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comments2.xml" ContentType="application/vnd.openxmlformats-officedocument.spreadsheetml.comments+xml"/>
  <Override PartName="/xl/customProperty3.bin" ContentType="application/vnd.openxmlformats-officedocument.spreadsheetml.customProperty"/>
  <Override PartName="/xl/comments3.xml" ContentType="application/vnd.openxmlformats-officedocument.spreadsheetml.comments+xml"/>
  <Override PartName="/xl/customProperty4.bin" ContentType="application/vnd.openxmlformats-officedocument.spreadsheetml.customProperty"/>
  <Override PartName="/xl/comments4.xml" ContentType="application/vnd.openxmlformats-officedocument.spreadsheetml.comments+xml"/>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waterscorp-my.sharepoint.com/personal/huazhen_luo_waters_com/Documents/TE/CEA/2021/"/>
    </mc:Choice>
  </mc:AlternateContent>
  <xr:revisionPtr revIDLastSave="0" documentId="8_{AA0BF5FE-463D-498C-8BDD-153062FDED78}" xr6:coauthVersionLast="45" xr6:coauthVersionMax="45" xr10:uidLastSave="{00000000-0000-0000-0000-000000000000}"/>
  <bookViews>
    <workbookView xWindow="-120" yWindow="-120" windowWidth="20730" windowHeight="11160" activeTab="2" xr2:uid="{2FF73CD8-BA5E-417E-99CA-BA0913BBD306}"/>
  </bookViews>
  <sheets>
    <sheet name="Instructions" sheetId="5" r:id="rId1"/>
    <sheet name="WD07" sheetId="1" r:id="rId2"/>
    <sheet name="WP21" sheetId="2" r:id="rId3"/>
    <sheet name="WP20" sheetId="3" r:id="rId4"/>
    <sheet name="Category" sheetId="4"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FDS_HYPERLINK_TOGGLE_STATE__" hidden="1">"ON"</definedName>
    <definedName name="_1__123Graph_AChart_1A" hidden="1">#REF!</definedName>
    <definedName name="_1__FDSAUDITLINK__" hidden="1">{"fdsup://directions/FAT Viewer?action=UPDATE&amp;creator=factset&amp;DYN_ARGS=TRUE&amp;DOC_NAME=FAT:FQL_AUDITING_CLIENT_TEMPLATE.FAT&amp;display_string=Audit&amp;VAR:KEY=XYPUTUXKJG&amp;VAR:QUERY=RkZfRU5UUlBSX1ZBTChBTk4sNDEwODYp&amp;WINDOW=FIRST_POPUP&amp;HEIGHT=450&amp;WIDTH=450&amp;START_MAXIMI","ZED=FALSE&amp;VAR:CALENDAR=US&amp;VAR:SYMBOL=PODD&amp;VAR:INDEX=0"}</definedName>
    <definedName name="_10__123Graph_AChart_1AJ" hidden="1">#REF!</definedName>
    <definedName name="_10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100__123Graph_EGRAFICO_20" hidden="1">[1]TASSI2!$AP$7:$AP$19</definedName>
    <definedName name="_101__123Graph_FChart_1B" hidden="1">#REF!</definedName>
    <definedName name="_102__123Graph_FGRAFICO_20" hidden="1">[1]TASSI2!$AQ$7:$AQ$19</definedName>
    <definedName name="_103__123Graph_LBL_AGRAFICO_20" hidden="1">[1]TASSI2!$AG$6:$AG$6</definedName>
    <definedName name="_104__123Graph_LBL_BGRAFICO_20" hidden="1">[1]TASSI2!$AH$6:$AH$6</definedName>
    <definedName name="_105__123Graph_LBL_CGRAFICO_20" hidden="1">[1]TASSI2!$AI$6:$AI$6</definedName>
    <definedName name="_106__123Graph_LBL_DGRAFICO_20" hidden="1">[1]TASSI2!$AJ$6:$AJ$6</definedName>
    <definedName name="_107__123Graph_LBL_EGRAFICO_20" hidden="1">[1]TASSI2!$AP$5:$AP$5</definedName>
    <definedName name="_108__123Graph_LBL_FGRAFICO_20" hidden="1">[1]TASSI2!$AQ$5:$AQ$5</definedName>
    <definedName name="_109__123Graph_XGRAFICO_8" hidden="1">'[1]Tav.22 Rischio di Credito'!$AI$30:$AI$41</definedName>
    <definedName name="_11__123Graph_AChart_1AK" hidden="1">#REF!</definedName>
    <definedName name="_11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12__123Graph_AChart_1AL" hidden="1">#REF!</definedName>
    <definedName name="_12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13__123Graph_AChart_1AM" hidden="1">#REF!</definedName>
    <definedName name="_13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14__123Graph_AChart_1AN" hidden="1">#REF!</definedName>
    <definedName name="_14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15__123Graph_AChart_1B" hidden="1">#REF!</definedName>
    <definedName name="_15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16__123Graph_AChart_1C" hidden="1">#REF!</definedName>
    <definedName name="_16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17__123Graph_AChart_1E" hidden="1">#REF!</definedName>
    <definedName name="_17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18__123Graph_AChart_1F" hidden="1">#REF!</definedName>
    <definedName name="_18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19__123Graph_AChart_1G" hidden="1">#REF!</definedName>
    <definedName name="_19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2__123Graph_AChart_1AA" hidden="1">#REF!</definedName>
    <definedName name="_2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0__123Graph_AChart_1H" hidden="1">#REF!</definedName>
    <definedName name="_20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21__123Graph_AChart_1I" hidden="1">#REF!</definedName>
    <definedName name="_21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22__123Graph_AChart_1J" hidden="1">#REF!</definedName>
    <definedName name="_22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23__123Graph_AChart_1K" hidden="1">#REF!</definedName>
    <definedName name="_23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4__123Graph_AChart_1L" hidden="1">#REF!</definedName>
    <definedName name="_24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5__123Graph_AChart_1M" hidden="1">#REF!</definedName>
    <definedName name="_25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26__123Graph_AChart_1N" hidden="1">#REF!</definedName>
    <definedName name="_26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27__123Graph_AChart_1O" hidden="1">#REF!</definedName>
    <definedName name="_27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28__123Graph_AChart_1P" hidden="1">#REF!</definedName>
    <definedName name="_28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29__123Graph_AChart_1Q" hidden="1">#REF!</definedName>
    <definedName name="_29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3__123Graph_AChart_1AB" hidden="1">#REF!</definedName>
    <definedName name="_3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30__123Graph_AChart_1R" hidden="1">#REF!</definedName>
    <definedName name="_30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31__123Graph_AChart_1S" hidden="1">#REF!</definedName>
    <definedName name="_31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32__123Graph_AChart_1T" hidden="1">#REF!</definedName>
    <definedName name="_32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33__123Graph_AChart_1U" hidden="1">#REF!</definedName>
    <definedName name="_33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34__123Graph_AChart_1V" hidden="1">#REF!</definedName>
    <definedName name="_34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35__123Graph_AChart_1W" hidden="1">#REF!</definedName>
    <definedName name="_35__FDSAUDITLINK__" hidden="1">{"fdsup://Directions/FactSet Auditing Viewer?action=AUDIT_VALUE&amp;DB=129&amp;ID1=42236810&amp;VALUEID=P05301&amp;SDATE=201201&amp;PERIODTYPE=QTR_STD&amp;SCFT=3&amp;window=popup_no_bar&amp;width=385&amp;height=120&amp;START_MAXIMIZED=FALSE&amp;creator=factset&amp;display_string=Audit"}</definedName>
    <definedName name="_36__123Graph_AChart_1X" hidden="1">#REF!</definedName>
    <definedName name="_37__123Graph_AChart_1Y" hidden="1">#REF!</definedName>
    <definedName name="_38__123Graph_AChart_1Z" hidden="1">#REF!</definedName>
    <definedName name="_39__123Graph_AChart_2D" hidden="1">#REF!</definedName>
    <definedName name="_4__123Graph_AChart_1AC" hidden="1">#REF!</definedName>
    <definedName name="_4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40__123Graph_AChart_3D" hidden="1">#REF!</definedName>
    <definedName name="_41__123Graph_AChart_3X" hidden="1">#REF!</definedName>
    <definedName name="_42__123Graph_AChart_9C" hidden="1">#REF!</definedName>
    <definedName name="_43__123Graph_AGRAFICO_20" hidden="1">[1]TASSI2!$AG$7:$AG$19</definedName>
    <definedName name="_44__123Graph_AGRAFICO_7" hidden="1">'[1]Tav.22 Rischio di Credito'!$AJ$7:$AJ$29</definedName>
    <definedName name="_45__123Graph_AGRAFICO_8" hidden="1">'[1]Tav.22 Rischio di Credito'!$AJ$30:$AJ$41</definedName>
    <definedName name="_46__123Graph_BChart_1AA" hidden="1">#REF!</definedName>
    <definedName name="_47__123Graph_BChart_1AB" hidden="1">#REF!</definedName>
    <definedName name="_48__123Graph_BChart_1AC" hidden="1">#REF!</definedName>
    <definedName name="_49__123Graph_BChart_1AD" hidden="1">#REF!</definedName>
    <definedName name="_5__123Graph_AChart_1AD" hidden="1">#REF!</definedName>
    <definedName name="_5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50__123Graph_BChart_1AE" hidden="1">#REF!</definedName>
    <definedName name="_51__123Graph_BChart_1AF" hidden="1">#REF!</definedName>
    <definedName name="_52__123Graph_BChart_1AG" hidden="1">#REF!</definedName>
    <definedName name="_53__123Graph_BChart_1B" hidden="1">#REF!</definedName>
    <definedName name="_53__FDSAUDITLINK__" hidden="1">{"fdsup://Directions/FactSet Auditing Viewer?action=AUDIT_VALUE&amp;DB=129&amp;ID1=42236810&amp;VALUEID=P05301&amp;SDATE=201202&amp;PERIODTYPE=QTR_STD&amp;SCFT=3&amp;window=popup_no_bar&amp;width=385&amp;height=120&amp;START_MAXIMIZED=FALSE&amp;creator=factset&amp;display_string=Audit"}</definedName>
    <definedName name="_54__123Graph_BChart_1C" hidden="1">#REF!</definedName>
    <definedName name="_55__123Graph_BChart_1E" hidden="1">#REF!</definedName>
    <definedName name="_56__123Graph_BChart_1F" hidden="1">#REF!</definedName>
    <definedName name="_57__123Graph_BChart_1G" hidden="1">#REF!</definedName>
    <definedName name="_58__123Graph_BChart_1H" hidden="1">#REF!</definedName>
    <definedName name="_59__123Graph_BChart_1I" hidden="1">#REF!</definedName>
    <definedName name="_6__123Graph_AChart_1AE" hidden="1">#REF!</definedName>
    <definedName name="_6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60__123Graph_BChart_1J" hidden="1">#REF!</definedName>
    <definedName name="_61__123Graph_BChart_1K" hidden="1">#REF!</definedName>
    <definedName name="_62__123Graph_BChart_1L" hidden="1">#REF!</definedName>
    <definedName name="_63__123Graph_BChart_1N" hidden="1">#REF!</definedName>
    <definedName name="_64__123Graph_BChart_1Q" hidden="1">#REF!</definedName>
    <definedName name="_65__123Graph_BChart_1Y" hidden="1">#REF!</definedName>
    <definedName name="_66__123Graph_BChart_1Z" hidden="1">#REF!</definedName>
    <definedName name="_67__123Graph_BChart_2D" hidden="1">#REF!</definedName>
    <definedName name="_68__123Graph_BChart_9C" hidden="1">#REF!</definedName>
    <definedName name="_69__123Graph_BGRAFICO_20" hidden="1">[1]TASSI2!$AH$7:$AH$19</definedName>
    <definedName name="_7__123Graph_AChart_1AF" hidden="1">#REF!</definedName>
    <definedName name="_7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70__123Graph_BGRAFICO_7" hidden="1">'[1]Tav.22 Rischio di Credito'!$AK$7:$AK$29</definedName>
    <definedName name="_71__123Graph_BGRAFICO_8" hidden="1">'[1]Tav.22 Rischio di Credito'!$AK$30:$AK$41</definedName>
    <definedName name="_72__123Graph_CChart_1AA" hidden="1">#REF!</definedName>
    <definedName name="_73__123Graph_CChart_1AB" hidden="1">#REF!</definedName>
    <definedName name="_74__123Graph_CChart_1AE" hidden="1">#REF!</definedName>
    <definedName name="_75__123Graph_CChart_1AF" hidden="1">#REF!</definedName>
    <definedName name="_76__123Graph_CChart_1B" hidden="1">#REF!</definedName>
    <definedName name="_77__123Graph_CChart_1C" hidden="1">#REF!</definedName>
    <definedName name="_78__123Graph_CChart_1E" hidden="1">#REF!</definedName>
    <definedName name="_79__123Graph_CChart_1F" hidden="1">#REF!</definedName>
    <definedName name="_8__123Graph_AChart_1AG" hidden="1">#REF!</definedName>
    <definedName name="_8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80__123Graph_CChart_1G" hidden="1">#REF!</definedName>
    <definedName name="_81__123Graph_CChart_1H" hidden="1">#REF!</definedName>
    <definedName name="_82__123Graph_CChart_1I" hidden="1">#REF!</definedName>
    <definedName name="_83__123Graph_CChart_1J" hidden="1">#REF!</definedName>
    <definedName name="_84__123Graph_CChart_1K" hidden="1">#REF!</definedName>
    <definedName name="_85__123Graph_CChart_1L" hidden="1">#REF!</definedName>
    <definedName name="_86__123Graph_CChart_1N" hidden="1">#REF!</definedName>
    <definedName name="_87__123Graph_CChart_1Y" hidden="1">#REF!</definedName>
    <definedName name="_88__123Graph_CChart_9C" hidden="1">#REF!</definedName>
    <definedName name="_89__123Graph_CGRAFICO_20" hidden="1">[1]TASSI2!$AI$7:$AI$19</definedName>
    <definedName name="_9__123Graph_AChart_1AI" hidden="1">#REF!</definedName>
    <definedName name="_9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90__123Graph_DChart_1AB" hidden="1">#REF!</definedName>
    <definedName name="_91__123Graph_DChart_1B" hidden="1">#REF!</definedName>
    <definedName name="_92__123Graph_DChart_1C" hidden="1">#REF!</definedName>
    <definedName name="_93__123Graph_DChart_1I" hidden="1">#REF!</definedName>
    <definedName name="_94__123Graph_DChart_1J" hidden="1">#REF!</definedName>
    <definedName name="_95__123Graph_DChart_1K" hidden="1">#REF!</definedName>
    <definedName name="_96__123Graph_DChart_1L" hidden="1">#REF!</definedName>
    <definedName name="_97__123Graph_DGRAFICO_20" hidden="1">[1]TASSI2!$AJ$7:$AJ$19</definedName>
    <definedName name="_98__123Graph_EChart_1AB" hidden="1">#REF!</definedName>
    <definedName name="_99__123Graph_EChart_1B" hidden="1">#REF!</definedName>
    <definedName name="_a2" hidden="1">{"Page1",#N/A,FALSE,"CompCo";"Page2",#N/A,FALSE,"CompCo"}</definedName>
    <definedName name="_a3" hidden="1">{"Page1",#N/A,FALSE,"CompCo";"Page2",#N/A,FALSE,"CompCo"}</definedName>
    <definedName name="_aa2"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021f20b0774d859796ff76a612c248.edm" hidden="1">'[2]Metric Summary'!#REF!</definedName>
    <definedName name="_bdm.0005a48c66554f19b364e5909b9d8823.edm" hidden="1" xml:space="preserve">              [2]FSP.Out!$1:$1048576</definedName>
    <definedName name="_bdm.001d90c8480143afa6a29ae5a5bf0a3d.edm" hidden="1" xml:space="preserve">              [2]FSP.Out!$1:$1048576</definedName>
    <definedName name="_bdm.00c2af50b3624306ac67064abd72800f.edm" hidden="1" xml:space="preserve">   '[2]Metric Summary'!$1:$1048576</definedName>
    <definedName name="_bdm.0103363765164c1886152532b8703bcf.edm" hidden="1" xml:space="preserve">   '[3]Street v Mgmt'!$1:$1048576</definedName>
    <definedName name="_bdm.0110ec0050b946daa124829434851c7c.edm" hidden="1" xml:space="preserve">   [4]FF.ATRC!$1:$1048576</definedName>
    <definedName name="_bdm.01392bca5c14488597670147cc812478.edm" hidden="1" xml:space="preserve">   '[4]FM.B.4Q Val 3'!$1:$1048576</definedName>
    <definedName name="_bdm.01510f678cba4426891ec3f895bea5fc.edm" hidden="1" xml:space="preserve">   '[3]Street v Mgmt'!$1:$1048576</definedName>
    <definedName name="_bdm.0191891fecc44a3a8ca91b6e5cd0f46c.edm" hidden="1" xml:space="preserve">   '[2]Pro Forma Ownership'!$1:$1048576</definedName>
    <definedName name="_bdm.01e66372f14b495f8d18c228450ccdf3.edm" hidden="1" xml:space="preserve">   '[4]P&amp;Ls'!$1:$1048576</definedName>
    <definedName name="_bdm.0206ffea97ed458ab84aa40a5849a35b.edm" hidden="1" xml:space="preserve">   '[3]Street v Mgmt'!$1:$1048576</definedName>
    <definedName name="_bdm.0233107bad81429a88fb6fae36246b40.edm" hidden="1" xml:space="preserve">   [4]FF.CRY!$1:$1048576</definedName>
    <definedName name="_bdm.0281ca8872d14f23abc1ea61e00e6785.edm" hidden="1" xml:space="preserve">   '[3]Redbreast.DCF'!$1:$1048576</definedName>
    <definedName name="_bdm.02889080f56e43aabd7a7d66a0d7729b.edm" hidden="1" xml:space="preserve">   '[4]FM.B.4Q Val 2'!$1:$1048576</definedName>
    <definedName name="_bdm.02c1a56f51894a7eaf17d7bb295110d8.edm" hidden="1" xml:space="preserve">   '[3]Street v Mgmt'!$1:$1048576</definedName>
    <definedName name="_bdm.02e00a50d7e943ea88db6ecb98302d3a.edm" hidden="1" xml:space="preserve">   [4]FF.CRY!$1:$1048576</definedName>
    <definedName name="_bdm.02fe669a93454c61b262d8df2f0662c6.edm" hidden="1" xml:space="preserve">   '[4]P&amp;Ls'!$1:$1048576</definedName>
    <definedName name="_bdm.0307a5bc2f3f4699b3cd67199962baf2.edm" hidden="1" xml:space="preserve">              [5]JNJ.Out!$1:$1048576</definedName>
    <definedName name="_bdm.0323539b5ae840b493cd9a27f0e47d5d.edm" hidden="1" xml:space="preserve">              [5]DCF.Out!$1:$1048576</definedName>
    <definedName name="_bdm.036cc17956ab4cf697656753b4f33ef7.edm" hidden="1">'[2]Pro Forma Ownership'!#REF!</definedName>
    <definedName name="_bdm.04701d8dcebe4e3ca23f19d1f32cca9b.edm" hidden="1" xml:space="preserve">              '[5]P&amp;L v2'!$1:$1048576</definedName>
    <definedName name="_bdm.04af5c8fbde8470c87109467c96113cc.edm" hidden="1" xml:space="preserve">   '[3]Street v Mgmt'!$1:$1048576</definedName>
    <definedName name="_bdm.04d2650b17a5405c801acd69477c68cf.edm" hidden="1" xml:space="preserve">   '[2]Pro Forma Ownership'!$1:$1048576</definedName>
    <definedName name="_bdm.04d297fe07f4421c9f5acc42afc1c054.edm" hidden="1" xml:space="preserve">   '[4]FM.B.4Q Val 3'!$1:$1048576</definedName>
    <definedName name="_bdm.04e210a621894bcea494137ae25d13d6.edm" hidden="1" xml:space="preserve">   '[3]WAT.DCF.Mgmt.2'!$1:$1048576</definedName>
    <definedName name="_bdm.04e9b7c3bfed42d59a8035fce21e4f29.edm" hidden="1" xml:space="preserve">   '[4]P&amp;Ls'!$1:$1048576</definedName>
    <definedName name="_bdm.054343ced5d7446f8a4df89fb9b4e94d.edm" hidden="1" xml:space="preserve">   [3]WAT.FF!$1:$1048576</definedName>
    <definedName name="_bdm.05967c6adbdc4d12b0f307631ff3ded0.edm" hidden="1" xml:space="preserve">   '[2]Metric Summary'!$1:$1048576</definedName>
    <definedName name="_bdm.05b80d9e011c49b3bca58447ddf0d9fd.edm" hidden="1" xml:space="preserve">              [5]DCF.Out!$1:$1048576</definedName>
    <definedName name="_bdm.05ce82c399c845b2a18a524e20d68b4e.edm" hidden="1" xml:space="preserve">   [3]WAT.FF!$1:$1048576</definedName>
    <definedName name="_bdm.061410d53c624fe497917e0887acb9cb.edm" hidden="1" xml:space="preserve">   '[3]Street v Mgmt'!$1:$1048576</definedName>
    <definedName name="_bdm.062332807ba742488cdea66304ce03ea.edm" hidden="1" xml:space="preserve">   '[3]WAT.DCF.Mgmt'!$1:$1048576</definedName>
    <definedName name="_bdm.062b015ee8cf4aa493fd3953f3be6314.edm" hidden="1">#REF!</definedName>
    <definedName name="_bdm.063c780b0f6e43efbe1bb85530f7be95.edm" hidden="1" xml:space="preserve">   '[3]Redbreast.DCF'!$1:$1048576</definedName>
    <definedName name="_bdm.066167179a1e4047a14d254411cb5001.edm" hidden="1" xml:space="preserve">   '[3]WAT.DCF.Mgmt'!$1:$1048576</definedName>
    <definedName name="_bdm.06FAEBEB9BE446B2A62D5644E8CED8D4.edm" hidden="1" xml:space="preserve">                                                                                                                                                                          [6]DCF!$1:$1048576</definedName>
    <definedName name="_bdm.0751bfa1b8d84154a84a5aec8218eff4.edm" hidden="1" xml:space="preserve">   [2]FSP.Out!$1:$1048576</definedName>
    <definedName name="_bdm.076b5a98b8bd494ead3bf5ab7a70dbb7.edm" hidden="1" xml:space="preserve">              [5]JNJ.Out!$1:$1048576</definedName>
    <definedName name="_bdm.0776b2c086584331a3e7425ed1a668a2.edm" hidden="1" xml:space="preserve">   [2]FSP.Out!$1:$1048576</definedName>
    <definedName name="_bdm.07bb33071f8642e1b77c1d4ccc9b102f.edm" hidden="1" xml:space="preserve">   '[4]Breakeven.MGMT EBITDA'!$1:$1048576</definedName>
    <definedName name="_bdm.083a2c82fa844538ae86a89f2a8b5a0e.edm" hidden="1" xml:space="preserve">   [4]FF.CRY!$1:$1048576</definedName>
    <definedName name="_bdm.08406df24d2f4158a59ef8227d6b29dc.edm" hidden="1" xml:space="preserve">   '[3]WAT.DCF.Mgmt'!$1:$1048576</definedName>
    <definedName name="_bdm.0849cb35fb8045319280ff69cd7d3735.edm" hidden="1" xml:space="preserve">   '[3]WAT.DCF.Mgmt.2'!$1:$1048576</definedName>
    <definedName name="_bdm.08522260049d48a698ea52b7ed4cf705.edm" hidden="1" xml:space="preserve">   '[4]FM.B.4Q Val 2'!$1:$1048576</definedName>
    <definedName name="_bdm.08938684828143ca9696f91c69ea35f3.edm" hidden="1">#REF!</definedName>
    <definedName name="_bdm.08b3c8ca54ad427b95bd8f128a8fe90d.edm" hidden="1" xml:space="preserve">   '[4]FSP CRY'!$1:$1048576</definedName>
    <definedName name="_bdm.08c589eef6384b77bfb12886afa5fb23.edm" hidden="1" xml:space="preserve">              [5]Summary!$1:$1048576</definedName>
    <definedName name="_bdm.08e6f3232a024d69984c47029919773a.edm" hidden="1" xml:space="preserve">   '[3]Street v Mgmt'!$1:$1048576</definedName>
    <definedName name="_bdm.08ff676615024e9f92f88b457ec14c3f.edm" hidden="1" xml:space="preserve">   [3]WAT.FF!$1:$1048576</definedName>
    <definedName name="_bdm.0919d984225041c691828aca9d23d041.edm" hidden="1" xml:space="preserve">   '[4]FSP PF'!$1:$1048576</definedName>
    <definedName name="_bdm.093ddd5926c64d0287a5b7b0093b8a3f.edm" hidden="1">#REF!</definedName>
    <definedName name="_bdm.09552d6f08734f0e8e535984fa121c43.edm" hidden="1" xml:space="preserve">   [4]DCF.CRY!$1:$1048576</definedName>
    <definedName name="_bdm.0968305e5e0d4e5da0acb77a2d1c5d5d.edm" hidden="1" xml:space="preserve">              '[5]P&amp;L v2'!$1:$1048576</definedName>
    <definedName name="_bdm.0980455ee9814e74bef6da0d5b9275b0.edm" hidden="1" xml:space="preserve">   '[2]Pro Forma Ownership'!$1:$1048576</definedName>
    <definedName name="_bdm.09949713079248b88a14857fb61e9d62.edm" hidden="1" xml:space="preserve">   [4]FF.ATRC!$1:$1048576</definedName>
    <definedName name="_bdm.09a4e323ed50491b878110ae2aaffeb0.edm" hidden="1" xml:space="preserve">   [4]DCF.CRY!$1:$1048576</definedName>
    <definedName name="_bdm.09b78ece0636467bb31694d302340bf3.edm" hidden="1" xml:space="preserve">   '[7]Rev.Comparison'!$1:$1048576</definedName>
    <definedName name="_bdm.09c636bd61cf4ce89ec2d24740578891.edm" hidden="1" xml:space="preserve">   '[4]P&amp;Ls'!$1:$1048576</definedName>
    <definedName name="_bdm.09D88E2EDC364976901398A3ED439269.edm" hidden="1">#REF!</definedName>
    <definedName name="_bdm.0a50f7d392f649a1b5b63dc38f3ab07a.edm" hidden="1" xml:space="preserve">              '[5]P&amp;L v2'!$1:$1048576</definedName>
    <definedName name="_bdm.0ab09154856b44ecb0798f7576648fda.edm" hidden="1" xml:space="preserve">   '[3]Street v Mgmt'!$1:$1048576</definedName>
    <definedName name="_bdm.0b161cf292014e00a48e95ea67279f97.edm" hidden="1" xml:space="preserve">   '[3]WAT.DCF.Mgmt.2'!$1:$1048576</definedName>
    <definedName name="_bdm.0b183942f5254c6a8129f97b1ca4dc9f.edm" hidden="1" xml:space="preserve">              [5]DCF.Out!$1:$1048576</definedName>
    <definedName name="_bdm.0b5aeaac70834e64bfcac7f530a57c3a.edm" hidden="1" xml:space="preserve">   '[3]Street v Mgmt'!$1:$1048576</definedName>
    <definedName name="_bdm.0bd72ef533e34b88af1d7cba8f68a601.edm" hidden="1" xml:space="preserve">   '[3]Street v Mgmt'!$1:$1048576</definedName>
    <definedName name="_bdm.0bdfa66101f14326bd2c9e068b84bfb1.edm" hidden="1" xml:space="preserve">   '[7]Rev.Comparison'!$1:$1048576</definedName>
    <definedName name="_bdm.0c352878869e4ae6aa537765ea84abfb.edm" hidden="1" xml:space="preserve">   '[4]P&amp;Ls'!$1:$1048576</definedName>
    <definedName name="_bdm.0c620566dd6b4e51b86a4314657db648.edm" hidden="1" xml:space="preserve">              [2]FSP.Out!$1:$1048576</definedName>
    <definedName name="_bdm.0c64ab423db241d3a9bd0ff3f7b3bc98.edm" hidden="1" xml:space="preserve">   [4]FF.CRY!$1:$1048576</definedName>
    <definedName name="_bdm.0d17a4ed30494a9eb7b64d5d4d713ca8.edm" hidden="1" xml:space="preserve">   '[3]Redbreast.FF'!$1:$1048576</definedName>
    <definedName name="_bdm.0d1ec05f6a354b1cbedae63087a78efd.edm" hidden="1" xml:space="preserve">   [3]WAT.FF!$1:$1048576</definedName>
    <definedName name="_bdm.0d6593b5dec9449c9731bb12cba16461.edm" hidden="1" xml:space="preserve">   '[3]Street v Mgmt'!$1:$1048576</definedName>
    <definedName name="_bdm.0d6d74a98e74401fa7483a70288be92f.edm" hidden="1" xml:space="preserve">      '[3]WAT.DCF.Mgmt.2'!$1:$1048576</definedName>
    <definedName name="_bdm.0dfffee98e9e471281c96b306f608227.edm" hidden="1" xml:space="preserve">              [5]DCF.Out!$1:$1048576</definedName>
    <definedName name="_bdm.0e058753904b41388de3bae8c8a6139c.edm" hidden="1" xml:space="preserve">   '[4]FSP PF'!$1:$1048576</definedName>
    <definedName name="_bdm.0e0706c13aba44d3a43bb2c2b1d94351.edm" hidden="1" xml:space="preserve">   [3]WAT.DCF!$1:$1048576</definedName>
    <definedName name="_bdm.0e843ea7006f4385bb2b1cc193d31dc8.edm" hidden="1" xml:space="preserve">   [3]FSP.StreetvMgmt!$1:$1048576</definedName>
    <definedName name="_bdm.0e95a2249b3246339e260b8c3afb1b7c.edm" hidden="1" xml:space="preserve">   '[3]Street v Mgmt'!$1:$1048576</definedName>
    <definedName name="_bdm.0eb72a08d5a14bca82bb8861dca68e49.edm" hidden="1" xml:space="preserve">   '[3]Street v Mgmt'!$1:$1048576</definedName>
    <definedName name="_bdm.0ed15586d7464bc59e9b5d065096c903.edm" hidden="1" xml:space="preserve">   [4]DCF.CRY!$1:$1048576</definedName>
    <definedName name="_bdm.0ee8b04e0371465bbe609eabb56dd8a9.edm" hidden="1" xml:space="preserve">   [3]WAT.FF!$1:$1048576</definedName>
    <definedName name="_bdm.0eee34b50644441b920db37aca4a156e.edm" hidden="1" xml:space="preserve">   '[8]AA Summary.P&amp;L'!$1:$1048576</definedName>
    <definedName name="_bdm.0efc542842374f96b6fb273c6e240b1e.edm" hidden="1" xml:space="preserve">   [4]FF.CRY!$1:$1048576</definedName>
    <definedName name="_bdm.0f506d741d9e4e47a5932db94ed09c0d.edm" hidden="1" xml:space="preserve">   '[7]Revenue.Charts'!$1:$1048576</definedName>
    <definedName name="_bdm.0f51fd1612eb4f758f3fc4bcd0cf66e7.edm" hidden="1" xml:space="preserve">   [4]FF.ATRC!$1:$1048576</definedName>
    <definedName name="_bdm.0f832e34b7a045e8b3631bbfbd1fa267.edm" hidden="1">#REF!</definedName>
    <definedName name="_bdm.0faee82645734705b6698f2ec9d3781a.edm" hidden="1" xml:space="preserve">                     '[7]Revenue.Charts'!$1:$1048576</definedName>
    <definedName name="_bdm.0fe5cc36e2434a16a57e8d608b900ee9.edm" hidden="1" xml:space="preserve">   [3]WAT.DCF!$1:$1048576</definedName>
    <definedName name="_bdm.0feaac7202e74c34ad9a3b8375f6eea9.edm" hidden="1" xml:space="preserve">              [5]DCF.Out!$1:$1048576</definedName>
    <definedName name="_bdm.0ff2dcfa6fe243f2bf2d0c07669d4886.edm" hidden="1" xml:space="preserve">   '[2]Metric Summary'!$1:$1048576</definedName>
    <definedName name="_bdm.1007ddd22c51476999f774b81babf9ce.edm" hidden="1" xml:space="preserve">   '[4]FSP ATRC'!$1:$1048576</definedName>
    <definedName name="_bdm.1012fb7e0601429a9c6b45d1dc7b197b.edm" hidden="1" xml:space="preserve">   [3]FSP.StreetvMgmt!$1:$1048576</definedName>
    <definedName name="_bdm.101d374e01624ebda326acadded7e863.edm" hidden="1" xml:space="preserve">   '[2]Metric Summary'!$1:$1048576</definedName>
    <definedName name="_bdm.104888b040d34faa8e479686fea0f9c1.edm" hidden="1" xml:space="preserve">   '[4]FSP ATRC'!$1:$1048576</definedName>
    <definedName name="_bdm.107119328cb740d8820fc9c6fdaf4223.edm" hidden="1" xml:space="preserve">   [7]FF.Temp!$1:$1048576</definedName>
    <definedName name="_bdm.10a0e1c53e0343759feb91b285114aea.edm" hidden="1" xml:space="preserve">            [5]NWC.Out!$1:$1048576</definedName>
    <definedName name="_bdm.10e6e00106f043c29c7228c128332713.edm" hidden="1" xml:space="preserve">   [2]FSP.Out!$1:$1048576</definedName>
    <definedName name="_bdm.11480df200504a5faf996b165f18aba1.edm" hidden="1" xml:space="preserve">   '[4]FM.B.4Q Val 5'!$1:$1048576</definedName>
    <definedName name="_bdm.115d1e93bb7d4510a435afd74a01796b.edm" hidden="1" xml:space="preserve">   '[4]FSP ATRC'!$1:$1048576</definedName>
    <definedName name="_bdm.117aea21aa954692ade80d0fdb3db664.edm" hidden="1" xml:space="preserve">   '[4]FSP ATRC'!$1:$1048576</definedName>
    <definedName name="_bdm.1196fd1a321645aea06e24800e9de947.edm" hidden="1" xml:space="preserve">   '[7]Rev.Streams'!$1:$1048576</definedName>
    <definedName name="_bdm.11a7229524d940a6a9cb105994e36506.edm" hidden="1" xml:space="preserve">   [4]DCF.CRY!$1:$1048576</definedName>
    <definedName name="_bdm.11c1caad4a9346ccb12a3548368f8139.edm" hidden="1" xml:space="preserve">   '[3]Street v Mgmt'!$1:$1048576</definedName>
    <definedName name="_bdm.1216ebf6d1f54850913a524f74fb7a6c.edm" hidden="1" xml:space="preserve">   [4]DCF.ATRC!$1:$1048576</definedName>
    <definedName name="_bdm.12333a95146c4a9da3bea0f0196ade6c.edm" hidden="1" xml:space="preserve">   '[4]FM.B.4Q Val 3'!$1:$1048576</definedName>
    <definedName name="_bdm.12a2343d18cb4830add491699643fdb2.edm" hidden="1" xml:space="preserve">            [5]CompsAVP!$1:$1048576</definedName>
    <definedName name="_bdm.12bc8d256b0c45a2897e6da213e38819.edm" hidden="1" xml:space="preserve">   [7]FF.Temp!$1:$1048576</definedName>
    <definedName name="_bdm.12d6764d38134137882fca2ad7da38c8.edm" hidden="1" xml:space="preserve">   [7]FF.Temp!$1:$1048576</definedName>
    <definedName name="_bdm.12f5023d652e4fb2b7b48594a6b542a5.edm" hidden="1" xml:space="preserve">   '[3]Street v Mgmt'!$1:$1048576</definedName>
    <definedName name="_bdm.136e565b7a004ceeb366b1f95acfcf45.edm" hidden="1" xml:space="preserve">   [3]FSP.StreetvMgmt!$1:$1048576</definedName>
    <definedName name="_bdm.1393a80d9caf486e8696bbee4cbac7bc.edm" hidden="1" xml:space="preserve">   [3]WAT.DCF!$1:$1048576</definedName>
    <definedName name="_bdm.13ae373ab3f241f1a63837fbe6b2f6a1.edm" hidden="1" xml:space="preserve">   [4]DCF.ATRC!$1:$1048576</definedName>
    <definedName name="_bdm.13f5347a2fbb45b38c6e7aea1591a4e7.edm" hidden="1" xml:space="preserve">   [4]FF.CRY!$1:$1048576</definedName>
    <definedName name="_bdm.1423e7cf0c334b03a5ac416fdab584cf.edm" hidden="1" xml:space="preserve">   '[2]Pro Forma Ownership'!$1:$1048576</definedName>
    <definedName name="_bdm.1425396f29154311a317a007916f659b.edm" hidden="1" xml:space="preserve">   '[3]Street v Mgmt'!$1:$1048576</definedName>
    <definedName name="_bdm.1435976bcb204d27ae4644471ce06b9d.edm" hidden="1" xml:space="preserve">   '[2]Pro Forma Ownership'!$1:$1048576</definedName>
    <definedName name="_bdm.14794554f51c454aa493b1264665585b.edm" hidden="1" xml:space="preserve">   [3]WAT.DCF!$1:$1048576</definedName>
    <definedName name="_bdm.148b441b8d6b46b5a2916f5ec583c5d1.edm" hidden="1">#REF!</definedName>
    <definedName name="_bdm.14f1339a224547e7804ff5bfc0a4e9fc.edm" hidden="1" xml:space="preserve">   '[3]Street v Mgmt'!$1:$1048576</definedName>
    <definedName name="_bdm.150d179027dc4bc5adc77a867941312c.edm" hidden="1" xml:space="preserve">   '[7]Revenue.Charts'!$1:$1048576</definedName>
    <definedName name="_bdm.154973862F954F6A8715414C85FE9A17.edm" hidden="1" xml:space="preserve">                                                                                    '[6]DCF Out'!$1:$1048576</definedName>
    <definedName name="_bdm.154d35daf45e4c00a1002bab2a153547.edm" hidden="1" xml:space="preserve">   [4]Breakeven.MGMT!$1:$1048576</definedName>
    <definedName name="_bdm.1569eef510cc47af994a6abd29e4e274.edm" hidden="1" xml:space="preserve">   '[4]P&amp;Ls'!$1:$1048576</definedName>
    <definedName name="_bdm.1590ca94a2494f7e90f2ce2de518d555.edm" hidden="1" xml:space="preserve">   '[4]FSP PF'!$1:$1048576</definedName>
    <definedName name="_bdm.15e448b711534468b430c51c64968814.edm" hidden="1" xml:space="preserve">   '[4]DCF.CRY.Street'!$1:$1048576</definedName>
    <definedName name="_bdm.15fa64bd45ab4a20a327b0a65084a9bf.edm" hidden="1" xml:space="preserve">   '[3]WAT.DCF.Mgmt'!$1:$1048576</definedName>
    <definedName name="_bdm.16c4e6a40d7b4641a6588234ada46754.edm" hidden="1" xml:space="preserve">   [2]FSP.Out!$1:$1048576</definedName>
    <definedName name="_bdm.16E3EF166D88478E9A191CDEB447369C.edm" hidden="1">#REF!</definedName>
    <definedName name="_bdm.179b32aca47c4cca86022705987dd0ef.edm" hidden="1" xml:space="preserve">   '[4]PF Key Financials'!$1:$1048576</definedName>
    <definedName name="_bdm.17bb9de54ef442d39599b68818974616.edm" hidden="1" xml:space="preserve">   [2]FSP.Out!$1:$1048576</definedName>
    <definedName name="_bdm.1826c970b99a45068b783b1c73671c68.edm" hidden="1" xml:space="preserve">   '[4]DCF.ATRC.Syn'!$1:$1048576</definedName>
    <definedName name="_bdm.18968945170C4F5CA639288DAE17CCF9.edm" hidden="1">#REF!</definedName>
    <definedName name="_bdm.189f848700174f35ac5c5aefbd47b85e.edm" hidden="1" xml:space="preserve">   [4]DCF.CRY!$1:$1048576</definedName>
    <definedName name="_bdm.18b610b2ed674da3a0377f98c7dc00a7.edm" hidden="1" xml:space="preserve">   [4]FF.ATRC!$1:$1048576</definedName>
    <definedName name="_bdm.194eb13000174523b9e5d19ea03f498b.edm" hidden="1" xml:space="preserve">   '[4]PMO.Cases.ATRC'!$1:$1048576</definedName>
    <definedName name="_bdm.196f00d0b922461e965ed129b0542bb8.edm" hidden="1" xml:space="preserve">   '[7]Revenue.Charts'!$1:$1048576</definedName>
    <definedName name="_bdm.19768bdb57c04dd29d4f8460f614fb14.edm" hidden="1" xml:space="preserve">              [5]DCF.Out!$1:$1048576</definedName>
    <definedName name="_bdm.19febf7e53e147938e5aba94ec4c02cb.edm" hidden="1" xml:space="preserve">   '[3]WAT.DCF.Mgmt.2'!$1:$1048576</definedName>
    <definedName name="_bdm.1A097974184247BD8B7D3A4B1B7798A3.edm" hidden="1">'[9]Analyst sentiment'!$A:$IV</definedName>
    <definedName name="_bdm.1a1a42106226430099306c44bc0ac4d6.edm" hidden="1">[7]Drivers!#REF!</definedName>
    <definedName name="_bdm.1a67c7a2e59d471b919879b1ac3cad2a.edm" hidden="1" xml:space="preserve">   '[10]Mkt Build Output'!$1:$1048576</definedName>
    <definedName name="_bdm.1acbe3ace6dd49e39332faee3afe480c.edm" hidden="1" xml:space="preserve">   [2]FSP.Out!$1:$1048576</definedName>
    <definedName name="_bdm.1ae4d146a4a241f7bfabd87e602729a5.edm" hidden="1" xml:space="preserve">   '[4]FSP ATRC'!$1:$1048576</definedName>
    <definedName name="_bdm.1b2f55bcedba4f469743539e487ce864.edm" hidden="1">[4]VM.MOE!#REF!</definedName>
    <definedName name="_bdm.1b4140e6a26d4576841a00466e77a3c4.edm" hidden="1" xml:space="preserve">   '[4]FSP CRY'!$1:$1048576</definedName>
    <definedName name="_bdm.1b609f2cd33c46a2a5e85f60542e0228.edm" hidden="1" xml:space="preserve">   [3]WAT.FF!$1:$1048576</definedName>
    <definedName name="_bdm.1bdebbdd9d8048d99a3632c9a3631679.edm" hidden="1" xml:space="preserve">   '[2]Pro Forma Ownership'!$1:$1048576</definedName>
    <definedName name="_bdm.1c40d510f1c648e2b5baed88a257d588.edm" hidden="1" xml:space="preserve">   '[3]Street v Mgmt'!$1:$1048576</definedName>
    <definedName name="_bdm.1c884f56eeed4e7288f701ab6da4a9cb.edm" hidden="1" xml:space="preserve">              [2]FSP.Out!$1:$1048576</definedName>
    <definedName name="_bdm.1c8d02e095494f51bedf8f9b0b51a0a8.edm" hidden="1" xml:space="preserve">   [3]FSP.StreetvMgmt!$1:$1048576</definedName>
    <definedName name="_bdm.1c90c9b383014b7c82c718ef4e35b138.edm" hidden="1" xml:space="preserve">   '[3]WAT.DCF.Mgmt'!$1:$1048576</definedName>
    <definedName name="_bdm.1d223b396fd645bd84d4e871d1560d84.edm" hidden="1" xml:space="preserve">   '[4]PF Key Financials'!$1:$1048576</definedName>
    <definedName name="_bdm.1D39643A27354872BB645BEF7D420B2F.edm" hidden="1" xml:space="preserve">                                                                                                                                                                                 '[6]p12 Liberty DS'!$1:$1048576</definedName>
    <definedName name="_bdm.1d7538b137f444df84c8087b06820837.edm" hidden="1" xml:space="preserve">   '[2]Metric Summary'!$1:$1048576</definedName>
    <definedName name="_bdm.1da134f40bb14d68b77b93a99adc3224.edm" hidden="1" xml:space="preserve">   [7]Drivers!$1:$1048576</definedName>
    <definedName name="_bdm.1dc7b4c053ae45bb9529842dafeb7aa6.edm" hidden="1" xml:space="preserve">   '[3]Street v Mgmt'!$1:$1048576</definedName>
    <definedName name="_bdm.1dd89747e5134375aecec7cc2926f163.edm" hidden="1" xml:space="preserve">   '[4]FSP PF'!$1:$1048576</definedName>
    <definedName name="_bdm.1ddf28e21eb8493785fca793e9e348cf.edm" hidden="1" xml:space="preserve">   '[4]FM.B.4Q Val 3'!$1:$1048576</definedName>
    <definedName name="_bdm.1e51692d939c4ed6a56ea51828e9d508.edm" hidden="1" xml:space="preserve">   '[2]Pro Forma Ownership'!$1:$1048576</definedName>
    <definedName name="_bdm.1e9a4edec35948d7ac5c75c7005e5a5c.edm" hidden="1" xml:space="preserve">   '[4]P&amp;Ls'!$1:$1048576</definedName>
    <definedName name="_bdm.1eafe0ca53004d209e7c0599f2ae9627.edm" hidden="1" xml:space="preserve">            '[5]Financial Impact Output'!$1:$1048576</definedName>
    <definedName name="_bdm.1ec73ed1d605436baeeb04c74912b205.edm" hidden="1" xml:space="preserve">   [2]FSP.Out!$1:$1048576</definedName>
    <definedName name="_bdm.1f1a9f2923a44facaff865a96a9d6571.edm" hidden="1" xml:space="preserve">   '[3]Redbreast.DCF.Incl.Synergies'!$1:$1048576</definedName>
    <definedName name="_bdm.1f1d83ee330b4e88aafdd946efa95927.edm" hidden="1" xml:space="preserve">   '[3]WAT.DCF.Mgmt.2'!$1:$1048576</definedName>
    <definedName name="_bdm.1f24274427a04bf89229aeeb0d0f9a67.edm" hidden="1" xml:space="preserve">   '[3]Street v Mgmt'!$1:$1048576</definedName>
    <definedName name="_bdm.1f2b26dbdcbc474f9528b9c606590eee.edm" hidden="1" xml:space="preserve">                  '[2]Pro Forma Ownership'!$1:$1048576</definedName>
    <definedName name="_bdm.1f5ab5c689704d58a8337986aefefe4e.edm" hidden="1" xml:space="preserve">   '[10]Street Vs Mkt Build'!$1:$1048576</definedName>
    <definedName name="_bdm.1f74b0668b7e427bac9dadf891eb198e.edm" hidden="1" xml:space="preserve">   '[3]Street v Mgmt'!$1:$1048576</definedName>
    <definedName name="_bdm.1F893283B8CC497CB31EF233BE48FD54.edm" hidden="1">'[11]EBITDA Graph'!$A:$IV</definedName>
    <definedName name="_bdm.1f9a8b64c2f5449cb8fc5a285e349a97.edm" hidden="1" xml:space="preserve">   '[3]Street v Mgmt'!$1:$1048576</definedName>
    <definedName name="_bdm.1fa1b7c6039341648ba9d370fadffc7e.edm" hidden="1" xml:space="preserve">   [3]WAT.FF!$1:$1048576</definedName>
    <definedName name="_bdm.1faa2cc445a149e78b19166d41ee3d96.edm" hidden="1" xml:space="preserve">   '[2]Pro Forma Ownership'!$1:$1048576</definedName>
    <definedName name="_bdm.1fe2204c504d4523ac9d687eae6ce96d.edm" hidden="1" xml:space="preserve">   '[3]WAT.DCF.Mgmt'!$1:$1048576</definedName>
    <definedName name="_bdm.2048afa685e74a13b03392804a44d24a.edm" hidden="1" xml:space="preserve">   '[4]AVP.MOE.MGMT'!$1:$1048576</definedName>
    <definedName name="_bdm.204c56a21aad4b168eb3988590e7fd03.edm" hidden="1" xml:space="preserve">   '[2]Pro Forma Ownership'!$1:$1048576</definedName>
    <definedName name="_bdm.218e323018cb4f94a62db2f327604297.edm" hidden="1" xml:space="preserve">   [3]FSP.StreetvMgmt!$1:$1048576</definedName>
    <definedName name="_bdm.21bed8475e254487aece5276626a59fc.edm" hidden="1" xml:space="preserve">                                                                                            [5]CompsAVP!$1:$1048576</definedName>
    <definedName name="_bdm.21cdd2634cda4d9e927ee668209617d8.edm" hidden="1" xml:space="preserve">   '[7]Rev.Streams'!$1:$1048576</definedName>
    <definedName name="_bdm.2208edc6ec8048599e340b1ffeff7b81.edm" hidden="1" xml:space="preserve">   '[4]PMO.Cases.ATRC'!$1:$1048576</definedName>
    <definedName name="_bdm.22347be06e4f4be8bac826be24b3fa57.edm" hidden="1" xml:space="preserve">   '[10]Mkt Build Output'!$1:$1048576</definedName>
    <definedName name="_bdm.22839113f85b475284ad05217801d2ce.edm" hidden="1" xml:space="preserve">   '[4]FSP ATRC'!$1:$1048576</definedName>
    <definedName name="_bdm.22b060d8baaf445aba7e52c5fd0a456f.edm" hidden="1" xml:space="preserve">   [4]FF.ATRC!$1:$1048576</definedName>
    <definedName name="_bdm.22ba96927449444c868adc1a733f7724.edm" hidden="1" xml:space="preserve">   '[7]Revenue.Charts'!$1:$1048576</definedName>
    <definedName name="_bdm.22fd0f9d131245b8a229d88e601547ef.edm" hidden="1" xml:space="preserve">   '[3]Street v Mgmt'!$1:$1048576</definedName>
    <definedName name="_bdm.231ac498b55a41809c8919e78053e8e0.edm" hidden="1" xml:space="preserve">   [3]VM.Temp!$1:$1048576</definedName>
    <definedName name="_bdm.233f26f048c34e9eb9ecadbdd92e47df.edm" hidden="1" xml:space="preserve">            [5]NWC.Out!$1:$1048576</definedName>
    <definedName name="_bdm.235d4ba5efe14b2c8c159919c4523a7b.edm" hidden="1" xml:space="preserve">   '[10]Street Vs Mkt Build'!$1:$1048576</definedName>
    <definedName name="_bdm.23f37659994b4e14988bcdd1ab8c453e.edm" hidden="1" xml:space="preserve">              [5]DCF.Out!$1:$1048576</definedName>
    <definedName name="_bdm.24053EC26E0E42C59D343B60F5359362.edm" hidden="1">#REF!</definedName>
    <definedName name="_bdm.240d3b4d2d194c7996a49c1379fb775e.edm" hidden="1" xml:space="preserve">               '[10]Street Vs Mkt Build'!$1:$1048576</definedName>
    <definedName name="_bdm.2430ca7734c740f7b4bf19c1fd9b7f1d.edm" hidden="1" xml:space="preserve">   '[4]Breakeven.MGMT EBITDA'!$1:$1048576</definedName>
    <definedName name="_bdm.24a1a38cd6f048ecae8c2eab20b9292b.edm" hidden="1" xml:space="preserve">   '[10]Mkt Build Output'!$1:$1048576</definedName>
    <definedName name="_bdm.24a7bcd6f6934ffbbeca0911c8717f94.edm" hidden="1" xml:space="preserve">   [3]VM.Temp!$1:$1048576</definedName>
    <definedName name="_bdm.24b20b77804044e5b44080555b48ca7c.edm" hidden="1" xml:space="preserve">   '[7]Rev.Comparison'!$1:$1048576</definedName>
    <definedName name="_bdm.2546c3107693467dbbf47c1fc6643b01.edm" hidden="1" xml:space="preserve">   '[2]Pro Forma Ownership'!$1:$1048576</definedName>
    <definedName name="_bdm.25b3ae3ca079412bbfb6c85829f02983.edm" hidden="1" xml:space="preserve">   '[3]WAT.DCF.Mgmt.2'!$1:$1048576</definedName>
    <definedName name="_bdm.25c348abd39b4b7dafda1e16734b12cd.edm" hidden="1" xml:space="preserve">   '[7]Revenue.Charts'!$1:$1048576</definedName>
    <definedName name="_bdm.25d592e50f9d42b6b8cba23048fb13c1.edm" hidden="1" xml:space="preserve">   [4]DCF.CRY!$1:$1048576</definedName>
    <definedName name="_bdm.263d6b2db8364636a001117b34583110.edm" hidden="1" xml:space="preserve">   '[3]Street v Mgmt'!$1:$1048576</definedName>
    <definedName name="_bdm.2644e628e5d54f8e955a7ff5d0af36d3.edm" hidden="1" xml:space="preserve">   '[4]AVP.MOE.MGMT'!$1:$1048576</definedName>
    <definedName name="_bdm.266ca8ba3bfa47d99b3e915a0fe1bfea.edm" hidden="1" xml:space="preserve">   [4]FF.ATRC!$1:$1048576</definedName>
    <definedName name="_bdm.266e4174e22b42adbcb84fba562ef588.edm" hidden="1">#REF!</definedName>
    <definedName name="_bdm.26e5795f07e44802b0dbf7d2e5f7616f.edm" hidden="1">#REF!</definedName>
    <definedName name="_bdm.26f44d1ef8f044c4b7cb369f11a2e9e0.edm" hidden="1" xml:space="preserve">            [2]FSP.Out!$1:$1048576</definedName>
    <definedName name="_bdm.27210a8cd9464572888ca64fe42a2d5e.edm" hidden="1" xml:space="preserve">   '[3]Street v Mgmt'!$1:$1048576</definedName>
    <definedName name="_bdm.273aa5829b524cf58f6540ae142f1bae.edm" hidden="1" xml:space="preserve">   '[4]FM.B.4Q Val 5'!$1:$1048576</definedName>
    <definedName name="_bdm.2750a768b0d74e8d812aab457cf3db45.edm" hidden="1" xml:space="preserve">   [4]FF.ATRC!$1:$1048576</definedName>
    <definedName name="_bdm.2754a404c00246dcb405aa1fafe48dbb.edm" hidden="1" xml:space="preserve">   '[2]Pro Forma Ownership'!$1:$1048576</definedName>
    <definedName name="_bdm.2755d80e874d48a4b62f7cdb79d77135.edm" hidden="1" xml:space="preserve">   '[7]Rev.Comparison'!$1:$1048576</definedName>
    <definedName name="_bdm.27c39a1c67a64f6089e57057e97f9ea2.edm" hidden="1" xml:space="preserve">   '[3]Street v Mgmt'!$1:$1048576</definedName>
    <definedName name="_bdm.27d4bfa48f0b4da1b8a12c430b69c7e5.edm" hidden="1" xml:space="preserve">   '[3]Redbreast.4Q'!$1:$1048576</definedName>
    <definedName name="_bdm.27da8df61c054ce28b5d03cb3a2414ff.edm" hidden="1" xml:space="preserve">              [5]JNJ.Out!$1:$1048576</definedName>
    <definedName name="_bdm.27dff892cde643a2b5093bf42a40c725.edm" hidden="1" xml:space="preserve">   [3]WAT.DCF!$1:$1048576</definedName>
    <definedName name="_bdm.27fb6be1afb246d992dc8a9be10cb2d2.edm" hidden="1">#REF!</definedName>
    <definedName name="_bdm.2802879BE2FE4928A5B216B854501D54.edm" hidden="1">'[12]21'!$A:$IV</definedName>
    <definedName name="_bdm.28253ca72822485db5923584b9aea0a7.edm" hidden="1" xml:space="preserve">   '[4]DCF.ATRC.Syn'!$1:$1048576</definedName>
    <definedName name="_bdm.286d7546e41243b495b8cb4d4f6823d6.edm" hidden="1" xml:space="preserve">   [4]DCF.CRY!$1:$1048576</definedName>
    <definedName name="_bdm.2896ba4ea24643bfbc65010ed2af642b.edm" hidden="1" xml:space="preserve">   [4]FF.ATRC!$1:$1048576</definedName>
    <definedName name="_bdm.28d1f4dfdc604e64a9f9c98b273c4e9d.edm" hidden="1" xml:space="preserve">              '[5]P&amp;L v2'!$1:$1048576</definedName>
    <definedName name="_bdm.28d3e48f866c4681b5516c848dd9b2d9.edm" hidden="1" xml:space="preserve">   '[4]FSP ATRC'!$1:$1048576</definedName>
    <definedName name="_bdm.28e072940e164fe6bfd7855738ab6286.edm" hidden="1" xml:space="preserve">              '[5]P&amp;L v2'!$1:$1048576</definedName>
    <definedName name="_bdm.28f5b7599577413baa02f6100a2a7fe6.edm" hidden="1" xml:space="preserve">   '[4]P&amp;Ls'!$1:$1048576</definedName>
    <definedName name="_bdm.28f89b168e614f1d8c42a6dbb0e7e76f.edm" hidden="1" xml:space="preserve">   '[4]DCF.ATRC.Syn'!$1:$1048576</definedName>
    <definedName name="_bdm.29022f876692453eb246ed47f46fd763.edm" hidden="1" xml:space="preserve">   '[3]Street v Mgmt'!$1:$1048576</definedName>
    <definedName name="_bdm.292a8b10729a4c949a378ed029608dd1.edm" hidden="1" xml:space="preserve">   '[4]FSP ATRC'!$1:$1048576</definedName>
    <definedName name="_bdm.29533ef3f9714d4db60fa4ebc7dfef27.edm" hidden="1" xml:space="preserve">   [3]WAT.FF!$1:$1048576</definedName>
    <definedName name="_bdm.2953987c9057444c8d179ca8fd930bc7.edm" hidden="1" xml:space="preserve">   '[3]Street v Mgmt'!$1:$1048576</definedName>
    <definedName name="_bdm.29617427bd28404380bb2fb412018c57.edm" hidden="1" xml:space="preserve">   '[2]Metric Summary'!$1:$1048576</definedName>
    <definedName name="_bdm.2a0825620e0040cfbe6555cb77757b8b.edm" hidden="1" xml:space="preserve">   '[4]FSP PF'!$1:$1048576</definedName>
    <definedName name="_bdm.2a146e648f4346f3984157df0e6fc235.edm" hidden="1" xml:space="preserve">   [3]WAT.FF!$1:$1048576</definedName>
    <definedName name="_bdm.2a5cacabb1e34ec5adcf2e874b6f2b0a.edm" hidden="1" xml:space="preserve">   '[3]Street v Mgmt'!$1:$1048576</definedName>
    <definedName name="_bdm.2a5e340d320c443c9f8a7f16ec831591.edm" hidden="1">#REF!</definedName>
    <definedName name="_bdm.2a740042767244d8982ad5948b4a22a9.edm" hidden="1" xml:space="preserve">   [4]DCF.ATRC!$1:$1048576</definedName>
    <definedName name="_bdm.2ab64618480d48bfa1f239336f88b322.edm" hidden="1" xml:space="preserve">   [3]FSP.StreetvMgmt!$1:$1048576</definedName>
    <definedName name="_bdm.2b9882a82d924a91b62a1fd75e9fdb35.edm" hidden="1" xml:space="preserve">                                                                                                                                             '[5]WF1 (2)'!$1:$1048576</definedName>
    <definedName name="_bdm.2ba58e5625c84df084eb25301218491b.edm" hidden="1" xml:space="preserve">   '[4]FSP PF'!$1:$1048576</definedName>
    <definedName name="_bdm.2be538a347f64c56ab0683ac835011d4.edm" hidden="1" xml:space="preserve">   '[3]WAT.DCF.Mgmt'!$1:$1048576</definedName>
    <definedName name="_bdm.2be68743476e41e39ed4f637d5735b9c.edm" hidden="1" xml:space="preserve">   [2]FSP.Out!$1:$1048576</definedName>
    <definedName name="_bdm.2bf618c8abc54820a74e6dbef4072e48.edm" hidden="1" xml:space="preserve">   '[4]Cash.AVP'!$1:$1048576</definedName>
    <definedName name="_bdm.2c14c57ee7674167a87022318e20f165.edm" hidden="1" xml:space="preserve">   '[3]Street v Mgmt'!$1:$1048576</definedName>
    <definedName name="_bdm.2c95747c2fa64a118d42b6286804b8b4.edm" hidden="1" xml:space="preserve">   [4]FF.ATRC!$1:$1048576</definedName>
    <definedName name="_bdm.2ca04048906240d7a19c344a427e8a05.edm" hidden="1" xml:space="preserve">   '[3]Street v Mgmt'!$1:$1048576</definedName>
    <definedName name="_bdm.2cab034d0a9b4e9e99ec9f6b1477bd9f.edm" hidden="1" xml:space="preserve">   '[3]Street v Mgmt'!$1:$1048576</definedName>
    <definedName name="_bdm.2cf80e2459f340d3a77c1f7a048d8926.edm" hidden="1" xml:space="preserve">   '[4]FSP PF'!$1:$1048576</definedName>
    <definedName name="_bdm.2cf889f8beda4dadba254444cfb87d35.edm" hidden="1" xml:space="preserve">   [3]WAT.DCF!$1:$1048576</definedName>
    <definedName name="_bdm.2cf980868cde42019e3415655ecaaa29.edm" hidden="1" xml:space="preserve">   '[3]WAT.DCF.Mgmt'!$1:$1048576</definedName>
    <definedName name="_bdm.2d0b7dd0b35e4e219a9b7ee8df0cca55.edm" hidden="1" xml:space="preserve">              [5]DCF.Out!$1:$1048576</definedName>
    <definedName name="_bdm.2d4339b6a8824b80938edea3872b0c2b.edm" hidden="1" xml:space="preserve">   '[4]FM.B.4Q Val 2'!$1:$1048576</definedName>
    <definedName name="_bdm.2d5c4a2602f94bfab8c276f796a3d0ec.edm" hidden="1" xml:space="preserve">   [3]WAT.FF!$1:$1048576</definedName>
    <definedName name="_bdm.2da36854867242d1b66c06a03b2f6961.edm" hidden="1" xml:space="preserve">   '[4]FSP ATRC'!$1:$1048576</definedName>
    <definedName name="_bdm.2dd5d5a0417940d19780542b446a31b3.edm" hidden="1">[7]Drivers!#REF!</definedName>
    <definedName name="_bdm.2e2fd8210b87440abe8a853499dd01f4.edm" hidden="1" xml:space="preserve">   [7]FF.Temp!$1:$1048576</definedName>
    <definedName name="_bdm.2e591c67d7bd4d13b1914ebc0bfd51ce.edm" hidden="1" xml:space="preserve">   '[7]Rev.Comparison'!$1:$1048576</definedName>
    <definedName name="_bdm.2eb08e918eaa49b79e7873ccad63c137.edm" hidden="1" xml:space="preserve">   [7]Drivers!$1:$1048576</definedName>
    <definedName name="_bdm.2eca2ab2d81242e593022cea3e3cc4b0.edm" hidden="1" xml:space="preserve">   [4]DCF.CRY!$1:$1048576</definedName>
    <definedName name="_bdm.2fcda544936946ee8adb4b11b9f819e5.edm" hidden="1" xml:space="preserve">   [7]FF.Temp!$1:$1048576</definedName>
    <definedName name="_bdm.301b8539e0f34ddbb13f547210548346.edm" hidden="1" xml:space="preserve">            '[5]Financial Impact Output'!$1:$1048576</definedName>
    <definedName name="_bdm.301e7e95ddf94cb8bc9d6ad87876d8e8.edm" hidden="1" xml:space="preserve">              [5]DCF.Out!$1:$1048576</definedName>
    <definedName name="_bdm.302bc047e0e149cfa33f511246b1e731.edm" hidden="1" xml:space="preserve">   [4]Breakeven.MGMT!$1:$1048576</definedName>
    <definedName name="_bdm.30371c3908464d0d8c2ecee6d3eada09.edm" hidden="1" xml:space="preserve">   '[4]DCF.ATRC.Street'!$1:$1048576</definedName>
    <definedName name="_bdm.306837443e3e429090fa2ef0eb2537f2.edm" hidden="1" xml:space="preserve">            [2]FSP.Out!$1:$1048576</definedName>
    <definedName name="_bdm.30d107cc687a4ac087bbee500b437979.edm" hidden="1" xml:space="preserve">   [4]FF.CRY!$1:$1048576</definedName>
    <definedName name="_bdm.30d67108f4d74223bbf0b48397aa0b22.edm" hidden="1" xml:space="preserve">   [3]FSP.StreetvMgmt!$1:$1048576</definedName>
    <definedName name="_bdm.30f741a2c97547caa8cd9b28fa403a61.edm" hidden="1" xml:space="preserve">   '[7]Revenue.Charts'!$1:$1048576</definedName>
    <definedName name="_bdm.31acb07fe5024e8bb5f9ae157eb3683f.edm" hidden="1" xml:space="preserve">   '[7]Revenue.Charts'!$1:$1048576</definedName>
    <definedName name="_bdm.31ba55617dd74e49b075d447396282bc.edm" hidden="1" xml:space="preserve">   '[3]WAT.DCF.Mgmt.2'!$1:$1048576</definedName>
    <definedName name="_bdm.31fd7d5cc5e944b6a6507c71add89f38.edm" hidden="1" xml:space="preserve">   '[3]WAT.DCF.Mgmt.2'!$1:$1048576</definedName>
    <definedName name="_bdm.321e342d39a041828641cea5b8501652.edm" hidden="1" xml:space="preserve">   '[4]FM.B.4Q Val 3'!$1:$1048576</definedName>
    <definedName name="_bdm.322850dac1d341cabcc5379c4bc883b5.edm" hidden="1" xml:space="preserve">   '[3]WAT.DCF.Mgmt'!$1:$1048576</definedName>
    <definedName name="_bdm.3280b2005dbe457fafcf88723b4ac84a.edm" hidden="1" xml:space="preserve">   [4]FF.ATRC!$1:$1048576</definedName>
    <definedName name="_bdm.3359098c70c442219eeb49eb3dce44a0.edm" hidden="1" xml:space="preserve">   '[4]FSP PF'!$1:$1048576</definedName>
    <definedName name="_bdm.3388749d38f242f6a9c2b52f89bf4676.edm" hidden="1" xml:space="preserve">   '[3]WAT.DCF.Mgmt'!$1:$1048576</definedName>
    <definedName name="_bdm.33a600d566ec4c848321f4efb677a865.edm" hidden="1" xml:space="preserve">   '[3]WAT.DCF.Mgmt'!$1:$1048576</definedName>
    <definedName name="_bdm.33b2d43c553d4b6b81e622f408dae88e.edm" hidden="1" xml:space="preserve">   [4]FF.CRY!$1:$1048576</definedName>
    <definedName name="_bdm.33c2becab239414895f79490b6b044f8.edm" hidden="1" xml:space="preserve">   '[3]WAT.DCF.Mgmt'!$1:$1048576</definedName>
    <definedName name="_bdm.3408379d9c334d1695335b94ad732c25.edm" hidden="1" xml:space="preserve">   [7]Drivers!$1:$1048576</definedName>
    <definedName name="_bdm.3495fb061c4743958ce0b9204e7faa75.edm" hidden="1" xml:space="preserve">   '[2]Pro Forma Ownership'!$1:$1048576</definedName>
    <definedName name="_bdm.34adb7e72b3347e69c728ab3cd5e85f7.edm" hidden="1" xml:space="preserve">   [3]FSP.StreetvMgmt!$1:$1048576</definedName>
    <definedName name="_bdm.34e42eabe6bd45139600b734cd08e327.edm" hidden="1" xml:space="preserve">   '[3]WAT.DCF.Mgmt.2'!$1:$1048576</definedName>
    <definedName name="_bdm.3502d804cd484d2c8cd40a2865bfeac1.edm" hidden="1" xml:space="preserve">   [3]VM.Temp!$1:$1048576</definedName>
    <definedName name="_bdm.357b58f1e15b4071958d9edf3849da41.edm" hidden="1" xml:space="preserve">   [4]DCF.ATRC!$1:$1048576</definedName>
    <definedName name="_bdm.35cb1c6d9dbc45fb92eff53b4d2abc8c.edm" hidden="1" xml:space="preserve">   '[4]FM.B.4Q Val 4'!$1:$1048576</definedName>
    <definedName name="_bdm.35ef8f8a184d49a29e77bf9a9b3d7741.edm" hidden="1" xml:space="preserve">   [4]FF.CRY!$1:$1048576</definedName>
    <definedName name="_bdm.36897104fe86413ab67850603dacf9c7.edm" hidden="1" xml:space="preserve">   '[3]Street v Mgmt'!$1:$1048576</definedName>
    <definedName name="_bdm.3693b760cba9448293612977ebacdfa3.edm" hidden="1" xml:space="preserve">   [4]FF.CRY!$1:$1048576</definedName>
    <definedName name="_bdm.370d96b956254af2b6a85abc2a3c9883.edm" hidden="1" xml:space="preserve">   [7]FF.Temp!$1:$1048576</definedName>
    <definedName name="_bdm.37186db1deda404899813d74dac9ebc6.edm" hidden="1" xml:space="preserve">              [5]Summary!$1:$1048576</definedName>
    <definedName name="_bdm.373e793ec25d4b93963abd69fad3a330.edm" hidden="1" xml:space="preserve">   [3]WAT.DCF!$1:$1048576</definedName>
    <definedName name="_bdm.3771c01227c84f8da43fa2efcfacccab.edm" hidden="1" xml:space="preserve">              [5]JNJ.Out!$1:$1048576</definedName>
    <definedName name="_bdm.377ff50acb914fcab1f786bfa498424a.edm" hidden="1" xml:space="preserve">   '[4]FSP ATRC'!$1:$1048576</definedName>
    <definedName name="_bdm.37da0b0144724bbc80181f2563b4710b.edm" hidden="1" xml:space="preserve">   [7]Drivers!$1:$1048576</definedName>
    <definedName name="_bdm.3807a599ab6649b7bd94db3e3e7b1c59.edm" hidden="1" xml:space="preserve">   [3]WAT.FF!$1:$1048576</definedName>
    <definedName name="_bdm.380c4fe8e57940b59ce4e2f09a9442fd.edm" hidden="1" xml:space="preserve">   '[3]WAT.DCF.Mgmt'!$1:$1048576</definedName>
    <definedName name="_bdm.382e9ad901e44e1c91f9a0f981ebecfe.edm" hidden="1" xml:space="preserve">   [4]FF.ATRC!$1:$1048576</definedName>
    <definedName name="_bdm.3843f9d8605a44f69c17fd351db37592.edm" hidden="1" xml:space="preserve">   '[4]FSP PF'!$1:$1048576</definedName>
    <definedName name="_bdm.38ba8ece36464f84b4f6d6403912601b.edm" hidden="1" xml:space="preserve">   '[4]FM.B.4Q Val 2'!$1:$1048576</definedName>
    <definedName name="_bdm.38c225a59cec433f8a8fb74c666ff421.edm" hidden="1" xml:space="preserve">   '[3]WAT.DCF.Mgmt.2'!$1:$1048576</definedName>
    <definedName name="_bdm.391323fbe9ba43aaadbbcdbf11a3600a.edm" hidden="1" xml:space="preserve">   '[4]FSP PF'!$1:$1048576</definedName>
    <definedName name="_bdm.3919f69bc2114834b80904c700b96c92.edm" hidden="1" xml:space="preserve">            [5]Charts!$1:$1048576</definedName>
    <definedName name="_bdm.39459D8BBDD04332A9D942280B1EA3FD.edm" hidden="1">'[13]BP equity performance'!$A:$IV</definedName>
    <definedName name="_bdm.39712b3d7b4046ba9a430c677b250bd2.edm" hidden="1" xml:space="preserve">   [3]FSP.StreetvMgmt!$1:$1048576</definedName>
    <definedName name="_bdm.3975984333b54791ac4c0cb754dd271c.edm" hidden="1" xml:space="preserve">   [4]FF.CRY!$1:$1048576</definedName>
    <definedName name="_bdm.39bc8878d43a4a629b0084ed71cec941.edm" hidden="1" xml:space="preserve">   '[4]P&amp;Ls'!$1:$1048576</definedName>
    <definedName name="_bdm.39c74819ba4c454f86a2d6389ed0a871.edm" hidden="1" xml:space="preserve">            [5]Charts!$1:$1048576</definedName>
    <definedName name="_bdm.39f35d537b3d43c9b50860ec66bb5776.edm" hidden="1" xml:space="preserve">   [4]DCF.ATRC!$1:$1048576</definedName>
    <definedName name="_bdm.3a04f073126141c9babd53bc6b2dcdc0.edm" hidden="1" xml:space="preserve">   '[7]Revenue.Charts'!$1:$1048576</definedName>
    <definedName name="_bdm.3a356e945dd44fc8afa2bb959ab3257a.edm" hidden="1" xml:space="preserve">   [3]WAT.FF!$1:$1048576</definedName>
    <definedName name="_bdm.3ad92dc3c6fa4fd6a8fa9fdc5f72b54d.edm" hidden="1" xml:space="preserve">   '[4]FM.B.4Q Val 5'!$1:$1048576</definedName>
    <definedName name="_bdm.3af8610fd83b46b7b91933ffe8fbbbd2.edm" hidden="1" xml:space="preserve">   [3]WAT.FF!$1:$1048576</definedName>
    <definedName name="_bdm.3afcf369c4ad43fb82d03e34afb57eac.edm" hidden="1" xml:space="preserve">   [3]FSP.StreetvMgmt!$1:$1048576</definedName>
    <definedName name="_bdm.3b319be2be3e44fe9cff99107ce37f28.edm" hidden="1" xml:space="preserve">   '[10]Street Vs Mkt Build'!$1:$1048576</definedName>
    <definedName name="_bdm.3b3e96ee3f454ec2992682cf1c114229.edm" hidden="1" xml:space="preserve">   '[4]FM.B.4Q Val 2'!$1:$1048576</definedName>
    <definedName name="_bdm.3b6e7d5f3cf2419c9510fc7c291e7ed1.edm" hidden="1" xml:space="preserve">   '[3]Mgmt Organic'!$1:$1048576</definedName>
    <definedName name="_bdm.3bae5eb5a6f24c15aa0d2086aae934b5.edm" hidden="1" xml:space="preserve">   [4]FF.ATRC!$1:$1048576</definedName>
    <definedName name="_bdm.3bbe06b1940c412185209542dc02c623.edm" hidden="1" xml:space="preserve">            [5]CompsAVP!$1:$1048576</definedName>
    <definedName name="_bdm.3be10e27e54b45a0acc0c858bca5761b.edm" hidden="1" xml:space="preserve">   '[4]AVP.MOE.MGMT'!$1:$1048576</definedName>
    <definedName name="_bdm.3c0f135df1a344a280f345a717e3e95e.edm" hidden="1" xml:space="preserve">   '[7]Revenue.Charts'!$1:$1048576</definedName>
    <definedName name="_bdm.3c3977c6abb8412689b51396af52e94a.edm" hidden="1" xml:space="preserve">   '[4]FSP ATRC'!$1:$1048576</definedName>
    <definedName name="_bdm.3c5719c4c884486da06dc7aa1328faa7.edm" hidden="1" xml:space="preserve">   '[3]Mgmt Financials'!$1:$1048576</definedName>
    <definedName name="_bdm.3ceaa8e62f954b4abb74900bd6283dcf.edm" hidden="1" xml:space="preserve">   '[7]Rev.Comparison'!$1:$1048576</definedName>
    <definedName name="_bdm.3d44f1fa1a27406682be2f91a2726eda.edm" hidden="1" xml:space="preserve">   '[10]Mkt Build Output'!$1:$1048576</definedName>
    <definedName name="_bdm.3D44F97329974CCA898E17BDECB9A46D.edm" hidden="1">#REF!</definedName>
    <definedName name="_bdm.3da91237f2cc4c33b517df9fe1e7db35.edm" hidden="1" xml:space="preserve">   '[4]FSP ATRC'!$1:$1048576</definedName>
    <definedName name="_bdm.3de4e71758614c3bab5ab2e7b043d785.edm" hidden="1" xml:space="preserve">   [7]FF.Temp!$1:$1048576</definedName>
    <definedName name="_bdm.3e65c20188f74e11b5514b98ee9b557a.edm" hidden="1" xml:space="preserve">   '[3]WAT.DCF.Mgmt'!$1:$1048576</definedName>
    <definedName name="_bdm.3e7b207aa60842478364a273a262d376.edm" hidden="1" xml:space="preserve">   [2]FSP.Out!$1:$1048576</definedName>
    <definedName name="_bdm.3ef9a9ccdafb4a58906ce9c0459148de.edm" hidden="1" xml:space="preserve">   '[3]Redbreast.DCF'!$1:$1048576</definedName>
    <definedName name="_bdm.3fd7716d5b0d48a692f53f42f3ad7b4a.edm" hidden="1" xml:space="preserve">   '[3]Street v Mgmt'!$1:$1048576</definedName>
    <definedName name="_bdm.404c2a4ac3a44d64a54d0d1fd7a2e27b.edm" hidden="1" xml:space="preserve">   '[3]Street v Mgmt'!$1:$1048576</definedName>
    <definedName name="_bdm.407bd6e51389406086a86755939deb0c.edm" hidden="1" xml:space="preserve">              [5]CompsAVP!$1:$1048576</definedName>
    <definedName name="_bdm.408bd8699c2b4e9e96470287bebbbe22.edm" hidden="1" xml:space="preserve">   [3]WAT.FF!$1:$1048576</definedName>
    <definedName name="_bdm.4091eb24f9d74f35a68f395634394cc0.edm" hidden="1" xml:space="preserve">   '[4]P&amp;Ls'!$1:$1048576</definedName>
    <definedName name="_bdm.4095fe29e89f48e28535bc452ae22d09.edm" hidden="1" xml:space="preserve">   [3]WAT.FF!$1:$1048576</definedName>
    <definedName name="_bdm.41022cca08a14ed581f806556961994e.edm" hidden="1">#REF!</definedName>
    <definedName name="_bdm.410495c3d7df43c7a18f1d6025346e35.edm" hidden="1" xml:space="preserve">   '[2]Pro Forma Ownership'!$1:$1048576</definedName>
    <definedName name="_bdm.413c9808c0234efc9928207e05e4e107.edm" hidden="1" xml:space="preserve">   [7]Drivers!$1:$1048576</definedName>
    <definedName name="_bdm.4148cc3b8de844dba1f3810fda258607.edm" hidden="1" xml:space="preserve">   '[3]WAT.DCF.Mgmt'!$1:$1048576</definedName>
    <definedName name="_bdm.41624dace5084d488e73b4c9c1377a0a.edm" hidden="1" xml:space="preserve">   '[7]Rev.Comparison'!$1:$1048576</definedName>
    <definedName name="_bdm.417c01b480174b0a9560e40a39c381d4.edm" hidden="1" xml:space="preserve">   [2]FSP.Out!$1:$1048576</definedName>
    <definedName name="_bdm.417f705a254b40a09e73ba73e66edbf1.edm" hidden="1" xml:space="preserve">   '[4]FSP CRY'!$1:$1048576</definedName>
    <definedName name="_bdm.41a9f10b311642a8bda7cd4d288fe7b5.edm" hidden="1" xml:space="preserve">   '[4]DCF.ATRC.Syn'!$1:$1048576</definedName>
    <definedName name="_bdm.41ac3eb4bc934f68a3e9a53c207178e8.edm" hidden="1" xml:space="preserve">              [2]FSP.Out!$1:$1048576</definedName>
    <definedName name="_bdm.41b0d16014ce4cc98617e80a15cbbec7.edm" hidden="1" xml:space="preserve">   '[7]Rev.Comparison'!$1:$1048576</definedName>
    <definedName name="_bdm.41c054cea7874cddbbb42618a2c3e5b3.edm" hidden="1" xml:space="preserve">   '[2]Pro Forma Ownership'!$1:$1048576</definedName>
    <definedName name="_bdm.423e78afc2e246fc9fca785c17731ebb.edm" hidden="1" xml:space="preserve">   '[10]Street Vs Mkt Build'!$1:$1048576</definedName>
    <definedName name="_bdm.424afa87fdf548ebb30598a3b4360d50.edm" hidden="1" xml:space="preserve">   '[3]Street v Mgmt'!$1:$1048576</definedName>
    <definedName name="_bdm.424c792b0d15415c96409eb0124147f8.edm" hidden="1" xml:space="preserve">   '[3]Street v Mgmt'!$1:$1048576</definedName>
    <definedName name="_bdm.424d0623f47a4ec880d65857b989c68c.edm" hidden="1" xml:space="preserve">   '[3]Mgmt Financials Organic'!$1:$1048576</definedName>
    <definedName name="_bdm.429a03d228e44bd785a39010fd14055d.edm" hidden="1" xml:space="preserve">   [4]FF.CRY!$1:$1048576</definedName>
    <definedName name="_bdm.42d4c87755e24261a0709e5b36639900.edm" hidden="1">#REF!</definedName>
    <definedName name="_bdm.42da50441e864c338d2703f50c672458.edm" hidden="1" xml:space="preserve">   [3]FSP.StreetvMgmt!$1:$1048576</definedName>
    <definedName name="_bdm.431afb79924c40dfb61a19e80c48791c.edm" hidden="1">#REF!</definedName>
    <definedName name="_bdm.435134b1ab734c0b8e11eaed0c260ffa.edm" hidden="1" xml:space="preserve">   '[3]Street v Mgmt'!$1:$1048576</definedName>
    <definedName name="_bdm.4370e684c5dd4e0eae76b43dffc6369d.edm" hidden="1" xml:space="preserve">   '[3]WAT.DCF.Mgmt'!$1:$1048576</definedName>
    <definedName name="_bdm.437b357cb6784c97b19146fdd52e92e6.edm" hidden="1" xml:space="preserve">   '[3]WAT.DCF.Mgmt.2'!$1:$1048576</definedName>
    <definedName name="_bdm.437c2f15aeac43ae98e5231516415f43.edm" hidden="1" xml:space="preserve">   '[3]WAT.DCF.Mgmt'!$1:$1048576</definedName>
    <definedName name="_bdm.43bc152242b949bbb82c57a3b1d0e202.edm" hidden="1" xml:space="preserve">   '[2]Metric Summary'!$1:$1048576</definedName>
    <definedName name="_bdm.43dcc872e01c4a3c85cc246b6fa1fba3.edm" hidden="1" xml:space="preserve">   '[7]Revenue.Charts'!$1:$1048576</definedName>
    <definedName name="_bdm.43e2392a919749b1b91d3fa8a731fa18.edm" hidden="1" xml:space="preserve">              [5]DCF.Out!$1:$1048576</definedName>
    <definedName name="_bdm.43f9dae53c4a451c9623247cff1d2f19.edm" hidden="1" xml:space="preserve">   '[4]FSP ATRC'!$1:$1048576</definedName>
    <definedName name="_bdm.43ff46db8ce34bfea97689f0f9ad757e.edm" hidden="1" xml:space="preserve">   [3]WAT.DCF!$1:$1048576</definedName>
    <definedName name="_bdm.4406498db9df45168fd69c3d4185b6a1.edm" hidden="1" xml:space="preserve">   '[3]Street v Mgmt'!$1:$1048576</definedName>
    <definedName name="_bdm.44437366efe5453f9fb5c03548880adb.edm" hidden="1" xml:space="preserve">   '[3]Street v Mgmt'!$1:$1048576</definedName>
    <definedName name="_bdm.447302990b4d45e39b70becb0474c10c.edm" hidden="1" xml:space="preserve">   '[7]Revenue.Charts'!$1:$1048576</definedName>
    <definedName name="_bdm.44abf41782c24c74bbac8921659d45ff.edm" hidden="1" xml:space="preserve">   '[3]WAT.DCF.Mgmt.2'!$1:$1048576</definedName>
    <definedName name="_bdm.4501b3bb43c14087ac0d4a7016d49054.edm" hidden="1" xml:space="preserve">   '[4]FM.B.4Q Val 4'!$1:$1048576</definedName>
    <definedName name="_bdm.450352f81fe34d0aae540b97a75af655.edm" hidden="1" xml:space="preserve">   '[3]Street v Mgmt'!$1:$1048576</definedName>
    <definedName name="_bdm.45049344aa864644818ec60d5a866f92.edm" hidden="1" xml:space="preserve">   '[3]WAT.DCF.Mgmt.2'!$1:$1048576</definedName>
    <definedName name="_bdm.4524e3fcf6ef425181a7ee66ffffbc09.edm" hidden="1" xml:space="preserve">   '[4]FSP ATRC'!$1:$1048576</definedName>
    <definedName name="_bdm.4553d43b5b4c489b98a7f0b9af58e215.edm" hidden="1">#REF!</definedName>
    <definedName name="_bdm.458c2f3107964714bd74a9adab3da0d0.edm" hidden="1" xml:space="preserve">   '[7]Rev.Comparison'!$1:$1048576</definedName>
    <definedName name="_bdm.45ee62f7d45e4c4b9390c0a3bd5ff5f4.edm" hidden="1" xml:space="preserve">   [3]WAT.DCF!$1:$1048576</definedName>
    <definedName name="_bdm.46147f00d58147e887820af497b9cd0f.edm" hidden="1" xml:space="preserve">   [3]WAT.DCF!$1:$1048576</definedName>
    <definedName name="_bdm.4668bc1a4047475f8956962bfba0c34a.edm" hidden="1" xml:space="preserve">   [4]DCF.CRY!$1:$1048576</definedName>
    <definedName name="_bdm.466b1b25e9654b4583ab7075f81c9971.edm" hidden="1" xml:space="preserve">   '[7]Revenue.Charts'!$1:$1048576</definedName>
    <definedName name="_bdm.46b513dd6de643dcb5c4aa4121d260a6.edm" hidden="1" xml:space="preserve">   [3]WAT.DCF!$1:$1048576</definedName>
    <definedName name="_bdm.46d7e8358f5c487fadf9527b489b7261.edm" hidden="1" xml:space="preserve">   '[3]WAT.DCF.Mgmt'!$1:$1048576</definedName>
    <definedName name="_bdm.4751d32243234bc48f69d06c6923ab46.edm" hidden="1" xml:space="preserve">   '[3]Street v Mgmt'!$1:$1048576</definedName>
    <definedName name="_bdm.4778f4c8074c474eb667d6b372c4910c.edm" hidden="1" xml:space="preserve">    [2]FSP.Out!$1:$1048576</definedName>
    <definedName name="_bdm.479c09819e134f12bd8a56e266756176.edm" hidden="1" xml:space="preserve">   [3]WAT.DCF!$1:$1048576</definedName>
    <definedName name="_bdm.47edc444d0a34a88a5fe248050edb930.edm" hidden="1" xml:space="preserve">   [4]DCF.ATRC!$1:$1048576</definedName>
    <definedName name="_bdm.4809dbd95bd248079ef54b1395f761fc.edm" hidden="1" xml:space="preserve">   '[3]Street v Mgmt'!$1:$1048576</definedName>
    <definedName name="_bdm.4859f35ea417413bb3727ffbf5ef3911.edm" hidden="1" xml:space="preserve">   '[7]Condensed.P&amp;L'!$1:$1048576</definedName>
    <definedName name="_bdm.48864e141dbd497887c5a0c582763104.edm" hidden="1" xml:space="preserve">   '[4]FSP ATRC'!$1:$1048576</definedName>
    <definedName name="_bdm.48c12c3badb34fb4a0a5b88529bed161.edm" hidden="1" xml:space="preserve">   '[2]Pro Forma Ownership'!$1:$1048576</definedName>
    <definedName name="_bdm.48c3e7c0a9cc489aa4c8b4a1d6539fa9.edm" hidden="1" xml:space="preserve">   '[4]FSP ATRC'!$1:$1048576</definedName>
    <definedName name="_bdm.48e5c9ad333b4809a8abe61573002f7d.edm" hidden="1" xml:space="preserve">   '[3]WAT.DCF.Mgmt'!$1:$1048576</definedName>
    <definedName name="_bdm.4935ef7d2c10407d898aca8fb8ba2910.edm" hidden="1" xml:space="preserve">   '[4]FM.B.4Q Val 3'!$1:$1048576</definedName>
    <definedName name="_bdm.495aa3b8041a4799b0bb808300462089.edm" hidden="1" xml:space="preserve">   '[4]FSP PF'!$1:$1048576</definedName>
    <definedName name="_bdm.49990cb8317b45c2ad6221a522f2dc82.edm" hidden="1" xml:space="preserve">   '[3]Street v Mgmt'!$1:$1048576</definedName>
    <definedName name="_bdm.49a3f9710d7b4d9bb32b412175b099da.edm" hidden="1" xml:space="preserve">            '[5]Financial Impact Output'!$1:$1048576</definedName>
    <definedName name="_bdm.49ab39d5278041329ec4fed778a78120.edm" hidden="1" xml:space="preserve">   '[3]WAT.DCF.Mgmt'!$1:$1048576</definedName>
    <definedName name="_bdm.49ce829ec4dd4b2689f78b190421bc42.edm" hidden="1" xml:space="preserve">   '[3]Mgmt Financials'!$1:$1048576</definedName>
    <definedName name="_bdm.49dcbe90a8814787a8736dd396c8fa6c.edm" hidden="1" xml:space="preserve">              [5]DCF.Out!$1:$1048576</definedName>
    <definedName name="_bdm.4a046df23bb44c6aa4aaafaa47b7da19.edm" hidden="1" xml:space="preserve">   '[2]Pro Forma Ownership'!$1:$1048576</definedName>
    <definedName name="_bdm.4a30ae710d6344c38b508cfa830012db.edm" hidden="1" xml:space="preserve">   '[7]Rev.Comparison'!$1:$1048576</definedName>
    <definedName name="_bdm.4a67975528ee461b9b6546fae5e0c7b9.edm" hidden="1" xml:space="preserve">   [4]FF.CRY!$1:$1048576</definedName>
    <definedName name="_bdm.4a72a791714a4007a6336697fadb3968.edm" hidden="1" xml:space="preserve">   '[4]FM.B.4Q Val 3'!$1:$1048576</definedName>
    <definedName name="_bdm.4a7daee5121843cd92ce1954738547e2.edm" hidden="1" xml:space="preserve">   [4]FF.ATRC!$1:$1048576</definedName>
    <definedName name="_bdm.4ac05f25f8be4f15831e4458a6701f7b.edm" hidden="1" xml:space="preserve">   [2]FSP.Out!$1:$1048576</definedName>
    <definedName name="_bdm.4af537fd2b33432194f2ed5592da02da.edm" hidden="1" xml:space="preserve">   '[4]FSP ATRC'!$1:$1048576</definedName>
    <definedName name="_bdm.4af8284f19394bf2b76787d64ebefb2c.edm" hidden="1" xml:space="preserve">   [7]FF.Temp!$1:$1048576</definedName>
    <definedName name="_bdm.4b2728fc1fb74ae882b5562c0fc81e36.edm" hidden="1">#REF!</definedName>
    <definedName name="_bdm.4b35e742f1104635bfa488486421eae3.edm" hidden="1" xml:space="preserve">                                      [5]DCF.Out!$1:$1048576</definedName>
    <definedName name="_bdm.4b97a7bdd1e749d6b506c8e1b2e54770.edm" hidden="1">#REF!</definedName>
    <definedName name="_bdm.4ba9c455812e4ba18fc42de2ddcf899b.edm" hidden="1" xml:space="preserve">   '[4]FSP PF'!$1:$1048576</definedName>
    <definedName name="_bdm.4baf5685b440436c92edae6d8ecb2952.edm" hidden="1" xml:space="preserve">   '[4]FM.B.4Q Val 2'!$1:$1048576</definedName>
    <definedName name="_bdm.4c6bc02bf6ed4fa2b21cf3a2a93e706e.edm" hidden="1" xml:space="preserve">   [2]FSP.Out!$1:$1048576</definedName>
    <definedName name="_bdm.4c6d3cd20a0d44308fbd0201ccad5d3f.edm" hidden="1" xml:space="preserve">   '[2]Pro Forma Ownership'!$1:$1048576</definedName>
    <definedName name="_bdm.4ca7ee7863514455af51ad5f7f1e3be7.edm" hidden="1" xml:space="preserve">   '[3]Street v Mgmt'!$1:$1048576</definedName>
    <definedName name="_bdm.4cbe4c50f2cf48b8af713fb927d0f872.edm" hidden="1" xml:space="preserve">            [5]NWC.Out!$1:$1048576</definedName>
    <definedName name="_bdm.4ccc48c78c0a4e6e9aed9307ba6153b5.edm" hidden="1" xml:space="preserve">   [4]FF.CRY!$1:$1048576</definedName>
    <definedName name="_bdm.4cfc3f2b500b4e5ba05b2347246181f7.edm" hidden="1" xml:space="preserve">               '[4]FSP PF'!$1:$1048576</definedName>
    <definedName name="_bdm.4d107a7007234d16bff9cfbf395c8a98.edm" hidden="1" xml:space="preserve">   '[3]WAT.DCF.Mgmt'!$1:$1048576</definedName>
    <definedName name="_bdm.4d2c2762f3ae466792d9cdb5961f8f25.edm" hidden="1" xml:space="preserve">   '[2]Pro Forma Ownership'!$1:$1048576</definedName>
    <definedName name="_bdm.4d905a981e3e4200b812a245789dd585.edm" hidden="1" xml:space="preserve">   [3]VM.Temp!$1:$1048576</definedName>
    <definedName name="_bdm.4da2a2a60f9d4a5cbee69ba3da4c482d.edm" hidden="1" xml:space="preserve">   '[3]Street v Mgmt'!$1:$1048576</definedName>
    <definedName name="_bdm.4DAEA7B24F144A779BA9CFF4656F67C6.edm" hidden="1">#REF!</definedName>
    <definedName name="_bdm.4ddaf686ce5d49909acc5b24992143fd.edm" hidden="1" xml:space="preserve">   '[7]Rev.Comparison'!$1:$1048576</definedName>
    <definedName name="_bdm.4DE485F962164F04A9BC7EAB1559C7EC.edm" hidden="1">'[9]Cement and aggregates'!$A:$IV</definedName>
    <definedName name="_bdm.4e1bdbfef31245058776a514a7fb8df7.edm" hidden="1" xml:space="preserve">   '[3]Redbreast.4Q'!$1:$1048576</definedName>
    <definedName name="_bdm.4e775a3798094a64895e363f210c064c.edm" hidden="1" xml:space="preserve">   '[2]Pro Forma Ownership'!$1:$1048576</definedName>
    <definedName name="_bdm.4e7d0efed4e8415593527e1d991650a6.edm" hidden="1" xml:space="preserve">              [5]DCF.Out!$1:$1048576</definedName>
    <definedName name="_bdm.4E86BB62061A4E42BD43A50DA7FAC13C.edm" hidden="1" xml:space="preserve">                                                                                                                                                                                    '[6]FSP Out'!$1:$1048576</definedName>
    <definedName name="_bdm.4f0adef1a0104a1e90f2d55529feb361.edm" hidden="1" xml:space="preserve">   '[4]FSP PF'!$1:$1048576</definedName>
    <definedName name="_bdm.4f0c876e35a54331b607c308f06d7560.edm" hidden="1" xml:space="preserve">   '[4]DCF.ATRC.Syn'!$1:$1048576</definedName>
    <definedName name="_bdm.4f101530efd9464fa14b19016e78acda.edm" hidden="1" xml:space="preserve">   [4]FF.ATRC!$1:$1048576</definedName>
    <definedName name="_bdm.4f370677eb944c1dadb10f6a9b1c013c.edm" hidden="1" xml:space="preserve">   '[4]FSP PF'!$1:$1048576</definedName>
    <definedName name="_bdm.4f767fdf8f7e4fe39985ea5f9e6d181e.edm" hidden="1" xml:space="preserve">   [3]WAT.FF!$1:$1048576</definedName>
    <definedName name="_bdm.4fb444dd2fbb491d9bc97fce81ff1b99.edm" hidden="1" xml:space="preserve">   '[3]WAT.DCF.Mgmt'!$1:$1048576</definedName>
    <definedName name="_bdm.4fb5e555aedb40fd8d4b1eea2d83378a.edm" hidden="1" xml:space="preserve">   '[2]Pro Forma Ownership'!$1:$1048576</definedName>
    <definedName name="_bdm.50122dee4a1e4da4b1e6978f66826656.edm" hidden="1" xml:space="preserve">   '[4]FSP ATRC'!$1:$1048576</definedName>
    <definedName name="_bdm.50246b827cce440ebf620c730b5f8b7d.edm" hidden="1" xml:space="preserve">   '[4]PF Key Financials'!$1:$1048576</definedName>
    <definedName name="_bdm.506569643F59462AB6641BBA36C9DA28.edm" hidden="1" xml:space="preserve">                                                                                                                                                                          '[6]DCF Out'!$1:$1048576</definedName>
    <definedName name="_bdm.51087ec2628a4b57864c6daf7e424291.edm" hidden="1" xml:space="preserve">   [4]DCF.CRY!$1:$1048576</definedName>
    <definedName name="_bdm.51623a77d91a45ac967bede5b063f798.edm" hidden="1" xml:space="preserve">   [7]FF.Temp!$1:$1048576</definedName>
    <definedName name="_bdm.517a9108d1414eebb4daac045a1778d8.edm" hidden="1" xml:space="preserve">   '[3]Mgmt Financials Organic'!$1:$1048576</definedName>
    <definedName name="_bdm.518c55048f1f434fa449755bbe96618f.edm" hidden="1" xml:space="preserve">            [5]Charts!$1:$1048576</definedName>
    <definedName name="_bdm.51b853fbbf134397bcb7b23f4e6eac78.edm" hidden="1" xml:space="preserve">   '[7]Revenue.Charts'!$1:$1048576</definedName>
    <definedName name="_bdm.51e2ece699d5448a9b674a6b9d22b945.edm" hidden="1" xml:space="preserve">   '[7]Revenue.Charts'!$1:$1048576</definedName>
    <definedName name="_bdm.51eccb0806004df795c397732c3e8ddd.edm" hidden="1" xml:space="preserve">   '[3]Street v Mgmt'!$1:$1048576</definedName>
    <definedName name="_bdm.51fcd64a52cd4da2b0d72f2e43026bc6.edm" hidden="1" xml:space="preserve">   [4]DCF.CRY!$1:$1048576</definedName>
    <definedName name="_bdm.527902eefe564a76930bee9558490087.edm" hidden="1" xml:space="preserve">   '[4]P&amp;Ls'!$1:$1048576</definedName>
    <definedName name="_bdm.52805c208bfe4ef4a195b7aeca383c4d.edm" hidden="1" xml:space="preserve">   [3]WAT.DCF!$1:$1048576</definedName>
    <definedName name="_bdm.52c1554279cb45eaaea58b76d365ac92.edm" hidden="1" xml:space="preserve">   [4]FF.CRY!$1:$1048576</definedName>
    <definedName name="_bdm.52c2a257d3d54f87977d92bc9faa0ab5.edm" hidden="1" xml:space="preserve">   '[3]Street v Mgmt'!$1:$1048576</definedName>
    <definedName name="_bdm.52c684024c794181827464661690b1c0.edm" hidden="1" xml:space="preserve">   '[2]Pro Forma Ownership'!$1:$1048576</definedName>
    <definedName name="_bdm.52f48339038046019564462ff15f4efb.edm" hidden="1" xml:space="preserve">   '[3]Street v Mgmt'!$1:$1048576</definedName>
    <definedName name="_bdm.5318fd65dfb94093ac08b4cb209a3641.edm" hidden="1" xml:space="preserve">   '[3]Redbreast.4Q'!$1:$1048576</definedName>
    <definedName name="_bdm.53542de7d657429cafdad9d113f48574.edm" hidden="1" xml:space="preserve">   '[2]Pro Forma Ownership'!$1:$1048576</definedName>
    <definedName name="_bdm.53b3a8a5f2614d37b2388224d5bcf7cb.edm" hidden="1">'[4]FSP ATRC'!#REF!</definedName>
    <definedName name="_bdm.53c4593fa3f1497b9544fa19a9fff808.edm" hidden="1" xml:space="preserve">   [4]DCF.ATRC!$1:$1048576</definedName>
    <definedName name="_bdm.53ce798ffe2044b8b9875db2c8cf7941.edm" hidden="1" xml:space="preserve">   '[4]FSP PF'!$1:$1048576</definedName>
    <definedName name="_bdm.543d0e7605674e218aa6a36c7566ce25.edm" hidden="1" xml:space="preserve">   [4]FF.ATRC!$1:$1048576</definedName>
    <definedName name="_bdm.5455124780464868888f41a55eb7e1b7.edm" hidden="1" xml:space="preserve">   '[3]Redbreast.FF'!$1:$1048576</definedName>
    <definedName name="_bdm.5489517a5e82443181e3d6dd46abaf89.edm" hidden="1" xml:space="preserve">   '[7]Rev.Streams'!$1:$1048576</definedName>
    <definedName name="_bdm.549576cc6b51483881b89b74508009f6.edm" hidden="1" xml:space="preserve">   [7]FF.Temp!$1:$1048576</definedName>
    <definedName name="_bdm.54bf6ec2bd7c412b9ff9c99daf4faa19.edm" hidden="1" xml:space="preserve">   '[4]DCF.ATRC.Syn'!$1:$1048576</definedName>
    <definedName name="_bdm.54e465b34e6948278c1a9021e42acf45.edm" hidden="1" xml:space="preserve">   [2]FSP.Out!$1:$1048576</definedName>
    <definedName name="_bdm.54edfe2ec03c4148b7dc0303f7a7005e.edm" hidden="1" xml:space="preserve">   '[7]Rev.Comparison'!$1:$1048576</definedName>
    <definedName name="_bdm.5544D294D36449A9A98ED8A5E056D7BB.edm" hidden="1">#REF!</definedName>
    <definedName name="_bdm.554760da34604eebb4001ec8da56b9b6.edm" hidden="1" xml:space="preserve">   '[4]FSP ATRC'!$1:$1048576</definedName>
    <definedName name="_bdm.5567a95fbef345a29fe11e82a2b590df.edm" hidden="1" xml:space="preserve">   [3]WAT.FF!$1:$1048576</definedName>
    <definedName name="_bdm.556fe9d3a7b74edc89c48a9ef1ab308d.edm" hidden="1" xml:space="preserve">   '[10]Mkt Build Output'!$1:$1048576</definedName>
    <definedName name="_bdm.5590f50d3f964cb79fc0a29934d37fe1.edm" hidden="1" xml:space="preserve">   [7]FF.Temp!$1:$1048576</definedName>
    <definedName name="_bdm.5605417cbf5f49cfb3b957d425a74784.edm" hidden="1" xml:space="preserve">   [3]WAT.DCF!$1:$1048576</definedName>
    <definedName name="_bdm.56b7e82ddeed4e4abd8a3241928f8ee1.edm" hidden="1" xml:space="preserve">   '[4]FSP CRY'!$1:$1048576</definedName>
    <definedName name="_bdm.56f01d7d99a54d7fbb559426cb0995b1.edm" hidden="1" xml:space="preserve">   [3]FSP.StreetvMgmt!$1:$1048576</definedName>
    <definedName name="_bdm.57285aec9f0343b799cd57413ab433f7.edm" hidden="1" xml:space="preserve">              [5]Summary!$1:$1048576</definedName>
    <definedName name="_bdm.5741d6458ac54528a3893c67fa962d57.edm" hidden="1" xml:space="preserve">                        [2]FSP.Out!$1:$1048576</definedName>
    <definedName name="_bdm.576c2b8e0ca64bdd809377732a467e99.edm" hidden="1" xml:space="preserve">   [7]Drivers!$1:$1048576</definedName>
    <definedName name="_bdm.57d9b64c80db4b82895d45f859a49a25.edm" hidden="1">#REF!</definedName>
    <definedName name="_bdm.58005e8c69d34d7ebb49f405760dfadc.edm" hidden="1" xml:space="preserve">              [5]Summary!$1:$1048576</definedName>
    <definedName name="_bdm.580abea6dc39472fbdbf41891fcb2eac.edm" hidden="1" xml:space="preserve">   '[4]P&amp;Ls'!$1:$1048576</definedName>
    <definedName name="_bdm.5820c384bd8c4673802928c4c413d909.edm" hidden="1" xml:space="preserve">            [5]NWC.Out!$1:$1048576</definedName>
    <definedName name="_bdm.58e4284287c544528000997591dc56c8.edm" hidden="1" xml:space="preserve">              [5]DCF.Out!$1:$1048576</definedName>
    <definedName name="_bdm.590724fa0227476fb26a23f9463efca2.edm" hidden="1" xml:space="preserve">   '[4]P&amp;Ls'!$1:$1048576</definedName>
    <definedName name="_bdm.5922d8dc433e4cd4a91c35655f3dc4eb.edm" hidden="1" xml:space="preserve">   '[3]Street v Mgmt'!$1:$1048576</definedName>
    <definedName name="_bdm.596c9c88c5764f6183c263adabfaaad9.edm" hidden="1" xml:space="preserve">   [4]FF.ATRC!$1:$1048576</definedName>
    <definedName name="_bdm.59bd187f90d84708aaae78b790a0dd64.edm" hidden="1" xml:space="preserve">   '[3]Street v Mgmt'!$1:$1048576</definedName>
    <definedName name="_bdm.59c3661ec4b14b9a9816f988690dcc14.edm" hidden="1" xml:space="preserve">              [5]JNJ.Out!$1:$1048576</definedName>
    <definedName name="_bdm.59ebd27cb73e46f09c77216342e91b19.edm" hidden="1" xml:space="preserve">              '[5]P&amp;L v2'!$1:$1048576</definedName>
    <definedName name="_bdm.59f4a23fcddf4da2a51a55edf0aff7cd.edm" hidden="1" xml:space="preserve">   '[3]WAT.DCF.Mgmt.2'!$1:$1048576</definedName>
    <definedName name="_bdm.5a0ba91c60d24386babdd82306bc4d37.edm" hidden="1" xml:space="preserve">   [3]FSP.StreetvMgmt!$1:$1048576</definedName>
    <definedName name="_bdm.5a3a52e083fa4a0bb2362b426f21daff.edm" hidden="1" xml:space="preserve">   '[7]Revenue.Charts'!$1:$1048576</definedName>
    <definedName name="_bdm.5a4dbd00888149e893540e37564c3b51.edm" hidden="1" xml:space="preserve">   '[4]FSP PF'!$1:$1048576</definedName>
    <definedName name="_bdm.5a51e003f2094a46b1fac60d534c1333.edm" hidden="1" xml:space="preserve">   '[10]Street Vs Mkt Build'!$1:$1048576</definedName>
    <definedName name="_bdm.5a5f104bab844933aa697b384caa40ed.edm" hidden="1" xml:space="preserve">   '[4]FSP PF'!$1:$1048576</definedName>
    <definedName name="_bdm.5a7204657e644c4fa2c2fff2a94c360f.edm" hidden="1" xml:space="preserve">   [3]FSP.StreetvMgmt!$1:$1048576</definedName>
    <definedName name="_bdm.5b327c5ebbc64cc1884bf27fc4e7c346.edm" hidden="1" xml:space="preserve">              '[5]P&amp;L v2'!$1:$1048576</definedName>
    <definedName name="_bdm.5b4cd4cdd98b4fadb793f0b4a3dc5543.edm" hidden="1" xml:space="preserve">   '[3]Street v Mgmt'!$1:$1048576</definedName>
    <definedName name="_bdm.5b5c636a8730487da3e77e12e8c441a2.edm" hidden="1" xml:space="preserve">   '[4]DCF.CRY.Street'!$1:$1048576</definedName>
    <definedName name="_bdm.5b9bde1b18d84f9c9a85c4828d9967c2.edm" hidden="1" xml:space="preserve">   '[4]FSP PF'!$1:$1048576</definedName>
    <definedName name="_bdm.5be9dd526b3e494abb821aa8e1a7d29f.edm" hidden="1" xml:space="preserve">   '[3]WAT.DCF.Mgmt'!$1:$1048576</definedName>
    <definedName name="_bdm.5c43cc6562bf4143b527ded1d827dace.edm" hidden="1" xml:space="preserve">              [2]FSP.Out!$1:$1048576</definedName>
    <definedName name="_bdm.5c819249f87c4b31af571d5aa34346b2.edm" hidden="1" xml:space="preserve">   '[4]FSP PF'!$1:$1048576</definedName>
    <definedName name="_bdm.5C951DE7CEF3413CB284D2AB8DBE5472.edm" hidden="1">'[12]27'!$A:$IV</definedName>
    <definedName name="_bdm.5cac93a43b12455fa8936f4065ca0e73.edm" hidden="1" xml:space="preserve">   [7]FF.Temp!$1:$1048576</definedName>
    <definedName name="_bdm.5cb2a6bc311d4ce5bed41607ab6c6bf6.edm" hidden="1" xml:space="preserve">   [3]WAT.FF!$1:$1048576</definedName>
    <definedName name="_bdm.5cf6b145f2ed4d1491edc990fc00c431.edm" hidden="1" xml:space="preserve">              [5]DCF.Out!$1:$1048576</definedName>
    <definedName name="_bdm.5cfa333563b146a890aced26cfec6184.edm" hidden="1" xml:space="preserve">   [3]WAT.DCF!$1:$1048576</definedName>
    <definedName name="_bdm.5cfc51282ecb4e8cabf037f83fca54d5.edm" hidden="1" xml:space="preserve">            [5]NWC.Out!$1:$1048576</definedName>
    <definedName name="_bdm.5d03021206ee47b89b31fca6522b23ba.edm" hidden="1" xml:space="preserve">   [7]FF.Temp!$1:$1048576</definedName>
    <definedName name="_bdm.5d0be1f8b8f24451a36acb90fa0c1de9.edm" hidden="1" xml:space="preserve">   [7]Drivers!$1:$1048576</definedName>
    <definedName name="_bdm.5d4e56104d7748e7a4ed9e597f094798.edm" hidden="1" xml:space="preserve">   '[4]FSP ATRC'!$1:$1048576</definedName>
    <definedName name="_bdm.5d4e5c43ca604f509d6e438ba4f9b3d4.edm" hidden="1" xml:space="preserve">   '[7]Revenue.Charts'!$1:$1048576</definedName>
    <definedName name="_bdm.5e04e80f7cfc4b088755768bfcd9454d.edm" hidden="1" xml:space="preserve">   [3]WAT.DCF!$1:$1048576</definedName>
    <definedName name="_bdm.5e269e6ad4994fce8b885b73cd65c4e6.edm" hidden="1" xml:space="preserve">              [5]DCF.Out!$1:$1048576</definedName>
    <definedName name="_bdm.5e358a17818c42b4a687a8327026c054.edm" hidden="1" xml:space="preserve">   [3]FSP.StreetvMgmt!$1:$1048576</definedName>
    <definedName name="_bdm.5e5420e2efda4f9cb546033d051ec399.edm" hidden="1" xml:space="preserve">   '[10]Street Vs Mkt Build'!$1:$1048576</definedName>
    <definedName name="_bdm.5e770c121e344295b6cc0b54623a7009.edm" hidden="1" xml:space="preserve">              [5]JNJ.Out!$1:$1048576</definedName>
    <definedName name="_bdm.5e907888e8354fac9286f057fa309819.edm" hidden="1" xml:space="preserve">   '[4]FSP PF'!$1:$1048576</definedName>
    <definedName name="_bdm.5eb43df950514266bab5fb7500508fb3.edm" hidden="1" xml:space="preserve">   [4]FF.CRY!$1:$1048576</definedName>
    <definedName name="_bdm.5ed13df56cdb440bbe195a13e6d35f86.edm" hidden="1" xml:space="preserve">   [4]FF.CRY!$1:$1048576</definedName>
    <definedName name="_bdm.5f0e23bf00ff4715880ff8797ee2128f.edm" hidden="1" xml:space="preserve">   [3]FSP.StreetvMgmt!$1:$1048576</definedName>
    <definedName name="_bdm.5f67a3487977483bbe2a342828af1a26.edm" hidden="1" xml:space="preserve">   '[4]P&amp;Ls'!$1:$1048576</definedName>
    <definedName name="_bdm.5f8abdfd45e541d39326d5c0c93e040b.edm" hidden="1" xml:space="preserve">   [7]Drivers!$1:$1048576</definedName>
    <definedName name="_bdm.5f8d047c3e5042c7b70e59011fdcce3e.edm" hidden="1" xml:space="preserve">   '[4]FSP PF'!$1:$1048576</definedName>
    <definedName name="_bdm.5fb0c614aff24785b70ce222b658c14c.edm" hidden="1">#REF!</definedName>
    <definedName name="_bdm.5fee810d4d13469ab44444a9dbbb7e92.edm" hidden="1" xml:space="preserve">   '[4]DCF.ATRC.Syn'!$1:$1048576</definedName>
    <definedName name="_bdm.5ff04acac07143df9b48c4b934eeb528.edm" hidden="1" xml:space="preserve">   '[2]Metric Summary'!$1:$1048576</definedName>
    <definedName name="_bdm.609decd8db094cf895e0b8a399169439.edm" hidden="1" xml:space="preserve">   '[10]Mkt Build Output'!$1:$1048576</definedName>
    <definedName name="_bdm.60df68e9f6ed430db42719fc9c44ee02.edm" hidden="1" xml:space="preserve">   '[3]WAT.DCF.Mgmt'!$1:$1048576</definedName>
    <definedName name="_bdm.61524efeb7be498c9b63239981475ded.edm" hidden="1" xml:space="preserve">   '[4]FSP ATRC'!$1:$1048576</definedName>
    <definedName name="_bdm.6183e0806e9a475da121ee8f38d782de.edm" hidden="1" xml:space="preserve">   '[3]Redbreast.4Q'!$1:$1048576</definedName>
    <definedName name="_bdm.61ad016327cb4bf0a04116701d30884d.edm" hidden="1" xml:space="preserve">   '[4]P&amp;Ls'!$1:$1048576</definedName>
    <definedName name="_bdm.61e8a80cfda747cdadb2b49eb67dc553.edm" hidden="1" xml:space="preserve">   [7]Drivers!$1:$1048576</definedName>
    <definedName name="_bdm.621b83231f7347b0979c08c81af7bc20.edm" hidden="1" xml:space="preserve">   '[3]WAT.DCF.Mgmt.2'!$1:$1048576</definedName>
    <definedName name="_bdm.623cf1975fca4f828cc41c98adc98e20.edm" hidden="1" xml:space="preserve">   '[10]Street Vs Mkt Build'!$1:$1048576</definedName>
    <definedName name="_bdm.623e2c9ba6324eddb72264c8adfff4ae.edm" hidden="1" xml:space="preserve">   '[4]FSP PF'!$1:$1048576</definedName>
    <definedName name="_bdm.623e7cafd06f46d69a096f7c3bbb7324.edm" hidden="1" xml:space="preserve">   '[3]Street v Mgmt'!$1:$1048576</definedName>
    <definedName name="_bdm.625a9b0c4cc94f7f896b896e05c21410.edm" hidden="1" xml:space="preserve">   [7]FF.Temp!$1:$1048576</definedName>
    <definedName name="_bdm.625cdce423124de596ac4c24d628c847.edm" hidden="1" xml:space="preserve">              [2]FSP.Out!$1:$1048576</definedName>
    <definedName name="_bdm.628ba7c39ea14f32b369a0ddb10c5dda.edm" hidden="1" xml:space="preserve">   '[7]Rev.Comparison'!$1:$1048576</definedName>
    <definedName name="_bdm.629d5d7e07b54661a8a04f0b3d65abec.edm" hidden="1" xml:space="preserve">   '[7]Rev.Comparison'!$1:$1048576</definedName>
    <definedName name="_bdm.629ffed3cf5349d1add46b548ba4476c.edm" hidden="1" xml:space="preserve">   [4]FF.ATRC!$1:$1048576</definedName>
    <definedName name="_bdm.62ce9eff48bb4699b6623e10266881ae.edm" hidden="1">#REF!</definedName>
    <definedName name="_bdm.62e0d4d1ce444d3c9b2fc181977a8e4d.edm" hidden="1" xml:space="preserve">   [7]Drivers!$1:$1048576</definedName>
    <definedName name="_bdm.62f852045be24f929356896109d47ff8.edm" hidden="1" xml:space="preserve">   [4]FF.CRY!$1:$1048576</definedName>
    <definedName name="_bdm.630689c9786c426d9885d8ef382f5d7f.edm" hidden="1" xml:space="preserve">   [3]VM.Temp!$1:$1048576</definedName>
    <definedName name="_bdm.6336c19d45d74dc6b30f939f63d5e0e2.edm" hidden="1" xml:space="preserve">            [5]NWC.Out!$1:$1048576</definedName>
    <definedName name="_bdm.6362468079bf43c1b4636cb5cc54c95a.edm" hidden="1" xml:space="preserve">   [3]WAT.DCF!$1:$1048576</definedName>
    <definedName name="_bdm.638eaaad3d94428b97054933f04a4c7e.edm" hidden="1" xml:space="preserve">   [3]FSP.StreetvMgmt!$1:$1048576</definedName>
    <definedName name="_bdm.63cb160976834308b22e01f14b06840c.edm" hidden="1" xml:space="preserve">   '[3]Street v Mgmt'!$1:$1048576</definedName>
    <definedName name="_bdm.63f5efa604e94e7abc8150fc7355317e.edm" hidden="1" xml:space="preserve">   '[4]FM.B.4Q Val 3'!$1:$1048576</definedName>
    <definedName name="_bdm.640d309ae09641a3aae722d0b89bf4de.edm" hidden="1" xml:space="preserve">   [4]FF.ATRC!$1:$1048576</definedName>
    <definedName name="_bdm.6461aa6af83f412b9c62ba2cb46cbb9d.edm" hidden="1" xml:space="preserve">   '[7]Revenue.Charts'!$1:$1048576</definedName>
    <definedName name="_bdm.64770a75437a434eb06be5bb41d70114.edm" hidden="1" xml:space="preserve">   [7]Drivers!$1:$1048576</definedName>
    <definedName name="_bdm.64a2ed02a6b049f7b1feacac66917ac1.edm" hidden="1" xml:space="preserve">   '[3]Street v Mgmt'!$1:$1048576</definedName>
    <definedName name="_bdm.65270fa7955646548a79c583d6a82424.edm" hidden="1" xml:space="preserve">   [3]WAT.DCF!$1:$1048576</definedName>
    <definedName name="_bdm.6532accee9bf46cfac60296dd6dbcc5a.edm" hidden="1" xml:space="preserve">   '[4]FSP ATRC'!$1:$1048576</definedName>
    <definedName name="_bdm.656556276d6c46798940f12c723540b7.edm" hidden="1" xml:space="preserve">   [3]WAT.FF!$1:$1048576</definedName>
    <definedName name="_bdm.656A49803FD841AB90312922F5253EB6.edm" hidden="1" xml:space="preserve">                                                                                                                                                                          '[6]FSP Acqs'!$1:$1048576</definedName>
    <definedName name="_bdm.65e50a2ce2ac4d33b87e64df12269661.edm" hidden="1" xml:space="preserve">   '[3]WAT.DCF.Mgmt'!$1:$1048576</definedName>
    <definedName name="_bdm.65f5e5e96d0d4755a5ed69da6ced0f57.edm" hidden="1" xml:space="preserve">   [3]VM.Temp!$1:$1048576</definedName>
    <definedName name="_bdm.6658cf4e427849618c91c2375526faef.edm" hidden="1" xml:space="preserve">   [7]FF.Temp!$1:$1048576</definedName>
    <definedName name="_bdm.6686709ac5c8438cbf5f8333402a2933.edm" hidden="1" xml:space="preserve">   '[3]Mgmt Financials'!$1:$1048576</definedName>
    <definedName name="_bdm.6698b6b088014e4bb311cc216e5bd581.edm" hidden="1" xml:space="preserve">   '[7]Revenue.Charts'!$1:$1048576</definedName>
    <definedName name="_bdm.66a160bd36114d038c4272b471ca3076.edm" hidden="1" xml:space="preserve">            [5]NWC.Out!$1:$1048576</definedName>
    <definedName name="_bdm.676d3374e66a4c319dcd2538fd089ace.edm" hidden="1" xml:space="preserve">   '[3]WAT.DCF.Mgmt'!$1:$1048576</definedName>
    <definedName name="_bdm.67982BF06E6E44F48F9AC68C8643E9B6.edm" hidden="1" xml:space="preserve">                                                                                                                                                                          '[6]FSP Out'!$1:$1048576</definedName>
    <definedName name="_bdm.67d3447163714b0a975f1cf16f6987f8.edm" hidden="1" xml:space="preserve">   '[3]Street v Mgmt'!$1:$1048576</definedName>
    <definedName name="_bdm.67d5a45121a449928dfce6e24ff0d281.edm" hidden="1" xml:space="preserve">   '[3]WAT.DCF.Mgmt'!$1:$1048576</definedName>
    <definedName name="_bdm.67d89f2415c7478eb914dbaee7e10e40.edm" hidden="1" xml:space="preserve">   '[4]FSP PF'!$1:$1048576</definedName>
    <definedName name="_bdm.6830aca1b33a4f93af198d21118b10c2.edm" hidden="1" xml:space="preserve">   [3]FSP.StreetvMgmt!$1:$1048576</definedName>
    <definedName name="_bdm.683a4e30bed0419085ce504e28a4bcb3.edm" hidden="1">#REF!</definedName>
    <definedName name="_bdm.68521631956c48cc830e6629bbeec0f8.edm" hidden="1" xml:space="preserve">   '[4]FSP PF'!$1:$1048576</definedName>
    <definedName name="_bdm.68d52df2db5f4a7e89139ebb198a11ad.edm" hidden="1" xml:space="preserve">   '[4]FSP CRY'!$1:$1048576</definedName>
    <definedName name="_bdm.68ed63010ac3474792b56834466b4e1f.edm" hidden="1" xml:space="preserve">   '[4]FM.B.4Q Val 3'!$1:$1048576</definedName>
    <definedName name="_bdm.6913723a02ac49eb9564c01b167cc187.edm" hidden="1" xml:space="preserve">   [3]VM.Temp!$1:$1048576</definedName>
    <definedName name="_bdm.693c2b24cb7d4cfbabf2f47c7a5a40a0.edm" hidden="1" xml:space="preserve">   '[10]Mkt Build Output'!$1:$1048576</definedName>
    <definedName name="_bdm.699303864197441597a6f59837a1662a.edm" hidden="1" xml:space="preserve">   '[4]FSP CRY'!$1:$1048576</definedName>
    <definedName name="_bdm.69fbed21e8d64125ae01945d9f4b2cbc.edm" hidden="1" xml:space="preserve">              [5]Summary!$1:$1048576</definedName>
    <definedName name="_bdm.6a0a27e664524b7da7331ca970c1cdd7.edm" hidden="1" xml:space="preserve">   '[7]Revenue.Charts'!$1:$1048576</definedName>
    <definedName name="_bdm.6a49df7ef2be4d07b810288f30dfabad.edm" hidden="1" xml:space="preserve">   [3]WAT.FF!$1:$1048576</definedName>
    <definedName name="_bdm.6a55792b4821434d9c9503f18472a712.edm" hidden="1" xml:space="preserve">   '[2]Pro Forma Ownership'!$1:$1048576</definedName>
    <definedName name="_bdm.6ae67417316d430aae4f485e8ad150c6.edm" hidden="1">#REF!</definedName>
    <definedName name="_bdm.6b19a574ad4f4624962440a710bd925b.edm" hidden="1" xml:space="preserve">   '[4]FSP PF'!$1:$1048576</definedName>
    <definedName name="_bdm.6b5aeb41ea6742f6b293efe6e02d1061.edm" hidden="1" xml:space="preserve">   [3]WAT.FF!$1:$1048576</definedName>
    <definedName name="_bdm.6c31a475d8344884aabecf5a3a547005.edm" hidden="1" xml:space="preserve">                                                                      [2]FSP.Out!$1:$1048576</definedName>
    <definedName name="_bdm.6c45e61e0a724dce8f2c68ff08824da2.edm" hidden="1" xml:space="preserve">            '[5]Financial Impact Output'!$1:$1048576</definedName>
    <definedName name="_bdm.6cb5f3985659425a99a0f13613312237.edm" hidden="1" xml:space="preserve">   '[4]FSP CRY'!$1:$1048576</definedName>
    <definedName name="_bdm.6cced617069a45509161fe2e0b919ea3.edm" hidden="1" xml:space="preserve">   '[4]FSP CRY'!$1:$1048576</definedName>
    <definedName name="_bdm.6d128ef8b9fd4f8e82d8599631b1ef57.edm" hidden="1" xml:space="preserve">              [2]FSP.Out!$1:$1048576</definedName>
    <definedName name="_bdm.6d27baf28b234393a58b3c18485e381e.edm" hidden="1" xml:space="preserve">   '[4]FSP CRY'!$1:$1048576</definedName>
    <definedName name="_bdm.6d2acd313a584682bab2398596cdbb03.edm" hidden="1" xml:space="preserve">   [4]DCF.ATRC!$1:$1048576</definedName>
    <definedName name="_bdm.6d5224cb1639464388a77f6a9e06c617.edm" hidden="1" xml:space="preserve">   '[7]Revenue.Charts'!$1:$1048576</definedName>
    <definedName name="_bdm.6d7d9769329c4de7ae7c3423d6e48779.edm" hidden="1" xml:space="preserve">   [4]DCF.CRY!$1:$1048576</definedName>
    <definedName name="_bdm.6d97f29d388e4b1bbb18c0e660df74b6.edm" hidden="1" xml:space="preserve">   '[3]Mgmt Financials Organic'!$1:$1048576</definedName>
    <definedName name="_bdm.6dbe7293c5434cb2a73322fe72950215.edm" hidden="1" xml:space="preserve">   '[3]WAT.DCF.Mgmt.2'!$1:$1048576</definedName>
    <definedName name="_bdm.6e25addeb39d45668cf566559f0c9bd3.edm" hidden="1" xml:space="preserve">   [3]WAT.DCF!$1:$1048576</definedName>
    <definedName name="_bdm.6e2c16615bf249feb6ef26ae60703eca.edm" hidden="1" xml:space="preserve">   '[3]WAT.DCF.Mgmt'!$1:$1048576</definedName>
    <definedName name="_bdm.6E2CF51EE3FA489D95CB0284362218AF.edm" hidden="1">'[11]CC Graph 3'!$A:$IV</definedName>
    <definedName name="_bdm.6e329c5f75924c8fa48fce7b8908955b.edm" hidden="1" xml:space="preserve">   '[4]FM.B.4Q Val 3'!$1:$1048576</definedName>
    <definedName name="_bdm.6e6a5d96228640d3bcb83dda6a989b9d.edm" hidden="1" xml:space="preserve">   '[3]WAT.DCF.Mgmt'!$1:$1048576</definedName>
    <definedName name="_bdm.6e837dc325ba4dc69090c7fb7ad1e3cb.edm" hidden="1" xml:space="preserve">   [3]WAT.FF!$1:$1048576</definedName>
    <definedName name="_bdm.6ebcb2eba250429f8b107526db4747ea.edm" hidden="1" xml:space="preserve">   [3]WAT.FF!$1:$1048576</definedName>
    <definedName name="_bdm.6ec3b10188e8452ca0f0b38cf5cab4ba.edm" hidden="1" xml:space="preserve">   [4]DCF.CRY!$1:$1048576</definedName>
    <definedName name="_bdm.6eea58588e784561a65ad5d8980a64db.edm" hidden="1" xml:space="preserve">   '[3]Redbreast.DCF'!$1:$1048576</definedName>
    <definedName name="_bdm.6f00df248453426eb234049f2eddb6b1.edm" hidden="1" xml:space="preserve">   '[4]FSP CRY'!$1:$1048576</definedName>
    <definedName name="_bdm.6f51b007dd2748979e8b88cfcde3beed.edm" hidden="1" xml:space="preserve">   '[4]P&amp;Ls'!$1:$1048576</definedName>
    <definedName name="_bdm.6f7c5fcca23346f991e832709e513f89.edm" hidden="1" xml:space="preserve">   [4]DCF.ATRC!$1:$1048576</definedName>
    <definedName name="_bdm.6f84be5ff33941ae815d7770ae546ed2.edm" hidden="1" xml:space="preserve">   [7]Drivers!$1:$1048576</definedName>
    <definedName name="_bdm.6f9b4f16885f41bf82c1c681b1851a68.edm" hidden="1" xml:space="preserve">   '[4]DCF.ATRC.Syn'!$1:$1048576</definedName>
    <definedName name="_bdm.6fe2ffdfe4e94fbabbfa75e99548b651.edm" hidden="1" xml:space="preserve">   '[4]FSP PF'!$1:$1048576</definedName>
    <definedName name="_bdm.6fe57eafe61a4ccbbe5706ad484874fb.edm" hidden="1" xml:space="preserve">   '[3]Redbreast.4Q'!$1:$1048576</definedName>
    <definedName name="_bdm.70137c368c53466db24475f9f9ac9097.edm" hidden="1" xml:space="preserve">   [4]FF.ATRC!$1:$1048576</definedName>
    <definedName name="_bdm.70a578e4605c4138b8fcc7ff6b5fb098.edm" hidden="1" xml:space="preserve">   [4]FF.CRY!$1:$1048576</definedName>
    <definedName name="_bdm.70AF2B790F1C4591BDEF114EDB894B05.edm" hidden="1" xml:space="preserve">                                                                                                                                                                                             '[6]p12 Liberty DS'!$1:$1048576</definedName>
    <definedName name="_bdm.70c5220869a44e1e8bb2cf4af45c3754.edm" hidden="1" xml:space="preserve">   '[4]P&amp;Ls'!$1:$1048576</definedName>
    <definedName name="_bdm.70e8390c98c840e8b07772990b2b5220.edm" hidden="1">[7]Drivers!#REF!</definedName>
    <definedName name="_bdm.7123b0167f0c4d8fa6989125dc263da7.edm" hidden="1" xml:space="preserve">   [3]WAT.DCF!$1:$1048576</definedName>
    <definedName name="_bdm.715cdd5747e442be906f5c224a903d87.edm" hidden="1" xml:space="preserve">   '[3]Street v Mgmt'!$1:$1048576</definedName>
    <definedName name="_bdm.71d575bb738c43f7bee50ba851b533f2.edm" hidden="1" xml:space="preserve">   [3]FSP.StreetvMgmt!$1:$1048576</definedName>
    <definedName name="_bdm.71da998a55cf4af3a4ad7eb1cd12881e.edm" hidden="1" xml:space="preserve">       '[2]Pro Forma Ownership'!$1:$1048576</definedName>
    <definedName name="_bdm.72009314504d49cda0117cd2179994c5.edm" hidden="1" xml:space="preserve">              [5]DCF.Out!$1:$1048576</definedName>
    <definedName name="_bdm.720ec10e835241b1be22a0ffcee03d8c.edm" hidden="1" xml:space="preserve">   [4]DCF.CRY!$1:$1048576</definedName>
    <definedName name="_bdm.7218f23e8ed345cea1889581e452a825.edm" hidden="1">#REF!</definedName>
    <definedName name="_bdm.721ccb64c0854dec8dcda228d9294d6a.edm" hidden="1" xml:space="preserve">   '[4]FSP PF'!$1:$1048576</definedName>
    <definedName name="_bdm.722924384BFC4E37BE27AB71CFB3D337.edm" hidden="1">[9]Lumber!$A:$IV</definedName>
    <definedName name="_bdm.728b12f5acb047098945f30c611925de.edm" hidden="1" xml:space="preserve">   [4]FF.CRY!$1:$1048576</definedName>
    <definedName name="_bdm.7292013af281439da9eb411000f71c42.edm" hidden="1" xml:space="preserve">   '[3]Street v Mgmt'!$1:$1048576</definedName>
    <definedName name="_bdm.72a5b0d9fa7c4985b2770e608685525d.edm" hidden="1" xml:space="preserve">   [3]WAT.DCF!$1:$1048576</definedName>
    <definedName name="_bdm.72b00962e0ac4d87a89a8b1e9bb3cc15.edm" hidden="1" xml:space="preserve">   [4]DCF.CRY!$1:$1048576</definedName>
    <definedName name="_bdm.72e4e7b6fea44f4cbd2c5bba971c2714.edm" hidden="1" xml:space="preserve">   '[4]FM.B.4Q Val 2'!$1:$1048576</definedName>
    <definedName name="_bdm.73038d807f634311869f1588d0832b4a.edm" hidden="1" xml:space="preserve">   '[2]Metric Summary'!$1:$1048576</definedName>
    <definedName name="_bdm.7344d26ee0624fe6bdfbda3b6225843c.edm" hidden="1" xml:space="preserve">   '[4]Breakeven.MGMT EBITDA'!$1:$1048576</definedName>
    <definedName name="_bdm.734bde93f73547b2a8da63851d9ccf93.edm" hidden="1" xml:space="preserve">                                                                                                                                                                                                          '[5]P&amp;L v2'!$1:$1048576</definedName>
    <definedName name="_bdm.735a26666d9d49caa7a7accb5a9d8c4c.edm" hidden="1" xml:space="preserve">   [3]WAT.FF!$1:$1048576</definedName>
    <definedName name="_bdm.74744c0e1b7240129ef11dc757432d44.edm" hidden="1" xml:space="preserve">   '[4]FSP PF'!$1:$1048576</definedName>
    <definedName name="_bdm.747891d83d9643879595c18ccaabd68e.edm" hidden="1" xml:space="preserve">   [4]DCF.ATRC!$1:$1048576</definedName>
    <definedName name="_bdm.74dee8e1945f4b669749f53fda51d2d0.edm" hidden="1" xml:space="preserve">   [3]VM.Temp!$1:$1048576</definedName>
    <definedName name="_bdm.75c52c1d369d46f2b5be942f5abe9ece.edm" hidden="1" xml:space="preserve">   [7]Drivers!$1:$1048576</definedName>
    <definedName name="_bdm.762c540bf95d46ea90f7cac5cab6c6d3.edm" hidden="1" xml:space="preserve">   '[3]WAT.DCF.Mgmt'!$1:$1048576</definedName>
    <definedName name="_bdm.764e8275b91d460dbc7dc932fd4e8d5f.edm" hidden="1" xml:space="preserve">   [7]Drivers!$1:$1048576</definedName>
    <definedName name="_bdm.767020b960fd4c5d93db83809a06f348.edm" hidden="1" xml:space="preserve">   [7]FF.Temp!$1:$1048576</definedName>
    <definedName name="_bdm.7672361d1b4b49279400f0c1e63b7afc.edm" hidden="1" xml:space="preserve">   [3]WAT.FF!$1:$1048576</definedName>
    <definedName name="_bdm.76849c4edde248049621fbb5d3a8a34c.edm" hidden="1" xml:space="preserve">    [2]FSP.Out!$1:$1048576</definedName>
    <definedName name="_bdm.76adbec283f449baac5ef18f81e3ab2a.edm" hidden="1" xml:space="preserve">   '[10]Mkt Build Output'!$1:$1048576</definedName>
    <definedName name="_bdm.76f2b4ba7e4448aab36b04cae46acc10.edm" hidden="1" xml:space="preserve">   '[7]Rev.Comparison'!$1:$1048576</definedName>
    <definedName name="_bdm.7707762650d84b48be844cd98be8df53.edm" hidden="1" xml:space="preserve">   [3]WAT.DCF!$1:$1048576</definedName>
    <definedName name="_bdm.775da1fef24a4b20b67e61914014aab6.edm" hidden="1" xml:space="preserve">   '[4]FSP CRY'!$1:$1048576</definedName>
    <definedName name="_bdm.77fb2b581d864d97be54fdcf2b91dc9a.edm" hidden="1" xml:space="preserve">   '[4]FSP ATRC'!$1:$1048576</definedName>
    <definedName name="_bdm.781a02866ec7487f919967b432a4ff42.edm" hidden="1" xml:space="preserve">   [7]Drivers!$1:$1048576</definedName>
    <definedName name="_bdm.782b0702d3e84ec6bd7167c33cb80ab5.edm" hidden="1" xml:space="preserve">   '[2]Pro Forma Ownership'!$1:$1048576</definedName>
    <definedName name="_bdm.78a2baea448047d784cc74a6251a4a62.edm" hidden="1" xml:space="preserve">   '[7]Condensed.P&amp;L'!$1:$1048576</definedName>
    <definedName name="_bdm.78bf94d250314f67be014fa4b0020ee1.edm" hidden="1" xml:space="preserve">   [2]FSP.Out!$1:$1048576</definedName>
    <definedName name="_bdm.78c681744e6f45ad9971b87665e73ffe.edm" hidden="1" xml:space="preserve">   [3]WAT.FF!$1:$1048576</definedName>
    <definedName name="_bdm.78d10d427f504b7585e2cc48a446ac0f.edm" hidden="1" xml:space="preserve">   '[4]FSP PF'!$1:$1048576</definedName>
    <definedName name="_bdm.791fa848e3784e69ac8dad23dd6876d6.edm" hidden="1" xml:space="preserve">   [7]FF.Temp!$1:$1048576</definedName>
    <definedName name="_bdm.7922ab1d3ced45f5a715ba315fa76d18.edm" hidden="1" xml:space="preserve">   '[3]WAT.DCF.Mgmt'!$1:$1048576</definedName>
    <definedName name="_bdm.7923bea28c17446a9f14dc8918b43abb.edm" hidden="1">#REF!</definedName>
    <definedName name="_bdm.7930bc7dce134c1c986c569b23785570.edm" hidden="1">#REF!</definedName>
    <definedName name="_bdm.7952ce68482347398edcb6307eb76c22.edm" hidden="1" xml:space="preserve">              [5]JNJ.Out!$1:$1048576</definedName>
    <definedName name="_bdm.79cb13099c334ba180c804f94d832197.edm" hidden="1" xml:space="preserve">   [3]WAT.FF!$1:$1048576</definedName>
    <definedName name="_bdm.7a3aceb480a041b68c278139157a6535.edm" hidden="1" xml:space="preserve">   '[10]Street Vs Mkt Build'!$1:$1048576</definedName>
    <definedName name="_bdm.7aa25319554b41a2bd6f6cbb23c8b9a8.edm" hidden="1" xml:space="preserve">   '[4]FSP ATRC'!$1:$1048576</definedName>
    <definedName name="_bdm.7b2208c2e45449c8923d878878ac25d7.edm" hidden="1" xml:space="preserve">      '[4]FM.B.4Q Val 3'!$1:$1048576</definedName>
    <definedName name="_bdm.7b30aa92704c40238e32ea6f1bb63a0a.edm" hidden="1" xml:space="preserve">   '[2]Pro Forma Ownership'!$1:$1048576</definedName>
    <definedName name="_bdm.7b42785557364106b2f6856d190f5450.edm" hidden="1" xml:space="preserve">              [2]FSP.Out!$1:$1048576</definedName>
    <definedName name="_bdm.7baa76cc584c4bbea906cd4b2ee00979.edm" hidden="1" xml:space="preserve">   '[4]FM.B.4Q Val 5'!$1:$1048576</definedName>
    <definedName name="_bdm.7c2073f503244bd1a9f88c262e271b57.edm" hidden="1">#REF!</definedName>
    <definedName name="_bdm.7C25B56C5743405AB7FBAF9650DC37A0.edm" hidden="1" xml:space="preserve">                                                                                                                                                                          '[6]DCF Out'!$1:$1048576</definedName>
    <definedName name="_bdm.7c41079676124736b17b3cd91a54c3fc.edm" hidden="1" xml:space="preserve">       '[2]Pro Forma Ownership'!$1:$1048576</definedName>
    <definedName name="_bdm.7c4ae35d23384a29a09d26d68c289fa4.edm" hidden="1" xml:space="preserve">   [3]WAT.DCF!$1:$1048576</definedName>
    <definedName name="_bdm.7c5e15afa0d245358ab51859358ac13b.edm" hidden="1" xml:space="preserve">   '[3]Redbreast.DCF'!$1:$1048576</definedName>
    <definedName name="_bdm.7c9e9c95c3244cbb9589c4d34b05f6e3.edm" hidden="1" xml:space="preserve">            [5]NWC.Out!$1:$1048576</definedName>
    <definedName name="_bdm.7ce792162af046b59f706e0a30823069.edm" hidden="1" xml:space="preserve">   '[2]Pro Forma Ownership'!$1:$1048576</definedName>
    <definedName name="_bdm.7d4248b2ddc64ea983c964bdc5f4bd46.edm" hidden="1" xml:space="preserve">   '[3]WAT.DCF.Mgmt.2'!$1:$1048576</definedName>
    <definedName name="_bdm.7d67763de59043948cfcb80fc1258a38.edm" hidden="1" xml:space="preserve">   [3]WAT.DCF!$1:$1048576</definedName>
    <definedName name="_bdm.7dd98c983e474b35b9c2a227de4160d4.edm" hidden="1" xml:space="preserve">   '[3]WAT.DCF.Mgmt'!$1:$1048576</definedName>
    <definedName name="_bdm.7df011bf8124491388a1d5c4f54331b4.edm" hidden="1" xml:space="preserve">   '[3]Street v Mgmt'!$1:$1048576</definedName>
    <definedName name="_bdm.7e74079162834a268bb5ecd83ee6060a.edm" hidden="1" xml:space="preserve">              [5]CompsAVP!$1:$1048576</definedName>
    <definedName name="_bdm.7ef7e189426d4f3d9b5b29b75a99c8db.edm" hidden="1" xml:space="preserve">   [4]DCF.ATRC!$1:$1048576</definedName>
    <definedName name="_bdm.7f5d2c0f21dc462c9c82605873a2d985.edm" hidden="1" xml:space="preserve">   '[4]PMO.Cases.CRY'!$1:$1048576</definedName>
    <definedName name="_bdm.7fb46c1a9fdd4a52a011bbba4c9d554e.edm" hidden="1" xml:space="preserve">              [5]DCF.Out!$1:$1048576</definedName>
    <definedName name="_bdm.7fb8b904df514714b91497e9ea262c45.edm" hidden="1">'[3]Redbreast.DCF'!#REF!</definedName>
    <definedName name="_bdm.80343e63860a44c481ef2824c1e3f77e.edm" hidden="1" xml:space="preserve">   [4]FF.ATRC!$1:$1048576</definedName>
    <definedName name="_bdm.8046963e73054ba0bdd3597db4eae437.edm" hidden="1" xml:space="preserve">   [7]Drivers!$1:$1048576</definedName>
    <definedName name="_bdm.80907fce5d334c089a469a750948b0ee.edm" hidden="1" xml:space="preserve">   '[3]WAT.DCF.Mgmt'!$1:$1048576</definedName>
    <definedName name="_bdm.8090bd8ab1cc45a08bda1b6eccf47a22.edm" hidden="1" xml:space="preserve">   '[4]FSP CRY'!$1:$1048576</definedName>
    <definedName name="_bdm.80f434cf13e24acaadb16d4005c2d7bf.edm" hidden="1" xml:space="preserve">   '[4]DCF.ATRC.Syn'!$1:$1048576</definedName>
    <definedName name="_bdm.8163b382c89345c0b2950e8f72205ae7.edm" hidden="1" xml:space="preserve">   '[3]Street v Mgmt'!$1:$1048576</definedName>
    <definedName name="_bdm.816A66952FB74056BA242CFE60F4B122.edm" hidden="1" xml:space="preserve">                                                                                                                                                                                       '[6]p12 Liberty DS'!$1:$1048576</definedName>
    <definedName name="_bdm.81caff1b5a3d47ed8e07ebcb8f3191a1.edm" hidden="1" xml:space="preserve">   '[4]DCF.ATRC.Syn'!$1:$1048576</definedName>
    <definedName name="_bdm.81d571d8300544f1aab8487b1d2475b3.edm" hidden="1" xml:space="preserve">   [4]FF.CRY!$1:$1048576</definedName>
    <definedName name="_bdm.81de154e3e054b91a14c47b9b5f76569.edm" hidden="1" xml:space="preserve">     '[4]FM.B.4Q Val 2'!$1:$1048576</definedName>
    <definedName name="_bdm.82256cd0607e43af9b64ca85d09854ef.edm" hidden="1" xml:space="preserve">   '[7]Rev.Comparison'!$1:$1048576</definedName>
    <definedName name="_bdm.824e68d164774fdb9845d3287897abf6.edm" hidden="1" xml:space="preserve">   '[4]PMO.Cases.ATRC'!$1:$1048576</definedName>
    <definedName name="_bdm.82605820e6564ae485b6c6a12c7cbe1e.edm" hidden="1" xml:space="preserve">   [4]FF.CRY!$1:$1048576</definedName>
    <definedName name="_bdm.82c686ea870245d289d5d740e5c58a3e.edm" hidden="1" xml:space="preserve">   '[4]FSP CRY'!$1:$1048576</definedName>
    <definedName name="_bdm.82cf598585e04fce8b3cc6c51b2cb3f2.edm" hidden="1" xml:space="preserve">   '[4]FSP CRY'!$1:$1048576</definedName>
    <definedName name="_bdm.830deca29c4840b0a390215385ced713.edm" hidden="1" xml:space="preserve">   [3]VM.Temp!$1:$1048576</definedName>
    <definedName name="_bdm.83121d50c35546318f95a102203ae245.edm" hidden="1" xml:space="preserve">   [3]WAT.FF!$1:$1048576</definedName>
    <definedName name="_bdm.8398cb4b024147119293734a8e43efff.edm" hidden="1" xml:space="preserve">   [3]WAT.FF!$1:$1048576</definedName>
    <definedName name="_bdm.83d452ca2185454d92041d980c8c4058.edm" hidden="1" xml:space="preserve">   [2]FSP.Out!$1:$1048576</definedName>
    <definedName name="_bdm.83f124f474c043639d63bf444271892b.edm" hidden="1" xml:space="preserve">   [3]WAT.FF!$1:$1048576</definedName>
    <definedName name="_bdm.84019bf973a64307a863e1a2b8a4c83b.edm" hidden="1" xml:space="preserve">   [3]WAT.DCF!$1:$1048576</definedName>
    <definedName name="_bdm.8409f098eaa74523805591c6e5e950cc.edm" hidden="1" xml:space="preserve">               '[4]Cash.AVP.MGMT'!$1:$1048576</definedName>
    <definedName name="_bdm.84144b91b2fb498fbc3df66514a21dd2.edm" hidden="1" xml:space="preserve">   '[2]Pro Forma Ownership'!$1:$1048576</definedName>
    <definedName name="_bdm.84454e9032b543c8b72f1f42e0cfdf5a.edm" hidden="1" xml:space="preserve">   '[7]Revenue.Charts'!$1:$1048576</definedName>
    <definedName name="_bdm.84c6de62697941f39722da6216271946.edm" hidden="1" xml:space="preserve">   '[4]PMO.Cases.ATRC'!$1:$1048576</definedName>
    <definedName name="_bdm.84ffad8637054d10bb92de783cb9c9d2.edm" hidden="1" xml:space="preserve">   '[4]FM.B.4Q Val 3'!$1:$1048576</definedName>
    <definedName name="_bdm.852ebe1ef1774a529f2b2cd51d14444f.edm" hidden="1" xml:space="preserve">   '[4]FM.B.4Q Val 4'!$1:$1048576</definedName>
    <definedName name="_bdm.856be4a043884c129fa64ac9b34aadc8.edm" hidden="1" xml:space="preserve">   '[10]Street Vs Mkt Build'!$1:$1048576</definedName>
    <definedName name="_bdm.85ae8eeb2e864ab2806ed4c4920393f1.edm" hidden="1" xml:space="preserve">              [5]DCF.Out!$1:$1048576</definedName>
    <definedName name="_bdm.85b4335b1517445cbb9669bd66604edc.edm" hidden="1" xml:space="preserve">   [3]FSP.StreetvMgmt!$1:$1048576</definedName>
    <definedName name="_bdm.8617738106b14157b9d5e80da431aedd.edm" hidden="1" xml:space="preserve">   '[4]Cash.AVP'!$1:$1048576</definedName>
    <definedName name="_bdm.8623442934254e35a71dbfd0da308d39.edm" hidden="1" xml:space="preserve">   '[3]Street v Mgmt'!$1:$1048576</definedName>
    <definedName name="_bdm.866e8896bda84708a631e62fb880acb0.edm" hidden="1" xml:space="preserve">   [3]VM.Temp!$1:$1048576</definedName>
    <definedName name="_bdm.86713E1E955644FF92F2EB7F3113F0DD.edm" hidden="1">'[14]SUMMARY OUTPUT'!$A:$IV</definedName>
    <definedName name="_bdm.869697a32e9a40118fa5ac4ecdcdd5fc.edm" hidden="1" xml:space="preserve">   '[4]P&amp;Ls'!$1:$1048576</definedName>
    <definedName name="_bdm.869d2d97693f47b9a0e6a89031229363.edm" hidden="1" xml:space="preserve">   [3]WAT.DCF!$1:$1048576</definedName>
    <definedName name="_bdm.86aa2d94c97745d2b6a35828675f3e5b.edm" hidden="1" xml:space="preserve">   '[2]Pro Forma Ownership'!$1:$1048576</definedName>
    <definedName name="_bdm.86ace5a9410247caa38f24fef4805c84.edm" hidden="1" xml:space="preserve">   [7]Drivers!$1:$1048576</definedName>
    <definedName name="_bdm.86e0109e7f54452f87548c076855d84c.edm" hidden="1" xml:space="preserve">              [5]Summary!$1:$1048576</definedName>
    <definedName name="_bdm.8715bc123e434873908d1119a9f1f4a8.edm" hidden="1" xml:space="preserve">   '[3]Street v Mgmt'!$1:$1048576</definedName>
    <definedName name="_bdm.872599152a7147168dfdaf152e6e9cd0.edm" hidden="1" xml:space="preserve">   '[4]DCF.ATRC.Syn'!$1:$1048576</definedName>
    <definedName name="_bdm.8741505652a242719bcb828d0437e084.edm" hidden="1" xml:space="preserve">   [4]FF.CRY!$1:$1048576</definedName>
    <definedName name="_bdm.875b45e50641420eb6a8320d0771346a.edm" hidden="1" xml:space="preserve">   '[3]WAT.DCF.Mgmt'!$1:$1048576</definedName>
    <definedName name="_bdm.87d6096ee21e4684999ca8a2a6913a38.edm" hidden="1" xml:space="preserve">   '[4]FSP CRY'!$1:$1048576</definedName>
    <definedName name="_bdm.882c3faf26264ede9edac70ff358fa43.edm" hidden="1" xml:space="preserve">   '[2]Pro Forma Ownership'!$1:$1048576</definedName>
    <definedName name="_bdm.8870e155ff804ef4ab9ca719b63bef23.edm" hidden="1" xml:space="preserve">   '[4]FSP ATRC'!$1:$1048576</definedName>
    <definedName name="_bdm.88781770a43748babb33ef214ca29c7c.edm" hidden="1" xml:space="preserve">   '[3]Street v Mgmt'!$1:$1048576</definedName>
    <definedName name="_bdm.88c8f51fa3c64a9b95dbc5e93633d5e9.edm" hidden="1" xml:space="preserve">   [3]VM.Temp!$1:$1048576</definedName>
    <definedName name="_bdm.88E59F6CD70547099CD8BA46974E0949.edm" hidden="1">#REF!</definedName>
    <definedName name="_bdm.88e6f455ef49443daf1d5762a7eaa879.edm" hidden="1" xml:space="preserve">   [4]FF.ATRC!$1:$1048576</definedName>
    <definedName name="_bdm.890782d6f3154672832609c33510e9b8.edm" hidden="1" xml:space="preserve">              [5]JNJ.Out!$1:$1048576</definedName>
    <definedName name="_bdm.8930807B779046F3B3267E9E05C8FE19.edm" hidden="1" xml:space="preserve">                                                                                                                                                                          '[6]FSP Out Old'!$1:$1048576</definedName>
    <definedName name="_bdm.89505394d9d849538a33d74ceb3ee2d4.edm" hidden="1" xml:space="preserve">   [3]WAT.DCF!$1:$1048576</definedName>
    <definedName name="_bdm.8992cf0466524a449ef21884e6cba956.edm" hidden="1" xml:space="preserve">   '[2]Metric Summary'!$1:$1048576</definedName>
    <definedName name="_bdm.8a09dead15f14d80aa657e4bc4a66804.edm" hidden="1" xml:space="preserve">   '[3]Street v Mgmt'!$1:$1048576</definedName>
    <definedName name="_bdm.8a1900a5d68442d98f55229a8654a537.edm" hidden="1">#REF!</definedName>
    <definedName name="_bdm.8a4ccee24d8e4176aacbb6d178d2c377.edm" hidden="1" xml:space="preserve">   '[5]WF1 _Refi'!$1:$1048576</definedName>
    <definedName name="_bdm.8a7d5685d0514df0a8417c4c4f713494.edm" hidden="1" xml:space="preserve">   '[4]P&amp;Ls'!$1:$1048576</definedName>
    <definedName name="_bdm.8ab1f3f1da514bf58dca7057b5dfc831.edm" hidden="1" xml:space="preserve">   '[7]Revenue.Charts'!$1:$1048576</definedName>
    <definedName name="_bdm.8abea36c570e47a6a3d804eca2a06470.edm" hidden="1">'[2]Metric Summary'!#REF!</definedName>
    <definedName name="_bdm.8ae7e2b2563645559b4f61b57846ef67.edm" hidden="1" xml:space="preserve">   '[3]Street v Mgmt'!$1:$1048576</definedName>
    <definedName name="_bdm.8aff9a917ce448d19dc24116a66c4430.edm" hidden="1" xml:space="preserve">   '[3]Street v Mgmt'!$1:$1048576</definedName>
    <definedName name="_bdm.8b0e7913c0e4418bb45bf36f6b1d254b.edm" hidden="1" xml:space="preserve">   [3]WAT.FF!$1:$1048576</definedName>
    <definedName name="_bdm.8b2eb05a9d114ef2b8e28df4147c5649.edm" hidden="1" xml:space="preserve">   [3]WAT.DCF!$1:$1048576</definedName>
    <definedName name="_bdm.8b3eba75ce9f4f4abaf8729899f8a317.edm" hidden="1" xml:space="preserve">   '[4]FSP ATRC'!$1:$1048576</definedName>
    <definedName name="_bdm.8b8ff4d4c5824ee8a661bb9dd6bc1edf.edm" hidden="1" xml:space="preserve">   '[3]Street v Mgmt'!$1:$1048576</definedName>
    <definedName name="_bdm.8ba389fe7324496da699a9577d8496ad.edm" hidden="1" xml:space="preserve">   '[2]Pro Forma Ownership'!$1:$1048576</definedName>
    <definedName name="_bdm.8bbfd1f49b9a46c9b861d4dda5e254f4.edm" hidden="1" xml:space="preserve">                                                                                                                                                                                  [5]DCF.Out!$1:$1048576</definedName>
    <definedName name="_bdm.8c208e0899704eb2b24eb0e70622b1d3.edm" hidden="1" xml:space="preserve">   [4]DCF.CRY!$1:$1048576</definedName>
    <definedName name="_bdm.8c24f16fe08441b7bbc4e2083fbf5b62.edm" hidden="1" xml:space="preserve">   '[4]FM.B.4Q Val 4'!$1:$1048576</definedName>
    <definedName name="_bdm.8c344ec2b34e46b58a39c8c1285f54fa.edm" hidden="1" xml:space="preserve">   '[3]WAT.DCF.Mgmt.2'!$1:$1048576</definedName>
    <definedName name="_bdm.8c3e8fdd322045b595032531b6b4058a.edm" hidden="1" xml:space="preserve">   '[3]Street v Mgmt'!$1:$1048576</definedName>
    <definedName name="_bdm.8c4f92cb471148c9848e6600d3fac35a.edm" hidden="1" xml:space="preserve">   '[3]WAT.DCF.Mgmt.2'!$1:$1048576</definedName>
    <definedName name="_bdm.8cb7ff86d0854eeaac333844e6e07abf.edm" hidden="1" xml:space="preserve">   '[4]FSP CRY'!$1:$1048576</definedName>
    <definedName name="_bdm.8cff5bd4d35c4572b50b9664afed4200.edm" hidden="1" xml:space="preserve">   [2]FSP.Out!$1:$1048576</definedName>
    <definedName name="_bdm.8debb0d60bba4eca8df6d595f221ef45.edm" hidden="1" xml:space="preserve">   [4]FF.CRY!$1:$1048576</definedName>
    <definedName name="_bdm.8df2c77946a74722a524c2ce38954e58.edm" hidden="1" xml:space="preserve">   '[3]Street v Mgmt'!$1:$1048576</definedName>
    <definedName name="_bdm.8df773a9f35e4c46a9672a005d790575.edm" hidden="1" xml:space="preserve">   '[4]FSP CRY'!$1:$1048576</definedName>
    <definedName name="_bdm.8df7aa4469bd427eba57c1b7441567ee.edm" hidden="1" xml:space="preserve">   '[3]Street v Mgmt'!$1:$1048576</definedName>
    <definedName name="_bdm.8eaa58fe604c4768a0eaebdc78ff8ce4.edm" hidden="1" xml:space="preserve">   '[3]Street v Mgmt'!$1:$1048576</definedName>
    <definedName name="_bdm.8EABB6CF51144B40BC5F405D03831CD5.edm" hidden="1" xml:space="preserve">                                                                                                                                                                                   '[6]p12 Liberty DS'!$1:$1048576</definedName>
    <definedName name="_bdm.8ec26c3daf3e438cb1893e6dc3b0c578.edm" hidden="1" xml:space="preserve">   [4]FF.CRY!$1:$1048576</definedName>
    <definedName name="_bdm.8eee5e95eb7a4596b1c0ecb3107ef03f.edm" hidden="1" xml:space="preserve">   '[7]Revenue.Charts'!$1:$1048576</definedName>
    <definedName name="_bdm.8f2b3a64fac2498499e8d083cbd55cc5.edm" hidden="1" xml:space="preserve">              '[5]Financial Impact Output'!$1:$1048576</definedName>
    <definedName name="_bdm.8f5082cfc4994749813a2ad2423845ba.edm" hidden="1" xml:space="preserve">   [4]FF.CRY!$1:$1048576</definedName>
    <definedName name="_bdm.8ff01be0a9e549a8aaeb1a36a38d88ac.edm" hidden="1" xml:space="preserve">   [3]WAT.DCF!$1:$1048576</definedName>
    <definedName name="_bdm.8ff641a006bb4c36a4a6949a3a8c0a86.edm" hidden="1" xml:space="preserve">   '[4]FSP CRY'!$1:$1048576</definedName>
    <definedName name="_bdm.900d89d191c44f188f7f09b7c60f30f7.edm" hidden="1" xml:space="preserve">              '[5]P&amp;L v2'!$1:$1048576</definedName>
    <definedName name="_bdm.900DD6E084D64DA782F698FA014CD096.edm" hidden="1">#REF!</definedName>
    <definedName name="_bdm.902d820284e1435592705bf2b30f4443.edm" hidden="1" xml:space="preserve">   [2]FSP.Out!$1:$1048576</definedName>
    <definedName name="_bdm.90acbe205da04aed82c800b03bd0c724.edm" hidden="1">'[2]Metric Summary'!#REF!</definedName>
    <definedName name="_bdm.90cdc3c181b141dc89f897b087009325.edm" hidden="1" xml:space="preserve">   '[7]Rev.Streams'!$1:$1048576</definedName>
    <definedName name="_bdm.9102eaf7f78548deaf0605bb10f663e0.edm" hidden="1" xml:space="preserve">   '[4]FM.B.4Q Val 4'!$1:$1048576</definedName>
    <definedName name="_bdm.914c16db156d486bb51099090452115b.edm" hidden="1" xml:space="preserve">   '[2]Pro Forma Ownership'!$1:$1048576</definedName>
    <definedName name="_bdm.917dfeb24e114b3db9f63191466cfa73.edm" hidden="1" xml:space="preserve">   '[7]Revenue.Charts'!$1:$1048576</definedName>
    <definedName name="_bdm.919b15cb0d424ee29e80a3b01ee5601e.edm" hidden="1" xml:space="preserve">              '[5]P&amp;L v2'!$1:$1048576</definedName>
    <definedName name="_bdm.919b32aeeb944ac88aacc70fff19ffc5.edm" hidden="1" xml:space="preserve">   [4]FF.ATRC!$1:$1048576</definedName>
    <definedName name="_bdm.91ba5439702d460a839a211e7d636ea0.edm" hidden="1" xml:space="preserve">   [3]WAT.FF!$1:$1048576</definedName>
    <definedName name="_bdm.91d1606c177b4d1ba7c437f0fd72392d.edm" hidden="1" xml:space="preserve">   '[3]Redbreast.DCF.Incl.Synergies'!$1:$1048576</definedName>
    <definedName name="_bdm.924bf3c816db46bca2dd488a74075223.edm" hidden="1" xml:space="preserve">   [2]FSP.Out!$1:$1048576</definedName>
    <definedName name="_bdm.924C87CBA3FE4EA7B53C77B4D991A6A0.edm" hidden="1">[9]HVAC!$A:$IV</definedName>
    <definedName name="_bdm.9263567013674c65a1f34712bf93b051.edm" hidden="1" xml:space="preserve">              '[5]Financial Impact Output'!$1:$1048576</definedName>
    <definedName name="_bdm.9293a73ccdcf4af98626120d7e678af4.edm" hidden="1" xml:space="preserve">              [5]JNJ.Out!$1:$1048576</definedName>
    <definedName name="_bdm.934e99db66f944868b50e7b407f17d96.edm" hidden="1" xml:space="preserve">   '[4]FSP ATRC'!$1:$1048576</definedName>
    <definedName name="_bdm.935e8c5819cd41449c722b9bd4b2b4c8.edm" hidden="1" xml:space="preserve">      '[4]FM.B.4Q Val 2'!$1:$1048576</definedName>
    <definedName name="_bdm.93b3ad9e28c24a5bad60584061933614.edm" hidden="1" xml:space="preserve">   '[3]Street v Mgmt'!$1:$1048576</definedName>
    <definedName name="_bdm.93ba6efc7d264bb8be11d9eac150011c.edm" hidden="1">#REF!</definedName>
    <definedName name="_bdm.941f85aacf50498fad7dbe85e49658af.edm" hidden="1" xml:space="preserve">   [7]Drivers!$1:$1048576</definedName>
    <definedName name="_bdm.945dba0b664a47c5877616434541ff74.edm" hidden="1" xml:space="preserve">   '[2]Pro Forma Ownership'!$1:$1048576</definedName>
    <definedName name="_bdm.94eaca74753747c4b45c4ab96ef286be.edm" hidden="1" xml:space="preserve">   [3]FSP.StreetvMgmt!$1:$1048576</definedName>
    <definedName name="_bdm.94efb2eaffc04034a0fbb90734c0f990.edm" hidden="1" xml:space="preserve">   '[2]Metric Summary'!$1:$1048576</definedName>
    <definedName name="_bdm.94fb919b57404a059f102cf2d5b5ac2e.edm" hidden="1" xml:space="preserve">   '[2]Pro Forma Ownership'!$1:$1048576</definedName>
    <definedName name="_bdm.956594e9a85c449ead0544c88ca5e1a5.edm" hidden="1" xml:space="preserve">   '[4]PMO.Cases.ATRC'!$1:$1048576</definedName>
    <definedName name="_bdm.9573776f81154b96ab670f0200ae5766.edm" hidden="1" xml:space="preserve">   '[4]DCF.ATRC.Syn'!$1:$1048576</definedName>
    <definedName name="_bdm.9599f85587794dd49ecf352ea72ed7b6.edm" hidden="1" xml:space="preserve">   '[7]Revenue.Charts'!$1:$1048576</definedName>
    <definedName name="_bdm.95a83af9440c4294a76a12ec181a9585.edm" hidden="1" xml:space="preserve">   '[3]Street v Mgmt'!$1:$1048576</definedName>
    <definedName name="_bdm.95f36fd3ebd44378a4ef9abc4e4a7115.edm" hidden="1" xml:space="preserve">   '[4]FM.B.4Q Val 3'!$1:$1048576</definedName>
    <definedName name="_bdm.9642ebe264ed4a4f8c97a5dfd49c0893.edm" hidden="1" xml:space="preserve">   '[4]Cash.AVP'!$1:$1048576</definedName>
    <definedName name="_bdm.9657278befa34d4182f99a75a68474ce.edm" hidden="1" xml:space="preserve">   '[3]Street v Mgmt'!$1:$1048576</definedName>
    <definedName name="_bdm.972811f953f24de1a259e019a9d39ceb.edm" hidden="1" xml:space="preserve">              '[5]Financial Impact Output'!$1:$1048576</definedName>
    <definedName name="_bdm.97432d45f7b64c9dae5247d7b51f579b.edm" hidden="1" xml:space="preserve">              '[5]P&amp;L v2'!$1:$1048576</definedName>
    <definedName name="_bdm.977fbbc808554f50b7bdb41885700f4c.edm" hidden="1" xml:space="preserve">   '[4]PF Key Financials'!$1:$1048576</definedName>
    <definedName name="_bdm.978321b934654b71ac952b9af73346dc.edm" hidden="1" xml:space="preserve">            [2]FSP.Out!$1:$1048576</definedName>
    <definedName name="_bdm.97AD267E169F443B84B8595C12DD876C.edm" hidden="1" xml:space="preserve">                                                    [6]DCF!$1:$1048576</definedName>
    <definedName name="_bdm.97c67a5229bc4d8884c702028122734a.edm" hidden="1" xml:space="preserve">   '[2]Pro Forma Ownership'!$1:$1048576</definedName>
    <definedName name="_bdm.9809570014d243c0970ff43f6d20cddc.edm" hidden="1" xml:space="preserve">   '[3]WAT.DCF.Mgmt'!$1:$1048576</definedName>
    <definedName name="_bdm.980c15c98a924af68ca1691bf5dc5d91.edm" hidden="1" xml:space="preserve">   '[4]DCF.ATRC.Syn'!$1:$1048576</definedName>
    <definedName name="_bdm.9830ccd6cc3d46d49068d565f7eba967.edm" hidden="1" xml:space="preserve">   [7]Drivers!$1:$1048576</definedName>
    <definedName name="_bdm.98450d850a48412eb8494c76527f3a3d.edm" hidden="1" xml:space="preserve">   '[2]Pro Forma Ownership'!$1:$1048576</definedName>
    <definedName name="_bdm.9847d152d28241018b031b2f64387a15.edm" hidden="1" xml:space="preserve">   '[3]Street v Mgmt'!$1:$1048576</definedName>
    <definedName name="_bdm.98812f6389b94162bf5dc58b95bc74df.edm" hidden="1" xml:space="preserve">   '[4]PMO.Cases.ATRC'!$1:$1048576</definedName>
    <definedName name="_bdm.98878ee763a34db782237e26226c1491.edm" hidden="1" xml:space="preserve">   '[3]Mgmt Financials'!$1:$1048576</definedName>
    <definedName name="_bdm.9941e69412ac446e9b994e915c9bc5a0.edm" hidden="1">#REF!</definedName>
    <definedName name="_bdm.994c69db897b410eb6d59184c0581962.edm" hidden="1" xml:space="preserve">   [3]WAT.FF!$1:$1048576</definedName>
    <definedName name="_bdm.99618f18f2614c14980e78eff232248e.edm" hidden="1" xml:space="preserve">   '[4]FSP PF'!$1:$1048576</definedName>
    <definedName name="_bdm.997637414676443da8d8d84aa67fa5a7.edm" hidden="1" xml:space="preserve">   '[4]FSP ATRC'!$1:$1048576</definedName>
    <definedName name="_bdm.99CE6E641CE34A229B6FF515651226E2.edm" hidden="1" xml:space="preserve">                                                                                                                                                                                         '[6]p12 Liberty DS'!$1:$1048576</definedName>
    <definedName name="_bdm.9a0022a47df24cb6adeb4520dc2dfd0f.edm" hidden="1" xml:space="preserve">   '[4]FM.B.4Q Val 3'!$1:$1048576</definedName>
    <definedName name="_bdm.9a0c804d22684466a8fe4d89ad4c6990.edm" hidden="1" xml:space="preserve">   [3]WAT.FF!$1:$1048576</definedName>
    <definedName name="_bdm.9a2fcebc81824f81b3fc50806b4d0dc4.edm" hidden="1" xml:space="preserve">   '[3]Street v Mgmt'!$1:$1048576</definedName>
    <definedName name="_bdm.9a4a0a09e360454692414939a9305018.edm" hidden="1" xml:space="preserve">   '[3]WAT.DCF.Mgmt.2'!$1:$1048576</definedName>
    <definedName name="_bdm.9a7d4373073843bca20b89deddb46c99.edm" hidden="1" xml:space="preserve">   [3]FSP.StreetvMgmt!$1:$1048576</definedName>
    <definedName name="_bdm.9a98da171de440728fa1b7b11087c8a7.edm" hidden="1" xml:space="preserve">   [3]WAT.DCF!$1:$1048576</definedName>
    <definedName name="_bdm.9ab97dfdd4744124a751e94bb080120e.edm" hidden="1" xml:space="preserve">   [4]DCF.ATRC!$1:$1048576</definedName>
    <definedName name="_bdm.9b0c1545f28c4c8481c2e28ed2b81b34.edm" hidden="1" xml:space="preserve">   '[3]Redbreast.DCF'!$1:$1048576</definedName>
    <definedName name="_bdm.9b4129138df44ed3949c22743ebee9e6.edm" hidden="1" xml:space="preserve">   '[7]Revenue.Charts'!$1:$1048576</definedName>
    <definedName name="_bdm.9b44456dd695468ab9ac5250f6339846.edm" hidden="1" xml:space="preserve">   [3]FSP.StreetvMgmt!$1:$1048576</definedName>
    <definedName name="_bdm.9b6ff0d38d21473b80e7b18f0ad5ff79.edm" hidden="1" xml:space="preserve">   '[2]Pro Forma Ownership'!$1:$1048576</definedName>
    <definedName name="_bdm.9b8e6e294b024a84b48689c88c3188f6.edm" hidden="1">'[2]Pro Forma Ownership'!#REF!</definedName>
    <definedName name="_bdm.9beff1c0cc744819967a25a82a53ec9c.edm" hidden="1" xml:space="preserve">   '[2]Pro Forma Ownership'!$1:$1048576</definedName>
    <definedName name="_bdm.9bf8198ef51649e2837fa97dea4c6d15.edm" hidden="1" xml:space="preserve">   [3]WAT.FF!$1:$1048576</definedName>
    <definedName name="_bdm.9c0003353ccc4bc390ad720ff753ac9e.edm" hidden="1" xml:space="preserve">              [5]Summary!$1:$1048576</definedName>
    <definedName name="_bdm.9c29b1c08f244d4f90e864f784230d7c.edm" hidden="1">#REF!</definedName>
    <definedName name="_bdm.9c336288a428488bb1d162b84234b125.edm" hidden="1" xml:space="preserve">   '[3]Mgmt Organic'!$1:$1048576</definedName>
    <definedName name="_bdm.9ca391dcbce54091a3ef928680fed138.edm" hidden="1" xml:space="preserve">       '[5]WF1 (2)'!$1:$1048576</definedName>
    <definedName name="_bdm.9ccdc799de91421cbe42fbf525929a63.edm" hidden="1" xml:space="preserve">   '[4]P&amp;Ls'!$1:$1048576</definedName>
    <definedName name="_bdm.9d1a08d394114d28ba843414d6322d1d.edm" hidden="1">#REF!</definedName>
    <definedName name="_bdm.9d52542ae93840d78bf146ee31673783.edm" hidden="1" xml:space="preserve">   '[4]PMO.Cases.ATRC'!$1:$1048576</definedName>
    <definedName name="_bdm.9d590d629403441ba716be9e1a07b0e0.edm" hidden="1" xml:space="preserve">   '[4]FSP PF'!$1:$1048576</definedName>
    <definedName name="_bdm.9db0b138f58041899dcdeb8a2c741c69.edm" hidden="1" xml:space="preserve">   [3]VM.Temp!$1:$1048576</definedName>
    <definedName name="_bdm.9e0ba978cf6b43baafebb14d048fed56.edm" hidden="1" xml:space="preserve">   [3]WAT.DCF!$1:$1048576</definedName>
    <definedName name="_bdm.9e267ab9f4f848128542d118ed2eb613.edm" hidden="1" xml:space="preserve">   '[2]Metric Summary'!$1:$1048576</definedName>
    <definedName name="_bdm.9e4fd8c1be5a4759ac3051866bf67036.edm" hidden="1" xml:space="preserve">   '[4]P&amp;Ls'!$1:$1048576</definedName>
    <definedName name="_bdm.9e61d8841fe04754ba9572b9ded011b7.edm" hidden="1" xml:space="preserve">   '[7]Condensed.P&amp;L'!$1:$1048576</definedName>
    <definedName name="_bdm.9e7ddf314bc64f9ca83118e377c6e7c3.edm" hidden="1" xml:space="preserve">   '[3]WAT.DCF.Mgmt'!$1:$1048576</definedName>
    <definedName name="_bdm.9e840594935b4c65ba02efd2221436e7.edm" hidden="1" xml:space="preserve">   '[2]Pro Forma Ownership'!$1:$1048576</definedName>
    <definedName name="_bdm.9f3e98f8edca42878745bc12b6256f0e.edm" hidden="1" xml:space="preserve">   '[3]WAT.DCF.Mgmt'!$1:$1048576</definedName>
    <definedName name="_bdm.9f5e676fdc594314952452eba934837a.edm" hidden="1" xml:space="preserve">   '[7]Rev.Comparison'!$1:$1048576</definedName>
    <definedName name="_bdm.9f8a867452a94e399ab72ca5b4513c29.edm" hidden="1" xml:space="preserve">   '[4]PF Key Financials'!$1:$1048576</definedName>
    <definedName name="_bdm.9fa206a20b5f47d2946ad77980142bdb.edm" hidden="1" xml:space="preserve">              '[5]Financial Impact Output'!$1:$1048576</definedName>
    <definedName name="_bdm.9fbc8281a54d4c1cb03059c7d24dd0ca.edm" hidden="1" xml:space="preserve">   '[4]FM.B.4Q Val 3'!$1:$1048576</definedName>
    <definedName name="_bdm.9fd6b48150e74eeeb6940cc989509ffb.edm" hidden="1" xml:space="preserve">   '[4]Cash.AVP'!$1:$1048576</definedName>
    <definedName name="_bdm.a02dfdb905504322a40ad739c13e9497.edm" hidden="1" xml:space="preserve">   [3]FSP.StreetvMgmt!$1:$1048576</definedName>
    <definedName name="_bdm.a09e6723880b4685859d8de59a60d5fd.edm" hidden="1" xml:space="preserve">   [3]VM.Temp!$1:$1048576</definedName>
    <definedName name="_bdm.a0b240c8b03b44298931c340c43e606e.edm" hidden="1" xml:space="preserve">   '[3]Street v Mgmt'!$1:$1048576</definedName>
    <definedName name="_bdm.a0d1492acb45490e9f392558fb935305.edm" hidden="1" xml:space="preserve">              [5]JNJ.Out!$1:$1048576</definedName>
    <definedName name="_bdm.a130def71b8a486cb1e71ce7c0289cec.edm" hidden="1" xml:space="preserve">   [4]FF.CRY!$1:$1048576</definedName>
    <definedName name="_bdm.a1438d9c2d214d1899e7c8306e389166.edm" hidden="1" xml:space="preserve">   '[3]WAT.DCF.Mgmt'!$1:$1048576</definedName>
    <definedName name="_bdm.a15801c789d2447ba174b593c306f2e4.edm" hidden="1">#REF!</definedName>
    <definedName name="_bdm.a1c3b00cd21a462c966fc7a0cff09c81.edm" hidden="1" xml:space="preserve">   '[7]Rev.Comparison'!$1:$1048576</definedName>
    <definedName name="_bdm.a23d8252b6fc44bd866d530b43585c21.edm" hidden="1" xml:space="preserve">   '[2]Pro Forma Ownership'!$1:$1048576</definedName>
    <definedName name="_bdm.a28b83c6db0c42aaba9516cb2bd7b179.edm" hidden="1" xml:space="preserve">   '[7]Rev.Comparison'!$1:$1048576</definedName>
    <definedName name="_bdm.a356fbc89333400ba72336877aefa69b.edm" hidden="1" xml:space="preserve">   '[3]Street v Mgmt'!$1:$1048576</definedName>
    <definedName name="_bdm.a380ede6100e4f4da2788d68c763044d.edm" hidden="1" xml:space="preserve">   '[4]FSP PF'!$1:$1048576</definedName>
    <definedName name="_bdm.A3BF68CCFCF54C70959F004D895D5817.edm" hidden="1" xml:space="preserve">                                                                                                                                                                          '[6]FSP Out Old'!$1:$1048576</definedName>
    <definedName name="_bdm.a3e153e2d86a4243bb670cc1c8201da7.edm" hidden="1" xml:space="preserve">   '[3]WAT.DCF.Mgmt.2'!$1:$1048576</definedName>
    <definedName name="_bdm.a43fa62f66f04a4c83ac7f990ec82fce.edm" hidden="1" xml:space="preserve">   '[4]FSP ATRC'!$1:$1048576</definedName>
    <definedName name="_bdm.a469674e0b3f4e0087a6f78d511e90be.edm" hidden="1" xml:space="preserve">   '[4]FSP PF'!$1:$1048576</definedName>
    <definedName name="_bdm.a4aefc37d29a460895e78b5e4e041334.edm" hidden="1" xml:space="preserve">   '[4]PMO.Cases.ATRC'!$1:$1048576</definedName>
    <definedName name="_bdm.a4c94681a2f84fac967c77fd8e2352bb.edm" hidden="1" xml:space="preserve">   [3]WAT.FF!$1:$1048576</definedName>
    <definedName name="_bdm.a4e3d087e953479ca7a0c196d6b5f59e.edm" hidden="1" xml:space="preserve">   [3]WAT.FF!$1:$1048576</definedName>
    <definedName name="_bdm.a4eb7c1f09c9407dba4e03ccf2cccec2.edm" hidden="1" xml:space="preserve">   [7]Drivers!$1:$1048576</definedName>
    <definedName name="_bdm.a50aabbeee794b6d8c461c8a3bf2e709.edm" hidden="1" xml:space="preserve">            [5]CompsAVP!$1:$1048576</definedName>
    <definedName name="_bdm.a516f5661c384bca8daca2d8b84d6c9b.edm" hidden="1">'[3]Redbreast.DCF'!#REF!</definedName>
    <definedName name="_bdm.a53e9a83f6b74ae4aed53b508af692c5.edm" hidden="1" xml:space="preserve">   [2]FSP.Out!$1:$1048576</definedName>
    <definedName name="_bdm.a56ac97118ef4688901ad244c57a924a.edm" hidden="1" xml:space="preserve">   '[3]Street v Mgmt'!$1:$1048576</definedName>
    <definedName name="_bdm.a5819736b1fe4c2d80e6c2cc3cfc1ba8.edm" hidden="1" xml:space="preserve">            [5]NWC.Out!$1:$1048576</definedName>
    <definedName name="_bdm.a5e8ed2b8ea04c97bbe290e83a3fc808.edm" hidden="1" xml:space="preserve">   [7]FF.Temp!$1:$1048576</definedName>
    <definedName name="_bdm.a5f010be67d84c739ee6cf91ba9f1fcf.edm" hidden="1" xml:space="preserve">   [4]DCF.CRY!$1:$1048576</definedName>
    <definedName name="_bdm.a5f01e3517bc4f8cb560a7408201b0ef.edm" hidden="1" xml:space="preserve">              [5]DCF.Out!$1:$1048576</definedName>
    <definedName name="_bdm.a622330d0f204a779cc23eec53c2e8c6.edm" hidden="1" xml:space="preserve">   '[7]Revenue.Charts'!$1:$1048576</definedName>
    <definedName name="_bdm.a6a21d283e884e4eba9ee33f8f2ceb57.edm" hidden="1" xml:space="preserve">            [2]FSP.Out!$1:$1048576</definedName>
    <definedName name="_bdm.a6e1423debe64ee89302e560ef77e122.edm" hidden="1" xml:space="preserve">   '[2]Pro Forma Ownership'!$1:$1048576</definedName>
    <definedName name="_bdm.a72b9c87ca88479ab4f8b88966c62a22.edm" hidden="1" xml:space="preserve">   '[3]WAT.DCF.Mgmt'!$1:$1048576</definedName>
    <definedName name="_bdm.a72f94586fbb444a91519e105aefa0d6.edm" hidden="1" xml:space="preserve">   [4]DCF.CRY!$1:$1048576</definedName>
    <definedName name="_bdm.A79F588BF2614D939269CCDA52812C6D.edm" hidden="1">'[11]PE Graph'!$A:$IV</definedName>
    <definedName name="_bdm.A7D37ADB3A3040E4BDCC1755C1C6088C.edm" hidden="1">'[12]34'!$A:$IV</definedName>
    <definedName name="_bdm.a806032d9a6c422eabf880dd27c47dee.edm" hidden="1" xml:space="preserve">   [3]WAT.FF!$1:$1048576</definedName>
    <definedName name="_bdm.a80ec96bedb94f1881c52abf11b020e6.edm" hidden="1" xml:space="preserve">            [5]Charts!$1:$1048576</definedName>
    <definedName name="_bdm.a81d0df5e0634ab48340f7ab1c88ce62.edm" hidden="1" xml:space="preserve">   '[3]WAT.DCF.Mgmt'!$1:$1048576</definedName>
    <definedName name="_bdm.a8349c83826b4df3953c443dac830f29.edm" hidden="1" xml:space="preserve">   [7]Drivers!$1:$1048576</definedName>
    <definedName name="_bdm.a8384601a01c4e54a7b8c0c8e5bb7c10.edm" hidden="1" xml:space="preserve">   '[3]Street v Mgmt'!$1:$1048576</definedName>
    <definedName name="_bdm.a84fdd3556ac49178d01e4fbd1fa0d4d.edm" hidden="1" xml:space="preserve">   [4]Breakeven.MGMT!$1:$1048576</definedName>
    <definedName name="_bdm.a854dbfa050a4d0598d923033904a97f.edm" hidden="1" xml:space="preserve">   '[4]FSP PF'!$1:$1048576</definedName>
    <definedName name="_bdm.a86f56b37a6b46cf820ba50f33f68bc9.edm" hidden="1" xml:space="preserve">   [4]FF.CRY!$1:$1048576</definedName>
    <definedName name="_bdm.a888063e22da41b09c905275e82c7c09.edm" hidden="1" xml:space="preserve">              [5]Summary!$1:$1048576</definedName>
    <definedName name="_bdm.a8a3f4444b164bbfb66e1df05614ff6a.edm" hidden="1" xml:space="preserve">   '[7]Rev.Comparison'!$1:$1048576</definedName>
    <definedName name="_bdm.a8d60cde4c9045d3a027df8d7efc1276.edm" hidden="1" xml:space="preserve">   [3]WAT.DCF!$1:$1048576</definedName>
    <definedName name="_bdm.a8f01a524e164fa39a5c9c61ed241ef9.edm" hidden="1" xml:space="preserve">   '[3]WAT.DCF.Mgmt'!$1:$1048576</definedName>
    <definedName name="_bdm.a9dd5d111ffe4e1986290f5907258f3f.edm" hidden="1" xml:space="preserve">   [3]WAT.DCF!$1:$1048576</definedName>
    <definedName name="_bdm.aa1dd88866dd441f97a21ced5fa40755.edm" hidden="1" xml:space="preserve">   [3]FSP.StreetvMgmt!$1:$1048576</definedName>
    <definedName name="_bdm.aa4ccd2c9a7344f386737cdb95ee465c.edm" hidden="1" xml:space="preserve">   [3]WAT.FF!$1:$1048576</definedName>
    <definedName name="_bdm.aa7f8226dc2542258d92ff733d23691e.edm" hidden="1" xml:space="preserve">   [4]DCF.CRY!$1:$1048576</definedName>
    <definedName name="_bdm.aa883afb27fd4480bc1e7322af98e176.edm" hidden="1" xml:space="preserve">   '[3]WAT.DCF.Mgmt'!$1:$1048576</definedName>
    <definedName name="_bdm.aac51000a10d453fabd3352120d829bb.edm" hidden="1">#REF!</definedName>
    <definedName name="_bdm.aad2eab3b5a149ba8e24adbdebf7f757.edm" hidden="1" xml:space="preserve">   [7]FF.Temp!$1:$1048576</definedName>
    <definedName name="_bdm.aad907ffa34343baa2c9e1e7cca24704.edm" hidden="1" xml:space="preserve">   '[4]FSP ATRC'!$1:$1048576</definedName>
    <definedName name="_bdm.ab17807ea5924ff9afe5125216af74c2.edm" hidden="1" xml:space="preserve">   '[3]WAT.DCF.Mgmt'!$1:$1048576</definedName>
    <definedName name="_bdm.ab4dceb5875747c08d645dfb62ae40bc.edm" hidden="1" xml:space="preserve">              [5]CompsAVP!$1:$1048576</definedName>
    <definedName name="_bdm.ab55b23202c84c41bd077595e0a551e6.edm" hidden="1" xml:space="preserve">   '[2]Pro Forma Ownership'!$1:$1048576</definedName>
    <definedName name="_bdm.ab564d71a2894771b365c8d3312c8fe1.edm" hidden="1" xml:space="preserve">   '[4]FM.B.4Q Val 4'!$1:$1048576</definedName>
    <definedName name="_bdm.ab630ee3a11541eca5cf32a5764c2689.edm" hidden="1" xml:space="preserve">   '[3]Redbreast.DCF'!$1:$1048576</definedName>
    <definedName name="_bdm.ab72874fecb1441ab6f32af4e69df324.edm" hidden="1" xml:space="preserve">   '[3]Redbreast.DCF'!$1:$1048576</definedName>
    <definedName name="_bdm.abef53606cc04022ad83e16f4e4f18bc.edm" hidden="1" xml:space="preserve">   '[4]FSP ATRC'!$1:$1048576</definedName>
    <definedName name="_bdm.ac0dbaccb98c4c378ba5da40468627d5.edm" hidden="1" xml:space="preserve">   [4]FF.CRY!$1:$1048576</definedName>
    <definedName name="_bdm.ac11c47417ad4ddeafbde432cf711721.edm" hidden="1" xml:space="preserve">   [3]VM.Temp!$1:$1048576</definedName>
    <definedName name="_bdm.ac2fefa677374fb9a20f4da50a8d08cd.edm" hidden="1" xml:space="preserve">            '[5]Financial Impact Output'!$1:$1048576</definedName>
    <definedName name="_bdm.ac512af2f9344006ac93733cdd65ea89.edm" hidden="1" xml:space="preserve">   '[3]Redbreast.FF'!$1:$1048576</definedName>
    <definedName name="_bdm.ac79aa3b99a54fe3a76adbcf8a04dc4f.edm" hidden="1" xml:space="preserve">   '[3]WAT.DCF.Mgmt.2'!$1:$1048576</definedName>
    <definedName name="_bdm.AC853950B3F545D4926B894230397BB2.edm" hidden="1">'[11]CC Graph'!$A:$IV</definedName>
    <definedName name="_bdm.acafc3fb4a3d4924a417b950f9616a82.edm" hidden="1" xml:space="preserve">   [4]DCF.CRY!$1:$1048576</definedName>
    <definedName name="_bdm.acba458aac28409c98f7488f283314f6.edm" hidden="1" xml:space="preserve">   '[4]FSP CRY'!$1:$1048576</definedName>
    <definedName name="_bdm.acba48c33d3d41e4996074de4bed985f.edm" hidden="1" xml:space="preserve">   [7]Drivers!$1:$1048576</definedName>
    <definedName name="_bdm.ace7a415e99941ee9a6ddc844139de8d.edm" hidden="1" xml:space="preserve">   '[2]Pro Forma Ownership'!$1:$1048576</definedName>
    <definedName name="_bdm.acf3b64eda5144eb9712a3c3ffe11417.edm" hidden="1" xml:space="preserve">   [3]FSP.StreetvMgmt!$1:$1048576</definedName>
    <definedName name="_bdm.ad022d11cd5140578cbc77f2f6727ff9.edm" hidden="1" xml:space="preserve">   '[4]FSP PF'!$1:$1048576</definedName>
    <definedName name="_bdm.ad08b1790d1345578a5f3589231b2265.edm" hidden="1" xml:space="preserve">              '[5]P&amp;L v2'!$1:$1048576</definedName>
    <definedName name="_bdm.ad0d182446694f6a81d954c980ef4d40.edm" hidden="1" xml:space="preserve">   [3]WAT.FF!$1:$1048576</definedName>
    <definedName name="_bdm.AD56EF9D0B094ED5B4D6BC0D9440D4F6.edm" hidden="1">[9]Electrical!$A:$IV</definedName>
    <definedName name="_bdm.ad5d6023f2dc43e4b911b5796067669d.edm" hidden="1" xml:space="preserve">   '[7]Rev.Comparison'!$1:$1048576</definedName>
    <definedName name="_bdm.ad94496435b34940bea799948e8b4f9d.edm" hidden="1" xml:space="preserve">   '[4]FSP CRY'!$1:$1048576</definedName>
    <definedName name="_bdm.ada2ca681e8543a8870e8aa2cda09434.edm" hidden="1" xml:space="preserve">   [3]WAT.FF!$1:$1048576</definedName>
    <definedName name="_bdm.addd53d50efe41ee871a93ec5b03763d.edm" hidden="1" xml:space="preserve">   '[4]FSP PF'!$1:$1048576</definedName>
    <definedName name="_bdm.ae02a3dbca7746d48b6e283970286edc.edm" hidden="1" xml:space="preserve">              [2]FSP.Out!$1:$1048576</definedName>
    <definedName name="_bdm.ae346ec9dfad4e38ab9a2f8e661b0a89.edm" hidden="1" xml:space="preserve">   '[3]Mgmt Financials'!$1:$1048576</definedName>
    <definedName name="_bdm.ae38161b179a489cb824f665924d3ee1.edm" hidden="1" xml:space="preserve">              [5]DCF.Out!$1:$1048576</definedName>
    <definedName name="_bdm.aed9437de7bb4f698813fae166f2df27.edm" hidden="1" xml:space="preserve">   '[3]Mgmt Organic'!$1:$1048576</definedName>
    <definedName name="_bdm.aef76b78fdbe4084be624f5321cabfda.edm" hidden="1" xml:space="preserve">   [7]Drivers!$1:$1048576</definedName>
    <definedName name="_bdm.af2e5ff74dfb4109be8124a338535c93.edm" hidden="1" xml:space="preserve">   '[4]FSP PF'!$1:$1048576</definedName>
    <definedName name="_bdm.af84267b57744410b516adaba6768872.edm" hidden="1" xml:space="preserve">   '[3]WAT.DCF.Mgmt'!$1:$1048576</definedName>
    <definedName name="_bdm.b0025f3e37034fa9a1b485aa590b4ce4.edm" hidden="1" xml:space="preserve">   '[4]FSP PF'!$1:$1048576</definedName>
    <definedName name="_bdm.b02bdd98c5b847e6aa6b810d8c399d48.edm" hidden="1" xml:space="preserve">              '[5]Financial Impact Output'!$1:$1048576</definedName>
    <definedName name="_bdm.b0339f6c42864e9a86149638d0404655.edm" hidden="1" xml:space="preserve">   [3]FSP.StreetvMgmt!$1:$1048576</definedName>
    <definedName name="_bdm.b06a77085e994cb4a39224857005c49d.edm" hidden="1" xml:space="preserve">   [7]Drivers!$1:$1048576</definedName>
    <definedName name="_bdm.b095c6b0044044cca1fda1db3f9311ca.edm" hidden="1" xml:space="preserve">   '[3]Street v Mgmt'!$1:$1048576</definedName>
    <definedName name="_bdm.b0bb84dc5dba40059f7d873c6b507fa0.edm" hidden="1" xml:space="preserve">              [5]JNJ.Out!$1:$1048576</definedName>
    <definedName name="_bdm.b0d1d6992d2a43b1aba7b2135398d7ab.edm" hidden="1" xml:space="preserve">   '[3]Street v Mgmt'!$1:$1048576</definedName>
    <definedName name="_bdm.b0f5f3d063dd452782ac7043db68389e.edm" hidden="1" xml:space="preserve">   '[4]P&amp;Ls'!$1:$1048576</definedName>
    <definedName name="_bdm.b11e312102e74d41b8eaa0d6d433952f.edm" hidden="1" xml:space="preserve">   '[10]Street Vs Mkt Build'!$1:$1048576</definedName>
    <definedName name="_bdm.b193ff61c6e340c0a50e3ba77651634e.edm" hidden="1" xml:space="preserve">   '[10]Mkt Build Output'!$1:$1048576</definedName>
    <definedName name="_bdm.b1d5b5de1b7e4fd39afc794ea505787b.edm" hidden="1" xml:space="preserve">   '[10]Mkt Build Output'!$1:$1048576</definedName>
    <definedName name="_bdm.b2255a5869404dec98cf25003c791efe.edm" hidden="1">#REF!</definedName>
    <definedName name="_bdm.b249cada583f4afb9bd3077e843e84ff.edm" hidden="1" xml:space="preserve">   [3]WAT.FF!$1:$1048576</definedName>
    <definedName name="_bdm.b2574f58db634c0eb3d504a843f46f18.edm" hidden="1" xml:space="preserve">   '[4]Cash.AVP'!$1:$1048576</definedName>
    <definedName name="_bdm.b287a85f82c54575baea4e2e826f21d3.edm" hidden="1" xml:space="preserve">   [2]FSP.Out!$1:$1048576</definedName>
    <definedName name="_bdm.b2a361d79e3c489890043549d71d092c.edm" hidden="1" xml:space="preserve">   [4]DCF.ATRC!$1:$1048576</definedName>
    <definedName name="_bdm.b3251fba9179472c96ba7c60ccdf0819.edm" hidden="1" xml:space="preserve">   [3]WAT.FF!$1:$1048576</definedName>
    <definedName name="_bdm.b353600f4bb94e0b9e8fb9588ffcdfbc.edm" hidden="1" xml:space="preserve">   '[3]Redbreast.DCF'!$1:$1048576</definedName>
    <definedName name="_bdm.b375a00a38fd417aa920d2faffb11d51.edm" hidden="1" xml:space="preserve">   '[4]PMO.Cases.ATRC'!$1:$1048576</definedName>
    <definedName name="_bdm.b37c78b7c3d34411a6f4c619b77ef90a.edm" hidden="1" xml:space="preserve">            [5]Charts!$1:$1048576</definedName>
    <definedName name="_bdm.b39e1e48eb0742b4bc916df67d30353a.edm" hidden="1" xml:space="preserve">   [4]FF.ATRC!$1:$1048576</definedName>
    <definedName name="_bdm.b3a711f54b494f4495b221b394e1f597.edm" hidden="1" xml:space="preserve">   [4]FF.ATRC!$1:$1048576</definedName>
    <definedName name="_bdm.b3f20282ad524bf5a5aa7f4780d12ebf.edm" hidden="1" xml:space="preserve">   [3]WAT.FF!$1:$1048576</definedName>
    <definedName name="_bdm.b4064f3c5b75406f8c9c1f1e9b9aaf55.edm" hidden="1" xml:space="preserve">   '[4]FSP PF'!$1:$1048576</definedName>
    <definedName name="_bdm.b409c6a87da94cbbbd8bce2660f94f40.edm" hidden="1" xml:space="preserve">              [5]Summary!$1:$1048576</definedName>
    <definedName name="_bdm.b46f43e830484bfeb6e45248aa57270c.edm" hidden="1" xml:space="preserve">            [5]CompsAVP!$1:$1048576</definedName>
    <definedName name="_bdm.b4a9a8a98ca24766b24bb36a2127c13a.edm" hidden="1" xml:space="preserve">   '[4]FSP CRY'!$1:$1048576</definedName>
    <definedName name="_bdm.b4b9987142c547799086c1f9f77050cd.edm" hidden="1" xml:space="preserve">   '[4]FSP CRY'!$1:$1048576</definedName>
    <definedName name="_bdm.b4ffc25cd47f4510b78c25fd4812659d.edm" hidden="1" xml:space="preserve">   '[4]FSP PF'!$1:$1048576</definedName>
    <definedName name="_bdm.b52ef19ddb5347299c8c5c7301d81adf.edm" hidden="1" xml:space="preserve">   '[2]Pro Forma Ownership'!$1:$1048576</definedName>
    <definedName name="_bdm.b55ac576c67949679231d4c9eedbc370.edm" hidden="1" xml:space="preserve">              [5]JNJ.Out!$1:$1048576</definedName>
    <definedName name="_bdm.b5bbf529246b45cc996ddce7347b611f.edm" hidden="1" xml:space="preserve">   '[4]FM.B.4Q Val 3'!$1:$1048576</definedName>
    <definedName name="_bdm.b5be7761bed0473c851a9aca37a3e55a.edm" hidden="1" xml:space="preserve">              '[5]P&amp;L v2'!$1:$1048576</definedName>
    <definedName name="_bdm.b5d48d1ac62a472492edcfde5d82d91e.edm" hidden="1" xml:space="preserve">   [3]FSP.StreetvMgmt!$1:$1048576</definedName>
    <definedName name="_bdm.b5d57c9965064e0dace4e40b5a8f0b29.edm" hidden="1" xml:space="preserve">   '[7]Condensed.P&amp;L'!$1:$1048576</definedName>
    <definedName name="_bdm.b5e4080e984c44de873c191bb8beea98.edm" hidden="1" xml:space="preserve">   '[2]Metric Summary'!$1:$1048576</definedName>
    <definedName name="_bdm.b61d278e69c6412485d57924213cdf02.edm" hidden="1" xml:space="preserve">   '[3]Street v Mgmt'!$1:$1048576</definedName>
    <definedName name="_bdm.b62c9fdb26e44d80b68568e96a00995c.edm" hidden="1" xml:space="preserve">   [3]WAT.FF!$1:$1048576</definedName>
    <definedName name="_bdm.b657dff2c793495ab5781bdeb4e8e275.edm" hidden="1" xml:space="preserve">      '[4]FM.B.4Q Val 2'!$1:$1048576</definedName>
    <definedName name="_bdm.b6a5c249974741409d4ded038f2e1688.edm" hidden="1" xml:space="preserve">   [4]FF.CRY!$1:$1048576</definedName>
    <definedName name="_bdm.b6af93182ff741e9b134d6cce3b87891.edm" hidden="1" xml:space="preserve">   '[3]WAT.DCF.Mgmt.2'!$1:$1048576</definedName>
    <definedName name="_bdm.b6bdab87eac142cc928a1f979671b2d9.edm" hidden="1" xml:space="preserve">   '[4]FSP ATRC'!$1:$1048576</definedName>
    <definedName name="_bdm.b6c55db47eaf429ebe677406d9d3962c.edm" hidden="1" xml:space="preserve">   '[4]Cash.AVP'!$1:$1048576</definedName>
    <definedName name="_bdm.b6cd5f9d169446dab4cb275169c08c7c.edm" hidden="1" xml:space="preserve">              '[5]P&amp;L v2'!$1:$1048576</definedName>
    <definedName name="_bdm.b6d28ca6d64f4e6a88866ef28d44f9ff.edm" hidden="1" xml:space="preserve">   '[3]WAT.DCF.Mgmt'!$1:$1048576</definedName>
    <definedName name="_bdm.b6d506cf8fe7417dbe7ba42dde912833.edm" hidden="1" xml:space="preserve">              [5]DCF.Out!$1:$1048576</definedName>
    <definedName name="_bdm.b6e3b7d722f340448d8010c7f0073050.edm" hidden="1">#REF!</definedName>
    <definedName name="_bdm.b7108ab8adfe47f59946f78d4e1ff60d.edm" hidden="1" xml:space="preserve">              [5]DCF.Out!$1:$1048576</definedName>
    <definedName name="_bdm.b7314b33e1b8432481ee7965a16ac8c0.edm" hidden="1" xml:space="preserve">   [3]WAT.FF!$1:$1048576</definedName>
    <definedName name="_bdm.b7667b7d057b4e788b42d2cf9ba2e61b.edm" hidden="1" xml:space="preserve">   [3]WAT.DCF!$1:$1048576</definedName>
    <definedName name="_bdm.b7aa7d4b874d470cb1ab927620fe8936.edm" hidden="1" xml:space="preserve">              '[5]P&amp;L v2'!$1:$1048576</definedName>
    <definedName name="_bdm.b7c7e65e6b2b494984ea65c64540f0d5.edm" hidden="1" xml:space="preserve">              [5]JNJ.Out!$1:$1048576</definedName>
    <definedName name="_bdm.b7cde99792e94de2a5fa5499257244a0.edm" hidden="1" xml:space="preserve">   '[10]Mkt Build Output'!$1:$1048576</definedName>
    <definedName name="_bdm.b7ebe42a9af5433db519737fd796b68c.edm" hidden="1" xml:space="preserve">            '[5]Financial Impact Output'!$1:$1048576</definedName>
    <definedName name="_bdm.b93d4141990744b59b19ca7636777bf6.edm" hidden="1" xml:space="preserve">   [4]FM.QM!$1:$1048576</definedName>
    <definedName name="_bdm.b98493a6c64c446e85d380352a40475e.edm" hidden="1">#REF!</definedName>
    <definedName name="_bdm.b9ed07d26598470baff81597fdcfe054.edm" hidden="1" xml:space="preserve">   [2]FSP.Out!$1:$1048576</definedName>
    <definedName name="_bdm.ba4b980c4ba84d75b8c071ed6600ae73.edm" hidden="1" xml:space="preserve">   '[7]Rev.Streams'!$1:$1048576</definedName>
    <definedName name="_bdm.ba59442dc04e439ab6b8bbde3f694502.edm" hidden="1" xml:space="preserve">   [3]WAT.FF!$1:$1048576</definedName>
    <definedName name="_bdm.ba5a81b1dd024095b90e03874273b835.edm" hidden="1" xml:space="preserve">   '[2]Pro Forma Ownership'!$1:$1048576</definedName>
    <definedName name="_bdm.ba9158c1a4f34e2ba767408bc3552536.edm" hidden="1" xml:space="preserve">   [3]WAT.FF!$1:$1048576</definedName>
    <definedName name="_bdm.baaec656cfb344c1a27bec114d061cdb.edm" hidden="1" xml:space="preserve">   '[4]FSP ATRC'!$1:$1048576</definedName>
    <definedName name="_bdm.bacb60a85e4b44fea785c614a69101e6.edm" hidden="1" xml:space="preserve">   '[10]Mkt Build Output'!$1:$1048576</definedName>
    <definedName name="_bdm.bb083de1437f423d9b06c4c064096ba0.edm" hidden="1" xml:space="preserve">   '[4]FSP CRY'!$1:$1048576</definedName>
    <definedName name="_bdm.bb1a66c02bf14e3b90de77df3c47028d.edm" hidden="1" xml:space="preserve">            [5]CompsAVP!$1:$1048576</definedName>
    <definedName name="_bdm.bb6d771686f44591a9d51f223d779186.edm" hidden="1" xml:space="preserve">   [3]WAT.DCF!$1:$1048576</definedName>
    <definedName name="_bdm.bb77f29bec8c44e2abd9e71e4a530c9e.edm" hidden="1" xml:space="preserve">   [3]FSP.StreetvMgmt!$1:$1048576</definedName>
    <definedName name="_bdm.bbad517f555c4990a2723d571c2d8bc7.edm" hidden="1" xml:space="preserve">   '[3]WAT.DCF.Mgmt'!$1:$1048576</definedName>
    <definedName name="_bdm.bbd09d76ab894d50a6ef8e75bca766c9.edm" hidden="1" xml:space="preserve">   '[3]Redbreast.DCF.Incl.Synergies'!$1:$1048576</definedName>
    <definedName name="_bdm.bbd347f9e61f47fb8fbcb3c76f536983.edm" hidden="1" xml:space="preserve">   '[3]Street v Mgmt'!$1:$1048576</definedName>
    <definedName name="_bdm.bbf895408f2d45c1afff7aef9ed687c5.edm" hidden="1" xml:space="preserve">   '[4]FM.B.4Q Val 2'!$1:$1048576</definedName>
    <definedName name="_bdm.BC079F11AEFF49EB975E21014B77FB92.edm" hidden="1" xml:space="preserve">                                                                                                                                                                          '[6]DCF Out'!$1:$1048576</definedName>
    <definedName name="_bdm.bc3e62ca49774734b53cea54b2f685ea.edm" hidden="1" xml:space="preserve">   '[4]FSP PF'!$1:$1048576</definedName>
    <definedName name="_bdm.bc4422e0e31e439fa1edbb99cd9b364c.edm" hidden="1" xml:space="preserve">   [3]FSP.StreetvMgmt!$1:$1048576</definedName>
    <definedName name="_bdm.bc743e4783604178a7113c98248cb945.edm" hidden="1" xml:space="preserve">   [7]Drivers!$1:$1048576</definedName>
    <definedName name="_bdm.BC81ABCFAA2749A0A9E2240434B14792.edm" hidden="1">'[9]Metal Prices'!$A:$IV</definedName>
    <definedName name="_bdm.bc8ace2b77ba4857a3353820b62534a9.edm" hidden="1" xml:space="preserve">   '[8]AA Summary.P&amp;L'!$1:$1048576</definedName>
    <definedName name="_bdm.bc92800a65c04ecf8e295f78f602e862.edm" hidden="1" xml:space="preserve">   [3]WAT.DCF!$1:$1048576</definedName>
    <definedName name="_bdm.bce916fbf8214327a55b6703915bed75.edm" hidden="1" xml:space="preserve">   [3]FSP.StreetvMgmt!$1:$1048576</definedName>
    <definedName name="_bdm.bcea2efa97d142c789add7f7d9e20f7a.edm" hidden="1" xml:space="preserve">   [4]FF.CRY!$1:$1048576</definedName>
    <definedName name="_bdm.bcecb36f622246e783b9d5c1cffaa0b4.edm" hidden="1" xml:space="preserve">              [5]Summary!$1:$1048576</definedName>
    <definedName name="_bdm.bd06c10fc5a6435eb2efb4740401c6fb.edm" hidden="1" xml:space="preserve">   '[10]Mkt Build Output'!$1:$1048576</definedName>
    <definedName name="_bdm.BD317FAA4371447B977173A73F5531D4.edm" hidden="1">'[9]Housing forecasts'!$A:$IV</definedName>
    <definedName name="_bdm.BD59F6D19C1A475E825F46042D768AB0.edm" hidden="1">#REF!</definedName>
    <definedName name="_bdm.bd5a447863044f7d90b58ac5228f40bd.edm" hidden="1" xml:space="preserve">   [3]VM.Temp!$1:$1048576</definedName>
    <definedName name="_bdm.BD5DF9C1C72644B78B7BEBB83868E2AD.edm" hidden="1" xml:space="preserve">                                                                                                                                                                                         [4]Contribution!$1:$1048576</definedName>
    <definedName name="_bdm.bd75db9a88a141ff937ccd3436649d5f.edm" hidden="1" xml:space="preserve">   '[4]FSP CRY'!$1:$1048576</definedName>
    <definedName name="_bdm.bda79c5940434be0811d00a2423cb951.edm" hidden="1">#REF!</definedName>
    <definedName name="_bdm.bdab27a079dc42c1bb04a3ad0a3c282d.edm" hidden="1" xml:space="preserve">   '[3]WAT.DCF.Mgmt.2'!$1:$1048576</definedName>
    <definedName name="_bdm.bde85cc082d34390b2559303c051c3b2.edm" hidden="1" xml:space="preserve">   '[7]Revenue.Charts'!$1:$1048576</definedName>
    <definedName name="_bdm.be2594ebb2d8473f960bfdb7d689c01a.edm" hidden="1" xml:space="preserve">   '[3]Street v Mgmt'!$1:$1048576</definedName>
    <definedName name="_bdm.be5440f671aa45d8b82008be2155100f.edm" hidden="1" xml:space="preserve">   '[4]FSP PF'!$1:$1048576</definedName>
    <definedName name="_bdm.BEA86E3B868C42F39E0BED5B67DE4544.edm" hidden="1" xml:space="preserve">                                                                                                                                                                          '[6]FSP Acqs Old'!$1:$1048576</definedName>
    <definedName name="_bdm.BEB2F95F24B24EAB90138193071F1E29.edm" hidden="1">'[12]13'!$A:$IV</definedName>
    <definedName name="_bdm.bed10f83f05844acb9788c1b4bc1bd45.edm" hidden="1" xml:space="preserve">   '[7]Revenue.Charts'!$1:$1048576</definedName>
    <definedName name="_bdm.bed2498c7d2e4bf19550da5f265e6f88.edm" hidden="1" xml:space="preserve">   '[2]Pro Forma Ownership'!$1:$1048576</definedName>
    <definedName name="_bdm.bf0238996b384cc0a7464c3b7f1afa08.edm" hidden="1" xml:space="preserve">   '[7]Rev.Comparison'!$1:$1048576</definedName>
    <definedName name="_bdm.bf1bd617490f4ba785f6f3c3a60bb1ed.edm" hidden="1" xml:space="preserve">   [4]FF.CRY!$1:$1048576</definedName>
    <definedName name="_bdm.bf35b924822043fbba53a234ebea97c0.edm" hidden="1" xml:space="preserve">   [4]FF.CRY!$1:$1048576</definedName>
    <definedName name="_bdm.bf3bba9a05bc4710a4844bfea1780299.edm" hidden="1" xml:space="preserve">   '[4]FSP CRY'!$1:$1048576</definedName>
    <definedName name="_bdm.bf92b9894e0f459e803f555be5a7f5e6.edm" hidden="1" xml:space="preserve">   '[2]Pro Forma Ownership'!$1:$1048576</definedName>
    <definedName name="_bdm.bf9e41ca39e64cf9a37851aba496224a.edm" hidden="1" xml:space="preserve">   '[3]Street v Mgmt'!$1:$1048576</definedName>
    <definedName name="_bdm.bfed4fb41a1d41f19a94e6fbc41bb593.edm" hidden="1" xml:space="preserve">              [5]DCF.Out!$1:$1048576</definedName>
    <definedName name="_bdm.bff7635c10214fe4b116c22487ac46e7.edm" hidden="1" xml:space="preserve">   '[4]FSP ATRC'!$1:$1048576</definedName>
    <definedName name="_bdm.c01b19716d104718be6b66ad7ebbd9e8.edm" hidden="1" xml:space="preserve">   '[2]Pro Forma Ownership'!$1:$1048576</definedName>
    <definedName name="_bdm.c071aba067ff41d3a95f95facaf01423.edm" hidden="1" xml:space="preserve">   '[3]Street v Mgmt'!$1:$1048576</definedName>
    <definedName name="_bdm.C07CD3D680EF4A06BECF1E32F7B7610E.edm" hidden="1">#REF!</definedName>
    <definedName name="_bdm.c0c28e24a0f14568ae0701212bb5dafd.edm" hidden="1" xml:space="preserve">              [5]CompsAVP!$1:$1048576</definedName>
    <definedName name="_bdm.c0d717b8227247cbb717d77ed50eb1d3.edm" hidden="1" xml:space="preserve">   [3]FSP.StreetvMgmt!$1:$1048576</definedName>
    <definedName name="_bdm.c119f4956fca4e7480c3c10abc24f58a.edm" hidden="1" xml:space="preserve">   [4]DCF.ATRC!$1:$1048576</definedName>
    <definedName name="_bdm.c11edeaa424e497d869254de57765205.edm" hidden="1" xml:space="preserve">   '[7]Rev.Comparison'!$1:$1048576</definedName>
    <definedName name="_bdm.c1571d9a8b0f4f69a2e6dee7edbb7fcd.edm" hidden="1" xml:space="preserve">   [4]FF.ATRC!$1:$1048576</definedName>
    <definedName name="_bdm.c16c883f356c47eebf08fd75b5e67b88.edm" hidden="1" xml:space="preserve">   [3]VM.Temp!$1:$1048576</definedName>
    <definedName name="_bdm.c21d8d2553cd45ea880036d298042556.edm" hidden="1" xml:space="preserve">   [3]VM.Temp!$1:$1048576</definedName>
    <definedName name="_bdm.c224d5cd83544a64870b8dd64caebedc.edm" hidden="1" xml:space="preserve">   '[4]P&amp;Ls'!$1:$1048576</definedName>
    <definedName name="_bdm.C22607E2805A4A6EB813BB614A03A951.edm" hidden="1" xml:space="preserve">                                                                                                                                                                          [6]DCF!$1:$1048576</definedName>
    <definedName name="_bdm.c241fc72f5fe455fb43a233fe282551d.edm" hidden="1" xml:space="preserve">   '[2]Pro Forma Ownership'!$1:$1048576</definedName>
    <definedName name="_bdm.c264f1a8c2ab45158ae72f7a6fe0f76e.edm" hidden="1">#REF!</definedName>
    <definedName name="_bdm.c2841d6cd8584ffcb0b5cac12a71ca78.edm" hidden="1" xml:space="preserve">   '[3]WAT.DCF.Mgmt.2'!$1:$1048576</definedName>
    <definedName name="_bdm.c2876dfcfe8c4cf0a095e0eb20f00eff.edm" hidden="1" xml:space="preserve">   [3]WAT.FF!$1:$1048576</definedName>
    <definedName name="_bdm.c2ab1c037264417a9e338ef9bc6d82f7.edm" hidden="1" xml:space="preserve">   '[4]FSP PF'!$1:$1048576</definedName>
    <definedName name="_bdm.c2ac29b16f1b441b9903d3c0ec2af304.edm" hidden="1" xml:space="preserve">   [4]DCF.ATRC!$1:$1048576</definedName>
    <definedName name="_bdm.c2d5ef274ed942b0816c89ef5a3654bd.edm" hidden="1" xml:space="preserve">            '[5]Financial Impact Output'!$1:$1048576</definedName>
    <definedName name="_bdm.c2d67b85688e4ce686141736cf599ebb.edm" hidden="1" xml:space="preserve">   '[3]WAT.DCF.Mgmt'!$1:$1048576</definedName>
    <definedName name="_bdm.c2fd2baf91404de984e7a14ff2b3dd92.edm" hidden="1" xml:space="preserve">   '[7]Revenue.Charts'!$1:$1048576</definedName>
    <definedName name="_bdm.c35458e9a6134890a3bac02d345d8f55.edm" hidden="1" xml:space="preserve">   '[2]Pro Forma Ownership'!$1:$1048576</definedName>
    <definedName name="_bdm.c3bbf2f945e8470a878b321363b04330.edm" hidden="1" xml:space="preserve">   '[7]Revenue.Charts'!$1:$1048576</definedName>
    <definedName name="_bdm.c3e75aeb5c9d4c2ca23682ff5597f037.edm" hidden="1" xml:space="preserve">   [4]DCF.CRY!$1:$1048576</definedName>
    <definedName name="_bdm.c40611e9f1724113a457b1f81e078d1e.edm" hidden="1" xml:space="preserve">                                          [2]FSP.Out!$1:$1048576</definedName>
    <definedName name="_bdm.c4832c40fea943918b3b148ec90edb98.edm" hidden="1" xml:space="preserve">   '[3]Street v Mgmt'!$1:$1048576</definedName>
    <definedName name="_bdm.c4b81459d5aa40f8b5e8a3014ff0a737.edm" hidden="1">#REF!</definedName>
    <definedName name="_bdm.c4f00525435d4d94a57cdc0f5a85a265.edm" hidden="1" xml:space="preserve">              '[5]P&amp;L v2'!$1:$1048576</definedName>
    <definedName name="_bdm.c5202bf8815044d186eae68d9e5ddfc7.edm" hidden="1">#REF!</definedName>
    <definedName name="_bdm.c541f568a9f94b02a9212316a1fbf151.edm" hidden="1" xml:space="preserve">   '[3]Street v Mgmt'!$1:$1048576</definedName>
    <definedName name="_bdm.c56dffc2f54a48818082c6145f9ddb5f.edm" hidden="1" xml:space="preserve">   '[2]Metric Summary'!$1:$1048576</definedName>
    <definedName name="_bdm.c58573b8ba8849268e61e38b96b12c1a.edm" hidden="1" xml:space="preserve">   '[4]FSP CRY'!$1:$1048576</definedName>
    <definedName name="_bdm.c5b71773f5ed4856a4d86fa798041723.edm" hidden="1" xml:space="preserve">   [4]DCF.CRY!$1:$1048576</definedName>
    <definedName name="_bdm.c5d02d85ca134d7e96408507f5218c66.edm" hidden="1" xml:space="preserve">   '[3]Street v Mgmt'!$1:$1048576</definedName>
    <definedName name="_bdm.c5f752545952415dac75424791e80e6c.edm" hidden="1" xml:space="preserve">   [7]FF.Temp!$1:$1048576</definedName>
    <definedName name="_bdm.c60b777789e44fac840bb1b2719e594b.edm" hidden="1" xml:space="preserve">              [5]DCF.Out!$1:$1048576</definedName>
    <definedName name="_bdm.c63a46b10b364342a14bfe91b41bf465.edm" hidden="1" xml:space="preserve">            '[5]Financial Impact Output'!$1:$1048576</definedName>
    <definedName name="_bdm.c6a7365beecd441da91870140c5a43c8.edm" hidden="1">#REF!</definedName>
    <definedName name="_bdm.c6d54b9c467c47f8bae72586662f125f.edm" hidden="1" xml:space="preserve">   '[3]Street v Mgmt'!$1:$1048576</definedName>
    <definedName name="_bdm.c70031ea28234298841c31855b7cb828.edm" hidden="1" xml:space="preserve">   '[3]Street v Mgmt'!$1:$1048576</definedName>
    <definedName name="_bdm.c71b403112864c43ba5e48fb535ecc05.edm" hidden="1" xml:space="preserve">   '[2]Pro Forma Ownership'!$1:$1048576</definedName>
    <definedName name="_bdm.c7382aa4ed0b4bc19124c7e6e3cc98dc.edm" hidden="1" xml:space="preserve">   '[7]Revenue.Charts'!$1:$1048576</definedName>
    <definedName name="_bdm.c7677f7211c54ed0a953b465ad0a750b.edm" hidden="1" xml:space="preserve">   [4]FF.ATRC!$1:$1048576</definedName>
    <definedName name="_bdm.c7ad03f0429445b999d07d343c5fb512.edm" hidden="1" xml:space="preserve">              [2]FSP.Out!$1:$1048576</definedName>
    <definedName name="_bdm.c7c9fd7cc8bf4495bb05bed05f7c20f3.edm" hidden="1" xml:space="preserve">   [4]FF.CRY!$1:$1048576</definedName>
    <definedName name="_bdm.c7e35df764e04dca9ba5e3e10593cd87.edm" hidden="1" xml:space="preserve">   '[2]Pro Forma Ownership'!$1:$1048576</definedName>
    <definedName name="_bdm.c87a76641a7f47669d5e77ba71b156f5.edm" hidden="1" xml:space="preserve">   '[4]FSP ATRC'!$1:$1048576</definedName>
    <definedName name="_bdm.c8b2821d812c47bd86fd1a08ee465f96.edm" hidden="1" xml:space="preserve">   '[2]Pro Forma Ownership'!$1:$1048576</definedName>
    <definedName name="_bdm.c8b5d5e4eddf43559f7a5cbb7a918330.edm" hidden="1" xml:space="preserve">   '[3]Mgmt Financials'!$1:$1048576</definedName>
    <definedName name="_bdm.c8bbd2cfe7ba4283bf3be0f8a3637b17.edm" hidden="1" xml:space="preserve">   '[3]Redbreast.DCF'!$1:$1048576</definedName>
    <definedName name="_bdm.c8c546084ff54900bdeb1aa1d1a9b6c4.edm" hidden="1" xml:space="preserve">   '[3]Redbreast.FF'!$1:$1048576</definedName>
    <definedName name="_bdm.c8ec6232968844d0995668d522fc61aa.edm" hidden="1" xml:space="preserve">   '[3]WAT.DCF.Mgmt'!$1:$1048576</definedName>
    <definedName name="_bdm.c90d870a37534cea823234dafd6250fc.edm" hidden="1" xml:space="preserve">   [3]WAT.FF!$1:$1048576</definedName>
    <definedName name="_bdm.c9a720342e63473db9a14df7aae6a2dc.edm" hidden="1" xml:space="preserve">   [4]DCF.ATRC!$1:$1048576</definedName>
    <definedName name="_bdm.ca21493ee1b5499e9a0d6bf0388eb0b3.edm" hidden="1" xml:space="preserve">   [4]FF.ATRC!$1:$1048576</definedName>
    <definedName name="_bdm.ca8adedebec84ed990453dcc2783a270.edm" hidden="1" xml:space="preserve">   '[7]Revenue.Charts'!$1:$1048576</definedName>
    <definedName name="_bdm.cacd069211aa49538e0078c27eda8afa.edm" hidden="1" xml:space="preserve">   [4]FF.CRY!$1:$1048576</definedName>
    <definedName name="_bdm.cb0da18cdabd4ab1a31a0ba77a447a77.edm" hidden="1" xml:space="preserve">   '[2]Pro Forma Ownership'!$1:$1048576</definedName>
    <definedName name="_bdm.cb5ef983dbea4c29b90d33df68fc3693.edm" hidden="1" xml:space="preserve">              [2]FSP.Out!$1:$1048576</definedName>
    <definedName name="_bdm.cb9a73b86856418a9a174f04ce95b73b.edm" hidden="1" xml:space="preserve">   [4]FF.CRY!$1:$1048576</definedName>
    <definedName name="_bdm.cbb6e0223a5b4b85a8c55ef81f58856a.edm" hidden="1" xml:space="preserve">   [4]Breakeven.MGMT!$1:$1048576</definedName>
    <definedName name="_bdm.cc1001b8ebb441dbbb9176feb7456dff.edm" hidden="1">#REF!</definedName>
    <definedName name="_bdm.cc421b86031a481ba733bae3d8a1c8cf.edm" hidden="1" xml:space="preserve">   '[4]FSP PF'!$1:$1048576</definedName>
    <definedName name="_bdm.cd42fb193e3444a69ed20196600727ff.edm" hidden="1" xml:space="preserve">              [5]DCF.Out!$1:$1048576</definedName>
    <definedName name="_bdm.cd44401b309d48c1bc30dc95718dc1ff.edm" hidden="1" xml:space="preserve">   '[4]FSP PF'!$1:$1048576</definedName>
    <definedName name="_bdm.cd7cbb75105e45f28236dc1190c5340e.edm" hidden="1" xml:space="preserve">   '[3]Street v Mgmt'!$1:$1048576</definedName>
    <definedName name="_bdm.cd7efe28403149d0805abfc7b3d2ebd8.edm" hidden="1" xml:space="preserve">   [2]FSP.Out!$1:$1048576</definedName>
    <definedName name="_bdm.cda3e4e48d3646759517386b062e9b86.edm" hidden="1" xml:space="preserve">   '[2]Pro Forma Ownership'!$1:$1048576</definedName>
    <definedName name="_bdm.cdfb942231dd444b9caa8b83780148e0.edm" hidden="1" xml:space="preserve">   '[7]Revenue.Charts'!$1:$1048576</definedName>
    <definedName name="_bdm.ce50908eddc8456d93d8ee7369164fe5.edm" hidden="1" xml:space="preserve">   '[10]Mkt Build Output'!$1:$1048576</definedName>
    <definedName name="_bdm.ce66cabc241d4177b7b227c01395b54c.edm" hidden="1" xml:space="preserve">            [5]NWC.Out!$1:$1048576</definedName>
    <definedName name="_bdm.ce91f22b44b14749be64574fb691b3b0.edm" hidden="1" xml:space="preserve">   [4]FF.ATRC!$1:$1048576</definedName>
    <definedName name="_bdm.ce99e8a1ba1e4fb0bb34b144ec89e15d.edm" hidden="1" xml:space="preserve">   '[2]Pro Forma Ownership'!$1:$1048576</definedName>
    <definedName name="_bdm.cecc2d2b8a7040d8a7682c643e4a228b.edm" hidden="1" xml:space="preserve">   '[4]Cash.AVP'!$1:$1048576</definedName>
    <definedName name="_bdm.cedb87437a074c39bfff065604e305cf.edm" hidden="1" xml:space="preserve">   '[3]Street v Mgmt'!$1:$1048576</definedName>
    <definedName name="_bdm.cf0ec44ee65240deb83dbed98ef0abaa.edm" hidden="1" xml:space="preserve">              [5]CompsAVP!$1:$1048576</definedName>
    <definedName name="_bdm.cf2ebb9ebe1940b0a1ef872ae88ec55c.edm" hidden="1" xml:space="preserve">   [4]FF.ATRC!$1:$1048576</definedName>
    <definedName name="_bdm.cf3f6ab990d1408098f860753848bc37.edm" hidden="1" xml:space="preserve">   [4]FF.CRY!$1:$1048576</definedName>
    <definedName name="_bdm.cf533cfbe5b44a448b449c44d3cf34be.edm" hidden="1" xml:space="preserve">   [4]DCF.CRY!$1:$1048576</definedName>
    <definedName name="_bdm.cff4296a74b04481a80605d4d9644f75.edm" hidden="1" xml:space="preserve">   '[3]WAT.DCF.Mgmt.2'!$1:$1048576</definedName>
    <definedName name="_bdm.d01d48eb323f412f8d28abfdbcc16dc7.edm" hidden="1" xml:space="preserve">   '[4]FSP CRY'!$1:$1048576</definedName>
    <definedName name="_bdm.d01e44659faa4acd91c4d1e2adcc1095.edm" hidden="1" xml:space="preserve">   '[2]Pro Forma Ownership'!$1:$1048576</definedName>
    <definedName name="_bdm.d0230c562149420c9f77ff93b18121ac.edm" hidden="1" xml:space="preserve">   [3]WAT.FF!$1:$1048576</definedName>
    <definedName name="_bdm.d028299692164bec9ca8f9f358dfcee1.edm" hidden="1" xml:space="preserve">              [2]FSP.Out!$1:$1048576</definedName>
    <definedName name="_bdm.d047775afd9d4544962a94ca6760d3a6.edm" hidden="1" xml:space="preserve">   '[2]Metric Summary'!$1:$1048576</definedName>
    <definedName name="_bdm.d093ba7f1aec44daa83f9f8212d8cfe5.edm" hidden="1" xml:space="preserve">   '[2]Metric Summary'!$1:$1048576</definedName>
    <definedName name="_bdm.d0e21c99715748b883daa0411f44eaee.edm" hidden="1" xml:space="preserve">   '[10]Mkt Build Output'!$1:$1048576</definedName>
    <definedName name="_bdm.d0e59d0db04648d6842db9e405c8bf21.edm" hidden="1" xml:space="preserve">   '[7]Rev.Comparison'!$1:$1048576</definedName>
    <definedName name="_bdm.d0fbc5209ebe4e26a8fe5139723873a1.edm" hidden="1" xml:space="preserve">   '[2]Pro Forma Ownership'!$1:$1048576</definedName>
    <definedName name="_bdm.d1006e1e6ac64c4fbe6895fb8ee1bd5c.edm" hidden="1" xml:space="preserve">   '[4]FSP CRY'!$1:$1048576</definedName>
    <definedName name="_bdm.d11cfa14f80e466caaa683944170b43f.edm" hidden="1" xml:space="preserve">   [3]WAT.DCF!$1:$1048576</definedName>
    <definedName name="_bdm.d14409b46c3c474d8cc39853b60e9d31.edm" hidden="1" xml:space="preserve">              [5]CompsAVP!$1:$1048576</definedName>
    <definedName name="_bdm.d151720725ba407b8e4ebdebd34b9908.edm" hidden="1" xml:space="preserve">              [5]DCF.Out!$1:$1048576</definedName>
    <definedName name="_bdm.d160739d75b444b0824f821d48628067.edm" hidden="1" xml:space="preserve">   '[4]FSP ATRC'!$1:$1048576</definedName>
    <definedName name="_bdm.d17a9d654c7441bc8ebf5961ee789720.edm" hidden="1" xml:space="preserve">   [3]WAT.DCF!$1:$1048576</definedName>
    <definedName name="_bdm.d18f5c89aa7e48afad8dc5fec1a46855.edm" hidden="1" xml:space="preserve">   [3]WAT.FF!$1:$1048576</definedName>
    <definedName name="_bdm.d1e8e460e679443582f19cf303e32884.edm" hidden="1" xml:space="preserve">   '[4]PMO.Cases.ATRC'!$1:$1048576</definedName>
    <definedName name="_bdm.d1eb4763f5e4457cb0930df77bcae534.edm" hidden="1" xml:space="preserve">   '[7]Revenue.Charts'!$1:$1048576</definedName>
    <definedName name="_bdm.d1fa5524a5a1485d9adaaa0066a71ef7.edm" hidden="1">#REF!</definedName>
    <definedName name="_bdm.d23882d2e9f04f9880e9ddc949f5bfb3.edm" hidden="1" xml:space="preserve">   [4]FF.CRY!$1:$1048576</definedName>
    <definedName name="_bdm.d26d7b3335b44e25ac7927e7d7233f8b.edm" hidden="1" xml:space="preserve">   [7]Drivers!$1:$1048576</definedName>
    <definedName name="_bdm.d28df434b2294373a3655c62d612a7ec.edm" hidden="1" xml:space="preserve">   '[3]WAT.DCF.Mgmt'!$1:$1048576</definedName>
    <definedName name="_bdm.d294f147bddc4d6395104ce7ab126afc.edm" hidden="1" xml:space="preserve">   '[3]Street v Mgmt'!$1:$1048576</definedName>
    <definedName name="_bdm.d2970fe720424244a2e3ed3b38213e97.edm" hidden="1" xml:space="preserve">   '[7]Revenue.Charts'!$1:$1048576</definedName>
    <definedName name="_bdm.d29cc3bf0b304052b98a987e950b7ab4.edm" hidden="1" xml:space="preserve">                              '[10]Mkt Build Output'!$1:$1048576</definedName>
    <definedName name="_bdm.d2a563419a874e70a0dd6a84322ef952.edm" hidden="1" xml:space="preserve">            [2]FSP.Out!$1:$1048576</definedName>
    <definedName name="_bdm.d32f5e35a5744a9c81b2546434106b26.edm" hidden="1" xml:space="preserve">   '[2]Metric Summary'!$1:$1048576</definedName>
    <definedName name="_bdm.d3e6110f4168485083686d6958a02b58.edm" hidden="1" xml:space="preserve">   [3]WAT.DCF!$1:$1048576</definedName>
    <definedName name="_bdm.d400c7c612f8442aaf7d0996c5bdb961.edm" hidden="1" xml:space="preserve">   [3]VM.Temp!$1:$1048576</definedName>
    <definedName name="_bdm.d403ac5e50aa47949bc61c1c595689d7.edm" hidden="1" xml:space="preserve">   '[4]FSP ATRC'!$1:$1048576</definedName>
    <definedName name="_bdm.d40da0bf7278450e88555a4c956355ff.edm" hidden="1" xml:space="preserve">   [4]FF.ATRC!$1:$1048576</definedName>
    <definedName name="_bdm.D412CDD30DA5427EBBC7528CBF85F081.edm" hidden="1">'[12]33'!$A:$IV</definedName>
    <definedName name="_bdm.d42d91f1d9c7499d95896322fa7c63fd.edm" hidden="1" xml:space="preserve">   [3]VM.Temp!$1:$1048576</definedName>
    <definedName name="_bdm.d43f410279d14044a6e8cf23418c4b88.edm" hidden="1" xml:space="preserve">   [4]FF.CRY!$1:$1048576</definedName>
    <definedName name="_bdm.d48a5df0c12c4765911220aabed0b046.edm" hidden="1" xml:space="preserve">   '[3]WAT.DCF.Mgmt.2'!$1:$1048576</definedName>
    <definedName name="_bdm.d49f9497b1bd4a97b856a890040238d7.edm" hidden="1" xml:space="preserve">              [5]DCF!$1:$1048576</definedName>
    <definedName name="_bdm.d4b47ea84a134c7e9a95b094df96c97e.edm" hidden="1" xml:space="preserve">   '[4]PMO.Cases.ATRC'!$1:$1048576</definedName>
    <definedName name="_bdm.d4d082ec6de74d3ab215b5c85b5d5569.edm" hidden="1" xml:space="preserve">   [3]FSP.StreetvMgmt!$1:$1048576</definedName>
    <definedName name="_bdm.d4e12009ace342639c951dd4e65a7579.edm" hidden="1" xml:space="preserve">   '[4]FSP ATRC'!$1:$1048576</definedName>
    <definedName name="_bdm.d505a38815af410babe075e38a320490.edm" hidden="1" xml:space="preserve">   [3]FSP.StreetvMgmt!$1:$1048576</definedName>
    <definedName name="_bdm.d524745ba4bb49bfb7b8c0de4455b73f.edm" hidden="1" xml:space="preserve">            '[5]Financial Impact Output'!$1:$1048576</definedName>
    <definedName name="_bdm.d56008731af041ea9e1dcdb02354fb3d.edm" hidden="1" xml:space="preserve">   '[3]WAT.DCF.Mgmt'!$1:$1048576</definedName>
    <definedName name="_bdm.d5a81cf294224c5ba5797c1cda81d6ae.edm" hidden="1" xml:space="preserve">   '[7]Rev.Comparison'!$1:$1048576</definedName>
    <definedName name="_bdm.d5e0c1beb0b5495d843eccbdc1086352.edm" hidden="1" xml:space="preserve">   '[4]FSP CRY'!$1:$1048576</definedName>
    <definedName name="_bdm.d629f68cdab34715aa55cc40a5252159.edm" hidden="1" xml:space="preserve">   '[4]DCF.ATRC.Syn'!$1:$1048576</definedName>
    <definedName name="_bdm.d6396c8aecca4147b017963a16571b13.edm" hidden="1" xml:space="preserve">   '[3]Redbreast.DCF'!$1:$1048576</definedName>
    <definedName name="_bdm.d6896e03bfdc4b22b6d6e62428bb2260.edm" hidden="1" xml:space="preserve">   '[4]PMO.Cases.ATRC'!$1:$1048576</definedName>
    <definedName name="_bdm.d6c761b01d624c7d95bcc020aa053fa1.edm" hidden="1" xml:space="preserve">   '[4]FSP ATRC'!$1:$1048576</definedName>
    <definedName name="_bdm.d70f770f78f842fcb7af274eecef3ab7.edm" hidden="1">#REF!</definedName>
    <definedName name="_bdm.d77c0da5988b4921b48edae30e0accb5.edm" hidden="1" xml:space="preserve">   '[3]Mgmt Financials'!$1:$1048576</definedName>
    <definedName name="_bdm.d7836fa0c44b4896bc517b506a6acf9b.edm" hidden="1" xml:space="preserve">   '[2]Pro Forma Ownership'!$1:$1048576</definedName>
    <definedName name="_bdm.d80803b1807f494090861af296ab7eab.edm" hidden="1" xml:space="preserve">   '[3]Street v Mgmt'!$1:$1048576</definedName>
    <definedName name="_bdm.d8093bbb0b6f42efbc67d34d3f70ec19.edm" hidden="1" xml:space="preserve">   [3]FSP.StreetvMgmt!$1:$1048576</definedName>
    <definedName name="_bdm.d80d06d1712942c1bec7d0925ca2e726.edm" hidden="1" xml:space="preserve">   '[4]FSP PF'!$1:$1048576</definedName>
    <definedName name="_bdm.d8158437923b4b00a2a58682582c83fd.edm" hidden="1" xml:space="preserve">   '[3]Street v Mgmt'!$1:$1048576</definedName>
    <definedName name="_bdm.d8286336b5e74639a121d13c43ec29cb.edm" hidden="1" xml:space="preserve">   [4]FF.CRY!$1:$1048576</definedName>
    <definedName name="_bdm.d829c7564f6a4a52baedfd1e65e491a8.edm" hidden="1" xml:space="preserve">   '[7]Revenue.Charts'!$1:$1048576</definedName>
    <definedName name="_bdm.d84e961c779b4c54a94086e594f19372.edm" hidden="1" xml:space="preserve">   '[3]Street v Mgmt'!$1:$1048576</definedName>
    <definedName name="_bdm.d88677fb169e4d8b90715195e111dea2.edm" hidden="1" xml:space="preserve">              [5]DCF.Out!$1:$1048576</definedName>
    <definedName name="_bdm.d8d2db2844cf41a6a0a5e2863170436b.edm" hidden="1" xml:space="preserve">   [3]FSP.StreetvMgmt!$1:$1048576</definedName>
    <definedName name="_bdm.d901abcf65864dc6820406580f22d9ec.edm" hidden="1" xml:space="preserve">   '[4]FM.B.4Q Val 4'!$1:$1048576</definedName>
    <definedName name="_bdm.d91dbfc540594034809a7d9d2426faa9.edm" hidden="1" xml:space="preserve">              '[5]P&amp;L v2'!$1:$1048576</definedName>
    <definedName name="_bdm.d94624c59a3b4073b532cae2c9a4f6e0.edm" hidden="1" xml:space="preserve">   [4]FF.ATRC!$1:$1048576</definedName>
    <definedName name="_bdm.d950d66817954d2fa0734d74d8d0a81b.edm" hidden="1" xml:space="preserve">   '[2]Pro Forma Ownership'!$1:$1048576</definedName>
    <definedName name="_bdm.D954D5CF05DF4D219B45876E560A8337.edm" hidden="1" xml:space="preserve">                                                                                                                                                                                     '[6]p12 Liberty DS'!$1:$1048576</definedName>
    <definedName name="_bdm.d95ef7482eb94a64b0e138c51f12d373.edm" hidden="1" xml:space="preserve">   [7]Drivers!$1:$1048576</definedName>
    <definedName name="_bdm.D96F5166DD6449B3A6C3BB4618471CB5.edm" hidden="1" xml:space="preserve">                                                                                                                                                                               '[6]p12 Liberty DS'!$1:$1048576</definedName>
    <definedName name="_bdm.d9ab88a2128a4d33875dcf6ee1685040.edm" hidden="1" xml:space="preserve">   '[4]Cash.AVP'!$1:$1048576</definedName>
    <definedName name="_bdm.d9c60caa7d86485f8a665f40d0cb500c.edm" hidden="1" xml:space="preserve">   '[3]WAT.DCF.Mgmt'!$1:$1048576</definedName>
    <definedName name="_bdm.d9d18b3bd1254bcda7f95965d4f5064b.edm" hidden="1" xml:space="preserve">   '[2]Pro Forma Ownership'!$1:$1048576</definedName>
    <definedName name="_bdm.da3353dbcbfb4e9685d48a082a228dea.edm" hidden="1" xml:space="preserve">   '[3]Street v Mgmt'!$1:$1048576</definedName>
    <definedName name="_bdm.daae8b16d50c45a2a6b8ff482f1d6f87.edm" hidden="1" xml:space="preserve">   [3]FSP.StreetvMgmt!$1:$1048576</definedName>
    <definedName name="_bdm.dacd60ffc26e4a11ac3c443ad6542332.edm" hidden="1">'[2]Metric Summary'!#REF!</definedName>
    <definedName name="_bdm.dada90fb50c74c9db1f1c622b8205981.edm" hidden="1" xml:space="preserve">               '[7]Rev.Comparison'!$1:$1048576</definedName>
    <definedName name="_bdm.DB0AEFC2D70E4147B6CA95B04E20F0A3.edm" hidden="1" xml:space="preserve">                                                                                                                                                                          '[6]FSP Out'!$1:$1048576</definedName>
    <definedName name="_bdm.dbde153679c24095a391608d3b550391.edm" hidden="1" xml:space="preserve">   '[4]FM.B.4Q Val 5'!$1:$1048576</definedName>
    <definedName name="_bdm.dbfaad4266464487803664df22c8b236.edm" hidden="1" xml:space="preserve">            [5]NWC.Out!$1:$1048576</definedName>
    <definedName name="_bdm.dc71cdf531204d24ad955002f17c7f14.edm" hidden="1" xml:space="preserve">   '[10]Mkt Build Output'!$1:$1048576</definedName>
    <definedName name="_bdm.dca6fbc9cf67422b8c3daf76f5925675.edm" hidden="1" xml:space="preserve">   '[3]WAT.DCF.Mgmt'!$1:$1048576</definedName>
    <definedName name="_bdm.dcda3ca66d424471abc9b8edda5d6dfb.edm" hidden="1" xml:space="preserve">   [4]DCF.CRY!$1:$1048576</definedName>
    <definedName name="_bdm.dce5526547a34a5ea8172e63a57b5166.edm" hidden="1" xml:space="preserve">   '[7]Rev.Comparison'!$1:$1048576</definedName>
    <definedName name="_bdm.dd0bbcf0ed714db2bd449d640d8b9f88.edm" hidden="1" xml:space="preserve">   '[7]Revenue.Charts'!$1:$1048576</definedName>
    <definedName name="_bdm.dd35d85152a3472b8b8b655184b5fcba.edm" hidden="1" xml:space="preserve">   '[3]Street v Mgmt'!$1:$1048576</definedName>
    <definedName name="_bdm.dd39701567fb49498369648354255532.edm" hidden="1" xml:space="preserve">   [3]FSP.StreetvMgmt!$1:$1048576</definedName>
    <definedName name="_bdm.dd5c5e5fe795419bb774bcca9c45e762.edm" hidden="1">[7]Drivers!#REF!</definedName>
    <definedName name="_bdm.dd76f982a75f4e35b7fcbb845253ad8a.edm" hidden="1" xml:space="preserve">   '[4]DCF.ATRC.Syn'!$1:$1048576</definedName>
    <definedName name="_bdm.dd79729bc62a4ec5b8f63fa88650e5de.edm" hidden="1" xml:space="preserve">   '[4]FSP CRY'!$1:$1048576</definedName>
    <definedName name="_bdm.dd85a875642247f09465ab283bab5b57.edm" hidden="1">#REF!</definedName>
    <definedName name="_bdm.dda41cbdc1c14d43ae6409b6e1d3c6d1.edm" hidden="1" xml:space="preserve">       [2]FSP.Out!$1:$1048576</definedName>
    <definedName name="_bdm.ddb6518dca7f42f39aa1e697e0f82a21.edm" hidden="1" xml:space="preserve">   '[4]FSP ATRC'!$1:$1048576</definedName>
    <definedName name="_bdm.ddc6c89d3c784f9680a726561efc6a39.edm" hidden="1" xml:space="preserve">   '[3]Street v Mgmt'!$1:$1048576</definedName>
    <definedName name="_bdm.de2039f23071438080f2fe24daab4404.edm" hidden="1" xml:space="preserve">              [5]DCF.Out!$1:$1048576</definedName>
    <definedName name="_bdm.de2fab9640244bbda8d13c68a224a9fe.edm" hidden="1" xml:space="preserve">   '[3]Mgmt Financials'!$1:$1048576</definedName>
    <definedName name="_bdm.de4735718e44473fa218ed96cd0547a7.edm" hidden="1" xml:space="preserve">   [4]FF.CRY!$1:$1048576</definedName>
    <definedName name="_bdm.de6e5e5fbedb4204884d368cc6dffb6d.edm" hidden="1" xml:space="preserve">   '[3]Redbreast.DCF'!$1:$1048576</definedName>
    <definedName name="_bdm.dedd308028f843d88225182724287a2d.edm" hidden="1" xml:space="preserve">   [4]DCF.ATRC!$1:$1048576</definedName>
    <definedName name="_bdm.df0da739e0344202a6f93579e0811ce6.edm" hidden="1" xml:space="preserve">   '[10]Mkt Build Output'!$1:$1048576</definedName>
    <definedName name="_bdm.df57cfa9671b4861ae0f1fad9aa7d068.edm" hidden="1" xml:space="preserve">   '[4]FSP ATRC'!$1:$1048576</definedName>
    <definedName name="_bdm.df5958a36b84449dbd6a39d5af7aa277.edm" hidden="1" xml:space="preserve">   [4]FF.CRY!$1:$1048576</definedName>
    <definedName name="_bdm.df91fde867c04dc1954c5d93334bf64e.edm" hidden="1" xml:space="preserve">   '[10]Mkt Build Output'!$1:$1048576</definedName>
    <definedName name="_bdm.dfeef9a76acf4dbc89aee0d62a92cf02.edm" hidden="1" xml:space="preserve">   [3]VM.Temp!$1:$1048576</definedName>
    <definedName name="_bdm.e002000eb0744e22b3408af8f1377220.edm" hidden="1" xml:space="preserve">   '[3]WAT.DCF.Mgmt.2'!$1:$1048576</definedName>
    <definedName name="_bdm.e01af26e0fde4803b3857600f1648193.edm" hidden="1" xml:space="preserve">   [7]Drivers!$1:$1048576</definedName>
    <definedName name="_bdm.E041C6A9B8954528AADD8F7068C48F07.edm" hidden="1">#REF!</definedName>
    <definedName name="_bdm.e04e63e401b54e49b877e51b9b30934a.edm" hidden="1" xml:space="preserve">   '[3]WAT.DCF.Mgmt.2'!$1:$1048576</definedName>
    <definedName name="_bdm.e074f01dc67e4fad817c05b836c1b2f5.edm" hidden="1" xml:space="preserve">   '[3]Street v Mgmt'!$1:$1048576</definedName>
    <definedName name="_bdm.e0923f79ffaf4f3698386c2b9b8f1c2e.edm" hidden="1" xml:space="preserve">   '[7]Revenue.Charts'!$1:$1048576</definedName>
    <definedName name="_bdm.e13500fd63ca4a57ba09e93ac0122a25.edm" hidden="1" xml:space="preserve">   [3]VM.Temp!$1:$1048576</definedName>
    <definedName name="_bdm.e1bede7164354a99b90bcc6c79e6ba51.edm" hidden="1" xml:space="preserve">   '[3]Street v Mgmt'!$1:$1048576</definedName>
    <definedName name="_bdm.e1d640d9d9dd4b83a2dd44f716cf5404.edm" hidden="1" xml:space="preserve">   [4]FF.CRY!$1:$1048576</definedName>
    <definedName name="_bdm.e1ec8ed6a9f94d80b96bec426981f580.edm" hidden="1" xml:space="preserve">            [5]Charts!$1:$1048576</definedName>
    <definedName name="_bdm.e22c4fa2845841d3a946ecebe442babb.edm" hidden="1" xml:space="preserve">              '[5]Financial Impact Output'!$1:$1048576</definedName>
    <definedName name="_bdm.e240bcd9123f48229e9ba81d045fbf5c.edm" hidden="1" xml:space="preserve">              [5]CompsAVP!$1:$1048576</definedName>
    <definedName name="_bdm.e2561f233a2a4d68b08fad572d905fd5.edm" hidden="1" xml:space="preserve">   '[7]Rev.Comparison'!$1:$1048576</definedName>
    <definedName name="_bdm.e2609c90aab346c6a737deefb873da34.edm" hidden="1" xml:space="preserve">              [5]DCF.Out!$1:$1048576</definedName>
    <definedName name="_bdm.e303d8aa9ff844c5a10a1bdd86777c57.edm" hidden="1" xml:space="preserve">   '[2]Pro Forma Ownership'!$1:$1048576</definedName>
    <definedName name="_bdm.e3be5b470aae47ddbf00563c2867bc9e.edm" hidden="1" xml:space="preserve">              [5]DCF.Out!$1:$1048576</definedName>
    <definedName name="_bdm.e3dfb4c835164451b7b8e56d85845a2d.edm" hidden="1">#REF!</definedName>
    <definedName name="_bdm.e3fbe5338ae842229671dff1b289636b.edm" hidden="1" xml:space="preserve">   [4]FF.ATRC!$1:$1048576</definedName>
    <definedName name="_bdm.e43ee7d6748b4604a0e8a830a076d5ae.edm" hidden="1" xml:space="preserve">   '[3]WAT.DCF.Mgmt.2'!$1:$1048576</definedName>
    <definedName name="_bdm.e4aa594b1e3d49699910340cfb502d5b.edm" hidden="1" xml:space="preserve">   '[4]FM.B.4Q Val 2'!$1:$1048576</definedName>
    <definedName name="_bdm.e4ab9cd9607d4742941029279290284a.edm" hidden="1" xml:space="preserve">   '[2]Metric Summary'!$1:$1048576</definedName>
    <definedName name="_bdm.e4b2b64348494311b9fe494e94a37e0b.edm" hidden="1" xml:space="preserve">   '[4]FSP PF'!$1:$1048576</definedName>
    <definedName name="_bdm.e4e46d602fa74f8faca3409a7c3a50f4.edm" hidden="1" xml:space="preserve">   [3]WAT.FF!$1:$1048576</definedName>
    <definedName name="_bdm.e55d873616e5433aa40cf22b0ec2a12c.edm" hidden="1" xml:space="preserve">   '[3]Mgmt Financials'!$1:$1048576</definedName>
    <definedName name="_bdm.E56B62D59AD54ABEB1916BA48C55254E.edm" hidden="1">#REF!</definedName>
    <definedName name="_bdm.E56F4A9B83C94D2596CC33A5474EB4E8.edm" hidden="1">'[12]18'!$A:$IV</definedName>
    <definedName name="_bdm.e576b8ecadff4569a4d099f4f9fee199.edm" hidden="1" xml:space="preserve">   '[10]Mkt Build Output'!$1:$1048576</definedName>
    <definedName name="_bdm.e60de925bb1a416ab7530e64b4211be0.edm" hidden="1" xml:space="preserve">   '[7]Rev.Streams'!$1:$1048576</definedName>
    <definedName name="_bdm.e66fa9a37fa04f7fb0223d13c640466e.edm" hidden="1" xml:space="preserve">   '[4]FSP PF'!$1:$1048576</definedName>
    <definedName name="_bdm.e6811719e1794bfd94c7fc39d5040e3c.edm" hidden="1" xml:space="preserve">              [5]Summary!$1:$1048576</definedName>
    <definedName name="_bdm.e68eb104251447ba9058e9492df1496f.edm" hidden="1" xml:space="preserve">   [3]WAT.FF!$1:$1048576</definedName>
    <definedName name="_bdm.e69d2ad511824eedb55acfb80fd53d83.edm" hidden="1">#REF!</definedName>
    <definedName name="_bdm.e6dd6c6256b648ffa8afd0a1f55bf3a0.edm" hidden="1">#REF!</definedName>
    <definedName name="_bdm.e6e651aa14284a3d9ad26d89ee7c41c8.edm" hidden="1" xml:space="preserve">              [5]CompsAVP!$1:$1048576</definedName>
    <definedName name="_bdm.e6ea754e0685426d8894cbb65207bb9f.edm" hidden="1" xml:space="preserve">   [3]WAT.FF!$1:$1048576</definedName>
    <definedName name="_bdm.e73198da732e4e319470eb65b6101399.edm" hidden="1" xml:space="preserve">   '[4]FSP CRY'!$1:$1048576</definedName>
    <definedName name="_bdm.e759e4d68c904fa78ca33d5b3512b5eb.edm" hidden="1" xml:space="preserve">              [5]DCF.Out!$1:$1048576</definedName>
    <definedName name="_bdm.e782ef1d1a414e49b11d0eaef69aa05f.edm" hidden="1" xml:space="preserve">   [3]WAT.FF!$1:$1048576</definedName>
    <definedName name="_bdm.e79204551db84195ab7dfbbe9c20b825.edm" hidden="1" xml:space="preserve">   '[3]Street v Mgmt'!$1:$1048576</definedName>
    <definedName name="_bdm.e7d7e34e667342538b3ed9a0cb213126.edm" hidden="1" xml:space="preserve">   '[7]Revenue.Charts'!$1:$1048576</definedName>
    <definedName name="_bdm.e7db168c098341498724446905a8e8a9.edm" hidden="1" xml:space="preserve">   '[4]FSP ATRC'!$1:$1048576</definedName>
    <definedName name="_bdm.E8142B1BF13243DCA4F041CB21944A34.edm" hidden="1">'[13]Family Housing Starts Breakdown'!$A:$IV</definedName>
    <definedName name="_bdm.e8658cc47b084643b7b8ec84b42c8b3c.edm" hidden="1" xml:space="preserve">   '[3]WAT.DCF.Mgmt.2'!$1:$1048576</definedName>
    <definedName name="_bdm.e9002e838db141129b08170b8397bc56.edm" hidden="1" xml:space="preserve">   '[10]Street Vs Mkt Build'!$1:$1048576</definedName>
    <definedName name="_bdm.e94f6cd2c03c45d0821e5cbd2d335dd6.edm" hidden="1">'[2]Metric Summary'!#REF!</definedName>
    <definedName name="_bdm.e97f3e594c404b3caa509c88dc463bb5.edm" hidden="1" xml:space="preserve">   [3]WAT.DCF!$1:$1048576</definedName>
    <definedName name="_bdm.e9d8def1c44e45e3a767bdb543111915.edm" hidden="1" xml:space="preserve">   [4]DCF.ATRC!$1:$1048576</definedName>
    <definedName name="_bdm.e9e14f9f936d4ea788978bb52ddd582c.edm" hidden="1" xml:space="preserve">   [4]FF.CRY!$1:$1048576</definedName>
    <definedName name="_bdm.ea0ac3fd42e74231a5bb4e6f41eb61a0.edm" hidden="1" xml:space="preserve">   '[7]Rev.Comparison'!$1:$1048576</definedName>
    <definedName name="_bdm.ea1f30fa1ac64bdfb3b3054c9d2ebd14.edm" hidden="1" xml:space="preserve">   [3]VM.Temp!$1:$1048576</definedName>
    <definedName name="_bdm.eab969b6375b48cebdcd6a69966936e3.edm" hidden="1" xml:space="preserve">   '[10]Mkt Build Output'!$1:$1048576</definedName>
    <definedName name="_bdm.eb370d853943477297b78afce20aabc2.edm" hidden="1" xml:space="preserve">   '[2]Pro Forma Ownership'!$1:$1048576</definedName>
    <definedName name="_bdm.eb42422aa5d644fa83b17601c9eababf.edm" hidden="1" xml:space="preserve">   '[3]WAT.DCF.Mgmt.2'!$1:$1048576</definedName>
    <definedName name="_bdm.eb4a1afbac7a48979f4e1e3981c67a04.edm" hidden="1" xml:space="preserve">   '[4]P&amp;Ls'!$1:$1048576</definedName>
    <definedName name="_bdm.eb4cf798505749a5be86d80ec5946d67.edm" hidden="1" xml:space="preserve">   [2]FSP.Out!$1:$1048576</definedName>
    <definedName name="_bdm.eba1b66e5dcc46148fedb6c1ff0760c1.edm" hidden="1" xml:space="preserve">   [4]FF.CRY!$1:$1048576</definedName>
    <definedName name="_bdm.ebbb2cd5b44942068a9b396d9a7d44e8.edm" hidden="1" xml:space="preserve">   '[4]DCF.ATRC.Street'!$1:$1048576</definedName>
    <definedName name="_bdm.ebe26fdc466d430f9e9be1cf0f3eb71a.edm" hidden="1" xml:space="preserve">   '[3]Mgmt Financials Organic'!$1:$1048576</definedName>
    <definedName name="_bdm.ebf7a03d948b4fffa1c944e379d728d8.edm" hidden="1" xml:space="preserve">   [4]DCF.ATRC!$1:$1048576</definedName>
    <definedName name="_bdm.ec3a1c747e094a70b0eca2084126d37d.edm" hidden="1" xml:space="preserve">   '[7]Rev.Comparison'!$1:$1048576</definedName>
    <definedName name="_bdm.ec7555057d5a40f7a580c812295d4f4d.edm" hidden="1" xml:space="preserve">   '[2]Pro Forma Ownership'!$1:$1048576</definedName>
    <definedName name="_bdm.ED05681A9EC54E3494685016FCE68500.edm" hidden="1" xml:space="preserve">                                                                                                                                                                                           '[6]p12 Liberty DS'!$1:$1048576</definedName>
    <definedName name="_bdm.ed45ee2b66bc47d8a9494846968390b7.edm" hidden="1" xml:space="preserve">              [2]FSP.Out!$1:$1048576</definedName>
    <definedName name="_bdm.ed56fe2c05724281b614413df763e4dc.edm" hidden="1" xml:space="preserve">   '[4]Cash.AVP.MGMT'!$1:$1048576</definedName>
    <definedName name="_bdm.ed7cd54615084c7fb032d71231981933.edm" hidden="1" xml:space="preserve">   [7]FF.Temp!$1:$1048576</definedName>
    <definedName name="_bdm.ee5e59185ff442418dd51f47a9965cb3.edm" hidden="1" xml:space="preserve">   '[7]Revenue.Charts'!$1:$1048576</definedName>
    <definedName name="_bdm.eeb63f06d6db49a1987feb914d055aec.edm" hidden="1" xml:space="preserve">   [4]FF.CRY!$1:$1048576</definedName>
    <definedName name="_bdm.ef52a33dfd18400b9a3b162c7b9225bc.edm" hidden="1" xml:space="preserve">   '[3]Street v Mgmt'!$1:$1048576</definedName>
    <definedName name="_bdm.ef5bcb30712b442092e910f04eeb646b.edm" hidden="1" xml:space="preserve">   '[3]Redbreast.DCF.Incl.Synergies'!$1:$1048576</definedName>
    <definedName name="_bdm.efebb66571664b9cbba049bfcdc85374.edm" hidden="1" xml:space="preserve">   [4]FF.CRY!$1:$1048576</definedName>
    <definedName name="_bdm.f00aa0d8c43c4bdcbc7e4334db2d1049.edm" hidden="1" xml:space="preserve">   '[4]FSP PF'!$1:$1048576</definedName>
    <definedName name="_bdm.f01a0015da254d47aaa12c683f6f36b4.edm" hidden="1" xml:space="preserve">   '[4]FSP CRY'!$1:$1048576</definedName>
    <definedName name="_bdm.F06A0D734DB8408D8C173F683FFE59AD.edm" hidden="1">#REF!</definedName>
    <definedName name="_bdm.f0fcb30f5b9f40b58475ee74af7b5a21.edm" hidden="1" xml:space="preserve">   '[4]FSP CRY'!$1:$1048576</definedName>
    <definedName name="_bdm.f114dfb5a0394f1093a3a1aa79d67483.edm" hidden="1" xml:space="preserve">   '[3]Mgmt Organic'!$1:$1048576</definedName>
    <definedName name="_bdm.f124dc40d9e04567ae1139619f11aaec.edm" hidden="1" xml:space="preserve">   '[7]Rev.Comparison'!$1:$1048576</definedName>
    <definedName name="_bdm.f13a932f84fe4c78b74a29419642dea2.edm" hidden="1" xml:space="preserve">   '[3]Redbreast.4Q'!$1:$1048576</definedName>
    <definedName name="_bdm.f13f02f68e3b4ffda95a2042fb66864b.edm" hidden="1" xml:space="preserve">              [5]DCF.Out!$1:$1048576</definedName>
    <definedName name="_bdm.f1742c63d1a64022a6324fc820d759f7.edm" hidden="1" xml:space="preserve">   '[2]Metric Summary'!$1:$1048576</definedName>
    <definedName name="_bdm.f20567d170874644b646a3901a5b8fbb.edm" hidden="1" xml:space="preserve">   [4]FF.CRY!$1:$1048576</definedName>
    <definedName name="_bdm.f21e3031df004c649a4bef4fa9062097.edm" hidden="1" xml:space="preserve">   '[7]Rev.Streams'!$1:$1048576</definedName>
    <definedName name="_bdm.f243191fc03b40feb8fefc6dbb24f721.edm" hidden="1" xml:space="preserve">                                                                           '[5]WF1 (2)'!$1:$1048576</definedName>
    <definedName name="_bdm.f27adef0453c4e9290805aaa23cadd9d.edm" hidden="1" xml:space="preserve">   [4]FF.CRY!$1:$1048576</definedName>
    <definedName name="_bdm.f2c498aba98f45e8bb6e9def0d69b5a7.edm" hidden="1" xml:space="preserve">   '[4]FSP CRY'!$1:$1048576</definedName>
    <definedName name="_bdm.f2d8324c01c64df9bfe34f4a743d528f.edm" hidden="1" xml:space="preserve">   [3]VM.Temp!$1:$1048576</definedName>
    <definedName name="_bdm.f2fec34e00ff47668e973447378140e4.edm" hidden="1" xml:space="preserve">   '[4]FSP PF'!$1:$1048576</definedName>
    <definedName name="_bdm.f314c66355374c63af3406d0fb6b0a0d.edm" hidden="1" xml:space="preserve">   '[4]FSP PF'!$1:$1048576</definedName>
    <definedName name="_bdm.f31b6f87d86143698e3e2fe7a912705b.edm" hidden="1" xml:space="preserve">   '[2]Pro Forma Ownership'!$1:$1048576</definedName>
    <definedName name="_bdm.f32736f286a547009d3357b113b48ac6.edm" hidden="1" xml:space="preserve">            '[5]Financial Impact Output'!$1:$1048576</definedName>
    <definedName name="_bdm.f335282b5df34131bf9181daeec85996.edm" hidden="1" xml:space="preserve">              [5]Summary!$1:$1048576</definedName>
    <definedName name="_bdm.f347e310233546299a6620f35dcac57c.edm" hidden="1" xml:space="preserve">                           '[7]Revenue.Charts'!$1:$1048576</definedName>
    <definedName name="_bdm.f37a5c6391bd4600944bdf2af240e42e.edm" hidden="1" xml:space="preserve">   '[2]Pro Forma Ownership'!$1:$1048576</definedName>
    <definedName name="_bdm.f413a07ae1ed4a58a9cf4bcdd47c94e3.edm" hidden="1" xml:space="preserve">   '[4]FSP ATRC'!$1:$1048576</definedName>
    <definedName name="_bdm.f48947df5bf748d9bf9e6bca413c3448.edm" hidden="1" xml:space="preserve">   [4]FF.ATRC!$1:$1048576</definedName>
    <definedName name="_bdm.f4bfa1f41c5e4e5a9440eefc9124d36a.edm" hidden="1">#REF!</definedName>
    <definedName name="_bdm.f4c3968d216a407daffd11b380e64ba0.edm" hidden="1" xml:space="preserve">   '[3]WAT.DCF.Mgmt'!$1:$1048576</definedName>
    <definedName name="_bdm.f54de7abe0144e0896bd92de559a7b06.edm" hidden="1" xml:space="preserve">   '[4]FSP CRY'!$1:$1048576</definedName>
    <definedName name="_bdm.f5c69582394641dcac5ace800dae468a.edm" hidden="1" xml:space="preserve">              [5]DCF.Out!$1:$1048576</definedName>
    <definedName name="_bdm.f5cc946a52ae44bc9d87ad59a3e1d0d3.edm" hidden="1" xml:space="preserve">   '[3]Street v Mgmt'!$1:$1048576</definedName>
    <definedName name="_bdm.f5ce15b2ed0c4108b2991157fb21a4af.edm" hidden="1" xml:space="preserve">   '[4]FSP CRY'!$1:$1048576</definedName>
    <definedName name="_bdm.f629a47b65924f77ac736c9caec01846.edm" hidden="1" xml:space="preserve">                                                                                              '[5]P&amp;L v2'!$1:$1048576</definedName>
    <definedName name="_bdm.f63fb651bdfe4ff3813460e56dc36f46.edm" hidden="1">'[7]Rev.Comparison'!#REF!</definedName>
    <definedName name="_bdm.f6519e9098a04437b096f75e9da03f49.edm" hidden="1">#REF!</definedName>
    <definedName name="_bdm.f6c6e78a15b144bc9445088ddcf265d9.edm" hidden="1" xml:space="preserve">   '[2]Pro Forma Ownership'!$1:$1048576</definedName>
    <definedName name="_bdm.f72e4a9d065940f5adf730402fd06028.edm" hidden="1" xml:space="preserve">   [3]FSP.StreetvMgmt!$1:$1048576</definedName>
    <definedName name="_bdm.f7320e6b74e94938908bf367b4acb16f.edm" hidden="1" xml:space="preserve">   '[4]FSP PF'!$1:$1048576</definedName>
    <definedName name="_bdm.f7c3ac8d892d442ca623f55d65af7b88.edm" hidden="1" xml:space="preserve">   [3]FSP.StreetvMgmt!$1:$1048576</definedName>
    <definedName name="_bdm.f7ee761e74d84e55abe51d6934070b4c.edm" hidden="1" xml:space="preserve">   '[4]FSP ATRC'!$1:$1048576</definedName>
    <definedName name="_bdm.f7f2af552e0c41f9a822776e3dbb25dd.edm" hidden="1" xml:space="preserve">   '[7]Revenue.Charts'!$1:$1048576</definedName>
    <definedName name="_bdm.f7f6189715f7417d9791e645f7565fe8.edm" hidden="1">#REF!</definedName>
    <definedName name="_bdm.f80f6b18d9784dc086363149fe151319.edm" hidden="1" xml:space="preserve">   [7]FF.Temp!$1:$1048576</definedName>
    <definedName name="_bdm.f8657cd7e3f54ac9ac23528aee2800d8.edm" hidden="1" xml:space="preserve">            [5]NWC.Out!$1:$1048576</definedName>
    <definedName name="_bdm.f89c0d583bde4effb7c0dbbec6518673.edm" hidden="1" xml:space="preserve">   '[3]WAT.DCF.Mgmt'!$1:$1048576</definedName>
    <definedName name="_bdm.f8bd4423d6834463b465a54612d25eac.edm" hidden="1" xml:space="preserve">   '[2]Pro Forma Ownership'!$1:$1048576</definedName>
    <definedName name="_bdm.f9630ca562244d4e8b92c43c03dca71e.edm" hidden="1" xml:space="preserve">   '[4]FSP CRY'!$1:$1048576</definedName>
    <definedName name="_bdm.f9757c774b444496ae88f117e1b8432f.edm" hidden="1" xml:space="preserve">   [4]DCF.ATRC!$1:$1048576</definedName>
    <definedName name="_bdm.F9A76E8F2FDC484DB105176A94D78344.edm" hidden="1">[13]Charts!$A:$IV</definedName>
    <definedName name="_bdm.f9a9808d4dbb482bb26f3f68f3b9c602.edm" hidden="1" xml:space="preserve">              [2]FSP.Out!$1:$1048576</definedName>
    <definedName name="_bdm.f9af13b56fb249a8bb0b5b1fc931fe60.edm" hidden="1" xml:space="preserve">   [7]FF.Temp!$1:$1048576</definedName>
    <definedName name="_bdm.fa1307fe4d1b49c18a05683598f52a59.edm" hidden="1" xml:space="preserve">   [4]FF.CRY!$1:$1048576</definedName>
    <definedName name="_bdm.fa42d8a2872a498f8950c985c0fc34e0.edm" hidden="1" xml:space="preserve">   '[3]Street v Mgmt'!$1:$1048576</definedName>
    <definedName name="_bdm.fa5943025b5d467684de9bf45ea69db4.edm" hidden="1" xml:space="preserve">   [4]DCF.ATRC!$1:$1048576</definedName>
    <definedName name="_bdm.fa826cd7599141d89cdd3f04178cafa6.edm" hidden="1" xml:space="preserve">   '[7]Rev.Streams'!$1:$1048576</definedName>
    <definedName name="_bdm.FB51049EF56344D38D3633CD14F7B1FF.edm" hidden="1">'[9]Distributor equity performance'!$A:$IV</definedName>
    <definedName name="_bdm.fb9c7c1717c946dfb0bf9a4145a13298.edm" hidden="1" xml:space="preserve">   '[4]PMO.Cases.ATRC'!$1:$1048576</definedName>
    <definedName name="_bdm.fba019d769724be3b00d0f6ba1d37f38.edm" hidden="1" xml:space="preserve">   '[4]FSP PF'!$1:$1048576</definedName>
    <definedName name="_bdm.fc20f3f2def442b4b65508dfcbcf6eba.edm" hidden="1">#REF!</definedName>
    <definedName name="_bdm.fcef575af86f49bfa4ecb0dc40ab411f.edm" hidden="1" xml:space="preserve">              [2]FSP.Out!$1:$1048576</definedName>
    <definedName name="_bdm.FCF8D40FB11044B6BA5F8C29B8D41798.edm" hidden="1" xml:space="preserve">                                                                                                                                                                          '[6]DCF Out'!$1:$1048576</definedName>
    <definedName name="_bdm.fd4aeda79b6d4a5da8cb69fe24d6a60e.edm" hidden="1" xml:space="preserve">   [7]Drivers!$1:$1048576</definedName>
    <definedName name="_bdm.fd6126fc7fef47e29b91be2209edeee0.edm" hidden="1" xml:space="preserve">   '[7]Revenue.Charts'!$1:$1048576</definedName>
    <definedName name="_bdm.fde880792d12415ca7bade622406b3c4.edm" hidden="1" xml:space="preserve">   '[7]Revenue.Charts'!$1:$1048576</definedName>
    <definedName name="_bdm.fdf7423bcf5f492087a70af2db49eea1.edm" hidden="1" xml:space="preserve">   '[4]FSP PF'!$1:$1048576</definedName>
    <definedName name="_bdm.fe38a23ef9574bec9a1da79267b67053.edm" hidden="1" xml:space="preserve">   [3]WAT.FF!$1:$1048576</definedName>
    <definedName name="_bdm.fe9d704231b44ad1b188ca68905825b4.edm" hidden="1" xml:space="preserve">   '[3]Redbreast.FF'!$1:$1048576</definedName>
    <definedName name="_bdm.FEA33AD468264489846F7312C498EB2F.edm" hidden="1">'[15]8'!$A:$IV</definedName>
    <definedName name="_bdm.fea6d7087f6548ef8b52ef2a1b466b67.edm" hidden="1" xml:space="preserve">   '[3]Street v Mgmt'!$1:$1048576</definedName>
    <definedName name="_bdm.FEC99CB30DCC42E98F5EC88F47038578.edm" hidden="1">'[13]Housing forecasts'!$A:$IV</definedName>
    <definedName name="_bdm.fed78e9896e4421fbdc30c5a071e9db4.edm" hidden="1" xml:space="preserve">   [4]DCF.ATRC!$1:$1048576</definedName>
    <definedName name="_bdm.ff0a94b9ccdc4660a98130d7a9a38128.edm" hidden="1">#REF!</definedName>
    <definedName name="_bdm.ff3cca9f4e9f4009b489f6607fade987.edm" hidden="1" xml:space="preserve">   '[10]Street Vs Mkt Build'!$1:$1048576</definedName>
    <definedName name="_bdm.ffb41406a2e541519dc0bcc740787efa.edm" hidden="1" xml:space="preserve">   '[3]Mgmt Financials'!$1:$1048576</definedName>
    <definedName name="_bdm.ffd69dee0f8e4f9494c48ca9af493cfd.edm" hidden="1" xml:space="preserve">   '[2]Metric Summary'!$1:$1048576</definedName>
    <definedName name="_bdm.ffe20763f86c4f2a91cf3ac18bde62f8.edm" hidden="1" xml:space="preserve">   '[3]Street v Mgmt'!$1:$1048576</definedName>
    <definedName name="_bdm.fff62b43bf634a93b1e0f2d783361cf9.edm" hidden="1" xml:space="preserve">   [3]FSP.StreetvMgmt!$1:$1048576</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xlnm._FilterDatabase" localSheetId="1" hidden="1">'WD07'!$A$8:$BP$400</definedName>
    <definedName name="_xlnm._FilterDatabase" localSheetId="2" hidden="1">'WP21'!$A$8:$BU$402</definedName>
    <definedName name="_Key1" hidden="1">#REF!</definedName>
    <definedName name="_Order1" hidden="1">0</definedName>
    <definedName name="_Sort" hidden="1">#REF!</definedName>
    <definedName name="_Table2_In1" hidden="1">#REF!</definedName>
    <definedName name="_Table2_In2" hidden="1">#REF!</definedName>
    <definedName name="_Table2_Out" hidden="1">#REF!</definedName>
    <definedName name="afas" hidden="1">[16]!afas</definedName>
    <definedName name="anscount" hidden="1">1</definedName>
    <definedName name="as" hidden="1">"c2895"</definedName>
    <definedName name="asasa" hidden="1">[16]!asasa</definedName>
    <definedName name="asd" hidden="1">[16]!asd</definedName>
    <definedName name="asdf">#REF!</definedName>
    <definedName name="asf" hidden="1">{"bs",#N/A,FALSE,"SCF"}</definedName>
    <definedName name="asfsafs" hidden="1">[16]!asfsafs</definedName>
    <definedName name="BLPH15" hidden="1">#REF!</definedName>
    <definedName name="BLPH19" hidden="1">#REF!</definedName>
    <definedName name="BLPH23" hidden="1">#REF!</definedName>
    <definedName name="BLPH27" hidden="1">#REF!</definedName>
    <definedName name="BLPH5" hidden="1">#REF!</definedName>
    <definedName name="BLPH65" hidden="1">#REF!</definedName>
    <definedName name="BLPH69" hidden="1">#REF!</definedName>
    <definedName name="BPCOMC">[17]BPC!$R$18:$X$1009</definedName>
    <definedName name="BPCOMCCOL">[17]BPC!$S$18:$S$1009</definedName>
    <definedName name="BPCOMCROW">[17]BPC!$R$18:$X$18</definedName>
    <definedName name="BPCOPEX">[17]BPC!$J$18:$O$1009</definedName>
    <definedName name="BPCOPEXCOL">[17]BPC!$J$18:$J$1009</definedName>
    <definedName name="BPCOPEXROW">[17]BPC!$J$18:$O$18</definedName>
    <definedName name="BPCPL">[17]BPC!$B$18:$G$1009</definedName>
    <definedName name="BPCPLCOL">[17]BPC!$B$18:$B$1009</definedName>
    <definedName name="BPCPLROW">[17]BPC!$B$18:$G$18</definedName>
    <definedName name="BPCTOPLINECOL">[17]BPC!$AA$18:$AA$1009</definedName>
    <definedName name="BPCTOPLINECOL2">[17]BPC!$AJ$18:$AJ$1009</definedName>
    <definedName name="BPCTOPLINEQUERY">[17]BPC!$AA$18:$AH$1009</definedName>
    <definedName name="BPCTOPLINEQUERY2">[17]BPC!$AJ$18:$AQ$1009</definedName>
    <definedName name="BPCTOPLINEROW">[17]BPC!$AA$18:$AH$18</definedName>
    <definedName name="BPCTOPLINEROW2">[17]BPC!$AJ$18:$AR$18</definedName>
    <definedName name="BUSINESS_UNITS">'[18]Reference &amp; Data Validation'!$A$5:$A$23</definedName>
    <definedName name="case">[7]Sensitivity!$D$8</definedName>
    <definedName name="CC">[19]Main!$M$2:$M$12</definedName>
    <definedName name="ChangeRange" hidden="1">[16]!ChangeRange</definedName>
    <definedName name="CIQWBGuid" hidden="1">"81458496-d4a6-4a19-a6a6-1828de2839c7"</definedName>
    <definedName name="Circ">[7]Fin.Model!$U$96</definedName>
    <definedName name="ContentsHelp" hidden="1">[16]!ContentsHelp</definedName>
    <definedName name="CreateTable" hidden="1">[16]!CreateTable</definedName>
    <definedName name="cxv"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ata_Column">[20]Data!$1:$1</definedName>
    <definedName name="Data_Row">[20]Data!$B:$B</definedName>
    <definedName name="Data_Sheet">[20]Data!$1:$1048576</definedName>
    <definedName name="DeleteRange" hidden="1">[16]!DeleteRange</definedName>
    <definedName name="DeleteTable" hidden="1">[16]!DeleteTable</definedName>
    <definedName name="dfd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g"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dfgd" hidden="1">[16]!dfgd</definedName>
    <definedName name="dfgfd" hidden="1">{"Clothing PL",#N/A,FALSE,"H1H2";"Food PL",#N/A,FALSE,"H1H2";"Group PL",#N/A,FALSE,"H1H2";"Home Furnishings PL",#N/A,FALSE,"H1H2";"LFL assumptions",#N/A,FALSE,"H1H2";"Sales by division",#N/A,FALSE,"H1H2";"UK Retail PL",#N/A,FALSE,"H1H2"}</definedName>
    <definedName name="dfgfdg" hidden="1">[16]!dfgfdg</definedName>
    <definedName name="dfsgdfg" hidden="1">{"Clothing PL",#N/A,FALSE,"H1H2";"Food PL",#N/A,FALSE,"H1H2";"Group PL",#N/A,FALSE,"H1H2";"Home Furnishings PL",#N/A,FALSE,"H1H2"}</definedName>
    <definedName name="dfsgfd" hidden="1">{"cap_structure",#N/A,FALSE,"Graph-Mkt Cap";"price",#N/A,FALSE,"Graph-Price";"ebit",#N/A,FALSE,"Graph-EBITDA";"ebitda",#N/A,FALSE,"Graph-EBITDA"}</definedName>
    <definedName name="dfsgg" hidden="1">{"inputs raw data",#N/A,TRUE,"INPUT"}</definedName>
    <definedName name="dfwefew" hidden="1">{#N/A,#N/A,FALSE,"Hip.Bas";#N/A,#N/A,FALSE,"ventas";#N/A,#N/A,FALSE,"ingre-Año";#N/A,#N/A,FALSE,"ventas-Año";#N/A,#N/A,FALSE,"Costepro";#N/A,#N/A,FALSE,"inversion";#N/A,#N/A,FALSE,"personal";#N/A,#N/A,FALSE,"Gastos-V";#N/A,#N/A,FALSE,"Circulante";#N/A,#N/A,FALSE,"CONSOLI";#N/A,#N/A,FALSE,"Es-Fin";#N/A,#N/A,FALSE,"Margen-P"}</definedName>
    <definedName name="dgdfgf" hidden="1">{"Page1",#N/A,FALSE,"CompCo";"Page2",#N/A,FALSE,"CompCo"}</definedName>
    <definedName name="ds" hidden="1">{"Page1",#N/A,FALSE,"CompCo";"Page2",#N/A,FALSE,"CompCo"}</definedName>
    <definedName name="dsfgdsg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dsfgfdg" hidden="1">{"bs",#N/A,FALSE,"SCF"}</definedName>
    <definedName name="dsg" hidden="1">{"Clothing PL",#N/A,FALSE,"H1H2";"Food PL",#N/A,FALSE,"H1H2";"Group PL",#N/A,FALSE,"H1H2";"Home Furnishings PL",#N/A,FALSE,"H1H2";"LFL assumptions",#N/A,FALSE,"H1H2";"Sales by division",#N/A,FALSE,"H1H2";"UK Retail PL",#N/A,FALSE,"H1H2"}</definedName>
    <definedName name="dsgdf" hidden="1">{"Page1",#N/A,FALSE,"CompCo";"Page2",#N/A,FALSE,"CompCo"}</definedName>
    <definedName name="dsgfds"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 hidden="1">[16]!e</definedName>
    <definedName name="efds" hidden="1">{#N/A,#N/A,FALSE,"H1H2";"Sales by division",#N/A,FALSE,"H1H2";"LFL assumptions",#N/A,FALSE,"H1H2"}</definedName>
    <definedName name="efsd" hidden="1">[16]!efsd</definedName>
    <definedName name="Eng_type">[19]Main!$S$2:$S$12</definedName>
    <definedName name="er" hidden="1">[16]!er</definedName>
    <definedName name="ere" hidden="1">{"Clothing PL",#N/A,FALSE,"H1H2";"Food PL",#N/A,FALSE,"H1H2";"Group PL",#N/A,FALSE,"H1H2";"Home Furnishings PL",#N/A,FALSE,"H1H2";"LFL assumptions",#N/A,FALSE,"H1H2";"Sales by division",#N/A,FALSE,"H1H2";"UK Retail PL",#N/A,FALSE,"H1H2"}</definedName>
    <definedName name="erg" hidden="1">{"summary1",#N/A,TRUE,"Comps";"summary2",#N/A,TRUE,"Comps";"summary3",#N/A,TRUE,"Comps"}</definedName>
    <definedName name="erre" hidden="1">{"inputs raw data",#N/A,TRUE,"INPUT"}</definedName>
    <definedName name="EV__LASTREFTIME__" hidden="1">40420.625625</definedName>
    <definedName name="eweqwf" hidden="1">{"bs",#N/A,FALSE,"SCF"}</definedName>
    <definedName name="ewf" hidden="1">[16]!ewf</definedName>
    <definedName name="ewr" hidden="1">{"cap_structure",#N/A,FALSE,"Graph-Mkt Cap";"price",#N/A,FALSE,"Graph-Price";"ebit",#N/A,FALSE,"Graph-EBITDA";"ebitda",#N/A,FALSE,"Graph-EBITDA"}</definedName>
    <definedName name="ExportFile">#N/A</definedName>
    <definedName name="fdfg" hidden="1">[16]!fdfg</definedName>
    <definedName name="fdg" hidden="1">[16]!fdg</definedName>
    <definedName name="fdgdfgdf" hidden="1">{"Page1",#N/A,FALSE,"CompCo";"Page2",#N/A,FALSE,"CompCo"}</definedName>
    <definedName name="fdgsdg" hidden="1">[16]!fdgsdg</definedName>
    <definedName name="fewfwefew" hidden="1">[16]!fewfwefew</definedName>
    <definedName name="fg" hidden="1">[16]!fg</definedName>
    <definedName name="fgdsfgdf" hidden="1">{TRUE,TRUE,-1.25,-15.5,604.5,369,FALSE,FALSE,TRUE,TRUE,0,1,83,1,38,4,5,4,TRUE,TRUE,3,TRUE,1,TRUE,75,"Swvu.inputs._.raw._.data.","ACwvu.inputs._.raw._.data.",#N/A,FALSE,FALSE,0.5,0.5,0.5,0.5,2,"&amp;F","&amp;A&amp;RPage &amp;P",FALSE,FALSE,FALSE,FALSE,1,60,#N/A,#N/A,"=R1C61:R53C89","=C1:C5",#N/A,#N/A,FALSE,FALSE,FALSE,1,600,600,FALSE,FALSE,TRUE,TRUE,TRUE}</definedName>
    <definedName name="fghj" hidden="1">[16]!fghj</definedName>
    <definedName name="Fiscal_Quarter_1">#REF!</definedName>
    <definedName name="Fiscal_Quarter_by_Geo">#REF!</definedName>
    <definedName name="Fiscal_Quarter_Infor">#REF!</definedName>
    <definedName name="fsdds" hidden="1">{#N/A,#N/A,FALSE,"Hip.Bas";#N/A,#N/A,FALSE,"ventas";#N/A,#N/A,FALSE,"ingre-Año";#N/A,#N/A,FALSE,"ventas-Año";#N/A,#N/A,FALSE,"Costepro";#N/A,#N/A,FALSE,"inversion";#N/A,#N/A,FALSE,"personal";#N/A,#N/A,FALSE,"Gastos-V";#N/A,#N/A,FALSE,"Circulante";#N/A,#N/A,FALSE,"CONSOLI";#N/A,#N/A,FALSE,"Es-Fin";#N/A,#N/A,FALSE,"Margen-P"}</definedName>
    <definedName name="fssdf" hidden="1">[16]!fssdf</definedName>
    <definedName name="gdf" hidden="1">{"Clothing PL",#N/A,FALSE,"H1H2";"Food PL",#N/A,FALSE,"H1H2";"Group PL",#N/A,FALSE,"H1H2";"Home Furnishings PL",#N/A,FALSE,"H1H2";"LFL assumptions",#N/A,FALSE,"H1H2";"Sales by division",#N/A,FALSE,"H1H2";"UK Retail PL",#N/A,FALSE,"H1H2"}</definedName>
    <definedName name="g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er" hidden="1">[16]!ger</definedName>
    <definedName name="gerergr" hidden="1">[16]!gerergr</definedName>
    <definedName name="gew" hidden="1">{TRUE,TRUE,-1.25,-15.5,604.5,369,FALSE,FALSE,TRUE,TRUE,0,1,83,1,38,4,5,4,TRUE,TRUE,3,TRUE,1,TRUE,75,"Swvu.inputs._.raw._.data.","ACwvu.inputs._.raw._.data.",#N/A,FALSE,FALSE,0.5,0.5,0.5,0.5,2,"&amp;F","&amp;A&amp;RPage &amp;P",FALSE,FALSE,FALSE,FALSE,1,60,#N/A,#N/A,"=R1C61:R53C89","=C1:C5",#N/A,#N/A,FALSE,FALSE,FALSE,1,600,600,FALSE,FALSE,TRUE,TRUE,TRUE}</definedName>
    <definedName name="gewg" hidden="1">{"Clothing PL",#N/A,FALSE,"H1H2";"Food PL",#N/A,FALSE,"H1H2";"Group PL",#N/A,FALSE,"H1H2";"Home Furnishings PL",#N/A,FALSE,"H1H2"}</definedName>
    <definedName name="ghjh"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r" hidden="1">[16]!gr</definedName>
    <definedName name="hf" hidden="1">[16]!hf</definedName>
    <definedName name="ImportFile">#N/A</definedName>
    <definedName name="Infor_Product_Line">#REF!</definedName>
    <definedName name="Informatics_Revenue">#REF!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IZED_INTEREST" hidden="1">"c2076"</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RATE" hidden="1">"c2192"</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"c330"</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"c1225"</definedName>
    <definedName name="IQ_EV_OVER_LTM_EBIT" hidden="1">"c1221"</definedName>
    <definedName name="IQ_EV_OVER_LTM_EBITDA" hidden="1">"c1223"</definedName>
    <definedName name="IQ_EV_OVER_LTM_REVENUE" hidden="1">"c1227"</definedName>
    <definedName name="IQ_EXCHANGE" hidden="1">"c405"</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ENSE_CODE_" hidden="1">9693001</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"c1304"</definedName>
    <definedName name="IQ_LTMMONTH" hidden="1">120000</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43707.8973611111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BEFORE" hidden="1">"c344"</definedName>
    <definedName name="IQ_NET_INC_CF" hidden="1">"c793"</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"c1026"</definedName>
    <definedName name="IQ_PRICE_OVER_LTM_EPS" hidden="1">"c1029"</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S" hidden="1">"c2119"</definedName>
    <definedName name="IQ_TOTAL_UNUSUAL" hidden="1">"c1508"</definedName>
    <definedName name="IQ_TRADE_AR" hidden="1">"c40"</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3000</definedName>
    <definedName name="IQ_YTDMONTH" hidden="1">130000</definedName>
    <definedName name="IQ_Z_SCORE" hidden="1">"c1339"</definedName>
    <definedName name="IQRCompaniesH12" hidden="1">[21]Companies!$I$12</definedName>
    <definedName name="IQRCompaniesH13" hidden="1">[21]Companies!$I$13</definedName>
    <definedName name="IQRCompaniesH14" hidden="1">[21]Companies!$I$14</definedName>
    <definedName name="IQRCompaniesH15" hidden="1">[21]Companies!$I$15:$K$15</definedName>
    <definedName name="IQRCompaniesH16" hidden="1">[21]Companies!$I$16</definedName>
    <definedName name="IQRCompaniesH17" hidden="1">[21]Companies!$I$17</definedName>
    <definedName name="IQRCompaniesH18" hidden="1">[21]Companies!$I$18</definedName>
    <definedName name="IQRCompaniesH19" hidden="1">[21]Companies!$I$19</definedName>
    <definedName name="IQRCompaniesH20" hidden="1">[21]Companies!$I$20:$J$20</definedName>
    <definedName name="IQRCompaniesH21" hidden="1">[21]Companies!$I$21:$M$21</definedName>
    <definedName name="IQRCompaniesH22" hidden="1">[21]Companies!$I$22</definedName>
    <definedName name="IQRCompaniesH23" hidden="1">[21]Companies!$I$23</definedName>
    <definedName name="IQRCompaniesH24" hidden="1">[21]Companies!$I$24:$K$24</definedName>
    <definedName name="IQRCompaniesH25" hidden="1">[21]Companies!$I$25:$M$25</definedName>
    <definedName name="IQRCompaniesH26" hidden="1">[21]Companies!$I$26:$K$26</definedName>
    <definedName name="IQRCompaniesH27" hidden="1">[21]Companies!$I$27</definedName>
    <definedName name="IQRCompaniesH28" hidden="1">[21]Companies!$I$28:$J$28</definedName>
    <definedName name="IQRCompaniesH29" hidden="1">[21]Companies!$I$29:$K$29</definedName>
    <definedName name="IQRCompaniesH30" hidden="1">[21]Companies!$I$30</definedName>
    <definedName name="IQRCompaniesH31" hidden="1">[21]Companies!$I$31</definedName>
    <definedName name="IQRCompaniesH32" hidden="1">[21]Companies!$I$32</definedName>
    <definedName name="IQRCompaniesH33" hidden="1">[21]Companies!$I$33:$J$33</definedName>
    <definedName name="IQRCompaniesH34" hidden="1">[21]Companies!$I$34</definedName>
    <definedName name="IQRCompaniesH35" hidden="1">[21]Companies!$I$35:$L$35</definedName>
    <definedName name="IQRCompaniesH36" hidden="1">[21]Companies!$I$36</definedName>
    <definedName name="IQRCompaniesH37" hidden="1">[21]Companies!$I$37</definedName>
    <definedName name="IQRCompaniesH38" hidden="1">[21]Companies!$I$38</definedName>
    <definedName name="IQRCompaniesH39" hidden="1">[21]Companies!$I$39:$K$39</definedName>
    <definedName name="IQRCompaniesH40" hidden="1">[21]Companies!$I$40:$M$40</definedName>
    <definedName name="IQRCompaniesH41" hidden="1">[21]Companies!$I$41:$K$41</definedName>
    <definedName name="IQRCompaniesH42" hidden="1">[21]Companies!$I$42</definedName>
    <definedName name="IQRCompaniesH43" hidden="1">[21]Companies!$I$43</definedName>
    <definedName name="IQRCompaniesH44" hidden="1">[21]Companies!$I$44</definedName>
    <definedName name="IQRCompaniesH45" hidden="1">[21]Companies!$I$45:$M$45</definedName>
    <definedName name="IQRCompaniesH46" hidden="1">[21]Companies!$I$46:$K$46</definedName>
    <definedName name="IQRCompaniesH47" hidden="1">[21]Companies!$I$47:$L$47</definedName>
    <definedName name="IQRCompaniesH48" hidden="1">[21]Companies!$I$48</definedName>
    <definedName name="IQRCompaniesH49" hidden="1">[21]Companies!$I$49:$M$49</definedName>
    <definedName name="IQRCompaniesH50" hidden="1">[21]Companies!$I$50</definedName>
    <definedName name="IQRCompaniesH51" hidden="1">[21]Companies!$I$51</definedName>
    <definedName name="IQRCompaniesH52" hidden="1">[21]Companies!$I$52</definedName>
    <definedName name="IQRCompaniesH53" hidden="1">[21]Companies!$I$53:$J$53</definedName>
    <definedName name="IQRCompaniesH54" hidden="1">[21]Companies!$I$54</definedName>
    <definedName name="IQRCompaniesH55" hidden="1">[21]Companies!$I$55</definedName>
    <definedName name="IQRCompaniesH56" hidden="1">[21]Companies!$I$56</definedName>
    <definedName name="IQRCompaniesH57" hidden="1">[21]Companies!$I$57</definedName>
    <definedName name="IQRCompaniesH58" hidden="1">[21]Companies!$I$58:$J$58</definedName>
    <definedName name="IQRCompaniesH59" hidden="1">[21]Companies!$I$59:$M$59</definedName>
    <definedName name="IQRCompaniesH60" hidden="1">[21]Companies!$I$60:$M$60</definedName>
    <definedName name="IQRCompaniesH61" hidden="1">[21]Companies!$I$61</definedName>
    <definedName name="IQRCompaniesH62" hidden="1">[21]Companies!$I$62:$M$62</definedName>
    <definedName name="IQRCompaniesH63" hidden="1">[21]Companies!$I$63</definedName>
    <definedName name="IQRCompaniesH64" hidden="1">[21]Companies!$I$64</definedName>
    <definedName name="IQRCompaniesN12" hidden="1">[21]Companies!$O$12</definedName>
    <definedName name="IQRCompaniesN13" hidden="1">[21]Companies!$O$13</definedName>
    <definedName name="IQRCompaniesN14" hidden="1">[21]Companies!$O$14</definedName>
    <definedName name="IQRCompaniesN15" hidden="1">[21]Companies!$O$15:$Q$15</definedName>
    <definedName name="IQRCompaniesN16" hidden="1">[21]Companies!$O$16</definedName>
    <definedName name="IQRCompaniesN17" hidden="1">[21]Companies!$O$17</definedName>
    <definedName name="IQRCompaniesN18" hidden="1">[21]Companies!$O$18</definedName>
    <definedName name="IQRCompaniesN19" hidden="1">[21]Companies!$O$19</definedName>
    <definedName name="IQRCompaniesN20" hidden="1">[21]Companies!$O$20:$P$20</definedName>
    <definedName name="IQRCompaniesN21" hidden="1">[21]Companies!$O$21:$S$21</definedName>
    <definedName name="IQRCompaniesN22" hidden="1">[21]Companies!$O$22</definedName>
    <definedName name="IQRCompaniesN23" hidden="1">[21]Companies!$O$23</definedName>
    <definedName name="IQRCompaniesN24" hidden="1">[21]Companies!$O$24:$Q$24</definedName>
    <definedName name="IQRCompaniesN25" hidden="1">[21]Companies!$O$25:$S$25</definedName>
    <definedName name="IQRCompaniesN26" hidden="1">[21]Companies!$O$26:$Q$26</definedName>
    <definedName name="IQRCompaniesN27" hidden="1">[21]Companies!$O$27</definedName>
    <definedName name="IQRCompaniesN28" hidden="1">[21]Companies!$O$28:$P$28</definedName>
    <definedName name="IQRCompaniesN29" hidden="1">[21]Companies!$O$29:$Q$29</definedName>
    <definedName name="IQRCompaniesN30" hidden="1">[21]Companies!$O$30</definedName>
    <definedName name="IQRCompaniesN31" hidden="1">[21]Companies!$O$31</definedName>
    <definedName name="IQRCompaniesN32" hidden="1">[21]Companies!$O$32</definedName>
    <definedName name="IQRCompaniesN33" hidden="1">[21]Companies!$O$33:$P$33</definedName>
    <definedName name="IQRCompaniesN34" hidden="1">[21]Companies!$O$34</definedName>
    <definedName name="IQRCompaniesN35" hidden="1">[21]Companies!$O$35:$R$35</definedName>
    <definedName name="IQRCompaniesN36" hidden="1">[21]Companies!$O$36</definedName>
    <definedName name="IQRCompaniesN37" hidden="1">[21]Companies!$O$37</definedName>
    <definedName name="IQRCompaniesN38" hidden="1">[21]Companies!$O$38</definedName>
    <definedName name="IQRCompaniesN39" hidden="1">[21]Companies!$O$39:$Q$39</definedName>
    <definedName name="IQRCompaniesN40" hidden="1">[21]Companies!$O$40:$S$40</definedName>
    <definedName name="IQRCompaniesN41" hidden="1">[21]Companies!$O$41:$Q$41</definedName>
    <definedName name="IQRCompaniesN42" hidden="1">[21]Companies!$O$42</definedName>
    <definedName name="IQRCompaniesN43" hidden="1">[21]Companies!$O$43</definedName>
    <definedName name="IQRCompaniesN44" hidden="1">[21]Companies!$O$44</definedName>
    <definedName name="IQRCompaniesN45" hidden="1">[21]Companies!$O$45:$S$45</definedName>
    <definedName name="IQRCompaniesN46" hidden="1">[21]Companies!$O$46:$Q$46</definedName>
    <definedName name="IQRCompaniesN47" hidden="1">[21]Companies!$O$47:$R$47</definedName>
    <definedName name="IQRCompaniesN48" hidden="1">[21]Companies!$O$48</definedName>
    <definedName name="IQRCompaniesN49" hidden="1">[21]Companies!$O$49:$S$49</definedName>
    <definedName name="IQRCompaniesN50" hidden="1">[21]Companies!$O$50</definedName>
    <definedName name="IQRCompaniesN51" hidden="1">[21]Companies!$O$51</definedName>
    <definedName name="IQRCompaniesN52" hidden="1">[21]Companies!$O$52</definedName>
    <definedName name="IQRCompaniesN53" hidden="1">[21]Companies!$O$53:$P$53</definedName>
    <definedName name="IQRCompaniesN54" hidden="1">[21]Companies!$O$54</definedName>
    <definedName name="IQRCompaniesN55" hidden="1">[21]Companies!$O$55</definedName>
    <definedName name="IQRCompaniesN56" hidden="1">[21]Companies!$O$56</definedName>
    <definedName name="IQRCompaniesN57" hidden="1">[21]Companies!$O$57</definedName>
    <definedName name="IQRCompaniesN58" hidden="1">[21]Companies!$O$58:$P$58</definedName>
    <definedName name="IQRCompaniesN59" hidden="1">[21]Companies!$O$59:$S$59</definedName>
    <definedName name="IQRCompaniesN60" hidden="1">[21]Companies!$O$60:$S$60</definedName>
    <definedName name="IQRCompaniesN61" hidden="1">[21]Companies!$O$61</definedName>
    <definedName name="IQRCompaniesN62" hidden="1">[21]Companies!$O$62:$S$62</definedName>
    <definedName name="IQRCompaniesN63" hidden="1">[21]Companies!$O$63</definedName>
    <definedName name="IQRCompaniesN64" hidden="1">[21]Companies!$O$64</definedName>
    <definedName name="IQRExchangeRateR5" hidden="1">'[22]Exchange Rate'!$R$6:$R$256</definedName>
    <definedName name="IQRIndexDataA13" hidden="1">'[23]Index Data'!$A$14:$A$212</definedName>
    <definedName name="IQRMACompanyIDA6" hidden="1">'[24]M&amp;A - Company ID'!$A$7:$A$13</definedName>
    <definedName name="IQRPeopleH12" hidden="1">[21]People!$I$12:$M$12</definedName>
    <definedName name="IQRPeopleH13" hidden="1">[21]People!$I$13:$M$13</definedName>
    <definedName name="IQRPeopleH14" hidden="1">[21]People!$I$14:$M$14</definedName>
    <definedName name="IQRPeopleH15" hidden="1">[21]People!$I$15:$K$15</definedName>
    <definedName name="IQRPeopleN12" hidden="1">[21]People!$O$12:$S$12</definedName>
    <definedName name="IQRPeopleN13" hidden="1">[21]People!$O$13:$S$13</definedName>
    <definedName name="IQRPeopleN14" hidden="1">[21]People!$O$14:$S$14</definedName>
    <definedName name="IQRPeopleN15" hidden="1">[21]People!$O$15:$Q$15</definedName>
    <definedName name="Job_description">[19]Main!$Q$2:$Q$12</definedName>
    <definedName name="jytjytyj" hidden="1">[16]!jytjytyj</definedName>
    <definedName name="kiuj" hidden="1">{TRUE,TRUE,-1.25,-15.5,604.5,369,FALSE,FALSE,TRUE,TRUE,0,1,83,1,38,4,5,4,TRUE,TRUE,3,TRUE,1,TRUE,75,"Swvu.inputs._.raw._.data.","ACwvu.inputs._.raw._.data.",#N/A,FALSE,FALSE,0.5,0.5,0.5,0.5,2,"&amp;F","&amp;A&amp;RPage &amp;P",FALSE,FALSE,FALSE,FALSE,1,60,#N/A,#N/A,"=R1C61:R53C89","=C1:C5",#N/A,#N/A,FALSE,FALSE,FALSE,1,600,600,FALSE,FALSE,TRUE,TRUE,TRUE}</definedName>
    <definedName name="kiukiu" hidden="1">{#N/A,#N/A,FALSE,"H1H2";"Sales by division",#N/A,FALSE,"H1H2";"LFL assumptions",#N/A,FALSE,"H1H2"}</definedName>
    <definedName name="kuikui" hidden="1">{"Clothing PL",#N/A,FALSE,"H1H2";"Food PL",#N/A,FALSE,"H1H2";"Group PL",#N/A,FALSE,"H1H2";"Home Furnishings PL",#N/A,FALSE,"H1H2"}</definedName>
    <definedName name="LaunchYear_YYYY">YEAR(LaunchDate)</definedName>
    <definedName name="Map_Column">[20]Mapping!$1:$1</definedName>
    <definedName name="Map_Row">[20]Mapping!$A:$A</definedName>
    <definedName name="Map_Sheet">[20]Mapping!$1:$1048576</definedName>
    <definedName name="MerrillPrintIt" hidden="1">[16]!MerrillPrintIt</definedName>
    <definedName name="NewRange" hidden="1">[16]!NewRange</definedName>
    <definedName name="Page_Name">[20]Mapping!$A$2:$A$39</definedName>
    <definedName name="_xlnm.Print_Area" localSheetId="1">'WD07'!$D$6:$AV$400</definedName>
    <definedName name="_xlnm.Print_Area" localSheetId="2">'WP21'!$D$6:$AV$400</definedName>
    <definedName name="_xlnm.Print_Titles" localSheetId="1">'WD07'!$6:$8</definedName>
    <definedName name="_xlnm.Print_Titles" localSheetId="2">'WP21'!$6:$8</definedName>
    <definedName name="Product_Center_1">#REF!</definedName>
    <definedName name="ProImportExport.ImportFile">#N/A</definedName>
    <definedName name="ProImportExport.SaveNewFile">#N/A</definedName>
    <definedName name="qgq" hidden="1">[16]!qgq</definedName>
    <definedName name="RedefinePrintTableRange" hidden="1">[16]!RedefinePrintTableRange</definedName>
    <definedName name="reg" hidden="1">{"Page1",#N/A,FALSE,"CompCo";"Page2",#N/A,FALSE,"CompCo"}</definedName>
    <definedName name="rg" hidden="1">{"inputs raw data",#N/A,TRUE,"INPUT"}</definedName>
    <definedName name="rgw" hidden="1">[16]!rgw</definedName>
    <definedName name="RiskMultipleCPUSupportEnabled">TRUE</definedName>
    <definedName name="RiskUseMultipleCPUs">TRUE</definedName>
    <definedName name="rt" hidden="1">[16]!rt</definedName>
    <definedName name="S1GAADJ">#REF!</definedName>
    <definedName name="S1GMADJ">#REF!</definedName>
    <definedName name="S1SALES">#REF!</definedName>
    <definedName name="S1SALESADJ">#REF!</definedName>
    <definedName name="S700COL">[17]S700QUERY!$A$17:$A$1000</definedName>
    <definedName name="S700COL2">[17]S700QUERY!$I$17:$I$1000</definedName>
    <definedName name="S700QUERY">[17]S700QUERY!$A$17:$H$1000</definedName>
    <definedName name="S700Query2">[17]S700QUERY!$I$17:$O$1000</definedName>
    <definedName name="S700ROW">[17]S700QUERY!$A$17:$H$17</definedName>
    <definedName name="S700ROW2">[17]S700QUERY!$I$17:$O$17</definedName>
    <definedName name="sa" hidden="1">"c3460"</definedName>
    <definedName name="sadas" hidden="1">[16]!sadas</definedName>
    <definedName name="safas" hidden="1">[16]!safas</definedName>
    <definedName name="Sales_Geography">#REF!</definedName>
    <definedName name="SAPBEXhrIndnt">3</definedName>
    <definedName name="SAPBEXrevision" hidden="1">1</definedName>
    <definedName name="SAPBEXsysID" hidden="1">"BP1"</definedName>
    <definedName name="SAPBEXwbID" localSheetId="1" hidden="1">"42YC6UTNITZORHN1O6OQ2MIFF"</definedName>
    <definedName name="SAPBEXwbID" localSheetId="2" hidden="1">"42YC6UTNITZORHN1O6OQ2MIFF"</definedName>
    <definedName name="SAPBEXwbID" hidden="1">"4BCWFV79UDAP25DUFTDVN4ZPN"</definedName>
    <definedName name="SAPCrosstab12">#REF!</definedName>
    <definedName name="SAPCrosstab16">#REF!</definedName>
    <definedName name="SAPCrosstab17">#REF!</definedName>
    <definedName name="SAPCrosstab18">#REF!</definedName>
    <definedName name="SAPCrosstab19">#REF!</definedName>
    <definedName name="SAPCrosstab20">#REF!</definedName>
    <definedName name="SAPCrosstab27">#REF!</definedName>
    <definedName name="SAPCrosstab28">#REF!</definedName>
    <definedName name="SAPFdd105">#REF!</definedName>
    <definedName name="SAPFdd116">#REF!</definedName>
    <definedName name="SAPFdd117">#REF!</definedName>
    <definedName name="SAPFdd118">#REF!</definedName>
    <definedName name="SAPFdd119">#REF!</definedName>
    <definedName name="SAPFdd120">#REF!</definedName>
    <definedName name="SAPFdd121">#REF!</definedName>
    <definedName name="SAPFdd86">#REF!</definedName>
    <definedName name="SaveNewFile">#N/A</definedName>
    <definedName name="sd" hidden="1">"c2903"</definedName>
    <definedName name="sdfdfg" hidden="1">{"Clothing PL",#N/A,FALSE,"H1H2";"Food PL",#N/A,FALSE,"H1H2";"Group PL",#N/A,FALSE,"H1H2";"Home Furnishings PL",#N/A,FALSE,"H1H2";"LFL assumptions",#N/A,FALSE,"H1H2";"Sales by division",#N/A,FALSE,"H1H2";"UK Retail PL",#N/A,FALSE,"H1H2"}</definedName>
    <definedName name="sdfdfsg" hidden="1">[16]!sdfdfsg</definedName>
    <definedName name="sdfgdgf" hidden="1">{"Page1",#N/A,FALSE,"CompCo";"Page2",#N/A,FALSE,"CompCo"}</definedName>
    <definedName name="sdfgdsg"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dfgfdsg" hidden="1">{"summary1",#N/A,TRUE,"Comps";"summary2",#N/A,TRUE,"Comps";"summary3",#N/A,TRUE,"Comps"}</definedName>
    <definedName name="sdfgfsd" hidden="1">{#N/A,#N/A,FALSE,"H1H2";"Sales by division",#N/A,FALSE,"H1H2";"LFL assumptions",#N/A,FALSE,"H1H2"}</definedName>
    <definedName name="sdfsd" hidden="1">[16]!sdfsd</definedName>
    <definedName name="sdgfds" hidden="1">[16]!sdgfds</definedName>
    <definedName name="sdgsdfg" hidden="1">[16]!sdgsdfg</definedName>
    <definedName name="SdSfg" hidden="1">{"Clothing PL",#N/A,FALSE,"H1H2";"Food PL",#N/A,FALSE,"H1H2";"Group PL",#N/A,FALSE,"H1H2";"Home Furnishings PL",#N/A,FALSE,"H1H2";"LFL assumptions",#N/A,FALSE,"H1H2";"Sales by division",#N/A,FALSE,"H1H2";"UK Retail PL",#N/A,FALSE,"H1H2"}</definedName>
    <definedName name="sf" hidden="1">39420.9212731481</definedName>
    <definedName name="sfgf" hidden="1">[16]!sfgf</definedName>
    <definedName name="sfgsdg" hidden="1">[16]!sfgsdg</definedName>
    <definedName name="sfsdc"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GAADJ">#REF!</definedName>
    <definedName name="shshryhasyhj" hidden="1">[16]!shshryhasyhj</definedName>
    <definedName name="shss" hidden="1">[16]!shss</definedName>
    <definedName name="SLOMC">'[17]P&amp;L SPGL Queries'!$P$17:$V$1000</definedName>
    <definedName name="SLOMCCOL">'[17]P&amp;L SPGL Queries'!$P$17:$P$1000</definedName>
    <definedName name="SLOMCROW">'[17]P&amp;L SPGL Queries'!$P$17:$V$17</definedName>
    <definedName name="SLOPEX">'[17]P&amp;L SPGL Queries'!$H$17:$M$1000</definedName>
    <definedName name="SLOPEXCOL">'[17]P&amp;L SPGL Queries'!$H$17:$H$1000</definedName>
    <definedName name="SLOPEXROW">'[17]P&amp;L SPGL Queries'!$H$17:$M$17</definedName>
    <definedName name="SLPL">'[17]P&amp;L SPGL Queries'!$A$17:$F$1000</definedName>
    <definedName name="SPPLCOL">'[17]P&amp;L SPGL Queries'!$A$17:$A$1000</definedName>
    <definedName name="SPPLROW">'[17]P&amp;L SPGL Queries'!$A$17:$F$17</definedName>
    <definedName name="ssadsa" hidden="1">{"Page1",#N/A,FALSE,"CompCo";"Page2",#N/A,FALSE,"CompCo"}</definedName>
    <definedName name="SSALESADJ">#REF!</definedName>
    <definedName name="ssdfds" hidden="1">{"Page1",#N/A,FALSE,"CompCo";"Page2",#N/A,FALSE,"CompCo"}</definedName>
    <definedName name="SSMSADJ">#REF!</definedName>
    <definedName name="ssy" hidden="1">[16]!ssy</definedName>
    <definedName name="t" hidden="1">[16]!t</definedName>
    <definedName name="tg" hidden="1">{"bs",#N/A,FALSE,"SCF"}</definedName>
    <definedName name="v" hidden="1">[16]!v</definedName>
    <definedName name="vaaaaaavavv" hidden="1">[16]!vaaaaaavavv</definedName>
    <definedName name="w" hidden="1">{#N/A,#N/A,FALSE,"H1H2";"Sales by division",#N/A,FALSE,"H1H2";"LFL assumptions",#N/A,FALSE,"H1H2"}</definedName>
    <definedName name="WD_Revenue_by_PC">#REF!</definedName>
    <definedName name="WD_Sales_Geography">#REF!</definedName>
    <definedName name="wergqerrgqwergr" hidden="1">[16]!wergqerrgqwergr</definedName>
    <definedName name="wewe" hidden="1">{"cap_structure",#N/A,FALSE,"Graph-Mkt Cap";"price",#N/A,FALSE,"Graph-Price";"ebit",#N/A,FALSE,"Graph-EBITDA";"ebitda",#N/A,FALSE,"Graph-EBITDA"}</definedName>
    <definedName name="wrn.1997._.Budget._.Package." hidden="1">{#N/A,#N/A,FALSE,"Index";#N/A,#N/A,FALSE,"Sched1";#N/A,#N/A,FALSE,"Sched2";#N/A,#N/A,FALSE,"Sched3";#N/A,#N/A,FALSE,"Sched4";#N/A,#N/A,FALSE,"Sched5";#N/A,#N/A,FALSE,"Sched5a";#N/A,#N/A,FALSE,"Sched5b";#N/A,#N/A,FALSE,"Sched6";#N/A,#N/A,FALSE,"Sheet7";#N/A,#N/A,FALSE,"Sched8";#N/A,#N/A,FALSE,"Sched20(b)";#N/A,#N/A,FALSE,"Sched20";#N/A,#N/A,FALSE,"Sched11";#N/A,#N/A,FALSE,"Sched12";#N/A,#N/A,FALSE,"Sched13";#N/A,#N/A,FALSE,"Sched14";#N/A,#N/A,FALSE,"Sched16";#N/A,#N/A,FALSE,"Sched18";#N/A,#N/A,FALSE,"Sched18a";#N/A,#N/A,FALSE,"Sched19";#N/A,#N/A,FALSE,"Sched19b";#N/A,#N/A,FALSE,"Sched21";#N/A,#N/A,FALSE,"Sched20(a)"}</definedName>
    <definedName name="wrn.balance._.sheet." hidden="1">{"bs",#N/A,FALSE,"SCF"}</definedName>
    <definedName name="wrn.COMPCO." hidden="1">{"Page1",#N/A,FALSE,"CompCo";"Page2",#N/A,FALSE,"CompCo"}</definedName>
    <definedName name="wrn.Entire._.Model." hidden="1">{"Clothing PL",#N/A,FALSE,"H1H2";"Food PL",#N/A,FALSE,"H1H2";"Group PL",#N/A,FALSE,"H1H2";"Home Furnishings PL",#N/A,FALSE,"H1H2";"LFL assumptions",#N/A,FALSE,"H1H2";"Sales by division",#N/A,FALSE,"H1H2";"UK Retail PL",#N/A,FALSE,"H1H2"}</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Sales._.and._.LFL._.assumptions." hidden="1">{#N/A,#N/A,FALSE,"H1H2";"Sales by division",#N/A,FALSE,"H1H2";"LFL assumptions",#N/A,FALSE,"H1H2"}</definedName>
    <definedName name="wrn.UK._.Retail._.PLs." hidden="1">{"Clothing PL",#N/A,FALSE,"H1H2";"Food PL",#N/A,FALSE,"H1H2";"Group PL",#N/A,FALSE,"H1H2";"Home Furnishings PL",#N/A,FALSE,"H1H2"}</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fhs" hidden="1">[16]!xfhs</definedName>
    <definedName name="yikiukui" hidden="1">{"summary1",#N/A,TRUE,"Comps";"summary2",#N/A,TRUE,"Comps";"summary3",#N/A,TRUE,"Comps"}</definedName>
    <definedName name="ytjy" hidden="1">[16]!ytjy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O24" i="2" l="1"/>
  <c r="BO44" i="2"/>
  <c r="K8" i="2"/>
  <c r="L8" i="2"/>
  <c r="M8" i="2"/>
  <c r="N8" i="2"/>
  <c r="O8" i="2"/>
  <c r="P8" i="2"/>
  <c r="Q8" i="2"/>
  <c r="R8" i="2"/>
  <c r="S8" i="2"/>
  <c r="T8" i="2"/>
  <c r="U8" i="2"/>
  <c r="O9" i="2"/>
  <c r="U9" i="2" s="1"/>
  <c r="T9" i="2"/>
  <c r="Z9" i="2"/>
  <c r="AA9" i="2"/>
  <c r="AE9" i="2"/>
  <c r="AF9" i="2" s="1"/>
  <c r="AJ9" i="2"/>
  <c r="AK9" i="2"/>
  <c r="AO9" i="2"/>
  <c r="AP9" i="2" s="1"/>
  <c r="AV9" i="2"/>
  <c r="AW9" i="2" s="1"/>
  <c r="BA9" i="2"/>
  <c r="BB9" i="2"/>
  <c r="BF9" i="2"/>
  <c r="BG9" i="2" s="1"/>
  <c r="BK9" i="2"/>
  <c r="BL9" i="2"/>
  <c r="BM9" i="2"/>
  <c r="BN9" i="2" s="1"/>
  <c r="O10" i="2"/>
  <c r="U10" i="2" s="1"/>
  <c r="T10" i="2"/>
  <c r="Z10" i="2"/>
  <c r="AA10" i="2" s="1"/>
  <c r="AE10" i="2"/>
  <c r="AF10" i="2" s="1"/>
  <c r="AJ10" i="2"/>
  <c r="AK10" i="2"/>
  <c r="AO10" i="2"/>
  <c r="AP10" i="2" s="1"/>
  <c r="AQ10" i="2"/>
  <c r="AV10" i="2"/>
  <c r="AW10" i="2" s="1"/>
  <c r="BA10" i="2"/>
  <c r="BB10" i="2"/>
  <c r="BF10" i="2"/>
  <c r="BG10" i="2" s="1"/>
  <c r="BK10" i="2"/>
  <c r="BL10" i="2" s="1"/>
  <c r="O11" i="2"/>
  <c r="T11" i="2"/>
  <c r="U11" i="2"/>
  <c r="Z11" i="2"/>
  <c r="AA11" i="2" s="1"/>
  <c r="AE11" i="2"/>
  <c r="AF11" i="2"/>
  <c r="AJ11" i="2"/>
  <c r="AK11" i="2" s="1"/>
  <c r="AO11" i="2"/>
  <c r="AP11" i="2"/>
  <c r="AQ11" i="2"/>
  <c r="AR11" i="2" s="1"/>
  <c r="AV11" i="2"/>
  <c r="AW11" i="2"/>
  <c r="AX11" i="2"/>
  <c r="BA11" i="2" s="1"/>
  <c r="BF11" i="2"/>
  <c r="BG11" i="2" s="1"/>
  <c r="BK11" i="2"/>
  <c r="BL11" i="2"/>
  <c r="O12" i="2"/>
  <c r="U12" i="2" s="1"/>
  <c r="T12" i="2"/>
  <c r="Z12" i="2"/>
  <c r="AA12" i="2"/>
  <c r="AE12" i="2"/>
  <c r="AQ12" i="2" s="1"/>
  <c r="AJ12" i="2"/>
  <c r="AK12" i="2"/>
  <c r="AO12" i="2"/>
  <c r="AP12" i="2" s="1"/>
  <c r="AV12" i="2"/>
  <c r="AW12" i="2" s="1"/>
  <c r="BA12" i="2"/>
  <c r="BB12" i="2"/>
  <c r="BF12" i="2"/>
  <c r="BG12" i="2" s="1"/>
  <c r="BK12" i="2"/>
  <c r="BL12" i="2"/>
  <c r="O13" i="2"/>
  <c r="U13" i="2" s="1"/>
  <c r="T13" i="2"/>
  <c r="Z13" i="2"/>
  <c r="AA13" i="2"/>
  <c r="AE13" i="2"/>
  <c r="AF13" i="2" s="1"/>
  <c r="AJ13" i="2"/>
  <c r="AO13" i="2"/>
  <c r="AP13" i="2" s="1"/>
  <c r="AV13" i="2"/>
  <c r="AW13" i="2" s="1"/>
  <c r="AX13" i="2"/>
  <c r="BA13" i="2" s="1"/>
  <c r="BF13" i="2"/>
  <c r="BG13" i="2"/>
  <c r="BK13" i="2"/>
  <c r="BL13" i="2" s="1"/>
  <c r="O14" i="2"/>
  <c r="T14" i="2"/>
  <c r="U14" i="2"/>
  <c r="Z14" i="2"/>
  <c r="AA14" i="2" s="1"/>
  <c r="AE14" i="2"/>
  <c r="AJ14" i="2"/>
  <c r="AK14" i="2"/>
  <c r="AO14" i="2"/>
  <c r="AP14" i="2"/>
  <c r="AV14" i="2"/>
  <c r="AX14" i="2"/>
  <c r="BA14" i="2"/>
  <c r="BB14" i="2"/>
  <c r="BF14" i="2"/>
  <c r="BG14" i="2" s="1"/>
  <c r="BK14" i="2"/>
  <c r="BL14" i="2"/>
  <c r="O15" i="2"/>
  <c r="U15" i="2" s="1"/>
  <c r="T15" i="2"/>
  <c r="Z15" i="2"/>
  <c r="AA15" i="2" s="1"/>
  <c r="AE15" i="2"/>
  <c r="AF15" i="2"/>
  <c r="AJ15" i="2"/>
  <c r="AK15" i="2"/>
  <c r="AO15" i="2"/>
  <c r="AP15" i="2" s="1"/>
  <c r="AV15" i="2"/>
  <c r="AW15" i="2"/>
  <c r="BA15" i="2"/>
  <c r="BB15" i="2"/>
  <c r="BF15" i="2"/>
  <c r="BG15" i="2" s="1"/>
  <c r="BK15" i="2"/>
  <c r="BL15" i="2" s="1"/>
  <c r="O16" i="2"/>
  <c r="T16" i="2"/>
  <c r="U16" i="2"/>
  <c r="Z16" i="2"/>
  <c r="AA16" i="2" s="1"/>
  <c r="AE16" i="2"/>
  <c r="AF16" i="2"/>
  <c r="AJ16" i="2"/>
  <c r="AQ16" i="2" s="1"/>
  <c r="AO16" i="2"/>
  <c r="AP16" i="2"/>
  <c r="AV16" i="2"/>
  <c r="AW16" i="2"/>
  <c r="AX16" i="2"/>
  <c r="BA16" i="2" s="1"/>
  <c r="BD16" i="2"/>
  <c r="BF16" i="2" s="1"/>
  <c r="BG16" i="2" s="1"/>
  <c r="BK16" i="2"/>
  <c r="BL16" i="2"/>
  <c r="O17" i="2"/>
  <c r="U17" i="2" s="1"/>
  <c r="T17" i="2"/>
  <c r="Z17" i="2"/>
  <c r="AA17" i="2"/>
  <c r="AE17" i="2"/>
  <c r="AF17" i="2" s="1"/>
  <c r="AJ17" i="2"/>
  <c r="AO17" i="2"/>
  <c r="AP17" i="2"/>
  <c r="AV17" i="2"/>
  <c r="AW17" i="2" s="1"/>
  <c r="AZ17" i="2"/>
  <c r="BA17" i="2" s="1"/>
  <c r="BB17" i="2" s="1"/>
  <c r="BF17" i="2"/>
  <c r="BG17" i="2"/>
  <c r="BK17" i="2"/>
  <c r="BL17" i="2" s="1"/>
  <c r="O18" i="2"/>
  <c r="T18" i="2"/>
  <c r="U18" i="2"/>
  <c r="Z18" i="2"/>
  <c r="AA18" i="2" s="1"/>
  <c r="AE18" i="2"/>
  <c r="AJ18" i="2"/>
  <c r="AK18" i="2"/>
  <c r="AO18" i="2"/>
  <c r="AP18" i="2"/>
  <c r="AV18" i="2"/>
  <c r="AW18" i="2" s="1"/>
  <c r="BA18" i="2"/>
  <c r="BB18" i="2"/>
  <c r="BF18" i="2"/>
  <c r="BG18" i="2"/>
  <c r="BK18" i="2"/>
  <c r="BL18" i="2" s="1"/>
  <c r="O19" i="2"/>
  <c r="U19" i="2" s="1"/>
  <c r="T19" i="2"/>
  <c r="Z19" i="2"/>
  <c r="AA19" i="2"/>
  <c r="AE19" i="2"/>
  <c r="AF19" i="2" s="1"/>
  <c r="AJ19" i="2"/>
  <c r="AK19" i="2"/>
  <c r="AO19" i="2"/>
  <c r="AP19" i="2" s="1"/>
  <c r="AV19" i="2"/>
  <c r="AW19" i="2" s="1"/>
  <c r="AZ19" i="2"/>
  <c r="BA19" i="2"/>
  <c r="BB19" i="2"/>
  <c r="BF19" i="2"/>
  <c r="BG19" i="2" s="1"/>
  <c r="BK19" i="2"/>
  <c r="BL19" i="2" s="1"/>
  <c r="O20" i="2"/>
  <c r="T20" i="2"/>
  <c r="U20" i="2"/>
  <c r="Z20" i="2"/>
  <c r="AA20" i="2" s="1"/>
  <c r="AE20" i="2"/>
  <c r="AF20" i="2"/>
  <c r="AJ20" i="2"/>
  <c r="AQ20" i="2" s="1"/>
  <c r="AO20" i="2"/>
  <c r="AP20" i="2"/>
  <c r="AU20" i="2"/>
  <c r="AV20" i="2"/>
  <c r="AW20" i="2"/>
  <c r="BA20" i="2"/>
  <c r="BB20" i="2" s="1"/>
  <c r="BF20" i="2"/>
  <c r="BK20" i="2"/>
  <c r="BL20" i="2"/>
  <c r="O21" i="2"/>
  <c r="U21" i="2" s="1"/>
  <c r="T21" i="2"/>
  <c r="Z21" i="2"/>
  <c r="AA21" i="2"/>
  <c r="AE21" i="2"/>
  <c r="AQ21" i="2" s="1"/>
  <c r="AJ21" i="2"/>
  <c r="AK21" i="2"/>
  <c r="AO21" i="2"/>
  <c r="AP21" i="2" s="1"/>
  <c r="AU21" i="2"/>
  <c r="AV21" i="2" s="1"/>
  <c r="BA21" i="2"/>
  <c r="BB21" i="2" s="1"/>
  <c r="BF21" i="2"/>
  <c r="BG21" i="2"/>
  <c r="BK21" i="2"/>
  <c r="BL21" i="2"/>
  <c r="O22" i="2"/>
  <c r="T22" i="2"/>
  <c r="U22" i="2"/>
  <c r="Z22" i="2"/>
  <c r="AA22" i="2" s="1"/>
  <c r="AE22" i="2"/>
  <c r="AF22" i="2"/>
  <c r="AJ22" i="2"/>
  <c r="AK22" i="2" s="1"/>
  <c r="AO22" i="2"/>
  <c r="AP22" i="2"/>
  <c r="AQ22" i="2"/>
  <c r="AV22" i="2"/>
  <c r="AW22" i="2"/>
  <c r="BA22" i="2"/>
  <c r="BB22" i="2" s="1"/>
  <c r="BF22" i="2"/>
  <c r="BG22" i="2"/>
  <c r="BK22" i="2"/>
  <c r="BL22" i="2" s="1"/>
  <c r="O23" i="2"/>
  <c r="T23" i="2"/>
  <c r="U23" i="2"/>
  <c r="Z23" i="2"/>
  <c r="AA23" i="2" s="1"/>
  <c r="AE23" i="2"/>
  <c r="AJ23" i="2"/>
  <c r="AK23" i="2"/>
  <c r="AO23" i="2"/>
  <c r="AP23" i="2"/>
  <c r="AV23" i="2"/>
  <c r="AY23" i="2"/>
  <c r="AZ23" i="2"/>
  <c r="BA23" i="2"/>
  <c r="BB23" i="2"/>
  <c r="BD23" i="2"/>
  <c r="BE23" i="2"/>
  <c r="BF23" i="2"/>
  <c r="BG23" i="2" s="1"/>
  <c r="BK23" i="2"/>
  <c r="BL23" i="2"/>
  <c r="O24" i="2"/>
  <c r="U24" i="2" s="1"/>
  <c r="T24" i="2"/>
  <c r="Z24" i="2"/>
  <c r="AA24" i="2"/>
  <c r="AE24" i="2"/>
  <c r="AJ24" i="2"/>
  <c r="AK24" i="2"/>
  <c r="AO24" i="2"/>
  <c r="AP24" i="2" s="1"/>
  <c r="AV24" i="2"/>
  <c r="AZ24" i="2"/>
  <c r="BA24" i="2"/>
  <c r="BB24" i="2" s="1"/>
  <c r="BE24" i="2"/>
  <c r="BF24" i="2"/>
  <c r="BG24" i="2"/>
  <c r="BK24" i="2"/>
  <c r="BL24" i="2" s="1"/>
  <c r="O25" i="2"/>
  <c r="T25" i="2"/>
  <c r="U25" i="2"/>
  <c r="Z25" i="2"/>
  <c r="AA25" i="2" s="1"/>
  <c r="AE25" i="2"/>
  <c r="AQ25" i="2" s="1"/>
  <c r="AJ25" i="2"/>
  <c r="AK25" i="2"/>
  <c r="AO25" i="2"/>
  <c r="AP25" i="2"/>
  <c r="AU25" i="2"/>
  <c r="AV25" i="2" s="1"/>
  <c r="BA25" i="2"/>
  <c r="BB25" i="2"/>
  <c r="BF25" i="2"/>
  <c r="BG25" i="2" s="1"/>
  <c r="BK25" i="2"/>
  <c r="BL25" i="2"/>
  <c r="O26" i="2"/>
  <c r="U26" i="2" s="1"/>
  <c r="T26" i="2"/>
  <c r="Z26" i="2"/>
  <c r="AQ26" i="2" s="1"/>
  <c r="AE26" i="2"/>
  <c r="AF26" i="2"/>
  <c r="AJ26" i="2"/>
  <c r="AK26" i="2"/>
  <c r="AO26" i="2"/>
  <c r="AP26" i="2" s="1"/>
  <c r="AV26" i="2"/>
  <c r="AW26" i="2"/>
  <c r="BA26" i="2"/>
  <c r="BB26" i="2"/>
  <c r="BD26" i="2"/>
  <c r="BF26" i="2" s="1"/>
  <c r="BG26" i="2"/>
  <c r="BK26" i="2"/>
  <c r="BL26" i="2" s="1"/>
  <c r="O27" i="2"/>
  <c r="T27" i="2"/>
  <c r="U27" i="2" s="1"/>
  <c r="Z27" i="2"/>
  <c r="AA27" i="2"/>
  <c r="AE27" i="2"/>
  <c r="AQ27" i="2" s="1"/>
  <c r="AF27" i="2"/>
  <c r="AJ27" i="2"/>
  <c r="AK27" i="2" s="1"/>
  <c r="AO27" i="2"/>
  <c r="AP27" i="2"/>
  <c r="AV27" i="2"/>
  <c r="AW27" i="2"/>
  <c r="BA27" i="2"/>
  <c r="BB27" i="2" s="1"/>
  <c r="BF27" i="2"/>
  <c r="BM27" i="2" s="1"/>
  <c r="BN27" i="2" s="1"/>
  <c r="BK27" i="2"/>
  <c r="BL27" i="2"/>
  <c r="O28" i="2"/>
  <c r="T28" i="2"/>
  <c r="Z28" i="2"/>
  <c r="AA28" i="2"/>
  <c r="AB28" i="2"/>
  <c r="AE28" i="2" s="1"/>
  <c r="AF28" i="2" s="1"/>
  <c r="AG28" i="2"/>
  <c r="AJ28" i="2" s="1"/>
  <c r="AK28" i="2" s="1"/>
  <c r="AN28" i="2"/>
  <c r="AO28" i="2"/>
  <c r="AP28" i="2"/>
  <c r="AV28" i="2"/>
  <c r="BM28" i="2" s="1"/>
  <c r="AW28" i="2"/>
  <c r="AX28" i="2"/>
  <c r="BA28" i="2"/>
  <c r="BB28" i="2" s="1"/>
  <c r="BF28" i="2"/>
  <c r="BG28" i="2" s="1"/>
  <c r="BJ28" i="2"/>
  <c r="BK28" i="2"/>
  <c r="BL28" i="2"/>
  <c r="O29" i="2"/>
  <c r="T29" i="2"/>
  <c r="U29" i="2"/>
  <c r="Z29" i="2"/>
  <c r="AE29" i="2"/>
  <c r="AF29" i="2"/>
  <c r="AG29" i="2"/>
  <c r="AJ29" i="2" s="1"/>
  <c r="AK29" i="2" s="1"/>
  <c r="AO29" i="2"/>
  <c r="AP29" i="2"/>
  <c r="AV29" i="2"/>
  <c r="AW29" i="2"/>
  <c r="BA29" i="2"/>
  <c r="BB29" i="2" s="1"/>
  <c r="BF29" i="2"/>
  <c r="BM29" i="2" s="1"/>
  <c r="BN29" i="2" s="1"/>
  <c r="BH29" i="2"/>
  <c r="BK29" i="2"/>
  <c r="BL29" i="2"/>
  <c r="O30" i="2"/>
  <c r="U30" i="2" s="1"/>
  <c r="T30" i="2"/>
  <c r="Z30" i="2"/>
  <c r="AA30" i="2"/>
  <c r="AC30" i="2"/>
  <c r="AE30" i="2" s="1"/>
  <c r="AF30" i="2"/>
  <c r="AJ30" i="2"/>
  <c r="AK30" i="2" s="1"/>
  <c r="AM30" i="2"/>
  <c r="AO30" i="2"/>
  <c r="AP30" i="2"/>
  <c r="AV30" i="2"/>
  <c r="AW30" i="2"/>
  <c r="BA30" i="2"/>
  <c r="BB30" i="2"/>
  <c r="BD30" i="2"/>
  <c r="BF30" i="2"/>
  <c r="BG30" i="2" s="1"/>
  <c r="BK30" i="2"/>
  <c r="BL30" i="2"/>
  <c r="O31" i="2"/>
  <c r="U31" i="2" s="1"/>
  <c r="T31" i="2"/>
  <c r="Z31" i="2"/>
  <c r="AA31" i="2" s="1"/>
  <c r="AE31" i="2"/>
  <c r="AF31" i="2"/>
  <c r="AJ31" i="2"/>
  <c r="AK31" i="2"/>
  <c r="AO31" i="2"/>
  <c r="AP31" i="2" s="1"/>
  <c r="AV31" i="2"/>
  <c r="AW31" i="2"/>
  <c r="BA31" i="2"/>
  <c r="BB31" i="2"/>
  <c r="BF31" i="2"/>
  <c r="BG31" i="2" s="1"/>
  <c r="BJ31" i="2"/>
  <c r="BK31" i="2" s="1"/>
  <c r="O32" i="2"/>
  <c r="T32" i="2"/>
  <c r="U32" i="2" s="1"/>
  <c r="Y32" i="2"/>
  <c r="Z32" i="2"/>
  <c r="AA32" i="2" s="1"/>
  <c r="AB32" i="2"/>
  <c r="AE32" i="2" s="1"/>
  <c r="AF32" i="2" s="1"/>
  <c r="AG32" i="2"/>
  <c r="AJ32" i="2"/>
  <c r="AK32" i="2" s="1"/>
  <c r="AO32" i="2"/>
  <c r="AP32" i="2" s="1"/>
  <c r="AV32" i="2"/>
  <c r="AW32" i="2"/>
  <c r="AY32" i="2"/>
  <c r="BA32" i="2" s="1"/>
  <c r="BB32" i="2" s="1"/>
  <c r="AZ32" i="2"/>
  <c r="BF32" i="2"/>
  <c r="BG32" i="2" s="1"/>
  <c r="BK32" i="2"/>
  <c r="BL32" i="2"/>
  <c r="BM32" i="2"/>
  <c r="BN32" i="2" s="1"/>
  <c r="O33" i="2"/>
  <c r="U33" i="2" s="1"/>
  <c r="T33" i="2"/>
  <c r="Z33" i="2"/>
  <c r="AA33" i="2"/>
  <c r="AD33" i="2"/>
  <c r="AE33" i="2"/>
  <c r="AF33" i="2" s="1"/>
  <c r="AJ33" i="2"/>
  <c r="AK33" i="2" s="1"/>
  <c r="AO33" i="2"/>
  <c r="AP33" i="2"/>
  <c r="AQ33" i="2"/>
  <c r="AV33" i="2"/>
  <c r="AW33" i="2" s="1"/>
  <c r="BA33" i="2"/>
  <c r="BB33" i="2" s="1"/>
  <c r="BF33" i="2"/>
  <c r="BG33" i="2"/>
  <c r="BH33" i="2"/>
  <c r="BK33" i="2" s="1"/>
  <c r="BL33" i="2" s="1"/>
  <c r="O34" i="2"/>
  <c r="T34" i="2"/>
  <c r="Z34" i="2"/>
  <c r="AA34" i="2" s="1"/>
  <c r="AD34" i="2"/>
  <c r="AE34" i="2" s="1"/>
  <c r="AF34" i="2" s="1"/>
  <c r="AG34" i="2"/>
  <c r="AH34" i="2"/>
  <c r="AO34" i="2"/>
  <c r="AP34" i="2"/>
  <c r="AV34" i="2"/>
  <c r="AW34" i="2" s="1"/>
  <c r="BA34" i="2"/>
  <c r="BB34" i="2"/>
  <c r="BF34" i="2"/>
  <c r="BG34" i="2"/>
  <c r="BK34" i="2"/>
  <c r="BL34" i="2" s="1"/>
  <c r="BM34" i="2"/>
  <c r="BN34" i="2" s="1"/>
  <c r="O35" i="2"/>
  <c r="U35" i="2" s="1"/>
  <c r="T35" i="2"/>
  <c r="Z35" i="2"/>
  <c r="AA35" i="2"/>
  <c r="AE35" i="2"/>
  <c r="AJ35" i="2"/>
  <c r="AK35" i="2" s="1"/>
  <c r="AO35" i="2"/>
  <c r="AP35" i="2" s="1"/>
  <c r="AV35" i="2"/>
  <c r="AW35" i="2" s="1"/>
  <c r="BA35" i="2"/>
  <c r="BB35" i="2" s="1"/>
  <c r="BF35" i="2"/>
  <c r="BG35" i="2" s="1"/>
  <c r="BK35" i="2"/>
  <c r="BL35" i="2"/>
  <c r="O36" i="2"/>
  <c r="U36" i="2" s="1"/>
  <c r="T36" i="2"/>
  <c r="Z36" i="2"/>
  <c r="AQ36" i="2" s="1"/>
  <c r="AE36" i="2"/>
  <c r="AF36" i="2"/>
  <c r="AJ36" i="2"/>
  <c r="AK36" i="2"/>
  <c r="AO36" i="2"/>
  <c r="AP36" i="2" s="1"/>
  <c r="AV36" i="2"/>
  <c r="AW36" i="2"/>
  <c r="BA36" i="2"/>
  <c r="BB36" i="2"/>
  <c r="BF36" i="2"/>
  <c r="BG36" i="2" s="1"/>
  <c r="BK36" i="2"/>
  <c r="BL36" i="2" s="1"/>
  <c r="O37" i="2"/>
  <c r="T37" i="2"/>
  <c r="U37" i="2"/>
  <c r="Z37" i="2"/>
  <c r="AB37" i="2"/>
  <c r="AE37" i="2" s="1"/>
  <c r="AF37" i="2"/>
  <c r="AG37" i="2"/>
  <c r="AH37" i="2"/>
  <c r="AJ37" i="2"/>
  <c r="AK37" i="2"/>
  <c r="AO37" i="2"/>
  <c r="AP37" i="2"/>
  <c r="AV37" i="2"/>
  <c r="AW37" i="2" s="1"/>
  <c r="BA37" i="2"/>
  <c r="BB37" i="2"/>
  <c r="BF37" i="2"/>
  <c r="BG37" i="2"/>
  <c r="BJ37" i="2"/>
  <c r="BK37" i="2"/>
  <c r="BL37" i="2" s="1"/>
  <c r="O38" i="2"/>
  <c r="T38" i="2"/>
  <c r="U38" i="2"/>
  <c r="Z38" i="2"/>
  <c r="AA38" i="2" s="1"/>
  <c r="AE38" i="2"/>
  <c r="AQ38" i="2" s="1"/>
  <c r="AF38" i="2"/>
  <c r="AJ38" i="2"/>
  <c r="AK38" i="2"/>
  <c r="AO38" i="2"/>
  <c r="AP38" i="2"/>
  <c r="AV38" i="2"/>
  <c r="AW38" i="2"/>
  <c r="BA38" i="2"/>
  <c r="BB38" i="2"/>
  <c r="BF38" i="2"/>
  <c r="BG38" i="2"/>
  <c r="BI38" i="2"/>
  <c r="BK38" i="2" s="1"/>
  <c r="BM38" i="2" s="1"/>
  <c r="BN38" i="2" s="1"/>
  <c r="BL38" i="2"/>
  <c r="O39" i="2"/>
  <c r="U39" i="2" s="1"/>
  <c r="T39" i="2"/>
  <c r="Z39" i="2"/>
  <c r="AA39" i="2" s="1"/>
  <c r="AE39" i="2"/>
  <c r="AF39" i="2"/>
  <c r="AJ39" i="2"/>
  <c r="AK39" i="2"/>
  <c r="AO39" i="2"/>
  <c r="AP39" i="2" s="1"/>
  <c r="AU39" i="2"/>
  <c r="AV39" i="2"/>
  <c r="AW39" i="2" s="1"/>
  <c r="BA39" i="2"/>
  <c r="BF39" i="2"/>
  <c r="BG39" i="2"/>
  <c r="BK39" i="2"/>
  <c r="BL39" i="2" s="1"/>
  <c r="O40" i="2"/>
  <c r="T40" i="2"/>
  <c r="U40" i="2"/>
  <c r="Z40" i="2"/>
  <c r="AA40" i="2"/>
  <c r="AE40" i="2"/>
  <c r="AF40" i="2"/>
  <c r="AJ40" i="2"/>
  <c r="AK40" i="2" s="1"/>
  <c r="AO40" i="2"/>
  <c r="AP40" i="2" s="1"/>
  <c r="AV40" i="2"/>
  <c r="AW40" i="2"/>
  <c r="AX40" i="2"/>
  <c r="BA40" i="2" s="1"/>
  <c r="BB40" i="2" s="1"/>
  <c r="BF40" i="2"/>
  <c r="BG40" i="2" s="1"/>
  <c r="BK40" i="2"/>
  <c r="BL40" i="2" s="1"/>
  <c r="O41" i="2"/>
  <c r="U41" i="2" s="1"/>
  <c r="T41" i="2"/>
  <c r="Z41" i="2"/>
  <c r="AA41" i="2"/>
  <c r="AD41" i="2"/>
  <c r="AE41" i="2" s="1"/>
  <c r="AF41" i="2" s="1"/>
  <c r="AI41" i="2"/>
  <c r="AJ41" i="2" s="1"/>
  <c r="AK41" i="2" s="1"/>
  <c r="AO41" i="2"/>
  <c r="AP41" i="2"/>
  <c r="AV41" i="2"/>
  <c r="AW41" i="2"/>
  <c r="AY41" i="2"/>
  <c r="BA41" i="2"/>
  <c r="BB41" i="2" s="1"/>
  <c r="BF41" i="2"/>
  <c r="BG41" i="2" s="1"/>
  <c r="BI41" i="2"/>
  <c r="BK41" i="2"/>
  <c r="BL41" i="2"/>
  <c r="O42" i="2"/>
  <c r="T42" i="2"/>
  <c r="U42" i="2"/>
  <c r="Z42" i="2"/>
  <c r="AA42" i="2" s="1"/>
  <c r="AB42" i="2"/>
  <c r="AE42" i="2" s="1"/>
  <c r="AF42" i="2"/>
  <c r="AG42" i="2"/>
  <c r="AJ42" i="2" s="1"/>
  <c r="AK42" i="2"/>
  <c r="AO42" i="2"/>
  <c r="AP42" i="2" s="1"/>
  <c r="AQ42" i="2"/>
  <c r="AR42" i="2" s="1"/>
  <c r="AV42" i="2"/>
  <c r="AY42" i="2"/>
  <c r="BA42" i="2"/>
  <c r="BB42" i="2"/>
  <c r="BF42" i="2"/>
  <c r="BG42" i="2"/>
  <c r="BH42" i="2"/>
  <c r="BK42" i="2"/>
  <c r="BL42" i="2" s="1"/>
  <c r="O43" i="2"/>
  <c r="T43" i="2"/>
  <c r="U43" i="2"/>
  <c r="Z43" i="2"/>
  <c r="AA43" i="2" s="1"/>
  <c r="AE43" i="2"/>
  <c r="AQ43" i="2" s="1"/>
  <c r="AF43" i="2"/>
  <c r="AJ43" i="2"/>
  <c r="AK43" i="2"/>
  <c r="AO43" i="2"/>
  <c r="AP43" i="2"/>
  <c r="AV43" i="2"/>
  <c r="AW43" i="2"/>
  <c r="BA43" i="2"/>
  <c r="BB43" i="2"/>
  <c r="BF43" i="2"/>
  <c r="BG43" i="2"/>
  <c r="BK43" i="2"/>
  <c r="BL43" i="2" s="1"/>
  <c r="BM43" i="2"/>
  <c r="BN43" i="2" s="1"/>
  <c r="O44" i="2"/>
  <c r="T44" i="2"/>
  <c r="Z44" i="2"/>
  <c r="AA44" i="2"/>
  <c r="AE44" i="2"/>
  <c r="AJ44" i="2"/>
  <c r="AK44" i="2" s="1"/>
  <c r="AO44" i="2"/>
  <c r="AP44" i="2" s="1"/>
  <c r="AV44" i="2"/>
  <c r="AW44" i="2" s="1"/>
  <c r="BA44" i="2"/>
  <c r="BB44" i="2"/>
  <c r="BF44" i="2"/>
  <c r="BG44" i="2" s="1"/>
  <c r="BK44" i="2"/>
  <c r="BL44" i="2"/>
  <c r="O45" i="2"/>
  <c r="U45" i="2" s="1"/>
  <c r="T45" i="2"/>
  <c r="Z45" i="2"/>
  <c r="AA45" i="2"/>
  <c r="AE45" i="2"/>
  <c r="AF45" i="2"/>
  <c r="AJ45" i="2"/>
  <c r="AK45" i="2"/>
  <c r="AO45" i="2"/>
  <c r="AP45" i="2" s="1"/>
  <c r="AQ45" i="2"/>
  <c r="AR45" i="2" s="1"/>
  <c r="AV45" i="2"/>
  <c r="AW45" i="2"/>
  <c r="BA45" i="2"/>
  <c r="BB45" i="2" s="1"/>
  <c r="BF45" i="2"/>
  <c r="BG45" i="2" s="1"/>
  <c r="BK45" i="2"/>
  <c r="BL45" i="2"/>
  <c r="O46" i="2"/>
  <c r="T46" i="2"/>
  <c r="U46" i="2"/>
  <c r="Z46" i="2"/>
  <c r="AA46" i="2" s="1"/>
  <c r="AE46" i="2"/>
  <c r="AF46" i="2" s="1"/>
  <c r="AJ46" i="2"/>
  <c r="AK46" i="2" s="1"/>
  <c r="AO46" i="2"/>
  <c r="AP46" i="2"/>
  <c r="AV46" i="2"/>
  <c r="BM46" i="2" s="1"/>
  <c r="BN46" i="2" s="1"/>
  <c r="BA46" i="2"/>
  <c r="BB46" i="2" s="1"/>
  <c r="BF46" i="2"/>
  <c r="BG46" i="2"/>
  <c r="BK46" i="2"/>
  <c r="BL46" i="2" s="1"/>
  <c r="O47" i="2"/>
  <c r="T47" i="2"/>
  <c r="U47" i="2" s="1"/>
  <c r="Z47" i="2"/>
  <c r="AA47" i="2"/>
  <c r="AE47" i="2"/>
  <c r="AF47" i="2" s="1"/>
  <c r="AJ47" i="2"/>
  <c r="AK47" i="2" s="1"/>
  <c r="AO47" i="2"/>
  <c r="AP47" i="2"/>
  <c r="AV47" i="2"/>
  <c r="BM47" i="2" s="1"/>
  <c r="BN47" i="2" s="1"/>
  <c r="BA47" i="2"/>
  <c r="BB47" i="2" s="1"/>
  <c r="BF47" i="2"/>
  <c r="BG47" i="2"/>
  <c r="BK47" i="2"/>
  <c r="BL47" i="2"/>
  <c r="O48" i="2"/>
  <c r="T48" i="2"/>
  <c r="U48" i="2" s="1"/>
  <c r="Z48" i="2"/>
  <c r="AA48" i="2" s="1"/>
  <c r="AE48" i="2"/>
  <c r="AF48" i="2" s="1"/>
  <c r="AJ48" i="2"/>
  <c r="AK48" i="2" s="1"/>
  <c r="AO48" i="2"/>
  <c r="AQ48" i="2" s="1"/>
  <c r="AV48" i="2"/>
  <c r="AW48" i="2" s="1"/>
  <c r="BA48" i="2"/>
  <c r="BB48" i="2" s="1"/>
  <c r="BF48" i="2"/>
  <c r="BM48" i="2" s="1"/>
  <c r="BN48" i="2" s="1"/>
  <c r="BK48" i="2"/>
  <c r="BL48" i="2" s="1"/>
  <c r="O49" i="2"/>
  <c r="U49" i="2" s="1"/>
  <c r="T49" i="2"/>
  <c r="Z49" i="2"/>
  <c r="AA49" i="2"/>
  <c r="AE49" i="2"/>
  <c r="AQ49" i="2" s="1"/>
  <c r="AF49" i="2"/>
  <c r="AJ49" i="2"/>
  <c r="AK49" i="2"/>
  <c r="AO49" i="2"/>
  <c r="AP49" i="2"/>
  <c r="AV49" i="2"/>
  <c r="AW49" i="2"/>
  <c r="BA49" i="2"/>
  <c r="BB49" i="2"/>
  <c r="BF49" i="2"/>
  <c r="BM49" i="2" s="1"/>
  <c r="BN49" i="2" s="1"/>
  <c r="BG49" i="2"/>
  <c r="BK49" i="2"/>
  <c r="BL49" i="2"/>
  <c r="O50" i="2"/>
  <c r="U50" i="2" s="1"/>
  <c r="T50" i="2"/>
  <c r="Z50" i="2"/>
  <c r="AQ50" i="2" s="1"/>
  <c r="AE50" i="2"/>
  <c r="AF50" i="2" s="1"/>
  <c r="AJ50" i="2"/>
  <c r="AK50" i="2" s="1"/>
  <c r="AO50" i="2"/>
  <c r="AP50" i="2" s="1"/>
  <c r="AV50" i="2"/>
  <c r="AW50" i="2" s="1"/>
  <c r="BA50" i="2"/>
  <c r="BM50" i="2" s="1"/>
  <c r="BN50" i="2" s="1"/>
  <c r="BF50" i="2"/>
  <c r="BG50" i="2" s="1"/>
  <c r="BK50" i="2"/>
  <c r="BL50" i="2" s="1"/>
  <c r="O51" i="2"/>
  <c r="U51" i="2" s="1"/>
  <c r="T51" i="2"/>
  <c r="Z51" i="2"/>
  <c r="AA51" i="2"/>
  <c r="AE51" i="2"/>
  <c r="AF51" i="2"/>
  <c r="AJ51" i="2"/>
  <c r="AQ51" i="2" s="1"/>
  <c r="AK51" i="2"/>
  <c r="AO51" i="2"/>
  <c r="AP51" i="2"/>
  <c r="AV51" i="2"/>
  <c r="AW51" i="2"/>
  <c r="BA51" i="2"/>
  <c r="BM51" i="2" s="1"/>
  <c r="BN51" i="2" s="1"/>
  <c r="BB51" i="2"/>
  <c r="BF51" i="2"/>
  <c r="BG51" i="2"/>
  <c r="BK51" i="2"/>
  <c r="BL51" i="2"/>
  <c r="O52" i="2"/>
  <c r="T52" i="2"/>
  <c r="U52" i="2" s="1"/>
  <c r="Z52" i="2"/>
  <c r="AA52" i="2" s="1"/>
  <c r="AE52" i="2"/>
  <c r="AQ52" i="2" s="1"/>
  <c r="AJ52" i="2"/>
  <c r="AK52" i="2" s="1"/>
  <c r="AO52" i="2"/>
  <c r="AP52" i="2" s="1"/>
  <c r="AV52" i="2"/>
  <c r="BM52" i="2" s="1"/>
  <c r="BN52" i="2" s="1"/>
  <c r="BA52" i="2"/>
  <c r="BB52" i="2" s="1"/>
  <c r="BF52" i="2"/>
  <c r="BG52" i="2" s="1"/>
  <c r="BK52" i="2"/>
  <c r="BL52" i="2" s="1"/>
  <c r="O53" i="2"/>
  <c r="U53" i="2" s="1"/>
  <c r="T53" i="2"/>
  <c r="Z53" i="2"/>
  <c r="AA53" i="2"/>
  <c r="AE53" i="2"/>
  <c r="AQ53" i="2" s="1"/>
  <c r="AF53" i="2"/>
  <c r="AJ53" i="2"/>
  <c r="AK53" i="2"/>
  <c r="AO53" i="2"/>
  <c r="AP53" i="2"/>
  <c r="AV53" i="2"/>
  <c r="AW53" i="2"/>
  <c r="BA53" i="2"/>
  <c r="BB53" i="2"/>
  <c r="BF53" i="2"/>
  <c r="BG53" i="2"/>
  <c r="BK53" i="2"/>
  <c r="BL53" i="2"/>
  <c r="BM53" i="2"/>
  <c r="BN53" i="2"/>
  <c r="O54" i="2"/>
  <c r="U54" i="2" s="1"/>
  <c r="T54" i="2"/>
  <c r="Z54" i="2"/>
  <c r="AQ54" i="2" s="1"/>
  <c r="AE54" i="2"/>
  <c r="AF54" i="2" s="1"/>
  <c r="AJ54" i="2"/>
  <c r="AK54" i="2" s="1"/>
  <c r="AO54" i="2"/>
  <c r="AP54" i="2" s="1"/>
  <c r="AV54" i="2"/>
  <c r="AW54" i="2" s="1"/>
  <c r="BA54" i="2"/>
  <c r="BB54" i="2" s="1"/>
  <c r="BF54" i="2"/>
  <c r="BG54" i="2" s="1"/>
  <c r="BK54" i="2"/>
  <c r="BL54" i="2" s="1"/>
  <c r="O55" i="2"/>
  <c r="T55" i="2"/>
  <c r="U55" i="2"/>
  <c r="Z55" i="2"/>
  <c r="AA55" i="2"/>
  <c r="AE55" i="2"/>
  <c r="AF55" i="2"/>
  <c r="AJ55" i="2"/>
  <c r="AK55" i="2"/>
  <c r="AO55" i="2"/>
  <c r="AP55" i="2"/>
  <c r="AQ55" i="2"/>
  <c r="AR55" i="2"/>
  <c r="AV55" i="2"/>
  <c r="AW55" i="2"/>
  <c r="BA55" i="2"/>
  <c r="BM55" i="2" s="1"/>
  <c r="BN55" i="2" s="1"/>
  <c r="BB55" i="2"/>
  <c r="BF55" i="2"/>
  <c r="BG55" i="2"/>
  <c r="BK55" i="2"/>
  <c r="BL55" i="2"/>
  <c r="O56" i="2"/>
  <c r="T56" i="2"/>
  <c r="U56" i="2" s="1"/>
  <c r="Z56" i="2"/>
  <c r="AQ56" i="2" s="1"/>
  <c r="AE56" i="2"/>
  <c r="AF56" i="2" s="1"/>
  <c r="AJ56" i="2"/>
  <c r="AK56" i="2" s="1"/>
  <c r="AO56" i="2"/>
  <c r="AP56" i="2" s="1"/>
  <c r="AV56" i="2"/>
  <c r="AW56" i="2" s="1"/>
  <c r="BA56" i="2"/>
  <c r="BB56" i="2" s="1"/>
  <c r="BF56" i="2"/>
  <c r="BM56" i="2" s="1"/>
  <c r="BN56" i="2" s="1"/>
  <c r="BK56" i="2"/>
  <c r="BL56" i="2" s="1"/>
  <c r="O57" i="2"/>
  <c r="U57" i="2" s="1"/>
  <c r="T57" i="2"/>
  <c r="Z57" i="2"/>
  <c r="AA57" i="2"/>
  <c r="AE57" i="2"/>
  <c r="AQ57" i="2" s="1"/>
  <c r="AF57" i="2"/>
  <c r="AJ57" i="2"/>
  <c r="AK57" i="2"/>
  <c r="AO57" i="2"/>
  <c r="AP57" i="2"/>
  <c r="AV57" i="2"/>
  <c r="AW57" i="2"/>
  <c r="BA57" i="2"/>
  <c r="BB57" i="2"/>
  <c r="BF57" i="2"/>
  <c r="BM57" i="2" s="1"/>
  <c r="BN57" i="2" s="1"/>
  <c r="BG57" i="2"/>
  <c r="BK57" i="2"/>
  <c r="BL57" i="2"/>
  <c r="O58" i="2"/>
  <c r="U58" i="2" s="1"/>
  <c r="T58" i="2"/>
  <c r="Z58" i="2"/>
  <c r="AA58" i="2" s="1"/>
  <c r="AE58" i="2"/>
  <c r="AF58" i="2" s="1"/>
  <c r="AJ58" i="2"/>
  <c r="AQ58" i="2" s="1"/>
  <c r="AO58" i="2"/>
  <c r="AP58" i="2" s="1"/>
  <c r="AV58" i="2"/>
  <c r="AW58" i="2" s="1"/>
  <c r="BA58" i="2"/>
  <c r="BM58" i="2" s="1"/>
  <c r="BN58" i="2" s="1"/>
  <c r="BF58" i="2"/>
  <c r="BG58" i="2" s="1"/>
  <c r="BK58" i="2"/>
  <c r="BL58" i="2" s="1"/>
  <c r="O59" i="2"/>
  <c r="U59" i="2" s="1"/>
  <c r="T59" i="2"/>
  <c r="Z59" i="2"/>
  <c r="AA59" i="2"/>
  <c r="AE59" i="2"/>
  <c r="AF59" i="2"/>
  <c r="AJ59" i="2"/>
  <c r="AQ59" i="2" s="1"/>
  <c r="AK59" i="2"/>
  <c r="AO59" i="2"/>
  <c r="AP59" i="2"/>
  <c r="AV59" i="2"/>
  <c r="AW59" i="2"/>
  <c r="BA59" i="2"/>
  <c r="BM59" i="2" s="1"/>
  <c r="BN59" i="2" s="1"/>
  <c r="BB59" i="2"/>
  <c r="BF59" i="2"/>
  <c r="BG59" i="2"/>
  <c r="BK59" i="2"/>
  <c r="BL59" i="2"/>
  <c r="O60" i="2"/>
  <c r="T60" i="2"/>
  <c r="U60" i="2" s="1"/>
  <c r="Z60" i="2"/>
  <c r="AQ60" i="2" s="1"/>
  <c r="AE60" i="2"/>
  <c r="AF60" i="2" s="1"/>
  <c r="AJ60" i="2"/>
  <c r="AK60" i="2" s="1"/>
  <c r="AO60" i="2"/>
  <c r="AP60" i="2" s="1"/>
  <c r="AV60" i="2"/>
  <c r="BM60" i="2" s="1"/>
  <c r="BN60" i="2" s="1"/>
  <c r="BA60" i="2"/>
  <c r="BB60" i="2" s="1"/>
  <c r="BF60" i="2"/>
  <c r="BG60" i="2" s="1"/>
  <c r="BK60" i="2"/>
  <c r="BL60" i="2" s="1"/>
  <c r="O61" i="2"/>
  <c r="U61" i="2" s="1"/>
  <c r="T61" i="2"/>
  <c r="Z61" i="2"/>
  <c r="AA61" i="2"/>
  <c r="AE61" i="2"/>
  <c r="AQ61" i="2" s="1"/>
  <c r="AF61" i="2"/>
  <c r="AJ61" i="2"/>
  <c r="AK61" i="2"/>
  <c r="AO61" i="2"/>
  <c r="AP61" i="2"/>
  <c r="AV61" i="2"/>
  <c r="AW61" i="2"/>
  <c r="BA61" i="2"/>
  <c r="BB61" i="2"/>
  <c r="BF61" i="2"/>
  <c r="BG61" i="2"/>
  <c r="BK61" i="2"/>
  <c r="BL61" i="2"/>
  <c r="BM61" i="2"/>
  <c r="BN61" i="2"/>
  <c r="O62" i="2"/>
  <c r="U62" i="2" s="1"/>
  <c r="T62" i="2"/>
  <c r="Z62" i="2"/>
  <c r="AQ62" i="2" s="1"/>
  <c r="AE62" i="2"/>
  <c r="AF62" i="2" s="1"/>
  <c r="AJ62" i="2"/>
  <c r="AK62" i="2" s="1"/>
  <c r="AO62" i="2"/>
  <c r="AP62" i="2" s="1"/>
  <c r="AV62" i="2"/>
  <c r="AW62" i="2" s="1"/>
  <c r="BA62" i="2"/>
  <c r="BB62" i="2" s="1"/>
  <c r="BF62" i="2"/>
  <c r="BG62" i="2" s="1"/>
  <c r="BK62" i="2"/>
  <c r="BL62" i="2" s="1"/>
  <c r="AR58" i="2" l="1"/>
  <c r="BO58" i="2"/>
  <c r="BP58" i="2" s="1"/>
  <c r="BO61" i="2"/>
  <c r="BP61" i="2" s="1"/>
  <c r="AR61" i="2"/>
  <c r="AR57" i="2"/>
  <c r="BO57" i="2"/>
  <c r="BP57" i="2" s="1"/>
  <c r="BO55" i="2"/>
  <c r="BP55" i="2" s="1"/>
  <c r="AR52" i="2"/>
  <c r="BO52" i="2"/>
  <c r="BP52" i="2" s="1"/>
  <c r="AR51" i="2"/>
  <c r="BO51" i="2"/>
  <c r="BP51" i="2" s="1"/>
  <c r="BL31" i="2"/>
  <c r="BM31" i="2"/>
  <c r="BN31" i="2" s="1"/>
  <c r="AR54" i="2"/>
  <c r="AR62" i="2"/>
  <c r="AR56" i="2"/>
  <c r="BO56" i="2"/>
  <c r="BP56" i="2" s="1"/>
  <c r="AR36" i="2"/>
  <c r="AR48" i="2"/>
  <c r="BO48" i="2"/>
  <c r="BP48" i="2" s="1"/>
  <c r="AR59" i="2"/>
  <c r="BO59" i="2"/>
  <c r="BP59" i="2" s="1"/>
  <c r="AR60" i="2"/>
  <c r="BO60" i="2"/>
  <c r="BP60" i="2" s="1"/>
  <c r="BO53" i="2"/>
  <c r="BP53" i="2" s="1"/>
  <c r="AR53" i="2"/>
  <c r="AR50" i="2"/>
  <c r="BO50" i="2"/>
  <c r="BP50" i="2" s="1"/>
  <c r="AR49" i="2"/>
  <c r="BO49" i="2"/>
  <c r="BP49" i="2" s="1"/>
  <c r="AR26" i="2"/>
  <c r="BO26" i="2"/>
  <c r="BP26" i="2" s="1"/>
  <c r="AW25" i="2"/>
  <c r="BM25" i="2"/>
  <c r="BN25" i="2" s="1"/>
  <c r="BM62" i="2"/>
  <c r="BN62" i="2" s="1"/>
  <c r="BM54" i="2"/>
  <c r="BN54" i="2" s="1"/>
  <c r="BM40" i="2"/>
  <c r="BN40" i="2" s="1"/>
  <c r="AA37" i="2"/>
  <c r="AQ37" i="2"/>
  <c r="AA62" i="2"/>
  <c r="AW60" i="2"/>
  <c r="BB58" i="2"/>
  <c r="AK58" i="2"/>
  <c r="BG56" i="2"/>
  <c r="AA54" i="2"/>
  <c r="AW52" i="2"/>
  <c r="AF52" i="2"/>
  <c r="BB50" i="2"/>
  <c r="BG48" i="2"/>
  <c r="AP48" i="2"/>
  <c r="AW46" i="2"/>
  <c r="AW42" i="2"/>
  <c r="BM42" i="2"/>
  <c r="BN42" i="2" s="1"/>
  <c r="AQ39" i="2"/>
  <c r="BO38" i="2"/>
  <c r="BP38" i="2" s="1"/>
  <c r="AR38" i="2"/>
  <c r="BM36" i="2"/>
  <c r="BN36" i="2" s="1"/>
  <c r="AJ34" i="2"/>
  <c r="AK34" i="2" s="1"/>
  <c r="AQ31" i="2"/>
  <c r="BN28" i="2"/>
  <c r="AQ28" i="2"/>
  <c r="BM15" i="2"/>
  <c r="BN15" i="2" s="1"/>
  <c r="BB13" i="2"/>
  <c r="BM13" i="2"/>
  <c r="BN13" i="2" s="1"/>
  <c r="BM16" i="2"/>
  <c r="BN16" i="2" s="1"/>
  <c r="BB16" i="2"/>
  <c r="AA60" i="2"/>
  <c r="AQ46" i="2"/>
  <c r="U44" i="2"/>
  <c r="BO43" i="2"/>
  <c r="BP43" i="2" s="1"/>
  <c r="AR43" i="2"/>
  <c r="AQ40" i="2"/>
  <c r="AA36" i="2"/>
  <c r="BM30" i="2"/>
  <c r="BN30" i="2" s="1"/>
  <c r="AQ30" i="2"/>
  <c r="BG29" i="2"/>
  <c r="U28" i="2"/>
  <c r="BM26" i="2"/>
  <c r="BN26" i="2" s="1"/>
  <c r="BG20" i="2"/>
  <c r="BM20" i="2"/>
  <c r="BN20" i="2" s="1"/>
  <c r="AF18" i="2"/>
  <c r="AQ18" i="2"/>
  <c r="AW14" i="2"/>
  <c r="BM14" i="2"/>
  <c r="BN14" i="2" s="1"/>
  <c r="AR20" i="2"/>
  <c r="AQ47" i="2"/>
  <c r="BM45" i="2"/>
  <c r="BN45" i="2" s="1"/>
  <c r="BM44" i="2"/>
  <c r="BN44" i="2" s="1"/>
  <c r="AQ41" i="2"/>
  <c r="AR33" i="2"/>
  <c r="AW24" i="2"/>
  <c r="BM24" i="2"/>
  <c r="BN24" i="2" s="1"/>
  <c r="AF23" i="2"/>
  <c r="AQ23" i="2"/>
  <c r="AR21" i="2"/>
  <c r="AQ15" i="2"/>
  <c r="AK13" i="2"/>
  <c r="AQ13" i="2"/>
  <c r="AR12" i="2"/>
  <c r="BM11" i="2"/>
  <c r="BN11" i="2" s="1"/>
  <c r="BB11" i="2"/>
  <c r="BM10" i="2"/>
  <c r="BN10" i="2" s="1"/>
  <c r="AA50" i="2"/>
  <c r="AW47" i="2"/>
  <c r="BM41" i="2"/>
  <c r="BN41" i="2" s="1"/>
  <c r="BM39" i="2"/>
  <c r="BN39" i="2" s="1"/>
  <c r="BB39" i="2"/>
  <c r="U34" i="2"/>
  <c r="AA29" i="2"/>
  <c r="AQ29" i="2"/>
  <c r="AA26" i="2"/>
  <c r="AF25" i="2"/>
  <c r="BO25" i="2"/>
  <c r="BP25" i="2" s="1"/>
  <c r="AR25" i="2"/>
  <c r="AR10" i="2"/>
  <c r="BO45" i="2"/>
  <c r="BP45" i="2" s="1"/>
  <c r="AQ32" i="2"/>
  <c r="AA56" i="2"/>
  <c r="AF44" i="2"/>
  <c r="AQ44" i="2"/>
  <c r="BM35" i="2"/>
  <c r="BN35" i="2" s="1"/>
  <c r="BG27" i="2"/>
  <c r="AW23" i="2"/>
  <c r="BM23" i="2"/>
  <c r="BN23" i="2" s="1"/>
  <c r="AR16" i="2"/>
  <c r="BO42" i="2"/>
  <c r="BP42" i="2" s="1"/>
  <c r="AF35" i="2"/>
  <c r="AQ35" i="2"/>
  <c r="AR27" i="2"/>
  <c r="BO27" i="2"/>
  <c r="BP27" i="2" s="1"/>
  <c r="AQ24" i="2"/>
  <c r="AF24" i="2"/>
  <c r="BM21" i="2"/>
  <c r="AW21" i="2"/>
  <c r="BM18" i="2"/>
  <c r="BN18" i="2" s="1"/>
  <c r="AK17" i="2"/>
  <c r="AQ17" i="2"/>
  <c r="AF14" i="2"/>
  <c r="AQ14" i="2"/>
  <c r="BM37" i="2"/>
  <c r="BN37" i="2" s="1"/>
  <c r="BM22" i="2"/>
  <c r="BN22" i="2" s="1"/>
  <c r="AQ19" i="2"/>
  <c r="BM17" i="2"/>
  <c r="BN17" i="2" s="1"/>
  <c r="AQ9" i="2"/>
  <c r="AQ34" i="2"/>
  <c r="AR22" i="2"/>
  <c r="AF21" i="2"/>
  <c r="AK20" i="2"/>
  <c r="AK16" i="2"/>
  <c r="AF12" i="2"/>
  <c r="BM12" i="2"/>
  <c r="BN12" i="2" s="1"/>
  <c r="BM33" i="2"/>
  <c r="BN33" i="2" s="1"/>
  <c r="BM19" i="2"/>
  <c r="BN19" i="2" s="1"/>
  <c r="BO14" i="2" l="1"/>
  <c r="BP14" i="2" s="1"/>
  <c r="AR14" i="2"/>
  <c r="BO32" i="2"/>
  <c r="AR32" i="2"/>
  <c r="BO10" i="2"/>
  <c r="BP10" i="2" s="1"/>
  <c r="BO12" i="2"/>
  <c r="BP12" i="2" s="1"/>
  <c r="BO39" i="2"/>
  <c r="BP39" i="2" s="1"/>
  <c r="AR39" i="2"/>
  <c r="BO11" i="2"/>
  <c r="BP11" i="2" s="1"/>
  <c r="BO35" i="2"/>
  <c r="BP35" i="2" s="1"/>
  <c r="AR35" i="2"/>
  <c r="BO28" i="2"/>
  <c r="BP28" i="2" s="1"/>
  <c r="AR28" i="2"/>
  <c r="BO62" i="2"/>
  <c r="BP62" i="2" s="1"/>
  <c r="AR29" i="2"/>
  <c r="BO29" i="2"/>
  <c r="BP29" i="2" s="1"/>
  <c r="AR40" i="2"/>
  <c r="BO40" i="2"/>
  <c r="BP40" i="2" s="1"/>
  <c r="BO34" i="2"/>
  <c r="BP34" i="2" s="1"/>
  <c r="AR34" i="2"/>
  <c r="AR47" i="2"/>
  <c r="BO47" i="2"/>
  <c r="BP47" i="2" s="1"/>
  <c r="AR37" i="2"/>
  <c r="BO37" i="2"/>
  <c r="BP37" i="2" s="1"/>
  <c r="BO9" i="2"/>
  <c r="BP9" i="2" s="1"/>
  <c r="AR9" i="2"/>
  <c r="BO19" i="2"/>
  <c r="BP19" i="2" s="1"/>
  <c r="AR19" i="2"/>
  <c r="BO13" i="2"/>
  <c r="BP13" i="2" s="1"/>
  <c r="AR13" i="2"/>
  <c r="BO33" i="2"/>
  <c r="BP33" i="2" s="1"/>
  <c r="BN21" i="2"/>
  <c r="BO21" i="2"/>
  <c r="BP21" i="2" s="1"/>
  <c r="BO30" i="2"/>
  <c r="BP30" i="2" s="1"/>
  <c r="AR30" i="2"/>
  <c r="AR31" i="2"/>
  <c r="BO31" i="2"/>
  <c r="BP31" i="2" s="1"/>
  <c r="BO54" i="2"/>
  <c r="BP54" i="2" s="1"/>
  <c r="BO36" i="2"/>
  <c r="BP36" i="2" s="1"/>
  <c r="AR24" i="2"/>
  <c r="BP24" i="2"/>
  <c r="BO23" i="2"/>
  <c r="BP23" i="2" s="1"/>
  <c r="AR23" i="2"/>
  <c r="BO17" i="2"/>
  <c r="BP17" i="2" s="1"/>
  <c r="AR17" i="2"/>
  <c r="BO20" i="2"/>
  <c r="BP20" i="2" s="1"/>
  <c r="AR44" i="2"/>
  <c r="BP44" i="2"/>
  <c r="AR46" i="2"/>
  <c r="BO46" i="2"/>
  <c r="BP46" i="2" s="1"/>
  <c r="BO22" i="2"/>
  <c r="BP22" i="2" s="1"/>
  <c r="BO16" i="2"/>
  <c r="BP16" i="2" s="1"/>
  <c r="AR15" i="2"/>
  <c r="BO15" i="2"/>
  <c r="BP15" i="2" s="1"/>
  <c r="BO41" i="2"/>
  <c r="BP41" i="2" s="1"/>
  <c r="AR41" i="2"/>
  <c r="BO18" i="2"/>
  <c r="BP18" i="2" s="1"/>
  <c r="AR18" i="2"/>
  <c r="BZ14" i="1"/>
  <c r="CA48" i="2"/>
  <c r="CB48" i="2"/>
  <c r="CC48" i="2"/>
  <c r="CD48" i="2"/>
  <c r="CA49" i="2"/>
  <c r="CB49" i="2"/>
  <c r="CC49" i="2"/>
  <c r="CD49" i="2"/>
  <c r="CA50" i="2"/>
  <c r="CE50" i="2" s="1"/>
  <c r="CB50" i="2"/>
  <c r="CC50" i="2"/>
  <c r="CD50" i="2"/>
  <c r="CA51" i="2"/>
  <c r="CB51" i="2"/>
  <c r="CC51" i="2"/>
  <c r="CD51" i="2"/>
  <c r="CA52" i="2"/>
  <c r="CB52" i="2"/>
  <c r="CC52" i="2"/>
  <c r="CD52" i="2"/>
  <c r="CA53" i="2"/>
  <c r="CB53" i="2"/>
  <c r="CC53" i="2"/>
  <c r="CD53" i="2"/>
  <c r="CA54" i="2"/>
  <c r="CB54" i="2"/>
  <c r="CC54" i="2"/>
  <c r="CD54" i="2"/>
  <c r="CA55" i="2"/>
  <c r="CB55" i="2"/>
  <c r="CC55" i="2"/>
  <c r="CD55" i="2"/>
  <c r="BZ45" i="2"/>
  <c r="CA45" i="2" s="1"/>
  <c r="CB45" i="2"/>
  <c r="CC45" i="2"/>
  <c r="CD45" i="2"/>
  <c r="BZ46" i="2"/>
  <c r="CA46" i="2" s="1"/>
  <c r="CB46" i="2"/>
  <c r="CC46" i="2"/>
  <c r="CD46" i="2"/>
  <c r="BZ47" i="2"/>
  <c r="CA47" i="2" s="1"/>
  <c r="CB47" i="2"/>
  <c r="CC47" i="2"/>
  <c r="CD47" i="2"/>
  <c r="CA56" i="2"/>
  <c r="CB56" i="2"/>
  <c r="CC56" i="2"/>
  <c r="CD56" i="2"/>
  <c r="CA57" i="2"/>
  <c r="CB57" i="2"/>
  <c r="CC57" i="2"/>
  <c r="CD57" i="2"/>
  <c r="CA58" i="2"/>
  <c r="CB58" i="2"/>
  <c r="CC58" i="2"/>
  <c r="CD58" i="2"/>
  <c r="CA59" i="2"/>
  <c r="CB59" i="2"/>
  <c r="CC59" i="2"/>
  <c r="CD59" i="2"/>
  <c r="CA60" i="2"/>
  <c r="CB60" i="2"/>
  <c r="CC60" i="2"/>
  <c r="CD60" i="2"/>
  <c r="CA61" i="2"/>
  <c r="CB61" i="2"/>
  <c r="CC61" i="2"/>
  <c r="CD61" i="2"/>
  <c r="CA62" i="2"/>
  <c r="CB62" i="2"/>
  <c r="CC62" i="2"/>
  <c r="CD62" i="2"/>
  <c r="CA63" i="2"/>
  <c r="CB63" i="2"/>
  <c r="CC63" i="2"/>
  <c r="CD63" i="2"/>
  <c r="CA64" i="2"/>
  <c r="CB64" i="2"/>
  <c r="CC64" i="2"/>
  <c r="CD64" i="2"/>
  <c r="CA65" i="2"/>
  <c r="CB65" i="2"/>
  <c r="CC65" i="2"/>
  <c r="CD65" i="2"/>
  <c r="CA66" i="2"/>
  <c r="CB66" i="2"/>
  <c r="CC66" i="2"/>
  <c r="CD66" i="2"/>
  <c r="CA67" i="2"/>
  <c r="CB67" i="2"/>
  <c r="CC67" i="2"/>
  <c r="CD67" i="2"/>
  <c r="CA68" i="2"/>
  <c r="CB68" i="2"/>
  <c r="CC68" i="2"/>
  <c r="CD68" i="2"/>
  <c r="CA69" i="2"/>
  <c r="CB69" i="2"/>
  <c r="CC69" i="2"/>
  <c r="CD69" i="2"/>
  <c r="CA70" i="2"/>
  <c r="CB70" i="2"/>
  <c r="CC70" i="2"/>
  <c r="CD70" i="2"/>
  <c r="CA71" i="2"/>
  <c r="CB71" i="2"/>
  <c r="CC71" i="2"/>
  <c r="CD71" i="2"/>
  <c r="CA72" i="2"/>
  <c r="CB72" i="2"/>
  <c r="CC72" i="2"/>
  <c r="CD72" i="2"/>
  <c r="CA73" i="2"/>
  <c r="CB73" i="2"/>
  <c r="CC73" i="2"/>
  <c r="CD73" i="2"/>
  <c r="CA74" i="2"/>
  <c r="CB74" i="2"/>
  <c r="CC74" i="2"/>
  <c r="CD74" i="2"/>
  <c r="CA75" i="2"/>
  <c r="CB75" i="2"/>
  <c r="CC75" i="2"/>
  <c r="CD75" i="2"/>
  <c r="CA76" i="2"/>
  <c r="CB76" i="2"/>
  <c r="CC76" i="2"/>
  <c r="CD76" i="2"/>
  <c r="CA77" i="2"/>
  <c r="CB77" i="2"/>
  <c r="CC77" i="2"/>
  <c r="CD77" i="2"/>
  <c r="CA78" i="2"/>
  <c r="CB78" i="2"/>
  <c r="CC78" i="2"/>
  <c r="CD78" i="2"/>
  <c r="CA79" i="2"/>
  <c r="CB79" i="2"/>
  <c r="CC79" i="2"/>
  <c r="CD79" i="2"/>
  <c r="CA80" i="2"/>
  <c r="CB80" i="2"/>
  <c r="CC80" i="2"/>
  <c r="CD80" i="2"/>
  <c r="CA81" i="2"/>
  <c r="CB81" i="2"/>
  <c r="CC81" i="2"/>
  <c r="CD81" i="2"/>
  <c r="CA82" i="2"/>
  <c r="CB82" i="2"/>
  <c r="CC82" i="2"/>
  <c r="CD82" i="2"/>
  <c r="CA83" i="2"/>
  <c r="CB83" i="2"/>
  <c r="CC83" i="2"/>
  <c r="CD83" i="2"/>
  <c r="CA84" i="2"/>
  <c r="CB84" i="2"/>
  <c r="CC84" i="2"/>
  <c r="CD84" i="2"/>
  <c r="CA85" i="2"/>
  <c r="CB85" i="2"/>
  <c r="CC85" i="2"/>
  <c r="CD85" i="2"/>
  <c r="CA86" i="2"/>
  <c r="CB86" i="2"/>
  <c r="CC86" i="2"/>
  <c r="CD86" i="2"/>
  <c r="CA87" i="2"/>
  <c r="CB87" i="2"/>
  <c r="CC87" i="2"/>
  <c r="CD87" i="2"/>
  <c r="CA88" i="2"/>
  <c r="CB88" i="2"/>
  <c r="CC88" i="2"/>
  <c r="CD88" i="2"/>
  <c r="CA89" i="2"/>
  <c r="CB89" i="2"/>
  <c r="CC89" i="2"/>
  <c r="CD89" i="2"/>
  <c r="CA90" i="2"/>
  <c r="CB90" i="2"/>
  <c r="CC90" i="2"/>
  <c r="CD90" i="2"/>
  <c r="CA91" i="2"/>
  <c r="CB91" i="2"/>
  <c r="CC91" i="2"/>
  <c r="CD91" i="2"/>
  <c r="CA92" i="2"/>
  <c r="CB92" i="2"/>
  <c r="CC92" i="2"/>
  <c r="CD92" i="2"/>
  <c r="CA93" i="2"/>
  <c r="CB93" i="2"/>
  <c r="CC93" i="2"/>
  <c r="CD93" i="2"/>
  <c r="CA94" i="2"/>
  <c r="CB94" i="2"/>
  <c r="CC94" i="2"/>
  <c r="CD94" i="2"/>
  <c r="CA95" i="2"/>
  <c r="CB95" i="2"/>
  <c r="CC95" i="2"/>
  <c r="CD95" i="2"/>
  <c r="CA96" i="2"/>
  <c r="CB96" i="2"/>
  <c r="CC96" i="2"/>
  <c r="CD96" i="2"/>
  <c r="CA97" i="2"/>
  <c r="CB97" i="2"/>
  <c r="CC97" i="2"/>
  <c r="CD97" i="2"/>
  <c r="CA98" i="2"/>
  <c r="CB98" i="2"/>
  <c r="CC98" i="2"/>
  <c r="CD98" i="2"/>
  <c r="CA99" i="2"/>
  <c r="CB99" i="2"/>
  <c r="CC99" i="2"/>
  <c r="CD99" i="2"/>
  <c r="CA100" i="2"/>
  <c r="CB100" i="2"/>
  <c r="CC100" i="2"/>
  <c r="CD100" i="2"/>
  <c r="CA101" i="2"/>
  <c r="CB101" i="2"/>
  <c r="CC101" i="2"/>
  <c r="CD101" i="2"/>
  <c r="CA102" i="2"/>
  <c r="CB102" i="2"/>
  <c r="CC102" i="2"/>
  <c r="CD102" i="2"/>
  <c r="CA103" i="2"/>
  <c r="CB103" i="2"/>
  <c r="CC103" i="2"/>
  <c r="CD103" i="2"/>
  <c r="CA104" i="2"/>
  <c r="CB104" i="2"/>
  <c r="CC104" i="2"/>
  <c r="CD104" i="2"/>
  <c r="CA105" i="2"/>
  <c r="CB105" i="2"/>
  <c r="CC105" i="2"/>
  <c r="CD105" i="2"/>
  <c r="CA106" i="2"/>
  <c r="CB106" i="2"/>
  <c r="CC106" i="2"/>
  <c r="CD106" i="2"/>
  <c r="CA107" i="2"/>
  <c r="CB107" i="2"/>
  <c r="CC107" i="2"/>
  <c r="CD107" i="2"/>
  <c r="CA108" i="2"/>
  <c r="CB108" i="2"/>
  <c r="CC108" i="2"/>
  <c r="CD108" i="2"/>
  <c r="CA109" i="2"/>
  <c r="CB109" i="2"/>
  <c r="CC109" i="2"/>
  <c r="CD109" i="2"/>
  <c r="CA110" i="2"/>
  <c r="CB110" i="2"/>
  <c r="CC110" i="2"/>
  <c r="CD110" i="2"/>
  <c r="CA111" i="2"/>
  <c r="CB111" i="2"/>
  <c r="CC111" i="2"/>
  <c r="CD111" i="2"/>
  <c r="CA112" i="2"/>
  <c r="CB112" i="2"/>
  <c r="CC112" i="2"/>
  <c r="CD112" i="2"/>
  <c r="CA113" i="2"/>
  <c r="CB113" i="2"/>
  <c r="CC113" i="2"/>
  <c r="CD113" i="2"/>
  <c r="CA114" i="2"/>
  <c r="CB114" i="2"/>
  <c r="CC114" i="2"/>
  <c r="CD114" i="2"/>
  <c r="CA115" i="2"/>
  <c r="CB115" i="2"/>
  <c r="CC115" i="2"/>
  <c r="CD115" i="2"/>
  <c r="CA116" i="2"/>
  <c r="CB116" i="2"/>
  <c r="CC116" i="2"/>
  <c r="CD116" i="2"/>
  <c r="CA117" i="2"/>
  <c r="CB117" i="2"/>
  <c r="CC117" i="2"/>
  <c r="CD117" i="2"/>
  <c r="CA118" i="2"/>
  <c r="CB118" i="2"/>
  <c r="CC118" i="2"/>
  <c r="CD118" i="2"/>
  <c r="CA119" i="2"/>
  <c r="CB119" i="2"/>
  <c r="CC119" i="2"/>
  <c r="CD119" i="2"/>
  <c r="CA120" i="2"/>
  <c r="CB120" i="2"/>
  <c r="CC120" i="2"/>
  <c r="CD120" i="2"/>
  <c r="CA121" i="2"/>
  <c r="CB121" i="2"/>
  <c r="CC121" i="2"/>
  <c r="CD121" i="2"/>
  <c r="CA122" i="2"/>
  <c r="CB122" i="2"/>
  <c r="CC122" i="2"/>
  <c r="CD122" i="2"/>
  <c r="CA123" i="2"/>
  <c r="CB123" i="2"/>
  <c r="CC123" i="2"/>
  <c r="CD123" i="2"/>
  <c r="CA124" i="2"/>
  <c r="CB124" i="2"/>
  <c r="CC124" i="2"/>
  <c r="CD124" i="2"/>
  <c r="CA125" i="2"/>
  <c r="CB125" i="2"/>
  <c r="CC125" i="2"/>
  <c r="CD125" i="2"/>
  <c r="CA126" i="2"/>
  <c r="CB126" i="2"/>
  <c r="CC126" i="2"/>
  <c r="CD126" i="2"/>
  <c r="CA127" i="2"/>
  <c r="CB127" i="2"/>
  <c r="CC127" i="2"/>
  <c r="CD127" i="2"/>
  <c r="CA128" i="2"/>
  <c r="CB128" i="2"/>
  <c r="CC128" i="2"/>
  <c r="CD128" i="2"/>
  <c r="CA129" i="2"/>
  <c r="CB129" i="2"/>
  <c r="CC129" i="2"/>
  <c r="CD129" i="2"/>
  <c r="CA130" i="2"/>
  <c r="CB130" i="2"/>
  <c r="CC130" i="2"/>
  <c r="CD130" i="2"/>
  <c r="CA131" i="2"/>
  <c r="CB131" i="2"/>
  <c r="CC131" i="2"/>
  <c r="CD131" i="2"/>
  <c r="CA132" i="2"/>
  <c r="CB132" i="2"/>
  <c r="CC132" i="2"/>
  <c r="CD132" i="2"/>
  <c r="CA133" i="2"/>
  <c r="CB133" i="2"/>
  <c r="CC133" i="2"/>
  <c r="CD133" i="2"/>
  <c r="CA134" i="2"/>
  <c r="CB134" i="2"/>
  <c r="CC134" i="2"/>
  <c r="CD134" i="2"/>
  <c r="CA135" i="2"/>
  <c r="CB135" i="2"/>
  <c r="CC135" i="2"/>
  <c r="CD135" i="2"/>
  <c r="CA136" i="2"/>
  <c r="CB136" i="2"/>
  <c r="CC136" i="2"/>
  <c r="CD136" i="2"/>
  <c r="CA137" i="2"/>
  <c r="CB137" i="2"/>
  <c r="CC137" i="2"/>
  <c r="CD137" i="2"/>
  <c r="CA138" i="2"/>
  <c r="CB138" i="2"/>
  <c r="CC138" i="2"/>
  <c r="CD138" i="2"/>
  <c r="CA139" i="2"/>
  <c r="CB139" i="2"/>
  <c r="CC139" i="2"/>
  <c r="CD139" i="2"/>
  <c r="CA140" i="2"/>
  <c r="CB140" i="2"/>
  <c r="CC140" i="2"/>
  <c r="CD140" i="2"/>
  <c r="CA141" i="2"/>
  <c r="CB141" i="2"/>
  <c r="CC141" i="2"/>
  <c r="CD141" i="2"/>
  <c r="CA142" i="2"/>
  <c r="CB142" i="2"/>
  <c r="CC142" i="2"/>
  <c r="CD142" i="2"/>
  <c r="CA143" i="2"/>
  <c r="CB143" i="2"/>
  <c r="CC143" i="2"/>
  <c r="CD143" i="2"/>
  <c r="CA144" i="2"/>
  <c r="CB144" i="2"/>
  <c r="CC144" i="2"/>
  <c r="CD144" i="2"/>
  <c r="CA145" i="2"/>
  <c r="CB145" i="2"/>
  <c r="CC145" i="2"/>
  <c r="CD145" i="2"/>
  <c r="CA146" i="2"/>
  <c r="CB146" i="2"/>
  <c r="CC146" i="2"/>
  <c r="CD146" i="2"/>
  <c r="CA147" i="2"/>
  <c r="CB147" i="2"/>
  <c r="CC147" i="2"/>
  <c r="CD147" i="2"/>
  <c r="CA148" i="2"/>
  <c r="CB148" i="2"/>
  <c r="CC148" i="2"/>
  <c r="CD148" i="2"/>
  <c r="CA149" i="2"/>
  <c r="CB149" i="2"/>
  <c r="CC149" i="2"/>
  <c r="CD149" i="2"/>
  <c r="CA150" i="2"/>
  <c r="CB150" i="2"/>
  <c r="CC150" i="2"/>
  <c r="CD150" i="2"/>
  <c r="CA151" i="2"/>
  <c r="CB151" i="2"/>
  <c r="CC151" i="2"/>
  <c r="CD151" i="2"/>
  <c r="CA152" i="2"/>
  <c r="CB152" i="2"/>
  <c r="CC152" i="2"/>
  <c r="CD152" i="2"/>
  <c r="CA153" i="2"/>
  <c r="CB153" i="2"/>
  <c r="CC153" i="2"/>
  <c r="CD153" i="2"/>
  <c r="CA154" i="2"/>
  <c r="CB154" i="2"/>
  <c r="CC154" i="2"/>
  <c r="CD154" i="2"/>
  <c r="CA155" i="2"/>
  <c r="CB155" i="2"/>
  <c r="CC155" i="2"/>
  <c r="CD155" i="2"/>
  <c r="CA156" i="2"/>
  <c r="CB156" i="2"/>
  <c r="CC156" i="2"/>
  <c r="CD156" i="2"/>
  <c r="CA157" i="2"/>
  <c r="CB157" i="2"/>
  <c r="CC157" i="2"/>
  <c r="CD157" i="2"/>
  <c r="CA158" i="2"/>
  <c r="CB158" i="2"/>
  <c r="CC158" i="2"/>
  <c r="CD158" i="2"/>
  <c r="CA159" i="2"/>
  <c r="CB159" i="2"/>
  <c r="CC159" i="2"/>
  <c r="CD159" i="2"/>
  <c r="CA160" i="2"/>
  <c r="CB160" i="2"/>
  <c r="CC160" i="2"/>
  <c r="CD160" i="2"/>
  <c r="CA161" i="2"/>
  <c r="CB161" i="2"/>
  <c r="CC161" i="2"/>
  <c r="CD161" i="2"/>
  <c r="CA162" i="2"/>
  <c r="CB162" i="2"/>
  <c r="CC162" i="2"/>
  <c r="CD162" i="2"/>
  <c r="CA163" i="2"/>
  <c r="CB163" i="2"/>
  <c r="CC163" i="2"/>
  <c r="CD163" i="2"/>
  <c r="CA164" i="2"/>
  <c r="CB164" i="2"/>
  <c r="CC164" i="2"/>
  <c r="CD164" i="2"/>
  <c r="CA165" i="2"/>
  <c r="CB165" i="2"/>
  <c r="CC165" i="2"/>
  <c r="CD165" i="2"/>
  <c r="CA166" i="2"/>
  <c r="CB166" i="2"/>
  <c r="CC166" i="2"/>
  <c r="CD166" i="2"/>
  <c r="CA167" i="2"/>
  <c r="CB167" i="2"/>
  <c r="CC167" i="2"/>
  <c r="CD167" i="2"/>
  <c r="CA168" i="2"/>
  <c r="CB168" i="2"/>
  <c r="CC168" i="2"/>
  <c r="CD168" i="2"/>
  <c r="CA169" i="2"/>
  <c r="CB169" i="2"/>
  <c r="CC169" i="2"/>
  <c r="CD169" i="2"/>
  <c r="CA170" i="2"/>
  <c r="CB170" i="2"/>
  <c r="CC170" i="2"/>
  <c r="CD170" i="2"/>
  <c r="CA171" i="2"/>
  <c r="CB171" i="2"/>
  <c r="CC171" i="2"/>
  <c r="CD171" i="2"/>
  <c r="CA172" i="2"/>
  <c r="CB172" i="2"/>
  <c r="CC172" i="2"/>
  <c r="CD172" i="2"/>
  <c r="CA173" i="2"/>
  <c r="CB173" i="2"/>
  <c r="CC173" i="2"/>
  <c r="CD173" i="2"/>
  <c r="CA174" i="2"/>
  <c r="CB174" i="2"/>
  <c r="CC174" i="2"/>
  <c r="CD174" i="2"/>
  <c r="CA175" i="2"/>
  <c r="CB175" i="2"/>
  <c r="CC175" i="2"/>
  <c r="CD175" i="2"/>
  <c r="CA176" i="2"/>
  <c r="CB176" i="2"/>
  <c r="CC176" i="2"/>
  <c r="CD176" i="2"/>
  <c r="CA177" i="2"/>
  <c r="CB177" i="2"/>
  <c r="CC177" i="2"/>
  <c r="CD177" i="2"/>
  <c r="CA178" i="2"/>
  <c r="CB178" i="2"/>
  <c r="CC178" i="2"/>
  <c r="CD178" i="2"/>
  <c r="CA179" i="2"/>
  <c r="CB179" i="2"/>
  <c r="CC179" i="2"/>
  <c r="CD179" i="2"/>
  <c r="CA180" i="2"/>
  <c r="CB180" i="2"/>
  <c r="CC180" i="2"/>
  <c r="CD180" i="2"/>
  <c r="CA181" i="2"/>
  <c r="CB181" i="2"/>
  <c r="CC181" i="2"/>
  <c r="CD181" i="2"/>
  <c r="CA182" i="2"/>
  <c r="CB182" i="2"/>
  <c r="CC182" i="2"/>
  <c r="CD182" i="2"/>
  <c r="CA183" i="2"/>
  <c r="CB183" i="2"/>
  <c r="CC183" i="2"/>
  <c r="CD183" i="2"/>
  <c r="CA184" i="2"/>
  <c r="CB184" i="2"/>
  <c r="CC184" i="2"/>
  <c r="CD184" i="2"/>
  <c r="CA185" i="2"/>
  <c r="CB185" i="2"/>
  <c r="CC185" i="2"/>
  <c r="CD185" i="2"/>
  <c r="CA186" i="2"/>
  <c r="CB186" i="2"/>
  <c r="CC186" i="2"/>
  <c r="CD186" i="2"/>
  <c r="CA187" i="2"/>
  <c r="CB187" i="2"/>
  <c r="CC187" i="2"/>
  <c r="CD187" i="2"/>
  <c r="CA188" i="2"/>
  <c r="CB188" i="2"/>
  <c r="CC188" i="2"/>
  <c r="CD188" i="2"/>
  <c r="CA189" i="2"/>
  <c r="CB189" i="2"/>
  <c r="CC189" i="2"/>
  <c r="CD189" i="2"/>
  <c r="CA190" i="2"/>
  <c r="CB190" i="2"/>
  <c r="CC190" i="2"/>
  <c r="CD190" i="2"/>
  <c r="CA191" i="2"/>
  <c r="CB191" i="2"/>
  <c r="CC191" i="2"/>
  <c r="CD191" i="2"/>
  <c r="CA192" i="2"/>
  <c r="CB192" i="2"/>
  <c r="CC192" i="2"/>
  <c r="CD192" i="2"/>
  <c r="CA193" i="2"/>
  <c r="CB193" i="2"/>
  <c r="CC193" i="2"/>
  <c r="CD193" i="2"/>
  <c r="CA194" i="2"/>
  <c r="CB194" i="2"/>
  <c r="CC194" i="2"/>
  <c r="CD194" i="2"/>
  <c r="CA195" i="2"/>
  <c r="CB195" i="2"/>
  <c r="CC195" i="2"/>
  <c r="CD195" i="2"/>
  <c r="CA196" i="2"/>
  <c r="CB196" i="2"/>
  <c r="CC196" i="2"/>
  <c r="CD196" i="2"/>
  <c r="CA197" i="2"/>
  <c r="CB197" i="2"/>
  <c r="CC197" i="2"/>
  <c r="CD197" i="2"/>
  <c r="CA198" i="2"/>
  <c r="CB198" i="2"/>
  <c r="CC198" i="2"/>
  <c r="CD198" i="2"/>
  <c r="CA199" i="2"/>
  <c r="CB199" i="2"/>
  <c r="CC199" i="2"/>
  <c r="CD199" i="2"/>
  <c r="CA200" i="2"/>
  <c r="CB200" i="2"/>
  <c r="CC200" i="2"/>
  <c r="CD200" i="2"/>
  <c r="CA201" i="2"/>
  <c r="CB201" i="2"/>
  <c r="CC201" i="2"/>
  <c r="CD201" i="2"/>
  <c r="CA202" i="2"/>
  <c r="CB202" i="2"/>
  <c r="CC202" i="2"/>
  <c r="CD202" i="2"/>
  <c r="CA203" i="2"/>
  <c r="CB203" i="2"/>
  <c r="CC203" i="2"/>
  <c r="CD203" i="2"/>
  <c r="CA204" i="2"/>
  <c r="CB204" i="2"/>
  <c r="CC204" i="2"/>
  <c r="CD204" i="2"/>
  <c r="CA205" i="2"/>
  <c r="CB205" i="2"/>
  <c r="CC205" i="2"/>
  <c r="CD205" i="2"/>
  <c r="CA206" i="2"/>
  <c r="CB206" i="2"/>
  <c r="CC206" i="2"/>
  <c r="CD206" i="2"/>
  <c r="CA207" i="2"/>
  <c r="CB207" i="2"/>
  <c r="CC207" i="2"/>
  <c r="CD207" i="2"/>
  <c r="CA208" i="2"/>
  <c r="CB208" i="2"/>
  <c r="CC208" i="2"/>
  <c r="CD208" i="2"/>
  <c r="CA209" i="2"/>
  <c r="CB209" i="2"/>
  <c r="CC209" i="2"/>
  <c r="CD209" i="2"/>
  <c r="CA210" i="2"/>
  <c r="CB210" i="2"/>
  <c r="CC210" i="2"/>
  <c r="CD210" i="2"/>
  <c r="CA211" i="2"/>
  <c r="CB211" i="2"/>
  <c r="CC211" i="2"/>
  <c r="CD211" i="2"/>
  <c r="CA212" i="2"/>
  <c r="CB212" i="2"/>
  <c r="CC212" i="2"/>
  <c r="CD212" i="2"/>
  <c r="CA213" i="2"/>
  <c r="CB213" i="2"/>
  <c r="CC213" i="2"/>
  <c r="CD213" i="2"/>
  <c r="CA214" i="2"/>
  <c r="CB214" i="2"/>
  <c r="CC214" i="2"/>
  <c r="CD214" i="2"/>
  <c r="CA215" i="2"/>
  <c r="CB215" i="2"/>
  <c r="CC215" i="2"/>
  <c r="CD215" i="2"/>
  <c r="CA216" i="2"/>
  <c r="CB216" i="2"/>
  <c r="CC216" i="2"/>
  <c r="CD216" i="2"/>
  <c r="CA217" i="2"/>
  <c r="CB217" i="2"/>
  <c r="CC217" i="2"/>
  <c r="CD217" i="2"/>
  <c r="CA218" i="2"/>
  <c r="CB218" i="2"/>
  <c r="CC218" i="2"/>
  <c r="CD218" i="2"/>
  <c r="CA219" i="2"/>
  <c r="CB219" i="2"/>
  <c r="CC219" i="2"/>
  <c r="CD219" i="2"/>
  <c r="CA220" i="2"/>
  <c r="CB220" i="2"/>
  <c r="CC220" i="2"/>
  <c r="CD220" i="2"/>
  <c r="CA221" i="2"/>
  <c r="CB221" i="2"/>
  <c r="CC221" i="2"/>
  <c r="CD221" i="2"/>
  <c r="CA222" i="2"/>
  <c r="CB222" i="2"/>
  <c r="CC222" i="2"/>
  <c r="CD222" i="2"/>
  <c r="CA223" i="2"/>
  <c r="CB223" i="2"/>
  <c r="CC223" i="2"/>
  <c r="CD223" i="2"/>
  <c r="CA224" i="2"/>
  <c r="CB224" i="2"/>
  <c r="CC224" i="2"/>
  <c r="CD224" i="2"/>
  <c r="CA225" i="2"/>
  <c r="CB225" i="2"/>
  <c r="CC225" i="2"/>
  <c r="CD225" i="2"/>
  <c r="CA226" i="2"/>
  <c r="CB226" i="2"/>
  <c r="CC226" i="2"/>
  <c r="CD226" i="2"/>
  <c r="CA227" i="2"/>
  <c r="CB227" i="2"/>
  <c r="CC227" i="2"/>
  <c r="CD227" i="2"/>
  <c r="CA228" i="2"/>
  <c r="CB228" i="2"/>
  <c r="CC228" i="2"/>
  <c r="CD228" i="2"/>
  <c r="CA229" i="2"/>
  <c r="CB229" i="2"/>
  <c r="CC229" i="2"/>
  <c r="CD229" i="2"/>
  <c r="CA230" i="2"/>
  <c r="CB230" i="2"/>
  <c r="CC230" i="2"/>
  <c r="CD230" i="2"/>
  <c r="CA231" i="2"/>
  <c r="CB231" i="2"/>
  <c r="CC231" i="2"/>
  <c r="CD231" i="2"/>
  <c r="CA232" i="2"/>
  <c r="CB232" i="2"/>
  <c r="CC232" i="2"/>
  <c r="CD232" i="2"/>
  <c r="CA233" i="2"/>
  <c r="CB233" i="2"/>
  <c r="CC233" i="2"/>
  <c r="CD233" i="2"/>
  <c r="CA234" i="2"/>
  <c r="CB234" i="2"/>
  <c r="CC234" i="2"/>
  <c r="CD234" i="2"/>
  <c r="CA235" i="2"/>
  <c r="CB235" i="2"/>
  <c r="CC235" i="2"/>
  <c r="CD235" i="2"/>
  <c r="CA236" i="2"/>
  <c r="CB236" i="2"/>
  <c r="CC236" i="2"/>
  <c r="CD236" i="2"/>
  <c r="CA237" i="2"/>
  <c r="CB237" i="2"/>
  <c r="CC237" i="2"/>
  <c r="CD237" i="2"/>
  <c r="CA238" i="2"/>
  <c r="CB238" i="2"/>
  <c r="CC238" i="2"/>
  <c r="CD238" i="2"/>
  <c r="CA239" i="2"/>
  <c r="CB239" i="2"/>
  <c r="CC239" i="2"/>
  <c r="CD239" i="2"/>
  <c r="CA240" i="2"/>
  <c r="CB240" i="2"/>
  <c r="CC240" i="2"/>
  <c r="CD240" i="2"/>
  <c r="CA241" i="2"/>
  <c r="CB241" i="2"/>
  <c r="CC241" i="2"/>
  <c r="CD241" i="2"/>
  <c r="CA242" i="2"/>
  <c r="CB242" i="2"/>
  <c r="CC242" i="2"/>
  <c r="CD242" i="2"/>
  <c r="CA243" i="2"/>
  <c r="CB243" i="2"/>
  <c r="CC243" i="2"/>
  <c r="CD243" i="2"/>
  <c r="CA244" i="2"/>
  <c r="CB244" i="2"/>
  <c r="CC244" i="2"/>
  <c r="CD244" i="2"/>
  <c r="CA245" i="2"/>
  <c r="CB245" i="2"/>
  <c r="CC245" i="2"/>
  <c r="CD245" i="2"/>
  <c r="CA246" i="2"/>
  <c r="CB246" i="2"/>
  <c r="CC246" i="2"/>
  <c r="CD246" i="2"/>
  <c r="CA247" i="2"/>
  <c r="CB247" i="2"/>
  <c r="CC247" i="2"/>
  <c r="CD247" i="2"/>
  <c r="CA248" i="2"/>
  <c r="CB248" i="2"/>
  <c r="CC248" i="2"/>
  <c r="CD248" i="2"/>
  <c r="CA249" i="2"/>
  <c r="CB249" i="2"/>
  <c r="CC249" i="2"/>
  <c r="CD249" i="2"/>
  <c r="CA250" i="2"/>
  <c r="CB250" i="2"/>
  <c r="CC250" i="2"/>
  <c r="CD250" i="2"/>
  <c r="CA251" i="2"/>
  <c r="CB251" i="2"/>
  <c r="CC251" i="2"/>
  <c r="CD251" i="2"/>
  <c r="CA252" i="2"/>
  <c r="CB252" i="2"/>
  <c r="CC252" i="2"/>
  <c r="CD252" i="2"/>
  <c r="CA253" i="2"/>
  <c r="CB253" i="2"/>
  <c r="CC253" i="2"/>
  <c r="CD253" i="2"/>
  <c r="CA254" i="2"/>
  <c r="CB254" i="2"/>
  <c r="CC254" i="2"/>
  <c r="CD254" i="2"/>
  <c r="CA255" i="2"/>
  <c r="CB255" i="2"/>
  <c r="CC255" i="2"/>
  <c r="CD255" i="2"/>
  <c r="CA256" i="2"/>
  <c r="CB256" i="2"/>
  <c r="CC256" i="2"/>
  <c r="CD256" i="2"/>
  <c r="CA257" i="2"/>
  <c r="CB257" i="2"/>
  <c r="CC257" i="2"/>
  <c r="CD257" i="2"/>
  <c r="CA258" i="2"/>
  <c r="CB258" i="2"/>
  <c r="CC258" i="2"/>
  <c r="CD258" i="2"/>
  <c r="CA259" i="2"/>
  <c r="CB259" i="2"/>
  <c r="CC259" i="2"/>
  <c r="CD259" i="2"/>
  <c r="CA260" i="2"/>
  <c r="CB260" i="2"/>
  <c r="CC260" i="2"/>
  <c r="CD260" i="2"/>
  <c r="CA261" i="2"/>
  <c r="CB261" i="2"/>
  <c r="CC261" i="2"/>
  <c r="CD261" i="2"/>
  <c r="CA262" i="2"/>
  <c r="CB262" i="2"/>
  <c r="CC262" i="2"/>
  <c r="CD262" i="2"/>
  <c r="CA263" i="2"/>
  <c r="CB263" i="2"/>
  <c r="CC263" i="2"/>
  <c r="CD263" i="2"/>
  <c r="CA264" i="2"/>
  <c r="CB264" i="2"/>
  <c r="CC264" i="2"/>
  <c r="CD264" i="2"/>
  <c r="CA265" i="2"/>
  <c r="CB265" i="2"/>
  <c r="CC265" i="2"/>
  <c r="CD265" i="2"/>
  <c r="CA266" i="2"/>
  <c r="CB266" i="2"/>
  <c r="CC266" i="2"/>
  <c r="CD266" i="2"/>
  <c r="CA267" i="2"/>
  <c r="CB267" i="2"/>
  <c r="CC267" i="2"/>
  <c r="CD267" i="2"/>
  <c r="CA268" i="2"/>
  <c r="CB268" i="2"/>
  <c r="CC268" i="2"/>
  <c r="CD268" i="2"/>
  <c r="CA269" i="2"/>
  <c r="CB269" i="2"/>
  <c r="CC269" i="2"/>
  <c r="CD269" i="2"/>
  <c r="CA270" i="2"/>
  <c r="CB270" i="2"/>
  <c r="CC270" i="2"/>
  <c r="CD270" i="2"/>
  <c r="CA271" i="2"/>
  <c r="CB271" i="2"/>
  <c r="CC271" i="2"/>
  <c r="CD271" i="2"/>
  <c r="CA272" i="2"/>
  <c r="CB272" i="2"/>
  <c r="CC272" i="2"/>
  <c r="CD272" i="2"/>
  <c r="CA273" i="2"/>
  <c r="CB273" i="2"/>
  <c r="CC273" i="2"/>
  <c r="CD273" i="2"/>
  <c r="CA274" i="2"/>
  <c r="CB274" i="2"/>
  <c r="CC274" i="2"/>
  <c r="CD274" i="2"/>
  <c r="CA275" i="2"/>
  <c r="CB275" i="2"/>
  <c r="CC275" i="2"/>
  <c r="CD275" i="2"/>
  <c r="CA276" i="2"/>
  <c r="CB276" i="2"/>
  <c r="CC276" i="2"/>
  <c r="CD276" i="2"/>
  <c r="CA277" i="2"/>
  <c r="CB277" i="2"/>
  <c r="CC277" i="2"/>
  <c r="CD277" i="2"/>
  <c r="CA278" i="2"/>
  <c r="CB278" i="2"/>
  <c r="CC278" i="2"/>
  <c r="CD278" i="2"/>
  <c r="CA279" i="2"/>
  <c r="CB279" i="2"/>
  <c r="CC279" i="2"/>
  <c r="CD279" i="2"/>
  <c r="CA280" i="2"/>
  <c r="CB280" i="2"/>
  <c r="CC280" i="2"/>
  <c r="CD280" i="2"/>
  <c r="CA281" i="2"/>
  <c r="CB281" i="2"/>
  <c r="CC281" i="2"/>
  <c r="CD281" i="2"/>
  <c r="CA282" i="2"/>
  <c r="CB282" i="2"/>
  <c r="CC282" i="2"/>
  <c r="CD282" i="2"/>
  <c r="CA283" i="2"/>
  <c r="CB283" i="2"/>
  <c r="CC283" i="2"/>
  <c r="CD283" i="2"/>
  <c r="CA284" i="2"/>
  <c r="CB284" i="2"/>
  <c r="CC284" i="2"/>
  <c r="CD284" i="2"/>
  <c r="CA285" i="2"/>
  <c r="CB285" i="2"/>
  <c r="CC285" i="2"/>
  <c r="CD285" i="2"/>
  <c r="CA286" i="2"/>
  <c r="CB286" i="2"/>
  <c r="CC286" i="2"/>
  <c r="CD286" i="2"/>
  <c r="CA287" i="2"/>
  <c r="CB287" i="2"/>
  <c r="CC287" i="2"/>
  <c r="CD287" i="2"/>
  <c r="CA288" i="2"/>
  <c r="CB288" i="2"/>
  <c r="CC288" i="2"/>
  <c r="CD288" i="2"/>
  <c r="CA289" i="2"/>
  <c r="CB289" i="2"/>
  <c r="CC289" i="2"/>
  <c r="CD289" i="2"/>
  <c r="CA290" i="2"/>
  <c r="CB290" i="2"/>
  <c r="CC290" i="2"/>
  <c r="CD290" i="2"/>
  <c r="CA291" i="2"/>
  <c r="CB291" i="2"/>
  <c r="CC291" i="2"/>
  <c r="CD291" i="2"/>
  <c r="CA292" i="2"/>
  <c r="CB292" i="2"/>
  <c r="CC292" i="2"/>
  <c r="CD292" i="2"/>
  <c r="CA293" i="2"/>
  <c r="CB293" i="2"/>
  <c r="CC293" i="2"/>
  <c r="CD293" i="2"/>
  <c r="CA294" i="2"/>
  <c r="CB294" i="2"/>
  <c r="CC294" i="2"/>
  <c r="CD294" i="2"/>
  <c r="CA295" i="2"/>
  <c r="CB295" i="2"/>
  <c r="CC295" i="2"/>
  <c r="CD295" i="2"/>
  <c r="CA296" i="2"/>
  <c r="CB296" i="2"/>
  <c r="CC296" i="2"/>
  <c r="CD296" i="2"/>
  <c r="CA297" i="2"/>
  <c r="CB297" i="2"/>
  <c r="CC297" i="2"/>
  <c r="CD297" i="2"/>
  <c r="CA298" i="2"/>
  <c r="CB298" i="2"/>
  <c r="CC298" i="2"/>
  <c r="CD298" i="2"/>
  <c r="CA299" i="2"/>
  <c r="CB299" i="2"/>
  <c r="CC299" i="2"/>
  <c r="CD299" i="2"/>
  <c r="CA300" i="2"/>
  <c r="CB300" i="2"/>
  <c r="CC300" i="2"/>
  <c r="CD300" i="2"/>
  <c r="CA301" i="2"/>
  <c r="CB301" i="2"/>
  <c r="CC301" i="2"/>
  <c r="CD301" i="2"/>
  <c r="CA302" i="2"/>
  <c r="CB302" i="2"/>
  <c r="CC302" i="2"/>
  <c r="CD302" i="2"/>
  <c r="CA303" i="2"/>
  <c r="CB303" i="2"/>
  <c r="CC303" i="2"/>
  <c r="CD303" i="2"/>
  <c r="CA304" i="2"/>
  <c r="CB304" i="2"/>
  <c r="CC304" i="2"/>
  <c r="CD304" i="2"/>
  <c r="CA305" i="2"/>
  <c r="CB305" i="2"/>
  <c r="CC305" i="2"/>
  <c r="CD305" i="2"/>
  <c r="CA306" i="2"/>
  <c r="CB306" i="2"/>
  <c r="CC306" i="2"/>
  <c r="CD306" i="2"/>
  <c r="CA307" i="2"/>
  <c r="CB307" i="2"/>
  <c r="CC307" i="2"/>
  <c r="CD307" i="2"/>
  <c r="CA308" i="2"/>
  <c r="CB308" i="2"/>
  <c r="CC308" i="2"/>
  <c r="CD308" i="2"/>
  <c r="CA309" i="2"/>
  <c r="CB309" i="2"/>
  <c r="CC309" i="2"/>
  <c r="CD309" i="2"/>
  <c r="CA310" i="2"/>
  <c r="CB310" i="2"/>
  <c r="CC310" i="2"/>
  <c r="CD310" i="2"/>
  <c r="CA311" i="2"/>
  <c r="CB311" i="2"/>
  <c r="CC311" i="2"/>
  <c r="CD311" i="2"/>
  <c r="CA312" i="2"/>
  <c r="CB312" i="2"/>
  <c r="CC312" i="2"/>
  <c r="CD312" i="2"/>
  <c r="CA313" i="2"/>
  <c r="CB313" i="2"/>
  <c r="CC313" i="2"/>
  <c r="CD313" i="2"/>
  <c r="CA314" i="2"/>
  <c r="CB314" i="2"/>
  <c r="CC314" i="2"/>
  <c r="CD314" i="2"/>
  <c r="CA315" i="2"/>
  <c r="CB315" i="2"/>
  <c r="CC315" i="2"/>
  <c r="CD315" i="2"/>
  <c r="CA316" i="2"/>
  <c r="CB316" i="2"/>
  <c r="CC316" i="2"/>
  <c r="CD316" i="2"/>
  <c r="CA317" i="2"/>
  <c r="CB317" i="2"/>
  <c r="CC317" i="2"/>
  <c r="CD317" i="2"/>
  <c r="CA318" i="2"/>
  <c r="CB318" i="2"/>
  <c r="CC318" i="2"/>
  <c r="CD318" i="2"/>
  <c r="CA319" i="2"/>
  <c r="CB319" i="2"/>
  <c r="CC319" i="2"/>
  <c r="CD319" i="2"/>
  <c r="CA320" i="2"/>
  <c r="CB320" i="2"/>
  <c r="CC320" i="2"/>
  <c r="CD320" i="2"/>
  <c r="CA321" i="2"/>
  <c r="CB321" i="2"/>
  <c r="CC321" i="2"/>
  <c r="CD321" i="2"/>
  <c r="CA322" i="2"/>
  <c r="CB322" i="2"/>
  <c r="CC322" i="2"/>
  <c r="CD322" i="2"/>
  <c r="CA323" i="2"/>
  <c r="CB323" i="2"/>
  <c r="CC323" i="2"/>
  <c r="CD323" i="2"/>
  <c r="CA324" i="2"/>
  <c r="CB324" i="2"/>
  <c r="CC324" i="2"/>
  <c r="CD324" i="2"/>
  <c r="CA325" i="2"/>
  <c r="CB325" i="2"/>
  <c r="CC325" i="2"/>
  <c r="CD325" i="2"/>
  <c r="CA326" i="2"/>
  <c r="CB326" i="2"/>
  <c r="CC326" i="2"/>
  <c r="CD326" i="2"/>
  <c r="CA327" i="2"/>
  <c r="CB327" i="2"/>
  <c r="CC327" i="2"/>
  <c r="CD327" i="2"/>
  <c r="CA328" i="2"/>
  <c r="CB328" i="2"/>
  <c r="CC328" i="2"/>
  <c r="CD328" i="2"/>
  <c r="CA329" i="2"/>
  <c r="CB329" i="2"/>
  <c r="CC329" i="2"/>
  <c r="CD329" i="2"/>
  <c r="CA330" i="2"/>
  <c r="CB330" i="2"/>
  <c r="CC330" i="2"/>
  <c r="CD330" i="2"/>
  <c r="CA331" i="2"/>
  <c r="CB331" i="2"/>
  <c r="CC331" i="2"/>
  <c r="CD331" i="2"/>
  <c r="CA332" i="2"/>
  <c r="CB332" i="2"/>
  <c r="CC332" i="2"/>
  <c r="CD332" i="2"/>
  <c r="CA333" i="2"/>
  <c r="CB333" i="2"/>
  <c r="CC333" i="2"/>
  <c r="CD333" i="2"/>
  <c r="CA334" i="2"/>
  <c r="CB334" i="2"/>
  <c r="CC334" i="2"/>
  <c r="CD334" i="2"/>
  <c r="CA335" i="2"/>
  <c r="CB335" i="2"/>
  <c r="CC335" i="2"/>
  <c r="CD335" i="2"/>
  <c r="CA336" i="2"/>
  <c r="CB336" i="2"/>
  <c r="CC336" i="2"/>
  <c r="CD336" i="2"/>
  <c r="CA337" i="2"/>
  <c r="CB337" i="2"/>
  <c r="CC337" i="2"/>
  <c r="CD337" i="2"/>
  <c r="CA338" i="2"/>
  <c r="CB338" i="2"/>
  <c r="CC338" i="2"/>
  <c r="CD338" i="2"/>
  <c r="CA339" i="2"/>
  <c r="CB339" i="2"/>
  <c r="CC339" i="2"/>
  <c r="CD339" i="2"/>
  <c r="CA340" i="2"/>
  <c r="CB340" i="2"/>
  <c r="CC340" i="2"/>
  <c r="CD340" i="2"/>
  <c r="CA341" i="2"/>
  <c r="CB341" i="2"/>
  <c r="CC341" i="2"/>
  <c r="CD341" i="2"/>
  <c r="CA342" i="2"/>
  <c r="CB342" i="2"/>
  <c r="CC342" i="2"/>
  <c r="CD342" i="2"/>
  <c r="CA343" i="2"/>
  <c r="CB343" i="2"/>
  <c r="CC343" i="2"/>
  <c r="CD343" i="2"/>
  <c r="CA344" i="2"/>
  <c r="CB344" i="2"/>
  <c r="CC344" i="2"/>
  <c r="CD344" i="2"/>
  <c r="CA345" i="2"/>
  <c r="CB345" i="2"/>
  <c r="CC345" i="2"/>
  <c r="CD345" i="2"/>
  <c r="CA346" i="2"/>
  <c r="CB346" i="2"/>
  <c r="CC346" i="2"/>
  <c r="CD346" i="2"/>
  <c r="CA347" i="2"/>
  <c r="CB347" i="2"/>
  <c r="CC347" i="2"/>
  <c r="CD347" i="2"/>
  <c r="CA348" i="2"/>
  <c r="CB348" i="2"/>
  <c r="CC348" i="2"/>
  <c r="CD348" i="2"/>
  <c r="CA349" i="2"/>
  <c r="CB349" i="2"/>
  <c r="CC349" i="2"/>
  <c r="CD349" i="2"/>
  <c r="CA350" i="2"/>
  <c r="CB350" i="2"/>
  <c r="CC350" i="2"/>
  <c r="CD350" i="2"/>
  <c r="CA351" i="2"/>
  <c r="CB351" i="2"/>
  <c r="CC351" i="2"/>
  <c r="CD351" i="2"/>
  <c r="CA352" i="2"/>
  <c r="CB352" i="2"/>
  <c r="CC352" i="2"/>
  <c r="CD352" i="2"/>
  <c r="CA353" i="2"/>
  <c r="CB353" i="2"/>
  <c r="CC353" i="2"/>
  <c r="CD353" i="2"/>
  <c r="CA354" i="2"/>
  <c r="CB354" i="2"/>
  <c r="CC354" i="2"/>
  <c r="CD354" i="2"/>
  <c r="CA355" i="2"/>
  <c r="CB355" i="2"/>
  <c r="CC355" i="2"/>
  <c r="CD355" i="2"/>
  <c r="CA356" i="2"/>
  <c r="CB356" i="2"/>
  <c r="CC356" i="2"/>
  <c r="CD356" i="2"/>
  <c r="CA357" i="2"/>
  <c r="CB357" i="2"/>
  <c r="CC357" i="2"/>
  <c r="CD357" i="2"/>
  <c r="CA358" i="2"/>
  <c r="CB358" i="2"/>
  <c r="CC358" i="2"/>
  <c r="CD358" i="2"/>
  <c r="CA359" i="2"/>
  <c r="CB359" i="2"/>
  <c r="CC359" i="2"/>
  <c r="CD359" i="2"/>
  <c r="CA360" i="2"/>
  <c r="CB360" i="2"/>
  <c r="CC360" i="2"/>
  <c r="CD360" i="2"/>
  <c r="CA361" i="2"/>
  <c r="CB361" i="2"/>
  <c r="CC361" i="2"/>
  <c r="CD361" i="2"/>
  <c r="CA362" i="2"/>
  <c r="CB362" i="2"/>
  <c r="CC362" i="2"/>
  <c r="CD362" i="2"/>
  <c r="CA363" i="2"/>
  <c r="CB363" i="2"/>
  <c r="CC363" i="2"/>
  <c r="CD363" i="2"/>
  <c r="CA364" i="2"/>
  <c r="CB364" i="2"/>
  <c r="CC364" i="2"/>
  <c r="CD364" i="2"/>
  <c r="CA365" i="2"/>
  <c r="CB365" i="2"/>
  <c r="CC365" i="2"/>
  <c r="CD365" i="2"/>
  <c r="CA366" i="2"/>
  <c r="CB366" i="2"/>
  <c r="CC366" i="2"/>
  <c r="CD366" i="2"/>
  <c r="CA367" i="2"/>
  <c r="CB367" i="2"/>
  <c r="CC367" i="2"/>
  <c r="CD367" i="2"/>
  <c r="CA368" i="2"/>
  <c r="CB368" i="2"/>
  <c r="CC368" i="2"/>
  <c r="CD368" i="2"/>
  <c r="CA369" i="2"/>
  <c r="CB369" i="2"/>
  <c r="CC369" i="2"/>
  <c r="CD369" i="2"/>
  <c r="CA370" i="2"/>
  <c r="CB370" i="2"/>
  <c r="CC370" i="2"/>
  <c r="CD370" i="2"/>
  <c r="CA371" i="2"/>
  <c r="CB371" i="2"/>
  <c r="CC371" i="2"/>
  <c r="CD371" i="2"/>
  <c r="CA372" i="2"/>
  <c r="CB372" i="2"/>
  <c r="CC372" i="2"/>
  <c r="CD372" i="2"/>
  <c r="CA373" i="2"/>
  <c r="CB373" i="2"/>
  <c r="CC373" i="2"/>
  <c r="CD373" i="2"/>
  <c r="CA374" i="2"/>
  <c r="CB374" i="2"/>
  <c r="CC374" i="2"/>
  <c r="CD374" i="2"/>
  <c r="CA375" i="2"/>
  <c r="CB375" i="2"/>
  <c r="CC375" i="2"/>
  <c r="CD375" i="2"/>
  <c r="CA376" i="2"/>
  <c r="CB376" i="2"/>
  <c r="CC376" i="2"/>
  <c r="CD376" i="2"/>
  <c r="CA377" i="2"/>
  <c r="CB377" i="2"/>
  <c r="CC377" i="2"/>
  <c r="CD377" i="2"/>
  <c r="CA378" i="2"/>
  <c r="CB378" i="2"/>
  <c r="CC378" i="2"/>
  <c r="CD378" i="2"/>
  <c r="CA379" i="2"/>
  <c r="CB379" i="2"/>
  <c r="CC379" i="2"/>
  <c r="CD379" i="2"/>
  <c r="CA380" i="2"/>
  <c r="CB380" i="2"/>
  <c r="CC380" i="2"/>
  <c r="CD380" i="2"/>
  <c r="CA381" i="2"/>
  <c r="CB381" i="2"/>
  <c r="CC381" i="2"/>
  <c r="CD381" i="2"/>
  <c r="CA382" i="2"/>
  <c r="CB382" i="2"/>
  <c r="CC382" i="2"/>
  <c r="CD382" i="2"/>
  <c r="CA383" i="2"/>
  <c r="CB383" i="2"/>
  <c r="CC383" i="2"/>
  <c r="CD383" i="2"/>
  <c r="CA384" i="2"/>
  <c r="CB384" i="2"/>
  <c r="CC384" i="2"/>
  <c r="CD384" i="2"/>
  <c r="CA385" i="2"/>
  <c r="CB385" i="2"/>
  <c r="CC385" i="2"/>
  <c r="CD385" i="2"/>
  <c r="CA386" i="2"/>
  <c r="CB386" i="2"/>
  <c r="CC386" i="2"/>
  <c r="CD386" i="2"/>
  <c r="CA387" i="2"/>
  <c r="CB387" i="2"/>
  <c r="CC387" i="2"/>
  <c r="CD387" i="2"/>
  <c r="CA388" i="2"/>
  <c r="CB388" i="2"/>
  <c r="CC388" i="2"/>
  <c r="CD388" i="2"/>
  <c r="CA389" i="2"/>
  <c r="CB389" i="2"/>
  <c r="CC389" i="2"/>
  <c r="CD389" i="2"/>
  <c r="CA390" i="2"/>
  <c r="CB390" i="2"/>
  <c r="CC390" i="2"/>
  <c r="CD390" i="2"/>
  <c r="CA391" i="2"/>
  <c r="CB391" i="2"/>
  <c r="CC391" i="2"/>
  <c r="CD391" i="2"/>
  <c r="CA392" i="2"/>
  <c r="CB392" i="2"/>
  <c r="CC392" i="2"/>
  <c r="CD392" i="2"/>
  <c r="CA393" i="2"/>
  <c r="CB393" i="2"/>
  <c r="CC393" i="2"/>
  <c r="CD393" i="2"/>
  <c r="CA394" i="2"/>
  <c r="CB394" i="2"/>
  <c r="CC394" i="2"/>
  <c r="CD394" i="2"/>
  <c r="CA395" i="2"/>
  <c r="CB395" i="2"/>
  <c r="CC395" i="2"/>
  <c r="CD395" i="2"/>
  <c r="CA396" i="2"/>
  <c r="CB396" i="2"/>
  <c r="CC396" i="2"/>
  <c r="CD396" i="2"/>
  <c r="CA397" i="2"/>
  <c r="CB397" i="2"/>
  <c r="CC397" i="2"/>
  <c r="CD397" i="2"/>
  <c r="CA398" i="2"/>
  <c r="CB398" i="2"/>
  <c r="CC398" i="2"/>
  <c r="CD398" i="2"/>
  <c r="CA399" i="2"/>
  <c r="CB399" i="2"/>
  <c r="CC399" i="2"/>
  <c r="CD399" i="2"/>
  <c r="CA400" i="2"/>
  <c r="CB400" i="2"/>
  <c r="CC400" i="2"/>
  <c r="CD400" i="2"/>
  <c r="CI451" i="1"/>
  <c r="CH451" i="1"/>
  <c r="CG451" i="1"/>
  <c r="CF451" i="1"/>
  <c r="CE451" i="1"/>
  <c r="CD451" i="1"/>
  <c r="CC451" i="1"/>
  <c r="CB451" i="1"/>
  <c r="CA451" i="1"/>
  <c r="BZ451" i="1"/>
  <c r="BX451" i="1"/>
  <c r="BW451" i="1"/>
  <c r="BV451" i="1"/>
  <c r="BU451" i="1"/>
  <c r="BT451" i="1"/>
  <c r="BS451" i="1"/>
  <c r="CI450" i="1"/>
  <c r="CH450" i="1"/>
  <c r="CG450" i="1"/>
  <c r="CF450" i="1"/>
  <c r="CE450" i="1"/>
  <c r="CD450" i="1"/>
  <c r="CC450" i="1"/>
  <c r="CB450" i="1"/>
  <c r="CA450" i="1"/>
  <c r="BZ450" i="1"/>
  <c r="BX450" i="1"/>
  <c r="BW450" i="1"/>
  <c r="BV450" i="1"/>
  <c r="BU450" i="1"/>
  <c r="BT450" i="1"/>
  <c r="BS450" i="1"/>
  <c r="CI449" i="1"/>
  <c r="CH449" i="1"/>
  <c r="CG449" i="1"/>
  <c r="CF449" i="1"/>
  <c r="CE449" i="1"/>
  <c r="CD449" i="1"/>
  <c r="CC449" i="1"/>
  <c r="CB449" i="1"/>
  <c r="CA449" i="1"/>
  <c r="BZ449" i="1"/>
  <c r="BX449" i="1"/>
  <c r="BW449" i="1"/>
  <c r="BV449" i="1"/>
  <c r="BU449" i="1"/>
  <c r="BT449" i="1"/>
  <c r="BS449" i="1"/>
  <c r="CI448" i="1"/>
  <c r="CH448" i="1"/>
  <c r="CG448" i="1"/>
  <c r="CF448" i="1"/>
  <c r="CE448" i="1"/>
  <c r="CD448" i="1"/>
  <c r="CC448" i="1"/>
  <c r="CB448" i="1"/>
  <c r="CA448" i="1"/>
  <c r="BZ448" i="1"/>
  <c r="BX448" i="1"/>
  <c r="BW448" i="1"/>
  <c r="BV448" i="1"/>
  <c r="BU448" i="1"/>
  <c r="BT448" i="1"/>
  <c r="BS448" i="1"/>
  <c r="CI447" i="1"/>
  <c r="CH447" i="1"/>
  <c r="CG447" i="1"/>
  <c r="CF447" i="1"/>
  <c r="CE447" i="1"/>
  <c r="CD447" i="1"/>
  <c r="CC447" i="1"/>
  <c r="CB447" i="1"/>
  <c r="CA447" i="1"/>
  <c r="BZ447" i="1"/>
  <c r="BX447" i="1"/>
  <c r="BW447" i="1"/>
  <c r="BV447" i="1"/>
  <c r="BU447" i="1"/>
  <c r="BT447" i="1"/>
  <c r="BS447" i="1"/>
  <c r="CI446" i="1"/>
  <c r="CH446" i="1"/>
  <c r="CG446" i="1"/>
  <c r="CF446" i="1"/>
  <c r="CE446" i="1"/>
  <c r="CD446" i="1"/>
  <c r="CC446" i="1"/>
  <c r="CB446" i="1"/>
  <c r="CA446" i="1"/>
  <c r="BZ446" i="1"/>
  <c r="BX446" i="1"/>
  <c r="BW446" i="1"/>
  <c r="BV446" i="1"/>
  <c r="BU446" i="1"/>
  <c r="BT446" i="1"/>
  <c r="BS446" i="1"/>
  <c r="CI445" i="1"/>
  <c r="CH445" i="1"/>
  <c r="CG445" i="1"/>
  <c r="CF445" i="1"/>
  <c r="CE445" i="1"/>
  <c r="CD445" i="1"/>
  <c r="CC445" i="1"/>
  <c r="CB445" i="1"/>
  <c r="CA445" i="1"/>
  <c r="BZ445" i="1"/>
  <c r="BX445" i="1"/>
  <c r="BW445" i="1"/>
  <c r="BV445" i="1"/>
  <c r="BU445" i="1"/>
  <c r="BT445" i="1"/>
  <c r="BS445" i="1"/>
  <c r="CI444" i="1"/>
  <c r="CH444" i="1"/>
  <c r="CG444" i="1"/>
  <c r="CF444" i="1"/>
  <c r="CE444" i="1"/>
  <c r="CD444" i="1"/>
  <c r="CC444" i="1"/>
  <c r="CB444" i="1"/>
  <c r="CA444" i="1"/>
  <c r="BZ444" i="1"/>
  <c r="BX444" i="1"/>
  <c r="BW444" i="1"/>
  <c r="BV444" i="1"/>
  <c r="BU444" i="1"/>
  <c r="BT444" i="1"/>
  <c r="BS444" i="1"/>
  <c r="CI443" i="1"/>
  <c r="CH443" i="1"/>
  <c r="CG443" i="1"/>
  <c r="CF443" i="1"/>
  <c r="CE443" i="1"/>
  <c r="CD443" i="1"/>
  <c r="CC443" i="1"/>
  <c r="CB443" i="1"/>
  <c r="CA443" i="1"/>
  <c r="BZ443" i="1"/>
  <c r="BX443" i="1"/>
  <c r="BW443" i="1"/>
  <c r="BV443" i="1"/>
  <c r="BU443" i="1"/>
  <c r="BT443" i="1"/>
  <c r="BS443" i="1"/>
  <c r="CI442" i="1"/>
  <c r="CH442" i="1"/>
  <c r="CG442" i="1"/>
  <c r="CF442" i="1"/>
  <c r="CE442" i="1"/>
  <c r="CD442" i="1"/>
  <c r="CC442" i="1"/>
  <c r="CB442" i="1"/>
  <c r="CA442" i="1"/>
  <c r="BZ442" i="1"/>
  <c r="BX442" i="1"/>
  <c r="BW442" i="1"/>
  <c r="BV442" i="1"/>
  <c r="BU442" i="1"/>
  <c r="BT442" i="1"/>
  <c r="BS442" i="1"/>
  <c r="CI441" i="1"/>
  <c r="CH441" i="1"/>
  <c r="CG441" i="1"/>
  <c r="CF441" i="1"/>
  <c r="CE441" i="1"/>
  <c r="CD441" i="1"/>
  <c r="CC441" i="1"/>
  <c r="CB441" i="1"/>
  <c r="CA441" i="1"/>
  <c r="BZ441" i="1"/>
  <c r="BX441" i="1"/>
  <c r="BW441" i="1"/>
  <c r="BV441" i="1"/>
  <c r="BU441" i="1"/>
  <c r="BT441" i="1"/>
  <c r="BS441" i="1"/>
  <c r="CI440" i="1"/>
  <c r="CI452" i="1" s="1"/>
  <c r="CH440" i="1"/>
  <c r="CH452" i="1" s="1"/>
  <c r="CG440" i="1"/>
  <c r="CG452" i="1" s="1"/>
  <c r="BS440" i="1"/>
  <c r="BS452" i="1" s="1"/>
  <c r="CF439" i="1"/>
  <c r="CE439" i="1"/>
  <c r="CD439" i="1"/>
  <c r="CC439" i="1"/>
  <c r="CB439" i="1"/>
  <c r="CA439" i="1"/>
  <c r="BZ439" i="1"/>
  <c r="BX439" i="1"/>
  <c r="BW439" i="1"/>
  <c r="BV439" i="1"/>
  <c r="BU439" i="1"/>
  <c r="BT439" i="1"/>
  <c r="BS439" i="1"/>
  <c r="CI402" i="1"/>
  <c r="CH402" i="1"/>
  <c r="CG402" i="1"/>
  <c r="BS402" i="1"/>
  <c r="CD400" i="1"/>
  <c r="CC400" i="1"/>
  <c r="CB400" i="1"/>
  <c r="CA400" i="1"/>
  <c r="BW400" i="1"/>
  <c r="BV400" i="1"/>
  <c r="BU400" i="1"/>
  <c r="BT400" i="1"/>
  <c r="BX400" i="1" s="1"/>
  <c r="CD399" i="1"/>
  <c r="CC399" i="1"/>
  <c r="CB399" i="1"/>
  <c r="CE399" i="1" s="1"/>
  <c r="CA399" i="1"/>
  <c r="BW399" i="1"/>
  <c r="BV399" i="1"/>
  <c r="BU399" i="1"/>
  <c r="BT399" i="1"/>
  <c r="CD398" i="1"/>
  <c r="CC398" i="1"/>
  <c r="CB398" i="1"/>
  <c r="CE398" i="1" s="1"/>
  <c r="CA398" i="1"/>
  <c r="BW398" i="1"/>
  <c r="BV398" i="1"/>
  <c r="BU398" i="1"/>
  <c r="BX398" i="1" s="1"/>
  <c r="CF398" i="1" s="1"/>
  <c r="BT398" i="1"/>
  <c r="CE397" i="1"/>
  <c r="CD397" i="1"/>
  <c r="CC397" i="1"/>
  <c r="CB397" i="1"/>
  <c r="CA397" i="1"/>
  <c r="BW397" i="1"/>
  <c r="BV397" i="1"/>
  <c r="BU397" i="1"/>
  <c r="BX397" i="1" s="1"/>
  <c r="BT397" i="1"/>
  <c r="CD396" i="1"/>
  <c r="CC396" i="1"/>
  <c r="CB396" i="1"/>
  <c r="CA396" i="1"/>
  <c r="CE396" i="1" s="1"/>
  <c r="BX396" i="1"/>
  <c r="BW396" i="1"/>
  <c r="BV396" i="1"/>
  <c r="BU396" i="1"/>
  <c r="BT396" i="1"/>
  <c r="CD395" i="1"/>
  <c r="CC395" i="1"/>
  <c r="CB395" i="1"/>
  <c r="CA395" i="1"/>
  <c r="BW395" i="1"/>
  <c r="BV395" i="1"/>
  <c r="BU395" i="1"/>
  <c r="BT395" i="1"/>
  <c r="BX395" i="1" s="1"/>
  <c r="CD394" i="1"/>
  <c r="CC394" i="1"/>
  <c r="CB394" i="1"/>
  <c r="CA394" i="1"/>
  <c r="CE394" i="1" s="1"/>
  <c r="BW394" i="1"/>
  <c r="BV394" i="1"/>
  <c r="BU394" i="1"/>
  <c r="BT394" i="1"/>
  <c r="CD393" i="1"/>
  <c r="CC393" i="1"/>
  <c r="CB393" i="1"/>
  <c r="CA393" i="1"/>
  <c r="CE393" i="1" s="1"/>
  <c r="BW393" i="1"/>
  <c r="BV393" i="1"/>
  <c r="BU393" i="1"/>
  <c r="BT393" i="1"/>
  <c r="BX393" i="1" s="1"/>
  <c r="CD392" i="1"/>
  <c r="CC392" i="1"/>
  <c r="CB392" i="1"/>
  <c r="CA392" i="1"/>
  <c r="CE392" i="1" s="1"/>
  <c r="BW392" i="1"/>
  <c r="BV392" i="1"/>
  <c r="BU392" i="1"/>
  <c r="BT392" i="1"/>
  <c r="BX392" i="1" s="1"/>
  <c r="CD391" i="1"/>
  <c r="CC391" i="1"/>
  <c r="CB391" i="1"/>
  <c r="CE391" i="1" s="1"/>
  <c r="CA391" i="1"/>
  <c r="BW391" i="1"/>
  <c r="BV391" i="1"/>
  <c r="BU391" i="1"/>
  <c r="BT391" i="1"/>
  <c r="CD390" i="1"/>
  <c r="CC390" i="1"/>
  <c r="CB390" i="1"/>
  <c r="CE390" i="1" s="1"/>
  <c r="CA390" i="1"/>
  <c r="BW390" i="1"/>
  <c r="BV390" i="1"/>
  <c r="BU390" i="1"/>
  <c r="BX390" i="1" s="1"/>
  <c r="BT390" i="1"/>
  <c r="CE389" i="1"/>
  <c r="CD389" i="1"/>
  <c r="CC389" i="1"/>
  <c r="CB389" i="1"/>
  <c r="CA389" i="1"/>
  <c r="BW389" i="1"/>
  <c r="BV389" i="1"/>
  <c r="BU389" i="1"/>
  <c r="BX389" i="1" s="1"/>
  <c r="BT389" i="1"/>
  <c r="CD388" i="1"/>
  <c r="CC388" i="1"/>
  <c r="CB388" i="1"/>
  <c r="CE388" i="1" s="1"/>
  <c r="CA388" i="1"/>
  <c r="BX388" i="1"/>
  <c r="BW388" i="1"/>
  <c r="BV388" i="1"/>
  <c r="BU388" i="1"/>
  <c r="BT388" i="1"/>
  <c r="CD387" i="1"/>
  <c r="CC387" i="1"/>
  <c r="CB387" i="1"/>
  <c r="CA387" i="1"/>
  <c r="BW387" i="1"/>
  <c r="BV387" i="1"/>
  <c r="BU387" i="1"/>
  <c r="BT387" i="1"/>
  <c r="BX387" i="1" s="1"/>
  <c r="CD386" i="1"/>
  <c r="CC386" i="1"/>
  <c r="CB386" i="1"/>
  <c r="CA386" i="1"/>
  <c r="CE386" i="1" s="1"/>
  <c r="BW386" i="1"/>
  <c r="BV386" i="1"/>
  <c r="BU386" i="1"/>
  <c r="BT386" i="1"/>
  <c r="CD385" i="1"/>
  <c r="CC385" i="1"/>
  <c r="CB385" i="1"/>
  <c r="CA385" i="1"/>
  <c r="CE385" i="1" s="1"/>
  <c r="BW385" i="1"/>
  <c r="BV385" i="1"/>
  <c r="BU385" i="1"/>
  <c r="BT385" i="1"/>
  <c r="BX385" i="1" s="1"/>
  <c r="CF385" i="1" s="1"/>
  <c r="CD384" i="1"/>
  <c r="CC384" i="1"/>
  <c r="CB384" i="1"/>
  <c r="CA384" i="1"/>
  <c r="BW384" i="1"/>
  <c r="BV384" i="1"/>
  <c r="BU384" i="1"/>
  <c r="BT384" i="1"/>
  <c r="BX384" i="1" s="1"/>
  <c r="CD383" i="1"/>
  <c r="CC383" i="1"/>
  <c r="CB383" i="1"/>
  <c r="CE383" i="1" s="1"/>
  <c r="CA383" i="1"/>
  <c r="BW383" i="1"/>
  <c r="BV383" i="1"/>
  <c r="BU383" i="1"/>
  <c r="BT383" i="1"/>
  <c r="BX383" i="1" s="1"/>
  <c r="CD382" i="1"/>
  <c r="CC382" i="1"/>
  <c r="CB382" i="1"/>
  <c r="CE382" i="1" s="1"/>
  <c r="CA382" i="1"/>
  <c r="BW382" i="1"/>
  <c r="BV382" i="1"/>
  <c r="BU382" i="1"/>
  <c r="BX382" i="1" s="1"/>
  <c r="BT382" i="1"/>
  <c r="CE381" i="1"/>
  <c r="CD381" i="1"/>
  <c r="CC381" i="1"/>
  <c r="CB381" i="1"/>
  <c r="CA381" i="1"/>
  <c r="BW381" i="1"/>
  <c r="BV381" i="1"/>
  <c r="BU381" i="1"/>
  <c r="BX381" i="1" s="1"/>
  <c r="BT381" i="1"/>
  <c r="CD380" i="1"/>
  <c r="CC380" i="1"/>
  <c r="CB380" i="1"/>
  <c r="CE380" i="1" s="1"/>
  <c r="CA380" i="1"/>
  <c r="BX380" i="1"/>
  <c r="CF380" i="1" s="1"/>
  <c r="BW380" i="1"/>
  <c r="BV380" i="1"/>
  <c r="BU380" i="1"/>
  <c r="BT380" i="1"/>
  <c r="CD379" i="1"/>
  <c r="CC379" i="1"/>
  <c r="CB379" i="1"/>
  <c r="CA379" i="1"/>
  <c r="CE379" i="1" s="1"/>
  <c r="BW379" i="1"/>
  <c r="BV379" i="1"/>
  <c r="BU379" i="1"/>
  <c r="BX379" i="1" s="1"/>
  <c r="CF379" i="1" s="1"/>
  <c r="BT379" i="1"/>
  <c r="CD378" i="1"/>
  <c r="CC378" i="1"/>
  <c r="CB378" i="1"/>
  <c r="CA378" i="1"/>
  <c r="CE378" i="1" s="1"/>
  <c r="BW378" i="1"/>
  <c r="BV378" i="1"/>
  <c r="BU378" i="1"/>
  <c r="BT378" i="1"/>
  <c r="CD377" i="1"/>
  <c r="CC377" i="1"/>
  <c r="CB377" i="1"/>
  <c r="CA377" i="1"/>
  <c r="CE377" i="1" s="1"/>
  <c r="BW377" i="1"/>
  <c r="BV377" i="1"/>
  <c r="BU377" i="1"/>
  <c r="BT377" i="1"/>
  <c r="BX377" i="1" s="1"/>
  <c r="CF377" i="1" s="1"/>
  <c r="CD376" i="1"/>
  <c r="CC376" i="1"/>
  <c r="CB376" i="1"/>
  <c r="CA376" i="1"/>
  <c r="CE376" i="1" s="1"/>
  <c r="BW376" i="1"/>
  <c r="BV376" i="1"/>
  <c r="BU376" i="1"/>
  <c r="BT376" i="1"/>
  <c r="BX376" i="1" s="1"/>
  <c r="CF376" i="1" s="1"/>
  <c r="CD375" i="1"/>
  <c r="CC375" i="1"/>
  <c r="CB375" i="1"/>
  <c r="CE375" i="1" s="1"/>
  <c r="CA375" i="1"/>
  <c r="BW375" i="1"/>
  <c r="BV375" i="1"/>
  <c r="BU375" i="1"/>
  <c r="BT375" i="1"/>
  <c r="BX375" i="1" s="1"/>
  <c r="CF375" i="1" s="1"/>
  <c r="CD374" i="1"/>
  <c r="CC374" i="1"/>
  <c r="CB374" i="1"/>
  <c r="CE374" i="1" s="1"/>
  <c r="CA374" i="1"/>
  <c r="BW374" i="1"/>
  <c r="BV374" i="1"/>
  <c r="BU374" i="1"/>
  <c r="BX374" i="1" s="1"/>
  <c r="BT374" i="1"/>
  <c r="CE373" i="1"/>
  <c r="CD373" i="1"/>
  <c r="CC373" i="1"/>
  <c r="CB373" i="1"/>
  <c r="CA373" i="1"/>
  <c r="BW373" i="1"/>
  <c r="BV373" i="1"/>
  <c r="BU373" i="1"/>
  <c r="BX373" i="1" s="1"/>
  <c r="CF373" i="1" s="1"/>
  <c r="BT373" i="1"/>
  <c r="CD372" i="1"/>
  <c r="CC372" i="1"/>
  <c r="CB372" i="1"/>
  <c r="CE372" i="1" s="1"/>
  <c r="CA372" i="1"/>
  <c r="BX372" i="1"/>
  <c r="CF372" i="1" s="1"/>
  <c r="BW372" i="1"/>
  <c r="BV372" i="1"/>
  <c r="BU372" i="1"/>
  <c r="BT372" i="1"/>
  <c r="CD371" i="1"/>
  <c r="CC371" i="1"/>
  <c r="CB371" i="1"/>
  <c r="CA371" i="1"/>
  <c r="CE371" i="1" s="1"/>
  <c r="BW371" i="1"/>
  <c r="BV371" i="1"/>
  <c r="BU371" i="1"/>
  <c r="BX371" i="1" s="1"/>
  <c r="BT371" i="1"/>
  <c r="CD370" i="1"/>
  <c r="CC370" i="1"/>
  <c r="CB370" i="1"/>
  <c r="CA370" i="1"/>
  <c r="CE370" i="1" s="1"/>
  <c r="BW370" i="1"/>
  <c r="BV370" i="1"/>
  <c r="BU370" i="1"/>
  <c r="BT370" i="1"/>
  <c r="BX370" i="1" s="1"/>
  <c r="CF370" i="1" s="1"/>
  <c r="CD369" i="1"/>
  <c r="CC369" i="1"/>
  <c r="CB369" i="1"/>
  <c r="CA369" i="1"/>
  <c r="CE369" i="1" s="1"/>
  <c r="BW369" i="1"/>
  <c r="BV369" i="1"/>
  <c r="BU369" i="1"/>
  <c r="BT369" i="1"/>
  <c r="BX369" i="1" s="1"/>
  <c r="CF369" i="1" s="1"/>
  <c r="CD368" i="1"/>
  <c r="CC368" i="1"/>
  <c r="CB368" i="1"/>
  <c r="CA368" i="1"/>
  <c r="BW368" i="1"/>
  <c r="BV368" i="1"/>
  <c r="BU368" i="1"/>
  <c r="BT368" i="1"/>
  <c r="BX368" i="1" s="1"/>
  <c r="CD367" i="1"/>
  <c r="CC367" i="1"/>
  <c r="CB367" i="1"/>
  <c r="CE367" i="1" s="1"/>
  <c r="CA367" i="1"/>
  <c r="BW367" i="1"/>
  <c r="BV367" i="1"/>
  <c r="BU367" i="1"/>
  <c r="BT367" i="1"/>
  <c r="CD366" i="1"/>
  <c r="CC366" i="1"/>
  <c r="CB366" i="1"/>
  <c r="CE366" i="1" s="1"/>
  <c r="CA366" i="1"/>
  <c r="BW366" i="1"/>
  <c r="BV366" i="1"/>
  <c r="BU366" i="1"/>
  <c r="BX366" i="1" s="1"/>
  <c r="BT366" i="1"/>
  <c r="CE365" i="1"/>
  <c r="CD365" i="1"/>
  <c r="CC365" i="1"/>
  <c r="CB365" i="1"/>
  <c r="CA365" i="1"/>
  <c r="BW365" i="1"/>
  <c r="BV365" i="1"/>
  <c r="BU365" i="1"/>
  <c r="BX365" i="1" s="1"/>
  <c r="BT365" i="1"/>
  <c r="CD364" i="1"/>
  <c r="CC364" i="1"/>
  <c r="CB364" i="1"/>
  <c r="CE364" i="1" s="1"/>
  <c r="CA364" i="1"/>
  <c r="BX364" i="1"/>
  <c r="BW364" i="1"/>
  <c r="BV364" i="1"/>
  <c r="BU364" i="1"/>
  <c r="BT364" i="1"/>
  <c r="CD363" i="1"/>
  <c r="CC363" i="1"/>
  <c r="CB363" i="1"/>
  <c r="CA363" i="1"/>
  <c r="BW363" i="1"/>
  <c r="BV363" i="1"/>
  <c r="BU363" i="1"/>
  <c r="BX363" i="1" s="1"/>
  <c r="BT363" i="1"/>
  <c r="CD362" i="1"/>
  <c r="CC362" i="1"/>
  <c r="CB362" i="1"/>
  <c r="CA362" i="1"/>
  <c r="CE362" i="1" s="1"/>
  <c r="BW362" i="1"/>
  <c r="BV362" i="1"/>
  <c r="BU362" i="1"/>
  <c r="BT362" i="1"/>
  <c r="BX362" i="1" s="1"/>
  <c r="CF362" i="1" s="1"/>
  <c r="CD361" i="1"/>
  <c r="CC361" i="1"/>
  <c r="CB361" i="1"/>
  <c r="CA361" i="1"/>
  <c r="CE361" i="1" s="1"/>
  <c r="BW361" i="1"/>
  <c r="BV361" i="1"/>
  <c r="BU361" i="1"/>
  <c r="BT361" i="1"/>
  <c r="BX361" i="1" s="1"/>
  <c r="CF361" i="1" s="1"/>
  <c r="CD360" i="1"/>
  <c r="CC360" i="1"/>
  <c r="CB360" i="1"/>
  <c r="CA360" i="1"/>
  <c r="BW360" i="1"/>
  <c r="BV360" i="1"/>
  <c r="BU360" i="1"/>
  <c r="BT360" i="1"/>
  <c r="BX360" i="1" s="1"/>
  <c r="CD359" i="1"/>
  <c r="CC359" i="1"/>
  <c r="CB359" i="1"/>
  <c r="CE359" i="1" s="1"/>
  <c r="CA359" i="1"/>
  <c r="BW359" i="1"/>
  <c r="BV359" i="1"/>
  <c r="BU359" i="1"/>
  <c r="BT359" i="1"/>
  <c r="BX359" i="1" s="1"/>
  <c r="CF359" i="1" s="1"/>
  <c r="CD358" i="1"/>
  <c r="CC358" i="1"/>
  <c r="CB358" i="1"/>
  <c r="CE358" i="1" s="1"/>
  <c r="CA358" i="1"/>
  <c r="BW358" i="1"/>
  <c r="BV358" i="1"/>
  <c r="BU358" i="1"/>
  <c r="BX358" i="1" s="1"/>
  <c r="CF358" i="1" s="1"/>
  <c r="BT358" i="1"/>
  <c r="CE357" i="1"/>
  <c r="CD357" i="1"/>
  <c r="CC357" i="1"/>
  <c r="CB357" i="1"/>
  <c r="CA357" i="1"/>
  <c r="BW357" i="1"/>
  <c r="BV357" i="1"/>
  <c r="BU357" i="1"/>
  <c r="BX357" i="1" s="1"/>
  <c r="CF357" i="1" s="1"/>
  <c r="BT357" i="1"/>
  <c r="CD356" i="1"/>
  <c r="CC356" i="1"/>
  <c r="CE356" i="1" s="1"/>
  <c r="CB356" i="1"/>
  <c r="CA356" i="1"/>
  <c r="BX356" i="1"/>
  <c r="CF356" i="1" s="1"/>
  <c r="BW356" i="1"/>
  <c r="BV356" i="1"/>
  <c r="BU356" i="1"/>
  <c r="BT356" i="1"/>
  <c r="CD355" i="1"/>
  <c r="CC355" i="1"/>
  <c r="CB355" i="1"/>
  <c r="CA355" i="1"/>
  <c r="CE355" i="1" s="1"/>
  <c r="BW355" i="1"/>
  <c r="BV355" i="1"/>
  <c r="BX355" i="1" s="1"/>
  <c r="CF355" i="1" s="1"/>
  <c r="BU355" i="1"/>
  <c r="BT355" i="1"/>
  <c r="CD354" i="1"/>
  <c r="CC354" i="1"/>
  <c r="CB354" i="1"/>
  <c r="CA354" i="1"/>
  <c r="CE354" i="1" s="1"/>
  <c r="BW354" i="1"/>
  <c r="BV354" i="1"/>
  <c r="BU354" i="1"/>
  <c r="BT354" i="1"/>
  <c r="CD353" i="1"/>
  <c r="CC353" i="1"/>
  <c r="CB353" i="1"/>
  <c r="CA353" i="1"/>
  <c r="CE353" i="1" s="1"/>
  <c r="BW353" i="1"/>
  <c r="BV353" i="1"/>
  <c r="BU353" i="1"/>
  <c r="BT353" i="1"/>
  <c r="BX353" i="1" s="1"/>
  <c r="CD352" i="1"/>
  <c r="CC352" i="1"/>
  <c r="CB352" i="1"/>
  <c r="CA352" i="1"/>
  <c r="CE352" i="1" s="1"/>
  <c r="BW352" i="1"/>
  <c r="BV352" i="1"/>
  <c r="BU352" i="1"/>
  <c r="BT352" i="1"/>
  <c r="BX352" i="1" s="1"/>
  <c r="CD351" i="1"/>
  <c r="CC351" i="1"/>
  <c r="CB351" i="1"/>
  <c r="CE351" i="1" s="1"/>
  <c r="CA351" i="1"/>
  <c r="BW351" i="1"/>
  <c r="BV351" i="1"/>
  <c r="BU351" i="1"/>
  <c r="BT351" i="1"/>
  <c r="CD350" i="1"/>
  <c r="CC350" i="1"/>
  <c r="CB350" i="1"/>
  <c r="CE350" i="1" s="1"/>
  <c r="CA350" i="1"/>
  <c r="BW350" i="1"/>
  <c r="BV350" i="1"/>
  <c r="BU350" i="1"/>
  <c r="BX350" i="1" s="1"/>
  <c r="CF350" i="1" s="1"/>
  <c r="BT350" i="1"/>
  <c r="CE349" i="1"/>
  <c r="CD349" i="1"/>
  <c r="CC349" i="1"/>
  <c r="CB349" i="1"/>
  <c r="CA349" i="1"/>
  <c r="BW349" i="1"/>
  <c r="BV349" i="1"/>
  <c r="BU349" i="1"/>
  <c r="BX349" i="1" s="1"/>
  <c r="CF349" i="1" s="1"/>
  <c r="BT349" i="1"/>
  <c r="CD348" i="1"/>
  <c r="CC348" i="1"/>
  <c r="CE348" i="1" s="1"/>
  <c r="CB348" i="1"/>
  <c r="CA348" i="1"/>
  <c r="BX348" i="1"/>
  <c r="BW348" i="1"/>
  <c r="BV348" i="1"/>
  <c r="BU348" i="1"/>
  <c r="BT348" i="1"/>
  <c r="CD347" i="1"/>
  <c r="CC347" i="1"/>
  <c r="CB347" i="1"/>
  <c r="CA347" i="1"/>
  <c r="CE347" i="1" s="1"/>
  <c r="BW347" i="1"/>
  <c r="BV347" i="1"/>
  <c r="BX347" i="1" s="1"/>
  <c r="BU347" i="1"/>
  <c r="BT347" i="1"/>
  <c r="CD346" i="1"/>
  <c r="CC346" i="1"/>
  <c r="CB346" i="1"/>
  <c r="CA346" i="1"/>
  <c r="CE346" i="1" s="1"/>
  <c r="BW346" i="1"/>
  <c r="BV346" i="1"/>
  <c r="BU346" i="1"/>
  <c r="BT346" i="1"/>
  <c r="BX346" i="1" s="1"/>
  <c r="CF346" i="1" s="1"/>
  <c r="CD345" i="1"/>
  <c r="CC345" i="1"/>
  <c r="CB345" i="1"/>
  <c r="CA345" i="1"/>
  <c r="CE345" i="1" s="1"/>
  <c r="BW345" i="1"/>
  <c r="BV345" i="1"/>
  <c r="BU345" i="1"/>
  <c r="BT345" i="1"/>
  <c r="BX345" i="1" s="1"/>
  <c r="CD344" i="1"/>
  <c r="CC344" i="1"/>
  <c r="CB344" i="1"/>
  <c r="CA344" i="1"/>
  <c r="CE344" i="1" s="1"/>
  <c r="BW344" i="1"/>
  <c r="BV344" i="1"/>
  <c r="BU344" i="1"/>
  <c r="BT344" i="1"/>
  <c r="BX344" i="1" s="1"/>
  <c r="CD343" i="1"/>
  <c r="CC343" i="1"/>
  <c r="CB343" i="1"/>
  <c r="CE343" i="1" s="1"/>
  <c r="CA343" i="1"/>
  <c r="BW343" i="1"/>
  <c r="BV343" i="1"/>
  <c r="BU343" i="1"/>
  <c r="BT343" i="1"/>
  <c r="BX343" i="1" s="1"/>
  <c r="CF343" i="1" s="1"/>
  <c r="CD342" i="1"/>
  <c r="CC342" i="1"/>
  <c r="CB342" i="1"/>
  <c r="CE342" i="1" s="1"/>
  <c r="CA342" i="1"/>
  <c r="BW342" i="1"/>
  <c r="BV342" i="1"/>
  <c r="BU342" i="1"/>
  <c r="BX342" i="1" s="1"/>
  <c r="BT342" i="1"/>
  <c r="CE341" i="1"/>
  <c r="CD341" i="1"/>
  <c r="CC341" i="1"/>
  <c r="CB341" i="1"/>
  <c r="CA341" i="1"/>
  <c r="BW341" i="1"/>
  <c r="BV341" i="1"/>
  <c r="BU341" i="1"/>
  <c r="BX341" i="1" s="1"/>
  <c r="CF341" i="1" s="1"/>
  <c r="BT341" i="1"/>
  <c r="CD340" i="1"/>
  <c r="CC340" i="1"/>
  <c r="CE340" i="1" s="1"/>
  <c r="CB340" i="1"/>
  <c r="CA340" i="1"/>
  <c r="BX340" i="1"/>
  <c r="BW340" i="1"/>
  <c r="BV340" i="1"/>
  <c r="BU340" i="1"/>
  <c r="BT340" i="1"/>
  <c r="CD339" i="1"/>
  <c r="CC339" i="1"/>
  <c r="CB339" i="1"/>
  <c r="CA339" i="1"/>
  <c r="BW339" i="1"/>
  <c r="BV339" i="1"/>
  <c r="BX339" i="1" s="1"/>
  <c r="BU339" i="1"/>
  <c r="BT339" i="1"/>
  <c r="CD338" i="1"/>
  <c r="CC338" i="1"/>
  <c r="CB338" i="1"/>
  <c r="CA338" i="1"/>
  <c r="CE338" i="1" s="1"/>
  <c r="BW338" i="1"/>
  <c r="BV338" i="1"/>
  <c r="BU338" i="1"/>
  <c r="BT338" i="1"/>
  <c r="BX338" i="1" s="1"/>
  <c r="CF338" i="1" s="1"/>
  <c r="CD337" i="1"/>
  <c r="CC337" i="1"/>
  <c r="CB337" i="1"/>
  <c r="CA337" i="1"/>
  <c r="CE337" i="1" s="1"/>
  <c r="BW337" i="1"/>
  <c r="BV337" i="1"/>
  <c r="BU337" i="1"/>
  <c r="BT337" i="1"/>
  <c r="BX337" i="1" s="1"/>
  <c r="CF337" i="1" s="1"/>
  <c r="CD336" i="1"/>
  <c r="CC336" i="1"/>
  <c r="CB336" i="1"/>
  <c r="CA336" i="1"/>
  <c r="BW336" i="1"/>
  <c r="BV336" i="1"/>
  <c r="BU336" i="1"/>
  <c r="BT336" i="1"/>
  <c r="BX336" i="1" s="1"/>
  <c r="CD335" i="1"/>
  <c r="CC335" i="1"/>
  <c r="CB335" i="1"/>
  <c r="CE335" i="1" s="1"/>
  <c r="CA335" i="1"/>
  <c r="BW335" i="1"/>
  <c r="BV335" i="1"/>
  <c r="BU335" i="1"/>
  <c r="BT335" i="1"/>
  <c r="CD334" i="1"/>
  <c r="CC334" i="1"/>
  <c r="CB334" i="1"/>
  <c r="CE334" i="1" s="1"/>
  <c r="CA334" i="1"/>
  <c r="BW334" i="1"/>
  <c r="BV334" i="1"/>
  <c r="BU334" i="1"/>
  <c r="BX334" i="1" s="1"/>
  <c r="CF334" i="1" s="1"/>
  <c r="BT334" i="1"/>
  <c r="CE333" i="1"/>
  <c r="CD333" i="1"/>
  <c r="CC333" i="1"/>
  <c r="CB333" i="1"/>
  <c r="CA333" i="1"/>
  <c r="BW333" i="1"/>
  <c r="BV333" i="1"/>
  <c r="BU333" i="1"/>
  <c r="BX333" i="1" s="1"/>
  <c r="BT333" i="1"/>
  <c r="CD332" i="1"/>
  <c r="CC332" i="1"/>
  <c r="CE332" i="1" s="1"/>
  <c r="CB332" i="1"/>
  <c r="CA332" i="1"/>
  <c r="BX332" i="1"/>
  <c r="CF332" i="1" s="1"/>
  <c r="BW332" i="1"/>
  <c r="BV332" i="1"/>
  <c r="BU332" i="1"/>
  <c r="BT332" i="1"/>
  <c r="CD331" i="1"/>
  <c r="CC331" i="1"/>
  <c r="CB331" i="1"/>
  <c r="CA331" i="1"/>
  <c r="BW331" i="1"/>
  <c r="BV331" i="1"/>
  <c r="BX331" i="1" s="1"/>
  <c r="BU331" i="1"/>
  <c r="BT331" i="1"/>
  <c r="CD330" i="1"/>
  <c r="CC330" i="1"/>
  <c r="CB330" i="1"/>
  <c r="CA330" i="1"/>
  <c r="CE330" i="1" s="1"/>
  <c r="BW330" i="1"/>
  <c r="BV330" i="1"/>
  <c r="BU330" i="1"/>
  <c r="BT330" i="1"/>
  <c r="CD329" i="1"/>
  <c r="CC329" i="1"/>
  <c r="CB329" i="1"/>
  <c r="CA329" i="1"/>
  <c r="CE329" i="1" s="1"/>
  <c r="BW329" i="1"/>
  <c r="BV329" i="1"/>
  <c r="BU329" i="1"/>
  <c r="BT329" i="1"/>
  <c r="BX329" i="1" s="1"/>
  <c r="CD328" i="1"/>
  <c r="CC328" i="1"/>
  <c r="CB328" i="1"/>
  <c r="CA328" i="1"/>
  <c r="CE328" i="1" s="1"/>
  <c r="BW328" i="1"/>
  <c r="BV328" i="1"/>
  <c r="BU328" i="1"/>
  <c r="BT328" i="1"/>
  <c r="BX328" i="1" s="1"/>
  <c r="CD327" i="1"/>
  <c r="CC327" i="1"/>
  <c r="CB327" i="1"/>
  <c r="CE327" i="1" s="1"/>
  <c r="CA327" i="1"/>
  <c r="BW327" i="1"/>
  <c r="BV327" i="1"/>
  <c r="BU327" i="1"/>
  <c r="BT327" i="1"/>
  <c r="CD326" i="1"/>
  <c r="CC326" i="1"/>
  <c r="CB326" i="1"/>
  <c r="CE326" i="1" s="1"/>
  <c r="CA326" i="1"/>
  <c r="BW326" i="1"/>
  <c r="BV326" i="1"/>
  <c r="BU326" i="1"/>
  <c r="BX326" i="1" s="1"/>
  <c r="BT326" i="1"/>
  <c r="CE325" i="1"/>
  <c r="CD325" i="1"/>
  <c r="CC325" i="1"/>
  <c r="CB325" i="1"/>
  <c r="CA325" i="1"/>
  <c r="BW325" i="1"/>
  <c r="BV325" i="1"/>
  <c r="BU325" i="1"/>
  <c r="BX325" i="1" s="1"/>
  <c r="BT325" i="1"/>
  <c r="CD324" i="1"/>
  <c r="CC324" i="1"/>
  <c r="CE324" i="1" s="1"/>
  <c r="CB324" i="1"/>
  <c r="CA324" i="1"/>
  <c r="BX324" i="1"/>
  <c r="CF324" i="1" s="1"/>
  <c r="BW324" i="1"/>
  <c r="BV324" i="1"/>
  <c r="BU324" i="1"/>
  <c r="BT324" i="1"/>
  <c r="CD323" i="1"/>
  <c r="CC323" i="1"/>
  <c r="CB323" i="1"/>
  <c r="CA323" i="1"/>
  <c r="BW323" i="1"/>
  <c r="BV323" i="1"/>
  <c r="BX323" i="1" s="1"/>
  <c r="BU323" i="1"/>
  <c r="BT323" i="1"/>
  <c r="CD322" i="1"/>
  <c r="CC322" i="1"/>
  <c r="CB322" i="1"/>
  <c r="CA322" i="1"/>
  <c r="CE322" i="1" s="1"/>
  <c r="BW322" i="1"/>
  <c r="BV322" i="1"/>
  <c r="BU322" i="1"/>
  <c r="BT322" i="1"/>
  <c r="CD321" i="1"/>
  <c r="CC321" i="1"/>
  <c r="CB321" i="1"/>
  <c r="CA321" i="1"/>
  <c r="CE321" i="1" s="1"/>
  <c r="BW321" i="1"/>
  <c r="BV321" i="1"/>
  <c r="BU321" i="1"/>
  <c r="BT321" i="1"/>
  <c r="BX321" i="1" s="1"/>
  <c r="CF321" i="1" s="1"/>
  <c r="CD320" i="1"/>
  <c r="CC320" i="1"/>
  <c r="CB320" i="1"/>
  <c r="CA320" i="1"/>
  <c r="BW320" i="1"/>
  <c r="BV320" i="1"/>
  <c r="BU320" i="1"/>
  <c r="BT320" i="1"/>
  <c r="BX320" i="1" s="1"/>
  <c r="CD319" i="1"/>
  <c r="CC319" i="1"/>
  <c r="CB319" i="1"/>
  <c r="CE319" i="1" s="1"/>
  <c r="CA319" i="1"/>
  <c r="BW319" i="1"/>
  <c r="BV319" i="1"/>
  <c r="BU319" i="1"/>
  <c r="BT319" i="1"/>
  <c r="BX319" i="1" s="1"/>
  <c r="CD318" i="1"/>
  <c r="CC318" i="1"/>
  <c r="CB318" i="1"/>
  <c r="CE318" i="1" s="1"/>
  <c r="CA318" i="1"/>
  <c r="BW318" i="1"/>
  <c r="BV318" i="1"/>
  <c r="BU318" i="1"/>
  <c r="BX318" i="1" s="1"/>
  <c r="BT318" i="1"/>
  <c r="CE317" i="1"/>
  <c r="CD317" i="1"/>
  <c r="CC317" i="1"/>
  <c r="CB317" i="1"/>
  <c r="CA317" i="1"/>
  <c r="BW317" i="1"/>
  <c r="BV317" i="1"/>
  <c r="BU317" i="1"/>
  <c r="BX317" i="1" s="1"/>
  <c r="BT317" i="1"/>
  <c r="CD316" i="1"/>
  <c r="CC316" i="1"/>
  <c r="CE316" i="1" s="1"/>
  <c r="CB316" i="1"/>
  <c r="CA316" i="1"/>
  <c r="BX316" i="1"/>
  <c r="BW316" i="1"/>
  <c r="BV316" i="1"/>
  <c r="BU316" i="1"/>
  <c r="BT316" i="1"/>
  <c r="CD315" i="1"/>
  <c r="CC315" i="1"/>
  <c r="CB315" i="1"/>
  <c r="CA315" i="1"/>
  <c r="CE315" i="1" s="1"/>
  <c r="BW315" i="1"/>
  <c r="BV315" i="1"/>
  <c r="BX315" i="1" s="1"/>
  <c r="BU315" i="1"/>
  <c r="BT315" i="1"/>
  <c r="CD314" i="1"/>
  <c r="CC314" i="1"/>
  <c r="CB314" i="1"/>
  <c r="CA314" i="1"/>
  <c r="CE314" i="1" s="1"/>
  <c r="BW314" i="1"/>
  <c r="BV314" i="1"/>
  <c r="BU314" i="1"/>
  <c r="BT314" i="1"/>
  <c r="CD313" i="1"/>
  <c r="CC313" i="1"/>
  <c r="CB313" i="1"/>
  <c r="CA313" i="1"/>
  <c r="CE313" i="1" s="1"/>
  <c r="BW313" i="1"/>
  <c r="BV313" i="1"/>
  <c r="BU313" i="1"/>
  <c r="BT313" i="1"/>
  <c r="BX313" i="1" s="1"/>
  <c r="CF313" i="1" s="1"/>
  <c r="CD312" i="1"/>
  <c r="CC312" i="1"/>
  <c r="CB312" i="1"/>
  <c r="CA312" i="1"/>
  <c r="CE312" i="1" s="1"/>
  <c r="BW312" i="1"/>
  <c r="BV312" i="1"/>
  <c r="BU312" i="1"/>
  <c r="BT312" i="1"/>
  <c r="BX312" i="1" s="1"/>
  <c r="CF312" i="1" s="1"/>
  <c r="CD311" i="1"/>
  <c r="CC311" i="1"/>
  <c r="CB311" i="1"/>
  <c r="CE311" i="1" s="1"/>
  <c r="CA311" i="1"/>
  <c r="BW311" i="1"/>
  <c r="BV311" i="1"/>
  <c r="BU311" i="1"/>
  <c r="BT311" i="1"/>
  <c r="BX311" i="1" s="1"/>
  <c r="CF311" i="1" s="1"/>
  <c r="CD310" i="1"/>
  <c r="CC310" i="1"/>
  <c r="CB310" i="1"/>
  <c r="CE310" i="1" s="1"/>
  <c r="CA310" i="1"/>
  <c r="BW310" i="1"/>
  <c r="BV310" i="1"/>
  <c r="BU310" i="1"/>
  <c r="BX310" i="1" s="1"/>
  <c r="CF310" i="1" s="1"/>
  <c r="BT310" i="1"/>
  <c r="CE309" i="1"/>
  <c r="CD309" i="1"/>
  <c r="CC309" i="1"/>
  <c r="CB309" i="1"/>
  <c r="CA309" i="1"/>
  <c r="BW309" i="1"/>
  <c r="BV309" i="1"/>
  <c r="BU309" i="1"/>
  <c r="BX309" i="1" s="1"/>
  <c r="CF309" i="1" s="1"/>
  <c r="BT309" i="1"/>
  <c r="CD308" i="1"/>
  <c r="CC308" i="1"/>
  <c r="CE308" i="1" s="1"/>
  <c r="CB308" i="1"/>
  <c r="CA308" i="1"/>
  <c r="BX308" i="1"/>
  <c r="CF308" i="1" s="1"/>
  <c r="BW308" i="1"/>
  <c r="BV308" i="1"/>
  <c r="BU308" i="1"/>
  <c r="BT308" i="1"/>
  <c r="CD307" i="1"/>
  <c r="CC307" i="1"/>
  <c r="CB307" i="1"/>
  <c r="CA307" i="1"/>
  <c r="CE307" i="1" s="1"/>
  <c r="BW307" i="1"/>
  <c r="BV307" i="1"/>
  <c r="BX307" i="1" s="1"/>
  <c r="BU307" i="1"/>
  <c r="BT307" i="1"/>
  <c r="CD306" i="1"/>
  <c r="CC306" i="1"/>
  <c r="CB306" i="1"/>
  <c r="CA306" i="1"/>
  <c r="CE306" i="1" s="1"/>
  <c r="BW306" i="1"/>
  <c r="BV306" i="1"/>
  <c r="BU306" i="1"/>
  <c r="BT306" i="1"/>
  <c r="BX306" i="1" s="1"/>
  <c r="CF306" i="1" s="1"/>
  <c r="CD305" i="1"/>
  <c r="CC305" i="1"/>
  <c r="CB305" i="1"/>
  <c r="CA305" i="1"/>
  <c r="CE305" i="1" s="1"/>
  <c r="BW305" i="1"/>
  <c r="BV305" i="1"/>
  <c r="BU305" i="1"/>
  <c r="BT305" i="1"/>
  <c r="BX305" i="1" s="1"/>
  <c r="CD304" i="1"/>
  <c r="CC304" i="1"/>
  <c r="CB304" i="1"/>
  <c r="CA304" i="1"/>
  <c r="BW304" i="1"/>
  <c r="BV304" i="1"/>
  <c r="BU304" i="1"/>
  <c r="BT304" i="1"/>
  <c r="BX304" i="1" s="1"/>
  <c r="CD303" i="1"/>
  <c r="CC303" i="1"/>
  <c r="CB303" i="1"/>
  <c r="CE303" i="1" s="1"/>
  <c r="CA303" i="1"/>
  <c r="BW303" i="1"/>
  <c r="BV303" i="1"/>
  <c r="BU303" i="1"/>
  <c r="BT303" i="1"/>
  <c r="CD302" i="1"/>
  <c r="CC302" i="1"/>
  <c r="CB302" i="1"/>
  <c r="CE302" i="1" s="1"/>
  <c r="CA302" i="1"/>
  <c r="BW302" i="1"/>
  <c r="BV302" i="1"/>
  <c r="BU302" i="1"/>
  <c r="BX302" i="1" s="1"/>
  <c r="BT302" i="1"/>
  <c r="CE301" i="1"/>
  <c r="CD301" i="1"/>
  <c r="CC301" i="1"/>
  <c r="CB301" i="1"/>
  <c r="CA301" i="1"/>
  <c r="BW301" i="1"/>
  <c r="BV301" i="1"/>
  <c r="BU301" i="1"/>
  <c r="BX301" i="1" s="1"/>
  <c r="BT301" i="1"/>
  <c r="CD300" i="1"/>
  <c r="CC300" i="1"/>
  <c r="CE300" i="1" s="1"/>
  <c r="CB300" i="1"/>
  <c r="CA300" i="1"/>
  <c r="BX300" i="1"/>
  <c r="BW300" i="1"/>
  <c r="BV300" i="1"/>
  <c r="BU300" i="1"/>
  <c r="BT300" i="1"/>
  <c r="CD299" i="1"/>
  <c r="CC299" i="1"/>
  <c r="CB299" i="1"/>
  <c r="CA299" i="1"/>
  <c r="BW299" i="1"/>
  <c r="BV299" i="1"/>
  <c r="BX299" i="1" s="1"/>
  <c r="BU299" i="1"/>
  <c r="BT299" i="1"/>
  <c r="CD298" i="1"/>
  <c r="CC298" i="1"/>
  <c r="CB298" i="1"/>
  <c r="CA298" i="1"/>
  <c r="CE298" i="1" s="1"/>
  <c r="BW298" i="1"/>
  <c r="BV298" i="1"/>
  <c r="BU298" i="1"/>
  <c r="BT298" i="1"/>
  <c r="BX298" i="1" s="1"/>
  <c r="CF298" i="1" s="1"/>
  <c r="CD297" i="1"/>
  <c r="CC297" i="1"/>
  <c r="CB297" i="1"/>
  <c r="CA297" i="1"/>
  <c r="CE297" i="1" s="1"/>
  <c r="BW297" i="1"/>
  <c r="BV297" i="1"/>
  <c r="BU297" i="1"/>
  <c r="BT297" i="1"/>
  <c r="BX297" i="1" s="1"/>
  <c r="CF297" i="1" s="1"/>
  <c r="CD296" i="1"/>
  <c r="CC296" i="1"/>
  <c r="CB296" i="1"/>
  <c r="CA296" i="1"/>
  <c r="BW296" i="1"/>
  <c r="BV296" i="1"/>
  <c r="BU296" i="1"/>
  <c r="BT296" i="1"/>
  <c r="BX296" i="1" s="1"/>
  <c r="CD295" i="1"/>
  <c r="CC295" i="1"/>
  <c r="CB295" i="1"/>
  <c r="CE295" i="1" s="1"/>
  <c r="CA295" i="1"/>
  <c r="BW295" i="1"/>
  <c r="BV295" i="1"/>
  <c r="BU295" i="1"/>
  <c r="BT295" i="1"/>
  <c r="BX295" i="1" s="1"/>
  <c r="CF295" i="1" s="1"/>
  <c r="CD294" i="1"/>
  <c r="CC294" i="1"/>
  <c r="CB294" i="1"/>
  <c r="CE294" i="1" s="1"/>
  <c r="CA294" i="1"/>
  <c r="BW294" i="1"/>
  <c r="BV294" i="1"/>
  <c r="BU294" i="1"/>
  <c r="BX294" i="1" s="1"/>
  <c r="CF294" i="1" s="1"/>
  <c r="BT294" i="1"/>
  <c r="CE293" i="1"/>
  <c r="CD293" i="1"/>
  <c r="CC293" i="1"/>
  <c r="CB293" i="1"/>
  <c r="CA293" i="1"/>
  <c r="BW293" i="1"/>
  <c r="BV293" i="1"/>
  <c r="BU293" i="1"/>
  <c r="BX293" i="1" s="1"/>
  <c r="CF293" i="1" s="1"/>
  <c r="BT293" i="1"/>
  <c r="CD292" i="1"/>
  <c r="CC292" i="1"/>
  <c r="CE292" i="1" s="1"/>
  <c r="CB292" i="1"/>
  <c r="CA292" i="1"/>
  <c r="BX292" i="1"/>
  <c r="CF292" i="1" s="1"/>
  <c r="BW292" i="1"/>
  <c r="BV292" i="1"/>
  <c r="BU292" i="1"/>
  <c r="BT292" i="1"/>
  <c r="CD291" i="1"/>
  <c r="CC291" i="1"/>
  <c r="CB291" i="1"/>
  <c r="CA291" i="1"/>
  <c r="CE291" i="1" s="1"/>
  <c r="BW291" i="1"/>
  <c r="BV291" i="1"/>
  <c r="BX291" i="1" s="1"/>
  <c r="CF291" i="1" s="1"/>
  <c r="BU291" i="1"/>
  <c r="BT291" i="1"/>
  <c r="CD290" i="1"/>
  <c r="CC290" i="1"/>
  <c r="CB290" i="1"/>
  <c r="CA290" i="1"/>
  <c r="CE290" i="1" s="1"/>
  <c r="BW290" i="1"/>
  <c r="BV290" i="1"/>
  <c r="BU290" i="1"/>
  <c r="BT290" i="1"/>
  <c r="CD289" i="1"/>
  <c r="CC289" i="1"/>
  <c r="CB289" i="1"/>
  <c r="CA289" i="1"/>
  <c r="CE289" i="1" s="1"/>
  <c r="BW289" i="1"/>
  <c r="BV289" i="1"/>
  <c r="BU289" i="1"/>
  <c r="BT289" i="1"/>
  <c r="BX289" i="1" s="1"/>
  <c r="CD288" i="1"/>
  <c r="CC288" i="1"/>
  <c r="CB288" i="1"/>
  <c r="CA288" i="1"/>
  <c r="CE288" i="1" s="1"/>
  <c r="BW288" i="1"/>
  <c r="BV288" i="1"/>
  <c r="BU288" i="1"/>
  <c r="BT288" i="1"/>
  <c r="BX288" i="1" s="1"/>
  <c r="CD287" i="1"/>
  <c r="CC287" i="1"/>
  <c r="CB287" i="1"/>
  <c r="CE287" i="1" s="1"/>
  <c r="CA287" i="1"/>
  <c r="BW287" i="1"/>
  <c r="BV287" i="1"/>
  <c r="BU287" i="1"/>
  <c r="BT287" i="1"/>
  <c r="CD286" i="1"/>
  <c r="CC286" i="1"/>
  <c r="CB286" i="1"/>
  <c r="CE286" i="1" s="1"/>
  <c r="CA286" i="1"/>
  <c r="BW286" i="1"/>
  <c r="BV286" i="1"/>
  <c r="BU286" i="1"/>
  <c r="BX286" i="1" s="1"/>
  <c r="CF286" i="1" s="1"/>
  <c r="BT286" i="1"/>
  <c r="CE285" i="1"/>
  <c r="CD285" i="1"/>
  <c r="CC285" i="1"/>
  <c r="CB285" i="1"/>
  <c r="CA285" i="1"/>
  <c r="BW285" i="1"/>
  <c r="BV285" i="1"/>
  <c r="BU285" i="1"/>
  <c r="BX285" i="1" s="1"/>
  <c r="CF285" i="1" s="1"/>
  <c r="BT285" i="1"/>
  <c r="CD284" i="1"/>
  <c r="CC284" i="1"/>
  <c r="CE284" i="1" s="1"/>
  <c r="CB284" i="1"/>
  <c r="CA284" i="1"/>
  <c r="BX284" i="1"/>
  <c r="BW284" i="1"/>
  <c r="BV284" i="1"/>
  <c r="BU284" i="1"/>
  <c r="BT284" i="1"/>
  <c r="CD283" i="1"/>
  <c r="CC283" i="1"/>
  <c r="CB283" i="1"/>
  <c r="CA283" i="1"/>
  <c r="CE283" i="1" s="1"/>
  <c r="BW283" i="1"/>
  <c r="BV283" i="1"/>
  <c r="BX283" i="1" s="1"/>
  <c r="BU283" i="1"/>
  <c r="BT283" i="1"/>
  <c r="CD282" i="1"/>
  <c r="CC282" i="1"/>
  <c r="CB282" i="1"/>
  <c r="CA282" i="1"/>
  <c r="CE282" i="1" s="1"/>
  <c r="BW282" i="1"/>
  <c r="BV282" i="1"/>
  <c r="BU282" i="1"/>
  <c r="BT282" i="1"/>
  <c r="BX282" i="1" s="1"/>
  <c r="CF282" i="1" s="1"/>
  <c r="CD281" i="1"/>
  <c r="CC281" i="1"/>
  <c r="CB281" i="1"/>
  <c r="CA281" i="1"/>
  <c r="CE281" i="1" s="1"/>
  <c r="BW281" i="1"/>
  <c r="BV281" i="1"/>
  <c r="BU281" i="1"/>
  <c r="BT281" i="1"/>
  <c r="BX281" i="1" s="1"/>
  <c r="CD280" i="1"/>
  <c r="CC280" i="1"/>
  <c r="CB280" i="1"/>
  <c r="CA280" i="1"/>
  <c r="CE280" i="1" s="1"/>
  <c r="BW280" i="1"/>
  <c r="BV280" i="1"/>
  <c r="BU280" i="1"/>
  <c r="BT280" i="1"/>
  <c r="BX280" i="1" s="1"/>
  <c r="CD279" i="1"/>
  <c r="CC279" i="1"/>
  <c r="CB279" i="1"/>
  <c r="CE279" i="1" s="1"/>
  <c r="CA279" i="1"/>
  <c r="BW279" i="1"/>
  <c r="BV279" i="1"/>
  <c r="BU279" i="1"/>
  <c r="BT279" i="1"/>
  <c r="BX279" i="1" s="1"/>
  <c r="CF279" i="1" s="1"/>
  <c r="CD278" i="1"/>
  <c r="CC278" i="1"/>
  <c r="CB278" i="1"/>
  <c r="CE278" i="1" s="1"/>
  <c r="CA278" i="1"/>
  <c r="BW278" i="1"/>
  <c r="BV278" i="1"/>
  <c r="BU278" i="1"/>
  <c r="BX278" i="1" s="1"/>
  <c r="BT278" i="1"/>
  <c r="CE277" i="1"/>
  <c r="CD277" i="1"/>
  <c r="CC277" i="1"/>
  <c r="CB277" i="1"/>
  <c r="CA277" i="1"/>
  <c r="BW277" i="1"/>
  <c r="BV277" i="1"/>
  <c r="BU277" i="1"/>
  <c r="BX277" i="1" s="1"/>
  <c r="CF277" i="1" s="1"/>
  <c r="BT277" i="1"/>
  <c r="CD276" i="1"/>
  <c r="CC276" i="1"/>
  <c r="CE276" i="1" s="1"/>
  <c r="CB276" i="1"/>
  <c r="CA276" i="1"/>
  <c r="BX276" i="1"/>
  <c r="BW276" i="1"/>
  <c r="BV276" i="1"/>
  <c r="BU276" i="1"/>
  <c r="BT276" i="1"/>
  <c r="CD275" i="1"/>
  <c r="CC275" i="1"/>
  <c r="CB275" i="1"/>
  <c r="CA275" i="1"/>
  <c r="BW275" i="1"/>
  <c r="BV275" i="1"/>
  <c r="BX275" i="1" s="1"/>
  <c r="BU275" i="1"/>
  <c r="BT275" i="1"/>
  <c r="CD274" i="1"/>
  <c r="CC274" i="1"/>
  <c r="CB274" i="1"/>
  <c r="CA274" i="1"/>
  <c r="CE274" i="1" s="1"/>
  <c r="BW274" i="1"/>
  <c r="BV274" i="1"/>
  <c r="BU274" i="1"/>
  <c r="BT274" i="1"/>
  <c r="BX274" i="1" s="1"/>
  <c r="CF274" i="1" s="1"/>
  <c r="CD273" i="1"/>
  <c r="CC273" i="1"/>
  <c r="CB273" i="1"/>
  <c r="CA273" i="1"/>
  <c r="CE273" i="1" s="1"/>
  <c r="BW273" i="1"/>
  <c r="BV273" i="1"/>
  <c r="BU273" i="1"/>
  <c r="BT273" i="1"/>
  <c r="BX273" i="1" s="1"/>
  <c r="CF273" i="1" s="1"/>
  <c r="CD272" i="1"/>
  <c r="CC272" i="1"/>
  <c r="CB272" i="1"/>
  <c r="CA272" i="1"/>
  <c r="BW272" i="1"/>
  <c r="BV272" i="1"/>
  <c r="BU272" i="1"/>
  <c r="BT272" i="1"/>
  <c r="BX272" i="1" s="1"/>
  <c r="CD271" i="1"/>
  <c r="CC271" i="1"/>
  <c r="CB271" i="1"/>
  <c r="CE271" i="1" s="1"/>
  <c r="CA271" i="1"/>
  <c r="BW271" i="1"/>
  <c r="BV271" i="1"/>
  <c r="BU271" i="1"/>
  <c r="BT271" i="1"/>
  <c r="CD270" i="1"/>
  <c r="CC270" i="1"/>
  <c r="CB270" i="1"/>
  <c r="CE270" i="1" s="1"/>
  <c r="CA270" i="1"/>
  <c r="BW270" i="1"/>
  <c r="BV270" i="1"/>
  <c r="BU270" i="1"/>
  <c r="BX270" i="1" s="1"/>
  <c r="CF270" i="1" s="1"/>
  <c r="BT270" i="1"/>
  <c r="CE269" i="1"/>
  <c r="CD269" i="1"/>
  <c r="CC269" i="1"/>
  <c r="CB269" i="1"/>
  <c r="CA269" i="1"/>
  <c r="BW269" i="1"/>
  <c r="BV269" i="1"/>
  <c r="BU269" i="1"/>
  <c r="BX269" i="1" s="1"/>
  <c r="BT269" i="1"/>
  <c r="CD268" i="1"/>
  <c r="CC268" i="1"/>
  <c r="CE268" i="1" s="1"/>
  <c r="CB268" i="1"/>
  <c r="CA268" i="1"/>
  <c r="BX268" i="1"/>
  <c r="CF268" i="1" s="1"/>
  <c r="BW268" i="1"/>
  <c r="BV268" i="1"/>
  <c r="BU268" i="1"/>
  <c r="BT268" i="1"/>
  <c r="CD267" i="1"/>
  <c r="CC267" i="1"/>
  <c r="CB267" i="1"/>
  <c r="CA267" i="1"/>
  <c r="BW267" i="1"/>
  <c r="BV267" i="1"/>
  <c r="BX267" i="1" s="1"/>
  <c r="BU267" i="1"/>
  <c r="BT267" i="1"/>
  <c r="CD266" i="1"/>
  <c r="CC266" i="1"/>
  <c r="CB266" i="1"/>
  <c r="CA266" i="1"/>
  <c r="CE266" i="1" s="1"/>
  <c r="BW266" i="1"/>
  <c r="BV266" i="1"/>
  <c r="BU266" i="1"/>
  <c r="BT266" i="1"/>
  <c r="CD265" i="1"/>
  <c r="CC265" i="1"/>
  <c r="CB265" i="1"/>
  <c r="CA265" i="1"/>
  <c r="CE265" i="1" s="1"/>
  <c r="BW265" i="1"/>
  <c r="BV265" i="1"/>
  <c r="BU265" i="1"/>
  <c r="BT265" i="1"/>
  <c r="BX265" i="1" s="1"/>
  <c r="CD264" i="1"/>
  <c r="CC264" i="1"/>
  <c r="CB264" i="1"/>
  <c r="CA264" i="1"/>
  <c r="CE264" i="1" s="1"/>
  <c r="BW264" i="1"/>
  <c r="BV264" i="1"/>
  <c r="BU264" i="1"/>
  <c r="BT264" i="1"/>
  <c r="BX264" i="1" s="1"/>
  <c r="CD263" i="1"/>
  <c r="CC263" i="1"/>
  <c r="CB263" i="1"/>
  <c r="CE263" i="1" s="1"/>
  <c r="CA263" i="1"/>
  <c r="BW263" i="1"/>
  <c r="BV263" i="1"/>
  <c r="BU263" i="1"/>
  <c r="BT263" i="1"/>
  <c r="CD262" i="1"/>
  <c r="CC262" i="1"/>
  <c r="CB262" i="1"/>
  <c r="CE262" i="1" s="1"/>
  <c r="CA262" i="1"/>
  <c r="BW262" i="1"/>
  <c r="BV262" i="1"/>
  <c r="BU262" i="1"/>
  <c r="BX262" i="1" s="1"/>
  <c r="BT262" i="1"/>
  <c r="CE261" i="1"/>
  <c r="CD261" i="1"/>
  <c r="CC261" i="1"/>
  <c r="CB261" i="1"/>
  <c r="CA261" i="1"/>
  <c r="BW261" i="1"/>
  <c r="BV261" i="1"/>
  <c r="BU261" i="1"/>
  <c r="BX261" i="1" s="1"/>
  <c r="BT261" i="1"/>
  <c r="CD260" i="1"/>
  <c r="CC260" i="1"/>
  <c r="CE260" i="1" s="1"/>
  <c r="CB260" i="1"/>
  <c r="CA260" i="1"/>
  <c r="BX260" i="1"/>
  <c r="CF260" i="1" s="1"/>
  <c r="BW260" i="1"/>
  <c r="BV260" i="1"/>
  <c r="BU260" i="1"/>
  <c r="BT260" i="1"/>
  <c r="CD259" i="1"/>
  <c r="CC259" i="1"/>
  <c r="CB259" i="1"/>
  <c r="CA259" i="1"/>
  <c r="CE259" i="1" s="1"/>
  <c r="BW259" i="1"/>
  <c r="BV259" i="1"/>
  <c r="BX259" i="1" s="1"/>
  <c r="BU259" i="1"/>
  <c r="BT259" i="1"/>
  <c r="CD258" i="1"/>
  <c r="CC258" i="1"/>
  <c r="CB258" i="1"/>
  <c r="CA258" i="1"/>
  <c r="CE258" i="1" s="1"/>
  <c r="BW258" i="1"/>
  <c r="BV258" i="1"/>
  <c r="BU258" i="1"/>
  <c r="BT258" i="1"/>
  <c r="CD257" i="1"/>
  <c r="CC257" i="1"/>
  <c r="CB257" i="1"/>
  <c r="CA257" i="1"/>
  <c r="CE257" i="1" s="1"/>
  <c r="BW257" i="1"/>
  <c r="BV257" i="1"/>
  <c r="BU257" i="1"/>
  <c r="BT257" i="1"/>
  <c r="BX257" i="1" s="1"/>
  <c r="CF257" i="1" s="1"/>
  <c r="CD256" i="1"/>
  <c r="CC256" i="1"/>
  <c r="CB256" i="1"/>
  <c r="CA256" i="1"/>
  <c r="BW256" i="1"/>
  <c r="BV256" i="1"/>
  <c r="BU256" i="1"/>
  <c r="BT256" i="1"/>
  <c r="BX256" i="1" s="1"/>
  <c r="CD255" i="1"/>
  <c r="CC255" i="1"/>
  <c r="CB255" i="1"/>
  <c r="CE255" i="1" s="1"/>
  <c r="CA255" i="1"/>
  <c r="BW255" i="1"/>
  <c r="BV255" i="1"/>
  <c r="BU255" i="1"/>
  <c r="BT255" i="1"/>
  <c r="BX255" i="1" s="1"/>
  <c r="CD254" i="1"/>
  <c r="CC254" i="1"/>
  <c r="CB254" i="1"/>
  <c r="CE254" i="1" s="1"/>
  <c r="CA254" i="1"/>
  <c r="BW254" i="1"/>
  <c r="BV254" i="1"/>
  <c r="BU254" i="1"/>
  <c r="BX254" i="1" s="1"/>
  <c r="BT254" i="1"/>
  <c r="CE253" i="1"/>
  <c r="CD253" i="1"/>
  <c r="CC253" i="1"/>
  <c r="CB253" i="1"/>
  <c r="CA253" i="1"/>
  <c r="BW253" i="1"/>
  <c r="BV253" i="1"/>
  <c r="BU253" i="1"/>
  <c r="BX253" i="1" s="1"/>
  <c r="BT253" i="1"/>
  <c r="CD252" i="1"/>
  <c r="CC252" i="1"/>
  <c r="CE252" i="1" s="1"/>
  <c r="CB252" i="1"/>
  <c r="CA252" i="1"/>
  <c r="BX252" i="1"/>
  <c r="BW252" i="1"/>
  <c r="BV252" i="1"/>
  <c r="BU252" i="1"/>
  <c r="BT252" i="1"/>
  <c r="CD251" i="1"/>
  <c r="CC251" i="1"/>
  <c r="CB251" i="1"/>
  <c r="CA251" i="1"/>
  <c r="CE251" i="1" s="1"/>
  <c r="BW251" i="1"/>
  <c r="BV251" i="1"/>
  <c r="BX251" i="1" s="1"/>
  <c r="BU251" i="1"/>
  <c r="BT251" i="1"/>
  <c r="CD250" i="1"/>
  <c r="CC250" i="1"/>
  <c r="CB250" i="1"/>
  <c r="CA250" i="1"/>
  <c r="CE250" i="1" s="1"/>
  <c r="BW250" i="1"/>
  <c r="BV250" i="1"/>
  <c r="BU250" i="1"/>
  <c r="BT250" i="1"/>
  <c r="BX250" i="1" s="1"/>
  <c r="CF250" i="1" s="1"/>
  <c r="CD249" i="1"/>
  <c r="CC249" i="1"/>
  <c r="CB249" i="1"/>
  <c r="CA249" i="1"/>
  <c r="CE249" i="1" s="1"/>
  <c r="BW249" i="1"/>
  <c r="BV249" i="1"/>
  <c r="BU249" i="1"/>
  <c r="BT249" i="1"/>
  <c r="BX249" i="1" s="1"/>
  <c r="CF249" i="1" s="1"/>
  <c r="CD248" i="1"/>
  <c r="CC248" i="1"/>
  <c r="CB248" i="1"/>
  <c r="CA248" i="1"/>
  <c r="CE248" i="1" s="1"/>
  <c r="BW248" i="1"/>
  <c r="BV248" i="1"/>
  <c r="BU248" i="1"/>
  <c r="BT248" i="1"/>
  <c r="BX248" i="1" s="1"/>
  <c r="CF248" i="1" s="1"/>
  <c r="CD247" i="1"/>
  <c r="CC247" i="1"/>
  <c r="CB247" i="1"/>
  <c r="CE247" i="1" s="1"/>
  <c r="CA247" i="1"/>
  <c r="BW247" i="1"/>
  <c r="BV247" i="1"/>
  <c r="BU247" i="1"/>
  <c r="BT247" i="1"/>
  <c r="BX247" i="1" s="1"/>
  <c r="CF247" i="1" s="1"/>
  <c r="CD246" i="1"/>
  <c r="CC246" i="1"/>
  <c r="CB246" i="1"/>
  <c r="CE246" i="1" s="1"/>
  <c r="CA246" i="1"/>
  <c r="BW246" i="1"/>
  <c r="BV246" i="1"/>
  <c r="BU246" i="1"/>
  <c r="BX246" i="1" s="1"/>
  <c r="BT246" i="1"/>
  <c r="CE245" i="1"/>
  <c r="CD245" i="1"/>
  <c r="CC245" i="1"/>
  <c r="CB245" i="1"/>
  <c r="CA245" i="1"/>
  <c r="BW245" i="1"/>
  <c r="BV245" i="1"/>
  <c r="BU245" i="1"/>
  <c r="BX245" i="1" s="1"/>
  <c r="CF245" i="1" s="1"/>
  <c r="BT245" i="1"/>
  <c r="CD244" i="1"/>
  <c r="CC244" i="1"/>
  <c r="CE244" i="1" s="1"/>
  <c r="CB244" i="1"/>
  <c r="CA244" i="1"/>
  <c r="BX244" i="1"/>
  <c r="CF244" i="1" s="1"/>
  <c r="BW244" i="1"/>
  <c r="BV244" i="1"/>
  <c r="BU244" i="1"/>
  <c r="BT244" i="1"/>
  <c r="CD243" i="1"/>
  <c r="CC243" i="1"/>
  <c r="CB243" i="1"/>
  <c r="CA243" i="1"/>
  <c r="CE243" i="1" s="1"/>
  <c r="BW243" i="1"/>
  <c r="BV243" i="1"/>
  <c r="BX243" i="1" s="1"/>
  <c r="CF243" i="1" s="1"/>
  <c r="BU243" i="1"/>
  <c r="BT243" i="1"/>
  <c r="CD242" i="1"/>
  <c r="CC242" i="1"/>
  <c r="CB242" i="1"/>
  <c r="CA242" i="1"/>
  <c r="CE242" i="1" s="1"/>
  <c r="BW242" i="1"/>
  <c r="BV242" i="1"/>
  <c r="BU242" i="1"/>
  <c r="BT242" i="1"/>
  <c r="BX242" i="1" s="1"/>
  <c r="CF242" i="1" s="1"/>
  <c r="CD241" i="1"/>
  <c r="CC241" i="1"/>
  <c r="CB241" i="1"/>
  <c r="CA241" i="1"/>
  <c r="CE241" i="1" s="1"/>
  <c r="BW241" i="1"/>
  <c r="BV241" i="1"/>
  <c r="BU241" i="1"/>
  <c r="BT241" i="1"/>
  <c r="BX241" i="1" s="1"/>
  <c r="CF241" i="1" s="1"/>
  <c r="CD240" i="1"/>
  <c r="CC240" i="1"/>
  <c r="CB240" i="1"/>
  <c r="CA240" i="1"/>
  <c r="BW240" i="1"/>
  <c r="BV240" i="1"/>
  <c r="BU240" i="1"/>
  <c r="BT240" i="1"/>
  <c r="BX240" i="1" s="1"/>
  <c r="CD239" i="1"/>
  <c r="CC239" i="1"/>
  <c r="CB239" i="1"/>
  <c r="CE239" i="1" s="1"/>
  <c r="CA239" i="1"/>
  <c r="BW239" i="1"/>
  <c r="BV239" i="1"/>
  <c r="BU239" i="1"/>
  <c r="BT239" i="1"/>
  <c r="CD238" i="1"/>
  <c r="CC238" i="1"/>
  <c r="CB238" i="1"/>
  <c r="CE238" i="1" s="1"/>
  <c r="CA238" i="1"/>
  <c r="BW238" i="1"/>
  <c r="BV238" i="1"/>
  <c r="BU238" i="1"/>
  <c r="BX238" i="1" s="1"/>
  <c r="BT238" i="1"/>
  <c r="CE237" i="1"/>
  <c r="CD237" i="1"/>
  <c r="CC237" i="1"/>
  <c r="CB237" i="1"/>
  <c r="CA237" i="1"/>
  <c r="BW237" i="1"/>
  <c r="BV237" i="1"/>
  <c r="BU237" i="1"/>
  <c r="BX237" i="1" s="1"/>
  <c r="BT237" i="1"/>
  <c r="CD236" i="1"/>
  <c r="CC236" i="1"/>
  <c r="CE236" i="1" s="1"/>
  <c r="CB236" i="1"/>
  <c r="CA236" i="1"/>
  <c r="BX236" i="1"/>
  <c r="BW236" i="1"/>
  <c r="BV236" i="1"/>
  <c r="BU236" i="1"/>
  <c r="BT236" i="1"/>
  <c r="CD235" i="1"/>
  <c r="CC235" i="1"/>
  <c r="CB235" i="1"/>
  <c r="CA235" i="1"/>
  <c r="BW235" i="1"/>
  <c r="BV235" i="1"/>
  <c r="BX235" i="1" s="1"/>
  <c r="BU235" i="1"/>
  <c r="BT235" i="1"/>
  <c r="CD234" i="1"/>
  <c r="CC234" i="1"/>
  <c r="CB234" i="1"/>
  <c r="CA234" i="1"/>
  <c r="CE234" i="1" s="1"/>
  <c r="BW234" i="1"/>
  <c r="BV234" i="1"/>
  <c r="BU234" i="1"/>
  <c r="BT234" i="1"/>
  <c r="BX234" i="1" s="1"/>
  <c r="CF234" i="1" s="1"/>
  <c r="CD233" i="1"/>
  <c r="CC233" i="1"/>
  <c r="CB233" i="1"/>
  <c r="CA233" i="1"/>
  <c r="CE233" i="1" s="1"/>
  <c r="BW233" i="1"/>
  <c r="BV233" i="1"/>
  <c r="BU233" i="1"/>
  <c r="BT233" i="1"/>
  <c r="BX233" i="1" s="1"/>
  <c r="CF233" i="1" s="1"/>
  <c r="CD232" i="1"/>
  <c r="CC232" i="1"/>
  <c r="CB232" i="1"/>
  <c r="CA232" i="1"/>
  <c r="BW232" i="1"/>
  <c r="BV232" i="1"/>
  <c r="BU232" i="1"/>
  <c r="BT232" i="1"/>
  <c r="BX232" i="1" s="1"/>
  <c r="CD231" i="1"/>
  <c r="CC231" i="1"/>
  <c r="CB231" i="1"/>
  <c r="CE231" i="1" s="1"/>
  <c r="CA231" i="1"/>
  <c r="BW231" i="1"/>
  <c r="BV231" i="1"/>
  <c r="BU231" i="1"/>
  <c r="BT231" i="1"/>
  <c r="BX231" i="1" s="1"/>
  <c r="CF231" i="1" s="1"/>
  <c r="CD230" i="1"/>
  <c r="CC230" i="1"/>
  <c r="CB230" i="1"/>
  <c r="CE230" i="1" s="1"/>
  <c r="CA230" i="1"/>
  <c r="BW230" i="1"/>
  <c r="BV230" i="1"/>
  <c r="BU230" i="1"/>
  <c r="BX230" i="1" s="1"/>
  <c r="CF230" i="1" s="1"/>
  <c r="BT230" i="1"/>
  <c r="CE229" i="1"/>
  <c r="CD229" i="1"/>
  <c r="CC229" i="1"/>
  <c r="CB229" i="1"/>
  <c r="CA229" i="1"/>
  <c r="BX229" i="1"/>
  <c r="CF229" i="1" s="1"/>
  <c r="BW229" i="1"/>
  <c r="BV229" i="1"/>
  <c r="BU229" i="1"/>
  <c r="BT229" i="1"/>
  <c r="CD228" i="1"/>
  <c r="CC228" i="1"/>
  <c r="CE228" i="1" s="1"/>
  <c r="CB228" i="1"/>
  <c r="CA228" i="1"/>
  <c r="BX228" i="1"/>
  <c r="CF228" i="1" s="1"/>
  <c r="BW228" i="1"/>
  <c r="BV228" i="1"/>
  <c r="BU228" i="1"/>
  <c r="BT228" i="1"/>
  <c r="CD227" i="1"/>
  <c r="CC227" i="1"/>
  <c r="CB227" i="1"/>
  <c r="CA227" i="1"/>
  <c r="CE227" i="1" s="1"/>
  <c r="BW227" i="1"/>
  <c r="BV227" i="1"/>
  <c r="BX227" i="1" s="1"/>
  <c r="CF227" i="1" s="1"/>
  <c r="BU227" i="1"/>
  <c r="BT227" i="1"/>
  <c r="CD226" i="1"/>
  <c r="CC226" i="1"/>
  <c r="CB226" i="1"/>
  <c r="CA226" i="1"/>
  <c r="CE226" i="1" s="1"/>
  <c r="BW226" i="1"/>
  <c r="BV226" i="1"/>
  <c r="BU226" i="1"/>
  <c r="BT226" i="1"/>
  <c r="BX226" i="1" s="1"/>
  <c r="CF226" i="1" s="1"/>
  <c r="CD225" i="1"/>
  <c r="CC225" i="1"/>
  <c r="CB225" i="1"/>
  <c r="CA225" i="1"/>
  <c r="BW225" i="1"/>
  <c r="BV225" i="1"/>
  <c r="BU225" i="1"/>
  <c r="BT225" i="1"/>
  <c r="CD224" i="1"/>
  <c r="CC224" i="1"/>
  <c r="CB224" i="1"/>
  <c r="CA224" i="1"/>
  <c r="BW224" i="1"/>
  <c r="BV224" i="1"/>
  <c r="BU224" i="1"/>
  <c r="BT224" i="1"/>
  <c r="CE223" i="1"/>
  <c r="CD223" i="1"/>
  <c r="CC223" i="1"/>
  <c r="CB223" i="1"/>
  <c r="CA223" i="1"/>
  <c r="BW223" i="1"/>
  <c r="BV223" i="1"/>
  <c r="BU223" i="1"/>
  <c r="BT223" i="1"/>
  <c r="BX223" i="1" s="1"/>
  <c r="CF223" i="1" s="1"/>
  <c r="CD222" i="1"/>
  <c r="CC222" i="1"/>
  <c r="CB222" i="1"/>
  <c r="CE222" i="1" s="1"/>
  <c r="CA222" i="1"/>
  <c r="BW222" i="1"/>
  <c r="BV222" i="1"/>
  <c r="BU222" i="1"/>
  <c r="BX222" i="1" s="1"/>
  <c r="CF222" i="1" s="1"/>
  <c r="BT222" i="1"/>
  <c r="CE221" i="1"/>
  <c r="CD221" i="1"/>
  <c r="CC221" i="1"/>
  <c r="CB221" i="1"/>
  <c r="CA221" i="1"/>
  <c r="BX221" i="1"/>
  <c r="CF221" i="1" s="1"/>
  <c r="BW221" i="1"/>
  <c r="BV221" i="1"/>
  <c r="BU221" i="1"/>
  <c r="BT221" i="1"/>
  <c r="CD220" i="1"/>
  <c r="CC220" i="1"/>
  <c r="CE220" i="1" s="1"/>
  <c r="CB220" i="1"/>
  <c r="CA220" i="1"/>
  <c r="BX220" i="1"/>
  <c r="CF220" i="1" s="1"/>
  <c r="BW220" i="1"/>
  <c r="BV220" i="1"/>
  <c r="BU220" i="1"/>
  <c r="BT220" i="1"/>
  <c r="CF219" i="1"/>
  <c r="CD219" i="1"/>
  <c r="CC219" i="1"/>
  <c r="CB219" i="1"/>
  <c r="CA219" i="1"/>
  <c r="CE219" i="1" s="1"/>
  <c r="BW219" i="1"/>
  <c r="BV219" i="1"/>
  <c r="BX219" i="1" s="1"/>
  <c r="BU219" i="1"/>
  <c r="BT219" i="1"/>
  <c r="CD218" i="1"/>
  <c r="CC218" i="1"/>
  <c r="CB218" i="1"/>
  <c r="CA218" i="1"/>
  <c r="CE218" i="1" s="1"/>
  <c r="BW218" i="1"/>
  <c r="BV218" i="1"/>
  <c r="BU218" i="1"/>
  <c r="BT218" i="1"/>
  <c r="BX218" i="1" s="1"/>
  <c r="CD217" i="1"/>
  <c r="CC217" i="1"/>
  <c r="CB217" i="1"/>
  <c r="CA217" i="1"/>
  <c r="CE217" i="1" s="1"/>
  <c r="BW217" i="1"/>
  <c r="BV217" i="1"/>
  <c r="BU217" i="1"/>
  <c r="BT217" i="1"/>
  <c r="BX217" i="1" s="1"/>
  <c r="CD216" i="1"/>
  <c r="CC216" i="1"/>
  <c r="CB216" i="1"/>
  <c r="CA216" i="1"/>
  <c r="CE216" i="1" s="1"/>
  <c r="BW216" i="1"/>
  <c r="BV216" i="1"/>
  <c r="BU216" i="1"/>
  <c r="BT216" i="1"/>
  <c r="BX216" i="1" s="1"/>
  <c r="CD215" i="1"/>
  <c r="CC215" i="1"/>
  <c r="CB215" i="1"/>
  <c r="CE215" i="1" s="1"/>
  <c r="CA215" i="1"/>
  <c r="BW215" i="1"/>
  <c r="BV215" i="1"/>
  <c r="BU215" i="1"/>
  <c r="BT215" i="1"/>
  <c r="CE214" i="1"/>
  <c r="CD214" i="1"/>
  <c r="CC214" i="1"/>
  <c r="CB214" i="1"/>
  <c r="CA214" i="1"/>
  <c r="BW214" i="1"/>
  <c r="BV214" i="1"/>
  <c r="BU214" i="1"/>
  <c r="BX214" i="1" s="1"/>
  <c r="CF214" i="1" s="1"/>
  <c r="BT214" i="1"/>
  <c r="CE213" i="1"/>
  <c r="CD213" i="1"/>
  <c r="CC213" i="1"/>
  <c r="CB213" i="1"/>
  <c r="CA213" i="1"/>
  <c r="BW213" i="1"/>
  <c r="BV213" i="1"/>
  <c r="BU213" i="1"/>
  <c r="BX213" i="1" s="1"/>
  <c r="CF213" i="1" s="1"/>
  <c r="BT213" i="1"/>
  <c r="CD212" i="1"/>
  <c r="CC212" i="1"/>
  <c r="CE212" i="1" s="1"/>
  <c r="CB212" i="1"/>
  <c r="CA212" i="1"/>
  <c r="BX212" i="1"/>
  <c r="CF212" i="1" s="1"/>
  <c r="BW212" i="1"/>
  <c r="BV212" i="1"/>
  <c r="BU212" i="1"/>
  <c r="BT212" i="1"/>
  <c r="CD211" i="1"/>
  <c r="CC211" i="1"/>
  <c r="CB211" i="1"/>
  <c r="CA211" i="1"/>
  <c r="BW211" i="1"/>
  <c r="BV211" i="1"/>
  <c r="BX211" i="1" s="1"/>
  <c r="BU211" i="1"/>
  <c r="BT211" i="1"/>
  <c r="CD210" i="1"/>
  <c r="CC210" i="1"/>
  <c r="CB210" i="1"/>
  <c r="CA210" i="1"/>
  <c r="BW210" i="1"/>
  <c r="BV210" i="1"/>
  <c r="BU210" i="1"/>
  <c r="BT210" i="1"/>
  <c r="CD209" i="1"/>
  <c r="CC209" i="1"/>
  <c r="CB209" i="1"/>
  <c r="CA209" i="1"/>
  <c r="BW209" i="1"/>
  <c r="BV209" i="1"/>
  <c r="BU209" i="1"/>
  <c r="BT209" i="1"/>
  <c r="BX209" i="1" s="1"/>
  <c r="CD208" i="1"/>
  <c r="CC208" i="1"/>
  <c r="CB208" i="1"/>
  <c r="CA208" i="1"/>
  <c r="BW208" i="1"/>
  <c r="BV208" i="1"/>
  <c r="BU208" i="1"/>
  <c r="BT208" i="1"/>
  <c r="BX208" i="1" s="1"/>
  <c r="CE207" i="1"/>
  <c r="CD207" i="1"/>
  <c r="CC207" i="1"/>
  <c r="CB207" i="1"/>
  <c r="CA207" i="1"/>
  <c r="BW207" i="1"/>
  <c r="BV207" i="1"/>
  <c r="BU207" i="1"/>
  <c r="BT207" i="1"/>
  <c r="BX207" i="1" s="1"/>
  <c r="CF207" i="1" s="1"/>
  <c r="CE206" i="1"/>
  <c r="CD206" i="1"/>
  <c r="CC206" i="1"/>
  <c r="CB206" i="1"/>
  <c r="CA206" i="1"/>
  <c r="BX206" i="1"/>
  <c r="CF206" i="1" s="1"/>
  <c r="BW206" i="1"/>
  <c r="BV206" i="1"/>
  <c r="BU206" i="1"/>
  <c r="BT206" i="1"/>
  <c r="CD205" i="1"/>
  <c r="CC205" i="1"/>
  <c r="CE205" i="1" s="1"/>
  <c r="CB205" i="1"/>
  <c r="CA205" i="1"/>
  <c r="BX205" i="1"/>
  <c r="CF205" i="1" s="1"/>
  <c r="BW205" i="1"/>
  <c r="BV205" i="1"/>
  <c r="BU205" i="1"/>
  <c r="BT205" i="1"/>
  <c r="CD204" i="1"/>
  <c r="CC204" i="1"/>
  <c r="CE204" i="1" s="1"/>
  <c r="CB204" i="1"/>
  <c r="CA204" i="1"/>
  <c r="BX204" i="1"/>
  <c r="CF204" i="1" s="1"/>
  <c r="BW204" i="1"/>
  <c r="BV204" i="1"/>
  <c r="BU204" i="1"/>
  <c r="BT204" i="1"/>
  <c r="CD203" i="1"/>
  <c r="CC203" i="1"/>
  <c r="CB203" i="1"/>
  <c r="CA203" i="1"/>
  <c r="BW203" i="1"/>
  <c r="BV203" i="1"/>
  <c r="BX203" i="1" s="1"/>
  <c r="BU203" i="1"/>
  <c r="BT203" i="1"/>
  <c r="CD202" i="1"/>
  <c r="CC202" i="1"/>
  <c r="CB202" i="1"/>
  <c r="CA202" i="1"/>
  <c r="BW202" i="1"/>
  <c r="BV202" i="1"/>
  <c r="BU202" i="1"/>
  <c r="BT202" i="1"/>
  <c r="BX202" i="1" s="1"/>
  <c r="CD201" i="1"/>
  <c r="CC201" i="1"/>
  <c r="CB201" i="1"/>
  <c r="CA201" i="1"/>
  <c r="BW201" i="1"/>
  <c r="BV201" i="1"/>
  <c r="BU201" i="1"/>
  <c r="BT201" i="1"/>
  <c r="BX201" i="1" s="1"/>
  <c r="CD200" i="1"/>
  <c r="CC200" i="1"/>
  <c r="CB200" i="1"/>
  <c r="CA200" i="1"/>
  <c r="BW200" i="1"/>
  <c r="BV200" i="1"/>
  <c r="BU200" i="1"/>
  <c r="BT200" i="1"/>
  <c r="BX200" i="1" s="1"/>
  <c r="CD199" i="1"/>
  <c r="CC199" i="1"/>
  <c r="CB199" i="1"/>
  <c r="CA199" i="1"/>
  <c r="CE199" i="1" s="1"/>
  <c r="BW199" i="1"/>
  <c r="BV199" i="1"/>
  <c r="BU199" i="1"/>
  <c r="BT199" i="1"/>
  <c r="CE198" i="1"/>
  <c r="CD198" i="1"/>
  <c r="CC198" i="1"/>
  <c r="CB198" i="1"/>
  <c r="CA198" i="1"/>
  <c r="BW198" i="1"/>
  <c r="BV198" i="1"/>
  <c r="BU198" i="1"/>
  <c r="BX198" i="1" s="1"/>
  <c r="CF198" i="1" s="1"/>
  <c r="BT198" i="1"/>
  <c r="CD197" i="1"/>
  <c r="CC197" i="1"/>
  <c r="CB197" i="1"/>
  <c r="CE197" i="1" s="1"/>
  <c r="CA197" i="1"/>
  <c r="BW197" i="1"/>
  <c r="BX197" i="1" s="1"/>
  <c r="BV197" i="1"/>
  <c r="BU197" i="1"/>
  <c r="BT197" i="1"/>
  <c r="CD196" i="1"/>
  <c r="CC196" i="1"/>
  <c r="CB196" i="1"/>
  <c r="CE196" i="1" s="1"/>
  <c r="CA196" i="1"/>
  <c r="BW196" i="1"/>
  <c r="BV196" i="1"/>
  <c r="BU196" i="1"/>
  <c r="BX196" i="1" s="1"/>
  <c r="BT196" i="1"/>
  <c r="CE195" i="1"/>
  <c r="CD195" i="1"/>
  <c r="CC195" i="1"/>
  <c r="CB195" i="1"/>
  <c r="CA195" i="1"/>
  <c r="BW195" i="1"/>
  <c r="BV195" i="1"/>
  <c r="BU195" i="1"/>
  <c r="BX195" i="1" s="1"/>
  <c r="BT195" i="1"/>
  <c r="CD194" i="1"/>
  <c r="CC194" i="1"/>
  <c r="CB194" i="1"/>
  <c r="CA194" i="1"/>
  <c r="CE194" i="1" s="1"/>
  <c r="BX194" i="1"/>
  <c r="CF194" i="1" s="1"/>
  <c r="BW194" i="1"/>
  <c r="BV194" i="1"/>
  <c r="BU194" i="1"/>
  <c r="BT194" i="1"/>
  <c r="CD193" i="1"/>
  <c r="CC193" i="1"/>
  <c r="CB193" i="1"/>
  <c r="CA193" i="1"/>
  <c r="BW193" i="1"/>
  <c r="BV193" i="1"/>
  <c r="BU193" i="1"/>
  <c r="BT193" i="1"/>
  <c r="BX193" i="1" s="1"/>
  <c r="CE192" i="1"/>
  <c r="CD192" i="1"/>
  <c r="CC192" i="1"/>
  <c r="CB192" i="1"/>
  <c r="CA192" i="1"/>
  <c r="BW192" i="1"/>
  <c r="BV192" i="1"/>
  <c r="BU192" i="1"/>
  <c r="BT192" i="1"/>
  <c r="CD191" i="1"/>
  <c r="CC191" i="1"/>
  <c r="CB191" i="1"/>
  <c r="CA191" i="1"/>
  <c r="CE191" i="1" s="1"/>
  <c r="BW191" i="1"/>
  <c r="BV191" i="1"/>
  <c r="BU191" i="1"/>
  <c r="BT191" i="1"/>
  <c r="BX191" i="1" s="1"/>
  <c r="CF191" i="1" s="1"/>
  <c r="CD190" i="1"/>
  <c r="CC190" i="1"/>
  <c r="CB190" i="1"/>
  <c r="CE190" i="1" s="1"/>
  <c r="CA190" i="1"/>
  <c r="BW190" i="1"/>
  <c r="BV190" i="1"/>
  <c r="BU190" i="1"/>
  <c r="BT190" i="1"/>
  <c r="BX190" i="1" s="1"/>
  <c r="CF190" i="1" s="1"/>
  <c r="CE189" i="1"/>
  <c r="CD189" i="1"/>
  <c r="CC189" i="1"/>
  <c r="CB189" i="1"/>
  <c r="CA189" i="1"/>
  <c r="BW189" i="1"/>
  <c r="BV189" i="1"/>
  <c r="BU189" i="1"/>
  <c r="BT189" i="1"/>
  <c r="CD188" i="1"/>
  <c r="CC188" i="1"/>
  <c r="CB188" i="1"/>
  <c r="CA188" i="1"/>
  <c r="BX188" i="1"/>
  <c r="BW188" i="1"/>
  <c r="BV188" i="1"/>
  <c r="BU188" i="1"/>
  <c r="BT188" i="1"/>
  <c r="CE187" i="1"/>
  <c r="CD187" i="1"/>
  <c r="CC187" i="1"/>
  <c r="CB187" i="1"/>
  <c r="CA187" i="1"/>
  <c r="BW187" i="1"/>
  <c r="BV187" i="1"/>
  <c r="BU187" i="1"/>
  <c r="BT187" i="1"/>
  <c r="BX187" i="1" s="1"/>
  <c r="CF187" i="1" s="1"/>
  <c r="CD186" i="1"/>
  <c r="CC186" i="1"/>
  <c r="CB186" i="1"/>
  <c r="CA186" i="1"/>
  <c r="CE186" i="1" s="1"/>
  <c r="BW186" i="1"/>
  <c r="BV186" i="1"/>
  <c r="BX186" i="1" s="1"/>
  <c r="CF186" i="1" s="1"/>
  <c r="BU186" i="1"/>
  <c r="BT186" i="1"/>
  <c r="CD185" i="1"/>
  <c r="CC185" i="1"/>
  <c r="CB185" i="1"/>
  <c r="CA185" i="1"/>
  <c r="BW185" i="1"/>
  <c r="BV185" i="1"/>
  <c r="BU185" i="1"/>
  <c r="BT185" i="1"/>
  <c r="BX185" i="1" s="1"/>
  <c r="CD184" i="1"/>
  <c r="CC184" i="1"/>
  <c r="CB184" i="1"/>
  <c r="CA184" i="1"/>
  <c r="BW184" i="1"/>
  <c r="BV184" i="1"/>
  <c r="BU184" i="1"/>
  <c r="BT184" i="1"/>
  <c r="BX184" i="1" s="1"/>
  <c r="CD183" i="1"/>
  <c r="CC183" i="1"/>
  <c r="CB183" i="1"/>
  <c r="CA183" i="1"/>
  <c r="CE183" i="1" s="1"/>
  <c r="BW183" i="1"/>
  <c r="BV183" i="1"/>
  <c r="BU183" i="1"/>
  <c r="BT183" i="1"/>
  <c r="BX183" i="1" s="1"/>
  <c r="CF183" i="1" s="1"/>
  <c r="CD182" i="1"/>
  <c r="CC182" i="1"/>
  <c r="CB182" i="1"/>
  <c r="CA182" i="1"/>
  <c r="BW182" i="1"/>
  <c r="BV182" i="1"/>
  <c r="BU182" i="1"/>
  <c r="BT182" i="1"/>
  <c r="BX182" i="1" s="1"/>
  <c r="CE181" i="1"/>
  <c r="CD181" i="1"/>
  <c r="CC181" i="1"/>
  <c r="CB181" i="1"/>
  <c r="CA181" i="1"/>
  <c r="BW181" i="1"/>
  <c r="BV181" i="1"/>
  <c r="BU181" i="1"/>
  <c r="BX181" i="1" s="1"/>
  <c r="BT181" i="1"/>
  <c r="CD180" i="1"/>
  <c r="CC180" i="1"/>
  <c r="CB180" i="1"/>
  <c r="CA180" i="1"/>
  <c r="CE180" i="1" s="1"/>
  <c r="BX180" i="1"/>
  <c r="BW180" i="1"/>
  <c r="BV180" i="1"/>
  <c r="BU180" i="1"/>
  <c r="BT180" i="1"/>
  <c r="CD179" i="1"/>
  <c r="CC179" i="1"/>
  <c r="CE179" i="1" s="1"/>
  <c r="CB179" i="1"/>
  <c r="CA179" i="1"/>
  <c r="BW179" i="1"/>
  <c r="BV179" i="1"/>
  <c r="BU179" i="1"/>
  <c r="BT179" i="1"/>
  <c r="CD178" i="1"/>
  <c r="CC178" i="1"/>
  <c r="CB178" i="1"/>
  <c r="CA178" i="1"/>
  <c r="CE178" i="1" s="1"/>
  <c r="BX178" i="1"/>
  <c r="CF178" i="1" s="1"/>
  <c r="BW178" i="1"/>
  <c r="BV178" i="1"/>
  <c r="BU178" i="1"/>
  <c r="BT178" i="1"/>
  <c r="CD177" i="1"/>
  <c r="CC177" i="1"/>
  <c r="CB177" i="1"/>
  <c r="CA177" i="1"/>
  <c r="CE177" i="1" s="1"/>
  <c r="BW177" i="1"/>
  <c r="BV177" i="1"/>
  <c r="BU177" i="1"/>
  <c r="BT177" i="1"/>
  <c r="BX177" i="1" s="1"/>
  <c r="CD176" i="1"/>
  <c r="CC176" i="1"/>
  <c r="CB176" i="1"/>
  <c r="CA176" i="1"/>
  <c r="CE176" i="1" s="1"/>
  <c r="BW176" i="1"/>
  <c r="BV176" i="1"/>
  <c r="BU176" i="1"/>
  <c r="BT176" i="1"/>
  <c r="BX176" i="1" s="1"/>
  <c r="CF176" i="1" s="1"/>
  <c r="CD175" i="1"/>
  <c r="CC175" i="1"/>
  <c r="CB175" i="1"/>
  <c r="CA175" i="1"/>
  <c r="CE175" i="1" s="1"/>
  <c r="BW175" i="1"/>
  <c r="BV175" i="1"/>
  <c r="BU175" i="1"/>
  <c r="BT175" i="1"/>
  <c r="BX175" i="1" s="1"/>
  <c r="CD174" i="1"/>
  <c r="CC174" i="1"/>
  <c r="CB174" i="1"/>
  <c r="CE174" i="1" s="1"/>
  <c r="CA174" i="1"/>
  <c r="BW174" i="1"/>
  <c r="BV174" i="1"/>
  <c r="BU174" i="1"/>
  <c r="BT174" i="1"/>
  <c r="BX174" i="1" s="1"/>
  <c r="CE173" i="1"/>
  <c r="CD173" i="1"/>
  <c r="CC173" i="1"/>
  <c r="CB173" i="1"/>
  <c r="CA173" i="1"/>
  <c r="BW173" i="1"/>
  <c r="BV173" i="1"/>
  <c r="BU173" i="1"/>
  <c r="BX173" i="1" s="1"/>
  <c r="CF173" i="1" s="1"/>
  <c r="BT173" i="1"/>
  <c r="CD172" i="1"/>
  <c r="CC172" i="1"/>
  <c r="CB172" i="1"/>
  <c r="CA172" i="1"/>
  <c r="BX172" i="1"/>
  <c r="BW172" i="1"/>
  <c r="BV172" i="1"/>
  <c r="BU172" i="1"/>
  <c r="BT172" i="1"/>
  <c r="CE171" i="1"/>
  <c r="CD171" i="1"/>
  <c r="CC171" i="1"/>
  <c r="CB171" i="1"/>
  <c r="CA171" i="1"/>
  <c r="BW171" i="1"/>
  <c r="BV171" i="1"/>
  <c r="BU171" i="1"/>
  <c r="BT171" i="1"/>
  <c r="BX171" i="1" s="1"/>
  <c r="CF171" i="1" s="1"/>
  <c r="CD170" i="1"/>
  <c r="CC170" i="1"/>
  <c r="CB170" i="1"/>
  <c r="CA170" i="1"/>
  <c r="CE170" i="1" s="1"/>
  <c r="BW170" i="1"/>
  <c r="BV170" i="1"/>
  <c r="BX170" i="1" s="1"/>
  <c r="CF170" i="1" s="1"/>
  <c r="BU170" i="1"/>
  <c r="BT170" i="1"/>
  <c r="CD169" i="1"/>
  <c r="CC169" i="1"/>
  <c r="CB169" i="1"/>
  <c r="CA169" i="1"/>
  <c r="BW169" i="1"/>
  <c r="BV169" i="1"/>
  <c r="BU169" i="1"/>
  <c r="BT169" i="1"/>
  <c r="BX169" i="1" s="1"/>
  <c r="CD168" i="1"/>
  <c r="CE168" i="1" s="1"/>
  <c r="CC168" i="1"/>
  <c r="CB168" i="1"/>
  <c r="CA168" i="1"/>
  <c r="BW168" i="1"/>
  <c r="BV168" i="1"/>
  <c r="BU168" i="1"/>
  <c r="BT168" i="1"/>
  <c r="CD167" i="1"/>
  <c r="CC167" i="1"/>
  <c r="CB167" i="1"/>
  <c r="CA167" i="1"/>
  <c r="CE167" i="1" s="1"/>
  <c r="BW167" i="1"/>
  <c r="BV167" i="1"/>
  <c r="BU167" i="1"/>
  <c r="BT167" i="1"/>
  <c r="CD166" i="1"/>
  <c r="CC166" i="1"/>
  <c r="CB166" i="1"/>
  <c r="CA166" i="1"/>
  <c r="BW166" i="1"/>
  <c r="BV166" i="1"/>
  <c r="BU166" i="1"/>
  <c r="BT166" i="1"/>
  <c r="BX166" i="1" s="1"/>
  <c r="CE165" i="1"/>
  <c r="CD165" i="1"/>
  <c r="CC165" i="1"/>
  <c r="CB165" i="1"/>
  <c r="CA165" i="1"/>
  <c r="BW165" i="1"/>
  <c r="BV165" i="1"/>
  <c r="BU165" i="1"/>
  <c r="BT165" i="1"/>
  <c r="CD164" i="1"/>
  <c r="CC164" i="1"/>
  <c r="CB164" i="1"/>
  <c r="CA164" i="1"/>
  <c r="CE164" i="1" s="1"/>
  <c r="BX164" i="1"/>
  <c r="BW164" i="1"/>
  <c r="BV164" i="1"/>
  <c r="BU164" i="1"/>
  <c r="BT164" i="1"/>
  <c r="CD163" i="1"/>
  <c r="CC163" i="1"/>
  <c r="CE163" i="1" s="1"/>
  <c r="CB163" i="1"/>
  <c r="CA163" i="1"/>
  <c r="BW163" i="1"/>
  <c r="BV163" i="1"/>
  <c r="BU163" i="1"/>
  <c r="BT163" i="1"/>
  <c r="CF162" i="1"/>
  <c r="CD162" i="1"/>
  <c r="CC162" i="1"/>
  <c r="CB162" i="1"/>
  <c r="CA162" i="1"/>
  <c r="CE162" i="1" s="1"/>
  <c r="BX162" i="1"/>
  <c r="BW162" i="1"/>
  <c r="BV162" i="1"/>
  <c r="BU162" i="1"/>
  <c r="BT162" i="1"/>
  <c r="CD161" i="1"/>
  <c r="CC161" i="1"/>
  <c r="CB161" i="1"/>
  <c r="CA161" i="1"/>
  <c r="CE161" i="1" s="1"/>
  <c r="BW161" i="1"/>
  <c r="BV161" i="1"/>
  <c r="BU161" i="1"/>
  <c r="BT161" i="1"/>
  <c r="BX161" i="1" s="1"/>
  <c r="CF161" i="1" s="1"/>
  <c r="CD160" i="1"/>
  <c r="CE160" i="1" s="1"/>
  <c r="CC160" i="1"/>
  <c r="CB160" i="1"/>
  <c r="CA160" i="1"/>
  <c r="BW160" i="1"/>
  <c r="BV160" i="1"/>
  <c r="BU160" i="1"/>
  <c r="BT160" i="1"/>
  <c r="CD159" i="1"/>
  <c r="CC159" i="1"/>
  <c r="CB159" i="1"/>
  <c r="CA159" i="1"/>
  <c r="CE159" i="1" s="1"/>
  <c r="BW159" i="1"/>
  <c r="BV159" i="1"/>
  <c r="BU159" i="1"/>
  <c r="BT159" i="1"/>
  <c r="BX159" i="1" s="1"/>
  <c r="CF159" i="1" s="1"/>
  <c r="CD158" i="1"/>
  <c r="CC158" i="1"/>
  <c r="CB158" i="1"/>
  <c r="CE158" i="1" s="1"/>
  <c r="CA158" i="1"/>
  <c r="BW158" i="1"/>
  <c r="BV158" i="1"/>
  <c r="BU158" i="1"/>
  <c r="BT158" i="1"/>
  <c r="BX158" i="1" s="1"/>
  <c r="CF158" i="1" s="1"/>
  <c r="CE157" i="1"/>
  <c r="CD157" i="1"/>
  <c r="CC157" i="1"/>
  <c r="CB157" i="1"/>
  <c r="CA157" i="1"/>
  <c r="BW157" i="1"/>
  <c r="BV157" i="1"/>
  <c r="BU157" i="1"/>
  <c r="BT157" i="1"/>
  <c r="CD156" i="1"/>
  <c r="CC156" i="1"/>
  <c r="CB156" i="1"/>
  <c r="CA156" i="1"/>
  <c r="BX156" i="1"/>
  <c r="BW156" i="1"/>
  <c r="BV156" i="1"/>
  <c r="BU156" i="1"/>
  <c r="BT156" i="1"/>
  <c r="CE155" i="1"/>
  <c r="CD155" i="1"/>
  <c r="CC155" i="1"/>
  <c r="CB155" i="1"/>
  <c r="CA155" i="1"/>
  <c r="BW155" i="1"/>
  <c r="BV155" i="1"/>
  <c r="BU155" i="1"/>
  <c r="BT155" i="1"/>
  <c r="BX155" i="1" s="1"/>
  <c r="CF155" i="1" s="1"/>
  <c r="CD154" i="1"/>
  <c r="CC154" i="1"/>
  <c r="CB154" i="1"/>
  <c r="CA154" i="1"/>
  <c r="CE154" i="1" s="1"/>
  <c r="BW154" i="1"/>
  <c r="BV154" i="1"/>
  <c r="BX154" i="1" s="1"/>
  <c r="CF154" i="1" s="1"/>
  <c r="BU154" i="1"/>
  <c r="BT154" i="1"/>
  <c r="CD153" i="1"/>
  <c r="CC153" i="1"/>
  <c r="CB153" i="1"/>
  <c r="CA153" i="1"/>
  <c r="BW153" i="1"/>
  <c r="BV153" i="1"/>
  <c r="BU153" i="1"/>
  <c r="BT153" i="1"/>
  <c r="BX153" i="1" s="1"/>
  <c r="CD152" i="1"/>
  <c r="CE152" i="1" s="1"/>
  <c r="CC152" i="1"/>
  <c r="CB152" i="1"/>
  <c r="CA152" i="1"/>
  <c r="BW152" i="1"/>
  <c r="BV152" i="1"/>
  <c r="BU152" i="1"/>
  <c r="BT152" i="1"/>
  <c r="BX152" i="1" s="1"/>
  <c r="CF152" i="1" s="1"/>
  <c r="CD151" i="1"/>
  <c r="CC151" i="1"/>
  <c r="CB151" i="1"/>
  <c r="CA151" i="1"/>
  <c r="CE151" i="1" s="1"/>
  <c r="BW151" i="1"/>
  <c r="BV151" i="1"/>
  <c r="BU151" i="1"/>
  <c r="BT151" i="1"/>
  <c r="BX151" i="1" s="1"/>
  <c r="CF151" i="1" s="1"/>
  <c r="CD150" i="1"/>
  <c r="CC150" i="1"/>
  <c r="CB150" i="1"/>
  <c r="CA150" i="1"/>
  <c r="BW150" i="1"/>
  <c r="BV150" i="1"/>
  <c r="BU150" i="1"/>
  <c r="BT150" i="1"/>
  <c r="BX150" i="1" s="1"/>
  <c r="CE149" i="1"/>
  <c r="CD149" i="1"/>
  <c r="CC149" i="1"/>
  <c r="CB149" i="1"/>
  <c r="CA149" i="1"/>
  <c r="BW149" i="1"/>
  <c r="BV149" i="1"/>
  <c r="BU149" i="1"/>
  <c r="BX149" i="1" s="1"/>
  <c r="BT149" i="1"/>
  <c r="CD148" i="1"/>
  <c r="CC148" i="1"/>
  <c r="CB148" i="1"/>
  <c r="CA148" i="1"/>
  <c r="CE148" i="1" s="1"/>
  <c r="BX148" i="1"/>
  <c r="BW148" i="1"/>
  <c r="BV148" i="1"/>
  <c r="BU148" i="1"/>
  <c r="BT148" i="1"/>
  <c r="CD147" i="1"/>
  <c r="CC147" i="1"/>
  <c r="CE147" i="1" s="1"/>
  <c r="CB147" i="1"/>
  <c r="CA147" i="1"/>
  <c r="BW147" i="1"/>
  <c r="BV147" i="1"/>
  <c r="BU147" i="1"/>
  <c r="BT147" i="1"/>
  <c r="CD146" i="1"/>
  <c r="CC146" i="1"/>
  <c r="CB146" i="1"/>
  <c r="CA146" i="1"/>
  <c r="CE146" i="1" s="1"/>
  <c r="BX146" i="1"/>
  <c r="CF146" i="1" s="1"/>
  <c r="BW146" i="1"/>
  <c r="BV146" i="1"/>
  <c r="BU146" i="1"/>
  <c r="BT146" i="1"/>
  <c r="CD145" i="1"/>
  <c r="CC145" i="1"/>
  <c r="CB145" i="1"/>
  <c r="CA145" i="1"/>
  <c r="CE145" i="1" s="1"/>
  <c r="BW145" i="1"/>
  <c r="BV145" i="1"/>
  <c r="BU145" i="1"/>
  <c r="BT145" i="1"/>
  <c r="BX145" i="1" s="1"/>
  <c r="CD144" i="1"/>
  <c r="CC144" i="1"/>
  <c r="CB144" i="1"/>
  <c r="CA144" i="1"/>
  <c r="CE144" i="1" s="1"/>
  <c r="BW144" i="1"/>
  <c r="BV144" i="1"/>
  <c r="BU144" i="1"/>
  <c r="BT144" i="1"/>
  <c r="BX144" i="1" s="1"/>
  <c r="CF144" i="1" s="1"/>
  <c r="CD143" i="1"/>
  <c r="CC143" i="1"/>
  <c r="CB143" i="1"/>
  <c r="CA143" i="1"/>
  <c r="CE143" i="1" s="1"/>
  <c r="BW143" i="1"/>
  <c r="BV143" i="1"/>
  <c r="BU143" i="1"/>
  <c r="BT143" i="1"/>
  <c r="BX143" i="1" s="1"/>
  <c r="CD142" i="1"/>
  <c r="CC142" i="1"/>
  <c r="CB142" i="1"/>
  <c r="CE142" i="1" s="1"/>
  <c r="CA142" i="1"/>
  <c r="BW142" i="1"/>
  <c r="BV142" i="1"/>
  <c r="BU142" i="1"/>
  <c r="BT142" i="1"/>
  <c r="BX142" i="1" s="1"/>
  <c r="CE141" i="1"/>
  <c r="CD141" i="1"/>
  <c r="CC141" i="1"/>
  <c r="CB141" i="1"/>
  <c r="CA141" i="1"/>
  <c r="BW141" i="1"/>
  <c r="BV141" i="1"/>
  <c r="BU141" i="1"/>
  <c r="BX141" i="1" s="1"/>
  <c r="CF141" i="1" s="1"/>
  <c r="BT141" i="1"/>
  <c r="CD140" i="1"/>
  <c r="CC140" i="1"/>
  <c r="CB140" i="1"/>
  <c r="CA140" i="1"/>
  <c r="BX140" i="1"/>
  <c r="BW140" i="1"/>
  <c r="BV140" i="1"/>
  <c r="BU140" i="1"/>
  <c r="BT140" i="1"/>
  <c r="CE139" i="1"/>
  <c r="CD139" i="1"/>
  <c r="CC139" i="1"/>
  <c r="CB139" i="1"/>
  <c r="CA139" i="1"/>
  <c r="BW139" i="1"/>
  <c r="BV139" i="1"/>
  <c r="BU139" i="1"/>
  <c r="BT139" i="1"/>
  <c r="BX139" i="1" s="1"/>
  <c r="CF139" i="1" s="1"/>
  <c r="CD138" i="1"/>
  <c r="CC138" i="1"/>
  <c r="CB138" i="1"/>
  <c r="CA138" i="1"/>
  <c r="CE138" i="1" s="1"/>
  <c r="BW138" i="1"/>
  <c r="BV138" i="1"/>
  <c r="BX138" i="1" s="1"/>
  <c r="CF138" i="1" s="1"/>
  <c r="BU138" i="1"/>
  <c r="BT138" i="1"/>
  <c r="CD137" i="1"/>
  <c r="CC137" i="1"/>
  <c r="CB137" i="1"/>
  <c r="CA137" i="1"/>
  <c r="BW137" i="1"/>
  <c r="BV137" i="1"/>
  <c r="BU137" i="1"/>
  <c r="BT137" i="1"/>
  <c r="BX137" i="1" s="1"/>
  <c r="CD136" i="1"/>
  <c r="CC136" i="1"/>
  <c r="CB136" i="1"/>
  <c r="CA136" i="1"/>
  <c r="CE136" i="1" s="1"/>
  <c r="BW136" i="1"/>
  <c r="BV136" i="1"/>
  <c r="BU136" i="1"/>
  <c r="BT136" i="1"/>
  <c r="CD135" i="1"/>
  <c r="CC135" i="1"/>
  <c r="CB135" i="1"/>
  <c r="CA135" i="1"/>
  <c r="CE135" i="1" s="1"/>
  <c r="BW135" i="1"/>
  <c r="BV135" i="1"/>
  <c r="BU135" i="1"/>
  <c r="BT135" i="1"/>
  <c r="CD134" i="1"/>
  <c r="CC134" i="1"/>
  <c r="CB134" i="1"/>
  <c r="CA134" i="1"/>
  <c r="BW134" i="1"/>
  <c r="BV134" i="1"/>
  <c r="BU134" i="1"/>
  <c r="BT134" i="1"/>
  <c r="BX134" i="1" s="1"/>
  <c r="CE133" i="1"/>
  <c r="CD133" i="1"/>
  <c r="CC133" i="1"/>
  <c r="CB133" i="1"/>
  <c r="CA133" i="1"/>
  <c r="BW133" i="1"/>
  <c r="BV133" i="1"/>
  <c r="BU133" i="1"/>
  <c r="BT133" i="1"/>
  <c r="CD132" i="1"/>
  <c r="CC132" i="1"/>
  <c r="CB132" i="1"/>
  <c r="CA132" i="1"/>
  <c r="CE132" i="1" s="1"/>
  <c r="BX132" i="1"/>
  <c r="BW132" i="1"/>
  <c r="BV132" i="1"/>
  <c r="BU132" i="1"/>
  <c r="BT132" i="1"/>
  <c r="CD131" i="1"/>
  <c r="CC131" i="1"/>
  <c r="CE131" i="1" s="1"/>
  <c r="CB131" i="1"/>
  <c r="CA131" i="1"/>
  <c r="BW131" i="1"/>
  <c r="BV131" i="1"/>
  <c r="BU131" i="1"/>
  <c r="BT131" i="1"/>
  <c r="CF130" i="1"/>
  <c r="CD130" i="1"/>
  <c r="CC130" i="1"/>
  <c r="CB130" i="1"/>
  <c r="CA130" i="1"/>
  <c r="CE130" i="1" s="1"/>
  <c r="BX130" i="1"/>
  <c r="BW130" i="1"/>
  <c r="BV130" i="1"/>
  <c r="BU130" i="1"/>
  <c r="BT130" i="1"/>
  <c r="CD129" i="1"/>
  <c r="CC129" i="1"/>
  <c r="CB129" i="1"/>
  <c r="CA129" i="1"/>
  <c r="CE129" i="1" s="1"/>
  <c r="BW129" i="1"/>
  <c r="BV129" i="1"/>
  <c r="BU129" i="1"/>
  <c r="BT129" i="1"/>
  <c r="BX129" i="1" s="1"/>
  <c r="CF129" i="1" s="1"/>
  <c r="CD128" i="1"/>
  <c r="CC128" i="1"/>
  <c r="CB128" i="1"/>
  <c r="CA128" i="1"/>
  <c r="CE128" i="1" s="1"/>
  <c r="BW128" i="1"/>
  <c r="BV128" i="1"/>
  <c r="BU128" i="1"/>
  <c r="BT128" i="1"/>
  <c r="CD127" i="1"/>
  <c r="CC127" i="1"/>
  <c r="CB127" i="1"/>
  <c r="CA127" i="1"/>
  <c r="CE127" i="1" s="1"/>
  <c r="BW127" i="1"/>
  <c r="BV127" i="1"/>
  <c r="BU127" i="1"/>
  <c r="BT127" i="1"/>
  <c r="BX127" i="1" s="1"/>
  <c r="CF127" i="1" s="1"/>
  <c r="CD126" i="1"/>
  <c r="CC126" i="1"/>
  <c r="CB126" i="1"/>
  <c r="CE126" i="1" s="1"/>
  <c r="CA126" i="1"/>
  <c r="BW126" i="1"/>
  <c r="BV126" i="1"/>
  <c r="BU126" i="1"/>
  <c r="BT126" i="1"/>
  <c r="BX126" i="1" s="1"/>
  <c r="CF126" i="1" s="1"/>
  <c r="CE125" i="1"/>
  <c r="CD125" i="1"/>
  <c r="CC125" i="1"/>
  <c r="CB125" i="1"/>
  <c r="CA125" i="1"/>
  <c r="BW125" i="1"/>
  <c r="BV125" i="1"/>
  <c r="BU125" i="1"/>
  <c r="BT125" i="1"/>
  <c r="CD124" i="1"/>
  <c r="CC124" i="1"/>
  <c r="CB124" i="1"/>
  <c r="CA124" i="1"/>
  <c r="BX124" i="1"/>
  <c r="BW124" i="1"/>
  <c r="BV124" i="1"/>
  <c r="BU124" i="1"/>
  <c r="BT124" i="1"/>
  <c r="CE123" i="1"/>
  <c r="CD123" i="1"/>
  <c r="CC123" i="1"/>
  <c r="CB123" i="1"/>
  <c r="CA123" i="1"/>
  <c r="BW123" i="1"/>
  <c r="BV123" i="1"/>
  <c r="BU123" i="1"/>
  <c r="BT123" i="1"/>
  <c r="BX123" i="1" s="1"/>
  <c r="CF123" i="1" s="1"/>
  <c r="CD122" i="1"/>
  <c r="CC122" i="1"/>
  <c r="CB122" i="1"/>
  <c r="CA122" i="1"/>
  <c r="CE122" i="1" s="1"/>
  <c r="BW122" i="1"/>
  <c r="BV122" i="1"/>
  <c r="BX122" i="1" s="1"/>
  <c r="CF122" i="1" s="1"/>
  <c r="BU122" i="1"/>
  <c r="BT122" i="1"/>
  <c r="CD121" i="1"/>
  <c r="CC121" i="1"/>
  <c r="CB121" i="1"/>
  <c r="CA121" i="1"/>
  <c r="BW121" i="1"/>
  <c r="BV121" i="1"/>
  <c r="BU121" i="1"/>
  <c r="BT121" i="1"/>
  <c r="BX121" i="1" s="1"/>
  <c r="CD120" i="1"/>
  <c r="CC120" i="1"/>
  <c r="CB120" i="1"/>
  <c r="CA120" i="1"/>
  <c r="BW120" i="1"/>
  <c r="BV120" i="1"/>
  <c r="BU120" i="1"/>
  <c r="BT120" i="1"/>
  <c r="BX120" i="1" s="1"/>
  <c r="CD119" i="1"/>
  <c r="CC119" i="1"/>
  <c r="CB119" i="1"/>
  <c r="CA119" i="1"/>
  <c r="CE119" i="1" s="1"/>
  <c r="BW119" i="1"/>
  <c r="BV119" i="1"/>
  <c r="BU119" i="1"/>
  <c r="BT119" i="1"/>
  <c r="BX119" i="1" s="1"/>
  <c r="CF119" i="1" s="1"/>
  <c r="CD118" i="1"/>
  <c r="CC118" i="1"/>
  <c r="CB118" i="1"/>
  <c r="CA118" i="1"/>
  <c r="BW118" i="1"/>
  <c r="BV118" i="1"/>
  <c r="BU118" i="1"/>
  <c r="BT118" i="1"/>
  <c r="BX118" i="1" s="1"/>
  <c r="CE117" i="1"/>
  <c r="CD117" i="1"/>
  <c r="CC117" i="1"/>
  <c r="CB117" i="1"/>
  <c r="CA117" i="1"/>
  <c r="BW117" i="1"/>
  <c r="BV117" i="1"/>
  <c r="BU117" i="1"/>
  <c r="BX117" i="1" s="1"/>
  <c r="BT117" i="1"/>
  <c r="CD116" i="1"/>
  <c r="CC116" i="1"/>
  <c r="CB116" i="1"/>
  <c r="CA116" i="1"/>
  <c r="CE116" i="1" s="1"/>
  <c r="BX116" i="1"/>
  <c r="BW116" i="1"/>
  <c r="BV116" i="1"/>
  <c r="BU116" i="1"/>
  <c r="BT116" i="1"/>
  <c r="CD115" i="1"/>
  <c r="CC115" i="1"/>
  <c r="CE115" i="1" s="1"/>
  <c r="CB115" i="1"/>
  <c r="CA115" i="1"/>
  <c r="BW115" i="1"/>
  <c r="BV115" i="1"/>
  <c r="BU115" i="1"/>
  <c r="BT115" i="1"/>
  <c r="CD114" i="1"/>
  <c r="CC114" i="1"/>
  <c r="CB114" i="1"/>
  <c r="CA114" i="1"/>
  <c r="CE114" i="1" s="1"/>
  <c r="BX114" i="1"/>
  <c r="CF114" i="1" s="1"/>
  <c r="BW114" i="1"/>
  <c r="BV114" i="1"/>
  <c r="BU114" i="1"/>
  <c r="BT114" i="1"/>
  <c r="CD113" i="1"/>
  <c r="CC113" i="1"/>
  <c r="CB113" i="1"/>
  <c r="CA113" i="1"/>
  <c r="CE113" i="1" s="1"/>
  <c r="BW113" i="1"/>
  <c r="BV113" i="1"/>
  <c r="BU113" i="1"/>
  <c r="BT113" i="1"/>
  <c r="BX113" i="1" s="1"/>
  <c r="CD112" i="1"/>
  <c r="CC112" i="1"/>
  <c r="CB112" i="1"/>
  <c r="CA112" i="1"/>
  <c r="CE112" i="1" s="1"/>
  <c r="BW112" i="1"/>
  <c r="BV112" i="1"/>
  <c r="BU112" i="1"/>
  <c r="BT112" i="1"/>
  <c r="CD111" i="1"/>
  <c r="CC111" i="1"/>
  <c r="CB111" i="1"/>
  <c r="CA111" i="1"/>
  <c r="CE111" i="1" s="1"/>
  <c r="BW111" i="1"/>
  <c r="BV111" i="1"/>
  <c r="BU111" i="1"/>
  <c r="BT111" i="1"/>
  <c r="BX111" i="1" s="1"/>
  <c r="CD110" i="1"/>
  <c r="CC110" i="1"/>
  <c r="CB110" i="1"/>
  <c r="CE110" i="1" s="1"/>
  <c r="CA110" i="1"/>
  <c r="BW110" i="1"/>
  <c r="BV110" i="1"/>
  <c r="BU110" i="1"/>
  <c r="BT110" i="1"/>
  <c r="BX110" i="1" s="1"/>
  <c r="CE109" i="1"/>
  <c r="CD109" i="1"/>
  <c r="CC109" i="1"/>
  <c r="CB109" i="1"/>
  <c r="CA109" i="1"/>
  <c r="BW109" i="1"/>
  <c r="BV109" i="1"/>
  <c r="BU109" i="1"/>
  <c r="BX109" i="1" s="1"/>
  <c r="CF109" i="1" s="1"/>
  <c r="BT109" i="1"/>
  <c r="CD108" i="1"/>
  <c r="CC108" i="1"/>
  <c r="CB108" i="1"/>
  <c r="CA108" i="1"/>
  <c r="BX108" i="1"/>
  <c r="BW108" i="1"/>
  <c r="BV108" i="1"/>
  <c r="BU108" i="1"/>
  <c r="BT108" i="1"/>
  <c r="CE107" i="1"/>
  <c r="CD107" i="1"/>
  <c r="CC107" i="1"/>
  <c r="CB107" i="1"/>
  <c r="CA107" i="1"/>
  <c r="BW107" i="1"/>
  <c r="BV107" i="1"/>
  <c r="BU107" i="1"/>
  <c r="BT107" i="1"/>
  <c r="BX107" i="1" s="1"/>
  <c r="CD106" i="1"/>
  <c r="CC106" i="1"/>
  <c r="CB106" i="1"/>
  <c r="CA106" i="1"/>
  <c r="CE106" i="1" s="1"/>
  <c r="BW106" i="1"/>
  <c r="BV106" i="1"/>
  <c r="BX106" i="1" s="1"/>
  <c r="CF106" i="1" s="1"/>
  <c r="BU106" i="1"/>
  <c r="BT106" i="1"/>
  <c r="CD105" i="1"/>
  <c r="CC105" i="1"/>
  <c r="CB105" i="1"/>
  <c r="CA105" i="1"/>
  <c r="BW105" i="1"/>
  <c r="BV105" i="1"/>
  <c r="BU105" i="1"/>
  <c r="BT105" i="1"/>
  <c r="BX105" i="1" s="1"/>
  <c r="CD104" i="1"/>
  <c r="CC104" i="1"/>
  <c r="CB104" i="1"/>
  <c r="CA104" i="1"/>
  <c r="CE104" i="1" s="1"/>
  <c r="BW104" i="1"/>
  <c r="BV104" i="1"/>
  <c r="BU104" i="1"/>
  <c r="BT104" i="1"/>
  <c r="CD103" i="1"/>
  <c r="CC103" i="1"/>
  <c r="CB103" i="1"/>
  <c r="CA103" i="1"/>
  <c r="CE103" i="1" s="1"/>
  <c r="BW103" i="1"/>
  <c r="BV103" i="1"/>
  <c r="BU103" i="1"/>
  <c r="BT103" i="1"/>
  <c r="CD102" i="1"/>
  <c r="CC102" i="1"/>
  <c r="CB102" i="1"/>
  <c r="CA102" i="1"/>
  <c r="BW102" i="1"/>
  <c r="BV102" i="1"/>
  <c r="BU102" i="1"/>
  <c r="BT102" i="1"/>
  <c r="BX102" i="1" s="1"/>
  <c r="CE101" i="1"/>
  <c r="CD101" i="1"/>
  <c r="CC101" i="1"/>
  <c r="CB101" i="1"/>
  <c r="CA101" i="1"/>
  <c r="BW101" i="1"/>
  <c r="BV101" i="1"/>
  <c r="BU101" i="1"/>
  <c r="BT101" i="1"/>
  <c r="CD100" i="1"/>
  <c r="CC100" i="1"/>
  <c r="CB100" i="1"/>
  <c r="CA100" i="1"/>
  <c r="CE100" i="1" s="1"/>
  <c r="BX100" i="1"/>
  <c r="BW100" i="1"/>
  <c r="BV100" i="1"/>
  <c r="BU100" i="1"/>
  <c r="BT100" i="1"/>
  <c r="CD99" i="1"/>
  <c r="CC99" i="1"/>
  <c r="CE99" i="1" s="1"/>
  <c r="CB99" i="1"/>
  <c r="CA99" i="1"/>
  <c r="BW99" i="1"/>
  <c r="BV99" i="1"/>
  <c r="BU99" i="1"/>
  <c r="BT99" i="1"/>
  <c r="CF98" i="1"/>
  <c r="CD98" i="1"/>
  <c r="CC98" i="1"/>
  <c r="CB98" i="1"/>
  <c r="CA98" i="1"/>
  <c r="CE98" i="1" s="1"/>
  <c r="BX98" i="1"/>
  <c r="BW98" i="1"/>
  <c r="BV98" i="1"/>
  <c r="BU98" i="1"/>
  <c r="BT98" i="1"/>
  <c r="CD97" i="1"/>
  <c r="CC97" i="1"/>
  <c r="CB97" i="1"/>
  <c r="CA97" i="1"/>
  <c r="CE97" i="1" s="1"/>
  <c r="BW97" i="1"/>
  <c r="BV97" i="1"/>
  <c r="BU97" i="1"/>
  <c r="BT97" i="1"/>
  <c r="BX97" i="1" s="1"/>
  <c r="CF97" i="1" s="1"/>
  <c r="CD96" i="1"/>
  <c r="CC96" i="1"/>
  <c r="CB96" i="1"/>
  <c r="CA96" i="1"/>
  <c r="CE96" i="1" s="1"/>
  <c r="BW96" i="1"/>
  <c r="BV96" i="1"/>
  <c r="BU96" i="1"/>
  <c r="BT96" i="1"/>
  <c r="CD95" i="1"/>
  <c r="CC95" i="1"/>
  <c r="CB95" i="1"/>
  <c r="CA95" i="1"/>
  <c r="CE95" i="1" s="1"/>
  <c r="BW95" i="1"/>
  <c r="BV95" i="1"/>
  <c r="BU95" i="1"/>
  <c r="BT95" i="1"/>
  <c r="BX95" i="1" s="1"/>
  <c r="CF95" i="1" s="1"/>
  <c r="CD94" i="1"/>
  <c r="CC94" i="1"/>
  <c r="CB94" i="1"/>
  <c r="CE94" i="1" s="1"/>
  <c r="CA94" i="1"/>
  <c r="BW94" i="1"/>
  <c r="BV94" i="1"/>
  <c r="BU94" i="1"/>
  <c r="BT94" i="1"/>
  <c r="BX94" i="1" s="1"/>
  <c r="CF94" i="1" s="1"/>
  <c r="CE93" i="1"/>
  <c r="CD93" i="1"/>
  <c r="CC93" i="1"/>
  <c r="CB93" i="1"/>
  <c r="CA93" i="1"/>
  <c r="BW93" i="1"/>
  <c r="BV93" i="1"/>
  <c r="BU93" i="1"/>
  <c r="BT93" i="1"/>
  <c r="CD92" i="1"/>
  <c r="CC92" i="1"/>
  <c r="CB92" i="1"/>
  <c r="CA92" i="1"/>
  <c r="BX92" i="1"/>
  <c r="BW92" i="1"/>
  <c r="BV92" i="1"/>
  <c r="BU92" i="1"/>
  <c r="BT92" i="1"/>
  <c r="CE91" i="1"/>
  <c r="CD91" i="1"/>
  <c r="CC91" i="1"/>
  <c r="CB91" i="1"/>
  <c r="CA91" i="1"/>
  <c r="BW91" i="1"/>
  <c r="BV91" i="1"/>
  <c r="BU91" i="1"/>
  <c r="BT91" i="1"/>
  <c r="BX91" i="1" s="1"/>
  <c r="CF91" i="1" s="1"/>
  <c r="CD90" i="1"/>
  <c r="CC90" i="1"/>
  <c r="CB90" i="1"/>
  <c r="CA90" i="1"/>
  <c r="CE90" i="1" s="1"/>
  <c r="BW90" i="1"/>
  <c r="BV90" i="1"/>
  <c r="BX90" i="1" s="1"/>
  <c r="CF90" i="1" s="1"/>
  <c r="BU90" i="1"/>
  <c r="BT90" i="1"/>
  <c r="CD89" i="1"/>
  <c r="CC89" i="1"/>
  <c r="CB89" i="1"/>
  <c r="CA89" i="1"/>
  <c r="BW89" i="1"/>
  <c r="BV89" i="1"/>
  <c r="BU89" i="1"/>
  <c r="BT89" i="1"/>
  <c r="BX89" i="1" s="1"/>
  <c r="CD88" i="1"/>
  <c r="CC88" i="1"/>
  <c r="CB88" i="1"/>
  <c r="CA88" i="1"/>
  <c r="BW88" i="1"/>
  <c r="BV88" i="1"/>
  <c r="BU88" i="1"/>
  <c r="BT88" i="1"/>
  <c r="BX88" i="1" s="1"/>
  <c r="CD87" i="1"/>
  <c r="CC87" i="1"/>
  <c r="CB87" i="1"/>
  <c r="CA87" i="1"/>
  <c r="CE87" i="1" s="1"/>
  <c r="BW87" i="1"/>
  <c r="BV87" i="1"/>
  <c r="BU87" i="1"/>
  <c r="BT87" i="1"/>
  <c r="BX87" i="1" s="1"/>
  <c r="CF87" i="1" s="1"/>
  <c r="CD86" i="1"/>
  <c r="CC86" i="1"/>
  <c r="CB86" i="1"/>
  <c r="CA86" i="1"/>
  <c r="BW86" i="1"/>
  <c r="BV86" i="1"/>
  <c r="BU86" i="1"/>
  <c r="BT86" i="1"/>
  <c r="BX86" i="1" s="1"/>
  <c r="CE85" i="1"/>
  <c r="CD85" i="1"/>
  <c r="CC85" i="1"/>
  <c r="CB85" i="1"/>
  <c r="CA85" i="1"/>
  <c r="BW85" i="1"/>
  <c r="BV85" i="1"/>
  <c r="BU85" i="1"/>
  <c r="BT85" i="1"/>
  <c r="BX85" i="1" s="1"/>
  <c r="CD84" i="1"/>
  <c r="CC84" i="1"/>
  <c r="CB84" i="1"/>
  <c r="CA84" i="1"/>
  <c r="CE84" i="1" s="1"/>
  <c r="BX84" i="1"/>
  <c r="BW84" i="1"/>
  <c r="BV84" i="1"/>
  <c r="BU84" i="1"/>
  <c r="BT84" i="1"/>
  <c r="CD83" i="1"/>
  <c r="CC83" i="1"/>
  <c r="CE83" i="1" s="1"/>
  <c r="CB83" i="1"/>
  <c r="CA83" i="1"/>
  <c r="BW83" i="1"/>
  <c r="BV83" i="1"/>
  <c r="BU83" i="1"/>
  <c r="BT83" i="1"/>
  <c r="CD82" i="1"/>
  <c r="CC82" i="1"/>
  <c r="CB82" i="1"/>
  <c r="CE82" i="1" s="1"/>
  <c r="CA82" i="1"/>
  <c r="BX82" i="1"/>
  <c r="CF82" i="1" s="1"/>
  <c r="BW82" i="1"/>
  <c r="BV82" i="1"/>
  <c r="BU82" i="1"/>
  <c r="BT82" i="1"/>
  <c r="CD81" i="1"/>
  <c r="CC81" i="1"/>
  <c r="CB81" i="1"/>
  <c r="CA81" i="1"/>
  <c r="CE81" i="1" s="1"/>
  <c r="BW81" i="1"/>
  <c r="BV81" i="1"/>
  <c r="BU81" i="1"/>
  <c r="BT81" i="1"/>
  <c r="BX81" i="1" s="1"/>
  <c r="CD80" i="1"/>
  <c r="CC80" i="1"/>
  <c r="CB80" i="1"/>
  <c r="CA80" i="1"/>
  <c r="CE80" i="1" s="1"/>
  <c r="BW80" i="1"/>
  <c r="BV80" i="1"/>
  <c r="BX80" i="1" s="1"/>
  <c r="CF80" i="1" s="1"/>
  <c r="BU80" i="1"/>
  <c r="BT80" i="1"/>
  <c r="CD79" i="1"/>
  <c r="CC79" i="1"/>
  <c r="CB79" i="1"/>
  <c r="CA79" i="1"/>
  <c r="BW79" i="1"/>
  <c r="BV79" i="1"/>
  <c r="BU79" i="1"/>
  <c r="BT79" i="1"/>
  <c r="CD78" i="1"/>
  <c r="CC78" i="1"/>
  <c r="CB78" i="1"/>
  <c r="CA78" i="1"/>
  <c r="BW78" i="1"/>
  <c r="BV78" i="1"/>
  <c r="BU78" i="1"/>
  <c r="BT78" i="1"/>
  <c r="BX78" i="1" s="1"/>
  <c r="CE77" i="1"/>
  <c r="CD77" i="1"/>
  <c r="CC77" i="1"/>
  <c r="CB77" i="1"/>
  <c r="CA77" i="1"/>
  <c r="BW77" i="1"/>
  <c r="BV77" i="1"/>
  <c r="BU77" i="1"/>
  <c r="BT77" i="1"/>
  <c r="BX77" i="1" s="1"/>
  <c r="CF77" i="1" s="1"/>
  <c r="CD76" i="1"/>
  <c r="CC76" i="1"/>
  <c r="CB76" i="1"/>
  <c r="CA76" i="1"/>
  <c r="BW76" i="1"/>
  <c r="BV76" i="1"/>
  <c r="BU76" i="1"/>
  <c r="BT76" i="1"/>
  <c r="BX76" i="1" s="1"/>
  <c r="CD75" i="1"/>
  <c r="CC75" i="1"/>
  <c r="CE75" i="1" s="1"/>
  <c r="CB75" i="1"/>
  <c r="CA75" i="1"/>
  <c r="BW75" i="1"/>
  <c r="BV75" i="1"/>
  <c r="BU75" i="1"/>
  <c r="BT75" i="1"/>
  <c r="CD74" i="1"/>
  <c r="CC74" i="1"/>
  <c r="CB74" i="1"/>
  <c r="CE74" i="1" s="1"/>
  <c r="CA74" i="1"/>
  <c r="BX74" i="1"/>
  <c r="CF74" i="1" s="1"/>
  <c r="BW74" i="1"/>
  <c r="BV74" i="1"/>
  <c r="BU74" i="1"/>
  <c r="BT74" i="1"/>
  <c r="CD73" i="1"/>
  <c r="CC73" i="1"/>
  <c r="CB73" i="1"/>
  <c r="CA73" i="1"/>
  <c r="CE73" i="1" s="1"/>
  <c r="BW73" i="1"/>
  <c r="BV73" i="1"/>
  <c r="BU73" i="1"/>
  <c r="BX73" i="1" s="1"/>
  <c r="BT73" i="1"/>
  <c r="CD72" i="1"/>
  <c r="CC72" i="1"/>
  <c r="CB72" i="1"/>
  <c r="CA72" i="1"/>
  <c r="BW72" i="1"/>
  <c r="BV72" i="1"/>
  <c r="BU72" i="1"/>
  <c r="BT72" i="1"/>
  <c r="BX72" i="1" s="1"/>
  <c r="CD71" i="1"/>
  <c r="CC71" i="1"/>
  <c r="CB71" i="1"/>
  <c r="CA71" i="1"/>
  <c r="BW71" i="1"/>
  <c r="BV71" i="1"/>
  <c r="BU71" i="1"/>
  <c r="BT71" i="1"/>
  <c r="BX71" i="1" s="1"/>
  <c r="CD70" i="1"/>
  <c r="CC70" i="1"/>
  <c r="CB70" i="1"/>
  <c r="CA70" i="1"/>
  <c r="BW70" i="1"/>
  <c r="BV70" i="1"/>
  <c r="BU70" i="1"/>
  <c r="BT70" i="1"/>
  <c r="BX70" i="1" s="1"/>
  <c r="CD69" i="1"/>
  <c r="CC69" i="1"/>
  <c r="CB69" i="1"/>
  <c r="CE69" i="1" s="1"/>
  <c r="CA69" i="1"/>
  <c r="BW69" i="1"/>
  <c r="BV69" i="1"/>
  <c r="BU69" i="1"/>
  <c r="BT69" i="1"/>
  <c r="CD68" i="1"/>
  <c r="CC68" i="1"/>
  <c r="CB68" i="1"/>
  <c r="CA68" i="1"/>
  <c r="CE68" i="1" s="1"/>
  <c r="BX68" i="1"/>
  <c r="BW68" i="1"/>
  <c r="BV68" i="1"/>
  <c r="BU68" i="1"/>
  <c r="BT68" i="1"/>
  <c r="CD67" i="1"/>
  <c r="CC67" i="1"/>
  <c r="CE67" i="1" s="1"/>
  <c r="CB67" i="1"/>
  <c r="CA67" i="1"/>
  <c r="BW67" i="1"/>
  <c r="BV67" i="1"/>
  <c r="BU67" i="1"/>
  <c r="BX67" i="1" s="1"/>
  <c r="CF67" i="1" s="1"/>
  <c r="BT67" i="1"/>
  <c r="CD66" i="1"/>
  <c r="CC66" i="1"/>
  <c r="CB66" i="1"/>
  <c r="CA66" i="1"/>
  <c r="BX66" i="1"/>
  <c r="BW66" i="1"/>
  <c r="BV66" i="1"/>
  <c r="BU66" i="1"/>
  <c r="BT66" i="1"/>
  <c r="CD65" i="1"/>
  <c r="CC65" i="1"/>
  <c r="CB65" i="1"/>
  <c r="CE65" i="1" s="1"/>
  <c r="CA65" i="1"/>
  <c r="BW65" i="1"/>
  <c r="BV65" i="1"/>
  <c r="BU65" i="1"/>
  <c r="BT65" i="1"/>
  <c r="CD64" i="1"/>
  <c r="CC64" i="1"/>
  <c r="CB64" i="1"/>
  <c r="CA64" i="1"/>
  <c r="CE64" i="1" s="1"/>
  <c r="BX64" i="1"/>
  <c r="BW64" i="1"/>
  <c r="BV64" i="1"/>
  <c r="BU64" i="1"/>
  <c r="BT64" i="1"/>
  <c r="CD63" i="1"/>
  <c r="CC63" i="1"/>
  <c r="CB63" i="1"/>
  <c r="CA63" i="1"/>
  <c r="BW63" i="1"/>
  <c r="BX63" i="1" s="1"/>
  <c r="BV63" i="1"/>
  <c r="BU63" i="1"/>
  <c r="BT63" i="1"/>
  <c r="CD62" i="1"/>
  <c r="CC62" i="1"/>
  <c r="CB62" i="1"/>
  <c r="CA62" i="1"/>
  <c r="BW62" i="1"/>
  <c r="BV62" i="1"/>
  <c r="BU62" i="1"/>
  <c r="BT62" i="1"/>
  <c r="BX62" i="1" s="1"/>
  <c r="CE61" i="1"/>
  <c r="CD61" i="1"/>
  <c r="CC61" i="1"/>
  <c r="CB61" i="1"/>
  <c r="CA61" i="1"/>
  <c r="BW61" i="1"/>
  <c r="BV61" i="1"/>
  <c r="BU61" i="1"/>
  <c r="BT61" i="1"/>
  <c r="CD60" i="1"/>
  <c r="CC60" i="1"/>
  <c r="CB60" i="1"/>
  <c r="CE60" i="1" s="1"/>
  <c r="CA60" i="1"/>
  <c r="BW60" i="1"/>
  <c r="BX60" i="1" s="1"/>
  <c r="BV60" i="1"/>
  <c r="BU60" i="1"/>
  <c r="BT60" i="1"/>
  <c r="CD59" i="1"/>
  <c r="CC59" i="1"/>
  <c r="CB59" i="1"/>
  <c r="CE59" i="1" s="1"/>
  <c r="CA59" i="1"/>
  <c r="BX59" i="1"/>
  <c r="BW59" i="1"/>
  <c r="BV59" i="1"/>
  <c r="BU59" i="1"/>
  <c r="BT59" i="1"/>
  <c r="CD58" i="1"/>
  <c r="CE58" i="1" s="1"/>
  <c r="CC58" i="1"/>
  <c r="CB58" i="1"/>
  <c r="CA58" i="1"/>
  <c r="BW58" i="1"/>
  <c r="BV58" i="1"/>
  <c r="BU58" i="1"/>
  <c r="BT58" i="1"/>
  <c r="BX58" i="1" s="1"/>
  <c r="CD57" i="1"/>
  <c r="CC57" i="1"/>
  <c r="CB57" i="1"/>
  <c r="CE57" i="1" s="1"/>
  <c r="CA57" i="1"/>
  <c r="BW57" i="1"/>
  <c r="BX57" i="1" s="1"/>
  <c r="BV57" i="1"/>
  <c r="BU57" i="1"/>
  <c r="BT57" i="1"/>
  <c r="CD56" i="1"/>
  <c r="CC56" i="1"/>
  <c r="CB56" i="1"/>
  <c r="CA56" i="1"/>
  <c r="CE56" i="1" s="1"/>
  <c r="BW56" i="1"/>
  <c r="BV56" i="1"/>
  <c r="BU56" i="1"/>
  <c r="BX56" i="1" s="1"/>
  <c r="CF56" i="1" s="1"/>
  <c r="BT56" i="1"/>
  <c r="CE55" i="1"/>
  <c r="CD55" i="1"/>
  <c r="CC55" i="1"/>
  <c r="CB55" i="1"/>
  <c r="CA55" i="1"/>
  <c r="BW55" i="1"/>
  <c r="BV55" i="1"/>
  <c r="BU55" i="1"/>
  <c r="BT55" i="1"/>
  <c r="BX55" i="1" s="1"/>
  <c r="CF55" i="1" s="1"/>
  <c r="CD54" i="1"/>
  <c r="CC54" i="1"/>
  <c r="CB54" i="1"/>
  <c r="CA54" i="1"/>
  <c r="CE54" i="1" s="1"/>
  <c r="BX54" i="1"/>
  <c r="BW54" i="1"/>
  <c r="BV54" i="1"/>
  <c r="BU54" i="1"/>
  <c r="BT54" i="1"/>
  <c r="CD53" i="1"/>
  <c r="CC53" i="1"/>
  <c r="CB53" i="1"/>
  <c r="CA53" i="1"/>
  <c r="CE53" i="1" s="1"/>
  <c r="BW53" i="1"/>
  <c r="BV53" i="1"/>
  <c r="BU53" i="1"/>
  <c r="BT53" i="1"/>
  <c r="BX53" i="1" s="1"/>
  <c r="CF53" i="1" s="1"/>
  <c r="CE52" i="1"/>
  <c r="CD52" i="1"/>
  <c r="CC52" i="1"/>
  <c r="CB52" i="1"/>
  <c r="CA52" i="1"/>
  <c r="BW52" i="1"/>
  <c r="BV52" i="1"/>
  <c r="BU52" i="1"/>
  <c r="BT52" i="1"/>
  <c r="BX52" i="1" s="1"/>
  <c r="CF52" i="1" s="1"/>
  <c r="CD51" i="1"/>
  <c r="CC51" i="1"/>
  <c r="CB51" i="1"/>
  <c r="CA51" i="1"/>
  <c r="CE51" i="1" s="1"/>
  <c r="BX51" i="1"/>
  <c r="BW51" i="1"/>
  <c r="BV51" i="1"/>
  <c r="BU51" i="1"/>
  <c r="BT51" i="1"/>
  <c r="CD50" i="1"/>
  <c r="CE50" i="1" s="1"/>
  <c r="CC50" i="1"/>
  <c r="CB50" i="1"/>
  <c r="CA50" i="1"/>
  <c r="BW50" i="1"/>
  <c r="BV50" i="1"/>
  <c r="BU50" i="1"/>
  <c r="BT50" i="1"/>
  <c r="BX50" i="1" s="1"/>
  <c r="CD49" i="1"/>
  <c r="CC49" i="1"/>
  <c r="CB49" i="1"/>
  <c r="CE49" i="1" s="1"/>
  <c r="CA49" i="1"/>
  <c r="BW49" i="1"/>
  <c r="BX49" i="1" s="1"/>
  <c r="CF49" i="1" s="1"/>
  <c r="BV49" i="1"/>
  <c r="BU49" i="1"/>
  <c r="BT49" i="1"/>
  <c r="CD48" i="1"/>
  <c r="CC48" i="1"/>
  <c r="CB48" i="1"/>
  <c r="CA48" i="1"/>
  <c r="CE48" i="1" s="1"/>
  <c r="BW48" i="1"/>
  <c r="BV48" i="1"/>
  <c r="BU48" i="1"/>
  <c r="BX48" i="1" s="1"/>
  <c r="CF48" i="1" s="1"/>
  <c r="BT48" i="1"/>
  <c r="CD47" i="1"/>
  <c r="CC47" i="1"/>
  <c r="CB47" i="1"/>
  <c r="CA47" i="1"/>
  <c r="BW47" i="1"/>
  <c r="BV47" i="1"/>
  <c r="BU47" i="1"/>
  <c r="BT47" i="1"/>
  <c r="BX47" i="1" s="1"/>
  <c r="CD46" i="1"/>
  <c r="CC46" i="1"/>
  <c r="CB46" i="1"/>
  <c r="CA46" i="1"/>
  <c r="BW46" i="1"/>
  <c r="BV46" i="1"/>
  <c r="BU46" i="1"/>
  <c r="BX46" i="1" s="1"/>
  <c r="BT46" i="1"/>
  <c r="CD45" i="1"/>
  <c r="CC45" i="1"/>
  <c r="CB45" i="1"/>
  <c r="CA45" i="1"/>
  <c r="BW45" i="1"/>
  <c r="BV45" i="1"/>
  <c r="BU45" i="1"/>
  <c r="BT45" i="1"/>
  <c r="BX45" i="1" s="1"/>
  <c r="CD44" i="1"/>
  <c r="CC44" i="1"/>
  <c r="CB44" i="1"/>
  <c r="CA44" i="1"/>
  <c r="BW44" i="1"/>
  <c r="BV44" i="1"/>
  <c r="BU44" i="1"/>
  <c r="BX44" i="1" s="1"/>
  <c r="BT44" i="1"/>
  <c r="CD43" i="1"/>
  <c r="CC43" i="1"/>
  <c r="CB43" i="1"/>
  <c r="CA43" i="1"/>
  <c r="BW43" i="1"/>
  <c r="BV43" i="1"/>
  <c r="BU43" i="1"/>
  <c r="BT43" i="1"/>
  <c r="BX43" i="1" s="1"/>
  <c r="CD42" i="1"/>
  <c r="CC42" i="1"/>
  <c r="CB42" i="1"/>
  <c r="CA42" i="1"/>
  <c r="BW42" i="1"/>
  <c r="BV42" i="1"/>
  <c r="BU42" i="1"/>
  <c r="BT42" i="1"/>
  <c r="BX42" i="1" s="1"/>
  <c r="CD41" i="1"/>
  <c r="CC41" i="1"/>
  <c r="CB41" i="1"/>
  <c r="CE41" i="1" s="1"/>
  <c r="CA41" i="1"/>
  <c r="BW41" i="1"/>
  <c r="BV41" i="1"/>
  <c r="BU41" i="1"/>
  <c r="BT41" i="1"/>
  <c r="BX41" i="1" s="1"/>
  <c r="CD40" i="1"/>
  <c r="CC40" i="1"/>
  <c r="CB40" i="1"/>
  <c r="CA40" i="1"/>
  <c r="BW40" i="1"/>
  <c r="BV40" i="1"/>
  <c r="BU40" i="1"/>
  <c r="BT40" i="1"/>
  <c r="BX40" i="1" s="1"/>
  <c r="CD39" i="1"/>
  <c r="CC39" i="1"/>
  <c r="CB39" i="1"/>
  <c r="CA39" i="1"/>
  <c r="CE39" i="1" s="1"/>
  <c r="BW39" i="1"/>
  <c r="BV39" i="1"/>
  <c r="BU39" i="1"/>
  <c r="BT39" i="1"/>
  <c r="BX39" i="1" s="1"/>
  <c r="CD38" i="1"/>
  <c r="CC38" i="1"/>
  <c r="CB38" i="1"/>
  <c r="CA38" i="1"/>
  <c r="CE38" i="1" s="1"/>
  <c r="BW38" i="1"/>
  <c r="BV38" i="1"/>
  <c r="BU38" i="1"/>
  <c r="BT38" i="1"/>
  <c r="BX38" i="1" s="1"/>
  <c r="CD37" i="1"/>
  <c r="CC37" i="1"/>
  <c r="CB37" i="1"/>
  <c r="CA37" i="1"/>
  <c r="CE37" i="1" s="1"/>
  <c r="BW37" i="1"/>
  <c r="BV37" i="1"/>
  <c r="BU37" i="1"/>
  <c r="BT37" i="1"/>
  <c r="BX37" i="1" s="1"/>
  <c r="CD36" i="1"/>
  <c r="CC36" i="1"/>
  <c r="CB36" i="1"/>
  <c r="CA36" i="1"/>
  <c r="CE36" i="1" s="1"/>
  <c r="BW36" i="1"/>
  <c r="BV36" i="1"/>
  <c r="BU36" i="1"/>
  <c r="BT36" i="1"/>
  <c r="BX36" i="1" s="1"/>
  <c r="CD35" i="1"/>
  <c r="CC35" i="1"/>
  <c r="CB35" i="1"/>
  <c r="CA35" i="1"/>
  <c r="BW35" i="1"/>
  <c r="BV35" i="1"/>
  <c r="BU35" i="1"/>
  <c r="BT35" i="1"/>
  <c r="BX35" i="1" s="1"/>
  <c r="CD34" i="1"/>
  <c r="CC34" i="1"/>
  <c r="CB34" i="1"/>
  <c r="CA34" i="1"/>
  <c r="BW34" i="1"/>
  <c r="BV34" i="1"/>
  <c r="BU34" i="1"/>
  <c r="BT34" i="1"/>
  <c r="BX34" i="1" s="1"/>
  <c r="CD33" i="1"/>
  <c r="CC33" i="1"/>
  <c r="CB33" i="1"/>
  <c r="CA33" i="1"/>
  <c r="CE33" i="1" s="1"/>
  <c r="BW33" i="1"/>
  <c r="BV33" i="1"/>
  <c r="BU33" i="1"/>
  <c r="BT33" i="1"/>
  <c r="BX33" i="1" s="1"/>
  <c r="CD32" i="1"/>
  <c r="CC32" i="1"/>
  <c r="CB32" i="1"/>
  <c r="CA32" i="1"/>
  <c r="BW32" i="1"/>
  <c r="BV32" i="1"/>
  <c r="BU32" i="1"/>
  <c r="BT32" i="1"/>
  <c r="BX32" i="1" s="1"/>
  <c r="CD31" i="1"/>
  <c r="CC31" i="1"/>
  <c r="CB31" i="1"/>
  <c r="CA31" i="1"/>
  <c r="CE31" i="1" s="1"/>
  <c r="BW31" i="1"/>
  <c r="BV31" i="1"/>
  <c r="BU31" i="1"/>
  <c r="BT31" i="1"/>
  <c r="BX31" i="1" s="1"/>
  <c r="CD30" i="1"/>
  <c r="CC30" i="1"/>
  <c r="CB30" i="1"/>
  <c r="CA30" i="1"/>
  <c r="BW30" i="1"/>
  <c r="BV30" i="1"/>
  <c r="BU30" i="1"/>
  <c r="BT30" i="1"/>
  <c r="BX30" i="1" s="1"/>
  <c r="CD29" i="1"/>
  <c r="CC29" i="1"/>
  <c r="CB29" i="1"/>
  <c r="CA29" i="1"/>
  <c r="BW29" i="1"/>
  <c r="BV29" i="1"/>
  <c r="BU29" i="1"/>
  <c r="BT29" i="1"/>
  <c r="BX29" i="1" s="1"/>
  <c r="CD28" i="1"/>
  <c r="CC28" i="1"/>
  <c r="CB28" i="1"/>
  <c r="CA28" i="1"/>
  <c r="BW28" i="1"/>
  <c r="BV28" i="1"/>
  <c r="BU28" i="1"/>
  <c r="BT28" i="1"/>
  <c r="BX28" i="1" s="1"/>
  <c r="CD27" i="1"/>
  <c r="CC27" i="1"/>
  <c r="CB27" i="1"/>
  <c r="CA27" i="1"/>
  <c r="CE27" i="1" s="1"/>
  <c r="BW27" i="1"/>
  <c r="BV27" i="1"/>
  <c r="BU27" i="1"/>
  <c r="BT27" i="1"/>
  <c r="BX27" i="1" s="1"/>
  <c r="CD26" i="1"/>
  <c r="CC26" i="1"/>
  <c r="CB26" i="1"/>
  <c r="CA26" i="1"/>
  <c r="CE26" i="1" s="1"/>
  <c r="BW26" i="1"/>
  <c r="BV26" i="1"/>
  <c r="BU26" i="1"/>
  <c r="BT26" i="1"/>
  <c r="BX26" i="1" s="1"/>
  <c r="CD25" i="1"/>
  <c r="CC25" i="1"/>
  <c r="CB25" i="1"/>
  <c r="CA25" i="1"/>
  <c r="BW25" i="1"/>
  <c r="BV25" i="1"/>
  <c r="BU25" i="1"/>
  <c r="BT25" i="1"/>
  <c r="BX25" i="1" s="1"/>
  <c r="CD24" i="1"/>
  <c r="CC24" i="1"/>
  <c r="CB24" i="1"/>
  <c r="CA24" i="1"/>
  <c r="BW24" i="1"/>
  <c r="BV24" i="1"/>
  <c r="BU24" i="1"/>
  <c r="BT24" i="1"/>
  <c r="BX24" i="1" s="1"/>
  <c r="CD23" i="1"/>
  <c r="CC23" i="1"/>
  <c r="CB23" i="1"/>
  <c r="CE23" i="1" s="1"/>
  <c r="CA23" i="1"/>
  <c r="BW23" i="1"/>
  <c r="BV23" i="1"/>
  <c r="BU23" i="1"/>
  <c r="BT23" i="1"/>
  <c r="BX23" i="1" s="1"/>
  <c r="CD22" i="1"/>
  <c r="CC22" i="1"/>
  <c r="CB22" i="1"/>
  <c r="CA22" i="1"/>
  <c r="BW22" i="1"/>
  <c r="BV22" i="1"/>
  <c r="BU22" i="1"/>
  <c r="BT22" i="1"/>
  <c r="BX22" i="1" s="1"/>
  <c r="CD21" i="1"/>
  <c r="CC21" i="1"/>
  <c r="CB21" i="1"/>
  <c r="CA21" i="1"/>
  <c r="BW21" i="1"/>
  <c r="BV21" i="1"/>
  <c r="BU21" i="1"/>
  <c r="BT21" i="1"/>
  <c r="BX21" i="1" s="1"/>
  <c r="CD20" i="1"/>
  <c r="CC20" i="1"/>
  <c r="CB20" i="1"/>
  <c r="CA20" i="1"/>
  <c r="BW20" i="1"/>
  <c r="BV20" i="1"/>
  <c r="BU20" i="1"/>
  <c r="BT20" i="1"/>
  <c r="BX20" i="1" s="1"/>
  <c r="CD19" i="1"/>
  <c r="CC19" i="1"/>
  <c r="CB19" i="1"/>
  <c r="CE19" i="1" s="1"/>
  <c r="CA19" i="1"/>
  <c r="BW19" i="1"/>
  <c r="BV19" i="1"/>
  <c r="BU19" i="1"/>
  <c r="BT19" i="1"/>
  <c r="BX19" i="1" s="1"/>
  <c r="CD18" i="1"/>
  <c r="CC18" i="1"/>
  <c r="CB18" i="1"/>
  <c r="CA18" i="1"/>
  <c r="BW18" i="1"/>
  <c r="BV18" i="1"/>
  <c r="BU18" i="1"/>
  <c r="BT18" i="1"/>
  <c r="BX18" i="1" s="1"/>
  <c r="CE17" i="1"/>
  <c r="CD17" i="1"/>
  <c r="CC17" i="1"/>
  <c r="CB17" i="1"/>
  <c r="CA17" i="1"/>
  <c r="BZ17" i="1"/>
  <c r="BW17" i="1"/>
  <c r="BV17" i="1"/>
  <c r="BU17" i="1"/>
  <c r="BT17" i="1"/>
  <c r="BX17" i="1" s="1"/>
  <c r="CF17" i="1" s="1"/>
  <c r="CD16" i="1"/>
  <c r="CC16" i="1"/>
  <c r="CB16" i="1"/>
  <c r="CA16" i="1"/>
  <c r="CE16" i="1" s="1"/>
  <c r="BZ16" i="1"/>
  <c r="BW16" i="1"/>
  <c r="BV16" i="1"/>
  <c r="BU16" i="1"/>
  <c r="BT16" i="1"/>
  <c r="BX16" i="1" s="1"/>
  <c r="CE15" i="1"/>
  <c r="CD15" i="1"/>
  <c r="CC15" i="1"/>
  <c r="CB15" i="1"/>
  <c r="CA15" i="1"/>
  <c r="BZ15" i="1"/>
  <c r="BW15" i="1"/>
  <c r="BV15" i="1"/>
  <c r="BU15" i="1"/>
  <c r="BT15" i="1"/>
  <c r="BX15" i="1" s="1"/>
  <c r="CF15" i="1" s="1"/>
  <c r="CD14" i="1"/>
  <c r="CC14" i="1"/>
  <c r="CB14" i="1"/>
  <c r="CA14" i="1"/>
  <c r="CE14" i="1" s="1"/>
  <c r="BW14" i="1"/>
  <c r="BV14" i="1"/>
  <c r="BU14" i="1"/>
  <c r="BT14" i="1"/>
  <c r="BX14" i="1" s="1"/>
  <c r="CF14" i="1" s="1"/>
  <c r="CE13" i="1"/>
  <c r="CD13" i="1"/>
  <c r="CC13" i="1"/>
  <c r="CB13" i="1"/>
  <c r="CA13" i="1"/>
  <c r="BZ13" i="1"/>
  <c r="BW13" i="1"/>
  <c r="BV13" i="1"/>
  <c r="BU13" i="1"/>
  <c r="BT13" i="1"/>
  <c r="BX13" i="1" s="1"/>
  <c r="CF13" i="1" s="1"/>
  <c r="CD12" i="1"/>
  <c r="CC12" i="1"/>
  <c r="CB12" i="1"/>
  <c r="CA12" i="1"/>
  <c r="CE12" i="1" s="1"/>
  <c r="BZ12" i="1"/>
  <c r="BW12" i="1"/>
  <c r="BV12" i="1"/>
  <c r="BU12" i="1"/>
  <c r="BT12" i="1"/>
  <c r="BX12" i="1" s="1"/>
  <c r="CF12" i="1" s="1"/>
  <c r="CE11" i="1"/>
  <c r="CD11" i="1"/>
  <c r="CC11" i="1"/>
  <c r="CB11" i="1"/>
  <c r="CA11" i="1"/>
  <c r="BZ11" i="1"/>
  <c r="BW11" i="1"/>
  <c r="BV11" i="1"/>
  <c r="BU11" i="1"/>
  <c r="BT11" i="1"/>
  <c r="BX11" i="1" s="1"/>
  <c r="CF11" i="1" s="1"/>
  <c r="CD10" i="1"/>
  <c r="CC10" i="1"/>
  <c r="CB10" i="1"/>
  <c r="CA10" i="1"/>
  <c r="CE10" i="1" s="1"/>
  <c r="BZ10" i="1"/>
  <c r="BW10" i="1"/>
  <c r="BV10" i="1"/>
  <c r="BU10" i="1"/>
  <c r="BT10" i="1"/>
  <c r="BX10" i="1" s="1"/>
  <c r="CE9" i="1"/>
  <c r="CD9" i="1"/>
  <c r="CC9" i="1"/>
  <c r="CB9" i="1"/>
  <c r="CA9" i="1"/>
  <c r="BZ9" i="1"/>
  <c r="BW9" i="1"/>
  <c r="BV9" i="1"/>
  <c r="BU9" i="1"/>
  <c r="BT9" i="1"/>
  <c r="BX9" i="1" s="1"/>
  <c r="CF8" i="1"/>
  <c r="CE8" i="1"/>
  <c r="CD8" i="1"/>
  <c r="CC8" i="1"/>
  <c r="CB8" i="1"/>
  <c r="CA8" i="1"/>
  <c r="BZ8" i="1"/>
  <c r="BX8" i="1"/>
  <c r="BW8" i="1"/>
  <c r="BV8" i="1"/>
  <c r="BU8" i="1"/>
  <c r="BT8" i="1"/>
  <c r="BS8" i="1"/>
  <c r="CF29" i="3"/>
  <c r="CI451" i="3"/>
  <c r="CH451" i="3"/>
  <c r="CG451" i="3"/>
  <c r="CF451" i="3"/>
  <c r="CE451" i="3"/>
  <c r="CD451" i="3"/>
  <c r="CC451" i="3"/>
  <c r="CB451" i="3"/>
  <c r="CA451" i="3"/>
  <c r="BZ451" i="3"/>
  <c r="BX451" i="3"/>
  <c r="BW451" i="3"/>
  <c r="BV451" i="3"/>
  <c r="BU451" i="3"/>
  <c r="BT451" i="3"/>
  <c r="BS451" i="3"/>
  <c r="CI450" i="3"/>
  <c r="CH450" i="3"/>
  <c r="CG450" i="3"/>
  <c r="CF450" i="3"/>
  <c r="CE450" i="3"/>
  <c r="CD450" i="3"/>
  <c r="CC450" i="3"/>
  <c r="CB450" i="3"/>
  <c r="CA450" i="3"/>
  <c r="BZ450" i="3"/>
  <c r="BX450" i="3"/>
  <c r="BW450" i="3"/>
  <c r="BV450" i="3"/>
  <c r="BU450" i="3"/>
  <c r="BT450" i="3"/>
  <c r="BS450" i="3"/>
  <c r="CI449" i="3"/>
  <c r="CH449" i="3"/>
  <c r="CG449" i="3"/>
  <c r="CF449" i="3"/>
  <c r="CE449" i="3"/>
  <c r="CD449" i="3"/>
  <c r="CC449" i="3"/>
  <c r="CB449" i="3"/>
  <c r="CA449" i="3"/>
  <c r="BZ449" i="3"/>
  <c r="BX449" i="3"/>
  <c r="BW449" i="3"/>
  <c r="BV449" i="3"/>
  <c r="BU449" i="3"/>
  <c r="BT449" i="3"/>
  <c r="BS449" i="3"/>
  <c r="CI448" i="3"/>
  <c r="CH448" i="3"/>
  <c r="CG448" i="3"/>
  <c r="CF448" i="3"/>
  <c r="CE448" i="3"/>
  <c r="CD448" i="3"/>
  <c r="CC448" i="3"/>
  <c r="CB448" i="3"/>
  <c r="CA448" i="3"/>
  <c r="BZ448" i="3"/>
  <c r="BX448" i="3"/>
  <c r="BW448" i="3"/>
  <c r="BV448" i="3"/>
  <c r="BU448" i="3"/>
  <c r="BT448" i="3"/>
  <c r="BS448" i="3"/>
  <c r="CI447" i="3"/>
  <c r="CH447" i="3"/>
  <c r="CG447" i="3"/>
  <c r="CF447" i="3"/>
  <c r="CE447" i="3"/>
  <c r="CD447" i="3"/>
  <c r="CC447" i="3"/>
  <c r="CB447" i="3"/>
  <c r="CA447" i="3"/>
  <c r="BZ447" i="3"/>
  <c r="BX447" i="3"/>
  <c r="BW447" i="3"/>
  <c r="BV447" i="3"/>
  <c r="BU447" i="3"/>
  <c r="BT447" i="3"/>
  <c r="BS447" i="3"/>
  <c r="CI446" i="3"/>
  <c r="CH446" i="3"/>
  <c r="CG446" i="3"/>
  <c r="CF446" i="3"/>
  <c r="CE446" i="3"/>
  <c r="CD446" i="3"/>
  <c r="CC446" i="3"/>
  <c r="CB446" i="3"/>
  <c r="CA446" i="3"/>
  <c r="BZ446" i="3"/>
  <c r="BX446" i="3"/>
  <c r="BW446" i="3"/>
  <c r="BV446" i="3"/>
  <c r="BU446" i="3"/>
  <c r="BT446" i="3"/>
  <c r="BS446" i="3"/>
  <c r="CI445" i="3"/>
  <c r="CH445" i="3"/>
  <c r="CG445" i="3"/>
  <c r="CF445" i="3"/>
  <c r="CE445" i="3"/>
  <c r="CD445" i="3"/>
  <c r="CC445" i="3"/>
  <c r="CB445" i="3"/>
  <c r="CA445" i="3"/>
  <c r="BZ445" i="3"/>
  <c r="BX445" i="3"/>
  <c r="BW445" i="3"/>
  <c r="BV445" i="3"/>
  <c r="BU445" i="3"/>
  <c r="BT445" i="3"/>
  <c r="BS445" i="3"/>
  <c r="CI444" i="3"/>
  <c r="CH444" i="3"/>
  <c r="CG444" i="3"/>
  <c r="CF444" i="3"/>
  <c r="CE444" i="3"/>
  <c r="CD444" i="3"/>
  <c r="CC444" i="3"/>
  <c r="CB444" i="3"/>
  <c r="CA444" i="3"/>
  <c r="BZ444" i="3"/>
  <c r="BX444" i="3"/>
  <c r="BW444" i="3"/>
  <c r="BV444" i="3"/>
  <c r="BU444" i="3"/>
  <c r="BT444" i="3"/>
  <c r="BS444" i="3"/>
  <c r="CI443" i="3"/>
  <c r="CH443" i="3"/>
  <c r="CG443" i="3"/>
  <c r="CF443" i="3"/>
  <c r="CE443" i="3"/>
  <c r="CD443" i="3"/>
  <c r="CC443" i="3"/>
  <c r="CB443" i="3"/>
  <c r="CA443" i="3"/>
  <c r="BZ443" i="3"/>
  <c r="BX443" i="3"/>
  <c r="BW443" i="3"/>
  <c r="BV443" i="3"/>
  <c r="BU443" i="3"/>
  <c r="BT443" i="3"/>
  <c r="BS443" i="3"/>
  <c r="CI442" i="3"/>
  <c r="CH442" i="3"/>
  <c r="CG442" i="3"/>
  <c r="CF442" i="3"/>
  <c r="CE442" i="3"/>
  <c r="CD442" i="3"/>
  <c r="CC442" i="3"/>
  <c r="CB442" i="3"/>
  <c r="CA442" i="3"/>
  <c r="BZ442" i="3"/>
  <c r="BX442" i="3"/>
  <c r="BW442" i="3"/>
  <c r="BV442" i="3"/>
  <c r="BU442" i="3"/>
  <c r="BT442" i="3"/>
  <c r="BS442" i="3"/>
  <c r="CI441" i="3"/>
  <c r="CH441" i="3"/>
  <c r="CG441" i="3"/>
  <c r="CF441" i="3"/>
  <c r="CE441" i="3"/>
  <c r="CD441" i="3"/>
  <c r="CC441" i="3"/>
  <c r="CB441" i="3"/>
  <c r="CA441" i="3"/>
  <c r="BZ441" i="3"/>
  <c r="BX441" i="3"/>
  <c r="BW441" i="3"/>
  <c r="BV441" i="3"/>
  <c r="BU441" i="3"/>
  <c r="BT441" i="3"/>
  <c r="BS441" i="3"/>
  <c r="CI440" i="3"/>
  <c r="CI452" i="3" s="1"/>
  <c r="CH440" i="3"/>
  <c r="CH452" i="3" s="1"/>
  <c r="CG440" i="3"/>
  <c r="CG452" i="3" s="1"/>
  <c r="CF440" i="3"/>
  <c r="CF452" i="3" s="1"/>
  <c r="CE440" i="3"/>
  <c r="CE452" i="3" s="1"/>
  <c r="CD440" i="3"/>
  <c r="CD452" i="3" s="1"/>
  <c r="CC440" i="3"/>
  <c r="CC452" i="3" s="1"/>
  <c r="CB440" i="3"/>
  <c r="CB452" i="3" s="1"/>
  <c r="CA440" i="3"/>
  <c r="CA452" i="3" s="1"/>
  <c r="BZ440" i="3"/>
  <c r="BZ452" i="3" s="1"/>
  <c r="BX440" i="3"/>
  <c r="BX452" i="3" s="1"/>
  <c r="BW440" i="3"/>
  <c r="BW452" i="3" s="1"/>
  <c r="BV440" i="3"/>
  <c r="BV452" i="3" s="1"/>
  <c r="BU440" i="3"/>
  <c r="BU452" i="3" s="1"/>
  <c r="BT440" i="3"/>
  <c r="BT452" i="3" s="1"/>
  <c r="BS440" i="3"/>
  <c r="BS452" i="3" s="1"/>
  <c r="CF439" i="3"/>
  <c r="CE439" i="3"/>
  <c r="CD439" i="3"/>
  <c r="CC439" i="3"/>
  <c r="CB439" i="3"/>
  <c r="CA439" i="3"/>
  <c r="BZ439" i="3"/>
  <c r="BX439" i="3"/>
  <c r="BW439" i="3"/>
  <c r="BV439" i="3"/>
  <c r="BU439" i="3"/>
  <c r="BT439" i="3"/>
  <c r="BS439" i="3"/>
  <c r="CI402" i="3"/>
  <c r="CH402" i="3"/>
  <c r="CG402" i="3"/>
  <c r="BS402" i="3"/>
  <c r="CD400" i="3"/>
  <c r="CC400" i="3"/>
  <c r="CE400" i="3" s="1"/>
  <c r="CB400" i="3"/>
  <c r="CA400" i="3"/>
  <c r="BW400" i="3"/>
  <c r="BV400" i="3"/>
  <c r="BU400" i="3"/>
  <c r="BT400" i="3"/>
  <c r="BX400" i="3" s="1"/>
  <c r="CF400" i="3" s="1"/>
  <c r="CD399" i="3"/>
  <c r="CC399" i="3"/>
  <c r="CB399" i="3"/>
  <c r="CA399" i="3"/>
  <c r="CE399" i="3" s="1"/>
  <c r="BW399" i="3"/>
  <c r="BV399" i="3"/>
  <c r="BX399" i="3" s="1"/>
  <c r="CF399" i="3" s="1"/>
  <c r="BU399" i="3"/>
  <c r="BT399" i="3"/>
  <c r="CD398" i="3"/>
  <c r="CC398" i="3"/>
  <c r="CB398" i="3"/>
  <c r="CA398" i="3"/>
  <c r="CE398" i="3" s="1"/>
  <c r="BW398" i="3"/>
  <c r="BV398" i="3"/>
  <c r="BU398" i="3"/>
  <c r="BT398" i="3"/>
  <c r="BX398" i="3" s="1"/>
  <c r="CF398" i="3" s="1"/>
  <c r="CD397" i="3"/>
  <c r="CE397" i="3" s="1"/>
  <c r="CC397" i="3"/>
  <c r="CB397" i="3"/>
  <c r="CA397" i="3"/>
  <c r="BW397" i="3"/>
  <c r="BV397" i="3"/>
  <c r="BU397" i="3"/>
  <c r="BT397" i="3"/>
  <c r="BX397" i="3" s="1"/>
  <c r="CF397" i="3" s="1"/>
  <c r="CD396" i="3"/>
  <c r="CC396" i="3"/>
  <c r="CB396" i="3"/>
  <c r="CA396" i="3"/>
  <c r="CE396" i="3" s="1"/>
  <c r="BW396" i="3"/>
  <c r="BX396" i="3" s="1"/>
  <c r="BV396" i="3"/>
  <c r="BU396" i="3"/>
  <c r="BT396" i="3"/>
  <c r="CE395" i="3"/>
  <c r="CD395" i="3"/>
  <c r="CC395" i="3"/>
  <c r="CB395" i="3"/>
  <c r="CA395" i="3"/>
  <c r="BW395" i="3"/>
  <c r="BV395" i="3"/>
  <c r="BU395" i="3"/>
  <c r="BT395" i="3"/>
  <c r="BX395" i="3" s="1"/>
  <c r="CF395" i="3" s="1"/>
  <c r="CE394" i="3"/>
  <c r="CD394" i="3"/>
  <c r="CC394" i="3"/>
  <c r="CB394" i="3"/>
  <c r="CA394" i="3"/>
  <c r="BX394" i="3"/>
  <c r="CF394" i="3" s="1"/>
  <c r="BW394" i="3"/>
  <c r="BV394" i="3"/>
  <c r="BU394" i="3"/>
  <c r="BT394" i="3"/>
  <c r="CD393" i="3"/>
  <c r="CC393" i="3"/>
  <c r="CB393" i="3"/>
  <c r="CA393" i="3"/>
  <c r="CE393" i="3" s="1"/>
  <c r="BX393" i="3"/>
  <c r="CF393" i="3" s="1"/>
  <c r="BW393" i="3"/>
  <c r="BV393" i="3"/>
  <c r="BU393" i="3"/>
  <c r="BT393" i="3"/>
  <c r="CD392" i="3"/>
  <c r="CC392" i="3"/>
  <c r="CE392" i="3" s="1"/>
  <c r="CB392" i="3"/>
  <c r="CA392" i="3"/>
  <c r="BW392" i="3"/>
  <c r="BV392" i="3"/>
  <c r="BU392" i="3"/>
  <c r="BT392" i="3"/>
  <c r="BX392" i="3" s="1"/>
  <c r="CF392" i="3" s="1"/>
  <c r="CD391" i="3"/>
  <c r="CC391" i="3"/>
  <c r="CB391" i="3"/>
  <c r="CA391" i="3"/>
  <c r="CE391" i="3" s="1"/>
  <c r="BW391" i="3"/>
  <c r="BV391" i="3"/>
  <c r="BX391" i="3" s="1"/>
  <c r="BU391" i="3"/>
  <c r="BT391" i="3"/>
  <c r="CD390" i="3"/>
  <c r="CC390" i="3"/>
  <c r="CB390" i="3"/>
  <c r="CA390" i="3"/>
  <c r="CE390" i="3" s="1"/>
  <c r="BW390" i="3"/>
  <c r="BV390" i="3"/>
  <c r="BU390" i="3"/>
  <c r="BT390" i="3"/>
  <c r="BX390" i="3" s="1"/>
  <c r="CD389" i="3"/>
  <c r="CE389" i="3" s="1"/>
  <c r="CC389" i="3"/>
  <c r="CB389" i="3"/>
  <c r="CA389" i="3"/>
  <c r="BW389" i="3"/>
  <c r="BV389" i="3"/>
  <c r="BU389" i="3"/>
  <c r="BT389" i="3"/>
  <c r="BX389" i="3" s="1"/>
  <c r="CF389" i="3" s="1"/>
  <c r="CD388" i="3"/>
  <c r="CC388" i="3"/>
  <c r="CB388" i="3"/>
  <c r="CA388" i="3"/>
  <c r="CE388" i="3" s="1"/>
  <c r="BW388" i="3"/>
  <c r="BX388" i="3" s="1"/>
  <c r="BV388" i="3"/>
  <c r="BU388" i="3"/>
  <c r="BT388" i="3"/>
  <c r="CE387" i="3"/>
  <c r="CD387" i="3"/>
  <c r="CC387" i="3"/>
  <c r="CB387" i="3"/>
  <c r="CA387" i="3"/>
  <c r="BW387" i="3"/>
  <c r="BV387" i="3"/>
  <c r="BU387" i="3"/>
  <c r="BT387" i="3"/>
  <c r="BX387" i="3" s="1"/>
  <c r="CF387" i="3" s="1"/>
  <c r="CE386" i="3"/>
  <c r="CD386" i="3"/>
  <c r="CC386" i="3"/>
  <c r="CB386" i="3"/>
  <c r="CA386" i="3"/>
  <c r="BX386" i="3"/>
  <c r="CF386" i="3" s="1"/>
  <c r="BW386" i="3"/>
  <c r="BV386" i="3"/>
  <c r="BU386" i="3"/>
  <c r="BT386" i="3"/>
  <c r="CD385" i="3"/>
  <c r="CC385" i="3"/>
  <c r="CB385" i="3"/>
  <c r="CA385" i="3"/>
  <c r="CE385" i="3" s="1"/>
  <c r="BX385" i="3"/>
  <c r="CF385" i="3" s="1"/>
  <c r="BW385" i="3"/>
  <c r="BV385" i="3"/>
  <c r="BU385" i="3"/>
  <c r="BT385" i="3"/>
  <c r="CD384" i="3"/>
  <c r="CC384" i="3"/>
  <c r="CE384" i="3" s="1"/>
  <c r="CB384" i="3"/>
  <c r="CA384" i="3"/>
  <c r="BW384" i="3"/>
  <c r="BV384" i="3"/>
  <c r="BU384" i="3"/>
  <c r="BT384" i="3"/>
  <c r="BX384" i="3" s="1"/>
  <c r="CF384" i="3" s="1"/>
  <c r="CD383" i="3"/>
  <c r="CC383" i="3"/>
  <c r="CB383" i="3"/>
  <c r="CA383" i="3"/>
  <c r="CE383" i="3" s="1"/>
  <c r="BW383" i="3"/>
  <c r="BV383" i="3"/>
  <c r="BX383" i="3" s="1"/>
  <c r="BU383" i="3"/>
  <c r="BT383" i="3"/>
  <c r="CD382" i="3"/>
  <c r="CC382" i="3"/>
  <c r="CB382" i="3"/>
  <c r="CA382" i="3"/>
  <c r="CE382" i="3" s="1"/>
  <c r="BW382" i="3"/>
  <c r="BV382" i="3"/>
  <c r="BU382" i="3"/>
  <c r="BT382" i="3"/>
  <c r="BX382" i="3" s="1"/>
  <c r="CF382" i="3" s="1"/>
  <c r="CD381" i="3"/>
  <c r="CE381" i="3" s="1"/>
  <c r="CC381" i="3"/>
  <c r="CB381" i="3"/>
  <c r="CA381" i="3"/>
  <c r="BW381" i="3"/>
  <c r="BV381" i="3"/>
  <c r="BU381" i="3"/>
  <c r="BT381" i="3"/>
  <c r="BX381" i="3" s="1"/>
  <c r="CF381" i="3" s="1"/>
  <c r="CD380" i="3"/>
  <c r="CC380" i="3"/>
  <c r="CB380" i="3"/>
  <c r="CA380" i="3"/>
  <c r="CE380" i="3" s="1"/>
  <c r="BW380" i="3"/>
  <c r="BX380" i="3" s="1"/>
  <c r="BV380" i="3"/>
  <c r="BU380" i="3"/>
  <c r="BT380" i="3"/>
  <c r="CE379" i="3"/>
  <c r="CD379" i="3"/>
  <c r="CC379" i="3"/>
  <c r="CB379" i="3"/>
  <c r="CA379" i="3"/>
  <c r="BW379" i="3"/>
  <c r="BV379" i="3"/>
  <c r="BU379" i="3"/>
  <c r="BT379" i="3"/>
  <c r="BX379" i="3" s="1"/>
  <c r="CF379" i="3" s="1"/>
  <c r="CE378" i="3"/>
  <c r="CD378" i="3"/>
  <c r="CC378" i="3"/>
  <c r="CB378" i="3"/>
  <c r="CA378" i="3"/>
  <c r="BX378" i="3"/>
  <c r="CF378" i="3" s="1"/>
  <c r="BW378" i="3"/>
  <c r="BV378" i="3"/>
  <c r="BU378" i="3"/>
  <c r="BT378" i="3"/>
  <c r="CD377" i="3"/>
  <c r="CC377" i="3"/>
  <c r="CB377" i="3"/>
  <c r="CA377" i="3"/>
  <c r="CE377" i="3" s="1"/>
  <c r="BX377" i="3"/>
  <c r="CF377" i="3" s="1"/>
  <c r="BW377" i="3"/>
  <c r="BV377" i="3"/>
  <c r="BU377" i="3"/>
  <c r="BT377" i="3"/>
  <c r="CD376" i="3"/>
  <c r="CC376" i="3"/>
  <c r="CE376" i="3" s="1"/>
  <c r="CB376" i="3"/>
  <c r="CA376" i="3"/>
  <c r="BW376" i="3"/>
  <c r="BV376" i="3"/>
  <c r="BU376" i="3"/>
  <c r="BT376" i="3"/>
  <c r="BX376" i="3" s="1"/>
  <c r="CF376" i="3" s="1"/>
  <c r="CD375" i="3"/>
  <c r="CC375" i="3"/>
  <c r="CB375" i="3"/>
  <c r="CA375" i="3"/>
  <c r="CE375" i="3" s="1"/>
  <c r="BW375" i="3"/>
  <c r="BV375" i="3"/>
  <c r="BX375" i="3" s="1"/>
  <c r="BU375" i="3"/>
  <c r="BT375" i="3"/>
  <c r="CD374" i="3"/>
  <c r="CC374" i="3"/>
  <c r="CB374" i="3"/>
  <c r="CA374" i="3"/>
  <c r="CE374" i="3" s="1"/>
  <c r="BW374" i="3"/>
  <c r="BV374" i="3"/>
  <c r="BU374" i="3"/>
  <c r="BT374" i="3"/>
  <c r="BX374" i="3" s="1"/>
  <c r="CD373" i="3"/>
  <c r="CE373" i="3" s="1"/>
  <c r="CC373" i="3"/>
  <c r="CB373" i="3"/>
  <c r="CA373" i="3"/>
  <c r="BW373" i="3"/>
  <c r="BV373" i="3"/>
  <c r="BU373" i="3"/>
  <c r="BT373" i="3"/>
  <c r="BX373" i="3" s="1"/>
  <c r="CF373" i="3" s="1"/>
  <c r="CD372" i="3"/>
  <c r="CC372" i="3"/>
  <c r="CB372" i="3"/>
  <c r="CA372" i="3"/>
  <c r="CE372" i="3" s="1"/>
  <c r="BW372" i="3"/>
  <c r="BX372" i="3" s="1"/>
  <c r="BV372" i="3"/>
  <c r="BU372" i="3"/>
  <c r="BT372" i="3"/>
  <c r="CE371" i="3"/>
  <c r="CD371" i="3"/>
  <c r="CC371" i="3"/>
  <c r="CB371" i="3"/>
  <c r="CA371" i="3"/>
  <c r="BW371" i="3"/>
  <c r="BV371" i="3"/>
  <c r="BU371" i="3"/>
  <c r="BT371" i="3"/>
  <c r="BX371" i="3" s="1"/>
  <c r="CF371" i="3" s="1"/>
  <c r="CE370" i="3"/>
  <c r="CD370" i="3"/>
  <c r="CC370" i="3"/>
  <c r="CB370" i="3"/>
  <c r="CA370" i="3"/>
  <c r="BX370" i="3"/>
  <c r="CF370" i="3" s="1"/>
  <c r="BW370" i="3"/>
  <c r="BV370" i="3"/>
  <c r="BU370" i="3"/>
  <c r="BT370" i="3"/>
  <c r="CD369" i="3"/>
  <c r="CC369" i="3"/>
  <c r="CB369" i="3"/>
  <c r="CA369" i="3"/>
  <c r="CE369" i="3" s="1"/>
  <c r="BX369" i="3"/>
  <c r="CF369" i="3" s="1"/>
  <c r="BW369" i="3"/>
  <c r="BV369" i="3"/>
  <c r="BU369" i="3"/>
  <c r="BT369" i="3"/>
  <c r="CD368" i="3"/>
  <c r="CC368" i="3"/>
  <c r="CE368" i="3" s="1"/>
  <c r="CB368" i="3"/>
  <c r="CA368" i="3"/>
  <c r="BW368" i="3"/>
  <c r="BV368" i="3"/>
  <c r="BU368" i="3"/>
  <c r="BT368" i="3"/>
  <c r="BX368" i="3" s="1"/>
  <c r="CF368" i="3" s="1"/>
  <c r="CD367" i="3"/>
  <c r="CC367" i="3"/>
  <c r="CB367" i="3"/>
  <c r="CA367" i="3"/>
  <c r="CE367" i="3" s="1"/>
  <c r="BW367" i="3"/>
  <c r="BV367" i="3"/>
  <c r="BX367" i="3" s="1"/>
  <c r="BU367" i="3"/>
  <c r="BT367" i="3"/>
  <c r="CD366" i="3"/>
  <c r="CC366" i="3"/>
  <c r="CB366" i="3"/>
  <c r="CA366" i="3"/>
  <c r="CE366" i="3" s="1"/>
  <c r="BW366" i="3"/>
  <c r="BV366" i="3"/>
  <c r="BU366" i="3"/>
  <c r="BT366" i="3"/>
  <c r="BX366" i="3" s="1"/>
  <c r="CD365" i="3"/>
  <c r="CE365" i="3" s="1"/>
  <c r="CC365" i="3"/>
  <c r="CB365" i="3"/>
  <c r="CA365" i="3"/>
  <c r="BW365" i="3"/>
  <c r="BV365" i="3"/>
  <c r="BU365" i="3"/>
  <c r="BT365" i="3"/>
  <c r="BX365" i="3" s="1"/>
  <c r="CF365" i="3" s="1"/>
  <c r="CD364" i="3"/>
  <c r="CC364" i="3"/>
  <c r="CB364" i="3"/>
  <c r="CA364" i="3"/>
  <c r="CE364" i="3" s="1"/>
  <c r="BW364" i="3"/>
  <c r="BX364" i="3" s="1"/>
  <c r="BV364" i="3"/>
  <c r="BU364" i="3"/>
  <c r="BT364" i="3"/>
  <c r="CE363" i="3"/>
  <c r="CD363" i="3"/>
  <c r="CC363" i="3"/>
  <c r="CB363" i="3"/>
  <c r="CA363" i="3"/>
  <c r="BW363" i="3"/>
  <c r="BV363" i="3"/>
  <c r="BU363" i="3"/>
  <c r="BT363" i="3"/>
  <c r="BX363" i="3" s="1"/>
  <c r="CF363" i="3" s="1"/>
  <c r="CE362" i="3"/>
  <c r="CD362" i="3"/>
  <c r="CC362" i="3"/>
  <c r="CB362" i="3"/>
  <c r="CA362" i="3"/>
  <c r="BX362" i="3"/>
  <c r="CF362" i="3" s="1"/>
  <c r="BW362" i="3"/>
  <c r="BV362" i="3"/>
  <c r="BU362" i="3"/>
  <c r="BT362" i="3"/>
  <c r="CD361" i="3"/>
  <c r="CC361" i="3"/>
  <c r="CB361" i="3"/>
  <c r="CA361" i="3"/>
  <c r="CE361" i="3" s="1"/>
  <c r="BX361" i="3"/>
  <c r="CF361" i="3" s="1"/>
  <c r="BW361" i="3"/>
  <c r="BV361" i="3"/>
  <c r="BU361" i="3"/>
  <c r="BT361" i="3"/>
  <c r="CD360" i="3"/>
  <c r="CC360" i="3"/>
  <c r="CE360" i="3" s="1"/>
  <c r="CB360" i="3"/>
  <c r="CA360" i="3"/>
  <c r="BW360" i="3"/>
  <c r="BV360" i="3"/>
  <c r="BU360" i="3"/>
  <c r="BT360" i="3"/>
  <c r="BX360" i="3" s="1"/>
  <c r="CF360" i="3" s="1"/>
  <c r="CD359" i="3"/>
  <c r="CC359" i="3"/>
  <c r="CB359" i="3"/>
  <c r="CA359" i="3"/>
  <c r="CE359" i="3" s="1"/>
  <c r="BW359" i="3"/>
  <c r="BV359" i="3"/>
  <c r="BX359" i="3" s="1"/>
  <c r="BU359" i="3"/>
  <c r="BT359" i="3"/>
  <c r="CD358" i="3"/>
  <c r="CC358" i="3"/>
  <c r="CB358" i="3"/>
  <c r="CA358" i="3"/>
  <c r="CE358" i="3" s="1"/>
  <c r="BW358" i="3"/>
  <c r="BV358" i="3"/>
  <c r="BU358" i="3"/>
  <c r="BT358" i="3"/>
  <c r="BX358" i="3" s="1"/>
  <c r="CD357" i="3"/>
  <c r="CE357" i="3" s="1"/>
  <c r="CC357" i="3"/>
  <c r="CB357" i="3"/>
  <c r="CA357" i="3"/>
  <c r="BW357" i="3"/>
  <c r="BV357" i="3"/>
  <c r="BU357" i="3"/>
  <c r="BT357" i="3"/>
  <c r="BX357" i="3" s="1"/>
  <c r="CF357" i="3" s="1"/>
  <c r="CD356" i="3"/>
  <c r="CC356" i="3"/>
  <c r="CB356" i="3"/>
  <c r="CA356" i="3"/>
  <c r="CE356" i="3" s="1"/>
  <c r="BW356" i="3"/>
  <c r="BX356" i="3" s="1"/>
  <c r="BV356" i="3"/>
  <c r="BU356" i="3"/>
  <c r="BT356" i="3"/>
  <c r="CE355" i="3"/>
  <c r="CD355" i="3"/>
  <c r="CC355" i="3"/>
  <c r="CB355" i="3"/>
  <c r="CA355" i="3"/>
  <c r="BW355" i="3"/>
  <c r="BV355" i="3"/>
  <c r="BU355" i="3"/>
  <c r="BT355" i="3"/>
  <c r="BX355" i="3" s="1"/>
  <c r="CF355" i="3" s="1"/>
  <c r="CE354" i="3"/>
  <c r="CD354" i="3"/>
  <c r="CC354" i="3"/>
  <c r="CB354" i="3"/>
  <c r="CA354" i="3"/>
  <c r="BX354" i="3"/>
  <c r="CF354" i="3" s="1"/>
  <c r="BW354" i="3"/>
  <c r="BV354" i="3"/>
  <c r="BU354" i="3"/>
  <c r="BT354" i="3"/>
  <c r="CD353" i="3"/>
  <c r="CC353" i="3"/>
  <c r="CB353" i="3"/>
  <c r="CA353" i="3"/>
  <c r="CE353" i="3" s="1"/>
  <c r="BX353" i="3"/>
  <c r="CF353" i="3" s="1"/>
  <c r="BW353" i="3"/>
  <c r="BV353" i="3"/>
  <c r="BU353" i="3"/>
  <c r="BT353" i="3"/>
  <c r="CD352" i="3"/>
  <c r="CC352" i="3"/>
  <c r="CE352" i="3" s="1"/>
  <c r="CB352" i="3"/>
  <c r="CA352" i="3"/>
  <c r="BW352" i="3"/>
  <c r="BV352" i="3"/>
  <c r="BU352" i="3"/>
  <c r="BT352" i="3"/>
  <c r="BX352" i="3" s="1"/>
  <c r="CF352" i="3" s="1"/>
  <c r="CD351" i="3"/>
  <c r="CC351" i="3"/>
  <c r="CB351" i="3"/>
  <c r="CA351" i="3"/>
  <c r="CE351" i="3" s="1"/>
  <c r="BW351" i="3"/>
  <c r="BV351" i="3"/>
  <c r="BX351" i="3" s="1"/>
  <c r="BU351" i="3"/>
  <c r="BT351" i="3"/>
  <c r="CD350" i="3"/>
  <c r="CC350" i="3"/>
  <c r="CB350" i="3"/>
  <c r="CA350" i="3"/>
  <c r="CE350" i="3" s="1"/>
  <c r="BW350" i="3"/>
  <c r="BV350" i="3"/>
  <c r="BU350" i="3"/>
  <c r="BT350" i="3"/>
  <c r="BX350" i="3" s="1"/>
  <c r="CF350" i="3" s="1"/>
  <c r="CD349" i="3"/>
  <c r="CE349" i="3" s="1"/>
  <c r="CC349" i="3"/>
  <c r="CB349" i="3"/>
  <c r="CA349" i="3"/>
  <c r="BW349" i="3"/>
  <c r="BV349" i="3"/>
  <c r="BU349" i="3"/>
  <c r="BT349" i="3"/>
  <c r="BX349" i="3" s="1"/>
  <c r="CF349" i="3" s="1"/>
  <c r="CD348" i="3"/>
  <c r="CC348" i="3"/>
  <c r="CB348" i="3"/>
  <c r="CA348" i="3"/>
  <c r="CE348" i="3" s="1"/>
  <c r="BW348" i="3"/>
  <c r="BX348" i="3" s="1"/>
  <c r="BV348" i="3"/>
  <c r="BU348" i="3"/>
  <c r="BT348" i="3"/>
  <c r="CE347" i="3"/>
  <c r="CD347" i="3"/>
  <c r="CC347" i="3"/>
  <c r="CB347" i="3"/>
  <c r="CA347" i="3"/>
  <c r="BW347" i="3"/>
  <c r="BV347" i="3"/>
  <c r="BU347" i="3"/>
  <c r="BT347" i="3"/>
  <c r="BX347" i="3" s="1"/>
  <c r="CF347" i="3" s="1"/>
  <c r="CE346" i="3"/>
  <c r="CD346" i="3"/>
  <c r="CC346" i="3"/>
  <c r="CB346" i="3"/>
  <c r="CA346" i="3"/>
  <c r="BX346" i="3"/>
  <c r="CF346" i="3" s="1"/>
  <c r="BW346" i="3"/>
  <c r="BV346" i="3"/>
  <c r="BU346" i="3"/>
  <c r="BT346" i="3"/>
  <c r="CD345" i="3"/>
  <c r="CC345" i="3"/>
  <c r="CB345" i="3"/>
  <c r="CA345" i="3"/>
  <c r="CE345" i="3" s="1"/>
  <c r="BX345" i="3"/>
  <c r="CF345" i="3" s="1"/>
  <c r="BW345" i="3"/>
  <c r="BV345" i="3"/>
  <c r="BU345" i="3"/>
  <c r="BT345" i="3"/>
  <c r="CD344" i="3"/>
  <c r="CC344" i="3"/>
  <c r="CE344" i="3" s="1"/>
  <c r="CB344" i="3"/>
  <c r="CA344" i="3"/>
  <c r="BW344" i="3"/>
  <c r="BV344" i="3"/>
  <c r="BU344" i="3"/>
  <c r="BT344" i="3"/>
  <c r="BX344" i="3" s="1"/>
  <c r="CF344" i="3" s="1"/>
  <c r="CD343" i="3"/>
  <c r="CC343" i="3"/>
  <c r="CB343" i="3"/>
  <c r="CA343" i="3"/>
  <c r="CE343" i="3" s="1"/>
  <c r="BW343" i="3"/>
  <c r="BV343" i="3"/>
  <c r="BX343" i="3" s="1"/>
  <c r="BU343" i="3"/>
  <c r="BT343" i="3"/>
  <c r="CD342" i="3"/>
  <c r="CC342" i="3"/>
  <c r="CB342" i="3"/>
  <c r="CA342" i="3"/>
  <c r="CE342" i="3" s="1"/>
  <c r="BW342" i="3"/>
  <c r="BV342" i="3"/>
  <c r="BU342" i="3"/>
  <c r="BT342" i="3"/>
  <c r="BX342" i="3" s="1"/>
  <c r="CD341" i="3"/>
  <c r="CE341" i="3" s="1"/>
  <c r="CC341" i="3"/>
  <c r="CB341" i="3"/>
  <c r="CA341" i="3"/>
  <c r="BW341" i="3"/>
  <c r="BV341" i="3"/>
  <c r="BU341" i="3"/>
  <c r="BT341" i="3"/>
  <c r="BX341" i="3" s="1"/>
  <c r="CF341" i="3" s="1"/>
  <c r="CD340" i="3"/>
  <c r="CC340" i="3"/>
  <c r="CB340" i="3"/>
  <c r="CA340" i="3"/>
  <c r="CE340" i="3" s="1"/>
  <c r="BW340" i="3"/>
  <c r="BX340" i="3" s="1"/>
  <c r="BV340" i="3"/>
  <c r="BU340" i="3"/>
  <c r="BT340" i="3"/>
  <c r="CE339" i="3"/>
  <c r="CD339" i="3"/>
  <c r="CC339" i="3"/>
  <c r="CB339" i="3"/>
  <c r="CA339" i="3"/>
  <c r="BW339" i="3"/>
  <c r="BV339" i="3"/>
  <c r="BU339" i="3"/>
  <c r="BT339" i="3"/>
  <c r="BX339" i="3" s="1"/>
  <c r="CF339" i="3" s="1"/>
  <c r="CE338" i="3"/>
  <c r="CD338" i="3"/>
  <c r="CC338" i="3"/>
  <c r="CB338" i="3"/>
  <c r="CA338" i="3"/>
  <c r="BX338" i="3"/>
  <c r="CF338" i="3" s="1"/>
  <c r="BW338" i="3"/>
  <c r="BV338" i="3"/>
  <c r="BU338" i="3"/>
  <c r="BT338" i="3"/>
  <c r="CD337" i="3"/>
  <c r="CC337" i="3"/>
  <c r="CB337" i="3"/>
  <c r="CA337" i="3"/>
  <c r="CE337" i="3" s="1"/>
  <c r="BX337" i="3"/>
  <c r="CF337" i="3" s="1"/>
  <c r="BW337" i="3"/>
  <c r="BV337" i="3"/>
  <c r="BU337" i="3"/>
  <c r="BT337" i="3"/>
  <c r="CD336" i="3"/>
  <c r="CC336" i="3"/>
  <c r="CE336" i="3" s="1"/>
  <c r="CB336" i="3"/>
  <c r="CA336" i="3"/>
  <c r="BW336" i="3"/>
  <c r="BV336" i="3"/>
  <c r="BU336" i="3"/>
  <c r="BT336" i="3"/>
  <c r="BX336" i="3" s="1"/>
  <c r="CF336" i="3" s="1"/>
  <c r="CD335" i="3"/>
  <c r="CC335" i="3"/>
  <c r="CB335" i="3"/>
  <c r="CA335" i="3"/>
  <c r="CE335" i="3" s="1"/>
  <c r="BW335" i="3"/>
  <c r="BV335" i="3"/>
  <c r="BX335" i="3" s="1"/>
  <c r="BU335" i="3"/>
  <c r="BT335" i="3"/>
  <c r="CD334" i="3"/>
  <c r="CC334" i="3"/>
  <c r="CB334" i="3"/>
  <c r="CA334" i="3"/>
  <c r="CE334" i="3" s="1"/>
  <c r="BW334" i="3"/>
  <c r="BV334" i="3"/>
  <c r="BU334" i="3"/>
  <c r="BT334" i="3"/>
  <c r="BX334" i="3" s="1"/>
  <c r="CF334" i="3" s="1"/>
  <c r="CD333" i="3"/>
  <c r="CE333" i="3" s="1"/>
  <c r="CC333" i="3"/>
  <c r="CB333" i="3"/>
  <c r="CA333" i="3"/>
  <c r="BW333" i="3"/>
  <c r="BV333" i="3"/>
  <c r="BU333" i="3"/>
  <c r="BT333" i="3"/>
  <c r="BX333" i="3" s="1"/>
  <c r="CF333" i="3" s="1"/>
  <c r="CD332" i="3"/>
  <c r="CC332" i="3"/>
  <c r="CB332" i="3"/>
  <c r="CA332" i="3"/>
  <c r="CE332" i="3" s="1"/>
  <c r="BW332" i="3"/>
  <c r="BX332" i="3" s="1"/>
  <c r="BV332" i="3"/>
  <c r="BU332" i="3"/>
  <c r="BT332" i="3"/>
  <c r="CE331" i="3"/>
  <c r="CD331" i="3"/>
  <c r="CC331" i="3"/>
  <c r="CB331" i="3"/>
  <c r="CA331" i="3"/>
  <c r="BW331" i="3"/>
  <c r="BV331" i="3"/>
  <c r="BU331" i="3"/>
  <c r="BT331" i="3"/>
  <c r="BX331" i="3" s="1"/>
  <c r="CF331" i="3" s="1"/>
  <c r="CE330" i="3"/>
  <c r="CD330" i="3"/>
  <c r="CC330" i="3"/>
  <c r="CB330" i="3"/>
  <c r="CA330" i="3"/>
  <c r="BX330" i="3"/>
  <c r="CF330" i="3" s="1"/>
  <c r="BW330" i="3"/>
  <c r="BV330" i="3"/>
  <c r="BU330" i="3"/>
  <c r="BT330" i="3"/>
  <c r="CD329" i="3"/>
  <c r="CC329" i="3"/>
  <c r="CB329" i="3"/>
  <c r="CA329" i="3"/>
  <c r="CE329" i="3" s="1"/>
  <c r="BX329" i="3"/>
  <c r="CF329" i="3" s="1"/>
  <c r="BW329" i="3"/>
  <c r="BV329" i="3"/>
  <c r="BU329" i="3"/>
  <c r="BT329" i="3"/>
  <c r="CD328" i="3"/>
  <c r="CC328" i="3"/>
  <c r="CE328" i="3" s="1"/>
  <c r="CB328" i="3"/>
  <c r="CA328" i="3"/>
  <c r="BW328" i="3"/>
  <c r="BV328" i="3"/>
  <c r="BU328" i="3"/>
  <c r="BT328" i="3"/>
  <c r="BX328" i="3" s="1"/>
  <c r="CF328" i="3" s="1"/>
  <c r="CD327" i="3"/>
  <c r="CC327" i="3"/>
  <c r="CB327" i="3"/>
  <c r="CA327" i="3"/>
  <c r="CE327" i="3" s="1"/>
  <c r="BW327" i="3"/>
  <c r="BV327" i="3"/>
  <c r="BX327" i="3" s="1"/>
  <c r="BU327" i="3"/>
  <c r="BT327" i="3"/>
  <c r="CD326" i="3"/>
  <c r="CC326" i="3"/>
  <c r="CB326" i="3"/>
  <c r="CA326" i="3"/>
  <c r="CE326" i="3" s="1"/>
  <c r="BW326" i="3"/>
  <c r="BV326" i="3"/>
  <c r="BU326" i="3"/>
  <c r="BT326" i="3"/>
  <c r="BX326" i="3" s="1"/>
  <c r="CD325" i="3"/>
  <c r="CE325" i="3" s="1"/>
  <c r="CC325" i="3"/>
  <c r="CB325" i="3"/>
  <c r="CA325" i="3"/>
  <c r="BW325" i="3"/>
  <c r="BV325" i="3"/>
  <c r="BU325" i="3"/>
  <c r="BT325" i="3"/>
  <c r="BX325" i="3" s="1"/>
  <c r="CF325" i="3" s="1"/>
  <c r="CD324" i="3"/>
  <c r="CC324" i="3"/>
  <c r="CB324" i="3"/>
  <c r="CA324" i="3"/>
  <c r="CE324" i="3" s="1"/>
  <c r="BW324" i="3"/>
  <c r="BX324" i="3" s="1"/>
  <c r="BV324" i="3"/>
  <c r="BU324" i="3"/>
  <c r="BT324" i="3"/>
  <c r="CE323" i="3"/>
  <c r="CD323" i="3"/>
  <c r="CC323" i="3"/>
  <c r="CB323" i="3"/>
  <c r="CA323" i="3"/>
  <c r="BW323" i="3"/>
  <c r="BV323" i="3"/>
  <c r="BU323" i="3"/>
  <c r="BT323" i="3"/>
  <c r="BX323" i="3" s="1"/>
  <c r="CF323" i="3" s="1"/>
  <c r="CE322" i="3"/>
  <c r="CD322" i="3"/>
  <c r="CC322" i="3"/>
  <c r="CB322" i="3"/>
  <c r="CA322" i="3"/>
  <c r="BX322" i="3"/>
  <c r="CF322" i="3" s="1"/>
  <c r="BW322" i="3"/>
  <c r="BV322" i="3"/>
  <c r="BU322" i="3"/>
  <c r="BT322" i="3"/>
  <c r="CD321" i="3"/>
  <c r="CC321" i="3"/>
  <c r="CB321" i="3"/>
  <c r="CA321" i="3"/>
  <c r="CE321" i="3" s="1"/>
  <c r="BX321" i="3"/>
  <c r="CF321" i="3" s="1"/>
  <c r="BW321" i="3"/>
  <c r="BV321" i="3"/>
  <c r="BU321" i="3"/>
  <c r="BT321" i="3"/>
  <c r="CD320" i="3"/>
  <c r="CC320" i="3"/>
  <c r="CE320" i="3" s="1"/>
  <c r="CB320" i="3"/>
  <c r="CA320" i="3"/>
  <c r="BW320" i="3"/>
  <c r="BV320" i="3"/>
  <c r="BU320" i="3"/>
  <c r="BT320" i="3"/>
  <c r="BX320" i="3" s="1"/>
  <c r="CF320" i="3" s="1"/>
  <c r="CD319" i="3"/>
  <c r="CC319" i="3"/>
  <c r="CB319" i="3"/>
  <c r="CA319" i="3"/>
  <c r="CE319" i="3" s="1"/>
  <c r="BW319" i="3"/>
  <c r="BV319" i="3"/>
  <c r="BX319" i="3" s="1"/>
  <c r="BU319" i="3"/>
  <c r="BT319" i="3"/>
  <c r="CD318" i="3"/>
  <c r="CC318" i="3"/>
  <c r="CB318" i="3"/>
  <c r="CA318" i="3"/>
  <c r="CE318" i="3" s="1"/>
  <c r="BW318" i="3"/>
  <c r="BV318" i="3"/>
  <c r="BU318" i="3"/>
  <c r="BT318" i="3"/>
  <c r="BX318" i="3" s="1"/>
  <c r="CF318" i="3" s="1"/>
  <c r="CD317" i="3"/>
  <c r="CE317" i="3" s="1"/>
  <c r="CC317" i="3"/>
  <c r="CB317" i="3"/>
  <c r="CA317" i="3"/>
  <c r="BW317" i="3"/>
  <c r="BV317" i="3"/>
  <c r="BU317" i="3"/>
  <c r="BT317" i="3"/>
  <c r="BX317" i="3" s="1"/>
  <c r="CF317" i="3" s="1"/>
  <c r="CD316" i="3"/>
  <c r="CC316" i="3"/>
  <c r="CB316" i="3"/>
  <c r="CA316" i="3"/>
  <c r="CE316" i="3" s="1"/>
  <c r="BW316" i="3"/>
  <c r="BX316" i="3" s="1"/>
  <c r="BV316" i="3"/>
  <c r="BU316" i="3"/>
  <c r="BT316" i="3"/>
  <c r="CE315" i="3"/>
  <c r="CD315" i="3"/>
  <c r="CC315" i="3"/>
  <c r="CB315" i="3"/>
  <c r="CA315" i="3"/>
  <c r="BW315" i="3"/>
  <c r="BV315" i="3"/>
  <c r="BU315" i="3"/>
  <c r="BT315" i="3"/>
  <c r="BX315" i="3" s="1"/>
  <c r="CF315" i="3" s="1"/>
  <c r="CE314" i="3"/>
  <c r="CD314" i="3"/>
  <c r="CC314" i="3"/>
  <c r="CB314" i="3"/>
  <c r="CA314" i="3"/>
  <c r="BX314" i="3"/>
  <c r="CF314" i="3" s="1"/>
  <c r="BW314" i="3"/>
  <c r="BV314" i="3"/>
  <c r="BU314" i="3"/>
  <c r="BT314" i="3"/>
  <c r="CD313" i="3"/>
  <c r="CC313" i="3"/>
  <c r="CB313" i="3"/>
  <c r="CA313" i="3"/>
  <c r="CE313" i="3" s="1"/>
  <c r="BX313" i="3"/>
  <c r="CF313" i="3" s="1"/>
  <c r="BW313" i="3"/>
  <c r="BV313" i="3"/>
  <c r="BU313" i="3"/>
  <c r="BT313" i="3"/>
  <c r="CD312" i="3"/>
  <c r="CC312" i="3"/>
  <c r="CE312" i="3" s="1"/>
  <c r="CB312" i="3"/>
  <c r="CA312" i="3"/>
  <c r="BW312" i="3"/>
  <c r="BV312" i="3"/>
  <c r="BU312" i="3"/>
  <c r="BT312" i="3"/>
  <c r="BX312" i="3" s="1"/>
  <c r="CF312" i="3" s="1"/>
  <c r="CD311" i="3"/>
  <c r="CC311" i="3"/>
  <c r="CB311" i="3"/>
  <c r="CA311" i="3"/>
  <c r="CE311" i="3" s="1"/>
  <c r="BW311" i="3"/>
  <c r="BV311" i="3"/>
  <c r="BX311" i="3" s="1"/>
  <c r="BU311" i="3"/>
  <c r="BT311" i="3"/>
  <c r="CD310" i="3"/>
  <c r="CC310" i="3"/>
  <c r="CB310" i="3"/>
  <c r="CA310" i="3"/>
  <c r="CE310" i="3" s="1"/>
  <c r="BW310" i="3"/>
  <c r="BV310" i="3"/>
  <c r="BU310" i="3"/>
  <c r="BT310" i="3"/>
  <c r="BX310" i="3" s="1"/>
  <c r="CD309" i="3"/>
  <c r="CE309" i="3" s="1"/>
  <c r="CC309" i="3"/>
  <c r="CB309" i="3"/>
  <c r="CA309" i="3"/>
  <c r="BW309" i="3"/>
  <c r="BV309" i="3"/>
  <c r="BU309" i="3"/>
  <c r="BT309" i="3"/>
  <c r="BX309" i="3" s="1"/>
  <c r="CF309" i="3" s="1"/>
  <c r="CD308" i="3"/>
  <c r="CC308" i="3"/>
  <c r="CB308" i="3"/>
  <c r="CA308" i="3"/>
  <c r="CE308" i="3" s="1"/>
  <c r="BW308" i="3"/>
  <c r="BX308" i="3" s="1"/>
  <c r="BV308" i="3"/>
  <c r="BU308" i="3"/>
  <c r="BT308" i="3"/>
  <c r="CE307" i="3"/>
  <c r="CD307" i="3"/>
  <c r="CC307" i="3"/>
  <c r="CB307" i="3"/>
  <c r="CA307" i="3"/>
  <c r="BW307" i="3"/>
  <c r="BV307" i="3"/>
  <c r="BU307" i="3"/>
  <c r="BT307" i="3"/>
  <c r="BX307" i="3" s="1"/>
  <c r="CF307" i="3" s="1"/>
  <c r="CE306" i="3"/>
  <c r="CD306" i="3"/>
  <c r="CC306" i="3"/>
  <c r="CB306" i="3"/>
  <c r="CA306" i="3"/>
  <c r="BX306" i="3"/>
  <c r="CF306" i="3" s="1"/>
  <c r="BW306" i="3"/>
  <c r="BV306" i="3"/>
  <c r="BU306" i="3"/>
  <c r="BT306" i="3"/>
  <c r="CD305" i="3"/>
  <c r="CC305" i="3"/>
  <c r="CB305" i="3"/>
  <c r="CA305" i="3"/>
  <c r="CE305" i="3" s="1"/>
  <c r="BX305" i="3"/>
  <c r="CF305" i="3" s="1"/>
  <c r="BW305" i="3"/>
  <c r="BV305" i="3"/>
  <c r="BU305" i="3"/>
  <c r="BT305" i="3"/>
  <c r="CD304" i="3"/>
  <c r="CC304" i="3"/>
  <c r="CE304" i="3" s="1"/>
  <c r="CB304" i="3"/>
  <c r="CA304" i="3"/>
  <c r="BW304" i="3"/>
  <c r="BV304" i="3"/>
  <c r="BU304" i="3"/>
  <c r="BT304" i="3"/>
  <c r="BX304" i="3" s="1"/>
  <c r="CF304" i="3" s="1"/>
  <c r="CD303" i="3"/>
  <c r="CC303" i="3"/>
  <c r="CB303" i="3"/>
  <c r="CA303" i="3"/>
  <c r="CE303" i="3" s="1"/>
  <c r="BW303" i="3"/>
  <c r="BV303" i="3"/>
  <c r="BX303" i="3" s="1"/>
  <c r="BU303" i="3"/>
  <c r="BT303" i="3"/>
  <c r="CD302" i="3"/>
  <c r="CC302" i="3"/>
  <c r="CB302" i="3"/>
  <c r="CA302" i="3"/>
  <c r="CE302" i="3" s="1"/>
  <c r="BW302" i="3"/>
  <c r="BV302" i="3"/>
  <c r="BU302" i="3"/>
  <c r="BT302" i="3"/>
  <c r="BX302" i="3" s="1"/>
  <c r="CF302" i="3" s="1"/>
  <c r="CD301" i="3"/>
  <c r="CC301" i="3"/>
  <c r="CB301" i="3"/>
  <c r="CE301" i="3" s="1"/>
  <c r="CA301" i="3"/>
  <c r="BW301" i="3"/>
  <c r="BV301" i="3"/>
  <c r="BU301" i="3"/>
  <c r="BT301" i="3"/>
  <c r="BX301" i="3" s="1"/>
  <c r="CF301" i="3" s="1"/>
  <c r="CD300" i="3"/>
  <c r="CC300" i="3"/>
  <c r="CB300" i="3"/>
  <c r="CA300" i="3"/>
  <c r="CE300" i="3" s="1"/>
  <c r="BW300" i="3"/>
  <c r="BV300" i="3"/>
  <c r="BU300" i="3"/>
  <c r="BX300" i="3" s="1"/>
  <c r="BT300" i="3"/>
  <c r="CE299" i="3"/>
  <c r="CD299" i="3"/>
  <c r="CC299" i="3"/>
  <c r="CB299" i="3"/>
  <c r="CA299" i="3"/>
  <c r="BW299" i="3"/>
  <c r="BV299" i="3"/>
  <c r="BU299" i="3"/>
  <c r="BT299" i="3"/>
  <c r="BX299" i="3" s="1"/>
  <c r="CF299" i="3" s="1"/>
  <c r="CE298" i="3"/>
  <c r="CD298" i="3"/>
  <c r="CC298" i="3"/>
  <c r="CB298" i="3"/>
  <c r="CA298" i="3"/>
  <c r="BX298" i="3"/>
  <c r="CF298" i="3" s="1"/>
  <c r="BW298" i="3"/>
  <c r="BV298" i="3"/>
  <c r="BU298" i="3"/>
  <c r="BT298" i="3"/>
  <c r="CD297" i="3"/>
  <c r="CC297" i="3"/>
  <c r="CB297" i="3"/>
  <c r="CA297" i="3"/>
  <c r="CE297" i="3" s="1"/>
  <c r="BX297" i="3"/>
  <c r="CF297" i="3" s="1"/>
  <c r="BW297" i="3"/>
  <c r="BV297" i="3"/>
  <c r="BU297" i="3"/>
  <c r="BT297" i="3"/>
  <c r="CD296" i="3"/>
  <c r="CC296" i="3"/>
  <c r="CE296" i="3" s="1"/>
  <c r="CB296" i="3"/>
  <c r="CA296" i="3"/>
  <c r="BW296" i="3"/>
  <c r="BV296" i="3"/>
  <c r="BU296" i="3"/>
  <c r="BT296" i="3"/>
  <c r="BX296" i="3" s="1"/>
  <c r="CF296" i="3" s="1"/>
  <c r="CD295" i="3"/>
  <c r="CC295" i="3"/>
  <c r="CB295" i="3"/>
  <c r="CA295" i="3"/>
  <c r="CE295" i="3" s="1"/>
  <c r="BW295" i="3"/>
  <c r="BV295" i="3"/>
  <c r="BX295" i="3" s="1"/>
  <c r="BU295" i="3"/>
  <c r="BT295" i="3"/>
  <c r="CD294" i="3"/>
  <c r="CC294" i="3"/>
  <c r="CB294" i="3"/>
  <c r="CA294" i="3"/>
  <c r="CE294" i="3" s="1"/>
  <c r="BW294" i="3"/>
  <c r="BV294" i="3"/>
  <c r="BU294" i="3"/>
  <c r="BT294" i="3"/>
  <c r="BX294" i="3" s="1"/>
  <c r="CD293" i="3"/>
  <c r="CC293" i="3"/>
  <c r="CB293" i="3"/>
  <c r="CA293" i="3"/>
  <c r="CE293" i="3" s="1"/>
  <c r="BW293" i="3"/>
  <c r="BV293" i="3"/>
  <c r="BU293" i="3"/>
  <c r="BT293" i="3"/>
  <c r="BX293" i="3" s="1"/>
  <c r="CD292" i="3"/>
  <c r="CC292" i="3"/>
  <c r="CB292" i="3"/>
  <c r="CA292" i="3"/>
  <c r="CE292" i="3" s="1"/>
  <c r="BW292" i="3"/>
  <c r="BV292" i="3"/>
  <c r="BU292" i="3"/>
  <c r="BT292" i="3"/>
  <c r="BX292" i="3" s="1"/>
  <c r="CE291" i="3"/>
  <c r="CD291" i="3"/>
  <c r="CC291" i="3"/>
  <c r="CB291" i="3"/>
  <c r="CA291" i="3"/>
  <c r="BW291" i="3"/>
  <c r="BV291" i="3"/>
  <c r="BU291" i="3"/>
  <c r="BT291" i="3"/>
  <c r="BX291" i="3" s="1"/>
  <c r="CF291" i="3" s="1"/>
  <c r="CE290" i="3"/>
  <c r="CD290" i="3"/>
  <c r="CC290" i="3"/>
  <c r="CB290" i="3"/>
  <c r="CA290" i="3"/>
  <c r="BX290" i="3"/>
  <c r="CF290" i="3" s="1"/>
  <c r="BW290" i="3"/>
  <c r="BV290" i="3"/>
  <c r="BU290" i="3"/>
  <c r="BT290" i="3"/>
  <c r="CD289" i="3"/>
  <c r="CC289" i="3"/>
  <c r="CB289" i="3"/>
  <c r="CA289" i="3"/>
  <c r="CE289" i="3" s="1"/>
  <c r="BX289" i="3"/>
  <c r="CF289" i="3" s="1"/>
  <c r="BW289" i="3"/>
  <c r="BV289" i="3"/>
  <c r="BU289" i="3"/>
  <c r="BT289" i="3"/>
  <c r="CD288" i="3"/>
  <c r="CC288" i="3"/>
  <c r="CE288" i="3" s="1"/>
  <c r="CB288" i="3"/>
  <c r="CA288" i="3"/>
  <c r="BW288" i="3"/>
  <c r="BV288" i="3"/>
  <c r="BU288" i="3"/>
  <c r="BT288" i="3"/>
  <c r="BX288" i="3" s="1"/>
  <c r="CF288" i="3" s="1"/>
  <c r="CD287" i="3"/>
  <c r="CC287" i="3"/>
  <c r="CB287" i="3"/>
  <c r="CA287" i="3"/>
  <c r="CE287" i="3" s="1"/>
  <c r="BW287" i="3"/>
  <c r="BV287" i="3"/>
  <c r="BX287" i="3" s="1"/>
  <c r="BU287" i="3"/>
  <c r="BT287" i="3"/>
  <c r="CD286" i="3"/>
  <c r="CC286" i="3"/>
  <c r="CB286" i="3"/>
  <c r="CA286" i="3"/>
  <c r="CE286" i="3" s="1"/>
  <c r="BW286" i="3"/>
  <c r="BV286" i="3"/>
  <c r="BU286" i="3"/>
  <c r="BT286" i="3"/>
  <c r="BX286" i="3" s="1"/>
  <c r="CF286" i="3" s="1"/>
  <c r="CD285" i="3"/>
  <c r="CC285" i="3"/>
  <c r="CB285" i="3"/>
  <c r="CA285" i="3"/>
  <c r="CE285" i="3" s="1"/>
  <c r="BW285" i="3"/>
  <c r="BV285" i="3"/>
  <c r="BU285" i="3"/>
  <c r="BT285" i="3"/>
  <c r="BX285" i="3" s="1"/>
  <c r="CF285" i="3" s="1"/>
  <c r="CD284" i="3"/>
  <c r="CC284" i="3"/>
  <c r="CB284" i="3"/>
  <c r="CA284" i="3"/>
  <c r="CE284" i="3" s="1"/>
  <c r="BW284" i="3"/>
  <c r="BV284" i="3"/>
  <c r="BU284" i="3"/>
  <c r="BT284" i="3"/>
  <c r="BX284" i="3" s="1"/>
  <c r="CF284" i="3" s="1"/>
  <c r="CE283" i="3"/>
  <c r="CD283" i="3"/>
  <c r="CC283" i="3"/>
  <c r="CB283" i="3"/>
  <c r="CA283" i="3"/>
  <c r="BW283" i="3"/>
  <c r="BV283" i="3"/>
  <c r="BU283" i="3"/>
  <c r="BT283" i="3"/>
  <c r="BX283" i="3" s="1"/>
  <c r="CF283" i="3" s="1"/>
  <c r="CE282" i="3"/>
  <c r="CD282" i="3"/>
  <c r="CC282" i="3"/>
  <c r="CB282" i="3"/>
  <c r="CA282" i="3"/>
  <c r="BX282" i="3"/>
  <c r="CF282" i="3" s="1"/>
  <c r="BW282" i="3"/>
  <c r="BV282" i="3"/>
  <c r="BU282" i="3"/>
  <c r="BT282" i="3"/>
  <c r="CD281" i="3"/>
  <c r="CC281" i="3"/>
  <c r="CB281" i="3"/>
  <c r="CA281" i="3"/>
  <c r="CE281" i="3" s="1"/>
  <c r="BX281" i="3"/>
  <c r="CF281" i="3" s="1"/>
  <c r="BW281" i="3"/>
  <c r="BV281" i="3"/>
  <c r="BU281" i="3"/>
  <c r="BT281" i="3"/>
  <c r="CD280" i="3"/>
  <c r="CC280" i="3"/>
  <c r="CE280" i="3" s="1"/>
  <c r="CB280" i="3"/>
  <c r="CA280" i="3"/>
  <c r="BW280" i="3"/>
  <c r="BV280" i="3"/>
  <c r="BU280" i="3"/>
  <c r="BT280" i="3"/>
  <c r="BX280" i="3" s="1"/>
  <c r="CF280" i="3" s="1"/>
  <c r="CD279" i="3"/>
  <c r="CC279" i="3"/>
  <c r="CB279" i="3"/>
  <c r="CA279" i="3"/>
  <c r="CE279" i="3" s="1"/>
  <c r="BW279" i="3"/>
  <c r="BV279" i="3"/>
  <c r="BX279" i="3" s="1"/>
  <c r="BU279" i="3"/>
  <c r="BT279" i="3"/>
  <c r="CD278" i="3"/>
  <c r="CC278" i="3"/>
  <c r="CB278" i="3"/>
  <c r="CA278" i="3"/>
  <c r="CE278" i="3" s="1"/>
  <c r="BW278" i="3"/>
  <c r="BV278" i="3"/>
  <c r="BU278" i="3"/>
  <c r="BT278" i="3"/>
  <c r="BX278" i="3" s="1"/>
  <c r="CD277" i="3"/>
  <c r="CC277" i="3"/>
  <c r="CB277" i="3"/>
  <c r="CA277" i="3"/>
  <c r="CE277" i="3" s="1"/>
  <c r="BW277" i="3"/>
  <c r="BV277" i="3"/>
  <c r="BU277" i="3"/>
  <c r="BT277" i="3"/>
  <c r="BX277" i="3" s="1"/>
  <c r="CD276" i="3"/>
  <c r="CC276" i="3"/>
  <c r="CB276" i="3"/>
  <c r="CA276" i="3"/>
  <c r="CE276" i="3" s="1"/>
  <c r="BW276" i="3"/>
  <c r="BV276" i="3"/>
  <c r="BU276" i="3"/>
  <c r="BT276" i="3"/>
  <c r="BX276" i="3" s="1"/>
  <c r="CE275" i="3"/>
  <c r="CD275" i="3"/>
  <c r="CC275" i="3"/>
  <c r="CB275" i="3"/>
  <c r="CA275" i="3"/>
  <c r="BW275" i="3"/>
  <c r="BV275" i="3"/>
  <c r="BU275" i="3"/>
  <c r="BT275" i="3"/>
  <c r="BX275" i="3" s="1"/>
  <c r="CF275" i="3" s="1"/>
  <c r="CE274" i="3"/>
  <c r="CD274" i="3"/>
  <c r="CC274" i="3"/>
  <c r="CB274" i="3"/>
  <c r="CA274" i="3"/>
  <c r="BX274" i="3"/>
  <c r="CF274" i="3" s="1"/>
  <c r="BW274" i="3"/>
  <c r="BV274" i="3"/>
  <c r="BU274" i="3"/>
  <c r="BT274" i="3"/>
  <c r="CD273" i="3"/>
  <c r="CC273" i="3"/>
  <c r="CB273" i="3"/>
  <c r="CE273" i="3" s="1"/>
  <c r="CA273" i="3"/>
  <c r="BX273" i="3"/>
  <c r="CF273" i="3" s="1"/>
  <c r="BW273" i="3"/>
  <c r="BV273" i="3"/>
  <c r="BU273" i="3"/>
  <c r="BT273" i="3"/>
  <c r="CD272" i="3"/>
  <c r="CC272" i="3"/>
  <c r="CE272" i="3" s="1"/>
  <c r="CB272" i="3"/>
  <c r="CA272" i="3"/>
  <c r="BW272" i="3"/>
  <c r="BV272" i="3"/>
  <c r="BU272" i="3"/>
  <c r="BT272" i="3"/>
  <c r="BX272" i="3" s="1"/>
  <c r="CF272" i="3" s="1"/>
  <c r="CD271" i="3"/>
  <c r="CC271" i="3"/>
  <c r="CB271" i="3"/>
  <c r="CA271" i="3"/>
  <c r="CE271" i="3" s="1"/>
  <c r="BW271" i="3"/>
  <c r="BV271" i="3"/>
  <c r="BX271" i="3" s="1"/>
  <c r="BU271" i="3"/>
  <c r="BT271" i="3"/>
  <c r="CD270" i="3"/>
  <c r="CC270" i="3"/>
  <c r="CB270" i="3"/>
  <c r="CA270" i="3"/>
  <c r="CE270" i="3" s="1"/>
  <c r="BW270" i="3"/>
  <c r="BV270" i="3"/>
  <c r="BU270" i="3"/>
  <c r="BT270" i="3"/>
  <c r="BX270" i="3" s="1"/>
  <c r="CF270" i="3" s="1"/>
  <c r="CD269" i="3"/>
  <c r="CC269" i="3"/>
  <c r="CB269" i="3"/>
  <c r="CA269" i="3"/>
  <c r="CE269" i="3" s="1"/>
  <c r="BW269" i="3"/>
  <c r="BV269" i="3"/>
  <c r="BU269" i="3"/>
  <c r="BT269" i="3"/>
  <c r="BX269" i="3" s="1"/>
  <c r="CF269" i="3" s="1"/>
  <c r="CD268" i="3"/>
  <c r="CC268" i="3"/>
  <c r="CB268" i="3"/>
  <c r="CA268" i="3"/>
  <c r="CE268" i="3" s="1"/>
  <c r="BW268" i="3"/>
  <c r="BV268" i="3"/>
  <c r="BU268" i="3"/>
  <c r="BT268" i="3"/>
  <c r="BX268" i="3" s="1"/>
  <c r="CF268" i="3" s="1"/>
  <c r="CE267" i="3"/>
  <c r="CD267" i="3"/>
  <c r="CC267" i="3"/>
  <c r="CB267" i="3"/>
  <c r="CA267" i="3"/>
  <c r="BW267" i="3"/>
  <c r="BV267" i="3"/>
  <c r="BU267" i="3"/>
  <c r="BT267" i="3"/>
  <c r="BX267" i="3" s="1"/>
  <c r="CF267" i="3" s="1"/>
  <c r="CE266" i="3"/>
  <c r="CD266" i="3"/>
  <c r="CC266" i="3"/>
  <c r="CB266" i="3"/>
  <c r="CA266" i="3"/>
  <c r="BX266" i="3"/>
  <c r="CF266" i="3" s="1"/>
  <c r="BW266" i="3"/>
  <c r="BV266" i="3"/>
  <c r="BU266" i="3"/>
  <c r="BT266" i="3"/>
  <c r="CD265" i="3"/>
  <c r="CC265" i="3"/>
  <c r="CB265" i="3"/>
  <c r="CE265" i="3" s="1"/>
  <c r="CA265" i="3"/>
  <c r="BX265" i="3"/>
  <c r="CF265" i="3" s="1"/>
  <c r="BW265" i="3"/>
  <c r="BV265" i="3"/>
  <c r="BU265" i="3"/>
  <c r="BT265" i="3"/>
  <c r="CD264" i="3"/>
  <c r="CC264" i="3"/>
  <c r="CE264" i="3" s="1"/>
  <c r="CB264" i="3"/>
  <c r="CA264" i="3"/>
  <c r="BW264" i="3"/>
  <c r="BV264" i="3"/>
  <c r="BU264" i="3"/>
  <c r="BT264" i="3"/>
  <c r="BX264" i="3" s="1"/>
  <c r="CF264" i="3" s="1"/>
  <c r="CD263" i="3"/>
  <c r="CC263" i="3"/>
  <c r="CB263" i="3"/>
  <c r="CA263" i="3"/>
  <c r="CE263" i="3" s="1"/>
  <c r="BW263" i="3"/>
  <c r="BV263" i="3"/>
  <c r="BX263" i="3" s="1"/>
  <c r="BU263" i="3"/>
  <c r="BT263" i="3"/>
  <c r="CD262" i="3"/>
  <c r="CC262" i="3"/>
  <c r="CB262" i="3"/>
  <c r="CA262" i="3"/>
  <c r="CE262" i="3" s="1"/>
  <c r="BW262" i="3"/>
  <c r="BV262" i="3"/>
  <c r="BU262" i="3"/>
  <c r="BT262" i="3"/>
  <c r="BX262" i="3" s="1"/>
  <c r="CD261" i="3"/>
  <c r="CC261" i="3"/>
  <c r="CB261" i="3"/>
  <c r="CA261" i="3"/>
  <c r="CE261" i="3" s="1"/>
  <c r="BW261" i="3"/>
  <c r="BV261" i="3"/>
  <c r="BU261" i="3"/>
  <c r="BT261" i="3"/>
  <c r="BX261" i="3" s="1"/>
  <c r="CD260" i="3"/>
  <c r="CC260" i="3"/>
  <c r="CB260" i="3"/>
  <c r="CA260" i="3"/>
  <c r="CE260" i="3" s="1"/>
  <c r="BW260" i="3"/>
  <c r="BV260" i="3"/>
  <c r="BU260" i="3"/>
  <c r="BT260" i="3"/>
  <c r="BX260" i="3" s="1"/>
  <c r="CE259" i="3"/>
  <c r="CD259" i="3"/>
  <c r="CC259" i="3"/>
  <c r="CB259" i="3"/>
  <c r="CA259" i="3"/>
  <c r="BW259" i="3"/>
  <c r="BV259" i="3"/>
  <c r="BU259" i="3"/>
  <c r="BT259" i="3"/>
  <c r="BX259" i="3" s="1"/>
  <c r="CF259" i="3" s="1"/>
  <c r="CE258" i="3"/>
  <c r="CD258" i="3"/>
  <c r="CC258" i="3"/>
  <c r="CB258" i="3"/>
  <c r="CA258" i="3"/>
  <c r="BX258" i="3"/>
  <c r="CF258" i="3" s="1"/>
  <c r="BW258" i="3"/>
  <c r="BV258" i="3"/>
  <c r="BU258" i="3"/>
  <c r="BT258" i="3"/>
  <c r="CD257" i="3"/>
  <c r="CC257" i="3"/>
  <c r="CB257" i="3"/>
  <c r="CE257" i="3" s="1"/>
  <c r="CA257" i="3"/>
  <c r="BX257" i="3"/>
  <c r="CF257" i="3" s="1"/>
  <c r="BW257" i="3"/>
  <c r="BV257" i="3"/>
  <c r="BU257" i="3"/>
  <c r="BT257" i="3"/>
  <c r="CD256" i="3"/>
  <c r="CC256" i="3"/>
  <c r="CE256" i="3" s="1"/>
  <c r="CB256" i="3"/>
  <c r="CA256" i="3"/>
  <c r="BW256" i="3"/>
  <c r="BV256" i="3"/>
  <c r="BU256" i="3"/>
  <c r="BT256" i="3"/>
  <c r="BX256" i="3" s="1"/>
  <c r="CF256" i="3" s="1"/>
  <c r="CD255" i="3"/>
  <c r="CC255" i="3"/>
  <c r="CB255" i="3"/>
  <c r="CA255" i="3"/>
  <c r="CE255" i="3" s="1"/>
  <c r="BW255" i="3"/>
  <c r="BV255" i="3"/>
  <c r="BX255" i="3" s="1"/>
  <c r="BU255" i="3"/>
  <c r="BT255" i="3"/>
  <c r="CD254" i="3"/>
  <c r="CC254" i="3"/>
  <c r="CB254" i="3"/>
  <c r="CA254" i="3"/>
  <c r="CE254" i="3" s="1"/>
  <c r="BW254" i="3"/>
  <c r="BV254" i="3"/>
  <c r="BU254" i="3"/>
  <c r="BT254" i="3"/>
  <c r="BX254" i="3" s="1"/>
  <c r="CF254" i="3" s="1"/>
  <c r="CD253" i="3"/>
  <c r="CC253" i="3"/>
  <c r="CB253" i="3"/>
  <c r="CA253" i="3"/>
  <c r="CE253" i="3" s="1"/>
  <c r="BW253" i="3"/>
  <c r="BV253" i="3"/>
  <c r="BU253" i="3"/>
  <c r="BT253" i="3"/>
  <c r="BX253" i="3" s="1"/>
  <c r="CF253" i="3" s="1"/>
  <c r="CD252" i="3"/>
  <c r="CC252" i="3"/>
  <c r="CB252" i="3"/>
  <c r="CA252" i="3"/>
  <c r="CE252" i="3" s="1"/>
  <c r="BW252" i="3"/>
  <c r="BV252" i="3"/>
  <c r="BU252" i="3"/>
  <c r="BT252" i="3"/>
  <c r="BX252" i="3" s="1"/>
  <c r="CF252" i="3" s="1"/>
  <c r="CE251" i="3"/>
  <c r="CD251" i="3"/>
  <c r="CC251" i="3"/>
  <c r="CB251" i="3"/>
  <c r="CA251" i="3"/>
  <c r="BW251" i="3"/>
  <c r="BV251" i="3"/>
  <c r="BU251" i="3"/>
  <c r="BT251" i="3"/>
  <c r="BX251" i="3" s="1"/>
  <c r="CF251" i="3" s="1"/>
  <c r="CE250" i="3"/>
  <c r="CD250" i="3"/>
  <c r="CC250" i="3"/>
  <c r="CB250" i="3"/>
  <c r="CA250" i="3"/>
  <c r="BX250" i="3"/>
  <c r="CF250" i="3" s="1"/>
  <c r="BW250" i="3"/>
  <c r="BV250" i="3"/>
  <c r="BU250" i="3"/>
  <c r="BT250" i="3"/>
  <c r="CD249" i="3"/>
  <c r="CC249" i="3"/>
  <c r="CB249" i="3"/>
  <c r="CE249" i="3" s="1"/>
  <c r="CA249" i="3"/>
  <c r="BX249" i="3"/>
  <c r="CF249" i="3" s="1"/>
  <c r="BW249" i="3"/>
  <c r="BV249" i="3"/>
  <c r="BU249" i="3"/>
  <c r="BT249" i="3"/>
  <c r="CD248" i="3"/>
  <c r="CC248" i="3"/>
  <c r="CE248" i="3" s="1"/>
  <c r="CB248" i="3"/>
  <c r="CA248" i="3"/>
  <c r="BW248" i="3"/>
  <c r="BV248" i="3"/>
  <c r="BU248" i="3"/>
  <c r="BT248" i="3"/>
  <c r="BX248" i="3" s="1"/>
  <c r="CF248" i="3" s="1"/>
  <c r="CD247" i="3"/>
  <c r="CC247" i="3"/>
  <c r="CB247" i="3"/>
  <c r="CA247" i="3"/>
  <c r="CE247" i="3" s="1"/>
  <c r="CF247" i="3" s="1"/>
  <c r="BW247" i="3"/>
  <c r="BV247" i="3"/>
  <c r="BX247" i="3" s="1"/>
  <c r="BU247" i="3"/>
  <c r="BT247" i="3"/>
  <c r="CD246" i="3"/>
  <c r="CC246" i="3"/>
  <c r="CB246" i="3"/>
  <c r="CA246" i="3"/>
  <c r="CE246" i="3" s="1"/>
  <c r="BW246" i="3"/>
  <c r="BV246" i="3"/>
  <c r="BU246" i="3"/>
  <c r="BT246" i="3"/>
  <c r="BX246" i="3" s="1"/>
  <c r="CD245" i="3"/>
  <c r="CC245" i="3"/>
  <c r="CB245" i="3"/>
  <c r="CA245" i="3"/>
  <c r="CE245" i="3" s="1"/>
  <c r="BW245" i="3"/>
  <c r="BV245" i="3"/>
  <c r="BU245" i="3"/>
  <c r="BT245" i="3"/>
  <c r="BX245" i="3" s="1"/>
  <c r="CD244" i="3"/>
  <c r="CC244" i="3"/>
  <c r="CB244" i="3"/>
  <c r="CA244" i="3"/>
  <c r="CE244" i="3" s="1"/>
  <c r="BW244" i="3"/>
  <c r="BV244" i="3"/>
  <c r="BU244" i="3"/>
  <c r="BT244" i="3"/>
  <c r="BX244" i="3" s="1"/>
  <c r="CF244" i="3" s="1"/>
  <c r="CD243" i="3"/>
  <c r="CC243" i="3"/>
  <c r="CB243" i="3"/>
  <c r="CE243" i="3" s="1"/>
  <c r="CA243" i="3"/>
  <c r="BW243" i="3"/>
  <c r="BV243" i="3"/>
  <c r="BU243" i="3"/>
  <c r="BT243" i="3"/>
  <c r="BX243" i="3" s="1"/>
  <c r="CE242" i="3"/>
  <c r="CD242" i="3"/>
  <c r="CC242" i="3"/>
  <c r="CB242" i="3"/>
  <c r="CA242" i="3"/>
  <c r="BW242" i="3"/>
  <c r="BV242" i="3"/>
  <c r="BU242" i="3"/>
  <c r="BX242" i="3" s="1"/>
  <c r="CF242" i="3" s="1"/>
  <c r="BT242" i="3"/>
  <c r="CD241" i="3"/>
  <c r="CC241" i="3"/>
  <c r="CB241" i="3"/>
  <c r="CE241" i="3" s="1"/>
  <c r="CA241" i="3"/>
  <c r="BX241" i="3"/>
  <c r="BW241" i="3"/>
  <c r="BV241" i="3"/>
  <c r="BU241" i="3"/>
  <c r="BT241" i="3"/>
  <c r="CD240" i="3"/>
  <c r="CC240" i="3"/>
  <c r="CE240" i="3" s="1"/>
  <c r="CB240" i="3"/>
  <c r="CA240" i="3"/>
  <c r="BW240" i="3"/>
  <c r="BV240" i="3"/>
  <c r="BU240" i="3"/>
  <c r="BX240" i="3" s="1"/>
  <c r="BT240" i="3"/>
  <c r="CF239" i="3"/>
  <c r="CD239" i="3"/>
  <c r="CC239" i="3"/>
  <c r="CB239" i="3"/>
  <c r="CA239" i="3"/>
  <c r="CE239" i="3" s="1"/>
  <c r="BW239" i="3"/>
  <c r="BV239" i="3"/>
  <c r="BX239" i="3" s="1"/>
  <c r="BU239" i="3"/>
  <c r="BT239" i="3"/>
  <c r="CD238" i="3"/>
  <c r="CC238" i="3"/>
  <c r="CB238" i="3"/>
  <c r="CA238" i="3"/>
  <c r="CE238" i="3" s="1"/>
  <c r="BW238" i="3"/>
  <c r="BV238" i="3"/>
  <c r="BU238" i="3"/>
  <c r="BT238" i="3"/>
  <c r="BX238" i="3" s="1"/>
  <c r="CF238" i="3" s="1"/>
  <c r="CD237" i="3"/>
  <c r="CC237" i="3"/>
  <c r="CB237" i="3"/>
  <c r="CA237" i="3"/>
  <c r="CE237" i="3" s="1"/>
  <c r="BW237" i="3"/>
  <c r="BV237" i="3"/>
  <c r="BU237" i="3"/>
  <c r="BT237" i="3"/>
  <c r="BX237" i="3" s="1"/>
  <c r="CF237" i="3" s="1"/>
  <c r="CD236" i="3"/>
  <c r="CC236" i="3"/>
  <c r="CB236" i="3"/>
  <c r="CA236" i="3"/>
  <c r="CE236" i="3" s="1"/>
  <c r="BW236" i="3"/>
  <c r="BV236" i="3"/>
  <c r="BU236" i="3"/>
  <c r="BT236" i="3"/>
  <c r="BX236" i="3" s="1"/>
  <c r="CF236" i="3" s="1"/>
  <c r="CD235" i="3"/>
  <c r="CC235" i="3"/>
  <c r="CB235" i="3"/>
  <c r="CE235" i="3" s="1"/>
  <c r="CA235" i="3"/>
  <c r="BW235" i="3"/>
  <c r="BV235" i="3"/>
  <c r="BU235" i="3"/>
  <c r="BT235" i="3"/>
  <c r="BX235" i="3" s="1"/>
  <c r="CF235" i="3" s="1"/>
  <c r="CE234" i="3"/>
  <c r="CD234" i="3"/>
  <c r="CC234" i="3"/>
  <c r="CB234" i="3"/>
  <c r="CA234" i="3"/>
  <c r="BW234" i="3"/>
  <c r="BV234" i="3"/>
  <c r="BU234" i="3"/>
  <c r="BX234" i="3" s="1"/>
  <c r="CF234" i="3" s="1"/>
  <c r="BT234" i="3"/>
  <c r="CD233" i="3"/>
  <c r="CC233" i="3"/>
  <c r="CB233" i="3"/>
  <c r="CE233" i="3" s="1"/>
  <c r="CA233" i="3"/>
  <c r="BX233" i="3"/>
  <c r="BW233" i="3"/>
  <c r="BV233" i="3"/>
  <c r="BU233" i="3"/>
  <c r="BT233" i="3"/>
  <c r="CD232" i="3"/>
  <c r="CC232" i="3"/>
  <c r="CE232" i="3" s="1"/>
  <c r="CB232" i="3"/>
  <c r="CA232" i="3"/>
  <c r="BW232" i="3"/>
  <c r="BV232" i="3"/>
  <c r="BU232" i="3"/>
  <c r="BX232" i="3" s="1"/>
  <c r="BT232" i="3"/>
  <c r="CD231" i="3"/>
  <c r="CC231" i="3"/>
  <c r="CB231" i="3"/>
  <c r="CA231" i="3"/>
  <c r="CE231" i="3" s="1"/>
  <c r="BW231" i="3"/>
  <c r="BV231" i="3"/>
  <c r="BX231" i="3" s="1"/>
  <c r="CF231" i="3" s="1"/>
  <c r="BU231" i="3"/>
  <c r="BT231" i="3"/>
  <c r="CD230" i="3"/>
  <c r="CC230" i="3"/>
  <c r="CB230" i="3"/>
  <c r="CA230" i="3"/>
  <c r="CE230" i="3" s="1"/>
  <c r="BW230" i="3"/>
  <c r="BV230" i="3"/>
  <c r="BU230" i="3"/>
  <c r="BT230" i="3"/>
  <c r="BX230" i="3" s="1"/>
  <c r="CF230" i="3" s="1"/>
  <c r="CD229" i="3"/>
  <c r="CC229" i="3"/>
  <c r="CB229" i="3"/>
  <c r="CA229" i="3"/>
  <c r="BW229" i="3"/>
  <c r="BV229" i="3"/>
  <c r="BU229" i="3"/>
  <c r="BT229" i="3"/>
  <c r="BX229" i="3" s="1"/>
  <c r="CD228" i="3"/>
  <c r="CC228" i="3"/>
  <c r="CB228" i="3"/>
  <c r="CA228" i="3"/>
  <c r="CE228" i="3" s="1"/>
  <c r="BW228" i="3"/>
  <c r="BV228" i="3"/>
  <c r="BU228" i="3"/>
  <c r="BT228" i="3"/>
  <c r="CD227" i="3"/>
  <c r="CC227" i="3"/>
  <c r="CB227" i="3"/>
  <c r="CE227" i="3" s="1"/>
  <c r="CA227" i="3"/>
  <c r="BW227" i="3"/>
  <c r="BV227" i="3"/>
  <c r="BU227" i="3"/>
  <c r="BT227" i="3"/>
  <c r="BX227" i="3" s="1"/>
  <c r="CE226" i="3"/>
  <c r="CD226" i="3"/>
  <c r="CC226" i="3"/>
  <c r="CB226" i="3"/>
  <c r="CA226" i="3"/>
  <c r="BW226" i="3"/>
  <c r="BV226" i="3"/>
  <c r="BU226" i="3"/>
  <c r="BX226" i="3" s="1"/>
  <c r="BT226" i="3"/>
  <c r="CD225" i="3"/>
  <c r="CC225" i="3"/>
  <c r="CB225" i="3"/>
  <c r="CE225" i="3" s="1"/>
  <c r="CA225" i="3"/>
  <c r="BX225" i="3"/>
  <c r="CF225" i="3" s="1"/>
  <c r="BW225" i="3"/>
  <c r="BV225" i="3"/>
  <c r="BU225" i="3"/>
  <c r="BT225" i="3"/>
  <c r="CD224" i="3"/>
  <c r="CC224" i="3"/>
  <c r="CE224" i="3" s="1"/>
  <c r="CB224" i="3"/>
  <c r="CA224" i="3"/>
  <c r="BW224" i="3"/>
  <c r="BV224" i="3"/>
  <c r="BU224" i="3"/>
  <c r="BX224" i="3" s="1"/>
  <c r="CF224" i="3" s="1"/>
  <c r="BT224" i="3"/>
  <c r="CD223" i="3"/>
  <c r="CC223" i="3"/>
  <c r="CB223" i="3"/>
  <c r="CA223" i="3"/>
  <c r="CE223" i="3" s="1"/>
  <c r="BW223" i="3"/>
  <c r="BV223" i="3"/>
  <c r="BX223" i="3" s="1"/>
  <c r="CF223" i="3" s="1"/>
  <c r="BU223" i="3"/>
  <c r="BT223" i="3"/>
  <c r="CD222" i="3"/>
  <c r="CC222" i="3"/>
  <c r="CB222" i="3"/>
  <c r="CA222" i="3"/>
  <c r="CE222" i="3" s="1"/>
  <c r="BW222" i="3"/>
  <c r="BV222" i="3"/>
  <c r="BU222" i="3"/>
  <c r="BT222" i="3"/>
  <c r="BX222" i="3" s="1"/>
  <c r="CF222" i="3" s="1"/>
  <c r="CD221" i="3"/>
  <c r="CC221" i="3"/>
  <c r="CB221" i="3"/>
  <c r="CA221" i="3"/>
  <c r="BW221" i="3"/>
  <c r="BV221" i="3"/>
  <c r="BU221" i="3"/>
  <c r="BT221" i="3"/>
  <c r="BX221" i="3" s="1"/>
  <c r="CD220" i="3"/>
  <c r="CC220" i="3"/>
  <c r="CB220" i="3"/>
  <c r="CA220" i="3"/>
  <c r="BW220" i="3"/>
  <c r="BV220" i="3"/>
  <c r="BU220" i="3"/>
  <c r="BT220" i="3"/>
  <c r="BX220" i="3" s="1"/>
  <c r="CD219" i="3"/>
  <c r="CC219" i="3"/>
  <c r="CB219" i="3"/>
  <c r="CE219" i="3" s="1"/>
  <c r="CA219" i="3"/>
  <c r="BW219" i="3"/>
  <c r="BV219" i="3"/>
  <c r="BU219" i="3"/>
  <c r="BT219" i="3"/>
  <c r="CE218" i="3"/>
  <c r="CD218" i="3"/>
  <c r="CC218" i="3"/>
  <c r="CB218" i="3"/>
  <c r="CA218" i="3"/>
  <c r="BW218" i="3"/>
  <c r="BV218" i="3"/>
  <c r="BU218" i="3"/>
  <c r="BX218" i="3" s="1"/>
  <c r="CF218" i="3" s="1"/>
  <c r="BT218" i="3"/>
  <c r="CD217" i="3"/>
  <c r="CC217" i="3"/>
  <c r="CB217" i="3"/>
  <c r="CE217" i="3" s="1"/>
  <c r="CA217" i="3"/>
  <c r="BX217" i="3"/>
  <c r="BW217" i="3"/>
  <c r="BV217" i="3"/>
  <c r="BU217" i="3"/>
  <c r="BT217" i="3"/>
  <c r="CD216" i="3"/>
  <c r="CC216" i="3"/>
  <c r="CE216" i="3" s="1"/>
  <c r="CB216" i="3"/>
  <c r="CA216" i="3"/>
  <c r="BW216" i="3"/>
  <c r="BV216" i="3"/>
  <c r="BU216" i="3"/>
  <c r="BT216" i="3"/>
  <c r="CD215" i="3"/>
  <c r="CC215" i="3"/>
  <c r="CB215" i="3"/>
  <c r="CA215" i="3"/>
  <c r="CE215" i="3" s="1"/>
  <c r="CF215" i="3" s="1"/>
  <c r="BW215" i="3"/>
  <c r="BV215" i="3"/>
  <c r="BX215" i="3" s="1"/>
  <c r="BU215" i="3"/>
  <c r="BT215" i="3"/>
  <c r="CD214" i="3"/>
  <c r="CC214" i="3"/>
  <c r="CB214" i="3"/>
  <c r="CA214" i="3"/>
  <c r="CE214" i="3" s="1"/>
  <c r="BW214" i="3"/>
  <c r="BV214" i="3"/>
  <c r="BU214" i="3"/>
  <c r="BT214" i="3"/>
  <c r="BX214" i="3" s="1"/>
  <c r="CD213" i="3"/>
  <c r="CC213" i="3"/>
  <c r="CB213" i="3"/>
  <c r="CA213" i="3"/>
  <c r="CE213" i="3" s="1"/>
  <c r="BW213" i="3"/>
  <c r="BV213" i="3"/>
  <c r="BU213" i="3"/>
  <c r="BT213" i="3"/>
  <c r="BX213" i="3" s="1"/>
  <c r="CD212" i="3"/>
  <c r="CC212" i="3"/>
  <c r="CB212" i="3"/>
  <c r="CA212" i="3"/>
  <c r="CE212" i="3" s="1"/>
  <c r="BW212" i="3"/>
  <c r="BV212" i="3"/>
  <c r="BU212" i="3"/>
  <c r="BT212" i="3"/>
  <c r="BX212" i="3" s="1"/>
  <c r="CD211" i="3"/>
  <c r="CC211" i="3"/>
  <c r="CB211" i="3"/>
  <c r="CE211" i="3" s="1"/>
  <c r="CA211" i="3"/>
  <c r="BW211" i="3"/>
  <c r="BV211" i="3"/>
  <c r="BU211" i="3"/>
  <c r="BT211" i="3"/>
  <c r="CE210" i="3"/>
  <c r="CD210" i="3"/>
  <c r="CC210" i="3"/>
  <c r="CB210" i="3"/>
  <c r="CA210" i="3"/>
  <c r="BW210" i="3"/>
  <c r="BV210" i="3"/>
  <c r="BU210" i="3"/>
  <c r="BX210" i="3" s="1"/>
  <c r="CF210" i="3" s="1"/>
  <c r="BT210" i="3"/>
  <c r="CD209" i="3"/>
  <c r="CC209" i="3"/>
  <c r="CB209" i="3"/>
  <c r="CA209" i="3"/>
  <c r="BX209" i="3"/>
  <c r="BW209" i="3"/>
  <c r="BV209" i="3"/>
  <c r="BU209" i="3"/>
  <c r="BT209" i="3"/>
  <c r="CD208" i="3"/>
  <c r="CC208" i="3"/>
  <c r="CE208" i="3" s="1"/>
  <c r="CB208" i="3"/>
  <c r="CA208" i="3"/>
  <c r="BW208" i="3"/>
  <c r="BV208" i="3"/>
  <c r="BU208" i="3"/>
  <c r="BX208" i="3" s="1"/>
  <c r="CF208" i="3" s="1"/>
  <c r="BT208" i="3"/>
  <c r="CD207" i="3"/>
  <c r="CC207" i="3"/>
  <c r="CB207" i="3"/>
  <c r="CA207" i="3"/>
  <c r="CE207" i="3" s="1"/>
  <c r="BW207" i="3"/>
  <c r="BV207" i="3"/>
  <c r="BX207" i="3" s="1"/>
  <c r="CF207" i="3" s="1"/>
  <c r="BU207" i="3"/>
  <c r="BT207" i="3"/>
  <c r="CD206" i="3"/>
  <c r="CC206" i="3"/>
  <c r="CB206" i="3"/>
  <c r="CA206" i="3"/>
  <c r="CE206" i="3" s="1"/>
  <c r="BW206" i="3"/>
  <c r="BV206" i="3"/>
  <c r="BU206" i="3"/>
  <c r="BT206" i="3"/>
  <c r="BX206" i="3" s="1"/>
  <c r="CD205" i="3"/>
  <c r="CC205" i="3"/>
  <c r="CB205" i="3"/>
  <c r="CA205" i="3"/>
  <c r="CE205" i="3" s="1"/>
  <c r="BW205" i="3"/>
  <c r="BV205" i="3"/>
  <c r="BU205" i="3"/>
  <c r="BT205" i="3"/>
  <c r="BX205" i="3" s="1"/>
  <c r="CD204" i="3"/>
  <c r="CC204" i="3"/>
  <c r="CB204" i="3"/>
  <c r="CA204" i="3"/>
  <c r="CE204" i="3" s="1"/>
  <c r="BW204" i="3"/>
  <c r="BV204" i="3"/>
  <c r="BU204" i="3"/>
  <c r="BT204" i="3"/>
  <c r="BX204" i="3" s="1"/>
  <c r="CD203" i="3"/>
  <c r="CC203" i="3"/>
  <c r="CB203" i="3"/>
  <c r="CE203" i="3" s="1"/>
  <c r="CA203" i="3"/>
  <c r="BW203" i="3"/>
  <c r="BV203" i="3"/>
  <c r="BU203" i="3"/>
  <c r="BT203" i="3"/>
  <c r="BX203" i="3" s="1"/>
  <c r="CE202" i="3"/>
  <c r="CD202" i="3"/>
  <c r="CC202" i="3"/>
  <c r="CB202" i="3"/>
  <c r="CA202" i="3"/>
  <c r="BW202" i="3"/>
  <c r="BV202" i="3"/>
  <c r="BU202" i="3"/>
  <c r="BX202" i="3" s="1"/>
  <c r="CF202" i="3" s="1"/>
  <c r="BT202" i="3"/>
  <c r="CD201" i="3"/>
  <c r="CC201" i="3"/>
  <c r="CB201" i="3"/>
  <c r="CE201" i="3" s="1"/>
  <c r="CA201" i="3"/>
  <c r="BX201" i="3"/>
  <c r="BW201" i="3"/>
  <c r="BV201" i="3"/>
  <c r="BU201" i="3"/>
  <c r="BT201" i="3"/>
  <c r="CE200" i="3"/>
  <c r="CD200" i="3"/>
  <c r="CC200" i="3"/>
  <c r="CB200" i="3"/>
  <c r="CA200" i="3"/>
  <c r="BW200" i="3"/>
  <c r="BV200" i="3"/>
  <c r="BU200" i="3"/>
  <c r="BT200" i="3"/>
  <c r="CD199" i="3"/>
  <c r="CC199" i="3"/>
  <c r="CB199" i="3"/>
  <c r="CA199" i="3"/>
  <c r="CE199" i="3" s="1"/>
  <c r="BW199" i="3"/>
  <c r="BV199" i="3"/>
  <c r="BX199" i="3" s="1"/>
  <c r="CF199" i="3" s="1"/>
  <c r="BU199" i="3"/>
  <c r="BT199" i="3"/>
  <c r="CD198" i="3"/>
  <c r="CC198" i="3"/>
  <c r="CB198" i="3"/>
  <c r="CA198" i="3"/>
  <c r="BW198" i="3"/>
  <c r="BV198" i="3"/>
  <c r="BU198" i="3"/>
  <c r="BT198" i="3"/>
  <c r="BX198" i="3" s="1"/>
  <c r="CD197" i="3"/>
  <c r="CC197" i="3"/>
  <c r="CB197" i="3"/>
  <c r="CA197" i="3"/>
  <c r="BW197" i="3"/>
  <c r="BV197" i="3"/>
  <c r="BU197" i="3"/>
  <c r="BT197" i="3"/>
  <c r="CD196" i="3"/>
  <c r="CC196" i="3"/>
  <c r="CB196" i="3"/>
  <c r="CA196" i="3"/>
  <c r="BW196" i="3"/>
  <c r="BV196" i="3"/>
  <c r="BU196" i="3"/>
  <c r="BT196" i="3"/>
  <c r="CE195" i="3"/>
  <c r="CD195" i="3"/>
  <c r="CC195" i="3"/>
  <c r="CB195" i="3"/>
  <c r="CA195" i="3"/>
  <c r="BW195" i="3"/>
  <c r="BV195" i="3"/>
  <c r="BU195" i="3"/>
  <c r="BT195" i="3"/>
  <c r="BX195" i="3" s="1"/>
  <c r="CF195" i="3" s="1"/>
  <c r="CE194" i="3"/>
  <c r="CD194" i="3"/>
  <c r="CC194" i="3"/>
  <c r="CB194" i="3"/>
  <c r="CA194" i="3"/>
  <c r="BW194" i="3"/>
  <c r="BV194" i="3"/>
  <c r="BU194" i="3"/>
  <c r="BX194" i="3" s="1"/>
  <c r="CF194" i="3" s="1"/>
  <c r="BT194" i="3"/>
  <c r="CD193" i="3"/>
  <c r="CC193" i="3"/>
  <c r="CB193" i="3"/>
  <c r="CA193" i="3"/>
  <c r="BX193" i="3"/>
  <c r="BW193" i="3"/>
  <c r="BV193" i="3"/>
  <c r="BU193" i="3"/>
  <c r="BT193" i="3"/>
  <c r="CD192" i="3"/>
  <c r="CC192" i="3"/>
  <c r="CE192" i="3" s="1"/>
  <c r="CB192" i="3"/>
  <c r="CA192" i="3"/>
  <c r="BW192" i="3"/>
  <c r="BV192" i="3"/>
  <c r="BU192" i="3"/>
  <c r="BX192" i="3" s="1"/>
  <c r="BT192" i="3"/>
  <c r="CD191" i="3"/>
  <c r="CC191" i="3"/>
  <c r="CB191" i="3"/>
  <c r="CA191" i="3"/>
  <c r="CE191" i="3" s="1"/>
  <c r="BW191" i="3"/>
  <c r="BV191" i="3"/>
  <c r="BX191" i="3" s="1"/>
  <c r="CF191" i="3" s="1"/>
  <c r="BU191" i="3"/>
  <c r="BT191" i="3"/>
  <c r="CD190" i="3"/>
  <c r="CC190" i="3"/>
  <c r="CB190" i="3"/>
  <c r="CA190" i="3"/>
  <c r="BW190" i="3"/>
  <c r="BV190" i="3"/>
  <c r="BU190" i="3"/>
  <c r="BT190" i="3"/>
  <c r="BX190" i="3" s="1"/>
  <c r="CD189" i="3"/>
  <c r="CC189" i="3"/>
  <c r="CB189" i="3"/>
  <c r="CA189" i="3"/>
  <c r="CE189" i="3" s="1"/>
  <c r="BW189" i="3"/>
  <c r="BV189" i="3"/>
  <c r="BU189" i="3"/>
  <c r="BT189" i="3"/>
  <c r="BX189" i="3" s="1"/>
  <c r="CF189" i="3" s="1"/>
  <c r="CD188" i="3"/>
  <c r="CC188" i="3"/>
  <c r="CB188" i="3"/>
  <c r="CA188" i="3"/>
  <c r="CE188" i="3" s="1"/>
  <c r="BW188" i="3"/>
  <c r="BV188" i="3"/>
  <c r="BU188" i="3"/>
  <c r="BT188" i="3"/>
  <c r="CD187" i="3"/>
  <c r="CC187" i="3"/>
  <c r="CB187" i="3"/>
  <c r="CA187" i="3"/>
  <c r="CE187" i="3" s="1"/>
  <c r="BW187" i="3"/>
  <c r="BV187" i="3"/>
  <c r="BU187" i="3"/>
  <c r="BT187" i="3"/>
  <c r="BX187" i="3" s="1"/>
  <c r="CD186" i="3"/>
  <c r="CC186" i="3"/>
  <c r="CB186" i="3"/>
  <c r="CA186" i="3"/>
  <c r="CE186" i="3" s="1"/>
  <c r="BX186" i="3"/>
  <c r="BW186" i="3"/>
  <c r="BV186" i="3"/>
  <c r="BU186" i="3"/>
  <c r="BT186" i="3"/>
  <c r="CE185" i="3"/>
  <c r="CD185" i="3"/>
  <c r="CC185" i="3"/>
  <c r="CB185" i="3"/>
  <c r="CA185" i="3"/>
  <c r="BW185" i="3"/>
  <c r="BV185" i="3"/>
  <c r="BU185" i="3"/>
  <c r="BT185" i="3"/>
  <c r="BX185" i="3" s="1"/>
  <c r="CF185" i="3" s="1"/>
  <c r="CD184" i="3"/>
  <c r="CC184" i="3"/>
  <c r="CB184" i="3"/>
  <c r="CA184" i="3"/>
  <c r="CE184" i="3" s="1"/>
  <c r="BW184" i="3"/>
  <c r="BV184" i="3"/>
  <c r="BU184" i="3"/>
  <c r="BT184" i="3"/>
  <c r="BX184" i="3" s="1"/>
  <c r="CD183" i="3"/>
  <c r="CC183" i="3"/>
  <c r="CB183" i="3"/>
  <c r="CA183" i="3"/>
  <c r="CE183" i="3" s="1"/>
  <c r="BW183" i="3"/>
  <c r="BV183" i="3"/>
  <c r="BU183" i="3"/>
  <c r="BT183" i="3"/>
  <c r="BX183" i="3" s="1"/>
  <c r="CD182" i="3"/>
  <c r="CC182" i="3"/>
  <c r="CB182" i="3"/>
  <c r="CE182" i="3" s="1"/>
  <c r="CA182" i="3"/>
  <c r="BW182" i="3"/>
  <c r="BV182" i="3"/>
  <c r="BU182" i="3"/>
  <c r="BT182" i="3"/>
  <c r="BX182" i="3" s="1"/>
  <c r="CF182" i="3" s="1"/>
  <c r="CD181" i="3"/>
  <c r="CC181" i="3"/>
  <c r="CB181" i="3"/>
  <c r="CA181" i="3"/>
  <c r="CE181" i="3" s="1"/>
  <c r="BW181" i="3"/>
  <c r="BV181" i="3"/>
  <c r="BU181" i="3"/>
  <c r="BX181" i="3" s="1"/>
  <c r="BT181" i="3"/>
  <c r="CD180" i="3"/>
  <c r="CC180" i="3"/>
  <c r="CB180" i="3"/>
  <c r="CE180" i="3" s="1"/>
  <c r="CA180" i="3"/>
  <c r="BW180" i="3"/>
  <c r="BV180" i="3"/>
  <c r="BU180" i="3"/>
  <c r="BT180" i="3"/>
  <c r="BX180" i="3" s="1"/>
  <c r="CF180" i="3" s="1"/>
  <c r="CD179" i="3"/>
  <c r="CC179" i="3"/>
  <c r="CE179" i="3" s="1"/>
  <c r="CB179" i="3"/>
  <c r="CA179" i="3"/>
  <c r="BW179" i="3"/>
  <c r="BV179" i="3"/>
  <c r="BU179" i="3"/>
  <c r="BX179" i="3" s="1"/>
  <c r="BT179" i="3"/>
  <c r="CD178" i="3"/>
  <c r="CC178" i="3"/>
  <c r="CB178" i="3"/>
  <c r="CA178" i="3"/>
  <c r="CE178" i="3" s="1"/>
  <c r="BW178" i="3"/>
  <c r="BV178" i="3"/>
  <c r="BX178" i="3" s="1"/>
  <c r="BU178" i="3"/>
  <c r="BT178" i="3"/>
  <c r="CD177" i="3"/>
  <c r="CC177" i="3"/>
  <c r="CB177" i="3"/>
  <c r="CA177" i="3"/>
  <c r="CE177" i="3" s="1"/>
  <c r="BW177" i="3"/>
  <c r="BV177" i="3"/>
  <c r="BU177" i="3"/>
  <c r="BT177" i="3"/>
  <c r="BX177" i="3" s="1"/>
  <c r="CD176" i="3"/>
  <c r="CC176" i="3"/>
  <c r="CB176" i="3"/>
  <c r="CA176" i="3"/>
  <c r="CE176" i="3" s="1"/>
  <c r="BW176" i="3"/>
  <c r="BV176" i="3"/>
  <c r="BU176" i="3"/>
  <c r="BT176" i="3"/>
  <c r="BX176" i="3" s="1"/>
  <c r="CD175" i="3"/>
  <c r="CC175" i="3"/>
  <c r="CB175" i="3"/>
  <c r="CA175" i="3"/>
  <c r="CE175" i="3" s="1"/>
  <c r="BW175" i="3"/>
  <c r="BV175" i="3"/>
  <c r="BU175" i="3"/>
  <c r="BT175" i="3"/>
  <c r="BX175" i="3" s="1"/>
  <c r="CD174" i="3"/>
  <c r="CC174" i="3"/>
  <c r="CB174" i="3"/>
  <c r="CE174" i="3" s="1"/>
  <c r="CA174" i="3"/>
  <c r="BW174" i="3"/>
  <c r="BV174" i="3"/>
  <c r="BU174" i="3"/>
  <c r="BT174" i="3"/>
  <c r="BX174" i="3" s="1"/>
  <c r="CF174" i="3" s="1"/>
  <c r="CD173" i="3"/>
  <c r="CC173" i="3"/>
  <c r="CB173" i="3"/>
  <c r="CA173" i="3"/>
  <c r="CE173" i="3" s="1"/>
  <c r="BW173" i="3"/>
  <c r="BV173" i="3"/>
  <c r="BU173" i="3"/>
  <c r="BX173" i="3" s="1"/>
  <c r="BT173" i="3"/>
  <c r="CD172" i="3"/>
  <c r="CC172" i="3"/>
  <c r="CB172" i="3"/>
  <c r="CE172" i="3" s="1"/>
  <c r="CA172" i="3"/>
  <c r="BW172" i="3"/>
  <c r="BV172" i="3"/>
  <c r="BU172" i="3"/>
  <c r="BT172" i="3"/>
  <c r="BX172" i="3" s="1"/>
  <c r="CF172" i="3" s="1"/>
  <c r="CD171" i="3"/>
  <c r="CC171" i="3"/>
  <c r="CE171" i="3" s="1"/>
  <c r="CB171" i="3"/>
  <c r="CA171" i="3"/>
  <c r="BW171" i="3"/>
  <c r="BV171" i="3"/>
  <c r="BU171" i="3"/>
  <c r="BX171" i="3" s="1"/>
  <c r="BT171" i="3"/>
  <c r="CD170" i="3"/>
  <c r="CC170" i="3"/>
  <c r="CB170" i="3"/>
  <c r="CA170" i="3"/>
  <c r="CE170" i="3" s="1"/>
  <c r="BW170" i="3"/>
  <c r="BV170" i="3"/>
  <c r="BX170" i="3" s="1"/>
  <c r="BU170" i="3"/>
  <c r="BT170" i="3"/>
  <c r="CD169" i="3"/>
  <c r="CC169" i="3"/>
  <c r="CB169" i="3"/>
  <c r="CA169" i="3"/>
  <c r="CE169" i="3" s="1"/>
  <c r="BW169" i="3"/>
  <c r="BV169" i="3"/>
  <c r="BU169" i="3"/>
  <c r="BT169" i="3"/>
  <c r="BX169" i="3" s="1"/>
  <c r="CD168" i="3"/>
  <c r="CC168" i="3"/>
  <c r="CB168" i="3"/>
  <c r="CA168" i="3"/>
  <c r="CE168" i="3" s="1"/>
  <c r="BW168" i="3"/>
  <c r="BV168" i="3"/>
  <c r="BU168" i="3"/>
  <c r="BT168" i="3"/>
  <c r="BX168" i="3" s="1"/>
  <c r="CD167" i="3"/>
  <c r="CC167" i="3"/>
  <c r="CB167" i="3"/>
  <c r="CA167" i="3"/>
  <c r="CE167" i="3" s="1"/>
  <c r="BW167" i="3"/>
  <c r="BV167" i="3"/>
  <c r="BU167" i="3"/>
  <c r="BT167" i="3"/>
  <c r="BX167" i="3" s="1"/>
  <c r="CD166" i="3"/>
  <c r="CC166" i="3"/>
  <c r="CB166" i="3"/>
  <c r="CE166" i="3" s="1"/>
  <c r="CA166" i="3"/>
  <c r="BW166" i="3"/>
  <c r="BV166" i="3"/>
  <c r="BU166" i="3"/>
  <c r="BT166" i="3"/>
  <c r="BX166" i="3" s="1"/>
  <c r="CF166" i="3" s="1"/>
  <c r="CE165" i="3"/>
  <c r="CD165" i="3"/>
  <c r="CC165" i="3"/>
  <c r="CB165" i="3"/>
  <c r="CA165" i="3"/>
  <c r="BW165" i="3"/>
  <c r="BV165" i="3"/>
  <c r="BU165" i="3"/>
  <c r="BT165" i="3"/>
  <c r="BX165" i="3" s="1"/>
  <c r="CF165" i="3" s="1"/>
  <c r="CD164" i="3"/>
  <c r="CC164" i="3"/>
  <c r="CB164" i="3"/>
  <c r="CE164" i="3" s="1"/>
  <c r="CA164" i="3"/>
  <c r="BW164" i="3"/>
  <c r="BV164" i="3"/>
  <c r="BU164" i="3"/>
  <c r="BT164" i="3"/>
  <c r="BX164" i="3" s="1"/>
  <c r="CD163" i="3"/>
  <c r="CC163" i="3"/>
  <c r="CE163" i="3" s="1"/>
  <c r="CB163" i="3"/>
  <c r="CA163" i="3"/>
  <c r="BW163" i="3"/>
  <c r="BV163" i="3"/>
  <c r="BU163" i="3"/>
  <c r="BX163" i="3" s="1"/>
  <c r="CF163" i="3" s="1"/>
  <c r="BT163" i="3"/>
  <c r="CD162" i="3"/>
  <c r="CC162" i="3"/>
  <c r="CB162" i="3"/>
  <c r="CA162" i="3"/>
  <c r="CE162" i="3" s="1"/>
  <c r="BW162" i="3"/>
  <c r="BV162" i="3"/>
  <c r="BX162" i="3" s="1"/>
  <c r="BU162" i="3"/>
  <c r="BT162" i="3"/>
  <c r="CD161" i="3"/>
  <c r="CC161" i="3"/>
  <c r="CB161" i="3"/>
  <c r="CA161" i="3"/>
  <c r="CE161" i="3" s="1"/>
  <c r="BW161" i="3"/>
  <c r="BV161" i="3"/>
  <c r="BU161" i="3"/>
  <c r="BT161" i="3"/>
  <c r="BX161" i="3" s="1"/>
  <c r="CF161" i="3" s="1"/>
  <c r="CD160" i="3"/>
  <c r="CC160" i="3"/>
  <c r="CB160" i="3"/>
  <c r="CA160" i="3"/>
  <c r="CE160" i="3" s="1"/>
  <c r="BW160" i="3"/>
  <c r="BV160" i="3"/>
  <c r="BU160" i="3"/>
  <c r="BT160" i="3"/>
  <c r="BX160" i="3" s="1"/>
  <c r="CF160" i="3" s="1"/>
  <c r="CD159" i="3"/>
  <c r="CC159" i="3"/>
  <c r="CB159" i="3"/>
  <c r="CA159" i="3"/>
  <c r="CE159" i="3" s="1"/>
  <c r="BW159" i="3"/>
  <c r="BV159" i="3"/>
  <c r="BU159" i="3"/>
  <c r="BT159" i="3"/>
  <c r="BX159" i="3" s="1"/>
  <c r="CF159" i="3" s="1"/>
  <c r="CD158" i="3"/>
  <c r="CC158" i="3"/>
  <c r="CB158" i="3"/>
  <c r="CE158" i="3" s="1"/>
  <c r="CA158" i="3"/>
  <c r="BW158" i="3"/>
  <c r="BV158" i="3"/>
  <c r="BU158" i="3"/>
  <c r="BT158" i="3"/>
  <c r="BX158" i="3" s="1"/>
  <c r="CE157" i="3"/>
  <c r="CD157" i="3"/>
  <c r="CC157" i="3"/>
  <c r="CB157" i="3"/>
  <c r="CA157" i="3"/>
  <c r="BW157" i="3"/>
  <c r="BV157" i="3"/>
  <c r="BU157" i="3"/>
  <c r="BT157" i="3"/>
  <c r="BX157" i="3" s="1"/>
  <c r="CF157" i="3" s="1"/>
  <c r="CD156" i="3"/>
  <c r="CC156" i="3"/>
  <c r="CB156" i="3"/>
  <c r="CE156" i="3" s="1"/>
  <c r="CA156" i="3"/>
  <c r="BW156" i="3"/>
  <c r="BV156" i="3"/>
  <c r="BU156" i="3"/>
  <c r="BT156" i="3"/>
  <c r="BX156" i="3" s="1"/>
  <c r="CF156" i="3" s="1"/>
  <c r="CD155" i="3"/>
  <c r="CC155" i="3"/>
  <c r="CE155" i="3" s="1"/>
  <c r="CB155" i="3"/>
  <c r="CA155" i="3"/>
  <c r="BW155" i="3"/>
  <c r="BV155" i="3"/>
  <c r="BU155" i="3"/>
  <c r="BX155" i="3" s="1"/>
  <c r="BT155" i="3"/>
  <c r="CD154" i="3"/>
  <c r="CC154" i="3"/>
  <c r="CB154" i="3"/>
  <c r="CA154" i="3"/>
  <c r="CE154" i="3" s="1"/>
  <c r="BW154" i="3"/>
  <c r="BV154" i="3"/>
  <c r="BX154" i="3" s="1"/>
  <c r="CF154" i="3" s="1"/>
  <c r="BU154" i="3"/>
  <c r="BT154" i="3"/>
  <c r="CD153" i="3"/>
  <c r="CC153" i="3"/>
  <c r="CB153" i="3"/>
  <c r="CA153" i="3"/>
  <c r="CE153" i="3" s="1"/>
  <c r="BW153" i="3"/>
  <c r="BV153" i="3"/>
  <c r="BU153" i="3"/>
  <c r="BT153" i="3"/>
  <c r="BX153" i="3" s="1"/>
  <c r="CF153" i="3" s="1"/>
  <c r="CD152" i="3"/>
  <c r="CC152" i="3"/>
  <c r="CB152" i="3"/>
  <c r="CA152" i="3"/>
  <c r="CE152" i="3" s="1"/>
  <c r="BW152" i="3"/>
  <c r="BV152" i="3"/>
  <c r="BU152" i="3"/>
  <c r="BT152" i="3"/>
  <c r="BX152" i="3" s="1"/>
  <c r="CF152" i="3" s="1"/>
  <c r="CD151" i="3"/>
  <c r="CC151" i="3"/>
  <c r="CB151" i="3"/>
  <c r="CA151" i="3"/>
  <c r="CE151" i="3" s="1"/>
  <c r="BW151" i="3"/>
  <c r="BV151" i="3"/>
  <c r="BU151" i="3"/>
  <c r="BT151" i="3"/>
  <c r="BX151" i="3" s="1"/>
  <c r="CF151" i="3" s="1"/>
  <c r="CD150" i="3"/>
  <c r="CC150" i="3"/>
  <c r="CB150" i="3"/>
  <c r="CA150" i="3"/>
  <c r="CE150" i="3" s="1"/>
  <c r="BW150" i="3"/>
  <c r="BV150" i="3"/>
  <c r="BU150" i="3"/>
  <c r="BT150" i="3"/>
  <c r="BX150" i="3" s="1"/>
  <c r="CF150" i="3" s="1"/>
  <c r="CE149" i="3"/>
  <c r="CD149" i="3"/>
  <c r="CC149" i="3"/>
  <c r="CB149" i="3"/>
  <c r="CA149" i="3"/>
  <c r="BW149" i="3"/>
  <c r="BV149" i="3"/>
  <c r="BU149" i="3"/>
  <c r="BT149" i="3"/>
  <c r="BX149" i="3" s="1"/>
  <c r="CF149" i="3" s="1"/>
  <c r="CD148" i="3"/>
  <c r="CC148" i="3"/>
  <c r="CB148" i="3"/>
  <c r="CE148" i="3" s="1"/>
  <c r="CA148" i="3"/>
  <c r="BW148" i="3"/>
  <c r="BV148" i="3"/>
  <c r="BU148" i="3"/>
  <c r="BT148" i="3"/>
  <c r="BX148" i="3" s="1"/>
  <c r="CD147" i="3"/>
  <c r="CC147" i="3"/>
  <c r="CE147" i="3" s="1"/>
  <c r="CB147" i="3"/>
  <c r="CA147" i="3"/>
  <c r="BW147" i="3"/>
  <c r="BV147" i="3"/>
  <c r="BU147" i="3"/>
  <c r="BX147" i="3" s="1"/>
  <c r="CF147" i="3" s="1"/>
  <c r="BT147" i="3"/>
  <c r="CD146" i="3"/>
  <c r="CC146" i="3"/>
  <c r="CB146" i="3"/>
  <c r="CA146" i="3"/>
  <c r="CE146" i="3" s="1"/>
  <c r="BW146" i="3"/>
  <c r="BV146" i="3"/>
  <c r="BX146" i="3" s="1"/>
  <c r="CF146" i="3" s="1"/>
  <c r="BU146" i="3"/>
  <c r="BT146" i="3"/>
  <c r="CD145" i="3"/>
  <c r="CC145" i="3"/>
  <c r="CB145" i="3"/>
  <c r="CA145" i="3"/>
  <c r="CE145" i="3" s="1"/>
  <c r="BW145" i="3"/>
  <c r="BV145" i="3"/>
  <c r="BU145" i="3"/>
  <c r="BT145" i="3"/>
  <c r="BX145" i="3" s="1"/>
  <c r="CF145" i="3" s="1"/>
  <c r="CD144" i="3"/>
  <c r="CC144" i="3"/>
  <c r="CB144" i="3"/>
  <c r="CA144" i="3"/>
  <c r="CE144" i="3" s="1"/>
  <c r="BW144" i="3"/>
  <c r="BV144" i="3"/>
  <c r="BU144" i="3"/>
  <c r="BT144" i="3"/>
  <c r="BX144" i="3" s="1"/>
  <c r="CF144" i="3" s="1"/>
  <c r="CD143" i="3"/>
  <c r="CC143" i="3"/>
  <c r="CB143" i="3"/>
  <c r="CA143" i="3"/>
  <c r="CE143" i="3" s="1"/>
  <c r="BW143" i="3"/>
  <c r="BV143" i="3"/>
  <c r="BU143" i="3"/>
  <c r="BT143" i="3"/>
  <c r="BX143" i="3" s="1"/>
  <c r="CF143" i="3" s="1"/>
  <c r="CD142" i="3"/>
  <c r="CC142" i="3"/>
  <c r="CB142" i="3"/>
  <c r="CE142" i="3" s="1"/>
  <c r="CA142" i="3"/>
  <c r="BW142" i="3"/>
  <c r="BV142" i="3"/>
  <c r="BU142" i="3"/>
  <c r="BT142" i="3"/>
  <c r="BX142" i="3" s="1"/>
  <c r="CE141" i="3"/>
  <c r="CD141" i="3"/>
  <c r="CC141" i="3"/>
  <c r="CB141" i="3"/>
  <c r="CA141" i="3"/>
  <c r="BW141" i="3"/>
  <c r="BV141" i="3"/>
  <c r="BU141" i="3"/>
  <c r="BT141" i="3"/>
  <c r="BX141" i="3" s="1"/>
  <c r="CF141" i="3" s="1"/>
  <c r="CD140" i="3"/>
  <c r="CC140" i="3"/>
  <c r="CB140" i="3"/>
  <c r="CE140" i="3" s="1"/>
  <c r="CA140" i="3"/>
  <c r="BW140" i="3"/>
  <c r="BV140" i="3"/>
  <c r="BU140" i="3"/>
  <c r="BT140" i="3"/>
  <c r="BX140" i="3" s="1"/>
  <c r="CF140" i="3" s="1"/>
  <c r="CD139" i="3"/>
  <c r="CC139" i="3"/>
  <c r="CE139" i="3" s="1"/>
  <c r="CB139" i="3"/>
  <c r="CA139" i="3"/>
  <c r="BW139" i="3"/>
  <c r="BV139" i="3"/>
  <c r="BU139" i="3"/>
  <c r="BX139" i="3" s="1"/>
  <c r="BT139" i="3"/>
  <c r="CD138" i="3"/>
  <c r="CC138" i="3"/>
  <c r="CB138" i="3"/>
  <c r="CA138" i="3"/>
  <c r="CE138" i="3" s="1"/>
  <c r="BW138" i="3"/>
  <c r="BV138" i="3"/>
  <c r="BX138" i="3" s="1"/>
  <c r="CF138" i="3" s="1"/>
  <c r="BU138" i="3"/>
  <c r="BT138" i="3"/>
  <c r="CD137" i="3"/>
  <c r="CC137" i="3"/>
  <c r="CB137" i="3"/>
  <c r="CA137" i="3"/>
  <c r="CE137" i="3" s="1"/>
  <c r="BW137" i="3"/>
  <c r="BV137" i="3"/>
  <c r="BU137" i="3"/>
  <c r="BT137" i="3"/>
  <c r="BX137" i="3" s="1"/>
  <c r="CF137" i="3" s="1"/>
  <c r="CD136" i="3"/>
  <c r="CC136" i="3"/>
  <c r="CB136" i="3"/>
  <c r="CA136" i="3"/>
  <c r="CE136" i="3" s="1"/>
  <c r="BW136" i="3"/>
  <c r="BV136" i="3"/>
  <c r="BU136" i="3"/>
  <c r="BT136" i="3"/>
  <c r="BX136" i="3" s="1"/>
  <c r="CF136" i="3" s="1"/>
  <c r="CD135" i="3"/>
  <c r="CC135" i="3"/>
  <c r="CB135" i="3"/>
  <c r="CA135" i="3"/>
  <c r="CE135" i="3" s="1"/>
  <c r="BW135" i="3"/>
  <c r="BV135" i="3"/>
  <c r="BU135" i="3"/>
  <c r="BT135" i="3"/>
  <c r="BX135" i="3" s="1"/>
  <c r="CF135" i="3" s="1"/>
  <c r="CD134" i="3"/>
  <c r="CC134" i="3"/>
  <c r="CB134" i="3"/>
  <c r="CE134" i="3" s="1"/>
  <c r="CA134" i="3"/>
  <c r="BW134" i="3"/>
  <c r="BV134" i="3"/>
  <c r="BU134" i="3"/>
  <c r="BT134" i="3"/>
  <c r="BX134" i="3" s="1"/>
  <c r="CF134" i="3" s="1"/>
  <c r="CD133" i="3"/>
  <c r="CC133" i="3"/>
  <c r="CB133" i="3"/>
  <c r="CA133" i="3"/>
  <c r="CE133" i="3" s="1"/>
  <c r="BW133" i="3"/>
  <c r="BV133" i="3"/>
  <c r="BU133" i="3"/>
  <c r="BX133" i="3" s="1"/>
  <c r="BT133" i="3"/>
  <c r="CD132" i="3"/>
  <c r="CC132" i="3"/>
  <c r="CB132" i="3"/>
  <c r="CE132" i="3" s="1"/>
  <c r="CA132" i="3"/>
  <c r="BW132" i="3"/>
  <c r="BV132" i="3"/>
  <c r="BU132" i="3"/>
  <c r="BT132" i="3"/>
  <c r="BX132" i="3" s="1"/>
  <c r="CF132" i="3" s="1"/>
  <c r="CD131" i="3"/>
  <c r="CC131" i="3"/>
  <c r="CE131" i="3" s="1"/>
  <c r="CB131" i="3"/>
  <c r="CA131" i="3"/>
  <c r="BW131" i="3"/>
  <c r="BV131" i="3"/>
  <c r="BU131" i="3"/>
  <c r="BX131" i="3" s="1"/>
  <c r="BT131" i="3"/>
  <c r="CD130" i="3"/>
  <c r="CC130" i="3"/>
  <c r="CB130" i="3"/>
  <c r="CA130" i="3"/>
  <c r="CE130" i="3" s="1"/>
  <c r="BW130" i="3"/>
  <c r="BV130" i="3"/>
  <c r="BX130" i="3" s="1"/>
  <c r="CF130" i="3" s="1"/>
  <c r="BU130" i="3"/>
  <c r="BT130" i="3"/>
  <c r="CE129" i="3"/>
  <c r="CD129" i="3"/>
  <c r="CC129" i="3"/>
  <c r="CB129" i="3"/>
  <c r="CA129" i="3"/>
  <c r="BW129" i="3"/>
  <c r="BV129" i="3"/>
  <c r="BU129" i="3"/>
  <c r="BT129" i="3"/>
  <c r="BX129" i="3" s="1"/>
  <c r="CF129" i="3" s="1"/>
  <c r="CD128" i="3"/>
  <c r="CC128" i="3"/>
  <c r="CB128" i="3"/>
  <c r="CA128" i="3"/>
  <c r="CE128" i="3" s="1"/>
  <c r="BW128" i="3"/>
  <c r="BV128" i="3"/>
  <c r="BU128" i="3"/>
  <c r="BT128" i="3"/>
  <c r="BX128" i="3" s="1"/>
  <c r="CD127" i="3"/>
  <c r="CC127" i="3"/>
  <c r="CB127" i="3"/>
  <c r="CA127" i="3"/>
  <c r="CE127" i="3" s="1"/>
  <c r="BW127" i="3"/>
  <c r="BV127" i="3"/>
  <c r="BU127" i="3"/>
  <c r="BT127" i="3"/>
  <c r="BX127" i="3" s="1"/>
  <c r="CD126" i="3"/>
  <c r="CC126" i="3"/>
  <c r="CB126" i="3"/>
  <c r="CE126" i="3" s="1"/>
  <c r="CA126" i="3"/>
  <c r="BW126" i="3"/>
  <c r="BV126" i="3"/>
  <c r="BU126" i="3"/>
  <c r="BT126" i="3"/>
  <c r="BX126" i="3" s="1"/>
  <c r="CD125" i="3"/>
  <c r="CC125" i="3"/>
  <c r="CB125" i="3"/>
  <c r="CA125" i="3"/>
  <c r="CE125" i="3" s="1"/>
  <c r="BW125" i="3"/>
  <c r="BV125" i="3"/>
  <c r="BU125" i="3"/>
  <c r="BT125" i="3"/>
  <c r="BX125" i="3" s="1"/>
  <c r="CD124" i="3"/>
  <c r="CC124" i="3"/>
  <c r="CB124" i="3"/>
  <c r="CE124" i="3" s="1"/>
  <c r="CA124" i="3"/>
  <c r="BW124" i="3"/>
  <c r="BV124" i="3"/>
  <c r="BU124" i="3"/>
  <c r="BT124" i="3"/>
  <c r="BX124" i="3" s="1"/>
  <c r="CD123" i="3"/>
  <c r="CC123" i="3"/>
  <c r="CE123" i="3" s="1"/>
  <c r="CB123" i="3"/>
  <c r="CA123" i="3"/>
  <c r="BW123" i="3"/>
  <c r="BV123" i="3"/>
  <c r="BU123" i="3"/>
  <c r="BX123" i="3" s="1"/>
  <c r="CF123" i="3" s="1"/>
  <c r="BT123" i="3"/>
  <c r="CD122" i="3"/>
  <c r="CC122" i="3"/>
  <c r="CB122" i="3"/>
  <c r="CA122" i="3"/>
  <c r="CE122" i="3" s="1"/>
  <c r="BW122" i="3"/>
  <c r="BV122" i="3"/>
  <c r="BX122" i="3" s="1"/>
  <c r="BU122" i="3"/>
  <c r="BT122" i="3"/>
  <c r="CE121" i="3"/>
  <c r="CD121" i="3"/>
  <c r="CC121" i="3"/>
  <c r="CB121" i="3"/>
  <c r="CA121" i="3"/>
  <c r="BW121" i="3"/>
  <c r="BV121" i="3"/>
  <c r="BU121" i="3"/>
  <c r="BT121" i="3"/>
  <c r="BX121" i="3" s="1"/>
  <c r="CF121" i="3" s="1"/>
  <c r="CD120" i="3"/>
  <c r="CC120" i="3"/>
  <c r="CB120" i="3"/>
  <c r="CA120" i="3"/>
  <c r="CE120" i="3" s="1"/>
  <c r="BW120" i="3"/>
  <c r="BV120" i="3"/>
  <c r="BU120" i="3"/>
  <c r="BT120" i="3"/>
  <c r="BX120" i="3" s="1"/>
  <c r="CD119" i="3"/>
  <c r="CC119" i="3"/>
  <c r="CB119" i="3"/>
  <c r="CA119" i="3"/>
  <c r="CE119" i="3" s="1"/>
  <c r="BW119" i="3"/>
  <c r="BV119" i="3"/>
  <c r="BU119" i="3"/>
  <c r="BT119" i="3"/>
  <c r="BX119" i="3" s="1"/>
  <c r="CD118" i="3"/>
  <c r="CC118" i="3"/>
  <c r="CB118" i="3"/>
  <c r="CE118" i="3" s="1"/>
  <c r="CA118" i="3"/>
  <c r="BW118" i="3"/>
  <c r="BV118" i="3"/>
  <c r="BU118" i="3"/>
  <c r="BT118" i="3"/>
  <c r="BX118" i="3" s="1"/>
  <c r="CD117" i="3"/>
  <c r="CC117" i="3"/>
  <c r="CB117" i="3"/>
  <c r="CA117" i="3"/>
  <c r="CE117" i="3" s="1"/>
  <c r="BW117" i="3"/>
  <c r="BV117" i="3"/>
  <c r="BU117" i="3"/>
  <c r="BT117" i="3"/>
  <c r="BX117" i="3" s="1"/>
  <c r="CD116" i="3"/>
  <c r="CC116" i="3"/>
  <c r="CB116" i="3"/>
  <c r="CE116" i="3" s="1"/>
  <c r="CA116" i="3"/>
  <c r="BW116" i="3"/>
  <c r="BV116" i="3"/>
  <c r="BU116" i="3"/>
  <c r="BT116" i="3"/>
  <c r="BX116" i="3" s="1"/>
  <c r="CD115" i="3"/>
  <c r="CC115" i="3"/>
  <c r="CE115" i="3" s="1"/>
  <c r="CB115" i="3"/>
  <c r="CA115" i="3"/>
  <c r="BW115" i="3"/>
  <c r="BV115" i="3"/>
  <c r="BU115" i="3"/>
  <c r="BX115" i="3" s="1"/>
  <c r="BT115" i="3"/>
  <c r="CD114" i="3"/>
  <c r="CC114" i="3"/>
  <c r="CB114" i="3"/>
  <c r="CA114" i="3"/>
  <c r="CE114" i="3" s="1"/>
  <c r="BW114" i="3"/>
  <c r="BV114" i="3"/>
  <c r="BX114" i="3" s="1"/>
  <c r="CF114" i="3" s="1"/>
  <c r="BU114" i="3"/>
  <c r="BT114" i="3"/>
  <c r="CE113" i="3"/>
  <c r="CD113" i="3"/>
  <c r="CC113" i="3"/>
  <c r="CB113" i="3"/>
  <c r="CA113" i="3"/>
  <c r="BW113" i="3"/>
  <c r="BV113" i="3"/>
  <c r="BU113" i="3"/>
  <c r="BT113" i="3"/>
  <c r="BX113" i="3" s="1"/>
  <c r="CF113" i="3" s="1"/>
  <c r="CD112" i="3"/>
  <c r="CC112" i="3"/>
  <c r="CB112" i="3"/>
  <c r="CA112" i="3"/>
  <c r="CE112" i="3" s="1"/>
  <c r="BW112" i="3"/>
  <c r="BV112" i="3"/>
  <c r="BU112" i="3"/>
  <c r="BT112" i="3"/>
  <c r="BX112" i="3" s="1"/>
  <c r="CD111" i="3"/>
  <c r="CC111" i="3"/>
  <c r="CB111" i="3"/>
  <c r="CA111" i="3"/>
  <c r="CE111" i="3" s="1"/>
  <c r="BW111" i="3"/>
  <c r="BV111" i="3"/>
  <c r="BU111" i="3"/>
  <c r="BT111" i="3"/>
  <c r="BX111" i="3" s="1"/>
  <c r="CD110" i="3"/>
  <c r="CC110" i="3"/>
  <c r="CB110" i="3"/>
  <c r="CA110" i="3"/>
  <c r="CE110" i="3" s="1"/>
  <c r="BW110" i="3"/>
  <c r="BV110" i="3"/>
  <c r="BU110" i="3"/>
  <c r="BT110" i="3"/>
  <c r="BX110" i="3" s="1"/>
  <c r="CD109" i="3"/>
  <c r="CC109" i="3"/>
  <c r="CB109" i="3"/>
  <c r="CA109" i="3"/>
  <c r="CE109" i="3" s="1"/>
  <c r="BW109" i="3"/>
  <c r="BV109" i="3"/>
  <c r="BU109" i="3"/>
  <c r="BT109" i="3"/>
  <c r="BX109" i="3" s="1"/>
  <c r="CD108" i="3"/>
  <c r="CC108" i="3"/>
  <c r="CB108" i="3"/>
  <c r="CE108" i="3" s="1"/>
  <c r="CA108" i="3"/>
  <c r="BW108" i="3"/>
  <c r="BV108" i="3"/>
  <c r="BU108" i="3"/>
  <c r="BT108" i="3"/>
  <c r="BX108" i="3" s="1"/>
  <c r="CD107" i="3"/>
  <c r="CC107" i="3"/>
  <c r="CE107" i="3" s="1"/>
  <c r="CB107" i="3"/>
  <c r="CA107" i="3"/>
  <c r="BW107" i="3"/>
  <c r="BV107" i="3"/>
  <c r="BU107" i="3"/>
  <c r="BX107" i="3" s="1"/>
  <c r="BT107" i="3"/>
  <c r="CD106" i="3"/>
  <c r="CC106" i="3"/>
  <c r="CB106" i="3"/>
  <c r="CA106" i="3"/>
  <c r="CE106" i="3" s="1"/>
  <c r="BW106" i="3"/>
  <c r="BV106" i="3"/>
  <c r="BX106" i="3" s="1"/>
  <c r="BU106" i="3"/>
  <c r="BT106" i="3"/>
  <c r="CE105" i="3"/>
  <c r="CD105" i="3"/>
  <c r="CC105" i="3"/>
  <c r="CB105" i="3"/>
  <c r="CA105" i="3"/>
  <c r="BW105" i="3"/>
  <c r="BV105" i="3"/>
  <c r="BU105" i="3"/>
  <c r="BT105" i="3"/>
  <c r="BX105" i="3" s="1"/>
  <c r="CF105" i="3" s="1"/>
  <c r="CD104" i="3"/>
  <c r="CC104" i="3"/>
  <c r="CB104" i="3"/>
  <c r="CA104" i="3"/>
  <c r="CE104" i="3" s="1"/>
  <c r="BW104" i="3"/>
  <c r="BV104" i="3"/>
  <c r="BU104" i="3"/>
  <c r="BT104" i="3"/>
  <c r="BX104" i="3" s="1"/>
  <c r="CD103" i="3"/>
  <c r="CC103" i="3"/>
  <c r="CB103" i="3"/>
  <c r="CA103" i="3"/>
  <c r="CE103" i="3" s="1"/>
  <c r="BW103" i="3"/>
  <c r="BV103" i="3"/>
  <c r="BU103" i="3"/>
  <c r="BT103" i="3"/>
  <c r="BX103" i="3" s="1"/>
  <c r="CD102" i="3"/>
  <c r="CC102" i="3"/>
  <c r="CB102" i="3"/>
  <c r="CA102" i="3"/>
  <c r="CE102" i="3" s="1"/>
  <c r="BW102" i="3"/>
  <c r="BV102" i="3"/>
  <c r="BU102" i="3"/>
  <c r="BT102" i="3"/>
  <c r="BX102" i="3" s="1"/>
  <c r="CD101" i="3"/>
  <c r="CC101" i="3"/>
  <c r="CB101" i="3"/>
  <c r="CA101" i="3"/>
  <c r="CE101" i="3" s="1"/>
  <c r="BW101" i="3"/>
  <c r="BV101" i="3"/>
  <c r="BU101" i="3"/>
  <c r="BT101" i="3"/>
  <c r="BX101" i="3" s="1"/>
  <c r="CD100" i="3"/>
  <c r="CC100" i="3"/>
  <c r="CB100" i="3"/>
  <c r="CE100" i="3" s="1"/>
  <c r="CA100" i="3"/>
  <c r="BW100" i="3"/>
  <c r="BV100" i="3"/>
  <c r="BU100" i="3"/>
  <c r="BT100" i="3"/>
  <c r="BX100" i="3" s="1"/>
  <c r="CF100" i="3" s="1"/>
  <c r="CD99" i="3"/>
  <c r="CC99" i="3"/>
  <c r="CE99" i="3" s="1"/>
  <c r="CB99" i="3"/>
  <c r="CA99" i="3"/>
  <c r="BW99" i="3"/>
  <c r="BV99" i="3"/>
  <c r="BU99" i="3"/>
  <c r="BX99" i="3" s="1"/>
  <c r="BT99" i="3"/>
  <c r="CD98" i="3"/>
  <c r="CC98" i="3"/>
  <c r="CB98" i="3"/>
  <c r="CA98" i="3"/>
  <c r="CE98" i="3" s="1"/>
  <c r="BW98" i="3"/>
  <c r="BV98" i="3"/>
  <c r="BX98" i="3" s="1"/>
  <c r="BU98" i="3"/>
  <c r="BT98" i="3"/>
  <c r="CD97" i="3"/>
  <c r="CC97" i="3"/>
  <c r="CB97" i="3"/>
  <c r="CA97" i="3"/>
  <c r="CE97" i="3" s="1"/>
  <c r="BW97" i="3"/>
  <c r="BV97" i="3"/>
  <c r="BU97" i="3"/>
  <c r="BT97" i="3"/>
  <c r="BX97" i="3" s="1"/>
  <c r="CD96" i="3"/>
  <c r="CC96" i="3"/>
  <c r="CB96" i="3"/>
  <c r="CA96" i="3"/>
  <c r="CE96" i="3" s="1"/>
  <c r="BW96" i="3"/>
  <c r="BV96" i="3"/>
  <c r="BU96" i="3"/>
  <c r="BT96" i="3"/>
  <c r="BX96" i="3" s="1"/>
  <c r="CD95" i="3"/>
  <c r="CC95" i="3"/>
  <c r="CB95" i="3"/>
  <c r="CA95" i="3"/>
  <c r="CE95" i="3" s="1"/>
  <c r="BW95" i="3"/>
  <c r="BV95" i="3"/>
  <c r="BU95" i="3"/>
  <c r="BT95" i="3"/>
  <c r="BX95" i="3" s="1"/>
  <c r="CD94" i="3"/>
  <c r="CC94" i="3"/>
  <c r="CB94" i="3"/>
  <c r="CA94" i="3"/>
  <c r="CE94" i="3" s="1"/>
  <c r="BW94" i="3"/>
  <c r="BV94" i="3"/>
  <c r="BU94" i="3"/>
  <c r="BT94" i="3"/>
  <c r="BX94" i="3" s="1"/>
  <c r="CE93" i="3"/>
  <c r="CD93" i="3"/>
  <c r="CC93" i="3"/>
  <c r="CB93" i="3"/>
  <c r="CA93" i="3"/>
  <c r="BW93" i="3"/>
  <c r="BV93" i="3"/>
  <c r="BU93" i="3"/>
  <c r="BT93" i="3"/>
  <c r="BX93" i="3" s="1"/>
  <c r="CF93" i="3" s="1"/>
  <c r="CD92" i="3"/>
  <c r="CC92" i="3"/>
  <c r="CB92" i="3"/>
  <c r="CE92" i="3" s="1"/>
  <c r="CA92" i="3"/>
  <c r="BW92" i="3"/>
  <c r="BV92" i="3"/>
  <c r="BU92" i="3"/>
  <c r="BT92" i="3"/>
  <c r="BX92" i="3" s="1"/>
  <c r="CD91" i="3"/>
  <c r="CC91" i="3"/>
  <c r="CE91" i="3" s="1"/>
  <c r="CB91" i="3"/>
  <c r="CA91" i="3"/>
  <c r="BW91" i="3"/>
  <c r="BV91" i="3"/>
  <c r="BU91" i="3"/>
  <c r="BX91" i="3" s="1"/>
  <c r="CF91" i="3" s="1"/>
  <c r="BT91" i="3"/>
  <c r="CD90" i="3"/>
  <c r="CC90" i="3"/>
  <c r="CB90" i="3"/>
  <c r="CA90" i="3"/>
  <c r="CE90" i="3" s="1"/>
  <c r="BW90" i="3"/>
  <c r="BV90" i="3"/>
  <c r="BX90" i="3" s="1"/>
  <c r="BU90" i="3"/>
  <c r="BT90" i="3"/>
  <c r="CD89" i="3"/>
  <c r="CC89" i="3"/>
  <c r="CB89" i="3"/>
  <c r="CA89" i="3"/>
  <c r="CE89" i="3" s="1"/>
  <c r="BW89" i="3"/>
  <c r="BV89" i="3"/>
  <c r="BU89" i="3"/>
  <c r="BT89" i="3"/>
  <c r="BX89" i="3" s="1"/>
  <c r="CF89" i="3" s="1"/>
  <c r="CD88" i="3"/>
  <c r="CC88" i="3"/>
  <c r="CB88" i="3"/>
  <c r="CA88" i="3"/>
  <c r="CE88" i="3" s="1"/>
  <c r="BW88" i="3"/>
  <c r="BV88" i="3"/>
  <c r="BU88" i="3"/>
  <c r="BT88" i="3"/>
  <c r="BX88" i="3" s="1"/>
  <c r="CF88" i="3" s="1"/>
  <c r="CD87" i="3"/>
  <c r="CC87" i="3"/>
  <c r="CB87" i="3"/>
  <c r="CA87" i="3"/>
  <c r="CE87" i="3" s="1"/>
  <c r="BW87" i="3"/>
  <c r="BV87" i="3"/>
  <c r="BU87" i="3"/>
  <c r="BT87" i="3"/>
  <c r="BX87" i="3" s="1"/>
  <c r="CF87" i="3" s="1"/>
  <c r="CD86" i="3"/>
  <c r="CC86" i="3"/>
  <c r="CB86" i="3"/>
  <c r="CE86" i="3" s="1"/>
  <c r="CA86" i="3"/>
  <c r="BW86" i="3"/>
  <c r="BV86" i="3"/>
  <c r="BU86" i="3"/>
  <c r="BT86" i="3"/>
  <c r="BX86" i="3" s="1"/>
  <c r="CE85" i="3"/>
  <c r="CD85" i="3"/>
  <c r="CC85" i="3"/>
  <c r="CB85" i="3"/>
  <c r="CA85" i="3"/>
  <c r="BW85" i="3"/>
  <c r="BV85" i="3"/>
  <c r="BU85" i="3"/>
  <c r="BT85" i="3"/>
  <c r="BX85" i="3" s="1"/>
  <c r="CF85" i="3" s="1"/>
  <c r="CD84" i="3"/>
  <c r="CC84" i="3"/>
  <c r="CB84" i="3"/>
  <c r="CE84" i="3" s="1"/>
  <c r="CA84" i="3"/>
  <c r="BW84" i="3"/>
  <c r="BV84" i="3"/>
  <c r="BU84" i="3"/>
  <c r="BT84" i="3"/>
  <c r="BX84" i="3" s="1"/>
  <c r="CF84" i="3" s="1"/>
  <c r="CD83" i="3"/>
  <c r="CC83" i="3"/>
  <c r="CE83" i="3" s="1"/>
  <c r="CB83" i="3"/>
  <c r="CA83" i="3"/>
  <c r="BW83" i="3"/>
  <c r="BV83" i="3"/>
  <c r="BU83" i="3"/>
  <c r="BX83" i="3" s="1"/>
  <c r="BT83" i="3"/>
  <c r="CD82" i="3"/>
  <c r="CC82" i="3"/>
  <c r="CB82" i="3"/>
  <c r="CA82" i="3"/>
  <c r="CE82" i="3" s="1"/>
  <c r="BW82" i="3"/>
  <c r="BV82" i="3"/>
  <c r="BX82" i="3" s="1"/>
  <c r="CF82" i="3" s="1"/>
  <c r="BU82" i="3"/>
  <c r="BT82" i="3"/>
  <c r="CD81" i="3"/>
  <c r="CC81" i="3"/>
  <c r="CB81" i="3"/>
  <c r="CA81" i="3"/>
  <c r="CE81" i="3" s="1"/>
  <c r="BW81" i="3"/>
  <c r="BV81" i="3"/>
  <c r="BU81" i="3"/>
  <c r="BT81" i="3"/>
  <c r="BX81" i="3" s="1"/>
  <c r="CF81" i="3" s="1"/>
  <c r="CD80" i="3"/>
  <c r="CC80" i="3"/>
  <c r="CB80" i="3"/>
  <c r="CA80" i="3"/>
  <c r="CE80" i="3" s="1"/>
  <c r="BW80" i="3"/>
  <c r="BV80" i="3"/>
  <c r="BU80" i="3"/>
  <c r="BT80" i="3"/>
  <c r="BX80" i="3" s="1"/>
  <c r="CF80" i="3" s="1"/>
  <c r="CD79" i="3"/>
  <c r="CC79" i="3"/>
  <c r="CB79" i="3"/>
  <c r="CA79" i="3"/>
  <c r="CE79" i="3" s="1"/>
  <c r="BW79" i="3"/>
  <c r="BV79" i="3"/>
  <c r="BU79" i="3"/>
  <c r="BT79" i="3"/>
  <c r="BX79" i="3" s="1"/>
  <c r="CF79" i="3" s="1"/>
  <c r="CD78" i="3"/>
  <c r="CC78" i="3"/>
  <c r="CB78" i="3"/>
  <c r="CE78" i="3" s="1"/>
  <c r="CA78" i="3"/>
  <c r="BW78" i="3"/>
  <c r="BV78" i="3"/>
  <c r="BU78" i="3"/>
  <c r="BT78" i="3"/>
  <c r="BX78" i="3" s="1"/>
  <c r="CF78" i="3" s="1"/>
  <c r="CD77" i="3"/>
  <c r="CC77" i="3"/>
  <c r="CB77" i="3"/>
  <c r="CA77" i="3"/>
  <c r="CE77" i="3" s="1"/>
  <c r="BW77" i="3"/>
  <c r="BV77" i="3"/>
  <c r="BU77" i="3"/>
  <c r="BT77" i="3"/>
  <c r="BX77" i="3" s="1"/>
  <c r="CF77" i="3" s="1"/>
  <c r="CD76" i="3"/>
  <c r="CC76" i="3"/>
  <c r="CB76" i="3"/>
  <c r="CE76" i="3" s="1"/>
  <c r="CA76" i="3"/>
  <c r="BW76" i="3"/>
  <c r="BV76" i="3"/>
  <c r="BU76" i="3"/>
  <c r="BT76" i="3"/>
  <c r="BX76" i="3" s="1"/>
  <c r="CF76" i="3" s="1"/>
  <c r="CD75" i="3"/>
  <c r="CC75" i="3"/>
  <c r="CE75" i="3" s="1"/>
  <c r="CB75" i="3"/>
  <c r="CA75" i="3"/>
  <c r="BW75" i="3"/>
  <c r="BV75" i="3"/>
  <c r="BU75" i="3"/>
  <c r="BX75" i="3" s="1"/>
  <c r="BT75" i="3"/>
  <c r="CD74" i="3"/>
  <c r="CC74" i="3"/>
  <c r="CB74" i="3"/>
  <c r="CA74" i="3"/>
  <c r="CE74" i="3" s="1"/>
  <c r="BW74" i="3"/>
  <c r="BV74" i="3"/>
  <c r="BX74" i="3" s="1"/>
  <c r="CF74" i="3" s="1"/>
  <c r="BU74" i="3"/>
  <c r="BT74" i="3"/>
  <c r="CD73" i="3"/>
  <c r="CC73" i="3"/>
  <c r="CB73" i="3"/>
  <c r="CA73" i="3"/>
  <c r="CE73" i="3" s="1"/>
  <c r="BW73" i="3"/>
  <c r="BV73" i="3"/>
  <c r="BU73" i="3"/>
  <c r="BT73" i="3"/>
  <c r="BX73" i="3" s="1"/>
  <c r="CF73" i="3" s="1"/>
  <c r="CD72" i="3"/>
  <c r="CC72" i="3"/>
  <c r="CB72" i="3"/>
  <c r="CA72" i="3"/>
  <c r="CE72" i="3" s="1"/>
  <c r="BW72" i="3"/>
  <c r="BV72" i="3"/>
  <c r="BU72" i="3"/>
  <c r="BT72" i="3"/>
  <c r="BX72" i="3" s="1"/>
  <c r="CF72" i="3" s="1"/>
  <c r="CD71" i="3"/>
  <c r="CC71" i="3"/>
  <c r="CB71" i="3"/>
  <c r="CA71" i="3"/>
  <c r="CE71" i="3" s="1"/>
  <c r="BW71" i="3"/>
  <c r="BV71" i="3"/>
  <c r="BU71" i="3"/>
  <c r="BT71" i="3"/>
  <c r="BX71" i="3" s="1"/>
  <c r="CF71" i="3" s="1"/>
  <c r="CD70" i="3"/>
  <c r="CC70" i="3"/>
  <c r="CB70" i="3"/>
  <c r="CE70" i="3" s="1"/>
  <c r="CA70" i="3"/>
  <c r="BW70" i="3"/>
  <c r="BV70" i="3"/>
  <c r="BU70" i="3"/>
  <c r="BT70" i="3"/>
  <c r="BX70" i="3" s="1"/>
  <c r="CF70" i="3" s="1"/>
  <c r="CD69" i="3"/>
  <c r="CC69" i="3"/>
  <c r="CB69" i="3"/>
  <c r="CA69" i="3"/>
  <c r="CE69" i="3" s="1"/>
  <c r="BW69" i="3"/>
  <c r="BV69" i="3"/>
  <c r="BU69" i="3"/>
  <c r="BT69" i="3"/>
  <c r="BX69" i="3" s="1"/>
  <c r="CF69" i="3" s="1"/>
  <c r="CD68" i="3"/>
  <c r="CC68" i="3"/>
  <c r="CB68" i="3"/>
  <c r="CE68" i="3" s="1"/>
  <c r="CA68" i="3"/>
  <c r="BW68" i="3"/>
  <c r="BV68" i="3"/>
  <c r="BU68" i="3"/>
  <c r="BT68" i="3"/>
  <c r="BX68" i="3" s="1"/>
  <c r="CF68" i="3" s="1"/>
  <c r="CD67" i="3"/>
  <c r="CC67" i="3"/>
  <c r="CE67" i="3" s="1"/>
  <c r="CB67" i="3"/>
  <c r="CA67" i="3"/>
  <c r="BW67" i="3"/>
  <c r="BV67" i="3"/>
  <c r="BU67" i="3"/>
  <c r="BX67" i="3" s="1"/>
  <c r="BT67" i="3"/>
  <c r="CD66" i="3"/>
  <c r="CC66" i="3"/>
  <c r="CB66" i="3"/>
  <c r="CA66" i="3"/>
  <c r="CE66" i="3" s="1"/>
  <c r="BW66" i="3"/>
  <c r="BV66" i="3"/>
  <c r="BX66" i="3" s="1"/>
  <c r="CF66" i="3" s="1"/>
  <c r="BU66" i="3"/>
  <c r="BT66" i="3"/>
  <c r="CE65" i="3"/>
  <c r="CD65" i="3"/>
  <c r="CC65" i="3"/>
  <c r="CB65" i="3"/>
  <c r="CA65" i="3"/>
  <c r="BW65" i="3"/>
  <c r="BV65" i="3"/>
  <c r="BU65" i="3"/>
  <c r="BT65" i="3"/>
  <c r="BX65" i="3" s="1"/>
  <c r="CF65" i="3" s="1"/>
  <c r="CD64" i="3"/>
  <c r="CC64" i="3"/>
  <c r="CB64" i="3"/>
  <c r="CA64" i="3"/>
  <c r="CE64" i="3" s="1"/>
  <c r="BW64" i="3"/>
  <c r="BV64" i="3"/>
  <c r="BU64" i="3"/>
  <c r="BT64" i="3"/>
  <c r="BX64" i="3" s="1"/>
  <c r="CF64" i="3" s="1"/>
  <c r="CD63" i="3"/>
  <c r="CC63" i="3"/>
  <c r="CB63" i="3"/>
  <c r="CA63" i="3"/>
  <c r="CE63" i="3" s="1"/>
  <c r="BW63" i="3"/>
  <c r="BV63" i="3"/>
  <c r="BU63" i="3"/>
  <c r="BT63" i="3"/>
  <c r="BX63" i="3" s="1"/>
  <c r="CF63" i="3" s="1"/>
  <c r="CD62" i="3"/>
  <c r="CC62" i="3"/>
  <c r="CB62" i="3"/>
  <c r="CA62" i="3"/>
  <c r="CE62" i="3" s="1"/>
  <c r="BW62" i="3"/>
  <c r="BV62" i="3"/>
  <c r="BU62" i="3"/>
  <c r="BT62" i="3"/>
  <c r="BX62" i="3" s="1"/>
  <c r="CF62" i="3" s="1"/>
  <c r="CD61" i="3"/>
  <c r="CC61" i="3"/>
  <c r="CB61" i="3"/>
  <c r="CA61" i="3"/>
  <c r="CE61" i="3" s="1"/>
  <c r="BW61" i="3"/>
  <c r="BV61" i="3"/>
  <c r="BU61" i="3"/>
  <c r="BT61" i="3"/>
  <c r="BX61" i="3" s="1"/>
  <c r="CF61" i="3" s="1"/>
  <c r="CD60" i="3"/>
  <c r="CC60" i="3"/>
  <c r="CB60" i="3"/>
  <c r="CE60" i="3" s="1"/>
  <c r="CA60" i="3"/>
  <c r="BW60" i="3"/>
  <c r="BV60" i="3"/>
  <c r="BU60" i="3"/>
  <c r="BT60" i="3"/>
  <c r="BX60" i="3" s="1"/>
  <c r="CD59" i="3"/>
  <c r="CC59" i="3"/>
  <c r="CE59" i="3" s="1"/>
  <c r="CB59" i="3"/>
  <c r="CA59" i="3"/>
  <c r="BW59" i="3"/>
  <c r="BV59" i="3"/>
  <c r="BU59" i="3"/>
  <c r="BX59" i="3" s="1"/>
  <c r="CF59" i="3" s="1"/>
  <c r="BT59" i="3"/>
  <c r="CD58" i="3"/>
  <c r="CC58" i="3"/>
  <c r="CB58" i="3"/>
  <c r="CA58" i="3"/>
  <c r="CE58" i="3" s="1"/>
  <c r="BW58" i="3"/>
  <c r="BV58" i="3"/>
  <c r="BX58" i="3" s="1"/>
  <c r="CF58" i="3" s="1"/>
  <c r="BU58" i="3"/>
  <c r="BT58" i="3"/>
  <c r="CD57" i="3"/>
  <c r="CC57" i="3"/>
  <c r="CB57" i="3"/>
  <c r="CA57" i="3"/>
  <c r="CE57" i="3" s="1"/>
  <c r="BW57" i="3"/>
  <c r="BV57" i="3"/>
  <c r="BU57" i="3"/>
  <c r="BT57" i="3"/>
  <c r="BX57" i="3" s="1"/>
  <c r="CF57" i="3" s="1"/>
  <c r="CD56" i="3"/>
  <c r="CC56" i="3"/>
  <c r="CB56" i="3"/>
  <c r="CA56" i="3"/>
  <c r="CE56" i="3" s="1"/>
  <c r="BW56" i="3"/>
  <c r="BV56" i="3"/>
  <c r="BU56" i="3"/>
  <c r="BT56" i="3"/>
  <c r="BX56" i="3" s="1"/>
  <c r="CF56" i="3" s="1"/>
  <c r="CD55" i="3"/>
  <c r="CC55" i="3"/>
  <c r="CB55" i="3"/>
  <c r="CA55" i="3"/>
  <c r="CE55" i="3" s="1"/>
  <c r="BW55" i="3"/>
  <c r="BV55" i="3"/>
  <c r="BU55" i="3"/>
  <c r="BT55" i="3"/>
  <c r="BX55" i="3" s="1"/>
  <c r="CF55" i="3" s="1"/>
  <c r="CD54" i="3"/>
  <c r="CC54" i="3"/>
  <c r="CB54" i="3"/>
  <c r="CE54" i="3" s="1"/>
  <c r="CA54" i="3"/>
  <c r="BW54" i="3"/>
  <c r="BV54" i="3"/>
  <c r="BU54" i="3"/>
  <c r="BT54" i="3"/>
  <c r="BX54" i="3" s="1"/>
  <c r="CD53" i="3"/>
  <c r="CC53" i="3"/>
  <c r="CB53" i="3"/>
  <c r="CA53" i="3"/>
  <c r="CE53" i="3" s="1"/>
  <c r="BW53" i="3"/>
  <c r="BV53" i="3"/>
  <c r="BU53" i="3"/>
  <c r="BT53" i="3"/>
  <c r="BX53" i="3" s="1"/>
  <c r="CF53" i="3" s="1"/>
  <c r="CD52" i="3"/>
  <c r="CC52" i="3"/>
  <c r="CB52" i="3"/>
  <c r="CE52" i="3" s="1"/>
  <c r="CA52" i="3"/>
  <c r="BW52" i="3"/>
  <c r="BV52" i="3"/>
  <c r="BU52" i="3"/>
  <c r="BT52" i="3"/>
  <c r="BX52" i="3" s="1"/>
  <c r="CD51" i="3"/>
  <c r="CC51" i="3"/>
  <c r="CE51" i="3" s="1"/>
  <c r="CB51" i="3"/>
  <c r="CA51" i="3"/>
  <c r="BW51" i="3"/>
  <c r="BV51" i="3"/>
  <c r="BU51" i="3"/>
  <c r="BX51" i="3" s="1"/>
  <c r="CF51" i="3" s="1"/>
  <c r="BT51" i="3"/>
  <c r="CD50" i="3"/>
  <c r="CC50" i="3"/>
  <c r="CB50" i="3"/>
  <c r="CA50" i="3"/>
  <c r="CE50" i="3" s="1"/>
  <c r="BW50" i="3"/>
  <c r="BV50" i="3"/>
  <c r="BX50" i="3" s="1"/>
  <c r="CF50" i="3" s="1"/>
  <c r="BU50" i="3"/>
  <c r="BT50" i="3"/>
  <c r="CD49" i="3"/>
  <c r="CC49" i="3"/>
  <c r="CB49" i="3"/>
  <c r="CA49" i="3"/>
  <c r="CE49" i="3" s="1"/>
  <c r="BW49" i="3"/>
  <c r="BV49" i="3"/>
  <c r="BU49" i="3"/>
  <c r="BT49" i="3"/>
  <c r="BX49" i="3" s="1"/>
  <c r="CF49" i="3" s="1"/>
  <c r="CD48" i="3"/>
  <c r="CC48" i="3"/>
  <c r="CB48" i="3"/>
  <c r="CA48" i="3"/>
  <c r="CE48" i="3" s="1"/>
  <c r="BW48" i="3"/>
  <c r="BV48" i="3"/>
  <c r="BU48" i="3"/>
  <c r="BT48" i="3"/>
  <c r="BX48" i="3" s="1"/>
  <c r="CF48" i="3" s="1"/>
  <c r="CD47" i="3"/>
  <c r="CC47" i="3"/>
  <c r="CB47" i="3"/>
  <c r="CA47" i="3"/>
  <c r="BZ47" i="3"/>
  <c r="BW47" i="3"/>
  <c r="BV47" i="3"/>
  <c r="BU47" i="3"/>
  <c r="BT47" i="3"/>
  <c r="BX47" i="3" s="1"/>
  <c r="CD46" i="3"/>
  <c r="CC46" i="3"/>
  <c r="CB46" i="3"/>
  <c r="CA46" i="3"/>
  <c r="BZ46" i="3"/>
  <c r="BW46" i="3"/>
  <c r="BV46" i="3"/>
  <c r="BU46" i="3"/>
  <c r="BT46" i="3"/>
  <c r="BX46" i="3" s="1"/>
  <c r="CD45" i="3"/>
  <c r="CC45" i="3"/>
  <c r="CB45" i="3"/>
  <c r="CA45" i="3"/>
  <c r="BZ45" i="3"/>
  <c r="BW45" i="3"/>
  <c r="BV45" i="3"/>
  <c r="BU45" i="3"/>
  <c r="BT45" i="3"/>
  <c r="BX45" i="3" s="1"/>
  <c r="CD44" i="3"/>
  <c r="CC44" i="3"/>
  <c r="CB44" i="3"/>
  <c r="CA44" i="3"/>
  <c r="BZ44" i="3"/>
  <c r="BW44" i="3"/>
  <c r="BV44" i="3"/>
  <c r="BU44" i="3"/>
  <c r="BT44" i="3"/>
  <c r="BX44" i="3" s="1"/>
  <c r="CD43" i="3"/>
  <c r="CC43" i="3"/>
  <c r="CB43" i="3"/>
  <c r="CA43" i="3"/>
  <c r="BZ43" i="3"/>
  <c r="BW43" i="3"/>
  <c r="BV43" i="3"/>
  <c r="BU43" i="3"/>
  <c r="BT43" i="3"/>
  <c r="BX43" i="3" s="1"/>
  <c r="CD42" i="3"/>
  <c r="CC42" i="3"/>
  <c r="CB42" i="3"/>
  <c r="CA42" i="3"/>
  <c r="BZ42" i="3"/>
  <c r="BW42" i="3"/>
  <c r="BV42" i="3"/>
  <c r="BU42" i="3"/>
  <c r="BT42" i="3"/>
  <c r="BX42" i="3" s="1"/>
  <c r="CD41" i="3"/>
  <c r="CC41" i="3"/>
  <c r="CB41" i="3"/>
  <c r="CA41" i="3"/>
  <c r="CE41" i="3" s="1"/>
  <c r="BZ41" i="3"/>
  <c r="BW41" i="3"/>
  <c r="BV41" i="3"/>
  <c r="BU41" i="3"/>
  <c r="BT41" i="3"/>
  <c r="BX41" i="3" s="1"/>
  <c r="CD40" i="3"/>
  <c r="CC40" i="3"/>
  <c r="CB40" i="3"/>
  <c r="CA40" i="3"/>
  <c r="CE40" i="3" s="1"/>
  <c r="BZ40" i="3"/>
  <c r="BW40" i="3"/>
  <c r="BV40" i="3"/>
  <c r="BU40" i="3"/>
  <c r="BT40" i="3"/>
  <c r="BX40" i="3" s="1"/>
  <c r="CD39" i="3"/>
  <c r="CC39" i="3"/>
  <c r="CB39" i="3"/>
  <c r="CA39" i="3"/>
  <c r="BZ39" i="3"/>
  <c r="BW39" i="3"/>
  <c r="BV39" i="3"/>
  <c r="BU39" i="3"/>
  <c r="BT39" i="3"/>
  <c r="BX39" i="3" s="1"/>
  <c r="CD38" i="3"/>
  <c r="CC38" i="3"/>
  <c r="CB38" i="3"/>
  <c r="CA38" i="3"/>
  <c r="CE38" i="3" s="1"/>
  <c r="BZ38" i="3"/>
  <c r="BX38" i="3"/>
  <c r="BW38" i="3"/>
  <c r="BV38" i="3"/>
  <c r="BU38" i="3"/>
  <c r="BT38" i="3"/>
  <c r="CD37" i="3"/>
  <c r="CC37" i="3"/>
  <c r="CB37" i="3"/>
  <c r="CA37" i="3"/>
  <c r="BZ37" i="3"/>
  <c r="BX37" i="3"/>
  <c r="BW37" i="3"/>
  <c r="BV37" i="3"/>
  <c r="BU37" i="3"/>
  <c r="BT37" i="3"/>
  <c r="CD36" i="3"/>
  <c r="CC36" i="3"/>
  <c r="CB36" i="3"/>
  <c r="CA36" i="3"/>
  <c r="BZ36" i="3"/>
  <c r="BW36" i="3"/>
  <c r="BV36" i="3"/>
  <c r="BU36" i="3"/>
  <c r="BT36" i="3"/>
  <c r="BX36" i="3" s="1"/>
  <c r="CD35" i="3"/>
  <c r="CC35" i="3"/>
  <c r="CB35" i="3"/>
  <c r="CA35" i="3"/>
  <c r="BZ35" i="3"/>
  <c r="BW35" i="3"/>
  <c r="BV35" i="3"/>
  <c r="BU35" i="3"/>
  <c r="BT35" i="3"/>
  <c r="BX35" i="3" s="1"/>
  <c r="CD34" i="3"/>
  <c r="CC34" i="3"/>
  <c r="CB34" i="3"/>
  <c r="CA34" i="3"/>
  <c r="BZ34" i="3"/>
  <c r="BX34" i="3"/>
  <c r="BW34" i="3"/>
  <c r="BV34" i="3"/>
  <c r="BU34" i="3"/>
  <c r="BT34" i="3"/>
  <c r="CD33" i="3"/>
  <c r="CC33" i="3"/>
  <c r="CB33" i="3"/>
  <c r="CA33" i="3"/>
  <c r="CE33" i="3" s="1"/>
  <c r="BZ33" i="3"/>
  <c r="BX33" i="3"/>
  <c r="BW33" i="3"/>
  <c r="BV33" i="3"/>
  <c r="BU33" i="3"/>
  <c r="BT33" i="3"/>
  <c r="CD32" i="3"/>
  <c r="CC32" i="3"/>
  <c r="CB32" i="3"/>
  <c r="CA32" i="3"/>
  <c r="BZ32" i="3"/>
  <c r="BW32" i="3"/>
  <c r="BV32" i="3"/>
  <c r="BU32" i="3"/>
  <c r="BT32" i="3"/>
  <c r="BX32" i="3" s="1"/>
  <c r="CD31" i="3"/>
  <c r="CC31" i="3"/>
  <c r="CB31" i="3"/>
  <c r="CA31" i="3"/>
  <c r="BZ31" i="3"/>
  <c r="BW31" i="3"/>
  <c r="BV31" i="3"/>
  <c r="BU31" i="3"/>
  <c r="BT31" i="3"/>
  <c r="BX31" i="3" s="1"/>
  <c r="CD30" i="3"/>
  <c r="CC30" i="3"/>
  <c r="CB30" i="3"/>
  <c r="CA30" i="3"/>
  <c r="BZ30" i="3"/>
  <c r="BX30" i="3"/>
  <c r="BW30" i="3"/>
  <c r="BV30" i="3"/>
  <c r="BU30" i="3"/>
  <c r="BT30" i="3"/>
  <c r="CD29" i="3"/>
  <c r="CC29" i="3"/>
  <c r="CB29" i="3"/>
  <c r="CA29" i="3"/>
  <c r="CE29" i="3" s="1"/>
  <c r="BZ29" i="3"/>
  <c r="BX29" i="3"/>
  <c r="BW29" i="3"/>
  <c r="BV29" i="3"/>
  <c r="BU29" i="3"/>
  <c r="BT29" i="3"/>
  <c r="CD28" i="3"/>
  <c r="CC28" i="3"/>
  <c r="CB28" i="3"/>
  <c r="CA28" i="3"/>
  <c r="BZ28" i="3"/>
  <c r="BW28" i="3"/>
  <c r="BV28" i="3"/>
  <c r="BU28" i="3"/>
  <c r="BT28" i="3"/>
  <c r="BX28" i="3" s="1"/>
  <c r="CD27" i="3"/>
  <c r="CC27" i="3"/>
  <c r="CB27" i="3"/>
  <c r="CA27" i="3"/>
  <c r="BZ27" i="3"/>
  <c r="BW27" i="3"/>
  <c r="BV27" i="3"/>
  <c r="BU27" i="3"/>
  <c r="BT27" i="3"/>
  <c r="BX27" i="3" s="1"/>
  <c r="CD26" i="3"/>
  <c r="CC26" i="3"/>
  <c r="CB26" i="3"/>
  <c r="CA26" i="3"/>
  <c r="BZ26" i="3"/>
  <c r="BX26" i="3"/>
  <c r="BW26" i="3"/>
  <c r="BV26" i="3"/>
  <c r="BU26" i="3"/>
  <c r="BT26" i="3"/>
  <c r="CD25" i="3"/>
  <c r="CC25" i="3"/>
  <c r="CB25" i="3"/>
  <c r="CA25" i="3"/>
  <c r="BZ25" i="3"/>
  <c r="BX25" i="3"/>
  <c r="BW25" i="3"/>
  <c r="BV25" i="3"/>
  <c r="BU25" i="3"/>
  <c r="BT25" i="3"/>
  <c r="CD24" i="3"/>
  <c r="CC24" i="3"/>
  <c r="CB24" i="3"/>
  <c r="CA24" i="3"/>
  <c r="BZ24" i="3"/>
  <c r="BW24" i="3"/>
  <c r="BV24" i="3"/>
  <c r="BU24" i="3"/>
  <c r="BT24" i="3"/>
  <c r="BX24" i="3" s="1"/>
  <c r="CD23" i="3"/>
  <c r="CC23" i="3"/>
  <c r="CB23" i="3"/>
  <c r="CA23" i="3"/>
  <c r="BZ23" i="3"/>
  <c r="BW23" i="3"/>
  <c r="BV23" i="3"/>
  <c r="BU23" i="3"/>
  <c r="BT23" i="3"/>
  <c r="BX23" i="3" s="1"/>
  <c r="CD22" i="3"/>
  <c r="CC22" i="3"/>
  <c r="CB22" i="3"/>
  <c r="CA22" i="3"/>
  <c r="CE22" i="3" s="1"/>
  <c r="BZ22" i="3"/>
  <c r="BX22" i="3"/>
  <c r="BW22" i="3"/>
  <c r="BV22" i="3"/>
  <c r="BU22" i="3"/>
  <c r="BT22" i="3"/>
  <c r="CD21" i="3"/>
  <c r="CC21" i="3"/>
  <c r="CB21" i="3"/>
  <c r="CA21" i="3"/>
  <c r="BZ21" i="3"/>
  <c r="BW21" i="3"/>
  <c r="BV21" i="3"/>
  <c r="BU21" i="3"/>
  <c r="BT21" i="3"/>
  <c r="BX21" i="3" s="1"/>
  <c r="CD20" i="3"/>
  <c r="CC20" i="3"/>
  <c r="CB20" i="3"/>
  <c r="BZ20" i="3"/>
  <c r="CA20" i="3" s="1"/>
  <c r="BX20" i="3"/>
  <c r="BW20" i="3"/>
  <c r="BV20" i="3"/>
  <c r="BU20" i="3"/>
  <c r="BT20" i="3"/>
  <c r="CD19" i="3"/>
  <c r="CC19" i="3"/>
  <c r="CB19" i="3"/>
  <c r="CA19" i="3"/>
  <c r="BZ19" i="3"/>
  <c r="BX19" i="3"/>
  <c r="BW19" i="3"/>
  <c r="BV19" i="3"/>
  <c r="BU19" i="3"/>
  <c r="BT19" i="3"/>
  <c r="CD18" i="3"/>
  <c r="CC18" i="3"/>
  <c r="CB18" i="3"/>
  <c r="CA18" i="3"/>
  <c r="CE18" i="3" s="1"/>
  <c r="BZ18" i="3"/>
  <c r="BW18" i="3"/>
  <c r="BV18" i="3"/>
  <c r="BU18" i="3"/>
  <c r="BT18" i="3"/>
  <c r="BX18" i="3" s="1"/>
  <c r="CD17" i="3"/>
  <c r="CC17" i="3"/>
  <c r="CB17" i="3"/>
  <c r="CA17" i="3"/>
  <c r="CE17" i="3" s="1"/>
  <c r="BZ17" i="3"/>
  <c r="BW17" i="3"/>
  <c r="BV17" i="3"/>
  <c r="BU17" i="3"/>
  <c r="BX17" i="3" s="1"/>
  <c r="BT17" i="3"/>
  <c r="CD16" i="3"/>
  <c r="CC16" i="3"/>
  <c r="CB16" i="3"/>
  <c r="BZ16" i="3"/>
  <c r="CA16" i="3" s="1"/>
  <c r="BW16" i="3"/>
  <c r="BV16" i="3"/>
  <c r="BU16" i="3"/>
  <c r="BT16" i="3"/>
  <c r="BX16" i="3" s="1"/>
  <c r="CD15" i="3"/>
  <c r="CC15" i="3"/>
  <c r="CB15" i="3"/>
  <c r="BZ15" i="3"/>
  <c r="CA15" i="3" s="1"/>
  <c r="BW15" i="3"/>
  <c r="BV15" i="3"/>
  <c r="BU15" i="3"/>
  <c r="BX15" i="3" s="1"/>
  <c r="BT15" i="3"/>
  <c r="CD14" i="3"/>
  <c r="CC14" i="3"/>
  <c r="CB14" i="3"/>
  <c r="BZ14" i="3"/>
  <c r="CA14" i="3" s="1"/>
  <c r="BW14" i="3"/>
  <c r="BV14" i="3"/>
  <c r="BU14" i="3"/>
  <c r="BT14" i="3"/>
  <c r="BX14" i="3" s="1"/>
  <c r="CD13" i="3"/>
  <c r="CC13" i="3"/>
  <c r="CB13" i="3"/>
  <c r="BZ13" i="3"/>
  <c r="CA13" i="3" s="1"/>
  <c r="BW13" i="3"/>
  <c r="BV13" i="3"/>
  <c r="BU13" i="3"/>
  <c r="BX13" i="3" s="1"/>
  <c r="BT13" i="3"/>
  <c r="CD12" i="3"/>
  <c r="CC12" i="3"/>
  <c r="CB12" i="3"/>
  <c r="BZ12" i="3"/>
  <c r="CA12" i="3" s="1"/>
  <c r="BW12" i="3"/>
  <c r="BV12" i="3"/>
  <c r="BU12" i="3"/>
  <c r="BT12" i="3"/>
  <c r="BX12" i="3" s="1"/>
  <c r="CD11" i="3"/>
  <c r="CC11" i="3"/>
  <c r="CB11" i="3"/>
  <c r="BZ11" i="3"/>
  <c r="CA11" i="3" s="1"/>
  <c r="BW11" i="3"/>
  <c r="BV11" i="3"/>
  <c r="BU11" i="3"/>
  <c r="BX11" i="3" s="1"/>
  <c r="BT11" i="3"/>
  <c r="CD10" i="3"/>
  <c r="CC10" i="3"/>
  <c r="CB10" i="3"/>
  <c r="BZ10" i="3"/>
  <c r="CA10" i="3" s="1"/>
  <c r="BW10" i="3"/>
  <c r="BV10" i="3"/>
  <c r="BU10" i="3"/>
  <c r="BT10" i="3"/>
  <c r="BX10" i="3" s="1"/>
  <c r="CD9" i="3"/>
  <c r="CC9" i="3"/>
  <c r="CB9" i="3"/>
  <c r="BZ9" i="3"/>
  <c r="BZ402" i="3" s="1"/>
  <c r="BW9" i="3"/>
  <c r="BW402" i="3" s="1"/>
  <c r="BV9" i="3"/>
  <c r="BU9" i="3"/>
  <c r="BT9" i="3"/>
  <c r="CF8" i="3"/>
  <c r="CE8" i="3"/>
  <c r="CD8" i="3"/>
  <c r="CC8" i="3"/>
  <c r="CB8" i="3"/>
  <c r="CA8" i="3"/>
  <c r="BZ8" i="3"/>
  <c r="BX8" i="3"/>
  <c r="BW8" i="3"/>
  <c r="BV8" i="3"/>
  <c r="BU8" i="3"/>
  <c r="BT8" i="3"/>
  <c r="BS8" i="3"/>
  <c r="T7" i="5"/>
  <c r="S7" i="5"/>
  <c r="T6" i="5"/>
  <c r="CF8" i="2"/>
  <c r="BZ10" i="2"/>
  <c r="CA10" i="2" s="1"/>
  <c r="CB10" i="2"/>
  <c r="CC10" i="2"/>
  <c r="CD10" i="2"/>
  <c r="BZ11" i="2"/>
  <c r="CA11" i="2" s="1"/>
  <c r="CB11" i="2"/>
  <c r="CC11" i="2"/>
  <c r="CD11" i="2"/>
  <c r="BZ12" i="2"/>
  <c r="CA12" i="2" s="1"/>
  <c r="CB12" i="2"/>
  <c r="CC12" i="2"/>
  <c r="CD12" i="2"/>
  <c r="BZ13" i="2"/>
  <c r="CA13" i="2" s="1"/>
  <c r="CB13" i="2"/>
  <c r="CC13" i="2"/>
  <c r="CD13" i="2"/>
  <c r="BZ14" i="2"/>
  <c r="CA14" i="2" s="1"/>
  <c r="CB14" i="2"/>
  <c r="CC14" i="2"/>
  <c r="CD14" i="2"/>
  <c r="BZ15" i="2"/>
  <c r="CA15" i="2" s="1"/>
  <c r="CB15" i="2"/>
  <c r="CC15" i="2"/>
  <c r="CD15" i="2"/>
  <c r="BZ16" i="2"/>
  <c r="CA16" i="2" s="1"/>
  <c r="CB16" i="2"/>
  <c r="CC16" i="2"/>
  <c r="CD16" i="2"/>
  <c r="BZ17" i="2"/>
  <c r="CA17" i="2" s="1"/>
  <c r="CB17" i="2"/>
  <c r="CC17" i="2"/>
  <c r="CD17" i="2"/>
  <c r="BZ18" i="2"/>
  <c r="CA18" i="2" s="1"/>
  <c r="CB18" i="2"/>
  <c r="CC18" i="2"/>
  <c r="CD18" i="2"/>
  <c r="BZ19" i="2"/>
  <c r="CA19" i="2" s="1"/>
  <c r="CB19" i="2"/>
  <c r="CC19" i="2"/>
  <c r="CD19" i="2"/>
  <c r="BZ20" i="2"/>
  <c r="CA20" i="2" s="1"/>
  <c r="CB20" i="2"/>
  <c r="CC20" i="2"/>
  <c r="CD20" i="2"/>
  <c r="BZ21" i="2"/>
  <c r="CA21" i="2" s="1"/>
  <c r="CB21" i="2"/>
  <c r="CC21" i="2"/>
  <c r="CD21" i="2"/>
  <c r="BZ22" i="2"/>
  <c r="CA22" i="2" s="1"/>
  <c r="CB22" i="2"/>
  <c r="CC22" i="2"/>
  <c r="CD22" i="2"/>
  <c r="BZ23" i="2"/>
  <c r="CA23" i="2" s="1"/>
  <c r="CB23" i="2"/>
  <c r="CC23" i="2"/>
  <c r="CD23" i="2"/>
  <c r="BZ24" i="2"/>
  <c r="CA24" i="2" s="1"/>
  <c r="CB24" i="2"/>
  <c r="CC24" i="2"/>
  <c r="CD24" i="2"/>
  <c r="BZ25" i="2"/>
  <c r="CA25" i="2" s="1"/>
  <c r="CB25" i="2"/>
  <c r="CC25" i="2"/>
  <c r="CD25" i="2"/>
  <c r="BZ26" i="2"/>
  <c r="CA26" i="2" s="1"/>
  <c r="CB26" i="2"/>
  <c r="CC26" i="2"/>
  <c r="CD26" i="2"/>
  <c r="BZ27" i="2"/>
  <c r="CA27" i="2" s="1"/>
  <c r="CB27" i="2"/>
  <c r="CC27" i="2"/>
  <c r="CD27" i="2"/>
  <c r="BZ28" i="2"/>
  <c r="CA28" i="2" s="1"/>
  <c r="CB28" i="2"/>
  <c r="CC28" i="2"/>
  <c r="CD28" i="2"/>
  <c r="BZ29" i="2"/>
  <c r="CA29" i="2" s="1"/>
  <c r="CB29" i="2"/>
  <c r="CC29" i="2"/>
  <c r="CD29" i="2"/>
  <c r="BZ30" i="2"/>
  <c r="CA30" i="2" s="1"/>
  <c r="CB30" i="2"/>
  <c r="CC30" i="2"/>
  <c r="CD30" i="2"/>
  <c r="BZ31" i="2"/>
  <c r="CA31" i="2" s="1"/>
  <c r="CB31" i="2"/>
  <c r="CC31" i="2"/>
  <c r="CD31" i="2"/>
  <c r="CB32" i="2"/>
  <c r="CC32" i="2"/>
  <c r="CD32" i="2"/>
  <c r="CB33" i="2"/>
  <c r="CC33" i="2"/>
  <c r="CD33" i="2"/>
  <c r="BZ34" i="2"/>
  <c r="CA34" i="2" s="1"/>
  <c r="CB34" i="2"/>
  <c r="CC34" i="2"/>
  <c r="CD34" i="2"/>
  <c r="BZ35" i="2"/>
  <c r="CA35" i="2" s="1"/>
  <c r="CB35" i="2"/>
  <c r="CC35" i="2"/>
  <c r="CD35" i="2"/>
  <c r="CB36" i="2"/>
  <c r="CC36" i="2"/>
  <c r="CD36" i="2"/>
  <c r="BZ37" i="2"/>
  <c r="CA37" i="2" s="1"/>
  <c r="CB37" i="2"/>
  <c r="CC37" i="2"/>
  <c r="CD37" i="2"/>
  <c r="BZ38" i="2"/>
  <c r="CA38" i="2" s="1"/>
  <c r="CB38" i="2"/>
  <c r="CC38" i="2"/>
  <c r="CD38" i="2"/>
  <c r="CB39" i="2"/>
  <c r="CC39" i="2"/>
  <c r="CD39" i="2"/>
  <c r="BZ40" i="2"/>
  <c r="CA40" i="2" s="1"/>
  <c r="CB40" i="2"/>
  <c r="CC40" i="2"/>
  <c r="CD40" i="2"/>
  <c r="CB41" i="2"/>
  <c r="CC41" i="2"/>
  <c r="CD41" i="2"/>
  <c r="BZ42" i="2"/>
  <c r="CA42" i="2" s="1"/>
  <c r="CB42" i="2"/>
  <c r="CC42" i="2"/>
  <c r="CD42" i="2"/>
  <c r="BZ43" i="2"/>
  <c r="CA43" i="2" s="1"/>
  <c r="CB43" i="2"/>
  <c r="CC43" i="2"/>
  <c r="CD43" i="2"/>
  <c r="BZ44" i="2"/>
  <c r="CA44" i="2" s="1"/>
  <c r="CB44" i="2"/>
  <c r="CC44" i="2"/>
  <c r="CD44" i="2"/>
  <c r="BT199" i="2"/>
  <c r="BU199" i="2"/>
  <c r="BV199" i="2"/>
  <c r="BW199" i="2"/>
  <c r="BT200" i="2"/>
  <c r="BU200" i="2"/>
  <c r="BV200" i="2"/>
  <c r="BW200" i="2"/>
  <c r="BT201" i="2"/>
  <c r="BU201" i="2"/>
  <c r="BV201" i="2"/>
  <c r="BW201" i="2"/>
  <c r="BT202" i="2"/>
  <c r="BU202" i="2"/>
  <c r="BV202" i="2"/>
  <c r="BW202" i="2"/>
  <c r="BT203" i="2"/>
  <c r="BU203" i="2"/>
  <c r="BV203" i="2"/>
  <c r="BW203" i="2"/>
  <c r="BT204" i="2"/>
  <c r="BU204" i="2"/>
  <c r="BV204" i="2"/>
  <c r="BW204" i="2"/>
  <c r="BT205" i="2"/>
  <c r="BU205" i="2"/>
  <c r="BV205" i="2"/>
  <c r="BW205" i="2"/>
  <c r="BT206" i="2"/>
  <c r="BU206" i="2"/>
  <c r="BV206" i="2"/>
  <c r="BW206" i="2"/>
  <c r="BT207" i="2"/>
  <c r="BU207" i="2"/>
  <c r="BV207" i="2"/>
  <c r="BW207" i="2"/>
  <c r="BT208" i="2"/>
  <c r="BU208" i="2"/>
  <c r="BV208" i="2"/>
  <c r="BW208" i="2"/>
  <c r="BT209" i="2"/>
  <c r="BU209" i="2"/>
  <c r="BV209" i="2"/>
  <c r="BW209" i="2"/>
  <c r="BT210" i="2"/>
  <c r="BU210" i="2"/>
  <c r="BV210" i="2"/>
  <c r="BW210" i="2"/>
  <c r="BT211" i="2"/>
  <c r="BU211" i="2"/>
  <c r="BV211" i="2"/>
  <c r="BW211" i="2"/>
  <c r="BT212" i="2"/>
  <c r="BU212" i="2"/>
  <c r="BV212" i="2"/>
  <c r="BW212" i="2"/>
  <c r="BT213" i="2"/>
  <c r="BU213" i="2"/>
  <c r="BV213" i="2"/>
  <c r="BW213" i="2"/>
  <c r="BT214" i="2"/>
  <c r="BU214" i="2"/>
  <c r="BV214" i="2"/>
  <c r="BW214" i="2"/>
  <c r="BT215" i="2"/>
  <c r="BU215" i="2"/>
  <c r="BV215" i="2"/>
  <c r="BW215" i="2"/>
  <c r="BT216" i="2"/>
  <c r="BU216" i="2"/>
  <c r="BV216" i="2"/>
  <c r="BW216" i="2"/>
  <c r="BT217" i="2"/>
  <c r="BU217" i="2"/>
  <c r="BV217" i="2"/>
  <c r="BW217" i="2"/>
  <c r="BT218" i="2"/>
  <c r="BU218" i="2"/>
  <c r="BV218" i="2"/>
  <c r="BW218" i="2"/>
  <c r="BT219" i="2"/>
  <c r="BU219" i="2"/>
  <c r="BV219" i="2"/>
  <c r="BW219" i="2"/>
  <c r="BT220" i="2"/>
  <c r="BU220" i="2"/>
  <c r="BV220" i="2"/>
  <c r="BW220" i="2"/>
  <c r="BT221" i="2"/>
  <c r="BU221" i="2"/>
  <c r="BV221" i="2"/>
  <c r="BW221" i="2"/>
  <c r="BT222" i="2"/>
  <c r="BU222" i="2"/>
  <c r="BV222" i="2"/>
  <c r="BW222" i="2"/>
  <c r="BT223" i="2"/>
  <c r="BU223" i="2"/>
  <c r="BV223" i="2"/>
  <c r="BW223" i="2"/>
  <c r="BT224" i="2"/>
  <c r="BU224" i="2"/>
  <c r="BV224" i="2"/>
  <c r="BW224" i="2"/>
  <c r="BT225" i="2"/>
  <c r="BU225" i="2"/>
  <c r="BV225" i="2"/>
  <c r="BW225" i="2"/>
  <c r="BT226" i="2"/>
  <c r="BU226" i="2"/>
  <c r="BV226" i="2"/>
  <c r="BW226" i="2"/>
  <c r="BT227" i="2"/>
  <c r="BU227" i="2"/>
  <c r="BV227" i="2"/>
  <c r="BW227" i="2"/>
  <c r="BT228" i="2"/>
  <c r="BU228" i="2"/>
  <c r="BV228" i="2"/>
  <c r="BW228" i="2"/>
  <c r="BT229" i="2"/>
  <c r="BU229" i="2"/>
  <c r="BV229" i="2"/>
  <c r="BW229" i="2"/>
  <c r="BT230" i="2"/>
  <c r="BU230" i="2"/>
  <c r="BV230" i="2"/>
  <c r="BW230" i="2"/>
  <c r="BT231" i="2"/>
  <c r="BU231" i="2"/>
  <c r="BV231" i="2"/>
  <c r="BW231" i="2"/>
  <c r="BT232" i="2"/>
  <c r="BU232" i="2"/>
  <c r="BV232" i="2"/>
  <c r="BW232" i="2"/>
  <c r="BT233" i="2"/>
  <c r="BU233" i="2"/>
  <c r="BV233" i="2"/>
  <c r="BW233" i="2"/>
  <c r="BT234" i="2"/>
  <c r="BU234" i="2"/>
  <c r="BV234" i="2"/>
  <c r="BW234" i="2"/>
  <c r="BT235" i="2"/>
  <c r="BU235" i="2"/>
  <c r="BV235" i="2"/>
  <c r="BW235" i="2"/>
  <c r="BT236" i="2"/>
  <c r="BU236" i="2"/>
  <c r="BV236" i="2"/>
  <c r="BW236" i="2"/>
  <c r="BT237" i="2"/>
  <c r="BU237" i="2"/>
  <c r="BV237" i="2"/>
  <c r="BW237" i="2"/>
  <c r="BT238" i="2"/>
  <c r="BU238" i="2"/>
  <c r="BV238" i="2"/>
  <c r="BW238" i="2"/>
  <c r="BT239" i="2"/>
  <c r="BU239" i="2"/>
  <c r="BV239" i="2"/>
  <c r="BW239" i="2"/>
  <c r="BT240" i="2"/>
  <c r="BU240" i="2"/>
  <c r="BV240" i="2"/>
  <c r="BW240" i="2"/>
  <c r="BT241" i="2"/>
  <c r="BU241" i="2"/>
  <c r="BV241" i="2"/>
  <c r="BW241" i="2"/>
  <c r="BT242" i="2"/>
  <c r="BU242" i="2"/>
  <c r="BV242" i="2"/>
  <c r="BW242" i="2"/>
  <c r="BT243" i="2"/>
  <c r="BU243" i="2"/>
  <c r="BV243" i="2"/>
  <c r="BW243" i="2"/>
  <c r="BT244" i="2"/>
  <c r="BU244" i="2"/>
  <c r="BV244" i="2"/>
  <c r="BW244" i="2"/>
  <c r="BT245" i="2"/>
  <c r="BU245" i="2"/>
  <c r="BV245" i="2"/>
  <c r="BW245" i="2"/>
  <c r="BT246" i="2"/>
  <c r="BU246" i="2"/>
  <c r="BV246" i="2"/>
  <c r="BW246" i="2"/>
  <c r="BT247" i="2"/>
  <c r="BU247" i="2"/>
  <c r="BV247" i="2"/>
  <c r="BW247" i="2"/>
  <c r="BT248" i="2"/>
  <c r="BU248" i="2"/>
  <c r="BV248" i="2"/>
  <c r="BW248" i="2"/>
  <c r="BT249" i="2"/>
  <c r="BU249" i="2"/>
  <c r="BV249" i="2"/>
  <c r="BW249" i="2"/>
  <c r="BT250" i="2"/>
  <c r="BU250" i="2"/>
  <c r="BV250" i="2"/>
  <c r="BW250" i="2"/>
  <c r="BT251" i="2"/>
  <c r="BU251" i="2"/>
  <c r="BV251" i="2"/>
  <c r="BW251" i="2"/>
  <c r="BT252" i="2"/>
  <c r="BU252" i="2"/>
  <c r="BV252" i="2"/>
  <c r="BW252" i="2"/>
  <c r="BT253" i="2"/>
  <c r="BU253" i="2"/>
  <c r="BV253" i="2"/>
  <c r="BW253" i="2"/>
  <c r="BT254" i="2"/>
  <c r="BU254" i="2"/>
  <c r="BV254" i="2"/>
  <c r="BW254" i="2"/>
  <c r="BT255" i="2"/>
  <c r="BU255" i="2"/>
  <c r="BV255" i="2"/>
  <c r="BW255" i="2"/>
  <c r="BT256" i="2"/>
  <c r="BU256" i="2"/>
  <c r="BV256" i="2"/>
  <c r="BW256" i="2"/>
  <c r="BT257" i="2"/>
  <c r="BU257" i="2"/>
  <c r="BV257" i="2"/>
  <c r="BW257" i="2"/>
  <c r="BT258" i="2"/>
  <c r="BU258" i="2"/>
  <c r="BV258" i="2"/>
  <c r="BW258" i="2"/>
  <c r="BT259" i="2"/>
  <c r="BU259" i="2"/>
  <c r="BV259" i="2"/>
  <c r="BW259" i="2"/>
  <c r="BT260" i="2"/>
  <c r="BU260" i="2"/>
  <c r="BV260" i="2"/>
  <c r="BW260" i="2"/>
  <c r="BT261" i="2"/>
  <c r="BU261" i="2"/>
  <c r="BV261" i="2"/>
  <c r="BW261" i="2"/>
  <c r="BT262" i="2"/>
  <c r="BU262" i="2"/>
  <c r="BV262" i="2"/>
  <c r="BW262" i="2"/>
  <c r="BT263" i="2"/>
  <c r="BU263" i="2"/>
  <c r="BV263" i="2"/>
  <c r="BW263" i="2"/>
  <c r="BT264" i="2"/>
  <c r="BU264" i="2"/>
  <c r="BV264" i="2"/>
  <c r="BW264" i="2"/>
  <c r="BT265" i="2"/>
  <c r="BU265" i="2"/>
  <c r="BV265" i="2"/>
  <c r="BW265" i="2"/>
  <c r="BT266" i="2"/>
  <c r="BU266" i="2"/>
  <c r="BV266" i="2"/>
  <c r="BW266" i="2"/>
  <c r="BT267" i="2"/>
  <c r="BU267" i="2"/>
  <c r="BV267" i="2"/>
  <c r="BW267" i="2"/>
  <c r="BT268" i="2"/>
  <c r="BU268" i="2"/>
  <c r="BV268" i="2"/>
  <c r="BW268" i="2"/>
  <c r="BT269" i="2"/>
  <c r="BU269" i="2"/>
  <c r="BV269" i="2"/>
  <c r="BW269" i="2"/>
  <c r="BT270" i="2"/>
  <c r="BU270" i="2"/>
  <c r="BV270" i="2"/>
  <c r="BW270" i="2"/>
  <c r="BT271" i="2"/>
  <c r="BU271" i="2"/>
  <c r="BV271" i="2"/>
  <c r="BW271" i="2"/>
  <c r="BT272" i="2"/>
  <c r="BU272" i="2"/>
  <c r="BV272" i="2"/>
  <c r="BW272" i="2"/>
  <c r="BT273" i="2"/>
  <c r="BU273" i="2"/>
  <c r="BV273" i="2"/>
  <c r="BW273" i="2"/>
  <c r="BT274" i="2"/>
  <c r="BU274" i="2"/>
  <c r="BV274" i="2"/>
  <c r="BW274" i="2"/>
  <c r="BT275" i="2"/>
  <c r="BU275" i="2"/>
  <c r="BV275" i="2"/>
  <c r="BW275" i="2"/>
  <c r="BT276" i="2"/>
  <c r="BU276" i="2"/>
  <c r="BV276" i="2"/>
  <c r="BW276" i="2"/>
  <c r="BT277" i="2"/>
  <c r="BU277" i="2"/>
  <c r="BV277" i="2"/>
  <c r="BW277" i="2"/>
  <c r="BT278" i="2"/>
  <c r="BU278" i="2"/>
  <c r="BV278" i="2"/>
  <c r="BW278" i="2"/>
  <c r="BT279" i="2"/>
  <c r="BU279" i="2"/>
  <c r="BV279" i="2"/>
  <c r="BW279" i="2"/>
  <c r="BT280" i="2"/>
  <c r="BU280" i="2"/>
  <c r="BV280" i="2"/>
  <c r="BW280" i="2"/>
  <c r="BT281" i="2"/>
  <c r="BU281" i="2"/>
  <c r="BV281" i="2"/>
  <c r="BW281" i="2"/>
  <c r="BT282" i="2"/>
  <c r="BU282" i="2"/>
  <c r="BV282" i="2"/>
  <c r="BW282" i="2"/>
  <c r="BT283" i="2"/>
  <c r="BU283" i="2"/>
  <c r="BV283" i="2"/>
  <c r="BW283" i="2"/>
  <c r="BT284" i="2"/>
  <c r="BU284" i="2"/>
  <c r="BV284" i="2"/>
  <c r="BW284" i="2"/>
  <c r="BT285" i="2"/>
  <c r="BU285" i="2"/>
  <c r="BV285" i="2"/>
  <c r="BW285" i="2"/>
  <c r="BT286" i="2"/>
  <c r="BU286" i="2"/>
  <c r="BV286" i="2"/>
  <c r="BW286" i="2"/>
  <c r="BT287" i="2"/>
  <c r="BU287" i="2"/>
  <c r="BV287" i="2"/>
  <c r="BW287" i="2"/>
  <c r="BT288" i="2"/>
  <c r="BU288" i="2"/>
  <c r="BV288" i="2"/>
  <c r="BW288" i="2"/>
  <c r="BT289" i="2"/>
  <c r="BU289" i="2"/>
  <c r="BV289" i="2"/>
  <c r="BW289" i="2"/>
  <c r="BT290" i="2"/>
  <c r="BU290" i="2"/>
  <c r="BV290" i="2"/>
  <c r="BW290" i="2"/>
  <c r="BT291" i="2"/>
  <c r="BU291" i="2"/>
  <c r="BV291" i="2"/>
  <c r="BW291" i="2"/>
  <c r="BT292" i="2"/>
  <c r="BU292" i="2"/>
  <c r="BV292" i="2"/>
  <c r="BW292" i="2"/>
  <c r="BT293" i="2"/>
  <c r="BU293" i="2"/>
  <c r="BV293" i="2"/>
  <c r="BW293" i="2"/>
  <c r="BT294" i="2"/>
  <c r="BU294" i="2"/>
  <c r="BV294" i="2"/>
  <c r="BW294" i="2"/>
  <c r="BT295" i="2"/>
  <c r="BU295" i="2"/>
  <c r="BV295" i="2"/>
  <c r="BW295" i="2"/>
  <c r="BT296" i="2"/>
  <c r="BU296" i="2"/>
  <c r="BV296" i="2"/>
  <c r="BW296" i="2"/>
  <c r="BT297" i="2"/>
  <c r="BU297" i="2"/>
  <c r="BV297" i="2"/>
  <c r="BW297" i="2"/>
  <c r="BT298" i="2"/>
  <c r="BU298" i="2"/>
  <c r="BV298" i="2"/>
  <c r="BW298" i="2"/>
  <c r="BT299" i="2"/>
  <c r="BU299" i="2"/>
  <c r="BV299" i="2"/>
  <c r="BW299" i="2"/>
  <c r="BT300" i="2"/>
  <c r="BU300" i="2"/>
  <c r="BV300" i="2"/>
  <c r="BW300" i="2"/>
  <c r="BT301" i="2"/>
  <c r="BU301" i="2"/>
  <c r="BV301" i="2"/>
  <c r="BW301" i="2"/>
  <c r="BT302" i="2"/>
  <c r="BU302" i="2"/>
  <c r="BV302" i="2"/>
  <c r="BW302" i="2"/>
  <c r="BT303" i="2"/>
  <c r="BU303" i="2"/>
  <c r="BV303" i="2"/>
  <c r="BW303" i="2"/>
  <c r="BT304" i="2"/>
  <c r="BU304" i="2"/>
  <c r="BV304" i="2"/>
  <c r="BW304" i="2"/>
  <c r="BT305" i="2"/>
  <c r="BU305" i="2"/>
  <c r="BV305" i="2"/>
  <c r="BW305" i="2"/>
  <c r="BT306" i="2"/>
  <c r="BU306" i="2"/>
  <c r="BV306" i="2"/>
  <c r="BW306" i="2"/>
  <c r="BT307" i="2"/>
  <c r="BU307" i="2"/>
  <c r="BV307" i="2"/>
  <c r="BW307" i="2"/>
  <c r="BT308" i="2"/>
  <c r="BU308" i="2"/>
  <c r="BV308" i="2"/>
  <c r="BW308" i="2"/>
  <c r="BT309" i="2"/>
  <c r="BU309" i="2"/>
  <c r="BV309" i="2"/>
  <c r="BW309" i="2"/>
  <c r="BT310" i="2"/>
  <c r="BU310" i="2"/>
  <c r="BV310" i="2"/>
  <c r="BW310" i="2"/>
  <c r="BT311" i="2"/>
  <c r="BU311" i="2"/>
  <c r="BV311" i="2"/>
  <c r="BW311" i="2"/>
  <c r="BT312" i="2"/>
  <c r="BU312" i="2"/>
  <c r="BV312" i="2"/>
  <c r="BW312" i="2"/>
  <c r="BT313" i="2"/>
  <c r="BU313" i="2"/>
  <c r="BV313" i="2"/>
  <c r="BW313" i="2"/>
  <c r="BT314" i="2"/>
  <c r="BU314" i="2"/>
  <c r="BV314" i="2"/>
  <c r="BW314" i="2"/>
  <c r="BT315" i="2"/>
  <c r="BU315" i="2"/>
  <c r="BV315" i="2"/>
  <c r="BW315" i="2"/>
  <c r="BT316" i="2"/>
  <c r="BU316" i="2"/>
  <c r="BV316" i="2"/>
  <c r="BW316" i="2"/>
  <c r="BT317" i="2"/>
  <c r="BU317" i="2"/>
  <c r="BV317" i="2"/>
  <c r="BW317" i="2"/>
  <c r="BT318" i="2"/>
  <c r="BU318" i="2"/>
  <c r="BV318" i="2"/>
  <c r="BW318" i="2"/>
  <c r="BT319" i="2"/>
  <c r="BU319" i="2"/>
  <c r="BV319" i="2"/>
  <c r="BW319" i="2"/>
  <c r="BT320" i="2"/>
  <c r="BU320" i="2"/>
  <c r="BV320" i="2"/>
  <c r="BW320" i="2"/>
  <c r="BT321" i="2"/>
  <c r="BU321" i="2"/>
  <c r="BV321" i="2"/>
  <c r="BW321" i="2"/>
  <c r="BT322" i="2"/>
  <c r="BU322" i="2"/>
  <c r="BV322" i="2"/>
  <c r="BW322" i="2"/>
  <c r="BT323" i="2"/>
  <c r="BU323" i="2"/>
  <c r="BV323" i="2"/>
  <c r="BW323" i="2"/>
  <c r="BT324" i="2"/>
  <c r="BU324" i="2"/>
  <c r="BV324" i="2"/>
  <c r="BW324" i="2"/>
  <c r="BT325" i="2"/>
  <c r="BU325" i="2"/>
  <c r="BV325" i="2"/>
  <c r="BW325" i="2"/>
  <c r="BT326" i="2"/>
  <c r="BU326" i="2"/>
  <c r="BV326" i="2"/>
  <c r="BW326" i="2"/>
  <c r="BT327" i="2"/>
  <c r="BU327" i="2"/>
  <c r="BV327" i="2"/>
  <c r="BW327" i="2"/>
  <c r="BT328" i="2"/>
  <c r="BU328" i="2"/>
  <c r="BV328" i="2"/>
  <c r="BW328" i="2"/>
  <c r="BT329" i="2"/>
  <c r="BU329" i="2"/>
  <c r="BV329" i="2"/>
  <c r="BW329" i="2"/>
  <c r="BT330" i="2"/>
  <c r="BU330" i="2"/>
  <c r="BV330" i="2"/>
  <c r="BW330" i="2"/>
  <c r="BT331" i="2"/>
  <c r="BU331" i="2"/>
  <c r="BV331" i="2"/>
  <c r="BW331" i="2"/>
  <c r="BT332" i="2"/>
  <c r="BU332" i="2"/>
  <c r="BV332" i="2"/>
  <c r="BW332" i="2"/>
  <c r="BT333" i="2"/>
  <c r="BU333" i="2"/>
  <c r="BV333" i="2"/>
  <c r="BW333" i="2"/>
  <c r="BT334" i="2"/>
  <c r="BU334" i="2"/>
  <c r="BV334" i="2"/>
  <c r="BW334" i="2"/>
  <c r="BT335" i="2"/>
  <c r="BU335" i="2"/>
  <c r="BV335" i="2"/>
  <c r="BW335" i="2"/>
  <c r="BT336" i="2"/>
  <c r="BU336" i="2"/>
  <c r="BV336" i="2"/>
  <c r="BW336" i="2"/>
  <c r="BT337" i="2"/>
  <c r="BU337" i="2"/>
  <c r="BV337" i="2"/>
  <c r="BW337" i="2"/>
  <c r="BT338" i="2"/>
  <c r="BU338" i="2"/>
  <c r="BV338" i="2"/>
  <c r="BW338" i="2"/>
  <c r="BT339" i="2"/>
  <c r="BU339" i="2"/>
  <c r="BV339" i="2"/>
  <c r="BW339" i="2"/>
  <c r="BT340" i="2"/>
  <c r="BU340" i="2"/>
  <c r="BV340" i="2"/>
  <c r="BW340" i="2"/>
  <c r="BT341" i="2"/>
  <c r="BU341" i="2"/>
  <c r="BV341" i="2"/>
  <c r="BW341" i="2"/>
  <c r="BT342" i="2"/>
  <c r="BU342" i="2"/>
  <c r="BV342" i="2"/>
  <c r="BW342" i="2"/>
  <c r="BT343" i="2"/>
  <c r="BU343" i="2"/>
  <c r="BV343" i="2"/>
  <c r="BW343" i="2"/>
  <c r="BT344" i="2"/>
  <c r="BU344" i="2"/>
  <c r="BV344" i="2"/>
  <c r="BW344" i="2"/>
  <c r="BT345" i="2"/>
  <c r="BU345" i="2"/>
  <c r="BV345" i="2"/>
  <c r="BW345" i="2"/>
  <c r="BT346" i="2"/>
  <c r="BU346" i="2"/>
  <c r="BV346" i="2"/>
  <c r="BW346" i="2"/>
  <c r="BT347" i="2"/>
  <c r="BU347" i="2"/>
  <c r="BV347" i="2"/>
  <c r="BW347" i="2"/>
  <c r="BT348" i="2"/>
  <c r="BU348" i="2"/>
  <c r="BV348" i="2"/>
  <c r="BW348" i="2"/>
  <c r="BT349" i="2"/>
  <c r="BU349" i="2"/>
  <c r="BV349" i="2"/>
  <c r="BW349" i="2"/>
  <c r="BT350" i="2"/>
  <c r="BU350" i="2"/>
  <c r="BV350" i="2"/>
  <c r="BW350" i="2"/>
  <c r="BT351" i="2"/>
  <c r="BU351" i="2"/>
  <c r="BV351" i="2"/>
  <c r="BW351" i="2"/>
  <c r="BT352" i="2"/>
  <c r="BU352" i="2"/>
  <c r="BV352" i="2"/>
  <c r="BW352" i="2"/>
  <c r="BT353" i="2"/>
  <c r="BU353" i="2"/>
  <c r="BV353" i="2"/>
  <c r="BW353" i="2"/>
  <c r="BT354" i="2"/>
  <c r="BU354" i="2"/>
  <c r="BV354" i="2"/>
  <c r="BW354" i="2"/>
  <c r="BT355" i="2"/>
  <c r="BU355" i="2"/>
  <c r="BV355" i="2"/>
  <c r="BW355" i="2"/>
  <c r="BT356" i="2"/>
  <c r="BU356" i="2"/>
  <c r="BV356" i="2"/>
  <c r="BW356" i="2"/>
  <c r="BT357" i="2"/>
  <c r="BU357" i="2"/>
  <c r="BV357" i="2"/>
  <c r="BW357" i="2"/>
  <c r="BT358" i="2"/>
  <c r="BU358" i="2"/>
  <c r="BV358" i="2"/>
  <c r="BW358" i="2"/>
  <c r="BT359" i="2"/>
  <c r="BU359" i="2"/>
  <c r="BV359" i="2"/>
  <c r="BW359" i="2"/>
  <c r="BT360" i="2"/>
  <c r="BU360" i="2"/>
  <c r="BV360" i="2"/>
  <c r="BW360" i="2"/>
  <c r="BT361" i="2"/>
  <c r="BU361" i="2"/>
  <c r="BV361" i="2"/>
  <c r="BW361" i="2"/>
  <c r="BT362" i="2"/>
  <c r="BU362" i="2"/>
  <c r="BV362" i="2"/>
  <c r="BW362" i="2"/>
  <c r="BT363" i="2"/>
  <c r="BU363" i="2"/>
  <c r="BV363" i="2"/>
  <c r="BW363" i="2"/>
  <c r="BT364" i="2"/>
  <c r="BU364" i="2"/>
  <c r="BV364" i="2"/>
  <c r="BW364" i="2"/>
  <c r="BT365" i="2"/>
  <c r="BU365" i="2"/>
  <c r="BV365" i="2"/>
  <c r="BW365" i="2"/>
  <c r="BT366" i="2"/>
  <c r="BU366" i="2"/>
  <c r="BV366" i="2"/>
  <c r="BW366" i="2"/>
  <c r="BT367" i="2"/>
  <c r="BU367" i="2"/>
  <c r="BV367" i="2"/>
  <c r="BW367" i="2"/>
  <c r="BT368" i="2"/>
  <c r="BU368" i="2"/>
  <c r="BV368" i="2"/>
  <c r="BW368" i="2"/>
  <c r="BT369" i="2"/>
  <c r="BU369" i="2"/>
  <c r="BV369" i="2"/>
  <c r="BW369" i="2"/>
  <c r="BT370" i="2"/>
  <c r="BU370" i="2"/>
  <c r="BV370" i="2"/>
  <c r="BW370" i="2"/>
  <c r="BT371" i="2"/>
  <c r="BU371" i="2"/>
  <c r="BV371" i="2"/>
  <c r="BW371" i="2"/>
  <c r="BT372" i="2"/>
  <c r="BU372" i="2"/>
  <c r="BV372" i="2"/>
  <c r="BW372" i="2"/>
  <c r="BT373" i="2"/>
  <c r="BU373" i="2"/>
  <c r="BV373" i="2"/>
  <c r="BW373" i="2"/>
  <c r="BT374" i="2"/>
  <c r="BU374" i="2"/>
  <c r="BV374" i="2"/>
  <c r="BW374" i="2"/>
  <c r="BT375" i="2"/>
  <c r="BU375" i="2"/>
  <c r="BV375" i="2"/>
  <c r="BW375" i="2"/>
  <c r="BT376" i="2"/>
  <c r="BU376" i="2"/>
  <c r="BV376" i="2"/>
  <c r="BW376" i="2"/>
  <c r="BT377" i="2"/>
  <c r="BU377" i="2"/>
  <c r="BV377" i="2"/>
  <c r="BW377" i="2"/>
  <c r="BT378" i="2"/>
  <c r="BU378" i="2"/>
  <c r="BV378" i="2"/>
  <c r="BW378" i="2"/>
  <c r="BT379" i="2"/>
  <c r="BU379" i="2"/>
  <c r="BV379" i="2"/>
  <c r="BW379" i="2"/>
  <c r="BT380" i="2"/>
  <c r="BU380" i="2"/>
  <c r="BV380" i="2"/>
  <c r="BW380" i="2"/>
  <c r="BT381" i="2"/>
  <c r="BU381" i="2"/>
  <c r="BV381" i="2"/>
  <c r="BW381" i="2"/>
  <c r="BT382" i="2"/>
  <c r="BU382" i="2"/>
  <c r="BV382" i="2"/>
  <c r="BW382" i="2"/>
  <c r="BT383" i="2"/>
  <c r="BU383" i="2"/>
  <c r="BV383" i="2"/>
  <c r="BW383" i="2"/>
  <c r="BT384" i="2"/>
  <c r="BU384" i="2"/>
  <c r="BV384" i="2"/>
  <c r="BW384" i="2"/>
  <c r="BT385" i="2"/>
  <c r="BU385" i="2"/>
  <c r="BV385" i="2"/>
  <c r="BW385" i="2"/>
  <c r="BT386" i="2"/>
  <c r="BU386" i="2"/>
  <c r="BV386" i="2"/>
  <c r="BW386" i="2"/>
  <c r="BT387" i="2"/>
  <c r="BU387" i="2"/>
  <c r="BV387" i="2"/>
  <c r="BW387" i="2"/>
  <c r="BT388" i="2"/>
  <c r="BU388" i="2"/>
  <c r="BV388" i="2"/>
  <c r="BW388" i="2"/>
  <c r="BT389" i="2"/>
  <c r="BU389" i="2"/>
  <c r="BV389" i="2"/>
  <c r="BW389" i="2"/>
  <c r="BT390" i="2"/>
  <c r="BU390" i="2"/>
  <c r="BV390" i="2"/>
  <c r="BW390" i="2"/>
  <c r="BT391" i="2"/>
  <c r="BU391" i="2"/>
  <c r="BV391" i="2"/>
  <c r="BW391" i="2"/>
  <c r="BT392" i="2"/>
  <c r="BU392" i="2"/>
  <c r="BV392" i="2"/>
  <c r="BW392" i="2"/>
  <c r="BT393" i="2"/>
  <c r="BU393" i="2"/>
  <c r="BV393" i="2"/>
  <c r="BW393" i="2"/>
  <c r="BT394" i="2"/>
  <c r="BU394" i="2"/>
  <c r="BV394" i="2"/>
  <c r="BW394" i="2"/>
  <c r="BT395" i="2"/>
  <c r="BU395" i="2"/>
  <c r="BV395" i="2"/>
  <c r="BW395" i="2"/>
  <c r="BT396" i="2"/>
  <c r="BU396" i="2"/>
  <c r="BV396" i="2"/>
  <c r="BW396" i="2"/>
  <c r="BT397" i="2"/>
  <c r="BU397" i="2"/>
  <c r="BV397" i="2"/>
  <c r="BW397" i="2"/>
  <c r="BT398" i="2"/>
  <c r="BU398" i="2"/>
  <c r="BV398" i="2"/>
  <c r="BW398" i="2"/>
  <c r="BT399" i="2"/>
  <c r="BU399" i="2"/>
  <c r="BV399" i="2"/>
  <c r="BW399" i="2"/>
  <c r="BT400" i="2"/>
  <c r="BU400" i="2"/>
  <c r="BV400" i="2"/>
  <c r="BW400" i="2"/>
  <c r="BT30" i="2"/>
  <c r="BU30" i="2"/>
  <c r="BV30" i="2"/>
  <c r="BW30" i="2"/>
  <c r="BT31" i="2"/>
  <c r="BU31" i="2"/>
  <c r="BV31" i="2"/>
  <c r="BX31" i="2" s="1"/>
  <c r="BW31" i="2"/>
  <c r="BT32" i="2"/>
  <c r="BU32" i="2"/>
  <c r="BV32" i="2"/>
  <c r="BW32" i="2"/>
  <c r="BT33" i="2"/>
  <c r="BU33" i="2"/>
  <c r="BV33" i="2"/>
  <c r="BW33" i="2"/>
  <c r="BT34" i="2"/>
  <c r="BU34" i="2"/>
  <c r="BV34" i="2"/>
  <c r="BW34" i="2"/>
  <c r="BT35" i="2"/>
  <c r="BU35" i="2"/>
  <c r="BV35" i="2"/>
  <c r="BW35" i="2"/>
  <c r="BT36" i="2"/>
  <c r="BU36" i="2"/>
  <c r="BV36" i="2"/>
  <c r="BW36" i="2"/>
  <c r="BT37" i="2"/>
  <c r="BU37" i="2"/>
  <c r="BV37" i="2"/>
  <c r="BW37" i="2"/>
  <c r="BT38" i="2"/>
  <c r="BU38" i="2"/>
  <c r="BV38" i="2"/>
  <c r="BW38" i="2"/>
  <c r="BT39" i="2"/>
  <c r="BU39" i="2"/>
  <c r="BV39" i="2"/>
  <c r="BW39" i="2"/>
  <c r="BT40" i="2"/>
  <c r="BU40" i="2"/>
  <c r="BV40" i="2"/>
  <c r="BW40" i="2"/>
  <c r="BT41" i="2"/>
  <c r="BU41" i="2"/>
  <c r="BV41" i="2"/>
  <c r="BW41" i="2"/>
  <c r="BT42" i="2"/>
  <c r="BU42" i="2"/>
  <c r="BV42" i="2"/>
  <c r="BW42" i="2"/>
  <c r="BT43" i="2"/>
  <c r="BU43" i="2"/>
  <c r="BX43" i="2" s="1"/>
  <c r="BV43" i="2"/>
  <c r="BW43" i="2"/>
  <c r="BT44" i="2"/>
  <c r="BU44" i="2"/>
  <c r="BV44" i="2"/>
  <c r="BW44" i="2"/>
  <c r="BT45" i="2"/>
  <c r="BU45" i="2"/>
  <c r="BV45" i="2"/>
  <c r="BW45" i="2"/>
  <c r="BT46" i="2"/>
  <c r="BU46" i="2"/>
  <c r="BV46" i="2"/>
  <c r="BW46" i="2"/>
  <c r="BT47" i="2"/>
  <c r="BU47" i="2"/>
  <c r="BV47" i="2"/>
  <c r="BW47" i="2"/>
  <c r="BT48" i="2"/>
  <c r="BU48" i="2"/>
  <c r="BV48" i="2"/>
  <c r="BW48" i="2"/>
  <c r="BT49" i="2"/>
  <c r="BU49" i="2"/>
  <c r="BV49" i="2"/>
  <c r="BW49" i="2"/>
  <c r="BT50" i="2"/>
  <c r="BU50" i="2"/>
  <c r="BV50" i="2"/>
  <c r="BW50" i="2"/>
  <c r="BT51" i="2"/>
  <c r="BU51" i="2"/>
  <c r="BV51" i="2"/>
  <c r="BW51" i="2"/>
  <c r="BT52" i="2"/>
  <c r="BU52" i="2"/>
  <c r="BV52" i="2"/>
  <c r="BW52" i="2"/>
  <c r="BT53" i="2"/>
  <c r="BU53" i="2"/>
  <c r="BV53" i="2"/>
  <c r="BW53" i="2"/>
  <c r="BT54" i="2"/>
  <c r="BU54" i="2"/>
  <c r="BV54" i="2"/>
  <c r="BW54" i="2"/>
  <c r="BT55" i="2"/>
  <c r="BU55" i="2"/>
  <c r="BV55" i="2"/>
  <c r="BW55" i="2"/>
  <c r="BT56" i="2"/>
  <c r="BU56" i="2"/>
  <c r="BV56" i="2"/>
  <c r="BW56" i="2"/>
  <c r="BT57" i="2"/>
  <c r="BU57" i="2"/>
  <c r="BV57" i="2"/>
  <c r="BW57" i="2"/>
  <c r="BT58" i="2"/>
  <c r="BU58" i="2"/>
  <c r="BV58" i="2"/>
  <c r="BW58" i="2"/>
  <c r="BT59" i="2"/>
  <c r="BU59" i="2"/>
  <c r="BV59" i="2"/>
  <c r="BW59" i="2"/>
  <c r="BT60" i="2"/>
  <c r="BU60" i="2"/>
  <c r="BV60" i="2"/>
  <c r="BW60" i="2"/>
  <c r="BT61" i="2"/>
  <c r="BU61" i="2"/>
  <c r="BV61" i="2"/>
  <c r="BW61" i="2"/>
  <c r="BT62" i="2"/>
  <c r="BU62" i="2"/>
  <c r="BV62" i="2"/>
  <c r="BW62" i="2"/>
  <c r="BT63" i="2"/>
  <c r="BU63" i="2"/>
  <c r="BV63" i="2"/>
  <c r="BW63" i="2"/>
  <c r="BT64" i="2"/>
  <c r="BU64" i="2"/>
  <c r="BV64" i="2"/>
  <c r="BW64" i="2"/>
  <c r="BT65" i="2"/>
  <c r="BU65" i="2"/>
  <c r="BV65" i="2"/>
  <c r="BW65" i="2"/>
  <c r="BT66" i="2"/>
  <c r="BU66" i="2"/>
  <c r="BV66" i="2"/>
  <c r="BW66" i="2"/>
  <c r="BT67" i="2"/>
  <c r="BU67" i="2"/>
  <c r="BV67" i="2"/>
  <c r="BW67" i="2"/>
  <c r="BT68" i="2"/>
  <c r="BU68" i="2"/>
  <c r="BV68" i="2"/>
  <c r="BW68" i="2"/>
  <c r="BT69" i="2"/>
  <c r="BU69" i="2"/>
  <c r="BV69" i="2"/>
  <c r="BW69" i="2"/>
  <c r="BT70" i="2"/>
  <c r="BU70" i="2"/>
  <c r="BV70" i="2"/>
  <c r="BW70" i="2"/>
  <c r="BT71" i="2"/>
  <c r="BU71" i="2"/>
  <c r="BV71" i="2"/>
  <c r="BW71" i="2"/>
  <c r="BT72" i="2"/>
  <c r="BU72" i="2"/>
  <c r="BV72" i="2"/>
  <c r="BW72" i="2"/>
  <c r="BT73" i="2"/>
  <c r="BU73" i="2"/>
  <c r="BV73" i="2"/>
  <c r="BW73" i="2"/>
  <c r="BT74" i="2"/>
  <c r="BU74" i="2"/>
  <c r="BV74" i="2"/>
  <c r="BW74" i="2"/>
  <c r="BT75" i="2"/>
  <c r="BU75" i="2"/>
  <c r="BV75" i="2"/>
  <c r="BW75" i="2"/>
  <c r="BT76" i="2"/>
  <c r="BU76" i="2"/>
  <c r="BV76" i="2"/>
  <c r="BW76" i="2"/>
  <c r="BT77" i="2"/>
  <c r="BU77" i="2"/>
  <c r="BV77" i="2"/>
  <c r="BW77" i="2"/>
  <c r="BT78" i="2"/>
  <c r="BU78" i="2"/>
  <c r="BV78" i="2"/>
  <c r="BW78" i="2"/>
  <c r="BT79" i="2"/>
  <c r="BU79" i="2"/>
  <c r="BV79" i="2"/>
  <c r="BW79" i="2"/>
  <c r="BT80" i="2"/>
  <c r="BU80" i="2"/>
  <c r="BV80" i="2"/>
  <c r="BW80" i="2"/>
  <c r="BT81" i="2"/>
  <c r="BU81" i="2"/>
  <c r="BV81" i="2"/>
  <c r="BW81" i="2"/>
  <c r="BT82" i="2"/>
  <c r="BU82" i="2"/>
  <c r="BV82" i="2"/>
  <c r="BW82" i="2"/>
  <c r="BT83" i="2"/>
  <c r="BU83" i="2"/>
  <c r="BV83" i="2"/>
  <c r="BW83" i="2"/>
  <c r="BT84" i="2"/>
  <c r="BU84" i="2"/>
  <c r="BV84" i="2"/>
  <c r="BW84" i="2"/>
  <c r="BT85" i="2"/>
  <c r="BU85" i="2"/>
  <c r="BV85" i="2"/>
  <c r="BW85" i="2"/>
  <c r="BT86" i="2"/>
  <c r="BU86" i="2"/>
  <c r="BV86" i="2"/>
  <c r="BW86" i="2"/>
  <c r="BT87" i="2"/>
  <c r="BU87" i="2"/>
  <c r="BV87" i="2"/>
  <c r="BW87" i="2"/>
  <c r="BT88" i="2"/>
  <c r="BU88" i="2"/>
  <c r="BV88" i="2"/>
  <c r="BW88" i="2"/>
  <c r="BT89" i="2"/>
  <c r="BU89" i="2"/>
  <c r="BV89" i="2"/>
  <c r="BW89" i="2"/>
  <c r="BT90" i="2"/>
  <c r="BU90" i="2"/>
  <c r="BV90" i="2"/>
  <c r="BW90" i="2"/>
  <c r="BT91" i="2"/>
  <c r="BU91" i="2"/>
  <c r="BV91" i="2"/>
  <c r="BW91" i="2"/>
  <c r="BT92" i="2"/>
  <c r="BU92" i="2"/>
  <c r="BV92" i="2"/>
  <c r="BW92" i="2"/>
  <c r="BT93" i="2"/>
  <c r="BU93" i="2"/>
  <c r="BV93" i="2"/>
  <c r="BW93" i="2"/>
  <c r="BT94" i="2"/>
  <c r="BU94" i="2"/>
  <c r="BV94" i="2"/>
  <c r="BW94" i="2"/>
  <c r="BT95" i="2"/>
  <c r="BU95" i="2"/>
  <c r="BV95" i="2"/>
  <c r="BW95" i="2"/>
  <c r="BT96" i="2"/>
  <c r="BU96" i="2"/>
  <c r="BV96" i="2"/>
  <c r="BW96" i="2"/>
  <c r="BT97" i="2"/>
  <c r="BU97" i="2"/>
  <c r="BV97" i="2"/>
  <c r="BW97" i="2"/>
  <c r="BT98" i="2"/>
  <c r="BU98" i="2"/>
  <c r="BV98" i="2"/>
  <c r="BW98" i="2"/>
  <c r="BT99" i="2"/>
  <c r="BU99" i="2"/>
  <c r="BV99" i="2"/>
  <c r="BW99" i="2"/>
  <c r="BT100" i="2"/>
  <c r="BU100" i="2"/>
  <c r="BV100" i="2"/>
  <c r="BW100" i="2"/>
  <c r="BT101" i="2"/>
  <c r="BU101" i="2"/>
  <c r="BV101" i="2"/>
  <c r="BW101" i="2"/>
  <c r="BT102" i="2"/>
  <c r="BU102" i="2"/>
  <c r="BV102" i="2"/>
  <c r="BW102" i="2"/>
  <c r="BT103" i="2"/>
  <c r="BU103" i="2"/>
  <c r="BV103" i="2"/>
  <c r="BW103" i="2"/>
  <c r="BT104" i="2"/>
  <c r="BU104" i="2"/>
  <c r="BV104" i="2"/>
  <c r="BW104" i="2"/>
  <c r="BT105" i="2"/>
  <c r="BU105" i="2"/>
  <c r="BV105" i="2"/>
  <c r="BW105" i="2"/>
  <c r="BT106" i="2"/>
  <c r="BU106" i="2"/>
  <c r="BV106" i="2"/>
  <c r="BW106" i="2"/>
  <c r="BT107" i="2"/>
  <c r="BU107" i="2"/>
  <c r="BV107" i="2"/>
  <c r="BW107" i="2"/>
  <c r="BT108" i="2"/>
  <c r="BU108" i="2"/>
  <c r="BV108" i="2"/>
  <c r="BW108" i="2"/>
  <c r="BT109" i="2"/>
  <c r="BU109" i="2"/>
  <c r="BV109" i="2"/>
  <c r="BW109" i="2"/>
  <c r="BT110" i="2"/>
  <c r="BU110" i="2"/>
  <c r="BV110" i="2"/>
  <c r="BW110" i="2"/>
  <c r="BT111" i="2"/>
  <c r="BU111" i="2"/>
  <c r="BV111" i="2"/>
  <c r="BW111" i="2"/>
  <c r="BT112" i="2"/>
  <c r="BU112" i="2"/>
  <c r="BV112" i="2"/>
  <c r="BW112" i="2"/>
  <c r="BT113" i="2"/>
  <c r="BU113" i="2"/>
  <c r="BV113" i="2"/>
  <c r="BW113" i="2"/>
  <c r="BT114" i="2"/>
  <c r="BU114" i="2"/>
  <c r="BV114" i="2"/>
  <c r="BW114" i="2"/>
  <c r="BT115" i="2"/>
  <c r="BU115" i="2"/>
  <c r="BV115" i="2"/>
  <c r="BW115" i="2"/>
  <c r="BT116" i="2"/>
  <c r="BU116" i="2"/>
  <c r="BV116" i="2"/>
  <c r="BW116" i="2"/>
  <c r="BT117" i="2"/>
  <c r="BU117" i="2"/>
  <c r="BV117" i="2"/>
  <c r="BW117" i="2"/>
  <c r="BT118" i="2"/>
  <c r="BU118" i="2"/>
  <c r="BV118" i="2"/>
  <c r="BW118" i="2"/>
  <c r="BT119" i="2"/>
  <c r="BU119" i="2"/>
  <c r="BV119" i="2"/>
  <c r="BW119" i="2"/>
  <c r="BT120" i="2"/>
  <c r="BU120" i="2"/>
  <c r="BV120" i="2"/>
  <c r="BW120" i="2"/>
  <c r="BT121" i="2"/>
  <c r="BU121" i="2"/>
  <c r="BV121" i="2"/>
  <c r="BW121" i="2"/>
  <c r="BT122" i="2"/>
  <c r="BU122" i="2"/>
  <c r="BV122" i="2"/>
  <c r="BW122" i="2"/>
  <c r="BT123" i="2"/>
  <c r="BU123" i="2"/>
  <c r="BV123" i="2"/>
  <c r="BW123" i="2"/>
  <c r="BT124" i="2"/>
  <c r="BU124" i="2"/>
  <c r="BV124" i="2"/>
  <c r="BW124" i="2"/>
  <c r="BT125" i="2"/>
  <c r="BU125" i="2"/>
  <c r="BV125" i="2"/>
  <c r="BW125" i="2"/>
  <c r="BT126" i="2"/>
  <c r="BU126" i="2"/>
  <c r="BV126" i="2"/>
  <c r="BW126" i="2"/>
  <c r="BT127" i="2"/>
  <c r="BU127" i="2"/>
  <c r="BV127" i="2"/>
  <c r="BW127" i="2"/>
  <c r="BT128" i="2"/>
  <c r="BU128" i="2"/>
  <c r="BV128" i="2"/>
  <c r="BW128" i="2"/>
  <c r="BT129" i="2"/>
  <c r="BU129" i="2"/>
  <c r="BV129" i="2"/>
  <c r="BW129" i="2"/>
  <c r="BT130" i="2"/>
  <c r="BU130" i="2"/>
  <c r="BV130" i="2"/>
  <c r="BW130" i="2"/>
  <c r="BT131" i="2"/>
  <c r="BU131" i="2"/>
  <c r="BV131" i="2"/>
  <c r="BW131" i="2"/>
  <c r="BT132" i="2"/>
  <c r="BU132" i="2"/>
  <c r="BV132" i="2"/>
  <c r="BW132" i="2"/>
  <c r="BT133" i="2"/>
  <c r="BU133" i="2"/>
  <c r="BV133" i="2"/>
  <c r="BW133" i="2"/>
  <c r="BT134" i="2"/>
  <c r="BU134" i="2"/>
  <c r="BV134" i="2"/>
  <c r="BW134" i="2"/>
  <c r="BT135" i="2"/>
  <c r="BU135" i="2"/>
  <c r="BV135" i="2"/>
  <c r="BW135" i="2"/>
  <c r="BT136" i="2"/>
  <c r="BU136" i="2"/>
  <c r="BV136" i="2"/>
  <c r="BW136" i="2"/>
  <c r="BT137" i="2"/>
  <c r="BU137" i="2"/>
  <c r="BV137" i="2"/>
  <c r="BW137" i="2"/>
  <c r="BT138" i="2"/>
  <c r="BU138" i="2"/>
  <c r="BV138" i="2"/>
  <c r="BW138" i="2"/>
  <c r="BT139" i="2"/>
  <c r="BU139" i="2"/>
  <c r="BV139" i="2"/>
  <c r="BW139" i="2"/>
  <c r="BT140" i="2"/>
  <c r="BU140" i="2"/>
  <c r="BV140" i="2"/>
  <c r="BW140" i="2"/>
  <c r="BT141" i="2"/>
  <c r="BU141" i="2"/>
  <c r="BV141" i="2"/>
  <c r="BW141" i="2"/>
  <c r="BT142" i="2"/>
  <c r="BU142" i="2"/>
  <c r="BV142" i="2"/>
  <c r="BW142" i="2"/>
  <c r="BT143" i="2"/>
  <c r="BU143" i="2"/>
  <c r="BV143" i="2"/>
  <c r="BW143" i="2"/>
  <c r="BT144" i="2"/>
  <c r="BU144" i="2"/>
  <c r="BV144" i="2"/>
  <c r="BW144" i="2"/>
  <c r="BT145" i="2"/>
  <c r="BU145" i="2"/>
  <c r="BV145" i="2"/>
  <c r="BW145" i="2"/>
  <c r="BT146" i="2"/>
  <c r="BU146" i="2"/>
  <c r="BV146" i="2"/>
  <c r="BW146" i="2"/>
  <c r="BT147" i="2"/>
  <c r="BU147" i="2"/>
  <c r="BV147" i="2"/>
  <c r="BW147" i="2"/>
  <c r="BT148" i="2"/>
  <c r="BU148" i="2"/>
  <c r="BV148" i="2"/>
  <c r="BW148" i="2"/>
  <c r="BT149" i="2"/>
  <c r="BU149" i="2"/>
  <c r="BV149" i="2"/>
  <c r="BW149" i="2"/>
  <c r="BT150" i="2"/>
  <c r="BU150" i="2"/>
  <c r="BV150" i="2"/>
  <c r="BW150" i="2"/>
  <c r="BT151" i="2"/>
  <c r="BU151" i="2"/>
  <c r="BV151" i="2"/>
  <c r="BW151" i="2"/>
  <c r="BT152" i="2"/>
  <c r="BU152" i="2"/>
  <c r="BV152" i="2"/>
  <c r="BW152" i="2"/>
  <c r="BT153" i="2"/>
  <c r="BU153" i="2"/>
  <c r="BV153" i="2"/>
  <c r="BW153" i="2"/>
  <c r="BT154" i="2"/>
  <c r="BU154" i="2"/>
  <c r="BV154" i="2"/>
  <c r="BW154" i="2"/>
  <c r="BT155" i="2"/>
  <c r="BU155" i="2"/>
  <c r="BV155" i="2"/>
  <c r="BW155" i="2"/>
  <c r="BT156" i="2"/>
  <c r="BU156" i="2"/>
  <c r="BV156" i="2"/>
  <c r="BW156" i="2"/>
  <c r="BT157" i="2"/>
  <c r="BU157" i="2"/>
  <c r="BV157" i="2"/>
  <c r="BW157" i="2"/>
  <c r="BT158" i="2"/>
  <c r="BU158" i="2"/>
  <c r="BV158" i="2"/>
  <c r="BW158" i="2"/>
  <c r="BT159" i="2"/>
  <c r="BU159" i="2"/>
  <c r="BV159" i="2"/>
  <c r="BW159" i="2"/>
  <c r="BT160" i="2"/>
  <c r="BU160" i="2"/>
  <c r="BV160" i="2"/>
  <c r="BW160" i="2"/>
  <c r="BT161" i="2"/>
  <c r="BU161" i="2"/>
  <c r="BV161" i="2"/>
  <c r="BW161" i="2"/>
  <c r="BT162" i="2"/>
  <c r="BU162" i="2"/>
  <c r="BV162" i="2"/>
  <c r="BW162" i="2"/>
  <c r="BT163" i="2"/>
  <c r="BU163" i="2"/>
  <c r="BV163" i="2"/>
  <c r="BW163" i="2"/>
  <c r="BT164" i="2"/>
  <c r="BU164" i="2"/>
  <c r="BV164" i="2"/>
  <c r="BW164" i="2"/>
  <c r="BT165" i="2"/>
  <c r="BU165" i="2"/>
  <c r="BV165" i="2"/>
  <c r="BW165" i="2"/>
  <c r="BT166" i="2"/>
  <c r="BU166" i="2"/>
  <c r="BV166" i="2"/>
  <c r="BW166" i="2"/>
  <c r="BT167" i="2"/>
  <c r="BU167" i="2"/>
  <c r="BV167" i="2"/>
  <c r="BW167" i="2"/>
  <c r="BT168" i="2"/>
  <c r="BU168" i="2"/>
  <c r="BV168" i="2"/>
  <c r="BW168" i="2"/>
  <c r="BT169" i="2"/>
  <c r="BU169" i="2"/>
  <c r="BV169" i="2"/>
  <c r="BW169" i="2"/>
  <c r="BT170" i="2"/>
  <c r="BU170" i="2"/>
  <c r="BV170" i="2"/>
  <c r="BW170" i="2"/>
  <c r="BT171" i="2"/>
  <c r="BU171" i="2"/>
  <c r="BV171" i="2"/>
  <c r="BW171" i="2"/>
  <c r="BT172" i="2"/>
  <c r="BU172" i="2"/>
  <c r="BV172" i="2"/>
  <c r="BW172" i="2"/>
  <c r="BT173" i="2"/>
  <c r="BU173" i="2"/>
  <c r="BV173" i="2"/>
  <c r="BW173" i="2"/>
  <c r="BT174" i="2"/>
  <c r="BU174" i="2"/>
  <c r="BV174" i="2"/>
  <c r="BW174" i="2"/>
  <c r="BT175" i="2"/>
  <c r="BU175" i="2"/>
  <c r="BV175" i="2"/>
  <c r="BW175" i="2"/>
  <c r="BT176" i="2"/>
  <c r="BU176" i="2"/>
  <c r="BV176" i="2"/>
  <c r="BW176" i="2"/>
  <c r="BT177" i="2"/>
  <c r="BU177" i="2"/>
  <c r="BV177" i="2"/>
  <c r="BW177" i="2"/>
  <c r="BT178" i="2"/>
  <c r="BU178" i="2"/>
  <c r="BV178" i="2"/>
  <c r="BW178" i="2"/>
  <c r="BT179" i="2"/>
  <c r="BU179" i="2"/>
  <c r="BV179" i="2"/>
  <c r="BW179" i="2"/>
  <c r="BT180" i="2"/>
  <c r="BU180" i="2"/>
  <c r="BV180" i="2"/>
  <c r="BW180" i="2"/>
  <c r="BT181" i="2"/>
  <c r="BU181" i="2"/>
  <c r="BV181" i="2"/>
  <c r="BW181" i="2"/>
  <c r="BT182" i="2"/>
  <c r="BU182" i="2"/>
  <c r="BV182" i="2"/>
  <c r="BW182" i="2"/>
  <c r="BT183" i="2"/>
  <c r="BU183" i="2"/>
  <c r="BV183" i="2"/>
  <c r="BW183" i="2"/>
  <c r="BT184" i="2"/>
  <c r="BU184" i="2"/>
  <c r="BV184" i="2"/>
  <c r="BW184" i="2"/>
  <c r="BT185" i="2"/>
  <c r="BU185" i="2"/>
  <c r="BV185" i="2"/>
  <c r="BW185" i="2"/>
  <c r="BT186" i="2"/>
  <c r="BU186" i="2"/>
  <c r="BV186" i="2"/>
  <c r="BW186" i="2"/>
  <c r="BT187" i="2"/>
  <c r="BU187" i="2"/>
  <c r="BV187" i="2"/>
  <c r="BW187" i="2"/>
  <c r="BT188" i="2"/>
  <c r="BU188" i="2"/>
  <c r="BV188" i="2"/>
  <c r="BW188" i="2"/>
  <c r="BT189" i="2"/>
  <c r="BU189" i="2"/>
  <c r="BV189" i="2"/>
  <c r="BW189" i="2"/>
  <c r="BT190" i="2"/>
  <c r="BU190" i="2"/>
  <c r="BV190" i="2"/>
  <c r="BW190" i="2"/>
  <c r="BT191" i="2"/>
  <c r="BU191" i="2"/>
  <c r="BV191" i="2"/>
  <c r="BW191" i="2"/>
  <c r="BT192" i="2"/>
  <c r="BU192" i="2"/>
  <c r="BV192" i="2"/>
  <c r="BW192" i="2"/>
  <c r="BT193" i="2"/>
  <c r="BU193" i="2"/>
  <c r="BV193" i="2"/>
  <c r="BW193" i="2"/>
  <c r="BT194" i="2"/>
  <c r="BU194" i="2"/>
  <c r="BV194" i="2"/>
  <c r="BW194" i="2"/>
  <c r="BT195" i="2"/>
  <c r="BU195" i="2"/>
  <c r="BV195" i="2"/>
  <c r="BW195" i="2"/>
  <c r="BT196" i="2"/>
  <c r="BU196" i="2"/>
  <c r="BV196" i="2"/>
  <c r="BW196" i="2"/>
  <c r="BT197" i="2"/>
  <c r="BU197" i="2"/>
  <c r="BV197" i="2"/>
  <c r="BW197" i="2"/>
  <c r="BT198" i="2"/>
  <c r="BU198" i="2"/>
  <c r="BV198" i="2"/>
  <c r="BW198" i="2"/>
  <c r="BZ41" i="2" l="1"/>
  <c r="CA41" i="2" s="1"/>
  <c r="CE41" i="2" s="1"/>
  <c r="BZ39" i="2"/>
  <c r="CA39" i="2" s="1"/>
  <c r="BZ33" i="2"/>
  <c r="CA33" i="2" s="1"/>
  <c r="CE33" i="2" s="1"/>
  <c r="BP32" i="2"/>
  <c r="BZ32" i="2"/>
  <c r="CA32" i="2" s="1"/>
  <c r="BZ36" i="2"/>
  <c r="CA36" i="2" s="1"/>
  <c r="BX36" i="2"/>
  <c r="BX40" i="2"/>
  <c r="BX38" i="2"/>
  <c r="BX37" i="2"/>
  <c r="BX45" i="2"/>
  <c r="CE223" i="2"/>
  <c r="BX32" i="2"/>
  <c r="BX30" i="2"/>
  <c r="CE270" i="2"/>
  <c r="CE268" i="2"/>
  <c r="CE266" i="2"/>
  <c r="CE262" i="2"/>
  <c r="CE260" i="2"/>
  <c r="CE258" i="2"/>
  <c r="CE254" i="2"/>
  <c r="CE252" i="2"/>
  <c r="CE250" i="2"/>
  <c r="CE246" i="2"/>
  <c r="CE244" i="2"/>
  <c r="CE242" i="2"/>
  <c r="CE238" i="2"/>
  <c r="CE236" i="2"/>
  <c r="CE234" i="2"/>
  <c r="CE230" i="2"/>
  <c r="CE228" i="2"/>
  <c r="CE226" i="2"/>
  <c r="CE222" i="2"/>
  <c r="CE220" i="2"/>
  <c r="CE218" i="2"/>
  <c r="CE214" i="2"/>
  <c r="CE212" i="2"/>
  <c r="CE210" i="2"/>
  <c r="CE206" i="2"/>
  <c r="CE204" i="2"/>
  <c r="CE202" i="2"/>
  <c r="CE198" i="2"/>
  <c r="CE196" i="2"/>
  <c r="CE194" i="2"/>
  <c r="CE190" i="2"/>
  <c r="CE188" i="2"/>
  <c r="CE186" i="2"/>
  <c r="CE182" i="2"/>
  <c r="CE180" i="2"/>
  <c r="CE178" i="2"/>
  <c r="CE174" i="2"/>
  <c r="CE172" i="2"/>
  <c r="CE170" i="2"/>
  <c r="CE166" i="2"/>
  <c r="CE164" i="2"/>
  <c r="CE162" i="2"/>
  <c r="CE160" i="2"/>
  <c r="CE158" i="2"/>
  <c r="CE156" i="2"/>
  <c r="CE154" i="2"/>
  <c r="CE150" i="2"/>
  <c r="CE148" i="2"/>
  <c r="CE146" i="2"/>
  <c r="BX49" i="2"/>
  <c r="BX47" i="2"/>
  <c r="BX41" i="2"/>
  <c r="BX39" i="2"/>
  <c r="BX50" i="2"/>
  <c r="BX35" i="2"/>
  <c r="BX33" i="2"/>
  <c r="CE48" i="2"/>
  <c r="BX48" i="2"/>
  <c r="BX46" i="2"/>
  <c r="BX44" i="2"/>
  <c r="BX34" i="2"/>
  <c r="BX42" i="2"/>
  <c r="CE15" i="2"/>
  <c r="CE19" i="2"/>
  <c r="CE398" i="2"/>
  <c r="CE396" i="2"/>
  <c r="CE394" i="2"/>
  <c r="CE390" i="2"/>
  <c r="CE388" i="2"/>
  <c r="CE386" i="2"/>
  <c r="CE382" i="2"/>
  <c r="CE380" i="2"/>
  <c r="CE378" i="2"/>
  <c r="CE374" i="2"/>
  <c r="CE372" i="2"/>
  <c r="CE370" i="2"/>
  <c r="CE366" i="2"/>
  <c r="CE364" i="2"/>
  <c r="CE362" i="2"/>
  <c r="CE358" i="2"/>
  <c r="CE356" i="2"/>
  <c r="CE354" i="2"/>
  <c r="CE350" i="2"/>
  <c r="CE348" i="2"/>
  <c r="CE346" i="2"/>
  <c r="CE342" i="2"/>
  <c r="CE340" i="2"/>
  <c r="CE338" i="2"/>
  <c r="CE334" i="2"/>
  <c r="CE332" i="2"/>
  <c r="CE330" i="2"/>
  <c r="CE326" i="2"/>
  <c r="CE324" i="2"/>
  <c r="CE322" i="2"/>
  <c r="CE318" i="2"/>
  <c r="CE316" i="2"/>
  <c r="CE314" i="2"/>
  <c r="CE310" i="2"/>
  <c r="CE308" i="2"/>
  <c r="CE306" i="2"/>
  <c r="CE302" i="2"/>
  <c r="CE300" i="2"/>
  <c r="CE298" i="2"/>
  <c r="CE294" i="2"/>
  <c r="CE292" i="2"/>
  <c r="CE290" i="2"/>
  <c r="CE286" i="2"/>
  <c r="CE284" i="2"/>
  <c r="CE282" i="2"/>
  <c r="CE278" i="2"/>
  <c r="CE276" i="2"/>
  <c r="CE274" i="2"/>
  <c r="CE142" i="2"/>
  <c r="CE140" i="2"/>
  <c r="CE138" i="2"/>
  <c r="CE134" i="2"/>
  <c r="CE132" i="2"/>
  <c r="CE126" i="2"/>
  <c r="CE124" i="2"/>
  <c r="CE122" i="2"/>
  <c r="CE118" i="2"/>
  <c r="CE116" i="2"/>
  <c r="CE114" i="2"/>
  <c r="CE110" i="2"/>
  <c r="CE108" i="2"/>
  <c r="CE106" i="2"/>
  <c r="CE102" i="2"/>
  <c r="CE100" i="2"/>
  <c r="CE98" i="2"/>
  <c r="CE94" i="2"/>
  <c r="CE92" i="2"/>
  <c r="CE90" i="2"/>
  <c r="CE86" i="2"/>
  <c r="CE84" i="2"/>
  <c r="CE82" i="2"/>
  <c r="CE78" i="2"/>
  <c r="CE76" i="2"/>
  <c r="CE74" i="2"/>
  <c r="CE70" i="2"/>
  <c r="CE68" i="2"/>
  <c r="CE66" i="2"/>
  <c r="CE62" i="2"/>
  <c r="CE60" i="2"/>
  <c r="CE58" i="2"/>
  <c r="CE53" i="2"/>
  <c r="CE51" i="2"/>
  <c r="BX350" i="2"/>
  <c r="BX286" i="2"/>
  <c r="BX222" i="2"/>
  <c r="CE103" i="2"/>
  <c r="CE130" i="2"/>
  <c r="CE399" i="2"/>
  <c r="CE397" i="2"/>
  <c r="CE395" i="2"/>
  <c r="CE393" i="2"/>
  <c r="CE391" i="2"/>
  <c r="CE389" i="2"/>
  <c r="CE387" i="2"/>
  <c r="CE385" i="2"/>
  <c r="CE383" i="2"/>
  <c r="CE381" i="2"/>
  <c r="CE379" i="2"/>
  <c r="CE377" i="2"/>
  <c r="CE375" i="2"/>
  <c r="CE373" i="2"/>
  <c r="CE371" i="2"/>
  <c r="CE369" i="2"/>
  <c r="CE367" i="2"/>
  <c r="CE365" i="2"/>
  <c r="CE363" i="2"/>
  <c r="CE361" i="2"/>
  <c r="CE359" i="2"/>
  <c r="CE357" i="2"/>
  <c r="CE355" i="2"/>
  <c r="CE353" i="2"/>
  <c r="CE351" i="2"/>
  <c r="CE349" i="2"/>
  <c r="CE347" i="2"/>
  <c r="CE345" i="2"/>
  <c r="CE343" i="2"/>
  <c r="CE341" i="2"/>
  <c r="CE339" i="2"/>
  <c r="CE337" i="2"/>
  <c r="CE335" i="2"/>
  <c r="CE333" i="2"/>
  <c r="CE331" i="2"/>
  <c r="CE329" i="2"/>
  <c r="CE327" i="2"/>
  <c r="CE325" i="2"/>
  <c r="CE323" i="2"/>
  <c r="CE321" i="2"/>
  <c r="CE319" i="2"/>
  <c r="CE317" i="2"/>
  <c r="CE315" i="2"/>
  <c r="CE313" i="2"/>
  <c r="CE311" i="2"/>
  <c r="CE309" i="2"/>
  <c r="CE307" i="2"/>
  <c r="CE305" i="2"/>
  <c r="CE303" i="2"/>
  <c r="CE301" i="2"/>
  <c r="CE299" i="2"/>
  <c r="CE297" i="2"/>
  <c r="CE295" i="2"/>
  <c r="CE293" i="2"/>
  <c r="CE291" i="2"/>
  <c r="CE289" i="2"/>
  <c r="CE287" i="2"/>
  <c r="CE285" i="2"/>
  <c r="CE283" i="2"/>
  <c r="CE281" i="2"/>
  <c r="CE277" i="2"/>
  <c r="CE275" i="2"/>
  <c r="CE247" i="2"/>
  <c r="CE239" i="2"/>
  <c r="CE231" i="2"/>
  <c r="CE215" i="2"/>
  <c r="CE207" i="2"/>
  <c r="CE199" i="2"/>
  <c r="CE191" i="2"/>
  <c r="CE183" i="2"/>
  <c r="CE175" i="2"/>
  <c r="CE167" i="2"/>
  <c r="CE159" i="2"/>
  <c r="CE151" i="2"/>
  <c r="CE143" i="2"/>
  <c r="CE135" i="2"/>
  <c r="CE127" i="2"/>
  <c r="CE119" i="2"/>
  <c r="CE111" i="2"/>
  <c r="CE95" i="2"/>
  <c r="CE87" i="2"/>
  <c r="CE79" i="2"/>
  <c r="CE71" i="2"/>
  <c r="CE63" i="2"/>
  <c r="BX181" i="2"/>
  <c r="BX173" i="2"/>
  <c r="BX171" i="2"/>
  <c r="BX169" i="2"/>
  <c r="BX165" i="2"/>
  <c r="BX163" i="2"/>
  <c r="BX161" i="2"/>
  <c r="BX157" i="2"/>
  <c r="BX149" i="2"/>
  <c r="BX147" i="2"/>
  <c r="BX145" i="2"/>
  <c r="BX117" i="2"/>
  <c r="CE400" i="2"/>
  <c r="CE392" i="2"/>
  <c r="CE384" i="2"/>
  <c r="CE376" i="2"/>
  <c r="CE368" i="2"/>
  <c r="CE360" i="2"/>
  <c r="CE352" i="2"/>
  <c r="CE344" i="2"/>
  <c r="CE336" i="2"/>
  <c r="CE328" i="2"/>
  <c r="CE320" i="2"/>
  <c r="CE312" i="2"/>
  <c r="CE304" i="2"/>
  <c r="CE296" i="2"/>
  <c r="CE288" i="2"/>
  <c r="BX251" i="2"/>
  <c r="CE279" i="2"/>
  <c r="CE271" i="2"/>
  <c r="CE263" i="2"/>
  <c r="CE255" i="2"/>
  <c r="CE273" i="2"/>
  <c r="CE269" i="2"/>
  <c r="CE267" i="2"/>
  <c r="CE265" i="2"/>
  <c r="CE261" i="2"/>
  <c r="CE259" i="2"/>
  <c r="CE257" i="2"/>
  <c r="CE253" i="2"/>
  <c r="CE251" i="2"/>
  <c r="CE249" i="2"/>
  <c r="CE245" i="2"/>
  <c r="CE243" i="2"/>
  <c r="CE241" i="2"/>
  <c r="CE237" i="2"/>
  <c r="CE235" i="2"/>
  <c r="CE233" i="2"/>
  <c r="CE229" i="2"/>
  <c r="CE227" i="2"/>
  <c r="CE225" i="2"/>
  <c r="CE221" i="2"/>
  <c r="CE219" i="2"/>
  <c r="CE217" i="2"/>
  <c r="CE213" i="2"/>
  <c r="CE211" i="2"/>
  <c r="CE209" i="2"/>
  <c r="CE205" i="2"/>
  <c r="CE203" i="2"/>
  <c r="CE201" i="2"/>
  <c r="CE197" i="2"/>
  <c r="CE195" i="2"/>
  <c r="CE193" i="2"/>
  <c r="CE189" i="2"/>
  <c r="CE187" i="2"/>
  <c r="CE185" i="2"/>
  <c r="CE181" i="2"/>
  <c r="CE179" i="2"/>
  <c r="CE177" i="2"/>
  <c r="CE173" i="2"/>
  <c r="CE171" i="2"/>
  <c r="CE169" i="2"/>
  <c r="CE165" i="2"/>
  <c r="CE163" i="2"/>
  <c r="CE161" i="2"/>
  <c r="CE157" i="2"/>
  <c r="CE155" i="2"/>
  <c r="CE153" i="2"/>
  <c r="CE149" i="2"/>
  <c r="CE147" i="2"/>
  <c r="CE145" i="2"/>
  <c r="CE141" i="2"/>
  <c r="CE139" i="2"/>
  <c r="CE137" i="2"/>
  <c r="CE133" i="2"/>
  <c r="CE131" i="2"/>
  <c r="CE129" i="2"/>
  <c r="CE125" i="2"/>
  <c r="CE123" i="2"/>
  <c r="CE121" i="2"/>
  <c r="CE117" i="2"/>
  <c r="CE115" i="2"/>
  <c r="CE113" i="2"/>
  <c r="CE109" i="2"/>
  <c r="CE107" i="2"/>
  <c r="CE105" i="2"/>
  <c r="CE101" i="2"/>
  <c r="CE99" i="2"/>
  <c r="CE97" i="2"/>
  <c r="CE93" i="2"/>
  <c r="CE91" i="2"/>
  <c r="CE89" i="2"/>
  <c r="CE85" i="2"/>
  <c r="CE83" i="2"/>
  <c r="CE81" i="2"/>
  <c r="CE77" i="2"/>
  <c r="CE75" i="2"/>
  <c r="CE73" i="2"/>
  <c r="CE69" i="2"/>
  <c r="CE67" i="2"/>
  <c r="CE65" i="2"/>
  <c r="CE61" i="2"/>
  <c r="CE59" i="2"/>
  <c r="CE57" i="2"/>
  <c r="CE54" i="2"/>
  <c r="CE52" i="2"/>
  <c r="CE280" i="2"/>
  <c r="CE272" i="2"/>
  <c r="CE264" i="2"/>
  <c r="CE256" i="2"/>
  <c r="CE248" i="2"/>
  <c r="CE240" i="2"/>
  <c r="CE232" i="2"/>
  <c r="CE224" i="2"/>
  <c r="CE216" i="2"/>
  <c r="CE208" i="2"/>
  <c r="CE200" i="2"/>
  <c r="CE192" i="2"/>
  <c r="CE184" i="2"/>
  <c r="CE176" i="2"/>
  <c r="CE168" i="2"/>
  <c r="CE152" i="2"/>
  <c r="CE144" i="2"/>
  <c r="CE136" i="2"/>
  <c r="CE128" i="2"/>
  <c r="CE120" i="2"/>
  <c r="CE112" i="2"/>
  <c r="CE104" i="2"/>
  <c r="CE96" i="2"/>
  <c r="CE88" i="2"/>
  <c r="CE80" i="2"/>
  <c r="CE72" i="2"/>
  <c r="CE64" i="2"/>
  <c r="CE56" i="2"/>
  <c r="CE55" i="2"/>
  <c r="BX154" i="2"/>
  <c r="BX358" i="2"/>
  <c r="BX366" i="2"/>
  <c r="BX108" i="2"/>
  <c r="BX106" i="2"/>
  <c r="BX100" i="2"/>
  <c r="BX398" i="2"/>
  <c r="BX390" i="2"/>
  <c r="BX388" i="2"/>
  <c r="BX386" i="2"/>
  <c r="BX374" i="2"/>
  <c r="BX372" i="2"/>
  <c r="BX370" i="2"/>
  <c r="BX342" i="2"/>
  <c r="BX334" i="2"/>
  <c r="BX332" i="2"/>
  <c r="BX318" i="2"/>
  <c r="BX316" i="2"/>
  <c r="BX310" i="2"/>
  <c r="BX308" i="2"/>
  <c r="BX306" i="2"/>
  <c r="BX278" i="2"/>
  <c r="BX270" i="2"/>
  <c r="BX268" i="2"/>
  <c r="BX266" i="2"/>
  <c r="BX254" i="2"/>
  <c r="BX252" i="2"/>
  <c r="BX250" i="2"/>
  <c r="BX246" i="2"/>
  <c r="BX214" i="2"/>
  <c r="BX206" i="2"/>
  <c r="BX204" i="2"/>
  <c r="BX202" i="2"/>
  <c r="BX72" i="2"/>
  <c r="BX70" i="2"/>
  <c r="BX191" i="2"/>
  <c r="BX349" i="2"/>
  <c r="BX115" i="2"/>
  <c r="BX83" i="2"/>
  <c r="BX75" i="2"/>
  <c r="BX61" i="2"/>
  <c r="CE38" i="2"/>
  <c r="CF38" i="2" s="1"/>
  <c r="CE31" i="2"/>
  <c r="CF31" i="2" s="1"/>
  <c r="CE46" i="2"/>
  <c r="CF46" i="2" s="1"/>
  <c r="CE45" i="2"/>
  <c r="CF45" i="2" s="1"/>
  <c r="CE24" i="2"/>
  <c r="CE10" i="2"/>
  <c r="CE47" i="2"/>
  <c r="CE30" i="2"/>
  <c r="CE23" i="2"/>
  <c r="CE39" i="2"/>
  <c r="CE49" i="2"/>
  <c r="CE25" i="1"/>
  <c r="CF25" i="1" s="1"/>
  <c r="CE35" i="1"/>
  <c r="CE42" i="1"/>
  <c r="CE43" i="1"/>
  <c r="CE47" i="1"/>
  <c r="CE29" i="1"/>
  <c r="CE45" i="1"/>
  <c r="CE20" i="1"/>
  <c r="CF20" i="1" s="1"/>
  <c r="CE21" i="1"/>
  <c r="CE22" i="1"/>
  <c r="CF22" i="1" s="1"/>
  <c r="CF35" i="1"/>
  <c r="CE32" i="1"/>
  <c r="CF41" i="1"/>
  <c r="CF45" i="1"/>
  <c r="CF31" i="1"/>
  <c r="CF47" i="1"/>
  <c r="CE28" i="1"/>
  <c r="CF37" i="1"/>
  <c r="CE44" i="1"/>
  <c r="CF44" i="1" s="1"/>
  <c r="CF29" i="1"/>
  <c r="CE18" i="1"/>
  <c r="CF18" i="1" s="1"/>
  <c r="CF27" i="1"/>
  <c r="CE34" i="1"/>
  <c r="CF34" i="1" s="1"/>
  <c r="CF43" i="1"/>
  <c r="CF19" i="1"/>
  <c r="CF21" i="1"/>
  <c r="CE24" i="1"/>
  <c r="CF24" i="1" s="1"/>
  <c r="CF33" i="1"/>
  <c r="CF38" i="1"/>
  <c r="CE40" i="1"/>
  <c r="CF40" i="1" s="1"/>
  <c r="CF23" i="1"/>
  <c r="CF28" i="1"/>
  <c r="CE30" i="1"/>
  <c r="CF30" i="1" s="1"/>
  <c r="CF39" i="1"/>
  <c r="CE46" i="1"/>
  <c r="CF51" i="1"/>
  <c r="CF58" i="1"/>
  <c r="BX440" i="1"/>
  <c r="BX452" i="1" s="1"/>
  <c r="CF9" i="1"/>
  <c r="CF36" i="1"/>
  <c r="CF46" i="1"/>
  <c r="CF54" i="1"/>
  <c r="CF62" i="1"/>
  <c r="CF10" i="1"/>
  <c r="CF26" i="1"/>
  <c r="CF42" i="1"/>
  <c r="CF57" i="1"/>
  <c r="CF16" i="1"/>
  <c r="CF32" i="1"/>
  <c r="CF50" i="1"/>
  <c r="CF60" i="1"/>
  <c r="CF64" i="1"/>
  <c r="CE440" i="1"/>
  <c r="CE452" i="1" s="1"/>
  <c r="CF86" i="1"/>
  <c r="CF149" i="1"/>
  <c r="CF156" i="1"/>
  <c r="CF181" i="1"/>
  <c r="CF188" i="1"/>
  <c r="BX79" i="1"/>
  <c r="CE92" i="1"/>
  <c r="CF92" i="1" s="1"/>
  <c r="BX99" i="1"/>
  <c r="CF99" i="1" s="1"/>
  <c r="CE102" i="1"/>
  <c r="CE105" i="1"/>
  <c r="CF105" i="1" s="1"/>
  <c r="CE124" i="1"/>
  <c r="CF124" i="1" s="1"/>
  <c r="BX131" i="1"/>
  <c r="CF131" i="1" s="1"/>
  <c r="CE134" i="1"/>
  <c r="CE137" i="1"/>
  <c r="CF153" i="1"/>
  <c r="CE156" i="1"/>
  <c r="BX163" i="1"/>
  <c r="CF163" i="1" s="1"/>
  <c r="CE166" i="1"/>
  <c r="CE169" i="1"/>
  <c r="CE188" i="1"/>
  <c r="CF195" i="1"/>
  <c r="CF117" i="1"/>
  <c r="BZ440" i="1"/>
  <c r="BZ452" i="1" s="1"/>
  <c r="BZ402" i="1"/>
  <c r="CF84" i="1"/>
  <c r="CF110" i="1"/>
  <c r="CF111" i="1"/>
  <c r="BX112" i="1"/>
  <c r="CF112" i="1" s="1"/>
  <c r="CF116" i="1"/>
  <c r="CF142" i="1"/>
  <c r="CF143" i="1"/>
  <c r="CF148" i="1"/>
  <c r="CF174" i="1"/>
  <c r="CF175" i="1"/>
  <c r="CF180" i="1"/>
  <c r="CF196" i="1"/>
  <c r="CF201" i="1"/>
  <c r="CF85" i="1"/>
  <c r="CA440" i="1"/>
  <c r="CA452" i="1" s="1"/>
  <c r="CA402" i="1"/>
  <c r="CE70" i="1"/>
  <c r="CF70" i="1" s="1"/>
  <c r="CF73" i="1"/>
  <c r="CE76" i="1"/>
  <c r="CF76" i="1" s="1"/>
  <c r="CF81" i="1"/>
  <c r="CF113" i="1"/>
  <c r="CF145" i="1"/>
  <c r="CF177" i="1"/>
  <c r="CF218" i="1"/>
  <c r="BV402" i="1"/>
  <c r="BV440" i="1"/>
  <c r="BV452" i="1" s="1"/>
  <c r="BW402" i="1"/>
  <c r="BW440" i="1"/>
  <c r="BW452" i="1" s="1"/>
  <c r="CB402" i="1"/>
  <c r="CB440" i="1"/>
  <c r="CB452" i="1" s="1"/>
  <c r="CE62" i="1"/>
  <c r="CE71" i="1"/>
  <c r="CF71" i="1" s="1"/>
  <c r="CE78" i="1"/>
  <c r="CF78" i="1" s="1"/>
  <c r="CE86" i="1"/>
  <c r="CE88" i="1"/>
  <c r="CF88" i="1" s="1"/>
  <c r="BX101" i="1"/>
  <c r="CF101" i="1" s="1"/>
  <c r="CF102" i="1"/>
  <c r="BX103" i="1"/>
  <c r="CF103" i="1" s="1"/>
  <c r="BX104" i="1"/>
  <c r="CF104" i="1" s="1"/>
  <c r="CE120" i="1"/>
  <c r="CF120" i="1" s="1"/>
  <c r="BX133" i="1"/>
  <c r="CF133" i="1" s="1"/>
  <c r="CF134" i="1"/>
  <c r="BX135" i="1"/>
  <c r="CF135" i="1" s="1"/>
  <c r="BX136" i="1"/>
  <c r="CF136" i="1" s="1"/>
  <c r="CF140" i="1"/>
  <c r="BX165" i="1"/>
  <c r="CF165" i="1" s="1"/>
  <c r="CF166" i="1"/>
  <c r="BX167" i="1"/>
  <c r="CF167" i="1" s="1"/>
  <c r="BX168" i="1"/>
  <c r="CF168" i="1" s="1"/>
  <c r="CE184" i="1"/>
  <c r="CF184" i="1" s="1"/>
  <c r="CF197" i="1"/>
  <c r="CE211" i="1"/>
  <c r="CF211" i="1" s="1"/>
  <c r="BT402" i="1"/>
  <c r="BT440" i="1"/>
  <c r="BT452" i="1" s="1"/>
  <c r="CC402" i="1"/>
  <c r="CC440" i="1"/>
  <c r="CC452" i="1" s="1"/>
  <c r="CE66" i="1"/>
  <c r="CF66" i="1" s="1"/>
  <c r="BX69" i="1"/>
  <c r="CF69" i="1" s="1"/>
  <c r="CE72" i="1"/>
  <c r="CF72" i="1" s="1"/>
  <c r="BX75" i="1"/>
  <c r="CF75" i="1" s="1"/>
  <c r="CE79" i="1"/>
  <c r="BX83" i="1"/>
  <c r="CF83" i="1" s="1"/>
  <c r="CE89" i="1"/>
  <c r="CF89" i="1" s="1"/>
  <c r="CE108" i="1"/>
  <c r="CF108" i="1" s="1"/>
  <c r="BX115" i="1"/>
  <c r="CF115" i="1" s="1"/>
  <c r="CE118" i="1"/>
  <c r="CF118" i="1" s="1"/>
  <c r="CE121" i="1"/>
  <c r="CF121" i="1" s="1"/>
  <c r="CF137" i="1"/>
  <c r="CE140" i="1"/>
  <c r="BX147" i="1"/>
  <c r="CF147" i="1" s="1"/>
  <c r="CE150" i="1"/>
  <c r="CF150" i="1" s="1"/>
  <c r="CE153" i="1"/>
  <c r="CF169" i="1"/>
  <c r="CE172" i="1"/>
  <c r="CF172" i="1" s="1"/>
  <c r="BX179" i="1"/>
  <c r="CF179" i="1" s="1"/>
  <c r="CE182" i="1"/>
  <c r="CF182" i="1" s="1"/>
  <c r="CE185" i="1"/>
  <c r="CF185" i="1" s="1"/>
  <c r="CF203" i="1"/>
  <c r="CF68" i="1"/>
  <c r="CF107" i="1"/>
  <c r="BU402" i="1"/>
  <c r="BU440" i="1"/>
  <c r="BU452" i="1" s="1"/>
  <c r="CD402" i="1"/>
  <c r="CD440" i="1"/>
  <c r="CD452" i="1" s="1"/>
  <c r="CF59" i="1"/>
  <c r="BX61" i="1"/>
  <c r="CF61" i="1" s="1"/>
  <c r="CE63" i="1"/>
  <c r="CF63" i="1" s="1"/>
  <c r="BX65" i="1"/>
  <c r="CF65" i="1" s="1"/>
  <c r="BX93" i="1"/>
  <c r="CF93" i="1" s="1"/>
  <c r="BX96" i="1"/>
  <c r="CF96" i="1" s="1"/>
  <c r="CF100" i="1"/>
  <c r="BX125" i="1"/>
  <c r="CF125" i="1" s="1"/>
  <c r="BX128" i="1"/>
  <c r="CF128" i="1" s="1"/>
  <c r="CF132" i="1"/>
  <c r="BX157" i="1"/>
  <c r="CF157" i="1" s="1"/>
  <c r="BX160" i="1"/>
  <c r="CF160" i="1" s="1"/>
  <c r="CF164" i="1"/>
  <c r="BX189" i="1"/>
  <c r="CF189" i="1" s="1"/>
  <c r="BX192" i="1"/>
  <c r="CF192" i="1" s="1"/>
  <c r="BX210" i="1"/>
  <c r="BX215" i="1"/>
  <c r="CF215" i="1" s="1"/>
  <c r="CF251" i="1"/>
  <c r="CF253" i="1"/>
  <c r="CF255" i="1"/>
  <c r="BX258" i="1"/>
  <c r="CF258" i="1" s="1"/>
  <c r="CE267" i="1"/>
  <c r="CF315" i="1"/>
  <c r="CF317" i="1"/>
  <c r="CF319" i="1"/>
  <c r="BX322" i="1"/>
  <c r="CF322" i="1" s="1"/>
  <c r="CE331" i="1"/>
  <c r="CF381" i="1"/>
  <c r="CF383" i="1"/>
  <c r="BX386" i="1"/>
  <c r="CF386" i="1" s="1"/>
  <c r="CE395" i="1"/>
  <c r="CF395" i="1" s="1"/>
  <c r="CF396" i="1"/>
  <c r="CF216" i="1"/>
  <c r="CF217" i="1"/>
  <c r="CF254" i="1"/>
  <c r="CF280" i="1"/>
  <c r="CF281" i="1"/>
  <c r="CF318" i="1"/>
  <c r="CF344" i="1"/>
  <c r="CF345" i="1"/>
  <c r="CF363" i="1"/>
  <c r="CF382" i="1"/>
  <c r="BX224" i="1"/>
  <c r="CF224" i="1" s="1"/>
  <c r="BX225" i="1"/>
  <c r="CF225" i="1" s="1"/>
  <c r="CF237" i="1"/>
  <c r="BX239" i="1"/>
  <c r="CF239" i="1" s="1"/>
  <c r="CF252" i="1"/>
  <c r="CE272" i="1"/>
  <c r="CF272" i="1" s="1"/>
  <c r="CF278" i="1"/>
  <c r="CF301" i="1"/>
  <c r="BX303" i="1"/>
  <c r="CF303" i="1" s="1"/>
  <c r="CF305" i="1"/>
  <c r="CF316" i="1"/>
  <c r="CE336" i="1"/>
  <c r="CF342" i="1"/>
  <c r="CF365" i="1"/>
  <c r="BX367" i="1"/>
  <c r="CF367" i="1" s="1"/>
  <c r="CF368" i="1"/>
  <c r="CE400" i="1"/>
  <c r="CE200" i="1"/>
  <c r="CF200" i="1" s="1"/>
  <c r="CE201" i="1"/>
  <c r="CE202" i="1"/>
  <c r="CF202" i="1" s="1"/>
  <c r="CE232" i="1"/>
  <c r="CF232" i="1" s="1"/>
  <c r="CF238" i="1"/>
  <c r="CF259" i="1"/>
  <c r="CF261" i="1"/>
  <c r="BX263" i="1"/>
  <c r="CF263" i="1" s="1"/>
  <c r="CF264" i="1"/>
  <c r="CF265" i="1"/>
  <c r="BX266" i="1"/>
  <c r="CF266" i="1" s="1"/>
  <c r="CE275" i="1"/>
  <c r="CF275" i="1" s="1"/>
  <c r="CF276" i="1"/>
  <c r="CE296" i="1"/>
  <c r="CF296" i="1" s="1"/>
  <c r="CF302" i="1"/>
  <c r="CF325" i="1"/>
  <c r="BX327" i="1"/>
  <c r="CF327" i="1" s="1"/>
  <c r="CF328" i="1"/>
  <c r="CF329" i="1"/>
  <c r="BX330" i="1"/>
  <c r="CF330" i="1" s="1"/>
  <c r="CE339" i="1"/>
  <c r="CF339" i="1" s="1"/>
  <c r="CF340" i="1"/>
  <c r="CE360" i="1"/>
  <c r="CF360" i="1" s="1"/>
  <c r="CF366" i="1"/>
  <c r="CF389" i="1"/>
  <c r="BX391" i="1"/>
  <c r="CF391" i="1" s="1"/>
  <c r="CF392" i="1"/>
  <c r="CF393" i="1"/>
  <c r="BX394" i="1"/>
  <c r="CF394" i="1" s="1"/>
  <c r="CE193" i="1"/>
  <c r="CF193" i="1" s="1"/>
  <c r="CE203" i="1"/>
  <c r="CE208" i="1"/>
  <c r="CF208" i="1" s="1"/>
  <c r="CE209" i="1"/>
  <c r="CF209" i="1" s="1"/>
  <c r="CE210" i="1"/>
  <c r="CE235" i="1"/>
  <c r="CF235" i="1" s="1"/>
  <c r="CF236" i="1"/>
  <c r="CE256" i="1"/>
  <c r="CF256" i="1" s="1"/>
  <c r="CF262" i="1"/>
  <c r="CF283" i="1"/>
  <c r="BX287" i="1"/>
  <c r="CF287" i="1" s="1"/>
  <c r="CF288" i="1"/>
  <c r="CF289" i="1"/>
  <c r="BX290" i="1"/>
  <c r="CF290" i="1" s="1"/>
  <c r="CE299" i="1"/>
  <c r="CF299" i="1" s="1"/>
  <c r="CF300" i="1"/>
  <c r="CE320" i="1"/>
  <c r="CF320" i="1" s="1"/>
  <c r="CF326" i="1"/>
  <c r="CF347" i="1"/>
  <c r="BX351" i="1"/>
  <c r="CF351" i="1" s="1"/>
  <c r="CF352" i="1"/>
  <c r="CF353" i="1"/>
  <c r="BX354" i="1"/>
  <c r="CF354" i="1" s="1"/>
  <c r="CE363" i="1"/>
  <c r="CF364" i="1"/>
  <c r="CF371" i="1"/>
  <c r="CE384" i="1"/>
  <c r="CF384" i="1" s="1"/>
  <c r="CF390" i="1"/>
  <c r="CF307" i="1"/>
  <c r="BX314" i="1"/>
  <c r="CF314" i="1" s="1"/>
  <c r="CE323" i="1"/>
  <c r="CF323" i="1" s="1"/>
  <c r="BX378" i="1"/>
  <c r="CF378" i="1" s="1"/>
  <c r="CE387" i="1"/>
  <c r="CF387" i="1" s="1"/>
  <c r="CF388" i="1"/>
  <c r="BX199" i="1"/>
  <c r="CF199" i="1" s="1"/>
  <c r="CE224" i="1"/>
  <c r="CE225" i="1"/>
  <c r="CE240" i="1"/>
  <c r="CF240" i="1" s="1"/>
  <c r="CF246" i="1"/>
  <c r="CF267" i="1"/>
  <c r="CF269" i="1"/>
  <c r="BX271" i="1"/>
  <c r="CF271" i="1" s="1"/>
  <c r="CF284" i="1"/>
  <c r="CE304" i="1"/>
  <c r="CF304" i="1" s="1"/>
  <c r="CF331" i="1"/>
  <c r="CF333" i="1"/>
  <c r="BX335" i="1"/>
  <c r="CF335" i="1" s="1"/>
  <c r="CF336" i="1"/>
  <c r="CF348" i="1"/>
  <c r="CE368" i="1"/>
  <c r="CF374" i="1"/>
  <c r="CF397" i="1"/>
  <c r="BX399" i="1"/>
  <c r="CF399" i="1" s="1"/>
  <c r="CF400" i="1"/>
  <c r="CE39" i="3"/>
  <c r="CE47" i="3"/>
  <c r="CF47" i="3" s="1"/>
  <c r="CF43" i="3"/>
  <c r="CE34" i="3"/>
  <c r="CE46" i="3"/>
  <c r="CF34" i="3"/>
  <c r="CF18" i="3"/>
  <c r="CF15" i="3"/>
  <c r="CF26" i="3"/>
  <c r="CF39" i="3"/>
  <c r="CE42" i="3"/>
  <c r="CE20" i="3"/>
  <c r="CE43" i="3"/>
  <c r="CF13" i="3"/>
  <c r="CE19" i="3"/>
  <c r="CE25" i="3"/>
  <c r="CE30" i="3"/>
  <c r="CF30" i="3" s="1"/>
  <c r="CE21" i="3"/>
  <c r="CE26" i="3"/>
  <c r="CE37" i="3"/>
  <c r="CF38" i="3"/>
  <c r="CF41" i="3"/>
  <c r="CE44" i="3"/>
  <c r="CE10" i="3"/>
  <c r="CE11" i="3"/>
  <c r="CE12" i="3"/>
  <c r="CF12" i="3" s="1"/>
  <c r="CE13" i="3"/>
  <c r="CE14" i="3"/>
  <c r="CE15" i="3"/>
  <c r="CE16" i="3"/>
  <c r="CF16" i="3" s="1"/>
  <c r="CE45" i="3"/>
  <c r="CF21" i="3"/>
  <c r="CF10" i="3"/>
  <c r="CF14" i="3"/>
  <c r="CF28" i="3"/>
  <c r="CF11" i="3"/>
  <c r="CF17" i="3"/>
  <c r="CB402" i="3"/>
  <c r="CF94" i="3"/>
  <c r="CF95" i="3"/>
  <c r="CF96" i="3"/>
  <c r="CF97" i="3"/>
  <c r="CF101" i="3"/>
  <c r="CF102" i="3"/>
  <c r="CF103" i="3"/>
  <c r="CF104" i="3"/>
  <c r="CF167" i="3"/>
  <c r="CF168" i="3"/>
  <c r="CF169" i="3"/>
  <c r="CF175" i="3"/>
  <c r="CF176" i="3"/>
  <c r="CF177" i="3"/>
  <c r="CF183" i="3"/>
  <c r="CF184" i="3"/>
  <c r="BT402" i="3"/>
  <c r="CC402" i="3"/>
  <c r="CF44" i="3"/>
  <c r="CF90" i="3"/>
  <c r="CF99" i="3"/>
  <c r="CF108" i="3"/>
  <c r="CF109" i="3"/>
  <c r="CF110" i="3"/>
  <c r="CF111" i="3"/>
  <c r="CF112" i="3"/>
  <c r="CF162" i="3"/>
  <c r="CF171" i="3"/>
  <c r="CF173" i="3"/>
  <c r="CF179" i="3"/>
  <c r="CF181" i="3"/>
  <c r="BU402" i="3"/>
  <c r="CD402" i="3"/>
  <c r="CE23" i="3"/>
  <c r="CF23" i="3" s="1"/>
  <c r="CE27" i="3"/>
  <c r="CF27" i="3" s="1"/>
  <c r="CE31" i="3"/>
  <c r="CF31" i="3" s="1"/>
  <c r="CE35" i="3"/>
  <c r="CF35" i="3" s="1"/>
  <c r="CF45" i="3"/>
  <c r="CF98" i="3"/>
  <c r="CF107" i="3"/>
  <c r="CF116" i="3"/>
  <c r="CF117" i="3"/>
  <c r="CF118" i="3"/>
  <c r="CF119" i="3"/>
  <c r="CF120" i="3"/>
  <c r="CF170" i="3"/>
  <c r="CF178" i="3"/>
  <c r="CF187" i="3"/>
  <c r="BV402" i="3"/>
  <c r="CF46" i="3"/>
  <c r="CF106" i="3"/>
  <c r="CF115" i="3"/>
  <c r="CF124" i="3"/>
  <c r="CF125" i="3"/>
  <c r="CF126" i="3"/>
  <c r="CF127" i="3"/>
  <c r="CF128" i="3"/>
  <c r="CF192" i="3"/>
  <c r="CF19" i="3"/>
  <c r="CE24" i="3"/>
  <c r="CF24" i="3" s="1"/>
  <c r="CF25" i="3"/>
  <c r="CE28" i="3"/>
  <c r="CE32" i="3"/>
  <c r="CF32" i="3" s="1"/>
  <c r="CF33" i="3"/>
  <c r="CE36" i="3"/>
  <c r="CF36" i="3" s="1"/>
  <c r="CF37" i="3"/>
  <c r="BX9" i="3"/>
  <c r="CF22" i="3"/>
  <c r="CF40" i="3"/>
  <c r="CF52" i="3"/>
  <c r="CF54" i="3"/>
  <c r="CF60" i="3"/>
  <c r="CF122" i="3"/>
  <c r="CF131" i="3"/>
  <c r="CF133" i="3"/>
  <c r="CF139" i="3"/>
  <c r="CF142" i="3"/>
  <c r="CF148" i="3"/>
  <c r="CA9" i="3"/>
  <c r="CF20" i="3"/>
  <c r="CF42" i="3"/>
  <c r="CF67" i="3"/>
  <c r="CF75" i="3"/>
  <c r="CF83" i="3"/>
  <c r="CF86" i="3"/>
  <c r="CF92" i="3"/>
  <c r="CF155" i="3"/>
  <c r="CF158" i="3"/>
  <c r="CF164" i="3"/>
  <c r="CE190" i="3"/>
  <c r="CE196" i="3"/>
  <c r="CE197" i="3"/>
  <c r="BX200" i="3"/>
  <c r="CF200" i="3" s="1"/>
  <c r="BX219" i="3"/>
  <c r="CF219" i="3" s="1"/>
  <c r="CE229" i="3"/>
  <c r="CF300" i="3"/>
  <c r="CF186" i="3"/>
  <c r="CE198" i="3"/>
  <c r="CF217" i="3"/>
  <c r="CF233" i="3"/>
  <c r="CF240" i="3"/>
  <c r="CF255" i="3"/>
  <c r="CF271" i="3"/>
  <c r="CF287" i="3"/>
  <c r="CF303" i="3"/>
  <c r="CF319" i="3"/>
  <c r="CF335" i="3"/>
  <c r="CF351" i="3"/>
  <c r="CF367" i="3"/>
  <c r="CF383" i="3"/>
  <c r="BX188" i="3"/>
  <c r="CF188" i="3" s="1"/>
  <c r="BX211" i="3"/>
  <c r="CF211" i="3" s="1"/>
  <c r="CF243" i="3"/>
  <c r="CF245" i="3"/>
  <c r="CF246" i="3"/>
  <c r="CF316" i="3"/>
  <c r="CF332" i="3"/>
  <c r="CF348" i="3"/>
  <c r="CF364" i="3"/>
  <c r="CF380" i="3"/>
  <c r="CF396" i="3"/>
  <c r="CF209" i="3"/>
  <c r="CF212" i="3"/>
  <c r="CF213" i="3"/>
  <c r="CF214" i="3"/>
  <c r="CF260" i="3"/>
  <c r="CF261" i="3"/>
  <c r="CF262" i="3"/>
  <c r="CF276" i="3"/>
  <c r="CF277" i="3"/>
  <c r="CF278" i="3"/>
  <c r="CF292" i="3"/>
  <c r="CF293" i="3"/>
  <c r="CF294" i="3"/>
  <c r="CF310" i="3"/>
  <c r="CF326" i="3"/>
  <c r="CF342" i="3"/>
  <c r="CF358" i="3"/>
  <c r="CF374" i="3"/>
  <c r="CF390" i="3"/>
  <c r="CF190" i="3"/>
  <c r="CF193" i="3"/>
  <c r="BX196" i="3"/>
  <c r="CF196" i="3" s="1"/>
  <c r="BX197" i="3"/>
  <c r="CF203" i="3"/>
  <c r="CF226" i="3"/>
  <c r="CF227" i="3"/>
  <c r="BX228" i="3"/>
  <c r="CF228" i="3" s="1"/>
  <c r="CF229" i="3"/>
  <c r="CF241" i="3"/>
  <c r="CF198" i="3"/>
  <c r="CF201" i="3"/>
  <c r="CF204" i="3"/>
  <c r="CF205" i="3"/>
  <c r="CF206" i="3"/>
  <c r="CE209" i="3"/>
  <c r="BX216" i="3"/>
  <c r="CF216" i="3" s="1"/>
  <c r="CE220" i="3"/>
  <c r="CF220" i="3" s="1"/>
  <c r="CE221" i="3"/>
  <c r="CF221" i="3" s="1"/>
  <c r="CF263" i="3"/>
  <c r="CF279" i="3"/>
  <c r="CF295" i="3"/>
  <c r="CF311" i="3"/>
  <c r="CF327" i="3"/>
  <c r="CF343" i="3"/>
  <c r="CF359" i="3"/>
  <c r="CF375" i="3"/>
  <c r="CF391" i="3"/>
  <c r="CE193" i="3"/>
  <c r="CF232" i="3"/>
  <c r="CF308" i="3"/>
  <c r="CF324" i="3"/>
  <c r="CF340" i="3"/>
  <c r="CF356" i="3"/>
  <c r="CF372" i="3"/>
  <c r="CF388" i="3"/>
  <c r="CF366" i="3"/>
  <c r="BX101" i="2"/>
  <c r="BX97" i="2"/>
  <c r="BX95" i="2"/>
  <c r="BX93" i="2"/>
  <c r="BX77" i="2"/>
  <c r="BX67" i="2"/>
  <c r="BX353" i="2"/>
  <c r="BX351" i="2"/>
  <c r="BX293" i="2"/>
  <c r="BX188" i="2"/>
  <c r="BX53" i="2"/>
  <c r="BX297" i="2"/>
  <c r="BX295" i="2"/>
  <c r="BX281" i="2"/>
  <c r="BX269" i="2"/>
  <c r="BX229" i="2"/>
  <c r="BX194" i="2"/>
  <c r="BX192" i="2"/>
  <c r="BX190" i="2"/>
  <c r="BX172" i="2"/>
  <c r="BX124" i="2"/>
  <c r="BX122" i="2"/>
  <c r="BX400" i="2"/>
  <c r="BX352" i="2"/>
  <c r="BX273" i="2"/>
  <c r="BX271" i="2"/>
  <c r="BX233" i="2"/>
  <c r="BX231" i="2"/>
  <c r="BX205" i="2"/>
  <c r="BX189" i="2"/>
  <c r="BX176" i="2"/>
  <c r="BX174" i="2"/>
  <c r="BX136" i="2"/>
  <c r="BX134" i="2"/>
  <c r="BX128" i="2"/>
  <c r="BX126" i="2"/>
  <c r="BX98" i="2"/>
  <c r="BX76" i="2"/>
  <c r="BX68" i="2"/>
  <c r="BX66" i="2"/>
  <c r="BX336" i="2"/>
  <c r="BX312" i="2"/>
  <c r="BX288" i="2"/>
  <c r="BX209" i="2"/>
  <c r="BX207" i="2"/>
  <c r="BX125" i="2"/>
  <c r="BX112" i="2"/>
  <c r="BX110" i="2"/>
  <c r="BX58" i="2"/>
  <c r="BX326" i="2"/>
  <c r="BX302" i="2"/>
  <c r="BX272" i="2"/>
  <c r="BX230" i="2"/>
  <c r="BX224" i="2"/>
  <c r="BX197" i="2"/>
  <c r="BX175" i="2"/>
  <c r="BX133" i="2"/>
  <c r="BX127" i="2"/>
  <c r="BX395" i="2"/>
  <c r="BX379" i="2"/>
  <c r="BX363" i="2"/>
  <c r="BX294" i="2"/>
  <c r="BX262" i="2"/>
  <c r="BX238" i="2"/>
  <c r="BX208" i="2"/>
  <c r="BX141" i="2"/>
  <c r="BX109" i="2"/>
  <c r="BX69" i="2"/>
  <c r="BX331" i="2"/>
  <c r="BX315" i="2"/>
  <c r="BX244" i="2"/>
  <c r="BX242" i="2"/>
  <c r="BX195" i="2"/>
  <c r="BX183" i="2"/>
  <c r="BX168" i="2"/>
  <c r="BX166" i="2"/>
  <c r="BX164" i="2"/>
  <c r="BX146" i="2"/>
  <c r="BX139" i="2"/>
  <c r="BX137" i="2"/>
  <c r="BX104" i="2"/>
  <c r="BX102" i="2"/>
  <c r="BX90" i="2"/>
  <c r="BX397" i="2"/>
  <c r="BX193" i="2"/>
  <c r="BX160" i="2"/>
  <c r="BX158" i="2"/>
  <c r="BX156" i="2"/>
  <c r="BX138" i="2"/>
  <c r="BX131" i="2"/>
  <c r="BX129" i="2"/>
  <c r="BX51" i="2"/>
  <c r="BX399" i="2"/>
  <c r="BX187" i="2"/>
  <c r="BX185" i="2"/>
  <c r="BX167" i="2"/>
  <c r="BX152" i="2"/>
  <c r="BX150" i="2"/>
  <c r="BX148" i="2"/>
  <c r="BX130" i="2"/>
  <c r="BX121" i="2"/>
  <c r="BX119" i="2"/>
  <c r="BX80" i="2"/>
  <c r="BX78" i="2"/>
  <c r="BX59" i="2"/>
  <c r="BX57" i="2"/>
  <c r="BX55" i="2"/>
  <c r="BX333" i="2"/>
  <c r="BX196" i="2"/>
  <c r="BX198" i="2"/>
  <c r="BX186" i="2"/>
  <c r="BX179" i="2"/>
  <c r="BX177" i="2"/>
  <c r="BX159" i="2"/>
  <c r="BX144" i="2"/>
  <c r="BX142" i="2"/>
  <c r="BX140" i="2"/>
  <c r="BX74" i="2"/>
  <c r="BX368" i="2"/>
  <c r="BX337" i="2"/>
  <c r="BX335" i="2"/>
  <c r="BX178" i="2"/>
  <c r="BX151" i="2"/>
  <c r="BX132" i="2"/>
  <c r="BX170" i="2"/>
  <c r="BX143" i="2"/>
  <c r="BX91" i="2"/>
  <c r="BX89" i="2"/>
  <c r="BX87" i="2"/>
  <c r="BX85" i="2"/>
  <c r="BX382" i="2"/>
  <c r="BX184" i="2"/>
  <c r="BX182" i="2"/>
  <c r="BX180" i="2"/>
  <c r="BX162" i="2"/>
  <c r="BX155" i="2"/>
  <c r="BX153" i="2"/>
  <c r="BX135" i="2"/>
  <c r="BX120" i="2"/>
  <c r="BX118" i="2"/>
  <c r="BX116" i="2"/>
  <c r="BX114" i="2"/>
  <c r="BX123" i="2"/>
  <c r="BX96" i="2"/>
  <c r="BX94" i="2"/>
  <c r="BX92" i="2"/>
  <c r="BX81" i="2"/>
  <c r="BX79" i="2"/>
  <c r="BX64" i="2"/>
  <c r="BX62" i="2"/>
  <c r="BX60" i="2"/>
  <c r="BX393" i="2"/>
  <c r="BX391" i="2"/>
  <c r="BX389" i="2"/>
  <c r="BX371" i="2"/>
  <c r="BX364" i="2"/>
  <c r="BX362" i="2"/>
  <c r="BX344" i="2"/>
  <c r="BX329" i="2"/>
  <c r="BX327" i="2"/>
  <c r="BX325" i="2"/>
  <c r="BX307" i="2"/>
  <c r="BX300" i="2"/>
  <c r="BX298" i="2"/>
  <c r="BX280" i="2"/>
  <c r="BX265" i="2"/>
  <c r="BX263" i="2"/>
  <c r="BX261" i="2"/>
  <c r="BX243" i="2"/>
  <c r="BX236" i="2"/>
  <c r="BX234" i="2"/>
  <c r="BX216" i="2"/>
  <c r="BX201" i="2"/>
  <c r="BX199" i="2"/>
  <c r="BX385" i="2"/>
  <c r="BX383" i="2"/>
  <c r="BX381" i="2"/>
  <c r="BX356" i="2"/>
  <c r="BX354" i="2"/>
  <c r="BX321" i="2"/>
  <c r="BX319" i="2"/>
  <c r="BX317" i="2"/>
  <c r="BX299" i="2"/>
  <c r="BX292" i="2"/>
  <c r="BX290" i="2"/>
  <c r="BX257" i="2"/>
  <c r="BX255" i="2"/>
  <c r="BX253" i="2"/>
  <c r="BX235" i="2"/>
  <c r="BX228" i="2"/>
  <c r="BX226" i="2"/>
  <c r="BX113" i="2"/>
  <c r="BX111" i="2"/>
  <c r="BX107" i="2"/>
  <c r="BX88" i="2"/>
  <c r="BX86" i="2"/>
  <c r="BX84" i="2"/>
  <c r="BX73" i="2"/>
  <c r="BX71" i="2"/>
  <c r="BX56" i="2"/>
  <c r="BX54" i="2"/>
  <c r="BX52" i="2"/>
  <c r="BX392" i="2"/>
  <c r="BX377" i="2"/>
  <c r="BX375" i="2"/>
  <c r="BX373" i="2"/>
  <c r="BX355" i="2"/>
  <c r="BX348" i="2"/>
  <c r="BX346" i="2"/>
  <c r="BX328" i="2"/>
  <c r="BX313" i="2"/>
  <c r="BX311" i="2"/>
  <c r="BX309" i="2"/>
  <c r="BX291" i="2"/>
  <c r="BX284" i="2"/>
  <c r="BX282" i="2"/>
  <c r="BX264" i="2"/>
  <c r="BX249" i="2"/>
  <c r="BX247" i="2"/>
  <c r="BX245" i="2"/>
  <c r="BX227" i="2"/>
  <c r="BX220" i="2"/>
  <c r="BX218" i="2"/>
  <c r="BX200" i="2"/>
  <c r="BX105" i="2"/>
  <c r="BX103" i="2"/>
  <c r="BX99" i="2"/>
  <c r="BX82" i="2"/>
  <c r="BX384" i="2"/>
  <c r="BX369" i="2"/>
  <c r="BX367" i="2"/>
  <c r="BX365" i="2"/>
  <c r="BX347" i="2"/>
  <c r="BX340" i="2"/>
  <c r="BX338" i="2"/>
  <c r="BX320" i="2"/>
  <c r="BX305" i="2"/>
  <c r="BX303" i="2"/>
  <c r="BX301" i="2"/>
  <c r="BX283" i="2"/>
  <c r="BX276" i="2"/>
  <c r="BX274" i="2"/>
  <c r="BX256" i="2"/>
  <c r="BX241" i="2"/>
  <c r="BX239" i="2"/>
  <c r="BX237" i="2"/>
  <c r="BX219" i="2"/>
  <c r="BX212" i="2"/>
  <c r="BX210" i="2"/>
  <c r="BX65" i="2"/>
  <c r="BX63" i="2"/>
  <c r="BX396" i="2"/>
  <c r="BX394" i="2"/>
  <c r="BX376" i="2"/>
  <c r="BX361" i="2"/>
  <c r="BX359" i="2"/>
  <c r="BX357" i="2"/>
  <c r="BX339" i="2"/>
  <c r="BX330" i="2"/>
  <c r="BX275" i="2"/>
  <c r="BX248" i="2"/>
  <c r="BX211" i="2"/>
  <c r="BX324" i="2"/>
  <c r="BX322" i="2"/>
  <c r="BX304" i="2"/>
  <c r="BX289" i="2"/>
  <c r="BX287" i="2"/>
  <c r="BX285" i="2"/>
  <c r="BX267" i="2"/>
  <c r="BX260" i="2"/>
  <c r="BX258" i="2"/>
  <c r="BX240" i="2"/>
  <c r="BX225" i="2"/>
  <c r="BX223" i="2"/>
  <c r="BX221" i="2"/>
  <c r="BX203" i="2"/>
  <c r="BX387" i="2"/>
  <c r="BX380" i="2"/>
  <c r="BX378" i="2"/>
  <c r="BX360" i="2"/>
  <c r="BX345" i="2"/>
  <c r="BX343" i="2"/>
  <c r="BX341" i="2"/>
  <c r="BX323" i="2"/>
  <c r="BX314" i="2"/>
  <c r="BX296" i="2"/>
  <c r="BX279" i="2"/>
  <c r="BX277" i="2"/>
  <c r="BX259" i="2"/>
  <c r="BX232" i="2"/>
  <c r="BX217" i="2"/>
  <c r="BX215" i="2"/>
  <c r="BX213" i="2"/>
  <c r="CE29" i="2"/>
  <c r="CE44" i="2"/>
  <c r="CF44" i="2" s="1"/>
  <c r="CE42" i="2"/>
  <c r="CF42" i="2" s="1"/>
  <c r="CE34" i="2"/>
  <c r="CE26" i="2"/>
  <c r="CE16" i="2"/>
  <c r="CE11" i="2"/>
  <c r="CE40" i="2"/>
  <c r="CF40" i="2" s="1"/>
  <c r="CE32" i="2"/>
  <c r="CE14" i="2"/>
  <c r="CE43" i="2"/>
  <c r="CF43" i="2" s="1"/>
  <c r="CE35" i="2"/>
  <c r="CE27" i="2"/>
  <c r="CE22" i="2"/>
  <c r="CE17" i="2"/>
  <c r="CE13" i="2"/>
  <c r="CE12" i="2"/>
  <c r="CE25" i="2"/>
  <c r="CE21" i="2"/>
  <c r="CE20" i="2"/>
  <c r="CE37" i="2"/>
  <c r="CF37" i="2" s="1"/>
  <c r="CE36" i="2"/>
  <c r="CF36" i="2" s="1"/>
  <c r="CE28" i="2"/>
  <c r="CE18" i="2"/>
  <c r="CF33" i="2" l="1"/>
  <c r="CF32" i="2"/>
  <c r="CF30" i="2"/>
  <c r="CF35" i="2"/>
  <c r="CF34" i="2"/>
  <c r="CF39" i="2"/>
  <c r="CF47" i="2"/>
  <c r="CF41" i="2"/>
  <c r="CE402" i="1"/>
  <c r="CF210" i="1"/>
  <c r="CF79" i="1"/>
  <c r="CF402" i="1"/>
  <c r="CF440" i="1"/>
  <c r="CF452" i="1" s="1"/>
  <c r="BX402" i="1"/>
  <c r="BX402" i="3"/>
  <c r="CF9" i="3"/>
  <c r="CA402" i="3"/>
  <c r="CE9" i="3"/>
  <c r="CE402" i="3" s="1"/>
  <c r="CF197" i="3"/>
  <c r="CF402" i="3" l="1"/>
  <c r="BZ9" i="2" l="1"/>
  <c r="R7" i="5" l="1"/>
  <c r="Q7" i="5"/>
  <c r="P7" i="5"/>
  <c r="O7" i="5"/>
  <c r="K7" i="5"/>
  <c r="J7" i="5"/>
  <c r="I7" i="5"/>
  <c r="H7" i="5"/>
  <c r="S6" i="5"/>
  <c r="R6" i="5"/>
  <c r="Q6" i="5"/>
  <c r="P6" i="5"/>
  <c r="O6" i="5"/>
  <c r="N6" i="5"/>
  <c r="L6" i="5"/>
  <c r="K6" i="5"/>
  <c r="J6" i="5"/>
  <c r="I6" i="5"/>
  <c r="H6" i="5"/>
  <c r="G6" i="5"/>
  <c r="CE8" i="2"/>
  <c r="CD8" i="2"/>
  <c r="CC8" i="2"/>
  <c r="CB8" i="2"/>
  <c r="CA8" i="2"/>
  <c r="BZ8" i="2"/>
  <c r="BX8" i="2"/>
  <c r="BW8" i="2"/>
  <c r="BV8" i="2"/>
  <c r="BU8" i="2"/>
  <c r="BT8" i="2"/>
  <c r="BS8" i="2"/>
  <c r="L7" i="5" l="1"/>
  <c r="CI451" i="2" l="1"/>
  <c r="CH451" i="2"/>
  <c r="CG451" i="2"/>
  <c r="CF451" i="2"/>
  <c r="CE451" i="2"/>
  <c r="CD451" i="2"/>
  <c r="CC451" i="2"/>
  <c r="CB451" i="2"/>
  <c r="CA451" i="2"/>
  <c r="BZ451" i="2"/>
  <c r="BX451" i="2"/>
  <c r="BW451" i="2"/>
  <c r="BV451" i="2"/>
  <c r="BU451" i="2"/>
  <c r="BT451" i="2"/>
  <c r="BS451" i="2"/>
  <c r="CI450" i="2"/>
  <c r="CH450" i="2"/>
  <c r="CG450" i="2"/>
  <c r="CF450" i="2"/>
  <c r="CE450" i="2"/>
  <c r="CD450" i="2"/>
  <c r="CC450" i="2"/>
  <c r="CB450" i="2"/>
  <c r="CA450" i="2"/>
  <c r="BZ450" i="2"/>
  <c r="BX450" i="2"/>
  <c r="BW450" i="2"/>
  <c r="BV450" i="2"/>
  <c r="BU450" i="2"/>
  <c r="BT450" i="2"/>
  <c r="BS450" i="2"/>
  <c r="CI449" i="2"/>
  <c r="CH449" i="2"/>
  <c r="CG449" i="2"/>
  <c r="CF449" i="2"/>
  <c r="CE449" i="2"/>
  <c r="CD449" i="2"/>
  <c r="CC449" i="2"/>
  <c r="CB449" i="2"/>
  <c r="CA449" i="2"/>
  <c r="BZ449" i="2"/>
  <c r="BX449" i="2"/>
  <c r="BW449" i="2"/>
  <c r="BV449" i="2"/>
  <c r="BU449" i="2"/>
  <c r="BT449" i="2"/>
  <c r="BS449" i="2"/>
  <c r="CI448" i="2"/>
  <c r="CH448" i="2"/>
  <c r="CG448" i="2"/>
  <c r="CF448" i="2"/>
  <c r="CE448" i="2"/>
  <c r="CD448" i="2"/>
  <c r="CC448" i="2"/>
  <c r="CB448" i="2"/>
  <c r="CA448" i="2"/>
  <c r="BZ448" i="2"/>
  <c r="BX448" i="2"/>
  <c r="BW448" i="2"/>
  <c r="BV448" i="2"/>
  <c r="BU448" i="2"/>
  <c r="BT448" i="2"/>
  <c r="BS448" i="2"/>
  <c r="CI447" i="2"/>
  <c r="CH447" i="2"/>
  <c r="CG447" i="2"/>
  <c r="CF447" i="2"/>
  <c r="CE447" i="2"/>
  <c r="CD447" i="2"/>
  <c r="CC447" i="2"/>
  <c r="CB447" i="2"/>
  <c r="CA447" i="2"/>
  <c r="BZ447" i="2"/>
  <c r="BX447" i="2"/>
  <c r="BW447" i="2"/>
  <c r="BV447" i="2"/>
  <c r="BU447" i="2"/>
  <c r="BT447" i="2"/>
  <c r="BS447" i="2"/>
  <c r="CI446" i="2"/>
  <c r="CH446" i="2"/>
  <c r="CG446" i="2"/>
  <c r="BZ446" i="2"/>
  <c r="BS446" i="2"/>
  <c r="CI445" i="2"/>
  <c r="CH445" i="2"/>
  <c r="CG445" i="2"/>
  <c r="CF445" i="2"/>
  <c r="CE445" i="2"/>
  <c r="CD445" i="2"/>
  <c r="CC445" i="2"/>
  <c r="CB445" i="2"/>
  <c r="CA445" i="2"/>
  <c r="BZ445" i="2"/>
  <c r="BX445" i="2"/>
  <c r="BW445" i="2"/>
  <c r="BV445" i="2"/>
  <c r="BU445" i="2"/>
  <c r="BT445" i="2"/>
  <c r="BS445" i="2"/>
  <c r="CI444" i="2"/>
  <c r="CH444" i="2"/>
  <c r="CG444" i="2"/>
  <c r="CF444" i="2"/>
  <c r="CE444" i="2"/>
  <c r="CD444" i="2"/>
  <c r="CC444" i="2"/>
  <c r="CB444" i="2"/>
  <c r="CA444" i="2"/>
  <c r="BZ444" i="2"/>
  <c r="BX444" i="2"/>
  <c r="BW444" i="2"/>
  <c r="BV444" i="2"/>
  <c r="BU444" i="2"/>
  <c r="BT444" i="2"/>
  <c r="BS444" i="2"/>
  <c r="CI443" i="2"/>
  <c r="CH443" i="2"/>
  <c r="CG443" i="2"/>
  <c r="CF443" i="2"/>
  <c r="CE443" i="2"/>
  <c r="CD443" i="2"/>
  <c r="CC443" i="2"/>
  <c r="CB443" i="2"/>
  <c r="CA443" i="2"/>
  <c r="BZ443" i="2"/>
  <c r="BX443" i="2"/>
  <c r="BW443" i="2"/>
  <c r="BV443" i="2"/>
  <c r="BU443" i="2"/>
  <c r="BT443" i="2"/>
  <c r="BS443" i="2"/>
  <c r="CI442" i="2"/>
  <c r="CH442" i="2"/>
  <c r="CG442" i="2"/>
  <c r="CF442" i="2"/>
  <c r="CE442" i="2"/>
  <c r="CD442" i="2"/>
  <c r="CC442" i="2"/>
  <c r="CB442" i="2"/>
  <c r="CA442" i="2"/>
  <c r="BZ442" i="2"/>
  <c r="BX442" i="2"/>
  <c r="BW442" i="2"/>
  <c r="BV442" i="2"/>
  <c r="BU442" i="2"/>
  <c r="BT442" i="2"/>
  <c r="BS442" i="2"/>
  <c r="CI441" i="2"/>
  <c r="CH441" i="2"/>
  <c r="CG441" i="2"/>
  <c r="CF441" i="2"/>
  <c r="CE441" i="2"/>
  <c r="CD441" i="2"/>
  <c r="CC441" i="2"/>
  <c r="CB441" i="2"/>
  <c r="CA441" i="2"/>
  <c r="BZ441" i="2"/>
  <c r="BX441" i="2"/>
  <c r="BW441" i="2"/>
  <c r="BV441" i="2"/>
  <c r="BU441" i="2"/>
  <c r="BT441" i="2"/>
  <c r="BS441" i="2"/>
  <c r="CI440" i="2"/>
  <c r="CH440" i="2"/>
  <c r="CG440" i="2"/>
  <c r="CF440" i="2"/>
  <c r="CE440" i="2"/>
  <c r="CD440" i="2"/>
  <c r="CC440" i="2"/>
  <c r="CB440" i="2"/>
  <c r="CA440" i="2"/>
  <c r="BZ440" i="2"/>
  <c r="BX440" i="2"/>
  <c r="BW440" i="2"/>
  <c r="BV440" i="2"/>
  <c r="BU440" i="2"/>
  <c r="BT440" i="2"/>
  <c r="BS440" i="2"/>
  <c r="CF439" i="2"/>
  <c r="CE439" i="2"/>
  <c r="CD439" i="2"/>
  <c r="CC439" i="2"/>
  <c r="CB439" i="2"/>
  <c r="CA439" i="2"/>
  <c r="BZ439" i="2"/>
  <c r="BX439" i="2"/>
  <c r="BW439" i="2"/>
  <c r="BV439" i="2"/>
  <c r="BU439" i="2"/>
  <c r="BT439" i="2"/>
  <c r="BS439" i="2"/>
  <c r="CI402" i="2"/>
  <c r="CH402" i="2"/>
  <c r="CG402" i="2"/>
  <c r="BZ402" i="2"/>
  <c r="BS402" i="2"/>
  <c r="BW29" i="2"/>
  <c r="BV29" i="2"/>
  <c r="BU29" i="2"/>
  <c r="BT29" i="2"/>
  <c r="BW28" i="2"/>
  <c r="BV28" i="2"/>
  <c r="BU28" i="2"/>
  <c r="BT28" i="2"/>
  <c r="BW27" i="2"/>
  <c r="BV27" i="2"/>
  <c r="BU27" i="2"/>
  <c r="BT27" i="2"/>
  <c r="BW26" i="2"/>
  <c r="BV26" i="2"/>
  <c r="BU26" i="2"/>
  <c r="BT26" i="2"/>
  <c r="BW25" i="2"/>
  <c r="BV25" i="2"/>
  <c r="BU25" i="2"/>
  <c r="BT25" i="2"/>
  <c r="BW24" i="2"/>
  <c r="BV24" i="2"/>
  <c r="BU24" i="2"/>
  <c r="BT24" i="2"/>
  <c r="BW23" i="2"/>
  <c r="BV23" i="2"/>
  <c r="BU23" i="2"/>
  <c r="BT23" i="2"/>
  <c r="BX23" i="2" s="1"/>
  <c r="CF23" i="2" s="1"/>
  <c r="BW22" i="2"/>
  <c r="BV22" i="2"/>
  <c r="BU22" i="2"/>
  <c r="BT22" i="2"/>
  <c r="BW21" i="2"/>
  <c r="BV21" i="2"/>
  <c r="BU21" i="2"/>
  <c r="BT21" i="2"/>
  <c r="BW20" i="2"/>
  <c r="BV20" i="2"/>
  <c r="BU20" i="2"/>
  <c r="BT20" i="2"/>
  <c r="BW19" i="2"/>
  <c r="BV19" i="2"/>
  <c r="BU19" i="2"/>
  <c r="BT19" i="2"/>
  <c r="BW18" i="2"/>
  <c r="BV18" i="2"/>
  <c r="BU18" i="2"/>
  <c r="BT18" i="2"/>
  <c r="BW17" i="2"/>
  <c r="BV17" i="2"/>
  <c r="BU17" i="2"/>
  <c r="BT17" i="2"/>
  <c r="BW16" i="2"/>
  <c r="BV16" i="2"/>
  <c r="BU16" i="2"/>
  <c r="BT16" i="2"/>
  <c r="BW15" i="2"/>
  <c r="BV15" i="2"/>
  <c r="BU15" i="2"/>
  <c r="BT15" i="2"/>
  <c r="BW14" i="2"/>
  <c r="BV14" i="2"/>
  <c r="BU14" i="2"/>
  <c r="BT14" i="2"/>
  <c r="BW13" i="2"/>
  <c r="BV13" i="2"/>
  <c r="BU13" i="2"/>
  <c r="BT13" i="2"/>
  <c r="BX13" i="2" s="1"/>
  <c r="CF13" i="2" s="1"/>
  <c r="BW12" i="2"/>
  <c r="BV12" i="2"/>
  <c r="BU12" i="2"/>
  <c r="BT12" i="2"/>
  <c r="BW11" i="2"/>
  <c r="BV11" i="2"/>
  <c r="BU11" i="2"/>
  <c r="BT11" i="2"/>
  <c r="BX11" i="2" s="1"/>
  <c r="CF11" i="2" s="1"/>
  <c r="BW10" i="2"/>
  <c r="BV10" i="2"/>
  <c r="BU10" i="2"/>
  <c r="BT10" i="2"/>
  <c r="CD9" i="2"/>
  <c r="CC9" i="2"/>
  <c r="CB9" i="2"/>
  <c r="CA9" i="2"/>
  <c r="BW9" i="2"/>
  <c r="BV9" i="2"/>
  <c r="BU9" i="2"/>
  <c r="BT9" i="2"/>
  <c r="BX18" i="2" l="1"/>
  <c r="CF18" i="2" s="1"/>
  <c r="BX10" i="2"/>
  <c r="CF10" i="2" s="1"/>
  <c r="BX20" i="2"/>
  <c r="CF20" i="2" s="1"/>
  <c r="BX22" i="2"/>
  <c r="CF22" i="2" s="1"/>
  <c r="BX26" i="2"/>
  <c r="CF26" i="2" s="1"/>
  <c r="BS452" i="2"/>
  <c r="CH452" i="2"/>
  <c r="CI452" i="2"/>
  <c r="CE9" i="2"/>
  <c r="CG452" i="2"/>
  <c r="BX24" i="2"/>
  <c r="CF24" i="2" s="1"/>
  <c r="BX12" i="2"/>
  <c r="CF12" i="2" s="1"/>
  <c r="BX14" i="2"/>
  <c r="CF14" i="2" s="1"/>
  <c r="BX16" i="2"/>
  <c r="CF16" i="2" s="1"/>
  <c r="BX15" i="2"/>
  <c r="CF15" i="2" s="1"/>
  <c r="BX17" i="2"/>
  <c r="CF17" i="2" s="1"/>
  <c r="BX28" i="2"/>
  <c r="CF28" i="2" s="1"/>
  <c r="BX25" i="2"/>
  <c r="CF25" i="2" s="1"/>
  <c r="BX29" i="2"/>
  <c r="CF29" i="2" s="1"/>
  <c r="BZ452" i="2"/>
  <c r="BX21" i="2"/>
  <c r="CF21" i="2" s="1"/>
  <c r="BU402" i="2"/>
  <c r="BU446" i="2"/>
  <c r="BU452" i="2" s="1"/>
  <c r="CA402" i="2"/>
  <c r="BV402" i="2"/>
  <c r="BV446" i="2"/>
  <c r="BV452" i="2" s="1"/>
  <c r="CC402" i="2"/>
  <c r="CC446" i="2"/>
  <c r="CC452" i="2" s="1"/>
  <c r="BX9" i="2"/>
  <c r="CA446" i="2"/>
  <c r="CA452" i="2" s="1"/>
  <c r="BX27" i="2"/>
  <c r="CF27" i="2" s="1"/>
  <c r="CB402" i="2"/>
  <c r="CB446" i="2"/>
  <c r="CB452" i="2" s="1"/>
  <c r="BX19" i="2"/>
  <c r="CF19" i="2" s="1"/>
  <c r="BT402" i="2"/>
  <c r="BT446" i="2"/>
  <c r="BT452" i="2" s="1"/>
  <c r="CD402" i="2"/>
  <c r="CD446" i="2"/>
  <c r="CD452" i="2" s="1"/>
  <c r="BW402" i="2"/>
  <c r="BW446" i="2"/>
  <c r="BW452" i="2" s="1"/>
  <c r="CF9" i="2" l="1"/>
  <c r="CE446" i="2"/>
  <c r="CE452" i="2" s="1"/>
  <c r="CE402" i="2"/>
  <c r="BX446" i="2"/>
  <c r="BX452" i="2" s="1"/>
  <c r="BX402" i="2"/>
  <c r="K8" i="3" l="1"/>
  <c r="L8" i="3"/>
  <c r="M8" i="3"/>
  <c r="N8" i="3"/>
  <c r="O8" i="3"/>
  <c r="P8" i="3"/>
  <c r="Q8" i="3"/>
  <c r="R8" i="3"/>
  <c r="S8" i="3"/>
  <c r="T8" i="3"/>
  <c r="U8" i="3"/>
  <c r="O9" i="3"/>
  <c r="T9" i="3"/>
  <c r="U9" i="3"/>
  <c r="Z9" i="3"/>
  <c r="AA9" i="3"/>
  <c r="AE9" i="3"/>
  <c r="AF9" i="3" s="1"/>
  <c r="AJ9" i="3"/>
  <c r="AK9" i="3"/>
  <c r="AO9" i="3"/>
  <c r="AP9" i="3"/>
  <c r="AQ9" i="3"/>
  <c r="AR9" i="3"/>
  <c r="AV9" i="3"/>
  <c r="AW9" i="3"/>
  <c r="BA9" i="3"/>
  <c r="BB9" i="3"/>
  <c r="BF9" i="3"/>
  <c r="BG9" i="3"/>
  <c r="BK9" i="3"/>
  <c r="BM9" i="3" s="1"/>
  <c r="BN9" i="3" s="1"/>
  <c r="BL9" i="3"/>
  <c r="O10" i="3"/>
  <c r="T10" i="3"/>
  <c r="U10" i="3" s="1"/>
  <c r="Z10" i="3"/>
  <c r="AA10" i="3" s="1"/>
  <c r="AE10" i="3"/>
  <c r="AF10" i="3" s="1"/>
  <c r="AJ10" i="3"/>
  <c r="AK10" i="3" s="1"/>
  <c r="AO10" i="3"/>
  <c r="AP10" i="3" s="1"/>
  <c r="AQ10" i="3"/>
  <c r="AV10" i="3"/>
  <c r="AW10" i="3" s="1"/>
  <c r="BA10" i="3"/>
  <c r="BM10" i="3" s="1"/>
  <c r="BN10" i="3" s="1"/>
  <c r="BF10" i="3"/>
  <c r="BG10" i="3" s="1"/>
  <c r="BK10" i="3"/>
  <c r="BL10" i="3" s="1"/>
  <c r="O11" i="3"/>
  <c r="T11" i="3"/>
  <c r="U11" i="3"/>
  <c r="Z11" i="3"/>
  <c r="AA11" i="3"/>
  <c r="AE11" i="3"/>
  <c r="AF11" i="3"/>
  <c r="AJ11" i="3"/>
  <c r="AK11" i="3"/>
  <c r="AO11" i="3"/>
  <c r="AP11" i="3"/>
  <c r="AQ11" i="3"/>
  <c r="AR11" i="3" s="1"/>
  <c r="AV11" i="3"/>
  <c r="AW11" i="3"/>
  <c r="BA11" i="3"/>
  <c r="BB11" i="3"/>
  <c r="BF11" i="3"/>
  <c r="BG11" i="3"/>
  <c r="BK11" i="3"/>
  <c r="BL11" i="3" s="1"/>
  <c r="O12" i="3"/>
  <c r="T12" i="3"/>
  <c r="U12" i="3" s="1"/>
  <c r="Z12" i="3"/>
  <c r="AA12" i="3" s="1"/>
  <c r="AE12" i="3"/>
  <c r="AQ12" i="3" s="1"/>
  <c r="AR12" i="3" s="1"/>
  <c r="AJ12" i="3"/>
  <c r="AK12" i="3" s="1"/>
  <c r="AO12" i="3"/>
  <c r="AP12" i="3" s="1"/>
  <c r="AV12" i="3"/>
  <c r="AW12" i="3" s="1"/>
  <c r="BA12" i="3"/>
  <c r="BF12" i="3"/>
  <c r="BG12" i="3" s="1"/>
  <c r="BK12" i="3"/>
  <c r="BL12" i="3" s="1"/>
  <c r="O13" i="3"/>
  <c r="U13" i="3" s="1"/>
  <c r="T13" i="3"/>
  <c r="Z13" i="3"/>
  <c r="AA13" i="3"/>
  <c r="AE13" i="3"/>
  <c r="AF13" i="3"/>
  <c r="AJ13" i="3"/>
  <c r="AK13" i="3"/>
  <c r="AO13" i="3"/>
  <c r="AP13" i="3" s="1"/>
  <c r="AV13" i="3"/>
  <c r="AW13" i="3"/>
  <c r="BA13" i="3"/>
  <c r="BB13" i="3"/>
  <c r="BF13" i="3"/>
  <c r="BG13" i="3" s="1"/>
  <c r="BK13" i="3"/>
  <c r="BL13" i="3"/>
  <c r="O14" i="3"/>
  <c r="U14" i="3" s="1"/>
  <c r="T14" i="3"/>
  <c r="Z14" i="3"/>
  <c r="AA14" i="3" s="1"/>
  <c r="AD14" i="3"/>
  <c r="AE14" i="3" s="1"/>
  <c r="AF14" i="3"/>
  <c r="AJ14" i="3"/>
  <c r="AK14" i="3" s="1"/>
  <c r="AO14" i="3"/>
  <c r="AP14" i="3"/>
  <c r="AV14" i="3"/>
  <c r="AW14" i="3"/>
  <c r="BA14" i="3"/>
  <c r="BB14" i="3" s="1"/>
  <c r="BE14" i="3"/>
  <c r="BF14" i="3"/>
  <c r="BG14" i="3" s="1"/>
  <c r="BK14" i="3"/>
  <c r="BL14" i="3" s="1"/>
  <c r="O15" i="3"/>
  <c r="T15" i="3"/>
  <c r="U15" i="3"/>
  <c r="Z15" i="3"/>
  <c r="AA15" i="3"/>
  <c r="AD15" i="3"/>
  <c r="AE15" i="3" s="1"/>
  <c r="AF15" i="3" s="1"/>
  <c r="AJ15" i="3"/>
  <c r="AK15" i="3" s="1"/>
  <c r="AO15" i="3"/>
  <c r="AP15" i="3" s="1"/>
  <c r="AV15" i="3"/>
  <c r="AW15" i="3" s="1"/>
  <c r="BA15" i="3"/>
  <c r="BB15" i="3" s="1"/>
  <c r="BE15" i="3"/>
  <c r="BF15" i="3" s="1"/>
  <c r="BM15" i="3" s="1"/>
  <c r="BN15" i="3" s="1"/>
  <c r="BG15" i="3"/>
  <c r="BH15" i="3"/>
  <c r="BK15" i="3" s="1"/>
  <c r="BL15" i="3" s="1"/>
  <c r="O16" i="3"/>
  <c r="U16" i="3" s="1"/>
  <c r="T16" i="3"/>
  <c r="Z16" i="3"/>
  <c r="AA16" i="3"/>
  <c r="AE16" i="3"/>
  <c r="AF16" i="3"/>
  <c r="AJ16" i="3"/>
  <c r="AK16" i="3"/>
  <c r="AO16" i="3"/>
  <c r="AP16" i="3" s="1"/>
  <c r="AV16" i="3"/>
  <c r="AW16" i="3"/>
  <c r="BA16" i="3"/>
  <c r="BB16" i="3"/>
  <c r="BF16" i="3"/>
  <c r="BG16" i="3" s="1"/>
  <c r="BJ16" i="3"/>
  <c r="BK16" i="3"/>
  <c r="BL16" i="3" s="1"/>
  <c r="BM16" i="3"/>
  <c r="BN16" i="3" s="1"/>
  <c r="O17" i="3"/>
  <c r="T17" i="3"/>
  <c r="U17" i="3"/>
  <c r="Z17" i="3"/>
  <c r="AA17" i="3"/>
  <c r="AE17" i="3"/>
  <c r="AQ17" i="3" s="1"/>
  <c r="AF17" i="3"/>
  <c r="AJ17" i="3"/>
  <c r="AK17" i="3"/>
  <c r="AO17" i="3"/>
  <c r="AP17" i="3"/>
  <c r="AR17" i="3"/>
  <c r="AV17" i="3"/>
  <c r="AW17" i="3"/>
  <c r="BA17" i="3"/>
  <c r="BB17" i="3"/>
  <c r="BF17" i="3"/>
  <c r="BG17" i="3"/>
  <c r="BJ17" i="3"/>
  <c r="BK17" i="3"/>
  <c r="O18" i="3"/>
  <c r="T18" i="3"/>
  <c r="U18" i="3"/>
  <c r="Z18" i="3"/>
  <c r="AA18" i="3"/>
  <c r="AE18" i="3"/>
  <c r="AF18" i="3"/>
  <c r="AJ18" i="3"/>
  <c r="AQ18" i="3" s="1"/>
  <c r="AR18" i="3" s="1"/>
  <c r="AK18" i="3"/>
  <c r="AO18" i="3"/>
  <c r="AP18" i="3"/>
  <c r="AV18" i="3"/>
  <c r="AW18" i="3"/>
  <c r="BA18" i="3"/>
  <c r="BM18" i="3" s="1"/>
  <c r="BN18" i="3" s="1"/>
  <c r="BB18" i="3"/>
  <c r="BF18" i="3"/>
  <c r="BG18" i="3"/>
  <c r="BK18" i="3"/>
  <c r="BL18" i="3"/>
  <c r="O19" i="3"/>
  <c r="T19" i="3"/>
  <c r="U19" i="3" s="1"/>
  <c r="Z19" i="3"/>
  <c r="AE19" i="3"/>
  <c r="AF19" i="3" s="1"/>
  <c r="AJ19" i="3"/>
  <c r="AK19" i="3" s="1"/>
  <c r="AO19" i="3"/>
  <c r="AP19" i="3" s="1"/>
  <c r="AV19" i="3"/>
  <c r="AW19" i="3" s="1"/>
  <c r="BA19" i="3"/>
  <c r="BF19" i="3"/>
  <c r="BG19" i="3" s="1"/>
  <c r="BK19" i="3"/>
  <c r="BL19" i="3" s="1"/>
  <c r="O20" i="3"/>
  <c r="U20" i="3" s="1"/>
  <c r="T20" i="3"/>
  <c r="Z20" i="3"/>
  <c r="AA20" i="3"/>
  <c r="AE20" i="3"/>
  <c r="AQ20" i="3" s="1"/>
  <c r="AF20" i="3"/>
  <c r="AJ20" i="3"/>
  <c r="AK20" i="3"/>
  <c r="AO20" i="3"/>
  <c r="AP20" i="3"/>
  <c r="AV20" i="3"/>
  <c r="AW20" i="3"/>
  <c r="BA20" i="3"/>
  <c r="BB20" i="3"/>
  <c r="BF20" i="3"/>
  <c r="BG20" i="3"/>
  <c r="BK20" i="3"/>
  <c r="BL20" i="3"/>
  <c r="BM20" i="3"/>
  <c r="BN20" i="3" s="1"/>
  <c r="O21" i="3"/>
  <c r="T21" i="3"/>
  <c r="Z21" i="3"/>
  <c r="AA21" i="3"/>
  <c r="AE21" i="3"/>
  <c r="AQ21" i="3" s="1"/>
  <c r="AR21" i="3" s="1"/>
  <c r="AJ21" i="3"/>
  <c r="AK21" i="3" s="1"/>
  <c r="AO21" i="3"/>
  <c r="AP21" i="3" s="1"/>
  <c r="AV21" i="3"/>
  <c r="AW21" i="3" s="1"/>
  <c r="BA21" i="3"/>
  <c r="BF21" i="3"/>
  <c r="BG21" i="3" s="1"/>
  <c r="BK21" i="3"/>
  <c r="BL21" i="3"/>
  <c r="O22" i="3"/>
  <c r="U22" i="3" s="1"/>
  <c r="T22" i="3"/>
  <c r="Z22" i="3"/>
  <c r="AA22" i="3" s="1"/>
  <c r="AE22" i="3"/>
  <c r="AF22" i="3"/>
  <c r="AJ22" i="3"/>
  <c r="AK22" i="3"/>
  <c r="AO22" i="3"/>
  <c r="AP22" i="3"/>
  <c r="AQ22" i="3"/>
  <c r="AV22" i="3"/>
  <c r="AW22" i="3"/>
  <c r="BA22" i="3"/>
  <c r="BM22" i="3" s="1"/>
  <c r="BN22" i="3" s="1"/>
  <c r="BB22" i="3"/>
  <c r="BF22" i="3"/>
  <c r="BG22" i="3"/>
  <c r="BK22" i="3"/>
  <c r="BL22" i="3" s="1"/>
  <c r="O23" i="3"/>
  <c r="T23" i="3"/>
  <c r="U23" i="3"/>
  <c r="Z23" i="3"/>
  <c r="AA23" i="3" s="1"/>
  <c r="AE23" i="3"/>
  <c r="AJ23" i="3"/>
  <c r="AK23" i="3" s="1"/>
  <c r="AO23" i="3"/>
  <c r="AP23" i="3"/>
  <c r="AV23" i="3"/>
  <c r="AW23" i="3" s="1"/>
  <c r="BA23" i="3"/>
  <c r="BB23" i="3" s="1"/>
  <c r="BF23" i="3"/>
  <c r="BG23" i="3"/>
  <c r="BK23" i="3"/>
  <c r="BL23" i="3" s="1"/>
  <c r="O24" i="3"/>
  <c r="U24" i="3" s="1"/>
  <c r="T24" i="3"/>
  <c r="Z24" i="3"/>
  <c r="AA24" i="3"/>
  <c r="AE24" i="3"/>
  <c r="AQ24" i="3" s="1"/>
  <c r="AR24" i="3" s="1"/>
  <c r="AF24" i="3"/>
  <c r="AJ24" i="3"/>
  <c r="AK24" i="3"/>
  <c r="AO24" i="3"/>
  <c r="AP24" i="3" s="1"/>
  <c r="AV24" i="3"/>
  <c r="AW24" i="3"/>
  <c r="BA24" i="3"/>
  <c r="BM24" i="3" s="1"/>
  <c r="BN24" i="3" s="1"/>
  <c r="BB24" i="3"/>
  <c r="BF24" i="3"/>
  <c r="BG24" i="3" s="1"/>
  <c r="BK24" i="3"/>
  <c r="BL24" i="3"/>
  <c r="O25" i="3"/>
  <c r="U25" i="3" s="1"/>
  <c r="T25" i="3"/>
  <c r="Z25" i="3"/>
  <c r="AA25" i="3" s="1"/>
  <c r="AE25" i="3"/>
  <c r="AF25" i="3" s="1"/>
  <c r="AJ25" i="3"/>
  <c r="AK25" i="3"/>
  <c r="AO25" i="3"/>
  <c r="AP25" i="3" s="1"/>
  <c r="AV25" i="3"/>
  <c r="AW25" i="3" s="1"/>
  <c r="BA25" i="3"/>
  <c r="BB25" i="3"/>
  <c r="BF25" i="3"/>
  <c r="BG25" i="3" s="1"/>
  <c r="BK25" i="3"/>
  <c r="BL25" i="3" s="1"/>
  <c r="O26" i="3"/>
  <c r="T26" i="3"/>
  <c r="U26" i="3"/>
  <c r="Z26" i="3"/>
  <c r="AA26" i="3"/>
  <c r="AE26" i="3"/>
  <c r="AF26" i="3"/>
  <c r="AJ26" i="3"/>
  <c r="AK26" i="3" s="1"/>
  <c r="AO26" i="3"/>
  <c r="AP26" i="3"/>
  <c r="AV26" i="3"/>
  <c r="AW26" i="3"/>
  <c r="BA26" i="3"/>
  <c r="BM26" i="3" s="1"/>
  <c r="BN26" i="3" s="1"/>
  <c r="BF26" i="3"/>
  <c r="BG26" i="3"/>
  <c r="BK26" i="3"/>
  <c r="BL26" i="3"/>
  <c r="O27" i="3"/>
  <c r="T27" i="3"/>
  <c r="U27" i="3" s="1"/>
  <c r="Z27" i="3"/>
  <c r="AA27" i="3" s="1"/>
  <c r="AE27" i="3"/>
  <c r="AF27" i="3"/>
  <c r="AJ27" i="3"/>
  <c r="AK27" i="3" s="1"/>
  <c r="AO27" i="3"/>
  <c r="AP27" i="3" s="1"/>
  <c r="AV27" i="3"/>
  <c r="AW27" i="3"/>
  <c r="BA27" i="3"/>
  <c r="BB27" i="3" s="1"/>
  <c r="BF27" i="3"/>
  <c r="BK27" i="3"/>
  <c r="BL27" i="3" s="1"/>
  <c r="O28" i="3"/>
  <c r="T28" i="3"/>
  <c r="U28" i="3"/>
  <c r="Z28" i="3"/>
  <c r="AA28" i="3"/>
  <c r="AE28" i="3"/>
  <c r="AQ28" i="3" s="1"/>
  <c r="AJ28" i="3"/>
  <c r="AK28" i="3"/>
  <c r="AO28" i="3"/>
  <c r="AP28" i="3"/>
  <c r="AV28" i="3"/>
  <c r="AW28" i="3" s="1"/>
  <c r="BA28" i="3"/>
  <c r="BB28" i="3"/>
  <c r="BF28" i="3"/>
  <c r="BG28" i="3"/>
  <c r="BK28" i="3"/>
  <c r="BL28" i="3"/>
  <c r="BM28" i="3"/>
  <c r="BN28" i="3" s="1"/>
  <c r="O29" i="3"/>
  <c r="T29" i="3"/>
  <c r="Z29" i="3"/>
  <c r="AA29" i="3"/>
  <c r="AE29" i="3"/>
  <c r="AF29" i="3" s="1"/>
  <c r="AJ29" i="3"/>
  <c r="AO29" i="3"/>
  <c r="AP29" i="3" s="1"/>
  <c r="AV29" i="3"/>
  <c r="AW29" i="3" s="1"/>
  <c r="BA29" i="3"/>
  <c r="BF29" i="3"/>
  <c r="BG29" i="3" s="1"/>
  <c r="BK29" i="3"/>
  <c r="BL29" i="3"/>
  <c r="O30" i="3"/>
  <c r="U30" i="3" s="1"/>
  <c r="T30" i="3"/>
  <c r="Z30" i="3"/>
  <c r="AA30" i="3" s="1"/>
  <c r="AE30" i="3"/>
  <c r="AF30" i="3"/>
  <c r="AJ30" i="3"/>
  <c r="AK30" i="3"/>
  <c r="AO30" i="3"/>
  <c r="AP30" i="3"/>
  <c r="AQ30" i="3"/>
  <c r="AR30" i="3" s="1"/>
  <c r="AV30" i="3"/>
  <c r="AW30" i="3"/>
  <c r="BA30" i="3"/>
  <c r="BM30" i="3" s="1"/>
  <c r="BN30" i="3" s="1"/>
  <c r="BB30" i="3"/>
  <c r="BF30" i="3"/>
  <c r="BG30" i="3"/>
  <c r="BK30" i="3"/>
  <c r="BL30" i="3" s="1"/>
  <c r="O31" i="3"/>
  <c r="T31" i="3"/>
  <c r="U31" i="3"/>
  <c r="Z31" i="3"/>
  <c r="AA31" i="3" s="1"/>
  <c r="AE31" i="3"/>
  <c r="AJ31" i="3"/>
  <c r="AK31" i="3" s="1"/>
  <c r="AO31" i="3"/>
  <c r="AP31" i="3"/>
  <c r="AV31" i="3"/>
  <c r="AW31" i="3" s="1"/>
  <c r="BA31" i="3"/>
  <c r="BB31" i="3" s="1"/>
  <c r="BF31" i="3"/>
  <c r="BG31" i="3"/>
  <c r="BK31" i="3"/>
  <c r="BL31" i="3" s="1"/>
  <c r="O32" i="3"/>
  <c r="U32" i="3" s="1"/>
  <c r="T32" i="3"/>
  <c r="Z32" i="3"/>
  <c r="AA32" i="3"/>
  <c r="AE32" i="3"/>
  <c r="AQ32" i="3" s="1"/>
  <c r="AF32" i="3"/>
  <c r="AJ32" i="3"/>
  <c r="AK32" i="3"/>
  <c r="AO32" i="3"/>
  <c r="AP32" i="3" s="1"/>
  <c r="AR32" i="3"/>
  <c r="AV32" i="3"/>
  <c r="AW32" i="3"/>
  <c r="BA32" i="3"/>
  <c r="BB32" i="3"/>
  <c r="BF32" i="3"/>
  <c r="BG32" i="3" s="1"/>
  <c r="BK32" i="3"/>
  <c r="BL32" i="3"/>
  <c r="O33" i="3"/>
  <c r="U33" i="3" s="1"/>
  <c r="T33" i="3"/>
  <c r="Z33" i="3"/>
  <c r="AA33" i="3" s="1"/>
  <c r="AE33" i="3"/>
  <c r="AF33" i="3" s="1"/>
  <c r="AJ33" i="3"/>
  <c r="AK33" i="3"/>
  <c r="AO33" i="3"/>
  <c r="AP33" i="3" s="1"/>
  <c r="AV33" i="3"/>
  <c r="BA33" i="3"/>
  <c r="BB33" i="3"/>
  <c r="BF33" i="3"/>
  <c r="BG33" i="3" s="1"/>
  <c r="BK33" i="3"/>
  <c r="BL33" i="3" s="1"/>
  <c r="O34" i="3"/>
  <c r="T34" i="3"/>
  <c r="U34" i="3"/>
  <c r="Z34" i="3"/>
  <c r="AA34" i="3"/>
  <c r="AE34" i="3"/>
  <c r="AF34" i="3"/>
  <c r="AJ34" i="3"/>
  <c r="AK34" i="3" s="1"/>
  <c r="AO34" i="3"/>
  <c r="AP34" i="3"/>
  <c r="AV34" i="3"/>
  <c r="AW34" i="3"/>
  <c r="BA34" i="3"/>
  <c r="BM34" i="3" s="1"/>
  <c r="BN34" i="3" s="1"/>
  <c r="BF34" i="3"/>
  <c r="BG34" i="3"/>
  <c r="BK34" i="3"/>
  <c r="BL34" i="3"/>
  <c r="O35" i="3"/>
  <c r="T35" i="3"/>
  <c r="U35" i="3" s="1"/>
  <c r="Z35" i="3"/>
  <c r="AA35" i="3" s="1"/>
  <c r="AE35" i="3"/>
  <c r="AF35" i="3"/>
  <c r="AJ35" i="3"/>
  <c r="AK35" i="3" s="1"/>
  <c r="AO35" i="3"/>
  <c r="AP35" i="3" s="1"/>
  <c r="AV35" i="3"/>
  <c r="AW35" i="3"/>
  <c r="BA35" i="3"/>
  <c r="BB35" i="3" s="1"/>
  <c r="BF35" i="3"/>
  <c r="BK35" i="3"/>
  <c r="BL35" i="3" s="1"/>
  <c r="O36" i="3"/>
  <c r="T36" i="3"/>
  <c r="U36" i="3"/>
  <c r="Z36" i="3"/>
  <c r="AA36" i="3"/>
  <c r="AE36" i="3"/>
  <c r="AQ36" i="3" s="1"/>
  <c r="AJ36" i="3"/>
  <c r="AK36" i="3"/>
  <c r="AO36" i="3"/>
  <c r="AP36" i="3"/>
  <c r="AV36" i="3"/>
  <c r="AW36" i="3" s="1"/>
  <c r="BA36" i="3"/>
  <c r="BB36" i="3"/>
  <c r="BF36" i="3"/>
  <c r="BG36" i="3"/>
  <c r="BK36" i="3"/>
  <c r="BL36" i="3"/>
  <c r="BM36" i="3"/>
  <c r="BN36" i="3" s="1"/>
  <c r="O37" i="3"/>
  <c r="U37" i="3" s="1"/>
  <c r="T37" i="3"/>
  <c r="Z37" i="3"/>
  <c r="AA37" i="3"/>
  <c r="AE37" i="3"/>
  <c r="AF37" i="3" s="1"/>
  <c r="AJ37" i="3"/>
  <c r="AO37" i="3"/>
  <c r="AP37" i="3" s="1"/>
  <c r="AV37" i="3"/>
  <c r="AW37" i="3" s="1"/>
  <c r="BA37" i="3"/>
  <c r="BF37" i="3"/>
  <c r="BG37" i="3" s="1"/>
  <c r="BK37" i="3"/>
  <c r="BL37" i="3"/>
  <c r="O38" i="3"/>
  <c r="U38" i="3" s="1"/>
  <c r="T38" i="3"/>
  <c r="Z38" i="3"/>
  <c r="AA38" i="3" s="1"/>
  <c r="AE38" i="3"/>
  <c r="AF38" i="3"/>
  <c r="AJ38" i="3"/>
  <c r="AK38" i="3"/>
  <c r="AO38" i="3"/>
  <c r="AP38" i="3"/>
  <c r="AQ38" i="3"/>
  <c r="AR38" i="3" s="1"/>
  <c r="AV38" i="3"/>
  <c r="AW38" i="3"/>
  <c r="BA38" i="3"/>
  <c r="BM38" i="3" s="1"/>
  <c r="BN38" i="3" s="1"/>
  <c r="BB38" i="3"/>
  <c r="BF38" i="3"/>
  <c r="BG38" i="3"/>
  <c r="BK38" i="3"/>
  <c r="BL38" i="3" s="1"/>
  <c r="O39" i="3"/>
  <c r="T39" i="3"/>
  <c r="U39" i="3"/>
  <c r="Z39" i="3"/>
  <c r="AA39" i="3" s="1"/>
  <c r="AE39" i="3"/>
  <c r="AJ39" i="3"/>
  <c r="AK39" i="3" s="1"/>
  <c r="AO39" i="3"/>
  <c r="AP39" i="3"/>
  <c r="AV39" i="3"/>
  <c r="BA39" i="3"/>
  <c r="BB39" i="3" s="1"/>
  <c r="BF39" i="3"/>
  <c r="BG39" i="3"/>
  <c r="BK39" i="3"/>
  <c r="BL39" i="3" s="1"/>
  <c r="O40" i="3"/>
  <c r="U40" i="3" s="1"/>
  <c r="T40" i="3"/>
  <c r="Z40" i="3"/>
  <c r="AA40" i="3"/>
  <c r="AE40" i="3"/>
  <c r="AQ40" i="3" s="1"/>
  <c r="AF40" i="3"/>
  <c r="AJ40" i="3"/>
  <c r="AK40" i="3"/>
  <c r="AO40" i="3"/>
  <c r="AP40" i="3" s="1"/>
  <c r="AR40" i="3"/>
  <c r="AV40" i="3"/>
  <c r="AW40" i="3"/>
  <c r="BA40" i="3"/>
  <c r="BB40" i="3"/>
  <c r="BF40" i="3"/>
  <c r="BG40" i="3" s="1"/>
  <c r="BK40" i="3"/>
  <c r="BL40" i="3"/>
  <c r="O41" i="3"/>
  <c r="U41" i="3" s="1"/>
  <c r="T41" i="3"/>
  <c r="Z41" i="3"/>
  <c r="AA41" i="3" s="1"/>
  <c r="AE41" i="3"/>
  <c r="AF41" i="3" s="1"/>
  <c r="AJ41" i="3"/>
  <c r="AK41" i="3"/>
  <c r="AO41" i="3"/>
  <c r="AP41" i="3" s="1"/>
  <c r="AQ41" i="3"/>
  <c r="AV41" i="3"/>
  <c r="AW41" i="3" s="1"/>
  <c r="BA41" i="3"/>
  <c r="BB41" i="3"/>
  <c r="BF41" i="3"/>
  <c r="BG41" i="3" s="1"/>
  <c r="BK41" i="3"/>
  <c r="BL41" i="3" s="1"/>
  <c r="O42" i="3"/>
  <c r="T42" i="3"/>
  <c r="U42" i="3"/>
  <c r="Z42" i="3"/>
  <c r="AA42" i="3"/>
  <c r="AE42" i="3"/>
  <c r="AF42" i="3"/>
  <c r="AJ42" i="3"/>
  <c r="AK42" i="3" s="1"/>
  <c r="AO42" i="3"/>
  <c r="AP42" i="3"/>
  <c r="AV42" i="3"/>
  <c r="AW42" i="3"/>
  <c r="BA42" i="3"/>
  <c r="BM42" i="3" s="1"/>
  <c r="BN42" i="3" s="1"/>
  <c r="BF42" i="3"/>
  <c r="BG42" i="3"/>
  <c r="BK42" i="3"/>
  <c r="BL42" i="3"/>
  <c r="O43" i="3"/>
  <c r="T43" i="3"/>
  <c r="U43" i="3" s="1"/>
  <c r="Z43" i="3"/>
  <c r="AA43" i="3" s="1"/>
  <c r="AE43" i="3"/>
  <c r="AF43" i="3"/>
  <c r="AJ43" i="3"/>
  <c r="AK43" i="3" s="1"/>
  <c r="AO43" i="3"/>
  <c r="AP43" i="3" s="1"/>
  <c r="AQ43" i="3"/>
  <c r="AV43" i="3"/>
  <c r="AW43" i="3"/>
  <c r="BA43" i="3"/>
  <c r="BB43" i="3" s="1"/>
  <c r="BF43" i="3"/>
  <c r="BK43" i="3"/>
  <c r="BL43" i="3" s="1"/>
  <c r="O44" i="3"/>
  <c r="T44" i="3"/>
  <c r="U44" i="3"/>
  <c r="Z44" i="3"/>
  <c r="AA44" i="3"/>
  <c r="AE44" i="3"/>
  <c r="AQ44" i="3" s="1"/>
  <c r="AJ44" i="3"/>
  <c r="AK44" i="3"/>
  <c r="AO44" i="3"/>
  <c r="AP44" i="3"/>
  <c r="AV44" i="3"/>
  <c r="AW44" i="3" s="1"/>
  <c r="BA44" i="3"/>
  <c r="BB44" i="3"/>
  <c r="BF44" i="3"/>
  <c r="BG44" i="3"/>
  <c r="BK44" i="3"/>
  <c r="BL44" i="3"/>
  <c r="BM44" i="3"/>
  <c r="BN44" i="3" s="1"/>
  <c r="O45" i="3"/>
  <c r="T45" i="3"/>
  <c r="Z45" i="3"/>
  <c r="AA45" i="3"/>
  <c r="AE45" i="3"/>
  <c r="AF45" i="3" s="1"/>
  <c r="AJ45" i="3"/>
  <c r="AO45" i="3"/>
  <c r="AP45" i="3" s="1"/>
  <c r="AV45" i="3"/>
  <c r="AW45" i="3" s="1"/>
  <c r="BA45" i="3"/>
  <c r="BF45" i="3"/>
  <c r="BG45" i="3" s="1"/>
  <c r="BK45" i="3"/>
  <c r="BL45" i="3"/>
  <c r="O46" i="3"/>
  <c r="U46" i="3" s="1"/>
  <c r="T46" i="3"/>
  <c r="Z46" i="3"/>
  <c r="AA46" i="3" s="1"/>
  <c r="AE46" i="3"/>
  <c r="AF46" i="3"/>
  <c r="AJ46" i="3"/>
  <c r="AK46" i="3"/>
  <c r="AO46" i="3"/>
  <c r="AP46" i="3"/>
  <c r="AQ46" i="3"/>
  <c r="AV46" i="3"/>
  <c r="AW46" i="3"/>
  <c r="BA46" i="3"/>
  <c r="BM46" i="3" s="1"/>
  <c r="BB46" i="3"/>
  <c r="BF46" i="3"/>
  <c r="BG46" i="3"/>
  <c r="BK46" i="3"/>
  <c r="BL46" i="3" s="1"/>
  <c r="BN46" i="3"/>
  <c r="O47" i="3"/>
  <c r="T47" i="3"/>
  <c r="U47" i="3"/>
  <c r="Z47" i="3"/>
  <c r="AA47" i="3" s="1"/>
  <c r="AE47" i="3"/>
  <c r="AJ47" i="3"/>
  <c r="AK47" i="3" s="1"/>
  <c r="AO47" i="3"/>
  <c r="AP47" i="3"/>
  <c r="AV47" i="3"/>
  <c r="AW47" i="3" s="1"/>
  <c r="BA47" i="3"/>
  <c r="BB47" i="3" s="1"/>
  <c r="BF47" i="3"/>
  <c r="BG47" i="3"/>
  <c r="BK47" i="3"/>
  <c r="BL47" i="3" s="1"/>
  <c r="O48" i="3"/>
  <c r="U48" i="3" s="1"/>
  <c r="T48" i="3"/>
  <c r="Z48" i="3"/>
  <c r="AA48" i="3"/>
  <c r="AE48" i="3"/>
  <c r="AF48" i="3"/>
  <c r="AJ48" i="3"/>
  <c r="AK48" i="3"/>
  <c r="AO48" i="3"/>
  <c r="AP48" i="3" s="1"/>
  <c r="AV48" i="3"/>
  <c r="AW48" i="3"/>
  <c r="BA48" i="3"/>
  <c r="BB48" i="3"/>
  <c r="BF48" i="3"/>
  <c r="BK48" i="3"/>
  <c r="BL48" i="3"/>
  <c r="O49" i="3"/>
  <c r="U49" i="3" s="1"/>
  <c r="T49" i="3"/>
  <c r="Z49" i="3"/>
  <c r="AA49" i="3" s="1"/>
  <c r="AE49" i="3"/>
  <c r="AF49" i="3" s="1"/>
  <c r="AJ49" i="3"/>
  <c r="AK49" i="3"/>
  <c r="AO49" i="3"/>
  <c r="AP49" i="3" s="1"/>
  <c r="AQ49" i="3"/>
  <c r="AV49" i="3"/>
  <c r="AW49" i="3" s="1"/>
  <c r="BA49" i="3"/>
  <c r="BB49" i="3"/>
  <c r="BF49" i="3"/>
  <c r="BG49" i="3" s="1"/>
  <c r="BK49" i="3"/>
  <c r="BL49" i="3" s="1"/>
  <c r="BM49" i="3"/>
  <c r="O50" i="3"/>
  <c r="T50" i="3"/>
  <c r="U50" i="3"/>
  <c r="Z50" i="3"/>
  <c r="AA50" i="3"/>
  <c r="AE50" i="3"/>
  <c r="AF50" i="3"/>
  <c r="AJ50" i="3"/>
  <c r="AO50" i="3"/>
  <c r="AP50" i="3"/>
  <c r="AV50" i="3"/>
  <c r="AW50" i="3"/>
  <c r="BA50" i="3"/>
  <c r="BF50" i="3"/>
  <c r="BG50" i="3"/>
  <c r="BK50" i="3"/>
  <c r="BL50" i="3"/>
  <c r="O51" i="3"/>
  <c r="T51" i="3"/>
  <c r="U51" i="3" s="1"/>
  <c r="Z51" i="3"/>
  <c r="AA51" i="3" s="1"/>
  <c r="AE51" i="3"/>
  <c r="AF51" i="3"/>
  <c r="AJ51" i="3"/>
  <c r="AK51" i="3" s="1"/>
  <c r="AO51" i="3"/>
  <c r="AP51" i="3" s="1"/>
  <c r="AV51" i="3"/>
  <c r="AW51" i="3"/>
  <c r="BA51" i="3"/>
  <c r="BB51" i="3" s="1"/>
  <c r="BF51" i="3"/>
  <c r="BG51" i="3" s="1"/>
  <c r="BK51" i="3"/>
  <c r="BL51" i="3" s="1"/>
  <c r="O52" i="3"/>
  <c r="T52" i="3"/>
  <c r="U52" i="3"/>
  <c r="Z52" i="3"/>
  <c r="AA52" i="3"/>
  <c r="AE52" i="3"/>
  <c r="AQ52" i="3" s="1"/>
  <c r="BO52" i="3" s="1"/>
  <c r="AJ52" i="3"/>
  <c r="AK52" i="3"/>
  <c r="AO52" i="3"/>
  <c r="AP52" i="3"/>
  <c r="AV52" i="3"/>
  <c r="AW52" i="3"/>
  <c r="BA52" i="3"/>
  <c r="BB52" i="3"/>
  <c r="BF52" i="3"/>
  <c r="BG52" i="3"/>
  <c r="BK52" i="3"/>
  <c r="BL52" i="3"/>
  <c r="BM52" i="3"/>
  <c r="BN52" i="3"/>
  <c r="O53" i="3"/>
  <c r="U53" i="3" s="1"/>
  <c r="T53" i="3"/>
  <c r="Z53" i="3"/>
  <c r="AA53" i="3"/>
  <c r="AE53" i="3"/>
  <c r="AF53" i="3" s="1"/>
  <c r="AJ53" i="3"/>
  <c r="AK53" i="3" s="1"/>
  <c r="AO53" i="3"/>
  <c r="AP53" i="3" s="1"/>
  <c r="AV53" i="3"/>
  <c r="AW53" i="3" s="1"/>
  <c r="BA53" i="3"/>
  <c r="BB53" i="3" s="1"/>
  <c r="BF53" i="3"/>
  <c r="BK53" i="3"/>
  <c r="BL53" i="3"/>
  <c r="O54" i="3"/>
  <c r="T54" i="3"/>
  <c r="U54" i="3"/>
  <c r="Z54" i="3"/>
  <c r="AA54" i="3"/>
  <c r="AE54" i="3"/>
  <c r="AF54" i="3"/>
  <c r="AJ54" i="3"/>
  <c r="AK54" i="3" s="1"/>
  <c r="AO54" i="3"/>
  <c r="AP54" i="3"/>
  <c r="AQ54" i="3"/>
  <c r="AR54" i="3" s="1"/>
  <c r="AV54" i="3"/>
  <c r="AW54" i="3"/>
  <c r="BA54" i="3"/>
  <c r="BB54" i="3" s="1"/>
  <c r="BF54" i="3"/>
  <c r="BG54" i="3"/>
  <c r="BK54" i="3"/>
  <c r="BL54" i="3" s="1"/>
  <c r="O55" i="3"/>
  <c r="T55" i="3"/>
  <c r="U55" i="3"/>
  <c r="Z55" i="3"/>
  <c r="AA55" i="3" s="1"/>
  <c r="AE55" i="3"/>
  <c r="AF55" i="3" s="1"/>
  <c r="AJ55" i="3"/>
  <c r="AK55" i="3" s="1"/>
  <c r="AO55" i="3"/>
  <c r="AP55" i="3" s="1"/>
  <c r="AQ55" i="3"/>
  <c r="AV55" i="3"/>
  <c r="BM55" i="3" s="1"/>
  <c r="BN55" i="3" s="1"/>
  <c r="AW55" i="3"/>
  <c r="BA55" i="3"/>
  <c r="BB55" i="3" s="1"/>
  <c r="BF55" i="3"/>
  <c r="BG55" i="3" s="1"/>
  <c r="BK55" i="3"/>
  <c r="BL55" i="3"/>
  <c r="O56" i="3"/>
  <c r="U56" i="3" s="1"/>
  <c r="T56" i="3"/>
  <c r="Z56" i="3"/>
  <c r="AA56" i="3"/>
  <c r="AE56" i="3"/>
  <c r="AQ56" i="3" s="1"/>
  <c r="BO56" i="3" s="1"/>
  <c r="AF56" i="3"/>
  <c r="AJ56" i="3"/>
  <c r="AK56" i="3"/>
  <c r="AO56" i="3"/>
  <c r="AP56" i="3" s="1"/>
  <c r="AR56" i="3"/>
  <c r="AV56" i="3"/>
  <c r="AW56" i="3"/>
  <c r="BA56" i="3"/>
  <c r="BB56" i="3"/>
  <c r="BF56" i="3"/>
  <c r="BG56" i="3" s="1"/>
  <c r="BK56" i="3"/>
  <c r="BL56" i="3"/>
  <c r="BM56" i="3"/>
  <c r="BN56" i="3" s="1"/>
  <c r="O57" i="3"/>
  <c r="U57" i="3" s="1"/>
  <c r="T57" i="3"/>
  <c r="Z57" i="3"/>
  <c r="AA57" i="3"/>
  <c r="AE57" i="3"/>
  <c r="AF57" i="3" s="1"/>
  <c r="AJ57" i="3"/>
  <c r="AK57" i="3"/>
  <c r="AO57" i="3"/>
  <c r="AP57" i="3" s="1"/>
  <c r="AV57" i="3"/>
  <c r="BA57" i="3"/>
  <c r="BB57" i="3" s="1"/>
  <c r="BF57" i="3"/>
  <c r="BG57" i="3" s="1"/>
  <c r="BK57" i="3"/>
  <c r="BL57" i="3"/>
  <c r="O58" i="3"/>
  <c r="U58" i="3" s="1"/>
  <c r="T58" i="3"/>
  <c r="Z58" i="3"/>
  <c r="AA58" i="3" s="1"/>
  <c r="AE58" i="3"/>
  <c r="AJ58" i="3"/>
  <c r="AK58" i="3"/>
  <c r="AO58" i="3"/>
  <c r="AP58" i="3" s="1"/>
  <c r="AV58" i="3"/>
  <c r="AW58" i="3" s="1"/>
  <c r="BA58" i="3"/>
  <c r="BB58" i="3"/>
  <c r="BF58" i="3"/>
  <c r="BG58" i="3" s="1"/>
  <c r="BK58" i="3"/>
  <c r="BL58" i="3" s="1"/>
  <c r="O59" i="3"/>
  <c r="U59" i="3" s="1"/>
  <c r="T59" i="3"/>
  <c r="Z59" i="3"/>
  <c r="AA59" i="3"/>
  <c r="AE59" i="3"/>
  <c r="AF59" i="3" s="1"/>
  <c r="AJ59" i="3"/>
  <c r="AK59" i="3" s="1"/>
  <c r="AO59" i="3"/>
  <c r="AP59" i="3"/>
  <c r="AV59" i="3"/>
  <c r="AW59" i="3" s="1"/>
  <c r="BA59" i="3"/>
  <c r="BM59" i="3" s="1"/>
  <c r="BN59" i="3" s="1"/>
  <c r="BF59" i="3"/>
  <c r="BG59" i="3"/>
  <c r="BK59" i="3"/>
  <c r="BL59" i="3"/>
  <c r="O60" i="3"/>
  <c r="U60" i="3" s="1"/>
  <c r="T60" i="3"/>
  <c r="Z60" i="3"/>
  <c r="AA60" i="3" s="1"/>
  <c r="AE60" i="3"/>
  <c r="AF60" i="3"/>
  <c r="AJ60" i="3"/>
  <c r="AK60" i="3" s="1"/>
  <c r="AO60" i="3"/>
  <c r="AP60" i="3" s="1"/>
  <c r="AQ60" i="3"/>
  <c r="AV60" i="3"/>
  <c r="AW60" i="3"/>
  <c r="BA60" i="3"/>
  <c r="BB60" i="3" s="1"/>
  <c r="BF60" i="3"/>
  <c r="BM60" i="3" s="1"/>
  <c r="BN60" i="3" s="1"/>
  <c r="BK60" i="3"/>
  <c r="BL60" i="3" s="1"/>
  <c r="O61" i="3"/>
  <c r="T61" i="3"/>
  <c r="U61" i="3"/>
  <c r="Z61" i="3"/>
  <c r="AA61" i="3"/>
  <c r="AE61" i="3"/>
  <c r="AQ61" i="3" s="1"/>
  <c r="AJ61" i="3"/>
  <c r="AK61" i="3"/>
  <c r="AO61" i="3"/>
  <c r="AP61" i="3"/>
  <c r="AV61" i="3"/>
  <c r="AW61" i="3" s="1"/>
  <c r="BA61" i="3"/>
  <c r="BB61" i="3"/>
  <c r="BF61" i="3"/>
  <c r="BG61" i="3"/>
  <c r="BK61" i="3"/>
  <c r="BL61" i="3"/>
  <c r="BM61" i="3"/>
  <c r="BN61" i="3" s="1"/>
  <c r="O62" i="3"/>
  <c r="T62" i="3"/>
  <c r="U62" i="3" s="1"/>
  <c r="Z62" i="3"/>
  <c r="AA62" i="3"/>
  <c r="AE62" i="3"/>
  <c r="AF62" i="3" s="1"/>
  <c r="AJ62" i="3"/>
  <c r="AO62" i="3"/>
  <c r="AP62" i="3" s="1"/>
  <c r="AV62" i="3"/>
  <c r="AW62" i="3" s="1"/>
  <c r="BA62" i="3"/>
  <c r="BM62" i="3" s="1"/>
  <c r="BN62" i="3" s="1"/>
  <c r="BF62" i="3"/>
  <c r="BG62" i="3" s="1"/>
  <c r="BK62" i="3"/>
  <c r="BL62" i="3"/>
  <c r="O63" i="3"/>
  <c r="U63" i="3" s="1"/>
  <c r="T63" i="3"/>
  <c r="Z63" i="3"/>
  <c r="AA63" i="3" s="1"/>
  <c r="AE63" i="3"/>
  <c r="AF63" i="3"/>
  <c r="AJ63" i="3"/>
  <c r="AK63" i="3"/>
  <c r="AO63" i="3"/>
  <c r="AP63" i="3"/>
  <c r="AQ63" i="3"/>
  <c r="AV63" i="3"/>
  <c r="AW63" i="3"/>
  <c r="BA63" i="3"/>
  <c r="BB63" i="3"/>
  <c r="BF63" i="3"/>
  <c r="BM63" i="3" s="1"/>
  <c r="BN63" i="3" s="1"/>
  <c r="BG63" i="3"/>
  <c r="BK63" i="3"/>
  <c r="BL63" i="3" s="1"/>
  <c r="O64" i="3"/>
  <c r="T64" i="3"/>
  <c r="U64" i="3"/>
  <c r="Z64" i="3"/>
  <c r="AA64" i="3" s="1"/>
  <c r="AE64" i="3"/>
  <c r="AJ64" i="3"/>
  <c r="AK64" i="3" s="1"/>
  <c r="AO64" i="3"/>
  <c r="AP64" i="3"/>
  <c r="AV64" i="3"/>
  <c r="AW64" i="3" s="1"/>
  <c r="BA64" i="3"/>
  <c r="BF64" i="3"/>
  <c r="BG64" i="3"/>
  <c r="BK64" i="3"/>
  <c r="BL64" i="3" s="1"/>
  <c r="O65" i="3"/>
  <c r="U65" i="3" s="1"/>
  <c r="T65" i="3"/>
  <c r="Z65" i="3"/>
  <c r="AA65" i="3"/>
  <c r="AE65" i="3"/>
  <c r="AF65" i="3"/>
  <c r="AJ65" i="3"/>
  <c r="AQ65" i="3" s="1"/>
  <c r="AK65" i="3"/>
  <c r="AO65" i="3"/>
  <c r="AP65" i="3" s="1"/>
  <c r="AV65" i="3"/>
  <c r="AW65" i="3"/>
  <c r="BA65" i="3"/>
  <c r="BM65" i="3" s="1"/>
  <c r="BB65" i="3"/>
  <c r="BF65" i="3"/>
  <c r="BG65" i="3" s="1"/>
  <c r="BK65" i="3"/>
  <c r="BL65" i="3"/>
  <c r="BN65" i="3"/>
  <c r="O66" i="3"/>
  <c r="U66" i="3" s="1"/>
  <c r="T66" i="3"/>
  <c r="Z66" i="3"/>
  <c r="AA66" i="3" s="1"/>
  <c r="AE66" i="3"/>
  <c r="AJ66" i="3"/>
  <c r="AK66" i="3"/>
  <c r="AO66" i="3"/>
  <c r="AP66" i="3" s="1"/>
  <c r="AV66" i="3"/>
  <c r="AW66" i="3" s="1"/>
  <c r="BA66" i="3"/>
  <c r="BB66" i="3"/>
  <c r="BF66" i="3"/>
  <c r="BG66" i="3" s="1"/>
  <c r="BK66" i="3"/>
  <c r="BL66" i="3" s="1"/>
  <c r="O67" i="3"/>
  <c r="T67" i="3"/>
  <c r="U67" i="3"/>
  <c r="Z67" i="3"/>
  <c r="AA67" i="3"/>
  <c r="AE67" i="3"/>
  <c r="AQ67" i="3" s="1"/>
  <c r="AF67" i="3"/>
  <c r="AJ67" i="3"/>
  <c r="AK67" i="3" s="1"/>
  <c r="AO67" i="3"/>
  <c r="AP67" i="3"/>
  <c r="AR67" i="3"/>
  <c r="AV67" i="3"/>
  <c r="AW67" i="3"/>
  <c r="BA67" i="3"/>
  <c r="BM67" i="3" s="1"/>
  <c r="BN67" i="3" s="1"/>
  <c r="BF67" i="3"/>
  <c r="BG67" i="3"/>
  <c r="BK67" i="3"/>
  <c r="BL67" i="3"/>
  <c r="O68" i="3"/>
  <c r="U68" i="3" s="1"/>
  <c r="T68" i="3"/>
  <c r="Z68" i="3"/>
  <c r="AA68" i="3" s="1"/>
  <c r="AE68" i="3"/>
  <c r="AF68" i="3"/>
  <c r="AJ68" i="3"/>
  <c r="AK68" i="3"/>
  <c r="AO68" i="3"/>
  <c r="AP68" i="3" s="1"/>
  <c r="AQ68" i="3"/>
  <c r="AV68" i="3"/>
  <c r="AW68" i="3"/>
  <c r="BA68" i="3"/>
  <c r="BB68" i="3"/>
  <c r="BF68" i="3"/>
  <c r="BK68" i="3"/>
  <c r="BL68" i="3" s="1"/>
  <c r="O69" i="3"/>
  <c r="T69" i="3"/>
  <c r="U69" i="3"/>
  <c r="Z69" i="3"/>
  <c r="AA69" i="3"/>
  <c r="AE69" i="3"/>
  <c r="AQ69" i="3" s="1"/>
  <c r="AJ69" i="3"/>
  <c r="AK69" i="3"/>
  <c r="AO69" i="3"/>
  <c r="AP69" i="3"/>
  <c r="AV69" i="3"/>
  <c r="AW69" i="3" s="1"/>
  <c r="BA69" i="3"/>
  <c r="BB69" i="3"/>
  <c r="BF69" i="3"/>
  <c r="BG69" i="3"/>
  <c r="BK69" i="3"/>
  <c r="BL69" i="3"/>
  <c r="BM69" i="3"/>
  <c r="BN69" i="3" s="1"/>
  <c r="O70" i="3"/>
  <c r="T70" i="3"/>
  <c r="U70" i="3" s="1"/>
  <c r="Z70" i="3"/>
  <c r="AA70" i="3"/>
  <c r="AE70" i="3"/>
  <c r="AF70" i="3" s="1"/>
  <c r="AJ70" i="3"/>
  <c r="AO70" i="3"/>
  <c r="AP70" i="3" s="1"/>
  <c r="AV70" i="3"/>
  <c r="AW70" i="3" s="1"/>
  <c r="BA70" i="3"/>
  <c r="BF70" i="3"/>
  <c r="BG70" i="3" s="1"/>
  <c r="BK70" i="3"/>
  <c r="BL70" i="3"/>
  <c r="O71" i="3"/>
  <c r="U71" i="3" s="1"/>
  <c r="T71" i="3"/>
  <c r="Z71" i="3"/>
  <c r="AA71" i="3" s="1"/>
  <c r="AE71" i="3"/>
  <c r="AF71" i="3"/>
  <c r="AJ71" i="3"/>
  <c r="AK71" i="3"/>
  <c r="AO71" i="3"/>
  <c r="AP71" i="3" s="1"/>
  <c r="AQ71" i="3"/>
  <c r="AR71" i="3" s="1"/>
  <c r="AV71" i="3"/>
  <c r="AW71" i="3"/>
  <c r="BA71" i="3"/>
  <c r="BB71" i="3"/>
  <c r="BF71" i="3"/>
  <c r="BG71" i="3" s="1"/>
  <c r="BK71" i="3"/>
  <c r="BL71" i="3" s="1"/>
  <c r="O72" i="3"/>
  <c r="T72" i="3"/>
  <c r="U72" i="3"/>
  <c r="Z72" i="3"/>
  <c r="AA72" i="3" s="1"/>
  <c r="AE72" i="3"/>
  <c r="AJ72" i="3"/>
  <c r="AK72" i="3" s="1"/>
  <c r="AO72" i="3"/>
  <c r="AP72" i="3"/>
  <c r="AV72" i="3"/>
  <c r="AW72" i="3" s="1"/>
  <c r="BA72" i="3"/>
  <c r="BF72" i="3"/>
  <c r="BG72" i="3"/>
  <c r="BK72" i="3"/>
  <c r="BL72" i="3" s="1"/>
  <c r="O73" i="3"/>
  <c r="U73" i="3" s="1"/>
  <c r="T73" i="3"/>
  <c r="Z73" i="3"/>
  <c r="AA73" i="3"/>
  <c r="AE73" i="3"/>
  <c r="AF73" i="3"/>
  <c r="AJ73" i="3"/>
  <c r="AK73" i="3"/>
  <c r="AO73" i="3"/>
  <c r="AP73" i="3" s="1"/>
  <c r="AV73" i="3"/>
  <c r="AW73" i="3"/>
  <c r="BA73" i="3"/>
  <c r="BB73" i="3"/>
  <c r="BF73" i="3"/>
  <c r="BG73" i="3" s="1"/>
  <c r="BK73" i="3"/>
  <c r="BL73" i="3"/>
  <c r="O74" i="3"/>
  <c r="U74" i="3" s="1"/>
  <c r="T74" i="3"/>
  <c r="Z74" i="3"/>
  <c r="AA74" i="3" s="1"/>
  <c r="AE74" i="3"/>
  <c r="AJ74" i="3"/>
  <c r="AK74" i="3"/>
  <c r="AO74" i="3"/>
  <c r="AP74" i="3" s="1"/>
  <c r="AV74" i="3"/>
  <c r="AW74" i="3" s="1"/>
  <c r="BA74" i="3"/>
  <c r="BB74" i="3"/>
  <c r="BF74" i="3"/>
  <c r="BG74" i="3" s="1"/>
  <c r="BK74" i="3"/>
  <c r="BL74" i="3" s="1"/>
  <c r="BM74" i="3"/>
  <c r="BN74" i="3" s="1"/>
  <c r="O75" i="3"/>
  <c r="T75" i="3"/>
  <c r="U75" i="3"/>
  <c r="Z75" i="3"/>
  <c r="AA75" i="3"/>
  <c r="AE75" i="3"/>
  <c r="AQ75" i="3" s="1"/>
  <c r="AF75" i="3"/>
  <c r="AJ75" i="3"/>
  <c r="AK75" i="3" s="1"/>
  <c r="AO75" i="3"/>
  <c r="AP75" i="3"/>
  <c r="AR75" i="3"/>
  <c r="AV75" i="3"/>
  <c r="AW75" i="3"/>
  <c r="BA75" i="3"/>
  <c r="BM75" i="3" s="1"/>
  <c r="BN75" i="3" s="1"/>
  <c r="BF75" i="3"/>
  <c r="BG75" i="3"/>
  <c r="BK75" i="3"/>
  <c r="BL75" i="3"/>
  <c r="O76" i="3"/>
  <c r="U76" i="3" s="1"/>
  <c r="T76" i="3"/>
  <c r="Z76" i="3"/>
  <c r="AA76" i="3" s="1"/>
  <c r="AE76" i="3"/>
  <c r="AF76" i="3"/>
  <c r="AJ76" i="3"/>
  <c r="AK76" i="3"/>
  <c r="AO76" i="3"/>
  <c r="AP76" i="3" s="1"/>
  <c r="AQ76" i="3"/>
  <c r="AV76" i="3"/>
  <c r="AW76" i="3"/>
  <c r="BA76" i="3"/>
  <c r="BB76" i="3" s="1"/>
  <c r="BF76" i="3"/>
  <c r="BK76" i="3"/>
  <c r="BL76" i="3" s="1"/>
  <c r="O77" i="3"/>
  <c r="T77" i="3"/>
  <c r="U77" i="3"/>
  <c r="Z77" i="3"/>
  <c r="AA77" i="3"/>
  <c r="AE77" i="3"/>
  <c r="AQ77" i="3" s="1"/>
  <c r="AJ77" i="3"/>
  <c r="AK77" i="3"/>
  <c r="AO77" i="3"/>
  <c r="AP77" i="3"/>
  <c r="AV77" i="3"/>
  <c r="AW77" i="3" s="1"/>
  <c r="BA77" i="3"/>
  <c r="BB77" i="3"/>
  <c r="BF77" i="3"/>
  <c r="BG77" i="3"/>
  <c r="BK77" i="3"/>
  <c r="BL77" i="3"/>
  <c r="BM77" i="3"/>
  <c r="BN77" i="3" s="1"/>
  <c r="O78" i="3"/>
  <c r="T78" i="3"/>
  <c r="U78" i="3" s="1"/>
  <c r="Z78" i="3"/>
  <c r="AA78" i="3"/>
  <c r="AE78" i="3"/>
  <c r="AF78" i="3"/>
  <c r="AJ78" i="3"/>
  <c r="AK78" i="3" s="1"/>
  <c r="AO78" i="3"/>
  <c r="AV78" i="3"/>
  <c r="AW78" i="3"/>
  <c r="BA78" i="3"/>
  <c r="BF78" i="3"/>
  <c r="BG78" i="3" s="1"/>
  <c r="BK78" i="3"/>
  <c r="BL78" i="3"/>
  <c r="O79" i="3"/>
  <c r="U79" i="3" s="1"/>
  <c r="T79" i="3"/>
  <c r="Z79" i="3"/>
  <c r="AA79" i="3" s="1"/>
  <c r="AE79" i="3"/>
  <c r="AF79" i="3"/>
  <c r="AJ79" i="3"/>
  <c r="AK79" i="3"/>
  <c r="AO79" i="3"/>
  <c r="AP79" i="3"/>
  <c r="AQ79" i="3"/>
  <c r="AR79" i="3" s="1"/>
  <c r="AV79" i="3"/>
  <c r="AW79" i="3"/>
  <c r="BA79" i="3"/>
  <c r="BB79" i="3"/>
  <c r="BF79" i="3"/>
  <c r="BM79" i="3" s="1"/>
  <c r="BN79" i="3" s="1"/>
  <c r="BG79" i="3"/>
  <c r="BK79" i="3"/>
  <c r="BL79" i="3" s="1"/>
  <c r="O80" i="3"/>
  <c r="T80" i="3"/>
  <c r="U80" i="3"/>
  <c r="Z80" i="3"/>
  <c r="AA80" i="3"/>
  <c r="AE80" i="3"/>
  <c r="AQ80" i="3" s="1"/>
  <c r="AR80" i="3" s="1"/>
  <c r="AJ80" i="3"/>
  <c r="AK80" i="3" s="1"/>
  <c r="AO80" i="3"/>
  <c r="AP80" i="3"/>
  <c r="AV80" i="3"/>
  <c r="AW80" i="3" s="1"/>
  <c r="BA80" i="3"/>
  <c r="BF80" i="3"/>
  <c r="BG80" i="3"/>
  <c r="BK80" i="3"/>
  <c r="BL80" i="3"/>
  <c r="O81" i="3"/>
  <c r="U81" i="3" s="1"/>
  <c r="T81" i="3"/>
  <c r="Z81" i="3"/>
  <c r="AA81" i="3"/>
  <c r="AE81" i="3"/>
  <c r="AF81" i="3"/>
  <c r="AJ81" i="3"/>
  <c r="AQ81" i="3" s="1"/>
  <c r="AK81" i="3"/>
  <c r="AO81" i="3"/>
  <c r="AP81" i="3" s="1"/>
  <c r="AV81" i="3"/>
  <c r="AW81" i="3"/>
  <c r="BA81" i="3"/>
  <c r="BM81" i="3" s="1"/>
  <c r="BB81" i="3"/>
  <c r="BF81" i="3"/>
  <c r="BG81" i="3" s="1"/>
  <c r="BK81" i="3"/>
  <c r="BL81" i="3"/>
  <c r="BN81" i="3"/>
  <c r="O82" i="3"/>
  <c r="U82" i="3" s="1"/>
  <c r="T82" i="3"/>
  <c r="Z82" i="3"/>
  <c r="AA82" i="3" s="1"/>
  <c r="AE82" i="3"/>
  <c r="AJ82" i="3"/>
  <c r="AK82" i="3"/>
  <c r="AO82" i="3"/>
  <c r="AP82" i="3"/>
  <c r="AV82" i="3"/>
  <c r="BA82" i="3"/>
  <c r="BB82" i="3"/>
  <c r="BF82" i="3"/>
  <c r="BG82" i="3"/>
  <c r="BK82" i="3"/>
  <c r="BL82" i="3" s="1"/>
  <c r="O83" i="3"/>
  <c r="T83" i="3"/>
  <c r="U83" i="3" s="1"/>
  <c r="Z83" i="3"/>
  <c r="AA83" i="3"/>
  <c r="AE83" i="3"/>
  <c r="AQ83" i="3" s="1"/>
  <c r="BO83" i="3" s="1"/>
  <c r="AF83" i="3"/>
  <c r="AJ83" i="3"/>
  <c r="AK83" i="3" s="1"/>
  <c r="AO83" i="3"/>
  <c r="AP83" i="3" s="1"/>
  <c r="AV83" i="3"/>
  <c r="AW83" i="3"/>
  <c r="BA83" i="3"/>
  <c r="BM83" i="3" s="1"/>
  <c r="BN83" i="3" s="1"/>
  <c r="BF83" i="3"/>
  <c r="BG83" i="3" s="1"/>
  <c r="BK83" i="3"/>
  <c r="BL83" i="3"/>
  <c r="O84" i="3"/>
  <c r="U84" i="3" s="1"/>
  <c r="T84" i="3"/>
  <c r="Z84" i="3"/>
  <c r="AE84" i="3"/>
  <c r="AF84" i="3"/>
  <c r="AJ84" i="3"/>
  <c r="AK84" i="3"/>
  <c r="AO84" i="3"/>
  <c r="AP84" i="3" s="1"/>
  <c r="AV84" i="3"/>
  <c r="AW84" i="3"/>
  <c r="BA84" i="3"/>
  <c r="BB84" i="3"/>
  <c r="BF84" i="3"/>
  <c r="BM84" i="3" s="1"/>
  <c r="BN84" i="3" s="1"/>
  <c r="BK84" i="3"/>
  <c r="BL84" i="3" s="1"/>
  <c r="O85" i="3"/>
  <c r="T85" i="3"/>
  <c r="U85" i="3"/>
  <c r="Z85" i="3"/>
  <c r="AA85" i="3"/>
  <c r="AE85" i="3"/>
  <c r="AQ85" i="3" s="1"/>
  <c r="AJ85" i="3"/>
  <c r="AK85" i="3"/>
  <c r="AO85" i="3"/>
  <c r="AP85" i="3"/>
  <c r="AV85" i="3"/>
  <c r="AW85" i="3" s="1"/>
  <c r="BA85" i="3"/>
  <c r="BB85" i="3"/>
  <c r="BF85" i="3"/>
  <c r="BG85" i="3"/>
  <c r="BK85" i="3"/>
  <c r="BL85" i="3"/>
  <c r="BM85" i="3"/>
  <c r="BN85" i="3" s="1"/>
  <c r="O86" i="3"/>
  <c r="T86" i="3"/>
  <c r="Z86" i="3"/>
  <c r="AA86" i="3"/>
  <c r="AE86" i="3"/>
  <c r="AF86" i="3"/>
  <c r="AJ86" i="3"/>
  <c r="AK86" i="3" s="1"/>
  <c r="AO86" i="3"/>
  <c r="AV86" i="3"/>
  <c r="AW86" i="3"/>
  <c r="BA86" i="3"/>
  <c r="BF86" i="3"/>
  <c r="BG86" i="3" s="1"/>
  <c r="BK86" i="3"/>
  <c r="BL86" i="3"/>
  <c r="O87" i="3"/>
  <c r="U87" i="3" s="1"/>
  <c r="T87" i="3"/>
  <c r="Z87" i="3"/>
  <c r="AA87" i="3" s="1"/>
  <c r="AE87" i="3"/>
  <c r="AF87" i="3"/>
  <c r="AJ87" i="3"/>
  <c r="AK87" i="3"/>
  <c r="AO87" i="3"/>
  <c r="AP87" i="3"/>
  <c r="AQ87" i="3"/>
  <c r="AR87" i="3" s="1"/>
  <c r="AV87" i="3"/>
  <c r="AW87" i="3"/>
  <c r="BA87" i="3"/>
  <c r="BB87" i="3"/>
  <c r="BF87" i="3"/>
  <c r="BG87" i="3"/>
  <c r="BK87" i="3"/>
  <c r="BL87" i="3" s="1"/>
  <c r="O88" i="3"/>
  <c r="T88" i="3"/>
  <c r="U88" i="3"/>
  <c r="Z88" i="3"/>
  <c r="AA88" i="3"/>
  <c r="AE88" i="3"/>
  <c r="AQ88" i="3" s="1"/>
  <c r="AR88" i="3" s="1"/>
  <c r="AJ88" i="3"/>
  <c r="AK88" i="3" s="1"/>
  <c r="AO88" i="3"/>
  <c r="AP88" i="3"/>
  <c r="AV88" i="3"/>
  <c r="AW88" i="3" s="1"/>
  <c r="BA88" i="3"/>
  <c r="BF88" i="3"/>
  <c r="BG88" i="3"/>
  <c r="BK88" i="3"/>
  <c r="BL88" i="3"/>
  <c r="O89" i="3"/>
  <c r="U89" i="3" s="1"/>
  <c r="T89" i="3"/>
  <c r="Z89" i="3"/>
  <c r="AA89" i="3"/>
  <c r="AE89" i="3"/>
  <c r="AF89" i="3"/>
  <c r="AJ89" i="3"/>
  <c r="AK89" i="3"/>
  <c r="AO89" i="3"/>
  <c r="AP89" i="3" s="1"/>
  <c r="AV89" i="3"/>
  <c r="AW89" i="3"/>
  <c r="BA89" i="3"/>
  <c r="BM89" i="3" s="1"/>
  <c r="BB89" i="3"/>
  <c r="BF89" i="3"/>
  <c r="BG89" i="3" s="1"/>
  <c r="BK89" i="3"/>
  <c r="BL89" i="3"/>
  <c r="BN89" i="3"/>
  <c r="O90" i="3"/>
  <c r="U90" i="3" s="1"/>
  <c r="T90" i="3"/>
  <c r="Z90" i="3"/>
  <c r="AA90" i="3" s="1"/>
  <c r="AE90" i="3"/>
  <c r="AJ90" i="3"/>
  <c r="AK90" i="3"/>
  <c r="AO90" i="3"/>
  <c r="AP90" i="3"/>
  <c r="AV90" i="3"/>
  <c r="BA90" i="3"/>
  <c r="BB90" i="3"/>
  <c r="BF90" i="3"/>
  <c r="BG90" i="3"/>
  <c r="BK90" i="3"/>
  <c r="BL90" i="3" s="1"/>
  <c r="O91" i="3"/>
  <c r="T91" i="3"/>
  <c r="U91" i="3"/>
  <c r="Z91" i="3"/>
  <c r="AA91" i="3"/>
  <c r="AE91" i="3"/>
  <c r="AF91" i="3"/>
  <c r="AJ91" i="3"/>
  <c r="AO91" i="3"/>
  <c r="AP91" i="3"/>
  <c r="AV91" i="3"/>
  <c r="AW91" i="3"/>
  <c r="BA91" i="3"/>
  <c r="BF91" i="3"/>
  <c r="BG91" i="3"/>
  <c r="BK91" i="3"/>
  <c r="BL91" i="3"/>
  <c r="O92" i="3"/>
  <c r="U92" i="3" s="1"/>
  <c r="T92" i="3"/>
  <c r="Z92" i="3"/>
  <c r="AA92" i="3" s="1"/>
  <c r="AE92" i="3"/>
  <c r="AF92" i="3"/>
  <c r="AJ92" i="3"/>
  <c r="AK92" i="3"/>
  <c r="AO92" i="3"/>
  <c r="AP92" i="3" s="1"/>
  <c r="AV92" i="3"/>
  <c r="AW92" i="3"/>
  <c r="BA92" i="3"/>
  <c r="BB92" i="3"/>
  <c r="BF92" i="3"/>
  <c r="BG92" i="3" s="1"/>
  <c r="BK92" i="3"/>
  <c r="BL92" i="3" s="1"/>
  <c r="BM92" i="3"/>
  <c r="BN92" i="3" s="1"/>
  <c r="O93" i="3"/>
  <c r="T93" i="3"/>
  <c r="U93" i="3"/>
  <c r="Z93" i="3"/>
  <c r="AA93" i="3"/>
  <c r="AE93" i="3"/>
  <c r="AJ93" i="3"/>
  <c r="AK93" i="3" s="1"/>
  <c r="AO93" i="3"/>
  <c r="AP93" i="3"/>
  <c r="AV93" i="3"/>
  <c r="AW93" i="3" s="1"/>
  <c r="BA93" i="3"/>
  <c r="BB93" i="3"/>
  <c r="BF93" i="3"/>
  <c r="BG93" i="3"/>
  <c r="BK93" i="3"/>
  <c r="BL93" i="3"/>
  <c r="BM93" i="3"/>
  <c r="BN93" i="3" s="1"/>
  <c r="O94" i="3"/>
  <c r="U94" i="3" s="1"/>
  <c r="T94" i="3"/>
  <c r="Z94" i="3"/>
  <c r="AA94" i="3"/>
  <c r="AE94" i="3"/>
  <c r="AF94" i="3"/>
  <c r="AJ94" i="3"/>
  <c r="AK94" i="3" s="1"/>
  <c r="AO94" i="3"/>
  <c r="AP94" i="3"/>
  <c r="AV94" i="3"/>
  <c r="AW94" i="3"/>
  <c r="BA94" i="3"/>
  <c r="BM94" i="3" s="1"/>
  <c r="BN94" i="3" s="1"/>
  <c r="BF94" i="3"/>
  <c r="BG94" i="3"/>
  <c r="BK94" i="3"/>
  <c r="BL94" i="3"/>
  <c r="O95" i="3"/>
  <c r="T95" i="3"/>
  <c r="U95" i="3"/>
  <c r="Z95" i="3"/>
  <c r="AA95" i="3" s="1"/>
  <c r="AE95" i="3"/>
  <c r="AF95" i="3"/>
  <c r="AJ95" i="3"/>
  <c r="AK95" i="3" s="1"/>
  <c r="AO95" i="3"/>
  <c r="AP95" i="3"/>
  <c r="AQ95" i="3"/>
  <c r="AV95" i="3"/>
  <c r="AW95" i="3"/>
  <c r="BA95" i="3"/>
  <c r="BM95" i="3" s="1"/>
  <c r="BN95" i="3" s="1"/>
  <c r="BF95" i="3"/>
  <c r="BG95" i="3"/>
  <c r="BK95" i="3"/>
  <c r="BL95" i="3" s="1"/>
  <c r="O96" i="3"/>
  <c r="T96" i="3"/>
  <c r="U96" i="3"/>
  <c r="Z96" i="3"/>
  <c r="AA96" i="3"/>
  <c r="AE96" i="3"/>
  <c r="AQ96" i="3" s="1"/>
  <c r="AJ96" i="3"/>
  <c r="AK96" i="3"/>
  <c r="AO96" i="3"/>
  <c r="AP96" i="3"/>
  <c r="AV96" i="3"/>
  <c r="AW96" i="3" s="1"/>
  <c r="BA96" i="3"/>
  <c r="BB96" i="3"/>
  <c r="BF96" i="3"/>
  <c r="BG96" i="3"/>
  <c r="BK96" i="3"/>
  <c r="BL96" i="3"/>
  <c r="BM96" i="3"/>
  <c r="BN96" i="3" s="1"/>
  <c r="O97" i="3"/>
  <c r="T97" i="3"/>
  <c r="Z97" i="3"/>
  <c r="AA97" i="3"/>
  <c r="AE97" i="3"/>
  <c r="AJ97" i="3"/>
  <c r="AK97" i="3"/>
  <c r="AO97" i="3"/>
  <c r="AP97" i="3" s="1"/>
  <c r="AV97" i="3"/>
  <c r="AW97" i="3" s="1"/>
  <c r="BA97" i="3"/>
  <c r="BB97" i="3"/>
  <c r="BF97" i="3"/>
  <c r="BK97" i="3"/>
  <c r="BL97" i="3"/>
  <c r="O98" i="3"/>
  <c r="U98" i="3" s="1"/>
  <c r="T98" i="3"/>
  <c r="Z98" i="3"/>
  <c r="AA98" i="3" s="1"/>
  <c r="AE98" i="3"/>
  <c r="AF98" i="3"/>
  <c r="AJ98" i="3"/>
  <c r="AK98" i="3"/>
  <c r="AO98" i="3"/>
  <c r="AP98" i="3"/>
  <c r="AQ98" i="3"/>
  <c r="AR98" i="3" s="1"/>
  <c r="AV98" i="3"/>
  <c r="AW98" i="3"/>
  <c r="BA98" i="3"/>
  <c r="BM98" i="3" s="1"/>
  <c r="BN98" i="3" s="1"/>
  <c r="BB98" i="3"/>
  <c r="BF98" i="3"/>
  <c r="BG98" i="3"/>
  <c r="BK98" i="3"/>
  <c r="BL98" i="3" s="1"/>
  <c r="O99" i="3"/>
  <c r="T99" i="3"/>
  <c r="U99" i="3"/>
  <c r="Z99" i="3"/>
  <c r="AA99" i="3" s="1"/>
  <c r="AE99" i="3"/>
  <c r="AF99" i="3"/>
  <c r="AJ99" i="3"/>
  <c r="AO99" i="3"/>
  <c r="AP99" i="3"/>
  <c r="AV99" i="3"/>
  <c r="AW99" i="3"/>
  <c r="BA99" i="3"/>
  <c r="BF99" i="3"/>
  <c r="BG99" i="3"/>
  <c r="BK99" i="3"/>
  <c r="BL99" i="3" s="1"/>
  <c r="O100" i="3"/>
  <c r="T100" i="3"/>
  <c r="U100" i="3" s="1"/>
  <c r="Z100" i="3"/>
  <c r="AA100" i="3"/>
  <c r="AE100" i="3"/>
  <c r="AQ100" i="3" s="1"/>
  <c r="AF100" i="3"/>
  <c r="AJ100" i="3"/>
  <c r="AK100" i="3"/>
  <c r="AO100" i="3"/>
  <c r="AP100" i="3" s="1"/>
  <c r="AV100" i="3"/>
  <c r="AW100" i="3"/>
  <c r="BA100" i="3"/>
  <c r="BB100" i="3"/>
  <c r="BF100" i="3"/>
  <c r="BG100" i="3" s="1"/>
  <c r="BK100" i="3"/>
  <c r="BL100" i="3"/>
  <c r="O101" i="3"/>
  <c r="U101" i="3" s="1"/>
  <c r="T101" i="3"/>
  <c r="Z101" i="3"/>
  <c r="AA101" i="3"/>
  <c r="AE101" i="3"/>
  <c r="AJ101" i="3"/>
  <c r="AK101" i="3"/>
  <c r="AO101" i="3"/>
  <c r="AP101" i="3" s="1"/>
  <c r="AV101" i="3"/>
  <c r="AW101" i="3" s="1"/>
  <c r="BA101" i="3"/>
  <c r="BB101" i="3"/>
  <c r="BF101" i="3"/>
  <c r="BG101" i="3" s="1"/>
  <c r="BK101" i="3"/>
  <c r="BL101" i="3"/>
  <c r="BM101" i="3"/>
  <c r="BN101" i="3" s="1"/>
  <c r="O102" i="3"/>
  <c r="U102" i="3" s="1"/>
  <c r="T102" i="3"/>
  <c r="Z102" i="3"/>
  <c r="AA102" i="3"/>
  <c r="AE102" i="3"/>
  <c r="AF102" i="3"/>
  <c r="AJ102" i="3"/>
  <c r="AK102" i="3" s="1"/>
  <c r="AO102" i="3"/>
  <c r="AP102" i="3"/>
  <c r="AV102" i="3"/>
  <c r="AW102" i="3"/>
  <c r="BA102" i="3"/>
  <c r="BM102" i="3" s="1"/>
  <c r="BN102" i="3" s="1"/>
  <c r="BF102" i="3"/>
  <c r="BG102" i="3"/>
  <c r="BK102" i="3"/>
  <c r="BL102" i="3"/>
  <c r="O103" i="3"/>
  <c r="T103" i="3"/>
  <c r="U103" i="3"/>
  <c r="Z103" i="3"/>
  <c r="AA103" i="3" s="1"/>
  <c r="AE103" i="3"/>
  <c r="AF103" i="3"/>
  <c r="AJ103" i="3"/>
  <c r="AK103" i="3" s="1"/>
  <c r="AO103" i="3"/>
  <c r="AP103" i="3"/>
  <c r="AQ103" i="3"/>
  <c r="AV103" i="3"/>
  <c r="AW103" i="3"/>
  <c r="BA103" i="3"/>
  <c r="BF103" i="3"/>
  <c r="BG103" i="3"/>
  <c r="BK103" i="3"/>
  <c r="BL103" i="3" s="1"/>
  <c r="O104" i="3"/>
  <c r="T104" i="3"/>
  <c r="U104" i="3"/>
  <c r="Z104" i="3"/>
  <c r="AA104" i="3"/>
  <c r="AE104" i="3"/>
  <c r="AQ104" i="3" s="1"/>
  <c r="AJ104" i="3"/>
  <c r="AK104" i="3"/>
  <c r="AO104" i="3"/>
  <c r="AP104" i="3"/>
  <c r="AV104" i="3"/>
  <c r="AW104" i="3" s="1"/>
  <c r="BA104" i="3"/>
  <c r="BB104" i="3"/>
  <c r="BF104" i="3"/>
  <c r="BG104" i="3"/>
  <c r="BK104" i="3"/>
  <c r="BL104" i="3"/>
  <c r="BM104" i="3"/>
  <c r="BN104" i="3" s="1"/>
  <c r="O105" i="3"/>
  <c r="U105" i="3" s="1"/>
  <c r="T105" i="3"/>
  <c r="Z105" i="3"/>
  <c r="AA105" i="3"/>
  <c r="AE105" i="3"/>
  <c r="AQ105" i="3" s="1"/>
  <c r="AJ105" i="3"/>
  <c r="AK105" i="3"/>
  <c r="AO105" i="3"/>
  <c r="AP105" i="3" s="1"/>
  <c r="AV105" i="3"/>
  <c r="AW105" i="3" s="1"/>
  <c r="BA105" i="3"/>
  <c r="BB105" i="3"/>
  <c r="BF105" i="3"/>
  <c r="BK105" i="3"/>
  <c r="BL105" i="3"/>
  <c r="O106" i="3"/>
  <c r="U106" i="3" s="1"/>
  <c r="T106" i="3"/>
  <c r="Z106" i="3"/>
  <c r="AA106" i="3" s="1"/>
  <c r="AE106" i="3"/>
  <c r="AF106" i="3"/>
  <c r="AJ106" i="3"/>
  <c r="AK106" i="3"/>
  <c r="AO106" i="3"/>
  <c r="AP106" i="3" s="1"/>
  <c r="AQ106" i="3"/>
  <c r="AR106" i="3" s="1"/>
  <c r="AV106" i="3"/>
  <c r="AW106" i="3"/>
  <c r="BA106" i="3"/>
  <c r="BM106" i="3" s="1"/>
  <c r="BN106" i="3" s="1"/>
  <c r="BB106" i="3"/>
  <c r="BF106" i="3"/>
  <c r="BG106" i="3" s="1"/>
  <c r="BK106" i="3"/>
  <c r="BL106" i="3" s="1"/>
  <c r="O107" i="3"/>
  <c r="T107" i="3"/>
  <c r="U107" i="3"/>
  <c r="Z107" i="3"/>
  <c r="AA107" i="3" s="1"/>
  <c r="AE107" i="3"/>
  <c r="AF107" i="3"/>
  <c r="AJ107" i="3"/>
  <c r="AO107" i="3"/>
  <c r="AP107" i="3"/>
  <c r="AV107" i="3"/>
  <c r="AW107" i="3"/>
  <c r="BA107" i="3"/>
  <c r="BF107" i="3"/>
  <c r="BG107" i="3"/>
  <c r="BK107" i="3"/>
  <c r="BL107" i="3" s="1"/>
  <c r="O108" i="3"/>
  <c r="T108" i="3"/>
  <c r="U108" i="3" s="1"/>
  <c r="Z108" i="3"/>
  <c r="AA108" i="3"/>
  <c r="AE108" i="3"/>
  <c r="AQ108" i="3" s="1"/>
  <c r="AF108" i="3"/>
  <c r="AJ108" i="3"/>
  <c r="AK108" i="3"/>
  <c r="AO108" i="3"/>
  <c r="AP108" i="3" s="1"/>
  <c r="AV108" i="3"/>
  <c r="AW108" i="3"/>
  <c r="BA108" i="3"/>
  <c r="BB108" i="3"/>
  <c r="BF108" i="3"/>
  <c r="BG108" i="3" s="1"/>
  <c r="BK108" i="3"/>
  <c r="BL108" i="3"/>
  <c r="O109" i="3"/>
  <c r="U109" i="3" s="1"/>
  <c r="T109" i="3"/>
  <c r="Z109" i="3"/>
  <c r="AA109" i="3"/>
  <c r="AE109" i="3"/>
  <c r="AJ109" i="3"/>
  <c r="AK109" i="3"/>
  <c r="AO109" i="3"/>
  <c r="AP109" i="3" s="1"/>
  <c r="AV109" i="3"/>
  <c r="AW109" i="3" s="1"/>
  <c r="BA109" i="3"/>
  <c r="BB109" i="3"/>
  <c r="BF109" i="3"/>
  <c r="BG109" i="3" s="1"/>
  <c r="BK109" i="3"/>
  <c r="BL109" i="3"/>
  <c r="O110" i="3"/>
  <c r="U110" i="3" s="1"/>
  <c r="T110" i="3"/>
  <c r="Z110" i="3"/>
  <c r="AA110" i="3"/>
  <c r="AE110" i="3"/>
  <c r="AF110" i="3" s="1"/>
  <c r="AJ110" i="3"/>
  <c r="AK110" i="3" s="1"/>
  <c r="AO110" i="3"/>
  <c r="AP110" i="3" s="1"/>
  <c r="AV110" i="3"/>
  <c r="AW110" i="3" s="1"/>
  <c r="BA110" i="3"/>
  <c r="BM110" i="3" s="1"/>
  <c r="BN110" i="3" s="1"/>
  <c r="BF110" i="3"/>
  <c r="BG110" i="3" s="1"/>
  <c r="BK110" i="3"/>
  <c r="BL110" i="3"/>
  <c r="O111" i="3"/>
  <c r="T111" i="3"/>
  <c r="U111" i="3"/>
  <c r="Z111" i="3"/>
  <c r="AA111" i="3" s="1"/>
  <c r="AE111" i="3"/>
  <c r="AF111" i="3"/>
  <c r="AJ111" i="3"/>
  <c r="AK111" i="3" s="1"/>
  <c r="AO111" i="3"/>
  <c r="AP111" i="3"/>
  <c r="AQ111" i="3"/>
  <c r="AV111" i="3"/>
  <c r="AW111" i="3"/>
  <c r="BA111" i="3"/>
  <c r="BB111" i="3" s="1"/>
  <c r="BF111" i="3"/>
  <c r="BG111" i="3"/>
  <c r="BK111" i="3"/>
  <c r="O112" i="3"/>
  <c r="T112" i="3"/>
  <c r="U112" i="3"/>
  <c r="Z112" i="3"/>
  <c r="AA112" i="3"/>
  <c r="AE112" i="3"/>
  <c r="AQ112" i="3" s="1"/>
  <c r="AJ112" i="3"/>
  <c r="AK112" i="3"/>
  <c r="AO112" i="3"/>
  <c r="AP112" i="3"/>
  <c r="AV112" i="3"/>
  <c r="AW112" i="3" s="1"/>
  <c r="BA112" i="3"/>
  <c r="BB112" i="3" s="1"/>
  <c r="BF112" i="3"/>
  <c r="BG112" i="3"/>
  <c r="BK112" i="3"/>
  <c r="BL112" i="3"/>
  <c r="BM112" i="3"/>
  <c r="BN112" i="3" s="1"/>
  <c r="O113" i="3"/>
  <c r="U113" i="3" s="1"/>
  <c r="T113" i="3"/>
  <c r="Z113" i="3"/>
  <c r="AA113" i="3"/>
  <c r="AE113" i="3"/>
  <c r="AF113" i="3" s="1"/>
  <c r="AJ113" i="3"/>
  <c r="AK113" i="3"/>
  <c r="AO113" i="3"/>
  <c r="AV113" i="3"/>
  <c r="AW113" i="3" s="1"/>
  <c r="BA113" i="3"/>
  <c r="BB113" i="3" s="1"/>
  <c r="BF113" i="3"/>
  <c r="BK113" i="3"/>
  <c r="BL113" i="3"/>
  <c r="O114" i="3"/>
  <c r="U114" i="3" s="1"/>
  <c r="T114" i="3"/>
  <c r="Z114" i="3"/>
  <c r="AA114" i="3" s="1"/>
  <c r="AE114" i="3"/>
  <c r="AF114" i="3" s="1"/>
  <c r="AJ114" i="3"/>
  <c r="AK114" i="3"/>
  <c r="AO114" i="3"/>
  <c r="AP114" i="3" s="1"/>
  <c r="AQ114" i="3"/>
  <c r="AR114" i="3" s="1"/>
  <c r="AV114" i="3"/>
  <c r="AW114" i="3" s="1"/>
  <c r="BA114" i="3"/>
  <c r="BB114" i="3"/>
  <c r="BF114" i="3"/>
  <c r="BG114" i="3" s="1"/>
  <c r="BK114" i="3"/>
  <c r="BL114" i="3" s="1"/>
  <c r="O115" i="3"/>
  <c r="T115" i="3"/>
  <c r="U115" i="3"/>
  <c r="Z115" i="3"/>
  <c r="AA115" i="3"/>
  <c r="AE115" i="3"/>
  <c r="AF115" i="3" s="1"/>
  <c r="AJ115" i="3"/>
  <c r="AO115" i="3"/>
  <c r="AP115" i="3"/>
  <c r="AV115" i="3"/>
  <c r="AW115" i="3" s="1"/>
  <c r="BA115" i="3"/>
  <c r="BF115" i="3"/>
  <c r="BG115" i="3"/>
  <c r="BK115" i="3"/>
  <c r="BL115" i="3"/>
  <c r="O116" i="3"/>
  <c r="U116" i="3" s="1"/>
  <c r="T116" i="3"/>
  <c r="Z116" i="3"/>
  <c r="AA116" i="3" s="1"/>
  <c r="AE116" i="3"/>
  <c r="AF116" i="3"/>
  <c r="AJ116" i="3"/>
  <c r="AK116" i="3" s="1"/>
  <c r="AO116" i="3"/>
  <c r="AP116" i="3" s="1"/>
  <c r="AV116" i="3"/>
  <c r="AW116" i="3"/>
  <c r="BA116" i="3"/>
  <c r="BB116" i="3" s="1"/>
  <c r="BF116" i="3"/>
  <c r="BG116" i="3" s="1"/>
  <c r="BK116" i="3"/>
  <c r="BL116" i="3" s="1"/>
  <c r="O117" i="3"/>
  <c r="U117" i="3" s="1"/>
  <c r="T117" i="3"/>
  <c r="Z117" i="3"/>
  <c r="AA117" i="3" s="1"/>
  <c r="AE117" i="3"/>
  <c r="AJ117" i="3"/>
  <c r="AK117" i="3"/>
  <c r="AO117" i="3"/>
  <c r="AP117" i="3" s="1"/>
  <c r="AV117" i="3"/>
  <c r="AW117" i="3" s="1"/>
  <c r="BA117" i="3"/>
  <c r="BB117" i="3"/>
  <c r="BF117" i="3"/>
  <c r="BG117" i="3" s="1"/>
  <c r="BK117" i="3"/>
  <c r="BL117" i="3" s="1"/>
  <c r="BM117" i="3"/>
  <c r="BN117" i="3" s="1"/>
  <c r="O118" i="3"/>
  <c r="U118" i="3" s="1"/>
  <c r="T118" i="3"/>
  <c r="Z118" i="3"/>
  <c r="AA118" i="3"/>
  <c r="AE118" i="3"/>
  <c r="AF118" i="3" s="1"/>
  <c r="AJ118" i="3"/>
  <c r="AK118" i="3" s="1"/>
  <c r="AO118" i="3"/>
  <c r="AP118" i="3" s="1"/>
  <c r="AV118" i="3"/>
  <c r="AW118" i="3" s="1"/>
  <c r="BA118" i="3"/>
  <c r="BM118" i="3" s="1"/>
  <c r="BN118" i="3" s="1"/>
  <c r="BF118" i="3"/>
  <c r="BG118" i="3" s="1"/>
  <c r="BK118" i="3"/>
  <c r="BL118" i="3"/>
  <c r="O119" i="3"/>
  <c r="U119" i="3" s="1"/>
  <c r="T119" i="3"/>
  <c r="Z119" i="3"/>
  <c r="AA119" i="3" s="1"/>
  <c r="AE119" i="3"/>
  <c r="AF119" i="3"/>
  <c r="AJ119" i="3"/>
  <c r="AK119" i="3" s="1"/>
  <c r="AO119" i="3"/>
  <c r="AP119" i="3" s="1"/>
  <c r="AV119" i="3"/>
  <c r="AW119" i="3"/>
  <c r="BA119" i="3"/>
  <c r="BM119" i="3" s="1"/>
  <c r="BN119" i="3" s="1"/>
  <c r="BF119" i="3"/>
  <c r="BG119" i="3" s="1"/>
  <c r="BK119" i="3"/>
  <c r="BL119" i="3" s="1"/>
  <c r="O120" i="3"/>
  <c r="T120" i="3"/>
  <c r="U120" i="3"/>
  <c r="Z120" i="3"/>
  <c r="AA120" i="3" s="1"/>
  <c r="AE120" i="3"/>
  <c r="AQ120" i="3" s="1"/>
  <c r="AJ120" i="3"/>
  <c r="AK120" i="3"/>
  <c r="AO120" i="3"/>
  <c r="AP120" i="3"/>
  <c r="AV120" i="3"/>
  <c r="AW120" i="3" s="1"/>
  <c r="BA120" i="3"/>
  <c r="BB120" i="3"/>
  <c r="BF120" i="3"/>
  <c r="BG120" i="3"/>
  <c r="BK120" i="3"/>
  <c r="BL120" i="3" s="1"/>
  <c r="BM120" i="3"/>
  <c r="BN120" i="3" s="1"/>
  <c r="O121" i="3"/>
  <c r="T121" i="3"/>
  <c r="U121" i="3" s="1"/>
  <c r="Z121" i="3"/>
  <c r="AA121" i="3"/>
  <c r="AE121" i="3"/>
  <c r="AQ121" i="3" s="1"/>
  <c r="AJ121" i="3"/>
  <c r="AK121" i="3" s="1"/>
  <c r="AO121" i="3"/>
  <c r="AP121" i="3" s="1"/>
  <c r="AV121" i="3"/>
  <c r="AW121" i="3" s="1"/>
  <c r="BA121" i="3"/>
  <c r="BB121" i="3" s="1"/>
  <c r="BF121" i="3"/>
  <c r="BK121" i="3"/>
  <c r="BL121" i="3"/>
  <c r="O122" i="3"/>
  <c r="U122" i="3" s="1"/>
  <c r="T122" i="3"/>
  <c r="Z122" i="3"/>
  <c r="AA122" i="3" s="1"/>
  <c r="AE122" i="3"/>
  <c r="AF122" i="3"/>
  <c r="AJ122" i="3"/>
  <c r="AK122" i="3"/>
  <c r="AO122" i="3"/>
  <c r="AP122" i="3" s="1"/>
  <c r="AQ122" i="3"/>
  <c r="AR122" i="3" s="1"/>
  <c r="AV122" i="3"/>
  <c r="AW122" i="3"/>
  <c r="BA122" i="3"/>
  <c r="BB122" i="3"/>
  <c r="BF122" i="3"/>
  <c r="BG122" i="3" s="1"/>
  <c r="BK122" i="3"/>
  <c r="BL122" i="3" s="1"/>
  <c r="O123" i="3"/>
  <c r="T123" i="3"/>
  <c r="U123" i="3"/>
  <c r="Z123" i="3"/>
  <c r="AA123" i="3" s="1"/>
  <c r="AE123" i="3"/>
  <c r="AF123" i="3" s="1"/>
  <c r="AJ123" i="3"/>
  <c r="AO123" i="3"/>
  <c r="AP123" i="3"/>
  <c r="AV123" i="3"/>
  <c r="AW123" i="3" s="1"/>
  <c r="BA123" i="3"/>
  <c r="BF123" i="3"/>
  <c r="BG123" i="3"/>
  <c r="BK123" i="3"/>
  <c r="BL123" i="3" s="1"/>
  <c r="O124" i="3"/>
  <c r="T124" i="3"/>
  <c r="U124" i="3" s="1"/>
  <c r="Z124" i="3"/>
  <c r="AA124" i="3"/>
  <c r="AE124" i="3"/>
  <c r="AF124" i="3"/>
  <c r="AJ124" i="3"/>
  <c r="AK124" i="3" s="1"/>
  <c r="AO124" i="3"/>
  <c r="AP124" i="3" s="1"/>
  <c r="AV124" i="3"/>
  <c r="AW124" i="3"/>
  <c r="BA124" i="3"/>
  <c r="BB124" i="3" s="1"/>
  <c r="BF124" i="3"/>
  <c r="BG124" i="3" s="1"/>
  <c r="BK124" i="3"/>
  <c r="BL124" i="3"/>
  <c r="O125" i="3"/>
  <c r="U125" i="3" s="1"/>
  <c r="T125" i="3"/>
  <c r="Z125" i="3"/>
  <c r="AA125" i="3" s="1"/>
  <c r="AE125" i="3"/>
  <c r="AJ125" i="3"/>
  <c r="AK125" i="3"/>
  <c r="AO125" i="3"/>
  <c r="AP125" i="3" s="1"/>
  <c r="AV125" i="3"/>
  <c r="AW125" i="3" s="1"/>
  <c r="BA125" i="3"/>
  <c r="BB125" i="3"/>
  <c r="BF125" i="3"/>
  <c r="BG125" i="3" s="1"/>
  <c r="BK125" i="3"/>
  <c r="BL125" i="3" s="1"/>
  <c r="BM125" i="3"/>
  <c r="BN125" i="3" s="1"/>
  <c r="O126" i="3"/>
  <c r="T126" i="3"/>
  <c r="U126" i="3"/>
  <c r="Z126" i="3"/>
  <c r="AA126" i="3"/>
  <c r="AE126" i="3"/>
  <c r="AF126" i="3" s="1"/>
  <c r="AJ126" i="3"/>
  <c r="AK126" i="3" s="1"/>
  <c r="AO126" i="3"/>
  <c r="AP126" i="3"/>
  <c r="AV126" i="3"/>
  <c r="AW126" i="3" s="1"/>
  <c r="BA126" i="3"/>
  <c r="BM126" i="3" s="1"/>
  <c r="BN126" i="3" s="1"/>
  <c r="BF126" i="3"/>
  <c r="BG126" i="3"/>
  <c r="BK126" i="3"/>
  <c r="BL126" i="3"/>
  <c r="O127" i="3"/>
  <c r="T127" i="3"/>
  <c r="U127" i="3" s="1"/>
  <c r="Z127" i="3"/>
  <c r="AA127" i="3" s="1"/>
  <c r="AE127" i="3"/>
  <c r="AF127" i="3"/>
  <c r="AJ127" i="3"/>
  <c r="AK127" i="3" s="1"/>
  <c r="AO127" i="3"/>
  <c r="AP127" i="3" s="1"/>
  <c r="AQ127" i="3"/>
  <c r="AV127" i="3"/>
  <c r="AW127" i="3"/>
  <c r="BA127" i="3"/>
  <c r="BM127" i="3" s="1"/>
  <c r="BN127" i="3" s="1"/>
  <c r="BF127" i="3"/>
  <c r="BG127" i="3" s="1"/>
  <c r="BK127" i="3"/>
  <c r="BL127" i="3" s="1"/>
  <c r="O128" i="3"/>
  <c r="T128" i="3"/>
  <c r="U128" i="3"/>
  <c r="Z128" i="3"/>
  <c r="AA128" i="3" s="1"/>
  <c r="AE128" i="3"/>
  <c r="AQ128" i="3" s="1"/>
  <c r="AJ128" i="3"/>
  <c r="AK128" i="3"/>
  <c r="AO128" i="3"/>
  <c r="AP128" i="3"/>
  <c r="AV128" i="3"/>
  <c r="AW128" i="3" s="1"/>
  <c r="BA128" i="3"/>
  <c r="BB128" i="3"/>
  <c r="BF128" i="3"/>
  <c r="BG128" i="3"/>
  <c r="BK128" i="3"/>
  <c r="BL128" i="3" s="1"/>
  <c r="BM128" i="3"/>
  <c r="BN128" i="3" s="1"/>
  <c r="O129" i="3"/>
  <c r="T129" i="3"/>
  <c r="Z129" i="3"/>
  <c r="AA129" i="3"/>
  <c r="AE129" i="3"/>
  <c r="AJ129" i="3"/>
  <c r="AK129" i="3" s="1"/>
  <c r="AO129" i="3"/>
  <c r="AP129" i="3" s="1"/>
  <c r="AV129" i="3"/>
  <c r="AW129" i="3" s="1"/>
  <c r="BA129" i="3"/>
  <c r="BF129" i="3"/>
  <c r="BG129" i="3" s="1"/>
  <c r="BK129" i="3"/>
  <c r="BL129" i="3"/>
  <c r="O130" i="3"/>
  <c r="U130" i="3" s="1"/>
  <c r="T130" i="3"/>
  <c r="Z130" i="3"/>
  <c r="AA130" i="3" s="1"/>
  <c r="AE130" i="3"/>
  <c r="AF130" i="3"/>
  <c r="AJ130" i="3"/>
  <c r="AK130" i="3"/>
  <c r="AO130" i="3"/>
  <c r="AP130" i="3" s="1"/>
  <c r="AQ130" i="3"/>
  <c r="AR130" i="3" s="1"/>
  <c r="AV130" i="3"/>
  <c r="AW130" i="3" s="1"/>
  <c r="BA130" i="3"/>
  <c r="BB130" i="3"/>
  <c r="BF130" i="3"/>
  <c r="BG130" i="3" s="1"/>
  <c r="BK130" i="3"/>
  <c r="BL130" i="3" s="1"/>
  <c r="O131" i="3"/>
  <c r="T131" i="3"/>
  <c r="U131" i="3"/>
  <c r="Z131" i="3"/>
  <c r="AA131" i="3" s="1"/>
  <c r="AE131" i="3"/>
  <c r="AF131" i="3" s="1"/>
  <c r="AJ131" i="3"/>
  <c r="AO131" i="3"/>
  <c r="AP131" i="3"/>
  <c r="AV131" i="3"/>
  <c r="AW131" i="3" s="1"/>
  <c r="BA131" i="3"/>
  <c r="BF131" i="3"/>
  <c r="BG131" i="3"/>
  <c r="BK131" i="3"/>
  <c r="BL131" i="3" s="1"/>
  <c r="O132" i="3"/>
  <c r="T132" i="3"/>
  <c r="U132" i="3" s="1"/>
  <c r="Z132" i="3"/>
  <c r="AA132" i="3"/>
  <c r="AE132" i="3"/>
  <c r="AQ132" i="3" s="1"/>
  <c r="AF132" i="3"/>
  <c r="AJ132" i="3"/>
  <c r="AK132" i="3"/>
  <c r="AO132" i="3"/>
  <c r="AP132" i="3" s="1"/>
  <c r="AV132" i="3"/>
  <c r="AW132" i="3"/>
  <c r="BA132" i="3"/>
  <c r="BB132" i="3"/>
  <c r="BF132" i="3"/>
  <c r="BG132" i="3" s="1"/>
  <c r="BK132" i="3"/>
  <c r="BL132" i="3"/>
  <c r="O133" i="3"/>
  <c r="U133" i="3" s="1"/>
  <c r="T133" i="3"/>
  <c r="Z133" i="3"/>
  <c r="AA133" i="3" s="1"/>
  <c r="AE133" i="3"/>
  <c r="AJ133" i="3"/>
  <c r="AK133" i="3"/>
  <c r="AO133" i="3"/>
  <c r="AP133" i="3" s="1"/>
  <c r="AV133" i="3"/>
  <c r="AW133" i="3" s="1"/>
  <c r="BA133" i="3"/>
  <c r="BB133" i="3"/>
  <c r="BF133" i="3"/>
  <c r="BG133" i="3" s="1"/>
  <c r="BK133" i="3"/>
  <c r="BL133" i="3" s="1"/>
  <c r="BM133" i="3"/>
  <c r="BN133" i="3" s="1"/>
  <c r="O134" i="3"/>
  <c r="T134" i="3"/>
  <c r="U134" i="3"/>
  <c r="Z134" i="3"/>
  <c r="AA134" i="3"/>
  <c r="AE134" i="3"/>
  <c r="AF134" i="3"/>
  <c r="AJ134" i="3"/>
  <c r="AO134" i="3"/>
  <c r="AP134" i="3"/>
  <c r="AV134" i="3"/>
  <c r="AW134" i="3"/>
  <c r="BA134" i="3"/>
  <c r="BF134" i="3"/>
  <c r="BG134" i="3"/>
  <c r="BK134" i="3"/>
  <c r="BL134" i="3"/>
  <c r="O135" i="3"/>
  <c r="T135" i="3"/>
  <c r="U135" i="3" s="1"/>
  <c r="Z135" i="3"/>
  <c r="AA135" i="3" s="1"/>
  <c r="AE135" i="3"/>
  <c r="AF135" i="3"/>
  <c r="AJ135" i="3"/>
  <c r="AK135" i="3" s="1"/>
  <c r="AO135" i="3"/>
  <c r="AP135" i="3" s="1"/>
  <c r="AV135" i="3"/>
  <c r="AW135" i="3" s="1"/>
  <c r="BA135" i="3"/>
  <c r="BB135" i="3"/>
  <c r="BF135" i="3"/>
  <c r="BG135" i="3" s="1"/>
  <c r="BK135" i="3"/>
  <c r="BL135" i="3" s="1"/>
  <c r="BM135" i="3"/>
  <c r="O136" i="3"/>
  <c r="U136" i="3" s="1"/>
  <c r="T136" i="3"/>
  <c r="Z136" i="3"/>
  <c r="AA136" i="3"/>
  <c r="AE136" i="3"/>
  <c r="AQ136" i="3" s="1"/>
  <c r="AF136" i="3"/>
  <c r="AJ136" i="3"/>
  <c r="AK136" i="3" s="1"/>
  <c r="AO136" i="3"/>
  <c r="AP136" i="3" s="1"/>
  <c r="AR136" i="3"/>
  <c r="AV136" i="3"/>
  <c r="AW136" i="3"/>
  <c r="BA136" i="3"/>
  <c r="BB136" i="3" s="1"/>
  <c r="BF136" i="3"/>
  <c r="BG136" i="3" s="1"/>
  <c r="BK136" i="3"/>
  <c r="BL136" i="3"/>
  <c r="O137" i="3"/>
  <c r="U137" i="3" s="1"/>
  <c r="T137" i="3"/>
  <c r="Z137" i="3"/>
  <c r="AA137" i="3" s="1"/>
  <c r="AE137" i="3"/>
  <c r="AF137" i="3"/>
  <c r="AJ137" i="3"/>
  <c r="AK137" i="3" s="1"/>
  <c r="AO137" i="3"/>
  <c r="AP137" i="3" s="1"/>
  <c r="AQ137" i="3"/>
  <c r="AV137" i="3"/>
  <c r="AW137" i="3"/>
  <c r="BA137" i="3"/>
  <c r="BB137" i="3" s="1"/>
  <c r="BF137" i="3"/>
  <c r="BG137" i="3" s="1"/>
  <c r="BK137" i="3"/>
  <c r="BL137" i="3" s="1"/>
  <c r="O138" i="3"/>
  <c r="T138" i="3"/>
  <c r="U138" i="3"/>
  <c r="Z138" i="3"/>
  <c r="AA138" i="3"/>
  <c r="AE138" i="3"/>
  <c r="AF138" i="3" s="1"/>
  <c r="AJ138" i="3"/>
  <c r="AK138" i="3"/>
  <c r="AO138" i="3"/>
  <c r="AP138" i="3"/>
  <c r="AV138" i="3"/>
  <c r="AW138" i="3" s="1"/>
  <c r="BA138" i="3"/>
  <c r="BB138" i="3"/>
  <c r="BF138" i="3"/>
  <c r="BG138" i="3"/>
  <c r="BK138" i="3"/>
  <c r="BL138" i="3"/>
  <c r="BM138" i="3"/>
  <c r="BN138" i="3" s="1"/>
  <c r="O139" i="3"/>
  <c r="T139" i="3"/>
  <c r="U139" i="3" s="1"/>
  <c r="Z139" i="3"/>
  <c r="AA139" i="3"/>
  <c r="AE139" i="3"/>
  <c r="AF139" i="3" s="1"/>
  <c r="AJ139" i="3"/>
  <c r="AK139" i="3" s="1"/>
  <c r="AO139" i="3"/>
  <c r="AP139" i="3" s="1"/>
  <c r="AV139" i="3"/>
  <c r="AW139" i="3" s="1"/>
  <c r="BA139" i="3"/>
  <c r="BB139" i="3" s="1"/>
  <c r="BF139" i="3"/>
  <c r="BK139" i="3"/>
  <c r="BL139" i="3"/>
  <c r="O140" i="3"/>
  <c r="U140" i="3" s="1"/>
  <c r="T140" i="3"/>
  <c r="Z140" i="3"/>
  <c r="AA140" i="3" s="1"/>
  <c r="AE140" i="3"/>
  <c r="AF140" i="3"/>
  <c r="AJ140" i="3"/>
  <c r="AK140" i="3"/>
  <c r="AO140" i="3"/>
  <c r="AP140" i="3"/>
  <c r="AQ140" i="3"/>
  <c r="AR140" i="3" s="1"/>
  <c r="AV140" i="3"/>
  <c r="AW140" i="3"/>
  <c r="BA140" i="3"/>
  <c r="BB140" i="3"/>
  <c r="BF140" i="3"/>
  <c r="BM140" i="3" s="1"/>
  <c r="BN140" i="3" s="1"/>
  <c r="BG140" i="3"/>
  <c r="BK140" i="3"/>
  <c r="BL140" i="3" s="1"/>
  <c r="O141" i="3"/>
  <c r="T141" i="3"/>
  <c r="U141" i="3"/>
  <c r="Z141" i="3"/>
  <c r="AA141" i="3" s="1"/>
  <c r="AE141" i="3"/>
  <c r="AF141" i="3" s="1"/>
  <c r="AJ141" i="3"/>
  <c r="AO141" i="3"/>
  <c r="AP141" i="3"/>
  <c r="AV141" i="3"/>
  <c r="AW141" i="3" s="1"/>
  <c r="BA141" i="3"/>
  <c r="BF141" i="3"/>
  <c r="BG141" i="3"/>
  <c r="BK141" i="3"/>
  <c r="BL141" i="3" s="1"/>
  <c r="O142" i="3"/>
  <c r="T142" i="3"/>
  <c r="U142" i="3" s="1"/>
  <c r="Z142" i="3"/>
  <c r="AA142" i="3"/>
  <c r="AE142" i="3"/>
  <c r="AF142" i="3"/>
  <c r="AJ142" i="3"/>
  <c r="AQ142" i="3" s="1"/>
  <c r="AK142" i="3"/>
  <c r="AO142" i="3"/>
  <c r="AP142" i="3" s="1"/>
  <c r="AV142" i="3"/>
  <c r="AW142" i="3"/>
  <c r="BA142" i="3"/>
  <c r="BM142" i="3" s="1"/>
  <c r="BN142" i="3" s="1"/>
  <c r="BB142" i="3"/>
  <c r="BF142" i="3"/>
  <c r="BG142" i="3" s="1"/>
  <c r="BK142" i="3"/>
  <c r="BL142" i="3"/>
  <c r="O143" i="3"/>
  <c r="U143" i="3" s="1"/>
  <c r="T143" i="3"/>
  <c r="Z143" i="3"/>
  <c r="AA143" i="3" s="1"/>
  <c r="AE143" i="3"/>
  <c r="AJ143" i="3"/>
  <c r="AK143" i="3"/>
  <c r="AO143" i="3"/>
  <c r="AP143" i="3" s="1"/>
  <c r="AV143" i="3"/>
  <c r="AW143" i="3" s="1"/>
  <c r="BA143" i="3"/>
  <c r="BB143" i="3"/>
  <c r="BF143" i="3"/>
  <c r="BG143" i="3" s="1"/>
  <c r="BK143" i="3"/>
  <c r="BL143" i="3" s="1"/>
  <c r="BM143" i="3"/>
  <c r="BN143" i="3" s="1"/>
  <c r="O144" i="3"/>
  <c r="U144" i="3" s="1"/>
  <c r="T144" i="3"/>
  <c r="Z144" i="3"/>
  <c r="AA144" i="3"/>
  <c r="AE144" i="3"/>
  <c r="AF144" i="3"/>
  <c r="AJ144" i="3"/>
  <c r="AK144" i="3"/>
  <c r="AO144" i="3"/>
  <c r="AP144" i="3"/>
  <c r="AV144" i="3"/>
  <c r="AW144" i="3"/>
  <c r="BA144" i="3"/>
  <c r="BM144" i="3" s="1"/>
  <c r="BN144" i="3" s="1"/>
  <c r="BB144" i="3"/>
  <c r="BF144" i="3"/>
  <c r="BG144" i="3"/>
  <c r="BK144" i="3"/>
  <c r="BL144" i="3"/>
  <c r="O145" i="3"/>
  <c r="U145" i="3" s="1"/>
  <c r="T145" i="3"/>
  <c r="Z145" i="3"/>
  <c r="AE145" i="3"/>
  <c r="AF145" i="3"/>
  <c r="AJ145" i="3"/>
  <c r="AK145" i="3" s="1"/>
  <c r="AO145" i="3"/>
  <c r="AP145" i="3" s="1"/>
  <c r="AV145" i="3"/>
  <c r="AW145" i="3"/>
  <c r="BA145" i="3"/>
  <c r="BF145" i="3"/>
  <c r="BG145" i="3" s="1"/>
  <c r="BK145" i="3"/>
  <c r="BL145" i="3" s="1"/>
  <c r="O146" i="3"/>
  <c r="T146" i="3"/>
  <c r="U146" i="3"/>
  <c r="Z146" i="3"/>
  <c r="AA146" i="3"/>
  <c r="AE146" i="3"/>
  <c r="AQ146" i="3" s="1"/>
  <c r="AF146" i="3"/>
  <c r="AJ146" i="3"/>
  <c r="AK146" i="3"/>
  <c r="AO146" i="3"/>
  <c r="AP146" i="3"/>
  <c r="AV146" i="3"/>
  <c r="AW146" i="3" s="1"/>
  <c r="BA146" i="3"/>
  <c r="BB146" i="3"/>
  <c r="BF146" i="3"/>
  <c r="BG146" i="3"/>
  <c r="BK146" i="3"/>
  <c r="BL146" i="3"/>
  <c r="O147" i="3"/>
  <c r="T147" i="3"/>
  <c r="U147" i="3" s="1"/>
  <c r="Z147" i="3"/>
  <c r="AA147" i="3"/>
  <c r="AE147" i="3"/>
  <c r="AJ147" i="3"/>
  <c r="AK147" i="3" s="1"/>
  <c r="AO147" i="3"/>
  <c r="AP147" i="3" s="1"/>
  <c r="AV147" i="3"/>
  <c r="AW147" i="3" s="1"/>
  <c r="BA147" i="3"/>
  <c r="BB147" i="3" s="1"/>
  <c r="BF147" i="3"/>
  <c r="BG147" i="3" s="1"/>
  <c r="BK147" i="3"/>
  <c r="BL147" i="3"/>
  <c r="O148" i="3"/>
  <c r="T148" i="3"/>
  <c r="Z148" i="3"/>
  <c r="AA148" i="3"/>
  <c r="AE148" i="3"/>
  <c r="AF148" i="3"/>
  <c r="AJ148" i="3"/>
  <c r="AK148" i="3"/>
  <c r="AO148" i="3"/>
  <c r="AP148" i="3"/>
  <c r="AQ148" i="3"/>
  <c r="AV148" i="3"/>
  <c r="AW148" i="3"/>
  <c r="BA148" i="3"/>
  <c r="BB148" i="3"/>
  <c r="BF148" i="3"/>
  <c r="BM148" i="3" s="1"/>
  <c r="BN148" i="3" s="1"/>
  <c r="BG148" i="3"/>
  <c r="BK148" i="3"/>
  <c r="BL148" i="3"/>
  <c r="O149" i="3"/>
  <c r="T149" i="3"/>
  <c r="U149" i="3"/>
  <c r="Z149" i="3"/>
  <c r="AE149" i="3"/>
  <c r="AF149" i="3" s="1"/>
  <c r="AJ149" i="3"/>
  <c r="AK149" i="3" s="1"/>
  <c r="AO149" i="3"/>
  <c r="AP149" i="3"/>
  <c r="AV149" i="3"/>
  <c r="AW149" i="3" s="1"/>
  <c r="BA149" i="3"/>
  <c r="BF149" i="3"/>
  <c r="BG149" i="3"/>
  <c r="BK149" i="3"/>
  <c r="BL149" i="3" s="1"/>
  <c r="O150" i="3"/>
  <c r="T150" i="3"/>
  <c r="U150" i="3"/>
  <c r="Z150" i="3"/>
  <c r="AA150" i="3"/>
  <c r="AE150" i="3"/>
  <c r="AF150" i="3"/>
  <c r="AJ150" i="3"/>
  <c r="AQ150" i="3" s="1"/>
  <c r="AK150" i="3"/>
  <c r="AO150" i="3"/>
  <c r="AP150" i="3"/>
  <c r="AV150" i="3"/>
  <c r="AW150" i="3"/>
  <c r="BA150" i="3"/>
  <c r="BB150" i="3"/>
  <c r="BF150" i="3"/>
  <c r="BG150" i="3"/>
  <c r="BK150" i="3"/>
  <c r="BL150" i="3"/>
  <c r="O151" i="3"/>
  <c r="U151" i="3" s="1"/>
  <c r="T151" i="3"/>
  <c r="Z151" i="3"/>
  <c r="AA151" i="3" s="1"/>
  <c r="AE151" i="3"/>
  <c r="AJ151" i="3"/>
  <c r="AK151" i="3"/>
  <c r="AO151" i="3"/>
  <c r="AP151" i="3" s="1"/>
  <c r="AV151" i="3"/>
  <c r="AW151" i="3" s="1"/>
  <c r="BA151" i="3"/>
  <c r="BB151" i="3"/>
  <c r="BF151" i="3"/>
  <c r="BG151" i="3" s="1"/>
  <c r="BK151" i="3"/>
  <c r="BL151" i="3" s="1"/>
  <c r="BM151" i="3"/>
  <c r="BN151" i="3" s="1"/>
  <c r="O152" i="3"/>
  <c r="U152" i="3" s="1"/>
  <c r="T152" i="3"/>
  <c r="Z152" i="3"/>
  <c r="AA152" i="3"/>
  <c r="AE152" i="3"/>
  <c r="AF152" i="3"/>
  <c r="AJ152" i="3"/>
  <c r="AK152" i="3" s="1"/>
  <c r="AO152" i="3"/>
  <c r="AP152" i="3"/>
  <c r="AV152" i="3"/>
  <c r="AW152" i="3"/>
  <c r="BA152" i="3"/>
  <c r="BM152" i="3" s="1"/>
  <c r="BN152" i="3" s="1"/>
  <c r="BB152" i="3"/>
  <c r="BF152" i="3"/>
  <c r="BG152" i="3"/>
  <c r="BK152" i="3"/>
  <c r="BL152" i="3"/>
  <c r="O153" i="3"/>
  <c r="U153" i="3" s="1"/>
  <c r="T153" i="3"/>
  <c r="Z153" i="3"/>
  <c r="AA153" i="3" s="1"/>
  <c r="AE153" i="3"/>
  <c r="AF153" i="3"/>
  <c r="AJ153" i="3"/>
  <c r="AO153" i="3"/>
  <c r="AP153" i="3" s="1"/>
  <c r="AV153" i="3"/>
  <c r="AW153" i="3"/>
  <c r="BA153" i="3"/>
  <c r="BF153" i="3"/>
  <c r="BG153" i="3" s="1"/>
  <c r="BK153" i="3"/>
  <c r="BL153" i="3" s="1"/>
  <c r="O154" i="3"/>
  <c r="T154" i="3"/>
  <c r="U154" i="3"/>
  <c r="Z154" i="3"/>
  <c r="AA154" i="3"/>
  <c r="AE154" i="3"/>
  <c r="AQ154" i="3" s="1"/>
  <c r="AF154" i="3"/>
  <c r="AJ154" i="3"/>
  <c r="AK154" i="3"/>
  <c r="AO154" i="3"/>
  <c r="AP154" i="3"/>
  <c r="AV154" i="3"/>
  <c r="AW154" i="3"/>
  <c r="BA154" i="3"/>
  <c r="BB154" i="3"/>
  <c r="BF154" i="3"/>
  <c r="BG154" i="3"/>
  <c r="BK154" i="3"/>
  <c r="BL154" i="3"/>
  <c r="BM154" i="3"/>
  <c r="BN154" i="3"/>
  <c r="O155" i="3"/>
  <c r="T155" i="3"/>
  <c r="U155" i="3" s="1"/>
  <c r="Z155" i="3"/>
  <c r="AA155" i="3"/>
  <c r="AE155" i="3"/>
  <c r="AJ155" i="3"/>
  <c r="AK155" i="3" s="1"/>
  <c r="AO155" i="3"/>
  <c r="AP155" i="3" s="1"/>
  <c r="AV155" i="3"/>
  <c r="AW155" i="3" s="1"/>
  <c r="BA155" i="3"/>
  <c r="BB155" i="3" s="1"/>
  <c r="BF155" i="3"/>
  <c r="BG155" i="3" s="1"/>
  <c r="BK155" i="3"/>
  <c r="BL155" i="3"/>
  <c r="BM155" i="3"/>
  <c r="O156" i="3"/>
  <c r="U156" i="3" s="1"/>
  <c r="T156" i="3"/>
  <c r="Z156" i="3"/>
  <c r="AA156" i="3"/>
  <c r="AE156" i="3"/>
  <c r="AF156" i="3"/>
  <c r="AJ156" i="3"/>
  <c r="AK156" i="3"/>
  <c r="AO156" i="3"/>
  <c r="AP156" i="3"/>
  <c r="AQ156" i="3"/>
  <c r="AR156" i="3"/>
  <c r="AV156" i="3"/>
  <c r="AW156" i="3"/>
  <c r="BA156" i="3"/>
  <c r="BB156" i="3"/>
  <c r="BF156" i="3"/>
  <c r="BG156" i="3"/>
  <c r="BK156" i="3"/>
  <c r="BL156" i="3"/>
  <c r="O157" i="3"/>
  <c r="T157" i="3"/>
  <c r="U157" i="3"/>
  <c r="Z157" i="3"/>
  <c r="AA157" i="3" s="1"/>
  <c r="AE157" i="3"/>
  <c r="AF157" i="3" s="1"/>
  <c r="AJ157" i="3"/>
  <c r="AK157" i="3" s="1"/>
  <c r="AO157" i="3"/>
  <c r="AP157" i="3"/>
  <c r="AV157" i="3"/>
  <c r="AW157" i="3" s="1"/>
  <c r="BA157" i="3"/>
  <c r="BF157" i="3"/>
  <c r="BG157" i="3"/>
  <c r="BK157" i="3"/>
  <c r="BL157" i="3" s="1"/>
  <c r="O158" i="3"/>
  <c r="T158" i="3"/>
  <c r="U158" i="3"/>
  <c r="Z158" i="3"/>
  <c r="AA158" i="3"/>
  <c r="AE158" i="3"/>
  <c r="AF158" i="3"/>
  <c r="AJ158" i="3"/>
  <c r="AQ158" i="3" s="1"/>
  <c r="AK158" i="3"/>
  <c r="AO158" i="3"/>
  <c r="AP158" i="3"/>
  <c r="AV158" i="3"/>
  <c r="AW158" i="3"/>
  <c r="BA158" i="3"/>
  <c r="BB158" i="3"/>
  <c r="BF158" i="3"/>
  <c r="BG158" i="3" s="1"/>
  <c r="BK158" i="3"/>
  <c r="BL158" i="3"/>
  <c r="O159" i="3"/>
  <c r="T159" i="3"/>
  <c r="Z159" i="3"/>
  <c r="AA159" i="3" s="1"/>
  <c r="AE159" i="3"/>
  <c r="AJ159" i="3"/>
  <c r="AK159" i="3"/>
  <c r="AO159" i="3"/>
  <c r="AP159" i="3" s="1"/>
  <c r="AV159" i="3"/>
  <c r="AW159" i="3" s="1"/>
  <c r="BA159" i="3"/>
  <c r="BB159" i="3"/>
  <c r="BF159" i="3"/>
  <c r="BG159" i="3" s="1"/>
  <c r="BK159" i="3"/>
  <c r="BL159" i="3" s="1"/>
  <c r="O160" i="3"/>
  <c r="U160" i="3" s="1"/>
  <c r="T160" i="3"/>
  <c r="Z160" i="3"/>
  <c r="AA160" i="3"/>
  <c r="AE160" i="3"/>
  <c r="AQ160" i="3" s="1"/>
  <c r="AR160" i="3" s="1"/>
  <c r="AF160" i="3"/>
  <c r="AJ160" i="3"/>
  <c r="AK160" i="3"/>
  <c r="AO160" i="3"/>
  <c r="AP160" i="3"/>
  <c r="AV160" i="3"/>
  <c r="AW160" i="3"/>
  <c r="BA160" i="3"/>
  <c r="BM160" i="3" s="1"/>
  <c r="BB160" i="3"/>
  <c r="BF160" i="3"/>
  <c r="BG160" i="3"/>
  <c r="BK160" i="3"/>
  <c r="BL160" i="3"/>
  <c r="BN160" i="3"/>
  <c r="BO160" i="3"/>
  <c r="BP160" i="3" s="1"/>
  <c r="O161" i="3"/>
  <c r="T161" i="3"/>
  <c r="U161" i="3" s="1"/>
  <c r="Z161" i="3"/>
  <c r="AA161" i="3" s="1"/>
  <c r="AE161" i="3"/>
  <c r="AF161" i="3"/>
  <c r="AJ161" i="3"/>
  <c r="AK161" i="3" s="1"/>
  <c r="AO161" i="3"/>
  <c r="AP161" i="3" s="1"/>
  <c r="AV161" i="3"/>
  <c r="AW161" i="3"/>
  <c r="BA161" i="3"/>
  <c r="BB161" i="3" s="1"/>
  <c r="BF161" i="3"/>
  <c r="BG161" i="3" s="1"/>
  <c r="BK161" i="3"/>
  <c r="BL161" i="3" s="1"/>
  <c r="O162" i="3"/>
  <c r="T162" i="3"/>
  <c r="U162" i="3"/>
  <c r="Z162" i="3"/>
  <c r="AA162" i="3"/>
  <c r="AE162" i="3"/>
  <c r="AQ162" i="3" s="1"/>
  <c r="BO162" i="3" s="1"/>
  <c r="AF162" i="3"/>
  <c r="AJ162" i="3"/>
  <c r="AK162" i="3"/>
  <c r="AO162" i="3"/>
  <c r="AP162" i="3"/>
  <c r="AV162" i="3"/>
  <c r="AW162" i="3"/>
  <c r="BA162" i="3"/>
  <c r="BB162" i="3"/>
  <c r="BF162" i="3"/>
  <c r="BG162" i="3"/>
  <c r="BK162" i="3"/>
  <c r="BL162" i="3"/>
  <c r="BM162" i="3"/>
  <c r="BN162" i="3"/>
  <c r="O163" i="3"/>
  <c r="T163" i="3"/>
  <c r="U163" i="3" s="1"/>
  <c r="Z163" i="3"/>
  <c r="AA163" i="3"/>
  <c r="AE163" i="3"/>
  <c r="AF163" i="3" s="1"/>
  <c r="AJ163" i="3"/>
  <c r="AK163" i="3" s="1"/>
  <c r="AO163" i="3"/>
  <c r="AP163" i="3" s="1"/>
  <c r="AV163" i="3"/>
  <c r="AW163" i="3" s="1"/>
  <c r="BA163" i="3"/>
  <c r="BB163" i="3" s="1"/>
  <c r="BF163" i="3"/>
  <c r="BG163" i="3" s="1"/>
  <c r="BK163" i="3"/>
  <c r="BL163" i="3" s="1"/>
  <c r="O164" i="3"/>
  <c r="U164" i="3" s="1"/>
  <c r="T164" i="3"/>
  <c r="Z164" i="3"/>
  <c r="AA164" i="3"/>
  <c r="AE164" i="3"/>
  <c r="AF164" i="3"/>
  <c r="AJ164" i="3"/>
  <c r="AK164" i="3"/>
  <c r="AO164" i="3"/>
  <c r="AP164" i="3"/>
  <c r="AQ164" i="3"/>
  <c r="AV164" i="3"/>
  <c r="AW164" i="3"/>
  <c r="BA164" i="3"/>
  <c r="BM164" i="3" s="1"/>
  <c r="BN164" i="3" s="1"/>
  <c r="BB164" i="3"/>
  <c r="BF164" i="3"/>
  <c r="BG164" i="3"/>
  <c r="BK164" i="3"/>
  <c r="BL164" i="3"/>
  <c r="O165" i="3"/>
  <c r="T165" i="3"/>
  <c r="U165" i="3"/>
  <c r="Z165" i="3"/>
  <c r="AE165" i="3"/>
  <c r="AF165" i="3" s="1"/>
  <c r="AJ165" i="3"/>
  <c r="AK165" i="3" s="1"/>
  <c r="AO165" i="3"/>
  <c r="AP165" i="3"/>
  <c r="AV165" i="3"/>
  <c r="AW165" i="3" s="1"/>
  <c r="BA165" i="3"/>
  <c r="BF165" i="3"/>
  <c r="BG165" i="3" s="1"/>
  <c r="BK165" i="3"/>
  <c r="BL165" i="3" s="1"/>
  <c r="O166" i="3"/>
  <c r="U166" i="3" s="1"/>
  <c r="T166" i="3"/>
  <c r="Z166" i="3"/>
  <c r="AA166" i="3"/>
  <c r="AE166" i="3"/>
  <c r="AQ166" i="3" s="1"/>
  <c r="AF166" i="3"/>
  <c r="AJ166" i="3"/>
  <c r="AK166" i="3"/>
  <c r="AO166" i="3"/>
  <c r="AP166" i="3"/>
  <c r="AV166" i="3"/>
  <c r="AW166" i="3"/>
  <c r="BA166" i="3"/>
  <c r="BB166" i="3"/>
  <c r="BF166" i="3"/>
  <c r="BG166" i="3"/>
  <c r="BK166" i="3"/>
  <c r="BL166" i="3"/>
  <c r="O167" i="3"/>
  <c r="T167" i="3"/>
  <c r="Z167" i="3"/>
  <c r="AA167" i="3" s="1"/>
  <c r="AE167" i="3"/>
  <c r="AJ167" i="3"/>
  <c r="AK167" i="3"/>
  <c r="AO167" i="3"/>
  <c r="AP167" i="3" s="1"/>
  <c r="AV167" i="3"/>
  <c r="BA167" i="3"/>
  <c r="BB167" i="3"/>
  <c r="BF167" i="3"/>
  <c r="BG167" i="3" s="1"/>
  <c r="BK167" i="3"/>
  <c r="BL167" i="3" s="1"/>
  <c r="O168" i="3"/>
  <c r="U168" i="3" s="1"/>
  <c r="T168" i="3"/>
  <c r="Z168" i="3"/>
  <c r="AA168" i="3"/>
  <c r="AE168" i="3"/>
  <c r="AQ168" i="3" s="1"/>
  <c r="AR168" i="3" s="1"/>
  <c r="AF168" i="3"/>
  <c r="AJ168" i="3"/>
  <c r="AK168" i="3"/>
  <c r="AO168" i="3"/>
  <c r="AP168" i="3"/>
  <c r="AV168" i="3"/>
  <c r="AW168" i="3"/>
  <c r="BA168" i="3"/>
  <c r="BM168" i="3" s="1"/>
  <c r="BB168" i="3"/>
  <c r="BF168" i="3"/>
  <c r="BG168" i="3"/>
  <c r="BK168" i="3"/>
  <c r="BL168" i="3"/>
  <c r="BN168" i="3"/>
  <c r="BO168" i="3"/>
  <c r="BP168" i="3" s="1"/>
  <c r="O169" i="3"/>
  <c r="T169" i="3"/>
  <c r="U169" i="3" s="1"/>
  <c r="Z169" i="3"/>
  <c r="AE169" i="3"/>
  <c r="AF169" i="3"/>
  <c r="AJ169" i="3"/>
  <c r="AK169" i="3" s="1"/>
  <c r="AO169" i="3"/>
  <c r="AP169" i="3" s="1"/>
  <c r="AV169" i="3"/>
  <c r="AW169" i="3"/>
  <c r="BA169" i="3"/>
  <c r="BF169" i="3"/>
  <c r="BG169" i="3" s="1"/>
  <c r="BK169" i="3"/>
  <c r="BL169" i="3" s="1"/>
  <c r="O170" i="3"/>
  <c r="T170" i="3"/>
  <c r="U170" i="3"/>
  <c r="BP170" i="3" s="1"/>
  <c r="Z170" i="3"/>
  <c r="AA170" i="3"/>
  <c r="AE170" i="3"/>
  <c r="AQ170" i="3" s="1"/>
  <c r="BO170" i="3" s="1"/>
  <c r="AF170" i="3"/>
  <c r="AJ170" i="3"/>
  <c r="AK170" i="3"/>
  <c r="AO170" i="3"/>
  <c r="AP170" i="3"/>
  <c r="AV170" i="3"/>
  <c r="AW170" i="3"/>
  <c r="BA170" i="3"/>
  <c r="BB170" i="3"/>
  <c r="BF170" i="3"/>
  <c r="BG170" i="3"/>
  <c r="BK170" i="3"/>
  <c r="BL170" i="3"/>
  <c r="BM170" i="3"/>
  <c r="BN170" i="3"/>
  <c r="O171" i="3"/>
  <c r="T171" i="3"/>
  <c r="U171" i="3" s="1"/>
  <c r="Z171" i="3"/>
  <c r="AA171" i="3"/>
  <c r="AE171" i="3"/>
  <c r="AF171" i="3" s="1"/>
  <c r="AJ171" i="3"/>
  <c r="AK171" i="3" s="1"/>
  <c r="AO171" i="3"/>
  <c r="AP171" i="3" s="1"/>
  <c r="AQ171" i="3"/>
  <c r="AR171" i="3" s="1"/>
  <c r="AV171" i="3"/>
  <c r="AW171" i="3" s="1"/>
  <c r="BA171" i="3"/>
  <c r="BB171" i="3" s="1"/>
  <c r="BF171" i="3"/>
  <c r="BG171" i="3" s="1"/>
  <c r="BK171" i="3"/>
  <c r="BL171" i="3"/>
  <c r="O172" i="3"/>
  <c r="T172" i="3"/>
  <c r="U172" i="3"/>
  <c r="Z172" i="3"/>
  <c r="AA172" i="3" s="1"/>
  <c r="AE172" i="3"/>
  <c r="AF172" i="3"/>
  <c r="AJ172" i="3"/>
  <c r="AK172" i="3"/>
  <c r="AO172" i="3"/>
  <c r="AP172" i="3"/>
  <c r="AV172" i="3"/>
  <c r="AW172" i="3"/>
  <c r="BA172" i="3"/>
  <c r="BB172" i="3"/>
  <c r="BF172" i="3"/>
  <c r="BG172" i="3"/>
  <c r="BK172" i="3"/>
  <c r="BL172" i="3" s="1"/>
  <c r="O173" i="3"/>
  <c r="T173" i="3"/>
  <c r="U173" i="3"/>
  <c r="Z173" i="3"/>
  <c r="AA173" i="3" s="1"/>
  <c r="AE173" i="3"/>
  <c r="AJ173" i="3"/>
  <c r="AK173" i="3" s="1"/>
  <c r="AO173" i="3"/>
  <c r="AP173" i="3"/>
  <c r="AV173" i="3"/>
  <c r="AW173" i="3" s="1"/>
  <c r="BA173" i="3"/>
  <c r="BB173" i="3" s="1"/>
  <c r="BF173" i="3"/>
  <c r="BG173" i="3"/>
  <c r="BK173" i="3"/>
  <c r="BL173" i="3" s="1"/>
  <c r="O174" i="3"/>
  <c r="U174" i="3" s="1"/>
  <c r="T174" i="3"/>
  <c r="Z174" i="3"/>
  <c r="AA174" i="3"/>
  <c r="AE174" i="3"/>
  <c r="AQ174" i="3" s="1"/>
  <c r="AF174" i="3"/>
  <c r="AJ174" i="3"/>
  <c r="AK174" i="3"/>
  <c r="AO174" i="3"/>
  <c r="AP174" i="3"/>
  <c r="AV174" i="3"/>
  <c r="AW174" i="3"/>
  <c r="BA174" i="3"/>
  <c r="BB174" i="3"/>
  <c r="BF174" i="3"/>
  <c r="BG174" i="3" s="1"/>
  <c r="BK174" i="3"/>
  <c r="BL174" i="3"/>
  <c r="O175" i="3"/>
  <c r="T175" i="3"/>
  <c r="Z175" i="3"/>
  <c r="AA175" i="3" s="1"/>
  <c r="AE175" i="3"/>
  <c r="AF175" i="3" s="1"/>
  <c r="AJ175" i="3"/>
  <c r="AK175" i="3"/>
  <c r="AO175" i="3"/>
  <c r="AP175" i="3" s="1"/>
  <c r="AV175" i="3"/>
  <c r="AW175" i="3" s="1"/>
  <c r="BA175" i="3"/>
  <c r="BB175" i="3"/>
  <c r="BF175" i="3"/>
  <c r="BG175" i="3" s="1"/>
  <c r="BK175" i="3"/>
  <c r="BL175" i="3" s="1"/>
  <c r="BM175" i="3"/>
  <c r="BN175" i="3"/>
  <c r="O176" i="3"/>
  <c r="U176" i="3" s="1"/>
  <c r="T176" i="3"/>
  <c r="Z176" i="3"/>
  <c r="AA176" i="3"/>
  <c r="AE176" i="3"/>
  <c r="AJ176" i="3"/>
  <c r="AK176" i="3"/>
  <c r="AO176" i="3"/>
  <c r="AP176" i="3"/>
  <c r="AV176" i="3"/>
  <c r="AW176" i="3" s="1"/>
  <c r="BA176" i="3"/>
  <c r="BB176" i="3"/>
  <c r="BF176" i="3"/>
  <c r="BG176" i="3"/>
  <c r="BK176" i="3"/>
  <c r="BL176" i="3"/>
  <c r="BM176" i="3"/>
  <c r="BN176" i="3" s="1"/>
  <c r="O177" i="3"/>
  <c r="T177" i="3"/>
  <c r="U177" i="3"/>
  <c r="Z177" i="3"/>
  <c r="AQ177" i="3" s="1"/>
  <c r="AA177" i="3"/>
  <c r="AE177" i="3"/>
  <c r="AF177" i="3"/>
  <c r="AJ177" i="3"/>
  <c r="AK177" i="3" s="1"/>
  <c r="AO177" i="3"/>
  <c r="AP177" i="3" s="1"/>
  <c r="AV177" i="3"/>
  <c r="BA177" i="3"/>
  <c r="BB177" i="3" s="1"/>
  <c r="BF177" i="3"/>
  <c r="BG177" i="3"/>
  <c r="BK177" i="3"/>
  <c r="BL177" i="3"/>
  <c r="O178" i="3"/>
  <c r="T178" i="3"/>
  <c r="U178" i="3"/>
  <c r="Z178" i="3"/>
  <c r="AA178" i="3"/>
  <c r="AE178" i="3"/>
  <c r="AQ178" i="3" s="1"/>
  <c r="AF178" i="3"/>
  <c r="AJ178" i="3"/>
  <c r="AK178" i="3"/>
  <c r="AO178" i="3"/>
  <c r="AP178" i="3"/>
  <c r="AV178" i="3"/>
  <c r="AW178" i="3"/>
  <c r="BA178" i="3"/>
  <c r="BB178" i="3"/>
  <c r="BF178" i="3"/>
  <c r="BG178" i="3"/>
  <c r="BK178" i="3"/>
  <c r="BL178" i="3"/>
  <c r="BM178" i="3"/>
  <c r="BN178" i="3"/>
  <c r="O179" i="3"/>
  <c r="U179" i="3" s="1"/>
  <c r="T179" i="3"/>
  <c r="Z179" i="3"/>
  <c r="AA179" i="3"/>
  <c r="AE179" i="3"/>
  <c r="AJ179" i="3"/>
  <c r="AK179" i="3"/>
  <c r="AO179" i="3"/>
  <c r="AP179" i="3" s="1"/>
  <c r="AV179" i="3"/>
  <c r="BA179" i="3"/>
  <c r="BB179" i="3"/>
  <c r="BF179" i="3"/>
  <c r="BG179" i="3" s="1"/>
  <c r="BK179" i="3"/>
  <c r="BL179" i="3"/>
  <c r="O180" i="3"/>
  <c r="U180" i="3" s="1"/>
  <c r="T180" i="3"/>
  <c r="Z180" i="3"/>
  <c r="AA180" i="3"/>
  <c r="AE180" i="3"/>
  <c r="AF180" i="3"/>
  <c r="AJ180" i="3"/>
  <c r="AK180" i="3"/>
  <c r="AO180" i="3"/>
  <c r="AP180" i="3"/>
  <c r="AQ180" i="3"/>
  <c r="AR180" i="3"/>
  <c r="AV180" i="3"/>
  <c r="AW180" i="3"/>
  <c r="BA180" i="3"/>
  <c r="BM180" i="3" s="1"/>
  <c r="BN180" i="3" s="1"/>
  <c r="BB180" i="3"/>
  <c r="BF180" i="3"/>
  <c r="BG180" i="3"/>
  <c r="BK180" i="3"/>
  <c r="BL180" i="3"/>
  <c r="O181" i="3"/>
  <c r="T181" i="3"/>
  <c r="U181" i="3"/>
  <c r="Z181" i="3"/>
  <c r="AA181" i="3" s="1"/>
  <c r="AE181" i="3"/>
  <c r="AF181" i="3"/>
  <c r="AJ181" i="3"/>
  <c r="AK181" i="3" s="1"/>
  <c r="AO181" i="3"/>
  <c r="AP181" i="3"/>
  <c r="AV181" i="3"/>
  <c r="AW181" i="3"/>
  <c r="BA181" i="3"/>
  <c r="BM181" i="3" s="1"/>
  <c r="BN181" i="3" s="1"/>
  <c r="BF181" i="3"/>
  <c r="BG181" i="3"/>
  <c r="BK181" i="3"/>
  <c r="BL181" i="3" s="1"/>
  <c r="O182" i="3"/>
  <c r="T182" i="3"/>
  <c r="U182" i="3"/>
  <c r="Z182" i="3"/>
  <c r="AA182" i="3"/>
  <c r="AE182" i="3"/>
  <c r="AQ182" i="3" s="1"/>
  <c r="AF182" i="3"/>
  <c r="AJ182" i="3"/>
  <c r="AK182" i="3"/>
  <c r="AO182" i="3"/>
  <c r="AP182" i="3"/>
  <c r="AV182" i="3"/>
  <c r="AW182" i="3"/>
  <c r="BA182" i="3"/>
  <c r="BB182" i="3"/>
  <c r="BF182" i="3"/>
  <c r="BM182" i="3" s="1"/>
  <c r="BN182" i="3" s="1"/>
  <c r="BG182" i="3"/>
  <c r="BK182" i="3"/>
  <c r="BL182" i="3"/>
  <c r="O183" i="3"/>
  <c r="T183" i="3"/>
  <c r="Z183" i="3"/>
  <c r="AA183" i="3"/>
  <c r="AE183" i="3"/>
  <c r="AQ183" i="3" s="1"/>
  <c r="AJ183" i="3"/>
  <c r="AK183" i="3"/>
  <c r="AO183" i="3"/>
  <c r="AP183" i="3" s="1"/>
  <c r="AV183" i="3"/>
  <c r="AW183" i="3" s="1"/>
  <c r="BA183" i="3"/>
  <c r="BB183" i="3"/>
  <c r="BF183" i="3"/>
  <c r="BK183" i="3"/>
  <c r="BL183" i="3"/>
  <c r="O184" i="3"/>
  <c r="U184" i="3" s="1"/>
  <c r="T184" i="3"/>
  <c r="Z184" i="3"/>
  <c r="AA184" i="3"/>
  <c r="AE184" i="3"/>
  <c r="AF184" i="3"/>
  <c r="AJ184" i="3"/>
  <c r="AQ184" i="3" s="1"/>
  <c r="AK184" i="3"/>
  <c r="AO184" i="3"/>
  <c r="AP184" i="3"/>
  <c r="AV184" i="3"/>
  <c r="AW184" i="3"/>
  <c r="BA184" i="3"/>
  <c r="BM184" i="3" s="1"/>
  <c r="BN184" i="3" s="1"/>
  <c r="BB184" i="3"/>
  <c r="BF184" i="3"/>
  <c r="BG184" i="3"/>
  <c r="BK184" i="3"/>
  <c r="BL184" i="3"/>
  <c r="O185" i="3"/>
  <c r="T185" i="3"/>
  <c r="U185" i="3"/>
  <c r="Z185" i="3"/>
  <c r="AA185" i="3" s="1"/>
  <c r="AE185" i="3"/>
  <c r="AF185" i="3"/>
  <c r="AJ185" i="3"/>
  <c r="AO185" i="3"/>
  <c r="AP185" i="3"/>
  <c r="AV185" i="3"/>
  <c r="AW185" i="3"/>
  <c r="BA185" i="3"/>
  <c r="BF185" i="3"/>
  <c r="BG185" i="3"/>
  <c r="BK185" i="3"/>
  <c r="BL185" i="3" s="1"/>
  <c r="O186" i="3"/>
  <c r="T186" i="3"/>
  <c r="U186" i="3"/>
  <c r="Z186" i="3"/>
  <c r="AA186" i="3"/>
  <c r="AE186" i="3"/>
  <c r="AQ186" i="3" s="1"/>
  <c r="AF186" i="3"/>
  <c r="AJ186" i="3"/>
  <c r="AK186" i="3"/>
  <c r="AO186" i="3"/>
  <c r="AP186" i="3"/>
  <c r="AV186" i="3"/>
  <c r="AW186" i="3"/>
  <c r="BA186" i="3"/>
  <c r="BB186" i="3"/>
  <c r="BF186" i="3"/>
  <c r="BG186" i="3"/>
  <c r="BK186" i="3"/>
  <c r="BL186" i="3"/>
  <c r="BM186" i="3"/>
  <c r="BN186" i="3"/>
  <c r="O187" i="3"/>
  <c r="U187" i="3" s="1"/>
  <c r="T187" i="3"/>
  <c r="Z187" i="3"/>
  <c r="AA187" i="3"/>
  <c r="AE187" i="3"/>
  <c r="AJ187" i="3"/>
  <c r="AK187" i="3"/>
  <c r="AO187" i="3"/>
  <c r="AP187" i="3" s="1"/>
  <c r="AV187" i="3"/>
  <c r="AW187" i="3" s="1"/>
  <c r="BA187" i="3"/>
  <c r="BB187" i="3"/>
  <c r="BF187" i="3"/>
  <c r="BG187" i="3" s="1"/>
  <c r="BK187" i="3"/>
  <c r="BL187" i="3"/>
  <c r="O188" i="3"/>
  <c r="U188" i="3" s="1"/>
  <c r="T188" i="3"/>
  <c r="Z188" i="3"/>
  <c r="AA188" i="3"/>
  <c r="AE188" i="3"/>
  <c r="AF188" i="3"/>
  <c r="AJ188" i="3"/>
  <c r="AK188" i="3"/>
  <c r="AO188" i="3"/>
  <c r="AP188" i="3"/>
  <c r="AQ188" i="3"/>
  <c r="BO188" i="3" s="1"/>
  <c r="BP188" i="3" s="1"/>
  <c r="AR188" i="3"/>
  <c r="AV188" i="3"/>
  <c r="AW188" i="3"/>
  <c r="BA188" i="3"/>
  <c r="BM188" i="3" s="1"/>
  <c r="BN188" i="3" s="1"/>
  <c r="BB188" i="3"/>
  <c r="BF188" i="3"/>
  <c r="BG188" i="3"/>
  <c r="BK188" i="3"/>
  <c r="BL188" i="3"/>
  <c r="O189" i="3"/>
  <c r="T189" i="3"/>
  <c r="U189" i="3"/>
  <c r="Z189" i="3"/>
  <c r="AA189" i="3" s="1"/>
  <c r="AE189" i="3"/>
  <c r="AF189" i="3"/>
  <c r="AJ189" i="3"/>
  <c r="AK189" i="3" s="1"/>
  <c r="AO189" i="3"/>
  <c r="AP189" i="3"/>
  <c r="AQ189" i="3"/>
  <c r="AV189" i="3"/>
  <c r="AW189" i="3"/>
  <c r="BA189" i="3"/>
  <c r="BF189" i="3"/>
  <c r="BG189" i="3"/>
  <c r="BK189" i="3"/>
  <c r="BL189" i="3" s="1"/>
  <c r="O190" i="3"/>
  <c r="T190" i="3"/>
  <c r="U190" i="3"/>
  <c r="Z190" i="3"/>
  <c r="AA190" i="3"/>
  <c r="AE190" i="3"/>
  <c r="AQ190" i="3" s="1"/>
  <c r="AF190" i="3"/>
  <c r="AJ190" i="3"/>
  <c r="AK190" i="3"/>
  <c r="AO190" i="3"/>
  <c r="AP190" i="3"/>
  <c r="AV190" i="3"/>
  <c r="AW190" i="3"/>
  <c r="BA190" i="3"/>
  <c r="BB190" i="3"/>
  <c r="BF190" i="3"/>
  <c r="BM190" i="3" s="1"/>
  <c r="BN190" i="3" s="1"/>
  <c r="BG190" i="3"/>
  <c r="BK190" i="3"/>
  <c r="BL190" i="3"/>
  <c r="O191" i="3"/>
  <c r="U191" i="3" s="1"/>
  <c r="T191" i="3"/>
  <c r="Z191" i="3"/>
  <c r="AA191" i="3"/>
  <c r="AE191" i="3"/>
  <c r="AQ191" i="3" s="1"/>
  <c r="AJ191" i="3"/>
  <c r="AK191" i="3"/>
  <c r="AO191" i="3"/>
  <c r="AP191" i="3" s="1"/>
  <c r="AV191" i="3"/>
  <c r="AW191" i="3" s="1"/>
  <c r="BA191" i="3"/>
  <c r="BB191" i="3"/>
  <c r="BF191" i="3"/>
  <c r="BK191" i="3"/>
  <c r="BL191" i="3"/>
  <c r="O192" i="3"/>
  <c r="U192" i="3" s="1"/>
  <c r="T192" i="3"/>
  <c r="Z192" i="3"/>
  <c r="AA192" i="3"/>
  <c r="AE192" i="3"/>
  <c r="AF192" i="3"/>
  <c r="AJ192" i="3"/>
  <c r="AQ192" i="3" s="1"/>
  <c r="AK192" i="3"/>
  <c r="AO192" i="3"/>
  <c r="AP192" i="3"/>
  <c r="AV192" i="3"/>
  <c r="AW192" i="3"/>
  <c r="BA192" i="3"/>
  <c r="BM192" i="3" s="1"/>
  <c r="BN192" i="3" s="1"/>
  <c r="BB192" i="3"/>
  <c r="BF192" i="3"/>
  <c r="BG192" i="3"/>
  <c r="BK192" i="3"/>
  <c r="BL192" i="3"/>
  <c r="O193" i="3"/>
  <c r="T193" i="3"/>
  <c r="U193" i="3"/>
  <c r="Z193" i="3"/>
  <c r="AA193" i="3" s="1"/>
  <c r="AE193" i="3"/>
  <c r="AF193" i="3"/>
  <c r="AJ193" i="3"/>
  <c r="AO193" i="3"/>
  <c r="AP193" i="3"/>
  <c r="AV193" i="3"/>
  <c r="AW193" i="3"/>
  <c r="BA193" i="3"/>
  <c r="BF193" i="3"/>
  <c r="BG193" i="3"/>
  <c r="BK193" i="3"/>
  <c r="BL193" i="3" s="1"/>
  <c r="O194" i="3"/>
  <c r="T194" i="3"/>
  <c r="U194" i="3"/>
  <c r="Z194" i="3"/>
  <c r="AA194" i="3"/>
  <c r="AE194" i="3"/>
  <c r="AQ194" i="3" s="1"/>
  <c r="AF194" i="3"/>
  <c r="AJ194" i="3"/>
  <c r="AK194" i="3"/>
  <c r="AO194" i="3"/>
  <c r="AP194" i="3"/>
  <c r="AV194" i="3"/>
  <c r="AW194" i="3"/>
  <c r="BA194" i="3"/>
  <c r="BB194" i="3"/>
  <c r="BF194" i="3"/>
  <c r="BG194" i="3"/>
  <c r="BK194" i="3"/>
  <c r="BL194" i="3"/>
  <c r="BM194" i="3"/>
  <c r="BN194" i="3"/>
  <c r="O195" i="3"/>
  <c r="U195" i="3" s="1"/>
  <c r="T195" i="3"/>
  <c r="Z195" i="3"/>
  <c r="AA195" i="3"/>
  <c r="AE195" i="3"/>
  <c r="AJ195" i="3"/>
  <c r="AK195" i="3"/>
  <c r="AO195" i="3"/>
  <c r="AP195" i="3" s="1"/>
  <c r="AV195" i="3"/>
  <c r="BA195" i="3"/>
  <c r="BB195" i="3"/>
  <c r="BF195" i="3"/>
  <c r="BG195" i="3" s="1"/>
  <c r="BK195" i="3"/>
  <c r="BL195" i="3"/>
  <c r="O196" i="3"/>
  <c r="U196" i="3" s="1"/>
  <c r="T196" i="3"/>
  <c r="Z196" i="3"/>
  <c r="AA196" i="3"/>
  <c r="AE196" i="3"/>
  <c r="AF196" i="3"/>
  <c r="AJ196" i="3"/>
  <c r="AK196" i="3"/>
  <c r="AO196" i="3"/>
  <c r="AP196" i="3"/>
  <c r="AQ196" i="3"/>
  <c r="AR196" i="3"/>
  <c r="AV196" i="3"/>
  <c r="AW196" i="3"/>
  <c r="BA196" i="3"/>
  <c r="BM196" i="3" s="1"/>
  <c r="BN196" i="3" s="1"/>
  <c r="BB196" i="3"/>
  <c r="BF196" i="3"/>
  <c r="BG196" i="3"/>
  <c r="BK196" i="3"/>
  <c r="BL196" i="3"/>
  <c r="O197" i="3"/>
  <c r="T197" i="3"/>
  <c r="U197" i="3"/>
  <c r="Z197" i="3"/>
  <c r="AA197" i="3" s="1"/>
  <c r="AE197" i="3"/>
  <c r="AF197" i="3"/>
  <c r="AJ197" i="3"/>
  <c r="AK197" i="3" s="1"/>
  <c r="AO197" i="3"/>
  <c r="AP197" i="3"/>
  <c r="AV197" i="3"/>
  <c r="AW197" i="3"/>
  <c r="BA197" i="3"/>
  <c r="BM197" i="3" s="1"/>
  <c r="BN197" i="3" s="1"/>
  <c r="BF197" i="3"/>
  <c r="BG197" i="3"/>
  <c r="BK197" i="3"/>
  <c r="BL197" i="3" s="1"/>
  <c r="O198" i="3"/>
  <c r="T198" i="3"/>
  <c r="U198" i="3"/>
  <c r="Z198" i="3"/>
  <c r="AA198" i="3"/>
  <c r="AE198" i="3"/>
  <c r="AQ198" i="3" s="1"/>
  <c r="AF198" i="3"/>
  <c r="AJ198" i="3"/>
  <c r="AK198" i="3"/>
  <c r="AO198" i="3"/>
  <c r="AP198" i="3"/>
  <c r="AV198" i="3"/>
  <c r="AW198" i="3"/>
  <c r="BA198" i="3"/>
  <c r="BB198" i="3"/>
  <c r="BF198" i="3"/>
  <c r="BM198" i="3" s="1"/>
  <c r="BN198" i="3" s="1"/>
  <c r="BG198" i="3"/>
  <c r="BK198" i="3"/>
  <c r="BL198" i="3"/>
  <c r="O199" i="3"/>
  <c r="U199" i="3" s="1"/>
  <c r="T199" i="3"/>
  <c r="Z199" i="3"/>
  <c r="AA199" i="3"/>
  <c r="AE199" i="3"/>
  <c r="AQ199" i="3" s="1"/>
  <c r="AJ199" i="3"/>
  <c r="AK199" i="3"/>
  <c r="AO199" i="3"/>
  <c r="AP199" i="3" s="1"/>
  <c r="AV199" i="3"/>
  <c r="AW199" i="3" s="1"/>
  <c r="BA199" i="3"/>
  <c r="BB199" i="3"/>
  <c r="BF199" i="3"/>
  <c r="BK199" i="3"/>
  <c r="BL199" i="3"/>
  <c r="O200" i="3"/>
  <c r="U200" i="3" s="1"/>
  <c r="T200" i="3"/>
  <c r="Z200" i="3"/>
  <c r="AA200" i="3"/>
  <c r="AE200" i="3"/>
  <c r="AF200" i="3"/>
  <c r="AJ200" i="3"/>
  <c r="AQ200" i="3" s="1"/>
  <c r="AK200" i="3"/>
  <c r="AO200" i="3"/>
  <c r="AP200" i="3"/>
  <c r="AV200" i="3"/>
  <c r="AW200" i="3"/>
  <c r="BA200" i="3"/>
  <c r="BM200" i="3" s="1"/>
  <c r="BN200" i="3" s="1"/>
  <c r="BB200" i="3"/>
  <c r="BF200" i="3"/>
  <c r="BG200" i="3"/>
  <c r="BK200" i="3"/>
  <c r="BL200" i="3"/>
  <c r="O201" i="3"/>
  <c r="T201" i="3"/>
  <c r="U201" i="3"/>
  <c r="Z201" i="3"/>
  <c r="AA201" i="3" s="1"/>
  <c r="AE201" i="3"/>
  <c r="AF201" i="3"/>
  <c r="AJ201" i="3"/>
  <c r="AO201" i="3"/>
  <c r="AP201" i="3"/>
  <c r="AV201" i="3"/>
  <c r="AW201" i="3"/>
  <c r="BA201" i="3"/>
  <c r="BF201" i="3"/>
  <c r="BG201" i="3"/>
  <c r="BK201" i="3"/>
  <c r="BL201" i="3" s="1"/>
  <c r="O202" i="3"/>
  <c r="T202" i="3"/>
  <c r="U202" i="3"/>
  <c r="Z202" i="3"/>
  <c r="AA202" i="3"/>
  <c r="AE202" i="3"/>
  <c r="AQ202" i="3" s="1"/>
  <c r="AF202" i="3"/>
  <c r="AJ202" i="3"/>
  <c r="AK202" i="3"/>
  <c r="AO202" i="3"/>
  <c r="AP202" i="3"/>
  <c r="AV202" i="3"/>
  <c r="AW202" i="3"/>
  <c r="BA202" i="3"/>
  <c r="BB202" i="3"/>
  <c r="BF202" i="3"/>
  <c r="BG202" i="3"/>
  <c r="BK202" i="3"/>
  <c r="BL202" i="3"/>
  <c r="BM202" i="3"/>
  <c r="BN202" i="3"/>
  <c r="O203" i="3"/>
  <c r="U203" i="3" s="1"/>
  <c r="T203" i="3"/>
  <c r="Z203" i="3"/>
  <c r="AA203" i="3"/>
  <c r="AE203" i="3"/>
  <c r="AJ203" i="3"/>
  <c r="AK203" i="3"/>
  <c r="AO203" i="3"/>
  <c r="AP203" i="3" s="1"/>
  <c r="AV203" i="3"/>
  <c r="AW203" i="3" s="1"/>
  <c r="BA203" i="3"/>
  <c r="BB203" i="3"/>
  <c r="BF203" i="3"/>
  <c r="BG203" i="3" s="1"/>
  <c r="BK203" i="3"/>
  <c r="BL203" i="3"/>
  <c r="O204" i="3"/>
  <c r="U204" i="3" s="1"/>
  <c r="T204" i="3"/>
  <c r="Z204" i="3"/>
  <c r="AA204" i="3"/>
  <c r="AE204" i="3"/>
  <c r="AF204" i="3"/>
  <c r="AJ204" i="3"/>
  <c r="AK204" i="3"/>
  <c r="AO204" i="3"/>
  <c r="AP204" i="3"/>
  <c r="AQ204" i="3"/>
  <c r="BO204" i="3" s="1"/>
  <c r="BP204" i="3" s="1"/>
  <c r="AR204" i="3"/>
  <c r="AV204" i="3"/>
  <c r="AW204" i="3"/>
  <c r="BA204" i="3"/>
  <c r="BM204" i="3" s="1"/>
  <c r="BN204" i="3" s="1"/>
  <c r="BB204" i="3"/>
  <c r="BF204" i="3"/>
  <c r="BG204" i="3"/>
  <c r="BK204" i="3"/>
  <c r="BL204" i="3"/>
  <c r="O205" i="3"/>
  <c r="T205" i="3"/>
  <c r="U205" i="3"/>
  <c r="Z205" i="3"/>
  <c r="AA205" i="3" s="1"/>
  <c r="AE205" i="3"/>
  <c r="AF205" i="3"/>
  <c r="AJ205" i="3"/>
  <c r="AK205" i="3" s="1"/>
  <c r="AO205" i="3"/>
  <c r="AP205" i="3"/>
  <c r="AQ205" i="3"/>
  <c r="AV205" i="3"/>
  <c r="AW205" i="3"/>
  <c r="BA205" i="3"/>
  <c r="BF205" i="3"/>
  <c r="BG205" i="3"/>
  <c r="BK205" i="3"/>
  <c r="BL205" i="3" s="1"/>
  <c r="O206" i="3"/>
  <c r="T206" i="3"/>
  <c r="U206" i="3"/>
  <c r="Z206" i="3"/>
  <c r="AA206" i="3"/>
  <c r="AE206" i="3"/>
  <c r="AQ206" i="3" s="1"/>
  <c r="AF206" i="3"/>
  <c r="AJ206" i="3"/>
  <c r="AK206" i="3"/>
  <c r="AO206" i="3"/>
  <c r="AP206" i="3"/>
  <c r="AV206" i="3"/>
  <c r="AW206" i="3"/>
  <c r="BA206" i="3"/>
  <c r="BB206" i="3"/>
  <c r="BF206" i="3"/>
  <c r="BM206" i="3" s="1"/>
  <c r="BN206" i="3" s="1"/>
  <c r="BG206" i="3"/>
  <c r="BK206" i="3"/>
  <c r="BL206" i="3"/>
  <c r="O207" i="3"/>
  <c r="U207" i="3" s="1"/>
  <c r="T207" i="3"/>
  <c r="Z207" i="3"/>
  <c r="AA207" i="3"/>
  <c r="AE207" i="3"/>
  <c r="AQ207" i="3" s="1"/>
  <c r="AJ207" i="3"/>
  <c r="AK207" i="3"/>
  <c r="AO207" i="3"/>
  <c r="AP207" i="3" s="1"/>
  <c r="AV207" i="3"/>
  <c r="AW207" i="3" s="1"/>
  <c r="BA207" i="3"/>
  <c r="BB207" i="3"/>
  <c r="BF207" i="3"/>
  <c r="BK207" i="3"/>
  <c r="BL207" i="3"/>
  <c r="O208" i="3"/>
  <c r="U208" i="3" s="1"/>
  <c r="T208" i="3"/>
  <c r="Z208" i="3"/>
  <c r="AA208" i="3"/>
  <c r="AE208" i="3"/>
  <c r="AF208" i="3"/>
  <c r="AJ208" i="3"/>
  <c r="AQ208" i="3" s="1"/>
  <c r="AK208" i="3"/>
  <c r="AO208" i="3"/>
  <c r="AP208" i="3"/>
  <c r="AV208" i="3"/>
  <c r="AW208" i="3"/>
  <c r="BA208" i="3"/>
  <c r="BM208" i="3" s="1"/>
  <c r="BN208" i="3" s="1"/>
  <c r="BB208" i="3"/>
  <c r="BF208" i="3"/>
  <c r="BG208" i="3"/>
  <c r="BK208" i="3"/>
  <c r="BL208" i="3"/>
  <c r="O209" i="3"/>
  <c r="T209" i="3"/>
  <c r="U209" i="3"/>
  <c r="Z209" i="3"/>
  <c r="AA209" i="3" s="1"/>
  <c r="AE209" i="3"/>
  <c r="AF209" i="3"/>
  <c r="AJ209" i="3"/>
  <c r="AO209" i="3"/>
  <c r="AP209" i="3"/>
  <c r="AV209" i="3"/>
  <c r="AW209" i="3"/>
  <c r="BA209" i="3"/>
  <c r="BF209" i="3"/>
  <c r="BG209" i="3"/>
  <c r="BK209" i="3"/>
  <c r="BL209" i="3" s="1"/>
  <c r="O210" i="3"/>
  <c r="T210" i="3"/>
  <c r="U210" i="3"/>
  <c r="Z210" i="3"/>
  <c r="AA210" i="3"/>
  <c r="AE210" i="3"/>
  <c r="AQ210" i="3" s="1"/>
  <c r="AF210" i="3"/>
  <c r="AJ210" i="3"/>
  <c r="AK210" i="3"/>
  <c r="AO210" i="3"/>
  <c r="AP210" i="3"/>
  <c r="AV210" i="3"/>
  <c r="AW210" i="3"/>
  <c r="BA210" i="3"/>
  <c r="BB210" i="3"/>
  <c r="BF210" i="3"/>
  <c r="BG210" i="3"/>
  <c r="BK210" i="3"/>
  <c r="BL210" i="3"/>
  <c r="BM210" i="3"/>
  <c r="BN210" i="3"/>
  <c r="O211" i="3"/>
  <c r="U211" i="3" s="1"/>
  <c r="T211" i="3"/>
  <c r="Z211" i="3"/>
  <c r="AA211" i="3"/>
  <c r="AE211" i="3"/>
  <c r="AJ211" i="3"/>
  <c r="AK211" i="3"/>
  <c r="AO211" i="3"/>
  <c r="AP211" i="3" s="1"/>
  <c r="AV211" i="3"/>
  <c r="BA211" i="3"/>
  <c r="BB211" i="3"/>
  <c r="BF211" i="3"/>
  <c r="BG211" i="3" s="1"/>
  <c r="BK211" i="3"/>
  <c r="BL211" i="3"/>
  <c r="O212" i="3"/>
  <c r="U212" i="3" s="1"/>
  <c r="T212" i="3"/>
  <c r="Z212" i="3"/>
  <c r="AA212" i="3"/>
  <c r="AE212" i="3"/>
  <c r="AF212" i="3"/>
  <c r="AJ212" i="3"/>
  <c r="AK212" i="3"/>
  <c r="AO212" i="3"/>
  <c r="AP212" i="3"/>
  <c r="AQ212" i="3"/>
  <c r="AR212" i="3"/>
  <c r="AV212" i="3"/>
  <c r="AW212" i="3"/>
  <c r="BA212" i="3"/>
  <c r="BM212" i="3" s="1"/>
  <c r="BN212" i="3" s="1"/>
  <c r="BB212" i="3"/>
  <c r="BF212" i="3"/>
  <c r="BG212" i="3"/>
  <c r="BK212" i="3"/>
  <c r="BL212" i="3"/>
  <c r="O213" i="3"/>
  <c r="T213" i="3"/>
  <c r="U213" i="3"/>
  <c r="Z213" i="3"/>
  <c r="AA213" i="3" s="1"/>
  <c r="AE213" i="3"/>
  <c r="AF213" i="3"/>
  <c r="AJ213" i="3"/>
  <c r="AK213" i="3" s="1"/>
  <c r="AO213" i="3"/>
  <c r="AP213" i="3"/>
  <c r="AV213" i="3"/>
  <c r="AW213" i="3"/>
  <c r="BA213" i="3"/>
  <c r="BM213" i="3" s="1"/>
  <c r="BN213" i="3" s="1"/>
  <c r="BF213" i="3"/>
  <c r="BG213" i="3"/>
  <c r="BK213" i="3"/>
  <c r="BL213" i="3" s="1"/>
  <c r="O214" i="3"/>
  <c r="T214" i="3"/>
  <c r="U214" i="3"/>
  <c r="Z214" i="3"/>
  <c r="AA214" i="3"/>
  <c r="AE214" i="3"/>
  <c r="AQ214" i="3" s="1"/>
  <c r="AF214" i="3"/>
  <c r="AJ214" i="3"/>
  <c r="AK214" i="3"/>
  <c r="AO214" i="3"/>
  <c r="AP214" i="3"/>
  <c r="AV214" i="3"/>
  <c r="AW214" i="3"/>
  <c r="BA214" i="3"/>
  <c r="BB214" i="3"/>
  <c r="BF214" i="3"/>
  <c r="BM214" i="3" s="1"/>
  <c r="BN214" i="3" s="1"/>
  <c r="BG214" i="3"/>
  <c r="BK214" i="3"/>
  <c r="BL214" i="3"/>
  <c r="O215" i="3"/>
  <c r="U215" i="3" s="1"/>
  <c r="T215" i="3"/>
  <c r="Z215" i="3"/>
  <c r="AA215" i="3"/>
  <c r="AE215" i="3"/>
  <c r="AQ215" i="3" s="1"/>
  <c r="AJ215" i="3"/>
  <c r="AK215" i="3"/>
  <c r="AO215" i="3"/>
  <c r="AP215" i="3" s="1"/>
  <c r="AV215" i="3"/>
  <c r="AW215" i="3" s="1"/>
  <c r="BA215" i="3"/>
  <c r="BB215" i="3"/>
  <c r="BF215" i="3"/>
  <c r="BK215" i="3"/>
  <c r="BL215" i="3"/>
  <c r="O216" i="3"/>
  <c r="U216" i="3" s="1"/>
  <c r="T216" i="3"/>
  <c r="Z216" i="3"/>
  <c r="AA216" i="3"/>
  <c r="AE216" i="3"/>
  <c r="AF216" i="3"/>
  <c r="AJ216" i="3"/>
  <c r="AQ216" i="3" s="1"/>
  <c r="AK216" i="3"/>
  <c r="AO216" i="3"/>
  <c r="AP216" i="3"/>
  <c r="AV216" i="3"/>
  <c r="AW216" i="3"/>
  <c r="BA216" i="3"/>
  <c r="BM216" i="3" s="1"/>
  <c r="BN216" i="3" s="1"/>
  <c r="BB216" i="3"/>
  <c r="BF216" i="3"/>
  <c r="BG216" i="3"/>
  <c r="BK216" i="3"/>
  <c r="BL216" i="3"/>
  <c r="O217" i="3"/>
  <c r="T217" i="3"/>
  <c r="U217" i="3"/>
  <c r="Z217" i="3"/>
  <c r="AA217" i="3" s="1"/>
  <c r="AE217" i="3"/>
  <c r="AF217" i="3"/>
  <c r="AJ217" i="3"/>
  <c r="AO217" i="3"/>
  <c r="AP217" i="3"/>
  <c r="AV217" i="3"/>
  <c r="AW217" i="3"/>
  <c r="BA217" i="3"/>
  <c r="BF217" i="3"/>
  <c r="BG217" i="3"/>
  <c r="BK217" i="3"/>
  <c r="BL217" i="3" s="1"/>
  <c r="O218" i="3"/>
  <c r="T218" i="3"/>
  <c r="U218" i="3"/>
  <c r="Z218" i="3"/>
  <c r="AA218" i="3"/>
  <c r="AE218" i="3"/>
  <c r="AQ218" i="3" s="1"/>
  <c r="AF218" i="3"/>
  <c r="AJ218" i="3"/>
  <c r="AK218" i="3"/>
  <c r="AO218" i="3"/>
  <c r="AP218" i="3"/>
  <c r="AV218" i="3"/>
  <c r="AW218" i="3"/>
  <c r="BA218" i="3"/>
  <c r="BB218" i="3"/>
  <c r="BF218" i="3"/>
  <c r="BG218" i="3"/>
  <c r="BK218" i="3"/>
  <c r="BL218" i="3"/>
  <c r="BM218" i="3"/>
  <c r="BN218" i="3"/>
  <c r="O219" i="3"/>
  <c r="U219" i="3" s="1"/>
  <c r="T219" i="3"/>
  <c r="Z219" i="3"/>
  <c r="AA219" i="3"/>
  <c r="AE219" i="3"/>
  <c r="AJ219" i="3"/>
  <c r="AK219" i="3"/>
  <c r="AO219" i="3"/>
  <c r="AP219" i="3" s="1"/>
  <c r="AV219" i="3"/>
  <c r="AW219" i="3" s="1"/>
  <c r="BA219" i="3"/>
  <c r="BB219" i="3"/>
  <c r="BF219" i="3"/>
  <c r="BG219" i="3" s="1"/>
  <c r="BK219" i="3"/>
  <c r="BL219" i="3"/>
  <c r="O220" i="3"/>
  <c r="U220" i="3" s="1"/>
  <c r="T220" i="3"/>
  <c r="Z220" i="3"/>
  <c r="AA220" i="3"/>
  <c r="AE220" i="3"/>
  <c r="AF220" i="3"/>
  <c r="AJ220" i="3"/>
  <c r="AK220" i="3"/>
  <c r="AO220" i="3"/>
  <c r="AP220" i="3"/>
  <c r="AQ220" i="3"/>
  <c r="BO220" i="3" s="1"/>
  <c r="BP220" i="3" s="1"/>
  <c r="AR220" i="3"/>
  <c r="AV220" i="3"/>
  <c r="AW220" i="3"/>
  <c r="BA220" i="3"/>
  <c r="BM220" i="3" s="1"/>
  <c r="BN220" i="3" s="1"/>
  <c r="BB220" i="3"/>
  <c r="BF220" i="3"/>
  <c r="BG220" i="3"/>
  <c r="BK220" i="3"/>
  <c r="BL220" i="3"/>
  <c r="O221" i="3"/>
  <c r="T221" i="3"/>
  <c r="U221" i="3"/>
  <c r="Z221" i="3"/>
  <c r="AA221" i="3" s="1"/>
  <c r="AE221" i="3"/>
  <c r="AF221" i="3"/>
  <c r="AJ221" i="3"/>
  <c r="AK221" i="3" s="1"/>
  <c r="AO221" i="3"/>
  <c r="AP221" i="3"/>
  <c r="AQ221" i="3"/>
  <c r="AV221" i="3"/>
  <c r="AW221" i="3"/>
  <c r="BA221" i="3"/>
  <c r="BF221" i="3"/>
  <c r="BG221" i="3"/>
  <c r="BK221" i="3"/>
  <c r="BL221" i="3" s="1"/>
  <c r="O222" i="3"/>
  <c r="T222" i="3"/>
  <c r="U222" i="3"/>
  <c r="Z222" i="3"/>
  <c r="AA222" i="3"/>
  <c r="AE222" i="3"/>
  <c r="AQ222" i="3" s="1"/>
  <c r="AF222" i="3"/>
  <c r="AJ222" i="3"/>
  <c r="AK222" i="3"/>
  <c r="AO222" i="3"/>
  <c r="AP222" i="3"/>
  <c r="AV222" i="3"/>
  <c r="AW222" i="3"/>
  <c r="BA222" i="3"/>
  <c r="BB222" i="3"/>
  <c r="BF222" i="3"/>
  <c r="BM222" i="3" s="1"/>
  <c r="BN222" i="3" s="1"/>
  <c r="BG222" i="3"/>
  <c r="BK222" i="3"/>
  <c r="BL222" i="3"/>
  <c r="O223" i="3"/>
  <c r="U223" i="3" s="1"/>
  <c r="T223" i="3"/>
  <c r="Z223" i="3"/>
  <c r="AA223" i="3"/>
  <c r="AE223" i="3"/>
  <c r="AQ223" i="3" s="1"/>
  <c r="AJ223" i="3"/>
  <c r="AK223" i="3"/>
  <c r="AO223" i="3"/>
  <c r="AP223" i="3" s="1"/>
  <c r="AV223" i="3"/>
  <c r="AW223" i="3" s="1"/>
  <c r="BA223" i="3"/>
  <c r="BB223" i="3"/>
  <c r="BF223" i="3"/>
  <c r="BK223" i="3"/>
  <c r="BL223" i="3"/>
  <c r="O224" i="3"/>
  <c r="U224" i="3" s="1"/>
  <c r="T224" i="3"/>
  <c r="Z224" i="3"/>
  <c r="AA224" i="3"/>
  <c r="AE224" i="3"/>
  <c r="AF224" i="3"/>
  <c r="AJ224" i="3"/>
  <c r="AQ224" i="3" s="1"/>
  <c r="AK224" i="3"/>
  <c r="AO224" i="3"/>
  <c r="AP224" i="3"/>
  <c r="AV224" i="3"/>
  <c r="AW224" i="3"/>
  <c r="BA224" i="3"/>
  <c r="BM224" i="3" s="1"/>
  <c r="BN224" i="3" s="1"/>
  <c r="BB224" i="3"/>
  <c r="BF224" i="3"/>
  <c r="BG224" i="3"/>
  <c r="BK224" i="3"/>
  <c r="BL224" i="3"/>
  <c r="O225" i="3"/>
  <c r="T225" i="3"/>
  <c r="U225" i="3"/>
  <c r="Z225" i="3"/>
  <c r="AA225" i="3" s="1"/>
  <c r="AE225" i="3"/>
  <c r="AF225" i="3"/>
  <c r="AJ225" i="3"/>
  <c r="AO225" i="3"/>
  <c r="AP225" i="3"/>
  <c r="AV225" i="3"/>
  <c r="AW225" i="3"/>
  <c r="BA225" i="3"/>
  <c r="BF225" i="3"/>
  <c r="BG225" i="3"/>
  <c r="BK225" i="3"/>
  <c r="BL225" i="3" s="1"/>
  <c r="O226" i="3"/>
  <c r="T226" i="3"/>
  <c r="U226" i="3"/>
  <c r="Z226" i="3"/>
  <c r="AA226" i="3"/>
  <c r="AE226" i="3"/>
  <c r="AQ226" i="3" s="1"/>
  <c r="AF226" i="3"/>
  <c r="AJ226" i="3"/>
  <c r="AK226" i="3"/>
  <c r="AO226" i="3"/>
  <c r="AP226" i="3"/>
  <c r="AV226" i="3"/>
  <c r="AW226" i="3"/>
  <c r="BA226" i="3"/>
  <c r="BB226" i="3"/>
  <c r="BF226" i="3"/>
  <c r="BG226" i="3"/>
  <c r="BK226" i="3"/>
  <c r="BL226" i="3"/>
  <c r="BM226" i="3"/>
  <c r="BN226" i="3"/>
  <c r="O227" i="3"/>
  <c r="U227" i="3" s="1"/>
  <c r="T227" i="3"/>
  <c r="Z227" i="3"/>
  <c r="AA227" i="3"/>
  <c r="AE227" i="3"/>
  <c r="AJ227" i="3"/>
  <c r="AK227" i="3"/>
  <c r="AO227" i="3"/>
  <c r="AP227" i="3" s="1"/>
  <c r="AV227" i="3"/>
  <c r="AW227" i="3" s="1"/>
  <c r="BA227" i="3"/>
  <c r="BB227" i="3"/>
  <c r="BF227" i="3"/>
  <c r="BG227" i="3" s="1"/>
  <c r="BK227" i="3"/>
  <c r="BL227" i="3"/>
  <c r="O228" i="3"/>
  <c r="U228" i="3" s="1"/>
  <c r="T228" i="3"/>
  <c r="Z228" i="3"/>
  <c r="AA228" i="3"/>
  <c r="AE228" i="3"/>
  <c r="AF228" i="3"/>
  <c r="AJ228" i="3"/>
  <c r="AK228" i="3"/>
  <c r="AO228" i="3"/>
  <c r="AP228" i="3"/>
  <c r="AQ228" i="3"/>
  <c r="AV228" i="3"/>
  <c r="AW228" i="3"/>
  <c r="BA228" i="3"/>
  <c r="BM228" i="3" s="1"/>
  <c r="BN228" i="3" s="1"/>
  <c r="BB228" i="3"/>
  <c r="BF228" i="3"/>
  <c r="BG228" i="3"/>
  <c r="BK228" i="3"/>
  <c r="BL228" i="3"/>
  <c r="O229" i="3"/>
  <c r="T229" i="3"/>
  <c r="U229" i="3"/>
  <c r="Z229" i="3"/>
  <c r="AA229" i="3" s="1"/>
  <c r="AE229" i="3"/>
  <c r="AF229" i="3"/>
  <c r="AJ229" i="3"/>
  <c r="AK229" i="3" s="1"/>
  <c r="AO229" i="3"/>
  <c r="AP229" i="3"/>
  <c r="AV229" i="3"/>
  <c r="AW229" i="3"/>
  <c r="BA229" i="3"/>
  <c r="BF229" i="3"/>
  <c r="BG229" i="3" s="1"/>
  <c r="BK229" i="3"/>
  <c r="BL229" i="3" s="1"/>
  <c r="O230" i="3"/>
  <c r="T230" i="3"/>
  <c r="Z230" i="3"/>
  <c r="AA230" i="3"/>
  <c r="AE230" i="3"/>
  <c r="AF230" i="3" s="1"/>
  <c r="AJ230" i="3"/>
  <c r="AK230" i="3"/>
  <c r="AO230" i="3"/>
  <c r="AP230" i="3" s="1"/>
  <c r="AV230" i="3"/>
  <c r="AW230" i="3" s="1"/>
  <c r="BA230" i="3"/>
  <c r="BB230" i="3"/>
  <c r="BF230" i="3"/>
  <c r="BM230" i="3" s="1"/>
  <c r="BN230" i="3" s="1"/>
  <c r="BK230" i="3"/>
  <c r="BL230" i="3"/>
  <c r="O231" i="3"/>
  <c r="T231" i="3"/>
  <c r="Z231" i="3"/>
  <c r="AA231" i="3"/>
  <c r="AE231" i="3"/>
  <c r="AJ231" i="3"/>
  <c r="AK231" i="3" s="1"/>
  <c r="AO231" i="3"/>
  <c r="AP231" i="3" s="1"/>
  <c r="AV231" i="3"/>
  <c r="BA231" i="3"/>
  <c r="BB231" i="3" s="1"/>
  <c r="BF231" i="3"/>
  <c r="BG231" i="3" s="1"/>
  <c r="BK231" i="3"/>
  <c r="BL231" i="3"/>
  <c r="O232" i="3"/>
  <c r="U232" i="3" s="1"/>
  <c r="T232" i="3"/>
  <c r="Z232" i="3"/>
  <c r="AA232" i="3"/>
  <c r="AE232" i="3"/>
  <c r="AF232" i="3"/>
  <c r="AJ232" i="3"/>
  <c r="AQ232" i="3" s="1"/>
  <c r="AK232" i="3"/>
  <c r="AO232" i="3"/>
  <c r="AP232" i="3"/>
  <c r="AV232" i="3"/>
  <c r="AW232" i="3"/>
  <c r="BA232" i="3"/>
  <c r="BM232" i="3" s="1"/>
  <c r="BN232" i="3" s="1"/>
  <c r="BB232" i="3"/>
  <c r="BF232" i="3"/>
  <c r="BG232" i="3"/>
  <c r="BK232" i="3"/>
  <c r="BL232" i="3"/>
  <c r="O233" i="3"/>
  <c r="T233" i="3"/>
  <c r="U233" i="3"/>
  <c r="Z233" i="3"/>
  <c r="AA233" i="3" s="1"/>
  <c r="AE233" i="3"/>
  <c r="AF233" i="3" s="1"/>
  <c r="AJ233" i="3"/>
  <c r="AK233" i="3" s="1"/>
  <c r="AO233" i="3"/>
  <c r="AP233" i="3"/>
  <c r="AQ233" i="3"/>
  <c r="AR233" i="3" s="1"/>
  <c r="AV233" i="3"/>
  <c r="AW233" i="3" s="1"/>
  <c r="BA233" i="3"/>
  <c r="BB233" i="3" s="1"/>
  <c r="BF233" i="3"/>
  <c r="BG233" i="3"/>
  <c r="BK233" i="3"/>
  <c r="BL233" i="3" s="1"/>
  <c r="BM233" i="3"/>
  <c r="BN233" i="3"/>
  <c r="BO233" i="3"/>
  <c r="BP233" i="3" s="1"/>
  <c r="O234" i="3"/>
  <c r="T234" i="3"/>
  <c r="U234" i="3" s="1"/>
  <c r="Z234" i="3"/>
  <c r="AA234" i="3"/>
  <c r="AE234" i="3"/>
  <c r="AQ234" i="3" s="1"/>
  <c r="AF234" i="3"/>
  <c r="AJ234" i="3"/>
  <c r="AK234" i="3"/>
  <c r="AO234" i="3"/>
  <c r="AP234" i="3" s="1"/>
  <c r="AV234" i="3"/>
  <c r="AW234" i="3"/>
  <c r="BA234" i="3"/>
  <c r="BB234" i="3"/>
  <c r="BF234" i="3"/>
  <c r="BG234" i="3"/>
  <c r="BK234" i="3"/>
  <c r="BL234" i="3"/>
  <c r="BM234" i="3"/>
  <c r="BN234" i="3"/>
  <c r="O235" i="3"/>
  <c r="U235" i="3" s="1"/>
  <c r="T235" i="3"/>
  <c r="Z235" i="3"/>
  <c r="AA235" i="3"/>
  <c r="AE235" i="3"/>
  <c r="AF235" i="3" s="1"/>
  <c r="AJ235" i="3"/>
  <c r="AK235" i="3"/>
  <c r="AO235" i="3"/>
  <c r="AP235" i="3" s="1"/>
  <c r="AV235" i="3"/>
  <c r="AW235" i="3" s="1"/>
  <c r="BA235" i="3"/>
  <c r="BB235" i="3"/>
  <c r="BF235" i="3"/>
  <c r="BG235" i="3" s="1"/>
  <c r="BK235" i="3"/>
  <c r="BL235" i="3"/>
  <c r="BM235" i="3"/>
  <c r="BN235" i="3" s="1"/>
  <c r="O236" i="3"/>
  <c r="T236" i="3"/>
  <c r="U236" i="3"/>
  <c r="Z236" i="3"/>
  <c r="AA236" i="3" s="1"/>
  <c r="AE236" i="3"/>
  <c r="AF236" i="3"/>
  <c r="AJ236" i="3"/>
  <c r="AO236" i="3"/>
  <c r="AP236" i="3"/>
  <c r="AV236" i="3"/>
  <c r="AW236" i="3"/>
  <c r="BA236" i="3"/>
  <c r="BF236" i="3"/>
  <c r="BG236" i="3"/>
  <c r="BK236" i="3"/>
  <c r="BL236" i="3" s="1"/>
  <c r="O237" i="3"/>
  <c r="T237" i="3"/>
  <c r="U237" i="3"/>
  <c r="Z237" i="3"/>
  <c r="AA237" i="3" s="1"/>
  <c r="AE237" i="3"/>
  <c r="AF237" i="3"/>
  <c r="AJ237" i="3"/>
  <c r="AK237" i="3" s="1"/>
  <c r="AO237" i="3"/>
  <c r="AP237" i="3"/>
  <c r="AV237" i="3"/>
  <c r="AW237" i="3"/>
  <c r="BA237" i="3"/>
  <c r="BF237" i="3"/>
  <c r="BG237" i="3"/>
  <c r="BK237" i="3"/>
  <c r="BL237" i="3" s="1"/>
  <c r="O238" i="3"/>
  <c r="T238" i="3"/>
  <c r="U238" i="3"/>
  <c r="Z238" i="3"/>
  <c r="AA238" i="3"/>
  <c r="AE238" i="3"/>
  <c r="AQ238" i="3" s="1"/>
  <c r="AJ238" i="3"/>
  <c r="AK238" i="3"/>
  <c r="AO238" i="3"/>
  <c r="AP238" i="3"/>
  <c r="AV238" i="3"/>
  <c r="AW238" i="3"/>
  <c r="BA238" i="3"/>
  <c r="BB238" i="3"/>
  <c r="BF238" i="3"/>
  <c r="BG238" i="3"/>
  <c r="BK238" i="3"/>
  <c r="BL238" i="3"/>
  <c r="BM238" i="3"/>
  <c r="BN238" i="3"/>
  <c r="O239" i="3"/>
  <c r="U239" i="3" s="1"/>
  <c r="T239" i="3"/>
  <c r="Z239" i="3"/>
  <c r="AA239" i="3"/>
  <c r="AE239" i="3"/>
  <c r="AJ239" i="3"/>
  <c r="AK239" i="3"/>
  <c r="AO239" i="3"/>
  <c r="AP239" i="3" s="1"/>
  <c r="AV239" i="3"/>
  <c r="AW239" i="3" s="1"/>
  <c r="BA239" i="3"/>
  <c r="BB239" i="3" s="1"/>
  <c r="BF239" i="3"/>
  <c r="BG239" i="3" s="1"/>
  <c r="BK239" i="3"/>
  <c r="BL239" i="3"/>
  <c r="BM239" i="3"/>
  <c r="BN239" i="3" s="1"/>
  <c r="O240" i="3"/>
  <c r="U240" i="3" s="1"/>
  <c r="T240" i="3"/>
  <c r="Z240" i="3"/>
  <c r="AA240" i="3" s="1"/>
  <c r="AE240" i="3"/>
  <c r="AF240" i="3"/>
  <c r="AJ240" i="3"/>
  <c r="AO240" i="3"/>
  <c r="AP240" i="3"/>
  <c r="AV240" i="3"/>
  <c r="AW240" i="3"/>
  <c r="BA240" i="3"/>
  <c r="BF240" i="3"/>
  <c r="BG240" i="3"/>
  <c r="BK240" i="3"/>
  <c r="BL240" i="3" s="1"/>
  <c r="O241" i="3"/>
  <c r="T241" i="3"/>
  <c r="U241" i="3"/>
  <c r="Z241" i="3"/>
  <c r="AA241" i="3" s="1"/>
  <c r="AE241" i="3"/>
  <c r="AF241" i="3"/>
  <c r="AJ241" i="3"/>
  <c r="AK241" i="3" s="1"/>
  <c r="AO241" i="3"/>
  <c r="AP241" i="3"/>
  <c r="AV241" i="3"/>
  <c r="BM241" i="3" s="1"/>
  <c r="BN241" i="3" s="1"/>
  <c r="AW241" i="3"/>
  <c r="BA241" i="3"/>
  <c r="BB241" i="3" s="1"/>
  <c r="BF241" i="3"/>
  <c r="BG241" i="3"/>
  <c r="BK241" i="3"/>
  <c r="BL241" i="3" s="1"/>
  <c r="O242" i="3"/>
  <c r="T242" i="3"/>
  <c r="U242" i="3"/>
  <c r="Z242" i="3"/>
  <c r="AA242" i="3"/>
  <c r="AE242" i="3"/>
  <c r="AF242" i="3"/>
  <c r="AJ242" i="3"/>
  <c r="AK242" i="3"/>
  <c r="AO242" i="3"/>
  <c r="AP242" i="3"/>
  <c r="AV242" i="3"/>
  <c r="AW242" i="3" s="1"/>
  <c r="BA242" i="3"/>
  <c r="BB242" i="3"/>
  <c r="BF242" i="3"/>
  <c r="BG242" i="3" s="1"/>
  <c r="BK242" i="3"/>
  <c r="BL242" i="3"/>
  <c r="BM242" i="3"/>
  <c r="BN242" i="3" s="1"/>
  <c r="O243" i="3"/>
  <c r="T243" i="3"/>
  <c r="Z243" i="3"/>
  <c r="AA243" i="3"/>
  <c r="AE243" i="3"/>
  <c r="AF243" i="3" s="1"/>
  <c r="AJ243" i="3"/>
  <c r="AK243" i="3" s="1"/>
  <c r="AO243" i="3"/>
  <c r="AP243" i="3" s="1"/>
  <c r="AV243" i="3"/>
  <c r="AW243" i="3" s="1"/>
  <c r="BA243" i="3"/>
  <c r="BB243" i="3" s="1"/>
  <c r="BF243" i="3"/>
  <c r="BG243" i="3" s="1"/>
  <c r="BK243" i="3"/>
  <c r="BL243" i="3"/>
  <c r="O244" i="3"/>
  <c r="T244" i="3"/>
  <c r="U244" i="3"/>
  <c r="Z244" i="3"/>
  <c r="AA244" i="3"/>
  <c r="AE244" i="3"/>
  <c r="AF244" i="3"/>
  <c r="AJ244" i="3"/>
  <c r="AQ244" i="3" s="1"/>
  <c r="AK244" i="3"/>
  <c r="AO244" i="3"/>
  <c r="AP244" i="3"/>
  <c r="AV244" i="3"/>
  <c r="AW244" i="3"/>
  <c r="BA244" i="3"/>
  <c r="BM244" i="3" s="1"/>
  <c r="BN244" i="3" s="1"/>
  <c r="BB244" i="3"/>
  <c r="BF244" i="3"/>
  <c r="BG244" i="3"/>
  <c r="BK244" i="3"/>
  <c r="BL244" i="3"/>
  <c r="O245" i="3"/>
  <c r="T245" i="3"/>
  <c r="U245" i="3" s="1"/>
  <c r="Z245" i="3"/>
  <c r="AA245" i="3" s="1"/>
  <c r="AE245" i="3"/>
  <c r="AF245" i="3" s="1"/>
  <c r="AJ245" i="3"/>
  <c r="AK245" i="3" s="1"/>
  <c r="AO245" i="3"/>
  <c r="AP245" i="3"/>
  <c r="AQ245" i="3"/>
  <c r="AR245" i="3" s="1"/>
  <c r="AV245" i="3"/>
  <c r="AW245" i="3" s="1"/>
  <c r="BA245" i="3"/>
  <c r="BB245" i="3" s="1"/>
  <c r="BF245" i="3"/>
  <c r="BG245" i="3"/>
  <c r="BK245" i="3"/>
  <c r="BL245" i="3" s="1"/>
  <c r="BM245" i="3"/>
  <c r="BN245" i="3"/>
  <c r="BO245" i="3"/>
  <c r="O246" i="3"/>
  <c r="T246" i="3"/>
  <c r="U246" i="3" s="1"/>
  <c r="Z246" i="3"/>
  <c r="AA246" i="3"/>
  <c r="AE246" i="3"/>
  <c r="AQ246" i="3" s="1"/>
  <c r="AF246" i="3"/>
  <c r="AJ246" i="3"/>
  <c r="AK246" i="3"/>
  <c r="AO246" i="3"/>
  <c r="AP246" i="3" s="1"/>
  <c r="AV246" i="3"/>
  <c r="AW246" i="3"/>
  <c r="BA246" i="3"/>
  <c r="BB246" i="3"/>
  <c r="BF246" i="3"/>
  <c r="BG246" i="3"/>
  <c r="BK246" i="3"/>
  <c r="BL246" i="3"/>
  <c r="BM246" i="3"/>
  <c r="BN246" i="3"/>
  <c r="O247" i="3"/>
  <c r="U247" i="3" s="1"/>
  <c r="T247" i="3"/>
  <c r="Z247" i="3"/>
  <c r="AA247" i="3" s="1"/>
  <c r="AE247" i="3"/>
  <c r="AF247" i="3" s="1"/>
  <c r="AJ247" i="3"/>
  <c r="AK247" i="3"/>
  <c r="AO247" i="3"/>
  <c r="AP247" i="3" s="1"/>
  <c r="AV247" i="3"/>
  <c r="AW247" i="3" s="1"/>
  <c r="BA247" i="3"/>
  <c r="BB247" i="3"/>
  <c r="BF247" i="3"/>
  <c r="BG247" i="3" s="1"/>
  <c r="BK247" i="3"/>
  <c r="BL247" i="3" s="1"/>
  <c r="BM247" i="3"/>
  <c r="BN247" i="3" s="1"/>
  <c r="O248" i="3"/>
  <c r="T248" i="3"/>
  <c r="U248" i="3"/>
  <c r="Z248" i="3"/>
  <c r="AQ248" i="3" s="1"/>
  <c r="AE248" i="3"/>
  <c r="AF248" i="3"/>
  <c r="AJ248" i="3"/>
  <c r="AK248" i="3" s="1"/>
  <c r="AO248" i="3"/>
  <c r="AP248" i="3"/>
  <c r="AV248" i="3"/>
  <c r="AW248" i="3"/>
  <c r="BA248" i="3"/>
  <c r="BB248" i="3" s="1"/>
  <c r="BF248" i="3"/>
  <c r="BG248" i="3"/>
  <c r="BK248" i="3"/>
  <c r="BL248" i="3"/>
  <c r="O249" i="3"/>
  <c r="T249" i="3"/>
  <c r="U249" i="3" s="1"/>
  <c r="Z249" i="3"/>
  <c r="AE249" i="3"/>
  <c r="AF249" i="3" s="1"/>
  <c r="AJ249" i="3"/>
  <c r="AK249" i="3" s="1"/>
  <c r="AO249" i="3"/>
  <c r="AP249" i="3" s="1"/>
  <c r="AV249" i="3"/>
  <c r="BM249" i="3" s="1"/>
  <c r="BN249" i="3" s="1"/>
  <c r="AW249" i="3"/>
  <c r="BA249" i="3"/>
  <c r="BB249" i="3" s="1"/>
  <c r="BF249" i="3"/>
  <c r="BG249" i="3" s="1"/>
  <c r="BK249" i="3"/>
  <c r="BL249" i="3" s="1"/>
  <c r="O250" i="3"/>
  <c r="T250" i="3"/>
  <c r="U250" i="3"/>
  <c r="Z250" i="3"/>
  <c r="AA250" i="3"/>
  <c r="AE250" i="3"/>
  <c r="AF250" i="3"/>
  <c r="AJ250" i="3"/>
  <c r="AK250" i="3"/>
  <c r="AO250" i="3"/>
  <c r="AP250" i="3"/>
  <c r="AV250" i="3"/>
  <c r="AW250" i="3" s="1"/>
  <c r="BA250" i="3"/>
  <c r="BB250" i="3"/>
  <c r="BF250" i="3"/>
  <c r="BM250" i="3" s="1"/>
  <c r="BG250" i="3"/>
  <c r="BK250" i="3"/>
  <c r="BL250" i="3"/>
  <c r="O251" i="3"/>
  <c r="T251" i="3"/>
  <c r="Z251" i="3"/>
  <c r="AQ251" i="3" s="1"/>
  <c r="AE251" i="3"/>
  <c r="AF251" i="3" s="1"/>
  <c r="AJ251" i="3"/>
  <c r="AK251" i="3" s="1"/>
  <c r="AO251" i="3"/>
  <c r="AP251" i="3" s="1"/>
  <c r="AV251" i="3"/>
  <c r="BA251" i="3"/>
  <c r="BB251" i="3" s="1"/>
  <c r="BF251" i="3"/>
  <c r="BG251" i="3" s="1"/>
  <c r="BK251" i="3"/>
  <c r="BL251" i="3"/>
  <c r="O252" i="3"/>
  <c r="U252" i="3" s="1"/>
  <c r="T252" i="3"/>
  <c r="Z252" i="3"/>
  <c r="AA252" i="3"/>
  <c r="AE252" i="3"/>
  <c r="AF252" i="3"/>
  <c r="AJ252" i="3"/>
  <c r="AK252" i="3" s="1"/>
  <c r="AO252" i="3"/>
  <c r="AP252" i="3"/>
  <c r="AV252" i="3"/>
  <c r="AW252" i="3"/>
  <c r="BA252" i="3"/>
  <c r="BM252" i="3" s="1"/>
  <c r="BB252" i="3"/>
  <c r="BF252" i="3"/>
  <c r="BG252" i="3"/>
  <c r="BK252" i="3"/>
  <c r="BL252" i="3"/>
  <c r="BN252" i="3"/>
  <c r="O253" i="3"/>
  <c r="T253" i="3"/>
  <c r="U253" i="3" s="1"/>
  <c r="Z253" i="3"/>
  <c r="AA253" i="3" s="1"/>
  <c r="AE253" i="3"/>
  <c r="AF253" i="3"/>
  <c r="AJ253" i="3"/>
  <c r="AK253" i="3" s="1"/>
  <c r="AO253" i="3"/>
  <c r="AP253" i="3" s="1"/>
  <c r="AV253" i="3"/>
  <c r="AW253" i="3" s="1"/>
  <c r="BA253" i="3"/>
  <c r="BB253" i="3" s="1"/>
  <c r="BF253" i="3"/>
  <c r="BG253" i="3" s="1"/>
  <c r="BK253" i="3"/>
  <c r="BL253" i="3" s="1"/>
  <c r="O254" i="3"/>
  <c r="T254" i="3"/>
  <c r="U254" i="3"/>
  <c r="Z254" i="3"/>
  <c r="AA254" i="3"/>
  <c r="AE254" i="3"/>
  <c r="AQ254" i="3" s="1"/>
  <c r="BO254" i="3" s="1"/>
  <c r="BP254" i="3" s="1"/>
  <c r="AF254" i="3"/>
  <c r="AJ254" i="3"/>
  <c r="AK254" i="3"/>
  <c r="AO254" i="3"/>
  <c r="AP254" i="3"/>
  <c r="AV254" i="3"/>
  <c r="AW254" i="3"/>
  <c r="BA254" i="3"/>
  <c r="BB254" i="3"/>
  <c r="BF254" i="3"/>
  <c r="BG254" i="3"/>
  <c r="BK254" i="3"/>
  <c r="BL254" i="3"/>
  <c r="BM254" i="3"/>
  <c r="BN254" i="3"/>
  <c r="O255" i="3"/>
  <c r="T255" i="3"/>
  <c r="U255" i="3" s="1"/>
  <c r="Z255" i="3"/>
  <c r="AA255" i="3" s="1"/>
  <c r="AE255" i="3"/>
  <c r="AF255" i="3" s="1"/>
  <c r="AJ255" i="3"/>
  <c r="AK255" i="3" s="1"/>
  <c r="AO255" i="3"/>
  <c r="AP255" i="3" s="1"/>
  <c r="AV255" i="3"/>
  <c r="AW255" i="3" s="1"/>
  <c r="BA255" i="3"/>
  <c r="BB255" i="3" s="1"/>
  <c r="BF255" i="3"/>
  <c r="BG255" i="3" s="1"/>
  <c r="BK255" i="3"/>
  <c r="BL255" i="3" s="1"/>
  <c r="O256" i="3"/>
  <c r="T256" i="3"/>
  <c r="U256" i="3"/>
  <c r="Z256" i="3"/>
  <c r="AA256" i="3" s="1"/>
  <c r="AE256" i="3"/>
  <c r="AF256" i="3"/>
  <c r="AJ256" i="3"/>
  <c r="AK256" i="3"/>
  <c r="AO256" i="3"/>
  <c r="AP256" i="3"/>
  <c r="AQ256" i="3"/>
  <c r="AR256" i="3" s="1"/>
  <c r="AV256" i="3"/>
  <c r="AW256" i="3"/>
  <c r="BA256" i="3"/>
  <c r="BM256" i="3" s="1"/>
  <c r="BN256" i="3" s="1"/>
  <c r="BB256" i="3"/>
  <c r="BF256" i="3"/>
  <c r="BG256" i="3"/>
  <c r="BK256" i="3"/>
  <c r="BL256" i="3" s="1"/>
  <c r="O257" i="3"/>
  <c r="T257" i="3"/>
  <c r="U257" i="3" s="1"/>
  <c r="Z257" i="3"/>
  <c r="AA257" i="3" s="1"/>
  <c r="AE257" i="3"/>
  <c r="AF257" i="3" s="1"/>
  <c r="AJ257" i="3"/>
  <c r="AK257" i="3" s="1"/>
  <c r="AO257" i="3"/>
  <c r="AP257" i="3" s="1"/>
  <c r="AQ257" i="3"/>
  <c r="AV257" i="3"/>
  <c r="AW257" i="3" s="1"/>
  <c r="BA257" i="3"/>
  <c r="BF257" i="3"/>
  <c r="BG257" i="3"/>
  <c r="BK257" i="3"/>
  <c r="BL257" i="3" s="1"/>
  <c r="O258" i="3"/>
  <c r="T258" i="3"/>
  <c r="U258" i="3"/>
  <c r="Z258" i="3"/>
  <c r="AA258" i="3"/>
  <c r="AE258" i="3"/>
  <c r="AQ258" i="3" s="1"/>
  <c r="AF258" i="3"/>
  <c r="AJ258" i="3"/>
  <c r="AK258" i="3"/>
  <c r="AO258" i="3"/>
  <c r="AP258" i="3"/>
  <c r="AV258" i="3"/>
  <c r="AW258" i="3"/>
  <c r="BA258" i="3"/>
  <c r="BB258" i="3"/>
  <c r="BF258" i="3"/>
  <c r="BG258" i="3" s="1"/>
  <c r="BK258" i="3"/>
  <c r="BL258" i="3"/>
  <c r="O259" i="3"/>
  <c r="T259" i="3"/>
  <c r="Z259" i="3"/>
  <c r="AA259" i="3" s="1"/>
  <c r="AE259" i="3"/>
  <c r="AQ259" i="3" s="1"/>
  <c r="AR259" i="3" s="1"/>
  <c r="AJ259" i="3"/>
  <c r="AK259" i="3" s="1"/>
  <c r="AO259" i="3"/>
  <c r="AP259" i="3" s="1"/>
  <c r="AV259" i="3"/>
  <c r="AW259" i="3" s="1"/>
  <c r="BA259" i="3"/>
  <c r="BB259" i="3"/>
  <c r="BF259" i="3"/>
  <c r="BG259" i="3" s="1"/>
  <c r="BK259" i="3"/>
  <c r="BL259" i="3" s="1"/>
  <c r="O260" i="3"/>
  <c r="U260" i="3" s="1"/>
  <c r="T260" i="3"/>
  <c r="Z260" i="3"/>
  <c r="AA260" i="3"/>
  <c r="AE260" i="3"/>
  <c r="AQ260" i="3" s="1"/>
  <c r="AR260" i="3" s="1"/>
  <c r="AF260" i="3"/>
  <c r="AJ260" i="3"/>
  <c r="AK260" i="3" s="1"/>
  <c r="AO260" i="3"/>
  <c r="AP260" i="3"/>
  <c r="AV260" i="3"/>
  <c r="AW260" i="3"/>
  <c r="BA260" i="3"/>
  <c r="BM260" i="3" s="1"/>
  <c r="BN260" i="3" s="1"/>
  <c r="BF260" i="3"/>
  <c r="BG260" i="3"/>
  <c r="BK260" i="3"/>
  <c r="BL260" i="3"/>
  <c r="O261" i="3"/>
  <c r="T261" i="3"/>
  <c r="U261" i="3" s="1"/>
  <c r="Z261" i="3"/>
  <c r="AA261" i="3" s="1"/>
  <c r="AE261" i="3"/>
  <c r="AF261" i="3" s="1"/>
  <c r="AJ261" i="3"/>
  <c r="AK261" i="3" s="1"/>
  <c r="AO261" i="3"/>
  <c r="AP261" i="3" s="1"/>
  <c r="AQ261" i="3"/>
  <c r="AR261" i="3" s="1"/>
  <c r="AV261" i="3"/>
  <c r="AW261" i="3" s="1"/>
  <c r="BA261" i="3"/>
  <c r="BB261" i="3" s="1"/>
  <c r="BF261" i="3"/>
  <c r="BG261" i="3" s="1"/>
  <c r="BK261" i="3"/>
  <c r="BL261" i="3" s="1"/>
  <c r="O262" i="3"/>
  <c r="T262" i="3"/>
  <c r="U262" i="3"/>
  <c r="Z262" i="3"/>
  <c r="AA262" i="3"/>
  <c r="AE262" i="3"/>
  <c r="AQ262" i="3" s="1"/>
  <c r="AF262" i="3"/>
  <c r="AJ262" i="3"/>
  <c r="AK262" i="3"/>
  <c r="AO262" i="3"/>
  <c r="AP262" i="3"/>
  <c r="AR262" i="3"/>
  <c r="AV262" i="3"/>
  <c r="AW262" i="3"/>
  <c r="BA262" i="3"/>
  <c r="BB262" i="3"/>
  <c r="BF262" i="3"/>
  <c r="BG262" i="3"/>
  <c r="BK262" i="3"/>
  <c r="BL262" i="3"/>
  <c r="BM262" i="3"/>
  <c r="BN262" i="3" s="1"/>
  <c r="O263" i="3"/>
  <c r="T263" i="3"/>
  <c r="U263" i="3" s="1"/>
  <c r="Z263" i="3"/>
  <c r="AA263" i="3" s="1"/>
  <c r="AE263" i="3"/>
  <c r="AF263" i="3" s="1"/>
  <c r="AJ263" i="3"/>
  <c r="AK263" i="3" s="1"/>
  <c r="AO263" i="3"/>
  <c r="AP263" i="3" s="1"/>
  <c r="AV263" i="3"/>
  <c r="AW263" i="3" s="1"/>
  <c r="BA263" i="3"/>
  <c r="BB263" i="3" s="1"/>
  <c r="BF263" i="3"/>
  <c r="BG263" i="3" s="1"/>
  <c r="BK263" i="3"/>
  <c r="BL263" i="3"/>
  <c r="O264" i="3"/>
  <c r="T264" i="3"/>
  <c r="U264" i="3"/>
  <c r="Z264" i="3"/>
  <c r="AA264" i="3" s="1"/>
  <c r="AE264" i="3"/>
  <c r="AF264" i="3"/>
  <c r="AJ264" i="3"/>
  <c r="AK264" i="3"/>
  <c r="AO264" i="3"/>
  <c r="AP264" i="3"/>
  <c r="AQ264" i="3"/>
  <c r="AR264" i="3" s="1"/>
  <c r="AV264" i="3"/>
  <c r="AW264" i="3"/>
  <c r="BA264" i="3"/>
  <c r="BB264" i="3"/>
  <c r="BF264" i="3"/>
  <c r="BG264" i="3"/>
  <c r="BK264" i="3"/>
  <c r="BL264" i="3" s="1"/>
  <c r="O265" i="3"/>
  <c r="T265" i="3"/>
  <c r="U265" i="3" s="1"/>
  <c r="Z265" i="3"/>
  <c r="AA265" i="3" s="1"/>
  <c r="AE265" i="3"/>
  <c r="AF265" i="3" s="1"/>
  <c r="AJ265" i="3"/>
  <c r="AK265" i="3" s="1"/>
  <c r="AO265" i="3"/>
  <c r="AP265" i="3" s="1"/>
  <c r="AV265" i="3"/>
  <c r="AW265" i="3" s="1"/>
  <c r="BA265" i="3"/>
  <c r="BF265" i="3"/>
  <c r="BG265" i="3"/>
  <c r="BK265" i="3"/>
  <c r="BL265" i="3" s="1"/>
  <c r="O266" i="3"/>
  <c r="T266" i="3"/>
  <c r="U266" i="3" s="1"/>
  <c r="Z266" i="3"/>
  <c r="AA266" i="3"/>
  <c r="AE266" i="3"/>
  <c r="AQ266" i="3" s="1"/>
  <c r="AF266" i="3"/>
  <c r="AJ266" i="3"/>
  <c r="AK266" i="3"/>
  <c r="AO266" i="3"/>
  <c r="AP266" i="3" s="1"/>
  <c r="AV266" i="3"/>
  <c r="AW266" i="3"/>
  <c r="BA266" i="3"/>
  <c r="BM266" i="3" s="1"/>
  <c r="BN266" i="3" s="1"/>
  <c r="BB266" i="3"/>
  <c r="BF266" i="3"/>
  <c r="BG266" i="3" s="1"/>
  <c r="BK266" i="3"/>
  <c r="BL266" i="3"/>
  <c r="O267" i="3"/>
  <c r="U267" i="3" s="1"/>
  <c r="T267" i="3"/>
  <c r="Z267" i="3"/>
  <c r="AA267" i="3" s="1"/>
  <c r="AE267" i="3"/>
  <c r="AJ267" i="3"/>
  <c r="AK267" i="3" s="1"/>
  <c r="AO267" i="3"/>
  <c r="AP267" i="3" s="1"/>
  <c r="AV267" i="3"/>
  <c r="AW267" i="3" s="1"/>
  <c r="BA267" i="3"/>
  <c r="BF267" i="3"/>
  <c r="BG267" i="3" s="1"/>
  <c r="BK267" i="3"/>
  <c r="BL267" i="3" s="1"/>
  <c r="O268" i="3"/>
  <c r="U268" i="3" s="1"/>
  <c r="T268" i="3"/>
  <c r="Z268" i="3"/>
  <c r="AA268" i="3"/>
  <c r="AE268" i="3"/>
  <c r="AF268" i="3"/>
  <c r="AJ268" i="3"/>
  <c r="AK268" i="3" s="1"/>
  <c r="AO268" i="3"/>
  <c r="AP268" i="3"/>
  <c r="AV268" i="3"/>
  <c r="AW268" i="3"/>
  <c r="BA268" i="3"/>
  <c r="BM268" i="3" s="1"/>
  <c r="BN268" i="3" s="1"/>
  <c r="BF268" i="3"/>
  <c r="BG268" i="3"/>
  <c r="BK268" i="3"/>
  <c r="BL268" i="3"/>
  <c r="O269" i="3"/>
  <c r="T269" i="3"/>
  <c r="U269" i="3" s="1"/>
  <c r="Z269" i="3"/>
  <c r="AA269" i="3" s="1"/>
  <c r="AE269" i="3"/>
  <c r="AJ269" i="3"/>
  <c r="AK269" i="3" s="1"/>
  <c r="AO269" i="3"/>
  <c r="AP269" i="3" s="1"/>
  <c r="AV269" i="3"/>
  <c r="BM269" i="3" s="1"/>
  <c r="BN269" i="3" s="1"/>
  <c r="BA269" i="3"/>
  <c r="BB269" i="3" s="1"/>
  <c r="BF269" i="3"/>
  <c r="BG269" i="3" s="1"/>
  <c r="BK269" i="3"/>
  <c r="BL269" i="3" s="1"/>
  <c r="O270" i="3"/>
  <c r="T270" i="3"/>
  <c r="U270" i="3"/>
  <c r="Z270" i="3"/>
  <c r="AA270" i="3"/>
  <c r="AE270" i="3"/>
  <c r="AQ270" i="3" s="1"/>
  <c r="AJ270" i="3"/>
  <c r="AK270" i="3"/>
  <c r="AO270" i="3"/>
  <c r="AP270" i="3"/>
  <c r="AR270" i="3"/>
  <c r="AV270" i="3"/>
  <c r="AW270" i="3" s="1"/>
  <c r="BA270" i="3"/>
  <c r="BB270" i="3"/>
  <c r="BF270" i="3"/>
  <c r="BG270" i="3"/>
  <c r="BK270" i="3"/>
  <c r="BL270" i="3"/>
  <c r="BM270" i="3"/>
  <c r="BN270" i="3" s="1"/>
  <c r="O271" i="3"/>
  <c r="T271" i="3"/>
  <c r="U271" i="3" s="1"/>
  <c r="Z271" i="3"/>
  <c r="AQ271" i="3" s="1"/>
  <c r="AA271" i="3"/>
  <c r="AE271" i="3"/>
  <c r="AF271" i="3" s="1"/>
  <c r="AJ271" i="3"/>
  <c r="AK271" i="3" s="1"/>
  <c r="AO271" i="3"/>
  <c r="AP271" i="3" s="1"/>
  <c r="AV271" i="3"/>
  <c r="AW271" i="3" s="1"/>
  <c r="BA271" i="3"/>
  <c r="BB271" i="3" s="1"/>
  <c r="BF271" i="3"/>
  <c r="BG271" i="3" s="1"/>
  <c r="BK271" i="3"/>
  <c r="BL271" i="3"/>
  <c r="BM271" i="3"/>
  <c r="BN271" i="3" s="1"/>
  <c r="O272" i="3"/>
  <c r="T272" i="3"/>
  <c r="U272" i="3"/>
  <c r="Z272" i="3"/>
  <c r="AA272" i="3"/>
  <c r="AE272" i="3"/>
  <c r="AF272" i="3"/>
  <c r="AJ272" i="3"/>
  <c r="AK272" i="3"/>
  <c r="AO272" i="3"/>
  <c r="AP272" i="3"/>
  <c r="AQ272" i="3"/>
  <c r="AR272" i="3"/>
  <c r="AV272" i="3"/>
  <c r="AW272" i="3"/>
  <c r="BA272" i="3"/>
  <c r="BB272" i="3"/>
  <c r="BF272" i="3"/>
  <c r="BG272" i="3"/>
  <c r="BK272" i="3"/>
  <c r="BL272" i="3"/>
  <c r="O273" i="3"/>
  <c r="T273" i="3"/>
  <c r="U273" i="3"/>
  <c r="Z273" i="3"/>
  <c r="AA273" i="3" s="1"/>
  <c r="AE273" i="3"/>
  <c r="AF273" i="3" s="1"/>
  <c r="AJ273" i="3"/>
  <c r="AK273" i="3" s="1"/>
  <c r="AO273" i="3"/>
  <c r="AP273" i="3"/>
  <c r="AV273" i="3"/>
  <c r="AW273" i="3" s="1"/>
  <c r="BA273" i="3"/>
  <c r="BB273" i="3" s="1"/>
  <c r="BF273" i="3"/>
  <c r="BG273" i="3"/>
  <c r="BK273" i="3"/>
  <c r="BL273" i="3" s="1"/>
  <c r="BM273" i="3"/>
  <c r="BN273" i="3" s="1"/>
  <c r="O274" i="3"/>
  <c r="T274" i="3"/>
  <c r="U274" i="3"/>
  <c r="Z274" i="3"/>
  <c r="AA274" i="3"/>
  <c r="AE274" i="3"/>
  <c r="AQ274" i="3" s="1"/>
  <c r="AR274" i="3" s="1"/>
  <c r="AF274" i="3"/>
  <c r="AJ274" i="3"/>
  <c r="AK274" i="3"/>
  <c r="AO274" i="3"/>
  <c r="AP274" i="3"/>
  <c r="AV274" i="3"/>
  <c r="AW274" i="3"/>
  <c r="BA274" i="3"/>
  <c r="BM274" i="3" s="1"/>
  <c r="BN274" i="3" s="1"/>
  <c r="BB274" i="3"/>
  <c r="BF274" i="3"/>
  <c r="BG274" i="3" s="1"/>
  <c r="BK274" i="3"/>
  <c r="BL274" i="3"/>
  <c r="O275" i="3"/>
  <c r="T275" i="3"/>
  <c r="Z275" i="3"/>
  <c r="AA275" i="3" s="1"/>
  <c r="AE275" i="3"/>
  <c r="AF275" i="3"/>
  <c r="AJ275" i="3"/>
  <c r="AK275" i="3"/>
  <c r="AO275" i="3"/>
  <c r="AP275" i="3" s="1"/>
  <c r="AQ275" i="3"/>
  <c r="AR275" i="3" s="1"/>
  <c r="AV275" i="3"/>
  <c r="BA275" i="3"/>
  <c r="BB275" i="3"/>
  <c r="BF275" i="3"/>
  <c r="BG275" i="3" s="1"/>
  <c r="BK275" i="3"/>
  <c r="BL275" i="3" s="1"/>
  <c r="O276" i="3"/>
  <c r="T276" i="3"/>
  <c r="U276" i="3"/>
  <c r="Z276" i="3"/>
  <c r="AA276" i="3"/>
  <c r="AE276" i="3"/>
  <c r="AQ276" i="3" s="1"/>
  <c r="AR276" i="3" s="1"/>
  <c r="AF276" i="3"/>
  <c r="AJ276" i="3"/>
  <c r="AK276" i="3" s="1"/>
  <c r="AO276" i="3"/>
  <c r="AP276" i="3"/>
  <c r="AV276" i="3"/>
  <c r="AW276" i="3"/>
  <c r="BA276" i="3"/>
  <c r="BF276" i="3"/>
  <c r="BG276" i="3"/>
  <c r="BK276" i="3"/>
  <c r="BL276" i="3"/>
  <c r="O277" i="3"/>
  <c r="T277" i="3"/>
  <c r="U277" i="3" s="1"/>
  <c r="Z277" i="3"/>
  <c r="AA277" i="3"/>
  <c r="AE277" i="3"/>
  <c r="AF277" i="3"/>
  <c r="AJ277" i="3"/>
  <c r="AK277" i="3" s="1"/>
  <c r="AO277" i="3"/>
  <c r="AP277" i="3" s="1"/>
  <c r="AV277" i="3"/>
  <c r="AW277" i="3"/>
  <c r="BA277" i="3"/>
  <c r="BB277" i="3" s="1"/>
  <c r="BF277" i="3"/>
  <c r="BG277" i="3" s="1"/>
  <c r="BK277" i="3"/>
  <c r="BL277" i="3" s="1"/>
  <c r="O278" i="3"/>
  <c r="T278" i="3"/>
  <c r="U278" i="3"/>
  <c r="Z278" i="3"/>
  <c r="AA278" i="3" s="1"/>
  <c r="AE278" i="3"/>
  <c r="AF278" i="3"/>
  <c r="AJ278" i="3"/>
  <c r="AK278" i="3"/>
  <c r="AO278" i="3"/>
  <c r="AP278" i="3"/>
  <c r="AQ278" i="3"/>
  <c r="AV278" i="3"/>
  <c r="AW278" i="3"/>
  <c r="BA278" i="3"/>
  <c r="BB278" i="3"/>
  <c r="BF278" i="3"/>
  <c r="BG278" i="3"/>
  <c r="BK278" i="3"/>
  <c r="O279" i="3"/>
  <c r="T279" i="3"/>
  <c r="U279" i="3"/>
  <c r="Z279" i="3"/>
  <c r="AE279" i="3"/>
  <c r="AF279" i="3" s="1"/>
  <c r="AJ279" i="3"/>
  <c r="AK279" i="3" s="1"/>
  <c r="AO279" i="3"/>
  <c r="AP279" i="3"/>
  <c r="AV279" i="3"/>
  <c r="BA279" i="3"/>
  <c r="BB279" i="3" s="1"/>
  <c r="BF279" i="3"/>
  <c r="BG279" i="3"/>
  <c r="BK279" i="3"/>
  <c r="BL279" i="3"/>
  <c r="O280" i="3"/>
  <c r="U280" i="3" s="1"/>
  <c r="T280" i="3"/>
  <c r="Z280" i="3"/>
  <c r="AA280" i="3" s="1"/>
  <c r="AE280" i="3"/>
  <c r="AF280" i="3"/>
  <c r="AJ280" i="3"/>
  <c r="AK280" i="3"/>
  <c r="AO280" i="3"/>
  <c r="AP280" i="3" s="1"/>
  <c r="AQ280" i="3"/>
  <c r="AR280" i="3" s="1"/>
  <c r="AV280" i="3"/>
  <c r="AW280" i="3"/>
  <c r="BA280" i="3"/>
  <c r="BM280" i="3" s="1"/>
  <c r="BN280" i="3" s="1"/>
  <c r="BB280" i="3"/>
  <c r="BF280" i="3"/>
  <c r="BG280" i="3" s="1"/>
  <c r="BK280" i="3"/>
  <c r="BL280" i="3" s="1"/>
  <c r="O281" i="3"/>
  <c r="U281" i="3" s="1"/>
  <c r="T281" i="3"/>
  <c r="Z281" i="3"/>
  <c r="AA281" i="3" s="1"/>
  <c r="AE281" i="3"/>
  <c r="AJ281" i="3"/>
  <c r="AK281" i="3"/>
  <c r="AO281" i="3"/>
  <c r="AP281" i="3" s="1"/>
  <c r="AV281" i="3"/>
  <c r="AW281" i="3"/>
  <c r="BA281" i="3"/>
  <c r="BB281" i="3"/>
  <c r="BF281" i="3"/>
  <c r="BG281" i="3"/>
  <c r="BK281" i="3"/>
  <c r="BL281" i="3" s="1"/>
  <c r="O282" i="3"/>
  <c r="T282" i="3"/>
  <c r="U282" i="3"/>
  <c r="Z282" i="3"/>
  <c r="AA282" i="3"/>
  <c r="AE282" i="3"/>
  <c r="AF282" i="3"/>
  <c r="AJ282" i="3"/>
  <c r="AK282" i="3"/>
  <c r="AO282" i="3"/>
  <c r="AP282" i="3"/>
  <c r="AV282" i="3"/>
  <c r="AW282" i="3" s="1"/>
  <c r="BA282" i="3"/>
  <c r="BM282" i="3" s="1"/>
  <c r="BN282" i="3" s="1"/>
  <c r="BF282" i="3"/>
  <c r="BG282" i="3"/>
  <c r="BK282" i="3"/>
  <c r="BL282" i="3"/>
  <c r="O283" i="3"/>
  <c r="T283" i="3"/>
  <c r="Z283" i="3"/>
  <c r="AQ283" i="3" s="1"/>
  <c r="AE283" i="3"/>
  <c r="AF283" i="3" s="1"/>
  <c r="AJ283" i="3"/>
  <c r="AK283" i="3" s="1"/>
  <c r="AO283" i="3"/>
  <c r="AP283" i="3" s="1"/>
  <c r="AR283" i="3"/>
  <c r="AV283" i="3"/>
  <c r="AW283" i="3" s="1"/>
  <c r="BA283" i="3"/>
  <c r="BB283" i="3"/>
  <c r="BF283" i="3"/>
  <c r="BG283" i="3" s="1"/>
  <c r="BK283" i="3"/>
  <c r="BL283" i="3"/>
  <c r="O284" i="3"/>
  <c r="U284" i="3" s="1"/>
  <c r="T284" i="3"/>
  <c r="Z284" i="3"/>
  <c r="AA284" i="3"/>
  <c r="AE284" i="3"/>
  <c r="AJ284" i="3"/>
  <c r="AK284" i="3"/>
  <c r="AO284" i="3"/>
  <c r="AP284" i="3"/>
  <c r="AV284" i="3"/>
  <c r="AW284" i="3" s="1"/>
  <c r="BA284" i="3"/>
  <c r="BB284" i="3"/>
  <c r="BF284" i="3"/>
  <c r="BG284" i="3"/>
  <c r="BK284" i="3"/>
  <c r="BL284" i="3"/>
  <c r="O285" i="3"/>
  <c r="T285" i="3"/>
  <c r="U285" i="3"/>
  <c r="Z285" i="3"/>
  <c r="AQ285" i="3" s="1"/>
  <c r="AE285" i="3"/>
  <c r="AF285" i="3" s="1"/>
  <c r="AJ285" i="3"/>
  <c r="AK285" i="3" s="1"/>
  <c r="AO285" i="3"/>
  <c r="AP285" i="3"/>
  <c r="AV285" i="3"/>
  <c r="AW285" i="3" s="1"/>
  <c r="BA285" i="3"/>
  <c r="BB285" i="3" s="1"/>
  <c r="BF285" i="3"/>
  <c r="BG285" i="3" s="1"/>
  <c r="BK285" i="3"/>
  <c r="BL285" i="3"/>
  <c r="O286" i="3"/>
  <c r="T286" i="3"/>
  <c r="U286" i="3" s="1"/>
  <c r="Z286" i="3"/>
  <c r="AA286" i="3"/>
  <c r="AE286" i="3"/>
  <c r="AJ286" i="3"/>
  <c r="AK286" i="3"/>
  <c r="AO286" i="3"/>
  <c r="AP286" i="3" s="1"/>
  <c r="AV286" i="3"/>
  <c r="BM286" i="3" s="1"/>
  <c r="BN286" i="3" s="1"/>
  <c r="AW286" i="3"/>
  <c r="BA286" i="3"/>
  <c r="BB286" i="3"/>
  <c r="BF286" i="3"/>
  <c r="BG286" i="3" s="1"/>
  <c r="BK286" i="3"/>
  <c r="BL286" i="3"/>
  <c r="O287" i="3"/>
  <c r="T287" i="3"/>
  <c r="U287" i="3" s="1"/>
  <c r="Z287" i="3"/>
  <c r="AQ287" i="3" s="1"/>
  <c r="AA287" i="3"/>
  <c r="AE287" i="3"/>
  <c r="AF287" i="3" s="1"/>
  <c r="AJ287" i="3"/>
  <c r="AK287" i="3" s="1"/>
  <c r="AO287" i="3"/>
  <c r="AP287" i="3"/>
  <c r="AV287" i="3"/>
  <c r="AW287" i="3" s="1"/>
  <c r="BA287" i="3"/>
  <c r="BB287" i="3"/>
  <c r="BF287" i="3"/>
  <c r="BG287" i="3" s="1"/>
  <c r="BK287" i="3"/>
  <c r="BL287" i="3" s="1"/>
  <c r="O288" i="3"/>
  <c r="U288" i="3" s="1"/>
  <c r="T288" i="3"/>
  <c r="Z288" i="3"/>
  <c r="AA288" i="3" s="1"/>
  <c r="AE288" i="3"/>
  <c r="AF288" i="3"/>
  <c r="AJ288" i="3"/>
  <c r="AQ288" i="3" s="1"/>
  <c r="AR288" i="3" s="1"/>
  <c r="AO288" i="3"/>
  <c r="AP288" i="3" s="1"/>
  <c r="AV288" i="3"/>
  <c r="AW288" i="3"/>
  <c r="BA288" i="3"/>
  <c r="BM288" i="3" s="1"/>
  <c r="BN288" i="3" s="1"/>
  <c r="BF288" i="3"/>
  <c r="BG288" i="3" s="1"/>
  <c r="BK288" i="3"/>
  <c r="BL288" i="3" s="1"/>
  <c r="O289" i="3"/>
  <c r="T289" i="3"/>
  <c r="U289" i="3"/>
  <c r="Z289" i="3"/>
  <c r="AA289" i="3"/>
  <c r="AE289" i="3"/>
  <c r="AQ289" i="3" s="1"/>
  <c r="AR289" i="3" s="1"/>
  <c r="AF289" i="3"/>
  <c r="AJ289" i="3"/>
  <c r="AK289" i="3" s="1"/>
  <c r="AO289" i="3"/>
  <c r="AP289" i="3"/>
  <c r="AV289" i="3"/>
  <c r="AW289" i="3"/>
  <c r="BA289" i="3"/>
  <c r="BF289" i="3"/>
  <c r="BG289" i="3"/>
  <c r="BK289" i="3"/>
  <c r="BL289" i="3"/>
  <c r="O290" i="3"/>
  <c r="T290" i="3"/>
  <c r="U290" i="3" s="1"/>
  <c r="Z290" i="3"/>
  <c r="AA290" i="3"/>
  <c r="AE290" i="3"/>
  <c r="AQ290" i="3" s="1"/>
  <c r="AJ290" i="3"/>
  <c r="AK290" i="3" s="1"/>
  <c r="AO290" i="3"/>
  <c r="AP290" i="3" s="1"/>
  <c r="AV290" i="3"/>
  <c r="AW290" i="3"/>
  <c r="BA290" i="3"/>
  <c r="BB290" i="3" s="1"/>
  <c r="BF290" i="3"/>
  <c r="BG290" i="3" s="1"/>
  <c r="BK290" i="3"/>
  <c r="BL290" i="3"/>
  <c r="BM290" i="3"/>
  <c r="BN290" i="3"/>
  <c r="O291" i="3"/>
  <c r="U291" i="3" s="1"/>
  <c r="T291" i="3"/>
  <c r="Z291" i="3"/>
  <c r="AA291" i="3"/>
  <c r="AE291" i="3"/>
  <c r="AJ291" i="3"/>
  <c r="AK291" i="3"/>
  <c r="AO291" i="3"/>
  <c r="AP291" i="3"/>
  <c r="AV291" i="3"/>
  <c r="AW291" i="3" s="1"/>
  <c r="BA291" i="3"/>
  <c r="BB291" i="3"/>
  <c r="BF291" i="3"/>
  <c r="BG291" i="3"/>
  <c r="BK291" i="3"/>
  <c r="BL291" i="3"/>
  <c r="BM291" i="3"/>
  <c r="BN291" i="3" s="1"/>
  <c r="O292" i="3"/>
  <c r="T292" i="3"/>
  <c r="U292" i="3"/>
  <c r="Z292" i="3"/>
  <c r="AQ292" i="3" s="1"/>
  <c r="AA292" i="3"/>
  <c r="AE292" i="3"/>
  <c r="AF292" i="3" s="1"/>
  <c r="AJ292" i="3"/>
  <c r="AK292" i="3" s="1"/>
  <c r="AO292" i="3"/>
  <c r="AP292" i="3"/>
  <c r="AV292" i="3"/>
  <c r="AW292" i="3" s="1"/>
  <c r="BA292" i="3"/>
  <c r="BF292" i="3"/>
  <c r="BG292" i="3"/>
  <c r="BK292" i="3"/>
  <c r="BL292" i="3" s="1"/>
  <c r="O293" i="3"/>
  <c r="T293" i="3"/>
  <c r="U293" i="3"/>
  <c r="Z293" i="3"/>
  <c r="AA293" i="3" s="1"/>
  <c r="AE293" i="3"/>
  <c r="AF293" i="3"/>
  <c r="AJ293" i="3"/>
  <c r="AK293" i="3"/>
  <c r="AO293" i="3"/>
  <c r="AP293" i="3"/>
  <c r="AV293" i="3"/>
  <c r="AW293" i="3"/>
  <c r="BA293" i="3"/>
  <c r="BB293" i="3"/>
  <c r="BF293" i="3"/>
  <c r="BG293" i="3"/>
  <c r="BK293" i="3"/>
  <c r="BL293" i="3" s="1"/>
  <c r="O294" i="3"/>
  <c r="T294" i="3"/>
  <c r="U294" i="3"/>
  <c r="Z294" i="3"/>
  <c r="AA294" i="3" s="1"/>
  <c r="AE294" i="3"/>
  <c r="AQ294" i="3" s="1"/>
  <c r="AJ294" i="3"/>
  <c r="AK294" i="3"/>
  <c r="AO294" i="3"/>
  <c r="AP294" i="3" s="1"/>
  <c r="AV294" i="3"/>
  <c r="AW294" i="3" s="1"/>
  <c r="BA294" i="3"/>
  <c r="BB294" i="3"/>
  <c r="BF294" i="3"/>
  <c r="BK294" i="3"/>
  <c r="BL294" i="3" s="1"/>
  <c r="O295" i="3"/>
  <c r="U295" i="3" s="1"/>
  <c r="T295" i="3"/>
  <c r="Z295" i="3"/>
  <c r="AA295" i="3"/>
  <c r="AE295" i="3"/>
  <c r="AF295" i="3"/>
  <c r="AJ295" i="3"/>
  <c r="AK295" i="3"/>
  <c r="AO295" i="3"/>
  <c r="AP295" i="3" s="1"/>
  <c r="AV295" i="3"/>
  <c r="AW295" i="3"/>
  <c r="BA295" i="3"/>
  <c r="BB295" i="3"/>
  <c r="BF295" i="3"/>
  <c r="BG295" i="3" s="1"/>
  <c r="BK295" i="3"/>
  <c r="BL295" i="3"/>
  <c r="O296" i="3"/>
  <c r="U296" i="3" s="1"/>
  <c r="T296" i="3"/>
  <c r="Z296" i="3"/>
  <c r="AA296" i="3" s="1"/>
  <c r="AE296" i="3"/>
  <c r="AF296" i="3"/>
  <c r="AJ296" i="3"/>
  <c r="AQ296" i="3" s="1"/>
  <c r="AR296" i="3" s="1"/>
  <c r="AO296" i="3"/>
  <c r="AP296" i="3" s="1"/>
  <c r="AV296" i="3"/>
  <c r="AW296" i="3"/>
  <c r="BA296" i="3"/>
  <c r="BM296" i="3" s="1"/>
  <c r="BN296" i="3" s="1"/>
  <c r="BF296" i="3"/>
  <c r="BG296" i="3" s="1"/>
  <c r="BK296" i="3"/>
  <c r="BL296" i="3" s="1"/>
  <c r="O297" i="3"/>
  <c r="T297" i="3"/>
  <c r="U297" i="3"/>
  <c r="Z297" i="3"/>
  <c r="AA297" i="3"/>
  <c r="AE297" i="3"/>
  <c r="AQ297" i="3" s="1"/>
  <c r="AR297" i="3" s="1"/>
  <c r="AF297" i="3"/>
  <c r="AJ297" i="3"/>
  <c r="AK297" i="3" s="1"/>
  <c r="AO297" i="3"/>
  <c r="AP297" i="3"/>
  <c r="AV297" i="3"/>
  <c r="AW297" i="3"/>
  <c r="BA297" i="3"/>
  <c r="BF297" i="3"/>
  <c r="BG297" i="3"/>
  <c r="BK297" i="3"/>
  <c r="BL297" i="3"/>
  <c r="O298" i="3"/>
  <c r="T298" i="3"/>
  <c r="U298" i="3" s="1"/>
  <c r="Z298" i="3"/>
  <c r="AA298" i="3"/>
  <c r="AE298" i="3"/>
  <c r="AQ298" i="3" s="1"/>
  <c r="AJ298" i="3"/>
  <c r="AK298" i="3" s="1"/>
  <c r="AO298" i="3"/>
  <c r="AP298" i="3" s="1"/>
  <c r="AV298" i="3"/>
  <c r="AW298" i="3"/>
  <c r="BA298" i="3"/>
  <c r="BB298" i="3" s="1"/>
  <c r="BF298" i="3"/>
  <c r="BG298" i="3" s="1"/>
  <c r="BK298" i="3"/>
  <c r="BL298" i="3"/>
  <c r="BM298" i="3"/>
  <c r="BN298" i="3"/>
  <c r="O299" i="3"/>
  <c r="U299" i="3" s="1"/>
  <c r="T299" i="3"/>
  <c r="Z299" i="3"/>
  <c r="AA299" i="3"/>
  <c r="AE299" i="3"/>
  <c r="AJ299" i="3"/>
  <c r="AK299" i="3"/>
  <c r="AO299" i="3"/>
  <c r="AP299" i="3"/>
  <c r="AV299" i="3"/>
  <c r="AW299" i="3" s="1"/>
  <c r="BA299" i="3"/>
  <c r="BB299" i="3"/>
  <c r="BF299" i="3"/>
  <c r="BG299" i="3"/>
  <c r="BK299" i="3"/>
  <c r="BL299" i="3"/>
  <c r="BM299" i="3"/>
  <c r="BN299" i="3" s="1"/>
  <c r="O300" i="3"/>
  <c r="T300" i="3"/>
  <c r="U300" i="3"/>
  <c r="Z300" i="3"/>
  <c r="AQ300" i="3" s="1"/>
  <c r="AA300" i="3"/>
  <c r="AE300" i="3"/>
  <c r="AF300" i="3" s="1"/>
  <c r="AJ300" i="3"/>
  <c r="AK300" i="3" s="1"/>
  <c r="AO300" i="3"/>
  <c r="AP300" i="3"/>
  <c r="AV300" i="3"/>
  <c r="AW300" i="3" s="1"/>
  <c r="BA300" i="3"/>
  <c r="BF300" i="3"/>
  <c r="BG300" i="3"/>
  <c r="BK300" i="3"/>
  <c r="BL300" i="3" s="1"/>
  <c r="O301" i="3"/>
  <c r="T301" i="3"/>
  <c r="U301" i="3"/>
  <c r="Z301" i="3"/>
  <c r="AA301" i="3" s="1"/>
  <c r="AE301" i="3"/>
  <c r="AF301" i="3"/>
  <c r="AJ301" i="3"/>
  <c r="AK301" i="3"/>
  <c r="AO301" i="3"/>
  <c r="AP301" i="3"/>
  <c r="AV301" i="3"/>
  <c r="AW301" i="3"/>
  <c r="BA301" i="3"/>
  <c r="BB301" i="3"/>
  <c r="BF301" i="3"/>
  <c r="BG301" i="3"/>
  <c r="BK301" i="3"/>
  <c r="BL301" i="3" s="1"/>
  <c r="O302" i="3"/>
  <c r="T302" i="3"/>
  <c r="U302" i="3"/>
  <c r="Z302" i="3"/>
  <c r="AA302" i="3" s="1"/>
  <c r="AE302" i="3"/>
  <c r="AQ302" i="3" s="1"/>
  <c r="AJ302" i="3"/>
  <c r="AK302" i="3"/>
  <c r="AO302" i="3"/>
  <c r="AP302" i="3" s="1"/>
  <c r="AV302" i="3"/>
  <c r="AW302" i="3" s="1"/>
  <c r="BA302" i="3"/>
  <c r="BB302" i="3"/>
  <c r="BF302" i="3"/>
  <c r="BK302" i="3"/>
  <c r="BL302" i="3" s="1"/>
  <c r="O303" i="3"/>
  <c r="U303" i="3" s="1"/>
  <c r="T303" i="3"/>
  <c r="Z303" i="3"/>
  <c r="AA303" i="3"/>
  <c r="AE303" i="3"/>
  <c r="AF303" i="3"/>
  <c r="AJ303" i="3"/>
  <c r="AK303" i="3"/>
  <c r="AO303" i="3"/>
  <c r="AP303" i="3" s="1"/>
  <c r="AV303" i="3"/>
  <c r="AW303" i="3"/>
  <c r="BA303" i="3"/>
  <c r="BB303" i="3"/>
  <c r="BF303" i="3"/>
  <c r="BG303" i="3" s="1"/>
  <c r="BK303" i="3"/>
  <c r="BL303" i="3"/>
  <c r="O304" i="3"/>
  <c r="U304" i="3" s="1"/>
  <c r="T304" i="3"/>
  <c r="Z304" i="3"/>
  <c r="AA304" i="3" s="1"/>
  <c r="AE304" i="3"/>
  <c r="AF304" i="3"/>
  <c r="AJ304" i="3"/>
  <c r="AQ304" i="3" s="1"/>
  <c r="AR304" i="3" s="1"/>
  <c r="AO304" i="3"/>
  <c r="AP304" i="3" s="1"/>
  <c r="AV304" i="3"/>
  <c r="AW304" i="3"/>
  <c r="BA304" i="3"/>
  <c r="BM304" i="3" s="1"/>
  <c r="BN304" i="3" s="1"/>
  <c r="BF304" i="3"/>
  <c r="BG304" i="3" s="1"/>
  <c r="BK304" i="3"/>
  <c r="BL304" i="3" s="1"/>
  <c r="O305" i="3"/>
  <c r="T305" i="3"/>
  <c r="U305" i="3"/>
  <c r="Z305" i="3"/>
  <c r="AA305" i="3"/>
  <c r="AE305" i="3"/>
  <c r="AQ305" i="3" s="1"/>
  <c r="AR305" i="3" s="1"/>
  <c r="AF305" i="3"/>
  <c r="AJ305" i="3"/>
  <c r="AK305" i="3" s="1"/>
  <c r="AO305" i="3"/>
  <c r="AP305" i="3"/>
  <c r="AV305" i="3"/>
  <c r="AW305" i="3"/>
  <c r="BA305" i="3"/>
  <c r="BF305" i="3"/>
  <c r="BG305" i="3"/>
  <c r="BK305" i="3"/>
  <c r="BL305" i="3"/>
  <c r="O306" i="3"/>
  <c r="T306" i="3"/>
  <c r="U306" i="3" s="1"/>
  <c r="Z306" i="3"/>
  <c r="AA306" i="3"/>
  <c r="AE306" i="3"/>
  <c r="AQ306" i="3" s="1"/>
  <c r="AJ306" i="3"/>
  <c r="AK306" i="3" s="1"/>
  <c r="AO306" i="3"/>
  <c r="AP306" i="3" s="1"/>
  <c r="AV306" i="3"/>
  <c r="AW306" i="3"/>
  <c r="BA306" i="3"/>
  <c r="BB306" i="3" s="1"/>
  <c r="BF306" i="3"/>
  <c r="BG306" i="3" s="1"/>
  <c r="BK306" i="3"/>
  <c r="BL306" i="3"/>
  <c r="BM306" i="3"/>
  <c r="BN306" i="3"/>
  <c r="O307" i="3"/>
  <c r="U307" i="3" s="1"/>
  <c r="T307" i="3"/>
  <c r="Z307" i="3"/>
  <c r="AA307" i="3"/>
  <c r="AE307" i="3"/>
  <c r="AJ307" i="3"/>
  <c r="AK307" i="3"/>
  <c r="AO307" i="3"/>
  <c r="AP307" i="3"/>
  <c r="AV307" i="3"/>
  <c r="AW307" i="3" s="1"/>
  <c r="BA307" i="3"/>
  <c r="BB307" i="3"/>
  <c r="BF307" i="3"/>
  <c r="BG307" i="3"/>
  <c r="BK307" i="3"/>
  <c r="BL307" i="3"/>
  <c r="BM307" i="3"/>
  <c r="BN307" i="3" s="1"/>
  <c r="O308" i="3"/>
  <c r="T308" i="3"/>
  <c r="U308" i="3"/>
  <c r="Z308" i="3"/>
  <c r="AQ308" i="3" s="1"/>
  <c r="AA308" i="3"/>
  <c r="AE308" i="3"/>
  <c r="AF308" i="3" s="1"/>
  <c r="AJ308" i="3"/>
  <c r="AK308" i="3" s="1"/>
  <c r="AO308" i="3"/>
  <c r="AP308" i="3"/>
  <c r="AV308" i="3"/>
  <c r="AW308" i="3" s="1"/>
  <c r="BA308" i="3"/>
  <c r="BF308" i="3"/>
  <c r="BG308" i="3"/>
  <c r="BK308" i="3"/>
  <c r="BL308" i="3" s="1"/>
  <c r="O309" i="3"/>
  <c r="T309" i="3"/>
  <c r="U309" i="3"/>
  <c r="Z309" i="3"/>
  <c r="AA309" i="3" s="1"/>
  <c r="AE309" i="3"/>
  <c r="AF309" i="3"/>
  <c r="AJ309" i="3"/>
  <c r="AK309" i="3"/>
  <c r="AO309" i="3"/>
  <c r="AP309" i="3"/>
  <c r="AV309" i="3"/>
  <c r="AW309" i="3"/>
  <c r="BA309" i="3"/>
  <c r="BM309" i="3" s="1"/>
  <c r="BN309" i="3" s="1"/>
  <c r="BB309" i="3"/>
  <c r="BF309" i="3"/>
  <c r="BG309" i="3"/>
  <c r="BK309" i="3"/>
  <c r="BL309" i="3" s="1"/>
  <c r="O310" i="3"/>
  <c r="T310" i="3"/>
  <c r="U310" i="3"/>
  <c r="Z310" i="3"/>
  <c r="AA310" i="3" s="1"/>
  <c r="AE310" i="3"/>
  <c r="AJ310" i="3"/>
  <c r="AK310" i="3"/>
  <c r="AO310" i="3"/>
  <c r="AP310" i="3"/>
  <c r="AV310" i="3"/>
  <c r="AW310" i="3" s="1"/>
  <c r="BA310" i="3"/>
  <c r="BB310" i="3"/>
  <c r="BF310" i="3"/>
  <c r="BG310" i="3"/>
  <c r="BK310" i="3"/>
  <c r="BL310" i="3" s="1"/>
  <c r="BM310" i="3"/>
  <c r="BN310" i="3" s="1"/>
  <c r="O311" i="3"/>
  <c r="T311" i="3"/>
  <c r="Z311" i="3"/>
  <c r="AA311" i="3"/>
  <c r="AE311" i="3"/>
  <c r="AF311" i="3"/>
  <c r="AJ311" i="3"/>
  <c r="AQ311" i="3" s="1"/>
  <c r="AK311" i="3"/>
  <c r="AO311" i="3"/>
  <c r="AP311" i="3" s="1"/>
  <c r="AR311" i="3"/>
  <c r="AV311" i="3"/>
  <c r="AW311" i="3"/>
  <c r="BA311" i="3"/>
  <c r="BM311" i="3" s="1"/>
  <c r="BF311" i="3"/>
  <c r="BG311" i="3" s="1"/>
  <c r="BK311" i="3"/>
  <c r="BL311" i="3"/>
  <c r="BO311" i="3"/>
  <c r="O312" i="3"/>
  <c r="U312" i="3" s="1"/>
  <c r="T312" i="3"/>
  <c r="Z312" i="3"/>
  <c r="AA312" i="3" s="1"/>
  <c r="AE312" i="3"/>
  <c r="AF312" i="3"/>
  <c r="AJ312" i="3"/>
  <c r="AK312" i="3"/>
  <c r="AO312" i="3"/>
  <c r="AP312" i="3"/>
  <c r="AQ312" i="3"/>
  <c r="AR312" i="3" s="1"/>
  <c r="AV312" i="3"/>
  <c r="AW312" i="3"/>
  <c r="BA312" i="3"/>
  <c r="BM312" i="3" s="1"/>
  <c r="BN312" i="3" s="1"/>
  <c r="BF312" i="3"/>
  <c r="BG312" i="3"/>
  <c r="BK312" i="3"/>
  <c r="BL312" i="3" s="1"/>
  <c r="O313" i="3"/>
  <c r="T313" i="3"/>
  <c r="U313" i="3"/>
  <c r="Z313" i="3"/>
  <c r="AA313" i="3"/>
  <c r="AE313" i="3"/>
  <c r="AQ313" i="3" s="1"/>
  <c r="AR313" i="3" s="1"/>
  <c r="AJ313" i="3"/>
  <c r="AK313" i="3" s="1"/>
  <c r="AO313" i="3"/>
  <c r="AP313" i="3"/>
  <c r="AV313" i="3"/>
  <c r="BA313" i="3"/>
  <c r="BB313" i="3" s="1"/>
  <c r="BF313" i="3"/>
  <c r="BG313" i="3"/>
  <c r="BK313" i="3"/>
  <c r="BL313" i="3"/>
  <c r="O314" i="3"/>
  <c r="T314" i="3"/>
  <c r="Z314" i="3"/>
  <c r="AA314" i="3"/>
  <c r="AE314" i="3"/>
  <c r="AQ314" i="3" s="1"/>
  <c r="AJ314" i="3"/>
  <c r="AK314" i="3"/>
  <c r="AO314" i="3"/>
  <c r="AP314" i="3" s="1"/>
  <c r="AV314" i="3"/>
  <c r="AW314" i="3"/>
  <c r="BA314" i="3"/>
  <c r="BB314" i="3"/>
  <c r="BF314" i="3"/>
  <c r="BK314" i="3"/>
  <c r="BL314" i="3"/>
  <c r="O315" i="3"/>
  <c r="U315" i="3" s="1"/>
  <c r="T315" i="3"/>
  <c r="Z315" i="3"/>
  <c r="AA315" i="3"/>
  <c r="AE315" i="3"/>
  <c r="AF315" i="3" s="1"/>
  <c r="AJ315" i="3"/>
  <c r="AK315" i="3"/>
  <c r="AO315" i="3"/>
  <c r="AP315" i="3"/>
  <c r="AQ315" i="3"/>
  <c r="AR315" i="3" s="1"/>
  <c r="AV315" i="3"/>
  <c r="BA315" i="3"/>
  <c r="BB315" i="3"/>
  <c r="BF315" i="3"/>
  <c r="BG315" i="3"/>
  <c r="BK315" i="3"/>
  <c r="BL315" i="3"/>
  <c r="O316" i="3"/>
  <c r="T316" i="3"/>
  <c r="U316" i="3"/>
  <c r="Z316" i="3"/>
  <c r="AA316" i="3"/>
  <c r="AE316" i="3"/>
  <c r="AF316" i="3"/>
  <c r="AJ316" i="3"/>
  <c r="AO316" i="3"/>
  <c r="AP316" i="3"/>
  <c r="AV316" i="3"/>
  <c r="AW316" i="3"/>
  <c r="BA316" i="3"/>
  <c r="BF316" i="3"/>
  <c r="BG316" i="3"/>
  <c r="BK316" i="3"/>
  <c r="BL316" i="3"/>
  <c r="O317" i="3"/>
  <c r="T317" i="3"/>
  <c r="U317" i="3" s="1"/>
  <c r="Z317" i="3"/>
  <c r="AE317" i="3"/>
  <c r="AF317" i="3"/>
  <c r="AJ317" i="3"/>
  <c r="AK317" i="3"/>
  <c r="AO317" i="3"/>
  <c r="AP317" i="3"/>
  <c r="AV317" i="3"/>
  <c r="AW317" i="3"/>
  <c r="BA317" i="3"/>
  <c r="BB317" i="3"/>
  <c r="BF317" i="3"/>
  <c r="BG317" i="3"/>
  <c r="BK317" i="3"/>
  <c r="BL317" i="3" s="1"/>
  <c r="O318" i="3"/>
  <c r="U318" i="3" s="1"/>
  <c r="T318" i="3"/>
  <c r="Z318" i="3"/>
  <c r="AA318" i="3"/>
  <c r="AE318" i="3"/>
  <c r="AJ318" i="3"/>
  <c r="AK318" i="3"/>
  <c r="AO318" i="3"/>
  <c r="AP318" i="3" s="1"/>
  <c r="AV318" i="3"/>
  <c r="AW318" i="3" s="1"/>
  <c r="BA318" i="3"/>
  <c r="BB318" i="3"/>
  <c r="BF318" i="3"/>
  <c r="BG318" i="3"/>
  <c r="BK318" i="3"/>
  <c r="BL318" i="3"/>
  <c r="BM318" i="3"/>
  <c r="BN318" i="3" s="1"/>
  <c r="O319" i="3"/>
  <c r="U319" i="3" s="1"/>
  <c r="T319" i="3"/>
  <c r="Z319" i="3"/>
  <c r="AA319" i="3"/>
  <c r="AE319" i="3"/>
  <c r="AF319" i="3"/>
  <c r="AJ319" i="3"/>
  <c r="AQ319" i="3" s="1"/>
  <c r="AR319" i="3" s="1"/>
  <c r="AO319" i="3"/>
  <c r="AP319" i="3" s="1"/>
  <c r="AV319" i="3"/>
  <c r="AW319" i="3"/>
  <c r="BA319" i="3"/>
  <c r="BB319" i="3"/>
  <c r="BF319" i="3"/>
  <c r="BG319" i="3" s="1"/>
  <c r="BK319" i="3"/>
  <c r="BL319" i="3"/>
  <c r="O320" i="3"/>
  <c r="U320" i="3" s="1"/>
  <c r="T320" i="3"/>
  <c r="Z320" i="3"/>
  <c r="AE320" i="3"/>
  <c r="AF320" i="3"/>
  <c r="AJ320" i="3"/>
  <c r="AK320" i="3" s="1"/>
  <c r="AO320" i="3"/>
  <c r="AP320" i="3"/>
  <c r="AV320" i="3"/>
  <c r="AW320" i="3"/>
  <c r="BA320" i="3"/>
  <c r="BB320" i="3"/>
  <c r="BF320" i="3"/>
  <c r="BG320" i="3"/>
  <c r="BK320" i="3"/>
  <c r="BL320" i="3" s="1"/>
  <c r="O321" i="3"/>
  <c r="T321" i="3"/>
  <c r="U321" i="3"/>
  <c r="Z321" i="3"/>
  <c r="AA321" i="3"/>
  <c r="AE321" i="3"/>
  <c r="AF321" i="3"/>
  <c r="AJ321" i="3"/>
  <c r="AK321" i="3" s="1"/>
  <c r="AO321" i="3"/>
  <c r="AP321" i="3"/>
  <c r="AV321" i="3"/>
  <c r="AW321" i="3"/>
  <c r="BA321" i="3"/>
  <c r="BB321" i="3" s="1"/>
  <c r="BF321" i="3"/>
  <c r="BG321" i="3"/>
  <c r="BK321" i="3"/>
  <c r="BL321" i="3"/>
  <c r="O322" i="3"/>
  <c r="U322" i="3" s="1"/>
  <c r="T322" i="3"/>
  <c r="Z322" i="3"/>
  <c r="AA322" i="3"/>
  <c r="AE322" i="3"/>
  <c r="AF322" i="3"/>
  <c r="AJ322" i="3"/>
  <c r="AK322" i="3" s="1"/>
  <c r="AO322" i="3"/>
  <c r="AP322" i="3" s="1"/>
  <c r="AV322" i="3"/>
  <c r="AW322" i="3"/>
  <c r="BA322" i="3"/>
  <c r="BB322" i="3" s="1"/>
  <c r="BF322" i="3"/>
  <c r="BG322" i="3" s="1"/>
  <c r="BK322" i="3"/>
  <c r="BL322" i="3"/>
  <c r="BM322" i="3"/>
  <c r="BN322" i="3"/>
  <c r="O323" i="3"/>
  <c r="U323" i="3" s="1"/>
  <c r="T323" i="3"/>
  <c r="Z323" i="3"/>
  <c r="AA323" i="3" s="1"/>
  <c r="AE323" i="3"/>
  <c r="AF323" i="3" s="1"/>
  <c r="AJ323" i="3"/>
  <c r="AK323" i="3"/>
  <c r="AO323" i="3"/>
  <c r="AP323" i="3"/>
  <c r="AQ323" i="3"/>
  <c r="AV323" i="3"/>
  <c r="AW323" i="3" s="1"/>
  <c r="BA323" i="3"/>
  <c r="BB323" i="3"/>
  <c r="BF323" i="3"/>
  <c r="BG323" i="3"/>
  <c r="BK323" i="3"/>
  <c r="BL323" i="3"/>
  <c r="BM323" i="3"/>
  <c r="BN323" i="3" s="1"/>
  <c r="O324" i="3"/>
  <c r="T324" i="3"/>
  <c r="U324" i="3"/>
  <c r="Z324" i="3"/>
  <c r="AQ324" i="3" s="1"/>
  <c r="AE324" i="3"/>
  <c r="AF324" i="3"/>
  <c r="AJ324" i="3"/>
  <c r="AK324" i="3" s="1"/>
  <c r="AO324" i="3"/>
  <c r="AP324" i="3"/>
  <c r="AV324" i="3"/>
  <c r="AW324" i="3"/>
  <c r="BA324" i="3"/>
  <c r="BF324" i="3"/>
  <c r="BG324" i="3"/>
  <c r="BK324" i="3"/>
  <c r="BL324" i="3"/>
  <c r="O325" i="3"/>
  <c r="T325" i="3"/>
  <c r="U325" i="3" s="1"/>
  <c r="Z325" i="3"/>
  <c r="AA325" i="3" s="1"/>
  <c r="AE325" i="3"/>
  <c r="AF325" i="3"/>
  <c r="AJ325" i="3"/>
  <c r="AK325" i="3"/>
  <c r="AO325" i="3"/>
  <c r="AP325" i="3"/>
  <c r="AQ325" i="3"/>
  <c r="AV325" i="3"/>
  <c r="AW325" i="3"/>
  <c r="BA325" i="3"/>
  <c r="BB325" i="3"/>
  <c r="BF325" i="3"/>
  <c r="BG325" i="3" s="1"/>
  <c r="BK325" i="3"/>
  <c r="BL325" i="3" s="1"/>
  <c r="O326" i="3"/>
  <c r="U326" i="3" s="1"/>
  <c r="T326" i="3"/>
  <c r="Z326" i="3"/>
  <c r="AA326" i="3"/>
  <c r="AE326" i="3"/>
  <c r="AJ326" i="3"/>
  <c r="AK326" i="3"/>
  <c r="AO326" i="3"/>
  <c r="AP326" i="3"/>
  <c r="AV326" i="3"/>
  <c r="AW326" i="3" s="1"/>
  <c r="BA326" i="3"/>
  <c r="BB326" i="3"/>
  <c r="BF326" i="3"/>
  <c r="BG326" i="3"/>
  <c r="BK326" i="3"/>
  <c r="BL326" i="3"/>
  <c r="BM326" i="3"/>
  <c r="BN326" i="3" s="1"/>
  <c r="O327" i="3"/>
  <c r="T327" i="3"/>
  <c r="Z327" i="3"/>
  <c r="AA327" i="3"/>
  <c r="AE327" i="3"/>
  <c r="AF327" i="3"/>
  <c r="AJ327" i="3"/>
  <c r="AQ327" i="3" s="1"/>
  <c r="AO327" i="3"/>
  <c r="AP327" i="3" s="1"/>
  <c r="AR327" i="3"/>
  <c r="AV327" i="3"/>
  <c r="AW327" i="3"/>
  <c r="BA327" i="3"/>
  <c r="BM327" i="3" s="1"/>
  <c r="BF327" i="3"/>
  <c r="BG327" i="3" s="1"/>
  <c r="BK327" i="3"/>
  <c r="BL327" i="3"/>
  <c r="BO327" i="3"/>
  <c r="O328" i="3"/>
  <c r="U328" i="3" s="1"/>
  <c r="T328" i="3"/>
  <c r="Z328" i="3"/>
  <c r="AA328" i="3" s="1"/>
  <c r="AE328" i="3"/>
  <c r="AF328" i="3"/>
  <c r="AJ328" i="3"/>
  <c r="AK328" i="3"/>
  <c r="AO328" i="3"/>
  <c r="AP328" i="3"/>
  <c r="AQ328" i="3"/>
  <c r="AV328" i="3"/>
  <c r="AW328" i="3"/>
  <c r="BA328" i="3"/>
  <c r="BB328" i="3"/>
  <c r="BF328" i="3"/>
  <c r="BG328" i="3"/>
  <c r="BK328" i="3"/>
  <c r="BL328" i="3" s="1"/>
  <c r="O329" i="3"/>
  <c r="T329" i="3"/>
  <c r="U329" i="3"/>
  <c r="Z329" i="3"/>
  <c r="AA329" i="3"/>
  <c r="AE329" i="3"/>
  <c r="AQ329" i="3" s="1"/>
  <c r="AR329" i="3" s="1"/>
  <c r="AJ329" i="3"/>
  <c r="AK329" i="3" s="1"/>
  <c r="AO329" i="3"/>
  <c r="AP329" i="3"/>
  <c r="AV329" i="3"/>
  <c r="BA329" i="3"/>
  <c r="BB329" i="3" s="1"/>
  <c r="BF329" i="3"/>
  <c r="BG329" i="3"/>
  <c r="BK329" i="3"/>
  <c r="BL329" i="3"/>
  <c r="O330" i="3"/>
  <c r="U330" i="3" s="1"/>
  <c r="T330" i="3"/>
  <c r="Z330" i="3"/>
  <c r="AA330" i="3"/>
  <c r="AE330" i="3"/>
  <c r="AF330" i="3"/>
  <c r="AJ330" i="3"/>
  <c r="AK330" i="3"/>
  <c r="AO330" i="3"/>
  <c r="AP330" i="3" s="1"/>
  <c r="AV330" i="3"/>
  <c r="AW330" i="3"/>
  <c r="BA330" i="3"/>
  <c r="BB330" i="3"/>
  <c r="BF330" i="3"/>
  <c r="BG330" i="3" s="1"/>
  <c r="BK330" i="3"/>
  <c r="BL330" i="3"/>
  <c r="BM330" i="3"/>
  <c r="BN330" i="3" s="1"/>
  <c r="O331" i="3"/>
  <c r="U331" i="3" s="1"/>
  <c r="T331" i="3"/>
  <c r="Z331" i="3"/>
  <c r="AQ331" i="3" s="1"/>
  <c r="AA331" i="3"/>
  <c r="AE331" i="3"/>
  <c r="AF331" i="3" s="1"/>
  <c r="AJ331" i="3"/>
  <c r="AK331" i="3"/>
  <c r="AO331" i="3"/>
  <c r="AP331" i="3"/>
  <c r="AV331" i="3"/>
  <c r="AW331" i="3" s="1"/>
  <c r="BA331" i="3"/>
  <c r="BB331" i="3"/>
  <c r="BF331" i="3"/>
  <c r="BG331" i="3"/>
  <c r="BK331" i="3"/>
  <c r="BL331" i="3" s="1"/>
  <c r="O332" i="3"/>
  <c r="T332" i="3"/>
  <c r="U332" i="3"/>
  <c r="Z332" i="3"/>
  <c r="AA332" i="3"/>
  <c r="AE332" i="3"/>
  <c r="AF332" i="3"/>
  <c r="AJ332" i="3"/>
  <c r="AK332" i="3" s="1"/>
  <c r="AO332" i="3"/>
  <c r="AP332" i="3"/>
  <c r="AV332" i="3"/>
  <c r="AW332" i="3"/>
  <c r="BA332" i="3"/>
  <c r="BF332" i="3"/>
  <c r="BG332" i="3"/>
  <c r="BK332" i="3"/>
  <c r="BL332" i="3" s="1"/>
  <c r="O333" i="3"/>
  <c r="T333" i="3"/>
  <c r="U333" i="3"/>
  <c r="Z333" i="3"/>
  <c r="AA333" i="3" s="1"/>
  <c r="AE333" i="3"/>
  <c r="AF333" i="3"/>
  <c r="AJ333" i="3"/>
  <c r="AK333" i="3"/>
  <c r="AO333" i="3"/>
  <c r="AP333" i="3" s="1"/>
  <c r="AV333" i="3"/>
  <c r="AW333" i="3"/>
  <c r="BA333" i="3"/>
  <c r="BB333" i="3"/>
  <c r="BF333" i="3"/>
  <c r="BM333" i="3" s="1"/>
  <c r="BN333" i="3" s="1"/>
  <c r="BG333" i="3"/>
  <c r="BK333" i="3"/>
  <c r="BL333" i="3" s="1"/>
  <c r="O334" i="3"/>
  <c r="T334" i="3"/>
  <c r="U334" i="3"/>
  <c r="Z334" i="3"/>
  <c r="AA334" i="3"/>
  <c r="AE334" i="3"/>
  <c r="AJ334" i="3"/>
  <c r="AK334" i="3"/>
  <c r="AO334" i="3"/>
  <c r="AP334" i="3" s="1"/>
  <c r="AV334" i="3"/>
  <c r="BA334" i="3"/>
  <c r="BB334" i="3"/>
  <c r="BF334" i="3"/>
  <c r="BG334" i="3" s="1"/>
  <c r="BK334" i="3"/>
  <c r="BL334" i="3"/>
  <c r="O335" i="3"/>
  <c r="U335" i="3" s="1"/>
  <c r="T335" i="3"/>
  <c r="Z335" i="3"/>
  <c r="AA335" i="3"/>
  <c r="AE335" i="3"/>
  <c r="AF335" i="3"/>
  <c r="AJ335" i="3"/>
  <c r="AK335" i="3"/>
  <c r="AO335" i="3"/>
  <c r="AP335" i="3" s="1"/>
  <c r="AV335" i="3"/>
  <c r="AW335" i="3"/>
  <c r="BA335" i="3"/>
  <c r="BM335" i="3" s="1"/>
  <c r="BB335" i="3"/>
  <c r="BF335" i="3"/>
  <c r="BG335" i="3" s="1"/>
  <c r="BK335" i="3"/>
  <c r="BL335" i="3"/>
  <c r="O336" i="3"/>
  <c r="U336" i="3" s="1"/>
  <c r="T336" i="3"/>
  <c r="Z336" i="3"/>
  <c r="AA336" i="3" s="1"/>
  <c r="AE336" i="3"/>
  <c r="AF336" i="3"/>
  <c r="AJ336" i="3"/>
  <c r="AK336" i="3" s="1"/>
  <c r="AO336" i="3"/>
  <c r="AP336" i="3"/>
  <c r="AV336" i="3"/>
  <c r="AW336" i="3"/>
  <c r="BA336" i="3"/>
  <c r="BF336" i="3"/>
  <c r="BG336" i="3"/>
  <c r="BK336" i="3"/>
  <c r="BL336" i="3" s="1"/>
  <c r="O337" i="3"/>
  <c r="T337" i="3"/>
  <c r="U337" i="3"/>
  <c r="Z337" i="3"/>
  <c r="AA337" i="3"/>
  <c r="AE337" i="3"/>
  <c r="AQ337" i="3" s="1"/>
  <c r="AR337" i="3" s="1"/>
  <c r="AF337" i="3"/>
  <c r="AJ337" i="3"/>
  <c r="AK337" i="3" s="1"/>
  <c r="AO337" i="3"/>
  <c r="AP337" i="3"/>
  <c r="AV337" i="3"/>
  <c r="AW337" i="3"/>
  <c r="BA337" i="3"/>
  <c r="BB337" i="3" s="1"/>
  <c r="BF337" i="3"/>
  <c r="BG337" i="3"/>
  <c r="BK337" i="3"/>
  <c r="BL337" i="3"/>
  <c r="BM337" i="3"/>
  <c r="BN337" i="3" s="1"/>
  <c r="O338" i="3"/>
  <c r="T338" i="3"/>
  <c r="Z338" i="3"/>
  <c r="AA338" i="3"/>
  <c r="AE338" i="3"/>
  <c r="AJ338" i="3"/>
  <c r="AK338" i="3"/>
  <c r="AO338" i="3"/>
  <c r="AP338" i="3" s="1"/>
  <c r="AV338" i="3"/>
  <c r="BM338" i="3" s="1"/>
  <c r="BN338" i="3" s="1"/>
  <c r="BA338" i="3"/>
  <c r="BB338" i="3"/>
  <c r="BF338" i="3"/>
  <c r="BG338" i="3" s="1"/>
  <c r="BK338" i="3"/>
  <c r="BL338" i="3"/>
  <c r="O339" i="3"/>
  <c r="U339" i="3" s="1"/>
  <c r="T339" i="3"/>
  <c r="Z339" i="3"/>
  <c r="AA339" i="3" s="1"/>
  <c r="AE339" i="3"/>
  <c r="AF339" i="3" s="1"/>
  <c r="AJ339" i="3"/>
  <c r="AK339" i="3"/>
  <c r="AO339" i="3"/>
  <c r="AP339" i="3"/>
  <c r="AQ339" i="3"/>
  <c r="AV339" i="3"/>
  <c r="AW339" i="3" s="1"/>
  <c r="BA339" i="3"/>
  <c r="BB339" i="3"/>
  <c r="BF339" i="3"/>
  <c r="BG339" i="3"/>
  <c r="BK339" i="3"/>
  <c r="BL339" i="3"/>
  <c r="BM339" i="3"/>
  <c r="BN339" i="3" s="1"/>
  <c r="O340" i="3"/>
  <c r="T340" i="3"/>
  <c r="U340" i="3"/>
  <c r="Z340" i="3"/>
  <c r="AQ340" i="3" s="1"/>
  <c r="AE340" i="3"/>
  <c r="AF340" i="3"/>
  <c r="AJ340" i="3"/>
  <c r="AK340" i="3" s="1"/>
  <c r="AO340" i="3"/>
  <c r="AP340" i="3"/>
  <c r="AV340" i="3"/>
  <c r="AW340" i="3"/>
  <c r="BA340" i="3"/>
  <c r="BF340" i="3"/>
  <c r="BG340" i="3"/>
  <c r="BK340" i="3"/>
  <c r="BL340" i="3" s="1"/>
  <c r="O341" i="3"/>
  <c r="T341" i="3"/>
  <c r="U341" i="3" s="1"/>
  <c r="Z341" i="3"/>
  <c r="AA341" i="3" s="1"/>
  <c r="AE341" i="3"/>
  <c r="AF341" i="3"/>
  <c r="AJ341" i="3"/>
  <c r="AK341" i="3"/>
  <c r="AO341" i="3"/>
  <c r="AP341" i="3"/>
  <c r="AQ341" i="3"/>
  <c r="AV341" i="3"/>
  <c r="AW341" i="3"/>
  <c r="BA341" i="3"/>
  <c r="BB341" i="3"/>
  <c r="BF341" i="3"/>
  <c r="BK341" i="3"/>
  <c r="BL341" i="3" s="1"/>
  <c r="O342" i="3"/>
  <c r="U342" i="3" s="1"/>
  <c r="T342" i="3"/>
  <c r="Z342" i="3"/>
  <c r="AA342" i="3"/>
  <c r="AE342" i="3"/>
  <c r="AJ342" i="3"/>
  <c r="AK342" i="3"/>
  <c r="AO342" i="3"/>
  <c r="AP342" i="3"/>
  <c r="AV342" i="3"/>
  <c r="AW342" i="3" s="1"/>
  <c r="BA342" i="3"/>
  <c r="BB342" i="3"/>
  <c r="BF342" i="3"/>
  <c r="BG342" i="3"/>
  <c r="BK342" i="3"/>
  <c r="BL342" i="3"/>
  <c r="BM342" i="3"/>
  <c r="BN342" i="3" s="1"/>
  <c r="O343" i="3"/>
  <c r="T343" i="3"/>
  <c r="T402" i="3" s="1"/>
  <c r="Z343" i="3"/>
  <c r="AA343" i="3"/>
  <c r="AE343" i="3"/>
  <c r="AF343" i="3"/>
  <c r="AJ343" i="3"/>
  <c r="AQ343" i="3" s="1"/>
  <c r="AO343" i="3"/>
  <c r="AP343" i="3" s="1"/>
  <c r="AR343" i="3"/>
  <c r="AV343" i="3"/>
  <c r="AW343" i="3"/>
  <c r="BA343" i="3"/>
  <c r="BF343" i="3"/>
  <c r="BG343" i="3" s="1"/>
  <c r="BK343" i="3"/>
  <c r="BL343" i="3"/>
  <c r="O344" i="3"/>
  <c r="U344" i="3" s="1"/>
  <c r="T344" i="3"/>
  <c r="Z344" i="3"/>
  <c r="AA344" i="3" s="1"/>
  <c r="AE344" i="3"/>
  <c r="AF344" i="3" s="1"/>
  <c r="AJ344" i="3"/>
  <c r="AK344" i="3"/>
  <c r="AO344" i="3"/>
  <c r="AP344" i="3"/>
  <c r="AQ344" i="3"/>
  <c r="AV344" i="3"/>
  <c r="AW344" i="3"/>
  <c r="BA344" i="3"/>
  <c r="BB344" i="3" s="1"/>
  <c r="BF344" i="3"/>
  <c r="BG344" i="3"/>
  <c r="BK344" i="3"/>
  <c r="BL344" i="3" s="1"/>
  <c r="O345" i="3"/>
  <c r="T345" i="3"/>
  <c r="U345" i="3"/>
  <c r="Z345" i="3"/>
  <c r="AA345" i="3"/>
  <c r="AE345" i="3"/>
  <c r="AQ345" i="3" s="1"/>
  <c r="AR345" i="3" s="1"/>
  <c r="AF345" i="3"/>
  <c r="AJ345" i="3"/>
  <c r="AK345" i="3" s="1"/>
  <c r="AO345" i="3"/>
  <c r="AP345" i="3"/>
  <c r="AV345" i="3"/>
  <c r="BM345" i="3" s="1"/>
  <c r="BN345" i="3" s="1"/>
  <c r="BA345" i="3"/>
  <c r="BB345" i="3" s="1"/>
  <c r="BF345" i="3"/>
  <c r="BG345" i="3"/>
  <c r="BK345" i="3"/>
  <c r="BL345" i="3"/>
  <c r="BO345" i="3"/>
  <c r="BP345" i="3" s="1"/>
  <c r="O346" i="3"/>
  <c r="T346" i="3"/>
  <c r="Z346" i="3"/>
  <c r="AA346" i="3" s="1"/>
  <c r="AE346" i="3"/>
  <c r="AJ346" i="3"/>
  <c r="AK346" i="3"/>
  <c r="AO346" i="3"/>
  <c r="AP346" i="3" s="1"/>
  <c r="AV346" i="3"/>
  <c r="AW346" i="3"/>
  <c r="BA346" i="3"/>
  <c r="BB346" i="3"/>
  <c r="BF346" i="3"/>
  <c r="BK346" i="3"/>
  <c r="BL346" i="3"/>
  <c r="O347" i="3"/>
  <c r="T347" i="3"/>
  <c r="U347" i="3"/>
  <c r="Z347" i="3"/>
  <c r="AA347" i="3"/>
  <c r="AE347" i="3"/>
  <c r="AF347" i="3" s="1"/>
  <c r="AJ347" i="3"/>
  <c r="AK347" i="3"/>
  <c r="AO347" i="3"/>
  <c r="AP347" i="3"/>
  <c r="AQ347" i="3"/>
  <c r="AV347" i="3"/>
  <c r="AW347" i="3" s="1"/>
  <c r="BA347" i="3"/>
  <c r="BB347" i="3" s="1"/>
  <c r="BF347" i="3"/>
  <c r="BG347" i="3"/>
  <c r="BK347" i="3"/>
  <c r="BL347" i="3"/>
  <c r="O348" i="3"/>
  <c r="T348" i="3"/>
  <c r="U348" i="3" s="1"/>
  <c r="Z348" i="3"/>
  <c r="AQ348" i="3" s="1"/>
  <c r="AR348" i="3" s="1"/>
  <c r="AA348" i="3"/>
  <c r="AE348" i="3"/>
  <c r="AF348" i="3"/>
  <c r="AJ348" i="3"/>
  <c r="AK348" i="3" s="1"/>
  <c r="AO348" i="3"/>
  <c r="AP348" i="3"/>
  <c r="AV348" i="3"/>
  <c r="AW348" i="3"/>
  <c r="BA348" i="3"/>
  <c r="BF348" i="3"/>
  <c r="BG348" i="3" s="1"/>
  <c r="BK348" i="3"/>
  <c r="BL348" i="3" s="1"/>
  <c r="O349" i="3"/>
  <c r="U349" i="3" s="1"/>
  <c r="T349" i="3"/>
  <c r="Z349" i="3"/>
  <c r="AA349" i="3" s="1"/>
  <c r="AE349" i="3"/>
  <c r="AJ349" i="3"/>
  <c r="AK349" i="3"/>
  <c r="AO349" i="3"/>
  <c r="AP349" i="3"/>
  <c r="AV349" i="3"/>
  <c r="AW349" i="3"/>
  <c r="BA349" i="3"/>
  <c r="BB349" i="3"/>
  <c r="BF349" i="3"/>
  <c r="BK349" i="3"/>
  <c r="BL349" i="3" s="1"/>
  <c r="O350" i="3"/>
  <c r="T350" i="3"/>
  <c r="U350" i="3"/>
  <c r="Z350" i="3"/>
  <c r="AA350" i="3"/>
  <c r="AE350" i="3"/>
  <c r="AJ350" i="3"/>
  <c r="AK350" i="3"/>
  <c r="AO350" i="3"/>
  <c r="AP350" i="3"/>
  <c r="AV350" i="3"/>
  <c r="AW350" i="3" s="1"/>
  <c r="BA350" i="3"/>
  <c r="BB350" i="3" s="1"/>
  <c r="BF350" i="3"/>
  <c r="BG350" i="3"/>
  <c r="BK350" i="3"/>
  <c r="BL350" i="3"/>
  <c r="BM350" i="3"/>
  <c r="BN350" i="3" s="1"/>
  <c r="O351" i="3"/>
  <c r="T351" i="3"/>
  <c r="U351" i="3"/>
  <c r="Z351" i="3"/>
  <c r="AA351" i="3"/>
  <c r="AE351" i="3"/>
  <c r="AF351" i="3"/>
  <c r="AJ351" i="3"/>
  <c r="AK351" i="3" s="1"/>
  <c r="AO351" i="3"/>
  <c r="AP351" i="3"/>
  <c r="AV351" i="3"/>
  <c r="AW351" i="3"/>
  <c r="BA351" i="3"/>
  <c r="BB351" i="3" s="1"/>
  <c r="BF351" i="3"/>
  <c r="BG351" i="3"/>
  <c r="BK351" i="3"/>
  <c r="BL351" i="3"/>
  <c r="BM351" i="3"/>
  <c r="BN351" i="3" s="1"/>
  <c r="O352" i="3"/>
  <c r="T352" i="3"/>
  <c r="Z352" i="3"/>
  <c r="AA352" i="3" s="1"/>
  <c r="AE352" i="3"/>
  <c r="AF352" i="3"/>
  <c r="AJ352" i="3"/>
  <c r="AK352" i="3" s="1"/>
  <c r="AO352" i="3"/>
  <c r="AP352" i="3" s="1"/>
  <c r="AV352" i="3"/>
  <c r="AW352" i="3"/>
  <c r="BA352" i="3"/>
  <c r="BB352" i="3" s="1"/>
  <c r="BF352" i="3"/>
  <c r="BK352" i="3"/>
  <c r="BL352" i="3" s="1"/>
  <c r="O353" i="3"/>
  <c r="T353" i="3"/>
  <c r="U353" i="3"/>
  <c r="Z353" i="3"/>
  <c r="AA353" i="3" s="1"/>
  <c r="AE353" i="3"/>
  <c r="AF353" i="3" s="1"/>
  <c r="AJ353" i="3"/>
  <c r="AK353" i="3"/>
  <c r="AO353" i="3"/>
  <c r="AP353" i="3"/>
  <c r="AQ353" i="3"/>
  <c r="AV353" i="3"/>
  <c r="AW353" i="3" s="1"/>
  <c r="BA353" i="3"/>
  <c r="BB353" i="3"/>
  <c r="BF353" i="3"/>
  <c r="BG353" i="3"/>
  <c r="BK353" i="3"/>
  <c r="O354" i="3"/>
  <c r="T354" i="3"/>
  <c r="U354" i="3" s="1"/>
  <c r="Z354" i="3"/>
  <c r="AA354" i="3"/>
  <c r="AE354" i="3"/>
  <c r="AF354" i="3" s="1"/>
  <c r="AJ354" i="3"/>
  <c r="AO354" i="3"/>
  <c r="AP354" i="3"/>
  <c r="AV354" i="3"/>
  <c r="AW354" i="3" s="1"/>
  <c r="BA354" i="3"/>
  <c r="BF354" i="3"/>
  <c r="BG354" i="3"/>
  <c r="BK354" i="3"/>
  <c r="BL354" i="3"/>
  <c r="O355" i="3"/>
  <c r="T355" i="3"/>
  <c r="Z355" i="3"/>
  <c r="AA355" i="3" s="1"/>
  <c r="AE355" i="3"/>
  <c r="AF355" i="3"/>
  <c r="AJ355" i="3"/>
  <c r="AK355" i="3"/>
  <c r="AO355" i="3"/>
  <c r="AV355" i="3"/>
  <c r="AW355" i="3"/>
  <c r="BA355" i="3"/>
  <c r="BB355" i="3"/>
  <c r="BF355" i="3"/>
  <c r="BK355" i="3"/>
  <c r="BL355" i="3" s="1"/>
  <c r="O356" i="3"/>
  <c r="U356" i="3" s="1"/>
  <c r="T356" i="3"/>
  <c r="Z356" i="3"/>
  <c r="AA356" i="3" s="1"/>
  <c r="AE356" i="3"/>
  <c r="AJ356" i="3"/>
  <c r="AK356" i="3"/>
  <c r="AO356" i="3"/>
  <c r="AP356" i="3"/>
  <c r="AV356" i="3"/>
  <c r="AW356" i="3" s="1"/>
  <c r="BA356" i="3"/>
  <c r="BB356" i="3" s="1"/>
  <c r="BF356" i="3"/>
  <c r="BG356" i="3"/>
  <c r="BK356" i="3"/>
  <c r="BL356" i="3" s="1"/>
  <c r="O357" i="3"/>
  <c r="U357" i="3" s="1"/>
  <c r="T357" i="3"/>
  <c r="Z357" i="3"/>
  <c r="AA357" i="3"/>
  <c r="AE357" i="3"/>
  <c r="AF357" i="3"/>
  <c r="AJ357" i="3"/>
  <c r="AO357" i="3"/>
  <c r="AP357" i="3" s="1"/>
  <c r="AV357" i="3"/>
  <c r="AW357" i="3"/>
  <c r="BA357" i="3"/>
  <c r="BF357" i="3"/>
  <c r="BG357" i="3" s="1"/>
  <c r="BK357" i="3"/>
  <c r="BL357" i="3"/>
  <c r="O358" i="3"/>
  <c r="U358" i="3" s="1"/>
  <c r="T358" i="3"/>
  <c r="Z358" i="3"/>
  <c r="AA358" i="3" s="1"/>
  <c r="AE358" i="3"/>
  <c r="AQ358" i="3" s="1"/>
  <c r="AJ358" i="3"/>
  <c r="AK358" i="3"/>
  <c r="AO358" i="3"/>
  <c r="AP358" i="3" s="1"/>
  <c r="AV358" i="3"/>
  <c r="AW358" i="3"/>
  <c r="BA358" i="3"/>
  <c r="BB358" i="3"/>
  <c r="BF358" i="3"/>
  <c r="BG358" i="3" s="1"/>
  <c r="BK358" i="3"/>
  <c r="BL358" i="3" s="1"/>
  <c r="BM358" i="3"/>
  <c r="BN358" i="3" s="1"/>
  <c r="O359" i="3"/>
  <c r="T359" i="3"/>
  <c r="U359" i="3"/>
  <c r="Z359" i="3"/>
  <c r="AA359" i="3"/>
  <c r="AE359" i="3"/>
  <c r="AJ359" i="3"/>
  <c r="AK359" i="3" s="1"/>
  <c r="AO359" i="3"/>
  <c r="AP359" i="3"/>
  <c r="AV359" i="3"/>
  <c r="AW359" i="3" s="1"/>
  <c r="BA359" i="3"/>
  <c r="BB359" i="3" s="1"/>
  <c r="BF359" i="3"/>
  <c r="BG359" i="3"/>
  <c r="BK359" i="3"/>
  <c r="BL359" i="3"/>
  <c r="O360" i="3"/>
  <c r="T360" i="3"/>
  <c r="Z360" i="3"/>
  <c r="AQ360" i="3" s="1"/>
  <c r="AE360" i="3"/>
  <c r="AF360" i="3"/>
  <c r="AJ360" i="3"/>
  <c r="AK360" i="3" s="1"/>
  <c r="AO360" i="3"/>
  <c r="AP360" i="3" s="1"/>
  <c r="AV360" i="3"/>
  <c r="AW360" i="3"/>
  <c r="BA360" i="3"/>
  <c r="BB360" i="3" s="1"/>
  <c r="BF360" i="3"/>
  <c r="BK360" i="3"/>
  <c r="BL360" i="3" s="1"/>
  <c r="O361" i="3"/>
  <c r="T361" i="3"/>
  <c r="U361" i="3"/>
  <c r="Z361" i="3"/>
  <c r="AA361" i="3" s="1"/>
  <c r="AE361" i="3"/>
  <c r="AF361" i="3" s="1"/>
  <c r="AJ361" i="3"/>
  <c r="AK361" i="3"/>
  <c r="AO361" i="3"/>
  <c r="AP361" i="3"/>
  <c r="AQ361" i="3"/>
  <c r="AV361" i="3"/>
  <c r="AW361" i="3" s="1"/>
  <c r="BA361" i="3"/>
  <c r="BB361" i="3"/>
  <c r="BF361" i="3"/>
  <c r="BG361" i="3"/>
  <c r="BK361" i="3"/>
  <c r="O362" i="3"/>
  <c r="T362" i="3"/>
  <c r="U362" i="3" s="1"/>
  <c r="Z362" i="3"/>
  <c r="AA362" i="3"/>
  <c r="AE362" i="3"/>
  <c r="AF362" i="3" s="1"/>
  <c r="AJ362" i="3"/>
  <c r="AO362" i="3"/>
  <c r="AP362" i="3"/>
  <c r="AV362" i="3"/>
  <c r="AW362" i="3" s="1"/>
  <c r="BA362" i="3"/>
  <c r="BF362" i="3"/>
  <c r="BG362" i="3"/>
  <c r="BK362" i="3"/>
  <c r="BL362" i="3"/>
  <c r="O363" i="3"/>
  <c r="U363" i="3" s="1"/>
  <c r="T363" i="3"/>
  <c r="Z363" i="3"/>
  <c r="AA363" i="3" s="1"/>
  <c r="AE363" i="3"/>
  <c r="AF363" i="3"/>
  <c r="AJ363" i="3"/>
  <c r="AK363" i="3"/>
  <c r="AO363" i="3"/>
  <c r="AV363" i="3"/>
  <c r="AW363" i="3"/>
  <c r="BA363" i="3"/>
  <c r="BB363" i="3"/>
  <c r="BF363" i="3"/>
  <c r="BG363" i="3" s="1"/>
  <c r="BK363" i="3"/>
  <c r="BL363" i="3" s="1"/>
  <c r="O364" i="3"/>
  <c r="U364" i="3" s="1"/>
  <c r="T364" i="3"/>
  <c r="Z364" i="3"/>
  <c r="AA364" i="3" s="1"/>
  <c r="AE364" i="3"/>
  <c r="AJ364" i="3"/>
  <c r="AK364" i="3" s="1"/>
  <c r="AO364" i="3"/>
  <c r="AP364" i="3"/>
  <c r="AV364" i="3"/>
  <c r="AW364" i="3" s="1"/>
  <c r="BA364" i="3"/>
  <c r="BB364" i="3" s="1"/>
  <c r="BF364" i="3"/>
  <c r="BG364" i="3"/>
  <c r="BK364" i="3"/>
  <c r="BL364" i="3" s="1"/>
  <c r="O365" i="3"/>
  <c r="U365" i="3" s="1"/>
  <c r="T365" i="3"/>
  <c r="Z365" i="3"/>
  <c r="AA365" i="3"/>
  <c r="AE365" i="3"/>
  <c r="AQ365" i="3" s="1"/>
  <c r="AR365" i="3" s="1"/>
  <c r="AF365" i="3"/>
  <c r="AJ365" i="3"/>
  <c r="AK365" i="3" s="1"/>
  <c r="AO365" i="3"/>
  <c r="AP365" i="3" s="1"/>
  <c r="AV365" i="3"/>
  <c r="AW365" i="3"/>
  <c r="BA365" i="3"/>
  <c r="BF365" i="3"/>
  <c r="BG365" i="3" s="1"/>
  <c r="BK365" i="3"/>
  <c r="BL365" i="3"/>
  <c r="O366" i="3"/>
  <c r="U366" i="3" s="1"/>
  <c r="T366" i="3"/>
  <c r="Z366" i="3"/>
  <c r="AA366" i="3" s="1"/>
  <c r="AE366" i="3"/>
  <c r="AF366" i="3" s="1"/>
  <c r="AJ366" i="3"/>
  <c r="AK366" i="3"/>
  <c r="AO366" i="3"/>
  <c r="AP366" i="3" s="1"/>
  <c r="AV366" i="3"/>
  <c r="BM366" i="3" s="1"/>
  <c r="BN366" i="3" s="1"/>
  <c r="AW366" i="3"/>
  <c r="BA366" i="3"/>
  <c r="BB366" i="3"/>
  <c r="BF366" i="3"/>
  <c r="BG366" i="3" s="1"/>
  <c r="BK366" i="3"/>
  <c r="BL366" i="3" s="1"/>
  <c r="O367" i="3"/>
  <c r="T367" i="3"/>
  <c r="U367" i="3"/>
  <c r="Z367" i="3"/>
  <c r="AA367" i="3"/>
  <c r="AE367" i="3"/>
  <c r="AJ367" i="3"/>
  <c r="AK367" i="3" s="1"/>
  <c r="AO367" i="3"/>
  <c r="AP367" i="3"/>
  <c r="AV367" i="3"/>
  <c r="AW367" i="3" s="1"/>
  <c r="BA367" i="3"/>
  <c r="BB367" i="3" s="1"/>
  <c r="BF367" i="3"/>
  <c r="BG367" i="3"/>
  <c r="BK367" i="3"/>
  <c r="BL367" i="3"/>
  <c r="BM367" i="3"/>
  <c r="BN367" i="3" s="1"/>
  <c r="O368" i="3"/>
  <c r="T368" i="3"/>
  <c r="Z368" i="3"/>
  <c r="AQ368" i="3" s="1"/>
  <c r="AE368" i="3"/>
  <c r="AF368" i="3"/>
  <c r="AJ368" i="3"/>
  <c r="AK368" i="3" s="1"/>
  <c r="AO368" i="3"/>
  <c r="AP368" i="3" s="1"/>
  <c r="AV368" i="3"/>
  <c r="AW368" i="3"/>
  <c r="BA368" i="3"/>
  <c r="BB368" i="3" s="1"/>
  <c r="BF368" i="3"/>
  <c r="BK368" i="3"/>
  <c r="BL368" i="3" s="1"/>
  <c r="O369" i="3"/>
  <c r="T369" i="3"/>
  <c r="U369" i="3"/>
  <c r="Z369" i="3"/>
  <c r="AA369" i="3" s="1"/>
  <c r="AE369" i="3"/>
  <c r="AF369" i="3" s="1"/>
  <c r="AJ369" i="3"/>
  <c r="AK369" i="3"/>
  <c r="AO369" i="3"/>
  <c r="AP369" i="3"/>
  <c r="AV369" i="3"/>
  <c r="AW369" i="3" s="1"/>
  <c r="BA369" i="3"/>
  <c r="BB369" i="3"/>
  <c r="BF369" i="3"/>
  <c r="BG369" i="3"/>
  <c r="BK369" i="3"/>
  <c r="BL369" i="3" s="1"/>
  <c r="O370" i="3"/>
  <c r="T370" i="3"/>
  <c r="U370" i="3"/>
  <c r="Z370" i="3"/>
  <c r="AA370" i="3"/>
  <c r="AE370" i="3"/>
  <c r="AF370" i="3" s="1"/>
  <c r="AJ370" i="3"/>
  <c r="AO370" i="3"/>
  <c r="AP370" i="3" s="1"/>
  <c r="AV370" i="3"/>
  <c r="AW370" i="3" s="1"/>
  <c r="BA370" i="3"/>
  <c r="BF370" i="3"/>
  <c r="BG370" i="3" s="1"/>
  <c r="BK370" i="3"/>
  <c r="BL370" i="3"/>
  <c r="O371" i="3"/>
  <c r="T371" i="3"/>
  <c r="Z371" i="3"/>
  <c r="AA371" i="3" s="1"/>
  <c r="AE371" i="3"/>
  <c r="AF371" i="3"/>
  <c r="AJ371" i="3"/>
  <c r="AK371" i="3"/>
  <c r="AO371" i="3"/>
  <c r="AP371" i="3" s="1"/>
  <c r="AV371" i="3"/>
  <c r="AW371" i="3"/>
  <c r="BA371" i="3"/>
  <c r="BB371" i="3"/>
  <c r="BF371" i="3"/>
  <c r="BG371" i="3" s="1"/>
  <c r="BK371" i="3"/>
  <c r="BL371" i="3" s="1"/>
  <c r="O372" i="3"/>
  <c r="U372" i="3" s="1"/>
  <c r="T372" i="3"/>
  <c r="Z372" i="3"/>
  <c r="AA372" i="3" s="1"/>
  <c r="AE372" i="3"/>
  <c r="AJ372" i="3"/>
  <c r="AK372" i="3" s="1"/>
  <c r="AO372" i="3"/>
  <c r="AP372" i="3"/>
  <c r="AV372" i="3"/>
  <c r="AW372" i="3" s="1"/>
  <c r="BA372" i="3"/>
  <c r="BB372" i="3" s="1"/>
  <c r="BF372" i="3"/>
  <c r="BG372" i="3"/>
  <c r="BK372" i="3"/>
  <c r="BL372" i="3" s="1"/>
  <c r="O373" i="3"/>
  <c r="U373" i="3" s="1"/>
  <c r="T373" i="3"/>
  <c r="Z373" i="3"/>
  <c r="AA373" i="3"/>
  <c r="AE373" i="3"/>
  <c r="AF373" i="3"/>
  <c r="AJ373" i="3"/>
  <c r="AK373" i="3" s="1"/>
  <c r="AO373" i="3"/>
  <c r="AP373" i="3" s="1"/>
  <c r="AV373" i="3"/>
  <c r="AW373" i="3"/>
  <c r="BA373" i="3"/>
  <c r="BF373" i="3"/>
  <c r="BG373" i="3" s="1"/>
  <c r="BK373" i="3"/>
  <c r="BL373" i="3"/>
  <c r="O374" i="3"/>
  <c r="U374" i="3" s="1"/>
  <c r="T374" i="3"/>
  <c r="Z374" i="3"/>
  <c r="AA374" i="3" s="1"/>
  <c r="AE374" i="3"/>
  <c r="AF374" i="3"/>
  <c r="AJ374" i="3"/>
  <c r="AK374" i="3" s="1"/>
  <c r="AO374" i="3"/>
  <c r="AP374" i="3" s="1"/>
  <c r="AV374" i="3"/>
  <c r="BM374" i="3" s="1"/>
  <c r="BN374" i="3" s="1"/>
  <c r="BA374" i="3"/>
  <c r="BB374" i="3"/>
  <c r="BF374" i="3"/>
  <c r="BG374" i="3" s="1"/>
  <c r="BK374" i="3"/>
  <c r="BL374" i="3" s="1"/>
  <c r="O375" i="3"/>
  <c r="T375" i="3"/>
  <c r="U375" i="3"/>
  <c r="Z375" i="3"/>
  <c r="AA375" i="3"/>
  <c r="AE375" i="3"/>
  <c r="AF375" i="3"/>
  <c r="AJ375" i="3"/>
  <c r="AK375" i="3" s="1"/>
  <c r="AO375" i="3"/>
  <c r="AP375" i="3"/>
  <c r="AV375" i="3"/>
  <c r="AW375" i="3" s="1"/>
  <c r="BA375" i="3"/>
  <c r="BB375" i="3"/>
  <c r="BF375" i="3"/>
  <c r="BG375" i="3"/>
  <c r="BK375" i="3"/>
  <c r="BL375" i="3"/>
  <c r="BM375" i="3"/>
  <c r="BN375" i="3" s="1"/>
  <c r="O376" i="3"/>
  <c r="T376" i="3"/>
  <c r="U376" i="3" s="1"/>
  <c r="Z376" i="3"/>
  <c r="AQ376" i="3" s="1"/>
  <c r="AA376" i="3"/>
  <c r="AE376" i="3"/>
  <c r="AF376" i="3" s="1"/>
  <c r="AJ376" i="3"/>
  <c r="AK376" i="3" s="1"/>
  <c r="AO376" i="3"/>
  <c r="AP376" i="3" s="1"/>
  <c r="AV376" i="3"/>
  <c r="BM376" i="3" s="1"/>
  <c r="BN376" i="3" s="1"/>
  <c r="AW376" i="3"/>
  <c r="BA376" i="3"/>
  <c r="BB376" i="3" s="1"/>
  <c r="BF376" i="3"/>
  <c r="BG376" i="3" s="1"/>
  <c r="BK376" i="3"/>
  <c r="BL376" i="3"/>
  <c r="O377" i="3"/>
  <c r="U377" i="3" s="1"/>
  <c r="T377" i="3"/>
  <c r="Z377" i="3"/>
  <c r="AA377" i="3"/>
  <c r="AE377" i="3"/>
  <c r="AQ377" i="3" s="1"/>
  <c r="AJ377" i="3"/>
  <c r="AK377" i="3"/>
  <c r="AO377" i="3"/>
  <c r="AP377" i="3"/>
  <c r="AV377" i="3"/>
  <c r="AW377" i="3" s="1"/>
  <c r="BA377" i="3"/>
  <c r="BB377" i="3"/>
  <c r="BF377" i="3"/>
  <c r="BG377" i="3"/>
  <c r="BK377" i="3"/>
  <c r="BL377" i="3"/>
  <c r="BM377" i="3"/>
  <c r="BN377" i="3" s="1"/>
  <c r="O378" i="3"/>
  <c r="U378" i="3" s="1"/>
  <c r="T378" i="3"/>
  <c r="Z378" i="3"/>
  <c r="AQ378" i="3" s="1"/>
  <c r="AA378" i="3"/>
  <c r="AE378" i="3"/>
  <c r="AF378" i="3" s="1"/>
  <c r="AJ378" i="3"/>
  <c r="AK378" i="3"/>
  <c r="AO378" i="3"/>
  <c r="AP378" i="3" s="1"/>
  <c r="AV378" i="3"/>
  <c r="AW378" i="3" s="1"/>
  <c r="BA378" i="3"/>
  <c r="BB378" i="3" s="1"/>
  <c r="BF378" i="3"/>
  <c r="BG378" i="3"/>
  <c r="BK378" i="3"/>
  <c r="BL378" i="3" s="1"/>
  <c r="O379" i="3"/>
  <c r="U379" i="3" s="1"/>
  <c r="T379" i="3"/>
  <c r="Z379" i="3"/>
  <c r="AA379" i="3"/>
  <c r="AE379" i="3"/>
  <c r="AQ379" i="3" s="1"/>
  <c r="AJ379" i="3"/>
  <c r="AK379" i="3"/>
  <c r="AO379" i="3"/>
  <c r="AP379" i="3" s="1"/>
  <c r="AV379" i="3"/>
  <c r="AW379" i="3" s="1"/>
  <c r="BA379" i="3"/>
  <c r="BB379" i="3"/>
  <c r="BF379" i="3"/>
  <c r="BG379" i="3" s="1"/>
  <c r="BK379" i="3"/>
  <c r="BL379" i="3"/>
  <c r="O380" i="3"/>
  <c r="U380" i="3" s="1"/>
  <c r="T380" i="3"/>
  <c r="Z380" i="3"/>
  <c r="AA380" i="3"/>
  <c r="AE380" i="3"/>
  <c r="AQ380" i="3" s="1"/>
  <c r="AJ380" i="3"/>
  <c r="AK380" i="3"/>
  <c r="AO380" i="3"/>
  <c r="AP380" i="3" s="1"/>
  <c r="AV380" i="3"/>
  <c r="AW380" i="3" s="1"/>
  <c r="BA380" i="3"/>
  <c r="BM380" i="3" s="1"/>
  <c r="BN380" i="3" s="1"/>
  <c r="BB380" i="3"/>
  <c r="BF380" i="3"/>
  <c r="BG380" i="3" s="1"/>
  <c r="BK380" i="3"/>
  <c r="BL380" i="3"/>
  <c r="O381" i="3"/>
  <c r="U381" i="3" s="1"/>
  <c r="T381" i="3"/>
  <c r="Z381" i="3"/>
  <c r="AA381" i="3" s="1"/>
  <c r="AE381" i="3"/>
  <c r="AF381" i="3"/>
  <c r="AJ381" i="3"/>
  <c r="AK381" i="3" s="1"/>
  <c r="AO381" i="3"/>
  <c r="AP381" i="3"/>
  <c r="AV381" i="3"/>
  <c r="AW381" i="3"/>
  <c r="BA381" i="3"/>
  <c r="BB381" i="3" s="1"/>
  <c r="BF381" i="3"/>
  <c r="BG381" i="3"/>
  <c r="BK381" i="3"/>
  <c r="BL381" i="3" s="1"/>
  <c r="O382" i="3"/>
  <c r="T382" i="3"/>
  <c r="U382" i="3"/>
  <c r="Z382" i="3"/>
  <c r="AA382" i="3" s="1"/>
  <c r="AE382" i="3"/>
  <c r="AQ382" i="3" s="1"/>
  <c r="AF382" i="3"/>
  <c r="AJ382" i="3"/>
  <c r="AK382" i="3" s="1"/>
  <c r="AO382" i="3"/>
  <c r="AP382" i="3"/>
  <c r="AV382" i="3"/>
  <c r="AW382" i="3"/>
  <c r="BA382" i="3"/>
  <c r="BB382" i="3" s="1"/>
  <c r="BF382" i="3"/>
  <c r="BG382" i="3"/>
  <c r="BK382" i="3"/>
  <c r="BL382" i="3" s="1"/>
  <c r="BM382" i="3"/>
  <c r="BN382" i="3"/>
  <c r="O383" i="3"/>
  <c r="T383" i="3"/>
  <c r="U383" i="3" s="1"/>
  <c r="Z383" i="3"/>
  <c r="AA383" i="3"/>
  <c r="AE383" i="3"/>
  <c r="AF383" i="3" s="1"/>
  <c r="AJ383" i="3"/>
  <c r="AK383" i="3"/>
  <c r="AO383" i="3"/>
  <c r="AP383" i="3" s="1"/>
  <c r="AV383" i="3"/>
  <c r="AW383" i="3" s="1"/>
  <c r="BA383" i="3"/>
  <c r="BB383" i="3"/>
  <c r="BF383" i="3"/>
  <c r="BG383" i="3" s="1"/>
  <c r="BK383" i="3"/>
  <c r="BL383" i="3"/>
  <c r="BM383" i="3"/>
  <c r="BN383" i="3" s="1"/>
  <c r="O384" i="3"/>
  <c r="U384" i="3" s="1"/>
  <c r="T384" i="3"/>
  <c r="Z384" i="3"/>
  <c r="AA384" i="3"/>
  <c r="AE384" i="3"/>
  <c r="AF384" i="3" s="1"/>
  <c r="AJ384" i="3"/>
  <c r="AK384" i="3"/>
  <c r="AO384" i="3"/>
  <c r="AP384" i="3" s="1"/>
  <c r="AQ384" i="3"/>
  <c r="BO384" i="3" s="1"/>
  <c r="BP384" i="3" s="1"/>
  <c r="AR384" i="3"/>
  <c r="AV384" i="3"/>
  <c r="AW384" i="3" s="1"/>
  <c r="BA384" i="3"/>
  <c r="BB384" i="3"/>
  <c r="BF384" i="3"/>
  <c r="BG384" i="3" s="1"/>
  <c r="BK384" i="3"/>
  <c r="BM384" i="3" s="1"/>
  <c r="BN384" i="3" s="1"/>
  <c r="BL384" i="3"/>
  <c r="O385" i="3"/>
  <c r="T385" i="3"/>
  <c r="U385" i="3"/>
  <c r="Z385" i="3"/>
  <c r="AA385" i="3" s="1"/>
  <c r="AE385" i="3"/>
  <c r="AF385" i="3"/>
  <c r="AJ385" i="3"/>
  <c r="AK385" i="3" s="1"/>
  <c r="AO385" i="3"/>
  <c r="AP385" i="3"/>
  <c r="AQ385" i="3"/>
  <c r="AR385" i="3" s="1"/>
  <c r="AV385" i="3"/>
  <c r="AW385" i="3"/>
  <c r="BA385" i="3"/>
  <c r="BM385" i="3" s="1"/>
  <c r="BN385" i="3" s="1"/>
  <c r="BF385" i="3"/>
  <c r="BG385" i="3"/>
  <c r="BK385" i="3"/>
  <c r="BL385" i="3" s="1"/>
  <c r="O386" i="3"/>
  <c r="T386" i="3"/>
  <c r="U386" i="3"/>
  <c r="Z386" i="3"/>
  <c r="AA386" i="3" s="1"/>
  <c r="AE386" i="3"/>
  <c r="AF386" i="3"/>
  <c r="AJ386" i="3"/>
  <c r="AK386" i="3" s="1"/>
  <c r="AO386" i="3"/>
  <c r="AQ386" i="3" s="1"/>
  <c r="AP386" i="3"/>
  <c r="AV386" i="3"/>
  <c r="AW386" i="3"/>
  <c r="BA386" i="3"/>
  <c r="BM386" i="3" s="1"/>
  <c r="BN386" i="3" s="1"/>
  <c r="BF386" i="3"/>
  <c r="BG386" i="3"/>
  <c r="BK386" i="3"/>
  <c r="BL386" i="3" s="1"/>
  <c r="O387" i="3"/>
  <c r="U387" i="3" s="1"/>
  <c r="T387" i="3"/>
  <c r="Z387" i="3"/>
  <c r="AA387" i="3"/>
  <c r="AE387" i="3"/>
  <c r="AQ387" i="3" s="1"/>
  <c r="AJ387" i="3"/>
  <c r="AK387" i="3"/>
  <c r="AO387" i="3"/>
  <c r="AP387" i="3" s="1"/>
  <c r="AV387" i="3"/>
  <c r="AW387" i="3" s="1"/>
  <c r="BA387" i="3"/>
  <c r="BB387" i="3"/>
  <c r="BF387" i="3"/>
  <c r="BG387" i="3" s="1"/>
  <c r="BK387" i="3"/>
  <c r="BL387" i="3"/>
  <c r="O388" i="3"/>
  <c r="U388" i="3" s="1"/>
  <c r="T388" i="3"/>
  <c r="Z388" i="3"/>
  <c r="AA388" i="3"/>
  <c r="AE388" i="3"/>
  <c r="AQ388" i="3" s="1"/>
  <c r="AJ388" i="3"/>
  <c r="AK388" i="3"/>
  <c r="AO388" i="3"/>
  <c r="AP388" i="3" s="1"/>
  <c r="AV388" i="3"/>
  <c r="AW388" i="3" s="1"/>
  <c r="BA388" i="3"/>
  <c r="BM388" i="3" s="1"/>
  <c r="BN388" i="3" s="1"/>
  <c r="BB388" i="3"/>
  <c r="BF388" i="3"/>
  <c r="BG388" i="3" s="1"/>
  <c r="BK388" i="3"/>
  <c r="BL388" i="3"/>
  <c r="O389" i="3"/>
  <c r="U389" i="3" s="1"/>
  <c r="T389" i="3"/>
  <c r="Z389" i="3"/>
  <c r="AA389" i="3" s="1"/>
  <c r="AE389" i="3"/>
  <c r="AF389" i="3"/>
  <c r="AJ389" i="3"/>
  <c r="AK389" i="3" s="1"/>
  <c r="AO389" i="3"/>
  <c r="AP389" i="3"/>
  <c r="AV389" i="3"/>
  <c r="AW389" i="3"/>
  <c r="BA389" i="3"/>
  <c r="BB389" i="3" s="1"/>
  <c r="BF389" i="3"/>
  <c r="BG389" i="3"/>
  <c r="BK389" i="3"/>
  <c r="BL389" i="3" s="1"/>
  <c r="O390" i="3"/>
  <c r="T390" i="3"/>
  <c r="U390" i="3"/>
  <c r="Z390" i="3"/>
  <c r="AA390" i="3" s="1"/>
  <c r="AE390" i="3"/>
  <c r="AQ390" i="3" s="1"/>
  <c r="AF390" i="3"/>
  <c r="AJ390" i="3"/>
  <c r="AK390" i="3" s="1"/>
  <c r="AO390" i="3"/>
  <c r="AP390" i="3"/>
  <c r="AV390" i="3"/>
  <c r="AW390" i="3"/>
  <c r="BA390" i="3"/>
  <c r="BB390" i="3" s="1"/>
  <c r="BF390" i="3"/>
  <c r="BG390" i="3"/>
  <c r="BK390" i="3"/>
  <c r="BL390" i="3" s="1"/>
  <c r="BM390" i="3"/>
  <c r="BN390" i="3"/>
  <c r="O391" i="3"/>
  <c r="T391" i="3"/>
  <c r="U391" i="3" s="1"/>
  <c r="Z391" i="3"/>
  <c r="AA391" i="3"/>
  <c r="AE391" i="3"/>
  <c r="AF391" i="3" s="1"/>
  <c r="AJ391" i="3"/>
  <c r="AK391" i="3"/>
  <c r="AO391" i="3"/>
  <c r="AP391" i="3" s="1"/>
  <c r="AV391" i="3"/>
  <c r="AW391" i="3" s="1"/>
  <c r="BA391" i="3"/>
  <c r="BB391" i="3"/>
  <c r="BF391" i="3"/>
  <c r="BG391" i="3" s="1"/>
  <c r="BK391" i="3"/>
  <c r="BL391" i="3"/>
  <c r="BM391" i="3"/>
  <c r="BN391" i="3" s="1"/>
  <c r="O392" i="3"/>
  <c r="U392" i="3" s="1"/>
  <c r="T392" i="3"/>
  <c r="Z392" i="3"/>
  <c r="AA392" i="3"/>
  <c r="AE392" i="3"/>
  <c r="AF392" i="3" s="1"/>
  <c r="AJ392" i="3"/>
  <c r="AK392" i="3"/>
  <c r="AO392" i="3"/>
  <c r="AP392" i="3" s="1"/>
  <c r="AQ392" i="3"/>
  <c r="AR392" i="3"/>
  <c r="AV392" i="3"/>
  <c r="AW392" i="3" s="1"/>
  <c r="BA392" i="3"/>
  <c r="BB392" i="3"/>
  <c r="BF392" i="3"/>
  <c r="BG392" i="3" s="1"/>
  <c r="BK392" i="3"/>
  <c r="BM392" i="3" s="1"/>
  <c r="BN392" i="3" s="1"/>
  <c r="BL392" i="3"/>
  <c r="O393" i="3"/>
  <c r="T393" i="3"/>
  <c r="U393" i="3"/>
  <c r="Z393" i="3"/>
  <c r="AA393" i="3" s="1"/>
  <c r="AE393" i="3"/>
  <c r="AF393" i="3"/>
  <c r="AJ393" i="3"/>
  <c r="AK393" i="3" s="1"/>
  <c r="AO393" i="3"/>
  <c r="AP393" i="3"/>
  <c r="AQ393" i="3"/>
  <c r="AR393" i="3" s="1"/>
  <c r="AV393" i="3"/>
  <c r="AW393" i="3"/>
  <c r="BA393" i="3"/>
  <c r="BM393" i="3" s="1"/>
  <c r="BN393" i="3" s="1"/>
  <c r="BF393" i="3"/>
  <c r="BG393" i="3"/>
  <c r="BK393" i="3"/>
  <c r="BL393" i="3" s="1"/>
  <c r="O394" i="3"/>
  <c r="T394" i="3"/>
  <c r="U394" i="3"/>
  <c r="Z394" i="3"/>
  <c r="AA394" i="3" s="1"/>
  <c r="AE394" i="3"/>
  <c r="AF394" i="3"/>
  <c r="AJ394" i="3"/>
  <c r="AK394" i="3" s="1"/>
  <c r="AO394" i="3"/>
  <c r="AQ394" i="3" s="1"/>
  <c r="AP394" i="3"/>
  <c r="AV394" i="3"/>
  <c r="AW394" i="3"/>
  <c r="BA394" i="3"/>
  <c r="BM394" i="3" s="1"/>
  <c r="BN394" i="3" s="1"/>
  <c r="BF394" i="3"/>
  <c r="BG394" i="3"/>
  <c r="BK394" i="3"/>
  <c r="BL394" i="3" s="1"/>
  <c r="O395" i="3"/>
  <c r="U395" i="3" s="1"/>
  <c r="T395" i="3"/>
  <c r="Z395" i="3"/>
  <c r="AA395" i="3"/>
  <c r="AE395" i="3"/>
  <c r="AQ395" i="3" s="1"/>
  <c r="AJ395" i="3"/>
  <c r="AK395" i="3"/>
  <c r="AO395" i="3"/>
  <c r="AP395" i="3" s="1"/>
  <c r="AV395" i="3"/>
  <c r="AW395" i="3" s="1"/>
  <c r="BA395" i="3"/>
  <c r="BB395" i="3"/>
  <c r="BF395" i="3"/>
  <c r="BG395" i="3" s="1"/>
  <c r="BK395" i="3"/>
  <c r="BL395" i="3"/>
  <c r="O396" i="3"/>
  <c r="U396" i="3" s="1"/>
  <c r="T396" i="3"/>
  <c r="Z396" i="3"/>
  <c r="AA396" i="3"/>
  <c r="AE396" i="3"/>
  <c r="AQ396" i="3" s="1"/>
  <c r="AJ396" i="3"/>
  <c r="AK396" i="3"/>
  <c r="AO396" i="3"/>
  <c r="AP396" i="3" s="1"/>
  <c r="AV396" i="3"/>
  <c r="AW396" i="3" s="1"/>
  <c r="BA396" i="3"/>
  <c r="BM396" i="3" s="1"/>
  <c r="BN396" i="3" s="1"/>
  <c r="BB396" i="3"/>
  <c r="BF396" i="3"/>
  <c r="BG396" i="3" s="1"/>
  <c r="BK396" i="3"/>
  <c r="BL396" i="3"/>
  <c r="O397" i="3"/>
  <c r="U397" i="3" s="1"/>
  <c r="T397" i="3"/>
  <c r="Z397" i="3"/>
  <c r="AA397" i="3" s="1"/>
  <c r="AE397" i="3"/>
  <c r="AF397" i="3"/>
  <c r="AJ397" i="3"/>
  <c r="AK397" i="3" s="1"/>
  <c r="AO397" i="3"/>
  <c r="AP397" i="3"/>
  <c r="AV397" i="3"/>
  <c r="AW397" i="3"/>
  <c r="BA397" i="3"/>
  <c r="BB397" i="3" s="1"/>
  <c r="BF397" i="3"/>
  <c r="BG397" i="3"/>
  <c r="BK397" i="3"/>
  <c r="BL397" i="3" s="1"/>
  <c r="O398" i="3"/>
  <c r="T398" i="3"/>
  <c r="U398" i="3"/>
  <c r="Z398" i="3"/>
  <c r="AA398" i="3"/>
  <c r="AE398" i="3"/>
  <c r="AQ398" i="3" s="1"/>
  <c r="AF398" i="3"/>
  <c r="AJ398" i="3"/>
  <c r="AK398" i="3" s="1"/>
  <c r="AO398" i="3"/>
  <c r="AP398" i="3"/>
  <c r="AV398" i="3"/>
  <c r="AW398" i="3"/>
  <c r="BA398" i="3"/>
  <c r="BB398" i="3" s="1"/>
  <c r="BF398" i="3"/>
  <c r="BG398" i="3"/>
  <c r="BK398" i="3"/>
  <c r="BL398" i="3"/>
  <c r="BM398" i="3"/>
  <c r="BN398" i="3"/>
  <c r="O399" i="3"/>
  <c r="T399" i="3"/>
  <c r="U399" i="3" s="1"/>
  <c r="Z399" i="3"/>
  <c r="AA399" i="3"/>
  <c r="AE399" i="3"/>
  <c r="AF399" i="3" s="1"/>
  <c r="AJ399" i="3"/>
  <c r="AK399" i="3"/>
  <c r="AO399" i="3"/>
  <c r="AP399" i="3" s="1"/>
  <c r="AV399" i="3"/>
  <c r="AW399" i="3" s="1"/>
  <c r="BA399" i="3"/>
  <c r="BB399" i="3"/>
  <c r="BF399" i="3"/>
  <c r="BG399" i="3" s="1"/>
  <c r="BK399" i="3"/>
  <c r="BL399" i="3"/>
  <c r="BM399" i="3"/>
  <c r="BN399" i="3" s="1"/>
  <c r="O400" i="3"/>
  <c r="U400" i="3" s="1"/>
  <c r="T400" i="3"/>
  <c r="Z400" i="3"/>
  <c r="AA400" i="3"/>
  <c r="AE400" i="3"/>
  <c r="AF400" i="3" s="1"/>
  <c r="AJ400" i="3"/>
  <c r="AK400" i="3"/>
  <c r="AO400" i="3"/>
  <c r="AP400" i="3"/>
  <c r="AQ400" i="3"/>
  <c r="BO400" i="3" s="1"/>
  <c r="BP400" i="3" s="1"/>
  <c r="AR400" i="3"/>
  <c r="AV400" i="3"/>
  <c r="AW400" i="3" s="1"/>
  <c r="BA400" i="3"/>
  <c r="BB400" i="3"/>
  <c r="BF400" i="3"/>
  <c r="BG400" i="3"/>
  <c r="BK400" i="3"/>
  <c r="BM400" i="3" s="1"/>
  <c r="BN400" i="3" s="1"/>
  <c r="BL400" i="3"/>
  <c r="K402" i="3"/>
  <c r="L402" i="3"/>
  <c r="M402" i="3"/>
  <c r="N402" i="3"/>
  <c r="P402" i="3"/>
  <c r="Q402" i="3"/>
  <c r="R402" i="3"/>
  <c r="S402" i="3"/>
  <c r="W402" i="3"/>
  <c r="X402" i="3"/>
  <c r="Y402" i="3"/>
  <c r="AB402" i="3"/>
  <c r="AC402" i="3"/>
  <c r="AD402" i="3"/>
  <c r="AE402" i="3"/>
  <c r="AG402" i="3"/>
  <c r="AH402" i="3"/>
  <c r="AI402" i="3"/>
  <c r="AL402" i="3"/>
  <c r="AM402" i="3"/>
  <c r="AN402" i="3"/>
  <c r="AS402" i="3"/>
  <c r="AT402" i="3"/>
  <c r="AU402" i="3"/>
  <c r="AX402" i="3"/>
  <c r="AY402" i="3"/>
  <c r="AZ402" i="3"/>
  <c r="BC402" i="3"/>
  <c r="BD402" i="3"/>
  <c r="BE402" i="3"/>
  <c r="BH402" i="3"/>
  <c r="BI402" i="3"/>
  <c r="BJ402" i="3"/>
  <c r="BK402" i="3"/>
  <c r="K409" i="3"/>
  <c r="L409" i="3"/>
  <c r="M409" i="3"/>
  <c r="N409" i="3"/>
  <c r="O409" i="3"/>
  <c r="P409" i="3"/>
  <c r="Q409" i="3"/>
  <c r="R409" i="3"/>
  <c r="S409" i="3"/>
  <c r="T409" i="3"/>
  <c r="U409" i="3"/>
  <c r="V409" i="3"/>
  <c r="W409" i="3"/>
  <c r="X409" i="3"/>
  <c r="Y409" i="3"/>
  <c r="Z409" i="3"/>
  <c r="AA409" i="3"/>
  <c r="AB409" i="3"/>
  <c r="AC409" i="3"/>
  <c r="AD409" i="3"/>
  <c r="AE409" i="3"/>
  <c r="AF409" i="3"/>
  <c r="AG409" i="3"/>
  <c r="AH409" i="3"/>
  <c r="AI409" i="3"/>
  <c r="AJ409" i="3"/>
  <c r="AK409" i="3"/>
  <c r="AL409" i="3"/>
  <c r="AM409" i="3"/>
  <c r="AN409" i="3"/>
  <c r="AO409" i="3"/>
  <c r="AP409" i="3"/>
  <c r="AQ409" i="3"/>
  <c r="AR409" i="3"/>
  <c r="AS409" i="3"/>
  <c r="AT409" i="3"/>
  <c r="AU409" i="3"/>
  <c r="AV409" i="3"/>
  <c r="AW409" i="3"/>
  <c r="AX409" i="3"/>
  <c r="AY409" i="3"/>
  <c r="AZ409" i="3"/>
  <c r="BA409" i="3"/>
  <c r="BB409" i="3"/>
  <c r="BC409" i="3"/>
  <c r="BD409" i="3"/>
  <c r="BE409" i="3"/>
  <c r="BF409" i="3"/>
  <c r="BG409" i="3"/>
  <c r="BH409" i="3"/>
  <c r="BI409" i="3"/>
  <c r="BJ409" i="3"/>
  <c r="BK409" i="3"/>
  <c r="BL409" i="3"/>
  <c r="BM409" i="3"/>
  <c r="BN409" i="3"/>
  <c r="BO409" i="3"/>
  <c r="BP409" i="3"/>
  <c r="K410" i="3"/>
  <c r="L410" i="3"/>
  <c r="M410" i="3"/>
  <c r="N410" i="3"/>
  <c r="O410" i="3"/>
  <c r="P410" i="3"/>
  <c r="Q410" i="3"/>
  <c r="R410" i="3"/>
  <c r="S410" i="3"/>
  <c r="T410" i="3"/>
  <c r="U410" i="3"/>
  <c r="V410" i="3"/>
  <c r="W410" i="3"/>
  <c r="X410" i="3"/>
  <c r="Y410" i="3"/>
  <c r="Z410" i="3"/>
  <c r="AA410" i="3"/>
  <c r="AB410" i="3"/>
  <c r="AC410" i="3"/>
  <c r="AD410" i="3"/>
  <c r="AE410" i="3"/>
  <c r="AF410" i="3"/>
  <c r="AG410" i="3"/>
  <c r="AH410" i="3"/>
  <c r="AI410" i="3"/>
  <c r="AJ410" i="3"/>
  <c r="AK410" i="3"/>
  <c r="AL410" i="3"/>
  <c r="AM410" i="3"/>
  <c r="AN410" i="3"/>
  <c r="AO410" i="3"/>
  <c r="AP410" i="3"/>
  <c r="AQ410" i="3"/>
  <c r="AR410" i="3"/>
  <c r="AS410" i="3"/>
  <c r="AT410" i="3"/>
  <c r="AU410" i="3"/>
  <c r="AV410" i="3"/>
  <c r="AW410" i="3"/>
  <c r="AX410" i="3"/>
  <c r="AY410" i="3"/>
  <c r="AZ410" i="3"/>
  <c r="BA410" i="3"/>
  <c r="BB410" i="3"/>
  <c r="BC410" i="3"/>
  <c r="BD410" i="3"/>
  <c r="BE410" i="3"/>
  <c r="BF410" i="3"/>
  <c r="BG410" i="3"/>
  <c r="BH410" i="3"/>
  <c r="BI410" i="3"/>
  <c r="BJ410" i="3"/>
  <c r="BK410" i="3"/>
  <c r="BL410" i="3"/>
  <c r="BM410" i="3"/>
  <c r="BN410" i="3"/>
  <c r="BO410" i="3"/>
  <c r="BP410" i="3"/>
  <c r="K411" i="3"/>
  <c r="L411" i="3"/>
  <c r="M411" i="3"/>
  <c r="N411" i="3"/>
  <c r="O411" i="3"/>
  <c r="P411" i="3"/>
  <c r="Q411" i="3"/>
  <c r="R411" i="3"/>
  <c r="S411" i="3"/>
  <c r="T411" i="3"/>
  <c r="U411" i="3"/>
  <c r="V411" i="3"/>
  <c r="W411" i="3"/>
  <c r="X411" i="3"/>
  <c r="Y411" i="3"/>
  <c r="Z411" i="3"/>
  <c r="AA411" i="3"/>
  <c r="AB411" i="3"/>
  <c r="AC411" i="3"/>
  <c r="AD411" i="3"/>
  <c r="AE411" i="3"/>
  <c r="AF411" i="3"/>
  <c r="AG411" i="3"/>
  <c r="AH411" i="3"/>
  <c r="AI411" i="3"/>
  <c r="AJ411" i="3"/>
  <c r="AK411" i="3"/>
  <c r="AL411" i="3"/>
  <c r="AM411" i="3"/>
  <c r="AN411" i="3"/>
  <c r="AO411" i="3"/>
  <c r="AP411" i="3"/>
  <c r="AQ411" i="3"/>
  <c r="AR411" i="3"/>
  <c r="AS411" i="3"/>
  <c r="AT411" i="3"/>
  <c r="AU411" i="3"/>
  <c r="AV411" i="3"/>
  <c r="AW411" i="3"/>
  <c r="AX411" i="3"/>
  <c r="AY411" i="3"/>
  <c r="AZ411" i="3"/>
  <c r="BA411" i="3"/>
  <c r="BB411" i="3"/>
  <c r="BC411" i="3"/>
  <c r="BD411" i="3"/>
  <c r="BE411" i="3"/>
  <c r="BF411" i="3"/>
  <c r="BG411" i="3"/>
  <c r="BH411" i="3"/>
  <c r="BI411" i="3"/>
  <c r="BJ411" i="3"/>
  <c r="BK411" i="3"/>
  <c r="BL411" i="3"/>
  <c r="BM411" i="3"/>
  <c r="BN411" i="3"/>
  <c r="BO411" i="3"/>
  <c r="BP411" i="3"/>
  <c r="K412" i="3"/>
  <c r="L412" i="3"/>
  <c r="M412" i="3"/>
  <c r="N412" i="3"/>
  <c r="O412" i="3"/>
  <c r="P412" i="3"/>
  <c r="Q412" i="3"/>
  <c r="R412" i="3"/>
  <c r="S412" i="3"/>
  <c r="T412" i="3"/>
  <c r="U412" i="3"/>
  <c r="V412" i="3"/>
  <c r="W412" i="3"/>
  <c r="X412" i="3"/>
  <c r="Y412" i="3"/>
  <c r="Z412" i="3"/>
  <c r="AA412" i="3"/>
  <c r="AB412" i="3"/>
  <c r="AC412" i="3"/>
  <c r="AD412" i="3"/>
  <c r="AE412" i="3"/>
  <c r="AF412" i="3"/>
  <c r="AG412" i="3"/>
  <c r="AH412" i="3"/>
  <c r="AI412" i="3"/>
  <c r="AJ412" i="3"/>
  <c r="AK412" i="3"/>
  <c r="AL412" i="3"/>
  <c r="AM412" i="3"/>
  <c r="AN412" i="3"/>
  <c r="AO412" i="3"/>
  <c r="AP412" i="3"/>
  <c r="AQ412" i="3"/>
  <c r="AR412" i="3"/>
  <c r="AS412" i="3"/>
  <c r="AT412" i="3"/>
  <c r="AU412" i="3"/>
  <c r="AV412" i="3"/>
  <c r="AW412" i="3"/>
  <c r="AX412" i="3"/>
  <c r="AY412" i="3"/>
  <c r="AZ412" i="3"/>
  <c r="BA412" i="3"/>
  <c r="BB412" i="3"/>
  <c r="BC412" i="3"/>
  <c r="BD412" i="3"/>
  <c r="BE412" i="3"/>
  <c r="BF412" i="3"/>
  <c r="BG412" i="3"/>
  <c r="BH412" i="3"/>
  <c r="BI412" i="3"/>
  <c r="BJ412" i="3"/>
  <c r="BK412" i="3"/>
  <c r="BL412" i="3"/>
  <c r="BM412" i="3"/>
  <c r="BN412" i="3"/>
  <c r="BO412" i="3"/>
  <c r="BP412" i="3"/>
  <c r="K413" i="3"/>
  <c r="L413" i="3"/>
  <c r="M413" i="3"/>
  <c r="N413" i="3"/>
  <c r="O413" i="3"/>
  <c r="P413" i="3"/>
  <c r="Q413" i="3"/>
  <c r="R413" i="3"/>
  <c r="S413" i="3"/>
  <c r="T413" i="3"/>
  <c r="U413" i="3"/>
  <c r="V413" i="3"/>
  <c r="W413" i="3"/>
  <c r="X413" i="3"/>
  <c r="Y413" i="3"/>
  <c r="Z413" i="3"/>
  <c r="AA413" i="3"/>
  <c r="AB413" i="3"/>
  <c r="AC413" i="3"/>
  <c r="AD413" i="3"/>
  <c r="AE413" i="3"/>
  <c r="AF413" i="3"/>
  <c r="AG413" i="3"/>
  <c r="AH413" i="3"/>
  <c r="AI413" i="3"/>
  <c r="AJ413" i="3"/>
  <c r="AK413" i="3"/>
  <c r="AL413" i="3"/>
  <c r="AM413" i="3"/>
  <c r="AN413" i="3"/>
  <c r="AO413" i="3"/>
  <c r="AP413" i="3"/>
  <c r="AQ413" i="3"/>
  <c r="AR413" i="3"/>
  <c r="AS413" i="3"/>
  <c r="AT413" i="3"/>
  <c r="AU413" i="3"/>
  <c r="AV413" i="3"/>
  <c r="AW413" i="3"/>
  <c r="AX413" i="3"/>
  <c r="AY413" i="3"/>
  <c r="AZ413" i="3"/>
  <c r="BA413" i="3"/>
  <c r="BB413" i="3"/>
  <c r="BC413" i="3"/>
  <c r="BD413" i="3"/>
  <c r="BE413" i="3"/>
  <c r="BF413" i="3"/>
  <c r="BG413" i="3"/>
  <c r="BH413" i="3"/>
  <c r="BI413" i="3"/>
  <c r="BJ413" i="3"/>
  <c r="BK413" i="3"/>
  <c r="BL413" i="3"/>
  <c r="BM413" i="3"/>
  <c r="BN413" i="3"/>
  <c r="BO413" i="3"/>
  <c r="BP413" i="3"/>
  <c r="K414" i="3"/>
  <c r="L414" i="3"/>
  <c r="M414" i="3"/>
  <c r="N414" i="3"/>
  <c r="O414" i="3"/>
  <c r="P414" i="3"/>
  <c r="Q414" i="3"/>
  <c r="R414" i="3"/>
  <c r="S414" i="3"/>
  <c r="T414" i="3"/>
  <c r="U414" i="3"/>
  <c r="V414" i="3"/>
  <c r="W414" i="3"/>
  <c r="X414" i="3"/>
  <c r="Y414" i="3"/>
  <c r="Z414" i="3"/>
  <c r="AA414" i="3"/>
  <c r="AB414" i="3"/>
  <c r="AC414" i="3"/>
  <c r="AD414" i="3"/>
  <c r="AE414" i="3"/>
  <c r="AF414" i="3"/>
  <c r="AG414" i="3"/>
  <c r="AH414" i="3"/>
  <c r="AI414" i="3"/>
  <c r="AJ414" i="3"/>
  <c r="AK414" i="3"/>
  <c r="AL414" i="3"/>
  <c r="AM414" i="3"/>
  <c r="AN414" i="3"/>
  <c r="AO414" i="3"/>
  <c r="AP414" i="3"/>
  <c r="AQ414" i="3"/>
  <c r="AR414" i="3"/>
  <c r="AS414" i="3"/>
  <c r="AT414" i="3"/>
  <c r="AU414" i="3"/>
  <c r="AV414" i="3"/>
  <c r="AW414" i="3"/>
  <c r="AX414" i="3"/>
  <c r="AY414" i="3"/>
  <c r="AZ414" i="3"/>
  <c r="BA414" i="3"/>
  <c r="BB414" i="3"/>
  <c r="BC414" i="3"/>
  <c r="BD414" i="3"/>
  <c r="BE414" i="3"/>
  <c r="BF414" i="3"/>
  <c r="BG414" i="3"/>
  <c r="BH414" i="3"/>
  <c r="BI414" i="3"/>
  <c r="BJ414" i="3"/>
  <c r="BK414" i="3"/>
  <c r="BL414" i="3"/>
  <c r="BM414" i="3"/>
  <c r="BN414" i="3"/>
  <c r="BO414" i="3"/>
  <c r="BP414" i="3"/>
  <c r="K415" i="3"/>
  <c r="L415" i="3"/>
  <c r="M415" i="3"/>
  <c r="N415" i="3"/>
  <c r="O415" i="3"/>
  <c r="P415" i="3"/>
  <c r="Q415" i="3"/>
  <c r="R415" i="3"/>
  <c r="S415" i="3"/>
  <c r="T415" i="3"/>
  <c r="U415" i="3"/>
  <c r="V415" i="3"/>
  <c r="W415" i="3"/>
  <c r="X415" i="3"/>
  <c r="Y415" i="3"/>
  <c r="Z415" i="3"/>
  <c r="AA415" i="3"/>
  <c r="AB415" i="3"/>
  <c r="AC415" i="3"/>
  <c r="AD415" i="3"/>
  <c r="AE415" i="3"/>
  <c r="AF415" i="3"/>
  <c r="AG415" i="3"/>
  <c r="AH415" i="3"/>
  <c r="AI415" i="3"/>
  <c r="AJ415" i="3"/>
  <c r="AK415" i="3"/>
  <c r="AL415" i="3"/>
  <c r="AM415" i="3"/>
  <c r="AN415" i="3"/>
  <c r="AO415" i="3"/>
  <c r="AP415" i="3"/>
  <c r="AQ415" i="3"/>
  <c r="AR415" i="3"/>
  <c r="AS415" i="3"/>
  <c r="AT415" i="3"/>
  <c r="AU415" i="3"/>
  <c r="AV415" i="3"/>
  <c r="AW415" i="3"/>
  <c r="AX415" i="3"/>
  <c r="AY415" i="3"/>
  <c r="AZ415" i="3"/>
  <c r="BA415" i="3"/>
  <c r="BB415" i="3"/>
  <c r="BC415" i="3"/>
  <c r="BD415" i="3"/>
  <c r="BE415" i="3"/>
  <c r="BF415" i="3"/>
  <c r="BG415" i="3"/>
  <c r="BH415" i="3"/>
  <c r="BI415" i="3"/>
  <c r="BJ415" i="3"/>
  <c r="BK415" i="3"/>
  <c r="BL415" i="3"/>
  <c r="BM415" i="3"/>
  <c r="BN415" i="3"/>
  <c r="BO415" i="3"/>
  <c r="BP415" i="3"/>
  <c r="K416" i="3"/>
  <c r="L416" i="3"/>
  <c r="M416" i="3"/>
  <c r="N416" i="3"/>
  <c r="O416" i="3"/>
  <c r="P416" i="3"/>
  <c r="Q416" i="3"/>
  <c r="R416" i="3"/>
  <c r="S416" i="3"/>
  <c r="T416" i="3"/>
  <c r="U416" i="3"/>
  <c r="V416" i="3"/>
  <c r="W416" i="3"/>
  <c r="X416" i="3"/>
  <c r="Y416" i="3"/>
  <c r="Z416" i="3"/>
  <c r="AA416" i="3"/>
  <c r="AB416" i="3"/>
  <c r="AC416" i="3"/>
  <c r="AD416" i="3"/>
  <c r="AE416" i="3"/>
  <c r="AF416" i="3"/>
  <c r="AG416" i="3"/>
  <c r="AH416" i="3"/>
  <c r="AI416" i="3"/>
  <c r="AJ416" i="3"/>
  <c r="AK416" i="3"/>
  <c r="AL416" i="3"/>
  <c r="AM416" i="3"/>
  <c r="AN416" i="3"/>
  <c r="AO416" i="3"/>
  <c r="AP416" i="3"/>
  <c r="AQ416" i="3"/>
  <c r="AR416" i="3"/>
  <c r="AS416" i="3"/>
  <c r="AT416" i="3"/>
  <c r="AU416" i="3"/>
  <c r="AV416" i="3"/>
  <c r="AW416" i="3"/>
  <c r="AX416" i="3"/>
  <c r="AY416" i="3"/>
  <c r="AZ416" i="3"/>
  <c r="BA416" i="3"/>
  <c r="BB416" i="3"/>
  <c r="BC416" i="3"/>
  <c r="BD416" i="3"/>
  <c r="BE416" i="3"/>
  <c r="BF416" i="3"/>
  <c r="BG416" i="3"/>
  <c r="BH416" i="3"/>
  <c r="BI416" i="3"/>
  <c r="BJ416" i="3"/>
  <c r="BK416" i="3"/>
  <c r="BL416" i="3"/>
  <c r="BM416" i="3"/>
  <c r="BN416" i="3"/>
  <c r="BO416" i="3"/>
  <c r="BP416" i="3"/>
  <c r="K417" i="3"/>
  <c r="L417" i="3"/>
  <c r="M417" i="3"/>
  <c r="N417" i="3"/>
  <c r="O417" i="3"/>
  <c r="P417" i="3"/>
  <c r="Q417" i="3"/>
  <c r="R417" i="3"/>
  <c r="S417" i="3"/>
  <c r="T417" i="3"/>
  <c r="U417" i="3"/>
  <c r="V417" i="3"/>
  <c r="W417" i="3"/>
  <c r="X417" i="3"/>
  <c r="Y417" i="3"/>
  <c r="Z417" i="3"/>
  <c r="AA417" i="3"/>
  <c r="AB417" i="3"/>
  <c r="AC417" i="3"/>
  <c r="AD417" i="3"/>
  <c r="AE417" i="3"/>
  <c r="AF417" i="3"/>
  <c r="AG417" i="3"/>
  <c r="AH417" i="3"/>
  <c r="AI417" i="3"/>
  <c r="AJ417" i="3"/>
  <c r="AJ420" i="3" s="1"/>
  <c r="AK417" i="3"/>
  <c r="AL417" i="3"/>
  <c r="AM417" i="3"/>
  <c r="AN417" i="3"/>
  <c r="AO417" i="3"/>
  <c r="AP417" i="3"/>
  <c r="AQ417" i="3"/>
  <c r="AR417" i="3"/>
  <c r="AR420" i="3" s="1"/>
  <c r="AS417" i="3"/>
  <c r="AT417" i="3"/>
  <c r="AU417" i="3"/>
  <c r="AV417" i="3"/>
  <c r="AW417" i="3"/>
  <c r="AX417" i="3"/>
  <c r="AY417" i="3"/>
  <c r="AZ417" i="3"/>
  <c r="AZ420" i="3" s="1"/>
  <c r="BA417" i="3"/>
  <c r="BB417" i="3"/>
  <c r="BC417" i="3"/>
  <c r="BD417" i="3"/>
  <c r="BE417" i="3"/>
  <c r="BF417" i="3"/>
  <c r="BG417" i="3"/>
  <c r="BH417" i="3"/>
  <c r="BH420" i="3" s="1"/>
  <c r="BI417" i="3"/>
  <c r="BJ417" i="3"/>
  <c r="BK417" i="3"/>
  <c r="BL417" i="3"/>
  <c r="BM417" i="3"/>
  <c r="BN417" i="3"/>
  <c r="BO417" i="3"/>
  <c r="BP417" i="3"/>
  <c r="BP420" i="3" s="1"/>
  <c r="K418" i="3"/>
  <c r="L418" i="3"/>
  <c r="M418" i="3"/>
  <c r="N418" i="3"/>
  <c r="O418" i="3"/>
  <c r="P418" i="3"/>
  <c r="Q418" i="3"/>
  <c r="R418" i="3"/>
  <c r="R420" i="3" s="1"/>
  <c r="S418" i="3"/>
  <c r="T418" i="3"/>
  <c r="U418" i="3"/>
  <c r="V418" i="3"/>
  <c r="W418" i="3"/>
  <c r="X418" i="3"/>
  <c r="Y418" i="3"/>
  <c r="Z418" i="3"/>
  <c r="Z420" i="3" s="1"/>
  <c r="AA418" i="3"/>
  <c r="AB418" i="3"/>
  <c r="AC418" i="3"/>
  <c r="AD418" i="3"/>
  <c r="AE418" i="3"/>
  <c r="AF418" i="3"/>
  <c r="AG418" i="3"/>
  <c r="AH418" i="3"/>
  <c r="AH420" i="3" s="1"/>
  <c r="AI418" i="3"/>
  <c r="AJ418" i="3"/>
  <c r="AK418" i="3"/>
  <c r="AL418" i="3"/>
  <c r="AM418" i="3"/>
  <c r="AN418" i="3"/>
  <c r="AO418" i="3"/>
  <c r="AP418" i="3"/>
  <c r="AP420" i="3" s="1"/>
  <c r="AQ418" i="3"/>
  <c r="AR418" i="3"/>
  <c r="AS418" i="3"/>
  <c r="AT418" i="3"/>
  <c r="AU418" i="3"/>
  <c r="AV418" i="3"/>
  <c r="AW418" i="3"/>
  <c r="AX418" i="3"/>
  <c r="AX420" i="3" s="1"/>
  <c r="AY418" i="3"/>
  <c r="AZ418" i="3"/>
  <c r="BA418" i="3"/>
  <c r="BB418" i="3"/>
  <c r="BC418" i="3"/>
  <c r="BD418" i="3"/>
  <c r="BE418" i="3"/>
  <c r="BF418" i="3"/>
  <c r="BF420" i="3" s="1"/>
  <c r="BG418" i="3"/>
  <c r="BH418" i="3"/>
  <c r="BI418" i="3"/>
  <c r="BJ418" i="3"/>
  <c r="BK418" i="3"/>
  <c r="BL418" i="3"/>
  <c r="BM418" i="3"/>
  <c r="BN418" i="3"/>
  <c r="BN420" i="3" s="1"/>
  <c r="BO418" i="3"/>
  <c r="BP418" i="3"/>
  <c r="K419" i="3"/>
  <c r="L419" i="3"/>
  <c r="M419" i="3"/>
  <c r="N419" i="3"/>
  <c r="O419" i="3"/>
  <c r="P419" i="3"/>
  <c r="P420" i="3" s="1"/>
  <c r="P434" i="3" s="1"/>
  <c r="P435" i="3" s="1"/>
  <c r="Q419" i="3"/>
  <c r="R419" i="3"/>
  <c r="S419" i="3"/>
  <c r="T419" i="3"/>
  <c r="U419" i="3"/>
  <c r="V419" i="3"/>
  <c r="W419" i="3"/>
  <c r="X419" i="3"/>
  <c r="X420" i="3" s="1"/>
  <c r="Y419" i="3"/>
  <c r="Y420" i="3" s="1"/>
  <c r="Z419" i="3"/>
  <c r="AA419" i="3"/>
  <c r="AB419" i="3"/>
  <c r="AC419" i="3"/>
  <c r="AD419" i="3"/>
  <c r="AE419" i="3"/>
  <c r="AF419" i="3"/>
  <c r="AF420" i="3" s="1"/>
  <c r="AG419" i="3"/>
  <c r="AG420" i="3" s="1"/>
  <c r="AH419" i="3"/>
  <c r="AI419" i="3"/>
  <c r="AJ419" i="3"/>
  <c r="AK419" i="3"/>
  <c r="AL419" i="3"/>
  <c r="AM419" i="3"/>
  <c r="AN419" i="3"/>
  <c r="AN420" i="3" s="1"/>
  <c r="AO419" i="3"/>
  <c r="AO420" i="3" s="1"/>
  <c r="AP419" i="3"/>
  <c r="AQ419" i="3"/>
  <c r="AR419" i="3"/>
  <c r="AS419" i="3"/>
  <c r="AT419" i="3"/>
  <c r="AU419" i="3"/>
  <c r="AV419" i="3"/>
  <c r="AV420" i="3" s="1"/>
  <c r="AV434" i="3" s="1"/>
  <c r="AW419" i="3"/>
  <c r="AW420" i="3" s="1"/>
  <c r="AX419" i="3"/>
  <c r="AY419" i="3"/>
  <c r="AZ419" i="3"/>
  <c r="BA419" i="3"/>
  <c r="BB419" i="3"/>
  <c r="BC419" i="3"/>
  <c r="BD419" i="3"/>
  <c r="BD420" i="3" s="1"/>
  <c r="BE419" i="3"/>
  <c r="BE420" i="3" s="1"/>
  <c r="BF419" i="3"/>
  <c r="BG419" i="3"/>
  <c r="BH419" i="3"/>
  <c r="BI419" i="3"/>
  <c r="BJ419" i="3"/>
  <c r="BK419" i="3"/>
  <c r="BL419" i="3"/>
  <c r="BL420" i="3" s="1"/>
  <c r="BL434" i="3" s="1"/>
  <c r="BM419" i="3"/>
  <c r="BM420" i="3" s="1"/>
  <c r="BN419" i="3"/>
  <c r="BO419" i="3"/>
  <c r="BO420" i="3" s="1"/>
  <c r="BP419" i="3"/>
  <c r="K420" i="3"/>
  <c r="L420" i="3"/>
  <c r="M420" i="3"/>
  <c r="N420" i="3"/>
  <c r="O420" i="3"/>
  <c r="Q420" i="3"/>
  <c r="S420" i="3"/>
  <c r="T420" i="3"/>
  <c r="U420" i="3"/>
  <c r="V420" i="3"/>
  <c r="W420" i="3"/>
  <c r="AA420" i="3"/>
  <c r="AB420" i="3"/>
  <c r="AC420" i="3"/>
  <c r="AD420" i="3"/>
  <c r="AE420" i="3"/>
  <c r="AI420" i="3"/>
  <c r="AK420" i="3"/>
  <c r="AL420" i="3"/>
  <c r="AM420" i="3"/>
  <c r="AQ420" i="3"/>
  <c r="AS420" i="3"/>
  <c r="AT420" i="3"/>
  <c r="AU420" i="3"/>
  <c r="AY420" i="3"/>
  <c r="BA420" i="3"/>
  <c r="BB420" i="3"/>
  <c r="BC420" i="3"/>
  <c r="BG420" i="3"/>
  <c r="BI420" i="3"/>
  <c r="BJ420" i="3"/>
  <c r="BK420" i="3"/>
  <c r="K422" i="3"/>
  <c r="L422" i="3"/>
  <c r="M422" i="3"/>
  <c r="N422" i="3"/>
  <c r="O422" i="3"/>
  <c r="P422" i="3"/>
  <c r="Q422" i="3"/>
  <c r="R422" i="3"/>
  <c r="S422" i="3"/>
  <c r="T422" i="3"/>
  <c r="U422" i="3"/>
  <c r="V422" i="3"/>
  <c r="W422" i="3"/>
  <c r="X422" i="3"/>
  <c r="Y422" i="3"/>
  <c r="Z422" i="3"/>
  <c r="AA422" i="3"/>
  <c r="AB422" i="3"/>
  <c r="AC422" i="3"/>
  <c r="AD422" i="3"/>
  <c r="AE422" i="3"/>
  <c r="AF422" i="3"/>
  <c r="AG422" i="3"/>
  <c r="AH422" i="3"/>
  <c r="AI422" i="3"/>
  <c r="AJ422" i="3"/>
  <c r="AK422" i="3"/>
  <c r="AL422" i="3"/>
  <c r="AM422" i="3"/>
  <c r="AN422" i="3"/>
  <c r="AO422" i="3"/>
  <c r="AP422" i="3"/>
  <c r="AQ422" i="3"/>
  <c r="AR422" i="3"/>
  <c r="AS422" i="3"/>
  <c r="AT422" i="3"/>
  <c r="AU422" i="3"/>
  <c r="AV422" i="3"/>
  <c r="AW422" i="3"/>
  <c r="AX422" i="3"/>
  <c r="AY422" i="3"/>
  <c r="AZ422" i="3"/>
  <c r="BA422" i="3"/>
  <c r="BB422" i="3"/>
  <c r="BC422" i="3"/>
  <c r="BD422" i="3"/>
  <c r="BE422" i="3"/>
  <c r="BF422" i="3"/>
  <c r="BG422" i="3"/>
  <c r="BH422" i="3"/>
  <c r="BI422" i="3"/>
  <c r="BJ422" i="3"/>
  <c r="BK422" i="3"/>
  <c r="BL422" i="3"/>
  <c r="BM422" i="3"/>
  <c r="BN422" i="3"/>
  <c r="BO422" i="3"/>
  <c r="BP422" i="3"/>
  <c r="K423" i="3"/>
  <c r="L423" i="3"/>
  <c r="M423" i="3"/>
  <c r="N423" i="3"/>
  <c r="O423" i="3"/>
  <c r="P423" i="3"/>
  <c r="Q423" i="3"/>
  <c r="R423" i="3"/>
  <c r="S423" i="3"/>
  <c r="T423" i="3"/>
  <c r="U423" i="3"/>
  <c r="V423" i="3"/>
  <c r="W423" i="3"/>
  <c r="X423" i="3"/>
  <c r="Y423" i="3"/>
  <c r="Z423" i="3"/>
  <c r="AA423" i="3"/>
  <c r="AB423" i="3"/>
  <c r="AC423" i="3"/>
  <c r="AD423" i="3"/>
  <c r="AE423" i="3"/>
  <c r="AF423" i="3"/>
  <c r="AG423" i="3"/>
  <c r="AH423" i="3"/>
  <c r="AI423" i="3"/>
  <c r="AJ423" i="3"/>
  <c r="AK423" i="3"/>
  <c r="AL423" i="3"/>
  <c r="AM423" i="3"/>
  <c r="AN423" i="3"/>
  <c r="AO423" i="3"/>
  <c r="AP423" i="3"/>
  <c r="AQ423" i="3"/>
  <c r="AR423" i="3"/>
  <c r="AS423" i="3"/>
  <c r="AT423" i="3"/>
  <c r="AU423" i="3"/>
  <c r="AV423" i="3"/>
  <c r="AW423" i="3"/>
  <c r="AX423" i="3"/>
  <c r="AY423" i="3"/>
  <c r="AZ423" i="3"/>
  <c r="BA423" i="3"/>
  <c r="BB423" i="3"/>
  <c r="BC423" i="3"/>
  <c r="BD423" i="3"/>
  <c r="BE423" i="3"/>
  <c r="BF423" i="3"/>
  <c r="BG423" i="3"/>
  <c r="BH423" i="3"/>
  <c r="BI423" i="3"/>
  <c r="BJ423" i="3"/>
  <c r="BK423" i="3"/>
  <c r="BL423" i="3"/>
  <c r="BM423" i="3"/>
  <c r="BN423" i="3"/>
  <c r="BO423" i="3"/>
  <c r="BP423" i="3"/>
  <c r="K424" i="3"/>
  <c r="L424" i="3"/>
  <c r="M424" i="3"/>
  <c r="N424" i="3"/>
  <c r="O424" i="3"/>
  <c r="P424" i="3"/>
  <c r="Q424" i="3"/>
  <c r="R424" i="3"/>
  <c r="S424" i="3"/>
  <c r="T424" i="3"/>
  <c r="U424" i="3"/>
  <c r="V424" i="3"/>
  <c r="W424" i="3"/>
  <c r="X424" i="3"/>
  <c r="Y424" i="3"/>
  <c r="Z424" i="3"/>
  <c r="AA424" i="3"/>
  <c r="AB424" i="3"/>
  <c r="AC424" i="3"/>
  <c r="AD424" i="3"/>
  <c r="AE424" i="3"/>
  <c r="AF424" i="3"/>
  <c r="AG424" i="3"/>
  <c r="AH424" i="3"/>
  <c r="AI424" i="3"/>
  <c r="AJ424" i="3"/>
  <c r="AK424" i="3"/>
  <c r="AL424" i="3"/>
  <c r="AM424" i="3"/>
  <c r="AN424" i="3"/>
  <c r="AO424" i="3"/>
  <c r="AP424" i="3"/>
  <c r="AQ424" i="3"/>
  <c r="AR424" i="3"/>
  <c r="AS424" i="3"/>
  <c r="AT424" i="3"/>
  <c r="AU424" i="3"/>
  <c r="AV424" i="3"/>
  <c r="AW424" i="3"/>
  <c r="AX424" i="3"/>
  <c r="AY424" i="3"/>
  <c r="AZ424" i="3"/>
  <c r="BA424" i="3"/>
  <c r="BB424" i="3"/>
  <c r="BC424" i="3"/>
  <c r="BD424" i="3"/>
  <c r="BE424" i="3"/>
  <c r="BF424" i="3"/>
  <c r="BG424" i="3"/>
  <c r="BH424" i="3"/>
  <c r="BI424" i="3"/>
  <c r="BJ424" i="3"/>
  <c r="BK424" i="3"/>
  <c r="BL424" i="3"/>
  <c r="BM424" i="3"/>
  <c r="BN424" i="3"/>
  <c r="BO424" i="3"/>
  <c r="BP424" i="3"/>
  <c r="K425" i="3"/>
  <c r="L425" i="3"/>
  <c r="M425" i="3"/>
  <c r="N425" i="3"/>
  <c r="O425" i="3"/>
  <c r="P425" i="3"/>
  <c r="Q425" i="3"/>
  <c r="R425" i="3"/>
  <c r="S425" i="3"/>
  <c r="T425" i="3"/>
  <c r="U425" i="3"/>
  <c r="V425" i="3"/>
  <c r="W425" i="3"/>
  <c r="X425" i="3"/>
  <c r="Y425" i="3"/>
  <c r="Z425" i="3"/>
  <c r="AA425" i="3"/>
  <c r="AB425" i="3"/>
  <c r="AC425" i="3"/>
  <c r="AD425" i="3"/>
  <c r="AE425" i="3"/>
  <c r="AF425" i="3"/>
  <c r="AG425" i="3"/>
  <c r="AH425" i="3"/>
  <c r="AI425" i="3"/>
  <c r="AJ425" i="3"/>
  <c r="AK425" i="3"/>
  <c r="AL425" i="3"/>
  <c r="AM425" i="3"/>
  <c r="AN425" i="3"/>
  <c r="AO425" i="3"/>
  <c r="AP425" i="3"/>
  <c r="AQ425" i="3"/>
  <c r="AR425" i="3"/>
  <c r="AS425" i="3"/>
  <c r="AT425" i="3"/>
  <c r="AU425" i="3"/>
  <c r="AV425" i="3"/>
  <c r="AW425" i="3"/>
  <c r="AX425" i="3"/>
  <c r="AY425" i="3"/>
  <c r="AZ425" i="3"/>
  <c r="BA425" i="3"/>
  <c r="BB425" i="3"/>
  <c r="BC425" i="3"/>
  <c r="BD425" i="3"/>
  <c r="BE425" i="3"/>
  <c r="BF425" i="3"/>
  <c r="BG425" i="3"/>
  <c r="BH425" i="3"/>
  <c r="BI425" i="3"/>
  <c r="BJ425" i="3"/>
  <c r="BK425" i="3"/>
  <c r="BL425" i="3"/>
  <c r="BM425" i="3"/>
  <c r="BN425" i="3"/>
  <c r="BO425" i="3"/>
  <c r="BP425" i="3"/>
  <c r="K426" i="3"/>
  <c r="L426" i="3"/>
  <c r="M426" i="3"/>
  <c r="N426" i="3"/>
  <c r="O426" i="3"/>
  <c r="P426" i="3"/>
  <c r="Q426" i="3"/>
  <c r="R426" i="3"/>
  <c r="S426" i="3"/>
  <c r="T426" i="3"/>
  <c r="U426" i="3"/>
  <c r="V426" i="3"/>
  <c r="W426" i="3"/>
  <c r="X426" i="3"/>
  <c r="Y426" i="3"/>
  <c r="Z426" i="3"/>
  <c r="AA426" i="3"/>
  <c r="AB426" i="3"/>
  <c r="AC426" i="3"/>
  <c r="AD426" i="3"/>
  <c r="AE426" i="3"/>
  <c r="AF426" i="3"/>
  <c r="AG426" i="3"/>
  <c r="AH426" i="3"/>
  <c r="AI426" i="3"/>
  <c r="AJ426" i="3"/>
  <c r="AK426" i="3"/>
  <c r="AL426" i="3"/>
  <c r="AM426" i="3"/>
  <c r="AN426" i="3"/>
  <c r="AO426" i="3"/>
  <c r="AP426" i="3"/>
  <c r="AQ426" i="3"/>
  <c r="AR426" i="3"/>
  <c r="AS426" i="3"/>
  <c r="AT426" i="3"/>
  <c r="AU426" i="3"/>
  <c r="AV426" i="3"/>
  <c r="AW426" i="3"/>
  <c r="AX426" i="3"/>
  <c r="AY426" i="3"/>
  <c r="AZ426" i="3"/>
  <c r="BA426" i="3"/>
  <c r="BB426" i="3"/>
  <c r="BC426" i="3"/>
  <c r="BD426" i="3"/>
  <c r="BE426" i="3"/>
  <c r="BF426" i="3"/>
  <c r="BG426" i="3"/>
  <c r="BH426" i="3"/>
  <c r="BI426" i="3"/>
  <c r="BJ426" i="3"/>
  <c r="BK426" i="3"/>
  <c r="BL426" i="3"/>
  <c r="BM426" i="3"/>
  <c r="BN426" i="3"/>
  <c r="BO426" i="3"/>
  <c r="BP426" i="3"/>
  <c r="K427" i="3"/>
  <c r="L427" i="3"/>
  <c r="M427" i="3"/>
  <c r="N427" i="3"/>
  <c r="O427" i="3"/>
  <c r="P427" i="3"/>
  <c r="Q427" i="3"/>
  <c r="R427" i="3"/>
  <c r="S427" i="3"/>
  <c r="T427" i="3"/>
  <c r="U427" i="3"/>
  <c r="V427" i="3"/>
  <c r="W427" i="3"/>
  <c r="X427" i="3"/>
  <c r="Y427" i="3"/>
  <c r="Z427" i="3"/>
  <c r="AA427" i="3"/>
  <c r="AB427" i="3"/>
  <c r="AC427" i="3"/>
  <c r="AD427" i="3"/>
  <c r="AE427" i="3"/>
  <c r="AF427" i="3"/>
  <c r="AG427" i="3"/>
  <c r="AH427" i="3"/>
  <c r="AI427" i="3"/>
  <c r="AJ427" i="3"/>
  <c r="AK427" i="3"/>
  <c r="AL427" i="3"/>
  <c r="AM427" i="3"/>
  <c r="AN427" i="3"/>
  <c r="AO427" i="3"/>
  <c r="AP427" i="3"/>
  <c r="AQ427" i="3"/>
  <c r="AR427" i="3"/>
  <c r="AS427" i="3"/>
  <c r="AT427" i="3"/>
  <c r="AU427" i="3"/>
  <c r="AV427" i="3"/>
  <c r="AW427" i="3"/>
  <c r="AX427" i="3"/>
  <c r="AY427" i="3"/>
  <c r="AZ427" i="3"/>
  <c r="BA427" i="3"/>
  <c r="BB427" i="3"/>
  <c r="BC427" i="3"/>
  <c r="BD427" i="3"/>
  <c r="BE427" i="3"/>
  <c r="BF427" i="3"/>
  <c r="BG427" i="3"/>
  <c r="BH427" i="3"/>
  <c r="BI427" i="3"/>
  <c r="BJ427" i="3"/>
  <c r="BK427" i="3"/>
  <c r="BL427" i="3"/>
  <c r="BM427" i="3"/>
  <c r="BN427" i="3"/>
  <c r="BO427" i="3"/>
  <c r="BP427" i="3"/>
  <c r="K428" i="3"/>
  <c r="L428" i="3"/>
  <c r="M428" i="3"/>
  <c r="N428" i="3"/>
  <c r="O428" i="3"/>
  <c r="P428" i="3"/>
  <c r="Q428" i="3"/>
  <c r="R428" i="3"/>
  <c r="S428" i="3"/>
  <c r="T428" i="3"/>
  <c r="U428" i="3"/>
  <c r="V428" i="3"/>
  <c r="W428" i="3"/>
  <c r="X428" i="3"/>
  <c r="Y428" i="3"/>
  <c r="Z428" i="3"/>
  <c r="AA428" i="3"/>
  <c r="AB428" i="3"/>
  <c r="AC428" i="3"/>
  <c r="AD428" i="3"/>
  <c r="AE428" i="3"/>
  <c r="AF428" i="3"/>
  <c r="AG428" i="3"/>
  <c r="AH428" i="3"/>
  <c r="AI428" i="3"/>
  <c r="AJ428" i="3"/>
  <c r="AK428" i="3"/>
  <c r="AL428" i="3"/>
  <c r="AM428" i="3"/>
  <c r="AN428" i="3"/>
  <c r="AO428" i="3"/>
  <c r="AP428" i="3"/>
  <c r="AQ428" i="3"/>
  <c r="AR428" i="3"/>
  <c r="AS428" i="3"/>
  <c r="AT428" i="3"/>
  <c r="AU428" i="3"/>
  <c r="AV428" i="3"/>
  <c r="AW428" i="3"/>
  <c r="AX428" i="3"/>
  <c r="AY428" i="3"/>
  <c r="AZ428" i="3"/>
  <c r="BA428" i="3"/>
  <c r="BB428" i="3"/>
  <c r="BC428" i="3"/>
  <c r="BD428" i="3"/>
  <c r="BE428" i="3"/>
  <c r="BF428" i="3"/>
  <c r="BG428" i="3"/>
  <c r="BH428" i="3"/>
  <c r="BI428" i="3"/>
  <c r="BJ428" i="3"/>
  <c r="BK428" i="3"/>
  <c r="BL428" i="3"/>
  <c r="BM428" i="3"/>
  <c r="BN428" i="3"/>
  <c r="BO428" i="3"/>
  <c r="BP428" i="3"/>
  <c r="K429" i="3"/>
  <c r="L429" i="3"/>
  <c r="M429" i="3"/>
  <c r="N429" i="3"/>
  <c r="O429" i="3"/>
  <c r="P429" i="3"/>
  <c r="Q429" i="3"/>
  <c r="R429" i="3"/>
  <c r="S429" i="3"/>
  <c r="T429" i="3"/>
  <c r="U429" i="3"/>
  <c r="V429" i="3"/>
  <c r="W429" i="3"/>
  <c r="X429" i="3"/>
  <c r="Y429" i="3"/>
  <c r="Z429" i="3"/>
  <c r="AA429" i="3"/>
  <c r="AB429" i="3"/>
  <c r="AC429" i="3"/>
  <c r="AD429" i="3"/>
  <c r="AE429" i="3"/>
  <c r="AF429" i="3"/>
  <c r="AG429" i="3"/>
  <c r="AH429" i="3"/>
  <c r="AI429" i="3"/>
  <c r="AJ429" i="3"/>
  <c r="AK429" i="3"/>
  <c r="AL429" i="3"/>
  <c r="AM429" i="3"/>
  <c r="AN429" i="3"/>
  <c r="AO429" i="3"/>
  <c r="AP429" i="3"/>
  <c r="AQ429" i="3"/>
  <c r="AR429" i="3"/>
  <c r="AS429" i="3"/>
  <c r="AT429" i="3"/>
  <c r="AU429" i="3"/>
  <c r="AV429" i="3"/>
  <c r="AW429" i="3"/>
  <c r="AX429" i="3"/>
  <c r="AY429" i="3"/>
  <c r="AZ429" i="3"/>
  <c r="BA429" i="3"/>
  <c r="BB429" i="3"/>
  <c r="BC429" i="3"/>
  <c r="BD429" i="3"/>
  <c r="BE429" i="3"/>
  <c r="BF429" i="3"/>
  <c r="BG429" i="3"/>
  <c r="BH429" i="3"/>
  <c r="BI429" i="3"/>
  <c r="BJ429" i="3"/>
  <c r="BK429" i="3"/>
  <c r="BL429" i="3"/>
  <c r="BM429" i="3"/>
  <c r="BN429" i="3"/>
  <c r="BO429" i="3"/>
  <c r="BP429" i="3"/>
  <c r="K430" i="3"/>
  <c r="L430" i="3"/>
  <c r="M430" i="3"/>
  <c r="N430" i="3"/>
  <c r="O430" i="3"/>
  <c r="P430" i="3"/>
  <c r="P433" i="3" s="1"/>
  <c r="Q430" i="3"/>
  <c r="R430" i="3"/>
  <c r="S430" i="3"/>
  <c r="T430" i="3"/>
  <c r="U430" i="3"/>
  <c r="V430" i="3"/>
  <c r="W430" i="3"/>
  <c r="X430" i="3"/>
  <c r="X433" i="3" s="1"/>
  <c r="Y430" i="3"/>
  <c r="Z430" i="3"/>
  <c r="AA430" i="3"/>
  <c r="AB430" i="3"/>
  <c r="AC430" i="3"/>
  <c r="AD430" i="3"/>
  <c r="AE430" i="3"/>
  <c r="AF430" i="3"/>
  <c r="AF433" i="3" s="1"/>
  <c r="AG430" i="3"/>
  <c r="AH430" i="3"/>
  <c r="AI430" i="3"/>
  <c r="AJ430" i="3"/>
  <c r="AJ433" i="3" s="1"/>
  <c r="AJ434" i="3" s="1"/>
  <c r="AK430" i="3"/>
  <c r="AL430" i="3"/>
  <c r="AM430" i="3"/>
  <c r="AN430" i="3"/>
  <c r="AN433" i="3" s="1"/>
  <c r="AO430" i="3"/>
  <c r="AP430" i="3"/>
  <c r="AQ430" i="3"/>
  <c r="AR430" i="3"/>
  <c r="AR433" i="3" s="1"/>
  <c r="AR434" i="3" s="1"/>
  <c r="AS430" i="3"/>
  <c r="AT430" i="3"/>
  <c r="AU430" i="3"/>
  <c r="AV430" i="3"/>
  <c r="AV433" i="3" s="1"/>
  <c r="AW430" i="3"/>
  <c r="AX430" i="3"/>
  <c r="AY430" i="3"/>
  <c r="AZ430" i="3"/>
  <c r="AZ433" i="3" s="1"/>
  <c r="AZ434" i="3" s="1"/>
  <c r="AZ435" i="3" s="1"/>
  <c r="BA430" i="3"/>
  <c r="BB430" i="3"/>
  <c r="BC430" i="3"/>
  <c r="BD430" i="3"/>
  <c r="BD433" i="3" s="1"/>
  <c r="BE430" i="3"/>
  <c r="BF430" i="3"/>
  <c r="BG430" i="3"/>
  <c r="BH430" i="3"/>
  <c r="BH433" i="3" s="1"/>
  <c r="BH434" i="3" s="1"/>
  <c r="BH435" i="3" s="1"/>
  <c r="BI430" i="3"/>
  <c r="BJ430" i="3"/>
  <c r="BK430" i="3"/>
  <c r="BL430" i="3"/>
  <c r="BL433" i="3" s="1"/>
  <c r="BM430" i="3"/>
  <c r="BN430" i="3"/>
  <c r="BO430" i="3"/>
  <c r="BP430" i="3"/>
  <c r="K431" i="3"/>
  <c r="L431" i="3"/>
  <c r="M431" i="3"/>
  <c r="N431" i="3"/>
  <c r="N433" i="3" s="1"/>
  <c r="N434" i="3" s="1"/>
  <c r="O431" i="3"/>
  <c r="P431" i="3"/>
  <c r="Q431" i="3"/>
  <c r="R431" i="3"/>
  <c r="S431" i="3"/>
  <c r="T431" i="3"/>
  <c r="U431" i="3"/>
  <c r="V431" i="3"/>
  <c r="V433" i="3" s="1"/>
  <c r="V434" i="3" s="1"/>
  <c r="W431" i="3"/>
  <c r="X431" i="3"/>
  <c r="Y431" i="3"/>
  <c r="Z431" i="3"/>
  <c r="AA431" i="3"/>
  <c r="AB431" i="3"/>
  <c r="AC431" i="3"/>
  <c r="AD431" i="3"/>
  <c r="AD433" i="3" s="1"/>
  <c r="AD434" i="3" s="1"/>
  <c r="AE431" i="3"/>
  <c r="AF431" i="3"/>
  <c r="AG431" i="3"/>
  <c r="AH431" i="3"/>
  <c r="AI431" i="3"/>
  <c r="AJ431" i="3"/>
  <c r="AK431" i="3"/>
  <c r="AL431" i="3"/>
  <c r="AL433" i="3" s="1"/>
  <c r="AL434" i="3" s="1"/>
  <c r="AL435" i="3" s="1"/>
  <c r="AM431" i="3"/>
  <c r="AN431" i="3"/>
  <c r="AO431" i="3"/>
  <c r="AP431" i="3"/>
  <c r="AQ431" i="3"/>
  <c r="AR431" i="3"/>
  <c r="AS431" i="3"/>
  <c r="AT431" i="3"/>
  <c r="AT433" i="3" s="1"/>
  <c r="AT434" i="3" s="1"/>
  <c r="AU431" i="3"/>
  <c r="AV431" i="3"/>
  <c r="AW431" i="3"/>
  <c r="AW433" i="3" s="1"/>
  <c r="AX431" i="3"/>
  <c r="AY431" i="3"/>
  <c r="AZ431" i="3"/>
  <c r="BA431" i="3"/>
  <c r="BB431" i="3"/>
  <c r="BB433" i="3" s="1"/>
  <c r="BB434" i="3" s="1"/>
  <c r="BC431" i="3"/>
  <c r="BD431" i="3"/>
  <c r="BE431" i="3"/>
  <c r="BE433" i="3" s="1"/>
  <c r="BF431" i="3"/>
  <c r="BG431" i="3"/>
  <c r="BH431" i="3"/>
  <c r="BI431" i="3"/>
  <c r="BJ431" i="3"/>
  <c r="BJ433" i="3" s="1"/>
  <c r="BJ434" i="3" s="1"/>
  <c r="BK431" i="3"/>
  <c r="BL431" i="3"/>
  <c r="BM431" i="3"/>
  <c r="BM433" i="3" s="1"/>
  <c r="BN431" i="3"/>
  <c r="BO431" i="3"/>
  <c r="BO433" i="3" s="1"/>
  <c r="BO434" i="3" s="1"/>
  <c r="BP431" i="3"/>
  <c r="K432" i="3"/>
  <c r="L432" i="3"/>
  <c r="L433" i="3" s="1"/>
  <c r="L434" i="3" s="1"/>
  <c r="L435" i="3" s="1"/>
  <c r="M432" i="3"/>
  <c r="N432" i="3"/>
  <c r="O432" i="3"/>
  <c r="P432" i="3"/>
  <c r="Q432" i="3"/>
  <c r="R432" i="3"/>
  <c r="S432" i="3"/>
  <c r="T432" i="3"/>
  <c r="T433" i="3" s="1"/>
  <c r="T434" i="3" s="1"/>
  <c r="U432" i="3"/>
  <c r="V432" i="3"/>
  <c r="W432" i="3"/>
  <c r="X432" i="3"/>
  <c r="Y432" i="3"/>
  <c r="Y433" i="3" s="1"/>
  <c r="Z432" i="3"/>
  <c r="AA432" i="3"/>
  <c r="AB432" i="3"/>
  <c r="AB433" i="3" s="1"/>
  <c r="AB434" i="3" s="1"/>
  <c r="AB435" i="3" s="1"/>
  <c r="AC432" i="3"/>
  <c r="AD432" i="3"/>
  <c r="AE432" i="3"/>
  <c r="AF432" i="3"/>
  <c r="AG432" i="3"/>
  <c r="AG433" i="3" s="1"/>
  <c r="AH432" i="3"/>
  <c r="AI432" i="3"/>
  <c r="AJ432" i="3"/>
  <c r="AK432" i="3"/>
  <c r="AL432" i="3"/>
  <c r="AM432" i="3"/>
  <c r="AM433" i="3" s="1"/>
  <c r="AM434" i="3" s="1"/>
  <c r="AM435" i="3" s="1"/>
  <c r="AN432" i="3"/>
  <c r="AO432" i="3"/>
  <c r="AO433" i="3" s="1"/>
  <c r="AP432" i="3"/>
  <c r="AQ432" i="3"/>
  <c r="AR432" i="3"/>
  <c r="AS432" i="3"/>
  <c r="AT432" i="3"/>
  <c r="AU432" i="3"/>
  <c r="AU433" i="3" s="1"/>
  <c r="AU434" i="3" s="1"/>
  <c r="AU435" i="3" s="1"/>
  <c r="AV432" i="3"/>
  <c r="AW432" i="3"/>
  <c r="AX432" i="3"/>
  <c r="AY432" i="3"/>
  <c r="AZ432" i="3"/>
  <c r="BA432" i="3"/>
  <c r="BB432" i="3"/>
  <c r="BC432" i="3"/>
  <c r="BC433" i="3" s="1"/>
  <c r="BC434" i="3" s="1"/>
  <c r="BC435" i="3" s="1"/>
  <c r="BD432" i="3"/>
  <c r="BE432" i="3"/>
  <c r="BF432" i="3"/>
  <c r="BG432" i="3"/>
  <c r="BG433" i="3" s="1"/>
  <c r="BG434" i="3" s="1"/>
  <c r="BH432" i="3"/>
  <c r="BI432" i="3"/>
  <c r="BJ432" i="3"/>
  <c r="BK432" i="3"/>
  <c r="BK433" i="3" s="1"/>
  <c r="BK434" i="3" s="1"/>
  <c r="BK435" i="3" s="1"/>
  <c r="BL432" i="3"/>
  <c r="BM432" i="3"/>
  <c r="BN432" i="3"/>
  <c r="BO432" i="3"/>
  <c r="BP432" i="3"/>
  <c r="K433" i="3"/>
  <c r="M433" i="3"/>
  <c r="M434" i="3" s="1"/>
  <c r="M435" i="3" s="1"/>
  <c r="O433" i="3"/>
  <c r="O434" i="3" s="1"/>
  <c r="Q433" i="3"/>
  <c r="Q434" i="3" s="1"/>
  <c r="Q435" i="3" s="1"/>
  <c r="R433" i="3"/>
  <c r="R434" i="3" s="1"/>
  <c r="R435" i="3" s="1"/>
  <c r="S433" i="3"/>
  <c r="U433" i="3"/>
  <c r="U434" i="3" s="1"/>
  <c r="W433" i="3"/>
  <c r="W434" i="3" s="1"/>
  <c r="W435" i="3" s="1"/>
  <c r="Z433" i="3"/>
  <c r="AA433" i="3"/>
  <c r="AC433" i="3"/>
  <c r="AC434" i="3" s="1"/>
  <c r="AC435" i="3" s="1"/>
  <c r="AE433" i="3"/>
  <c r="AE434" i="3" s="1"/>
  <c r="AE435" i="3" s="1"/>
  <c r="AH433" i="3"/>
  <c r="AH434" i="3" s="1"/>
  <c r="AH435" i="3" s="1"/>
  <c r="AI433" i="3"/>
  <c r="AK433" i="3"/>
  <c r="AK434" i="3" s="1"/>
  <c r="AP433" i="3"/>
  <c r="AP434" i="3" s="1"/>
  <c r="AQ433" i="3"/>
  <c r="AS433" i="3"/>
  <c r="AS434" i="3" s="1"/>
  <c r="AS435" i="3" s="1"/>
  <c r="AX433" i="3"/>
  <c r="AY433" i="3"/>
  <c r="BA433" i="3"/>
  <c r="BA434" i="3" s="1"/>
  <c r="BF433" i="3"/>
  <c r="BF434" i="3" s="1"/>
  <c r="BI433" i="3"/>
  <c r="BI434" i="3" s="1"/>
  <c r="BI435" i="3" s="1"/>
  <c r="BN433" i="3"/>
  <c r="BN434" i="3" s="1"/>
  <c r="K434" i="3"/>
  <c r="K435" i="3" s="1"/>
  <c r="S434" i="3"/>
  <c r="S435" i="3" s="1"/>
  <c r="X434" i="3"/>
  <c r="X435" i="3" s="1"/>
  <c r="AA434" i="3"/>
  <c r="AF434" i="3"/>
  <c r="AI434" i="3"/>
  <c r="AI435" i="3" s="1"/>
  <c r="AN434" i="3"/>
  <c r="AN435" i="3" s="1"/>
  <c r="AQ434" i="3"/>
  <c r="AY434" i="3"/>
  <c r="AY435" i="3" s="1"/>
  <c r="BD434" i="3"/>
  <c r="BD435" i="3" s="1"/>
  <c r="N435" i="3"/>
  <c r="V435" i="3"/>
  <c r="AD435" i="3"/>
  <c r="AT435" i="3"/>
  <c r="BJ435" i="3"/>
  <c r="K440" i="3"/>
  <c r="L440" i="3"/>
  <c r="M440" i="3"/>
  <c r="N440" i="3"/>
  <c r="O440" i="3"/>
  <c r="P440" i="3"/>
  <c r="Q440" i="3"/>
  <c r="R440" i="3"/>
  <c r="S440" i="3"/>
  <c r="T440" i="3"/>
  <c r="U440" i="3"/>
  <c r="V440" i="3"/>
  <c r="W440" i="3"/>
  <c r="X440" i="3"/>
  <c r="Y440" i="3"/>
  <c r="Z440" i="3"/>
  <c r="AA440" i="3"/>
  <c r="AB440" i="3"/>
  <c r="AC440" i="3"/>
  <c r="AD440" i="3"/>
  <c r="AE440" i="3"/>
  <c r="AF440" i="3"/>
  <c r="AG440" i="3"/>
  <c r="AH440" i="3"/>
  <c r="AI440" i="3"/>
  <c r="AJ440" i="3"/>
  <c r="AK440" i="3"/>
  <c r="AL440" i="3"/>
  <c r="AM440" i="3"/>
  <c r="AN440" i="3"/>
  <c r="AO440" i="3"/>
  <c r="AP440" i="3"/>
  <c r="AQ440" i="3"/>
  <c r="AR440" i="3"/>
  <c r="AS440" i="3"/>
  <c r="AT440" i="3"/>
  <c r="AU440" i="3"/>
  <c r="AV440" i="3"/>
  <c r="AW440" i="3"/>
  <c r="AX440" i="3"/>
  <c r="AY440" i="3"/>
  <c r="AZ440" i="3"/>
  <c r="BA440" i="3"/>
  <c r="BB440" i="3"/>
  <c r="BC440" i="3"/>
  <c r="BD440" i="3"/>
  <c r="BE440" i="3"/>
  <c r="BF440" i="3"/>
  <c r="BG440" i="3"/>
  <c r="BH440" i="3"/>
  <c r="BI440" i="3"/>
  <c r="BJ440" i="3"/>
  <c r="BK440" i="3"/>
  <c r="BL440" i="3"/>
  <c r="BM440" i="3"/>
  <c r="BN440" i="3"/>
  <c r="BO440" i="3"/>
  <c r="BP440" i="3"/>
  <c r="K441" i="3"/>
  <c r="L441" i="3"/>
  <c r="M441" i="3"/>
  <c r="N441" i="3"/>
  <c r="O441" i="3"/>
  <c r="P441" i="3"/>
  <c r="Q441" i="3"/>
  <c r="R441" i="3"/>
  <c r="S441" i="3"/>
  <c r="T441" i="3"/>
  <c r="U441" i="3"/>
  <c r="V441" i="3"/>
  <c r="W441" i="3"/>
  <c r="X441" i="3"/>
  <c r="Y441" i="3"/>
  <c r="Z441" i="3"/>
  <c r="AA441" i="3"/>
  <c r="AB441" i="3"/>
  <c r="AC441" i="3"/>
  <c r="AD441" i="3"/>
  <c r="AE441" i="3"/>
  <c r="AF441" i="3"/>
  <c r="AG441" i="3"/>
  <c r="AH441" i="3"/>
  <c r="AI441" i="3"/>
  <c r="AJ441" i="3"/>
  <c r="AK441" i="3"/>
  <c r="AL441" i="3"/>
  <c r="AM441" i="3"/>
  <c r="AN441" i="3"/>
  <c r="AO441" i="3"/>
  <c r="AP441" i="3"/>
  <c r="AQ441" i="3"/>
  <c r="AR441" i="3"/>
  <c r="AS441" i="3"/>
  <c r="AT441" i="3"/>
  <c r="AU441" i="3"/>
  <c r="AV441" i="3"/>
  <c r="AW441" i="3"/>
  <c r="AX441" i="3"/>
  <c r="AY441" i="3"/>
  <c r="AZ441" i="3"/>
  <c r="BA441" i="3"/>
  <c r="BB441" i="3"/>
  <c r="BC441" i="3"/>
  <c r="BD441" i="3"/>
  <c r="BE441" i="3"/>
  <c r="BF441" i="3"/>
  <c r="BG441" i="3"/>
  <c r="BH441" i="3"/>
  <c r="BI441" i="3"/>
  <c r="BJ441" i="3"/>
  <c r="BK441" i="3"/>
  <c r="BL441" i="3"/>
  <c r="BM441" i="3"/>
  <c r="BN441" i="3"/>
  <c r="BO441" i="3"/>
  <c r="BP441" i="3"/>
  <c r="K442" i="3"/>
  <c r="L442" i="3"/>
  <c r="M442" i="3"/>
  <c r="N442" i="3"/>
  <c r="O442" i="3"/>
  <c r="P442" i="3"/>
  <c r="Q442" i="3"/>
  <c r="R442" i="3"/>
  <c r="S442" i="3"/>
  <c r="T442" i="3"/>
  <c r="U442" i="3"/>
  <c r="V442" i="3"/>
  <c r="W442" i="3"/>
  <c r="X442" i="3"/>
  <c r="Y442" i="3"/>
  <c r="Z442" i="3"/>
  <c r="AA442" i="3"/>
  <c r="AB442" i="3"/>
  <c r="AC442" i="3"/>
  <c r="AD442" i="3"/>
  <c r="AE442" i="3"/>
  <c r="AF442" i="3"/>
  <c r="AG442" i="3"/>
  <c r="AH442" i="3"/>
  <c r="AI442" i="3"/>
  <c r="AJ442" i="3"/>
  <c r="AK442" i="3"/>
  <c r="AL442" i="3"/>
  <c r="AM442" i="3"/>
  <c r="AN442" i="3"/>
  <c r="AO442" i="3"/>
  <c r="AP442" i="3"/>
  <c r="AQ442" i="3"/>
  <c r="AR442" i="3"/>
  <c r="AS442" i="3"/>
  <c r="AT442" i="3"/>
  <c r="AU442" i="3"/>
  <c r="AV442" i="3"/>
  <c r="AW442" i="3"/>
  <c r="AX442" i="3"/>
  <c r="AY442" i="3"/>
  <c r="AZ442" i="3"/>
  <c r="BA442" i="3"/>
  <c r="BB442" i="3"/>
  <c r="BC442" i="3"/>
  <c r="BD442" i="3"/>
  <c r="BE442" i="3"/>
  <c r="BF442" i="3"/>
  <c r="BG442" i="3"/>
  <c r="BH442" i="3"/>
  <c r="BI442" i="3"/>
  <c r="BJ442" i="3"/>
  <c r="BK442" i="3"/>
  <c r="BL442" i="3"/>
  <c r="BM442" i="3"/>
  <c r="BN442" i="3"/>
  <c r="BO442" i="3"/>
  <c r="BP442" i="3"/>
  <c r="K443" i="3"/>
  <c r="L443" i="3"/>
  <c r="M443" i="3"/>
  <c r="N443" i="3"/>
  <c r="O443" i="3"/>
  <c r="P443" i="3"/>
  <c r="Q443" i="3"/>
  <c r="R443" i="3"/>
  <c r="S443" i="3"/>
  <c r="T443" i="3"/>
  <c r="U443" i="3"/>
  <c r="V443" i="3"/>
  <c r="W443" i="3"/>
  <c r="X443" i="3"/>
  <c r="Y443" i="3"/>
  <c r="Z443" i="3"/>
  <c r="AA443" i="3"/>
  <c r="AB443" i="3"/>
  <c r="AC443" i="3"/>
  <c r="AD443" i="3"/>
  <c r="AE443" i="3"/>
  <c r="AF443" i="3"/>
  <c r="AG443" i="3"/>
  <c r="AH443" i="3"/>
  <c r="AI443" i="3"/>
  <c r="AJ443" i="3"/>
  <c r="AK443" i="3"/>
  <c r="AL443" i="3"/>
  <c r="AM443" i="3"/>
  <c r="AN443" i="3"/>
  <c r="AO443" i="3"/>
  <c r="AP443" i="3"/>
  <c r="AQ443" i="3"/>
  <c r="AR443" i="3"/>
  <c r="AS443" i="3"/>
  <c r="AT443" i="3"/>
  <c r="AU443" i="3"/>
  <c r="AV443" i="3"/>
  <c r="AW443" i="3"/>
  <c r="AX443" i="3"/>
  <c r="AY443" i="3"/>
  <c r="AZ443" i="3"/>
  <c r="BA443" i="3"/>
  <c r="BB443" i="3"/>
  <c r="BC443" i="3"/>
  <c r="BD443" i="3"/>
  <c r="BE443" i="3"/>
  <c r="BF443" i="3"/>
  <c r="BG443" i="3"/>
  <c r="BH443" i="3"/>
  <c r="BI443" i="3"/>
  <c r="BJ443" i="3"/>
  <c r="BK443" i="3"/>
  <c r="BL443" i="3"/>
  <c r="BM443" i="3"/>
  <c r="BN443" i="3"/>
  <c r="BO443" i="3"/>
  <c r="BP443" i="3"/>
  <c r="K444" i="3"/>
  <c r="L444" i="3"/>
  <c r="M444" i="3"/>
  <c r="N444" i="3"/>
  <c r="O444" i="3"/>
  <c r="P444" i="3"/>
  <c r="Q444" i="3"/>
  <c r="R444" i="3"/>
  <c r="S444" i="3"/>
  <c r="T444" i="3"/>
  <c r="U444" i="3"/>
  <c r="V444" i="3"/>
  <c r="W444" i="3"/>
  <c r="X444" i="3"/>
  <c r="Y444" i="3"/>
  <c r="Z444" i="3"/>
  <c r="AA444" i="3"/>
  <c r="AB444" i="3"/>
  <c r="AC444" i="3"/>
  <c r="AD444" i="3"/>
  <c r="AE444" i="3"/>
  <c r="AF444" i="3"/>
  <c r="AG444" i="3"/>
  <c r="AH444" i="3"/>
  <c r="AI444" i="3"/>
  <c r="AJ444" i="3"/>
  <c r="AK444" i="3"/>
  <c r="AL444" i="3"/>
  <c r="AM444" i="3"/>
  <c r="AN444" i="3"/>
  <c r="AO444" i="3"/>
  <c r="AP444" i="3"/>
  <c r="AQ444" i="3"/>
  <c r="AR444" i="3"/>
  <c r="AS444" i="3"/>
  <c r="AT444" i="3"/>
  <c r="AU444" i="3"/>
  <c r="AV444" i="3"/>
  <c r="AW444" i="3"/>
  <c r="AX444" i="3"/>
  <c r="AY444" i="3"/>
  <c r="AZ444" i="3"/>
  <c r="BA444" i="3"/>
  <c r="BB444" i="3"/>
  <c r="BC444" i="3"/>
  <c r="BD444" i="3"/>
  <c r="BE444" i="3"/>
  <c r="BF444" i="3"/>
  <c r="BG444" i="3"/>
  <c r="BH444" i="3"/>
  <c r="BI444" i="3"/>
  <c r="BJ444" i="3"/>
  <c r="BK444" i="3"/>
  <c r="BL444" i="3"/>
  <c r="BM444" i="3"/>
  <c r="BN444" i="3"/>
  <c r="BO444" i="3"/>
  <c r="BP444" i="3"/>
  <c r="K445" i="3"/>
  <c r="L445" i="3"/>
  <c r="M445" i="3"/>
  <c r="N445" i="3"/>
  <c r="O445" i="3"/>
  <c r="P445" i="3"/>
  <c r="Q445" i="3"/>
  <c r="R445" i="3"/>
  <c r="S445" i="3"/>
  <c r="T445" i="3"/>
  <c r="U445" i="3"/>
  <c r="V445" i="3"/>
  <c r="W445" i="3"/>
  <c r="X445" i="3"/>
  <c r="Y445" i="3"/>
  <c r="Z445" i="3"/>
  <c r="AA445" i="3"/>
  <c r="AB445" i="3"/>
  <c r="AC445" i="3"/>
  <c r="AD445" i="3"/>
  <c r="AE445" i="3"/>
  <c r="AF445" i="3"/>
  <c r="AG445" i="3"/>
  <c r="AH445" i="3"/>
  <c r="AI445" i="3"/>
  <c r="AJ445" i="3"/>
  <c r="AK445" i="3"/>
  <c r="AL445" i="3"/>
  <c r="AM445" i="3"/>
  <c r="AN445" i="3"/>
  <c r="AO445" i="3"/>
  <c r="AP445" i="3"/>
  <c r="AQ445" i="3"/>
  <c r="AR445" i="3"/>
  <c r="AS445" i="3"/>
  <c r="AT445" i="3"/>
  <c r="AU445" i="3"/>
  <c r="AV445" i="3"/>
  <c r="AW445" i="3"/>
  <c r="AX445" i="3"/>
  <c r="AY445" i="3"/>
  <c r="AZ445" i="3"/>
  <c r="BA445" i="3"/>
  <c r="BB445" i="3"/>
  <c r="BC445" i="3"/>
  <c r="BD445" i="3"/>
  <c r="BE445" i="3"/>
  <c r="BF445" i="3"/>
  <c r="BG445" i="3"/>
  <c r="BH445" i="3"/>
  <c r="BI445" i="3"/>
  <c r="BJ445" i="3"/>
  <c r="BK445" i="3"/>
  <c r="BL445" i="3"/>
  <c r="BM445" i="3"/>
  <c r="BN445" i="3"/>
  <c r="BO445" i="3"/>
  <c r="BP445" i="3"/>
  <c r="K446" i="3"/>
  <c r="L446" i="3"/>
  <c r="M446" i="3"/>
  <c r="N446" i="3"/>
  <c r="O446" i="3"/>
  <c r="P446" i="3"/>
  <c r="Q446" i="3"/>
  <c r="R446" i="3"/>
  <c r="S446" i="3"/>
  <c r="T446" i="3"/>
  <c r="U446" i="3"/>
  <c r="V446" i="3"/>
  <c r="W446" i="3"/>
  <c r="X446" i="3"/>
  <c r="Y446" i="3"/>
  <c r="Z446" i="3"/>
  <c r="AA446" i="3"/>
  <c r="AB446" i="3"/>
  <c r="AC446" i="3"/>
  <c r="AD446" i="3"/>
  <c r="AE446" i="3"/>
  <c r="AF446" i="3"/>
  <c r="AG446" i="3"/>
  <c r="AH446" i="3"/>
  <c r="AI446" i="3"/>
  <c r="AJ446" i="3"/>
  <c r="AK446" i="3"/>
  <c r="AL446" i="3"/>
  <c r="AM446" i="3"/>
  <c r="AN446" i="3"/>
  <c r="AO446" i="3"/>
  <c r="AP446" i="3"/>
  <c r="AQ446" i="3"/>
  <c r="AR446" i="3"/>
  <c r="AS446" i="3"/>
  <c r="AT446" i="3"/>
  <c r="AU446" i="3"/>
  <c r="AV446" i="3"/>
  <c r="AW446" i="3"/>
  <c r="AX446" i="3"/>
  <c r="AY446" i="3"/>
  <c r="AZ446" i="3"/>
  <c r="BA446" i="3"/>
  <c r="BB446" i="3"/>
  <c r="BC446" i="3"/>
  <c r="BD446" i="3"/>
  <c r="BE446" i="3"/>
  <c r="BF446" i="3"/>
  <c r="BG446" i="3"/>
  <c r="BH446" i="3"/>
  <c r="BI446" i="3"/>
  <c r="BJ446" i="3"/>
  <c r="BK446" i="3"/>
  <c r="BL446" i="3"/>
  <c r="BM446" i="3"/>
  <c r="BN446" i="3"/>
  <c r="BO446" i="3"/>
  <c r="BP446" i="3"/>
  <c r="K447" i="3"/>
  <c r="L447" i="3"/>
  <c r="M447" i="3"/>
  <c r="N447" i="3"/>
  <c r="O447" i="3"/>
  <c r="P447" i="3"/>
  <c r="Q447" i="3"/>
  <c r="R447" i="3"/>
  <c r="S447" i="3"/>
  <c r="T447" i="3"/>
  <c r="U447" i="3"/>
  <c r="V447" i="3"/>
  <c r="W447" i="3"/>
  <c r="X447" i="3"/>
  <c r="Y447" i="3"/>
  <c r="Z447" i="3"/>
  <c r="AA447" i="3"/>
  <c r="AB447" i="3"/>
  <c r="AC447" i="3"/>
  <c r="AD447" i="3"/>
  <c r="AE447" i="3"/>
  <c r="AF447" i="3"/>
  <c r="AG447" i="3"/>
  <c r="AH447" i="3"/>
  <c r="AI447" i="3"/>
  <c r="AJ447" i="3"/>
  <c r="AK447" i="3"/>
  <c r="AL447" i="3"/>
  <c r="AM447" i="3"/>
  <c r="AN447" i="3"/>
  <c r="AO447" i="3"/>
  <c r="AP447" i="3"/>
  <c r="AQ447" i="3"/>
  <c r="AR447" i="3"/>
  <c r="AS447" i="3"/>
  <c r="AT447" i="3"/>
  <c r="AU447" i="3"/>
  <c r="AV447" i="3"/>
  <c r="AW447" i="3"/>
  <c r="AX447" i="3"/>
  <c r="AY447" i="3"/>
  <c r="AZ447" i="3"/>
  <c r="BA447" i="3"/>
  <c r="BB447" i="3"/>
  <c r="BC447" i="3"/>
  <c r="BD447" i="3"/>
  <c r="BE447" i="3"/>
  <c r="BF447" i="3"/>
  <c r="BG447" i="3"/>
  <c r="BH447" i="3"/>
  <c r="BI447" i="3"/>
  <c r="BJ447" i="3"/>
  <c r="BK447" i="3"/>
  <c r="BL447" i="3"/>
  <c r="BM447" i="3"/>
  <c r="BN447" i="3"/>
  <c r="BO447" i="3"/>
  <c r="BP447" i="3"/>
  <c r="K448" i="3"/>
  <c r="L448" i="3"/>
  <c r="M448" i="3"/>
  <c r="N448" i="3"/>
  <c r="O448" i="3"/>
  <c r="P448" i="3"/>
  <c r="Q448" i="3"/>
  <c r="R448" i="3"/>
  <c r="S448" i="3"/>
  <c r="T448" i="3"/>
  <c r="U448" i="3"/>
  <c r="V448" i="3"/>
  <c r="W448" i="3"/>
  <c r="X448" i="3"/>
  <c r="Y448" i="3"/>
  <c r="Z448" i="3"/>
  <c r="AA448" i="3"/>
  <c r="AB448" i="3"/>
  <c r="AC448" i="3"/>
  <c r="AD448" i="3"/>
  <c r="AE448" i="3"/>
  <c r="AF448" i="3"/>
  <c r="AG448" i="3"/>
  <c r="AH448" i="3"/>
  <c r="AI448" i="3"/>
  <c r="AJ448" i="3"/>
  <c r="AK448" i="3"/>
  <c r="AL448" i="3"/>
  <c r="AM448" i="3"/>
  <c r="AN448" i="3"/>
  <c r="AO448" i="3"/>
  <c r="AP448" i="3"/>
  <c r="AQ448" i="3"/>
  <c r="AR448" i="3"/>
  <c r="AS448" i="3"/>
  <c r="AT448" i="3"/>
  <c r="AU448" i="3"/>
  <c r="AV448" i="3"/>
  <c r="AW448" i="3"/>
  <c r="AX448" i="3"/>
  <c r="AY448" i="3"/>
  <c r="AZ448" i="3"/>
  <c r="BA448" i="3"/>
  <c r="BB448" i="3"/>
  <c r="BC448" i="3"/>
  <c r="BD448" i="3"/>
  <c r="BE448" i="3"/>
  <c r="BF448" i="3"/>
  <c r="BG448" i="3"/>
  <c r="BH448" i="3"/>
  <c r="BI448" i="3"/>
  <c r="BJ448" i="3"/>
  <c r="BK448" i="3"/>
  <c r="BL448" i="3"/>
  <c r="BM448" i="3"/>
  <c r="BN448" i="3"/>
  <c r="BO448" i="3"/>
  <c r="BP448" i="3"/>
  <c r="K449" i="3"/>
  <c r="L449" i="3"/>
  <c r="M449" i="3"/>
  <c r="N449" i="3"/>
  <c r="O449" i="3"/>
  <c r="P449" i="3"/>
  <c r="Q449" i="3"/>
  <c r="R449" i="3"/>
  <c r="S449" i="3"/>
  <c r="T449" i="3"/>
  <c r="U449" i="3"/>
  <c r="V449" i="3"/>
  <c r="W449" i="3"/>
  <c r="X449" i="3"/>
  <c r="Y449" i="3"/>
  <c r="Z449" i="3"/>
  <c r="AA449" i="3"/>
  <c r="AB449" i="3"/>
  <c r="AC449" i="3"/>
  <c r="AD449" i="3"/>
  <c r="AE449" i="3"/>
  <c r="AF449" i="3"/>
  <c r="AG449" i="3"/>
  <c r="AH449" i="3"/>
  <c r="AI449" i="3"/>
  <c r="AJ449" i="3"/>
  <c r="AK449" i="3"/>
  <c r="AL449" i="3"/>
  <c r="AM449" i="3"/>
  <c r="AN449" i="3"/>
  <c r="AO449" i="3"/>
  <c r="AP449" i="3"/>
  <c r="AQ449" i="3"/>
  <c r="AR449" i="3"/>
  <c r="AS449" i="3"/>
  <c r="AT449" i="3"/>
  <c r="AU449" i="3"/>
  <c r="AV449" i="3"/>
  <c r="AW449" i="3"/>
  <c r="AX449" i="3"/>
  <c r="AY449" i="3"/>
  <c r="AZ449" i="3"/>
  <c r="BA449" i="3"/>
  <c r="BB449" i="3"/>
  <c r="BC449" i="3"/>
  <c r="BD449" i="3"/>
  <c r="BE449" i="3"/>
  <c r="BF449" i="3"/>
  <c r="BG449" i="3"/>
  <c r="BH449" i="3"/>
  <c r="BI449" i="3"/>
  <c r="BJ449" i="3"/>
  <c r="BK449" i="3"/>
  <c r="BL449" i="3"/>
  <c r="BM449" i="3"/>
  <c r="BN449" i="3"/>
  <c r="BO449" i="3"/>
  <c r="BP449" i="3"/>
  <c r="K450" i="3"/>
  <c r="L450" i="3"/>
  <c r="M450" i="3"/>
  <c r="N450" i="3"/>
  <c r="O450" i="3"/>
  <c r="P450" i="3"/>
  <c r="Q450" i="3"/>
  <c r="R450" i="3"/>
  <c r="S450" i="3"/>
  <c r="T450" i="3"/>
  <c r="U450" i="3"/>
  <c r="V450" i="3"/>
  <c r="W450" i="3"/>
  <c r="X450" i="3"/>
  <c r="Y450" i="3"/>
  <c r="Z450" i="3"/>
  <c r="AA450" i="3"/>
  <c r="AB450" i="3"/>
  <c r="AC450" i="3"/>
  <c r="AD450" i="3"/>
  <c r="AE450" i="3"/>
  <c r="AF450" i="3"/>
  <c r="AG450" i="3"/>
  <c r="AH450" i="3"/>
  <c r="AI450" i="3"/>
  <c r="AJ450" i="3"/>
  <c r="AK450" i="3"/>
  <c r="AL450" i="3"/>
  <c r="AM450" i="3"/>
  <c r="AN450" i="3"/>
  <c r="AO450" i="3"/>
  <c r="AP450" i="3"/>
  <c r="AQ450" i="3"/>
  <c r="AR450" i="3"/>
  <c r="AS450" i="3"/>
  <c r="AT450" i="3"/>
  <c r="AU450" i="3"/>
  <c r="AV450" i="3"/>
  <c r="AW450" i="3"/>
  <c r="AX450" i="3"/>
  <c r="AY450" i="3"/>
  <c r="AZ450" i="3"/>
  <c r="BA450" i="3"/>
  <c r="BB450" i="3"/>
  <c r="BC450" i="3"/>
  <c r="BD450" i="3"/>
  <c r="BE450" i="3"/>
  <c r="BF450" i="3"/>
  <c r="BG450" i="3"/>
  <c r="BH450" i="3"/>
  <c r="BI450" i="3"/>
  <c r="BJ450" i="3"/>
  <c r="BK450" i="3"/>
  <c r="BL450" i="3"/>
  <c r="BM450" i="3"/>
  <c r="BN450" i="3"/>
  <c r="BO450" i="3"/>
  <c r="BP450" i="3"/>
  <c r="K451" i="3"/>
  <c r="L451" i="3"/>
  <c r="M451" i="3"/>
  <c r="N451" i="3"/>
  <c r="O451" i="3"/>
  <c r="P451" i="3"/>
  <c r="Q451" i="3"/>
  <c r="Q452" i="3" s="1"/>
  <c r="R451" i="3"/>
  <c r="S451" i="3"/>
  <c r="T451" i="3"/>
  <c r="U451" i="3"/>
  <c r="V451" i="3"/>
  <c r="W451" i="3"/>
  <c r="X451" i="3"/>
  <c r="Y451" i="3"/>
  <c r="Y452" i="3" s="1"/>
  <c r="Y453" i="3" s="1"/>
  <c r="Z451" i="3"/>
  <c r="AA451" i="3"/>
  <c r="AB451" i="3"/>
  <c r="AC451" i="3"/>
  <c r="AD451" i="3"/>
  <c r="AE451" i="3"/>
  <c r="AF451" i="3"/>
  <c r="AG451" i="3"/>
  <c r="AG452" i="3" s="1"/>
  <c r="AG453" i="3" s="1"/>
  <c r="AH451" i="3"/>
  <c r="AI451" i="3"/>
  <c r="AJ451" i="3"/>
  <c r="AK451" i="3"/>
  <c r="AL451" i="3"/>
  <c r="AM451" i="3"/>
  <c r="AN451" i="3"/>
  <c r="AO451" i="3"/>
  <c r="AO452" i="3" s="1"/>
  <c r="AP451" i="3"/>
  <c r="AQ451" i="3"/>
  <c r="AR451" i="3"/>
  <c r="AS451" i="3"/>
  <c r="AT451" i="3"/>
  <c r="AU451" i="3"/>
  <c r="AV451" i="3"/>
  <c r="AW451" i="3"/>
  <c r="AW452" i="3" s="1"/>
  <c r="AX451" i="3"/>
  <c r="AY451" i="3"/>
  <c r="AZ451" i="3"/>
  <c r="BA451" i="3"/>
  <c r="BB451" i="3"/>
  <c r="BC451" i="3"/>
  <c r="BD451" i="3"/>
  <c r="BE451" i="3"/>
  <c r="BE452" i="3" s="1"/>
  <c r="BE453" i="3" s="1"/>
  <c r="BF451" i="3"/>
  <c r="BG451" i="3"/>
  <c r="BH451" i="3"/>
  <c r="BI451" i="3"/>
  <c r="BJ451" i="3"/>
  <c r="BK451" i="3"/>
  <c r="BK452" i="3" s="1"/>
  <c r="BK453" i="3" s="1"/>
  <c r="BL451" i="3"/>
  <c r="BM451" i="3"/>
  <c r="BM452" i="3" s="1"/>
  <c r="BN451" i="3"/>
  <c r="BO451" i="3"/>
  <c r="BP451" i="3"/>
  <c r="O452" i="3"/>
  <c r="W452" i="3"/>
  <c r="W453" i="3" s="1"/>
  <c r="AE452" i="3"/>
  <c r="AE453" i="3" s="1"/>
  <c r="AJ452" i="3"/>
  <c r="AM452" i="3"/>
  <c r="AM453" i="3" s="1"/>
  <c r="AU452" i="3"/>
  <c r="AU453" i="3" s="1"/>
  <c r="BC452" i="3"/>
  <c r="BC453" i="3" s="1"/>
  <c r="BD452" i="3"/>
  <c r="BD453" i="3" s="1"/>
  <c r="K460" i="3"/>
  <c r="L460" i="3"/>
  <c r="M460" i="3"/>
  <c r="N460" i="3"/>
  <c r="O460" i="3"/>
  <c r="P460" i="3"/>
  <c r="Q460" i="3"/>
  <c r="R460" i="3"/>
  <c r="S460" i="3"/>
  <c r="T460" i="3"/>
  <c r="U460" i="3"/>
  <c r="V460" i="3"/>
  <c r="W460" i="3"/>
  <c r="X460" i="3"/>
  <c r="Y460" i="3"/>
  <c r="Z460" i="3"/>
  <c r="AA460" i="3"/>
  <c r="AB460" i="3"/>
  <c r="AC460" i="3"/>
  <c r="AD460" i="3"/>
  <c r="AE460" i="3"/>
  <c r="AF460" i="3"/>
  <c r="AG460" i="3"/>
  <c r="AH460" i="3"/>
  <c r="AI460" i="3"/>
  <c r="AJ460" i="3"/>
  <c r="AK460" i="3"/>
  <c r="AL460" i="3"/>
  <c r="AM460" i="3"/>
  <c r="AN460" i="3"/>
  <c r="AO460" i="3"/>
  <c r="AP460" i="3"/>
  <c r="AQ460" i="3"/>
  <c r="AR460" i="3"/>
  <c r="AS460" i="3"/>
  <c r="AT460" i="3"/>
  <c r="AU460" i="3"/>
  <c r="AV460" i="3"/>
  <c r="AW460" i="3"/>
  <c r="AX460" i="3"/>
  <c r="AY460" i="3"/>
  <c r="AZ460" i="3"/>
  <c r="BA460" i="3"/>
  <c r="BB460" i="3"/>
  <c r="BC460" i="3"/>
  <c r="BD460" i="3"/>
  <c r="BE460" i="3"/>
  <c r="BF460" i="3"/>
  <c r="BG460" i="3"/>
  <c r="BH460" i="3"/>
  <c r="BI460" i="3"/>
  <c r="BJ460" i="3"/>
  <c r="BK460" i="3"/>
  <c r="BL460" i="3"/>
  <c r="BM460" i="3"/>
  <c r="BN460" i="3"/>
  <c r="BO460" i="3"/>
  <c r="BP460" i="3"/>
  <c r="K461" i="3"/>
  <c r="L461" i="3"/>
  <c r="M461" i="3"/>
  <c r="N461" i="3"/>
  <c r="O461" i="3"/>
  <c r="P461" i="3"/>
  <c r="Q461" i="3"/>
  <c r="R461" i="3"/>
  <c r="S461" i="3"/>
  <c r="T461" i="3"/>
  <c r="U461" i="3"/>
  <c r="V461" i="3"/>
  <c r="W461" i="3"/>
  <c r="X461" i="3"/>
  <c r="Y461" i="3"/>
  <c r="Z461" i="3"/>
  <c r="AA461" i="3"/>
  <c r="AB461" i="3"/>
  <c r="AC461" i="3"/>
  <c r="AD461" i="3"/>
  <c r="AE461" i="3"/>
  <c r="AF461" i="3"/>
  <c r="AG461" i="3"/>
  <c r="AH461" i="3"/>
  <c r="AI461" i="3"/>
  <c r="AJ461" i="3"/>
  <c r="AK461" i="3"/>
  <c r="AL461" i="3"/>
  <c r="AM461" i="3"/>
  <c r="AN461" i="3"/>
  <c r="AO461" i="3"/>
  <c r="AP461" i="3"/>
  <c r="AQ461" i="3"/>
  <c r="AR461" i="3"/>
  <c r="AS461" i="3"/>
  <c r="AT461" i="3"/>
  <c r="AU461" i="3"/>
  <c r="AV461" i="3"/>
  <c r="AW461" i="3"/>
  <c r="AX461" i="3"/>
  <c r="AY461" i="3"/>
  <c r="AZ461" i="3"/>
  <c r="BA461" i="3"/>
  <c r="BB461" i="3"/>
  <c r="BC461" i="3"/>
  <c r="BD461" i="3"/>
  <c r="BE461" i="3"/>
  <c r="BF461" i="3"/>
  <c r="BG461" i="3"/>
  <c r="BH461" i="3"/>
  <c r="BI461" i="3"/>
  <c r="BJ461" i="3"/>
  <c r="BK461" i="3"/>
  <c r="BL461" i="3"/>
  <c r="BM461" i="3"/>
  <c r="BN461" i="3"/>
  <c r="BO461" i="3"/>
  <c r="BP461" i="3"/>
  <c r="K462" i="3"/>
  <c r="L462" i="3"/>
  <c r="M462" i="3"/>
  <c r="N462" i="3"/>
  <c r="O462" i="3"/>
  <c r="P462" i="3"/>
  <c r="Q462" i="3"/>
  <c r="R462" i="3"/>
  <c r="S462" i="3"/>
  <c r="T462" i="3"/>
  <c r="U462" i="3"/>
  <c r="V462" i="3"/>
  <c r="W462" i="3"/>
  <c r="X462" i="3"/>
  <c r="Y462" i="3"/>
  <c r="Z462" i="3"/>
  <c r="AA462" i="3"/>
  <c r="AB462" i="3"/>
  <c r="AC462" i="3"/>
  <c r="AD462" i="3"/>
  <c r="AE462" i="3"/>
  <c r="AF462" i="3"/>
  <c r="AG462" i="3"/>
  <c r="AH462" i="3"/>
  <c r="AI462" i="3"/>
  <c r="AJ462" i="3"/>
  <c r="AK462" i="3"/>
  <c r="AL462" i="3"/>
  <c r="AM462" i="3"/>
  <c r="AN462" i="3"/>
  <c r="AO462" i="3"/>
  <c r="AP462" i="3"/>
  <c r="AQ462" i="3"/>
  <c r="AR462" i="3"/>
  <c r="AS462" i="3"/>
  <c r="AT462" i="3"/>
  <c r="AU462" i="3"/>
  <c r="AV462" i="3"/>
  <c r="AW462" i="3"/>
  <c r="AX462" i="3"/>
  <c r="AY462" i="3"/>
  <c r="AZ462" i="3"/>
  <c r="BA462" i="3"/>
  <c r="BB462" i="3"/>
  <c r="BC462" i="3"/>
  <c r="BD462" i="3"/>
  <c r="BE462" i="3"/>
  <c r="BF462" i="3"/>
  <c r="BG462" i="3"/>
  <c r="BH462" i="3"/>
  <c r="BI462" i="3"/>
  <c r="BJ462" i="3"/>
  <c r="BK462" i="3"/>
  <c r="BL462" i="3"/>
  <c r="BM462" i="3"/>
  <c r="BN462" i="3"/>
  <c r="BO462" i="3"/>
  <c r="BP462" i="3"/>
  <c r="K463" i="3"/>
  <c r="L463" i="3"/>
  <c r="M463" i="3"/>
  <c r="N463" i="3"/>
  <c r="O463" i="3"/>
  <c r="P463" i="3"/>
  <c r="Q463" i="3"/>
  <c r="R463" i="3"/>
  <c r="S463" i="3"/>
  <c r="T463" i="3"/>
  <c r="U463" i="3"/>
  <c r="V463" i="3"/>
  <c r="W463" i="3"/>
  <c r="X463" i="3"/>
  <c r="Y463" i="3"/>
  <c r="Z463" i="3"/>
  <c r="AA463" i="3"/>
  <c r="AB463" i="3"/>
  <c r="AC463" i="3"/>
  <c r="AD463" i="3"/>
  <c r="AE463" i="3"/>
  <c r="AF463" i="3"/>
  <c r="AG463" i="3"/>
  <c r="AH463" i="3"/>
  <c r="AI463" i="3"/>
  <c r="AJ463" i="3"/>
  <c r="AK463" i="3"/>
  <c r="AL463" i="3"/>
  <c r="AM463" i="3"/>
  <c r="AN463" i="3"/>
  <c r="AO463" i="3"/>
  <c r="AP463" i="3"/>
  <c r="AQ463" i="3"/>
  <c r="AR463" i="3"/>
  <c r="AS463" i="3"/>
  <c r="AT463" i="3"/>
  <c r="AU463" i="3"/>
  <c r="AV463" i="3"/>
  <c r="AW463" i="3"/>
  <c r="AX463" i="3"/>
  <c r="AY463" i="3"/>
  <c r="AZ463" i="3"/>
  <c r="BA463" i="3"/>
  <c r="BB463" i="3"/>
  <c r="BC463" i="3"/>
  <c r="BD463" i="3"/>
  <c r="BE463" i="3"/>
  <c r="BF463" i="3"/>
  <c r="BG463" i="3"/>
  <c r="BH463" i="3"/>
  <c r="BI463" i="3"/>
  <c r="BJ463" i="3"/>
  <c r="BK463" i="3"/>
  <c r="BL463" i="3"/>
  <c r="BM463" i="3"/>
  <c r="BN463" i="3"/>
  <c r="BO463" i="3"/>
  <c r="BP463" i="3"/>
  <c r="K464" i="3"/>
  <c r="L464" i="3"/>
  <c r="M464" i="3"/>
  <c r="N464" i="3"/>
  <c r="O464" i="3"/>
  <c r="P464" i="3"/>
  <c r="Q464" i="3"/>
  <c r="R464" i="3"/>
  <c r="S464" i="3"/>
  <c r="T464" i="3"/>
  <c r="U464" i="3"/>
  <c r="V464" i="3"/>
  <c r="W464" i="3"/>
  <c r="X464" i="3"/>
  <c r="Y464" i="3"/>
  <c r="Z464" i="3"/>
  <c r="AA464" i="3"/>
  <c r="AB464" i="3"/>
  <c r="AC464" i="3"/>
  <c r="AD464" i="3"/>
  <c r="AE464" i="3"/>
  <c r="AF464" i="3"/>
  <c r="AG464" i="3"/>
  <c r="AH464" i="3"/>
  <c r="AI464" i="3"/>
  <c r="AJ464" i="3"/>
  <c r="AK464" i="3"/>
  <c r="AL464" i="3"/>
  <c r="AM464" i="3"/>
  <c r="AN464" i="3"/>
  <c r="AO464" i="3"/>
  <c r="AP464" i="3"/>
  <c r="AQ464" i="3"/>
  <c r="AR464" i="3"/>
  <c r="AS464" i="3"/>
  <c r="AT464" i="3"/>
  <c r="AU464" i="3"/>
  <c r="AV464" i="3"/>
  <c r="AW464" i="3"/>
  <c r="AX464" i="3"/>
  <c r="AY464" i="3"/>
  <c r="AZ464" i="3"/>
  <c r="BA464" i="3"/>
  <c r="BB464" i="3"/>
  <c r="BC464" i="3"/>
  <c r="BD464" i="3"/>
  <c r="BE464" i="3"/>
  <c r="BF464" i="3"/>
  <c r="BG464" i="3"/>
  <c r="BH464" i="3"/>
  <c r="BI464" i="3"/>
  <c r="BJ464" i="3"/>
  <c r="BK464" i="3"/>
  <c r="BL464" i="3"/>
  <c r="BM464" i="3"/>
  <c r="BN464" i="3"/>
  <c r="BO464" i="3"/>
  <c r="BP464" i="3"/>
  <c r="K465" i="3"/>
  <c r="L465" i="3"/>
  <c r="M465" i="3"/>
  <c r="N465" i="3"/>
  <c r="O465" i="3"/>
  <c r="P465" i="3"/>
  <c r="Q465" i="3"/>
  <c r="R465" i="3"/>
  <c r="S465" i="3"/>
  <c r="T465" i="3"/>
  <c r="U465" i="3"/>
  <c r="V465" i="3"/>
  <c r="W465" i="3"/>
  <c r="X465" i="3"/>
  <c r="Y465" i="3"/>
  <c r="Z465" i="3"/>
  <c r="AA465" i="3"/>
  <c r="AB465" i="3"/>
  <c r="AC465" i="3"/>
  <c r="AD465" i="3"/>
  <c r="AE465" i="3"/>
  <c r="AF465" i="3"/>
  <c r="AG465" i="3"/>
  <c r="AH465" i="3"/>
  <c r="AI465" i="3"/>
  <c r="AJ465" i="3"/>
  <c r="AK465" i="3"/>
  <c r="AL465" i="3"/>
  <c r="AM465" i="3"/>
  <c r="AN465" i="3"/>
  <c r="AO465" i="3"/>
  <c r="AP465" i="3"/>
  <c r="AQ465" i="3"/>
  <c r="AR465" i="3"/>
  <c r="AS465" i="3"/>
  <c r="AT465" i="3"/>
  <c r="AU465" i="3"/>
  <c r="AV465" i="3"/>
  <c r="AW465" i="3"/>
  <c r="AX465" i="3"/>
  <c r="AY465" i="3"/>
  <c r="AZ465" i="3"/>
  <c r="BA465" i="3"/>
  <c r="BB465" i="3"/>
  <c r="BC465" i="3"/>
  <c r="BD465" i="3"/>
  <c r="BE465" i="3"/>
  <c r="BF465" i="3"/>
  <c r="BG465" i="3"/>
  <c r="BH465" i="3"/>
  <c r="BI465" i="3"/>
  <c r="BJ465" i="3"/>
  <c r="BK465" i="3"/>
  <c r="BL465" i="3"/>
  <c r="BM465" i="3"/>
  <c r="BN465" i="3"/>
  <c r="BO465" i="3"/>
  <c r="BP465" i="3"/>
  <c r="K466" i="3"/>
  <c r="L466" i="3"/>
  <c r="M466" i="3"/>
  <c r="N466" i="3"/>
  <c r="O466" i="3"/>
  <c r="P466" i="3"/>
  <c r="Q466" i="3"/>
  <c r="R466" i="3"/>
  <c r="S466" i="3"/>
  <c r="T466" i="3"/>
  <c r="U466" i="3"/>
  <c r="V466" i="3"/>
  <c r="W466" i="3"/>
  <c r="X466" i="3"/>
  <c r="Y466" i="3"/>
  <c r="Z466" i="3"/>
  <c r="AA466" i="3"/>
  <c r="AB466" i="3"/>
  <c r="AC466" i="3"/>
  <c r="AD466" i="3"/>
  <c r="AE466" i="3"/>
  <c r="AF466" i="3"/>
  <c r="AG466" i="3"/>
  <c r="AH466" i="3"/>
  <c r="AI466" i="3"/>
  <c r="AJ466" i="3"/>
  <c r="AK466" i="3"/>
  <c r="AL466" i="3"/>
  <c r="AM466" i="3"/>
  <c r="AN466" i="3"/>
  <c r="AO466" i="3"/>
  <c r="AP466" i="3"/>
  <c r="AQ466" i="3"/>
  <c r="AR466" i="3"/>
  <c r="AS466" i="3"/>
  <c r="AT466" i="3"/>
  <c r="AU466" i="3"/>
  <c r="AV466" i="3"/>
  <c r="AW466" i="3"/>
  <c r="AX466" i="3"/>
  <c r="AY466" i="3"/>
  <c r="AZ466" i="3"/>
  <c r="BA466" i="3"/>
  <c r="BB466" i="3"/>
  <c r="BC466" i="3"/>
  <c r="BD466" i="3"/>
  <c r="BE466" i="3"/>
  <c r="BF466" i="3"/>
  <c r="BF467" i="3" s="1"/>
  <c r="BG466" i="3"/>
  <c r="BG467" i="3" s="1"/>
  <c r="BH466" i="3"/>
  <c r="BI466" i="3"/>
  <c r="BJ466" i="3"/>
  <c r="BK466" i="3"/>
  <c r="BL466" i="3"/>
  <c r="BM466" i="3"/>
  <c r="BN466" i="3"/>
  <c r="BN467" i="3" s="1"/>
  <c r="BO466" i="3"/>
  <c r="BO467" i="3" s="1"/>
  <c r="BP466" i="3"/>
  <c r="K467" i="3"/>
  <c r="K468" i="3" s="1"/>
  <c r="N467" i="3"/>
  <c r="N468" i="3" s="1"/>
  <c r="R467" i="3"/>
  <c r="R468" i="3" s="1"/>
  <c r="S467" i="3"/>
  <c r="S468" i="3" s="1"/>
  <c r="V467" i="3"/>
  <c r="V468" i="3" s="1"/>
  <c r="Z467" i="3"/>
  <c r="AA467" i="3"/>
  <c r="AD467" i="3"/>
  <c r="AD468" i="3" s="1"/>
  <c r="AH467" i="3"/>
  <c r="AH468" i="3" s="1"/>
  <c r="AI467" i="3"/>
  <c r="AI468" i="3" s="1"/>
  <c r="AL467" i="3"/>
  <c r="AL468" i="3" s="1"/>
  <c r="AP467" i="3"/>
  <c r="AQ467" i="3"/>
  <c r="AT467" i="3"/>
  <c r="AT468" i="3" s="1"/>
  <c r="AX467" i="3"/>
  <c r="AX468" i="3" s="1"/>
  <c r="AY467" i="3"/>
  <c r="AY468" i="3" s="1"/>
  <c r="BB467" i="3"/>
  <c r="BJ467" i="3"/>
  <c r="BJ468" i="3" s="1"/>
  <c r="K470" i="3"/>
  <c r="L470" i="3"/>
  <c r="M470" i="3"/>
  <c r="N470" i="3"/>
  <c r="O470" i="3"/>
  <c r="P470" i="3"/>
  <c r="Q470" i="3"/>
  <c r="R470" i="3"/>
  <c r="S470" i="3"/>
  <c r="T470" i="3"/>
  <c r="U470" i="3"/>
  <c r="V470" i="3"/>
  <c r="W470" i="3"/>
  <c r="X470" i="3"/>
  <c r="Y470" i="3"/>
  <c r="Z470" i="3"/>
  <c r="AA470" i="3"/>
  <c r="AB470" i="3"/>
  <c r="AC470" i="3"/>
  <c r="AD470" i="3"/>
  <c r="AE470" i="3"/>
  <c r="AF470" i="3"/>
  <c r="AG470" i="3"/>
  <c r="AH470" i="3"/>
  <c r="AI470" i="3"/>
  <c r="AJ470" i="3"/>
  <c r="AK470" i="3"/>
  <c r="AL470" i="3"/>
  <c r="AM470" i="3"/>
  <c r="AN470" i="3"/>
  <c r="AO470" i="3"/>
  <c r="AP470" i="3"/>
  <c r="AQ470" i="3"/>
  <c r="AR470" i="3"/>
  <c r="AS470" i="3"/>
  <c r="AT470" i="3"/>
  <c r="AU470" i="3"/>
  <c r="AV470" i="3"/>
  <c r="AW470" i="3"/>
  <c r="AX470" i="3"/>
  <c r="AY470" i="3"/>
  <c r="AZ470" i="3"/>
  <c r="BA470" i="3"/>
  <c r="BB470" i="3"/>
  <c r="BC470" i="3"/>
  <c r="BD470" i="3"/>
  <c r="BE470" i="3"/>
  <c r="BF470" i="3"/>
  <c r="BG470" i="3"/>
  <c r="BH470" i="3"/>
  <c r="BI470" i="3"/>
  <c r="BJ470" i="3"/>
  <c r="BK470" i="3"/>
  <c r="BL470" i="3"/>
  <c r="BM470" i="3"/>
  <c r="BN470" i="3"/>
  <c r="BO470" i="3"/>
  <c r="BP470" i="3"/>
  <c r="K474" i="3"/>
  <c r="L474" i="3"/>
  <c r="M474" i="3"/>
  <c r="N474" i="3"/>
  <c r="O474" i="3"/>
  <c r="P474" i="3"/>
  <c r="Q474" i="3"/>
  <c r="R474" i="3"/>
  <c r="S474" i="3"/>
  <c r="T474" i="3"/>
  <c r="U474" i="3"/>
  <c r="V474" i="3"/>
  <c r="W474" i="3"/>
  <c r="X474" i="3"/>
  <c r="Y474" i="3"/>
  <c r="Z474" i="3"/>
  <c r="AA474" i="3"/>
  <c r="AB474" i="3"/>
  <c r="AC474" i="3"/>
  <c r="AD474" i="3"/>
  <c r="AE474" i="3"/>
  <c r="AF474" i="3"/>
  <c r="AG474" i="3"/>
  <c r="AH474" i="3"/>
  <c r="AI474" i="3"/>
  <c r="AJ474" i="3"/>
  <c r="AK474" i="3"/>
  <c r="AL474" i="3"/>
  <c r="AM474" i="3"/>
  <c r="AN474" i="3"/>
  <c r="AO474" i="3"/>
  <c r="AP474" i="3"/>
  <c r="AQ474" i="3"/>
  <c r="AR474" i="3"/>
  <c r="AS474" i="3"/>
  <c r="AT474" i="3"/>
  <c r="AU474" i="3"/>
  <c r="AV474" i="3"/>
  <c r="AW474" i="3"/>
  <c r="AX474" i="3"/>
  <c r="AY474" i="3"/>
  <c r="AZ474" i="3"/>
  <c r="BA474" i="3"/>
  <c r="BB474" i="3"/>
  <c r="BC474" i="3"/>
  <c r="BD474" i="3"/>
  <c r="BE474" i="3"/>
  <c r="BF474" i="3"/>
  <c r="BG474" i="3"/>
  <c r="BH474" i="3"/>
  <c r="BI474" i="3"/>
  <c r="BJ474" i="3"/>
  <c r="BK474" i="3"/>
  <c r="BL474" i="3"/>
  <c r="BM474" i="3"/>
  <c r="BN474" i="3"/>
  <c r="BO474" i="3"/>
  <c r="BP474" i="3"/>
  <c r="K475" i="3"/>
  <c r="L475" i="3"/>
  <c r="M475" i="3"/>
  <c r="N475" i="3"/>
  <c r="O475" i="3"/>
  <c r="P475" i="3"/>
  <c r="Q475" i="3"/>
  <c r="R475" i="3"/>
  <c r="S475" i="3"/>
  <c r="T475" i="3"/>
  <c r="V475" i="3"/>
  <c r="W475" i="3"/>
  <c r="X475" i="3"/>
  <c r="Y475" i="3"/>
  <c r="Z475" i="3"/>
  <c r="AB475" i="3"/>
  <c r="AC475" i="3"/>
  <c r="AD475" i="3"/>
  <c r="AE475" i="3"/>
  <c r="AG475" i="3"/>
  <c r="AH475" i="3"/>
  <c r="AI475" i="3"/>
  <c r="AJ475" i="3"/>
  <c r="AL475" i="3"/>
  <c r="AM475" i="3"/>
  <c r="AN475" i="3"/>
  <c r="AO475" i="3"/>
  <c r="AS475" i="3"/>
  <c r="AT475" i="3"/>
  <c r="AU475" i="3"/>
  <c r="AV475" i="3"/>
  <c r="AX475" i="3"/>
  <c r="AY475" i="3"/>
  <c r="AZ475" i="3"/>
  <c r="BA475" i="3"/>
  <c r="BC475" i="3"/>
  <c r="BD475" i="3"/>
  <c r="BE475" i="3"/>
  <c r="BF475" i="3"/>
  <c r="BH475" i="3"/>
  <c r="BI475" i="3"/>
  <c r="BJ475" i="3"/>
  <c r="BK475" i="3"/>
  <c r="K476" i="3"/>
  <c r="L476" i="3"/>
  <c r="M476" i="3"/>
  <c r="N476" i="3"/>
  <c r="O476" i="3"/>
  <c r="P476" i="3"/>
  <c r="Q476" i="3"/>
  <c r="R476" i="3"/>
  <c r="S476" i="3"/>
  <c r="T476" i="3"/>
  <c r="U476" i="3"/>
  <c r="V476" i="3"/>
  <c r="W476" i="3"/>
  <c r="X476" i="3"/>
  <c r="Y476" i="3"/>
  <c r="Z476" i="3"/>
  <c r="AA476" i="3"/>
  <c r="AB476" i="3"/>
  <c r="AC476" i="3"/>
  <c r="AD476" i="3"/>
  <c r="AE476" i="3"/>
  <c r="AF476" i="3"/>
  <c r="AG476" i="3"/>
  <c r="AH476" i="3"/>
  <c r="AI476" i="3"/>
  <c r="AJ476" i="3"/>
  <c r="AK476" i="3"/>
  <c r="AL476" i="3"/>
  <c r="AM476" i="3"/>
  <c r="AN476" i="3"/>
  <c r="AO476" i="3"/>
  <c r="AP476" i="3"/>
  <c r="AQ476" i="3"/>
  <c r="AR476" i="3"/>
  <c r="AS476" i="3"/>
  <c r="AT476" i="3"/>
  <c r="AU476" i="3"/>
  <c r="AV476" i="3"/>
  <c r="AW476" i="3"/>
  <c r="AX476" i="3"/>
  <c r="AY476" i="3"/>
  <c r="AZ476" i="3"/>
  <c r="BA476" i="3"/>
  <c r="BB476" i="3"/>
  <c r="BC476" i="3"/>
  <c r="BD476" i="3"/>
  <c r="BE476" i="3"/>
  <c r="BF476" i="3"/>
  <c r="BG476" i="3"/>
  <c r="BH476" i="3"/>
  <c r="BI476" i="3"/>
  <c r="BJ476" i="3"/>
  <c r="BK476" i="3"/>
  <c r="BL476" i="3"/>
  <c r="BM476" i="3"/>
  <c r="BN476" i="3"/>
  <c r="BO476" i="3"/>
  <c r="BP476" i="3"/>
  <c r="K477" i="3"/>
  <c r="L477" i="3"/>
  <c r="M477" i="3"/>
  <c r="N477" i="3"/>
  <c r="O477" i="3"/>
  <c r="P477" i="3"/>
  <c r="Q477" i="3"/>
  <c r="R477" i="3"/>
  <c r="S477" i="3"/>
  <c r="T477" i="3"/>
  <c r="U477" i="3"/>
  <c r="V477" i="3"/>
  <c r="W477" i="3"/>
  <c r="X477" i="3"/>
  <c r="Y477" i="3"/>
  <c r="Z477" i="3"/>
  <c r="AA477" i="3"/>
  <c r="AB477" i="3"/>
  <c r="AC477" i="3"/>
  <c r="AD477" i="3"/>
  <c r="AE477" i="3"/>
  <c r="AF477" i="3"/>
  <c r="AG477" i="3"/>
  <c r="AH477" i="3"/>
  <c r="AI477" i="3"/>
  <c r="AJ477" i="3"/>
  <c r="AK477" i="3"/>
  <c r="AL477" i="3"/>
  <c r="AM477" i="3"/>
  <c r="AN477" i="3"/>
  <c r="AO477" i="3"/>
  <c r="AP477" i="3"/>
  <c r="AQ477" i="3"/>
  <c r="AR477" i="3"/>
  <c r="AS477" i="3"/>
  <c r="AT477" i="3"/>
  <c r="AU477" i="3"/>
  <c r="AV477" i="3"/>
  <c r="AW477" i="3"/>
  <c r="AX477" i="3"/>
  <c r="AY477" i="3"/>
  <c r="AZ477" i="3"/>
  <c r="BA477" i="3"/>
  <c r="BB477" i="3"/>
  <c r="BC477" i="3"/>
  <c r="BD477" i="3"/>
  <c r="BE477" i="3"/>
  <c r="BF477" i="3"/>
  <c r="BG477" i="3"/>
  <c r="BH477" i="3"/>
  <c r="BI477" i="3"/>
  <c r="BJ477" i="3"/>
  <c r="BK477" i="3"/>
  <c r="BL477" i="3"/>
  <c r="BM477" i="3"/>
  <c r="BN477" i="3"/>
  <c r="BO477" i="3"/>
  <c r="BP477" i="3"/>
  <c r="K478" i="3"/>
  <c r="L478" i="3"/>
  <c r="M478" i="3"/>
  <c r="N478" i="3"/>
  <c r="O478" i="3"/>
  <c r="P478" i="3"/>
  <c r="Q478" i="3"/>
  <c r="R478" i="3"/>
  <c r="S478" i="3"/>
  <c r="T478" i="3"/>
  <c r="U478" i="3"/>
  <c r="V478" i="3"/>
  <c r="W478" i="3"/>
  <c r="X478" i="3"/>
  <c r="Y478" i="3"/>
  <c r="Z478" i="3"/>
  <c r="AA478" i="3"/>
  <c r="AB478" i="3"/>
  <c r="AC478" i="3"/>
  <c r="AD478" i="3"/>
  <c r="AE478" i="3"/>
  <c r="AF478" i="3"/>
  <c r="AG478" i="3"/>
  <c r="AH478" i="3"/>
  <c r="AI478" i="3"/>
  <c r="AJ478" i="3"/>
  <c r="AK478" i="3"/>
  <c r="AL478" i="3"/>
  <c r="AM478" i="3"/>
  <c r="AN478" i="3"/>
  <c r="AO478" i="3"/>
  <c r="AP478" i="3"/>
  <c r="AQ478" i="3"/>
  <c r="AR478" i="3"/>
  <c r="AS478" i="3"/>
  <c r="AT478" i="3"/>
  <c r="AU478" i="3"/>
  <c r="AV478" i="3"/>
  <c r="AW478" i="3"/>
  <c r="AX478" i="3"/>
  <c r="AY478" i="3"/>
  <c r="AZ478" i="3"/>
  <c r="BA478" i="3"/>
  <c r="BB478" i="3"/>
  <c r="BC478" i="3"/>
  <c r="BD478" i="3"/>
  <c r="BE478" i="3"/>
  <c r="BF478" i="3"/>
  <c r="BG478" i="3"/>
  <c r="BH478" i="3"/>
  <c r="BI478" i="3"/>
  <c r="BJ478" i="3"/>
  <c r="BK478" i="3"/>
  <c r="BL478" i="3"/>
  <c r="BM478" i="3"/>
  <c r="BN478" i="3"/>
  <c r="BO478" i="3"/>
  <c r="BP478" i="3"/>
  <c r="K479" i="3"/>
  <c r="L479" i="3"/>
  <c r="M479" i="3"/>
  <c r="N479" i="3"/>
  <c r="O479" i="3"/>
  <c r="P479" i="3"/>
  <c r="Q479" i="3"/>
  <c r="R479" i="3"/>
  <c r="S479" i="3"/>
  <c r="T479" i="3"/>
  <c r="U479" i="3"/>
  <c r="V479" i="3"/>
  <c r="W479" i="3"/>
  <c r="X479" i="3"/>
  <c r="Y479" i="3"/>
  <c r="Z479" i="3"/>
  <c r="AA479" i="3"/>
  <c r="AB479" i="3"/>
  <c r="AC479" i="3"/>
  <c r="AD479" i="3"/>
  <c r="AE479" i="3"/>
  <c r="AF479" i="3"/>
  <c r="AG479" i="3"/>
  <c r="AH479" i="3"/>
  <c r="AI479" i="3"/>
  <c r="AJ479" i="3"/>
  <c r="AJ480" i="3" s="1"/>
  <c r="AK479" i="3"/>
  <c r="AL479" i="3"/>
  <c r="AM479" i="3"/>
  <c r="AN479" i="3"/>
  <c r="AO479" i="3"/>
  <c r="AP479" i="3"/>
  <c r="AQ479" i="3"/>
  <c r="AR479" i="3"/>
  <c r="AS479" i="3"/>
  <c r="AT479" i="3"/>
  <c r="AU479" i="3"/>
  <c r="AV479" i="3"/>
  <c r="AW479" i="3"/>
  <c r="AX479" i="3"/>
  <c r="AX480" i="3" s="1"/>
  <c r="AY479" i="3"/>
  <c r="AZ479" i="3"/>
  <c r="AZ480" i="3" s="1"/>
  <c r="BA479" i="3"/>
  <c r="BB479" i="3"/>
  <c r="BC479" i="3"/>
  <c r="BD479" i="3"/>
  <c r="BE479" i="3"/>
  <c r="BF479" i="3"/>
  <c r="BF480" i="3" s="1"/>
  <c r="BG479" i="3"/>
  <c r="BH479" i="3"/>
  <c r="BH480" i="3" s="1"/>
  <c r="BI479" i="3"/>
  <c r="BJ479" i="3"/>
  <c r="BJ480" i="3" s="1"/>
  <c r="BK479" i="3"/>
  <c r="BL479" i="3"/>
  <c r="BM479" i="3"/>
  <c r="BN479" i="3"/>
  <c r="BO479" i="3"/>
  <c r="BP479" i="3"/>
  <c r="L480" i="3"/>
  <c r="N480" i="3"/>
  <c r="P480" i="3"/>
  <c r="Q480" i="3"/>
  <c r="R480" i="3"/>
  <c r="T480" i="3"/>
  <c r="V480" i="3"/>
  <c r="X480" i="3"/>
  <c r="Y480" i="3"/>
  <c r="Z480" i="3"/>
  <c r="AB480" i="3"/>
  <c r="AD480" i="3"/>
  <c r="AG480" i="3"/>
  <c r="AH480" i="3"/>
  <c r="AL480" i="3"/>
  <c r="AN480" i="3"/>
  <c r="AO480" i="3"/>
  <c r="AT480" i="3"/>
  <c r="AV480" i="3"/>
  <c r="BD480" i="3"/>
  <c r="BE480" i="3"/>
  <c r="BO452" i="3" l="1"/>
  <c r="BG452" i="3"/>
  <c r="AY452" i="3"/>
  <c r="AY453" i="3" s="1"/>
  <c r="AQ452" i="3"/>
  <c r="AI452" i="3"/>
  <c r="AI453" i="3" s="1"/>
  <c r="AA452" i="3"/>
  <c r="S452" i="3"/>
  <c r="K452" i="3"/>
  <c r="K453" i="3" s="1"/>
  <c r="BI452" i="3"/>
  <c r="BI453" i="3" s="1"/>
  <c r="BA452" i="3"/>
  <c r="AS452" i="3"/>
  <c r="AS453" i="3" s="1"/>
  <c r="AK452" i="3"/>
  <c r="AC452" i="3"/>
  <c r="AC453" i="3" s="1"/>
  <c r="U452" i="3"/>
  <c r="M452" i="3"/>
  <c r="M453" i="3" s="1"/>
  <c r="BK480" i="3"/>
  <c r="BC480" i="3"/>
  <c r="AU480" i="3"/>
  <c r="AM480" i="3"/>
  <c r="AE480" i="3"/>
  <c r="W480" i="3"/>
  <c r="O480" i="3"/>
  <c r="L467" i="3"/>
  <c r="L468" i="3" s="1"/>
  <c r="BL467" i="3"/>
  <c r="BD467" i="3"/>
  <c r="BD468" i="3" s="1"/>
  <c r="AY480" i="3"/>
  <c r="S480" i="3"/>
  <c r="K480" i="3"/>
  <c r="BI480" i="3"/>
  <c r="BA480" i="3"/>
  <c r="AS480" i="3"/>
  <c r="AC480" i="3"/>
  <c r="M480" i="3"/>
  <c r="X452" i="3"/>
  <c r="X453" i="3" s="1"/>
  <c r="BP452" i="3"/>
  <c r="AZ452" i="3"/>
  <c r="AZ453" i="3" s="1"/>
  <c r="BL452" i="3"/>
  <c r="AV452" i="3"/>
  <c r="AN452" i="3"/>
  <c r="AN453" i="3" s="1"/>
  <c r="AF452" i="3"/>
  <c r="P452" i="3"/>
  <c r="BH452" i="3"/>
  <c r="BH453" i="3" s="1"/>
  <c r="AR452" i="3"/>
  <c r="AB452" i="3"/>
  <c r="AB453" i="3" s="1"/>
  <c r="T452" i="3"/>
  <c r="L452" i="3"/>
  <c r="L453" i="3" s="1"/>
  <c r="BM467" i="3"/>
  <c r="BE467" i="3"/>
  <c r="BE468" i="3" s="1"/>
  <c r="AW467" i="3"/>
  <c r="AO467" i="3"/>
  <c r="AG467" i="3"/>
  <c r="AG468" i="3" s="1"/>
  <c r="Y467" i="3"/>
  <c r="Y468" i="3" s="1"/>
  <c r="Q467" i="3"/>
  <c r="Q468" i="3" s="1"/>
  <c r="AI480" i="3"/>
  <c r="AV467" i="3"/>
  <c r="AN467" i="3"/>
  <c r="AN468" i="3" s="1"/>
  <c r="AF467" i="3"/>
  <c r="X467" i="3"/>
  <c r="X468" i="3" s="1"/>
  <c r="P467" i="3"/>
  <c r="P468" i="3" s="1"/>
  <c r="BP467" i="3"/>
  <c r="BH467" i="3"/>
  <c r="BH468" i="3" s="1"/>
  <c r="AZ467" i="3"/>
  <c r="AZ468" i="3" s="1"/>
  <c r="AR467" i="3"/>
  <c r="AJ467" i="3"/>
  <c r="AB467" i="3"/>
  <c r="AB468" i="3" s="1"/>
  <c r="T467" i="3"/>
  <c r="T468" i="3" s="1"/>
  <c r="BK467" i="3"/>
  <c r="BK468" i="3" s="1"/>
  <c r="BC467" i="3"/>
  <c r="BC468" i="3" s="1"/>
  <c r="AU467" i="3"/>
  <c r="AU468" i="3" s="1"/>
  <c r="AM467" i="3"/>
  <c r="AM468" i="3" s="1"/>
  <c r="AE467" i="3"/>
  <c r="AE468" i="3" s="1"/>
  <c r="W467" i="3"/>
  <c r="W468" i="3" s="1"/>
  <c r="O467" i="3"/>
  <c r="BI467" i="3"/>
  <c r="BI468" i="3" s="1"/>
  <c r="BA467" i="3"/>
  <c r="AS467" i="3"/>
  <c r="AS468" i="3" s="1"/>
  <c r="AK467" i="3"/>
  <c r="AC467" i="3"/>
  <c r="AC468" i="3" s="1"/>
  <c r="U467" i="3"/>
  <c r="M467" i="3"/>
  <c r="M468" i="3" s="1"/>
  <c r="BO398" i="3"/>
  <c r="BP398" i="3" s="1"/>
  <c r="AR398" i="3"/>
  <c r="AR386" i="3"/>
  <c r="BO386" i="3"/>
  <c r="BP386" i="3" s="1"/>
  <c r="AR368" i="3"/>
  <c r="AX434" i="3"/>
  <c r="AX435" i="3" s="1"/>
  <c r="BM434" i="3"/>
  <c r="BE434" i="3"/>
  <c r="BE435" i="3" s="1"/>
  <c r="AW434" i="3"/>
  <c r="BO390" i="3"/>
  <c r="BP390" i="3" s="1"/>
  <c r="AR390" i="3"/>
  <c r="AR376" i="3"/>
  <c r="BO376" i="3"/>
  <c r="BP376" i="3" s="1"/>
  <c r="Z434" i="3"/>
  <c r="AR395" i="3"/>
  <c r="BO382" i="3"/>
  <c r="BP382" i="3" s="1"/>
  <c r="AR382" i="3"/>
  <c r="BO377" i="3"/>
  <c r="BP377" i="3" s="1"/>
  <c r="AR377" i="3"/>
  <c r="BO358" i="3"/>
  <c r="BP358" i="3" s="1"/>
  <c r="AR358" i="3"/>
  <c r="BP433" i="3"/>
  <c r="BP434" i="3" s="1"/>
  <c r="AR387" i="3"/>
  <c r="AR378" i="3"/>
  <c r="AR396" i="3"/>
  <c r="BO396" i="3"/>
  <c r="BP396" i="3" s="1"/>
  <c r="AR379" i="3"/>
  <c r="T435" i="3"/>
  <c r="T453" i="3"/>
  <c r="BJ452" i="3"/>
  <c r="BJ453" i="3" s="1"/>
  <c r="BB452" i="3"/>
  <c r="AT452" i="3"/>
  <c r="AT453" i="3" s="1"/>
  <c r="AL452" i="3"/>
  <c r="AL453" i="3" s="1"/>
  <c r="AD452" i="3"/>
  <c r="AD453" i="3" s="1"/>
  <c r="V452" i="3"/>
  <c r="V453" i="3" s="1"/>
  <c r="N452" i="3"/>
  <c r="N453" i="3" s="1"/>
  <c r="BN452" i="3"/>
  <c r="BF452" i="3"/>
  <c r="AX452" i="3"/>
  <c r="AX453" i="3" s="1"/>
  <c r="AP452" i="3"/>
  <c r="AH452" i="3"/>
  <c r="AH453" i="3" s="1"/>
  <c r="Z452" i="3"/>
  <c r="R452" i="3"/>
  <c r="BO392" i="3"/>
  <c r="BP392" i="3" s="1"/>
  <c r="AR388" i="3"/>
  <c r="BO388" i="3"/>
  <c r="BP388" i="3" s="1"/>
  <c r="AO434" i="3"/>
  <c r="AG434" i="3"/>
  <c r="AG435" i="3" s="1"/>
  <c r="Y434" i="3"/>
  <c r="Y435" i="3" s="1"/>
  <c r="AR394" i="3"/>
  <c r="BO394" i="3"/>
  <c r="BP394" i="3" s="1"/>
  <c r="AR380" i="3"/>
  <c r="BO380" i="3"/>
  <c r="BP380" i="3" s="1"/>
  <c r="AR360" i="3"/>
  <c r="BM370" i="3"/>
  <c r="BN370" i="3" s="1"/>
  <c r="BB370" i="3"/>
  <c r="BB365" i="3"/>
  <c r="BM365" i="3"/>
  <c r="BN365" i="3" s="1"/>
  <c r="BM360" i="3"/>
  <c r="BN360" i="3" s="1"/>
  <c r="BG360" i="3"/>
  <c r="AR331" i="3"/>
  <c r="BP311" i="3"/>
  <c r="AR294" i="3"/>
  <c r="BO294" i="3"/>
  <c r="BP294" i="3" s="1"/>
  <c r="AR292" i="3"/>
  <c r="AF269" i="3"/>
  <c r="AQ269" i="3"/>
  <c r="BM368" i="3"/>
  <c r="BN368" i="3" s="1"/>
  <c r="BG368" i="3"/>
  <c r="AQ364" i="3"/>
  <c r="AF364" i="3"/>
  <c r="AF359" i="3"/>
  <c r="AQ359" i="3"/>
  <c r="U355" i="3"/>
  <c r="AR353" i="3"/>
  <c r="AR340" i="3"/>
  <c r="BM336" i="3"/>
  <c r="BN336" i="3" s="1"/>
  <c r="BB336" i="3"/>
  <c r="BM329" i="3"/>
  <c r="BN329" i="3" s="1"/>
  <c r="AR324" i="3"/>
  <c r="BM294" i="3"/>
  <c r="BN294" i="3" s="1"/>
  <c r="BG294" i="3"/>
  <c r="BM289" i="3"/>
  <c r="BN289" i="3" s="1"/>
  <c r="BB289" i="3"/>
  <c r="AQ286" i="3"/>
  <c r="AF286" i="3"/>
  <c r="BA402" i="3"/>
  <c r="AQ399" i="3"/>
  <c r="BM397" i="3"/>
  <c r="BN397" i="3" s="1"/>
  <c r="AF396" i="3"/>
  <c r="BB394" i="3"/>
  <c r="AQ391" i="3"/>
  <c r="BM389" i="3"/>
  <c r="BN389" i="3" s="1"/>
  <c r="AF388" i="3"/>
  <c r="BB386" i="3"/>
  <c r="AQ383" i="3"/>
  <c r="BM381" i="3"/>
  <c r="BN381" i="3" s="1"/>
  <c r="AF380" i="3"/>
  <c r="AF377" i="3"/>
  <c r="BM372" i="3"/>
  <c r="BN372" i="3" s="1"/>
  <c r="AQ371" i="3"/>
  <c r="U371" i="3"/>
  <c r="AQ366" i="3"/>
  <c r="BM363" i="3"/>
  <c r="BN363" i="3" s="1"/>
  <c r="BM362" i="3"/>
  <c r="BN362" i="3" s="1"/>
  <c r="BB362" i="3"/>
  <c r="AA360" i="3"/>
  <c r="AK357" i="3"/>
  <c r="AQ357" i="3"/>
  <c r="AP355" i="3"/>
  <c r="AQ355" i="3"/>
  <c r="AQ352" i="3"/>
  <c r="U352" i="3"/>
  <c r="BG349" i="3"/>
  <c r="BM349" i="3"/>
  <c r="BN349" i="3" s="1"/>
  <c r="AR344" i="3"/>
  <c r="AW334" i="3"/>
  <c r="BM334" i="3"/>
  <c r="BN334" i="3" s="1"/>
  <c r="AJ402" i="3"/>
  <c r="AF395" i="3"/>
  <c r="BB393" i="3"/>
  <c r="AF387" i="3"/>
  <c r="BB385" i="3"/>
  <c r="AF379" i="3"/>
  <c r="AW374" i="3"/>
  <c r="AQ373" i="3"/>
  <c r="AA368" i="3"/>
  <c r="AF367" i="3"/>
  <c r="AQ367" i="3"/>
  <c r="BO365" i="3"/>
  <c r="BP365" i="3" s="1"/>
  <c r="AF358" i="3"/>
  <c r="BM356" i="3"/>
  <c r="BN356" i="3" s="1"/>
  <c r="AQ354" i="3"/>
  <c r="AK354" i="3"/>
  <c r="BL353" i="3"/>
  <c r="BM353" i="3"/>
  <c r="BN353" i="3" s="1"/>
  <c r="AQ349" i="3"/>
  <c r="AF349" i="3"/>
  <c r="BM344" i="3"/>
  <c r="BN344" i="3" s="1"/>
  <c r="AR341" i="3"/>
  <c r="BO341" i="3"/>
  <c r="BP341" i="3" s="1"/>
  <c r="AA317" i="3"/>
  <c r="AQ317" i="3"/>
  <c r="BG314" i="3"/>
  <c r="BM314" i="3"/>
  <c r="BN314" i="3" s="1"/>
  <c r="BM275" i="3"/>
  <c r="AW275" i="3"/>
  <c r="AQ397" i="3"/>
  <c r="BM395" i="3"/>
  <c r="BN395" i="3" s="1"/>
  <c r="BO393" i="3"/>
  <c r="BP393" i="3" s="1"/>
  <c r="AQ389" i="3"/>
  <c r="BM387" i="3"/>
  <c r="BN387" i="3" s="1"/>
  <c r="BO385" i="3"/>
  <c r="BP385" i="3" s="1"/>
  <c r="AQ381" i="3"/>
  <c r="BM379" i="3"/>
  <c r="BN379" i="3" s="1"/>
  <c r="BB373" i="3"/>
  <c r="BM373" i="3"/>
  <c r="BN373" i="3" s="1"/>
  <c r="AQ369" i="3"/>
  <c r="AR361" i="3"/>
  <c r="BG346" i="3"/>
  <c r="BM346" i="3"/>
  <c r="BN346" i="3" s="1"/>
  <c r="AQ346" i="3"/>
  <c r="AF346" i="3"/>
  <c r="AA320" i="3"/>
  <c r="AQ320" i="3"/>
  <c r="BO308" i="3"/>
  <c r="BP308" i="3" s="1"/>
  <c r="AR308" i="3"/>
  <c r="AR287" i="3"/>
  <c r="BF402" i="3"/>
  <c r="Z402" i="3"/>
  <c r="BM378" i="3"/>
  <c r="BN378" i="3" s="1"/>
  <c r="AQ375" i="3"/>
  <c r="AQ374" i="3"/>
  <c r="AQ372" i="3"/>
  <c r="AF372" i="3"/>
  <c r="AQ370" i="3"/>
  <c r="AK370" i="3"/>
  <c r="BM369" i="3"/>
  <c r="BN369" i="3" s="1"/>
  <c r="AP363" i="3"/>
  <c r="AQ363" i="3"/>
  <c r="U360" i="3"/>
  <c r="BB357" i="3"/>
  <c r="BM357" i="3"/>
  <c r="BN357" i="3" s="1"/>
  <c r="BG355" i="3"/>
  <c r="BM355" i="3"/>
  <c r="BN355" i="3" s="1"/>
  <c r="BM352" i="3"/>
  <c r="BN352" i="3" s="1"/>
  <c r="BG352" i="3"/>
  <c r="BO339" i="3"/>
  <c r="BP339" i="3" s="1"/>
  <c r="AR339" i="3"/>
  <c r="BO323" i="3"/>
  <c r="BP323" i="3" s="1"/>
  <c r="AR323" i="3"/>
  <c r="BM305" i="3"/>
  <c r="BN305" i="3" s="1"/>
  <c r="BB305" i="3"/>
  <c r="AO402" i="3"/>
  <c r="AO468" i="3" s="1"/>
  <c r="U368" i="3"/>
  <c r="BM364" i="3"/>
  <c r="BN364" i="3" s="1"/>
  <c r="AQ362" i="3"/>
  <c r="AK362" i="3"/>
  <c r="BL361" i="3"/>
  <c r="BM361" i="3"/>
  <c r="BN361" i="3" s="1"/>
  <c r="BM359" i="3"/>
  <c r="BN359" i="3" s="1"/>
  <c r="AQ356" i="3"/>
  <c r="AF356" i="3"/>
  <c r="AR347" i="3"/>
  <c r="BM341" i="3"/>
  <c r="BN341" i="3" s="1"/>
  <c r="AW315" i="3"/>
  <c r="BM315" i="3"/>
  <c r="BN315" i="3" s="1"/>
  <c r="AW313" i="3"/>
  <c r="BM313" i="3"/>
  <c r="AR302" i="3"/>
  <c r="AR300" i="3"/>
  <c r="BL278" i="3"/>
  <c r="BM278" i="3"/>
  <c r="BN278" i="3" s="1"/>
  <c r="AV402" i="3"/>
  <c r="AV468" i="3" s="1"/>
  <c r="O402" i="3"/>
  <c r="O468" i="3" s="1"/>
  <c r="BM371" i="3"/>
  <c r="BN371" i="3" s="1"/>
  <c r="BM354" i="3"/>
  <c r="BN354" i="3" s="1"/>
  <c r="BB354" i="3"/>
  <c r="AW345" i="3"/>
  <c r="BM343" i="3"/>
  <c r="BB343" i="3"/>
  <c r="AQ338" i="3"/>
  <c r="AF338" i="3"/>
  <c r="AK316" i="3"/>
  <c r="AQ316" i="3"/>
  <c r="BM302" i="3"/>
  <c r="BN302" i="3" s="1"/>
  <c r="BG302" i="3"/>
  <c r="BM297" i="3"/>
  <c r="BN297" i="3" s="1"/>
  <c r="BB297" i="3"/>
  <c r="AQ351" i="3"/>
  <c r="AQ342" i="3"/>
  <c r="AF342" i="3"/>
  <c r="BG341" i="3"/>
  <c r="AA340" i="3"/>
  <c r="AW338" i="3"/>
  <c r="AQ335" i="3"/>
  <c r="BO329" i="3"/>
  <c r="BP329" i="3" s="1"/>
  <c r="AW329" i="3"/>
  <c r="AQ326" i="3"/>
  <c r="AF326" i="3"/>
  <c r="AA324" i="3"/>
  <c r="AQ321" i="3"/>
  <c r="BM319" i="3"/>
  <c r="BN319" i="3" s="1"/>
  <c r="BM316" i="3"/>
  <c r="BN316" i="3" s="1"/>
  <c r="BB316" i="3"/>
  <c r="AF314" i="3"/>
  <c r="BB312" i="3"/>
  <c r="U311" i="3"/>
  <c r="BB304" i="3"/>
  <c r="AQ303" i="3"/>
  <c r="BM301" i="3"/>
  <c r="BN301" i="3" s="1"/>
  <c r="BB296" i="3"/>
  <c r="AQ295" i="3"/>
  <c r="BM293" i="3"/>
  <c r="BN293" i="3" s="1"/>
  <c r="BB288" i="3"/>
  <c r="AA285" i="3"/>
  <c r="BM283" i="3"/>
  <c r="BN283" i="3" s="1"/>
  <c r="U275" i="3"/>
  <c r="AR266" i="3"/>
  <c r="BO266" i="3"/>
  <c r="BP266" i="3" s="1"/>
  <c r="AR248" i="3"/>
  <c r="BM325" i="3"/>
  <c r="BN325" i="3" s="1"/>
  <c r="BO314" i="3"/>
  <c r="BP314" i="3" s="1"/>
  <c r="BO305" i="3"/>
  <c r="BP305" i="3" s="1"/>
  <c r="BM303" i="3"/>
  <c r="BN303" i="3" s="1"/>
  <c r="BO297" i="3"/>
  <c r="BP297" i="3" s="1"/>
  <c r="BM295" i="3"/>
  <c r="BN295" i="3" s="1"/>
  <c r="BO289" i="3"/>
  <c r="BP289" i="3" s="1"/>
  <c r="BO285" i="3"/>
  <c r="BP285" i="3" s="1"/>
  <c r="U343" i="3"/>
  <c r="AQ336" i="3"/>
  <c r="BN335" i="3"/>
  <c r="AQ333" i="3"/>
  <c r="BM332" i="3"/>
  <c r="BN332" i="3" s="1"/>
  <c r="BB332" i="3"/>
  <c r="BM331" i="3"/>
  <c r="BN331" i="3" s="1"/>
  <c r="U327" i="3"/>
  <c r="BP327" i="3" s="1"/>
  <c r="AQ318" i="3"/>
  <c r="AF318" i="3"/>
  <c r="AQ309" i="3"/>
  <c r="BM308" i="3"/>
  <c r="BN308" i="3" s="1"/>
  <c r="BM300" i="3"/>
  <c r="BN300" i="3" s="1"/>
  <c r="BM292" i="3"/>
  <c r="BN292" i="3" s="1"/>
  <c r="AQ284" i="3"/>
  <c r="AF284" i="3"/>
  <c r="AQ350" i="3"/>
  <c r="AF350" i="3"/>
  <c r="AK343" i="3"/>
  <c r="U338" i="3"/>
  <c r="AQ330" i="3"/>
  <c r="BM328" i="3"/>
  <c r="BN328" i="3" s="1"/>
  <c r="AK327" i="3"/>
  <c r="BO319" i="3"/>
  <c r="BP319" i="3" s="1"/>
  <c r="BM317" i="3"/>
  <c r="BN317" i="3" s="1"/>
  <c r="AF313" i="3"/>
  <c r="BO312" i="3"/>
  <c r="BP312" i="3" s="1"/>
  <c r="BB311" i="3"/>
  <c r="AF306" i="3"/>
  <c r="AQ301" i="3"/>
  <c r="AF298" i="3"/>
  <c r="AQ293" i="3"/>
  <c r="AF290" i="3"/>
  <c r="AR285" i="3"/>
  <c r="AA283" i="3"/>
  <c r="AQ279" i="3"/>
  <c r="AA279" i="3"/>
  <c r="AQ277" i="3"/>
  <c r="BO271" i="3"/>
  <c r="BP271" i="3" s="1"/>
  <c r="AR271" i="3"/>
  <c r="BM348" i="3"/>
  <c r="BB348" i="3"/>
  <c r="BO337" i="3"/>
  <c r="BP337" i="3" s="1"/>
  <c r="AQ334" i="3"/>
  <c r="AF334" i="3"/>
  <c r="BM321" i="3"/>
  <c r="BN321" i="3" s="1"/>
  <c r="AR314" i="3"/>
  <c r="BN311" i="3"/>
  <c r="AQ307" i="3"/>
  <c r="AF307" i="3"/>
  <c r="AR306" i="3"/>
  <c r="BO306" i="3"/>
  <c r="BP306" i="3" s="1"/>
  <c r="AQ299" i="3"/>
  <c r="AF299" i="3"/>
  <c r="AR298" i="3"/>
  <c r="BO298" i="3"/>
  <c r="BP298" i="3" s="1"/>
  <c r="AQ291" i="3"/>
  <c r="AF291" i="3"/>
  <c r="AR290" i="3"/>
  <c r="BO290" i="3"/>
  <c r="BP290" i="3" s="1"/>
  <c r="BO283" i="3"/>
  <c r="BP283" i="3" s="1"/>
  <c r="AQ281" i="3"/>
  <c r="BM276" i="3"/>
  <c r="BB276" i="3"/>
  <c r="BM347" i="3"/>
  <c r="BN347" i="3" s="1"/>
  <c r="U346" i="3"/>
  <c r="AF329" i="3"/>
  <c r="BB327" i="3"/>
  <c r="AQ322" i="3"/>
  <c r="BM320" i="3"/>
  <c r="BN320" i="3" s="1"/>
  <c r="AK319" i="3"/>
  <c r="U314" i="3"/>
  <c r="AQ310" i="3"/>
  <c r="AF310" i="3"/>
  <c r="BO304" i="3"/>
  <c r="BP304" i="3" s="1"/>
  <c r="AK304" i="3"/>
  <c r="BO296" i="3"/>
  <c r="BP296" i="3" s="1"/>
  <c r="AK296" i="3"/>
  <c r="BO288" i="3"/>
  <c r="BP288" i="3" s="1"/>
  <c r="AK288" i="3"/>
  <c r="BM285" i="3"/>
  <c r="BN285" i="3" s="1"/>
  <c r="BM284" i="3"/>
  <c r="BN284" i="3" s="1"/>
  <c r="BM281" i="3"/>
  <c r="BN281" i="3" s="1"/>
  <c r="AW279" i="3"/>
  <c r="BM279" i="3"/>
  <c r="BN279" i="3" s="1"/>
  <c r="BM277" i="3"/>
  <c r="BN277" i="3" s="1"/>
  <c r="BB267" i="3"/>
  <c r="BM267" i="3"/>
  <c r="BN267" i="3" s="1"/>
  <c r="BM340" i="3"/>
  <c r="BN340" i="3" s="1"/>
  <c r="BB340" i="3"/>
  <c r="AQ332" i="3"/>
  <c r="AR328" i="3"/>
  <c r="BN327" i="3"/>
  <c r="AR325" i="3"/>
  <c r="BO325" i="3"/>
  <c r="BP325" i="3" s="1"/>
  <c r="BM324" i="3"/>
  <c r="BN324" i="3" s="1"/>
  <c r="BB324" i="3"/>
  <c r="BO278" i="3"/>
  <c r="BP278" i="3" s="1"/>
  <c r="AR278" i="3"/>
  <c r="BM287" i="3"/>
  <c r="BN287" i="3" s="1"/>
  <c r="U283" i="3"/>
  <c r="BO272" i="3"/>
  <c r="BP272" i="3" s="1"/>
  <c r="AW269" i="3"/>
  <c r="BM265" i="3"/>
  <c r="BN265" i="3" s="1"/>
  <c r="BB265" i="3"/>
  <c r="AQ263" i="3"/>
  <c r="BO262" i="3"/>
  <c r="BP262" i="3" s="1"/>
  <c r="BM261" i="3"/>
  <c r="BM259" i="3"/>
  <c r="BN259" i="3" s="1"/>
  <c r="U259" i="3"/>
  <c r="BM257" i="3"/>
  <c r="BN257" i="3" s="1"/>
  <c r="BM255" i="3"/>
  <c r="BN255" i="3" s="1"/>
  <c r="AQ253" i="3"/>
  <c r="AR251" i="3"/>
  <c r="BO246" i="3"/>
  <c r="BP246" i="3" s="1"/>
  <c r="AR246" i="3"/>
  <c r="AF238" i="3"/>
  <c r="BO234" i="3"/>
  <c r="BP234" i="3" s="1"/>
  <c r="AR234" i="3"/>
  <c r="BG230" i="3"/>
  <c r="BM227" i="3"/>
  <c r="BN227" i="3" s="1"/>
  <c r="AR189" i="3"/>
  <c r="BB308" i="3"/>
  <c r="AF302" i="3"/>
  <c r="BB300" i="3"/>
  <c r="AF294" i="3"/>
  <c r="BB292" i="3"/>
  <c r="BB282" i="3"/>
  <c r="AF281" i="3"/>
  <c r="BB268" i="3"/>
  <c r="BM264" i="3"/>
  <c r="BN264" i="3" s="1"/>
  <c r="BM263" i="3"/>
  <c r="BN263" i="3" s="1"/>
  <c r="AR254" i="3"/>
  <c r="AQ247" i="3"/>
  <c r="AR244" i="3"/>
  <c r="BO244" i="3"/>
  <c r="BP244" i="3" s="1"/>
  <c r="AR238" i="3"/>
  <c r="BO238" i="3"/>
  <c r="BP238" i="3" s="1"/>
  <c r="AK236" i="3"/>
  <c r="AQ236" i="3"/>
  <c r="AQ235" i="3"/>
  <c r="AR232" i="3"/>
  <c r="BO232" i="3"/>
  <c r="BP232" i="3" s="1"/>
  <c r="AW211" i="3"/>
  <c r="BM211" i="3"/>
  <c r="BN211" i="3" s="1"/>
  <c r="BO210" i="3"/>
  <c r="BP210" i="3" s="1"/>
  <c r="AR210" i="3"/>
  <c r="BO280" i="3"/>
  <c r="BP280" i="3" s="1"/>
  <c r="AQ265" i="3"/>
  <c r="AR257" i="3"/>
  <c r="AW195" i="3"/>
  <c r="BM195" i="3"/>
  <c r="BN195" i="3" s="1"/>
  <c r="BO194" i="3"/>
  <c r="BP194" i="3" s="1"/>
  <c r="AR194" i="3"/>
  <c r="AQ282" i="3"/>
  <c r="AF270" i="3"/>
  <c r="AQ268" i="3"/>
  <c r="AQ267" i="3"/>
  <c r="AF267" i="3"/>
  <c r="BN250" i="3"/>
  <c r="AA249" i="3"/>
  <c r="AQ249" i="3"/>
  <c r="AQ243" i="3"/>
  <c r="AK240" i="3"/>
  <c r="AQ240" i="3"/>
  <c r="AQ229" i="3"/>
  <c r="AF219" i="3"/>
  <c r="AQ219" i="3"/>
  <c r="AR214" i="3"/>
  <c r="BO214" i="3"/>
  <c r="BP214" i="3" s="1"/>
  <c r="AW179" i="3"/>
  <c r="BM179" i="3"/>
  <c r="BN179" i="3" s="1"/>
  <c r="BO178" i="3"/>
  <c r="BP178" i="3" s="1"/>
  <c r="AR178" i="3"/>
  <c r="AQ273" i="3"/>
  <c r="BM272" i="3"/>
  <c r="BN272" i="3" s="1"/>
  <c r="BO270" i="3"/>
  <c r="BP270" i="3" s="1"/>
  <c r="BO259" i="3"/>
  <c r="BP259" i="3" s="1"/>
  <c r="BO256" i="3"/>
  <c r="BP256" i="3" s="1"/>
  <c r="AQ252" i="3"/>
  <c r="AA251" i="3"/>
  <c r="BM236" i="3"/>
  <c r="BN236" i="3" s="1"/>
  <c r="BB236" i="3"/>
  <c r="U230" i="3"/>
  <c r="AR221" i="3"/>
  <c r="BO221" i="3"/>
  <c r="BP221" i="3" s="1"/>
  <c r="AR198" i="3"/>
  <c r="BO198" i="3"/>
  <c r="BP198" i="3" s="1"/>
  <c r="BO264" i="3"/>
  <c r="BP264" i="3" s="1"/>
  <c r="BB260" i="3"/>
  <c r="AA248" i="3"/>
  <c r="BP245" i="3"/>
  <c r="AR182" i="3"/>
  <c r="BO182" i="3"/>
  <c r="BP182" i="3" s="1"/>
  <c r="AQ159" i="3"/>
  <c r="AF159" i="3"/>
  <c r="BM240" i="3"/>
  <c r="BN240" i="3" s="1"/>
  <c r="BB240" i="3"/>
  <c r="AW231" i="3"/>
  <c r="BM231" i="3"/>
  <c r="BN231" i="3" s="1"/>
  <c r="BO226" i="3"/>
  <c r="BP226" i="3" s="1"/>
  <c r="AR226" i="3"/>
  <c r="AR224" i="3"/>
  <c r="BO224" i="3"/>
  <c r="BP224" i="3" s="1"/>
  <c r="AR223" i="3"/>
  <c r="AF203" i="3"/>
  <c r="AQ203" i="3"/>
  <c r="BO274" i="3"/>
  <c r="BP274" i="3" s="1"/>
  <c r="BO260" i="3"/>
  <c r="BP260" i="3" s="1"/>
  <c r="BM258" i="3"/>
  <c r="BN258" i="3" s="1"/>
  <c r="AR258" i="3"/>
  <c r="BO258" i="3"/>
  <c r="BP258" i="3" s="1"/>
  <c r="AQ255" i="3"/>
  <c r="BM253" i="3"/>
  <c r="BN253" i="3" s="1"/>
  <c r="AW251" i="3"/>
  <c r="BM251" i="3"/>
  <c r="BN251" i="3" s="1"/>
  <c r="BB225" i="3"/>
  <c r="BM225" i="3"/>
  <c r="BN225" i="3" s="1"/>
  <c r="AR205" i="3"/>
  <c r="BO205" i="3"/>
  <c r="BP205" i="3" s="1"/>
  <c r="AF187" i="3"/>
  <c r="AQ187" i="3"/>
  <c r="U148" i="3"/>
  <c r="AR148" i="3"/>
  <c r="AA169" i="3"/>
  <c r="AQ169" i="3"/>
  <c r="AK153" i="3"/>
  <c r="AQ153" i="3"/>
  <c r="AA145" i="3"/>
  <c r="AQ145" i="3"/>
  <c r="BB209" i="3"/>
  <c r="BM209" i="3"/>
  <c r="BN209" i="3" s="1"/>
  <c r="AR208" i="3"/>
  <c r="BO208" i="3"/>
  <c r="BP208" i="3" s="1"/>
  <c r="AR207" i="3"/>
  <c r="BO207" i="3"/>
  <c r="BP207" i="3" s="1"/>
  <c r="BB193" i="3"/>
  <c r="BM193" i="3"/>
  <c r="BN193" i="3" s="1"/>
  <c r="AR192" i="3"/>
  <c r="BO192" i="3"/>
  <c r="BP192" i="3" s="1"/>
  <c r="AR191" i="3"/>
  <c r="BO191" i="3"/>
  <c r="BP191" i="3" s="1"/>
  <c r="U183" i="3"/>
  <c r="BO177" i="3"/>
  <c r="BP177" i="3" s="1"/>
  <c r="AR177" i="3"/>
  <c r="AF176" i="3"/>
  <c r="AQ176" i="3"/>
  <c r="BB169" i="3"/>
  <c r="BM169" i="3"/>
  <c r="BN169" i="3" s="1"/>
  <c r="AA149" i="3"/>
  <c r="AQ149" i="3"/>
  <c r="BB145" i="3"/>
  <c r="BM145" i="3"/>
  <c r="BN145" i="3" s="1"/>
  <c r="AK107" i="3"/>
  <c r="AQ107" i="3"/>
  <c r="AF259" i="3"/>
  <c r="BB257" i="3"/>
  <c r="U251" i="3"/>
  <c r="U231" i="3"/>
  <c r="BG223" i="3"/>
  <c r="BM223" i="3"/>
  <c r="BN223" i="3" s="1"/>
  <c r="AK217" i="3"/>
  <c r="AQ217" i="3"/>
  <c r="BG207" i="3"/>
  <c r="BM207" i="3"/>
  <c r="BN207" i="3" s="1"/>
  <c r="AK201" i="3"/>
  <c r="AQ201" i="3"/>
  <c r="BG191" i="3"/>
  <c r="BM191" i="3"/>
  <c r="BN191" i="3" s="1"/>
  <c r="AK185" i="3"/>
  <c r="AQ185" i="3"/>
  <c r="AQ172" i="3"/>
  <c r="AQ239" i="3"/>
  <c r="AF239" i="3"/>
  <c r="BM237" i="3"/>
  <c r="BN237" i="3" s="1"/>
  <c r="BB237" i="3"/>
  <c r="AQ230" i="3"/>
  <c r="AF227" i="3"/>
  <c r="AQ227" i="3"/>
  <c r="AR222" i="3"/>
  <c r="BO222" i="3"/>
  <c r="BP222" i="3" s="1"/>
  <c r="BO218" i="3"/>
  <c r="BP218" i="3" s="1"/>
  <c r="AR218" i="3"/>
  <c r="AQ213" i="3"/>
  <c r="AF211" i="3"/>
  <c r="AQ211" i="3"/>
  <c r="AR206" i="3"/>
  <c r="BO206" i="3"/>
  <c r="BP206" i="3" s="1"/>
  <c r="BO202" i="3"/>
  <c r="BP202" i="3" s="1"/>
  <c r="AR202" i="3"/>
  <c r="AQ197" i="3"/>
  <c r="AF195" i="3"/>
  <c r="AQ195" i="3"/>
  <c r="AR190" i="3"/>
  <c r="BO190" i="3"/>
  <c r="BP190" i="3" s="1"/>
  <c r="BO186" i="3"/>
  <c r="BP186" i="3" s="1"/>
  <c r="AR186" i="3"/>
  <c r="AQ181" i="3"/>
  <c r="AF179" i="3"/>
  <c r="AQ179" i="3"/>
  <c r="AW177" i="3"/>
  <c r="BM177" i="3"/>
  <c r="BN177" i="3" s="1"/>
  <c r="AW167" i="3"/>
  <c r="BM167" i="3"/>
  <c r="BN167" i="3" s="1"/>
  <c r="AQ250" i="3"/>
  <c r="BM243" i="3"/>
  <c r="BN243" i="3" s="1"/>
  <c r="U243" i="3"/>
  <c r="BO228" i="3"/>
  <c r="BP228" i="3" s="1"/>
  <c r="BM221" i="3"/>
  <c r="BN221" i="3" s="1"/>
  <c r="BM205" i="3"/>
  <c r="BN205" i="3" s="1"/>
  <c r="BM189" i="3"/>
  <c r="BN189" i="3" s="1"/>
  <c r="BM146" i="3"/>
  <c r="BN146" i="3" s="1"/>
  <c r="AR142" i="3"/>
  <c r="BO142" i="3"/>
  <c r="BP142" i="3" s="1"/>
  <c r="BM248" i="3"/>
  <c r="BN248" i="3" s="1"/>
  <c r="AQ241" i="3"/>
  <c r="AR228" i="3"/>
  <c r="BM219" i="3"/>
  <c r="BN219" i="3" s="1"/>
  <c r="BB217" i="3"/>
  <c r="BM217" i="3"/>
  <c r="BN217" i="3" s="1"/>
  <c r="AR216" i="3"/>
  <c r="BO216" i="3"/>
  <c r="BP216" i="3" s="1"/>
  <c r="AR215" i="3"/>
  <c r="BO215" i="3"/>
  <c r="BP215" i="3" s="1"/>
  <c r="BM203" i="3"/>
  <c r="BN203" i="3" s="1"/>
  <c r="BB201" i="3"/>
  <c r="BM201" i="3"/>
  <c r="BN201" i="3" s="1"/>
  <c r="AR200" i="3"/>
  <c r="BO200" i="3"/>
  <c r="BP200" i="3" s="1"/>
  <c r="AR199" i="3"/>
  <c r="BM187" i="3"/>
  <c r="BN187" i="3" s="1"/>
  <c r="BB185" i="3"/>
  <c r="BM185" i="3"/>
  <c r="BN185" i="3" s="1"/>
  <c r="AR184" i="3"/>
  <c r="BO184" i="3"/>
  <c r="BP184" i="3" s="1"/>
  <c r="AR183" i="3"/>
  <c r="BO183" i="3"/>
  <c r="AR158" i="3"/>
  <c r="BO158" i="3"/>
  <c r="BP158" i="3" s="1"/>
  <c r="AQ242" i="3"/>
  <c r="AQ237" i="3"/>
  <c r="AQ231" i="3"/>
  <c r="AF231" i="3"/>
  <c r="BM229" i="3"/>
  <c r="BN229" i="3" s="1"/>
  <c r="BB229" i="3"/>
  <c r="AK225" i="3"/>
  <c r="AQ225" i="3"/>
  <c r="BG215" i="3"/>
  <c r="BM215" i="3"/>
  <c r="BN215" i="3" s="1"/>
  <c r="BO212" i="3"/>
  <c r="BP212" i="3" s="1"/>
  <c r="AK209" i="3"/>
  <c r="AQ209" i="3"/>
  <c r="BG199" i="3"/>
  <c r="BM199" i="3"/>
  <c r="BN199" i="3" s="1"/>
  <c r="BO196" i="3"/>
  <c r="BP196" i="3" s="1"/>
  <c r="AK193" i="3"/>
  <c r="AQ193" i="3"/>
  <c r="BG183" i="3"/>
  <c r="BM183" i="3"/>
  <c r="BN183" i="3" s="1"/>
  <c r="BO180" i="3"/>
  <c r="BP180" i="3" s="1"/>
  <c r="AF173" i="3"/>
  <c r="AQ173" i="3"/>
  <c r="AA165" i="3"/>
  <c r="AQ165" i="3"/>
  <c r="AR174" i="3"/>
  <c r="BM165" i="3"/>
  <c r="BN165" i="3" s="1"/>
  <c r="BB165" i="3"/>
  <c r="AQ163" i="3"/>
  <c r="BP162" i="3"/>
  <c r="BM161" i="3"/>
  <c r="BN161" i="3" s="1"/>
  <c r="BO156" i="3"/>
  <c r="BP156" i="3" s="1"/>
  <c r="BO154" i="3"/>
  <c r="BP154" i="3" s="1"/>
  <c r="AR154" i="3"/>
  <c r="BM149" i="3"/>
  <c r="BN149" i="3" s="1"/>
  <c r="BB149" i="3"/>
  <c r="BM147" i="3"/>
  <c r="BN147" i="3" s="1"/>
  <c r="BM139" i="3"/>
  <c r="BN139" i="3" s="1"/>
  <c r="BG139" i="3"/>
  <c r="BN135" i="3"/>
  <c r="BG121" i="3"/>
  <c r="BM121" i="3"/>
  <c r="BN121" i="3" s="1"/>
  <c r="BM163" i="3"/>
  <c r="BN163" i="3" s="1"/>
  <c r="BM158" i="3"/>
  <c r="BN158" i="3" s="1"/>
  <c r="AF147" i="3"/>
  <c r="AQ147" i="3"/>
  <c r="AQ143" i="3"/>
  <c r="AF143" i="3"/>
  <c r="AR137" i="3"/>
  <c r="AK123" i="3"/>
  <c r="AQ123" i="3"/>
  <c r="AF66" i="3"/>
  <c r="AQ66" i="3"/>
  <c r="AF223" i="3"/>
  <c r="BB221" i="3"/>
  <c r="AF215" i="3"/>
  <c r="BB213" i="3"/>
  <c r="AF207" i="3"/>
  <c r="BB205" i="3"/>
  <c r="AF199" i="3"/>
  <c r="BB197" i="3"/>
  <c r="AF191" i="3"/>
  <c r="BB189" i="3"/>
  <c r="AF183" i="3"/>
  <c r="BB181" i="3"/>
  <c r="AR162" i="3"/>
  <c r="U159" i="3"/>
  <c r="BM156" i="3"/>
  <c r="BN156" i="3" s="1"/>
  <c r="BB153" i="3"/>
  <c r="BM153" i="3"/>
  <c r="BN153" i="3" s="1"/>
  <c r="AQ144" i="3"/>
  <c r="BM141" i="3"/>
  <c r="BN141" i="3" s="1"/>
  <c r="BB141" i="3"/>
  <c r="BM172" i="3"/>
  <c r="BN172" i="3" s="1"/>
  <c r="AQ167" i="3"/>
  <c r="AF167" i="3"/>
  <c r="BM157" i="3"/>
  <c r="BN157" i="3" s="1"/>
  <c r="BB157" i="3"/>
  <c r="BN155" i="3"/>
  <c r="AR111" i="3"/>
  <c r="BO111" i="3"/>
  <c r="BP111" i="3" s="1"/>
  <c r="BM171" i="3"/>
  <c r="AR164" i="3"/>
  <c r="AF155" i="3"/>
  <c r="AQ155" i="3"/>
  <c r="AQ151" i="3"/>
  <c r="AF151" i="3"/>
  <c r="AR150" i="3"/>
  <c r="AR95" i="3"/>
  <c r="BO95" i="3"/>
  <c r="BP95" i="3" s="1"/>
  <c r="U175" i="3"/>
  <c r="BM174" i="3"/>
  <c r="BN174" i="3" s="1"/>
  <c r="BM173" i="3"/>
  <c r="BN173" i="3" s="1"/>
  <c r="BO164" i="3"/>
  <c r="BP164" i="3" s="1"/>
  <c r="AQ157" i="3"/>
  <c r="AQ152" i="3"/>
  <c r="BO148" i="3"/>
  <c r="BO146" i="3"/>
  <c r="BP146" i="3" s="1"/>
  <c r="AR146" i="3"/>
  <c r="AQ175" i="3"/>
  <c r="BO174" i="3"/>
  <c r="BP174" i="3" s="1"/>
  <c r="AR170" i="3"/>
  <c r="U167" i="3"/>
  <c r="BM166" i="3"/>
  <c r="BN166" i="3" s="1"/>
  <c r="AR166" i="3"/>
  <c r="BO166" i="3"/>
  <c r="BP166" i="3" s="1"/>
  <c r="AQ161" i="3"/>
  <c r="BM159" i="3"/>
  <c r="BN159" i="3" s="1"/>
  <c r="BM150" i="3"/>
  <c r="BN150" i="3" s="1"/>
  <c r="AQ141" i="3"/>
  <c r="AK141" i="3"/>
  <c r="AR105" i="3"/>
  <c r="AQ139" i="3"/>
  <c r="BM137" i="3"/>
  <c r="BN137" i="3" s="1"/>
  <c r="AK131" i="3"/>
  <c r="AQ131" i="3"/>
  <c r="BM129" i="3"/>
  <c r="BN129" i="3" s="1"/>
  <c r="U129" i="3"/>
  <c r="BG113" i="3"/>
  <c r="BM113" i="3"/>
  <c r="BN113" i="3" s="1"/>
  <c r="AR60" i="3"/>
  <c r="BO60" i="3"/>
  <c r="BP60" i="3" s="1"/>
  <c r="AQ138" i="3"/>
  <c r="BM136" i="3"/>
  <c r="BN136" i="3" s="1"/>
  <c r="AK134" i="3"/>
  <c r="AQ134" i="3"/>
  <c r="AQ119" i="3"/>
  <c r="AK115" i="3"/>
  <c r="AQ115" i="3"/>
  <c r="BM109" i="3"/>
  <c r="BN109" i="3" s="1"/>
  <c r="U97" i="3"/>
  <c r="AA84" i="3"/>
  <c r="AQ84" i="3"/>
  <c r="BO140" i="3"/>
  <c r="BP140" i="3" s="1"/>
  <c r="AQ135" i="3"/>
  <c r="BM134" i="3"/>
  <c r="BN134" i="3" s="1"/>
  <c r="BB134" i="3"/>
  <c r="AF133" i="3"/>
  <c r="AQ133" i="3"/>
  <c r="BO132" i="3"/>
  <c r="BP132" i="3" s="1"/>
  <c r="AR132" i="3"/>
  <c r="AP113" i="3"/>
  <c r="AQ113" i="3"/>
  <c r="AF109" i="3"/>
  <c r="AQ109" i="3"/>
  <c r="BG105" i="3"/>
  <c r="BM105" i="3"/>
  <c r="BN105" i="3" s="1"/>
  <c r="AR104" i="3"/>
  <c r="BO104" i="3"/>
  <c r="BP104" i="3" s="1"/>
  <c r="AK99" i="3"/>
  <c r="AQ99" i="3"/>
  <c r="AR69" i="3"/>
  <c r="BO69" i="3"/>
  <c r="BP69" i="3" s="1"/>
  <c r="BB131" i="3"/>
  <c r="BM131" i="3"/>
  <c r="BN131" i="3" s="1"/>
  <c r="AQ129" i="3"/>
  <c r="AR128" i="3"/>
  <c r="BO128" i="3"/>
  <c r="BP128" i="3" s="1"/>
  <c r="BL111" i="3"/>
  <c r="BM111" i="3"/>
  <c r="BN111" i="3" s="1"/>
  <c r="BO108" i="3"/>
  <c r="BP108" i="3" s="1"/>
  <c r="AR108" i="3"/>
  <c r="BM103" i="3"/>
  <c r="BN103" i="3" s="1"/>
  <c r="AF101" i="3"/>
  <c r="AQ101" i="3"/>
  <c r="AW90" i="3"/>
  <c r="BM90" i="3"/>
  <c r="BN90" i="3" s="1"/>
  <c r="BB115" i="3"/>
  <c r="BM115" i="3"/>
  <c r="BN115" i="3" s="1"/>
  <c r="BB107" i="3"/>
  <c r="BM107" i="3"/>
  <c r="BN107" i="3" s="1"/>
  <c r="BO100" i="3"/>
  <c r="BP100" i="3" s="1"/>
  <c r="AR100" i="3"/>
  <c r="AQ97" i="3"/>
  <c r="BN49" i="3"/>
  <c r="BO49" i="3"/>
  <c r="BP49" i="3" s="1"/>
  <c r="AR127" i="3"/>
  <c r="BO127" i="3"/>
  <c r="BP127" i="3" s="1"/>
  <c r="BB123" i="3"/>
  <c r="BM123" i="3"/>
  <c r="BN123" i="3" s="1"/>
  <c r="AR112" i="3"/>
  <c r="BO112" i="3"/>
  <c r="BP112" i="3" s="1"/>
  <c r="BB99" i="3"/>
  <c r="BM99" i="3"/>
  <c r="BN99" i="3" s="1"/>
  <c r="BG97" i="3"/>
  <c r="BM97" i="3"/>
  <c r="BN97" i="3" s="1"/>
  <c r="AR96" i="3"/>
  <c r="BO96" i="3"/>
  <c r="BP96" i="3" s="1"/>
  <c r="AF58" i="3"/>
  <c r="AQ58" i="3"/>
  <c r="AF125" i="3"/>
  <c r="AQ125" i="3"/>
  <c r="AR121" i="3"/>
  <c r="BO121" i="3"/>
  <c r="BP121" i="3" s="1"/>
  <c r="AR120" i="3"/>
  <c r="BO120" i="3"/>
  <c r="BP120" i="3" s="1"/>
  <c r="AF117" i="3"/>
  <c r="AQ117" i="3"/>
  <c r="AR103" i="3"/>
  <c r="AW82" i="3"/>
  <c r="BM82" i="3"/>
  <c r="BN82" i="3" s="1"/>
  <c r="BM132" i="3"/>
  <c r="BN132" i="3" s="1"/>
  <c r="BB129" i="3"/>
  <c r="AQ126" i="3"/>
  <c r="BM124" i="3"/>
  <c r="BN124" i="3" s="1"/>
  <c r="AQ118" i="3"/>
  <c r="BM116" i="3"/>
  <c r="BN116" i="3" s="1"/>
  <c r="AQ110" i="3"/>
  <c r="BM108" i="3"/>
  <c r="BN108" i="3" s="1"/>
  <c r="BO106" i="3"/>
  <c r="BP106" i="3" s="1"/>
  <c r="AQ102" i="3"/>
  <c r="BM100" i="3"/>
  <c r="BN100" i="3" s="1"/>
  <c r="BO98" i="3"/>
  <c r="BP98" i="3" s="1"/>
  <c r="AQ94" i="3"/>
  <c r="AK91" i="3"/>
  <c r="AQ91" i="3"/>
  <c r="U86" i="3"/>
  <c r="AR83" i="3"/>
  <c r="AR76" i="3"/>
  <c r="BO67" i="3"/>
  <c r="BP67" i="3" s="1"/>
  <c r="BB64" i="3"/>
  <c r="BM64" i="3"/>
  <c r="BN64" i="3" s="1"/>
  <c r="AW57" i="3"/>
  <c r="BM57" i="3"/>
  <c r="BN57" i="3" s="1"/>
  <c r="BO41" i="3"/>
  <c r="BP41" i="3" s="1"/>
  <c r="AR41" i="3"/>
  <c r="AW33" i="3"/>
  <c r="BM33" i="3"/>
  <c r="BN33" i="3" s="1"/>
  <c r="BL17" i="3"/>
  <c r="BM17" i="3"/>
  <c r="BN17" i="3" s="1"/>
  <c r="BO88" i="3"/>
  <c r="BP88" i="3" s="1"/>
  <c r="AP86" i="3"/>
  <c r="AQ86" i="3"/>
  <c r="BO80" i="3"/>
  <c r="BP80" i="3" s="1"/>
  <c r="AP78" i="3"/>
  <c r="AQ78" i="3"/>
  <c r="AR55" i="3"/>
  <c r="BO55" i="3"/>
  <c r="BP55" i="3" s="1"/>
  <c r="BM130" i="3"/>
  <c r="BN130" i="3" s="1"/>
  <c r="AF129" i="3"/>
  <c r="BB127" i="3"/>
  <c r="AQ124" i="3"/>
  <c r="BM122" i="3"/>
  <c r="BN122" i="3" s="1"/>
  <c r="AF121" i="3"/>
  <c r="BB119" i="3"/>
  <c r="AQ116" i="3"/>
  <c r="BM114" i="3"/>
  <c r="BN114" i="3" s="1"/>
  <c r="AF105" i="3"/>
  <c r="BB103" i="3"/>
  <c r="AF97" i="3"/>
  <c r="BB95" i="3"/>
  <c r="BM91" i="3"/>
  <c r="BN91" i="3" s="1"/>
  <c r="BB91" i="3"/>
  <c r="BO81" i="3"/>
  <c r="BP81" i="3" s="1"/>
  <c r="AR81" i="3"/>
  <c r="AQ72" i="3"/>
  <c r="BM70" i="3"/>
  <c r="BN70" i="3" s="1"/>
  <c r="AR63" i="3"/>
  <c r="AQ62" i="3"/>
  <c r="BM50" i="3"/>
  <c r="BN50" i="3" s="1"/>
  <c r="BB50" i="3"/>
  <c r="AR43" i="3"/>
  <c r="BO43" i="3"/>
  <c r="BP43" i="3" s="1"/>
  <c r="AA19" i="3"/>
  <c r="AQ19" i="3"/>
  <c r="AF128" i="3"/>
  <c r="BB126" i="3"/>
  <c r="AF120" i="3"/>
  <c r="BB118" i="3"/>
  <c r="AF112" i="3"/>
  <c r="BB110" i="3"/>
  <c r="AF104" i="3"/>
  <c r="BB102" i="3"/>
  <c r="AF96" i="3"/>
  <c r="BB94" i="3"/>
  <c r="AQ92" i="3"/>
  <c r="AR68" i="3"/>
  <c r="BO68" i="3"/>
  <c r="BP68" i="3" s="1"/>
  <c r="AR46" i="3"/>
  <c r="BO46" i="3"/>
  <c r="BP46" i="3" s="1"/>
  <c r="BM37" i="3"/>
  <c r="BN37" i="3" s="1"/>
  <c r="BB37" i="3"/>
  <c r="AQ93" i="3"/>
  <c r="AF93" i="3"/>
  <c r="AF90" i="3"/>
  <c r="AQ90" i="3"/>
  <c r="BP83" i="3"/>
  <c r="AF82" i="3"/>
  <c r="AQ82" i="3"/>
  <c r="BM76" i="3"/>
  <c r="BN76" i="3" s="1"/>
  <c r="AF74" i="3"/>
  <c r="AQ74" i="3"/>
  <c r="AR61" i="3"/>
  <c r="BO61" i="3"/>
  <c r="BP61" i="3" s="1"/>
  <c r="BG53" i="3"/>
  <c r="BM53" i="3"/>
  <c r="BN53" i="3" s="1"/>
  <c r="BP52" i="3"/>
  <c r="AR85" i="3"/>
  <c r="BO85" i="3"/>
  <c r="BP85" i="3" s="1"/>
  <c r="AR77" i="3"/>
  <c r="BO77" i="3"/>
  <c r="BP77" i="3" s="1"/>
  <c r="BO75" i="3"/>
  <c r="BP75" i="3" s="1"/>
  <c r="BB72" i="3"/>
  <c r="BM72" i="3"/>
  <c r="BN72" i="3" s="1"/>
  <c r="AQ70" i="3"/>
  <c r="BO65" i="3"/>
  <c r="BP65" i="3" s="1"/>
  <c r="AR65" i="3"/>
  <c r="AQ64" i="3"/>
  <c r="BB88" i="3"/>
  <c r="BM88" i="3"/>
  <c r="BN88" i="3" s="1"/>
  <c r="BM86" i="3"/>
  <c r="BN86" i="3" s="1"/>
  <c r="BB80" i="3"/>
  <c r="BM80" i="3"/>
  <c r="BN80" i="3" s="1"/>
  <c r="BM78" i="3"/>
  <c r="BN78" i="3" s="1"/>
  <c r="BM68" i="3"/>
  <c r="BN68" i="3" s="1"/>
  <c r="BM66" i="3"/>
  <c r="BN66" i="3" s="1"/>
  <c r="BM58" i="3"/>
  <c r="BN58" i="3" s="1"/>
  <c r="BP56" i="3"/>
  <c r="AW39" i="3"/>
  <c r="BM39" i="3"/>
  <c r="BN39" i="3" s="1"/>
  <c r="AF88" i="3"/>
  <c r="BB86" i="3"/>
  <c r="BG84" i="3"/>
  <c r="AF80" i="3"/>
  <c r="BO79" i="3"/>
  <c r="BP79" i="3" s="1"/>
  <c r="BB78" i="3"/>
  <c r="BG76" i="3"/>
  <c r="BM73" i="3"/>
  <c r="BN73" i="3" s="1"/>
  <c r="AF72" i="3"/>
  <c r="BB70" i="3"/>
  <c r="AK70" i="3"/>
  <c r="BG68" i="3"/>
  <c r="AF64" i="3"/>
  <c r="BO63" i="3"/>
  <c r="BP63" i="3" s="1"/>
  <c r="BB62" i="3"/>
  <c r="AK62" i="3"/>
  <c r="BG60" i="3"/>
  <c r="AQ59" i="3"/>
  <c r="BG48" i="3"/>
  <c r="BM48" i="3"/>
  <c r="BN48" i="3" s="1"/>
  <c r="BM47" i="3"/>
  <c r="BN47" i="3" s="1"/>
  <c r="AQ35" i="3"/>
  <c r="AQ33" i="3"/>
  <c r="BM29" i="3"/>
  <c r="BN29" i="3" s="1"/>
  <c r="BB29" i="3"/>
  <c r="U29" i="3"/>
  <c r="AQ57" i="3"/>
  <c r="AQ51" i="3"/>
  <c r="AQ47" i="3"/>
  <c r="AF47" i="3"/>
  <c r="AQ45" i="3"/>
  <c r="AK45" i="3"/>
  <c r="BM41" i="3"/>
  <c r="BN41" i="3" s="1"/>
  <c r="AQ27" i="3"/>
  <c r="AQ25" i="3"/>
  <c r="BM21" i="3"/>
  <c r="BB21" i="3"/>
  <c r="U21" i="3"/>
  <c r="AR20" i="3"/>
  <c r="BO20" i="3"/>
  <c r="BP20" i="3" s="1"/>
  <c r="BM19" i="3"/>
  <c r="BN19" i="3" s="1"/>
  <c r="BM12" i="3"/>
  <c r="BB12" i="3"/>
  <c r="AR10" i="3"/>
  <c r="BO10" i="3"/>
  <c r="BP10" i="3" s="1"/>
  <c r="BO9" i="3"/>
  <c r="AQ89" i="3"/>
  <c r="BM87" i="3"/>
  <c r="BN87" i="3" s="1"/>
  <c r="AQ73" i="3"/>
  <c r="BM71" i="3"/>
  <c r="BN71" i="3" s="1"/>
  <c r="BM54" i="3"/>
  <c r="BN54" i="3" s="1"/>
  <c r="AQ48" i="3"/>
  <c r="AQ37" i="3"/>
  <c r="AK37" i="3"/>
  <c r="AF85" i="3"/>
  <c r="BB83" i="3"/>
  <c r="AF77" i="3"/>
  <c r="BB75" i="3"/>
  <c r="AF69" i="3"/>
  <c r="BB67" i="3"/>
  <c r="AF61" i="3"/>
  <c r="BB59" i="3"/>
  <c r="AQ53" i="3"/>
  <c r="AF52" i="3"/>
  <c r="BM51" i="3"/>
  <c r="BN51" i="3" s="1"/>
  <c r="BM43" i="3"/>
  <c r="BN43" i="3" s="1"/>
  <c r="BG43" i="3"/>
  <c r="AQ39" i="3"/>
  <c r="AF39" i="3"/>
  <c r="BM31" i="3"/>
  <c r="BN31" i="3" s="1"/>
  <c r="AQ29" i="3"/>
  <c r="AK29" i="3"/>
  <c r="BM25" i="3"/>
  <c r="BN25" i="3" s="1"/>
  <c r="AR22" i="3"/>
  <c r="AQ15" i="3"/>
  <c r="AR44" i="3"/>
  <c r="BO44" i="3"/>
  <c r="BP44" i="3" s="1"/>
  <c r="BM35" i="3"/>
  <c r="BN35" i="3" s="1"/>
  <c r="BG35" i="3"/>
  <c r="AQ31" i="3"/>
  <c r="AF31" i="3"/>
  <c r="BM23" i="3"/>
  <c r="BN23" i="3" s="1"/>
  <c r="BM14" i="3"/>
  <c r="BN14" i="3" s="1"/>
  <c r="AK50" i="3"/>
  <c r="AQ50" i="3"/>
  <c r="AR49" i="3"/>
  <c r="BM45" i="3"/>
  <c r="BN45" i="3" s="1"/>
  <c r="BB45" i="3"/>
  <c r="AR36" i="3"/>
  <c r="BO36" i="3"/>
  <c r="BP36" i="3" s="1"/>
  <c r="BM27" i="3"/>
  <c r="BN27" i="3" s="1"/>
  <c r="BG27" i="3"/>
  <c r="AQ23" i="3"/>
  <c r="AF23" i="3"/>
  <c r="BO17" i="3"/>
  <c r="BP17" i="3" s="1"/>
  <c r="AR52" i="3"/>
  <c r="U45" i="3"/>
  <c r="AR28" i="3"/>
  <c r="BO28" i="3"/>
  <c r="BP28" i="3" s="1"/>
  <c r="BO24" i="3"/>
  <c r="BP24" i="3" s="1"/>
  <c r="BO18" i="3"/>
  <c r="BP18" i="3" s="1"/>
  <c r="AQ42" i="3"/>
  <c r="BM40" i="3"/>
  <c r="BN40" i="3" s="1"/>
  <c r="BO38" i="3"/>
  <c r="BP38" i="3" s="1"/>
  <c r="AQ34" i="3"/>
  <c r="BM32" i="3"/>
  <c r="BN32" i="3" s="1"/>
  <c r="BO30" i="3"/>
  <c r="BP30" i="3" s="1"/>
  <c r="AQ26" i="3"/>
  <c r="BO22" i="3"/>
  <c r="BP22" i="3" s="1"/>
  <c r="AF21" i="3"/>
  <c r="BB19" i="3"/>
  <c r="AQ14" i="3"/>
  <c r="BM13" i="3"/>
  <c r="BN13" i="3" s="1"/>
  <c r="AF12" i="3"/>
  <c r="BB10" i="3"/>
  <c r="AF44" i="3"/>
  <c r="BB42" i="3"/>
  <c r="AF36" i="3"/>
  <c r="BB34" i="3"/>
  <c r="AF28" i="3"/>
  <c r="BB26" i="3"/>
  <c r="AQ16" i="3"/>
  <c r="AQ13" i="3"/>
  <c r="BM11" i="3"/>
  <c r="BA468" i="3" l="1"/>
  <c r="BN12" i="3"/>
  <c r="BO12" i="3"/>
  <c r="BP12" i="3" s="1"/>
  <c r="AR115" i="3"/>
  <c r="BO115" i="3"/>
  <c r="BP115" i="3" s="1"/>
  <c r="AR249" i="3"/>
  <c r="BO249" i="3"/>
  <c r="BP249" i="3" s="1"/>
  <c r="BO299" i="3"/>
  <c r="BP299" i="3" s="1"/>
  <c r="AR299" i="3"/>
  <c r="BO330" i="3"/>
  <c r="BP330" i="3" s="1"/>
  <c r="AR330" i="3"/>
  <c r="AR335" i="3"/>
  <c r="BO335" i="3"/>
  <c r="BP335" i="3" s="1"/>
  <c r="BN343" i="3"/>
  <c r="BO343" i="3"/>
  <c r="BP343" i="3" s="1"/>
  <c r="AR381" i="3"/>
  <c r="BO381" i="3"/>
  <c r="BP381" i="3" s="1"/>
  <c r="BO391" i="3"/>
  <c r="BP391" i="3" s="1"/>
  <c r="AR391" i="3"/>
  <c r="BO42" i="3"/>
  <c r="BP42" i="3" s="1"/>
  <c r="AR42" i="3"/>
  <c r="AK402" i="3"/>
  <c r="AK475" i="3"/>
  <c r="AK480" i="3" s="1"/>
  <c r="BO73" i="3"/>
  <c r="BP73" i="3" s="1"/>
  <c r="AR73" i="3"/>
  <c r="BO71" i="3"/>
  <c r="BP71" i="3" s="1"/>
  <c r="BO93" i="3"/>
  <c r="BP93" i="3" s="1"/>
  <c r="AR93" i="3"/>
  <c r="AR62" i="3"/>
  <c r="BO62" i="3"/>
  <c r="BP62" i="3" s="1"/>
  <c r="AP402" i="3"/>
  <c r="AP475" i="3"/>
  <c r="AP480" i="3" s="1"/>
  <c r="AW402" i="3"/>
  <c r="AW475" i="3"/>
  <c r="AW480" i="3" s="1"/>
  <c r="BO76" i="3"/>
  <c r="BP76" i="3" s="1"/>
  <c r="BO122" i="3"/>
  <c r="BP122" i="3" s="1"/>
  <c r="BO103" i="3"/>
  <c r="BP103" i="3" s="1"/>
  <c r="BO125" i="3"/>
  <c r="BP125" i="3" s="1"/>
  <c r="AR125" i="3"/>
  <c r="BO105" i="3"/>
  <c r="BP105" i="3" s="1"/>
  <c r="BP148" i="3"/>
  <c r="BN171" i="3"/>
  <c r="BO171" i="3"/>
  <c r="BP171" i="3" s="1"/>
  <c r="AR167" i="3"/>
  <c r="BO167" i="3"/>
  <c r="BP167" i="3" s="1"/>
  <c r="AR123" i="3"/>
  <c r="BO123" i="3"/>
  <c r="BP123" i="3" s="1"/>
  <c r="BO172" i="3"/>
  <c r="BP172" i="3" s="1"/>
  <c r="AR172" i="3"/>
  <c r="BO189" i="3"/>
  <c r="BP189" i="3" s="1"/>
  <c r="AR332" i="3"/>
  <c r="BO332" i="3"/>
  <c r="BP332" i="3" s="1"/>
  <c r="AR334" i="3"/>
  <c r="BO334" i="3"/>
  <c r="BP334" i="3" s="1"/>
  <c r="AR279" i="3"/>
  <c r="BO279" i="3"/>
  <c r="BP279" i="3" s="1"/>
  <c r="AR333" i="3"/>
  <c r="BO333" i="3"/>
  <c r="BP333" i="3" s="1"/>
  <c r="AR372" i="3"/>
  <c r="BO372" i="3"/>
  <c r="BP372" i="3" s="1"/>
  <c r="AR349" i="3"/>
  <c r="BO349" i="3"/>
  <c r="BP349" i="3" s="1"/>
  <c r="AR367" i="3"/>
  <c r="BO367" i="3"/>
  <c r="BP367" i="3" s="1"/>
  <c r="BO340" i="3"/>
  <c r="BP340" i="3" s="1"/>
  <c r="AR364" i="3"/>
  <c r="BO364" i="3"/>
  <c r="BP364" i="3" s="1"/>
  <c r="AR47" i="3"/>
  <c r="BO47" i="3"/>
  <c r="BP47" i="3" s="1"/>
  <c r="AR225" i="3"/>
  <c r="BO225" i="3"/>
  <c r="BP225" i="3" s="1"/>
  <c r="AR241" i="3"/>
  <c r="BO241" i="3"/>
  <c r="BP241" i="3" s="1"/>
  <c r="AR213" i="3"/>
  <c r="BO213" i="3"/>
  <c r="BP213" i="3" s="1"/>
  <c r="AR268" i="3"/>
  <c r="BO268" i="3"/>
  <c r="BP268" i="3" s="1"/>
  <c r="AR27" i="3"/>
  <c r="BO27" i="3"/>
  <c r="BP27" i="3" s="1"/>
  <c r="AR64" i="3"/>
  <c r="BO64" i="3"/>
  <c r="BP64" i="3" s="1"/>
  <c r="AR92" i="3"/>
  <c r="BO92" i="3"/>
  <c r="BP92" i="3" s="1"/>
  <c r="AR209" i="3"/>
  <c r="BO209" i="3"/>
  <c r="BP209" i="3" s="1"/>
  <c r="BO250" i="3"/>
  <c r="BP250" i="3" s="1"/>
  <c r="AR250" i="3"/>
  <c r="BO239" i="3"/>
  <c r="BP239" i="3" s="1"/>
  <c r="AR239" i="3"/>
  <c r="BO87" i="3"/>
  <c r="BP87" i="3" s="1"/>
  <c r="BO102" i="3"/>
  <c r="BP102" i="3" s="1"/>
  <c r="AR102" i="3"/>
  <c r="AR99" i="3"/>
  <c r="BO99" i="3"/>
  <c r="BP99" i="3" s="1"/>
  <c r="AR113" i="3"/>
  <c r="BO113" i="3"/>
  <c r="BP113" i="3" s="1"/>
  <c r="AR135" i="3"/>
  <c r="BO135" i="3"/>
  <c r="BP135" i="3" s="1"/>
  <c r="AR119" i="3"/>
  <c r="BO119" i="3"/>
  <c r="BP119" i="3" s="1"/>
  <c r="BO152" i="3"/>
  <c r="BP152" i="3" s="1"/>
  <c r="AR152" i="3"/>
  <c r="BO150" i="3"/>
  <c r="BP150" i="3" s="1"/>
  <c r="AR231" i="3"/>
  <c r="BO231" i="3"/>
  <c r="BP231" i="3" s="1"/>
  <c r="BO227" i="3"/>
  <c r="BP227" i="3" s="1"/>
  <c r="AR227" i="3"/>
  <c r="AR185" i="3"/>
  <c r="BO185" i="3"/>
  <c r="BP185" i="3" s="1"/>
  <c r="AR217" i="3"/>
  <c r="BO217" i="3"/>
  <c r="BP217" i="3" s="1"/>
  <c r="AR107" i="3"/>
  <c r="BO107" i="3"/>
  <c r="BP107" i="3" s="1"/>
  <c r="BO176" i="3"/>
  <c r="BP176" i="3" s="1"/>
  <c r="AR176" i="3"/>
  <c r="BO203" i="3"/>
  <c r="BP203" i="3" s="1"/>
  <c r="AR203" i="3"/>
  <c r="BO219" i="3"/>
  <c r="BP219" i="3" s="1"/>
  <c r="AR219" i="3"/>
  <c r="BO263" i="3"/>
  <c r="BP263" i="3" s="1"/>
  <c r="AR263" i="3"/>
  <c r="AR309" i="3"/>
  <c r="BO309" i="3"/>
  <c r="BP309" i="3" s="1"/>
  <c r="BO303" i="3"/>
  <c r="BP303" i="3" s="1"/>
  <c r="AR303" i="3"/>
  <c r="AR321" i="3"/>
  <c r="BO321" i="3"/>
  <c r="BP321" i="3" s="1"/>
  <c r="BO300" i="3"/>
  <c r="BP300" i="3" s="1"/>
  <c r="BO347" i="3"/>
  <c r="BP347" i="3" s="1"/>
  <c r="AR362" i="3"/>
  <c r="BO362" i="3"/>
  <c r="BP362" i="3" s="1"/>
  <c r="AR374" i="3"/>
  <c r="BO374" i="3"/>
  <c r="BP374" i="3" s="1"/>
  <c r="BO361" i="3"/>
  <c r="BP361" i="3" s="1"/>
  <c r="BO110" i="3"/>
  <c r="BP110" i="3" s="1"/>
  <c r="AR110" i="3"/>
  <c r="AR129" i="3"/>
  <c r="BO129" i="3"/>
  <c r="BP129" i="3" s="1"/>
  <c r="AR131" i="3"/>
  <c r="BO131" i="3"/>
  <c r="BP131" i="3" s="1"/>
  <c r="AR151" i="3"/>
  <c r="BO151" i="3"/>
  <c r="BP151" i="3" s="1"/>
  <c r="AR153" i="3"/>
  <c r="BO153" i="3"/>
  <c r="BP153" i="3" s="1"/>
  <c r="AR247" i="3"/>
  <c r="BO247" i="3"/>
  <c r="BP247" i="3" s="1"/>
  <c r="BO59" i="3"/>
  <c r="BP59" i="3" s="1"/>
  <c r="AR59" i="3"/>
  <c r="BO74" i="3"/>
  <c r="BP74" i="3" s="1"/>
  <c r="AR74" i="3"/>
  <c r="BO163" i="3"/>
  <c r="BP163" i="3" s="1"/>
  <c r="AR163" i="3"/>
  <c r="BN275" i="3"/>
  <c r="BO275" i="3"/>
  <c r="BP275" i="3" s="1"/>
  <c r="AR23" i="3"/>
  <c r="BO23" i="3"/>
  <c r="BP23" i="3" s="1"/>
  <c r="AR29" i="3"/>
  <c r="BO29" i="3"/>
  <c r="BP29" i="3" s="1"/>
  <c r="BO124" i="3"/>
  <c r="BP124" i="3" s="1"/>
  <c r="AR124" i="3"/>
  <c r="BB402" i="3"/>
  <c r="BB475" i="3"/>
  <c r="BB480" i="3" s="1"/>
  <c r="BO26" i="3"/>
  <c r="BP26" i="3" s="1"/>
  <c r="AR26" i="3"/>
  <c r="BG402" i="3"/>
  <c r="BG475" i="3"/>
  <c r="BG480" i="3" s="1"/>
  <c r="BO33" i="3"/>
  <c r="BP33" i="3" s="1"/>
  <c r="AR33" i="3"/>
  <c r="AR70" i="3"/>
  <c r="BO70" i="3"/>
  <c r="BP70" i="3" s="1"/>
  <c r="BO126" i="3"/>
  <c r="BP126" i="3" s="1"/>
  <c r="AR126" i="3"/>
  <c r="BO117" i="3"/>
  <c r="BP117" i="3" s="1"/>
  <c r="AR117" i="3"/>
  <c r="BO58" i="3"/>
  <c r="BP58" i="3" s="1"/>
  <c r="AR58" i="3"/>
  <c r="AR97" i="3"/>
  <c r="BO97" i="3"/>
  <c r="BP97" i="3" s="1"/>
  <c r="AR134" i="3"/>
  <c r="BO134" i="3"/>
  <c r="BP134" i="3" s="1"/>
  <c r="AR157" i="3"/>
  <c r="BO157" i="3"/>
  <c r="BP157" i="3" s="1"/>
  <c r="AR193" i="3"/>
  <c r="BO193" i="3"/>
  <c r="BP193" i="3" s="1"/>
  <c r="AR237" i="3"/>
  <c r="BO237" i="3"/>
  <c r="BP237" i="3" s="1"/>
  <c r="BO211" i="3"/>
  <c r="BP211" i="3" s="1"/>
  <c r="AR211" i="3"/>
  <c r="AR145" i="3"/>
  <c r="BO145" i="3"/>
  <c r="BP145" i="3" s="1"/>
  <c r="BO187" i="3"/>
  <c r="BP187" i="3" s="1"/>
  <c r="AR187" i="3"/>
  <c r="AR273" i="3"/>
  <c r="BO273" i="3"/>
  <c r="BP273" i="3" s="1"/>
  <c r="AR253" i="3"/>
  <c r="BO253" i="3"/>
  <c r="BP253" i="3" s="1"/>
  <c r="AR310" i="3"/>
  <c r="BO310" i="3"/>
  <c r="BP310" i="3" s="1"/>
  <c r="AR336" i="3"/>
  <c r="BO336" i="3"/>
  <c r="BP336" i="3" s="1"/>
  <c r="AR316" i="3"/>
  <c r="BO316" i="3"/>
  <c r="BP316" i="3" s="1"/>
  <c r="BO302" i="3"/>
  <c r="BP302" i="3" s="1"/>
  <c r="AR363" i="3"/>
  <c r="BO363" i="3"/>
  <c r="BP363" i="3" s="1"/>
  <c r="BO375" i="3"/>
  <c r="BP375" i="3" s="1"/>
  <c r="AR375" i="3"/>
  <c r="AR320" i="3"/>
  <c r="BO320" i="3"/>
  <c r="BP320" i="3" s="1"/>
  <c r="AR389" i="3"/>
  <c r="BO389" i="3"/>
  <c r="BP389" i="3" s="1"/>
  <c r="AR317" i="3"/>
  <c r="BO317" i="3"/>
  <c r="BP317" i="3" s="1"/>
  <c r="AJ435" i="3"/>
  <c r="AJ453" i="3"/>
  <c r="BO353" i="3"/>
  <c r="BP353" i="3" s="1"/>
  <c r="BO378" i="3"/>
  <c r="BP378" i="3" s="1"/>
  <c r="BO368" i="3"/>
  <c r="BP368" i="3" s="1"/>
  <c r="AR91" i="3"/>
  <c r="BO91" i="3"/>
  <c r="BP91" i="3" s="1"/>
  <c r="AR240" i="3"/>
  <c r="BO240" i="3"/>
  <c r="BP240" i="3" s="1"/>
  <c r="AR31" i="3"/>
  <c r="BO31" i="3"/>
  <c r="BP31" i="3" s="1"/>
  <c r="AR78" i="3"/>
  <c r="BO78" i="3"/>
  <c r="BP78" i="3" s="1"/>
  <c r="BO118" i="3"/>
  <c r="BP118" i="3" s="1"/>
  <c r="AR118" i="3"/>
  <c r="BO109" i="3"/>
  <c r="BP109" i="3" s="1"/>
  <c r="AR109" i="3"/>
  <c r="AR139" i="3"/>
  <c r="BO139" i="3"/>
  <c r="BP139" i="3" s="1"/>
  <c r="BN261" i="3"/>
  <c r="BO261" i="3"/>
  <c r="BP261" i="3" s="1"/>
  <c r="BO287" i="3"/>
  <c r="BP287" i="3" s="1"/>
  <c r="BN11" i="3"/>
  <c r="BM402" i="3"/>
  <c r="BM475" i="3"/>
  <c r="BM480" i="3" s="1"/>
  <c r="BO53" i="3"/>
  <c r="BP53" i="3" s="1"/>
  <c r="AR53" i="3"/>
  <c r="AR13" i="3"/>
  <c r="AR402" i="3" s="1"/>
  <c r="BO13" i="3"/>
  <c r="BP13" i="3" s="1"/>
  <c r="AQ402" i="3"/>
  <c r="AQ475" i="3"/>
  <c r="AQ480" i="3" s="1"/>
  <c r="AR50" i="3"/>
  <c r="BO50" i="3"/>
  <c r="BP50" i="3" s="1"/>
  <c r="BO40" i="3"/>
  <c r="BP40" i="3" s="1"/>
  <c r="BO54" i="3"/>
  <c r="BP54" i="3" s="1"/>
  <c r="BO89" i="3"/>
  <c r="BP89" i="3" s="1"/>
  <c r="AR89" i="3"/>
  <c r="BO45" i="3"/>
  <c r="BP45" i="3" s="1"/>
  <c r="AR45" i="3"/>
  <c r="BO82" i="3"/>
  <c r="BP82" i="3" s="1"/>
  <c r="AR82" i="3"/>
  <c r="AR19" i="3"/>
  <c r="BO19" i="3"/>
  <c r="BP19" i="3" s="1"/>
  <c r="AR86" i="3"/>
  <c r="BO86" i="3"/>
  <c r="BP86" i="3" s="1"/>
  <c r="AR16" i="3"/>
  <c r="BO16" i="3"/>
  <c r="BP16" i="3" s="1"/>
  <c r="BO11" i="3"/>
  <c r="BP11" i="3" s="1"/>
  <c r="BP9" i="3"/>
  <c r="U402" i="3"/>
  <c r="U475" i="3"/>
  <c r="U480" i="3" s="1"/>
  <c r="AR35" i="3"/>
  <c r="BO35" i="3"/>
  <c r="BP35" i="3" s="1"/>
  <c r="AA402" i="3"/>
  <c r="AA475" i="3"/>
  <c r="AA480" i="3" s="1"/>
  <c r="AR72" i="3"/>
  <c r="BO72" i="3"/>
  <c r="BP72" i="3" s="1"/>
  <c r="BO101" i="3"/>
  <c r="BP101" i="3" s="1"/>
  <c r="AR101" i="3"/>
  <c r="AR84" i="3"/>
  <c r="BO84" i="3"/>
  <c r="BP84" i="3" s="1"/>
  <c r="AR141" i="3"/>
  <c r="BO141" i="3"/>
  <c r="BP141" i="3" s="1"/>
  <c r="BO136" i="3"/>
  <c r="BP136" i="3" s="1"/>
  <c r="BO137" i="3"/>
  <c r="BP137" i="3" s="1"/>
  <c r="AR165" i="3"/>
  <c r="BO165" i="3"/>
  <c r="BP165" i="3" s="1"/>
  <c r="BO242" i="3"/>
  <c r="BP242" i="3" s="1"/>
  <c r="AR242" i="3"/>
  <c r="BO195" i="3"/>
  <c r="BP195" i="3" s="1"/>
  <c r="AR195" i="3"/>
  <c r="AR230" i="3"/>
  <c r="BO230" i="3"/>
  <c r="BP230" i="3" s="1"/>
  <c r="BO255" i="3"/>
  <c r="BP255" i="3" s="1"/>
  <c r="AR255" i="3"/>
  <c r="BO223" i="3"/>
  <c r="BP223" i="3" s="1"/>
  <c r="AR229" i="3"/>
  <c r="BO229" i="3"/>
  <c r="BP229" i="3" s="1"/>
  <c r="AR267" i="3"/>
  <c r="BO267" i="3"/>
  <c r="BP267" i="3" s="1"/>
  <c r="BO257" i="3"/>
  <c r="BP257" i="3" s="1"/>
  <c r="BO251" i="3"/>
  <c r="BP251" i="3" s="1"/>
  <c r="BO291" i="3"/>
  <c r="BP291" i="3" s="1"/>
  <c r="AR291" i="3"/>
  <c r="BO307" i="3"/>
  <c r="BP307" i="3" s="1"/>
  <c r="AR307" i="3"/>
  <c r="BO348" i="3"/>
  <c r="BP348" i="3" s="1"/>
  <c r="BN348" i="3"/>
  <c r="BO350" i="3"/>
  <c r="BP350" i="3" s="1"/>
  <c r="AR350" i="3"/>
  <c r="AR318" i="3"/>
  <c r="BO318" i="3"/>
  <c r="BP318" i="3" s="1"/>
  <c r="BO315" i="3"/>
  <c r="BP315" i="3" s="1"/>
  <c r="AR369" i="3"/>
  <c r="BO369" i="3"/>
  <c r="BP369" i="3" s="1"/>
  <c r="AR373" i="3"/>
  <c r="BO373" i="3"/>
  <c r="BP373" i="3" s="1"/>
  <c r="BO328" i="3"/>
  <c r="BP328" i="3" s="1"/>
  <c r="BO352" i="3"/>
  <c r="BP352" i="3" s="1"/>
  <c r="AR352" i="3"/>
  <c r="BO383" i="3"/>
  <c r="BP383" i="3" s="1"/>
  <c r="AR383" i="3"/>
  <c r="BO399" i="3"/>
  <c r="BP399" i="3" s="1"/>
  <c r="AR399" i="3"/>
  <c r="BO324" i="3"/>
  <c r="BP324" i="3" s="1"/>
  <c r="AR269" i="3"/>
  <c r="BO269" i="3"/>
  <c r="BP269" i="3" s="1"/>
  <c r="BO331" i="3"/>
  <c r="BP331" i="3" s="1"/>
  <c r="BO360" i="3"/>
  <c r="BP360" i="3" s="1"/>
  <c r="AR144" i="3"/>
  <c r="BO144" i="3"/>
  <c r="BP144" i="3" s="1"/>
  <c r="BO179" i="3"/>
  <c r="BP179" i="3" s="1"/>
  <c r="AR179" i="3"/>
  <c r="AR293" i="3"/>
  <c r="BO293" i="3"/>
  <c r="BP293" i="3" s="1"/>
  <c r="AO435" i="3"/>
  <c r="AO453" i="3"/>
  <c r="Z435" i="3"/>
  <c r="Z453" i="3"/>
  <c r="AR354" i="3"/>
  <c r="BO354" i="3"/>
  <c r="BP354" i="3" s="1"/>
  <c r="AR355" i="3"/>
  <c r="BO355" i="3"/>
  <c r="BP355" i="3" s="1"/>
  <c r="BO366" i="3"/>
  <c r="BP366" i="3" s="1"/>
  <c r="AR366" i="3"/>
  <c r="BA435" i="3"/>
  <c r="BA453" i="3"/>
  <c r="BO387" i="3"/>
  <c r="BP387" i="3" s="1"/>
  <c r="Z468" i="3"/>
  <c r="AF402" i="3"/>
  <c r="AF475" i="3"/>
  <c r="AF480" i="3" s="1"/>
  <c r="AR39" i="3"/>
  <c r="BO39" i="3"/>
  <c r="BP39" i="3" s="1"/>
  <c r="BO130" i="3"/>
  <c r="BP130" i="3" s="1"/>
  <c r="AR326" i="3"/>
  <c r="BO326" i="3"/>
  <c r="BP326" i="3" s="1"/>
  <c r="AR342" i="3"/>
  <c r="BO342" i="3"/>
  <c r="BP342" i="3" s="1"/>
  <c r="BO313" i="3"/>
  <c r="BP313" i="3" s="1"/>
  <c r="BN313" i="3"/>
  <c r="AR51" i="3"/>
  <c r="BO51" i="3"/>
  <c r="BP51" i="3" s="1"/>
  <c r="BO116" i="3"/>
  <c r="BP116" i="3" s="1"/>
  <c r="AR116" i="3"/>
  <c r="BO114" i="3"/>
  <c r="BP114" i="3" s="1"/>
  <c r="BO133" i="3"/>
  <c r="BP133" i="3" s="1"/>
  <c r="AR133" i="3"/>
  <c r="BO138" i="3"/>
  <c r="BP138" i="3" s="1"/>
  <c r="AR138" i="3"/>
  <c r="AR175" i="3"/>
  <c r="BO175" i="3"/>
  <c r="BP175" i="3" s="1"/>
  <c r="BO155" i="3"/>
  <c r="BP155" i="3" s="1"/>
  <c r="AR155" i="3"/>
  <c r="AR143" i="3"/>
  <c r="BO143" i="3"/>
  <c r="BP143" i="3" s="1"/>
  <c r="AR173" i="3"/>
  <c r="BO173" i="3"/>
  <c r="BP173" i="3" s="1"/>
  <c r="BO199" i="3"/>
  <c r="BP199" i="3" s="1"/>
  <c r="AR197" i="3"/>
  <c r="BO197" i="3"/>
  <c r="BP197" i="3" s="1"/>
  <c r="AR201" i="3"/>
  <c r="BO201" i="3"/>
  <c r="BP201" i="3" s="1"/>
  <c r="AR149" i="3"/>
  <c r="BO149" i="3"/>
  <c r="BP149" i="3" s="1"/>
  <c r="AR252" i="3"/>
  <c r="BO252" i="3"/>
  <c r="BP252" i="3" s="1"/>
  <c r="AR265" i="3"/>
  <c r="BO265" i="3"/>
  <c r="BP265" i="3" s="1"/>
  <c r="BO235" i="3"/>
  <c r="BP235" i="3" s="1"/>
  <c r="AR235" i="3"/>
  <c r="BO276" i="3"/>
  <c r="BP276" i="3" s="1"/>
  <c r="BN276" i="3"/>
  <c r="BO284" i="3"/>
  <c r="BP284" i="3" s="1"/>
  <c r="AR284" i="3"/>
  <c r="BO351" i="3"/>
  <c r="BP351" i="3" s="1"/>
  <c r="AR351" i="3"/>
  <c r="BO338" i="3"/>
  <c r="BP338" i="3" s="1"/>
  <c r="AR338" i="3"/>
  <c r="AV435" i="3"/>
  <c r="AV453" i="3"/>
  <c r="BF435" i="3"/>
  <c r="BF453" i="3"/>
  <c r="AR397" i="3"/>
  <c r="BO397" i="3"/>
  <c r="BP397" i="3" s="1"/>
  <c r="BO359" i="3"/>
  <c r="BP359" i="3" s="1"/>
  <c r="AR359" i="3"/>
  <c r="AJ468" i="3"/>
  <c r="BO32" i="3"/>
  <c r="BP32" i="3" s="1"/>
  <c r="AR37" i="3"/>
  <c r="BO37" i="3"/>
  <c r="BP37" i="3" s="1"/>
  <c r="O435" i="3"/>
  <c r="O453" i="3"/>
  <c r="AR356" i="3"/>
  <c r="BO356" i="3"/>
  <c r="BP356" i="3" s="1"/>
  <c r="BO34" i="3"/>
  <c r="BP34" i="3" s="1"/>
  <c r="AR34" i="3"/>
  <c r="AR15" i="3"/>
  <c r="BO15" i="3"/>
  <c r="BP15" i="3" s="1"/>
  <c r="BO48" i="3"/>
  <c r="BP48" i="3" s="1"/>
  <c r="AR48" i="3"/>
  <c r="BN21" i="3"/>
  <c r="BO21" i="3"/>
  <c r="BP21" i="3" s="1"/>
  <c r="BO90" i="3"/>
  <c r="BP90" i="3" s="1"/>
  <c r="AR90" i="3"/>
  <c r="BO14" i="3"/>
  <c r="BP14" i="3" s="1"/>
  <c r="AR14" i="3"/>
  <c r="BO25" i="3"/>
  <c r="BP25" i="3" s="1"/>
  <c r="AR25" i="3"/>
  <c r="BO57" i="3"/>
  <c r="BP57" i="3" s="1"/>
  <c r="AR57" i="3"/>
  <c r="BL402" i="3"/>
  <c r="BL475" i="3"/>
  <c r="BL480" i="3" s="1"/>
  <c r="BO94" i="3"/>
  <c r="BP94" i="3" s="1"/>
  <c r="AR94" i="3"/>
  <c r="AR161" i="3"/>
  <c r="BO161" i="3"/>
  <c r="BP161" i="3" s="1"/>
  <c r="BO66" i="3"/>
  <c r="BP66" i="3" s="1"/>
  <c r="AR66" i="3"/>
  <c r="BO147" i="3"/>
  <c r="BP147" i="3" s="1"/>
  <c r="AR147" i="3"/>
  <c r="BP183" i="3"/>
  <c r="AR181" i="3"/>
  <c r="BO181" i="3"/>
  <c r="BP181" i="3" s="1"/>
  <c r="AR169" i="3"/>
  <c r="BO169" i="3"/>
  <c r="BP169" i="3" s="1"/>
  <c r="AR159" i="3"/>
  <c r="BO159" i="3"/>
  <c r="BP159" i="3" s="1"/>
  <c r="AR243" i="3"/>
  <c r="BO243" i="3"/>
  <c r="BP243" i="3" s="1"/>
  <c r="BO282" i="3"/>
  <c r="BP282" i="3" s="1"/>
  <c r="AR282" i="3"/>
  <c r="AR236" i="3"/>
  <c r="BO236" i="3"/>
  <c r="BP236" i="3" s="1"/>
  <c r="BO322" i="3"/>
  <c r="BP322" i="3" s="1"/>
  <c r="AR322" i="3"/>
  <c r="AR281" i="3"/>
  <c r="BO281" i="3"/>
  <c r="BP281" i="3" s="1"/>
  <c r="AR277" i="3"/>
  <c r="BO277" i="3"/>
  <c r="BP277" i="3" s="1"/>
  <c r="AR301" i="3"/>
  <c r="BO301" i="3"/>
  <c r="BP301" i="3" s="1"/>
  <c r="BO248" i="3"/>
  <c r="BP248" i="3" s="1"/>
  <c r="BO295" i="3"/>
  <c r="BP295" i="3" s="1"/>
  <c r="AR295" i="3"/>
  <c r="BO370" i="3"/>
  <c r="BP370" i="3" s="1"/>
  <c r="AR370" i="3"/>
  <c r="BO346" i="3"/>
  <c r="BP346" i="3" s="1"/>
  <c r="AR346" i="3"/>
  <c r="BO344" i="3"/>
  <c r="BP344" i="3" s="1"/>
  <c r="AR357" i="3"/>
  <c r="BO357" i="3"/>
  <c r="BP357" i="3" s="1"/>
  <c r="AR371" i="3"/>
  <c r="BO371" i="3"/>
  <c r="BP371" i="3" s="1"/>
  <c r="BO286" i="3"/>
  <c r="BP286" i="3" s="1"/>
  <c r="AR286" i="3"/>
  <c r="BO292" i="3"/>
  <c r="BP292" i="3" s="1"/>
  <c r="BO379" i="3"/>
  <c r="BP379" i="3" s="1"/>
  <c r="BO395" i="3"/>
  <c r="BP395" i="3" s="1"/>
  <c r="BF468" i="3"/>
  <c r="AR435" i="3" l="1"/>
  <c r="AR453" i="3"/>
  <c r="AR468" i="3"/>
  <c r="U435" i="3"/>
  <c r="U453" i="3"/>
  <c r="U468" i="3"/>
  <c r="BB435" i="3"/>
  <c r="BB453" i="3"/>
  <c r="BB468" i="3"/>
  <c r="AW435" i="3"/>
  <c r="AW453" i="3"/>
  <c r="AW468" i="3"/>
  <c r="AF435" i="3"/>
  <c r="AF453" i="3"/>
  <c r="AF468" i="3"/>
  <c r="BO475" i="3"/>
  <c r="BO480" i="3" s="1"/>
  <c r="AP435" i="3"/>
  <c r="AP453" i="3"/>
  <c r="AP468" i="3"/>
  <c r="AK435" i="3"/>
  <c r="AK453" i="3"/>
  <c r="AK468" i="3"/>
  <c r="BP402" i="3"/>
  <c r="BP475" i="3"/>
  <c r="BP480" i="3" s="1"/>
  <c r="AR475" i="3"/>
  <c r="AR480" i="3" s="1"/>
  <c r="AA435" i="3"/>
  <c r="AA453" i="3"/>
  <c r="AA468" i="3"/>
  <c r="BM435" i="3"/>
  <c r="BM453" i="3"/>
  <c r="BM468" i="3"/>
  <c r="BG435" i="3"/>
  <c r="BG453" i="3"/>
  <c r="BG468" i="3"/>
  <c r="BN402" i="3"/>
  <c r="BN475" i="3"/>
  <c r="BN480" i="3" s="1"/>
  <c r="BO402" i="3"/>
  <c r="BL435" i="3"/>
  <c r="BL453" i="3"/>
  <c r="BL468" i="3"/>
  <c r="AQ435" i="3"/>
  <c r="AQ453" i="3"/>
  <c r="AQ468" i="3"/>
  <c r="BP435" i="3" l="1"/>
  <c r="BP453" i="3"/>
  <c r="BP468" i="3"/>
  <c r="BO435" i="3"/>
  <c r="BO453" i="3"/>
  <c r="BO468" i="3"/>
  <c r="BN435" i="3"/>
  <c r="BN453" i="3"/>
  <c r="BN468" i="3"/>
  <c r="J479" i="3" l="1"/>
  <c r="J478" i="3"/>
  <c r="J477" i="3"/>
  <c r="J476" i="3"/>
  <c r="J475" i="3"/>
  <c r="J474" i="3"/>
  <c r="J470" i="3"/>
  <c r="J466" i="3"/>
  <c r="J465" i="3"/>
  <c r="J464" i="3"/>
  <c r="J463" i="3"/>
  <c r="J462" i="3"/>
  <c r="J461" i="3"/>
  <c r="J460" i="3"/>
  <c r="E459" i="3"/>
  <c r="D459" i="3"/>
  <c r="F452" i="3"/>
  <c r="J451" i="3"/>
  <c r="J450" i="3"/>
  <c r="J449" i="3"/>
  <c r="J448" i="3"/>
  <c r="J447" i="3"/>
  <c r="J446" i="3"/>
  <c r="J445" i="3"/>
  <c r="J444" i="3"/>
  <c r="J443" i="3"/>
  <c r="J442" i="3"/>
  <c r="J441" i="3"/>
  <c r="J440" i="3"/>
  <c r="J432" i="3"/>
  <c r="J431" i="3"/>
  <c r="J430" i="3"/>
  <c r="J429" i="3"/>
  <c r="J428" i="3"/>
  <c r="J427" i="3"/>
  <c r="J426" i="3"/>
  <c r="J425" i="3"/>
  <c r="J424" i="3"/>
  <c r="J423" i="3"/>
  <c r="J422" i="3"/>
  <c r="J419" i="3"/>
  <c r="J418" i="3"/>
  <c r="J417" i="3"/>
  <c r="J416" i="3"/>
  <c r="J415" i="3"/>
  <c r="J414" i="3"/>
  <c r="J413" i="3"/>
  <c r="J412" i="3"/>
  <c r="J411" i="3"/>
  <c r="J410" i="3"/>
  <c r="J409" i="3"/>
  <c r="J402" i="3"/>
  <c r="D4" i="3"/>
  <c r="BP479" i="2"/>
  <c r="BO479" i="2"/>
  <c r="BN479" i="2"/>
  <c r="BM479" i="2"/>
  <c r="BL479" i="2"/>
  <c r="BK479" i="2"/>
  <c r="BJ479" i="2"/>
  <c r="BI479" i="2"/>
  <c r="BH479" i="2"/>
  <c r="BG479" i="2"/>
  <c r="BF479" i="2"/>
  <c r="BE479" i="2"/>
  <c r="BD479" i="2"/>
  <c r="BC479" i="2"/>
  <c r="BB479" i="2"/>
  <c r="BA479" i="2"/>
  <c r="AZ479" i="2"/>
  <c r="AY479" i="2"/>
  <c r="AX479" i="2"/>
  <c r="AW479" i="2"/>
  <c r="AV479" i="2"/>
  <c r="AU479" i="2"/>
  <c r="AT479" i="2"/>
  <c r="AS479" i="2"/>
  <c r="AR479" i="2"/>
  <c r="AQ479" i="2"/>
  <c r="AP479" i="2"/>
  <c r="AO479" i="2"/>
  <c r="AN479" i="2"/>
  <c r="AM479" i="2"/>
  <c r="AL479" i="2"/>
  <c r="AK479" i="2"/>
  <c r="AJ479" i="2"/>
  <c r="AI479" i="2"/>
  <c r="AH479" i="2"/>
  <c r="AG479" i="2"/>
  <c r="AF479" i="2"/>
  <c r="AE479" i="2"/>
  <c r="AD479" i="2"/>
  <c r="AC479" i="2"/>
  <c r="AB479" i="2"/>
  <c r="AA479" i="2"/>
  <c r="Z479" i="2"/>
  <c r="Y479" i="2"/>
  <c r="X479" i="2"/>
  <c r="W479" i="2"/>
  <c r="V479" i="2"/>
  <c r="U479" i="2"/>
  <c r="T479" i="2"/>
  <c r="S479" i="2"/>
  <c r="R479" i="2"/>
  <c r="Q479" i="2"/>
  <c r="P479" i="2"/>
  <c r="O479" i="2"/>
  <c r="N479" i="2"/>
  <c r="M479" i="2"/>
  <c r="L479" i="2"/>
  <c r="K479" i="2"/>
  <c r="J479" i="2"/>
  <c r="BP478" i="2"/>
  <c r="BO478" i="2"/>
  <c r="BN478" i="2"/>
  <c r="BM478" i="2"/>
  <c r="BL478" i="2"/>
  <c r="BK478" i="2"/>
  <c r="BJ478" i="2"/>
  <c r="BI478" i="2"/>
  <c r="BH478" i="2"/>
  <c r="BG478" i="2"/>
  <c r="BF478" i="2"/>
  <c r="BE478" i="2"/>
  <c r="BD478" i="2"/>
  <c r="BC478" i="2"/>
  <c r="BB478" i="2"/>
  <c r="BA478" i="2"/>
  <c r="AZ478" i="2"/>
  <c r="AY478" i="2"/>
  <c r="AX478" i="2"/>
  <c r="AW478" i="2"/>
  <c r="AV478" i="2"/>
  <c r="AU478" i="2"/>
  <c r="AT478" i="2"/>
  <c r="AS478" i="2"/>
  <c r="AR478" i="2"/>
  <c r="AQ478" i="2"/>
  <c r="AP478" i="2"/>
  <c r="AO478" i="2"/>
  <c r="AN478" i="2"/>
  <c r="AM478" i="2"/>
  <c r="AL478" i="2"/>
  <c r="AK478" i="2"/>
  <c r="AJ478" i="2"/>
  <c r="AI478" i="2"/>
  <c r="AH478" i="2"/>
  <c r="AG478" i="2"/>
  <c r="AF478" i="2"/>
  <c r="AE478" i="2"/>
  <c r="AD478" i="2"/>
  <c r="AC478" i="2"/>
  <c r="AB478" i="2"/>
  <c r="AA478" i="2"/>
  <c r="Z478" i="2"/>
  <c r="Y478" i="2"/>
  <c r="X478" i="2"/>
  <c r="W478" i="2"/>
  <c r="V478" i="2"/>
  <c r="U478" i="2"/>
  <c r="T478" i="2"/>
  <c r="S478" i="2"/>
  <c r="R478" i="2"/>
  <c r="Q478" i="2"/>
  <c r="P478" i="2"/>
  <c r="O478" i="2"/>
  <c r="N478" i="2"/>
  <c r="M478" i="2"/>
  <c r="L478" i="2"/>
  <c r="K478" i="2"/>
  <c r="J478" i="2"/>
  <c r="BP477" i="2"/>
  <c r="BO477" i="2"/>
  <c r="BN477" i="2"/>
  <c r="BM477" i="2"/>
  <c r="BL477" i="2"/>
  <c r="BK477" i="2"/>
  <c r="BJ477" i="2"/>
  <c r="BI477" i="2"/>
  <c r="BH477" i="2"/>
  <c r="BG477" i="2"/>
  <c r="BF477" i="2"/>
  <c r="BE477" i="2"/>
  <c r="BD477" i="2"/>
  <c r="BC477" i="2"/>
  <c r="BB477" i="2"/>
  <c r="BA477" i="2"/>
  <c r="AZ477" i="2"/>
  <c r="AY477" i="2"/>
  <c r="AX477" i="2"/>
  <c r="AW477" i="2"/>
  <c r="AV477" i="2"/>
  <c r="AU477" i="2"/>
  <c r="AT477" i="2"/>
  <c r="AS477" i="2"/>
  <c r="AR477" i="2"/>
  <c r="AQ477" i="2"/>
  <c r="AP477" i="2"/>
  <c r="AO477" i="2"/>
  <c r="AN477" i="2"/>
  <c r="AM477" i="2"/>
  <c r="AL477" i="2"/>
  <c r="AK477" i="2"/>
  <c r="AJ477" i="2"/>
  <c r="AI477" i="2"/>
  <c r="AH477" i="2"/>
  <c r="AG477" i="2"/>
  <c r="AF477" i="2"/>
  <c r="AE477" i="2"/>
  <c r="AD477" i="2"/>
  <c r="AC477" i="2"/>
  <c r="AB477" i="2"/>
  <c r="AA477" i="2"/>
  <c r="Z477" i="2"/>
  <c r="Y477" i="2"/>
  <c r="X477" i="2"/>
  <c r="W477" i="2"/>
  <c r="V477" i="2"/>
  <c r="U477" i="2"/>
  <c r="T477" i="2"/>
  <c r="S477" i="2"/>
  <c r="R477" i="2"/>
  <c r="Q477" i="2"/>
  <c r="P477" i="2"/>
  <c r="O477" i="2"/>
  <c r="N477" i="2"/>
  <c r="M477" i="2"/>
  <c r="L477" i="2"/>
  <c r="K477" i="2"/>
  <c r="J477" i="2"/>
  <c r="BP476" i="2"/>
  <c r="BO476" i="2"/>
  <c r="BN476" i="2"/>
  <c r="BM476" i="2"/>
  <c r="BL476" i="2"/>
  <c r="BK476" i="2"/>
  <c r="BJ476" i="2"/>
  <c r="BI476" i="2"/>
  <c r="BH476" i="2"/>
  <c r="BG476" i="2"/>
  <c r="BF476" i="2"/>
  <c r="BE476" i="2"/>
  <c r="BD476" i="2"/>
  <c r="BC476" i="2"/>
  <c r="BB476" i="2"/>
  <c r="BA476" i="2"/>
  <c r="AZ476" i="2"/>
  <c r="AY476" i="2"/>
  <c r="AX476" i="2"/>
  <c r="AW476" i="2"/>
  <c r="AV476" i="2"/>
  <c r="AU476" i="2"/>
  <c r="AT476" i="2"/>
  <c r="AS476" i="2"/>
  <c r="AR476" i="2"/>
  <c r="AQ476" i="2"/>
  <c r="AP476" i="2"/>
  <c r="AO476" i="2"/>
  <c r="AN476" i="2"/>
  <c r="AM476" i="2"/>
  <c r="AL476" i="2"/>
  <c r="AK476" i="2"/>
  <c r="AJ476" i="2"/>
  <c r="AI476" i="2"/>
  <c r="AH476" i="2"/>
  <c r="AG476" i="2"/>
  <c r="AF476" i="2"/>
  <c r="AE476" i="2"/>
  <c r="AD476" i="2"/>
  <c r="AC476" i="2"/>
  <c r="AB476" i="2"/>
  <c r="AA476" i="2"/>
  <c r="Z476" i="2"/>
  <c r="Y476" i="2"/>
  <c r="X476" i="2"/>
  <c r="W476" i="2"/>
  <c r="V476" i="2"/>
  <c r="U476" i="2"/>
  <c r="T476" i="2"/>
  <c r="S476" i="2"/>
  <c r="R476" i="2"/>
  <c r="Q476" i="2"/>
  <c r="P476" i="2"/>
  <c r="O476" i="2"/>
  <c r="N476" i="2"/>
  <c r="M476" i="2"/>
  <c r="L476" i="2"/>
  <c r="K476" i="2"/>
  <c r="J476" i="2"/>
  <c r="BP475" i="2"/>
  <c r="BO475" i="2"/>
  <c r="BN475" i="2"/>
  <c r="BM475" i="2"/>
  <c r="BL475" i="2"/>
  <c r="BK475" i="2"/>
  <c r="BJ475" i="2"/>
  <c r="BI475" i="2"/>
  <c r="BH475" i="2"/>
  <c r="BG475" i="2"/>
  <c r="BF475" i="2"/>
  <c r="BE475" i="2"/>
  <c r="BD475" i="2"/>
  <c r="BC475" i="2"/>
  <c r="BB475" i="2"/>
  <c r="BA475" i="2"/>
  <c r="AZ475" i="2"/>
  <c r="AY475" i="2"/>
  <c r="AX475" i="2"/>
  <c r="AW475" i="2"/>
  <c r="AV475" i="2"/>
  <c r="AU475" i="2"/>
  <c r="AT475" i="2"/>
  <c r="AS475" i="2"/>
  <c r="AR475" i="2"/>
  <c r="AQ475" i="2"/>
  <c r="AP475" i="2"/>
  <c r="AO475" i="2"/>
  <c r="AN475" i="2"/>
  <c r="AM475" i="2"/>
  <c r="AL475" i="2"/>
  <c r="AK475" i="2"/>
  <c r="AJ475" i="2"/>
  <c r="AI475" i="2"/>
  <c r="AH475" i="2"/>
  <c r="AG475" i="2"/>
  <c r="AF475" i="2"/>
  <c r="AE475" i="2"/>
  <c r="AD475" i="2"/>
  <c r="AC475" i="2"/>
  <c r="AB475" i="2"/>
  <c r="AA475" i="2"/>
  <c r="Z475" i="2"/>
  <c r="Y475" i="2"/>
  <c r="X475" i="2"/>
  <c r="W475" i="2"/>
  <c r="V475" i="2"/>
  <c r="U475" i="2"/>
  <c r="T475" i="2"/>
  <c r="S475" i="2"/>
  <c r="R475" i="2"/>
  <c r="Q475" i="2"/>
  <c r="P475" i="2"/>
  <c r="O475" i="2"/>
  <c r="N475" i="2"/>
  <c r="M475" i="2"/>
  <c r="L475" i="2"/>
  <c r="K475" i="2"/>
  <c r="J475" i="2"/>
  <c r="BC474" i="2"/>
  <c r="AT474" i="2"/>
  <c r="AS474" i="2"/>
  <c r="AM474" i="2"/>
  <c r="AL474" i="2"/>
  <c r="X474" i="2"/>
  <c r="W474" i="2"/>
  <c r="V474" i="2"/>
  <c r="S474" i="2"/>
  <c r="R474" i="2"/>
  <c r="Q474" i="2"/>
  <c r="P474" i="2"/>
  <c r="N474" i="2"/>
  <c r="M474" i="2"/>
  <c r="L474" i="2"/>
  <c r="K474" i="2"/>
  <c r="J474" i="2"/>
  <c r="BP470" i="2"/>
  <c r="BO470" i="2"/>
  <c r="BN470" i="2"/>
  <c r="BM470" i="2"/>
  <c r="BL470" i="2"/>
  <c r="BK470" i="2"/>
  <c r="BJ470" i="2"/>
  <c r="BI470" i="2"/>
  <c r="BH470" i="2"/>
  <c r="BG470" i="2"/>
  <c r="BF470" i="2"/>
  <c r="BE470" i="2"/>
  <c r="BD470" i="2"/>
  <c r="BC470" i="2"/>
  <c r="BB470" i="2"/>
  <c r="BA470" i="2"/>
  <c r="AZ470" i="2"/>
  <c r="AY470" i="2"/>
  <c r="AX470" i="2"/>
  <c r="AW470" i="2"/>
  <c r="AV470" i="2"/>
  <c r="AU470" i="2"/>
  <c r="AT470" i="2"/>
  <c r="AS470" i="2"/>
  <c r="AR470" i="2"/>
  <c r="AQ470" i="2"/>
  <c r="AP470" i="2"/>
  <c r="AO470" i="2"/>
  <c r="AN470" i="2"/>
  <c r="AM470" i="2"/>
  <c r="AL470" i="2"/>
  <c r="AK470" i="2"/>
  <c r="AJ470" i="2"/>
  <c r="AI470" i="2"/>
  <c r="AH470" i="2"/>
  <c r="AG470" i="2"/>
  <c r="AF470" i="2"/>
  <c r="AE470" i="2"/>
  <c r="AD470" i="2"/>
  <c r="AC470" i="2"/>
  <c r="AB470" i="2"/>
  <c r="AA470" i="2"/>
  <c r="Z470" i="2"/>
  <c r="Y470" i="2"/>
  <c r="X470" i="2"/>
  <c r="W470" i="2"/>
  <c r="V470" i="2"/>
  <c r="U470" i="2"/>
  <c r="T470" i="2"/>
  <c r="S470" i="2"/>
  <c r="R470" i="2"/>
  <c r="Q470" i="2"/>
  <c r="P470" i="2"/>
  <c r="O470" i="2"/>
  <c r="N470" i="2"/>
  <c r="M470" i="2"/>
  <c r="L470" i="2"/>
  <c r="K470" i="2"/>
  <c r="J470" i="2"/>
  <c r="BP466" i="2"/>
  <c r="BO466" i="2"/>
  <c r="BN466" i="2"/>
  <c r="BM466" i="2"/>
  <c r="BL466" i="2"/>
  <c r="BK466" i="2"/>
  <c r="BJ466" i="2"/>
  <c r="BI466" i="2"/>
  <c r="BH466" i="2"/>
  <c r="BG466" i="2"/>
  <c r="BF466" i="2"/>
  <c r="BE466" i="2"/>
  <c r="BD466" i="2"/>
  <c r="BC466" i="2"/>
  <c r="BB466" i="2"/>
  <c r="BA466" i="2"/>
  <c r="AZ466" i="2"/>
  <c r="AY466" i="2"/>
  <c r="AX466" i="2"/>
  <c r="AW466" i="2"/>
  <c r="AV466" i="2"/>
  <c r="AU466" i="2"/>
  <c r="AT466" i="2"/>
  <c r="AS466" i="2"/>
  <c r="AR466" i="2"/>
  <c r="AQ466" i="2"/>
  <c r="AP466" i="2"/>
  <c r="AO466" i="2"/>
  <c r="AN466" i="2"/>
  <c r="AM466" i="2"/>
  <c r="AL466" i="2"/>
  <c r="AK466" i="2"/>
  <c r="AJ466" i="2"/>
  <c r="AI466" i="2"/>
  <c r="AH466" i="2"/>
  <c r="AG466" i="2"/>
  <c r="AF466" i="2"/>
  <c r="AE466" i="2"/>
  <c r="AD466" i="2"/>
  <c r="AC466" i="2"/>
  <c r="AB466" i="2"/>
  <c r="AA466" i="2"/>
  <c r="Z466" i="2"/>
  <c r="Y466" i="2"/>
  <c r="X466" i="2"/>
  <c r="W466" i="2"/>
  <c r="V466" i="2"/>
  <c r="U466" i="2"/>
  <c r="T466" i="2"/>
  <c r="S466" i="2"/>
  <c r="R466" i="2"/>
  <c r="Q466" i="2"/>
  <c r="P466" i="2"/>
  <c r="O466" i="2"/>
  <c r="N466" i="2"/>
  <c r="M466" i="2"/>
  <c r="L466" i="2"/>
  <c r="K466" i="2"/>
  <c r="J466" i="2"/>
  <c r="BP465" i="2"/>
  <c r="BO465" i="2"/>
  <c r="BN465" i="2"/>
  <c r="BM465" i="2"/>
  <c r="BL465" i="2"/>
  <c r="BK465" i="2"/>
  <c r="BJ465" i="2"/>
  <c r="BI465" i="2"/>
  <c r="BH465" i="2"/>
  <c r="BG465" i="2"/>
  <c r="BF465" i="2"/>
  <c r="BE465" i="2"/>
  <c r="BD465" i="2"/>
  <c r="BC465" i="2"/>
  <c r="BB465" i="2"/>
  <c r="BA465" i="2"/>
  <c r="AZ465" i="2"/>
  <c r="AY465" i="2"/>
  <c r="AX465" i="2"/>
  <c r="AW465" i="2"/>
  <c r="AV465" i="2"/>
  <c r="AU465" i="2"/>
  <c r="AT465" i="2"/>
  <c r="AS465" i="2"/>
  <c r="AR465" i="2"/>
  <c r="AQ465" i="2"/>
  <c r="AP465" i="2"/>
  <c r="AO465" i="2"/>
  <c r="AN465" i="2"/>
  <c r="AM465" i="2"/>
  <c r="AL465" i="2"/>
  <c r="AK465" i="2"/>
  <c r="AJ465" i="2"/>
  <c r="AI465" i="2"/>
  <c r="AH465" i="2"/>
  <c r="AG465" i="2"/>
  <c r="AF465" i="2"/>
  <c r="AE465" i="2"/>
  <c r="AD465" i="2"/>
  <c r="AC465" i="2"/>
  <c r="AB465" i="2"/>
  <c r="AA465" i="2"/>
  <c r="Z465" i="2"/>
  <c r="Y465" i="2"/>
  <c r="X465" i="2"/>
  <c r="W465" i="2"/>
  <c r="V465" i="2"/>
  <c r="U465" i="2"/>
  <c r="T465" i="2"/>
  <c r="S465" i="2"/>
  <c r="R465" i="2"/>
  <c r="Q465" i="2"/>
  <c r="P465" i="2"/>
  <c r="O465" i="2"/>
  <c r="N465" i="2"/>
  <c r="M465" i="2"/>
  <c r="L465" i="2"/>
  <c r="K465" i="2"/>
  <c r="J465" i="2"/>
  <c r="BP464" i="2"/>
  <c r="BO464" i="2"/>
  <c r="BN464" i="2"/>
  <c r="BM464" i="2"/>
  <c r="BL464" i="2"/>
  <c r="BK464" i="2"/>
  <c r="BJ464" i="2"/>
  <c r="BI464" i="2"/>
  <c r="BH464" i="2"/>
  <c r="BG464" i="2"/>
  <c r="BF464" i="2"/>
  <c r="BE464" i="2"/>
  <c r="BD464" i="2"/>
  <c r="BC464" i="2"/>
  <c r="BB464" i="2"/>
  <c r="BA464" i="2"/>
  <c r="AZ464" i="2"/>
  <c r="AY464" i="2"/>
  <c r="AX464" i="2"/>
  <c r="AW464" i="2"/>
  <c r="AV464" i="2"/>
  <c r="AU464" i="2"/>
  <c r="AT464" i="2"/>
  <c r="AS464" i="2"/>
  <c r="AR464" i="2"/>
  <c r="AQ464" i="2"/>
  <c r="AP464" i="2"/>
  <c r="AO464" i="2"/>
  <c r="AN464" i="2"/>
  <c r="AM464" i="2"/>
  <c r="AL464" i="2"/>
  <c r="AK464" i="2"/>
  <c r="AJ464" i="2"/>
  <c r="AI464" i="2"/>
  <c r="AH464" i="2"/>
  <c r="AG464" i="2"/>
  <c r="AF464" i="2"/>
  <c r="AE464" i="2"/>
  <c r="AD464" i="2"/>
  <c r="AC464" i="2"/>
  <c r="AB464" i="2"/>
  <c r="AA464" i="2"/>
  <c r="Z464" i="2"/>
  <c r="Y464" i="2"/>
  <c r="X464" i="2"/>
  <c r="W464" i="2"/>
  <c r="V464" i="2"/>
  <c r="U464" i="2"/>
  <c r="T464" i="2"/>
  <c r="S464" i="2"/>
  <c r="R464" i="2"/>
  <c r="Q464" i="2"/>
  <c r="P464" i="2"/>
  <c r="O464" i="2"/>
  <c r="N464" i="2"/>
  <c r="M464" i="2"/>
  <c r="L464" i="2"/>
  <c r="K464" i="2"/>
  <c r="J464" i="2"/>
  <c r="BC463" i="2"/>
  <c r="AT463" i="2"/>
  <c r="AS463" i="2"/>
  <c r="AM463" i="2"/>
  <c r="AL463" i="2"/>
  <c r="X463" i="2"/>
  <c r="W463" i="2"/>
  <c r="V463" i="2"/>
  <c r="S463" i="2"/>
  <c r="R463" i="2"/>
  <c r="Q463" i="2"/>
  <c r="P463" i="2"/>
  <c r="N463" i="2"/>
  <c r="M463" i="2"/>
  <c r="L463" i="2"/>
  <c r="K463" i="2"/>
  <c r="J463" i="2"/>
  <c r="BP462" i="2"/>
  <c r="BO462" i="2"/>
  <c r="BN462" i="2"/>
  <c r="BM462" i="2"/>
  <c r="BL462" i="2"/>
  <c r="BK462" i="2"/>
  <c r="BJ462" i="2"/>
  <c r="BI462" i="2"/>
  <c r="BH462" i="2"/>
  <c r="BG462" i="2"/>
  <c r="BF462" i="2"/>
  <c r="BE462" i="2"/>
  <c r="BD462" i="2"/>
  <c r="BC462" i="2"/>
  <c r="BB462" i="2"/>
  <c r="BA462" i="2"/>
  <c r="AZ462" i="2"/>
  <c r="AY462" i="2"/>
  <c r="AX462" i="2"/>
  <c r="AW462" i="2"/>
  <c r="AV462" i="2"/>
  <c r="AU462" i="2"/>
  <c r="AT462" i="2"/>
  <c r="AS462" i="2"/>
  <c r="AR462" i="2"/>
  <c r="AQ462" i="2"/>
  <c r="AP462" i="2"/>
  <c r="AO462" i="2"/>
  <c r="AN462" i="2"/>
  <c r="AM462" i="2"/>
  <c r="AL462" i="2"/>
  <c r="AK462" i="2"/>
  <c r="AJ462" i="2"/>
  <c r="AI462" i="2"/>
  <c r="AH462" i="2"/>
  <c r="AG462" i="2"/>
  <c r="AF462" i="2"/>
  <c r="AE462" i="2"/>
  <c r="AD462" i="2"/>
  <c r="AC462" i="2"/>
  <c r="AB462" i="2"/>
  <c r="AA462" i="2"/>
  <c r="Z462" i="2"/>
  <c r="Y462" i="2"/>
  <c r="X462" i="2"/>
  <c r="W462" i="2"/>
  <c r="V462" i="2"/>
  <c r="U462" i="2"/>
  <c r="T462" i="2"/>
  <c r="S462" i="2"/>
  <c r="R462" i="2"/>
  <c r="Q462" i="2"/>
  <c r="P462" i="2"/>
  <c r="O462" i="2"/>
  <c r="N462" i="2"/>
  <c r="M462" i="2"/>
  <c r="L462" i="2"/>
  <c r="K462" i="2"/>
  <c r="J462" i="2"/>
  <c r="BP461" i="2"/>
  <c r="BO461" i="2"/>
  <c r="BN461" i="2"/>
  <c r="BM461" i="2"/>
  <c r="BL461" i="2"/>
  <c r="BK461" i="2"/>
  <c r="BJ461" i="2"/>
  <c r="BI461" i="2"/>
  <c r="BH461" i="2"/>
  <c r="BG461" i="2"/>
  <c r="BF461" i="2"/>
  <c r="BE461" i="2"/>
  <c r="BD461" i="2"/>
  <c r="BC461" i="2"/>
  <c r="BB461" i="2"/>
  <c r="BA461" i="2"/>
  <c r="AZ461" i="2"/>
  <c r="AY461" i="2"/>
  <c r="AX461" i="2"/>
  <c r="AW461" i="2"/>
  <c r="AV461" i="2"/>
  <c r="AU461" i="2"/>
  <c r="AT461" i="2"/>
  <c r="AS461" i="2"/>
  <c r="AR461" i="2"/>
  <c r="AQ461" i="2"/>
  <c r="AP461" i="2"/>
  <c r="AO461" i="2"/>
  <c r="AN461" i="2"/>
  <c r="AM461" i="2"/>
  <c r="AL461" i="2"/>
  <c r="AK461" i="2"/>
  <c r="AJ461" i="2"/>
  <c r="AI461" i="2"/>
  <c r="AH461" i="2"/>
  <c r="AG461" i="2"/>
  <c r="AF461" i="2"/>
  <c r="AE461" i="2"/>
  <c r="AD461" i="2"/>
  <c r="AC461" i="2"/>
  <c r="AB461" i="2"/>
  <c r="AA461" i="2"/>
  <c r="Z461" i="2"/>
  <c r="Y461" i="2"/>
  <c r="X461" i="2"/>
  <c r="W461" i="2"/>
  <c r="V461" i="2"/>
  <c r="U461" i="2"/>
  <c r="T461" i="2"/>
  <c r="S461" i="2"/>
  <c r="R461" i="2"/>
  <c r="Q461" i="2"/>
  <c r="P461" i="2"/>
  <c r="O461" i="2"/>
  <c r="N461" i="2"/>
  <c r="M461" i="2"/>
  <c r="L461" i="2"/>
  <c r="K461" i="2"/>
  <c r="J461" i="2"/>
  <c r="BP460" i="2"/>
  <c r="BO460" i="2"/>
  <c r="BN460" i="2"/>
  <c r="BM460" i="2"/>
  <c r="BL460" i="2"/>
  <c r="BK460" i="2"/>
  <c r="BJ460" i="2"/>
  <c r="BI460" i="2"/>
  <c r="BH460" i="2"/>
  <c r="BG460" i="2"/>
  <c r="BF460" i="2"/>
  <c r="BE460" i="2"/>
  <c r="BD460" i="2"/>
  <c r="BC460" i="2"/>
  <c r="BB460" i="2"/>
  <c r="BA460" i="2"/>
  <c r="AZ460" i="2"/>
  <c r="AY460" i="2"/>
  <c r="AX460" i="2"/>
  <c r="AW460" i="2"/>
  <c r="AV460" i="2"/>
  <c r="AU460" i="2"/>
  <c r="AT460" i="2"/>
  <c r="AS460" i="2"/>
  <c r="AR460" i="2"/>
  <c r="AQ460" i="2"/>
  <c r="AP460" i="2"/>
  <c r="AO460" i="2"/>
  <c r="AN460" i="2"/>
  <c r="AM460" i="2"/>
  <c r="AL460" i="2"/>
  <c r="AK460" i="2"/>
  <c r="AJ460" i="2"/>
  <c r="AI460" i="2"/>
  <c r="AH460" i="2"/>
  <c r="AG460" i="2"/>
  <c r="AF460" i="2"/>
  <c r="AE460" i="2"/>
  <c r="AD460" i="2"/>
  <c r="AC460" i="2"/>
  <c r="AB460" i="2"/>
  <c r="AA460" i="2"/>
  <c r="Z460" i="2"/>
  <c r="Y460" i="2"/>
  <c r="X460" i="2"/>
  <c r="W460" i="2"/>
  <c r="V460" i="2"/>
  <c r="U460" i="2"/>
  <c r="T460" i="2"/>
  <c r="S460" i="2"/>
  <c r="R460" i="2"/>
  <c r="Q460" i="2"/>
  <c r="P460" i="2"/>
  <c r="O460" i="2"/>
  <c r="N460" i="2"/>
  <c r="M460" i="2"/>
  <c r="L460" i="2"/>
  <c r="K460" i="2"/>
  <c r="J460" i="2"/>
  <c r="E459" i="2"/>
  <c r="D459" i="2"/>
  <c r="F452" i="2"/>
  <c r="BP451" i="2"/>
  <c r="BO451" i="2"/>
  <c r="BN451" i="2"/>
  <c r="BM451" i="2"/>
  <c r="BL451" i="2"/>
  <c r="BK451" i="2"/>
  <c r="BJ451" i="2"/>
  <c r="BI451" i="2"/>
  <c r="BH451" i="2"/>
  <c r="BG451" i="2"/>
  <c r="BF451" i="2"/>
  <c r="BE451" i="2"/>
  <c r="BD451" i="2"/>
  <c r="BC451" i="2"/>
  <c r="BB451" i="2"/>
  <c r="BA451" i="2"/>
  <c r="AZ451" i="2"/>
  <c r="AY451" i="2"/>
  <c r="AX451" i="2"/>
  <c r="AW451" i="2"/>
  <c r="AV451" i="2"/>
  <c r="AU451" i="2"/>
  <c r="AT451" i="2"/>
  <c r="AS451" i="2"/>
  <c r="AR451" i="2"/>
  <c r="AQ451" i="2"/>
  <c r="AP451" i="2"/>
  <c r="AO451" i="2"/>
  <c r="AN451" i="2"/>
  <c r="AM451" i="2"/>
  <c r="AL451" i="2"/>
  <c r="AK451" i="2"/>
  <c r="AJ451" i="2"/>
  <c r="AI451" i="2"/>
  <c r="AH451" i="2"/>
  <c r="AG451" i="2"/>
  <c r="AF451" i="2"/>
  <c r="AE451" i="2"/>
  <c r="AD451" i="2"/>
  <c r="AC451" i="2"/>
  <c r="AB451" i="2"/>
  <c r="AA451" i="2"/>
  <c r="Z451" i="2"/>
  <c r="Y451" i="2"/>
  <c r="X451" i="2"/>
  <c r="W451" i="2"/>
  <c r="V451" i="2"/>
  <c r="U451" i="2"/>
  <c r="T451" i="2"/>
  <c r="S451" i="2"/>
  <c r="R451" i="2"/>
  <c r="Q451" i="2"/>
  <c r="P451" i="2"/>
  <c r="O451" i="2"/>
  <c r="N451" i="2"/>
  <c r="M451" i="2"/>
  <c r="L451" i="2"/>
  <c r="K451" i="2"/>
  <c r="J451" i="2"/>
  <c r="BP450" i="2"/>
  <c r="BO450" i="2"/>
  <c r="BN450" i="2"/>
  <c r="BM450" i="2"/>
  <c r="BL450" i="2"/>
  <c r="BK450" i="2"/>
  <c r="BJ450" i="2"/>
  <c r="BI450" i="2"/>
  <c r="BH450" i="2"/>
  <c r="BG450" i="2"/>
  <c r="BF450" i="2"/>
  <c r="BE450" i="2"/>
  <c r="BD450" i="2"/>
  <c r="BC450" i="2"/>
  <c r="BB450" i="2"/>
  <c r="BA450" i="2"/>
  <c r="AZ450" i="2"/>
  <c r="AY450" i="2"/>
  <c r="AX450" i="2"/>
  <c r="AW450" i="2"/>
  <c r="AV450" i="2"/>
  <c r="AU450" i="2"/>
  <c r="AT450" i="2"/>
  <c r="AS450" i="2"/>
  <c r="AR450" i="2"/>
  <c r="AQ450" i="2"/>
  <c r="AP450" i="2"/>
  <c r="AO450" i="2"/>
  <c r="AN450" i="2"/>
  <c r="AM450" i="2"/>
  <c r="AL450" i="2"/>
  <c r="AK450" i="2"/>
  <c r="AJ450" i="2"/>
  <c r="AI450" i="2"/>
  <c r="AH450" i="2"/>
  <c r="AG450" i="2"/>
  <c r="AF450" i="2"/>
  <c r="AE450" i="2"/>
  <c r="AD450" i="2"/>
  <c r="AC450" i="2"/>
  <c r="AB450" i="2"/>
  <c r="AA450" i="2"/>
  <c r="Z450" i="2"/>
  <c r="Y450" i="2"/>
  <c r="X450" i="2"/>
  <c r="W450" i="2"/>
  <c r="V450" i="2"/>
  <c r="U450" i="2"/>
  <c r="T450" i="2"/>
  <c r="S450" i="2"/>
  <c r="R450" i="2"/>
  <c r="Q450" i="2"/>
  <c r="P450" i="2"/>
  <c r="O450" i="2"/>
  <c r="N450" i="2"/>
  <c r="M450" i="2"/>
  <c r="L450" i="2"/>
  <c r="K450" i="2"/>
  <c r="J450" i="2"/>
  <c r="BP449" i="2"/>
  <c r="BO449" i="2"/>
  <c r="BN449" i="2"/>
  <c r="BM449" i="2"/>
  <c r="BL449" i="2"/>
  <c r="BK449" i="2"/>
  <c r="BJ449" i="2"/>
  <c r="BI449" i="2"/>
  <c r="BH449" i="2"/>
  <c r="BG449" i="2"/>
  <c r="BF449" i="2"/>
  <c r="BE449" i="2"/>
  <c r="BD449" i="2"/>
  <c r="BC449" i="2"/>
  <c r="BB449" i="2"/>
  <c r="BA449" i="2"/>
  <c r="AZ449" i="2"/>
  <c r="AY449" i="2"/>
  <c r="AX449" i="2"/>
  <c r="AW449" i="2"/>
  <c r="AV449" i="2"/>
  <c r="AU449" i="2"/>
  <c r="AT449" i="2"/>
  <c r="AS449" i="2"/>
  <c r="AR449" i="2"/>
  <c r="AQ449" i="2"/>
  <c r="AP449" i="2"/>
  <c r="AO449" i="2"/>
  <c r="AN449" i="2"/>
  <c r="AM449" i="2"/>
  <c r="AL449" i="2"/>
  <c r="AK449" i="2"/>
  <c r="AJ449" i="2"/>
  <c r="AI449" i="2"/>
  <c r="AH449" i="2"/>
  <c r="AG449" i="2"/>
  <c r="AF449" i="2"/>
  <c r="AE449" i="2"/>
  <c r="AD449" i="2"/>
  <c r="AC449" i="2"/>
  <c r="AB449" i="2"/>
  <c r="AA449" i="2"/>
  <c r="Z449" i="2"/>
  <c r="Y449" i="2"/>
  <c r="X449" i="2"/>
  <c r="W449" i="2"/>
  <c r="V449" i="2"/>
  <c r="U449" i="2"/>
  <c r="T449" i="2"/>
  <c r="S449" i="2"/>
  <c r="R449" i="2"/>
  <c r="Q449" i="2"/>
  <c r="P449" i="2"/>
  <c r="O449" i="2"/>
  <c r="N449" i="2"/>
  <c r="M449" i="2"/>
  <c r="L449" i="2"/>
  <c r="K449" i="2"/>
  <c r="J449" i="2"/>
  <c r="BP448" i="2"/>
  <c r="BO448" i="2"/>
  <c r="BN448" i="2"/>
  <c r="BM448" i="2"/>
  <c r="BL448" i="2"/>
  <c r="BK448" i="2"/>
  <c r="BJ448" i="2"/>
  <c r="BI448" i="2"/>
  <c r="BH448" i="2"/>
  <c r="BG448" i="2"/>
  <c r="BF448" i="2"/>
  <c r="BE448" i="2"/>
  <c r="BD448" i="2"/>
  <c r="BC448" i="2"/>
  <c r="BB448" i="2"/>
  <c r="BA448" i="2"/>
  <c r="AZ448" i="2"/>
  <c r="AY448" i="2"/>
  <c r="AX448" i="2"/>
  <c r="AW448" i="2"/>
  <c r="AV448" i="2"/>
  <c r="AU448" i="2"/>
  <c r="AT448" i="2"/>
  <c r="AS448" i="2"/>
  <c r="AR448" i="2"/>
  <c r="AQ448" i="2"/>
  <c r="AP448" i="2"/>
  <c r="AO448" i="2"/>
  <c r="AN448" i="2"/>
  <c r="AM448" i="2"/>
  <c r="AL448" i="2"/>
  <c r="AK448" i="2"/>
  <c r="AJ448" i="2"/>
  <c r="AI448" i="2"/>
  <c r="AH448" i="2"/>
  <c r="AG448" i="2"/>
  <c r="AF448" i="2"/>
  <c r="AE448" i="2"/>
  <c r="AD448" i="2"/>
  <c r="AC448" i="2"/>
  <c r="AB448" i="2"/>
  <c r="AA448" i="2"/>
  <c r="Z448" i="2"/>
  <c r="Y448" i="2"/>
  <c r="X448" i="2"/>
  <c r="W448" i="2"/>
  <c r="V448" i="2"/>
  <c r="U448" i="2"/>
  <c r="T448" i="2"/>
  <c r="S448" i="2"/>
  <c r="R448" i="2"/>
  <c r="Q448" i="2"/>
  <c r="P448" i="2"/>
  <c r="O448" i="2"/>
  <c r="N448" i="2"/>
  <c r="M448" i="2"/>
  <c r="L448" i="2"/>
  <c r="K448" i="2"/>
  <c r="J448" i="2"/>
  <c r="BP447" i="2"/>
  <c r="BO447" i="2"/>
  <c r="BN447" i="2"/>
  <c r="BM447" i="2"/>
  <c r="BL447" i="2"/>
  <c r="BK447" i="2"/>
  <c r="BJ447" i="2"/>
  <c r="BI447" i="2"/>
  <c r="BH447" i="2"/>
  <c r="BG447" i="2"/>
  <c r="BF447" i="2"/>
  <c r="BE447" i="2"/>
  <c r="BD447" i="2"/>
  <c r="BC447" i="2"/>
  <c r="BB447" i="2"/>
  <c r="BA447" i="2"/>
  <c r="AZ447" i="2"/>
  <c r="AY447" i="2"/>
  <c r="AX447" i="2"/>
  <c r="AW447" i="2"/>
  <c r="AV447" i="2"/>
  <c r="AU447" i="2"/>
  <c r="AT447" i="2"/>
  <c r="AS447" i="2"/>
  <c r="AR447" i="2"/>
  <c r="AQ447" i="2"/>
  <c r="AP447" i="2"/>
  <c r="AO447" i="2"/>
  <c r="AN447" i="2"/>
  <c r="AM447" i="2"/>
  <c r="AL447" i="2"/>
  <c r="AK447" i="2"/>
  <c r="AJ447" i="2"/>
  <c r="AI447" i="2"/>
  <c r="AH447" i="2"/>
  <c r="AG447" i="2"/>
  <c r="AF447" i="2"/>
  <c r="AE447" i="2"/>
  <c r="AD447" i="2"/>
  <c r="AC447" i="2"/>
  <c r="AB447" i="2"/>
  <c r="AA447" i="2"/>
  <c r="Z447" i="2"/>
  <c r="Y447" i="2"/>
  <c r="X447" i="2"/>
  <c r="W447" i="2"/>
  <c r="V447" i="2"/>
  <c r="U447" i="2"/>
  <c r="T447" i="2"/>
  <c r="S447" i="2"/>
  <c r="R447" i="2"/>
  <c r="Q447" i="2"/>
  <c r="P447" i="2"/>
  <c r="O447" i="2"/>
  <c r="N447" i="2"/>
  <c r="M447" i="2"/>
  <c r="L447" i="2"/>
  <c r="K447" i="2"/>
  <c r="J447" i="2"/>
  <c r="BC446" i="2"/>
  <c r="AT446" i="2"/>
  <c r="AS446" i="2"/>
  <c r="AM446" i="2"/>
  <c r="AL446" i="2"/>
  <c r="X446" i="2"/>
  <c r="W446" i="2"/>
  <c r="V446" i="2"/>
  <c r="S446" i="2"/>
  <c r="R446" i="2"/>
  <c r="Q446" i="2"/>
  <c r="P446" i="2"/>
  <c r="N446" i="2"/>
  <c r="M446" i="2"/>
  <c r="L446" i="2"/>
  <c r="K446" i="2"/>
  <c r="J446" i="2"/>
  <c r="BP445" i="2"/>
  <c r="BO445" i="2"/>
  <c r="BN445" i="2"/>
  <c r="BM445" i="2"/>
  <c r="BL445" i="2"/>
  <c r="BK445" i="2"/>
  <c r="BJ445" i="2"/>
  <c r="BI445" i="2"/>
  <c r="BH445" i="2"/>
  <c r="BG445" i="2"/>
  <c r="BF445" i="2"/>
  <c r="BE445" i="2"/>
  <c r="BD445" i="2"/>
  <c r="BC445" i="2"/>
  <c r="BB445" i="2"/>
  <c r="BA445" i="2"/>
  <c r="AZ445" i="2"/>
  <c r="AY445" i="2"/>
  <c r="AX445" i="2"/>
  <c r="AW445" i="2"/>
  <c r="AV445" i="2"/>
  <c r="AU445" i="2"/>
  <c r="AT445" i="2"/>
  <c r="AS445" i="2"/>
  <c r="AR445" i="2"/>
  <c r="AQ445" i="2"/>
  <c r="AP445" i="2"/>
  <c r="AO445" i="2"/>
  <c r="AN445" i="2"/>
  <c r="AM445" i="2"/>
  <c r="AL445" i="2"/>
  <c r="AK445" i="2"/>
  <c r="AJ445" i="2"/>
  <c r="AI445" i="2"/>
  <c r="AH445" i="2"/>
  <c r="AG445" i="2"/>
  <c r="AF445" i="2"/>
  <c r="AE445" i="2"/>
  <c r="AD445" i="2"/>
  <c r="AC445" i="2"/>
  <c r="AB445" i="2"/>
  <c r="AA445" i="2"/>
  <c r="Z445" i="2"/>
  <c r="Y445" i="2"/>
  <c r="X445" i="2"/>
  <c r="W445" i="2"/>
  <c r="V445" i="2"/>
  <c r="U445" i="2"/>
  <c r="T445" i="2"/>
  <c r="S445" i="2"/>
  <c r="R445" i="2"/>
  <c r="Q445" i="2"/>
  <c r="P445" i="2"/>
  <c r="O445" i="2"/>
  <c r="N445" i="2"/>
  <c r="M445" i="2"/>
  <c r="L445" i="2"/>
  <c r="K445" i="2"/>
  <c r="J445" i="2"/>
  <c r="BP444" i="2"/>
  <c r="BO444" i="2"/>
  <c r="BN444" i="2"/>
  <c r="BM444" i="2"/>
  <c r="BL444" i="2"/>
  <c r="BK444" i="2"/>
  <c r="BJ444" i="2"/>
  <c r="BI444" i="2"/>
  <c r="BH444" i="2"/>
  <c r="BG444" i="2"/>
  <c r="BF444" i="2"/>
  <c r="BE444" i="2"/>
  <c r="BD444" i="2"/>
  <c r="BC444" i="2"/>
  <c r="BB444" i="2"/>
  <c r="BA444" i="2"/>
  <c r="AZ444" i="2"/>
  <c r="AY444" i="2"/>
  <c r="AX444" i="2"/>
  <c r="AW444" i="2"/>
  <c r="AV444" i="2"/>
  <c r="AU444" i="2"/>
  <c r="AT444" i="2"/>
  <c r="AS444" i="2"/>
  <c r="AR444" i="2"/>
  <c r="AQ444" i="2"/>
  <c r="AP444" i="2"/>
  <c r="AO444" i="2"/>
  <c r="AN444" i="2"/>
  <c r="AM444" i="2"/>
  <c r="AL444" i="2"/>
  <c r="AK444" i="2"/>
  <c r="AJ444" i="2"/>
  <c r="AI444" i="2"/>
  <c r="AH444" i="2"/>
  <c r="AG444" i="2"/>
  <c r="AF444" i="2"/>
  <c r="AE444" i="2"/>
  <c r="AD444" i="2"/>
  <c r="AC444" i="2"/>
  <c r="AB444" i="2"/>
  <c r="AA444" i="2"/>
  <c r="Z444" i="2"/>
  <c r="Y444" i="2"/>
  <c r="X444" i="2"/>
  <c r="W444" i="2"/>
  <c r="V444" i="2"/>
  <c r="U444" i="2"/>
  <c r="T444" i="2"/>
  <c r="S444" i="2"/>
  <c r="R444" i="2"/>
  <c r="Q444" i="2"/>
  <c r="P444" i="2"/>
  <c r="O444" i="2"/>
  <c r="N444" i="2"/>
  <c r="M444" i="2"/>
  <c r="L444" i="2"/>
  <c r="K444" i="2"/>
  <c r="J444" i="2"/>
  <c r="BP443" i="2"/>
  <c r="BO443" i="2"/>
  <c r="BN443" i="2"/>
  <c r="BM443" i="2"/>
  <c r="BL443" i="2"/>
  <c r="BK443" i="2"/>
  <c r="BJ443" i="2"/>
  <c r="BI443" i="2"/>
  <c r="BH443" i="2"/>
  <c r="BG443" i="2"/>
  <c r="BF443" i="2"/>
  <c r="BE443" i="2"/>
  <c r="BD443" i="2"/>
  <c r="BC443" i="2"/>
  <c r="BB443" i="2"/>
  <c r="BA443" i="2"/>
  <c r="AZ443" i="2"/>
  <c r="AY443" i="2"/>
  <c r="AX443" i="2"/>
  <c r="AW443" i="2"/>
  <c r="AV443" i="2"/>
  <c r="AU443" i="2"/>
  <c r="AT443" i="2"/>
  <c r="AS443" i="2"/>
  <c r="AR443" i="2"/>
  <c r="AQ443" i="2"/>
  <c r="AP443" i="2"/>
  <c r="AO443" i="2"/>
  <c r="AN443" i="2"/>
  <c r="AM443" i="2"/>
  <c r="AL443" i="2"/>
  <c r="AK443" i="2"/>
  <c r="AJ443" i="2"/>
  <c r="AI443" i="2"/>
  <c r="AH443" i="2"/>
  <c r="AG443" i="2"/>
  <c r="AF443" i="2"/>
  <c r="AE443" i="2"/>
  <c r="AD443" i="2"/>
  <c r="AC443" i="2"/>
  <c r="AB443" i="2"/>
  <c r="AA443" i="2"/>
  <c r="Z443" i="2"/>
  <c r="Y443" i="2"/>
  <c r="X443" i="2"/>
  <c r="W443" i="2"/>
  <c r="V443" i="2"/>
  <c r="U443" i="2"/>
  <c r="T443" i="2"/>
  <c r="S443" i="2"/>
  <c r="R443" i="2"/>
  <c r="Q443" i="2"/>
  <c r="P443" i="2"/>
  <c r="O443" i="2"/>
  <c r="N443" i="2"/>
  <c r="M443" i="2"/>
  <c r="L443" i="2"/>
  <c r="K443" i="2"/>
  <c r="J443" i="2"/>
  <c r="BP442" i="2"/>
  <c r="BO442" i="2"/>
  <c r="BN442" i="2"/>
  <c r="BM442" i="2"/>
  <c r="BL442" i="2"/>
  <c r="BK442" i="2"/>
  <c r="BJ442" i="2"/>
  <c r="BI442" i="2"/>
  <c r="BH442" i="2"/>
  <c r="BG442" i="2"/>
  <c r="BF442" i="2"/>
  <c r="BE442" i="2"/>
  <c r="BD442" i="2"/>
  <c r="BC442" i="2"/>
  <c r="BB442" i="2"/>
  <c r="BA442" i="2"/>
  <c r="AZ442" i="2"/>
  <c r="AY442" i="2"/>
  <c r="AX442" i="2"/>
  <c r="AW442" i="2"/>
  <c r="AV442" i="2"/>
  <c r="AU442" i="2"/>
  <c r="AT442" i="2"/>
  <c r="AS442" i="2"/>
  <c r="AR442" i="2"/>
  <c r="AQ442" i="2"/>
  <c r="AP442" i="2"/>
  <c r="AO442" i="2"/>
  <c r="AN442" i="2"/>
  <c r="AM442" i="2"/>
  <c r="AL442" i="2"/>
  <c r="AK442" i="2"/>
  <c r="AJ442" i="2"/>
  <c r="AI442" i="2"/>
  <c r="AH442" i="2"/>
  <c r="AG442" i="2"/>
  <c r="AF442" i="2"/>
  <c r="AE442" i="2"/>
  <c r="AD442" i="2"/>
  <c r="AC442" i="2"/>
  <c r="AB442" i="2"/>
  <c r="AA442" i="2"/>
  <c r="Z442" i="2"/>
  <c r="Y442" i="2"/>
  <c r="X442" i="2"/>
  <c r="W442" i="2"/>
  <c r="V442" i="2"/>
  <c r="U442" i="2"/>
  <c r="T442" i="2"/>
  <c r="S442" i="2"/>
  <c r="R442" i="2"/>
  <c r="Q442" i="2"/>
  <c r="P442" i="2"/>
  <c r="O442" i="2"/>
  <c r="N442" i="2"/>
  <c r="M442" i="2"/>
  <c r="L442" i="2"/>
  <c r="K442" i="2"/>
  <c r="J442" i="2"/>
  <c r="BP441" i="2"/>
  <c r="BO441" i="2"/>
  <c r="BN441" i="2"/>
  <c r="BM441" i="2"/>
  <c r="BL441" i="2"/>
  <c r="BK441" i="2"/>
  <c r="BJ441" i="2"/>
  <c r="BI441" i="2"/>
  <c r="BH441" i="2"/>
  <c r="BG441" i="2"/>
  <c r="BF441" i="2"/>
  <c r="BE441" i="2"/>
  <c r="BD441" i="2"/>
  <c r="BC441" i="2"/>
  <c r="BB441" i="2"/>
  <c r="BA441" i="2"/>
  <c r="AZ441" i="2"/>
  <c r="AY441" i="2"/>
  <c r="AX441" i="2"/>
  <c r="AW441" i="2"/>
  <c r="AV441" i="2"/>
  <c r="AU441" i="2"/>
  <c r="AT441" i="2"/>
  <c r="AS441" i="2"/>
  <c r="AR441" i="2"/>
  <c r="AQ441" i="2"/>
  <c r="AP441" i="2"/>
  <c r="AO441" i="2"/>
  <c r="AN441" i="2"/>
  <c r="AM441" i="2"/>
  <c r="AL441" i="2"/>
  <c r="AK441" i="2"/>
  <c r="AJ441" i="2"/>
  <c r="AI441" i="2"/>
  <c r="AH441" i="2"/>
  <c r="AG441" i="2"/>
  <c r="AF441" i="2"/>
  <c r="AE441" i="2"/>
  <c r="AD441" i="2"/>
  <c r="AC441" i="2"/>
  <c r="AB441" i="2"/>
  <c r="AA441" i="2"/>
  <c r="Z441" i="2"/>
  <c r="Y441" i="2"/>
  <c r="X441" i="2"/>
  <c r="W441" i="2"/>
  <c r="V441" i="2"/>
  <c r="U441" i="2"/>
  <c r="T441" i="2"/>
  <c r="S441" i="2"/>
  <c r="R441" i="2"/>
  <c r="Q441" i="2"/>
  <c r="P441" i="2"/>
  <c r="O441" i="2"/>
  <c r="N441" i="2"/>
  <c r="M441" i="2"/>
  <c r="L441" i="2"/>
  <c r="K441" i="2"/>
  <c r="J441" i="2"/>
  <c r="BP440" i="2"/>
  <c r="BO440" i="2"/>
  <c r="BN440" i="2"/>
  <c r="BM440" i="2"/>
  <c r="BL440" i="2"/>
  <c r="BK440" i="2"/>
  <c r="BJ440" i="2"/>
  <c r="BI440" i="2"/>
  <c r="BH440" i="2"/>
  <c r="BG440" i="2"/>
  <c r="BF440" i="2"/>
  <c r="BE440" i="2"/>
  <c r="BD440" i="2"/>
  <c r="BC440" i="2"/>
  <c r="BB440" i="2"/>
  <c r="BA440" i="2"/>
  <c r="AZ440" i="2"/>
  <c r="AY440" i="2"/>
  <c r="AX440" i="2"/>
  <c r="AW440" i="2"/>
  <c r="AV440" i="2"/>
  <c r="AU440" i="2"/>
  <c r="AT440" i="2"/>
  <c r="AS440" i="2"/>
  <c r="AR440" i="2"/>
  <c r="AQ440" i="2"/>
  <c r="AP440" i="2"/>
  <c r="AO440" i="2"/>
  <c r="AN440" i="2"/>
  <c r="AM440" i="2"/>
  <c r="AL440" i="2"/>
  <c r="AK440" i="2"/>
  <c r="AJ440" i="2"/>
  <c r="AI440" i="2"/>
  <c r="AH440" i="2"/>
  <c r="AG440" i="2"/>
  <c r="AF440" i="2"/>
  <c r="AE440" i="2"/>
  <c r="AD440" i="2"/>
  <c r="AC440" i="2"/>
  <c r="AB440" i="2"/>
  <c r="AA440" i="2"/>
  <c r="Z440" i="2"/>
  <c r="Y440" i="2"/>
  <c r="X440" i="2"/>
  <c r="W440" i="2"/>
  <c r="V440" i="2"/>
  <c r="U440" i="2"/>
  <c r="T440" i="2"/>
  <c r="S440" i="2"/>
  <c r="R440" i="2"/>
  <c r="Q440" i="2"/>
  <c r="P440" i="2"/>
  <c r="O440" i="2"/>
  <c r="N440" i="2"/>
  <c r="M440" i="2"/>
  <c r="L440" i="2"/>
  <c r="K440" i="2"/>
  <c r="J440" i="2"/>
  <c r="BP432" i="2"/>
  <c r="BO432" i="2"/>
  <c r="BN432" i="2"/>
  <c r="BM432" i="2"/>
  <c r="BL432" i="2"/>
  <c r="BK432" i="2"/>
  <c r="BJ432" i="2"/>
  <c r="BI432" i="2"/>
  <c r="BH432" i="2"/>
  <c r="BG432" i="2"/>
  <c r="BF432" i="2"/>
  <c r="BE432" i="2"/>
  <c r="BD432" i="2"/>
  <c r="BC432" i="2"/>
  <c r="BB432" i="2"/>
  <c r="BA432" i="2"/>
  <c r="AZ432" i="2"/>
  <c r="AY432" i="2"/>
  <c r="AX432" i="2"/>
  <c r="AW432" i="2"/>
  <c r="AV432" i="2"/>
  <c r="AU432" i="2"/>
  <c r="AT432" i="2"/>
  <c r="AS432" i="2"/>
  <c r="AR432" i="2"/>
  <c r="AQ432" i="2"/>
  <c r="AP432" i="2"/>
  <c r="AO432" i="2"/>
  <c r="AN432" i="2"/>
  <c r="AM432" i="2"/>
  <c r="AL432" i="2"/>
  <c r="AK432" i="2"/>
  <c r="AJ432" i="2"/>
  <c r="AI432" i="2"/>
  <c r="AH432" i="2"/>
  <c r="AG432" i="2"/>
  <c r="AF432" i="2"/>
  <c r="AE432" i="2"/>
  <c r="AD432" i="2"/>
  <c r="AC432" i="2"/>
  <c r="AB432" i="2"/>
  <c r="AA432" i="2"/>
  <c r="Z432" i="2"/>
  <c r="Y432" i="2"/>
  <c r="X432" i="2"/>
  <c r="W432" i="2"/>
  <c r="V432" i="2"/>
  <c r="U432" i="2"/>
  <c r="T432" i="2"/>
  <c r="S432" i="2"/>
  <c r="R432" i="2"/>
  <c r="Q432" i="2"/>
  <c r="P432" i="2"/>
  <c r="O432" i="2"/>
  <c r="N432" i="2"/>
  <c r="M432" i="2"/>
  <c r="L432" i="2"/>
  <c r="K432" i="2"/>
  <c r="J432" i="2"/>
  <c r="BP431" i="2"/>
  <c r="BO431" i="2"/>
  <c r="BN431" i="2"/>
  <c r="BM431" i="2"/>
  <c r="BL431" i="2"/>
  <c r="BK431" i="2"/>
  <c r="BJ431" i="2"/>
  <c r="BI431" i="2"/>
  <c r="BH431" i="2"/>
  <c r="BG431" i="2"/>
  <c r="BF431" i="2"/>
  <c r="BE431" i="2"/>
  <c r="BD431" i="2"/>
  <c r="BC431" i="2"/>
  <c r="BB431" i="2"/>
  <c r="BA431" i="2"/>
  <c r="AZ431" i="2"/>
  <c r="AY431" i="2"/>
  <c r="AX431" i="2"/>
  <c r="AW431" i="2"/>
  <c r="AV431" i="2"/>
  <c r="AU431" i="2"/>
  <c r="AT431" i="2"/>
  <c r="AS431" i="2"/>
  <c r="AR431" i="2"/>
  <c r="AQ431" i="2"/>
  <c r="AP431" i="2"/>
  <c r="AO431" i="2"/>
  <c r="AN431" i="2"/>
  <c r="AM431" i="2"/>
  <c r="AL431" i="2"/>
  <c r="AK431" i="2"/>
  <c r="AJ431" i="2"/>
  <c r="AI431" i="2"/>
  <c r="AH431" i="2"/>
  <c r="AG431" i="2"/>
  <c r="AF431" i="2"/>
  <c r="AE431" i="2"/>
  <c r="AD431" i="2"/>
  <c r="AC431" i="2"/>
  <c r="AB431" i="2"/>
  <c r="AA431" i="2"/>
  <c r="Z431" i="2"/>
  <c r="Y431" i="2"/>
  <c r="X431" i="2"/>
  <c r="W431" i="2"/>
  <c r="V431" i="2"/>
  <c r="U431" i="2"/>
  <c r="T431" i="2"/>
  <c r="S431" i="2"/>
  <c r="R431" i="2"/>
  <c r="Q431" i="2"/>
  <c r="P431" i="2"/>
  <c r="O431" i="2"/>
  <c r="N431" i="2"/>
  <c r="M431" i="2"/>
  <c r="L431" i="2"/>
  <c r="K431" i="2"/>
  <c r="J431" i="2"/>
  <c r="BP430" i="2"/>
  <c r="BO430" i="2"/>
  <c r="BN430" i="2"/>
  <c r="BM430" i="2"/>
  <c r="BL430" i="2"/>
  <c r="BK430" i="2"/>
  <c r="BJ430" i="2"/>
  <c r="BI430" i="2"/>
  <c r="BH430" i="2"/>
  <c r="BG430" i="2"/>
  <c r="BF430" i="2"/>
  <c r="BE430" i="2"/>
  <c r="BD430" i="2"/>
  <c r="BC430" i="2"/>
  <c r="BB430" i="2"/>
  <c r="BA430" i="2"/>
  <c r="AZ430" i="2"/>
  <c r="AY430" i="2"/>
  <c r="AX430" i="2"/>
  <c r="AW430" i="2"/>
  <c r="AV430" i="2"/>
  <c r="AU430" i="2"/>
  <c r="AT430" i="2"/>
  <c r="AS430" i="2"/>
  <c r="AR430" i="2"/>
  <c r="AQ430" i="2"/>
  <c r="AP430" i="2"/>
  <c r="AO430" i="2"/>
  <c r="AN430" i="2"/>
  <c r="AM430" i="2"/>
  <c r="AL430" i="2"/>
  <c r="AK430" i="2"/>
  <c r="AJ430" i="2"/>
  <c r="AI430" i="2"/>
  <c r="AH430" i="2"/>
  <c r="AG430" i="2"/>
  <c r="AF430" i="2"/>
  <c r="AE430" i="2"/>
  <c r="AD430" i="2"/>
  <c r="AC430" i="2"/>
  <c r="AB430" i="2"/>
  <c r="AA430" i="2"/>
  <c r="Z430" i="2"/>
  <c r="Y430" i="2"/>
  <c r="X430" i="2"/>
  <c r="W430" i="2"/>
  <c r="V430" i="2"/>
  <c r="U430" i="2"/>
  <c r="T430" i="2"/>
  <c r="S430" i="2"/>
  <c r="R430" i="2"/>
  <c r="Q430" i="2"/>
  <c r="P430" i="2"/>
  <c r="O430" i="2"/>
  <c r="N430" i="2"/>
  <c r="M430" i="2"/>
  <c r="L430" i="2"/>
  <c r="K430" i="2"/>
  <c r="J430" i="2"/>
  <c r="BP429" i="2"/>
  <c r="BO429" i="2"/>
  <c r="BN429" i="2"/>
  <c r="BM429" i="2"/>
  <c r="BL429" i="2"/>
  <c r="BK429" i="2"/>
  <c r="BJ429" i="2"/>
  <c r="BI429" i="2"/>
  <c r="BH429" i="2"/>
  <c r="BG429" i="2"/>
  <c r="BF429" i="2"/>
  <c r="BE429" i="2"/>
  <c r="BD429" i="2"/>
  <c r="BC429" i="2"/>
  <c r="BB429" i="2"/>
  <c r="BA429" i="2"/>
  <c r="AZ429" i="2"/>
  <c r="AY429" i="2"/>
  <c r="AX429" i="2"/>
  <c r="AW429" i="2"/>
  <c r="AV429" i="2"/>
  <c r="AU429" i="2"/>
  <c r="AT429" i="2"/>
  <c r="AS429" i="2"/>
  <c r="AR429" i="2"/>
  <c r="AQ429" i="2"/>
  <c r="AP429" i="2"/>
  <c r="AO429" i="2"/>
  <c r="AN429" i="2"/>
  <c r="AM429" i="2"/>
  <c r="AL429" i="2"/>
  <c r="AK429" i="2"/>
  <c r="AJ429" i="2"/>
  <c r="AI429" i="2"/>
  <c r="AH429" i="2"/>
  <c r="AG429" i="2"/>
  <c r="AF429" i="2"/>
  <c r="AE429" i="2"/>
  <c r="AD429" i="2"/>
  <c r="AC429" i="2"/>
  <c r="AB429" i="2"/>
  <c r="AA429" i="2"/>
  <c r="Z429" i="2"/>
  <c r="Y429" i="2"/>
  <c r="X429" i="2"/>
  <c r="W429" i="2"/>
  <c r="V429" i="2"/>
  <c r="U429" i="2"/>
  <c r="T429" i="2"/>
  <c r="S429" i="2"/>
  <c r="R429" i="2"/>
  <c r="Q429" i="2"/>
  <c r="P429" i="2"/>
  <c r="O429" i="2"/>
  <c r="N429" i="2"/>
  <c r="M429" i="2"/>
  <c r="L429" i="2"/>
  <c r="K429" i="2"/>
  <c r="J429" i="2"/>
  <c r="BP428" i="2"/>
  <c r="BO428" i="2"/>
  <c r="BN428" i="2"/>
  <c r="BM428" i="2"/>
  <c r="BL428" i="2"/>
  <c r="BK428" i="2"/>
  <c r="BJ428" i="2"/>
  <c r="BI428" i="2"/>
  <c r="BH428" i="2"/>
  <c r="BG428" i="2"/>
  <c r="BF428" i="2"/>
  <c r="BE428" i="2"/>
  <c r="BD428" i="2"/>
  <c r="BC428" i="2"/>
  <c r="BB428" i="2"/>
  <c r="BA428" i="2"/>
  <c r="AZ428" i="2"/>
  <c r="AY428" i="2"/>
  <c r="AX428" i="2"/>
  <c r="AW428" i="2"/>
  <c r="AV428" i="2"/>
  <c r="AU428" i="2"/>
  <c r="AT428" i="2"/>
  <c r="AS428" i="2"/>
  <c r="AR428" i="2"/>
  <c r="AQ428" i="2"/>
  <c r="AP428" i="2"/>
  <c r="AO428" i="2"/>
  <c r="AN428" i="2"/>
  <c r="AM428" i="2"/>
  <c r="AL428" i="2"/>
  <c r="AK428" i="2"/>
  <c r="AJ428" i="2"/>
  <c r="AI428" i="2"/>
  <c r="AH428" i="2"/>
  <c r="AG428" i="2"/>
  <c r="AF428" i="2"/>
  <c r="AE428" i="2"/>
  <c r="AD428" i="2"/>
  <c r="AC428" i="2"/>
  <c r="AB428" i="2"/>
  <c r="AA428" i="2"/>
  <c r="Z428" i="2"/>
  <c r="Y428" i="2"/>
  <c r="X428" i="2"/>
  <c r="W428" i="2"/>
  <c r="V428" i="2"/>
  <c r="U428" i="2"/>
  <c r="T428" i="2"/>
  <c r="S428" i="2"/>
  <c r="R428" i="2"/>
  <c r="Q428" i="2"/>
  <c r="P428" i="2"/>
  <c r="O428" i="2"/>
  <c r="N428" i="2"/>
  <c r="M428" i="2"/>
  <c r="L428" i="2"/>
  <c r="K428" i="2"/>
  <c r="J428" i="2"/>
  <c r="BP427" i="2"/>
  <c r="BO427" i="2"/>
  <c r="BN427" i="2"/>
  <c r="BM427" i="2"/>
  <c r="BL427" i="2"/>
  <c r="BK427" i="2"/>
  <c r="BJ427" i="2"/>
  <c r="BI427" i="2"/>
  <c r="BH427" i="2"/>
  <c r="BG427" i="2"/>
  <c r="BF427" i="2"/>
  <c r="BE427" i="2"/>
  <c r="BD427" i="2"/>
  <c r="BC427" i="2"/>
  <c r="BB427" i="2"/>
  <c r="BA427" i="2"/>
  <c r="AZ427" i="2"/>
  <c r="AY427" i="2"/>
  <c r="AX427" i="2"/>
  <c r="AW427" i="2"/>
  <c r="AV427" i="2"/>
  <c r="AU427" i="2"/>
  <c r="AT427" i="2"/>
  <c r="AS427" i="2"/>
  <c r="AR427" i="2"/>
  <c r="AQ427" i="2"/>
  <c r="AP427" i="2"/>
  <c r="AO427" i="2"/>
  <c r="AN427" i="2"/>
  <c r="AM427" i="2"/>
  <c r="AL427" i="2"/>
  <c r="AK427" i="2"/>
  <c r="AJ427" i="2"/>
  <c r="AI427" i="2"/>
  <c r="AH427" i="2"/>
  <c r="AG427" i="2"/>
  <c r="AF427" i="2"/>
  <c r="AE427" i="2"/>
  <c r="AD427" i="2"/>
  <c r="AC427" i="2"/>
  <c r="AB427" i="2"/>
  <c r="AA427" i="2"/>
  <c r="Z427" i="2"/>
  <c r="Y427" i="2"/>
  <c r="X427" i="2"/>
  <c r="W427" i="2"/>
  <c r="V427" i="2"/>
  <c r="U427" i="2"/>
  <c r="T427" i="2"/>
  <c r="S427" i="2"/>
  <c r="R427" i="2"/>
  <c r="Q427" i="2"/>
  <c r="P427" i="2"/>
  <c r="O427" i="2"/>
  <c r="N427" i="2"/>
  <c r="M427" i="2"/>
  <c r="L427" i="2"/>
  <c r="K427" i="2"/>
  <c r="J427" i="2"/>
  <c r="BP426" i="2"/>
  <c r="BO426" i="2"/>
  <c r="BN426" i="2"/>
  <c r="BM426" i="2"/>
  <c r="BL426" i="2"/>
  <c r="BK426" i="2"/>
  <c r="BJ426" i="2"/>
  <c r="BI426" i="2"/>
  <c r="BH426" i="2"/>
  <c r="BG426" i="2"/>
  <c r="BF426" i="2"/>
  <c r="BE426" i="2"/>
  <c r="BD426" i="2"/>
  <c r="BC426" i="2"/>
  <c r="BB426" i="2"/>
  <c r="BA426" i="2"/>
  <c r="AZ426" i="2"/>
  <c r="AY426" i="2"/>
  <c r="AX426" i="2"/>
  <c r="AW426" i="2"/>
  <c r="AV426" i="2"/>
  <c r="AU426" i="2"/>
  <c r="AT426" i="2"/>
  <c r="AS426" i="2"/>
  <c r="AR426" i="2"/>
  <c r="AQ426" i="2"/>
  <c r="AP426" i="2"/>
  <c r="AO426" i="2"/>
  <c r="AN426" i="2"/>
  <c r="AM426" i="2"/>
  <c r="AL426" i="2"/>
  <c r="AK426" i="2"/>
  <c r="AJ426" i="2"/>
  <c r="AI426" i="2"/>
  <c r="AH426" i="2"/>
  <c r="AG426" i="2"/>
  <c r="AF426" i="2"/>
  <c r="AE426" i="2"/>
  <c r="AD426" i="2"/>
  <c r="AC426" i="2"/>
  <c r="AB426" i="2"/>
  <c r="AA426" i="2"/>
  <c r="Z426" i="2"/>
  <c r="Y426" i="2"/>
  <c r="X426" i="2"/>
  <c r="W426" i="2"/>
  <c r="V426" i="2"/>
  <c r="U426" i="2"/>
  <c r="T426" i="2"/>
  <c r="S426" i="2"/>
  <c r="R426" i="2"/>
  <c r="Q426" i="2"/>
  <c r="P426" i="2"/>
  <c r="O426" i="2"/>
  <c r="N426" i="2"/>
  <c r="M426" i="2"/>
  <c r="L426" i="2"/>
  <c r="K426" i="2"/>
  <c r="J426" i="2"/>
  <c r="BP425" i="2"/>
  <c r="BO425" i="2"/>
  <c r="BN425" i="2"/>
  <c r="BM425" i="2"/>
  <c r="BL425" i="2"/>
  <c r="BK425" i="2"/>
  <c r="BJ425" i="2"/>
  <c r="BI425" i="2"/>
  <c r="BH425" i="2"/>
  <c r="BG425" i="2"/>
  <c r="BF425" i="2"/>
  <c r="BE425" i="2"/>
  <c r="BD425" i="2"/>
  <c r="BC425" i="2"/>
  <c r="BB425" i="2"/>
  <c r="BA425" i="2"/>
  <c r="AZ425" i="2"/>
  <c r="AY425" i="2"/>
  <c r="AX425" i="2"/>
  <c r="AW425" i="2"/>
  <c r="AV425" i="2"/>
  <c r="AU425" i="2"/>
  <c r="AT425" i="2"/>
  <c r="AS425" i="2"/>
  <c r="AR425" i="2"/>
  <c r="AQ425" i="2"/>
  <c r="AP425" i="2"/>
  <c r="AO425" i="2"/>
  <c r="AN425" i="2"/>
  <c r="AM425" i="2"/>
  <c r="AL425" i="2"/>
  <c r="AK425" i="2"/>
  <c r="AJ425" i="2"/>
  <c r="AI425" i="2"/>
  <c r="AH425" i="2"/>
  <c r="AG425" i="2"/>
  <c r="AF425" i="2"/>
  <c r="AE425" i="2"/>
  <c r="AD425" i="2"/>
  <c r="AC425" i="2"/>
  <c r="AB425" i="2"/>
  <c r="AA425" i="2"/>
  <c r="Z425" i="2"/>
  <c r="Y425" i="2"/>
  <c r="X425" i="2"/>
  <c r="W425" i="2"/>
  <c r="V425" i="2"/>
  <c r="U425" i="2"/>
  <c r="T425" i="2"/>
  <c r="S425" i="2"/>
  <c r="R425" i="2"/>
  <c r="Q425" i="2"/>
  <c r="P425" i="2"/>
  <c r="O425" i="2"/>
  <c r="N425" i="2"/>
  <c r="M425" i="2"/>
  <c r="L425" i="2"/>
  <c r="K425" i="2"/>
  <c r="J425" i="2"/>
  <c r="BP424" i="2"/>
  <c r="BO424" i="2"/>
  <c r="BN424" i="2"/>
  <c r="BM424" i="2"/>
  <c r="BL424" i="2"/>
  <c r="BK424" i="2"/>
  <c r="BJ424" i="2"/>
  <c r="BI424" i="2"/>
  <c r="BH424" i="2"/>
  <c r="BG424" i="2"/>
  <c r="BF424" i="2"/>
  <c r="BE424" i="2"/>
  <c r="BD424" i="2"/>
  <c r="BC424" i="2"/>
  <c r="BB424" i="2"/>
  <c r="BA424" i="2"/>
  <c r="AZ424" i="2"/>
  <c r="AY424" i="2"/>
  <c r="AX424" i="2"/>
  <c r="AW424" i="2"/>
  <c r="AV424" i="2"/>
  <c r="AU424" i="2"/>
  <c r="AT424" i="2"/>
  <c r="AS424" i="2"/>
  <c r="AR424" i="2"/>
  <c r="AQ424" i="2"/>
  <c r="AP424" i="2"/>
  <c r="AO424" i="2"/>
  <c r="AN424" i="2"/>
  <c r="AM424" i="2"/>
  <c r="AL424" i="2"/>
  <c r="AK424" i="2"/>
  <c r="AJ424" i="2"/>
  <c r="AI424" i="2"/>
  <c r="AH424" i="2"/>
  <c r="AG424" i="2"/>
  <c r="AF424" i="2"/>
  <c r="AE424" i="2"/>
  <c r="AD424" i="2"/>
  <c r="AC424" i="2"/>
  <c r="AB424" i="2"/>
  <c r="AA424" i="2"/>
  <c r="Z424" i="2"/>
  <c r="Y424" i="2"/>
  <c r="X424" i="2"/>
  <c r="W424" i="2"/>
  <c r="V424" i="2"/>
  <c r="U424" i="2"/>
  <c r="T424" i="2"/>
  <c r="S424" i="2"/>
  <c r="R424" i="2"/>
  <c r="Q424" i="2"/>
  <c r="P424" i="2"/>
  <c r="O424" i="2"/>
  <c r="N424" i="2"/>
  <c r="M424" i="2"/>
  <c r="L424" i="2"/>
  <c r="K424" i="2"/>
  <c r="J424" i="2"/>
  <c r="BP423" i="2"/>
  <c r="BO423" i="2"/>
  <c r="BN423" i="2"/>
  <c r="BM423" i="2"/>
  <c r="BL423" i="2"/>
  <c r="BK423" i="2"/>
  <c r="BJ423" i="2"/>
  <c r="BI423" i="2"/>
  <c r="BH423" i="2"/>
  <c r="BG423" i="2"/>
  <c r="BF423" i="2"/>
  <c r="BE423" i="2"/>
  <c r="BD423" i="2"/>
  <c r="BC423" i="2"/>
  <c r="BB423" i="2"/>
  <c r="BA423" i="2"/>
  <c r="AZ423" i="2"/>
  <c r="AY423" i="2"/>
  <c r="AX423" i="2"/>
  <c r="AW423" i="2"/>
  <c r="AV423" i="2"/>
  <c r="AU423" i="2"/>
  <c r="AT423" i="2"/>
  <c r="AS423" i="2"/>
  <c r="AR423" i="2"/>
  <c r="AQ423" i="2"/>
  <c r="AP423" i="2"/>
  <c r="AO423" i="2"/>
  <c r="AN423" i="2"/>
  <c r="AM423" i="2"/>
  <c r="AL423" i="2"/>
  <c r="AK423" i="2"/>
  <c r="AJ423" i="2"/>
  <c r="AI423" i="2"/>
  <c r="AH423" i="2"/>
  <c r="AG423" i="2"/>
  <c r="AF423" i="2"/>
  <c r="AE423" i="2"/>
  <c r="AD423" i="2"/>
  <c r="AC423" i="2"/>
  <c r="AB423" i="2"/>
  <c r="AA423" i="2"/>
  <c r="Z423" i="2"/>
  <c r="Y423" i="2"/>
  <c r="X423" i="2"/>
  <c r="W423" i="2"/>
  <c r="V423" i="2"/>
  <c r="U423" i="2"/>
  <c r="T423" i="2"/>
  <c r="S423" i="2"/>
  <c r="R423" i="2"/>
  <c r="Q423" i="2"/>
  <c r="P423" i="2"/>
  <c r="O423" i="2"/>
  <c r="N423" i="2"/>
  <c r="M423" i="2"/>
  <c r="L423" i="2"/>
  <c r="K423" i="2"/>
  <c r="J423" i="2"/>
  <c r="BP422" i="2"/>
  <c r="BO422" i="2"/>
  <c r="BN422" i="2"/>
  <c r="BM422" i="2"/>
  <c r="BL422" i="2"/>
  <c r="BK422" i="2"/>
  <c r="BJ422" i="2"/>
  <c r="BI422" i="2"/>
  <c r="BH422" i="2"/>
  <c r="BG422" i="2"/>
  <c r="BF422" i="2"/>
  <c r="BE422" i="2"/>
  <c r="BD422" i="2"/>
  <c r="BC422" i="2"/>
  <c r="BB422" i="2"/>
  <c r="BA422" i="2"/>
  <c r="AZ422" i="2"/>
  <c r="AY422" i="2"/>
  <c r="AX422" i="2"/>
  <c r="AW422" i="2"/>
  <c r="AV422" i="2"/>
  <c r="AU422" i="2"/>
  <c r="AT422" i="2"/>
  <c r="AS422" i="2"/>
  <c r="AR422" i="2"/>
  <c r="AQ422" i="2"/>
  <c r="AP422" i="2"/>
  <c r="AO422" i="2"/>
  <c r="AN422" i="2"/>
  <c r="AM422" i="2"/>
  <c r="AL422" i="2"/>
  <c r="AK422" i="2"/>
  <c r="AJ422" i="2"/>
  <c r="AI422" i="2"/>
  <c r="AH422" i="2"/>
  <c r="AG422" i="2"/>
  <c r="AF422" i="2"/>
  <c r="AE422" i="2"/>
  <c r="AD422" i="2"/>
  <c r="AC422" i="2"/>
  <c r="AB422" i="2"/>
  <c r="AA422" i="2"/>
  <c r="Z422" i="2"/>
  <c r="Y422" i="2"/>
  <c r="X422" i="2"/>
  <c r="W422" i="2"/>
  <c r="V422" i="2"/>
  <c r="U422" i="2"/>
  <c r="T422" i="2"/>
  <c r="S422" i="2"/>
  <c r="R422" i="2"/>
  <c r="Q422" i="2"/>
  <c r="P422" i="2"/>
  <c r="O422" i="2"/>
  <c r="N422" i="2"/>
  <c r="M422" i="2"/>
  <c r="L422" i="2"/>
  <c r="K422" i="2"/>
  <c r="J422" i="2"/>
  <c r="BP419" i="2"/>
  <c r="BO419" i="2"/>
  <c r="BN419" i="2"/>
  <c r="BM419" i="2"/>
  <c r="BL419" i="2"/>
  <c r="BK419" i="2"/>
  <c r="BJ419" i="2"/>
  <c r="BI419" i="2"/>
  <c r="BH419" i="2"/>
  <c r="BG419" i="2"/>
  <c r="BF419" i="2"/>
  <c r="BE419" i="2"/>
  <c r="BD419" i="2"/>
  <c r="BC419" i="2"/>
  <c r="BB419" i="2"/>
  <c r="BA419" i="2"/>
  <c r="AZ419" i="2"/>
  <c r="AY419" i="2"/>
  <c r="AX419" i="2"/>
  <c r="AW419" i="2"/>
  <c r="AV419" i="2"/>
  <c r="AU419" i="2"/>
  <c r="AT419" i="2"/>
  <c r="AS419" i="2"/>
  <c r="AR419" i="2"/>
  <c r="AQ419" i="2"/>
  <c r="AP419" i="2"/>
  <c r="AO419" i="2"/>
  <c r="AN419" i="2"/>
  <c r="AM419" i="2"/>
  <c r="AL419" i="2"/>
  <c r="AK419" i="2"/>
  <c r="AJ419" i="2"/>
  <c r="AI419" i="2"/>
  <c r="AH419" i="2"/>
  <c r="AG419" i="2"/>
  <c r="AF419" i="2"/>
  <c r="AE419" i="2"/>
  <c r="AD419" i="2"/>
  <c r="AC419" i="2"/>
  <c r="AB419" i="2"/>
  <c r="AA419" i="2"/>
  <c r="Z419" i="2"/>
  <c r="Y419" i="2"/>
  <c r="X419" i="2"/>
  <c r="W419" i="2"/>
  <c r="V419" i="2"/>
  <c r="U419" i="2"/>
  <c r="T419" i="2"/>
  <c r="S419" i="2"/>
  <c r="R419" i="2"/>
  <c r="Q419" i="2"/>
  <c r="P419" i="2"/>
  <c r="O419" i="2"/>
  <c r="N419" i="2"/>
  <c r="M419" i="2"/>
  <c r="L419" i="2"/>
  <c r="K419" i="2"/>
  <c r="J419" i="2"/>
  <c r="BP418" i="2"/>
  <c r="BO418" i="2"/>
  <c r="BN418" i="2"/>
  <c r="BM418" i="2"/>
  <c r="BL418" i="2"/>
  <c r="BK418" i="2"/>
  <c r="BJ418" i="2"/>
  <c r="BI418" i="2"/>
  <c r="BH418" i="2"/>
  <c r="BG418" i="2"/>
  <c r="BF418" i="2"/>
  <c r="BE418" i="2"/>
  <c r="BD418" i="2"/>
  <c r="BC418" i="2"/>
  <c r="BB418" i="2"/>
  <c r="BA418" i="2"/>
  <c r="AZ418" i="2"/>
  <c r="AY418" i="2"/>
  <c r="AX418" i="2"/>
  <c r="AW418" i="2"/>
  <c r="AV418" i="2"/>
  <c r="AU418" i="2"/>
  <c r="AT418" i="2"/>
  <c r="AS418" i="2"/>
  <c r="AR418" i="2"/>
  <c r="AQ418" i="2"/>
  <c r="AP418" i="2"/>
  <c r="AO418" i="2"/>
  <c r="AN418" i="2"/>
  <c r="AM418" i="2"/>
  <c r="AL418" i="2"/>
  <c r="AK418" i="2"/>
  <c r="AJ418" i="2"/>
  <c r="AI418" i="2"/>
  <c r="AH418" i="2"/>
  <c r="AG418" i="2"/>
  <c r="AF418" i="2"/>
  <c r="AE418" i="2"/>
  <c r="AD418" i="2"/>
  <c r="AC418" i="2"/>
  <c r="AB418" i="2"/>
  <c r="AA418" i="2"/>
  <c r="Z418" i="2"/>
  <c r="Y418" i="2"/>
  <c r="X418" i="2"/>
  <c r="W418" i="2"/>
  <c r="V418" i="2"/>
  <c r="U418" i="2"/>
  <c r="T418" i="2"/>
  <c r="S418" i="2"/>
  <c r="R418" i="2"/>
  <c r="Q418" i="2"/>
  <c r="P418" i="2"/>
  <c r="O418" i="2"/>
  <c r="N418" i="2"/>
  <c r="M418" i="2"/>
  <c r="L418" i="2"/>
  <c r="K418" i="2"/>
  <c r="J418" i="2"/>
  <c r="BP417" i="2"/>
  <c r="BO417" i="2"/>
  <c r="BN417" i="2"/>
  <c r="BM417" i="2"/>
  <c r="BL417" i="2"/>
  <c r="BK417" i="2"/>
  <c r="BJ417" i="2"/>
  <c r="BI417" i="2"/>
  <c r="BH417" i="2"/>
  <c r="BG417" i="2"/>
  <c r="BF417" i="2"/>
  <c r="BE417" i="2"/>
  <c r="BD417" i="2"/>
  <c r="BC417" i="2"/>
  <c r="BB417" i="2"/>
  <c r="BA417" i="2"/>
  <c r="AZ417" i="2"/>
  <c r="AY417" i="2"/>
  <c r="AX417" i="2"/>
  <c r="AW417" i="2"/>
  <c r="AV417" i="2"/>
  <c r="AU417" i="2"/>
  <c r="AT417" i="2"/>
  <c r="AS417" i="2"/>
  <c r="AR417" i="2"/>
  <c r="AQ417" i="2"/>
  <c r="AP417" i="2"/>
  <c r="AO417" i="2"/>
  <c r="AN417" i="2"/>
  <c r="AM417" i="2"/>
  <c r="AL417" i="2"/>
  <c r="AK417" i="2"/>
  <c r="AJ417" i="2"/>
  <c r="AI417" i="2"/>
  <c r="AH417" i="2"/>
  <c r="AG417" i="2"/>
  <c r="AF417" i="2"/>
  <c r="AE417" i="2"/>
  <c r="AD417" i="2"/>
  <c r="AC417" i="2"/>
  <c r="AB417" i="2"/>
  <c r="AA417" i="2"/>
  <c r="Z417" i="2"/>
  <c r="Y417" i="2"/>
  <c r="X417" i="2"/>
  <c r="W417" i="2"/>
  <c r="V417" i="2"/>
  <c r="U417" i="2"/>
  <c r="T417" i="2"/>
  <c r="S417" i="2"/>
  <c r="R417" i="2"/>
  <c r="Q417" i="2"/>
  <c r="P417" i="2"/>
  <c r="O417" i="2"/>
  <c r="N417" i="2"/>
  <c r="M417" i="2"/>
  <c r="L417" i="2"/>
  <c r="K417" i="2"/>
  <c r="J417" i="2"/>
  <c r="BP416" i="2"/>
  <c r="BO416" i="2"/>
  <c r="BN416" i="2"/>
  <c r="BM416" i="2"/>
  <c r="BL416" i="2"/>
  <c r="BK416" i="2"/>
  <c r="BJ416" i="2"/>
  <c r="BI416" i="2"/>
  <c r="BH416" i="2"/>
  <c r="BG416" i="2"/>
  <c r="BF416" i="2"/>
  <c r="BE416" i="2"/>
  <c r="BD416" i="2"/>
  <c r="BC416" i="2"/>
  <c r="BB416" i="2"/>
  <c r="BA416" i="2"/>
  <c r="AZ416" i="2"/>
  <c r="AY416" i="2"/>
  <c r="AX416" i="2"/>
  <c r="AW416" i="2"/>
  <c r="AV416" i="2"/>
  <c r="AU416" i="2"/>
  <c r="AT416" i="2"/>
  <c r="AS416" i="2"/>
  <c r="AR416" i="2"/>
  <c r="AQ416" i="2"/>
  <c r="AP416" i="2"/>
  <c r="AO416" i="2"/>
  <c r="AN416" i="2"/>
  <c r="AM416" i="2"/>
  <c r="AL416" i="2"/>
  <c r="AK416" i="2"/>
  <c r="AJ416" i="2"/>
  <c r="AI416" i="2"/>
  <c r="AH416" i="2"/>
  <c r="AG416" i="2"/>
  <c r="AF416" i="2"/>
  <c r="AE416" i="2"/>
  <c r="AD416" i="2"/>
  <c r="AC416" i="2"/>
  <c r="AB416" i="2"/>
  <c r="AA416" i="2"/>
  <c r="Z416" i="2"/>
  <c r="Y416" i="2"/>
  <c r="X416" i="2"/>
  <c r="W416" i="2"/>
  <c r="V416" i="2"/>
  <c r="U416" i="2"/>
  <c r="T416" i="2"/>
  <c r="S416" i="2"/>
  <c r="R416" i="2"/>
  <c r="Q416" i="2"/>
  <c r="P416" i="2"/>
  <c r="O416" i="2"/>
  <c r="N416" i="2"/>
  <c r="M416" i="2"/>
  <c r="L416" i="2"/>
  <c r="K416" i="2"/>
  <c r="J416" i="2"/>
  <c r="BP415" i="2"/>
  <c r="BO415" i="2"/>
  <c r="BN415" i="2"/>
  <c r="BM415" i="2"/>
  <c r="BL415" i="2"/>
  <c r="BK415" i="2"/>
  <c r="BJ415" i="2"/>
  <c r="BI415" i="2"/>
  <c r="BH415" i="2"/>
  <c r="BG415" i="2"/>
  <c r="BF415" i="2"/>
  <c r="BE415" i="2"/>
  <c r="BD415" i="2"/>
  <c r="BC415" i="2"/>
  <c r="BB415" i="2"/>
  <c r="BA415" i="2"/>
  <c r="AZ415" i="2"/>
  <c r="AY415" i="2"/>
  <c r="AX415" i="2"/>
  <c r="AW415" i="2"/>
  <c r="AV415" i="2"/>
  <c r="AU415" i="2"/>
  <c r="AT415" i="2"/>
  <c r="AS415" i="2"/>
  <c r="AR415" i="2"/>
  <c r="AQ415" i="2"/>
  <c r="AP415" i="2"/>
  <c r="AO415" i="2"/>
  <c r="AN415" i="2"/>
  <c r="AM415" i="2"/>
  <c r="AL415" i="2"/>
  <c r="AK415" i="2"/>
  <c r="AJ415" i="2"/>
  <c r="AI415" i="2"/>
  <c r="AH415" i="2"/>
  <c r="AG415" i="2"/>
  <c r="AF415" i="2"/>
  <c r="AE415" i="2"/>
  <c r="AD415" i="2"/>
  <c r="AC415" i="2"/>
  <c r="AB415" i="2"/>
  <c r="AA415" i="2"/>
  <c r="Z415" i="2"/>
  <c r="Y415" i="2"/>
  <c r="X415" i="2"/>
  <c r="W415" i="2"/>
  <c r="V415" i="2"/>
  <c r="U415" i="2"/>
  <c r="T415" i="2"/>
  <c r="S415" i="2"/>
  <c r="R415" i="2"/>
  <c r="Q415" i="2"/>
  <c r="P415" i="2"/>
  <c r="O415" i="2"/>
  <c r="N415" i="2"/>
  <c r="M415" i="2"/>
  <c r="L415" i="2"/>
  <c r="K415" i="2"/>
  <c r="J415" i="2"/>
  <c r="BP414" i="2"/>
  <c r="BO414" i="2"/>
  <c r="BN414" i="2"/>
  <c r="BM414" i="2"/>
  <c r="BL414" i="2"/>
  <c r="BK414" i="2"/>
  <c r="BJ414" i="2"/>
  <c r="BI414" i="2"/>
  <c r="BH414" i="2"/>
  <c r="BG414" i="2"/>
  <c r="BF414" i="2"/>
  <c r="BE414" i="2"/>
  <c r="BD414" i="2"/>
  <c r="BC414" i="2"/>
  <c r="BB414" i="2"/>
  <c r="BA414" i="2"/>
  <c r="AZ414" i="2"/>
  <c r="AY414" i="2"/>
  <c r="AX414" i="2"/>
  <c r="AW414" i="2"/>
  <c r="AV414" i="2"/>
  <c r="AU414" i="2"/>
  <c r="AT414" i="2"/>
  <c r="AS414" i="2"/>
  <c r="AR414" i="2"/>
  <c r="AQ414" i="2"/>
  <c r="AP414" i="2"/>
  <c r="AO414" i="2"/>
  <c r="AN414" i="2"/>
  <c r="AM414" i="2"/>
  <c r="AL414" i="2"/>
  <c r="AK414" i="2"/>
  <c r="AJ414" i="2"/>
  <c r="AI414" i="2"/>
  <c r="AH414" i="2"/>
  <c r="AG414" i="2"/>
  <c r="AF414" i="2"/>
  <c r="AE414" i="2"/>
  <c r="AD414" i="2"/>
  <c r="AC414" i="2"/>
  <c r="AB414" i="2"/>
  <c r="AA414" i="2"/>
  <c r="Z414" i="2"/>
  <c r="Y414" i="2"/>
  <c r="X414" i="2"/>
  <c r="W414" i="2"/>
  <c r="V414" i="2"/>
  <c r="U414" i="2"/>
  <c r="T414" i="2"/>
  <c r="S414" i="2"/>
  <c r="R414" i="2"/>
  <c r="Q414" i="2"/>
  <c r="P414" i="2"/>
  <c r="O414" i="2"/>
  <c r="N414" i="2"/>
  <c r="M414" i="2"/>
  <c r="L414" i="2"/>
  <c r="K414" i="2"/>
  <c r="J414" i="2"/>
  <c r="BP413" i="2"/>
  <c r="BO413" i="2"/>
  <c r="BN413" i="2"/>
  <c r="BM413" i="2"/>
  <c r="BL413" i="2"/>
  <c r="BK413" i="2"/>
  <c r="BJ413" i="2"/>
  <c r="BI413" i="2"/>
  <c r="BH413" i="2"/>
  <c r="BG413" i="2"/>
  <c r="BF413" i="2"/>
  <c r="BE413" i="2"/>
  <c r="BD413" i="2"/>
  <c r="BC413" i="2"/>
  <c r="BB413" i="2"/>
  <c r="BA413" i="2"/>
  <c r="AZ413" i="2"/>
  <c r="AY413" i="2"/>
  <c r="AX413" i="2"/>
  <c r="AW413" i="2"/>
  <c r="AV413" i="2"/>
  <c r="AU413" i="2"/>
  <c r="AT413" i="2"/>
  <c r="AS413" i="2"/>
  <c r="AR413" i="2"/>
  <c r="AQ413" i="2"/>
  <c r="AP413" i="2"/>
  <c r="AO413" i="2"/>
  <c r="AN413" i="2"/>
  <c r="AM413" i="2"/>
  <c r="AL413" i="2"/>
  <c r="AK413" i="2"/>
  <c r="AJ413" i="2"/>
  <c r="AI413" i="2"/>
  <c r="AH413" i="2"/>
  <c r="AG413" i="2"/>
  <c r="AF413" i="2"/>
  <c r="AE413" i="2"/>
  <c r="AD413" i="2"/>
  <c r="AC413" i="2"/>
  <c r="AB413" i="2"/>
  <c r="AA413" i="2"/>
  <c r="Z413" i="2"/>
  <c r="Y413" i="2"/>
  <c r="X413" i="2"/>
  <c r="W413" i="2"/>
  <c r="V413" i="2"/>
  <c r="U413" i="2"/>
  <c r="T413" i="2"/>
  <c r="S413" i="2"/>
  <c r="R413" i="2"/>
  <c r="Q413" i="2"/>
  <c r="P413" i="2"/>
  <c r="O413" i="2"/>
  <c r="N413" i="2"/>
  <c r="M413" i="2"/>
  <c r="L413" i="2"/>
  <c r="K413" i="2"/>
  <c r="J413" i="2"/>
  <c r="BP412" i="2"/>
  <c r="BO412" i="2"/>
  <c r="BN412" i="2"/>
  <c r="BM412" i="2"/>
  <c r="BL412" i="2"/>
  <c r="BK412" i="2"/>
  <c r="BJ412" i="2"/>
  <c r="BI412" i="2"/>
  <c r="BH412" i="2"/>
  <c r="BG412" i="2"/>
  <c r="BF412" i="2"/>
  <c r="BE412" i="2"/>
  <c r="BD412" i="2"/>
  <c r="BC412" i="2"/>
  <c r="BB412" i="2"/>
  <c r="BA412" i="2"/>
  <c r="AZ412" i="2"/>
  <c r="AY412" i="2"/>
  <c r="AX412" i="2"/>
  <c r="AW412" i="2"/>
  <c r="AV412" i="2"/>
  <c r="AU412" i="2"/>
  <c r="AT412" i="2"/>
  <c r="AS412" i="2"/>
  <c r="AR412" i="2"/>
  <c r="AQ412" i="2"/>
  <c r="AP412" i="2"/>
  <c r="AO412" i="2"/>
  <c r="AN412" i="2"/>
  <c r="AM412" i="2"/>
  <c r="AL412" i="2"/>
  <c r="AK412" i="2"/>
  <c r="AJ412" i="2"/>
  <c r="AI412" i="2"/>
  <c r="AH412" i="2"/>
  <c r="AG412" i="2"/>
  <c r="AF412" i="2"/>
  <c r="AE412" i="2"/>
  <c r="AD412" i="2"/>
  <c r="AC412" i="2"/>
  <c r="AB412" i="2"/>
  <c r="AA412" i="2"/>
  <c r="Z412" i="2"/>
  <c r="Y412" i="2"/>
  <c r="X412" i="2"/>
  <c r="W412" i="2"/>
  <c r="V412" i="2"/>
  <c r="U412" i="2"/>
  <c r="T412" i="2"/>
  <c r="S412" i="2"/>
  <c r="R412" i="2"/>
  <c r="Q412" i="2"/>
  <c r="P412" i="2"/>
  <c r="O412" i="2"/>
  <c r="N412" i="2"/>
  <c r="M412" i="2"/>
  <c r="L412" i="2"/>
  <c r="K412" i="2"/>
  <c r="J412" i="2"/>
  <c r="BC411" i="2"/>
  <c r="AT411" i="2"/>
  <c r="AS411" i="2"/>
  <c r="AM411" i="2"/>
  <c r="AL411" i="2"/>
  <c r="AI411" i="2"/>
  <c r="Y411" i="2"/>
  <c r="X411" i="2"/>
  <c r="W411" i="2"/>
  <c r="V411" i="2"/>
  <c r="S411" i="2"/>
  <c r="R411" i="2"/>
  <c r="Q411" i="2"/>
  <c r="P411" i="2"/>
  <c r="N411" i="2"/>
  <c r="M411" i="2"/>
  <c r="L411" i="2"/>
  <c r="K411" i="2"/>
  <c r="J411" i="2"/>
  <c r="BP410" i="2"/>
  <c r="BO410" i="2"/>
  <c r="BN410" i="2"/>
  <c r="BM410" i="2"/>
  <c r="BL410" i="2"/>
  <c r="BK410" i="2"/>
  <c r="BJ410" i="2"/>
  <c r="BI410" i="2"/>
  <c r="BH410" i="2"/>
  <c r="BG410" i="2"/>
  <c r="BF410" i="2"/>
  <c r="BE410" i="2"/>
  <c r="BD410" i="2"/>
  <c r="BC410" i="2"/>
  <c r="BB410" i="2"/>
  <c r="BA410" i="2"/>
  <c r="AZ410" i="2"/>
  <c r="AY410" i="2"/>
  <c r="AX410" i="2"/>
  <c r="AW410" i="2"/>
  <c r="AV410" i="2"/>
  <c r="AU410" i="2"/>
  <c r="AT410" i="2"/>
  <c r="AS410" i="2"/>
  <c r="AR410" i="2"/>
  <c r="AQ410" i="2"/>
  <c r="AP410" i="2"/>
  <c r="AO410" i="2"/>
  <c r="AN410" i="2"/>
  <c r="AM410" i="2"/>
  <c r="AL410" i="2"/>
  <c r="AK410" i="2"/>
  <c r="AJ410" i="2"/>
  <c r="AI410" i="2"/>
  <c r="AH410" i="2"/>
  <c r="AG410" i="2"/>
  <c r="AF410" i="2"/>
  <c r="AE410" i="2"/>
  <c r="AD410" i="2"/>
  <c r="AC410" i="2"/>
  <c r="AB410" i="2"/>
  <c r="AA410" i="2"/>
  <c r="Z410" i="2"/>
  <c r="Y410" i="2"/>
  <c r="X410" i="2"/>
  <c r="W410" i="2"/>
  <c r="V410" i="2"/>
  <c r="U410" i="2"/>
  <c r="T410" i="2"/>
  <c r="S410" i="2"/>
  <c r="R410" i="2"/>
  <c r="Q410" i="2"/>
  <c r="P410" i="2"/>
  <c r="O410" i="2"/>
  <c r="N410" i="2"/>
  <c r="M410" i="2"/>
  <c r="L410" i="2"/>
  <c r="K410" i="2"/>
  <c r="J410" i="2"/>
  <c r="BP409" i="2"/>
  <c r="BO409" i="2"/>
  <c r="BN409" i="2"/>
  <c r="BM409" i="2"/>
  <c r="BL409" i="2"/>
  <c r="BK409" i="2"/>
  <c r="BJ409" i="2"/>
  <c r="BI409" i="2"/>
  <c r="BH409" i="2"/>
  <c r="BG409" i="2"/>
  <c r="BF409" i="2"/>
  <c r="BE409" i="2"/>
  <c r="BD409" i="2"/>
  <c r="BC409" i="2"/>
  <c r="BB409" i="2"/>
  <c r="BA409" i="2"/>
  <c r="AZ409" i="2"/>
  <c r="AY409" i="2"/>
  <c r="AX409" i="2"/>
  <c r="AW409" i="2"/>
  <c r="AV409" i="2"/>
  <c r="AU409" i="2"/>
  <c r="AT409" i="2"/>
  <c r="AS409" i="2"/>
  <c r="AR409" i="2"/>
  <c r="AQ409" i="2"/>
  <c r="AP409" i="2"/>
  <c r="AO409" i="2"/>
  <c r="AN409" i="2"/>
  <c r="AM409" i="2"/>
  <c r="AL409" i="2"/>
  <c r="AK409" i="2"/>
  <c r="AJ409" i="2"/>
  <c r="AI409" i="2"/>
  <c r="AH409" i="2"/>
  <c r="AG409" i="2"/>
  <c r="AF409" i="2"/>
  <c r="AE409" i="2"/>
  <c r="AD409" i="2"/>
  <c r="AC409" i="2"/>
  <c r="AB409" i="2"/>
  <c r="AA409" i="2"/>
  <c r="Z409" i="2"/>
  <c r="Y409" i="2"/>
  <c r="X409" i="2"/>
  <c r="W409" i="2"/>
  <c r="V409" i="2"/>
  <c r="U409" i="2"/>
  <c r="T409" i="2"/>
  <c r="S409" i="2"/>
  <c r="R409" i="2"/>
  <c r="Q409" i="2"/>
  <c r="P409" i="2"/>
  <c r="O409" i="2"/>
  <c r="N409" i="2"/>
  <c r="M409" i="2"/>
  <c r="L409" i="2"/>
  <c r="K409" i="2"/>
  <c r="J409" i="2"/>
  <c r="BC402" i="2"/>
  <c r="AT402" i="2"/>
  <c r="AS402" i="2"/>
  <c r="AM402" i="2"/>
  <c r="AL402" i="2"/>
  <c r="X402" i="2"/>
  <c r="W402" i="2"/>
  <c r="S402" i="2"/>
  <c r="R402" i="2"/>
  <c r="Q402" i="2"/>
  <c r="P402" i="2"/>
  <c r="N402" i="2"/>
  <c r="M402" i="2"/>
  <c r="L402" i="2"/>
  <c r="K402" i="2"/>
  <c r="J402" i="2"/>
  <c r="BK400" i="2"/>
  <c r="BL400" i="2" s="1"/>
  <c r="BF400" i="2"/>
  <c r="BG400" i="2" s="1"/>
  <c r="BA400" i="2"/>
  <c r="BB400" i="2" s="1"/>
  <c r="AV400" i="2"/>
  <c r="AO400" i="2"/>
  <c r="AP400" i="2" s="1"/>
  <c r="AJ400" i="2"/>
  <c r="AK400" i="2" s="1"/>
  <c r="AE400" i="2"/>
  <c r="AF400" i="2" s="1"/>
  <c r="Z400" i="2"/>
  <c r="T400" i="2"/>
  <c r="O400" i="2"/>
  <c r="BK399" i="2"/>
  <c r="BL399" i="2" s="1"/>
  <c r="BF399" i="2"/>
  <c r="BG399" i="2" s="1"/>
  <c r="BA399" i="2"/>
  <c r="BB399" i="2" s="1"/>
  <c r="AV399" i="2"/>
  <c r="AO399" i="2"/>
  <c r="AP399" i="2" s="1"/>
  <c r="AJ399" i="2"/>
  <c r="AK399" i="2" s="1"/>
  <c r="AE399" i="2"/>
  <c r="AF399" i="2" s="1"/>
  <c r="Z399" i="2"/>
  <c r="AA399" i="2" s="1"/>
  <c r="T399" i="2"/>
  <c r="O399" i="2"/>
  <c r="BK398" i="2"/>
  <c r="BL398" i="2" s="1"/>
  <c r="BF398" i="2"/>
  <c r="BG398" i="2" s="1"/>
  <c r="BA398" i="2"/>
  <c r="BB398" i="2" s="1"/>
  <c r="AV398" i="2"/>
  <c r="AO398" i="2"/>
  <c r="AP398" i="2" s="1"/>
  <c r="AJ398" i="2"/>
  <c r="AK398" i="2" s="1"/>
  <c r="AE398" i="2"/>
  <c r="AF398" i="2" s="1"/>
  <c r="Z398" i="2"/>
  <c r="AA398" i="2" s="1"/>
  <c r="T398" i="2"/>
  <c r="O398" i="2"/>
  <c r="BK397" i="2"/>
  <c r="BL397" i="2" s="1"/>
  <c r="BF397" i="2"/>
  <c r="BG397" i="2" s="1"/>
  <c r="BA397" i="2"/>
  <c r="AV397" i="2"/>
  <c r="AW397" i="2" s="1"/>
  <c r="AO397" i="2"/>
  <c r="AP397" i="2" s="1"/>
  <c r="AJ397" i="2"/>
  <c r="AK397" i="2" s="1"/>
  <c r="AE397" i="2"/>
  <c r="AF397" i="2" s="1"/>
  <c r="Z397" i="2"/>
  <c r="AA397" i="2" s="1"/>
  <c r="T397" i="2"/>
  <c r="O397" i="2"/>
  <c r="BK396" i="2"/>
  <c r="BL396" i="2" s="1"/>
  <c r="BF396" i="2"/>
  <c r="BA396" i="2"/>
  <c r="BB396" i="2" s="1"/>
  <c r="AV396" i="2"/>
  <c r="AW396" i="2" s="1"/>
  <c r="AO396" i="2"/>
  <c r="AP396" i="2" s="1"/>
  <c r="AJ396" i="2"/>
  <c r="AK396" i="2" s="1"/>
  <c r="AE396" i="2"/>
  <c r="AF396" i="2" s="1"/>
  <c r="Z396" i="2"/>
  <c r="T396" i="2"/>
  <c r="O396" i="2"/>
  <c r="BK395" i="2"/>
  <c r="BL395" i="2" s="1"/>
  <c r="BF395" i="2"/>
  <c r="BG395" i="2" s="1"/>
  <c r="BA395" i="2"/>
  <c r="BB395" i="2" s="1"/>
  <c r="AV395" i="2"/>
  <c r="AW395" i="2" s="1"/>
  <c r="AO395" i="2"/>
  <c r="AP395" i="2" s="1"/>
  <c r="AJ395" i="2"/>
  <c r="AK395" i="2" s="1"/>
  <c r="AE395" i="2"/>
  <c r="AF395" i="2" s="1"/>
  <c r="Z395" i="2"/>
  <c r="T395" i="2"/>
  <c r="O395" i="2"/>
  <c r="BK394" i="2"/>
  <c r="BL394" i="2" s="1"/>
  <c r="BF394" i="2"/>
  <c r="BG394" i="2" s="1"/>
  <c r="BA394" i="2"/>
  <c r="BB394" i="2" s="1"/>
  <c r="AV394" i="2"/>
  <c r="AO394" i="2"/>
  <c r="AP394" i="2" s="1"/>
  <c r="AJ394" i="2"/>
  <c r="AE394" i="2"/>
  <c r="AF394" i="2" s="1"/>
  <c r="Z394" i="2"/>
  <c r="AA394" i="2" s="1"/>
  <c r="T394" i="2"/>
  <c r="O394" i="2"/>
  <c r="BK393" i="2"/>
  <c r="BL393" i="2" s="1"/>
  <c r="BF393" i="2"/>
  <c r="BG393" i="2" s="1"/>
  <c r="BA393" i="2"/>
  <c r="BB393" i="2" s="1"/>
  <c r="AV393" i="2"/>
  <c r="AO393" i="2"/>
  <c r="AP393" i="2" s="1"/>
  <c r="AJ393" i="2"/>
  <c r="AK393" i="2" s="1"/>
  <c r="AE393" i="2"/>
  <c r="AF393" i="2" s="1"/>
  <c r="Z393" i="2"/>
  <c r="AA393" i="2" s="1"/>
  <c r="T393" i="2"/>
  <c r="O393" i="2"/>
  <c r="BK392" i="2"/>
  <c r="BL392" i="2" s="1"/>
  <c r="BF392" i="2"/>
  <c r="BG392" i="2" s="1"/>
  <c r="BA392" i="2"/>
  <c r="BB392" i="2" s="1"/>
  <c r="AV392" i="2"/>
  <c r="AO392" i="2"/>
  <c r="AP392" i="2" s="1"/>
  <c r="AJ392" i="2"/>
  <c r="AK392" i="2" s="1"/>
  <c r="AE392" i="2"/>
  <c r="AF392" i="2" s="1"/>
  <c r="Z392" i="2"/>
  <c r="T392" i="2"/>
  <c r="O392" i="2"/>
  <c r="BK391" i="2"/>
  <c r="BL391" i="2" s="1"/>
  <c r="BF391" i="2"/>
  <c r="BG391" i="2" s="1"/>
  <c r="BA391" i="2"/>
  <c r="AV391" i="2"/>
  <c r="AW391" i="2" s="1"/>
  <c r="AO391" i="2"/>
  <c r="AP391" i="2" s="1"/>
  <c r="AJ391" i="2"/>
  <c r="AK391" i="2" s="1"/>
  <c r="AE391" i="2"/>
  <c r="AF391" i="2" s="1"/>
  <c r="Z391" i="2"/>
  <c r="T391" i="2"/>
  <c r="O391" i="2"/>
  <c r="BK390" i="2"/>
  <c r="BL390" i="2" s="1"/>
  <c r="BF390" i="2"/>
  <c r="BG390" i="2" s="1"/>
  <c r="BA390" i="2"/>
  <c r="BB390" i="2" s="1"/>
  <c r="AV390" i="2"/>
  <c r="AO390" i="2"/>
  <c r="AP390" i="2" s="1"/>
  <c r="AJ390" i="2"/>
  <c r="AK390" i="2" s="1"/>
  <c r="AE390" i="2"/>
  <c r="AF390" i="2" s="1"/>
  <c r="Z390" i="2"/>
  <c r="AA390" i="2" s="1"/>
  <c r="T390" i="2"/>
  <c r="O390" i="2"/>
  <c r="BK389" i="2"/>
  <c r="BL389" i="2" s="1"/>
  <c r="BF389" i="2"/>
  <c r="BG389" i="2" s="1"/>
  <c r="BA389" i="2"/>
  <c r="BB389" i="2" s="1"/>
  <c r="AV389" i="2"/>
  <c r="AO389" i="2"/>
  <c r="AP389" i="2" s="1"/>
  <c r="AJ389" i="2"/>
  <c r="AK389" i="2" s="1"/>
  <c r="AE389" i="2"/>
  <c r="AF389" i="2" s="1"/>
  <c r="Z389" i="2"/>
  <c r="T389" i="2"/>
  <c r="O389" i="2"/>
  <c r="BK388" i="2"/>
  <c r="BL388" i="2" s="1"/>
  <c r="BF388" i="2"/>
  <c r="BG388" i="2" s="1"/>
  <c r="BA388" i="2"/>
  <c r="AV388" i="2"/>
  <c r="AW388" i="2" s="1"/>
  <c r="AO388" i="2"/>
  <c r="AP388" i="2" s="1"/>
  <c r="AJ388" i="2"/>
  <c r="AK388" i="2" s="1"/>
  <c r="AE388" i="2"/>
  <c r="AF388" i="2" s="1"/>
  <c r="Z388" i="2"/>
  <c r="AA388" i="2" s="1"/>
  <c r="T388" i="2"/>
  <c r="O388" i="2"/>
  <c r="BK387" i="2"/>
  <c r="BL387" i="2" s="1"/>
  <c r="BF387" i="2"/>
  <c r="BG387" i="2" s="1"/>
  <c r="BA387" i="2"/>
  <c r="BB387" i="2" s="1"/>
  <c r="AV387" i="2"/>
  <c r="AW387" i="2" s="1"/>
  <c r="AO387" i="2"/>
  <c r="AP387" i="2" s="1"/>
  <c r="AJ387" i="2"/>
  <c r="AK387" i="2" s="1"/>
  <c r="AE387" i="2"/>
  <c r="AF387" i="2" s="1"/>
  <c r="Z387" i="2"/>
  <c r="T387" i="2"/>
  <c r="O387" i="2"/>
  <c r="BK386" i="2"/>
  <c r="BL386" i="2" s="1"/>
  <c r="BF386" i="2"/>
  <c r="BG386" i="2" s="1"/>
  <c r="BA386" i="2"/>
  <c r="BB386" i="2" s="1"/>
  <c r="AV386" i="2"/>
  <c r="AO386" i="2"/>
  <c r="AP386" i="2" s="1"/>
  <c r="AJ386" i="2"/>
  <c r="AK386" i="2" s="1"/>
  <c r="AE386" i="2"/>
  <c r="AF386" i="2" s="1"/>
  <c r="Z386" i="2"/>
  <c r="T386" i="2"/>
  <c r="O386" i="2"/>
  <c r="BK385" i="2"/>
  <c r="BL385" i="2" s="1"/>
  <c r="BF385" i="2"/>
  <c r="BG385" i="2" s="1"/>
  <c r="BA385" i="2"/>
  <c r="BB385" i="2" s="1"/>
  <c r="AV385" i="2"/>
  <c r="AW385" i="2" s="1"/>
  <c r="AO385" i="2"/>
  <c r="AP385" i="2" s="1"/>
  <c r="AJ385" i="2"/>
  <c r="AK385" i="2" s="1"/>
  <c r="AE385" i="2"/>
  <c r="Z385" i="2"/>
  <c r="AA385" i="2" s="1"/>
  <c r="T385" i="2"/>
  <c r="O385" i="2"/>
  <c r="BK384" i="2"/>
  <c r="BL384" i="2" s="1"/>
  <c r="BF384" i="2"/>
  <c r="BG384" i="2" s="1"/>
  <c r="BA384" i="2"/>
  <c r="BB384" i="2" s="1"/>
  <c r="AV384" i="2"/>
  <c r="AW384" i="2" s="1"/>
  <c r="AO384" i="2"/>
  <c r="AP384" i="2" s="1"/>
  <c r="AJ384" i="2"/>
  <c r="AK384" i="2" s="1"/>
  <c r="AE384" i="2"/>
  <c r="AF384" i="2" s="1"/>
  <c r="Z384" i="2"/>
  <c r="T384" i="2"/>
  <c r="O384" i="2"/>
  <c r="BK383" i="2"/>
  <c r="BL383" i="2" s="1"/>
  <c r="BF383" i="2"/>
  <c r="BG383" i="2" s="1"/>
  <c r="BA383" i="2"/>
  <c r="BB383" i="2" s="1"/>
  <c r="AV383" i="2"/>
  <c r="AO383" i="2"/>
  <c r="AP383" i="2" s="1"/>
  <c r="AJ383" i="2"/>
  <c r="AK383" i="2" s="1"/>
  <c r="AE383" i="2"/>
  <c r="AF383" i="2" s="1"/>
  <c r="Z383" i="2"/>
  <c r="AA383" i="2" s="1"/>
  <c r="T383" i="2"/>
  <c r="O383" i="2"/>
  <c r="BK382" i="2"/>
  <c r="BL382" i="2" s="1"/>
  <c r="BF382" i="2"/>
  <c r="BG382" i="2" s="1"/>
  <c r="BA382" i="2"/>
  <c r="BB382" i="2" s="1"/>
  <c r="AV382" i="2"/>
  <c r="AW382" i="2" s="1"/>
  <c r="AO382" i="2"/>
  <c r="AP382" i="2" s="1"/>
  <c r="AJ382" i="2"/>
  <c r="AK382" i="2" s="1"/>
  <c r="AE382" i="2"/>
  <c r="AF382" i="2" s="1"/>
  <c r="Z382" i="2"/>
  <c r="AA382" i="2" s="1"/>
  <c r="T382" i="2"/>
  <c r="O382" i="2"/>
  <c r="BK381" i="2"/>
  <c r="BL381" i="2" s="1"/>
  <c r="BF381" i="2"/>
  <c r="BG381" i="2" s="1"/>
  <c r="BA381" i="2"/>
  <c r="BB381" i="2" s="1"/>
  <c r="AV381" i="2"/>
  <c r="AO381" i="2"/>
  <c r="AP381" i="2" s="1"/>
  <c r="AJ381" i="2"/>
  <c r="AK381" i="2" s="1"/>
  <c r="AE381" i="2"/>
  <c r="AF381" i="2" s="1"/>
  <c r="Z381" i="2"/>
  <c r="AA381" i="2" s="1"/>
  <c r="T381" i="2"/>
  <c r="O381" i="2"/>
  <c r="BK380" i="2"/>
  <c r="BL380" i="2" s="1"/>
  <c r="BF380" i="2"/>
  <c r="BG380" i="2" s="1"/>
  <c r="BA380" i="2"/>
  <c r="BB380" i="2" s="1"/>
  <c r="AV380" i="2"/>
  <c r="AO380" i="2"/>
  <c r="AP380" i="2" s="1"/>
  <c r="AJ380" i="2"/>
  <c r="AK380" i="2" s="1"/>
  <c r="AE380" i="2"/>
  <c r="AF380" i="2" s="1"/>
  <c r="Z380" i="2"/>
  <c r="AA380" i="2" s="1"/>
  <c r="T380" i="2"/>
  <c r="O380" i="2"/>
  <c r="BK379" i="2"/>
  <c r="BL379" i="2" s="1"/>
  <c r="BF379" i="2"/>
  <c r="BG379" i="2" s="1"/>
  <c r="BA379" i="2"/>
  <c r="BB379" i="2" s="1"/>
  <c r="AV379" i="2"/>
  <c r="AW379" i="2" s="1"/>
  <c r="AO379" i="2"/>
  <c r="AP379" i="2" s="1"/>
  <c r="AJ379" i="2"/>
  <c r="AK379" i="2" s="1"/>
  <c r="AE379" i="2"/>
  <c r="AF379" i="2" s="1"/>
  <c r="Z379" i="2"/>
  <c r="AA379" i="2" s="1"/>
  <c r="T379" i="2"/>
  <c r="O379" i="2"/>
  <c r="BK378" i="2"/>
  <c r="BL378" i="2" s="1"/>
  <c r="BF378" i="2"/>
  <c r="BG378" i="2" s="1"/>
  <c r="BA378" i="2"/>
  <c r="BB378" i="2" s="1"/>
  <c r="AV378" i="2"/>
  <c r="AO378" i="2"/>
  <c r="AP378" i="2" s="1"/>
  <c r="AJ378" i="2"/>
  <c r="AK378" i="2" s="1"/>
  <c r="AE378" i="2"/>
  <c r="AF378" i="2" s="1"/>
  <c r="Z378" i="2"/>
  <c r="T378" i="2"/>
  <c r="O378" i="2"/>
  <c r="BK377" i="2"/>
  <c r="BL377" i="2" s="1"/>
  <c r="BF377" i="2"/>
  <c r="BG377" i="2" s="1"/>
  <c r="BA377" i="2"/>
  <c r="BB377" i="2" s="1"/>
  <c r="AV377" i="2"/>
  <c r="AW377" i="2" s="1"/>
  <c r="AO377" i="2"/>
  <c r="AP377" i="2" s="1"/>
  <c r="AJ377" i="2"/>
  <c r="AK377" i="2" s="1"/>
  <c r="AE377" i="2"/>
  <c r="AF377" i="2" s="1"/>
  <c r="Z377" i="2"/>
  <c r="AA377" i="2" s="1"/>
  <c r="T377" i="2"/>
  <c r="O377" i="2"/>
  <c r="BK376" i="2"/>
  <c r="BL376" i="2" s="1"/>
  <c r="BF376" i="2"/>
  <c r="BG376" i="2" s="1"/>
  <c r="BA376" i="2"/>
  <c r="BB376" i="2" s="1"/>
  <c r="AV376" i="2"/>
  <c r="AW376" i="2" s="1"/>
  <c r="AO376" i="2"/>
  <c r="AP376" i="2" s="1"/>
  <c r="AJ376" i="2"/>
  <c r="AE376" i="2"/>
  <c r="AF376" i="2" s="1"/>
  <c r="Z376" i="2"/>
  <c r="AA376" i="2" s="1"/>
  <c r="T376" i="2"/>
  <c r="O376" i="2"/>
  <c r="BK375" i="2"/>
  <c r="BL375" i="2" s="1"/>
  <c r="BF375" i="2"/>
  <c r="BG375" i="2" s="1"/>
  <c r="BA375" i="2"/>
  <c r="BB375" i="2" s="1"/>
  <c r="AV375" i="2"/>
  <c r="AW375" i="2" s="1"/>
  <c r="AO375" i="2"/>
  <c r="AP375" i="2" s="1"/>
  <c r="AJ375" i="2"/>
  <c r="AK375" i="2" s="1"/>
  <c r="AE375" i="2"/>
  <c r="Z375" i="2"/>
  <c r="AA375" i="2" s="1"/>
  <c r="T375" i="2"/>
  <c r="O375" i="2"/>
  <c r="BK374" i="2"/>
  <c r="BL374" i="2" s="1"/>
  <c r="BF374" i="2"/>
  <c r="BG374" i="2" s="1"/>
  <c r="BA374" i="2"/>
  <c r="BB374" i="2" s="1"/>
  <c r="AV374" i="2"/>
  <c r="AO374" i="2"/>
  <c r="AP374" i="2" s="1"/>
  <c r="AJ374" i="2"/>
  <c r="AE374" i="2"/>
  <c r="AF374" i="2" s="1"/>
  <c r="Z374" i="2"/>
  <c r="AA374" i="2" s="1"/>
  <c r="T374" i="2"/>
  <c r="O374" i="2"/>
  <c r="BK373" i="2"/>
  <c r="BL373" i="2" s="1"/>
  <c r="BF373" i="2"/>
  <c r="BG373" i="2" s="1"/>
  <c r="BA373" i="2"/>
  <c r="BB373" i="2" s="1"/>
  <c r="AV373" i="2"/>
  <c r="AW373" i="2" s="1"/>
  <c r="AO373" i="2"/>
  <c r="AP373" i="2" s="1"/>
  <c r="AJ373" i="2"/>
  <c r="AK373" i="2" s="1"/>
  <c r="AE373" i="2"/>
  <c r="AF373" i="2" s="1"/>
  <c r="Z373" i="2"/>
  <c r="AA373" i="2" s="1"/>
  <c r="T373" i="2"/>
  <c r="O373" i="2"/>
  <c r="BK372" i="2"/>
  <c r="BL372" i="2" s="1"/>
  <c r="BF372" i="2"/>
  <c r="BG372" i="2" s="1"/>
  <c r="BA372" i="2"/>
  <c r="BB372" i="2" s="1"/>
  <c r="AV372" i="2"/>
  <c r="AW372" i="2" s="1"/>
  <c r="AO372" i="2"/>
  <c r="AP372" i="2" s="1"/>
  <c r="AJ372" i="2"/>
  <c r="AK372" i="2" s="1"/>
  <c r="AE372" i="2"/>
  <c r="AF372" i="2" s="1"/>
  <c r="Z372" i="2"/>
  <c r="T372" i="2"/>
  <c r="O372" i="2"/>
  <c r="BK371" i="2"/>
  <c r="BL371" i="2" s="1"/>
  <c r="BF371" i="2"/>
  <c r="BG371" i="2" s="1"/>
  <c r="BA371" i="2"/>
  <c r="BB371" i="2" s="1"/>
  <c r="AV371" i="2"/>
  <c r="AW371" i="2" s="1"/>
  <c r="AO371" i="2"/>
  <c r="AP371" i="2" s="1"/>
  <c r="AJ371" i="2"/>
  <c r="AK371" i="2" s="1"/>
  <c r="AE371" i="2"/>
  <c r="AF371" i="2" s="1"/>
  <c r="Z371" i="2"/>
  <c r="T371" i="2"/>
  <c r="O371" i="2"/>
  <c r="BK370" i="2"/>
  <c r="BL370" i="2" s="1"/>
  <c r="BF370" i="2"/>
  <c r="BG370" i="2" s="1"/>
  <c r="BA370" i="2"/>
  <c r="BB370" i="2" s="1"/>
  <c r="AV370" i="2"/>
  <c r="AO370" i="2"/>
  <c r="AP370" i="2" s="1"/>
  <c r="AJ370" i="2"/>
  <c r="AK370" i="2" s="1"/>
  <c r="AE370" i="2"/>
  <c r="AF370" i="2" s="1"/>
  <c r="Z370" i="2"/>
  <c r="T370" i="2"/>
  <c r="O370" i="2"/>
  <c r="BK369" i="2"/>
  <c r="BL369" i="2" s="1"/>
  <c r="BF369" i="2"/>
  <c r="BG369" i="2" s="1"/>
  <c r="BA369" i="2"/>
  <c r="BB369" i="2" s="1"/>
  <c r="AV369" i="2"/>
  <c r="AO369" i="2"/>
  <c r="AP369" i="2" s="1"/>
  <c r="AJ369" i="2"/>
  <c r="AK369" i="2" s="1"/>
  <c r="AE369" i="2"/>
  <c r="AF369" i="2" s="1"/>
  <c r="Z369" i="2"/>
  <c r="T369" i="2"/>
  <c r="O369" i="2"/>
  <c r="BK368" i="2"/>
  <c r="BL368" i="2" s="1"/>
  <c r="BF368" i="2"/>
  <c r="BG368" i="2" s="1"/>
  <c r="BA368" i="2"/>
  <c r="BB368" i="2" s="1"/>
  <c r="AV368" i="2"/>
  <c r="AO368" i="2"/>
  <c r="AP368" i="2" s="1"/>
  <c r="AJ368" i="2"/>
  <c r="AK368" i="2" s="1"/>
  <c r="AE368" i="2"/>
  <c r="AF368" i="2" s="1"/>
  <c r="Z368" i="2"/>
  <c r="T368" i="2"/>
  <c r="O368" i="2"/>
  <c r="BK367" i="2"/>
  <c r="BL367" i="2" s="1"/>
  <c r="BF367" i="2"/>
  <c r="BG367" i="2" s="1"/>
  <c r="BA367" i="2"/>
  <c r="BB367" i="2" s="1"/>
  <c r="AV367" i="2"/>
  <c r="AW367" i="2" s="1"/>
  <c r="AO367" i="2"/>
  <c r="AP367" i="2" s="1"/>
  <c r="AJ367" i="2"/>
  <c r="AK367" i="2" s="1"/>
  <c r="AE367" i="2"/>
  <c r="AF367" i="2" s="1"/>
  <c r="Z367" i="2"/>
  <c r="T367" i="2"/>
  <c r="O367" i="2"/>
  <c r="BK366" i="2"/>
  <c r="BL366" i="2" s="1"/>
  <c r="BF366" i="2"/>
  <c r="BG366" i="2" s="1"/>
  <c r="BA366" i="2"/>
  <c r="AV366" i="2"/>
  <c r="AW366" i="2" s="1"/>
  <c r="AO366" i="2"/>
  <c r="AP366" i="2" s="1"/>
  <c r="AJ366" i="2"/>
  <c r="AK366" i="2" s="1"/>
  <c r="AE366" i="2"/>
  <c r="AF366" i="2" s="1"/>
  <c r="Z366" i="2"/>
  <c r="AA366" i="2" s="1"/>
  <c r="T366" i="2"/>
  <c r="O366" i="2"/>
  <c r="BK365" i="2"/>
  <c r="BL365" i="2" s="1"/>
  <c r="BF365" i="2"/>
  <c r="BG365" i="2" s="1"/>
  <c r="BA365" i="2"/>
  <c r="BB365" i="2" s="1"/>
  <c r="AV365" i="2"/>
  <c r="AO365" i="2"/>
  <c r="AP365" i="2" s="1"/>
  <c r="AJ365" i="2"/>
  <c r="AK365" i="2" s="1"/>
  <c r="AE365" i="2"/>
  <c r="AF365" i="2" s="1"/>
  <c r="Z365" i="2"/>
  <c r="AA365" i="2" s="1"/>
  <c r="T365" i="2"/>
  <c r="O365" i="2"/>
  <c r="BK364" i="2"/>
  <c r="BL364" i="2" s="1"/>
  <c r="BF364" i="2"/>
  <c r="BG364" i="2" s="1"/>
  <c r="BA364" i="2"/>
  <c r="BB364" i="2" s="1"/>
  <c r="AV364" i="2"/>
  <c r="AW364" i="2" s="1"/>
  <c r="AO364" i="2"/>
  <c r="AP364" i="2" s="1"/>
  <c r="AJ364" i="2"/>
  <c r="AK364" i="2" s="1"/>
  <c r="AE364" i="2"/>
  <c r="AF364" i="2" s="1"/>
  <c r="Z364" i="2"/>
  <c r="T364" i="2"/>
  <c r="O364" i="2"/>
  <c r="BK363" i="2"/>
  <c r="BL363" i="2" s="1"/>
  <c r="BF363" i="2"/>
  <c r="BG363" i="2" s="1"/>
  <c r="BA363" i="2"/>
  <c r="BB363" i="2" s="1"/>
  <c r="AV363" i="2"/>
  <c r="AW363" i="2" s="1"/>
  <c r="AO363" i="2"/>
  <c r="AP363" i="2" s="1"/>
  <c r="AJ363" i="2"/>
  <c r="AK363" i="2" s="1"/>
  <c r="AE363" i="2"/>
  <c r="AF363" i="2" s="1"/>
  <c r="Z363" i="2"/>
  <c r="T363" i="2"/>
  <c r="O363" i="2"/>
  <c r="BK362" i="2"/>
  <c r="BF362" i="2"/>
  <c r="BG362" i="2" s="1"/>
  <c r="BA362" i="2"/>
  <c r="BB362" i="2" s="1"/>
  <c r="AV362" i="2"/>
  <c r="AW362" i="2" s="1"/>
  <c r="AO362" i="2"/>
  <c r="AP362" i="2" s="1"/>
  <c r="AJ362" i="2"/>
  <c r="AK362" i="2" s="1"/>
  <c r="AE362" i="2"/>
  <c r="Z362" i="2"/>
  <c r="AA362" i="2" s="1"/>
  <c r="T362" i="2"/>
  <c r="O362" i="2"/>
  <c r="BK361" i="2"/>
  <c r="BL361" i="2" s="1"/>
  <c r="BF361" i="2"/>
  <c r="BA361" i="2"/>
  <c r="BB361" i="2" s="1"/>
  <c r="AV361" i="2"/>
  <c r="AW361" i="2" s="1"/>
  <c r="AO361" i="2"/>
  <c r="AP361" i="2" s="1"/>
  <c r="AJ361" i="2"/>
  <c r="AK361" i="2" s="1"/>
  <c r="AE361" i="2"/>
  <c r="AF361" i="2" s="1"/>
  <c r="Z361" i="2"/>
  <c r="T361" i="2"/>
  <c r="O361" i="2"/>
  <c r="BK360" i="2"/>
  <c r="BL360" i="2" s="1"/>
  <c r="BF360" i="2"/>
  <c r="BG360" i="2" s="1"/>
  <c r="BA360" i="2"/>
  <c r="AV360" i="2"/>
  <c r="AW360" i="2" s="1"/>
  <c r="AO360" i="2"/>
  <c r="AP360" i="2" s="1"/>
  <c r="AJ360" i="2"/>
  <c r="AK360" i="2" s="1"/>
  <c r="AE360" i="2"/>
  <c r="AF360" i="2" s="1"/>
  <c r="Z360" i="2"/>
  <c r="T360" i="2"/>
  <c r="O360" i="2"/>
  <c r="BK359" i="2"/>
  <c r="BL359" i="2" s="1"/>
  <c r="BF359" i="2"/>
  <c r="BA359" i="2"/>
  <c r="BB359" i="2" s="1"/>
  <c r="AV359" i="2"/>
  <c r="AW359" i="2" s="1"/>
  <c r="AO359" i="2"/>
  <c r="AP359" i="2" s="1"/>
  <c r="AJ359" i="2"/>
  <c r="AK359" i="2" s="1"/>
  <c r="AE359" i="2"/>
  <c r="AF359" i="2" s="1"/>
  <c r="Z359" i="2"/>
  <c r="T359" i="2"/>
  <c r="O359" i="2"/>
  <c r="BK358" i="2"/>
  <c r="BL358" i="2" s="1"/>
  <c r="BF358" i="2"/>
  <c r="BG358" i="2" s="1"/>
  <c r="BA358" i="2"/>
  <c r="BB358" i="2" s="1"/>
  <c r="AV358" i="2"/>
  <c r="AW358" i="2" s="1"/>
  <c r="AO358" i="2"/>
  <c r="AP358" i="2" s="1"/>
  <c r="AJ358" i="2"/>
  <c r="AK358" i="2" s="1"/>
  <c r="AE358" i="2"/>
  <c r="AF358" i="2" s="1"/>
  <c r="Z358" i="2"/>
  <c r="T358" i="2"/>
  <c r="O358" i="2"/>
  <c r="BK357" i="2"/>
  <c r="BL357" i="2" s="1"/>
  <c r="BF357" i="2"/>
  <c r="BG357" i="2" s="1"/>
  <c r="BA357" i="2"/>
  <c r="BB357" i="2" s="1"/>
  <c r="AV357" i="2"/>
  <c r="AW357" i="2" s="1"/>
  <c r="AO357" i="2"/>
  <c r="AP357" i="2" s="1"/>
  <c r="AJ357" i="2"/>
  <c r="AK357" i="2" s="1"/>
  <c r="AE357" i="2"/>
  <c r="AF357" i="2" s="1"/>
  <c r="Z357" i="2"/>
  <c r="AA357" i="2" s="1"/>
  <c r="T357" i="2"/>
  <c r="O357" i="2"/>
  <c r="BK356" i="2"/>
  <c r="BL356" i="2" s="1"/>
  <c r="BF356" i="2"/>
  <c r="BG356" i="2" s="1"/>
  <c r="BA356" i="2"/>
  <c r="BB356" i="2" s="1"/>
  <c r="AV356" i="2"/>
  <c r="AO356" i="2"/>
  <c r="AP356" i="2" s="1"/>
  <c r="AJ356" i="2"/>
  <c r="AK356" i="2" s="1"/>
  <c r="AE356" i="2"/>
  <c r="AF356" i="2" s="1"/>
  <c r="Z356" i="2"/>
  <c r="T356" i="2"/>
  <c r="O356" i="2"/>
  <c r="BK355" i="2"/>
  <c r="BL355" i="2" s="1"/>
  <c r="BF355" i="2"/>
  <c r="BG355" i="2" s="1"/>
  <c r="BA355" i="2"/>
  <c r="BB355" i="2" s="1"/>
  <c r="AV355" i="2"/>
  <c r="AO355" i="2"/>
  <c r="AP355" i="2" s="1"/>
  <c r="AJ355" i="2"/>
  <c r="AK355" i="2" s="1"/>
  <c r="AE355" i="2"/>
  <c r="AF355" i="2" s="1"/>
  <c r="Z355" i="2"/>
  <c r="AA355" i="2" s="1"/>
  <c r="T355" i="2"/>
  <c r="O355" i="2"/>
  <c r="BK354" i="2"/>
  <c r="BL354" i="2" s="1"/>
  <c r="BF354" i="2"/>
  <c r="BG354" i="2" s="1"/>
  <c r="BA354" i="2"/>
  <c r="BB354" i="2" s="1"/>
  <c r="AV354" i="2"/>
  <c r="AW354" i="2" s="1"/>
  <c r="AO354" i="2"/>
  <c r="AP354" i="2" s="1"/>
  <c r="AJ354" i="2"/>
  <c r="AK354" i="2" s="1"/>
  <c r="AE354" i="2"/>
  <c r="AF354" i="2" s="1"/>
  <c r="Z354" i="2"/>
  <c r="T354" i="2"/>
  <c r="O354" i="2"/>
  <c r="BK353" i="2"/>
  <c r="BL353" i="2" s="1"/>
  <c r="BF353" i="2"/>
  <c r="BG353" i="2" s="1"/>
  <c r="BA353" i="2"/>
  <c r="BB353" i="2" s="1"/>
  <c r="AV353" i="2"/>
  <c r="AO353" i="2"/>
  <c r="AP353" i="2" s="1"/>
  <c r="AJ353" i="2"/>
  <c r="AK353" i="2" s="1"/>
  <c r="AE353" i="2"/>
  <c r="AF353" i="2" s="1"/>
  <c r="Z353" i="2"/>
  <c r="T353" i="2"/>
  <c r="O353" i="2"/>
  <c r="BK352" i="2"/>
  <c r="BL352" i="2" s="1"/>
  <c r="BF352" i="2"/>
  <c r="BG352" i="2" s="1"/>
  <c r="BA352" i="2"/>
  <c r="BB352" i="2" s="1"/>
  <c r="AV352" i="2"/>
  <c r="AW352" i="2" s="1"/>
  <c r="AO352" i="2"/>
  <c r="AP352" i="2" s="1"/>
  <c r="AJ352" i="2"/>
  <c r="AK352" i="2" s="1"/>
  <c r="AE352" i="2"/>
  <c r="AF352" i="2" s="1"/>
  <c r="Z352" i="2"/>
  <c r="T352" i="2"/>
  <c r="O352" i="2"/>
  <c r="BK351" i="2"/>
  <c r="BL351" i="2" s="1"/>
  <c r="BF351" i="2"/>
  <c r="BG351" i="2" s="1"/>
  <c r="BA351" i="2"/>
  <c r="BB351" i="2" s="1"/>
  <c r="AV351" i="2"/>
  <c r="AO351" i="2"/>
  <c r="AP351" i="2" s="1"/>
  <c r="AJ351" i="2"/>
  <c r="AK351" i="2" s="1"/>
  <c r="AE351" i="2"/>
  <c r="AF351" i="2" s="1"/>
  <c r="Z351" i="2"/>
  <c r="T351" i="2"/>
  <c r="O351" i="2"/>
  <c r="BK350" i="2"/>
  <c r="BL350" i="2" s="1"/>
  <c r="BF350" i="2"/>
  <c r="BG350" i="2" s="1"/>
  <c r="BA350" i="2"/>
  <c r="BB350" i="2" s="1"/>
  <c r="AV350" i="2"/>
  <c r="AO350" i="2"/>
  <c r="AP350" i="2" s="1"/>
  <c r="AJ350" i="2"/>
  <c r="AK350" i="2" s="1"/>
  <c r="AE350" i="2"/>
  <c r="AF350" i="2" s="1"/>
  <c r="Z350" i="2"/>
  <c r="T350" i="2"/>
  <c r="O350" i="2"/>
  <c r="BK349" i="2"/>
  <c r="BL349" i="2" s="1"/>
  <c r="BF349" i="2"/>
  <c r="BG349" i="2" s="1"/>
  <c r="BA349" i="2"/>
  <c r="BB349" i="2" s="1"/>
  <c r="AV349" i="2"/>
  <c r="AO349" i="2"/>
  <c r="AP349" i="2" s="1"/>
  <c r="AJ349" i="2"/>
  <c r="AK349" i="2" s="1"/>
  <c r="AE349" i="2"/>
  <c r="AF349" i="2" s="1"/>
  <c r="Z349" i="2"/>
  <c r="AA349" i="2" s="1"/>
  <c r="T349" i="2"/>
  <c r="O349" i="2"/>
  <c r="BK348" i="2"/>
  <c r="BL348" i="2" s="1"/>
  <c r="BF348" i="2"/>
  <c r="BG348" i="2" s="1"/>
  <c r="BA348" i="2"/>
  <c r="AV348" i="2"/>
  <c r="AW348" i="2" s="1"/>
  <c r="AO348" i="2"/>
  <c r="AP348" i="2" s="1"/>
  <c r="AJ348" i="2"/>
  <c r="AK348" i="2" s="1"/>
  <c r="AE348" i="2"/>
  <c r="AF348" i="2" s="1"/>
  <c r="Z348" i="2"/>
  <c r="T348" i="2"/>
  <c r="O348" i="2"/>
  <c r="BK347" i="2"/>
  <c r="BL347" i="2" s="1"/>
  <c r="BF347" i="2"/>
  <c r="BG347" i="2" s="1"/>
  <c r="BA347" i="2"/>
  <c r="BB347" i="2" s="1"/>
  <c r="AV347" i="2"/>
  <c r="AO347" i="2"/>
  <c r="AP347" i="2" s="1"/>
  <c r="AJ347" i="2"/>
  <c r="AK347" i="2" s="1"/>
  <c r="AE347" i="2"/>
  <c r="AF347" i="2" s="1"/>
  <c r="Z347" i="2"/>
  <c r="T347" i="2"/>
  <c r="O347" i="2"/>
  <c r="BK346" i="2"/>
  <c r="BL346" i="2" s="1"/>
  <c r="BF346" i="2"/>
  <c r="BG346" i="2" s="1"/>
  <c r="BA346" i="2"/>
  <c r="BB346" i="2" s="1"/>
  <c r="AV346" i="2"/>
  <c r="AO346" i="2"/>
  <c r="AP346" i="2" s="1"/>
  <c r="AJ346" i="2"/>
  <c r="AK346" i="2" s="1"/>
  <c r="AE346" i="2"/>
  <c r="AF346" i="2" s="1"/>
  <c r="Z346" i="2"/>
  <c r="T346" i="2"/>
  <c r="O346" i="2"/>
  <c r="BK345" i="2"/>
  <c r="BL345" i="2" s="1"/>
  <c r="BF345" i="2"/>
  <c r="BG345" i="2" s="1"/>
  <c r="BA345" i="2"/>
  <c r="BB345" i="2" s="1"/>
  <c r="AV345" i="2"/>
  <c r="AW345" i="2" s="1"/>
  <c r="AO345" i="2"/>
  <c r="AP345" i="2" s="1"/>
  <c r="AJ345" i="2"/>
  <c r="AK345" i="2" s="1"/>
  <c r="AE345" i="2"/>
  <c r="AF345" i="2" s="1"/>
  <c r="Z345" i="2"/>
  <c r="T345" i="2"/>
  <c r="O345" i="2"/>
  <c r="BK344" i="2"/>
  <c r="BL344" i="2" s="1"/>
  <c r="BF344" i="2"/>
  <c r="BG344" i="2" s="1"/>
  <c r="BA344" i="2"/>
  <c r="BB344" i="2" s="1"/>
  <c r="AV344" i="2"/>
  <c r="AW344" i="2" s="1"/>
  <c r="AO344" i="2"/>
  <c r="AP344" i="2" s="1"/>
  <c r="AJ344" i="2"/>
  <c r="AK344" i="2" s="1"/>
  <c r="AE344" i="2"/>
  <c r="AF344" i="2" s="1"/>
  <c r="Z344" i="2"/>
  <c r="T344" i="2"/>
  <c r="O344" i="2"/>
  <c r="BK343" i="2"/>
  <c r="BL343" i="2" s="1"/>
  <c r="BF343" i="2"/>
  <c r="BG343" i="2" s="1"/>
  <c r="BA343" i="2"/>
  <c r="BB343" i="2" s="1"/>
  <c r="AV343" i="2"/>
  <c r="AO343" i="2"/>
  <c r="AP343" i="2" s="1"/>
  <c r="AJ343" i="2"/>
  <c r="AK343" i="2" s="1"/>
  <c r="AE343" i="2"/>
  <c r="AF343" i="2" s="1"/>
  <c r="Z343" i="2"/>
  <c r="AA343" i="2" s="1"/>
  <c r="T343" i="2"/>
  <c r="O343" i="2"/>
  <c r="BK342" i="2"/>
  <c r="BL342" i="2" s="1"/>
  <c r="BF342" i="2"/>
  <c r="BG342" i="2" s="1"/>
  <c r="BA342" i="2"/>
  <c r="BB342" i="2" s="1"/>
  <c r="AV342" i="2"/>
  <c r="AW342" i="2" s="1"/>
  <c r="AO342" i="2"/>
  <c r="AP342" i="2" s="1"/>
  <c r="AJ342" i="2"/>
  <c r="AE342" i="2"/>
  <c r="AF342" i="2" s="1"/>
  <c r="Z342" i="2"/>
  <c r="AA342" i="2" s="1"/>
  <c r="T342" i="2"/>
  <c r="O342" i="2"/>
  <c r="BK341" i="2"/>
  <c r="BL341" i="2" s="1"/>
  <c r="BF341" i="2"/>
  <c r="BG341" i="2" s="1"/>
  <c r="BA341" i="2"/>
  <c r="BB341" i="2" s="1"/>
  <c r="AV341" i="2"/>
  <c r="AW341" i="2" s="1"/>
  <c r="AO341" i="2"/>
  <c r="AP341" i="2" s="1"/>
  <c r="AJ341" i="2"/>
  <c r="AK341" i="2" s="1"/>
  <c r="AE341" i="2"/>
  <c r="AF341" i="2" s="1"/>
  <c r="Z341" i="2"/>
  <c r="AA341" i="2" s="1"/>
  <c r="T341" i="2"/>
  <c r="O341" i="2"/>
  <c r="BK340" i="2"/>
  <c r="BL340" i="2" s="1"/>
  <c r="BF340" i="2"/>
  <c r="BG340" i="2" s="1"/>
  <c r="BA340" i="2"/>
  <c r="BB340" i="2" s="1"/>
  <c r="AV340" i="2"/>
  <c r="AO340" i="2"/>
  <c r="AP340" i="2" s="1"/>
  <c r="AJ340" i="2"/>
  <c r="AK340" i="2" s="1"/>
  <c r="AE340" i="2"/>
  <c r="Z340" i="2"/>
  <c r="AA340" i="2" s="1"/>
  <c r="T340" i="2"/>
  <c r="O340" i="2"/>
  <c r="BK339" i="2"/>
  <c r="BL339" i="2" s="1"/>
  <c r="BF339" i="2"/>
  <c r="BG339" i="2" s="1"/>
  <c r="BA339" i="2"/>
  <c r="BB339" i="2" s="1"/>
  <c r="AV339" i="2"/>
  <c r="AW339" i="2" s="1"/>
  <c r="AO339" i="2"/>
  <c r="AP339" i="2" s="1"/>
  <c r="AJ339" i="2"/>
  <c r="AK339" i="2" s="1"/>
  <c r="AE339" i="2"/>
  <c r="AF339" i="2" s="1"/>
  <c r="Z339" i="2"/>
  <c r="AA339" i="2" s="1"/>
  <c r="T339" i="2"/>
  <c r="O339" i="2"/>
  <c r="BK338" i="2"/>
  <c r="BL338" i="2" s="1"/>
  <c r="BF338" i="2"/>
  <c r="BG338" i="2" s="1"/>
  <c r="BA338" i="2"/>
  <c r="BB338" i="2" s="1"/>
  <c r="AV338" i="2"/>
  <c r="AO338" i="2"/>
  <c r="AP338" i="2" s="1"/>
  <c r="AJ338" i="2"/>
  <c r="AK338" i="2" s="1"/>
  <c r="AE338" i="2"/>
  <c r="AF338" i="2" s="1"/>
  <c r="Z338" i="2"/>
  <c r="AA338" i="2" s="1"/>
  <c r="T338" i="2"/>
  <c r="O338" i="2"/>
  <c r="BK337" i="2"/>
  <c r="BL337" i="2" s="1"/>
  <c r="BF337" i="2"/>
  <c r="BG337" i="2" s="1"/>
  <c r="BA337" i="2"/>
  <c r="BB337" i="2" s="1"/>
  <c r="AV337" i="2"/>
  <c r="AO337" i="2"/>
  <c r="AP337" i="2" s="1"/>
  <c r="AJ337" i="2"/>
  <c r="AK337" i="2" s="1"/>
  <c r="AE337" i="2"/>
  <c r="AF337" i="2" s="1"/>
  <c r="Z337" i="2"/>
  <c r="T337" i="2"/>
  <c r="O337" i="2"/>
  <c r="BK336" i="2"/>
  <c r="BL336" i="2" s="1"/>
  <c r="BF336" i="2"/>
  <c r="BG336" i="2" s="1"/>
  <c r="BA336" i="2"/>
  <c r="BB336" i="2" s="1"/>
  <c r="AV336" i="2"/>
  <c r="AO336" i="2"/>
  <c r="AP336" i="2" s="1"/>
  <c r="AJ336" i="2"/>
  <c r="AK336" i="2" s="1"/>
  <c r="AE336" i="2"/>
  <c r="AF336" i="2" s="1"/>
  <c r="Z336" i="2"/>
  <c r="T336" i="2"/>
  <c r="O336" i="2"/>
  <c r="BK335" i="2"/>
  <c r="BL335" i="2" s="1"/>
  <c r="BF335" i="2"/>
  <c r="BG335" i="2" s="1"/>
  <c r="BA335" i="2"/>
  <c r="BB335" i="2" s="1"/>
  <c r="AV335" i="2"/>
  <c r="AO335" i="2"/>
  <c r="AP335" i="2" s="1"/>
  <c r="AJ335" i="2"/>
  <c r="AK335" i="2" s="1"/>
  <c r="AE335" i="2"/>
  <c r="AF335" i="2" s="1"/>
  <c r="Z335" i="2"/>
  <c r="T335" i="2"/>
  <c r="O335" i="2"/>
  <c r="BK334" i="2"/>
  <c r="BL334" i="2" s="1"/>
  <c r="BF334" i="2"/>
  <c r="BG334" i="2" s="1"/>
  <c r="BA334" i="2"/>
  <c r="AV334" i="2"/>
  <c r="AW334" i="2" s="1"/>
  <c r="AO334" i="2"/>
  <c r="AP334" i="2" s="1"/>
  <c r="AJ334" i="2"/>
  <c r="AK334" i="2" s="1"/>
  <c r="AE334" i="2"/>
  <c r="Z334" i="2"/>
  <c r="AA334" i="2" s="1"/>
  <c r="T334" i="2"/>
  <c r="O334" i="2"/>
  <c r="BK333" i="2"/>
  <c r="BL333" i="2" s="1"/>
  <c r="BF333" i="2"/>
  <c r="BG333" i="2" s="1"/>
  <c r="BA333" i="2"/>
  <c r="BB333" i="2" s="1"/>
  <c r="AV333" i="2"/>
  <c r="AO333" i="2"/>
  <c r="AP333" i="2" s="1"/>
  <c r="AJ333" i="2"/>
  <c r="AK333" i="2" s="1"/>
  <c r="AE333" i="2"/>
  <c r="AF333" i="2" s="1"/>
  <c r="Z333" i="2"/>
  <c r="T333" i="2"/>
  <c r="O333" i="2"/>
  <c r="BK332" i="2"/>
  <c r="BL332" i="2" s="1"/>
  <c r="BF332" i="2"/>
  <c r="BG332" i="2" s="1"/>
  <c r="BA332" i="2"/>
  <c r="BB332" i="2" s="1"/>
  <c r="AV332" i="2"/>
  <c r="AO332" i="2"/>
  <c r="AP332" i="2" s="1"/>
  <c r="AJ332" i="2"/>
  <c r="AK332" i="2" s="1"/>
  <c r="AE332" i="2"/>
  <c r="AF332" i="2" s="1"/>
  <c r="Z332" i="2"/>
  <c r="T332" i="2"/>
  <c r="O332" i="2"/>
  <c r="BK331" i="2"/>
  <c r="BL331" i="2" s="1"/>
  <c r="BF331" i="2"/>
  <c r="BG331" i="2" s="1"/>
  <c r="BA331" i="2"/>
  <c r="BB331" i="2" s="1"/>
  <c r="AV331" i="2"/>
  <c r="AW331" i="2" s="1"/>
  <c r="AO331" i="2"/>
  <c r="AP331" i="2" s="1"/>
  <c r="AJ331" i="2"/>
  <c r="AK331" i="2" s="1"/>
  <c r="AE331" i="2"/>
  <c r="AF331" i="2" s="1"/>
  <c r="Z331" i="2"/>
  <c r="T331" i="2"/>
  <c r="O331" i="2"/>
  <c r="BK330" i="2"/>
  <c r="BL330" i="2" s="1"/>
  <c r="BF330" i="2"/>
  <c r="BG330" i="2" s="1"/>
  <c r="BA330" i="2"/>
  <c r="BB330" i="2" s="1"/>
  <c r="AV330" i="2"/>
  <c r="AO330" i="2"/>
  <c r="AP330" i="2" s="1"/>
  <c r="AJ330" i="2"/>
  <c r="AK330" i="2" s="1"/>
  <c r="AE330" i="2"/>
  <c r="AF330" i="2" s="1"/>
  <c r="Z330" i="2"/>
  <c r="AA330" i="2" s="1"/>
  <c r="T330" i="2"/>
  <c r="O330" i="2"/>
  <c r="BK329" i="2"/>
  <c r="BL329" i="2" s="1"/>
  <c r="BF329" i="2"/>
  <c r="BG329" i="2" s="1"/>
  <c r="BA329" i="2"/>
  <c r="BB329" i="2" s="1"/>
  <c r="AV329" i="2"/>
  <c r="AO329" i="2"/>
  <c r="AP329" i="2" s="1"/>
  <c r="AJ329" i="2"/>
  <c r="AK329" i="2" s="1"/>
  <c r="AE329" i="2"/>
  <c r="AF329" i="2" s="1"/>
  <c r="Z329" i="2"/>
  <c r="AA329" i="2" s="1"/>
  <c r="T329" i="2"/>
  <c r="O329" i="2"/>
  <c r="BK328" i="2"/>
  <c r="BL328" i="2" s="1"/>
  <c r="BF328" i="2"/>
  <c r="BG328" i="2" s="1"/>
  <c r="BA328" i="2"/>
  <c r="BB328" i="2" s="1"/>
  <c r="AV328" i="2"/>
  <c r="AO328" i="2"/>
  <c r="AP328" i="2" s="1"/>
  <c r="AJ328" i="2"/>
  <c r="AK328" i="2" s="1"/>
  <c r="AE328" i="2"/>
  <c r="AF328" i="2" s="1"/>
  <c r="Z328" i="2"/>
  <c r="T328" i="2"/>
  <c r="O328" i="2"/>
  <c r="BK327" i="2"/>
  <c r="BL327" i="2" s="1"/>
  <c r="BF327" i="2"/>
  <c r="BG327" i="2" s="1"/>
  <c r="BA327" i="2"/>
  <c r="BB327" i="2" s="1"/>
  <c r="AV327" i="2"/>
  <c r="AW327" i="2" s="1"/>
  <c r="AO327" i="2"/>
  <c r="AP327" i="2" s="1"/>
  <c r="AJ327" i="2"/>
  <c r="AK327" i="2" s="1"/>
  <c r="AE327" i="2"/>
  <c r="AF327" i="2" s="1"/>
  <c r="Z327" i="2"/>
  <c r="T327" i="2"/>
  <c r="O327" i="2"/>
  <c r="BK326" i="2"/>
  <c r="BL326" i="2" s="1"/>
  <c r="BF326" i="2"/>
  <c r="BG326" i="2" s="1"/>
  <c r="BA326" i="2"/>
  <c r="BB326" i="2" s="1"/>
  <c r="AV326" i="2"/>
  <c r="AW326" i="2" s="1"/>
  <c r="AO326" i="2"/>
  <c r="AP326" i="2" s="1"/>
  <c r="AJ326" i="2"/>
  <c r="AK326" i="2" s="1"/>
  <c r="AE326" i="2"/>
  <c r="AF326" i="2" s="1"/>
  <c r="Z326" i="2"/>
  <c r="AA326" i="2" s="1"/>
  <c r="T326" i="2"/>
  <c r="O326" i="2"/>
  <c r="BK325" i="2"/>
  <c r="BF325" i="2"/>
  <c r="BG325" i="2" s="1"/>
  <c r="BA325" i="2"/>
  <c r="BB325" i="2" s="1"/>
  <c r="AV325" i="2"/>
  <c r="AW325" i="2" s="1"/>
  <c r="AO325" i="2"/>
  <c r="AP325" i="2" s="1"/>
  <c r="AJ325" i="2"/>
  <c r="AK325" i="2" s="1"/>
  <c r="AE325" i="2"/>
  <c r="AF325" i="2" s="1"/>
  <c r="Z325" i="2"/>
  <c r="T325" i="2"/>
  <c r="O325" i="2"/>
  <c r="BK324" i="2"/>
  <c r="BL324" i="2" s="1"/>
  <c r="BF324" i="2"/>
  <c r="BG324" i="2" s="1"/>
  <c r="BA324" i="2"/>
  <c r="BB324" i="2" s="1"/>
  <c r="AV324" i="2"/>
  <c r="AW324" i="2" s="1"/>
  <c r="AO324" i="2"/>
  <c r="AP324" i="2" s="1"/>
  <c r="AJ324" i="2"/>
  <c r="AK324" i="2" s="1"/>
  <c r="AE324" i="2"/>
  <c r="AF324" i="2" s="1"/>
  <c r="Z324" i="2"/>
  <c r="AA324" i="2" s="1"/>
  <c r="T324" i="2"/>
  <c r="O324" i="2"/>
  <c r="BK323" i="2"/>
  <c r="BL323" i="2" s="1"/>
  <c r="BF323" i="2"/>
  <c r="BG323" i="2" s="1"/>
  <c r="BA323" i="2"/>
  <c r="BB323" i="2" s="1"/>
  <c r="AV323" i="2"/>
  <c r="AO323" i="2"/>
  <c r="AJ323" i="2"/>
  <c r="AK323" i="2" s="1"/>
  <c r="AE323" i="2"/>
  <c r="AF323" i="2" s="1"/>
  <c r="Z323" i="2"/>
  <c r="AA323" i="2" s="1"/>
  <c r="T323" i="2"/>
  <c r="O323" i="2"/>
  <c r="BK322" i="2"/>
  <c r="BL322" i="2" s="1"/>
  <c r="BF322" i="2"/>
  <c r="BG322" i="2" s="1"/>
  <c r="BA322" i="2"/>
  <c r="BB322" i="2" s="1"/>
  <c r="AV322" i="2"/>
  <c r="AW322" i="2" s="1"/>
  <c r="AO322" i="2"/>
  <c r="AP322" i="2" s="1"/>
  <c r="AJ322" i="2"/>
  <c r="AK322" i="2" s="1"/>
  <c r="AE322" i="2"/>
  <c r="AF322" i="2" s="1"/>
  <c r="Z322" i="2"/>
  <c r="T322" i="2"/>
  <c r="O322" i="2"/>
  <c r="BK321" i="2"/>
  <c r="BL321" i="2" s="1"/>
  <c r="BF321" i="2"/>
  <c r="BG321" i="2" s="1"/>
  <c r="BA321" i="2"/>
  <c r="AV321" i="2"/>
  <c r="AW321" i="2" s="1"/>
  <c r="AO321" i="2"/>
  <c r="AP321" i="2" s="1"/>
  <c r="AJ321" i="2"/>
  <c r="AK321" i="2" s="1"/>
  <c r="AE321" i="2"/>
  <c r="Z321" i="2"/>
  <c r="AA321" i="2" s="1"/>
  <c r="T321" i="2"/>
  <c r="O321" i="2"/>
  <c r="BK320" i="2"/>
  <c r="BL320" i="2" s="1"/>
  <c r="BF320" i="2"/>
  <c r="BG320" i="2" s="1"/>
  <c r="BA320" i="2"/>
  <c r="BB320" i="2" s="1"/>
  <c r="AV320" i="2"/>
  <c r="AW320" i="2" s="1"/>
  <c r="AO320" i="2"/>
  <c r="AP320" i="2" s="1"/>
  <c r="AJ320" i="2"/>
  <c r="AK320" i="2" s="1"/>
  <c r="AE320" i="2"/>
  <c r="AF320" i="2" s="1"/>
  <c r="Z320" i="2"/>
  <c r="AA320" i="2" s="1"/>
  <c r="T320" i="2"/>
  <c r="O320" i="2"/>
  <c r="BK319" i="2"/>
  <c r="BL319" i="2" s="1"/>
  <c r="BF319" i="2"/>
  <c r="BG319" i="2" s="1"/>
  <c r="BA319" i="2"/>
  <c r="BB319" i="2" s="1"/>
  <c r="AV319" i="2"/>
  <c r="AW319" i="2" s="1"/>
  <c r="AO319" i="2"/>
  <c r="AP319" i="2" s="1"/>
  <c r="AJ319" i="2"/>
  <c r="AK319" i="2" s="1"/>
  <c r="AE319" i="2"/>
  <c r="AF319" i="2" s="1"/>
  <c r="Z319" i="2"/>
  <c r="AA319" i="2" s="1"/>
  <c r="T319" i="2"/>
  <c r="O319" i="2"/>
  <c r="BK318" i="2"/>
  <c r="BL318" i="2" s="1"/>
  <c r="BF318" i="2"/>
  <c r="BG318" i="2" s="1"/>
  <c r="BA318" i="2"/>
  <c r="BB318" i="2" s="1"/>
  <c r="AV318" i="2"/>
  <c r="AO318" i="2"/>
  <c r="AP318" i="2" s="1"/>
  <c r="AJ318" i="2"/>
  <c r="AK318" i="2" s="1"/>
  <c r="AE318" i="2"/>
  <c r="AF318" i="2" s="1"/>
  <c r="Z318" i="2"/>
  <c r="AA318" i="2" s="1"/>
  <c r="T318" i="2"/>
  <c r="O318" i="2"/>
  <c r="BK317" i="2"/>
  <c r="BL317" i="2" s="1"/>
  <c r="BF317" i="2"/>
  <c r="BG317" i="2" s="1"/>
  <c r="BA317" i="2"/>
  <c r="AV317" i="2"/>
  <c r="AW317" i="2" s="1"/>
  <c r="AO317" i="2"/>
  <c r="AP317" i="2" s="1"/>
  <c r="AJ317" i="2"/>
  <c r="AK317" i="2" s="1"/>
  <c r="AE317" i="2"/>
  <c r="AF317" i="2" s="1"/>
  <c r="Z317" i="2"/>
  <c r="T317" i="2"/>
  <c r="O317" i="2"/>
  <c r="BK316" i="2"/>
  <c r="BL316" i="2" s="1"/>
  <c r="BF316" i="2"/>
  <c r="BG316" i="2" s="1"/>
  <c r="BA316" i="2"/>
  <c r="BB316" i="2" s="1"/>
  <c r="AV316" i="2"/>
  <c r="AO316" i="2"/>
  <c r="AP316" i="2" s="1"/>
  <c r="AJ316" i="2"/>
  <c r="AK316" i="2" s="1"/>
  <c r="AE316" i="2"/>
  <c r="AF316" i="2" s="1"/>
  <c r="Z316" i="2"/>
  <c r="AA316" i="2" s="1"/>
  <c r="T316" i="2"/>
  <c r="O316" i="2"/>
  <c r="BK315" i="2"/>
  <c r="BL315" i="2" s="1"/>
  <c r="BF315" i="2"/>
  <c r="BG315" i="2" s="1"/>
  <c r="BA315" i="2"/>
  <c r="BB315" i="2" s="1"/>
  <c r="AV315" i="2"/>
  <c r="AO315" i="2"/>
  <c r="AP315" i="2" s="1"/>
  <c r="AJ315" i="2"/>
  <c r="AK315" i="2" s="1"/>
  <c r="AE315" i="2"/>
  <c r="AF315" i="2" s="1"/>
  <c r="Z315" i="2"/>
  <c r="T315" i="2"/>
  <c r="O315" i="2"/>
  <c r="BK314" i="2"/>
  <c r="BL314" i="2" s="1"/>
  <c r="BF314" i="2"/>
  <c r="BG314" i="2" s="1"/>
  <c r="BA314" i="2"/>
  <c r="BB314" i="2" s="1"/>
  <c r="AV314" i="2"/>
  <c r="AW314" i="2" s="1"/>
  <c r="AO314" i="2"/>
  <c r="AP314" i="2" s="1"/>
  <c r="AJ314" i="2"/>
  <c r="AE314" i="2"/>
  <c r="AF314" i="2" s="1"/>
  <c r="Z314" i="2"/>
  <c r="AA314" i="2" s="1"/>
  <c r="T314" i="2"/>
  <c r="O314" i="2"/>
  <c r="BK313" i="2"/>
  <c r="BL313" i="2" s="1"/>
  <c r="BF313" i="2"/>
  <c r="BG313" i="2" s="1"/>
  <c r="BA313" i="2"/>
  <c r="BB313" i="2" s="1"/>
  <c r="AV313" i="2"/>
  <c r="AO313" i="2"/>
  <c r="AP313" i="2" s="1"/>
  <c r="AJ313" i="2"/>
  <c r="AK313" i="2" s="1"/>
  <c r="AE313" i="2"/>
  <c r="AF313" i="2" s="1"/>
  <c r="Z313" i="2"/>
  <c r="AA313" i="2" s="1"/>
  <c r="T313" i="2"/>
  <c r="O313" i="2"/>
  <c r="BK312" i="2"/>
  <c r="BL312" i="2" s="1"/>
  <c r="BF312" i="2"/>
  <c r="BG312" i="2" s="1"/>
  <c r="BA312" i="2"/>
  <c r="BB312" i="2" s="1"/>
  <c r="AV312" i="2"/>
  <c r="AO312" i="2"/>
  <c r="AP312" i="2" s="1"/>
  <c r="AJ312" i="2"/>
  <c r="AK312" i="2" s="1"/>
  <c r="AE312" i="2"/>
  <c r="AF312" i="2" s="1"/>
  <c r="Z312" i="2"/>
  <c r="AA312" i="2" s="1"/>
  <c r="T312" i="2"/>
  <c r="O312" i="2"/>
  <c r="BK311" i="2"/>
  <c r="BL311" i="2" s="1"/>
  <c r="BF311" i="2"/>
  <c r="BG311" i="2" s="1"/>
  <c r="BA311" i="2"/>
  <c r="BB311" i="2" s="1"/>
  <c r="AV311" i="2"/>
  <c r="AW311" i="2" s="1"/>
  <c r="AO311" i="2"/>
  <c r="AP311" i="2" s="1"/>
  <c r="AJ311" i="2"/>
  <c r="AK311" i="2" s="1"/>
  <c r="AE311" i="2"/>
  <c r="AF311" i="2" s="1"/>
  <c r="Z311" i="2"/>
  <c r="AA311" i="2" s="1"/>
  <c r="T311" i="2"/>
  <c r="O311" i="2"/>
  <c r="BK310" i="2"/>
  <c r="BL310" i="2" s="1"/>
  <c r="BF310" i="2"/>
  <c r="BG310" i="2" s="1"/>
  <c r="BA310" i="2"/>
  <c r="BB310" i="2" s="1"/>
  <c r="AV310" i="2"/>
  <c r="AW310" i="2" s="1"/>
  <c r="AO310" i="2"/>
  <c r="AP310" i="2" s="1"/>
  <c r="AJ310" i="2"/>
  <c r="AK310" i="2" s="1"/>
  <c r="AE310" i="2"/>
  <c r="AF310" i="2" s="1"/>
  <c r="Z310" i="2"/>
  <c r="AA310" i="2" s="1"/>
  <c r="T310" i="2"/>
  <c r="O310" i="2"/>
  <c r="BK309" i="2"/>
  <c r="BF309" i="2"/>
  <c r="BG309" i="2" s="1"/>
  <c r="BA309" i="2"/>
  <c r="BB309" i="2" s="1"/>
  <c r="AV309" i="2"/>
  <c r="AW309" i="2" s="1"/>
  <c r="AO309" i="2"/>
  <c r="AP309" i="2" s="1"/>
  <c r="AJ309" i="2"/>
  <c r="AK309" i="2" s="1"/>
  <c r="AE309" i="2"/>
  <c r="AF309" i="2" s="1"/>
  <c r="Z309" i="2"/>
  <c r="T309" i="2"/>
  <c r="O309" i="2"/>
  <c r="BK308" i="2"/>
  <c r="BL308" i="2" s="1"/>
  <c r="BF308" i="2"/>
  <c r="BG308" i="2" s="1"/>
  <c r="BA308" i="2"/>
  <c r="BB308" i="2" s="1"/>
  <c r="AV308" i="2"/>
  <c r="AW308" i="2" s="1"/>
  <c r="AO308" i="2"/>
  <c r="AP308" i="2" s="1"/>
  <c r="AJ308" i="2"/>
  <c r="AK308" i="2" s="1"/>
  <c r="AE308" i="2"/>
  <c r="AF308" i="2" s="1"/>
  <c r="Z308" i="2"/>
  <c r="AA308" i="2" s="1"/>
  <c r="T308" i="2"/>
  <c r="O308" i="2"/>
  <c r="BK307" i="2"/>
  <c r="BL307" i="2" s="1"/>
  <c r="BF307" i="2"/>
  <c r="BA307" i="2"/>
  <c r="BB307" i="2" s="1"/>
  <c r="AV307" i="2"/>
  <c r="AW307" i="2" s="1"/>
  <c r="AO307" i="2"/>
  <c r="AP307" i="2" s="1"/>
  <c r="AJ307" i="2"/>
  <c r="AK307" i="2" s="1"/>
  <c r="AE307" i="2"/>
  <c r="AF307" i="2" s="1"/>
  <c r="Z307" i="2"/>
  <c r="AA307" i="2" s="1"/>
  <c r="T307" i="2"/>
  <c r="O307" i="2"/>
  <c r="BK306" i="2"/>
  <c r="BL306" i="2" s="1"/>
  <c r="BF306" i="2"/>
  <c r="BG306" i="2" s="1"/>
  <c r="BA306" i="2"/>
  <c r="BB306" i="2" s="1"/>
  <c r="AV306" i="2"/>
  <c r="AW306" i="2" s="1"/>
  <c r="AO306" i="2"/>
  <c r="AP306" i="2" s="1"/>
  <c r="AJ306" i="2"/>
  <c r="AK306" i="2" s="1"/>
  <c r="AE306" i="2"/>
  <c r="AF306" i="2" s="1"/>
  <c r="Z306" i="2"/>
  <c r="AA306" i="2" s="1"/>
  <c r="T306" i="2"/>
  <c r="O306" i="2"/>
  <c r="BK305" i="2"/>
  <c r="BL305" i="2" s="1"/>
  <c r="BF305" i="2"/>
  <c r="BG305" i="2" s="1"/>
  <c r="BA305" i="2"/>
  <c r="BB305" i="2" s="1"/>
  <c r="AV305" i="2"/>
  <c r="AO305" i="2"/>
  <c r="AJ305" i="2"/>
  <c r="AK305" i="2" s="1"/>
  <c r="AE305" i="2"/>
  <c r="AF305" i="2" s="1"/>
  <c r="Z305" i="2"/>
  <c r="AA305" i="2" s="1"/>
  <c r="T305" i="2"/>
  <c r="O305" i="2"/>
  <c r="BK304" i="2"/>
  <c r="BL304" i="2" s="1"/>
  <c r="BF304" i="2"/>
  <c r="BG304" i="2" s="1"/>
  <c r="BA304" i="2"/>
  <c r="BB304" i="2" s="1"/>
  <c r="AV304" i="2"/>
  <c r="AW304" i="2" s="1"/>
  <c r="AO304" i="2"/>
  <c r="AP304" i="2" s="1"/>
  <c r="AJ304" i="2"/>
  <c r="AK304" i="2" s="1"/>
  <c r="AE304" i="2"/>
  <c r="AF304" i="2" s="1"/>
  <c r="Z304" i="2"/>
  <c r="AA304" i="2" s="1"/>
  <c r="T304" i="2"/>
  <c r="O304" i="2"/>
  <c r="BK303" i="2"/>
  <c r="BL303" i="2" s="1"/>
  <c r="BF303" i="2"/>
  <c r="BG303" i="2" s="1"/>
  <c r="BA303" i="2"/>
  <c r="AV303" i="2"/>
  <c r="AW303" i="2" s="1"/>
  <c r="AO303" i="2"/>
  <c r="AP303" i="2" s="1"/>
  <c r="AJ303" i="2"/>
  <c r="AK303" i="2" s="1"/>
  <c r="AE303" i="2"/>
  <c r="AF303" i="2" s="1"/>
  <c r="Z303" i="2"/>
  <c r="T303" i="2"/>
  <c r="O303" i="2"/>
  <c r="BK302" i="2"/>
  <c r="BL302" i="2" s="1"/>
  <c r="BF302" i="2"/>
  <c r="BG302" i="2" s="1"/>
  <c r="BA302" i="2"/>
  <c r="BB302" i="2" s="1"/>
  <c r="AV302" i="2"/>
  <c r="AO302" i="2"/>
  <c r="AP302" i="2" s="1"/>
  <c r="AJ302" i="2"/>
  <c r="AK302" i="2" s="1"/>
  <c r="AE302" i="2"/>
  <c r="AF302" i="2" s="1"/>
  <c r="Z302" i="2"/>
  <c r="T302" i="2"/>
  <c r="O302" i="2"/>
  <c r="BK301" i="2"/>
  <c r="BL301" i="2" s="1"/>
  <c r="BF301" i="2"/>
  <c r="BG301" i="2" s="1"/>
  <c r="BA301" i="2"/>
  <c r="BB301" i="2" s="1"/>
  <c r="AV301" i="2"/>
  <c r="AO301" i="2"/>
  <c r="AP301" i="2" s="1"/>
  <c r="AJ301" i="2"/>
  <c r="AK301" i="2" s="1"/>
  <c r="AE301" i="2"/>
  <c r="AF301" i="2" s="1"/>
  <c r="Z301" i="2"/>
  <c r="AA301" i="2" s="1"/>
  <c r="T301" i="2"/>
  <c r="O301" i="2"/>
  <c r="BK300" i="2"/>
  <c r="BL300" i="2" s="1"/>
  <c r="BF300" i="2"/>
  <c r="BG300" i="2" s="1"/>
  <c r="BA300" i="2"/>
  <c r="BB300" i="2" s="1"/>
  <c r="AV300" i="2"/>
  <c r="AW300" i="2" s="1"/>
  <c r="AO300" i="2"/>
  <c r="AP300" i="2" s="1"/>
  <c r="AJ300" i="2"/>
  <c r="AK300" i="2" s="1"/>
  <c r="AE300" i="2"/>
  <c r="AF300" i="2" s="1"/>
  <c r="Z300" i="2"/>
  <c r="AA300" i="2" s="1"/>
  <c r="T300" i="2"/>
  <c r="O300" i="2"/>
  <c r="BK299" i="2"/>
  <c r="BL299" i="2" s="1"/>
  <c r="BF299" i="2"/>
  <c r="BG299" i="2" s="1"/>
  <c r="BA299" i="2"/>
  <c r="BB299" i="2" s="1"/>
  <c r="AV299" i="2"/>
  <c r="AW299" i="2" s="1"/>
  <c r="AO299" i="2"/>
  <c r="AP299" i="2" s="1"/>
  <c r="AJ299" i="2"/>
  <c r="AK299" i="2" s="1"/>
  <c r="AE299" i="2"/>
  <c r="Z299" i="2"/>
  <c r="AA299" i="2" s="1"/>
  <c r="T299" i="2"/>
  <c r="O299" i="2"/>
  <c r="BK298" i="2"/>
  <c r="BL298" i="2" s="1"/>
  <c r="BF298" i="2"/>
  <c r="BA298" i="2"/>
  <c r="BB298" i="2" s="1"/>
  <c r="AV298" i="2"/>
  <c r="AW298" i="2" s="1"/>
  <c r="AO298" i="2"/>
  <c r="AP298" i="2" s="1"/>
  <c r="AJ298" i="2"/>
  <c r="AK298" i="2" s="1"/>
  <c r="AE298" i="2"/>
  <c r="AF298" i="2" s="1"/>
  <c r="Z298" i="2"/>
  <c r="T298" i="2"/>
  <c r="O298" i="2"/>
  <c r="BK297" i="2"/>
  <c r="BL297" i="2" s="1"/>
  <c r="BF297" i="2"/>
  <c r="BG297" i="2" s="1"/>
  <c r="BA297" i="2"/>
  <c r="BB297" i="2" s="1"/>
  <c r="AV297" i="2"/>
  <c r="AO297" i="2"/>
  <c r="AP297" i="2" s="1"/>
  <c r="AJ297" i="2"/>
  <c r="AK297" i="2" s="1"/>
  <c r="AE297" i="2"/>
  <c r="AF297" i="2" s="1"/>
  <c r="Z297" i="2"/>
  <c r="AA297" i="2" s="1"/>
  <c r="T297" i="2"/>
  <c r="O297" i="2"/>
  <c r="BK296" i="2"/>
  <c r="BL296" i="2" s="1"/>
  <c r="BF296" i="2"/>
  <c r="BG296" i="2" s="1"/>
  <c r="BA296" i="2"/>
  <c r="AV296" i="2"/>
  <c r="AW296" i="2" s="1"/>
  <c r="AO296" i="2"/>
  <c r="AP296" i="2" s="1"/>
  <c r="AJ296" i="2"/>
  <c r="AK296" i="2" s="1"/>
  <c r="AE296" i="2"/>
  <c r="AF296" i="2" s="1"/>
  <c r="Z296" i="2"/>
  <c r="AA296" i="2" s="1"/>
  <c r="T296" i="2"/>
  <c r="O296" i="2"/>
  <c r="BK295" i="2"/>
  <c r="BL295" i="2" s="1"/>
  <c r="BF295" i="2"/>
  <c r="BG295" i="2" s="1"/>
  <c r="BA295" i="2"/>
  <c r="BB295" i="2" s="1"/>
  <c r="AV295" i="2"/>
  <c r="AW295" i="2" s="1"/>
  <c r="AO295" i="2"/>
  <c r="AP295" i="2" s="1"/>
  <c r="AJ295" i="2"/>
  <c r="AK295" i="2" s="1"/>
  <c r="AE295" i="2"/>
  <c r="AF295" i="2" s="1"/>
  <c r="Z295" i="2"/>
  <c r="AA295" i="2" s="1"/>
  <c r="T295" i="2"/>
  <c r="O295" i="2"/>
  <c r="BK294" i="2"/>
  <c r="BL294" i="2" s="1"/>
  <c r="BF294" i="2"/>
  <c r="BG294" i="2" s="1"/>
  <c r="BA294" i="2"/>
  <c r="BB294" i="2" s="1"/>
  <c r="AV294" i="2"/>
  <c r="AO294" i="2"/>
  <c r="AP294" i="2" s="1"/>
  <c r="AJ294" i="2"/>
  <c r="AK294" i="2" s="1"/>
  <c r="AE294" i="2"/>
  <c r="AF294" i="2" s="1"/>
  <c r="Z294" i="2"/>
  <c r="AA294" i="2" s="1"/>
  <c r="T294" i="2"/>
  <c r="O294" i="2"/>
  <c r="BK293" i="2"/>
  <c r="BL293" i="2" s="1"/>
  <c r="BF293" i="2"/>
  <c r="BG293" i="2" s="1"/>
  <c r="BA293" i="2"/>
  <c r="BB293" i="2" s="1"/>
  <c r="AV293" i="2"/>
  <c r="AW293" i="2" s="1"/>
  <c r="AO293" i="2"/>
  <c r="AP293" i="2" s="1"/>
  <c r="AJ293" i="2"/>
  <c r="AK293" i="2" s="1"/>
  <c r="AE293" i="2"/>
  <c r="AF293" i="2" s="1"/>
  <c r="Z293" i="2"/>
  <c r="AA293" i="2" s="1"/>
  <c r="T293" i="2"/>
  <c r="O293" i="2"/>
  <c r="BK292" i="2"/>
  <c r="BL292" i="2" s="1"/>
  <c r="BF292" i="2"/>
  <c r="BG292" i="2" s="1"/>
  <c r="BA292" i="2"/>
  <c r="BB292" i="2" s="1"/>
  <c r="AV292" i="2"/>
  <c r="AO292" i="2"/>
  <c r="AP292" i="2" s="1"/>
  <c r="AJ292" i="2"/>
  <c r="AK292" i="2" s="1"/>
  <c r="AE292" i="2"/>
  <c r="AF292" i="2" s="1"/>
  <c r="Z292" i="2"/>
  <c r="T292" i="2"/>
  <c r="O292" i="2"/>
  <c r="BK291" i="2"/>
  <c r="BL291" i="2" s="1"/>
  <c r="BF291" i="2"/>
  <c r="BG291" i="2" s="1"/>
  <c r="BA291" i="2"/>
  <c r="BB291" i="2" s="1"/>
  <c r="AV291" i="2"/>
  <c r="AW291" i="2" s="1"/>
  <c r="AO291" i="2"/>
  <c r="AP291" i="2" s="1"/>
  <c r="AJ291" i="2"/>
  <c r="AK291" i="2" s="1"/>
  <c r="AE291" i="2"/>
  <c r="AF291" i="2" s="1"/>
  <c r="Z291" i="2"/>
  <c r="AA291" i="2" s="1"/>
  <c r="T291" i="2"/>
  <c r="O291" i="2"/>
  <c r="BK290" i="2"/>
  <c r="BL290" i="2" s="1"/>
  <c r="BF290" i="2"/>
  <c r="BG290" i="2" s="1"/>
  <c r="BA290" i="2"/>
  <c r="BB290" i="2" s="1"/>
  <c r="AV290" i="2"/>
  <c r="AO290" i="2"/>
  <c r="AP290" i="2" s="1"/>
  <c r="AJ290" i="2"/>
  <c r="AK290" i="2" s="1"/>
  <c r="AE290" i="2"/>
  <c r="AF290" i="2" s="1"/>
  <c r="Z290" i="2"/>
  <c r="AA290" i="2" s="1"/>
  <c r="T290" i="2"/>
  <c r="O290" i="2"/>
  <c r="BK289" i="2"/>
  <c r="BL289" i="2" s="1"/>
  <c r="BF289" i="2"/>
  <c r="BG289" i="2" s="1"/>
  <c r="BA289" i="2"/>
  <c r="BB289" i="2" s="1"/>
  <c r="AV289" i="2"/>
  <c r="AO289" i="2"/>
  <c r="AP289" i="2" s="1"/>
  <c r="AJ289" i="2"/>
  <c r="AK289" i="2" s="1"/>
  <c r="AE289" i="2"/>
  <c r="AF289" i="2" s="1"/>
  <c r="Z289" i="2"/>
  <c r="T289" i="2"/>
  <c r="O289" i="2"/>
  <c r="BK288" i="2"/>
  <c r="BL288" i="2" s="1"/>
  <c r="BF288" i="2"/>
  <c r="BA288" i="2"/>
  <c r="BB288" i="2" s="1"/>
  <c r="AV288" i="2"/>
  <c r="AW288" i="2" s="1"/>
  <c r="AO288" i="2"/>
  <c r="AP288" i="2" s="1"/>
  <c r="AJ288" i="2"/>
  <c r="AK288" i="2" s="1"/>
  <c r="AE288" i="2"/>
  <c r="AF288" i="2" s="1"/>
  <c r="Z288" i="2"/>
  <c r="AA288" i="2" s="1"/>
  <c r="T288" i="2"/>
  <c r="O288" i="2"/>
  <c r="BK287" i="2"/>
  <c r="BL287" i="2" s="1"/>
  <c r="BF287" i="2"/>
  <c r="BG287" i="2" s="1"/>
  <c r="BA287" i="2"/>
  <c r="BB287" i="2" s="1"/>
  <c r="AV287" i="2"/>
  <c r="AO287" i="2"/>
  <c r="AP287" i="2" s="1"/>
  <c r="AJ287" i="2"/>
  <c r="AK287" i="2" s="1"/>
  <c r="AE287" i="2"/>
  <c r="AF287" i="2" s="1"/>
  <c r="Z287" i="2"/>
  <c r="AA287" i="2" s="1"/>
  <c r="T287" i="2"/>
  <c r="O287" i="2"/>
  <c r="BK286" i="2"/>
  <c r="BL286" i="2" s="1"/>
  <c r="BF286" i="2"/>
  <c r="BG286" i="2" s="1"/>
  <c r="BA286" i="2"/>
  <c r="BB286" i="2" s="1"/>
  <c r="AV286" i="2"/>
  <c r="AO286" i="2"/>
  <c r="AP286" i="2" s="1"/>
  <c r="AJ286" i="2"/>
  <c r="AK286" i="2" s="1"/>
  <c r="AE286" i="2"/>
  <c r="AF286" i="2" s="1"/>
  <c r="Z286" i="2"/>
  <c r="T286" i="2"/>
  <c r="O286" i="2"/>
  <c r="BK285" i="2"/>
  <c r="BL285" i="2" s="1"/>
  <c r="BF285" i="2"/>
  <c r="BG285" i="2" s="1"/>
  <c r="BA285" i="2"/>
  <c r="AV285" i="2"/>
  <c r="AW285" i="2" s="1"/>
  <c r="AO285" i="2"/>
  <c r="AP285" i="2" s="1"/>
  <c r="AJ285" i="2"/>
  <c r="AK285" i="2" s="1"/>
  <c r="AE285" i="2"/>
  <c r="AF285" i="2" s="1"/>
  <c r="Z285" i="2"/>
  <c r="AA285" i="2" s="1"/>
  <c r="T285" i="2"/>
  <c r="O285" i="2"/>
  <c r="BK284" i="2"/>
  <c r="BL284" i="2" s="1"/>
  <c r="BF284" i="2"/>
  <c r="BG284" i="2" s="1"/>
  <c r="BA284" i="2"/>
  <c r="BB284" i="2" s="1"/>
  <c r="AV284" i="2"/>
  <c r="AW284" i="2" s="1"/>
  <c r="AO284" i="2"/>
  <c r="AP284" i="2" s="1"/>
  <c r="AJ284" i="2"/>
  <c r="AK284" i="2" s="1"/>
  <c r="AE284" i="2"/>
  <c r="Z284" i="2"/>
  <c r="AA284" i="2" s="1"/>
  <c r="T284" i="2"/>
  <c r="O284" i="2"/>
  <c r="BK283" i="2"/>
  <c r="BL283" i="2" s="1"/>
  <c r="BF283" i="2"/>
  <c r="BG283" i="2" s="1"/>
  <c r="BA283" i="2"/>
  <c r="BB283" i="2" s="1"/>
  <c r="AV283" i="2"/>
  <c r="AO283" i="2"/>
  <c r="AP283" i="2" s="1"/>
  <c r="AJ283" i="2"/>
  <c r="AK283" i="2" s="1"/>
  <c r="AE283" i="2"/>
  <c r="AF283" i="2" s="1"/>
  <c r="Z283" i="2"/>
  <c r="AA283" i="2" s="1"/>
  <c r="T283" i="2"/>
  <c r="O283" i="2"/>
  <c r="BK282" i="2"/>
  <c r="BL282" i="2" s="1"/>
  <c r="BF282" i="2"/>
  <c r="BG282" i="2" s="1"/>
  <c r="BA282" i="2"/>
  <c r="AV282" i="2"/>
  <c r="AW282" i="2" s="1"/>
  <c r="AO282" i="2"/>
  <c r="AP282" i="2" s="1"/>
  <c r="AJ282" i="2"/>
  <c r="AK282" i="2" s="1"/>
  <c r="AE282" i="2"/>
  <c r="AF282" i="2" s="1"/>
  <c r="Z282" i="2"/>
  <c r="T282" i="2"/>
  <c r="O282" i="2"/>
  <c r="BK281" i="2"/>
  <c r="BL281" i="2" s="1"/>
  <c r="BF281" i="2"/>
  <c r="BG281" i="2" s="1"/>
  <c r="BA281" i="2"/>
  <c r="BB281" i="2" s="1"/>
  <c r="AV281" i="2"/>
  <c r="AW281" i="2" s="1"/>
  <c r="AO281" i="2"/>
  <c r="AP281" i="2" s="1"/>
  <c r="AJ281" i="2"/>
  <c r="AK281" i="2" s="1"/>
  <c r="AE281" i="2"/>
  <c r="AF281" i="2" s="1"/>
  <c r="Z281" i="2"/>
  <c r="T281" i="2"/>
  <c r="O281" i="2"/>
  <c r="BK280" i="2"/>
  <c r="BL280" i="2" s="1"/>
  <c r="BF280" i="2"/>
  <c r="BG280" i="2" s="1"/>
  <c r="BA280" i="2"/>
  <c r="AV280" i="2"/>
  <c r="AW280" i="2" s="1"/>
  <c r="AO280" i="2"/>
  <c r="AP280" i="2" s="1"/>
  <c r="AJ280" i="2"/>
  <c r="AK280" i="2" s="1"/>
  <c r="AE280" i="2"/>
  <c r="AF280" i="2" s="1"/>
  <c r="Z280" i="2"/>
  <c r="AA280" i="2" s="1"/>
  <c r="T280" i="2"/>
  <c r="O280" i="2"/>
  <c r="BK279" i="2"/>
  <c r="BL279" i="2" s="1"/>
  <c r="BF279" i="2"/>
  <c r="BG279" i="2" s="1"/>
  <c r="BA279" i="2"/>
  <c r="BB279" i="2" s="1"/>
  <c r="AV279" i="2"/>
  <c r="AO279" i="2"/>
  <c r="AP279" i="2" s="1"/>
  <c r="AJ279" i="2"/>
  <c r="AK279" i="2" s="1"/>
  <c r="AE279" i="2"/>
  <c r="AF279" i="2" s="1"/>
  <c r="Z279" i="2"/>
  <c r="T279" i="2"/>
  <c r="O279" i="2"/>
  <c r="BK278" i="2"/>
  <c r="BL278" i="2" s="1"/>
  <c r="BF278" i="2"/>
  <c r="BA278" i="2"/>
  <c r="BB278" i="2" s="1"/>
  <c r="AV278" i="2"/>
  <c r="AW278" i="2" s="1"/>
  <c r="AO278" i="2"/>
  <c r="AP278" i="2" s="1"/>
  <c r="AJ278" i="2"/>
  <c r="AK278" i="2" s="1"/>
  <c r="AE278" i="2"/>
  <c r="AF278" i="2" s="1"/>
  <c r="Z278" i="2"/>
  <c r="T278" i="2"/>
  <c r="O278" i="2"/>
  <c r="BK277" i="2"/>
  <c r="BL277" i="2" s="1"/>
  <c r="BF277" i="2"/>
  <c r="BG277" i="2" s="1"/>
  <c r="BA277" i="2"/>
  <c r="BB277" i="2" s="1"/>
  <c r="AV277" i="2"/>
  <c r="AW277" i="2" s="1"/>
  <c r="AO277" i="2"/>
  <c r="AP277" i="2" s="1"/>
  <c r="AJ277" i="2"/>
  <c r="AK277" i="2" s="1"/>
  <c r="AE277" i="2"/>
  <c r="AF277" i="2" s="1"/>
  <c r="Z277" i="2"/>
  <c r="AA277" i="2" s="1"/>
  <c r="T277" i="2"/>
  <c r="O277" i="2"/>
  <c r="BK276" i="2"/>
  <c r="BL276" i="2" s="1"/>
  <c r="BF276" i="2"/>
  <c r="BG276" i="2" s="1"/>
  <c r="BA276" i="2"/>
  <c r="BB276" i="2" s="1"/>
  <c r="AV276" i="2"/>
  <c r="AO276" i="2"/>
  <c r="AP276" i="2" s="1"/>
  <c r="AJ276" i="2"/>
  <c r="AK276" i="2" s="1"/>
  <c r="AE276" i="2"/>
  <c r="AF276" i="2" s="1"/>
  <c r="Z276" i="2"/>
  <c r="T276" i="2"/>
  <c r="O276" i="2"/>
  <c r="BK275" i="2"/>
  <c r="BL275" i="2" s="1"/>
  <c r="BF275" i="2"/>
  <c r="BG275" i="2" s="1"/>
  <c r="BA275" i="2"/>
  <c r="BB275" i="2" s="1"/>
  <c r="AV275" i="2"/>
  <c r="AW275" i="2" s="1"/>
  <c r="AO275" i="2"/>
  <c r="AP275" i="2" s="1"/>
  <c r="AJ275" i="2"/>
  <c r="AE275" i="2"/>
  <c r="AF275" i="2" s="1"/>
  <c r="Z275" i="2"/>
  <c r="AA275" i="2" s="1"/>
  <c r="T275" i="2"/>
  <c r="O275" i="2"/>
  <c r="BK274" i="2"/>
  <c r="BL274" i="2" s="1"/>
  <c r="BF274" i="2"/>
  <c r="BG274" i="2" s="1"/>
  <c r="BA274" i="2"/>
  <c r="BB274" i="2" s="1"/>
  <c r="AV274" i="2"/>
  <c r="AO274" i="2"/>
  <c r="AP274" i="2" s="1"/>
  <c r="AJ274" i="2"/>
  <c r="AK274" i="2" s="1"/>
  <c r="AE274" i="2"/>
  <c r="AF274" i="2" s="1"/>
  <c r="Z274" i="2"/>
  <c r="T274" i="2"/>
  <c r="O274" i="2"/>
  <c r="BK273" i="2"/>
  <c r="BL273" i="2" s="1"/>
  <c r="BF273" i="2"/>
  <c r="BG273" i="2" s="1"/>
  <c r="BA273" i="2"/>
  <c r="BB273" i="2" s="1"/>
  <c r="AV273" i="2"/>
  <c r="AW273" i="2" s="1"/>
  <c r="AO273" i="2"/>
  <c r="AP273" i="2" s="1"/>
  <c r="AJ273" i="2"/>
  <c r="AK273" i="2" s="1"/>
  <c r="AE273" i="2"/>
  <c r="AF273" i="2" s="1"/>
  <c r="Z273" i="2"/>
  <c r="T273" i="2"/>
  <c r="O273" i="2"/>
  <c r="BK272" i="2"/>
  <c r="BL272" i="2" s="1"/>
  <c r="BF272" i="2"/>
  <c r="BG272" i="2" s="1"/>
  <c r="BA272" i="2"/>
  <c r="BB272" i="2" s="1"/>
  <c r="AV272" i="2"/>
  <c r="AW272" i="2" s="1"/>
  <c r="AO272" i="2"/>
  <c r="AP272" i="2" s="1"/>
  <c r="AJ272" i="2"/>
  <c r="AK272" i="2" s="1"/>
  <c r="AE272" i="2"/>
  <c r="AF272" i="2" s="1"/>
  <c r="Z272" i="2"/>
  <c r="T272" i="2"/>
  <c r="O272" i="2"/>
  <c r="BK271" i="2"/>
  <c r="BL271" i="2" s="1"/>
  <c r="BF271" i="2"/>
  <c r="BA271" i="2"/>
  <c r="BB271" i="2" s="1"/>
  <c r="AV271" i="2"/>
  <c r="AW271" i="2" s="1"/>
  <c r="AO271" i="2"/>
  <c r="AP271" i="2" s="1"/>
  <c r="AJ271" i="2"/>
  <c r="AK271" i="2" s="1"/>
  <c r="AE271" i="2"/>
  <c r="AF271" i="2" s="1"/>
  <c r="Z271" i="2"/>
  <c r="T271" i="2"/>
  <c r="O271" i="2"/>
  <c r="BK270" i="2"/>
  <c r="BL270" i="2" s="1"/>
  <c r="BF270" i="2"/>
  <c r="BG270" i="2" s="1"/>
  <c r="BA270" i="2"/>
  <c r="BB270" i="2" s="1"/>
  <c r="AV270" i="2"/>
  <c r="AO270" i="2"/>
  <c r="AP270" i="2" s="1"/>
  <c r="AJ270" i="2"/>
  <c r="AK270" i="2" s="1"/>
  <c r="AE270" i="2"/>
  <c r="AF270" i="2" s="1"/>
  <c r="Z270" i="2"/>
  <c r="T270" i="2"/>
  <c r="O270" i="2"/>
  <c r="BK269" i="2"/>
  <c r="BL269" i="2" s="1"/>
  <c r="BF269" i="2"/>
  <c r="BG269" i="2" s="1"/>
  <c r="BA269" i="2"/>
  <c r="BB269" i="2" s="1"/>
  <c r="AV269" i="2"/>
  <c r="AW269" i="2" s="1"/>
  <c r="AO269" i="2"/>
  <c r="AP269" i="2" s="1"/>
  <c r="AJ269" i="2"/>
  <c r="AK269" i="2" s="1"/>
  <c r="AE269" i="2"/>
  <c r="AF269" i="2" s="1"/>
  <c r="Z269" i="2"/>
  <c r="T269" i="2"/>
  <c r="O269" i="2"/>
  <c r="BK268" i="2"/>
  <c r="BL268" i="2" s="1"/>
  <c r="BF268" i="2"/>
  <c r="BG268" i="2" s="1"/>
  <c r="BA268" i="2"/>
  <c r="BB268" i="2" s="1"/>
  <c r="AV268" i="2"/>
  <c r="AO268" i="2"/>
  <c r="AP268" i="2" s="1"/>
  <c r="AJ268" i="2"/>
  <c r="AE268" i="2"/>
  <c r="AF268" i="2" s="1"/>
  <c r="Z268" i="2"/>
  <c r="AA268" i="2" s="1"/>
  <c r="T268" i="2"/>
  <c r="O268" i="2"/>
  <c r="BK267" i="2"/>
  <c r="BL267" i="2" s="1"/>
  <c r="BF267" i="2"/>
  <c r="BG267" i="2" s="1"/>
  <c r="BA267" i="2"/>
  <c r="BB267" i="2" s="1"/>
  <c r="AV267" i="2"/>
  <c r="AW267" i="2" s="1"/>
  <c r="AO267" i="2"/>
  <c r="AP267" i="2" s="1"/>
  <c r="AJ267" i="2"/>
  <c r="AK267" i="2" s="1"/>
  <c r="AE267" i="2"/>
  <c r="AF267" i="2" s="1"/>
  <c r="Z267" i="2"/>
  <c r="AA267" i="2" s="1"/>
  <c r="T267" i="2"/>
  <c r="O267" i="2"/>
  <c r="BK266" i="2"/>
  <c r="BL266" i="2" s="1"/>
  <c r="BF266" i="2"/>
  <c r="BG266" i="2" s="1"/>
  <c r="BA266" i="2"/>
  <c r="BB266" i="2" s="1"/>
  <c r="AV266" i="2"/>
  <c r="AO266" i="2"/>
  <c r="AP266" i="2" s="1"/>
  <c r="AJ266" i="2"/>
  <c r="AK266" i="2" s="1"/>
  <c r="AE266" i="2"/>
  <c r="AF266" i="2" s="1"/>
  <c r="Z266" i="2"/>
  <c r="T266" i="2"/>
  <c r="O266" i="2"/>
  <c r="BK265" i="2"/>
  <c r="BL265" i="2" s="1"/>
  <c r="BF265" i="2"/>
  <c r="BG265" i="2" s="1"/>
  <c r="BA265" i="2"/>
  <c r="BB265" i="2" s="1"/>
  <c r="AV265" i="2"/>
  <c r="AO265" i="2"/>
  <c r="AP265" i="2" s="1"/>
  <c r="AJ265" i="2"/>
  <c r="AK265" i="2" s="1"/>
  <c r="AE265" i="2"/>
  <c r="AF265" i="2" s="1"/>
  <c r="Z265" i="2"/>
  <c r="AA265" i="2" s="1"/>
  <c r="T265" i="2"/>
  <c r="O265" i="2"/>
  <c r="BK264" i="2"/>
  <c r="BL264" i="2" s="1"/>
  <c r="BF264" i="2"/>
  <c r="BG264" i="2" s="1"/>
  <c r="BA264" i="2"/>
  <c r="AV264" i="2"/>
  <c r="AW264" i="2" s="1"/>
  <c r="AO264" i="2"/>
  <c r="AP264" i="2" s="1"/>
  <c r="AJ264" i="2"/>
  <c r="AE264" i="2"/>
  <c r="AF264" i="2" s="1"/>
  <c r="Z264" i="2"/>
  <c r="AA264" i="2" s="1"/>
  <c r="T264" i="2"/>
  <c r="O264" i="2"/>
  <c r="BK263" i="2"/>
  <c r="BL263" i="2" s="1"/>
  <c r="BF263" i="2"/>
  <c r="BG263" i="2" s="1"/>
  <c r="BA263" i="2"/>
  <c r="BB263" i="2" s="1"/>
  <c r="AV263" i="2"/>
  <c r="AW263" i="2" s="1"/>
  <c r="AO263" i="2"/>
  <c r="AP263" i="2" s="1"/>
  <c r="AJ263" i="2"/>
  <c r="AK263" i="2" s="1"/>
  <c r="AE263" i="2"/>
  <c r="AF263" i="2" s="1"/>
  <c r="Z263" i="2"/>
  <c r="T263" i="2"/>
  <c r="O263" i="2"/>
  <c r="BK262" i="2"/>
  <c r="BL262" i="2" s="1"/>
  <c r="BF262" i="2"/>
  <c r="BG262" i="2" s="1"/>
  <c r="BA262" i="2"/>
  <c r="BB262" i="2" s="1"/>
  <c r="AV262" i="2"/>
  <c r="AO262" i="2"/>
  <c r="AP262" i="2" s="1"/>
  <c r="AJ262" i="2"/>
  <c r="AK262" i="2" s="1"/>
  <c r="AE262" i="2"/>
  <c r="AF262" i="2" s="1"/>
  <c r="Z262" i="2"/>
  <c r="T262" i="2"/>
  <c r="O262" i="2"/>
  <c r="BK261" i="2"/>
  <c r="BL261" i="2" s="1"/>
  <c r="BF261" i="2"/>
  <c r="BG261" i="2" s="1"/>
  <c r="BA261" i="2"/>
  <c r="BB261" i="2" s="1"/>
  <c r="AV261" i="2"/>
  <c r="AW261" i="2" s="1"/>
  <c r="AO261" i="2"/>
  <c r="AP261" i="2" s="1"/>
  <c r="AJ261" i="2"/>
  <c r="AK261" i="2" s="1"/>
  <c r="AE261" i="2"/>
  <c r="AF261" i="2" s="1"/>
  <c r="Z261" i="2"/>
  <c r="AA261" i="2" s="1"/>
  <c r="T261" i="2"/>
  <c r="O261" i="2"/>
  <c r="BK260" i="2"/>
  <c r="BF260" i="2"/>
  <c r="BG260" i="2" s="1"/>
  <c r="BA260" i="2"/>
  <c r="BB260" i="2" s="1"/>
  <c r="AV260" i="2"/>
  <c r="AW260" i="2" s="1"/>
  <c r="AO260" i="2"/>
  <c r="AP260" i="2" s="1"/>
  <c r="AJ260" i="2"/>
  <c r="AK260" i="2" s="1"/>
  <c r="AE260" i="2"/>
  <c r="Z260" i="2"/>
  <c r="AA260" i="2" s="1"/>
  <c r="T260" i="2"/>
  <c r="O260" i="2"/>
  <c r="BK259" i="2"/>
  <c r="BL259" i="2" s="1"/>
  <c r="BF259" i="2"/>
  <c r="BG259" i="2" s="1"/>
  <c r="BA259" i="2"/>
  <c r="BB259" i="2" s="1"/>
  <c r="AV259" i="2"/>
  <c r="AW259" i="2" s="1"/>
  <c r="AO259" i="2"/>
  <c r="AP259" i="2" s="1"/>
  <c r="AJ259" i="2"/>
  <c r="AK259" i="2" s="1"/>
  <c r="AE259" i="2"/>
  <c r="AF259" i="2" s="1"/>
  <c r="Z259" i="2"/>
  <c r="AA259" i="2" s="1"/>
  <c r="T259" i="2"/>
  <c r="O259" i="2"/>
  <c r="BK258" i="2"/>
  <c r="BL258" i="2" s="1"/>
  <c r="BF258" i="2"/>
  <c r="BG258" i="2" s="1"/>
  <c r="BA258" i="2"/>
  <c r="BB258" i="2" s="1"/>
  <c r="AV258" i="2"/>
  <c r="AO258" i="2"/>
  <c r="AP258" i="2" s="1"/>
  <c r="AJ258" i="2"/>
  <c r="AK258" i="2" s="1"/>
  <c r="AE258" i="2"/>
  <c r="AF258" i="2" s="1"/>
  <c r="Z258" i="2"/>
  <c r="AA258" i="2" s="1"/>
  <c r="T258" i="2"/>
  <c r="O258" i="2"/>
  <c r="BK257" i="2"/>
  <c r="BL257" i="2" s="1"/>
  <c r="BF257" i="2"/>
  <c r="BG257" i="2" s="1"/>
  <c r="BA257" i="2"/>
  <c r="BB257" i="2" s="1"/>
  <c r="AV257" i="2"/>
  <c r="AW257" i="2" s="1"/>
  <c r="AO257" i="2"/>
  <c r="AP257" i="2" s="1"/>
  <c r="AJ257" i="2"/>
  <c r="AK257" i="2" s="1"/>
  <c r="AE257" i="2"/>
  <c r="AF257" i="2" s="1"/>
  <c r="Z257" i="2"/>
  <c r="T257" i="2"/>
  <c r="O257" i="2"/>
  <c r="BK256" i="2"/>
  <c r="BL256" i="2" s="1"/>
  <c r="BF256" i="2"/>
  <c r="BG256" i="2" s="1"/>
  <c r="BA256" i="2"/>
  <c r="BB256" i="2" s="1"/>
  <c r="AV256" i="2"/>
  <c r="AW256" i="2" s="1"/>
  <c r="AO256" i="2"/>
  <c r="AP256" i="2" s="1"/>
  <c r="AJ256" i="2"/>
  <c r="AK256" i="2" s="1"/>
  <c r="AE256" i="2"/>
  <c r="AF256" i="2" s="1"/>
  <c r="Z256" i="2"/>
  <c r="T256" i="2"/>
  <c r="O256" i="2"/>
  <c r="BK255" i="2"/>
  <c r="BL255" i="2" s="1"/>
  <c r="BF255" i="2"/>
  <c r="BG255" i="2" s="1"/>
  <c r="BA255" i="2"/>
  <c r="BB255" i="2" s="1"/>
  <c r="AV255" i="2"/>
  <c r="AO255" i="2"/>
  <c r="AP255" i="2" s="1"/>
  <c r="AJ255" i="2"/>
  <c r="AK255" i="2" s="1"/>
  <c r="AE255" i="2"/>
  <c r="AF255" i="2" s="1"/>
  <c r="Z255" i="2"/>
  <c r="T255" i="2"/>
  <c r="O255" i="2"/>
  <c r="BK254" i="2"/>
  <c r="BL254" i="2" s="1"/>
  <c r="BF254" i="2"/>
  <c r="BG254" i="2" s="1"/>
  <c r="BA254" i="2"/>
  <c r="BB254" i="2" s="1"/>
  <c r="AV254" i="2"/>
  <c r="AO254" i="2"/>
  <c r="AP254" i="2" s="1"/>
  <c r="AJ254" i="2"/>
  <c r="AK254" i="2" s="1"/>
  <c r="AE254" i="2"/>
  <c r="AF254" i="2" s="1"/>
  <c r="Z254" i="2"/>
  <c r="T254" i="2"/>
  <c r="O254" i="2"/>
  <c r="BK253" i="2"/>
  <c r="BL253" i="2" s="1"/>
  <c r="BF253" i="2"/>
  <c r="BG253" i="2" s="1"/>
  <c r="BA253" i="2"/>
  <c r="BB253" i="2" s="1"/>
  <c r="AV253" i="2"/>
  <c r="AO253" i="2"/>
  <c r="AP253" i="2" s="1"/>
  <c r="AJ253" i="2"/>
  <c r="AK253" i="2" s="1"/>
  <c r="AE253" i="2"/>
  <c r="AF253" i="2" s="1"/>
  <c r="Z253" i="2"/>
  <c r="AA253" i="2" s="1"/>
  <c r="T253" i="2"/>
  <c r="O253" i="2"/>
  <c r="BK252" i="2"/>
  <c r="BL252" i="2" s="1"/>
  <c r="BF252" i="2"/>
  <c r="BG252" i="2" s="1"/>
  <c r="BA252" i="2"/>
  <c r="BB252" i="2" s="1"/>
  <c r="AV252" i="2"/>
  <c r="AW252" i="2" s="1"/>
  <c r="AO252" i="2"/>
  <c r="AP252" i="2" s="1"/>
  <c r="AJ252" i="2"/>
  <c r="AK252" i="2" s="1"/>
  <c r="AE252" i="2"/>
  <c r="AF252" i="2" s="1"/>
  <c r="Z252" i="2"/>
  <c r="T252" i="2"/>
  <c r="O252" i="2"/>
  <c r="BK251" i="2"/>
  <c r="BL251" i="2" s="1"/>
  <c r="BF251" i="2"/>
  <c r="BG251" i="2" s="1"/>
  <c r="BA251" i="2"/>
  <c r="BB251" i="2" s="1"/>
  <c r="AV251" i="2"/>
  <c r="AW251" i="2" s="1"/>
  <c r="AO251" i="2"/>
  <c r="AP251" i="2" s="1"/>
  <c r="AJ251" i="2"/>
  <c r="AK251" i="2" s="1"/>
  <c r="AE251" i="2"/>
  <c r="AF251" i="2" s="1"/>
  <c r="Z251" i="2"/>
  <c r="T251" i="2"/>
  <c r="O251" i="2"/>
  <c r="BK250" i="2"/>
  <c r="BL250" i="2" s="1"/>
  <c r="BF250" i="2"/>
  <c r="BG250" i="2" s="1"/>
  <c r="BA250" i="2"/>
  <c r="BB250" i="2" s="1"/>
  <c r="AV250" i="2"/>
  <c r="AW250" i="2" s="1"/>
  <c r="AO250" i="2"/>
  <c r="AP250" i="2" s="1"/>
  <c r="AJ250" i="2"/>
  <c r="AK250" i="2" s="1"/>
  <c r="AE250" i="2"/>
  <c r="AF250" i="2" s="1"/>
  <c r="Z250" i="2"/>
  <c r="AA250" i="2" s="1"/>
  <c r="T250" i="2"/>
  <c r="O250" i="2"/>
  <c r="BK249" i="2"/>
  <c r="BL249" i="2" s="1"/>
  <c r="BF249" i="2"/>
  <c r="BG249" i="2" s="1"/>
  <c r="BA249" i="2"/>
  <c r="BB249" i="2" s="1"/>
  <c r="AV249" i="2"/>
  <c r="AW249" i="2" s="1"/>
  <c r="AO249" i="2"/>
  <c r="AP249" i="2" s="1"/>
  <c r="AJ249" i="2"/>
  <c r="AK249" i="2" s="1"/>
  <c r="AE249" i="2"/>
  <c r="AF249" i="2" s="1"/>
  <c r="Z249" i="2"/>
  <c r="AA249" i="2" s="1"/>
  <c r="T249" i="2"/>
  <c r="O249" i="2"/>
  <c r="BK248" i="2"/>
  <c r="BL248" i="2" s="1"/>
  <c r="BF248" i="2"/>
  <c r="BG248" i="2" s="1"/>
  <c r="BA248" i="2"/>
  <c r="AV248" i="2"/>
  <c r="AW248" i="2" s="1"/>
  <c r="AO248" i="2"/>
  <c r="AJ248" i="2"/>
  <c r="AK248" i="2" s="1"/>
  <c r="AE248" i="2"/>
  <c r="AF248" i="2" s="1"/>
  <c r="Z248" i="2"/>
  <c r="AA248" i="2" s="1"/>
  <c r="T248" i="2"/>
  <c r="O248" i="2"/>
  <c r="BK247" i="2"/>
  <c r="BL247" i="2" s="1"/>
  <c r="BF247" i="2"/>
  <c r="BG247" i="2" s="1"/>
  <c r="BA247" i="2"/>
  <c r="BB247" i="2" s="1"/>
  <c r="AV247" i="2"/>
  <c r="AW247" i="2" s="1"/>
  <c r="AO247" i="2"/>
  <c r="AP247" i="2" s="1"/>
  <c r="AJ247" i="2"/>
  <c r="AK247" i="2" s="1"/>
  <c r="AE247" i="2"/>
  <c r="AF247" i="2" s="1"/>
  <c r="Z247" i="2"/>
  <c r="T247" i="2"/>
  <c r="O247" i="2"/>
  <c r="BK246" i="2"/>
  <c r="BL246" i="2" s="1"/>
  <c r="BF246" i="2"/>
  <c r="BG246" i="2" s="1"/>
  <c r="BA246" i="2"/>
  <c r="BB246" i="2" s="1"/>
  <c r="AV246" i="2"/>
  <c r="AW246" i="2" s="1"/>
  <c r="AO246" i="2"/>
  <c r="AP246" i="2" s="1"/>
  <c r="AJ246" i="2"/>
  <c r="AK246" i="2" s="1"/>
  <c r="AE246" i="2"/>
  <c r="AF246" i="2" s="1"/>
  <c r="Z246" i="2"/>
  <c r="T246" i="2"/>
  <c r="O246" i="2"/>
  <c r="BK245" i="2"/>
  <c r="BL245" i="2" s="1"/>
  <c r="BF245" i="2"/>
  <c r="BG245" i="2" s="1"/>
  <c r="BA245" i="2"/>
  <c r="BB245" i="2" s="1"/>
  <c r="AV245" i="2"/>
  <c r="AW245" i="2" s="1"/>
  <c r="AO245" i="2"/>
  <c r="AP245" i="2" s="1"/>
  <c r="AJ245" i="2"/>
  <c r="AK245" i="2" s="1"/>
  <c r="AE245" i="2"/>
  <c r="AF245" i="2" s="1"/>
  <c r="Z245" i="2"/>
  <c r="T245" i="2"/>
  <c r="O245" i="2"/>
  <c r="BK244" i="2"/>
  <c r="BL244" i="2" s="1"/>
  <c r="BF244" i="2"/>
  <c r="BG244" i="2" s="1"/>
  <c r="BA244" i="2"/>
  <c r="BB244" i="2" s="1"/>
  <c r="AV244" i="2"/>
  <c r="AW244" i="2" s="1"/>
  <c r="AO244" i="2"/>
  <c r="AP244" i="2" s="1"/>
  <c r="AJ244" i="2"/>
  <c r="AK244" i="2" s="1"/>
  <c r="AE244" i="2"/>
  <c r="AF244" i="2" s="1"/>
  <c r="Z244" i="2"/>
  <c r="AA244" i="2" s="1"/>
  <c r="T244" i="2"/>
  <c r="O244" i="2"/>
  <c r="BK243" i="2"/>
  <c r="BL243" i="2" s="1"/>
  <c r="BF243" i="2"/>
  <c r="BG243" i="2" s="1"/>
  <c r="BA243" i="2"/>
  <c r="BB243" i="2" s="1"/>
  <c r="AV243" i="2"/>
  <c r="AO243" i="2"/>
  <c r="AP243" i="2" s="1"/>
  <c r="AJ243" i="2"/>
  <c r="AK243" i="2" s="1"/>
  <c r="AE243" i="2"/>
  <c r="AF243" i="2" s="1"/>
  <c r="Z243" i="2"/>
  <c r="AA243" i="2" s="1"/>
  <c r="T243" i="2"/>
  <c r="O243" i="2"/>
  <c r="BK242" i="2"/>
  <c r="BL242" i="2" s="1"/>
  <c r="BF242" i="2"/>
  <c r="BG242" i="2" s="1"/>
  <c r="BA242" i="2"/>
  <c r="BB242" i="2" s="1"/>
  <c r="AV242" i="2"/>
  <c r="AO242" i="2"/>
  <c r="AP242" i="2" s="1"/>
  <c r="AJ242" i="2"/>
  <c r="AK242" i="2" s="1"/>
  <c r="AE242" i="2"/>
  <c r="AF242" i="2" s="1"/>
  <c r="Z242" i="2"/>
  <c r="T242" i="2"/>
  <c r="O242" i="2"/>
  <c r="BK241" i="2"/>
  <c r="BL241" i="2" s="1"/>
  <c r="BF241" i="2"/>
  <c r="BG241" i="2" s="1"/>
  <c r="BA241" i="2"/>
  <c r="BB241" i="2" s="1"/>
  <c r="AV241" i="2"/>
  <c r="AW241" i="2" s="1"/>
  <c r="AO241" i="2"/>
  <c r="AP241" i="2" s="1"/>
  <c r="AJ241" i="2"/>
  <c r="AK241" i="2" s="1"/>
  <c r="AE241" i="2"/>
  <c r="AF241" i="2" s="1"/>
  <c r="Z241" i="2"/>
  <c r="AA241" i="2" s="1"/>
  <c r="T241" i="2"/>
  <c r="O241" i="2"/>
  <c r="BK240" i="2"/>
  <c r="BL240" i="2" s="1"/>
  <c r="BF240" i="2"/>
  <c r="BG240" i="2" s="1"/>
  <c r="BA240" i="2"/>
  <c r="BB240" i="2" s="1"/>
  <c r="AV240" i="2"/>
  <c r="AO240" i="2"/>
  <c r="AP240" i="2" s="1"/>
  <c r="AJ240" i="2"/>
  <c r="AK240" i="2" s="1"/>
  <c r="AE240" i="2"/>
  <c r="AF240" i="2" s="1"/>
  <c r="Z240" i="2"/>
  <c r="AA240" i="2" s="1"/>
  <c r="T240" i="2"/>
  <c r="O240" i="2"/>
  <c r="BK239" i="2"/>
  <c r="BL239" i="2" s="1"/>
  <c r="BF239" i="2"/>
  <c r="BG239" i="2" s="1"/>
  <c r="BA239" i="2"/>
  <c r="BB239" i="2" s="1"/>
  <c r="AV239" i="2"/>
  <c r="AW239" i="2" s="1"/>
  <c r="AO239" i="2"/>
  <c r="AP239" i="2" s="1"/>
  <c r="AJ239" i="2"/>
  <c r="AK239" i="2" s="1"/>
  <c r="AE239" i="2"/>
  <c r="AF239" i="2" s="1"/>
  <c r="Z239" i="2"/>
  <c r="T239" i="2"/>
  <c r="O239" i="2"/>
  <c r="BK238" i="2"/>
  <c r="BL238" i="2" s="1"/>
  <c r="BF238" i="2"/>
  <c r="BG238" i="2" s="1"/>
  <c r="BA238" i="2"/>
  <c r="BB238" i="2" s="1"/>
  <c r="AV238" i="2"/>
  <c r="AW238" i="2" s="1"/>
  <c r="AO238" i="2"/>
  <c r="AP238" i="2" s="1"/>
  <c r="AJ238" i="2"/>
  <c r="AK238" i="2" s="1"/>
  <c r="AE238" i="2"/>
  <c r="AF238" i="2" s="1"/>
  <c r="Z238" i="2"/>
  <c r="AA238" i="2" s="1"/>
  <c r="T238" i="2"/>
  <c r="O238" i="2"/>
  <c r="BK237" i="2"/>
  <c r="BL237" i="2" s="1"/>
  <c r="BF237" i="2"/>
  <c r="BG237" i="2" s="1"/>
  <c r="BA237" i="2"/>
  <c r="BB237" i="2" s="1"/>
  <c r="AV237" i="2"/>
  <c r="AW237" i="2" s="1"/>
  <c r="AO237" i="2"/>
  <c r="AP237" i="2" s="1"/>
  <c r="AJ237" i="2"/>
  <c r="AK237" i="2" s="1"/>
  <c r="AE237" i="2"/>
  <c r="Z237" i="2"/>
  <c r="AA237" i="2" s="1"/>
  <c r="T237" i="2"/>
  <c r="O237" i="2"/>
  <c r="BK236" i="2"/>
  <c r="BL236" i="2" s="1"/>
  <c r="BF236" i="2"/>
  <c r="BG236" i="2" s="1"/>
  <c r="BA236" i="2"/>
  <c r="BB236" i="2" s="1"/>
  <c r="AV236" i="2"/>
  <c r="AW236" i="2" s="1"/>
  <c r="AO236" i="2"/>
  <c r="AP236" i="2" s="1"/>
  <c r="AJ236" i="2"/>
  <c r="AK236" i="2" s="1"/>
  <c r="AE236" i="2"/>
  <c r="AF236" i="2" s="1"/>
  <c r="Z236" i="2"/>
  <c r="T236" i="2"/>
  <c r="O236" i="2"/>
  <c r="BK235" i="2"/>
  <c r="BL235" i="2" s="1"/>
  <c r="BF235" i="2"/>
  <c r="BG235" i="2" s="1"/>
  <c r="BA235" i="2"/>
  <c r="BB235" i="2" s="1"/>
  <c r="AV235" i="2"/>
  <c r="AW235" i="2" s="1"/>
  <c r="AO235" i="2"/>
  <c r="AP235" i="2" s="1"/>
  <c r="AJ235" i="2"/>
  <c r="AK235" i="2" s="1"/>
  <c r="AE235" i="2"/>
  <c r="AF235" i="2" s="1"/>
  <c r="Z235" i="2"/>
  <c r="AA235" i="2" s="1"/>
  <c r="T235" i="2"/>
  <c r="O235" i="2"/>
  <c r="BK234" i="2"/>
  <c r="BL234" i="2" s="1"/>
  <c r="BF234" i="2"/>
  <c r="BG234" i="2" s="1"/>
  <c r="BA234" i="2"/>
  <c r="BB234" i="2" s="1"/>
  <c r="AV234" i="2"/>
  <c r="AW234" i="2" s="1"/>
  <c r="AO234" i="2"/>
  <c r="AP234" i="2" s="1"/>
  <c r="AJ234" i="2"/>
  <c r="AK234" i="2" s="1"/>
  <c r="AE234" i="2"/>
  <c r="AF234" i="2" s="1"/>
  <c r="Z234" i="2"/>
  <c r="T234" i="2"/>
  <c r="O234" i="2"/>
  <c r="BK233" i="2"/>
  <c r="BL233" i="2" s="1"/>
  <c r="BF233" i="2"/>
  <c r="BG233" i="2" s="1"/>
  <c r="BA233" i="2"/>
  <c r="BB233" i="2" s="1"/>
  <c r="AV233" i="2"/>
  <c r="AO233" i="2"/>
  <c r="AP233" i="2" s="1"/>
  <c r="AJ233" i="2"/>
  <c r="AK233" i="2" s="1"/>
  <c r="AE233" i="2"/>
  <c r="AF233" i="2" s="1"/>
  <c r="Z233" i="2"/>
  <c r="AA233" i="2" s="1"/>
  <c r="T233" i="2"/>
  <c r="O233" i="2"/>
  <c r="BK232" i="2"/>
  <c r="BL232" i="2" s="1"/>
  <c r="BF232" i="2"/>
  <c r="BG232" i="2" s="1"/>
  <c r="BA232" i="2"/>
  <c r="BB232" i="2" s="1"/>
  <c r="AV232" i="2"/>
  <c r="AW232" i="2" s="1"/>
  <c r="AO232" i="2"/>
  <c r="AP232" i="2" s="1"/>
  <c r="AJ232" i="2"/>
  <c r="AK232" i="2" s="1"/>
  <c r="AE232" i="2"/>
  <c r="AF232" i="2" s="1"/>
  <c r="Z232" i="2"/>
  <c r="AA232" i="2" s="1"/>
  <c r="T232" i="2"/>
  <c r="O232" i="2"/>
  <c r="BK231" i="2"/>
  <c r="BL231" i="2" s="1"/>
  <c r="BF231" i="2"/>
  <c r="BG231" i="2" s="1"/>
  <c r="BA231" i="2"/>
  <c r="BB231" i="2" s="1"/>
  <c r="AV231" i="2"/>
  <c r="AW231" i="2" s="1"/>
  <c r="AO231" i="2"/>
  <c r="AP231" i="2" s="1"/>
  <c r="AJ231" i="2"/>
  <c r="AK231" i="2" s="1"/>
  <c r="AE231" i="2"/>
  <c r="AF231" i="2" s="1"/>
  <c r="Z231" i="2"/>
  <c r="AA231" i="2" s="1"/>
  <c r="T231" i="2"/>
  <c r="O231" i="2"/>
  <c r="BK230" i="2"/>
  <c r="BL230" i="2" s="1"/>
  <c r="BF230" i="2"/>
  <c r="BG230" i="2" s="1"/>
  <c r="BA230" i="2"/>
  <c r="BB230" i="2" s="1"/>
  <c r="AV230" i="2"/>
  <c r="AO230" i="2"/>
  <c r="AP230" i="2" s="1"/>
  <c r="AJ230" i="2"/>
  <c r="AK230" i="2" s="1"/>
  <c r="AE230" i="2"/>
  <c r="AF230" i="2" s="1"/>
  <c r="Z230" i="2"/>
  <c r="AA230" i="2" s="1"/>
  <c r="T230" i="2"/>
  <c r="O230" i="2"/>
  <c r="BK229" i="2"/>
  <c r="BL229" i="2" s="1"/>
  <c r="BF229" i="2"/>
  <c r="BG229" i="2" s="1"/>
  <c r="BA229" i="2"/>
  <c r="BB229" i="2" s="1"/>
  <c r="AV229" i="2"/>
  <c r="AO229" i="2"/>
  <c r="AP229" i="2" s="1"/>
  <c r="AJ229" i="2"/>
  <c r="AK229" i="2" s="1"/>
  <c r="AE229" i="2"/>
  <c r="AF229" i="2" s="1"/>
  <c r="Z229" i="2"/>
  <c r="T229" i="2"/>
  <c r="O229" i="2"/>
  <c r="BK228" i="2"/>
  <c r="BL228" i="2" s="1"/>
  <c r="BF228" i="2"/>
  <c r="BG228" i="2" s="1"/>
  <c r="BA228" i="2"/>
  <c r="BB228" i="2" s="1"/>
  <c r="AV228" i="2"/>
  <c r="AO228" i="2"/>
  <c r="AP228" i="2" s="1"/>
  <c r="AJ228" i="2"/>
  <c r="AK228" i="2" s="1"/>
  <c r="AE228" i="2"/>
  <c r="AF228" i="2" s="1"/>
  <c r="Z228" i="2"/>
  <c r="AA228" i="2" s="1"/>
  <c r="T228" i="2"/>
  <c r="O228" i="2"/>
  <c r="BK227" i="2"/>
  <c r="BL227" i="2" s="1"/>
  <c r="BF227" i="2"/>
  <c r="BG227" i="2" s="1"/>
  <c r="BA227" i="2"/>
  <c r="BB227" i="2" s="1"/>
  <c r="AV227" i="2"/>
  <c r="AO227" i="2"/>
  <c r="AP227" i="2" s="1"/>
  <c r="AJ227" i="2"/>
  <c r="AK227" i="2" s="1"/>
  <c r="AE227" i="2"/>
  <c r="AF227" i="2" s="1"/>
  <c r="Z227" i="2"/>
  <c r="AA227" i="2" s="1"/>
  <c r="T227" i="2"/>
  <c r="O227" i="2"/>
  <c r="BK226" i="2"/>
  <c r="BL226" i="2" s="1"/>
  <c r="BF226" i="2"/>
  <c r="BG226" i="2" s="1"/>
  <c r="BA226" i="2"/>
  <c r="BB226" i="2" s="1"/>
  <c r="AV226" i="2"/>
  <c r="AW226" i="2" s="1"/>
  <c r="AO226" i="2"/>
  <c r="AP226" i="2" s="1"/>
  <c r="AJ226" i="2"/>
  <c r="AK226" i="2" s="1"/>
  <c r="AE226" i="2"/>
  <c r="Z226" i="2"/>
  <c r="AA226" i="2" s="1"/>
  <c r="T226" i="2"/>
  <c r="O226" i="2"/>
  <c r="BK225" i="2"/>
  <c r="BL225" i="2" s="1"/>
  <c r="BF225" i="2"/>
  <c r="BG225" i="2" s="1"/>
  <c r="BA225" i="2"/>
  <c r="BB225" i="2" s="1"/>
  <c r="AV225" i="2"/>
  <c r="AW225" i="2" s="1"/>
  <c r="AO225" i="2"/>
  <c r="AP225" i="2" s="1"/>
  <c r="AJ225" i="2"/>
  <c r="AK225" i="2" s="1"/>
  <c r="AE225" i="2"/>
  <c r="AF225" i="2" s="1"/>
  <c r="Z225" i="2"/>
  <c r="AA225" i="2" s="1"/>
  <c r="T225" i="2"/>
  <c r="O225" i="2"/>
  <c r="BK224" i="2"/>
  <c r="BL224" i="2" s="1"/>
  <c r="BF224" i="2"/>
  <c r="BG224" i="2" s="1"/>
  <c r="BA224" i="2"/>
  <c r="BB224" i="2" s="1"/>
  <c r="AV224" i="2"/>
  <c r="AW224" i="2" s="1"/>
  <c r="AO224" i="2"/>
  <c r="AP224" i="2" s="1"/>
  <c r="AJ224" i="2"/>
  <c r="AK224" i="2" s="1"/>
  <c r="AE224" i="2"/>
  <c r="AF224" i="2" s="1"/>
  <c r="Z224" i="2"/>
  <c r="T224" i="2"/>
  <c r="O224" i="2"/>
  <c r="BK223" i="2"/>
  <c r="BL223" i="2" s="1"/>
  <c r="BF223" i="2"/>
  <c r="BG223" i="2" s="1"/>
  <c r="BA223" i="2"/>
  <c r="BB223" i="2" s="1"/>
  <c r="AV223" i="2"/>
  <c r="AW223" i="2" s="1"/>
  <c r="AO223" i="2"/>
  <c r="AP223" i="2" s="1"/>
  <c r="AJ223" i="2"/>
  <c r="AK223" i="2" s="1"/>
  <c r="AE223" i="2"/>
  <c r="AF223" i="2" s="1"/>
  <c r="Z223" i="2"/>
  <c r="AA223" i="2" s="1"/>
  <c r="T223" i="2"/>
  <c r="O223" i="2"/>
  <c r="BK222" i="2"/>
  <c r="BL222" i="2" s="1"/>
  <c r="BF222" i="2"/>
  <c r="BG222" i="2" s="1"/>
  <c r="BA222" i="2"/>
  <c r="BB222" i="2" s="1"/>
  <c r="AV222" i="2"/>
  <c r="AO222" i="2"/>
  <c r="AJ222" i="2"/>
  <c r="AK222" i="2" s="1"/>
  <c r="AE222" i="2"/>
  <c r="AF222" i="2" s="1"/>
  <c r="Z222" i="2"/>
  <c r="AA222" i="2" s="1"/>
  <c r="T222" i="2"/>
  <c r="O222" i="2"/>
  <c r="BK221" i="2"/>
  <c r="BL221" i="2" s="1"/>
  <c r="BF221" i="2"/>
  <c r="BG221" i="2" s="1"/>
  <c r="BA221" i="2"/>
  <c r="BB221" i="2" s="1"/>
  <c r="AV221" i="2"/>
  <c r="AW221" i="2" s="1"/>
  <c r="AO221" i="2"/>
  <c r="AP221" i="2" s="1"/>
  <c r="AJ221" i="2"/>
  <c r="AK221" i="2" s="1"/>
  <c r="AE221" i="2"/>
  <c r="AF221" i="2" s="1"/>
  <c r="Z221" i="2"/>
  <c r="AA221" i="2" s="1"/>
  <c r="T221" i="2"/>
  <c r="O221" i="2"/>
  <c r="BK220" i="2"/>
  <c r="BL220" i="2" s="1"/>
  <c r="BF220" i="2"/>
  <c r="BG220" i="2" s="1"/>
  <c r="BA220" i="2"/>
  <c r="BB220" i="2" s="1"/>
  <c r="AV220" i="2"/>
  <c r="AO220" i="2"/>
  <c r="AP220" i="2" s="1"/>
  <c r="AJ220" i="2"/>
  <c r="AK220" i="2" s="1"/>
  <c r="AE220" i="2"/>
  <c r="AF220" i="2" s="1"/>
  <c r="Z220" i="2"/>
  <c r="AA220" i="2" s="1"/>
  <c r="T220" i="2"/>
  <c r="O220" i="2"/>
  <c r="BK219" i="2"/>
  <c r="BL219" i="2" s="1"/>
  <c r="BF219" i="2"/>
  <c r="BG219" i="2" s="1"/>
  <c r="BA219" i="2"/>
  <c r="BB219" i="2" s="1"/>
  <c r="AV219" i="2"/>
  <c r="AO219" i="2"/>
  <c r="AP219" i="2" s="1"/>
  <c r="AJ219" i="2"/>
  <c r="AK219" i="2" s="1"/>
  <c r="AE219" i="2"/>
  <c r="AF219" i="2" s="1"/>
  <c r="Z219" i="2"/>
  <c r="AA219" i="2" s="1"/>
  <c r="T219" i="2"/>
  <c r="O219" i="2"/>
  <c r="BK218" i="2"/>
  <c r="BL218" i="2" s="1"/>
  <c r="BF218" i="2"/>
  <c r="BG218" i="2" s="1"/>
  <c r="BA218" i="2"/>
  <c r="BB218" i="2" s="1"/>
  <c r="AV218" i="2"/>
  <c r="AO218" i="2"/>
  <c r="AP218" i="2" s="1"/>
  <c r="AJ218" i="2"/>
  <c r="AK218" i="2" s="1"/>
  <c r="AE218" i="2"/>
  <c r="AF218" i="2" s="1"/>
  <c r="Z218" i="2"/>
  <c r="AA218" i="2" s="1"/>
  <c r="T218" i="2"/>
  <c r="O218" i="2"/>
  <c r="BK217" i="2"/>
  <c r="BL217" i="2" s="1"/>
  <c r="BF217" i="2"/>
  <c r="BG217" i="2" s="1"/>
  <c r="BA217" i="2"/>
  <c r="BB217" i="2" s="1"/>
  <c r="AV217" i="2"/>
  <c r="AW217" i="2" s="1"/>
  <c r="AO217" i="2"/>
  <c r="AP217" i="2" s="1"/>
  <c r="AJ217" i="2"/>
  <c r="AK217" i="2" s="1"/>
  <c r="AE217" i="2"/>
  <c r="AF217" i="2" s="1"/>
  <c r="Z217" i="2"/>
  <c r="AA217" i="2" s="1"/>
  <c r="T217" i="2"/>
  <c r="O217" i="2"/>
  <c r="BK216" i="2"/>
  <c r="BL216" i="2" s="1"/>
  <c r="BF216" i="2"/>
  <c r="BG216" i="2" s="1"/>
  <c r="BA216" i="2"/>
  <c r="AV216" i="2"/>
  <c r="AW216" i="2" s="1"/>
  <c r="AO216" i="2"/>
  <c r="AP216" i="2" s="1"/>
  <c r="AJ216" i="2"/>
  <c r="AK216" i="2" s="1"/>
  <c r="AE216" i="2"/>
  <c r="AF216" i="2" s="1"/>
  <c r="Z216" i="2"/>
  <c r="T216" i="2"/>
  <c r="O216" i="2"/>
  <c r="BK215" i="2"/>
  <c r="BL215" i="2" s="1"/>
  <c r="BF215" i="2"/>
  <c r="BG215" i="2" s="1"/>
  <c r="BA215" i="2"/>
  <c r="BB215" i="2" s="1"/>
  <c r="AV215" i="2"/>
  <c r="AW215" i="2" s="1"/>
  <c r="AO215" i="2"/>
  <c r="AP215" i="2" s="1"/>
  <c r="AJ215" i="2"/>
  <c r="AK215" i="2" s="1"/>
  <c r="AE215" i="2"/>
  <c r="AF215" i="2" s="1"/>
  <c r="Z215" i="2"/>
  <c r="T215" i="2"/>
  <c r="O215" i="2"/>
  <c r="BK214" i="2"/>
  <c r="BL214" i="2" s="1"/>
  <c r="BF214" i="2"/>
  <c r="BG214" i="2" s="1"/>
  <c r="BA214" i="2"/>
  <c r="AV214" i="2"/>
  <c r="AW214" i="2" s="1"/>
  <c r="AO214" i="2"/>
  <c r="AP214" i="2" s="1"/>
  <c r="AJ214" i="2"/>
  <c r="AK214" i="2" s="1"/>
  <c r="AE214" i="2"/>
  <c r="AF214" i="2" s="1"/>
  <c r="Z214" i="2"/>
  <c r="AA214" i="2" s="1"/>
  <c r="T214" i="2"/>
  <c r="O214" i="2"/>
  <c r="BK213" i="2"/>
  <c r="BL213" i="2" s="1"/>
  <c r="BF213" i="2"/>
  <c r="BG213" i="2" s="1"/>
  <c r="BA213" i="2"/>
  <c r="BB213" i="2" s="1"/>
  <c r="AV213" i="2"/>
  <c r="AW213" i="2" s="1"/>
  <c r="AO213" i="2"/>
  <c r="AP213" i="2" s="1"/>
  <c r="AJ213" i="2"/>
  <c r="AK213" i="2" s="1"/>
  <c r="AE213" i="2"/>
  <c r="AF213" i="2" s="1"/>
  <c r="Z213" i="2"/>
  <c r="T213" i="2"/>
  <c r="O213" i="2"/>
  <c r="BK212" i="2"/>
  <c r="BL212" i="2" s="1"/>
  <c r="BF212" i="2"/>
  <c r="BG212" i="2" s="1"/>
  <c r="BA212" i="2"/>
  <c r="BB212" i="2" s="1"/>
  <c r="AV212" i="2"/>
  <c r="AW212" i="2" s="1"/>
  <c r="AO212" i="2"/>
  <c r="AP212" i="2" s="1"/>
  <c r="AJ212" i="2"/>
  <c r="AK212" i="2" s="1"/>
  <c r="AE212" i="2"/>
  <c r="AF212" i="2" s="1"/>
  <c r="Z212" i="2"/>
  <c r="AA212" i="2" s="1"/>
  <c r="T212" i="2"/>
  <c r="O212" i="2"/>
  <c r="BK211" i="2"/>
  <c r="BL211" i="2" s="1"/>
  <c r="BF211" i="2"/>
  <c r="BG211" i="2" s="1"/>
  <c r="BA211" i="2"/>
  <c r="BB211" i="2" s="1"/>
  <c r="AV211" i="2"/>
  <c r="AW211" i="2" s="1"/>
  <c r="AO211" i="2"/>
  <c r="AP211" i="2" s="1"/>
  <c r="AJ211" i="2"/>
  <c r="AK211" i="2" s="1"/>
  <c r="AE211" i="2"/>
  <c r="AF211" i="2" s="1"/>
  <c r="Z211" i="2"/>
  <c r="AA211" i="2" s="1"/>
  <c r="T211" i="2"/>
  <c r="O211" i="2"/>
  <c r="BK210" i="2"/>
  <c r="BL210" i="2" s="1"/>
  <c r="BF210" i="2"/>
  <c r="BG210" i="2" s="1"/>
  <c r="BA210" i="2"/>
  <c r="BB210" i="2" s="1"/>
  <c r="AV210" i="2"/>
  <c r="AW210" i="2" s="1"/>
  <c r="AO210" i="2"/>
  <c r="AP210" i="2" s="1"/>
  <c r="AJ210" i="2"/>
  <c r="AK210" i="2" s="1"/>
  <c r="AE210" i="2"/>
  <c r="AF210" i="2" s="1"/>
  <c r="Z210" i="2"/>
  <c r="T210" i="2"/>
  <c r="O210" i="2"/>
  <c r="BK209" i="2"/>
  <c r="BL209" i="2" s="1"/>
  <c r="BF209" i="2"/>
  <c r="BG209" i="2" s="1"/>
  <c r="BA209" i="2"/>
  <c r="BB209" i="2" s="1"/>
  <c r="AV209" i="2"/>
  <c r="AW209" i="2" s="1"/>
  <c r="AO209" i="2"/>
  <c r="AP209" i="2" s="1"/>
  <c r="AJ209" i="2"/>
  <c r="AK209" i="2" s="1"/>
  <c r="AE209" i="2"/>
  <c r="AF209" i="2" s="1"/>
  <c r="Z209" i="2"/>
  <c r="AA209" i="2" s="1"/>
  <c r="T209" i="2"/>
  <c r="O209" i="2"/>
  <c r="BK208" i="2"/>
  <c r="BL208" i="2" s="1"/>
  <c r="BF208" i="2"/>
  <c r="BG208" i="2" s="1"/>
  <c r="BA208" i="2"/>
  <c r="BB208" i="2" s="1"/>
  <c r="AV208" i="2"/>
  <c r="AO208" i="2"/>
  <c r="AP208" i="2" s="1"/>
  <c r="AJ208" i="2"/>
  <c r="AK208" i="2" s="1"/>
  <c r="AE208" i="2"/>
  <c r="AF208" i="2" s="1"/>
  <c r="Z208" i="2"/>
  <c r="T208" i="2"/>
  <c r="O208" i="2"/>
  <c r="BK207" i="2"/>
  <c r="BL207" i="2" s="1"/>
  <c r="BF207" i="2"/>
  <c r="BG207" i="2" s="1"/>
  <c r="BA207" i="2"/>
  <c r="BB207" i="2" s="1"/>
  <c r="AV207" i="2"/>
  <c r="AW207" i="2" s="1"/>
  <c r="AO207" i="2"/>
  <c r="AP207" i="2" s="1"/>
  <c r="AJ207" i="2"/>
  <c r="AK207" i="2" s="1"/>
  <c r="AE207" i="2"/>
  <c r="AF207" i="2" s="1"/>
  <c r="Z207" i="2"/>
  <c r="AA207" i="2" s="1"/>
  <c r="T207" i="2"/>
  <c r="O207" i="2"/>
  <c r="BK206" i="2"/>
  <c r="BL206" i="2" s="1"/>
  <c r="BF206" i="2"/>
  <c r="BG206" i="2" s="1"/>
  <c r="BA206" i="2"/>
  <c r="BB206" i="2" s="1"/>
  <c r="AV206" i="2"/>
  <c r="AO206" i="2"/>
  <c r="AP206" i="2" s="1"/>
  <c r="AJ206" i="2"/>
  <c r="AK206" i="2" s="1"/>
  <c r="AE206" i="2"/>
  <c r="AF206" i="2" s="1"/>
  <c r="Z206" i="2"/>
  <c r="AA206" i="2" s="1"/>
  <c r="T206" i="2"/>
  <c r="O206" i="2"/>
  <c r="BK205" i="2"/>
  <c r="BL205" i="2" s="1"/>
  <c r="BF205" i="2"/>
  <c r="BG205" i="2" s="1"/>
  <c r="BA205" i="2"/>
  <c r="BB205" i="2" s="1"/>
  <c r="AV205" i="2"/>
  <c r="AO205" i="2"/>
  <c r="AP205" i="2" s="1"/>
  <c r="AJ205" i="2"/>
  <c r="AK205" i="2" s="1"/>
  <c r="AE205" i="2"/>
  <c r="AF205" i="2" s="1"/>
  <c r="Z205" i="2"/>
  <c r="T205" i="2"/>
  <c r="O205" i="2"/>
  <c r="BK204" i="2"/>
  <c r="BL204" i="2" s="1"/>
  <c r="BF204" i="2"/>
  <c r="BG204" i="2" s="1"/>
  <c r="BA204" i="2"/>
  <c r="BB204" i="2" s="1"/>
  <c r="AV204" i="2"/>
  <c r="AO204" i="2"/>
  <c r="AJ204" i="2"/>
  <c r="AK204" i="2" s="1"/>
  <c r="AE204" i="2"/>
  <c r="AF204" i="2" s="1"/>
  <c r="Z204" i="2"/>
  <c r="AA204" i="2" s="1"/>
  <c r="T204" i="2"/>
  <c r="O204" i="2"/>
  <c r="BK203" i="2"/>
  <c r="BL203" i="2" s="1"/>
  <c r="BF203" i="2"/>
  <c r="BG203" i="2" s="1"/>
  <c r="BA203" i="2"/>
  <c r="BB203" i="2" s="1"/>
  <c r="AV203" i="2"/>
  <c r="AW203" i="2" s="1"/>
  <c r="AO203" i="2"/>
  <c r="AP203" i="2" s="1"/>
  <c r="AJ203" i="2"/>
  <c r="AK203" i="2" s="1"/>
  <c r="AE203" i="2"/>
  <c r="AF203" i="2" s="1"/>
  <c r="Z203" i="2"/>
  <c r="T203" i="2"/>
  <c r="O203" i="2"/>
  <c r="BK202" i="2"/>
  <c r="BL202" i="2" s="1"/>
  <c r="BF202" i="2"/>
  <c r="BG202" i="2" s="1"/>
  <c r="BA202" i="2"/>
  <c r="BB202" i="2" s="1"/>
  <c r="AV202" i="2"/>
  <c r="AO202" i="2"/>
  <c r="AP202" i="2" s="1"/>
  <c r="AJ202" i="2"/>
  <c r="AE202" i="2"/>
  <c r="AF202" i="2" s="1"/>
  <c r="Z202" i="2"/>
  <c r="AA202" i="2" s="1"/>
  <c r="T202" i="2"/>
  <c r="O202" i="2"/>
  <c r="BK201" i="2"/>
  <c r="BL201" i="2" s="1"/>
  <c r="BF201" i="2"/>
  <c r="BG201" i="2" s="1"/>
  <c r="BA201" i="2"/>
  <c r="BB201" i="2" s="1"/>
  <c r="AV201" i="2"/>
  <c r="AO201" i="2"/>
  <c r="AP201" i="2" s="1"/>
  <c r="AJ201" i="2"/>
  <c r="AK201" i="2" s="1"/>
  <c r="AE201" i="2"/>
  <c r="AF201" i="2" s="1"/>
  <c r="Z201" i="2"/>
  <c r="AA201" i="2" s="1"/>
  <c r="T201" i="2"/>
  <c r="O201" i="2"/>
  <c r="BK200" i="2"/>
  <c r="BL200" i="2" s="1"/>
  <c r="BF200" i="2"/>
  <c r="BA200" i="2"/>
  <c r="BB200" i="2" s="1"/>
  <c r="AV200" i="2"/>
  <c r="AW200" i="2" s="1"/>
  <c r="AO200" i="2"/>
  <c r="AP200" i="2" s="1"/>
  <c r="AJ200" i="2"/>
  <c r="AK200" i="2" s="1"/>
  <c r="AE200" i="2"/>
  <c r="AF200" i="2" s="1"/>
  <c r="Z200" i="2"/>
  <c r="T200" i="2"/>
  <c r="O200" i="2"/>
  <c r="BK199" i="2"/>
  <c r="BL199" i="2" s="1"/>
  <c r="BF199" i="2"/>
  <c r="BG199" i="2" s="1"/>
  <c r="BA199" i="2"/>
  <c r="BB199" i="2" s="1"/>
  <c r="AV199" i="2"/>
  <c r="AW199" i="2" s="1"/>
  <c r="AO199" i="2"/>
  <c r="AP199" i="2" s="1"/>
  <c r="AJ199" i="2"/>
  <c r="AK199" i="2" s="1"/>
  <c r="AE199" i="2"/>
  <c r="AF199" i="2" s="1"/>
  <c r="Z199" i="2"/>
  <c r="T199" i="2"/>
  <c r="O199" i="2"/>
  <c r="BK198" i="2"/>
  <c r="BF198" i="2"/>
  <c r="BG198" i="2" s="1"/>
  <c r="BA198" i="2"/>
  <c r="BB198" i="2" s="1"/>
  <c r="AV198" i="2"/>
  <c r="AW198" i="2" s="1"/>
  <c r="AO198" i="2"/>
  <c r="AP198" i="2" s="1"/>
  <c r="AJ198" i="2"/>
  <c r="AK198" i="2" s="1"/>
  <c r="AE198" i="2"/>
  <c r="AF198" i="2" s="1"/>
  <c r="Z198" i="2"/>
  <c r="T198" i="2"/>
  <c r="O198" i="2"/>
  <c r="BK197" i="2"/>
  <c r="BL197" i="2" s="1"/>
  <c r="BF197" i="2"/>
  <c r="BG197" i="2" s="1"/>
  <c r="BA197" i="2"/>
  <c r="BB197" i="2" s="1"/>
  <c r="AV197" i="2"/>
  <c r="AO197" i="2"/>
  <c r="AP197" i="2" s="1"/>
  <c r="AJ197" i="2"/>
  <c r="AK197" i="2" s="1"/>
  <c r="AE197" i="2"/>
  <c r="AF197" i="2" s="1"/>
  <c r="Z197" i="2"/>
  <c r="T197" i="2"/>
  <c r="O197" i="2"/>
  <c r="BK196" i="2"/>
  <c r="BL196" i="2" s="1"/>
  <c r="BF196" i="2"/>
  <c r="BA196" i="2"/>
  <c r="BB196" i="2" s="1"/>
  <c r="AV196" i="2"/>
  <c r="AW196" i="2" s="1"/>
  <c r="AO196" i="2"/>
  <c r="AP196" i="2" s="1"/>
  <c r="AJ196" i="2"/>
  <c r="AK196" i="2" s="1"/>
  <c r="AE196" i="2"/>
  <c r="AF196" i="2" s="1"/>
  <c r="Z196" i="2"/>
  <c r="T196" i="2"/>
  <c r="O196" i="2"/>
  <c r="BK195" i="2"/>
  <c r="BL195" i="2" s="1"/>
  <c r="BF195" i="2"/>
  <c r="BG195" i="2" s="1"/>
  <c r="BA195" i="2"/>
  <c r="BB195" i="2" s="1"/>
  <c r="AV195" i="2"/>
  <c r="AW195" i="2" s="1"/>
  <c r="AO195" i="2"/>
  <c r="AP195" i="2" s="1"/>
  <c r="AJ195" i="2"/>
  <c r="AK195" i="2" s="1"/>
  <c r="AE195" i="2"/>
  <c r="AF195" i="2" s="1"/>
  <c r="Z195" i="2"/>
  <c r="AA195" i="2" s="1"/>
  <c r="T195" i="2"/>
  <c r="O195" i="2"/>
  <c r="BK194" i="2"/>
  <c r="BL194" i="2" s="1"/>
  <c r="BF194" i="2"/>
  <c r="BG194" i="2" s="1"/>
  <c r="BA194" i="2"/>
  <c r="BB194" i="2" s="1"/>
  <c r="AV194" i="2"/>
  <c r="AW194" i="2" s="1"/>
  <c r="AO194" i="2"/>
  <c r="AP194" i="2" s="1"/>
  <c r="AJ194" i="2"/>
  <c r="AK194" i="2" s="1"/>
  <c r="AE194" i="2"/>
  <c r="AF194" i="2" s="1"/>
  <c r="Z194" i="2"/>
  <c r="T194" i="2"/>
  <c r="O194" i="2"/>
  <c r="BK193" i="2"/>
  <c r="BL193" i="2" s="1"/>
  <c r="BF193" i="2"/>
  <c r="BG193" i="2" s="1"/>
  <c r="BA193" i="2"/>
  <c r="BB193" i="2" s="1"/>
  <c r="AV193" i="2"/>
  <c r="AO193" i="2"/>
  <c r="AP193" i="2" s="1"/>
  <c r="AJ193" i="2"/>
  <c r="AK193" i="2" s="1"/>
  <c r="AE193" i="2"/>
  <c r="AF193" i="2" s="1"/>
  <c r="Z193" i="2"/>
  <c r="AA193" i="2" s="1"/>
  <c r="T193" i="2"/>
  <c r="O193" i="2"/>
  <c r="BK192" i="2"/>
  <c r="BL192" i="2" s="1"/>
  <c r="BF192" i="2"/>
  <c r="BG192" i="2" s="1"/>
  <c r="BA192" i="2"/>
  <c r="AV192" i="2"/>
  <c r="AW192" i="2" s="1"/>
  <c r="AO192" i="2"/>
  <c r="AP192" i="2" s="1"/>
  <c r="AJ192" i="2"/>
  <c r="AK192" i="2" s="1"/>
  <c r="AE192" i="2"/>
  <c r="AF192" i="2" s="1"/>
  <c r="Z192" i="2"/>
  <c r="AA192" i="2" s="1"/>
  <c r="T192" i="2"/>
  <c r="O192" i="2"/>
  <c r="BK191" i="2"/>
  <c r="BL191" i="2" s="1"/>
  <c r="BF191" i="2"/>
  <c r="BG191" i="2" s="1"/>
  <c r="BA191" i="2"/>
  <c r="BB191" i="2" s="1"/>
  <c r="AV191" i="2"/>
  <c r="AW191" i="2" s="1"/>
  <c r="AO191" i="2"/>
  <c r="AP191" i="2" s="1"/>
  <c r="AJ191" i="2"/>
  <c r="AK191" i="2" s="1"/>
  <c r="AE191" i="2"/>
  <c r="AF191" i="2" s="1"/>
  <c r="Z191" i="2"/>
  <c r="T191" i="2"/>
  <c r="O191" i="2"/>
  <c r="BK190" i="2"/>
  <c r="BL190" i="2" s="1"/>
  <c r="BF190" i="2"/>
  <c r="BG190" i="2" s="1"/>
  <c r="BA190" i="2"/>
  <c r="BB190" i="2" s="1"/>
  <c r="AV190" i="2"/>
  <c r="AO190" i="2"/>
  <c r="AP190" i="2" s="1"/>
  <c r="AJ190" i="2"/>
  <c r="AE190" i="2"/>
  <c r="AF190" i="2" s="1"/>
  <c r="Z190" i="2"/>
  <c r="AA190" i="2" s="1"/>
  <c r="T190" i="2"/>
  <c r="O190" i="2"/>
  <c r="BK189" i="2"/>
  <c r="BL189" i="2" s="1"/>
  <c r="BF189" i="2"/>
  <c r="BG189" i="2" s="1"/>
  <c r="BA189" i="2"/>
  <c r="BB189" i="2" s="1"/>
  <c r="AV189" i="2"/>
  <c r="AW189" i="2" s="1"/>
  <c r="AO189" i="2"/>
  <c r="AP189" i="2" s="1"/>
  <c r="AJ189" i="2"/>
  <c r="AK189" i="2" s="1"/>
  <c r="AE189" i="2"/>
  <c r="AF189" i="2" s="1"/>
  <c r="Z189" i="2"/>
  <c r="AA189" i="2" s="1"/>
  <c r="T189" i="2"/>
  <c r="O189" i="2"/>
  <c r="BK188" i="2"/>
  <c r="BL188" i="2" s="1"/>
  <c r="BF188" i="2"/>
  <c r="BG188" i="2" s="1"/>
  <c r="BA188" i="2"/>
  <c r="BB188" i="2" s="1"/>
  <c r="AV188" i="2"/>
  <c r="AO188" i="2"/>
  <c r="AP188" i="2" s="1"/>
  <c r="AJ188" i="2"/>
  <c r="AK188" i="2" s="1"/>
  <c r="AE188" i="2"/>
  <c r="AF188" i="2" s="1"/>
  <c r="Z188" i="2"/>
  <c r="AA188" i="2" s="1"/>
  <c r="T188" i="2"/>
  <c r="O188" i="2"/>
  <c r="BK187" i="2"/>
  <c r="BL187" i="2" s="1"/>
  <c r="BF187" i="2"/>
  <c r="BG187" i="2" s="1"/>
  <c r="BA187" i="2"/>
  <c r="BB187" i="2" s="1"/>
  <c r="AV187" i="2"/>
  <c r="AW187" i="2" s="1"/>
  <c r="AO187" i="2"/>
  <c r="AP187" i="2" s="1"/>
  <c r="AJ187" i="2"/>
  <c r="AK187" i="2" s="1"/>
  <c r="AE187" i="2"/>
  <c r="AF187" i="2" s="1"/>
  <c r="Z187" i="2"/>
  <c r="T187" i="2"/>
  <c r="O187" i="2"/>
  <c r="BK186" i="2"/>
  <c r="BL186" i="2" s="1"/>
  <c r="BF186" i="2"/>
  <c r="BG186" i="2" s="1"/>
  <c r="BA186" i="2"/>
  <c r="BB186" i="2" s="1"/>
  <c r="AV186" i="2"/>
  <c r="AO186" i="2"/>
  <c r="AP186" i="2" s="1"/>
  <c r="AJ186" i="2"/>
  <c r="AE186" i="2"/>
  <c r="AF186" i="2" s="1"/>
  <c r="Z186" i="2"/>
  <c r="AA186" i="2" s="1"/>
  <c r="T186" i="2"/>
  <c r="O186" i="2"/>
  <c r="BK185" i="2"/>
  <c r="BL185" i="2" s="1"/>
  <c r="BF185" i="2"/>
  <c r="BG185" i="2" s="1"/>
  <c r="BA185" i="2"/>
  <c r="BB185" i="2" s="1"/>
  <c r="AV185" i="2"/>
  <c r="AW185" i="2" s="1"/>
  <c r="AO185" i="2"/>
  <c r="AP185" i="2" s="1"/>
  <c r="AJ185" i="2"/>
  <c r="AK185" i="2" s="1"/>
  <c r="AE185" i="2"/>
  <c r="AF185" i="2" s="1"/>
  <c r="Z185" i="2"/>
  <c r="AA185" i="2" s="1"/>
  <c r="T185" i="2"/>
  <c r="O185" i="2"/>
  <c r="BK184" i="2"/>
  <c r="BL184" i="2" s="1"/>
  <c r="BF184" i="2"/>
  <c r="BG184" i="2" s="1"/>
  <c r="BA184" i="2"/>
  <c r="BB184" i="2" s="1"/>
  <c r="AV184" i="2"/>
  <c r="AO184" i="2"/>
  <c r="AP184" i="2" s="1"/>
  <c r="AJ184" i="2"/>
  <c r="AK184" i="2" s="1"/>
  <c r="AE184" i="2"/>
  <c r="AF184" i="2" s="1"/>
  <c r="Z184" i="2"/>
  <c r="T184" i="2"/>
  <c r="O184" i="2"/>
  <c r="BK183" i="2"/>
  <c r="BL183" i="2" s="1"/>
  <c r="BF183" i="2"/>
  <c r="BG183" i="2" s="1"/>
  <c r="BA183" i="2"/>
  <c r="BB183" i="2" s="1"/>
  <c r="AV183" i="2"/>
  <c r="AW183" i="2" s="1"/>
  <c r="AO183" i="2"/>
  <c r="AP183" i="2" s="1"/>
  <c r="AJ183" i="2"/>
  <c r="AK183" i="2" s="1"/>
  <c r="AE183" i="2"/>
  <c r="AF183" i="2" s="1"/>
  <c r="Z183" i="2"/>
  <c r="AA183" i="2" s="1"/>
  <c r="T183" i="2"/>
  <c r="O183" i="2"/>
  <c r="BK182" i="2"/>
  <c r="BL182" i="2" s="1"/>
  <c r="BF182" i="2"/>
  <c r="BA182" i="2"/>
  <c r="BB182" i="2" s="1"/>
  <c r="AV182" i="2"/>
  <c r="AW182" i="2" s="1"/>
  <c r="AO182" i="2"/>
  <c r="AP182" i="2" s="1"/>
  <c r="AJ182" i="2"/>
  <c r="AK182" i="2" s="1"/>
  <c r="AE182" i="2"/>
  <c r="AF182" i="2" s="1"/>
  <c r="Z182" i="2"/>
  <c r="AA182" i="2" s="1"/>
  <c r="T182" i="2"/>
  <c r="O182" i="2"/>
  <c r="BK181" i="2"/>
  <c r="BL181" i="2" s="1"/>
  <c r="BF181" i="2"/>
  <c r="BG181" i="2" s="1"/>
  <c r="BA181" i="2"/>
  <c r="BB181" i="2" s="1"/>
  <c r="AV181" i="2"/>
  <c r="AO181" i="2"/>
  <c r="AP181" i="2" s="1"/>
  <c r="AJ181" i="2"/>
  <c r="AK181" i="2" s="1"/>
  <c r="AE181" i="2"/>
  <c r="AF181" i="2" s="1"/>
  <c r="Z181" i="2"/>
  <c r="T181" i="2"/>
  <c r="O181" i="2"/>
  <c r="BK180" i="2"/>
  <c r="BL180" i="2" s="1"/>
  <c r="BF180" i="2"/>
  <c r="BA180" i="2"/>
  <c r="BB180" i="2" s="1"/>
  <c r="AV180" i="2"/>
  <c r="AW180" i="2" s="1"/>
  <c r="AO180" i="2"/>
  <c r="AP180" i="2" s="1"/>
  <c r="AJ180" i="2"/>
  <c r="AK180" i="2" s="1"/>
  <c r="AE180" i="2"/>
  <c r="AF180" i="2" s="1"/>
  <c r="Z180" i="2"/>
  <c r="T180" i="2"/>
  <c r="O180" i="2"/>
  <c r="BK179" i="2"/>
  <c r="BL179" i="2" s="1"/>
  <c r="BF179" i="2"/>
  <c r="BG179" i="2" s="1"/>
  <c r="BA179" i="2"/>
  <c r="BB179" i="2" s="1"/>
  <c r="AV179" i="2"/>
  <c r="AO179" i="2"/>
  <c r="AP179" i="2" s="1"/>
  <c r="AJ179" i="2"/>
  <c r="AK179" i="2" s="1"/>
  <c r="AE179" i="2"/>
  <c r="AF179" i="2" s="1"/>
  <c r="Z179" i="2"/>
  <c r="T179" i="2"/>
  <c r="O179" i="2"/>
  <c r="BK178" i="2"/>
  <c r="BL178" i="2" s="1"/>
  <c r="BF178" i="2"/>
  <c r="BG178" i="2" s="1"/>
  <c r="BA178" i="2"/>
  <c r="BB178" i="2" s="1"/>
  <c r="AV178" i="2"/>
  <c r="AW178" i="2" s="1"/>
  <c r="AO178" i="2"/>
  <c r="AP178" i="2" s="1"/>
  <c r="AJ178" i="2"/>
  <c r="AK178" i="2" s="1"/>
  <c r="AE178" i="2"/>
  <c r="AF178" i="2" s="1"/>
  <c r="Z178" i="2"/>
  <c r="T178" i="2"/>
  <c r="O178" i="2"/>
  <c r="BK177" i="2"/>
  <c r="BL177" i="2" s="1"/>
  <c r="BF177" i="2"/>
  <c r="BG177" i="2" s="1"/>
  <c r="BA177" i="2"/>
  <c r="BB177" i="2" s="1"/>
  <c r="AV177" i="2"/>
  <c r="AO177" i="2"/>
  <c r="AP177" i="2" s="1"/>
  <c r="AJ177" i="2"/>
  <c r="AK177" i="2" s="1"/>
  <c r="AE177" i="2"/>
  <c r="AF177" i="2" s="1"/>
  <c r="Z177" i="2"/>
  <c r="AA177" i="2" s="1"/>
  <c r="T177" i="2"/>
  <c r="O177" i="2"/>
  <c r="BK176" i="2"/>
  <c r="BL176" i="2" s="1"/>
  <c r="BF176" i="2"/>
  <c r="BG176" i="2" s="1"/>
  <c r="BA176" i="2"/>
  <c r="BB176" i="2" s="1"/>
  <c r="AV176" i="2"/>
  <c r="AW176" i="2" s="1"/>
  <c r="AO176" i="2"/>
  <c r="AP176" i="2" s="1"/>
  <c r="AJ176" i="2"/>
  <c r="AK176" i="2" s="1"/>
  <c r="AE176" i="2"/>
  <c r="AF176" i="2" s="1"/>
  <c r="Z176" i="2"/>
  <c r="AA176" i="2" s="1"/>
  <c r="T176" i="2"/>
  <c r="O176" i="2"/>
  <c r="BK175" i="2"/>
  <c r="BL175" i="2" s="1"/>
  <c r="BF175" i="2"/>
  <c r="BG175" i="2" s="1"/>
  <c r="BA175" i="2"/>
  <c r="BB175" i="2" s="1"/>
  <c r="AV175" i="2"/>
  <c r="AW175" i="2" s="1"/>
  <c r="AO175" i="2"/>
  <c r="AP175" i="2" s="1"/>
  <c r="AJ175" i="2"/>
  <c r="AK175" i="2" s="1"/>
  <c r="AE175" i="2"/>
  <c r="AF175" i="2" s="1"/>
  <c r="Z175" i="2"/>
  <c r="AA175" i="2" s="1"/>
  <c r="T175" i="2"/>
  <c r="O175" i="2"/>
  <c r="BK174" i="2"/>
  <c r="BL174" i="2" s="1"/>
  <c r="BF174" i="2"/>
  <c r="BG174" i="2" s="1"/>
  <c r="BA174" i="2"/>
  <c r="BB174" i="2" s="1"/>
  <c r="AV174" i="2"/>
  <c r="AO174" i="2"/>
  <c r="AP174" i="2" s="1"/>
  <c r="AJ174" i="2"/>
  <c r="AK174" i="2" s="1"/>
  <c r="AE174" i="2"/>
  <c r="AF174" i="2" s="1"/>
  <c r="Z174" i="2"/>
  <c r="T174" i="2"/>
  <c r="O174" i="2"/>
  <c r="BK173" i="2"/>
  <c r="BL173" i="2" s="1"/>
  <c r="BF173" i="2"/>
  <c r="BG173" i="2" s="1"/>
  <c r="BA173" i="2"/>
  <c r="BB173" i="2" s="1"/>
  <c r="AV173" i="2"/>
  <c r="AO173" i="2"/>
  <c r="AP173" i="2" s="1"/>
  <c r="AJ173" i="2"/>
  <c r="AK173" i="2" s="1"/>
  <c r="AE173" i="2"/>
  <c r="AF173" i="2" s="1"/>
  <c r="Z173" i="2"/>
  <c r="T173" i="2"/>
  <c r="O173" i="2"/>
  <c r="BK172" i="2"/>
  <c r="BL172" i="2" s="1"/>
  <c r="BF172" i="2"/>
  <c r="BG172" i="2" s="1"/>
  <c r="BA172" i="2"/>
  <c r="BB172" i="2" s="1"/>
  <c r="AV172" i="2"/>
  <c r="AO172" i="2"/>
  <c r="AJ172" i="2"/>
  <c r="AK172" i="2" s="1"/>
  <c r="AE172" i="2"/>
  <c r="AF172" i="2" s="1"/>
  <c r="Z172" i="2"/>
  <c r="AA172" i="2" s="1"/>
  <c r="T172" i="2"/>
  <c r="O172" i="2"/>
  <c r="BK171" i="2"/>
  <c r="BL171" i="2" s="1"/>
  <c r="BF171" i="2"/>
  <c r="BG171" i="2" s="1"/>
  <c r="BA171" i="2"/>
  <c r="BB171" i="2" s="1"/>
  <c r="AV171" i="2"/>
  <c r="AO171" i="2"/>
  <c r="AP171" i="2" s="1"/>
  <c r="AJ171" i="2"/>
  <c r="AE171" i="2"/>
  <c r="AF171" i="2" s="1"/>
  <c r="Z171" i="2"/>
  <c r="AA171" i="2" s="1"/>
  <c r="T171" i="2"/>
  <c r="O171" i="2"/>
  <c r="BK170" i="2"/>
  <c r="BL170" i="2" s="1"/>
  <c r="BF170" i="2"/>
  <c r="BG170" i="2" s="1"/>
  <c r="BA170" i="2"/>
  <c r="BB170" i="2" s="1"/>
  <c r="AV170" i="2"/>
  <c r="AO170" i="2"/>
  <c r="AP170" i="2" s="1"/>
  <c r="AJ170" i="2"/>
  <c r="AK170" i="2" s="1"/>
  <c r="AE170" i="2"/>
  <c r="AF170" i="2" s="1"/>
  <c r="Z170" i="2"/>
  <c r="AA170" i="2" s="1"/>
  <c r="T170" i="2"/>
  <c r="O170" i="2"/>
  <c r="BK169" i="2"/>
  <c r="BL169" i="2" s="1"/>
  <c r="BF169" i="2"/>
  <c r="BG169" i="2" s="1"/>
  <c r="BA169" i="2"/>
  <c r="BB169" i="2" s="1"/>
  <c r="AV169" i="2"/>
  <c r="AW169" i="2" s="1"/>
  <c r="AO169" i="2"/>
  <c r="AP169" i="2" s="1"/>
  <c r="AJ169" i="2"/>
  <c r="AK169" i="2" s="1"/>
  <c r="AE169" i="2"/>
  <c r="AF169" i="2" s="1"/>
  <c r="Z169" i="2"/>
  <c r="AA169" i="2" s="1"/>
  <c r="T169" i="2"/>
  <c r="O169" i="2"/>
  <c r="BK168" i="2"/>
  <c r="BL168" i="2" s="1"/>
  <c r="BF168" i="2"/>
  <c r="BG168" i="2" s="1"/>
  <c r="BA168" i="2"/>
  <c r="BB168" i="2" s="1"/>
  <c r="AV168" i="2"/>
  <c r="AO168" i="2"/>
  <c r="AP168" i="2" s="1"/>
  <c r="AJ168" i="2"/>
  <c r="AK168" i="2" s="1"/>
  <c r="AE168" i="2"/>
  <c r="AF168" i="2" s="1"/>
  <c r="Z168" i="2"/>
  <c r="T168" i="2"/>
  <c r="O168" i="2"/>
  <c r="BK167" i="2"/>
  <c r="BL167" i="2" s="1"/>
  <c r="BF167" i="2"/>
  <c r="BG167" i="2" s="1"/>
  <c r="BA167" i="2"/>
  <c r="BB167" i="2" s="1"/>
  <c r="AV167" i="2"/>
  <c r="AW167" i="2" s="1"/>
  <c r="AO167" i="2"/>
  <c r="AP167" i="2" s="1"/>
  <c r="AJ167" i="2"/>
  <c r="AK167" i="2" s="1"/>
  <c r="AE167" i="2"/>
  <c r="AF167" i="2" s="1"/>
  <c r="Z167" i="2"/>
  <c r="AA167" i="2" s="1"/>
  <c r="T167" i="2"/>
  <c r="O167" i="2"/>
  <c r="BK166" i="2"/>
  <c r="BL166" i="2" s="1"/>
  <c r="BF166" i="2"/>
  <c r="BG166" i="2" s="1"/>
  <c r="BA166" i="2"/>
  <c r="BB166" i="2" s="1"/>
  <c r="AV166" i="2"/>
  <c r="AW166" i="2" s="1"/>
  <c r="AO166" i="2"/>
  <c r="AP166" i="2" s="1"/>
  <c r="AJ166" i="2"/>
  <c r="AK166" i="2" s="1"/>
  <c r="AE166" i="2"/>
  <c r="AF166" i="2" s="1"/>
  <c r="Z166" i="2"/>
  <c r="T166" i="2"/>
  <c r="O166" i="2"/>
  <c r="BK165" i="2"/>
  <c r="BL165" i="2" s="1"/>
  <c r="BF165" i="2"/>
  <c r="BG165" i="2" s="1"/>
  <c r="BA165" i="2"/>
  <c r="BB165" i="2" s="1"/>
  <c r="AV165" i="2"/>
  <c r="AO165" i="2"/>
  <c r="AJ165" i="2"/>
  <c r="AK165" i="2" s="1"/>
  <c r="AE165" i="2"/>
  <c r="AF165" i="2" s="1"/>
  <c r="Z165" i="2"/>
  <c r="AA165" i="2" s="1"/>
  <c r="T165" i="2"/>
  <c r="O165" i="2"/>
  <c r="BK164" i="2"/>
  <c r="BL164" i="2" s="1"/>
  <c r="BF164" i="2"/>
  <c r="BG164" i="2" s="1"/>
  <c r="BA164" i="2"/>
  <c r="BB164" i="2" s="1"/>
  <c r="AV164" i="2"/>
  <c r="AO164" i="2"/>
  <c r="AP164" i="2" s="1"/>
  <c r="AJ164" i="2"/>
  <c r="AE164" i="2"/>
  <c r="AF164" i="2" s="1"/>
  <c r="Z164" i="2"/>
  <c r="AA164" i="2" s="1"/>
  <c r="T164" i="2"/>
  <c r="O164" i="2"/>
  <c r="BK163" i="2"/>
  <c r="BL163" i="2" s="1"/>
  <c r="BF163" i="2"/>
  <c r="BG163" i="2" s="1"/>
  <c r="BA163" i="2"/>
  <c r="BB163" i="2" s="1"/>
  <c r="AV163" i="2"/>
  <c r="AO163" i="2"/>
  <c r="AP163" i="2" s="1"/>
  <c r="AJ163" i="2"/>
  <c r="AK163" i="2" s="1"/>
  <c r="AE163" i="2"/>
  <c r="AF163" i="2" s="1"/>
  <c r="Z163" i="2"/>
  <c r="AA163" i="2" s="1"/>
  <c r="T163" i="2"/>
  <c r="O163" i="2"/>
  <c r="BK162" i="2"/>
  <c r="BL162" i="2" s="1"/>
  <c r="BF162" i="2"/>
  <c r="BG162" i="2" s="1"/>
  <c r="BA162" i="2"/>
  <c r="AV162" i="2"/>
  <c r="AW162" i="2" s="1"/>
  <c r="AO162" i="2"/>
  <c r="AP162" i="2" s="1"/>
  <c r="AJ162" i="2"/>
  <c r="AK162" i="2" s="1"/>
  <c r="AE162" i="2"/>
  <c r="AF162" i="2" s="1"/>
  <c r="Z162" i="2"/>
  <c r="T162" i="2"/>
  <c r="O162" i="2"/>
  <c r="BK161" i="2"/>
  <c r="BL161" i="2" s="1"/>
  <c r="BF161" i="2"/>
  <c r="BG161" i="2" s="1"/>
  <c r="BA161" i="2"/>
  <c r="AV161" i="2"/>
  <c r="AW161" i="2" s="1"/>
  <c r="AO161" i="2"/>
  <c r="AP161" i="2" s="1"/>
  <c r="AJ161" i="2"/>
  <c r="AK161" i="2" s="1"/>
  <c r="AE161" i="2"/>
  <c r="AF161" i="2" s="1"/>
  <c r="Z161" i="2"/>
  <c r="AA161" i="2" s="1"/>
  <c r="T161" i="2"/>
  <c r="O161" i="2"/>
  <c r="BK160" i="2"/>
  <c r="BL160" i="2" s="1"/>
  <c r="BF160" i="2"/>
  <c r="BG160" i="2" s="1"/>
  <c r="BA160" i="2"/>
  <c r="BB160" i="2" s="1"/>
  <c r="AV160" i="2"/>
  <c r="AW160" i="2" s="1"/>
  <c r="AO160" i="2"/>
  <c r="AP160" i="2" s="1"/>
  <c r="AJ160" i="2"/>
  <c r="AK160" i="2" s="1"/>
  <c r="AE160" i="2"/>
  <c r="AF160" i="2" s="1"/>
  <c r="Z160" i="2"/>
  <c r="AA160" i="2" s="1"/>
  <c r="T160" i="2"/>
  <c r="O160" i="2"/>
  <c r="BK159" i="2"/>
  <c r="BL159" i="2" s="1"/>
  <c r="BF159" i="2"/>
  <c r="BG159" i="2" s="1"/>
  <c r="BA159" i="2"/>
  <c r="BB159" i="2" s="1"/>
  <c r="AV159" i="2"/>
  <c r="AW159" i="2" s="1"/>
  <c r="AO159" i="2"/>
  <c r="AP159" i="2" s="1"/>
  <c r="AJ159" i="2"/>
  <c r="AK159" i="2" s="1"/>
  <c r="AE159" i="2"/>
  <c r="AF159" i="2" s="1"/>
  <c r="Z159" i="2"/>
  <c r="T159" i="2"/>
  <c r="O159" i="2"/>
  <c r="BK158" i="2"/>
  <c r="BL158" i="2" s="1"/>
  <c r="BF158" i="2"/>
  <c r="BG158" i="2" s="1"/>
  <c r="BA158" i="2"/>
  <c r="BB158" i="2" s="1"/>
  <c r="AV158" i="2"/>
  <c r="AO158" i="2"/>
  <c r="AP158" i="2" s="1"/>
  <c r="AJ158" i="2"/>
  <c r="AK158" i="2" s="1"/>
  <c r="AE158" i="2"/>
  <c r="Z158" i="2"/>
  <c r="AA158" i="2" s="1"/>
  <c r="T158" i="2"/>
  <c r="O158" i="2"/>
  <c r="BK157" i="2"/>
  <c r="BL157" i="2" s="1"/>
  <c r="BF157" i="2"/>
  <c r="BG157" i="2" s="1"/>
  <c r="BA157" i="2"/>
  <c r="BB157" i="2" s="1"/>
  <c r="AV157" i="2"/>
  <c r="AW157" i="2" s="1"/>
  <c r="AO157" i="2"/>
  <c r="AP157" i="2" s="1"/>
  <c r="AJ157" i="2"/>
  <c r="AK157" i="2" s="1"/>
  <c r="AE157" i="2"/>
  <c r="AF157" i="2" s="1"/>
  <c r="Z157" i="2"/>
  <c r="T157" i="2"/>
  <c r="O157" i="2"/>
  <c r="BK156" i="2"/>
  <c r="BL156" i="2" s="1"/>
  <c r="BF156" i="2"/>
  <c r="BG156" i="2" s="1"/>
  <c r="BA156" i="2"/>
  <c r="BB156" i="2" s="1"/>
  <c r="AV156" i="2"/>
  <c r="AO156" i="2"/>
  <c r="AP156" i="2" s="1"/>
  <c r="AJ156" i="2"/>
  <c r="AK156" i="2" s="1"/>
  <c r="AE156" i="2"/>
  <c r="AF156" i="2" s="1"/>
  <c r="Z156" i="2"/>
  <c r="T156" i="2"/>
  <c r="O156" i="2"/>
  <c r="BK155" i="2"/>
  <c r="BL155" i="2" s="1"/>
  <c r="BF155" i="2"/>
  <c r="BG155" i="2" s="1"/>
  <c r="BA155" i="2"/>
  <c r="BB155" i="2" s="1"/>
  <c r="AV155" i="2"/>
  <c r="AW155" i="2" s="1"/>
  <c r="AO155" i="2"/>
  <c r="AP155" i="2" s="1"/>
  <c r="AJ155" i="2"/>
  <c r="AK155" i="2" s="1"/>
  <c r="AE155" i="2"/>
  <c r="AF155" i="2" s="1"/>
  <c r="Z155" i="2"/>
  <c r="AA155" i="2" s="1"/>
  <c r="T155" i="2"/>
  <c r="O155" i="2"/>
  <c r="BK154" i="2"/>
  <c r="BL154" i="2" s="1"/>
  <c r="BF154" i="2"/>
  <c r="BG154" i="2" s="1"/>
  <c r="BA154" i="2"/>
  <c r="BB154" i="2" s="1"/>
  <c r="AV154" i="2"/>
  <c r="AO154" i="2"/>
  <c r="AP154" i="2" s="1"/>
  <c r="AJ154" i="2"/>
  <c r="AK154" i="2" s="1"/>
  <c r="AE154" i="2"/>
  <c r="AF154" i="2" s="1"/>
  <c r="Z154" i="2"/>
  <c r="AA154" i="2" s="1"/>
  <c r="T154" i="2"/>
  <c r="O154" i="2"/>
  <c r="BK153" i="2"/>
  <c r="BL153" i="2" s="1"/>
  <c r="BF153" i="2"/>
  <c r="BG153" i="2" s="1"/>
  <c r="BA153" i="2"/>
  <c r="BB153" i="2" s="1"/>
  <c r="AV153" i="2"/>
  <c r="AW153" i="2" s="1"/>
  <c r="AO153" i="2"/>
  <c r="AP153" i="2" s="1"/>
  <c r="AJ153" i="2"/>
  <c r="AK153" i="2" s="1"/>
  <c r="AE153" i="2"/>
  <c r="AF153" i="2" s="1"/>
  <c r="Z153" i="2"/>
  <c r="AA153" i="2" s="1"/>
  <c r="T153" i="2"/>
  <c r="O153" i="2"/>
  <c r="BK152" i="2"/>
  <c r="BL152" i="2" s="1"/>
  <c r="BF152" i="2"/>
  <c r="BG152" i="2" s="1"/>
  <c r="BA152" i="2"/>
  <c r="BB152" i="2" s="1"/>
  <c r="AV152" i="2"/>
  <c r="AO152" i="2"/>
  <c r="AP152" i="2" s="1"/>
  <c r="AJ152" i="2"/>
  <c r="AK152" i="2" s="1"/>
  <c r="AE152" i="2"/>
  <c r="AF152" i="2" s="1"/>
  <c r="Z152" i="2"/>
  <c r="T152" i="2"/>
  <c r="O152" i="2"/>
  <c r="BK151" i="2"/>
  <c r="BL151" i="2" s="1"/>
  <c r="BF151" i="2"/>
  <c r="BG151" i="2" s="1"/>
  <c r="BA151" i="2"/>
  <c r="BB151" i="2" s="1"/>
  <c r="AV151" i="2"/>
  <c r="AO151" i="2"/>
  <c r="AP151" i="2" s="1"/>
  <c r="AJ151" i="2"/>
  <c r="AK151" i="2" s="1"/>
  <c r="AE151" i="2"/>
  <c r="AF151" i="2" s="1"/>
  <c r="Z151" i="2"/>
  <c r="AA151" i="2" s="1"/>
  <c r="T151" i="2"/>
  <c r="O151" i="2"/>
  <c r="BK150" i="2"/>
  <c r="BL150" i="2" s="1"/>
  <c r="BF150" i="2"/>
  <c r="BG150" i="2" s="1"/>
  <c r="BA150" i="2"/>
  <c r="AV150" i="2"/>
  <c r="AW150" i="2" s="1"/>
  <c r="AO150" i="2"/>
  <c r="AP150" i="2" s="1"/>
  <c r="AJ150" i="2"/>
  <c r="AK150" i="2" s="1"/>
  <c r="AE150" i="2"/>
  <c r="AF150" i="2" s="1"/>
  <c r="Z150" i="2"/>
  <c r="T150" i="2"/>
  <c r="O150" i="2"/>
  <c r="BK149" i="2"/>
  <c r="BL149" i="2" s="1"/>
  <c r="BF149" i="2"/>
  <c r="BG149" i="2" s="1"/>
  <c r="BA149" i="2"/>
  <c r="BB149" i="2" s="1"/>
  <c r="AV149" i="2"/>
  <c r="AW149" i="2" s="1"/>
  <c r="AO149" i="2"/>
  <c r="AP149" i="2" s="1"/>
  <c r="AJ149" i="2"/>
  <c r="AK149" i="2" s="1"/>
  <c r="AE149" i="2"/>
  <c r="AF149" i="2" s="1"/>
  <c r="Z149" i="2"/>
  <c r="AA149" i="2" s="1"/>
  <c r="T149" i="2"/>
  <c r="O149" i="2"/>
  <c r="BK148" i="2"/>
  <c r="BL148" i="2" s="1"/>
  <c r="BF148" i="2"/>
  <c r="BG148" i="2" s="1"/>
  <c r="BA148" i="2"/>
  <c r="BB148" i="2" s="1"/>
  <c r="AV148" i="2"/>
  <c r="AO148" i="2"/>
  <c r="AJ148" i="2"/>
  <c r="AK148" i="2" s="1"/>
  <c r="AE148" i="2"/>
  <c r="AF148" i="2" s="1"/>
  <c r="Z148" i="2"/>
  <c r="AA148" i="2" s="1"/>
  <c r="T148" i="2"/>
  <c r="O148" i="2"/>
  <c r="BK147" i="2"/>
  <c r="BL147" i="2" s="1"/>
  <c r="BF147" i="2"/>
  <c r="BG147" i="2" s="1"/>
  <c r="BA147" i="2"/>
  <c r="BB147" i="2" s="1"/>
  <c r="AV147" i="2"/>
  <c r="AW147" i="2" s="1"/>
  <c r="AO147" i="2"/>
  <c r="AP147" i="2" s="1"/>
  <c r="AJ147" i="2"/>
  <c r="AK147" i="2" s="1"/>
  <c r="AE147" i="2"/>
  <c r="AF147" i="2" s="1"/>
  <c r="Z147" i="2"/>
  <c r="AA147" i="2" s="1"/>
  <c r="T147" i="2"/>
  <c r="O147" i="2"/>
  <c r="BK146" i="2"/>
  <c r="BL146" i="2" s="1"/>
  <c r="BF146" i="2"/>
  <c r="BG146" i="2" s="1"/>
  <c r="BA146" i="2"/>
  <c r="BB146" i="2" s="1"/>
  <c r="AV146" i="2"/>
  <c r="AO146" i="2"/>
  <c r="AP146" i="2" s="1"/>
  <c r="AJ146" i="2"/>
  <c r="AK146" i="2" s="1"/>
  <c r="AE146" i="2"/>
  <c r="AF146" i="2" s="1"/>
  <c r="Z146" i="2"/>
  <c r="T146" i="2"/>
  <c r="O146" i="2"/>
  <c r="BK145" i="2"/>
  <c r="BL145" i="2" s="1"/>
  <c r="BF145" i="2"/>
  <c r="BG145" i="2" s="1"/>
  <c r="BA145" i="2"/>
  <c r="BB145" i="2" s="1"/>
  <c r="AV145" i="2"/>
  <c r="AW145" i="2" s="1"/>
  <c r="AO145" i="2"/>
  <c r="AP145" i="2" s="1"/>
  <c r="AJ145" i="2"/>
  <c r="AK145" i="2" s="1"/>
  <c r="AE145" i="2"/>
  <c r="AF145" i="2" s="1"/>
  <c r="Z145" i="2"/>
  <c r="AA145" i="2" s="1"/>
  <c r="T145" i="2"/>
  <c r="O145" i="2"/>
  <c r="BK144" i="2"/>
  <c r="BL144" i="2" s="1"/>
  <c r="BF144" i="2"/>
  <c r="BG144" i="2" s="1"/>
  <c r="BA144" i="2"/>
  <c r="BB144" i="2" s="1"/>
  <c r="AV144" i="2"/>
  <c r="AW144" i="2" s="1"/>
  <c r="AO144" i="2"/>
  <c r="AP144" i="2" s="1"/>
  <c r="AJ144" i="2"/>
  <c r="AK144" i="2" s="1"/>
  <c r="AE144" i="2"/>
  <c r="Z144" i="2"/>
  <c r="AA144" i="2" s="1"/>
  <c r="T144" i="2"/>
  <c r="O144" i="2"/>
  <c r="BK143" i="2"/>
  <c r="BL143" i="2" s="1"/>
  <c r="BF143" i="2"/>
  <c r="BG143" i="2" s="1"/>
  <c r="BA143" i="2"/>
  <c r="BB143" i="2" s="1"/>
  <c r="AV143" i="2"/>
  <c r="AO143" i="2"/>
  <c r="AP143" i="2" s="1"/>
  <c r="AJ143" i="2"/>
  <c r="AK143" i="2" s="1"/>
  <c r="AE143" i="2"/>
  <c r="AF143" i="2" s="1"/>
  <c r="Z143" i="2"/>
  <c r="AA143" i="2" s="1"/>
  <c r="T143" i="2"/>
  <c r="O143" i="2"/>
  <c r="BK142" i="2"/>
  <c r="BL142" i="2" s="1"/>
  <c r="BF142" i="2"/>
  <c r="BG142" i="2" s="1"/>
  <c r="BA142" i="2"/>
  <c r="BB142" i="2" s="1"/>
  <c r="AV142" i="2"/>
  <c r="AW142" i="2" s="1"/>
  <c r="AO142" i="2"/>
  <c r="AP142" i="2" s="1"/>
  <c r="AJ142" i="2"/>
  <c r="AK142" i="2" s="1"/>
  <c r="AE142" i="2"/>
  <c r="AF142" i="2" s="1"/>
  <c r="Z142" i="2"/>
  <c r="T142" i="2"/>
  <c r="O142" i="2"/>
  <c r="BK141" i="2"/>
  <c r="BL141" i="2" s="1"/>
  <c r="BF141" i="2"/>
  <c r="BG141" i="2" s="1"/>
  <c r="BA141" i="2"/>
  <c r="BB141" i="2" s="1"/>
  <c r="AV141" i="2"/>
  <c r="AW141" i="2" s="1"/>
  <c r="AO141" i="2"/>
  <c r="AP141" i="2" s="1"/>
  <c r="AJ141" i="2"/>
  <c r="AK141" i="2" s="1"/>
  <c r="AE141" i="2"/>
  <c r="AF141" i="2" s="1"/>
  <c r="Z141" i="2"/>
  <c r="T141" i="2"/>
  <c r="O141" i="2"/>
  <c r="BK140" i="2"/>
  <c r="BL140" i="2" s="1"/>
  <c r="BF140" i="2"/>
  <c r="BG140" i="2" s="1"/>
  <c r="BA140" i="2"/>
  <c r="BB140" i="2" s="1"/>
  <c r="AV140" i="2"/>
  <c r="AW140" i="2" s="1"/>
  <c r="AO140" i="2"/>
  <c r="AP140" i="2" s="1"/>
  <c r="AJ140" i="2"/>
  <c r="AK140" i="2" s="1"/>
  <c r="AE140" i="2"/>
  <c r="AF140" i="2" s="1"/>
  <c r="Z140" i="2"/>
  <c r="AA140" i="2" s="1"/>
  <c r="T140" i="2"/>
  <c r="O140" i="2"/>
  <c r="BK139" i="2"/>
  <c r="BL139" i="2" s="1"/>
  <c r="BF139" i="2"/>
  <c r="BG139" i="2" s="1"/>
  <c r="BA139" i="2"/>
  <c r="BB139" i="2" s="1"/>
  <c r="AV139" i="2"/>
  <c r="AW139" i="2" s="1"/>
  <c r="AO139" i="2"/>
  <c r="AP139" i="2" s="1"/>
  <c r="AJ139" i="2"/>
  <c r="AK139" i="2" s="1"/>
  <c r="AE139" i="2"/>
  <c r="AF139" i="2" s="1"/>
  <c r="Z139" i="2"/>
  <c r="AA139" i="2" s="1"/>
  <c r="T139" i="2"/>
  <c r="O139" i="2"/>
  <c r="BK138" i="2"/>
  <c r="BL138" i="2" s="1"/>
  <c r="BF138" i="2"/>
  <c r="BG138" i="2" s="1"/>
  <c r="BA138" i="2"/>
  <c r="AV138" i="2"/>
  <c r="AW138" i="2" s="1"/>
  <c r="AO138" i="2"/>
  <c r="AP138" i="2" s="1"/>
  <c r="AJ138" i="2"/>
  <c r="AK138" i="2" s="1"/>
  <c r="AE138" i="2"/>
  <c r="AF138" i="2" s="1"/>
  <c r="Z138" i="2"/>
  <c r="T138" i="2"/>
  <c r="O138" i="2"/>
  <c r="BK137" i="2"/>
  <c r="BL137" i="2" s="1"/>
  <c r="BF137" i="2"/>
  <c r="BG137" i="2" s="1"/>
  <c r="BA137" i="2"/>
  <c r="BB137" i="2" s="1"/>
  <c r="AV137" i="2"/>
  <c r="AW137" i="2" s="1"/>
  <c r="AO137" i="2"/>
  <c r="AP137" i="2" s="1"/>
  <c r="AJ137" i="2"/>
  <c r="AK137" i="2" s="1"/>
  <c r="AE137" i="2"/>
  <c r="AF137" i="2" s="1"/>
  <c r="Z137" i="2"/>
  <c r="T137" i="2"/>
  <c r="O137" i="2"/>
  <c r="BK136" i="2"/>
  <c r="BL136" i="2" s="1"/>
  <c r="BF136" i="2"/>
  <c r="BG136" i="2" s="1"/>
  <c r="BA136" i="2"/>
  <c r="BB136" i="2" s="1"/>
  <c r="AV136" i="2"/>
  <c r="AW136" i="2" s="1"/>
  <c r="AO136" i="2"/>
  <c r="AP136" i="2" s="1"/>
  <c r="AJ136" i="2"/>
  <c r="AK136" i="2" s="1"/>
  <c r="AE136" i="2"/>
  <c r="AF136" i="2" s="1"/>
  <c r="Z136" i="2"/>
  <c r="AA136" i="2" s="1"/>
  <c r="T136" i="2"/>
  <c r="O136" i="2"/>
  <c r="BK135" i="2"/>
  <c r="BL135" i="2" s="1"/>
  <c r="BF135" i="2"/>
  <c r="BG135" i="2" s="1"/>
  <c r="BA135" i="2"/>
  <c r="BB135" i="2" s="1"/>
  <c r="AV135" i="2"/>
  <c r="AO135" i="2"/>
  <c r="AP135" i="2" s="1"/>
  <c r="AJ135" i="2"/>
  <c r="AK135" i="2" s="1"/>
  <c r="AE135" i="2"/>
  <c r="AF135" i="2" s="1"/>
  <c r="Z135" i="2"/>
  <c r="AA135" i="2" s="1"/>
  <c r="T135" i="2"/>
  <c r="O135" i="2"/>
  <c r="BK134" i="2"/>
  <c r="BL134" i="2" s="1"/>
  <c r="BF134" i="2"/>
  <c r="BA134" i="2"/>
  <c r="BB134" i="2" s="1"/>
  <c r="AV134" i="2"/>
  <c r="AW134" i="2" s="1"/>
  <c r="AO134" i="2"/>
  <c r="AP134" i="2" s="1"/>
  <c r="AJ134" i="2"/>
  <c r="AK134" i="2" s="1"/>
  <c r="AE134" i="2"/>
  <c r="AF134" i="2" s="1"/>
  <c r="Z134" i="2"/>
  <c r="AA134" i="2" s="1"/>
  <c r="T134" i="2"/>
  <c r="O134" i="2"/>
  <c r="BK133" i="2"/>
  <c r="BL133" i="2" s="1"/>
  <c r="BF133" i="2"/>
  <c r="BG133" i="2" s="1"/>
  <c r="BA133" i="2"/>
  <c r="BB133" i="2" s="1"/>
  <c r="AV133" i="2"/>
  <c r="AW133" i="2" s="1"/>
  <c r="AO133" i="2"/>
  <c r="AP133" i="2" s="1"/>
  <c r="AJ133" i="2"/>
  <c r="AK133" i="2" s="1"/>
  <c r="AE133" i="2"/>
  <c r="AF133" i="2" s="1"/>
  <c r="Z133" i="2"/>
  <c r="AA133" i="2" s="1"/>
  <c r="T133" i="2"/>
  <c r="O133" i="2"/>
  <c r="BK132" i="2"/>
  <c r="BL132" i="2" s="1"/>
  <c r="BF132" i="2"/>
  <c r="BG132" i="2" s="1"/>
  <c r="BA132" i="2"/>
  <c r="BB132" i="2" s="1"/>
  <c r="AV132" i="2"/>
  <c r="AO132" i="2"/>
  <c r="AP132" i="2" s="1"/>
  <c r="AJ132" i="2"/>
  <c r="AK132" i="2" s="1"/>
  <c r="AE132" i="2"/>
  <c r="AF132" i="2" s="1"/>
  <c r="Z132" i="2"/>
  <c r="AA132" i="2" s="1"/>
  <c r="T132" i="2"/>
  <c r="O132" i="2"/>
  <c r="BK131" i="2"/>
  <c r="BL131" i="2" s="1"/>
  <c r="BF131" i="2"/>
  <c r="BG131" i="2" s="1"/>
  <c r="BA131" i="2"/>
  <c r="BB131" i="2" s="1"/>
  <c r="AV131" i="2"/>
  <c r="AW131" i="2" s="1"/>
  <c r="AO131" i="2"/>
  <c r="AP131" i="2" s="1"/>
  <c r="AJ131" i="2"/>
  <c r="AK131" i="2" s="1"/>
  <c r="AE131" i="2"/>
  <c r="AF131" i="2" s="1"/>
  <c r="Z131" i="2"/>
  <c r="AA131" i="2" s="1"/>
  <c r="T131" i="2"/>
  <c r="O131" i="2"/>
  <c r="BK130" i="2"/>
  <c r="BL130" i="2" s="1"/>
  <c r="BF130" i="2"/>
  <c r="BG130" i="2" s="1"/>
  <c r="BA130" i="2"/>
  <c r="BB130" i="2" s="1"/>
  <c r="AV130" i="2"/>
  <c r="AO130" i="2"/>
  <c r="AP130" i="2" s="1"/>
  <c r="AJ130" i="2"/>
  <c r="AK130" i="2" s="1"/>
  <c r="AE130" i="2"/>
  <c r="AF130" i="2" s="1"/>
  <c r="Z130" i="2"/>
  <c r="AA130" i="2" s="1"/>
  <c r="T130" i="2"/>
  <c r="O130" i="2"/>
  <c r="BK129" i="2"/>
  <c r="BL129" i="2" s="1"/>
  <c r="BF129" i="2"/>
  <c r="BG129" i="2" s="1"/>
  <c r="BA129" i="2"/>
  <c r="BB129" i="2" s="1"/>
  <c r="AV129" i="2"/>
  <c r="AW129" i="2" s="1"/>
  <c r="AO129" i="2"/>
  <c r="AP129" i="2" s="1"/>
  <c r="AJ129" i="2"/>
  <c r="AK129" i="2" s="1"/>
  <c r="AE129" i="2"/>
  <c r="AF129" i="2" s="1"/>
  <c r="Z129" i="2"/>
  <c r="AA129" i="2" s="1"/>
  <c r="T129" i="2"/>
  <c r="O129" i="2"/>
  <c r="BK128" i="2"/>
  <c r="BL128" i="2" s="1"/>
  <c r="BF128" i="2"/>
  <c r="BG128" i="2" s="1"/>
  <c r="BA128" i="2"/>
  <c r="BB128" i="2" s="1"/>
  <c r="AV128" i="2"/>
  <c r="AW128" i="2" s="1"/>
  <c r="AO128" i="2"/>
  <c r="AP128" i="2" s="1"/>
  <c r="AJ128" i="2"/>
  <c r="AE128" i="2"/>
  <c r="AF128" i="2" s="1"/>
  <c r="Z128" i="2"/>
  <c r="AA128" i="2" s="1"/>
  <c r="T128" i="2"/>
  <c r="O128" i="2"/>
  <c r="BK127" i="2"/>
  <c r="BL127" i="2" s="1"/>
  <c r="BF127" i="2"/>
  <c r="BG127" i="2" s="1"/>
  <c r="BA127" i="2"/>
  <c r="BB127" i="2" s="1"/>
  <c r="AV127" i="2"/>
  <c r="AW127" i="2" s="1"/>
  <c r="AO127" i="2"/>
  <c r="AP127" i="2" s="1"/>
  <c r="AJ127" i="2"/>
  <c r="AK127" i="2" s="1"/>
  <c r="AE127" i="2"/>
  <c r="AF127" i="2" s="1"/>
  <c r="Z127" i="2"/>
  <c r="T127" i="2"/>
  <c r="O127" i="2"/>
  <c r="BK126" i="2"/>
  <c r="BL126" i="2" s="1"/>
  <c r="BF126" i="2"/>
  <c r="BG126" i="2" s="1"/>
  <c r="BA126" i="2"/>
  <c r="BB126" i="2" s="1"/>
  <c r="AV126" i="2"/>
  <c r="AW126" i="2" s="1"/>
  <c r="AO126" i="2"/>
  <c r="AP126" i="2" s="1"/>
  <c r="AJ126" i="2"/>
  <c r="AK126" i="2" s="1"/>
  <c r="AE126" i="2"/>
  <c r="AF126" i="2" s="1"/>
  <c r="Z126" i="2"/>
  <c r="AA126" i="2" s="1"/>
  <c r="T126" i="2"/>
  <c r="O126" i="2"/>
  <c r="BK125" i="2"/>
  <c r="BL125" i="2" s="1"/>
  <c r="BF125" i="2"/>
  <c r="BG125" i="2" s="1"/>
  <c r="BA125" i="2"/>
  <c r="BB125" i="2" s="1"/>
  <c r="AV125" i="2"/>
  <c r="AW125" i="2" s="1"/>
  <c r="AO125" i="2"/>
  <c r="AP125" i="2" s="1"/>
  <c r="AJ125" i="2"/>
  <c r="AK125" i="2" s="1"/>
  <c r="AE125" i="2"/>
  <c r="AF125" i="2" s="1"/>
  <c r="Z125" i="2"/>
  <c r="T125" i="2"/>
  <c r="O125" i="2"/>
  <c r="BK124" i="2"/>
  <c r="BL124" i="2" s="1"/>
  <c r="BF124" i="2"/>
  <c r="BG124" i="2" s="1"/>
  <c r="BA124" i="2"/>
  <c r="BB124" i="2" s="1"/>
  <c r="AV124" i="2"/>
  <c r="AW124" i="2" s="1"/>
  <c r="AO124" i="2"/>
  <c r="AP124" i="2" s="1"/>
  <c r="AJ124" i="2"/>
  <c r="AK124" i="2" s="1"/>
  <c r="AE124" i="2"/>
  <c r="Z124" i="2"/>
  <c r="AA124" i="2" s="1"/>
  <c r="T124" i="2"/>
  <c r="O124" i="2"/>
  <c r="BK123" i="2"/>
  <c r="BL123" i="2" s="1"/>
  <c r="BF123" i="2"/>
  <c r="BG123" i="2" s="1"/>
  <c r="BA123" i="2"/>
  <c r="BB123" i="2" s="1"/>
  <c r="AV123" i="2"/>
  <c r="AO123" i="2"/>
  <c r="AP123" i="2" s="1"/>
  <c r="AJ123" i="2"/>
  <c r="AK123" i="2" s="1"/>
  <c r="AE123" i="2"/>
  <c r="AF123" i="2" s="1"/>
  <c r="Z123" i="2"/>
  <c r="T123" i="2"/>
  <c r="O123" i="2"/>
  <c r="BK122" i="2"/>
  <c r="BL122" i="2" s="1"/>
  <c r="BF122" i="2"/>
  <c r="BG122" i="2" s="1"/>
  <c r="BA122" i="2"/>
  <c r="BB122" i="2" s="1"/>
  <c r="AV122" i="2"/>
  <c r="AO122" i="2"/>
  <c r="AP122" i="2" s="1"/>
  <c r="AJ122" i="2"/>
  <c r="AK122" i="2" s="1"/>
  <c r="AE122" i="2"/>
  <c r="AF122" i="2" s="1"/>
  <c r="Z122" i="2"/>
  <c r="T122" i="2"/>
  <c r="O122" i="2"/>
  <c r="BK121" i="2"/>
  <c r="BL121" i="2" s="1"/>
  <c r="BF121" i="2"/>
  <c r="BG121" i="2" s="1"/>
  <c r="BA121" i="2"/>
  <c r="BB121" i="2" s="1"/>
  <c r="AV121" i="2"/>
  <c r="AW121" i="2" s="1"/>
  <c r="AO121" i="2"/>
  <c r="AP121" i="2" s="1"/>
  <c r="AJ121" i="2"/>
  <c r="AK121" i="2" s="1"/>
  <c r="AE121" i="2"/>
  <c r="AF121" i="2" s="1"/>
  <c r="Z121" i="2"/>
  <c r="AA121" i="2" s="1"/>
  <c r="T121" i="2"/>
  <c r="O121" i="2"/>
  <c r="BK120" i="2"/>
  <c r="BL120" i="2" s="1"/>
  <c r="BF120" i="2"/>
  <c r="BG120" i="2" s="1"/>
  <c r="BA120" i="2"/>
  <c r="BB120" i="2" s="1"/>
  <c r="AV120" i="2"/>
  <c r="AO120" i="2"/>
  <c r="AP120" i="2" s="1"/>
  <c r="AJ120" i="2"/>
  <c r="AK120" i="2" s="1"/>
  <c r="AE120" i="2"/>
  <c r="AF120" i="2" s="1"/>
  <c r="Z120" i="2"/>
  <c r="T120" i="2"/>
  <c r="O120" i="2"/>
  <c r="BK119" i="2"/>
  <c r="BL119" i="2" s="1"/>
  <c r="BF119" i="2"/>
  <c r="BG119" i="2" s="1"/>
  <c r="BA119" i="2"/>
  <c r="BB119" i="2" s="1"/>
  <c r="AV119" i="2"/>
  <c r="AO119" i="2"/>
  <c r="AP119" i="2" s="1"/>
  <c r="AJ119" i="2"/>
  <c r="AK119" i="2" s="1"/>
  <c r="AE119" i="2"/>
  <c r="AF119" i="2" s="1"/>
  <c r="Z119" i="2"/>
  <c r="AA119" i="2" s="1"/>
  <c r="T119" i="2"/>
  <c r="O119" i="2"/>
  <c r="BK118" i="2"/>
  <c r="BL118" i="2" s="1"/>
  <c r="BF118" i="2"/>
  <c r="BG118" i="2" s="1"/>
  <c r="BA118" i="2"/>
  <c r="BB118" i="2" s="1"/>
  <c r="AV118" i="2"/>
  <c r="AO118" i="2"/>
  <c r="AP118" i="2" s="1"/>
  <c r="AJ118" i="2"/>
  <c r="AK118" i="2" s="1"/>
  <c r="AE118" i="2"/>
  <c r="Z118" i="2"/>
  <c r="AA118" i="2" s="1"/>
  <c r="T118" i="2"/>
  <c r="O118" i="2"/>
  <c r="BK117" i="2"/>
  <c r="BL117" i="2" s="1"/>
  <c r="BF117" i="2"/>
  <c r="BG117" i="2" s="1"/>
  <c r="BA117" i="2"/>
  <c r="BB117" i="2" s="1"/>
  <c r="AV117" i="2"/>
  <c r="AW117" i="2" s="1"/>
  <c r="AO117" i="2"/>
  <c r="AP117" i="2" s="1"/>
  <c r="AJ117" i="2"/>
  <c r="AK117" i="2" s="1"/>
  <c r="AE117" i="2"/>
  <c r="AF117" i="2" s="1"/>
  <c r="Z117" i="2"/>
  <c r="T117" i="2"/>
  <c r="O117" i="2"/>
  <c r="BK116" i="2"/>
  <c r="BL116" i="2" s="1"/>
  <c r="BF116" i="2"/>
  <c r="BG116" i="2" s="1"/>
  <c r="BA116" i="2"/>
  <c r="AV116" i="2"/>
  <c r="AW116" i="2" s="1"/>
  <c r="AO116" i="2"/>
  <c r="AP116" i="2" s="1"/>
  <c r="AJ116" i="2"/>
  <c r="AK116" i="2" s="1"/>
  <c r="AE116" i="2"/>
  <c r="AF116" i="2" s="1"/>
  <c r="Z116" i="2"/>
  <c r="AA116" i="2" s="1"/>
  <c r="T116" i="2"/>
  <c r="O116" i="2"/>
  <c r="BK115" i="2"/>
  <c r="BL115" i="2" s="1"/>
  <c r="BF115" i="2"/>
  <c r="BG115" i="2" s="1"/>
  <c r="BA115" i="2"/>
  <c r="BB115" i="2" s="1"/>
  <c r="AV115" i="2"/>
  <c r="AO115" i="2"/>
  <c r="AP115" i="2" s="1"/>
  <c r="AJ115" i="2"/>
  <c r="AK115" i="2" s="1"/>
  <c r="AE115" i="2"/>
  <c r="AF115" i="2" s="1"/>
  <c r="Z115" i="2"/>
  <c r="AA115" i="2" s="1"/>
  <c r="T115" i="2"/>
  <c r="O115" i="2"/>
  <c r="BK114" i="2"/>
  <c r="BL114" i="2" s="1"/>
  <c r="BF114" i="2"/>
  <c r="BG114" i="2" s="1"/>
  <c r="BA114" i="2"/>
  <c r="BB114" i="2" s="1"/>
  <c r="AV114" i="2"/>
  <c r="AO114" i="2"/>
  <c r="AP114" i="2" s="1"/>
  <c r="AJ114" i="2"/>
  <c r="AK114" i="2" s="1"/>
  <c r="AE114" i="2"/>
  <c r="AF114" i="2" s="1"/>
  <c r="Z114" i="2"/>
  <c r="T114" i="2"/>
  <c r="O114" i="2"/>
  <c r="BK113" i="2"/>
  <c r="BL113" i="2" s="1"/>
  <c r="BF113" i="2"/>
  <c r="BG113" i="2" s="1"/>
  <c r="BA113" i="2"/>
  <c r="BB113" i="2" s="1"/>
  <c r="AV113" i="2"/>
  <c r="AO113" i="2"/>
  <c r="AP113" i="2" s="1"/>
  <c r="AJ113" i="2"/>
  <c r="AK113" i="2" s="1"/>
  <c r="AE113" i="2"/>
  <c r="AF113" i="2" s="1"/>
  <c r="Z113" i="2"/>
  <c r="AA113" i="2" s="1"/>
  <c r="T113" i="2"/>
  <c r="O113" i="2"/>
  <c r="BK112" i="2"/>
  <c r="BL112" i="2" s="1"/>
  <c r="BF112" i="2"/>
  <c r="BG112" i="2" s="1"/>
  <c r="BA112" i="2"/>
  <c r="BB112" i="2" s="1"/>
  <c r="AV112" i="2"/>
  <c r="AO112" i="2"/>
  <c r="AP112" i="2" s="1"/>
  <c r="AJ112" i="2"/>
  <c r="AK112" i="2" s="1"/>
  <c r="AE112" i="2"/>
  <c r="AF112" i="2" s="1"/>
  <c r="Z112" i="2"/>
  <c r="AA112" i="2" s="1"/>
  <c r="T112" i="2"/>
  <c r="O112" i="2"/>
  <c r="BK111" i="2"/>
  <c r="BL111" i="2" s="1"/>
  <c r="BF111" i="2"/>
  <c r="BG111" i="2" s="1"/>
  <c r="BA111" i="2"/>
  <c r="BB111" i="2" s="1"/>
  <c r="AV111" i="2"/>
  <c r="AW111" i="2" s="1"/>
  <c r="AO111" i="2"/>
  <c r="AP111" i="2" s="1"/>
  <c r="AJ111" i="2"/>
  <c r="AK111" i="2" s="1"/>
  <c r="AE111" i="2"/>
  <c r="AF111" i="2" s="1"/>
  <c r="Z111" i="2"/>
  <c r="AA111" i="2" s="1"/>
  <c r="T111" i="2"/>
  <c r="O111" i="2"/>
  <c r="BK110" i="2"/>
  <c r="BL110" i="2" s="1"/>
  <c r="BF110" i="2"/>
  <c r="BG110" i="2" s="1"/>
  <c r="BA110" i="2"/>
  <c r="BB110" i="2" s="1"/>
  <c r="AV110" i="2"/>
  <c r="AW110" i="2" s="1"/>
  <c r="AO110" i="2"/>
  <c r="AP110" i="2" s="1"/>
  <c r="AJ110" i="2"/>
  <c r="AK110" i="2" s="1"/>
  <c r="AE110" i="2"/>
  <c r="AF110" i="2" s="1"/>
  <c r="Z110" i="2"/>
  <c r="AA110" i="2" s="1"/>
  <c r="T110" i="2"/>
  <c r="O110" i="2"/>
  <c r="BK109" i="2"/>
  <c r="BL109" i="2" s="1"/>
  <c r="BF109" i="2"/>
  <c r="BG109" i="2" s="1"/>
  <c r="BA109" i="2"/>
  <c r="BB109" i="2" s="1"/>
  <c r="AV109" i="2"/>
  <c r="AW109" i="2" s="1"/>
  <c r="AO109" i="2"/>
  <c r="AP109" i="2" s="1"/>
  <c r="AJ109" i="2"/>
  <c r="AK109" i="2" s="1"/>
  <c r="AE109" i="2"/>
  <c r="AF109" i="2" s="1"/>
  <c r="Z109" i="2"/>
  <c r="T109" i="2"/>
  <c r="O109" i="2"/>
  <c r="BK108" i="2"/>
  <c r="BL108" i="2" s="1"/>
  <c r="BF108" i="2"/>
  <c r="BG108" i="2" s="1"/>
  <c r="BA108" i="2"/>
  <c r="BB108" i="2" s="1"/>
  <c r="AV108" i="2"/>
  <c r="AW108" i="2" s="1"/>
  <c r="AO108" i="2"/>
  <c r="AP108" i="2" s="1"/>
  <c r="AJ108" i="2"/>
  <c r="AK108" i="2" s="1"/>
  <c r="AE108" i="2"/>
  <c r="AF108" i="2" s="1"/>
  <c r="Z108" i="2"/>
  <c r="T108" i="2"/>
  <c r="O108" i="2"/>
  <c r="BK107" i="2"/>
  <c r="BL107" i="2" s="1"/>
  <c r="BF107" i="2"/>
  <c r="BG107" i="2" s="1"/>
  <c r="BA107" i="2"/>
  <c r="BB107" i="2" s="1"/>
  <c r="AV107" i="2"/>
  <c r="AO107" i="2"/>
  <c r="AP107" i="2" s="1"/>
  <c r="AJ107" i="2"/>
  <c r="AK107" i="2" s="1"/>
  <c r="AE107" i="2"/>
  <c r="AF107" i="2" s="1"/>
  <c r="Z107" i="2"/>
  <c r="AA107" i="2" s="1"/>
  <c r="T107" i="2"/>
  <c r="O107" i="2"/>
  <c r="BK106" i="2"/>
  <c r="BL106" i="2" s="1"/>
  <c r="BF106" i="2"/>
  <c r="BG106" i="2" s="1"/>
  <c r="BA106" i="2"/>
  <c r="BB106" i="2" s="1"/>
  <c r="AV106" i="2"/>
  <c r="AW106" i="2" s="1"/>
  <c r="AO106" i="2"/>
  <c r="AP106" i="2" s="1"/>
  <c r="AJ106" i="2"/>
  <c r="AK106" i="2" s="1"/>
  <c r="AE106" i="2"/>
  <c r="AF106" i="2" s="1"/>
  <c r="Z106" i="2"/>
  <c r="T106" i="2"/>
  <c r="O106" i="2"/>
  <c r="BK105" i="2"/>
  <c r="BL105" i="2" s="1"/>
  <c r="BF105" i="2"/>
  <c r="BG105" i="2" s="1"/>
  <c r="BA105" i="2"/>
  <c r="BB105" i="2" s="1"/>
  <c r="AV105" i="2"/>
  <c r="AW105" i="2" s="1"/>
  <c r="AO105" i="2"/>
  <c r="AP105" i="2" s="1"/>
  <c r="AJ105" i="2"/>
  <c r="AK105" i="2" s="1"/>
  <c r="AE105" i="2"/>
  <c r="AF105" i="2" s="1"/>
  <c r="Z105" i="2"/>
  <c r="AA105" i="2" s="1"/>
  <c r="T105" i="2"/>
  <c r="O105" i="2"/>
  <c r="BK104" i="2"/>
  <c r="BL104" i="2" s="1"/>
  <c r="BF104" i="2"/>
  <c r="BG104" i="2" s="1"/>
  <c r="BA104" i="2"/>
  <c r="BB104" i="2" s="1"/>
  <c r="AV104" i="2"/>
  <c r="AO104" i="2"/>
  <c r="AP104" i="2" s="1"/>
  <c r="AJ104" i="2"/>
  <c r="AK104" i="2" s="1"/>
  <c r="AE104" i="2"/>
  <c r="AF104" i="2" s="1"/>
  <c r="Z104" i="2"/>
  <c r="AA104" i="2" s="1"/>
  <c r="T104" i="2"/>
  <c r="O104" i="2"/>
  <c r="BK103" i="2"/>
  <c r="BL103" i="2" s="1"/>
  <c r="BF103" i="2"/>
  <c r="BG103" i="2" s="1"/>
  <c r="BA103" i="2"/>
  <c r="BB103" i="2" s="1"/>
  <c r="AV103" i="2"/>
  <c r="AW103" i="2" s="1"/>
  <c r="AO103" i="2"/>
  <c r="AP103" i="2" s="1"/>
  <c r="AJ103" i="2"/>
  <c r="AK103" i="2" s="1"/>
  <c r="AE103" i="2"/>
  <c r="AF103" i="2" s="1"/>
  <c r="Z103" i="2"/>
  <c r="AA103" i="2" s="1"/>
  <c r="T103" i="2"/>
  <c r="O103" i="2"/>
  <c r="BK102" i="2"/>
  <c r="BL102" i="2" s="1"/>
  <c r="BF102" i="2"/>
  <c r="BG102" i="2" s="1"/>
  <c r="BA102" i="2"/>
  <c r="BB102" i="2" s="1"/>
  <c r="AV102" i="2"/>
  <c r="AW102" i="2" s="1"/>
  <c r="AO102" i="2"/>
  <c r="AP102" i="2" s="1"/>
  <c r="AJ102" i="2"/>
  <c r="AK102" i="2" s="1"/>
  <c r="AE102" i="2"/>
  <c r="AF102" i="2" s="1"/>
  <c r="Z102" i="2"/>
  <c r="AA102" i="2" s="1"/>
  <c r="T102" i="2"/>
  <c r="O102" i="2"/>
  <c r="BK101" i="2"/>
  <c r="BL101" i="2" s="1"/>
  <c r="BF101" i="2"/>
  <c r="BG101" i="2" s="1"/>
  <c r="BA101" i="2"/>
  <c r="BB101" i="2" s="1"/>
  <c r="AV101" i="2"/>
  <c r="AW101" i="2" s="1"/>
  <c r="AO101" i="2"/>
  <c r="AP101" i="2" s="1"/>
  <c r="AJ101" i="2"/>
  <c r="AK101" i="2" s="1"/>
  <c r="AE101" i="2"/>
  <c r="AF101" i="2" s="1"/>
  <c r="Z101" i="2"/>
  <c r="T101" i="2"/>
  <c r="O101" i="2"/>
  <c r="BK100" i="2"/>
  <c r="BL100" i="2" s="1"/>
  <c r="BF100" i="2"/>
  <c r="BG100" i="2" s="1"/>
  <c r="BA100" i="2"/>
  <c r="BB100" i="2" s="1"/>
  <c r="AV100" i="2"/>
  <c r="AO100" i="2"/>
  <c r="AP100" i="2" s="1"/>
  <c r="AJ100" i="2"/>
  <c r="AK100" i="2" s="1"/>
  <c r="AE100" i="2"/>
  <c r="AF100" i="2" s="1"/>
  <c r="Z100" i="2"/>
  <c r="T100" i="2"/>
  <c r="O100" i="2"/>
  <c r="BK99" i="2"/>
  <c r="BL99" i="2" s="1"/>
  <c r="BF99" i="2"/>
  <c r="BG99" i="2" s="1"/>
  <c r="BA99" i="2"/>
  <c r="BB99" i="2" s="1"/>
  <c r="AV99" i="2"/>
  <c r="AO99" i="2"/>
  <c r="AP99" i="2" s="1"/>
  <c r="AJ99" i="2"/>
  <c r="AK99" i="2" s="1"/>
  <c r="AE99" i="2"/>
  <c r="AF99" i="2" s="1"/>
  <c r="Z99" i="2"/>
  <c r="AA99" i="2" s="1"/>
  <c r="T99" i="2"/>
  <c r="O99" i="2"/>
  <c r="BK98" i="2"/>
  <c r="BL98" i="2" s="1"/>
  <c r="BF98" i="2"/>
  <c r="BG98" i="2" s="1"/>
  <c r="BA98" i="2"/>
  <c r="BB98" i="2" s="1"/>
  <c r="AV98" i="2"/>
  <c r="AW98" i="2" s="1"/>
  <c r="AO98" i="2"/>
  <c r="AP98" i="2" s="1"/>
  <c r="AJ98" i="2"/>
  <c r="AK98" i="2" s="1"/>
  <c r="AE98" i="2"/>
  <c r="AF98" i="2" s="1"/>
  <c r="Z98" i="2"/>
  <c r="AA98" i="2" s="1"/>
  <c r="T98" i="2"/>
  <c r="O98" i="2"/>
  <c r="BK97" i="2"/>
  <c r="BL97" i="2" s="1"/>
  <c r="BF97" i="2"/>
  <c r="BG97" i="2" s="1"/>
  <c r="BA97" i="2"/>
  <c r="BB97" i="2" s="1"/>
  <c r="AV97" i="2"/>
  <c r="AW97" i="2" s="1"/>
  <c r="AO97" i="2"/>
  <c r="AP97" i="2" s="1"/>
  <c r="AJ97" i="2"/>
  <c r="AK97" i="2" s="1"/>
  <c r="AE97" i="2"/>
  <c r="AF97" i="2" s="1"/>
  <c r="Z97" i="2"/>
  <c r="T97" i="2"/>
  <c r="O97" i="2"/>
  <c r="BK96" i="2"/>
  <c r="BL96" i="2" s="1"/>
  <c r="BF96" i="2"/>
  <c r="BG96" i="2" s="1"/>
  <c r="BA96" i="2"/>
  <c r="BB96" i="2" s="1"/>
  <c r="AV96" i="2"/>
  <c r="AW96" i="2" s="1"/>
  <c r="AO96" i="2"/>
  <c r="AP96" i="2" s="1"/>
  <c r="AJ96" i="2"/>
  <c r="AK96" i="2" s="1"/>
  <c r="AE96" i="2"/>
  <c r="AF96" i="2" s="1"/>
  <c r="Z96" i="2"/>
  <c r="AA96" i="2" s="1"/>
  <c r="T96" i="2"/>
  <c r="O96" i="2"/>
  <c r="BK95" i="2"/>
  <c r="BL95" i="2" s="1"/>
  <c r="BF95" i="2"/>
  <c r="BG95" i="2" s="1"/>
  <c r="BA95" i="2"/>
  <c r="BB95" i="2" s="1"/>
  <c r="AV95" i="2"/>
  <c r="AW95" i="2" s="1"/>
  <c r="AO95" i="2"/>
  <c r="AP95" i="2" s="1"/>
  <c r="AJ95" i="2"/>
  <c r="AK95" i="2" s="1"/>
  <c r="AE95" i="2"/>
  <c r="AF95" i="2" s="1"/>
  <c r="Z95" i="2"/>
  <c r="AA95" i="2" s="1"/>
  <c r="T95" i="2"/>
  <c r="O95" i="2"/>
  <c r="BK94" i="2"/>
  <c r="BL94" i="2" s="1"/>
  <c r="BF94" i="2"/>
  <c r="BG94" i="2" s="1"/>
  <c r="BA94" i="2"/>
  <c r="BB94" i="2" s="1"/>
  <c r="AV94" i="2"/>
  <c r="AO94" i="2"/>
  <c r="AP94" i="2" s="1"/>
  <c r="AJ94" i="2"/>
  <c r="AK94" i="2" s="1"/>
  <c r="AE94" i="2"/>
  <c r="AF94" i="2" s="1"/>
  <c r="Z94" i="2"/>
  <c r="AA94" i="2" s="1"/>
  <c r="T94" i="2"/>
  <c r="O94" i="2"/>
  <c r="BK93" i="2"/>
  <c r="BL93" i="2" s="1"/>
  <c r="BF93" i="2"/>
  <c r="BG93" i="2" s="1"/>
  <c r="BA93" i="2"/>
  <c r="BB93" i="2" s="1"/>
  <c r="AV93" i="2"/>
  <c r="AW93" i="2" s="1"/>
  <c r="AO93" i="2"/>
  <c r="AP93" i="2" s="1"/>
  <c r="AJ93" i="2"/>
  <c r="AK93" i="2" s="1"/>
  <c r="AE93" i="2"/>
  <c r="Z93" i="2"/>
  <c r="AA93" i="2" s="1"/>
  <c r="T93" i="2"/>
  <c r="O93" i="2"/>
  <c r="BK92" i="2"/>
  <c r="BL92" i="2" s="1"/>
  <c r="BF92" i="2"/>
  <c r="BG92" i="2" s="1"/>
  <c r="BA92" i="2"/>
  <c r="BB92" i="2" s="1"/>
  <c r="AV92" i="2"/>
  <c r="AW92" i="2" s="1"/>
  <c r="AO92" i="2"/>
  <c r="AP92" i="2" s="1"/>
  <c r="AJ92" i="2"/>
  <c r="AK92" i="2" s="1"/>
  <c r="AE92" i="2"/>
  <c r="AF92" i="2" s="1"/>
  <c r="Z92" i="2"/>
  <c r="AA92" i="2" s="1"/>
  <c r="T92" i="2"/>
  <c r="O92" i="2"/>
  <c r="BK91" i="2"/>
  <c r="BL91" i="2" s="1"/>
  <c r="BF91" i="2"/>
  <c r="BG91" i="2" s="1"/>
  <c r="BA91" i="2"/>
  <c r="BB91" i="2" s="1"/>
  <c r="AV91" i="2"/>
  <c r="AW91" i="2" s="1"/>
  <c r="AO91" i="2"/>
  <c r="AP91" i="2" s="1"/>
  <c r="AJ91" i="2"/>
  <c r="AK91" i="2" s="1"/>
  <c r="AE91" i="2"/>
  <c r="AF91" i="2" s="1"/>
  <c r="Z91" i="2"/>
  <c r="T91" i="2"/>
  <c r="O91" i="2"/>
  <c r="BK90" i="2"/>
  <c r="BL90" i="2" s="1"/>
  <c r="BF90" i="2"/>
  <c r="BG90" i="2" s="1"/>
  <c r="BA90" i="2"/>
  <c r="BB90" i="2" s="1"/>
  <c r="AV90" i="2"/>
  <c r="AO90" i="2"/>
  <c r="AP90" i="2" s="1"/>
  <c r="AJ90" i="2"/>
  <c r="AK90" i="2" s="1"/>
  <c r="AE90" i="2"/>
  <c r="AF90" i="2" s="1"/>
  <c r="Z90" i="2"/>
  <c r="AA90" i="2" s="1"/>
  <c r="T90" i="2"/>
  <c r="O90" i="2"/>
  <c r="BK89" i="2"/>
  <c r="BL89" i="2" s="1"/>
  <c r="BF89" i="2"/>
  <c r="BG89" i="2" s="1"/>
  <c r="BA89" i="2"/>
  <c r="BB89" i="2" s="1"/>
  <c r="AV89" i="2"/>
  <c r="AO89" i="2"/>
  <c r="AP89" i="2" s="1"/>
  <c r="AJ89" i="2"/>
  <c r="AK89" i="2" s="1"/>
  <c r="AE89" i="2"/>
  <c r="AF89" i="2" s="1"/>
  <c r="Z89" i="2"/>
  <c r="AA89" i="2" s="1"/>
  <c r="T89" i="2"/>
  <c r="O89" i="2"/>
  <c r="BK88" i="2"/>
  <c r="BL88" i="2" s="1"/>
  <c r="BF88" i="2"/>
  <c r="BG88" i="2" s="1"/>
  <c r="BA88" i="2"/>
  <c r="BB88" i="2" s="1"/>
  <c r="AV88" i="2"/>
  <c r="AW88" i="2" s="1"/>
  <c r="AO88" i="2"/>
  <c r="AP88" i="2" s="1"/>
  <c r="AJ88" i="2"/>
  <c r="AK88" i="2" s="1"/>
  <c r="AE88" i="2"/>
  <c r="AF88" i="2" s="1"/>
  <c r="Z88" i="2"/>
  <c r="AA88" i="2" s="1"/>
  <c r="T88" i="2"/>
  <c r="O88" i="2"/>
  <c r="BK87" i="2"/>
  <c r="BL87" i="2" s="1"/>
  <c r="BF87" i="2"/>
  <c r="BG87" i="2" s="1"/>
  <c r="BA87" i="2"/>
  <c r="BB87" i="2" s="1"/>
  <c r="AV87" i="2"/>
  <c r="AW87" i="2" s="1"/>
  <c r="AO87" i="2"/>
  <c r="AP87" i="2" s="1"/>
  <c r="AJ87" i="2"/>
  <c r="AK87" i="2" s="1"/>
  <c r="AE87" i="2"/>
  <c r="AF87" i="2" s="1"/>
  <c r="Z87" i="2"/>
  <c r="AA87" i="2" s="1"/>
  <c r="T87" i="2"/>
  <c r="O87" i="2"/>
  <c r="BK86" i="2"/>
  <c r="BL86" i="2" s="1"/>
  <c r="BF86" i="2"/>
  <c r="BG86" i="2" s="1"/>
  <c r="BA86" i="2"/>
  <c r="BB86" i="2" s="1"/>
  <c r="AV86" i="2"/>
  <c r="AW86" i="2" s="1"/>
  <c r="AO86" i="2"/>
  <c r="AP86" i="2" s="1"/>
  <c r="AJ86" i="2"/>
  <c r="AK86" i="2" s="1"/>
  <c r="AE86" i="2"/>
  <c r="AF86" i="2" s="1"/>
  <c r="Z86" i="2"/>
  <c r="T86" i="2"/>
  <c r="O86" i="2"/>
  <c r="BK85" i="2"/>
  <c r="BL85" i="2" s="1"/>
  <c r="BF85" i="2"/>
  <c r="BG85" i="2" s="1"/>
  <c r="BA85" i="2"/>
  <c r="BB85" i="2" s="1"/>
  <c r="AV85" i="2"/>
  <c r="AW85" i="2" s="1"/>
  <c r="AO85" i="2"/>
  <c r="AP85" i="2" s="1"/>
  <c r="AJ85" i="2"/>
  <c r="AK85" i="2" s="1"/>
  <c r="AE85" i="2"/>
  <c r="AF85" i="2" s="1"/>
  <c r="Z85" i="2"/>
  <c r="T85" i="2"/>
  <c r="O85" i="2"/>
  <c r="BK84" i="2"/>
  <c r="BL84" i="2" s="1"/>
  <c r="BF84" i="2"/>
  <c r="BG84" i="2" s="1"/>
  <c r="BA84" i="2"/>
  <c r="BB84" i="2" s="1"/>
  <c r="AV84" i="2"/>
  <c r="AW84" i="2" s="1"/>
  <c r="AO84" i="2"/>
  <c r="AP84" i="2" s="1"/>
  <c r="AJ84" i="2"/>
  <c r="AK84" i="2" s="1"/>
  <c r="AE84" i="2"/>
  <c r="AF84" i="2" s="1"/>
  <c r="Z84" i="2"/>
  <c r="AA84" i="2" s="1"/>
  <c r="T84" i="2"/>
  <c r="O84" i="2"/>
  <c r="BK83" i="2"/>
  <c r="BL83" i="2" s="1"/>
  <c r="BF83" i="2"/>
  <c r="BG83" i="2" s="1"/>
  <c r="BA83" i="2"/>
  <c r="BB83" i="2" s="1"/>
  <c r="AV83" i="2"/>
  <c r="AW83" i="2" s="1"/>
  <c r="AO83" i="2"/>
  <c r="AP83" i="2" s="1"/>
  <c r="AJ83" i="2"/>
  <c r="AK83" i="2" s="1"/>
  <c r="AE83" i="2"/>
  <c r="AF83" i="2" s="1"/>
  <c r="Z83" i="2"/>
  <c r="AA83" i="2" s="1"/>
  <c r="T83" i="2"/>
  <c r="O83" i="2"/>
  <c r="BK82" i="2"/>
  <c r="BL82" i="2" s="1"/>
  <c r="BF82" i="2"/>
  <c r="BG82" i="2" s="1"/>
  <c r="BA82" i="2"/>
  <c r="BB82" i="2" s="1"/>
  <c r="AV82" i="2"/>
  <c r="AW82" i="2" s="1"/>
  <c r="AO82" i="2"/>
  <c r="AP82" i="2" s="1"/>
  <c r="AJ82" i="2"/>
  <c r="AK82" i="2" s="1"/>
  <c r="AE82" i="2"/>
  <c r="AF82" i="2" s="1"/>
  <c r="Z82" i="2"/>
  <c r="T82" i="2"/>
  <c r="O82" i="2"/>
  <c r="BK81" i="2"/>
  <c r="BL81" i="2" s="1"/>
  <c r="BF81" i="2"/>
  <c r="BG81" i="2" s="1"/>
  <c r="BA81" i="2"/>
  <c r="BB81" i="2" s="1"/>
  <c r="AV81" i="2"/>
  <c r="AW81" i="2" s="1"/>
  <c r="AO81" i="2"/>
  <c r="AP81" i="2" s="1"/>
  <c r="AJ81" i="2"/>
  <c r="AK81" i="2" s="1"/>
  <c r="AE81" i="2"/>
  <c r="AF81" i="2" s="1"/>
  <c r="Z81" i="2"/>
  <c r="AA81" i="2" s="1"/>
  <c r="T81" i="2"/>
  <c r="O81" i="2"/>
  <c r="BK80" i="2"/>
  <c r="BL80" i="2" s="1"/>
  <c r="BF80" i="2"/>
  <c r="BG80" i="2" s="1"/>
  <c r="BA80" i="2"/>
  <c r="BB80" i="2" s="1"/>
  <c r="AV80" i="2"/>
  <c r="AO80" i="2"/>
  <c r="AP80" i="2" s="1"/>
  <c r="AJ80" i="2"/>
  <c r="AK80" i="2" s="1"/>
  <c r="AE80" i="2"/>
  <c r="AF80" i="2" s="1"/>
  <c r="Z80" i="2"/>
  <c r="AA80" i="2" s="1"/>
  <c r="T80" i="2"/>
  <c r="O80" i="2"/>
  <c r="BK79" i="2"/>
  <c r="BL79" i="2" s="1"/>
  <c r="BF79" i="2"/>
  <c r="BG79" i="2" s="1"/>
  <c r="BA79" i="2"/>
  <c r="BB79" i="2" s="1"/>
  <c r="AV79" i="2"/>
  <c r="AO79" i="2"/>
  <c r="AP79" i="2" s="1"/>
  <c r="AJ79" i="2"/>
  <c r="AK79" i="2" s="1"/>
  <c r="AE79" i="2"/>
  <c r="AF79" i="2" s="1"/>
  <c r="Z79" i="2"/>
  <c r="AA79" i="2" s="1"/>
  <c r="T79" i="2"/>
  <c r="O79" i="2"/>
  <c r="BK78" i="2"/>
  <c r="BL78" i="2" s="1"/>
  <c r="BF78" i="2"/>
  <c r="BG78" i="2" s="1"/>
  <c r="BA78" i="2"/>
  <c r="BB78" i="2" s="1"/>
  <c r="AV78" i="2"/>
  <c r="AW78" i="2" s="1"/>
  <c r="AO78" i="2"/>
  <c r="AP78" i="2" s="1"/>
  <c r="AJ78" i="2"/>
  <c r="AK78" i="2" s="1"/>
  <c r="AE78" i="2"/>
  <c r="AF78" i="2" s="1"/>
  <c r="Z78" i="2"/>
  <c r="T78" i="2"/>
  <c r="O78" i="2"/>
  <c r="BK77" i="2"/>
  <c r="BL77" i="2" s="1"/>
  <c r="BF77" i="2"/>
  <c r="BG77" i="2" s="1"/>
  <c r="BA77" i="2"/>
  <c r="BB77" i="2" s="1"/>
  <c r="AV77" i="2"/>
  <c r="AW77" i="2" s="1"/>
  <c r="AO77" i="2"/>
  <c r="AP77" i="2" s="1"/>
  <c r="AJ77" i="2"/>
  <c r="AK77" i="2" s="1"/>
  <c r="AE77" i="2"/>
  <c r="AF77" i="2" s="1"/>
  <c r="Z77" i="2"/>
  <c r="T77" i="2"/>
  <c r="O77" i="2"/>
  <c r="BK76" i="2"/>
  <c r="BL76" i="2" s="1"/>
  <c r="BF76" i="2"/>
  <c r="BG76" i="2" s="1"/>
  <c r="BA76" i="2"/>
  <c r="BB76" i="2" s="1"/>
  <c r="AV76" i="2"/>
  <c r="AW76" i="2" s="1"/>
  <c r="AO76" i="2"/>
  <c r="AP76" i="2" s="1"/>
  <c r="AJ76" i="2"/>
  <c r="AK76" i="2" s="1"/>
  <c r="AE76" i="2"/>
  <c r="AF76" i="2" s="1"/>
  <c r="Z76" i="2"/>
  <c r="AA76" i="2" s="1"/>
  <c r="T76" i="2"/>
  <c r="O76" i="2"/>
  <c r="BK75" i="2"/>
  <c r="BL75" i="2" s="1"/>
  <c r="BF75" i="2"/>
  <c r="BA75" i="2"/>
  <c r="BB75" i="2" s="1"/>
  <c r="AV75" i="2"/>
  <c r="AW75" i="2" s="1"/>
  <c r="AO75" i="2"/>
  <c r="AP75" i="2" s="1"/>
  <c r="AJ75" i="2"/>
  <c r="AK75" i="2" s="1"/>
  <c r="AE75" i="2"/>
  <c r="AF75" i="2" s="1"/>
  <c r="Z75" i="2"/>
  <c r="AA75" i="2" s="1"/>
  <c r="T75" i="2"/>
  <c r="O75" i="2"/>
  <c r="BK74" i="2"/>
  <c r="BL74" i="2" s="1"/>
  <c r="BF74" i="2"/>
  <c r="BG74" i="2" s="1"/>
  <c r="BA74" i="2"/>
  <c r="BB74" i="2" s="1"/>
  <c r="AV74" i="2"/>
  <c r="AW74" i="2" s="1"/>
  <c r="AO74" i="2"/>
  <c r="AP74" i="2" s="1"/>
  <c r="AJ74" i="2"/>
  <c r="AK74" i="2" s="1"/>
  <c r="AE74" i="2"/>
  <c r="AF74" i="2" s="1"/>
  <c r="Z74" i="2"/>
  <c r="AA74" i="2" s="1"/>
  <c r="T74" i="2"/>
  <c r="O74" i="2"/>
  <c r="BK73" i="2"/>
  <c r="BL73" i="2" s="1"/>
  <c r="BF73" i="2"/>
  <c r="BG73" i="2" s="1"/>
  <c r="BA73" i="2"/>
  <c r="BB73" i="2" s="1"/>
  <c r="AV73" i="2"/>
  <c r="AW73" i="2" s="1"/>
  <c r="AO73" i="2"/>
  <c r="AP73" i="2" s="1"/>
  <c r="AJ73" i="2"/>
  <c r="AK73" i="2" s="1"/>
  <c r="AE73" i="2"/>
  <c r="AF73" i="2" s="1"/>
  <c r="Z73" i="2"/>
  <c r="AA73" i="2" s="1"/>
  <c r="T73" i="2"/>
  <c r="O73" i="2"/>
  <c r="BK72" i="2"/>
  <c r="BL72" i="2" s="1"/>
  <c r="BF72" i="2"/>
  <c r="BG72" i="2" s="1"/>
  <c r="BA72" i="2"/>
  <c r="BB72" i="2" s="1"/>
  <c r="AV72" i="2"/>
  <c r="AW72" i="2" s="1"/>
  <c r="AO72" i="2"/>
  <c r="AP72" i="2" s="1"/>
  <c r="AJ72" i="2"/>
  <c r="AK72" i="2" s="1"/>
  <c r="AE72" i="2"/>
  <c r="AF72" i="2" s="1"/>
  <c r="Z72" i="2"/>
  <c r="T72" i="2"/>
  <c r="O72" i="2"/>
  <c r="BK71" i="2"/>
  <c r="BL71" i="2" s="1"/>
  <c r="BF71" i="2"/>
  <c r="BG71" i="2" s="1"/>
  <c r="BA71" i="2"/>
  <c r="BB71" i="2" s="1"/>
  <c r="AV71" i="2"/>
  <c r="AW71" i="2" s="1"/>
  <c r="AO71" i="2"/>
  <c r="AP71" i="2" s="1"/>
  <c r="AJ71" i="2"/>
  <c r="AK71" i="2" s="1"/>
  <c r="AE71" i="2"/>
  <c r="AF71" i="2" s="1"/>
  <c r="Z71" i="2"/>
  <c r="AA71" i="2" s="1"/>
  <c r="T71" i="2"/>
  <c r="O71" i="2"/>
  <c r="BK70" i="2"/>
  <c r="BL70" i="2" s="1"/>
  <c r="BF70" i="2"/>
  <c r="BG70" i="2" s="1"/>
  <c r="BA70" i="2"/>
  <c r="BB70" i="2" s="1"/>
  <c r="AV70" i="2"/>
  <c r="AW70" i="2" s="1"/>
  <c r="AO70" i="2"/>
  <c r="AP70" i="2" s="1"/>
  <c r="AJ70" i="2"/>
  <c r="AK70" i="2" s="1"/>
  <c r="AE70" i="2"/>
  <c r="AF70" i="2" s="1"/>
  <c r="Z70" i="2"/>
  <c r="T70" i="2"/>
  <c r="O70" i="2"/>
  <c r="BK69" i="2"/>
  <c r="BL69" i="2" s="1"/>
  <c r="BF69" i="2"/>
  <c r="BG69" i="2" s="1"/>
  <c r="BA69" i="2"/>
  <c r="BB69" i="2" s="1"/>
  <c r="AV69" i="2"/>
  <c r="AW69" i="2" s="1"/>
  <c r="AO69" i="2"/>
  <c r="AP69" i="2" s="1"/>
  <c r="AJ69" i="2"/>
  <c r="AK69" i="2" s="1"/>
  <c r="AE69" i="2"/>
  <c r="AF69" i="2" s="1"/>
  <c r="Z69" i="2"/>
  <c r="T69" i="2"/>
  <c r="O69" i="2"/>
  <c r="BK68" i="2"/>
  <c r="BL68" i="2" s="1"/>
  <c r="BF68" i="2"/>
  <c r="BG68" i="2" s="1"/>
  <c r="BA68" i="2"/>
  <c r="BB68" i="2" s="1"/>
  <c r="AV68" i="2"/>
  <c r="AO68" i="2"/>
  <c r="AP68" i="2" s="1"/>
  <c r="AJ68" i="2"/>
  <c r="AK68" i="2" s="1"/>
  <c r="AE68" i="2"/>
  <c r="AF68" i="2" s="1"/>
  <c r="Z68" i="2"/>
  <c r="AA68" i="2" s="1"/>
  <c r="T68" i="2"/>
  <c r="O68" i="2"/>
  <c r="BK67" i="2"/>
  <c r="BL67" i="2" s="1"/>
  <c r="BF67" i="2"/>
  <c r="BG67" i="2" s="1"/>
  <c r="BA67" i="2"/>
  <c r="BB67" i="2" s="1"/>
  <c r="AV67" i="2"/>
  <c r="AO67" i="2"/>
  <c r="AP67" i="2" s="1"/>
  <c r="AJ67" i="2"/>
  <c r="AK67" i="2" s="1"/>
  <c r="AE67" i="2"/>
  <c r="AF67" i="2" s="1"/>
  <c r="Z67" i="2"/>
  <c r="T67" i="2"/>
  <c r="O67" i="2"/>
  <c r="BK66" i="2"/>
  <c r="BL66" i="2" s="1"/>
  <c r="BF66" i="2"/>
  <c r="BG66" i="2" s="1"/>
  <c r="BA66" i="2"/>
  <c r="BB66" i="2" s="1"/>
  <c r="AV66" i="2"/>
  <c r="AO66" i="2"/>
  <c r="AP66" i="2" s="1"/>
  <c r="AJ66" i="2"/>
  <c r="AK66" i="2" s="1"/>
  <c r="AE66" i="2"/>
  <c r="AF66" i="2" s="1"/>
  <c r="Z66" i="2"/>
  <c r="AA66" i="2" s="1"/>
  <c r="T66" i="2"/>
  <c r="O66" i="2"/>
  <c r="BK65" i="2"/>
  <c r="BL65" i="2" s="1"/>
  <c r="BF65" i="2"/>
  <c r="BG65" i="2" s="1"/>
  <c r="BA65" i="2"/>
  <c r="BB65" i="2" s="1"/>
  <c r="AV65" i="2"/>
  <c r="AO65" i="2"/>
  <c r="AP65" i="2" s="1"/>
  <c r="AJ65" i="2"/>
  <c r="AK65" i="2" s="1"/>
  <c r="AE65" i="2"/>
  <c r="AF65" i="2" s="1"/>
  <c r="Z65" i="2"/>
  <c r="T65" i="2"/>
  <c r="O65" i="2"/>
  <c r="BK64" i="2"/>
  <c r="BL64" i="2" s="1"/>
  <c r="BF64" i="2"/>
  <c r="BG64" i="2" s="1"/>
  <c r="BA64" i="2"/>
  <c r="BB64" i="2" s="1"/>
  <c r="AV64" i="2"/>
  <c r="AO64" i="2"/>
  <c r="AP64" i="2" s="1"/>
  <c r="AJ64" i="2"/>
  <c r="AK64" i="2" s="1"/>
  <c r="AE64" i="2"/>
  <c r="AF64" i="2" s="1"/>
  <c r="Z64" i="2"/>
  <c r="AA64" i="2" s="1"/>
  <c r="T64" i="2"/>
  <c r="O64" i="2"/>
  <c r="BK63" i="2"/>
  <c r="BL63" i="2" s="1"/>
  <c r="BF63" i="2"/>
  <c r="BG63" i="2" s="1"/>
  <c r="BA63" i="2"/>
  <c r="BB63" i="2" s="1"/>
  <c r="AV63" i="2"/>
  <c r="AO63" i="2"/>
  <c r="AP63" i="2" s="1"/>
  <c r="AJ63" i="2"/>
  <c r="AK63" i="2" s="1"/>
  <c r="AE63" i="2"/>
  <c r="AF63" i="2" s="1"/>
  <c r="Z63" i="2"/>
  <c r="AA63" i="2" s="1"/>
  <c r="T63" i="2"/>
  <c r="O63" i="2"/>
  <c r="D4" i="2"/>
  <c r="BP479" i="1"/>
  <c r="BO479" i="1"/>
  <c r="BN479" i="1"/>
  <c r="BM479" i="1"/>
  <c r="BL479" i="1"/>
  <c r="BK479" i="1"/>
  <c r="BJ479" i="1"/>
  <c r="BI479" i="1"/>
  <c r="BH479" i="1"/>
  <c r="BG479" i="1"/>
  <c r="BF479" i="1"/>
  <c r="BE479" i="1"/>
  <c r="BD479" i="1"/>
  <c r="BC479" i="1"/>
  <c r="BB479" i="1"/>
  <c r="BA479" i="1"/>
  <c r="AZ479" i="1"/>
  <c r="AY479" i="1"/>
  <c r="AX479" i="1"/>
  <c r="AW479" i="1"/>
  <c r="AV479" i="1"/>
  <c r="AU479" i="1"/>
  <c r="AT479" i="1"/>
  <c r="AS479" i="1"/>
  <c r="AR479" i="1"/>
  <c r="AQ479" i="1"/>
  <c r="AP479" i="1"/>
  <c r="AO479" i="1"/>
  <c r="AN479" i="1"/>
  <c r="AM479" i="1"/>
  <c r="AL479" i="1"/>
  <c r="AK479" i="1"/>
  <c r="AJ479" i="1"/>
  <c r="AI479" i="1"/>
  <c r="AH479" i="1"/>
  <c r="AG479" i="1"/>
  <c r="AF479" i="1"/>
  <c r="AE479" i="1"/>
  <c r="AD479" i="1"/>
  <c r="AC479" i="1"/>
  <c r="AB479" i="1"/>
  <c r="AA479" i="1"/>
  <c r="Z479" i="1"/>
  <c r="Y479" i="1"/>
  <c r="X479" i="1"/>
  <c r="W479" i="1"/>
  <c r="V479" i="1"/>
  <c r="U479" i="1"/>
  <c r="T479" i="1"/>
  <c r="S479" i="1"/>
  <c r="R479" i="1"/>
  <c r="Q479" i="1"/>
  <c r="P479" i="1"/>
  <c r="O479" i="1"/>
  <c r="N479" i="1"/>
  <c r="M479" i="1"/>
  <c r="L479" i="1"/>
  <c r="K479" i="1"/>
  <c r="J479" i="1"/>
  <c r="BP478" i="1"/>
  <c r="BO478" i="1"/>
  <c r="BN478" i="1"/>
  <c r="BM478" i="1"/>
  <c r="BL478" i="1"/>
  <c r="BK478" i="1"/>
  <c r="BJ478" i="1"/>
  <c r="BI478" i="1"/>
  <c r="BH478" i="1"/>
  <c r="BG478" i="1"/>
  <c r="BF478" i="1"/>
  <c r="BE478" i="1"/>
  <c r="BD478" i="1"/>
  <c r="BC478" i="1"/>
  <c r="BB478" i="1"/>
  <c r="BA478" i="1"/>
  <c r="AZ478" i="1"/>
  <c r="AY478" i="1"/>
  <c r="AX478" i="1"/>
  <c r="AW478" i="1"/>
  <c r="AV478" i="1"/>
  <c r="AU478" i="1"/>
  <c r="AT478" i="1"/>
  <c r="AS478" i="1"/>
  <c r="AR478" i="1"/>
  <c r="AQ478" i="1"/>
  <c r="AP478" i="1"/>
  <c r="AO478" i="1"/>
  <c r="AN478" i="1"/>
  <c r="AM478" i="1"/>
  <c r="AL478" i="1"/>
  <c r="AK478" i="1"/>
  <c r="AJ478" i="1"/>
  <c r="AI478" i="1"/>
  <c r="AH478" i="1"/>
  <c r="AG478" i="1"/>
  <c r="AF478" i="1"/>
  <c r="AE478" i="1"/>
  <c r="AD478" i="1"/>
  <c r="AC478" i="1"/>
  <c r="AB478" i="1"/>
  <c r="AA478" i="1"/>
  <c r="Z478" i="1"/>
  <c r="Y478" i="1"/>
  <c r="X478" i="1"/>
  <c r="W478" i="1"/>
  <c r="V478" i="1"/>
  <c r="U478" i="1"/>
  <c r="T478" i="1"/>
  <c r="S478" i="1"/>
  <c r="R478" i="1"/>
  <c r="Q478" i="1"/>
  <c r="P478" i="1"/>
  <c r="O478" i="1"/>
  <c r="N478" i="1"/>
  <c r="M478" i="1"/>
  <c r="L478" i="1"/>
  <c r="K478" i="1"/>
  <c r="J478" i="1"/>
  <c r="BP477" i="1"/>
  <c r="BO477" i="1"/>
  <c r="BN477" i="1"/>
  <c r="BM477" i="1"/>
  <c r="BL477" i="1"/>
  <c r="BK477" i="1"/>
  <c r="BJ477" i="1"/>
  <c r="BI477" i="1"/>
  <c r="BH477" i="1"/>
  <c r="BG477" i="1"/>
  <c r="BF477" i="1"/>
  <c r="BE477" i="1"/>
  <c r="BD477" i="1"/>
  <c r="BC477" i="1"/>
  <c r="BB477" i="1"/>
  <c r="BA477" i="1"/>
  <c r="AZ477" i="1"/>
  <c r="AY477" i="1"/>
  <c r="AX477" i="1"/>
  <c r="AW477" i="1"/>
  <c r="AV477" i="1"/>
  <c r="AU477" i="1"/>
  <c r="AT477" i="1"/>
  <c r="AS477" i="1"/>
  <c r="AR477" i="1"/>
  <c r="AQ477" i="1"/>
  <c r="AP477" i="1"/>
  <c r="AO477" i="1"/>
  <c r="AN477" i="1"/>
  <c r="AM477" i="1"/>
  <c r="AL477" i="1"/>
  <c r="AK477" i="1"/>
  <c r="AJ477" i="1"/>
  <c r="AI477" i="1"/>
  <c r="AH477" i="1"/>
  <c r="AG477" i="1"/>
  <c r="AF477" i="1"/>
  <c r="AE477" i="1"/>
  <c r="AD477" i="1"/>
  <c r="AC477" i="1"/>
  <c r="AB477" i="1"/>
  <c r="AA477" i="1"/>
  <c r="Z477" i="1"/>
  <c r="Y477" i="1"/>
  <c r="X477" i="1"/>
  <c r="W477" i="1"/>
  <c r="V477" i="1"/>
  <c r="U477" i="1"/>
  <c r="T477" i="1"/>
  <c r="S477" i="1"/>
  <c r="R477" i="1"/>
  <c r="Q477" i="1"/>
  <c r="P477" i="1"/>
  <c r="O477" i="1"/>
  <c r="N477" i="1"/>
  <c r="M477" i="1"/>
  <c r="L477" i="1"/>
  <c r="K477" i="1"/>
  <c r="J477" i="1"/>
  <c r="BP476" i="1"/>
  <c r="BO476" i="1"/>
  <c r="BN476" i="1"/>
  <c r="BM476" i="1"/>
  <c r="BL476" i="1"/>
  <c r="BK476" i="1"/>
  <c r="BJ476" i="1"/>
  <c r="BI476" i="1"/>
  <c r="BH476" i="1"/>
  <c r="BG476" i="1"/>
  <c r="BF476" i="1"/>
  <c r="BE476" i="1"/>
  <c r="BD476" i="1"/>
  <c r="BC476" i="1"/>
  <c r="BB476" i="1"/>
  <c r="BA476" i="1"/>
  <c r="AZ476" i="1"/>
  <c r="AY476" i="1"/>
  <c r="AX476" i="1"/>
  <c r="AW476" i="1"/>
  <c r="AV476" i="1"/>
  <c r="AU476" i="1"/>
  <c r="AT476" i="1"/>
  <c r="AS476" i="1"/>
  <c r="AR476" i="1"/>
  <c r="AQ476" i="1"/>
  <c r="AP476" i="1"/>
  <c r="AO476" i="1"/>
  <c r="AN476" i="1"/>
  <c r="AM476" i="1"/>
  <c r="AL476" i="1"/>
  <c r="AK476" i="1"/>
  <c r="AJ476" i="1"/>
  <c r="AI476" i="1"/>
  <c r="AH476" i="1"/>
  <c r="AG476" i="1"/>
  <c r="AF476" i="1"/>
  <c r="AE476" i="1"/>
  <c r="AD476" i="1"/>
  <c r="AC476" i="1"/>
  <c r="AB476" i="1"/>
  <c r="AA476" i="1"/>
  <c r="Z476" i="1"/>
  <c r="Y476" i="1"/>
  <c r="X476" i="1"/>
  <c r="W476" i="1"/>
  <c r="V476" i="1"/>
  <c r="U476" i="1"/>
  <c r="T476" i="1"/>
  <c r="S476" i="1"/>
  <c r="R476" i="1"/>
  <c r="Q476" i="1"/>
  <c r="P476" i="1"/>
  <c r="O476" i="1"/>
  <c r="N476" i="1"/>
  <c r="M476" i="1"/>
  <c r="L476" i="1"/>
  <c r="K476" i="1"/>
  <c r="J476" i="1"/>
  <c r="BI475" i="1"/>
  <c r="BD475" i="1"/>
  <c r="BC475" i="1"/>
  <c r="AZ475" i="1"/>
  <c r="AY475" i="1"/>
  <c r="AX475" i="1"/>
  <c r="AT475" i="1"/>
  <c r="AS475" i="1"/>
  <c r="AN475" i="1"/>
  <c r="AM475" i="1"/>
  <c r="AI475" i="1"/>
  <c r="AH475" i="1"/>
  <c r="AG475" i="1"/>
  <c r="AC475" i="1"/>
  <c r="AB475" i="1"/>
  <c r="Y475" i="1"/>
  <c r="X475" i="1"/>
  <c r="W475" i="1"/>
  <c r="V475" i="1"/>
  <c r="S475" i="1"/>
  <c r="R475" i="1"/>
  <c r="Q475" i="1"/>
  <c r="P475" i="1"/>
  <c r="N475" i="1"/>
  <c r="M475" i="1"/>
  <c r="L475" i="1"/>
  <c r="K475" i="1"/>
  <c r="J475" i="1"/>
  <c r="BP474" i="1"/>
  <c r="BO474" i="1"/>
  <c r="BN474" i="1"/>
  <c r="BM474" i="1"/>
  <c r="BL474" i="1"/>
  <c r="BK474" i="1"/>
  <c r="BJ474" i="1"/>
  <c r="BI474" i="1"/>
  <c r="BH474" i="1"/>
  <c r="BG474" i="1"/>
  <c r="BF474" i="1"/>
  <c r="BE474" i="1"/>
  <c r="BD474" i="1"/>
  <c r="BC474" i="1"/>
  <c r="BB474" i="1"/>
  <c r="BA474" i="1"/>
  <c r="AZ474" i="1"/>
  <c r="AY474" i="1"/>
  <c r="AX474" i="1"/>
  <c r="AW474" i="1"/>
  <c r="AV474" i="1"/>
  <c r="AU474" i="1"/>
  <c r="AT474" i="1"/>
  <c r="AS474" i="1"/>
  <c r="AR474" i="1"/>
  <c r="AQ474" i="1"/>
  <c r="AP474" i="1"/>
  <c r="AO474" i="1"/>
  <c r="AN474" i="1"/>
  <c r="AM474" i="1"/>
  <c r="AL474" i="1"/>
  <c r="AK474" i="1"/>
  <c r="AJ474" i="1"/>
  <c r="AI474" i="1"/>
  <c r="AH474" i="1"/>
  <c r="AG474" i="1"/>
  <c r="AF474" i="1"/>
  <c r="AE474" i="1"/>
  <c r="AD474" i="1"/>
  <c r="AC474" i="1"/>
  <c r="AB474" i="1"/>
  <c r="AA474" i="1"/>
  <c r="Z474" i="1"/>
  <c r="Y474" i="1"/>
  <c r="X474" i="1"/>
  <c r="W474" i="1"/>
  <c r="V474" i="1"/>
  <c r="U474" i="1"/>
  <c r="T474" i="1"/>
  <c r="S474" i="1"/>
  <c r="R474" i="1"/>
  <c r="Q474" i="1"/>
  <c r="P474" i="1"/>
  <c r="O474" i="1"/>
  <c r="N474" i="1"/>
  <c r="M474" i="1"/>
  <c r="L474" i="1"/>
  <c r="K474" i="1"/>
  <c r="J474" i="1"/>
  <c r="BP470" i="1"/>
  <c r="BO470" i="1"/>
  <c r="BN470" i="1"/>
  <c r="BM470" i="1"/>
  <c r="BL470" i="1"/>
  <c r="BK470" i="1"/>
  <c r="BJ470" i="1"/>
  <c r="BI470" i="1"/>
  <c r="BH470" i="1"/>
  <c r="BG470" i="1"/>
  <c r="BF470" i="1"/>
  <c r="BE470" i="1"/>
  <c r="BD470" i="1"/>
  <c r="BC470" i="1"/>
  <c r="BB470" i="1"/>
  <c r="BA470" i="1"/>
  <c r="AZ470" i="1"/>
  <c r="AY470" i="1"/>
  <c r="AX470" i="1"/>
  <c r="AW470" i="1"/>
  <c r="AV470" i="1"/>
  <c r="AU470" i="1"/>
  <c r="AT470" i="1"/>
  <c r="AS470" i="1"/>
  <c r="AR470" i="1"/>
  <c r="AQ470" i="1"/>
  <c r="AP470" i="1"/>
  <c r="AO470" i="1"/>
  <c r="AN470" i="1"/>
  <c r="AM470" i="1"/>
  <c r="AL470" i="1"/>
  <c r="AK470" i="1"/>
  <c r="AJ470" i="1"/>
  <c r="AI470" i="1"/>
  <c r="AH470" i="1"/>
  <c r="AG470" i="1"/>
  <c r="AF470" i="1"/>
  <c r="AE470" i="1"/>
  <c r="AD470" i="1"/>
  <c r="AC470" i="1"/>
  <c r="AB470" i="1"/>
  <c r="AA470" i="1"/>
  <c r="Z470" i="1"/>
  <c r="Y470" i="1"/>
  <c r="X470" i="1"/>
  <c r="W470" i="1"/>
  <c r="V470" i="1"/>
  <c r="U470" i="1"/>
  <c r="T470" i="1"/>
  <c r="S470" i="1"/>
  <c r="R470" i="1"/>
  <c r="Q470" i="1"/>
  <c r="P470" i="1"/>
  <c r="O470" i="1"/>
  <c r="N470" i="1"/>
  <c r="M470" i="1"/>
  <c r="L470" i="1"/>
  <c r="K470" i="1"/>
  <c r="J470" i="1"/>
  <c r="BP466" i="1"/>
  <c r="BO466" i="1"/>
  <c r="BN466" i="1"/>
  <c r="BM466" i="1"/>
  <c r="BL466" i="1"/>
  <c r="BK466" i="1"/>
  <c r="BJ466" i="1"/>
  <c r="BI466" i="1"/>
  <c r="BH466" i="1"/>
  <c r="BG466" i="1"/>
  <c r="BF466" i="1"/>
  <c r="BE466" i="1"/>
  <c r="BD466" i="1"/>
  <c r="BC466" i="1"/>
  <c r="BB466" i="1"/>
  <c r="BA466" i="1"/>
  <c r="AZ466" i="1"/>
  <c r="AY466" i="1"/>
  <c r="AX466" i="1"/>
  <c r="AW466" i="1"/>
  <c r="AV466" i="1"/>
  <c r="AU466" i="1"/>
  <c r="AT466" i="1"/>
  <c r="AS466" i="1"/>
  <c r="AR466" i="1"/>
  <c r="AQ466" i="1"/>
  <c r="AP466" i="1"/>
  <c r="AO466" i="1"/>
  <c r="AN466" i="1"/>
  <c r="AM466" i="1"/>
  <c r="AL466" i="1"/>
  <c r="AK466" i="1"/>
  <c r="AJ466" i="1"/>
  <c r="AI466" i="1"/>
  <c r="AH466" i="1"/>
  <c r="AG466" i="1"/>
  <c r="AF466" i="1"/>
  <c r="AE466" i="1"/>
  <c r="AD466" i="1"/>
  <c r="AC466" i="1"/>
  <c r="AB466" i="1"/>
  <c r="AA466" i="1"/>
  <c r="Z466" i="1"/>
  <c r="Y466" i="1"/>
  <c r="X466" i="1"/>
  <c r="W466" i="1"/>
  <c r="V466" i="1"/>
  <c r="U466" i="1"/>
  <c r="T466" i="1"/>
  <c r="S466" i="1"/>
  <c r="R466" i="1"/>
  <c r="Q466" i="1"/>
  <c r="P466" i="1"/>
  <c r="O466" i="1"/>
  <c r="N466" i="1"/>
  <c r="M466" i="1"/>
  <c r="L466" i="1"/>
  <c r="K466" i="1"/>
  <c r="J466" i="1"/>
  <c r="BP465" i="1"/>
  <c r="BO465" i="1"/>
  <c r="BN465" i="1"/>
  <c r="BM465" i="1"/>
  <c r="BL465" i="1"/>
  <c r="BK465" i="1"/>
  <c r="BJ465" i="1"/>
  <c r="BI465" i="1"/>
  <c r="BH465" i="1"/>
  <c r="BG465" i="1"/>
  <c r="BF465" i="1"/>
  <c r="BE465" i="1"/>
  <c r="BD465" i="1"/>
  <c r="BC465" i="1"/>
  <c r="BB465" i="1"/>
  <c r="BA465" i="1"/>
  <c r="AZ465" i="1"/>
  <c r="AY465" i="1"/>
  <c r="AX465" i="1"/>
  <c r="AW465" i="1"/>
  <c r="AV465" i="1"/>
  <c r="AU465" i="1"/>
  <c r="AT465" i="1"/>
  <c r="AS465" i="1"/>
  <c r="AR465" i="1"/>
  <c r="AQ465" i="1"/>
  <c r="AP465" i="1"/>
  <c r="AO465" i="1"/>
  <c r="AN465" i="1"/>
  <c r="AM465" i="1"/>
  <c r="AL465" i="1"/>
  <c r="AK465" i="1"/>
  <c r="AJ465" i="1"/>
  <c r="AI465" i="1"/>
  <c r="AH465" i="1"/>
  <c r="AG465" i="1"/>
  <c r="AF465" i="1"/>
  <c r="AE465" i="1"/>
  <c r="AD465" i="1"/>
  <c r="AC465" i="1"/>
  <c r="AB465" i="1"/>
  <c r="AA465" i="1"/>
  <c r="Z465" i="1"/>
  <c r="Y465" i="1"/>
  <c r="X465" i="1"/>
  <c r="W465" i="1"/>
  <c r="V465" i="1"/>
  <c r="U465" i="1"/>
  <c r="T465" i="1"/>
  <c r="S465" i="1"/>
  <c r="R465" i="1"/>
  <c r="Q465" i="1"/>
  <c r="P465" i="1"/>
  <c r="O465" i="1"/>
  <c r="N465" i="1"/>
  <c r="M465" i="1"/>
  <c r="L465" i="1"/>
  <c r="K465" i="1"/>
  <c r="J465" i="1"/>
  <c r="BP464" i="1"/>
  <c r="BO464" i="1"/>
  <c r="BN464" i="1"/>
  <c r="BM464" i="1"/>
  <c r="BL464" i="1"/>
  <c r="BK464" i="1"/>
  <c r="BJ464" i="1"/>
  <c r="BI464" i="1"/>
  <c r="BH464" i="1"/>
  <c r="BG464" i="1"/>
  <c r="BF464" i="1"/>
  <c r="BE464" i="1"/>
  <c r="BD464" i="1"/>
  <c r="BC464" i="1"/>
  <c r="BB464" i="1"/>
  <c r="BA464" i="1"/>
  <c r="AZ464" i="1"/>
  <c r="AY464" i="1"/>
  <c r="AX464" i="1"/>
  <c r="AW464" i="1"/>
  <c r="AV464" i="1"/>
  <c r="AU464" i="1"/>
  <c r="AT464" i="1"/>
  <c r="AS464" i="1"/>
  <c r="AR464" i="1"/>
  <c r="AQ464" i="1"/>
  <c r="AP464" i="1"/>
  <c r="AO464" i="1"/>
  <c r="AN464" i="1"/>
  <c r="AM464" i="1"/>
  <c r="AL464" i="1"/>
  <c r="AK464" i="1"/>
  <c r="AJ464" i="1"/>
  <c r="AI464" i="1"/>
  <c r="AH464" i="1"/>
  <c r="AG464" i="1"/>
  <c r="AF464" i="1"/>
  <c r="AE464" i="1"/>
  <c r="AD464" i="1"/>
  <c r="AC464" i="1"/>
  <c r="AB464" i="1"/>
  <c r="AA464" i="1"/>
  <c r="Z464" i="1"/>
  <c r="Y464" i="1"/>
  <c r="X464" i="1"/>
  <c r="W464" i="1"/>
  <c r="V464" i="1"/>
  <c r="U464" i="1"/>
  <c r="T464" i="1"/>
  <c r="S464" i="1"/>
  <c r="R464" i="1"/>
  <c r="Q464" i="1"/>
  <c r="P464" i="1"/>
  <c r="O464" i="1"/>
  <c r="N464" i="1"/>
  <c r="M464" i="1"/>
  <c r="L464" i="1"/>
  <c r="K464" i="1"/>
  <c r="J464" i="1"/>
  <c r="BI463" i="1"/>
  <c r="BD463" i="1"/>
  <c r="BC463" i="1"/>
  <c r="AZ463" i="1"/>
  <c r="AY463" i="1"/>
  <c r="AX463" i="1"/>
  <c r="AT463" i="1"/>
  <c r="AS463" i="1"/>
  <c r="AN463" i="1"/>
  <c r="AM463" i="1"/>
  <c r="AI463" i="1"/>
  <c r="AH463" i="1"/>
  <c r="AG463" i="1"/>
  <c r="AC463" i="1"/>
  <c r="AB463" i="1"/>
  <c r="Y463" i="1"/>
  <c r="X463" i="1"/>
  <c r="W463" i="1"/>
  <c r="V463" i="1"/>
  <c r="S463" i="1"/>
  <c r="R463" i="1"/>
  <c r="Q463" i="1"/>
  <c r="P463" i="1"/>
  <c r="N463" i="1"/>
  <c r="M463" i="1"/>
  <c r="L463" i="1"/>
  <c r="K463" i="1"/>
  <c r="J463" i="1"/>
  <c r="BP462" i="1"/>
  <c r="BO462" i="1"/>
  <c r="BN462" i="1"/>
  <c r="BM462" i="1"/>
  <c r="BL462" i="1"/>
  <c r="BK462" i="1"/>
  <c r="BJ462" i="1"/>
  <c r="BI462" i="1"/>
  <c r="BH462" i="1"/>
  <c r="BG462" i="1"/>
  <c r="BF462" i="1"/>
  <c r="BE462" i="1"/>
  <c r="BD462" i="1"/>
  <c r="BC462" i="1"/>
  <c r="BB462" i="1"/>
  <c r="BA462" i="1"/>
  <c r="AZ462" i="1"/>
  <c r="AY462" i="1"/>
  <c r="AX462" i="1"/>
  <c r="AW462" i="1"/>
  <c r="AV462" i="1"/>
  <c r="AU462" i="1"/>
  <c r="AT462" i="1"/>
  <c r="AS462" i="1"/>
  <c r="AR462" i="1"/>
  <c r="AQ462" i="1"/>
  <c r="AP462" i="1"/>
  <c r="AO462" i="1"/>
  <c r="AN462" i="1"/>
  <c r="AM462" i="1"/>
  <c r="AL462" i="1"/>
  <c r="AK462" i="1"/>
  <c r="AJ462" i="1"/>
  <c r="AI462" i="1"/>
  <c r="AH462" i="1"/>
  <c r="AG462" i="1"/>
  <c r="AF462" i="1"/>
  <c r="AE462" i="1"/>
  <c r="AD462" i="1"/>
  <c r="AC462" i="1"/>
  <c r="AB462" i="1"/>
  <c r="AA462" i="1"/>
  <c r="Z462" i="1"/>
  <c r="Y462" i="1"/>
  <c r="X462" i="1"/>
  <c r="W462" i="1"/>
  <c r="V462" i="1"/>
  <c r="U462" i="1"/>
  <c r="T462" i="1"/>
  <c r="S462" i="1"/>
  <c r="R462" i="1"/>
  <c r="Q462" i="1"/>
  <c r="P462" i="1"/>
  <c r="O462" i="1"/>
  <c r="N462" i="1"/>
  <c r="M462" i="1"/>
  <c r="L462" i="1"/>
  <c r="K462" i="1"/>
  <c r="J462" i="1"/>
  <c r="BP461" i="1"/>
  <c r="BO461" i="1"/>
  <c r="BN461" i="1"/>
  <c r="BM461" i="1"/>
  <c r="BL461" i="1"/>
  <c r="BK461" i="1"/>
  <c r="BJ461" i="1"/>
  <c r="BI461" i="1"/>
  <c r="BH461" i="1"/>
  <c r="BG461" i="1"/>
  <c r="BF461" i="1"/>
  <c r="BE461" i="1"/>
  <c r="BD461" i="1"/>
  <c r="BC461" i="1"/>
  <c r="BB461" i="1"/>
  <c r="BA461" i="1"/>
  <c r="AZ461" i="1"/>
  <c r="AY461" i="1"/>
  <c r="AX461" i="1"/>
  <c r="AW461" i="1"/>
  <c r="AV461" i="1"/>
  <c r="AU461" i="1"/>
  <c r="AT461" i="1"/>
  <c r="AS461" i="1"/>
  <c r="AR461" i="1"/>
  <c r="AQ461" i="1"/>
  <c r="AP461" i="1"/>
  <c r="AO461" i="1"/>
  <c r="AN461" i="1"/>
  <c r="AM461" i="1"/>
  <c r="AL461" i="1"/>
  <c r="AK461" i="1"/>
  <c r="AJ461" i="1"/>
  <c r="AI461" i="1"/>
  <c r="AH461" i="1"/>
  <c r="AG461" i="1"/>
  <c r="AF461" i="1"/>
  <c r="AE461" i="1"/>
  <c r="AD461" i="1"/>
  <c r="AC461" i="1"/>
  <c r="AB461" i="1"/>
  <c r="AA461" i="1"/>
  <c r="Z461" i="1"/>
  <c r="Y461" i="1"/>
  <c r="X461" i="1"/>
  <c r="W461" i="1"/>
  <c r="V461" i="1"/>
  <c r="U461" i="1"/>
  <c r="T461" i="1"/>
  <c r="S461" i="1"/>
  <c r="R461" i="1"/>
  <c r="Q461" i="1"/>
  <c r="P461" i="1"/>
  <c r="O461" i="1"/>
  <c r="N461" i="1"/>
  <c r="M461" i="1"/>
  <c r="L461" i="1"/>
  <c r="K461" i="1"/>
  <c r="J461" i="1"/>
  <c r="BP460" i="1"/>
  <c r="BO460" i="1"/>
  <c r="BN460" i="1"/>
  <c r="BM460" i="1"/>
  <c r="BL460" i="1"/>
  <c r="BK460" i="1"/>
  <c r="BJ460" i="1"/>
  <c r="BI460" i="1"/>
  <c r="BH460" i="1"/>
  <c r="BG460" i="1"/>
  <c r="BF460" i="1"/>
  <c r="BE460" i="1"/>
  <c r="BD460" i="1"/>
  <c r="BC460" i="1"/>
  <c r="BB460" i="1"/>
  <c r="BA460" i="1"/>
  <c r="AZ460" i="1"/>
  <c r="AY460" i="1"/>
  <c r="AX460" i="1"/>
  <c r="AW460" i="1"/>
  <c r="AV460" i="1"/>
  <c r="AU460" i="1"/>
  <c r="AT460" i="1"/>
  <c r="AS460" i="1"/>
  <c r="AR460" i="1"/>
  <c r="AQ460" i="1"/>
  <c r="AP460" i="1"/>
  <c r="AO460" i="1"/>
  <c r="AN460" i="1"/>
  <c r="AM460" i="1"/>
  <c r="AL460" i="1"/>
  <c r="AK460" i="1"/>
  <c r="AJ460" i="1"/>
  <c r="AI460" i="1"/>
  <c r="AH460" i="1"/>
  <c r="AG460" i="1"/>
  <c r="AF460" i="1"/>
  <c r="AE460" i="1"/>
  <c r="AD460" i="1"/>
  <c r="AC460" i="1"/>
  <c r="AB460" i="1"/>
  <c r="AA460" i="1"/>
  <c r="Z460" i="1"/>
  <c r="Y460" i="1"/>
  <c r="X460" i="1"/>
  <c r="W460" i="1"/>
  <c r="V460" i="1"/>
  <c r="U460" i="1"/>
  <c r="T460" i="1"/>
  <c r="S460" i="1"/>
  <c r="R460" i="1"/>
  <c r="Q460" i="1"/>
  <c r="P460" i="1"/>
  <c r="O460" i="1"/>
  <c r="N460" i="1"/>
  <c r="M460" i="1"/>
  <c r="L460" i="1"/>
  <c r="K460" i="1"/>
  <c r="J460" i="1"/>
  <c r="E459" i="1"/>
  <c r="D459" i="1"/>
  <c r="F452" i="1"/>
  <c r="BP451" i="1"/>
  <c r="BO451" i="1"/>
  <c r="BN451" i="1"/>
  <c r="BM451" i="1"/>
  <c r="BL451" i="1"/>
  <c r="BK451" i="1"/>
  <c r="BJ451" i="1"/>
  <c r="BI451" i="1"/>
  <c r="BH451" i="1"/>
  <c r="BG451" i="1"/>
  <c r="BF451" i="1"/>
  <c r="BE451" i="1"/>
  <c r="BD451" i="1"/>
  <c r="BC451" i="1"/>
  <c r="BB451" i="1"/>
  <c r="BA451" i="1"/>
  <c r="AZ451" i="1"/>
  <c r="AY451" i="1"/>
  <c r="AX451" i="1"/>
  <c r="AW451" i="1"/>
  <c r="AV451" i="1"/>
  <c r="AU451" i="1"/>
  <c r="AT451" i="1"/>
  <c r="AS451" i="1"/>
  <c r="AR451" i="1"/>
  <c r="AQ451" i="1"/>
  <c r="AP451" i="1"/>
  <c r="AO451" i="1"/>
  <c r="AN451" i="1"/>
  <c r="AM451" i="1"/>
  <c r="AL451" i="1"/>
  <c r="AK451" i="1"/>
  <c r="AJ451" i="1"/>
  <c r="AI451" i="1"/>
  <c r="AH451" i="1"/>
  <c r="AG451" i="1"/>
  <c r="AF451" i="1"/>
  <c r="AE451" i="1"/>
  <c r="AD451" i="1"/>
  <c r="AC451" i="1"/>
  <c r="AB451" i="1"/>
  <c r="AA451" i="1"/>
  <c r="Z451" i="1"/>
  <c r="Y451" i="1"/>
  <c r="X451" i="1"/>
  <c r="W451" i="1"/>
  <c r="V451" i="1"/>
  <c r="U451" i="1"/>
  <c r="T451" i="1"/>
  <c r="S451" i="1"/>
  <c r="R451" i="1"/>
  <c r="Q451" i="1"/>
  <c r="P451" i="1"/>
  <c r="O451" i="1"/>
  <c r="N451" i="1"/>
  <c r="M451" i="1"/>
  <c r="L451" i="1"/>
  <c r="K451" i="1"/>
  <c r="J451" i="1"/>
  <c r="BP450" i="1"/>
  <c r="BO450" i="1"/>
  <c r="BN450" i="1"/>
  <c r="BM450" i="1"/>
  <c r="BL450" i="1"/>
  <c r="BK450" i="1"/>
  <c r="BJ450" i="1"/>
  <c r="BI450" i="1"/>
  <c r="BH450" i="1"/>
  <c r="BG450" i="1"/>
  <c r="BF450" i="1"/>
  <c r="BE450" i="1"/>
  <c r="BD450" i="1"/>
  <c r="BC450" i="1"/>
  <c r="BB450" i="1"/>
  <c r="BA450" i="1"/>
  <c r="AZ450" i="1"/>
  <c r="AY450" i="1"/>
  <c r="AX450" i="1"/>
  <c r="AW450" i="1"/>
  <c r="AV450" i="1"/>
  <c r="AU450" i="1"/>
  <c r="AT450" i="1"/>
  <c r="AS450" i="1"/>
  <c r="AR450" i="1"/>
  <c r="AQ450" i="1"/>
  <c r="AP450" i="1"/>
  <c r="AO450" i="1"/>
  <c r="AN450" i="1"/>
  <c r="AM450" i="1"/>
  <c r="AL450" i="1"/>
  <c r="AK450" i="1"/>
  <c r="AJ450" i="1"/>
  <c r="AI450" i="1"/>
  <c r="AH450" i="1"/>
  <c r="AG450" i="1"/>
  <c r="AF450" i="1"/>
  <c r="AE450" i="1"/>
  <c r="AD450" i="1"/>
  <c r="AC450" i="1"/>
  <c r="AB450" i="1"/>
  <c r="AA450" i="1"/>
  <c r="Z450" i="1"/>
  <c r="Y450" i="1"/>
  <c r="X450" i="1"/>
  <c r="W450" i="1"/>
  <c r="V450" i="1"/>
  <c r="U450" i="1"/>
  <c r="T450" i="1"/>
  <c r="S450" i="1"/>
  <c r="R450" i="1"/>
  <c r="Q450" i="1"/>
  <c r="P450" i="1"/>
  <c r="O450" i="1"/>
  <c r="N450" i="1"/>
  <c r="M450" i="1"/>
  <c r="L450" i="1"/>
  <c r="K450" i="1"/>
  <c r="J450" i="1"/>
  <c r="BP449" i="1"/>
  <c r="BO449" i="1"/>
  <c r="BN449" i="1"/>
  <c r="BM449" i="1"/>
  <c r="BL449" i="1"/>
  <c r="BK449" i="1"/>
  <c r="BJ449" i="1"/>
  <c r="BI449" i="1"/>
  <c r="BH449" i="1"/>
  <c r="BG449" i="1"/>
  <c r="BF449" i="1"/>
  <c r="BE449" i="1"/>
  <c r="BD449" i="1"/>
  <c r="BC449" i="1"/>
  <c r="BB449" i="1"/>
  <c r="BA449" i="1"/>
  <c r="AZ449" i="1"/>
  <c r="AY449" i="1"/>
  <c r="AX449" i="1"/>
  <c r="AW449" i="1"/>
  <c r="AV449" i="1"/>
  <c r="AU449" i="1"/>
  <c r="AT449" i="1"/>
  <c r="AS449" i="1"/>
  <c r="AR449" i="1"/>
  <c r="AQ449" i="1"/>
  <c r="AP449" i="1"/>
  <c r="AO449" i="1"/>
  <c r="AN449" i="1"/>
  <c r="AM449" i="1"/>
  <c r="AL449" i="1"/>
  <c r="AK449" i="1"/>
  <c r="AJ449" i="1"/>
  <c r="AI449" i="1"/>
  <c r="AH449" i="1"/>
  <c r="AG449" i="1"/>
  <c r="AF449" i="1"/>
  <c r="AE449" i="1"/>
  <c r="AD449" i="1"/>
  <c r="AC449" i="1"/>
  <c r="AB449" i="1"/>
  <c r="AA449" i="1"/>
  <c r="Z449" i="1"/>
  <c r="Y449" i="1"/>
  <c r="X449" i="1"/>
  <c r="W449" i="1"/>
  <c r="V449" i="1"/>
  <c r="U449" i="1"/>
  <c r="T449" i="1"/>
  <c r="S449" i="1"/>
  <c r="R449" i="1"/>
  <c r="Q449" i="1"/>
  <c r="P449" i="1"/>
  <c r="O449" i="1"/>
  <c r="N449" i="1"/>
  <c r="M449" i="1"/>
  <c r="L449" i="1"/>
  <c r="K449" i="1"/>
  <c r="J449" i="1"/>
  <c r="BP448" i="1"/>
  <c r="BO448" i="1"/>
  <c r="BN448" i="1"/>
  <c r="BM448" i="1"/>
  <c r="BL448" i="1"/>
  <c r="BK448" i="1"/>
  <c r="BJ448" i="1"/>
  <c r="BI448" i="1"/>
  <c r="BH448" i="1"/>
  <c r="BG448" i="1"/>
  <c r="BF448" i="1"/>
  <c r="BE448" i="1"/>
  <c r="BD448" i="1"/>
  <c r="BC448" i="1"/>
  <c r="BB448" i="1"/>
  <c r="BA448" i="1"/>
  <c r="AZ448" i="1"/>
  <c r="AY448" i="1"/>
  <c r="AX448" i="1"/>
  <c r="AW448" i="1"/>
  <c r="AV448" i="1"/>
  <c r="AU448" i="1"/>
  <c r="AT448" i="1"/>
  <c r="AS448" i="1"/>
  <c r="AR448" i="1"/>
  <c r="AQ448" i="1"/>
  <c r="AP448" i="1"/>
  <c r="AO448" i="1"/>
  <c r="AN448" i="1"/>
  <c r="AM448" i="1"/>
  <c r="AL448" i="1"/>
  <c r="AK448" i="1"/>
  <c r="AJ448" i="1"/>
  <c r="AI448" i="1"/>
  <c r="AH448" i="1"/>
  <c r="AG448" i="1"/>
  <c r="AF448" i="1"/>
  <c r="AE448" i="1"/>
  <c r="AD448" i="1"/>
  <c r="AC448" i="1"/>
  <c r="AB448" i="1"/>
  <c r="AA448" i="1"/>
  <c r="Z448" i="1"/>
  <c r="Y448" i="1"/>
  <c r="X448" i="1"/>
  <c r="W448" i="1"/>
  <c r="V448" i="1"/>
  <c r="U448" i="1"/>
  <c r="T448" i="1"/>
  <c r="S448" i="1"/>
  <c r="R448" i="1"/>
  <c r="Q448" i="1"/>
  <c r="P448" i="1"/>
  <c r="O448" i="1"/>
  <c r="N448" i="1"/>
  <c r="M448" i="1"/>
  <c r="L448" i="1"/>
  <c r="K448" i="1"/>
  <c r="J448" i="1"/>
  <c r="BP447" i="1"/>
  <c r="BO447" i="1"/>
  <c r="BN447" i="1"/>
  <c r="BM447" i="1"/>
  <c r="BL447" i="1"/>
  <c r="BK447" i="1"/>
  <c r="BJ447" i="1"/>
  <c r="BI447" i="1"/>
  <c r="BH447" i="1"/>
  <c r="BG447" i="1"/>
  <c r="BF447" i="1"/>
  <c r="BE447" i="1"/>
  <c r="BD447" i="1"/>
  <c r="BC447" i="1"/>
  <c r="BB447" i="1"/>
  <c r="BA447" i="1"/>
  <c r="AZ447" i="1"/>
  <c r="AY447" i="1"/>
  <c r="AX447" i="1"/>
  <c r="AW447" i="1"/>
  <c r="AV447" i="1"/>
  <c r="AU447" i="1"/>
  <c r="AT447" i="1"/>
  <c r="AS447" i="1"/>
  <c r="AR447" i="1"/>
  <c r="AQ447" i="1"/>
  <c r="AP447" i="1"/>
  <c r="AO447" i="1"/>
  <c r="AN447" i="1"/>
  <c r="AM447" i="1"/>
  <c r="AL447" i="1"/>
  <c r="AK447" i="1"/>
  <c r="AJ447" i="1"/>
  <c r="AI447" i="1"/>
  <c r="AH447" i="1"/>
  <c r="AG447" i="1"/>
  <c r="AF447" i="1"/>
  <c r="AE447" i="1"/>
  <c r="AD447" i="1"/>
  <c r="AC447" i="1"/>
  <c r="AB447" i="1"/>
  <c r="AA447" i="1"/>
  <c r="Z447" i="1"/>
  <c r="Y447" i="1"/>
  <c r="X447" i="1"/>
  <c r="W447" i="1"/>
  <c r="V447" i="1"/>
  <c r="U447" i="1"/>
  <c r="T447" i="1"/>
  <c r="S447" i="1"/>
  <c r="R447" i="1"/>
  <c r="Q447" i="1"/>
  <c r="P447" i="1"/>
  <c r="O447" i="1"/>
  <c r="N447" i="1"/>
  <c r="M447" i="1"/>
  <c r="L447" i="1"/>
  <c r="K447" i="1"/>
  <c r="J447" i="1"/>
  <c r="BP446" i="1"/>
  <c r="BO446" i="1"/>
  <c r="BN446" i="1"/>
  <c r="BM446" i="1"/>
  <c r="BL446" i="1"/>
  <c r="BK446" i="1"/>
  <c r="BJ446" i="1"/>
  <c r="BI446" i="1"/>
  <c r="BH446" i="1"/>
  <c r="BG446" i="1"/>
  <c r="BF446" i="1"/>
  <c r="BE446" i="1"/>
  <c r="BD446" i="1"/>
  <c r="BC446" i="1"/>
  <c r="BB446" i="1"/>
  <c r="BA446" i="1"/>
  <c r="AZ446" i="1"/>
  <c r="AY446" i="1"/>
  <c r="AX446" i="1"/>
  <c r="AW446" i="1"/>
  <c r="AV446" i="1"/>
  <c r="AU446" i="1"/>
  <c r="AT446" i="1"/>
  <c r="AS446" i="1"/>
  <c r="AR446" i="1"/>
  <c r="AQ446" i="1"/>
  <c r="AP446" i="1"/>
  <c r="AO446" i="1"/>
  <c r="AN446" i="1"/>
  <c r="AM446" i="1"/>
  <c r="AL446" i="1"/>
  <c r="AK446" i="1"/>
  <c r="AJ446" i="1"/>
  <c r="AI446" i="1"/>
  <c r="AH446" i="1"/>
  <c r="AG446" i="1"/>
  <c r="AF446" i="1"/>
  <c r="AE446" i="1"/>
  <c r="AD446" i="1"/>
  <c r="AC446" i="1"/>
  <c r="AB446" i="1"/>
  <c r="AA446" i="1"/>
  <c r="Z446" i="1"/>
  <c r="Y446" i="1"/>
  <c r="X446" i="1"/>
  <c r="W446" i="1"/>
  <c r="V446" i="1"/>
  <c r="U446" i="1"/>
  <c r="T446" i="1"/>
  <c r="S446" i="1"/>
  <c r="R446" i="1"/>
  <c r="Q446" i="1"/>
  <c r="P446" i="1"/>
  <c r="O446" i="1"/>
  <c r="N446" i="1"/>
  <c r="M446" i="1"/>
  <c r="L446" i="1"/>
  <c r="K446" i="1"/>
  <c r="J446" i="1"/>
  <c r="BP445" i="1"/>
  <c r="BO445" i="1"/>
  <c r="BN445" i="1"/>
  <c r="BM445" i="1"/>
  <c r="BL445" i="1"/>
  <c r="BK445" i="1"/>
  <c r="BJ445" i="1"/>
  <c r="BI445" i="1"/>
  <c r="BH445" i="1"/>
  <c r="BG445" i="1"/>
  <c r="BF445" i="1"/>
  <c r="BE445" i="1"/>
  <c r="BD445" i="1"/>
  <c r="BC445" i="1"/>
  <c r="BB445" i="1"/>
  <c r="BA445" i="1"/>
  <c r="AZ445" i="1"/>
  <c r="AY445" i="1"/>
  <c r="AX445" i="1"/>
  <c r="AW445" i="1"/>
  <c r="AV445" i="1"/>
  <c r="AU445" i="1"/>
  <c r="AT445" i="1"/>
  <c r="AS445" i="1"/>
  <c r="AR445" i="1"/>
  <c r="AQ445" i="1"/>
  <c r="AP445" i="1"/>
  <c r="AO445" i="1"/>
  <c r="AN445" i="1"/>
  <c r="AM445" i="1"/>
  <c r="AL445" i="1"/>
  <c r="AK445" i="1"/>
  <c r="AJ445" i="1"/>
  <c r="AI445" i="1"/>
  <c r="AH445" i="1"/>
  <c r="AG445" i="1"/>
  <c r="AF445" i="1"/>
  <c r="AE445" i="1"/>
  <c r="AD445" i="1"/>
  <c r="AC445" i="1"/>
  <c r="AB445" i="1"/>
  <c r="AA445" i="1"/>
  <c r="Z445" i="1"/>
  <c r="Y445" i="1"/>
  <c r="X445" i="1"/>
  <c r="W445" i="1"/>
  <c r="V445" i="1"/>
  <c r="U445" i="1"/>
  <c r="T445" i="1"/>
  <c r="S445" i="1"/>
  <c r="R445" i="1"/>
  <c r="Q445" i="1"/>
  <c r="P445" i="1"/>
  <c r="O445" i="1"/>
  <c r="N445" i="1"/>
  <c r="M445" i="1"/>
  <c r="L445" i="1"/>
  <c r="K445" i="1"/>
  <c r="J445" i="1"/>
  <c r="BP444" i="1"/>
  <c r="BO444" i="1"/>
  <c r="BN444" i="1"/>
  <c r="BM444" i="1"/>
  <c r="BL444" i="1"/>
  <c r="BK444" i="1"/>
  <c r="BJ444" i="1"/>
  <c r="BI444" i="1"/>
  <c r="BH444" i="1"/>
  <c r="BG444" i="1"/>
  <c r="BF444" i="1"/>
  <c r="BE444" i="1"/>
  <c r="BD444" i="1"/>
  <c r="BC444" i="1"/>
  <c r="BB444" i="1"/>
  <c r="BA444" i="1"/>
  <c r="AZ444" i="1"/>
  <c r="AY444" i="1"/>
  <c r="AX444" i="1"/>
  <c r="AW444" i="1"/>
  <c r="AV444" i="1"/>
  <c r="AU444" i="1"/>
  <c r="AT444" i="1"/>
  <c r="AS444" i="1"/>
  <c r="AR444" i="1"/>
  <c r="AQ444" i="1"/>
  <c r="AP444" i="1"/>
  <c r="AO444" i="1"/>
  <c r="AN444" i="1"/>
  <c r="AM444" i="1"/>
  <c r="AL444" i="1"/>
  <c r="AK444" i="1"/>
  <c r="AJ444" i="1"/>
  <c r="AI444" i="1"/>
  <c r="AH444" i="1"/>
  <c r="AG444" i="1"/>
  <c r="AF444" i="1"/>
  <c r="AE444" i="1"/>
  <c r="AD444" i="1"/>
  <c r="AC444" i="1"/>
  <c r="AB444" i="1"/>
  <c r="AA444" i="1"/>
  <c r="Z444" i="1"/>
  <c r="Y444" i="1"/>
  <c r="X444" i="1"/>
  <c r="W444" i="1"/>
  <c r="V444" i="1"/>
  <c r="U444" i="1"/>
  <c r="T444" i="1"/>
  <c r="S444" i="1"/>
  <c r="R444" i="1"/>
  <c r="Q444" i="1"/>
  <c r="P444" i="1"/>
  <c r="O444" i="1"/>
  <c r="N444" i="1"/>
  <c r="M444" i="1"/>
  <c r="L444" i="1"/>
  <c r="K444" i="1"/>
  <c r="J444" i="1"/>
  <c r="BP443" i="1"/>
  <c r="BO443" i="1"/>
  <c r="BN443" i="1"/>
  <c r="BM443" i="1"/>
  <c r="BL443" i="1"/>
  <c r="BK443" i="1"/>
  <c r="BJ443" i="1"/>
  <c r="BI443" i="1"/>
  <c r="BH443" i="1"/>
  <c r="BG443" i="1"/>
  <c r="BF443" i="1"/>
  <c r="BE443" i="1"/>
  <c r="BD443" i="1"/>
  <c r="BC443" i="1"/>
  <c r="BB443" i="1"/>
  <c r="BA443" i="1"/>
  <c r="AZ443" i="1"/>
  <c r="AY443" i="1"/>
  <c r="AX443" i="1"/>
  <c r="AW443" i="1"/>
  <c r="AV443" i="1"/>
  <c r="AU443" i="1"/>
  <c r="AT443" i="1"/>
  <c r="AS443" i="1"/>
  <c r="AR443" i="1"/>
  <c r="AQ443" i="1"/>
  <c r="AP443" i="1"/>
  <c r="AO443" i="1"/>
  <c r="AN443" i="1"/>
  <c r="AM443" i="1"/>
  <c r="AL443" i="1"/>
  <c r="AK443" i="1"/>
  <c r="AJ443" i="1"/>
  <c r="AI443" i="1"/>
  <c r="AH443" i="1"/>
  <c r="AG443" i="1"/>
  <c r="AF443" i="1"/>
  <c r="AE443" i="1"/>
  <c r="AD443" i="1"/>
  <c r="AC443" i="1"/>
  <c r="AB443" i="1"/>
  <c r="AA443" i="1"/>
  <c r="Z443" i="1"/>
  <c r="Y443" i="1"/>
  <c r="X443" i="1"/>
  <c r="W443" i="1"/>
  <c r="V443" i="1"/>
  <c r="U443" i="1"/>
  <c r="T443" i="1"/>
  <c r="S443" i="1"/>
  <c r="R443" i="1"/>
  <c r="Q443" i="1"/>
  <c r="P443" i="1"/>
  <c r="O443" i="1"/>
  <c r="N443" i="1"/>
  <c r="M443" i="1"/>
  <c r="L443" i="1"/>
  <c r="K443" i="1"/>
  <c r="J443" i="1"/>
  <c r="BP442" i="1"/>
  <c r="BO442" i="1"/>
  <c r="BN442" i="1"/>
  <c r="BM442" i="1"/>
  <c r="BL442" i="1"/>
  <c r="BK442" i="1"/>
  <c r="BJ442" i="1"/>
  <c r="BI442" i="1"/>
  <c r="BH442" i="1"/>
  <c r="BG442" i="1"/>
  <c r="BF442" i="1"/>
  <c r="BE442" i="1"/>
  <c r="BD442" i="1"/>
  <c r="BC442" i="1"/>
  <c r="BB442" i="1"/>
  <c r="BA442" i="1"/>
  <c r="AZ442" i="1"/>
  <c r="AY442" i="1"/>
  <c r="AX442" i="1"/>
  <c r="AW442" i="1"/>
  <c r="AV442" i="1"/>
  <c r="AU442" i="1"/>
  <c r="AT442" i="1"/>
  <c r="AS442" i="1"/>
  <c r="AR442" i="1"/>
  <c r="AQ442" i="1"/>
  <c r="AP442" i="1"/>
  <c r="AO442" i="1"/>
  <c r="AN442" i="1"/>
  <c r="AM442" i="1"/>
  <c r="AL442" i="1"/>
  <c r="AK442" i="1"/>
  <c r="AJ442" i="1"/>
  <c r="AI442" i="1"/>
  <c r="AH442" i="1"/>
  <c r="AG442" i="1"/>
  <c r="AF442" i="1"/>
  <c r="AE442" i="1"/>
  <c r="AD442" i="1"/>
  <c r="AC442" i="1"/>
  <c r="AB442" i="1"/>
  <c r="AA442" i="1"/>
  <c r="Z442" i="1"/>
  <c r="Y442" i="1"/>
  <c r="X442" i="1"/>
  <c r="W442" i="1"/>
  <c r="V442" i="1"/>
  <c r="U442" i="1"/>
  <c r="T442" i="1"/>
  <c r="S442" i="1"/>
  <c r="R442" i="1"/>
  <c r="Q442" i="1"/>
  <c r="P442" i="1"/>
  <c r="O442" i="1"/>
  <c r="N442" i="1"/>
  <c r="M442" i="1"/>
  <c r="L442" i="1"/>
  <c r="K442" i="1"/>
  <c r="J442" i="1"/>
  <c r="BP441" i="1"/>
  <c r="BO441" i="1"/>
  <c r="BN441" i="1"/>
  <c r="BM441" i="1"/>
  <c r="BL441" i="1"/>
  <c r="BK441" i="1"/>
  <c r="BJ441" i="1"/>
  <c r="BI441" i="1"/>
  <c r="BH441" i="1"/>
  <c r="BG441" i="1"/>
  <c r="BF441" i="1"/>
  <c r="BE441" i="1"/>
  <c r="BD441" i="1"/>
  <c r="BC441" i="1"/>
  <c r="BB441" i="1"/>
  <c r="BA441" i="1"/>
  <c r="AZ441" i="1"/>
  <c r="AY441" i="1"/>
  <c r="AX441" i="1"/>
  <c r="AW441" i="1"/>
  <c r="AV441" i="1"/>
  <c r="AU441" i="1"/>
  <c r="AT441" i="1"/>
  <c r="AS441" i="1"/>
  <c r="AR441" i="1"/>
  <c r="AQ441" i="1"/>
  <c r="AP441" i="1"/>
  <c r="AO441" i="1"/>
  <c r="AN441" i="1"/>
  <c r="AM441" i="1"/>
  <c r="AL441" i="1"/>
  <c r="AK441" i="1"/>
  <c r="AJ441" i="1"/>
  <c r="AI441" i="1"/>
  <c r="AH441" i="1"/>
  <c r="AG441" i="1"/>
  <c r="AF441" i="1"/>
  <c r="AE441" i="1"/>
  <c r="AD441" i="1"/>
  <c r="AC441" i="1"/>
  <c r="AB441" i="1"/>
  <c r="AA441" i="1"/>
  <c r="Z441" i="1"/>
  <c r="Y441" i="1"/>
  <c r="X441" i="1"/>
  <c r="W441" i="1"/>
  <c r="V441" i="1"/>
  <c r="U441" i="1"/>
  <c r="T441" i="1"/>
  <c r="S441" i="1"/>
  <c r="R441" i="1"/>
  <c r="Q441" i="1"/>
  <c r="P441" i="1"/>
  <c r="O441" i="1"/>
  <c r="N441" i="1"/>
  <c r="M441" i="1"/>
  <c r="L441" i="1"/>
  <c r="K441" i="1"/>
  <c r="J441" i="1"/>
  <c r="BI440" i="1"/>
  <c r="BD440" i="1"/>
  <c r="BC440" i="1"/>
  <c r="AZ440" i="1"/>
  <c r="AY440" i="1"/>
  <c r="AX440" i="1"/>
  <c r="AT440" i="1"/>
  <c r="AS440" i="1"/>
  <c r="AN440" i="1"/>
  <c r="AM440" i="1"/>
  <c r="AI440" i="1"/>
  <c r="AH440" i="1"/>
  <c r="AG440" i="1"/>
  <c r="AC440" i="1"/>
  <c r="AB440" i="1"/>
  <c r="Y440" i="1"/>
  <c r="X440" i="1"/>
  <c r="W440" i="1"/>
  <c r="V440" i="1"/>
  <c r="S440" i="1"/>
  <c r="R440" i="1"/>
  <c r="Q440" i="1"/>
  <c r="P440" i="1"/>
  <c r="N440" i="1"/>
  <c r="M440" i="1"/>
  <c r="L440" i="1"/>
  <c r="K440" i="1"/>
  <c r="J440" i="1"/>
  <c r="BP432" i="1"/>
  <c r="BO432" i="1"/>
  <c r="BN432" i="1"/>
  <c r="BM432" i="1"/>
  <c r="BL432" i="1"/>
  <c r="BK432" i="1"/>
  <c r="BJ432" i="1"/>
  <c r="BI432" i="1"/>
  <c r="BH432" i="1"/>
  <c r="BG432" i="1"/>
  <c r="BF432" i="1"/>
  <c r="BE432" i="1"/>
  <c r="BD432" i="1"/>
  <c r="BC432" i="1"/>
  <c r="BB432" i="1"/>
  <c r="BA432" i="1"/>
  <c r="AZ432" i="1"/>
  <c r="AY432" i="1"/>
  <c r="AX432" i="1"/>
  <c r="AW432" i="1"/>
  <c r="AV432" i="1"/>
  <c r="AU432" i="1"/>
  <c r="AT432" i="1"/>
  <c r="AS432" i="1"/>
  <c r="AR432" i="1"/>
  <c r="AQ432" i="1"/>
  <c r="AP432" i="1"/>
  <c r="AO432" i="1"/>
  <c r="AN432" i="1"/>
  <c r="AM432" i="1"/>
  <c r="AL432" i="1"/>
  <c r="AK432" i="1"/>
  <c r="AJ432" i="1"/>
  <c r="AI432" i="1"/>
  <c r="AH432" i="1"/>
  <c r="AG432" i="1"/>
  <c r="AF432" i="1"/>
  <c r="AE432" i="1"/>
  <c r="AD432" i="1"/>
  <c r="AC432" i="1"/>
  <c r="AB432" i="1"/>
  <c r="AA432" i="1"/>
  <c r="Z432" i="1"/>
  <c r="Y432" i="1"/>
  <c r="X432" i="1"/>
  <c r="W432" i="1"/>
  <c r="V432" i="1"/>
  <c r="U432" i="1"/>
  <c r="T432" i="1"/>
  <c r="S432" i="1"/>
  <c r="R432" i="1"/>
  <c r="Q432" i="1"/>
  <c r="P432" i="1"/>
  <c r="O432" i="1"/>
  <c r="N432" i="1"/>
  <c r="M432" i="1"/>
  <c r="L432" i="1"/>
  <c r="K432" i="1"/>
  <c r="J432" i="1"/>
  <c r="BP431" i="1"/>
  <c r="BO431" i="1"/>
  <c r="BN431" i="1"/>
  <c r="BM431" i="1"/>
  <c r="BL431" i="1"/>
  <c r="BK431" i="1"/>
  <c r="BJ431" i="1"/>
  <c r="BI431" i="1"/>
  <c r="BH431" i="1"/>
  <c r="BG431" i="1"/>
  <c r="BF431" i="1"/>
  <c r="BE431" i="1"/>
  <c r="BD431" i="1"/>
  <c r="BC431" i="1"/>
  <c r="BB431" i="1"/>
  <c r="BA431" i="1"/>
  <c r="AZ431" i="1"/>
  <c r="AY431" i="1"/>
  <c r="AX431" i="1"/>
  <c r="AW431" i="1"/>
  <c r="AV431" i="1"/>
  <c r="AU431" i="1"/>
  <c r="AT431" i="1"/>
  <c r="AS431" i="1"/>
  <c r="AR431" i="1"/>
  <c r="AQ431" i="1"/>
  <c r="AP431" i="1"/>
  <c r="AO431" i="1"/>
  <c r="AN431" i="1"/>
  <c r="AM431" i="1"/>
  <c r="AL431" i="1"/>
  <c r="AK431" i="1"/>
  <c r="AJ431" i="1"/>
  <c r="AI431" i="1"/>
  <c r="AH431" i="1"/>
  <c r="AG431" i="1"/>
  <c r="AF431" i="1"/>
  <c r="AE431" i="1"/>
  <c r="AD431" i="1"/>
  <c r="AC431" i="1"/>
  <c r="AB431" i="1"/>
  <c r="AA431" i="1"/>
  <c r="Z431" i="1"/>
  <c r="Y431" i="1"/>
  <c r="X431" i="1"/>
  <c r="W431" i="1"/>
  <c r="V431" i="1"/>
  <c r="U431" i="1"/>
  <c r="T431" i="1"/>
  <c r="S431" i="1"/>
  <c r="R431" i="1"/>
  <c r="Q431" i="1"/>
  <c r="P431" i="1"/>
  <c r="O431" i="1"/>
  <c r="N431" i="1"/>
  <c r="M431" i="1"/>
  <c r="L431" i="1"/>
  <c r="K431" i="1"/>
  <c r="J431" i="1"/>
  <c r="BP430" i="1"/>
  <c r="BO430" i="1"/>
  <c r="BN430" i="1"/>
  <c r="BM430" i="1"/>
  <c r="BL430" i="1"/>
  <c r="BK430" i="1"/>
  <c r="BJ430" i="1"/>
  <c r="BI430" i="1"/>
  <c r="BH430" i="1"/>
  <c r="BG430" i="1"/>
  <c r="BF430" i="1"/>
  <c r="BE430" i="1"/>
  <c r="BD430" i="1"/>
  <c r="BC430" i="1"/>
  <c r="BB430" i="1"/>
  <c r="BA430" i="1"/>
  <c r="AZ430" i="1"/>
  <c r="AY430" i="1"/>
  <c r="AX430" i="1"/>
  <c r="AW430" i="1"/>
  <c r="AV430" i="1"/>
  <c r="AU430" i="1"/>
  <c r="AT430" i="1"/>
  <c r="AS430" i="1"/>
  <c r="AR430" i="1"/>
  <c r="AQ430" i="1"/>
  <c r="AP430" i="1"/>
  <c r="AO430" i="1"/>
  <c r="AN430" i="1"/>
  <c r="AM430" i="1"/>
  <c r="AL430" i="1"/>
  <c r="AK430" i="1"/>
  <c r="AJ430" i="1"/>
  <c r="AI430" i="1"/>
  <c r="AH430" i="1"/>
  <c r="AG430" i="1"/>
  <c r="AF430" i="1"/>
  <c r="AE430" i="1"/>
  <c r="AD430" i="1"/>
  <c r="AC430" i="1"/>
  <c r="AB430" i="1"/>
  <c r="AA430" i="1"/>
  <c r="Z430" i="1"/>
  <c r="Y430" i="1"/>
  <c r="X430" i="1"/>
  <c r="W430" i="1"/>
  <c r="V430" i="1"/>
  <c r="U430" i="1"/>
  <c r="T430" i="1"/>
  <c r="S430" i="1"/>
  <c r="R430" i="1"/>
  <c r="Q430" i="1"/>
  <c r="P430" i="1"/>
  <c r="O430" i="1"/>
  <c r="N430" i="1"/>
  <c r="M430" i="1"/>
  <c r="L430" i="1"/>
  <c r="K430" i="1"/>
  <c r="J430" i="1"/>
  <c r="BP429" i="1"/>
  <c r="BO429" i="1"/>
  <c r="BN429" i="1"/>
  <c r="BM429" i="1"/>
  <c r="BL429" i="1"/>
  <c r="BK429" i="1"/>
  <c r="BJ429" i="1"/>
  <c r="BI429" i="1"/>
  <c r="BH429" i="1"/>
  <c r="BG429" i="1"/>
  <c r="BF429" i="1"/>
  <c r="BE429" i="1"/>
  <c r="BD429" i="1"/>
  <c r="BC429" i="1"/>
  <c r="BB429" i="1"/>
  <c r="BA429" i="1"/>
  <c r="AZ429" i="1"/>
  <c r="AY429" i="1"/>
  <c r="AX429" i="1"/>
  <c r="AW429" i="1"/>
  <c r="AV429" i="1"/>
  <c r="AU429" i="1"/>
  <c r="AT429" i="1"/>
  <c r="AS429" i="1"/>
  <c r="AR429" i="1"/>
  <c r="AQ429" i="1"/>
  <c r="AP429" i="1"/>
  <c r="AO429" i="1"/>
  <c r="AN429" i="1"/>
  <c r="AM429" i="1"/>
  <c r="AL429" i="1"/>
  <c r="AK429" i="1"/>
  <c r="AJ429" i="1"/>
  <c r="AI429" i="1"/>
  <c r="AH429" i="1"/>
  <c r="AG429" i="1"/>
  <c r="AF429" i="1"/>
  <c r="AE429" i="1"/>
  <c r="AD429" i="1"/>
  <c r="AC429" i="1"/>
  <c r="AB429" i="1"/>
  <c r="AA429" i="1"/>
  <c r="Z429" i="1"/>
  <c r="Y429" i="1"/>
  <c r="X429" i="1"/>
  <c r="W429" i="1"/>
  <c r="V429" i="1"/>
  <c r="U429" i="1"/>
  <c r="T429" i="1"/>
  <c r="S429" i="1"/>
  <c r="R429" i="1"/>
  <c r="Q429" i="1"/>
  <c r="P429" i="1"/>
  <c r="O429" i="1"/>
  <c r="N429" i="1"/>
  <c r="M429" i="1"/>
  <c r="L429" i="1"/>
  <c r="K429" i="1"/>
  <c r="J429" i="1"/>
  <c r="BP428" i="1"/>
  <c r="BO428" i="1"/>
  <c r="BN428" i="1"/>
  <c r="BM428" i="1"/>
  <c r="BL428" i="1"/>
  <c r="BK428" i="1"/>
  <c r="BJ428" i="1"/>
  <c r="BI428" i="1"/>
  <c r="BH428" i="1"/>
  <c r="BG428" i="1"/>
  <c r="BF428" i="1"/>
  <c r="BE428" i="1"/>
  <c r="BD428" i="1"/>
  <c r="BC428" i="1"/>
  <c r="BB428" i="1"/>
  <c r="BA428" i="1"/>
  <c r="AZ428" i="1"/>
  <c r="AY428" i="1"/>
  <c r="AX428" i="1"/>
  <c r="AW428" i="1"/>
  <c r="AV428" i="1"/>
  <c r="AU428" i="1"/>
  <c r="AT428" i="1"/>
  <c r="AS428" i="1"/>
  <c r="AR428" i="1"/>
  <c r="AQ428" i="1"/>
  <c r="AP428" i="1"/>
  <c r="AO428" i="1"/>
  <c r="AN428" i="1"/>
  <c r="AM428" i="1"/>
  <c r="AL428" i="1"/>
  <c r="AK428" i="1"/>
  <c r="AJ428" i="1"/>
  <c r="AI428" i="1"/>
  <c r="AH428" i="1"/>
  <c r="AG428" i="1"/>
  <c r="AF428" i="1"/>
  <c r="AE428" i="1"/>
  <c r="AD428" i="1"/>
  <c r="AC428" i="1"/>
  <c r="AB428" i="1"/>
  <c r="AA428" i="1"/>
  <c r="Z428" i="1"/>
  <c r="Y428" i="1"/>
  <c r="X428" i="1"/>
  <c r="W428" i="1"/>
  <c r="V428" i="1"/>
  <c r="U428" i="1"/>
  <c r="T428" i="1"/>
  <c r="S428" i="1"/>
  <c r="R428" i="1"/>
  <c r="Q428" i="1"/>
  <c r="P428" i="1"/>
  <c r="O428" i="1"/>
  <c r="N428" i="1"/>
  <c r="M428" i="1"/>
  <c r="L428" i="1"/>
  <c r="K428" i="1"/>
  <c r="J428" i="1"/>
  <c r="BP427" i="1"/>
  <c r="BO427" i="1"/>
  <c r="BN427" i="1"/>
  <c r="BM427" i="1"/>
  <c r="BL427" i="1"/>
  <c r="BK427" i="1"/>
  <c r="BJ427" i="1"/>
  <c r="BI427" i="1"/>
  <c r="BH427" i="1"/>
  <c r="BG427" i="1"/>
  <c r="BF427" i="1"/>
  <c r="BE427" i="1"/>
  <c r="BD427" i="1"/>
  <c r="BC427" i="1"/>
  <c r="BB427" i="1"/>
  <c r="BA427" i="1"/>
  <c r="AZ427" i="1"/>
  <c r="AY427" i="1"/>
  <c r="AX427" i="1"/>
  <c r="AW427" i="1"/>
  <c r="AV427" i="1"/>
  <c r="AU427" i="1"/>
  <c r="AT427" i="1"/>
  <c r="AS427" i="1"/>
  <c r="AR427" i="1"/>
  <c r="AQ427" i="1"/>
  <c r="AP427" i="1"/>
  <c r="AO427" i="1"/>
  <c r="AN427" i="1"/>
  <c r="AM427" i="1"/>
  <c r="AL427" i="1"/>
  <c r="AK427" i="1"/>
  <c r="AJ427" i="1"/>
  <c r="AI427" i="1"/>
  <c r="AH427" i="1"/>
  <c r="AG427" i="1"/>
  <c r="AF427" i="1"/>
  <c r="AE427" i="1"/>
  <c r="AD427" i="1"/>
  <c r="AC427" i="1"/>
  <c r="AB427" i="1"/>
  <c r="AA427" i="1"/>
  <c r="Z427" i="1"/>
  <c r="Y427" i="1"/>
  <c r="X427" i="1"/>
  <c r="W427" i="1"/>
  <c r="V427" i="1"/>
  <c r="U427" i="1"/>
  <c r="T427" i="1"/>
  <c r="S427" i="1"/>
  <c r="R427" i="1"/>
  <c r="Q427" i="1"/>
  <c r="P427" i="1"/>
  <c r="O427" i="1"/>
  <c r="N427" i="1"/>
  <c r="M427" i="1"/>
  <c r="L427" i="1"/>
  <c r="K427" i="1"/>
  <c r="J427" i="1"/>
  <c r="BP426" i="1"/>
  <c r="BO426" i="1"/>
  <c r="BN426" i="1"/>
  <c r="BM426" i="1"/>
  <c r="BL426" i="1"/>
  <c r="BK426" i="1"/>
  <c r="BJ426" i="1"/>
  <c r="BI426" i="1"/>
  <c r="BH426" i="1"/>
  <c r="BG426" i="1"/>
  <c r="BF426" i="1"/>
  <c r="BE426" i="1"/>
  <c r="BD426" i="1"/>
  <c r="BC426" i="1"/>
  <c r="BB426" i="1"/>
  <c r="BA426" i="1"/>
  <c r="AZ426" i="1"/>
  <c r="AY426" i="1"/>
  <c r="AX426" i="1"/>
  <c r="AW426" i="1"/>
  <c r="AV426" i="1"/>
  <c r="AU426" i="1"/>
  <c r="AT426" i="1"/>
  <c r="AS426" i="1"/>
  <c r="AR426" i="1"/>
  <c r="AQ426" i="1"/>
  <c r="AP426" i="1"/>
  <c r="AO426" i="1"/>
  <c r="AN426" i="1"/>
  <c r="AM426" i="1"/>
  <c r="AL426" i="1"/>
  <c r="AK426" i="1"/>
  <c r="AJ426" i="1"/>
  <c r="AI426" i="1"/>
  <c r="AH426" i="1"/>
  <c r="AG426" i="1"/>
  <c r="AF426" i="1"/>
  <c r="AE426" i="1"/>
  <c r="AD426" i="1"/>
  <c r="AC426" i="1"/>
  <c r="AB426" i="1"/>
  <c r="AA426" i="1"/>
  <c r="Z426" i="1"/>
  <c r="Y426" i="1"/>
  <c r="X426" i="1"/>
  <c r="W426" i="1"/>
  <c r="V426" i="1"/>
  <c r="U426" i="1"/>
  <c r="T426" i="1"/>
  <c r="S426" i="1"/>
  <c r="R426" i="1"/>
  <c r="Q426" i="1"/>
  <c r="P426" i="1"/>
  <c r="O426" i="1"/>
  <c r="N426" i="1"/>
  <c r="M426" i="1"/>
  <c r="L426" i="1"/>
  <c r="K426" i="1"/>
  <c r="J426" i="1"/>
  <c r="BP425" i="1"/>
  <c r="BO425" i="1"/>
  <c r="BN425" i="1"/>
  <c r="BM425" i="1"/>
  <c r="BL425" i="1"/>
  <c r="BK425" i="1"/>
  <c r="BJ425" i="1"/>
  <c r="BI425" i="1"/>
  <c r="BH425" i="1"/>
  <c r="BG425" i="1"/>
  <c r="BF425" i="1"/>
  <c r="BE425" i="1"/>
  <c r="BD425" i="1"/>
  <c r="BC425" i="1"/>
  <c r="BB425" i="1"/>
  <c r="BA425" i="1"/>
  <c r="AZ425" i="1"/>
  <c r="AY425" i="1"/>
  <c r="AX425" i="1"/>
  <c r="AW425" i="1"/>
  <c r="AV425" i="1"/>
  <c r="AU425" i="1"/>
  <c r="AT425" i="1"/>
  <c r="AS425" i="1"/>
  <c r="AR425" i="1"/>
  <c r="AQ425" i="1"/>
  <c r="AP425" i="1"/>
  <c r="AO425" i="1"/>
  <c r="AN425" i="1"/>
  <c r="AM425" i="1"/>
  <c r="AL425" i="1"/>
  <c r="AK425" i="1"/>
  <c r="AJ425" i="1"/>
  <c r="AI425" i="1"/>
  <c r="AH425" i="1"/>
  <c r="AG425" i="1"/>
  <c r="AF425" i="1"/>
  <c r="AE425" i="1"/>
  <c r="AD425" i="1"/>
  <c r="AC425" i="1"/>
  <c r="AB425" i="1"/>
  <c r="AA425" i="1"/>
  <c r="Z425" i="1"/>
  <c r="Y425" i="1"/>
  <c r="X425" i="1"/>
  <c r="W425" i="1"/>
  <c r="V425" i="1"/>
  <c r="U425" i="1"/>
  <c r="T425" i="1"/>
  <c r="S425" i="1"/>
  <c r="R425" i="1"/>
  <c r="Q425" i="1"/>
  <c r="P425" i="1"/>
  <c r="O425" i="1"/>
  <c r="N425" i="1"/>
  <c r="M425" i="1"/>
  <c r="L425" i="1"/>
  <c r="K425" i="1"/>
  <c r="J425" i="1"/>
  <c r="BP424" i="1"/>
  <c r="BO424" i="1"/>
  <c r="BN424" i="1"/>
  <c r="BM424" i="1"/>
  <c r="BL424" i="1"/>
  <c r="BK424" i="1"/>
  <c r="BJ424" i="1"/>
  <c r="BI424" i="1"/>
  <c r="BH424" i="1"/>
  <c r="BG424" i="1"/>
  <c r="BF424" i="1"/>
  <c r="BE424" i="1"/>
  <c r="BD424" i="1"/>
  <c r="BC424" i="1"/>
  <c r="BB424" i="1"/>
  <c r="BA424" i="1"/>
  <c r="AZ424" i="1"/>
  <c r="AY424" i="1"/>
  <c r="AX424" i="1"/>
  <c r="AW424" i="1"/>
  <c r="AV424" i="1"/>
  <c r="AU424" i="1"/>
  <c r="AT424" i="1"/>
  <c r="AS424" i="1"/>
  <c r="AR424" i="1"/>
  <c r="AQ424" i="1"/>
  <c r="AP424" i="1"/>
  <c r="AO424" i="1"/>
  <c r="AN424" i="1"/>
  <c r="AM424" i="1"/>
  <c r="AL424" i="1"/>
  <c r="AK424" i="1"/>
  <c r="AJ424" i="1"/>
  <c r="AI424" i="1"/>
  <c r="AH424" i="1"/>
  <c r="AG424" i="1"/>
  <c r="AF424" i="1"/>
  <c r="AE424" i="1"/>
  <c r="AD424" i="1"/>
  <c r="AC424" i="1"/>
  <c r="AB424" i="1"/>
  <c r="AA424" i="1"/>
  <c r="Z424" i="1"/>
  <c r="Y424" i="1"/>
  <c r="X424" i="1"/>
  <c r="W424" i="1"/>
  <c r="V424" i="1"/>
  <c r="U424" i="1"/>
  <c r="T424" i="1"/>
  <c r="S424" i="1"/>
  <c r="R424" i="1"/>
  <c r="Q424" i="1"/>
  <c r="P424" i="1"/>
  <c r="O424" i="1"/>
  <c r="N424" i="1"/>
  <c r="M424" i="1"/>
  <c r="L424" i="1"/>
  <c r="K424" i="1"/>
  <c r="J424" i="1"/>
  <c r="BP423" i="1"/>
  <c r="BO423" i="1"/>
  <c r="BN423" i="1"/>
  <c r="BM423" i="1"/>
  <c r="BL423" i="1"/>
  <c r="BK423" i="1"/>
  <c r="BJ423" i="1"/>
  <c r="BI423" i="1"/>
  <c r="BH423" i="1"/>
  <c r="BG423" i="1"/>
  <c r="BF423" i="1"/>
  <c r="BE423" i="1"/>
  <c r="BD423" i="1"/>
  <c r="BC423" i="1"/>
  <c r="BB423" i="1"/>
  <c r="BA423" i="1"/>
  <c r="AZ423" i="1"/>
  <c r="AY423" i="1"/>
  <c r="AX423" i="1"/>
  <c r="AW423" i="1"/>
  <c r="AV423" i="1"/>
  <c r="AU423" i="1"/>
  <c r="AT423" i="1"/>
  <c r="AS423" i="1"/>
  <c r="AR423" i="1"/>
  <c r="AQ423" i="1"/>
  <c r="AP423" i="1"/>
  <c r="AO423" i="1"/>
  <c r="AN423" i="1"/>
  <c r="AM423" i="1"/>
  <c r="AL423" i="1"/>
  <c r="AK423" i="1"/>
  <c r="AJ423" i="1"/>
  <c r="AI423" i="1"/>
  <c r="AH423" i="1"/>
  <c r="AG423" i="1"/>
  <c r="AF423" i="1"/>
  <c r="AE423" i="1"/>
  <c r="AD423" i="1"/>
  <c r="AC423" i="1"/>
  <c r="AB423" i="1"/>
  <c r="AA423" i="1"/>
  <c r="Z423" i="1"/>
  <c r="Y423" i="1"/>
  <c r="X423" i="1"/>
  <c r="W423" i="1"/>
  <c r="V423" i="1"/>
  <c r="U423" i="1"/>
  <c r="T423" i="1"/>
  <c r="S423" i="1"/>
  <c r="R423" i="1"/>
  <c r="Q423" i="1"/>
  <c r="P423" i="1"/>
  <c r="O423" i="1"/>
  <c r="N423" i="1"/>
  <c r="M423" i="1"/>
  <c r="L423" i="1"/>
  <c r="K423" i="1"/>
  <c r="J423" i="1"/>
  <c r="BP422" i="1"/>
  <c r="BO422" i="1"/>
  <c r="BN422" i="1"/>
  <c r="BM422" i="1"/>
  <c r="BL422" i="1"/>
  <c r="BK422" i="1"/>
  <c r="BJ422" i="1"/>
  <c r="BI422" i="1"/>
  <c r="BH422" i="1"/>
  <c r="BH433" i="1" s="1"/>
  <c r="BG422" i="1"/>
  <c r="BF422" i="1"/>
  <c r="BE422" i="1"/>
  <c r="BD422" i="1"/>
  <c r="BC422" i="1"/>
  <c r="BB422" i="1"/>
  <c r="BA422" i="1"/>
  <c r="AZ422" i="1"/>
  <c r="AZ433" i="1" s="1"/>
  <c r="AY422" i="1"/>
  <c r="AX422" i="1"/>
  <c r="AW422" i="1"/>
  <c r="AV422" i="1"/>
  <c r="AU422" i="1"/>
  <c r="AT422" i="1"/>
  <c r="AS422" i="1"/>
  <c r="AR422" i="1"/>
  <c r="AR433" i="1" s="1"/>
  <c r="AQ422" i="1"/>
  <c r="AP422" i="1"/>
  <c r="AO422" i="1"/>
  <c r="AN422" i="1"/>
  <c r="AM422" i="1"/>
  <c r="AL422" i="1"/>
  <c r="AK422" i="1"/>
  <c r="AJ422" i="1"/>
  <c r="AJ433" i="1" s="1"/>
  <c r="AI422" i="1"/>
  <c r="AH422" i="1"/>
  <c r="AG422" i="1"/>
  <c r="AF422" i="1"/>
  <c r="AE422" i="1"/>
  <c r="AD422" i="1"/>
  <c r="AC422" i="1"/>
  <c r="AB422" i="1"/>
  <c r="AB433" i="1" s="1"/>
  <c r="AA422" i="1"/>
  <c r="Z422" i="1"/>
  <c r="Y422" i="1"/>
  <c r="X422" i="1"/>
  <c r="W422" i="1"/>
  <c r="V422" i="1"/>
  <c r="U422" i="1"/>
  <c r="T422" i="1"/>
  <c r="T433" i="1" s="1"/>
  <c r="S422" i="1"/>
  <c r="R422" i="1"/>
  <c r="Q422" i="1"/>
  <c r="P422" i="1"/>
  <c r="O422" i="1"/>
  <c r="N422" i="1"/>
  <c r="M422" i="1"/>
  <c r="L422" i="1"/>
  <c r="L433" i="1" s="1"/>
  <c r="K422" i="1"/>
  <c r="J422" i="1"/>
  <c r="BI419" i="1"/>
  <c r="BH419" i="1"/>
  <c r="BE419" i="1"/>
  <c r="BD419" i="1"/>
  <c r="BC419" i="1"/>
  <c r="AZ419" i="1"/>
  <c r="AY419" i="1"/>
  <c r="AX419" i="1"/>
  <c r="AT419" i="1"/>
  <c r="AS419" i="1"/>
  <c r="AN419" i="1"/>
  <c r="AM419" i="1"/>
  <c r="AI419" i="1"/>
  <c r="AH419" i="1"/>
  <c r="AG419" i="1"/>
  <c r="AD419" i="1"/>
  <c r="AC419" i="1"/>
  <c r="AB419" i="1"/>
  <c r="Y419" i="1"/>
  <c r="X419" i="1"/>
  <c r="W419" i="1"/>
  <c r="V419" i="1"/>
  <c r="S419" i="1"/>
  <c r="R419" i="1"/>
  <c r="Q419" i="1"/>
  <c r="P419" i="1"/>
  <c r="N419" i="1"/>
  <c r="M419" i="1"/>
  <c r="L419" i="1"/>
  <c r="K419" i="1"/>
  <c r="J419" i="1"/>
  <c r="BP418" i="1"/>
  <c r="BO418" i="1"/>
  <c r="BN418" i="1"/>
  <c r="BM418" i="1"/>
  <c r="BL418" i="1"/>
  <c r="BK418" i="1"/>
  <c r="BJ418" i="1"/>
  <c r="BI418" i="1"/>
  <c r="BH418" i="1"/>
  <c r="BG418" i="1"/>
  <c r="BF418" i="1"/>
  <c r="BE418" i="1"/>
  <c r="BD418" i="1"/>
  <c r="BC418" i="1"/>
  <c r="BB418" i="1"/>
  <c r="BA418" i="1"/>
  <c r="AZ418" i="1"/>
  <c r="AY418" i="1"/>
  <c r="AX418" i="1"/>
  <c r="AW418" i="1"/>
  <c r="AV418" i="1"/>
  <c r="AU418" i="1"/>
  <c r="AT418" i="1"/>
  <c r="AS418" i="1"/>
  <c r="AR418" i="1"/>
  <c r="AQ418" i="1"/>
  <c r="AP418" i="1"/>
  <c r="AO418" i="1"/>
  <c r="AN418" i="1"/>
  <c r="AM418" i="1"/>
  <c r="AL418" i="1"/>
  <c r="AK418" i="1"/>
  <c r="AJ418" i="1"/>
  <c r="AI418" i="1"/>
  <c r="AH418" i="1"/>
  <c r="AG418" i="1"/>
  <c r="AF418" i="1"/>
  <c r="AE418" i="1"/>
  <c r="AD418" i="1"/>
  <c r="AC418" i="1"/>
  <c r="AB418" i="1"/>
  <c r="AA418" i="1"/>
  <c r="Z418" i="1"/>
  <c r="Y418" i="1"/>
  <c r="X418" i="1"/>
  <c r="W418" i="1"/>
  <c r="V418" i="1"/>
  <c r="U418" i="1"/>
  <c r="T418" i="1"/>
  <c r="S418" i="1"/>
  <c r="R418" i="1"/>
  <c r="Q418" i="1"/>
  <c r="P418" i="1"/>
  <c r="O418" i="1"/>
  <c r="N418" i="1"/>
  <c r="M418" i="1"/>
  <c r="L418" i="1"/>
  <c r="K418" i="1"/>
  <c r="J418" i="1"/>
  <c r="BP417" i="1"/>
  <c r="BO417" i="1"/>
  <c r="BN417" i="1"/>
  <c r="BM417" i="1"/>
  <c r="BL417" i="1"/>
  <c r="BK417" i="1"/>
  <c r="BJ417" i="1"/>
  <c r="BI417" i="1"/>
  <c r="BH417" i="1"/>
  <c r="BG417" i="1"/>
  <c r="BF417" i="1"/>
  <c r="BE417" i="1"/>
  <c r="BD417" i="1"/>
  <c r="BC417" i="1"/>
  <c r="BB417" i="1"/>
  <c r="BA417" i="1"/>
  <c r="AZ417" i="1"/>
  <c r="AY417" i="1"/>
  <c r="AX417" i="1"/>
  <c r="AW417" i="1"/>
  <c r="AV417" i="1"/>
  <c r="AU417" i="1"/>
  <c r="AT417" i="1"/>
  <c r="AS417" i="1"/>
  <c r="AR417" i="1"/>
  <c r="AQ417" i="1"/>
  <c r="AP417" i="1"/>
  <c r="AO417" i="1"/>
  <c r="AN417" i="1"/>
  <c r="AM417" i="1"/>
  <c r="AL417" i="1"/>
  <c r="AK417" i="1"/>
  <c r="AJ417" i="1"/>
  <c r="AI417" i="1"/>
  <c r="AH417" i="1"/>
  <c r="AG417" i="1"/>
  <c r="AF417" i="1"/>
  <c r="AE417" i="1"/>
  <c r="AD417" i="1"/>
  <c r="AC417" i="1"/>
  <c r="AB417" i="1"/>
  <c r="AA417" i="1"/>
  <c r="Z417" i="1"/>
  <c r="Y417" i="1"/>
  <c r="X417" i="1"/>
  <c r="W417" i="1"/>
  <c r="V417" i="1"/>
  <c r="U417" i="1"/>
  <c r="T417" i="1"/>
  <c r="S417" i="1"/>
  <c r="R417" i="1"/>
  <c r="Q417" i="1"/>
  <c r="P417" i="1"/>
  <c r="O417" i="1"/>
  <c r="N417" i="1"/>
  <c r="M417" i="1"/>
  <c r="L417" i="1"/>
  <c r="K417" i="1"/>
  <c r="J417" i="1"/>
  <c r="BJ416" i="1"/>
  <c r="BI416" i="1"/>
  <c r="BD416" i="1"/>
  <c r="BC416" i="1"/>
  <c r="AZ416" i="1"/>
  <c r="AY416" i="1"/>
  <c r="AX416" i="1"/>
  <c r="AU416" i="1"/>
  <c r="AT416" i="1"/>
  <c r="AS416" i="1"/>
  <c r="AN416" i="1"/>
  <c r="AM416" i="1"/>
  <c r="AL416" i="1"/>
  <c r="AI416" i="1"/>
  <c r="AH416" i="1"/>
  <c r="AG416" i="1"/>
  <c r="AC416" i="1"/>
  <c r="AB416" i="1"/>
  <c r="Y416" i="1"/>
  <c r="X416" i="1"/>
  <c r="W416" i="1"/>
  <c r="V416" i="1"/>
  <c r="S416" i="1"/>
  <c r="R416" i="1"/>
  <c r="Q416" i="1"/>
  <c r="P416" i="1"/>
  <c r="N416" i="1"/>
  <c r="M416" i="1"/>
  <c r="L416" i="1"/>
  <c r="K416" i="1"/>
  <c r="J416" i="1"/>
  <c r="BP415" i="1"/>
  <c r="BO415" i="1"/>
  <c r="BN415" i="1"/>
  <c r="BM415" i="1"/>
  <c r="BL415" i="1"/>
  <c r="BK415" i="1"/>
  <c r="BJ415" i="1"/>
  <c r="BI415" i="1"/>
  <c r="BH415" i="1"/>
  <c r="BG415" i="1"/>
  <c r="BF415" i="1"/>
  <c r="BE415" i="1"/>
  <c r="BD415" i="1"/>
  <c r="BC415" i="1"/>
  <c r="BB415" i="1"/>
  <c r="BA415" i="1"/>
  <c r="AZ415" i="1"/>
  <c r="AY415" i="1"/>
  <c r="AX415" i="1"/>
  <c r="AW415" i="1"/>
  <c r="AV415" i="1"/>
  <c r="AU415" i="1"/>
  <c r="AT415" i="1"/>
  <c r="AS415" i="1"/>
  <c r="AR415" i="1"/>
  <c r="AQ415" i="1"/>
  <c r="AP415" i="1"/>
  <c r="AO415" i="1"/>
  <c r="AN415" i="1"/>
  <c r="AM415" i="1"/>
  <c r="AL415" i="1"/>
  <c r="AK415" i="1"/>
  <c r="AJ415" i="1"/>
  <c r="AI415" i="1"/>
  <c r="AH415" i="1"/>
  <c r="AG415" i="1"/>
  <c r="AF415" i="1"/>
  <c r="AE415" i="1"/>
  <c r="AD415" i="1"/>
  <c r="AC415" i="1"/>
  <c r="AB415" i="1"/>
  <c r="AA415" i="1"/>
  <c r="Z415" i="1"/>
  <c r="Y415" i="1"/>
  <c r="X415" i="1"/>
  <c r="W415" i="1"/>
  <c r="V415" i="1"/>
  <c r="U415" i="1"/>
  <c r="T415" i="1"/>
  <c r="S415" i="1"/>
  <c r="R415" i="1"/>
  <c r="Q415" i="1"/>
  <c r="P415" i="1"/>
  <c r="O415" i="1"/>
  <c r="N415" i="1"/>
  <c r="M415" i="1"/>
  <c r="L415" i="1"/>
  <c r="K415" i="1"/>
  <c r="J415" i="1"/>
  <c r="BP414" i="1"/>
  <c r="BO414" i="1"/>
  <c r="BN414" i="1"/>
  <c r="BM414" i="1"/>
  <c r="BL414" i="1"/>
  <c r="BK414" i="1"/>
  <c r="BJ414" i="1"/>
  <c r="BI414" i="1"/>
  <c r="BH414" i="1"/>
  <c r="BG414" i="1"/>
  <c r="BF414" i="1"/>
  <c r="BE414" i="1"/>
  <c r="BD414" i="1"/>
  <c r="BC414" i="1"/>
  <c r="BB414" i="1"/>
  <c r="BA414" i="1"/>
  <c r="AZ414" i="1"/>
  <c r="AY414" i="1"/>
  <c r="AX414" i="1"/>
  <c r="AW414" i="1"/>
  <c r="AV414" i="1"/>
  <c r="AU414" i="1"/>
  <c r="AT414" i="1"/>
  <c r="AS414" i="1"/>
  <c r="AR414" i="1"/>
  <c r="AQ414" i="1"/>
  <c r="AP414" i="1"/>
  <c r="AO414" i="1"/>
  <c r="AN414" i="1"/>
  <c r="AM414" i="1"/>
  <c r="AL414" i="1"/>
  <c r="AK414" i="1"/>
  <c r="AJ414" i="1"/>
  <c r="AI414" i="1"/>
  <c r="AH414" i="1"/>
  <c r="AG414" i="1"/>
  <c r="AF414" i="1"/>
  <c r="AE414" i="1"/>
  <c r="AD414" i="1"/>
  <c r="AC414" i="1"/>
  <c r="AB414" i="1"/>
  <c r="AA414" i="1"/>
  <c r="Z414" i="1"/>
  <c r="Y414" i="1"/>
  <c r="X414" i="1"/>
  <c r="W414" i="1"/>
  <c r="V414" i="1"/>
  <c r="U414" i="1"/>
  <c r="T414" i="1"/>
  <c r="S414" i="1"/>
  <c r="R414" i="1"/>
  <c r="Q414" i="1"/>
  <c r="P414" i="1"/>
  <c r="O414" i="1"/>
  <c r="N414" i="1"/>
  <c r="M414" i="1"/>
  <c r="L414" i="1"/>
  <c r="K414" i="1"/>
  <c r="J414" i="1"/>
  <c r="BP413" i="1"/>
  <c r="BO413" i="1"/>
  <c r="BN413" i="1"/>
  <c r="BM413" i="1"/>
  <c r="BL413" i="1"/>
  <c r="BK413" i="1"/>
  <c r="BJ413" i="1"/>
  <c r="BI413" i="1"/>
  <c r="BH413" i="1"/>
  <c r="BG413" i="1"/>
  <c r="BF413" i="1"/>
  <c r="BE413" i="1"/>
  <c r="BD413" i="1"/>
  <c r="BC413" i="1"/>
  <c r="BB413" i="1"/>
  <c r="BA413" i="1"/>
  <c r="AZ413" i="1"/>
  <c r="AY413" i="1"/>
  <c r="AX413" i="1"/>
  <c r="AW413" i="1"/>
  <c r="AV413" i="1"/>
  <c r="AU413" i="1"/>
  <c r="AT413" i="1"/>
  <c r="AS413" i="1"/>
  <c r="AR413" i="1"/>
  <c r="AQ413" i="1"/>
  <c r="AP413" i="1"/>
  <c r="AO413" i="1"/>
  <c r="AN413" i="1"/>
  <c r="AM413" i="1"/>
  <c r="AL413" i="1"/>
  <c r="AK413" i="1"/>
  <c r="AJ413" i="1"/>
  <c r="AI413" i="1"/>
  <c r="AH413" i="1"/>
  <c r="AG413" i="1"/>
  <c r="AF413" i="1"/>
  <c r="AE413" i="1"/>
  <c r="AD413" i="1"/>
  <c r="AC413" i="1"/>
  <c r="AB413" i="1"/>
  <c r="AA413" i="1"/>
  <c r="Z413" i="1"/>
  <c r="Y413" i="1"/>
  <c r="X413" i="1"/>
  <c r="W413" i="1"/>
  <c r="V413" i="1"/>
  <c r="U413" i="1"/>
  <c r="T413" i="1"/>
  <c r="S413" i="1"/>
  <c r="R413" i="1"/>
  <c r="Q413" i="1"/>
  <c r="P413" i="1"/>
  <c r="O413" i="1"/>
  <c r="N413" i="1"/>
  <c r="M413" i="1"/>
  <c r="L413" i="1"/>
  <c r="K413" i="1"/>
  <c r="J413" i="1"/>
  <c r="BP412" i="1"/>
  <c r="BO412" i="1"/>
  <c r="BN412" i="1"/>
  <c r="BM412" i="1"/>
  <c r="BL412" i="1"/>
  <c r="BK412" i="1"/>
  <c r="BJ412" i="1"/>
  <c r="BI412" i="1"/>
  <c r="BH412" i="1"/>
  <c r="BG412" i="1"/>
  <c r="BF412" i="1"/>
  <c r="BE412" i="1"/>
  <c r="BD412" i="1"/>
  <c r="BC412" i="1"/>
  <c r="BB412" i="1"/>
  <c r="BA412" i="1"/>
  <c r="AZ412" i="1"/>
  <c r="AY412" i="1"/>
  <c r="AX412" i="1"/>
  <c r="AW412" i="1"/>
  <c r="AV412" i="1"/>
  <c r="AU412" i="1"/>
  <c r="AT412" i="1"/>
  <c r="AS412" i="1"/>
  <c r="AR412" i="1"/>
  <c r="AQ412" i="1"/>
  <c r="AP412" i="1"/>
  <c r="AO412" i="1"/>
  <c r="AN412" i="1"/>
  <c r="AM412" i="1"/>
  <c r="AL412" i="1"/>
  <c r="AK412" i="1"/>
  <c r="AJ412" i="1"/>
  <c r="AI412" i="1"/>
  <c r="AH412" i="1"/>
  <c r="AG412" i="1"/>
  <c r="AF412" i="1"/>
  <c r="AE412" i="1"/>
  <c r="AD412" i="1"/>
  <c r="AC412" i="1"/>
  <c r="AB412" i="1"/>
  <c r="AA412" i="1"/>
  <c r="Z412" i="1"/>
  <c r="Y412" i="1"/>
  <c r="X412" i="1"/>
  <c r="W412" i="1"/>
  <c r="V412" i="1"/>
  <c r="U412" i="1"/>
  <c r="T412" i="1"/>
  <c r="S412" i="1"/>
  <c r="R412" i="1"/>
  <c r="Q412" i="1"/>
  <c r="P412" i="1"/>
  <c r="O412" i="1"/>
  <c r="N412" i="1"/>
  <c r="M412" i="1"/>
  <c r="L412" i="1"/>
  <c r="K412" i="1"/>
  <c r="J412" i="1"/>
  <c r="BP411" i="1"/>
  <c r="BO411" i="1"/>
  <c r="BN411" i="1"/>
  <c r="BM411" i="1"/>
  <c r="BL411" i="1"/>
  <c r="BK411" i="1"/>
  <c r="BJ411" i="1"/>
  <c r="BI411" i="1"/>
  <c r="BH411" i="1"/>
  <c r="BG411" i="1"/>
  <c r="BF411" i="1"/>
  <c r="BE411" i="1"/>
  <c r="BD411" i="1"/>
  <c r="BC411" i="1"/>
  <c r="BB411" i="1"/>
  <c r="BA411" i="1"/>
  <c r="AZ411" i="1"/>
  <c r="AY411" i="1"/>
  <c r="AX411" i="1"/>
  <c r="AW411" i="1"/>
  <c r="AV411" i="1"/>
  <c r="AU411" i="1"/>
  <c r="AT411" i="1"/>
  <c r="AS411" i="1"/>
  <c r="AR411" i="1"/>
  <c r="AQ411" i="1"/>
  <c r="AP411" i="1"/>
  <c r="AO411" i="1"/>
  <c r="AN411" i="1"/>
  <c r="AM411" i="1"/>
  <c r="AL411" i="1"/>
  <c r="AK411" i="1"/>
  <c r="AJ411" i="1"/>
  <c r="AI411" i="1"/>
  <c r="AH411" i="1"/>
  <c r="AG411" i="1"/>
  <c r="AF411" i="1"/>
  <c r="AE411" i="1"/>
  <c r="AD411" i="1"/>
  <c r="AC411" i="1"/>
  <c r="AB411" i="1"/>
  <c r="AA411" i="1"/>
  <c r="Z411" i="1"/>
  <c r="Y411" i="1"/>
  <c r="X411" i="1"/>
  <c r="W411" i="1"/>
  <c r="V411" i="1"/>
  <c r="U411" i="1"/>
  <c r="T411" i="1"/>
  <c r="S411" i="1"/>
  <c r="R411" i="1"/>
  <c r="Q411" i="1"/>
  <c r="P411" i="1"/>
  <c r="O411" i="1"/>
  <c r="N411" i="1"/>
  <c r="M411" i="1"/>
  <c r="L411" i="1"/>
  <c r="K411" i="1"/>
  <c r="J411" i="1"/>
  <c r="BI410" i="1"/>
  <c r="BH410" i="1"/>
  <c r="BE410" i="1"/>
  <c r="BD410" i="1"/>
  <c r="BC410" i="1"/>
  <c r="AZ410" i="1"/>
  <c r="AY410" i="1"/>
  <c r="AX410" i="1"/>
  <c r="AU410" i="1"/>
  <c r="AT410" i="1"/>
  <c r="AS410" i="1"/>
  <c r="AN410" i="1"/>
  <c r="AM410" i="1"/>
  <c r="AI410" i="1"/>
  <c r="AH410" i="1"/>
  <c r="AG410" i="1"/>
  <c r="AD410" i="1"/>
  <c r="AC410" i="1"/>
  <c r="AB410" i="1"/>
  <c r="Y410" i="1"/>
  <c r="X410" i="1"/>
  <c r="W410" i="1"/>
  <c r="V410" i="1"/>
  <c r="S410" i="1"/>
  <c r="R410" i="1"/>
  <c r="Q410" i="1"/>
  <c r="P410" i="1"/>
  <c r="N410" i="1"/>
  <c r="M410" i="1"/>
  <c r="L410" i="1"/>
  <c r="K410" i="1"/>
  <c r="J410" i="1"/>
  <c r="BP409" i="1"/>
  <c r="BO409" i="1"/>
  <c r="BN409" i="1"/>
  <c r="BM409" i="1"/>
  <c r="BL409" i="1"/>
  <c r="BK409" i="1"/>
  <c r="BJ409" i="1"/>
  <c r="BI409" i="1"/>
  <c r="BH409" i="1"/>
  <c r="BG409" i="1"/>
  <c r="BF409" i="1"/>
  <c r="BE409" i="1"/>
  <c r="BD409" i="1"/>
  <c r="BC409" i="1"/>
  <c r="BB409" i="1"/>
  <c r="BA409" i="1"/>
  <c r="AZ409" i="1"/>
  <c r="AY409" i="1"/>
  <c r="AX409" i="1"/>
  <c r="AW409" i="1"/>
  <c r="AV409" i="1"/>
  <c r="AU409" i="1"/>
  <c r="AT409" i="1"/>
  <c r="AS409" i="1"/>
  <c r="AR409" i="1"/>
  <c r="AQ409" i="1"/>
  <c r="AP409" i="1"/>
  <c r="AO409" i="1"/>
  <c r="AN409" i="1"/>
  <c r="AM409" i="1"/>
  <c r="AL409" i="1"/>
  <c r="AK409" i="1"/>
  <c r="AJ409" i="1"/>
  <c r="AI409" i="1"/>
  <c r="AH409" i="1"/>
  <c r="AG409" i="1"/>
  <c r="AF409" i="1"/>
  <c r="AE409" i="1"/>
  <c r="AD409" i="1"/>
  <c r="AC409" i="1"/>
  <c r="AB409" i="1"/>
  <c r="AA409" i="1"/>
  <c r="Z409" i="1"/>
  <c r="Y409" i="1"/>
  <c r="X409" i="1"/>
  <c r="W409" i="1"/>
  <c r="V409" i="1"/>
  <c r="U409" i="1"/>
  <c r="T409" i="1"/>
  <c r="S409" i="1"/>
  <c r="R409" i="1"/>
  <c r="Q409" i="1"/>
  <c r="P409" i="1"/>
  <c r="O409" i="1"/>
  <c r="N409" i="1"/>
  <c r="M409" i="1"/>
  <c r="L409" i="1"/>
  <c r="K409" i="1"/>
  <c r="J409" i="1"/>
  <c r="BI402" i="1"/>
  <c r="BD402" i="1"/>
  <c r="BC402" i="1"/>
  <c r="AZ402" i="1"/>
  <c r="AY402" i="1"/>
  <c r="AX402" i="1"/>
  <c r="AT402" i="1"/>
  <c r="AS402" i="1"/>
  <c r="AN402" i="1"/>
  <c r="AM402" i="1"/>
  <c r="AI402" i="1"/>
  <c r="AH402" i="1"/>
  <c r="AG402" i="1"/>
  <c r="AC402" i="1"/>
  <c r="AB402" i="1"/>
  <c r="Y402" i="1"/>
  <c r="X402" i="1"/>
  <c r="W402" i="1"/>
  <c r="S402" i="1"/>
  <c r="R402" i="1"/>
  <c r="Q402" i="1"/>
  <c r="P402" i="1"/>
  <c r="N402" i="1"/>
  <c r="M402" i="1"/>
  <c r="L402" i="1"/>
  <c r="K402" i="1"/>
  <c r="J402" i="1"/>
  <c r="BK400" i="1"/>
  <c r="BL400" i="1" s="1"/>
  <c r="BF400" i="1"/>
  <c r="BG400" i="1" s="1"/>
  <c r="BA400" i="1"/>
  <c r="BB400" i="1" s="1"/>
  <c r="AV400" i="1"/>
  <c r="AO400" i="1"/>
  <c r="AP400" i="1" s="1"/>
  <c r="AJ400" i="1"/>
  <c r="AK400" i="1" s="1"/>
  <c r="AE400" i="1"/>
  <c r="AF400" i="1" s="1"/>
  <c r="Z400" i="1"/>
  <c r="T400" i="1"/>
  <c r="O400" i="1"/>
  <c r="BK399" i="1"/>
  <c r="BL399" i="1" s="1"/>
  <c r="BF399" i="1"/>
  <c r="BG399" i="1" s="1"/>
  <c r="BB399" i="1"/>
  <c r="BA399" i="1"/>
  <c r="AV399" i="1"/>
  <c r="AW399" i="1" s="1"/>
  <c r="AO399" i="1"/>
  <c r="AP399" i="1" s="1"/>
  <c r="AK399" i="1"/>
  <c r="AJ399" i="1"/>
  <c r="AE399" i="1"/>
  <c r="AF399" i="1" s="1"/>
  <c r="Z399" i="1"/>
  <c r="AA399" i="1" s="1"/>
  <c r="U399" i="1"/>
  <c r="T399" i="1"/>
  <c r="O399" i="1"/>
  <c r="BK398" i="1"/>
  <c r="BL398" i="1" s="1"/>
  <c r="BF398" i="1"/>
  <c r="BG398" i="1" s="1"/>
  <c r="BA398" i="1"/>
  <c r="BB398" i="1" s="1"/>
  <c r="AW398" i="1"/>
  <c r="AV398" i="1"/>
  <c r="AO398" i="1"/>
  <c r="AP398" i="1" s="1"/>
  <c r="AJ398" i="1"/>
  <c r="AK398" i="1" s="1"/>
  <c r="AE398" i="1"/>
  <c r="Z398" i="1"/>
  <c r="AA398" i="1" s="1"/>
  <c r="U398" i="1"/>
  <c r="T398" i="1"/>
  <c r="O398" i="1"/>
  <c r="BK397" i="1"/>
  <c r="BL397" i="1" s="1"/>
  <c r="BG397" i="1"/>
  <c r="BF397" i="1"/>
  <c r="BB397" i="1"/>
  <c r="BA397" i="1"/>
  <c r="BM397" i="1" s="1"/>
  <c r="BN397" i="1" s="1"/>
  <c r="AW397" i="1"/>
  <c r="AV397" i="1"/>
  <c r="AP397" i="1"/>
  <c r="AO397" i="1"/>
  <c r="AK397" i="1"/>
  <c r="AJ397" i="1"/>
  <c r="AF397" i="1"/>
  <c r="AE397" i="1"/>
  <c r="Z397" i="1"/>
  <c r="AA397" i="1" s="1"/>
  <c r="T397" i="1"/>
  <c r="O397" i="1"/>
  <c r="U397" i="1" s="1"/>
  <c r="BK396" i="1"/>
  <c r="BL396" i="1" s="1"/>
  <c r="BF396" i="1"/>
  <c r="BG396" i="1" s="1"/>
  <c r="BA396" i="1"/>
  <c r="BB396" i="1" s="1"/>
  <c r="AV396" i="1"/>
  <c r="AO396" i="1"/>
  <c r="AP396" i="1" s="1"/>
  <c r="AJ396" i="1"/>
  <c r="AK396" i="1" s="1"/>
  <c r="AE396" i="1"/>
  <c r="AF396" i="1" s="1"/>
  <c r="Z396" i="1"/>
  <c r="T396" i="1"/>
  <c r="O396" i="1"/>
  <c r="BK395" i="1"/>
  <c r="BL395" i="1" s="1"/>
  <c r="BG395" i="1"/>
  <c r="BF395" i="1"/>
  <c r="BA395" i="1"/>
  <c r="BB395" i="1" s="1"/>
  <c r="AV395" i="1"/>
  <c r="AW395" i="1" s="1"/>
  <c r="AO395" i="1"/>
  <c r="AP395" i="1" s="1"/>
  <c r="AJ395" i="1"/>
  <c r="AK395" i="1" s="1"/>
  <c r="AE395" i="1"/>
  <c r="AF395" i="1" s="1"/>
  <c r="AA395" i="1"/>
  <c r="Z395" i="1"/>
  <c r="T395" i="1"/>
  <c r="O395" i="1"/>
  <c r="BK394" i="1"/>
  <c r="BL394" i="1" s="1"/>
  <c r="BF394" i="1"/>
  <c r="BG394" i="1" s="1"/>
  <c r="BB394" i="1"/>
  <c r="BA394" i="1"/>
  <c r="AW394" i="1"/>
  <c r="AV394" i="1"/>
  <c r="AP394" i="1"/>
  <c r="AO394" i="1"/>
  <c r="AJ394" i="1"/>
  <c r="AK394" i="1" s="1"/>
  <c r="AE394" i="1"/>
  <c r="AF394" i="1" s="1"/>
  <c r="Z394" i="1"/>
  <c r="AA394" i="1" s="1"/>
  <c r="U394" i="1"/>
  <c r="T394" i="1"/>
  <c r="O394" i="1"/>
  <c r="BL393" i="1"/>
  <c r="BK393" i="1"/>
  <c r="BF393" i="1"/>
  <c r="BG393" i="1" s="1"/>
  <c r="BB393" i="1"/>
  <c r="BA393" i="1"/>
  <c r="AW393" i="1"/>
  <c r="AV393" i="1"/>
  <c r="AO393" i="1"/>
  <c r="AP393" i="1" s="1"/>
  <c r="AK393" i="1"/>
  <c r="AJ393" i="1"/>
  <c r="AE393" i="1"/>
  <c r="AF393" i="1" s="1"/>
  <c r="Z393" i="1"/>
  <c r="AA393" i="1" s="1"/>
  <c r="T393" i="1"/>
  <c r="O393" i="1"/>
  <c r="BL392" i="1"/>
  <c r="BK392" i="1"/>
  <c r="BF392" i="1"/>
  <c r="BG392" i="1" s="1"/>
  <c r="BB392" i="1"/>
  <c r="BA392" i="1"/>
  <c r="AV392" i="1"/>
  <c r="AW392" i="1" s="1"/>
  <c r="AP392" i="1"/>
  <c r="AO392" i="1"/>
  <c r="AJ392" i="1"/>
  <c r="AK392" i="1" s="1"/>
  <c r="AE392" i="1"/>
  <c r="AF392" i="1" s="1"/>
  <c r="AA392" i="1"/>
  <c r="Z392" i="1"/>
  <c r="T392" i="1"/>
  <c r="O392" i="1"/>
  <c r="U392" i="1" s="1"/>
  <c r="BK391" i="1"/>
  <c r="BL391" i="1" s="1"/>
  <c r="BF391" i="1"/>
  <c r="BG391" i="1" s="1"/>
  <c r="BA391" i="1"/>
  <c r="BB391" i="1" s="1"/>
  <c r="AV391" i="1"/>
  <c r="AW391" i="1" s="1"/>
  <c r="AO391" i="1"/>
  <c r="AP391" i="1" s="1"/>
  <c r="AK391" i="1"/>
  <c r="AJ391" i="1"/>
  <c r="AE391" i="1"/>
  <c r="AF391" i="1" s="1"/>
  <c r="AA391" i="1"/>
  <c r="Z391" i="1"/>
  <c r="T391" i="1"/>
  <c r="U391" i="1" s="1"/>
  <c r="O391" i="1"/>
  <c r="BL390" i="1"/>
  <c r="BK390" i="1"/>
  <c r="BF390" i="1"/>
  <c r="BG390" i="1" s="1"/>
  <c r="BA390" i="1"/>
  <c r="AV390" i="1"/>
  <c r="AW390" i="1" s="1"/>
  <c r="AO390" i="1"/>
  <c r="AP390" i="1" s="1"/>
  <c r="AJ390" i="1"/>
  <c r="AK390" i="1" s="1"/>
  <c r="AE390" i="1"/>
  <c r="AF390" i="1" s="1"/>
  <c r="Z390" i="1"/>
  <c r="T390" i="1"/>
  <c r="O390" i="1"/>
  <c r="U390" i="1" s="1"/>
  <c r="BK389" i="1"/>
  <c r="BL389" i="1" s="1"/>
  <c r="BF389" i="1"/>
  <c r="BG389" i="1" s="1"/>
  <c r="BB389" i="1"/>
  <c r="BA389" i="1"/>
  <c r="AV389" i="1"/>
  <c r="AW389" i="1" s="1"/>
  <c r="AP389" i="1"/>
  <c r="AO389" i="1"/>
  <c r="AJ389" i="1"/>
  <c r="AK389" i="1" s="1"/>
  <c r="AE389" i="1"/>
  <c r="AF389" i="1" s="1"/>
  <c r="Z389" i="1"/>
  <c r="AA389" i="1" s="1"/>
  <c r="T389" i="1"/>
  <c r="O389" i="1"/>
  <c r="U389" i="1" s="1"/>
  <c r="BK388" i="1"/>
  <c r="BL388" i="1" s="1"/>
  <c r="BF388" i="1"/>
  <c r="BG388" i="1" s="1"/>
  <c r="BA388" i="1"/>
  <c r="AV388" i="1"/>
  <c r="AW388" i="1" s="1"/>
  <c r="AO388" i="1"/>
  <c r="AP388" i="1" s="1"/>
  <c r="AK388" i="1"/>
  <c r="AJ388" i="1"/>
  <c r="AE388" i="1"/>
  <c r="AF388" i="1" s="1"/>
  <c r="AA388" i="1"/>
  <c r="Z388" i="1"/>
  <c r="T388" i="1"/>
  <c r="O388" i="1"/>
  <c r="U388" i="1" s="1"/>
  <c r="BK387" i="1"/>
  <c r="BL387" i="1" s="1"/>
  <c r="BF387" i="1"/>
  <c r="BG387" i="1" s="1"/>
  <c r="BB387" i="1"/>
  <c r="BA387" i="1"/>
  <c r="AV387" i="1"/>
  <c r="AO387" i="1"/>
  <c r="AP387" i="1" s="1"/>
  <c r="AJ387" i="1"/>
  <c r="AK387" i="1" s="1"/>
  <c r="AF387" i="1"/>
  <c r="AE387" i="1"/>
  <c r="AA387" i="1"/>
  <c r="Z387" i="1"/>
  <c r="AQ387" i="1" s="1"/>
  <c r="T387" i="1"/>
  <c r="O387" i="1"/>
  <c r="BK386" i="1"/>
  <c r="BL386" i="1" s="1"/>
  <c r="BF386" i="1"/>
  <c r="BG386" i="1" s="1"/>
  <c r="BA386" i="1"/>
  <c r="BB386" i="1" s="1"/>
  <c r="AW386" i="1"/>
  <c r="AV386" i="1"/>
  <c r="AO386" i="1"/>
  <c r="AP386" i="1" s="1"/>
  <c r="AJ386" i="1"/>
  <c r="AK386" i="1" s="1"/>
  <c r="AE386" i="1"/>
  <c r="AF386" i="1" s="1"/>
  <c r="Z386" i="1"/>
  <c r="AA386" i="1" s="1"/>
  <c r="T386" i="1"/>
  <c r="O386" i="1"/>
  <c r="BK385" i="1"/>
  <c r="BL385" i="1" s="1"/>
  <c r="BF385" i="1"/>
  <c r="BG385" i="1" s="1"/>
  <c r="BA385" i="1"/>
  <c r="BB385" i="1" s="1"/>
  <c r="AV385" i="1"/>
  <c r="AW385" i="1" s="1"/>
  <c r="AP385" i="1"/>
  <c r="AO385" i="1"/>
  <c r="AJ385" i="1"/>
  <c r="AK385" i="1" s="1"/>
  <c r="AE385" i="1"/>
  <c r="AF385" i="1" s="1"/>
  <c r="Z385" i="1"/>
  <c r="AA385" i="1" s="1"/>
  <c r="T385" i="1"/>
  <c r="O385" i="1"/>
  <c r="U385" i="1" s="1"/>
  <c r="BK384" i="1"/>
  <c r="BL384" i="1" s="1"/>
  <c r="BG384" i="1"/>
  <c r="BF384" i="1"/>
  <c r="BB384" i="1"/>
  <c r="BA384" i="1"/>
  <c r="AV384" i="1"/>
  <c r="AO384" i="1"/>
  <c r="AP384" i="1" s="1"/>
  <c r="AJ384" i="1"/>
  <c r="AK384" i="1" s="1"/>
  <c r="AE384" i="1"/>
  <c r="AF384" i="1" s="1"/>
  <c r="AA384" i="1"/>
  <c r="Z384" i="1"/>
  <c r="T384" i="1"/>
  <c r="O384" i="1"/>
  <c r="BK383" i="1"/>
  <c r="BL383" i="1" s="1"/>
  <c r="BF383" i="1"/>
  <c r="BG383" i="1" s="1"/>
  <c r="BB383" i="1"/>
  <c r="BA383" i="1"/>
  <c r="AW383" i="1"/>
  <c r="AV383" i="1"/>
  <c r="AP383" i="1"/>
  <c r="AO383" i="1"/>
  <c r="AJ383" i="1"/>
  <c r="AK383" i="1" s="1"/>
  <c r="AE383" i="1"/>
  <c r="AF383" i="1" s="1"/>
  <c r="Z383" i="1"/>
  <c r="AA383" i="1" s="1"/>
  <c r="U383" i="1"/>
  <c r="T383" i="1"/>
  <c r="O383" i="1"/>
  <c r="BK382" i="1"/>
  <c r="BL382" i="1" s="1"/>
  <c r="BG382" i="1"/>
  <c r="BF382" i="1"/>
  <c r="BA382" i="1"/>
  <c r="BB382" i="1" s="1"/>
  <c r="AV382" i="1"/>
  <c r="AO382" i="1"/>
  <c r="AP382" i="1" s="1"/>
  <c r="AJ382" i="1"/>
  <c r="AK382" i="1" s="1"/>
  <c r="AE382" i="1"/>
  <c r="AF382" i="1" s="1"/>
  <c r="AA382" i="1"/>
  <c r="Z382" i="1"/>
  <c r="U382" i="1"/>
  <c r="T382" i="1"/>
  <c r="O382" i="1"/>
  <c r="BL381" i="1"/>
  <c r="BK381" i="1"/>
  <c r="BG381" i="1"/>
  <c r="BF381" i="1"/>
  <c r="BA381" i="1"/>
  <c r="BB381" i="1" s="1"/>
  <c r="AW381" i="1"/>
  <c r="AV381" i="1"/>
  <c r="AO381" i="1"/>
  <c r="AP381" i="1" s="1"/>
  <c r="AJ381" i="1"/>
  <c r="AK381" i="1" s="1"/>
  <c r="AE381" i="1"/>
  <c r="AF381" i="1" s="1"/>
  <c r="AA381" i="1"/>
  <c r="Z381" i="1"/>
  <c r="T381" i="1"/>
  <c r="O381" i="1"/>
  <c r="BL380" i="1"/>
  <c r="BK380" i="1"/>
  <c r="BF380" i="1"/>
  <c r="BG380" i="1" s="1"/>
  <c r="BA380" i="1"/>
  <c r="BB380" i="1" s="1"/>
  <c r="AV380" i="1"/>
  <c r="AO380" i="1"/>
  <c r="AP380" i="1" s="1"/>
  <c r="AJ380" i="1"/>
  <c r="AK380" i="1" s="1"/>
  <c r="AF380" i="1"/>
  <c r="AE380" i="1"/>
  <c r="Z380" i="1"/>
  <c r="AA380" i="1" s="1"/>
  <c r="T380" i="1"/>
  <c r="O380" i="1"/>
  <c r="BL379" i="1"/>
  <c r="BK379" i="1"/>
  <c r="BG379" i="1"/>
  <c r="BF379" i="1"/>
  <c r="BA379" i="1"/>
  <c r="BB379" i="1" s="1"/>
  <c r="AV379" i="1"/>
  <c r="AW379" i="1" s="1"/>
  <c r="AO379" i="1"/>
  <c r="AP379" i="1" s="1"/>
  <c r="AK379" i="1"/>
  <c r="AJ379" i="1"/>
  <c r="AE379" i="1"/>
  <c r="AF379" i="1" s="1"/>
  <c r="Z379" i="1"/>
  <c r="AA379" i="1" s="1"/>
  <c r="T379" i="1"/>
  <c r="O379" i="1"/>
  <c r="BK378" i="1"/>
  <c r="BL378" i="1" s="1"/>
  <c r="BF378" i="1"/>
  <c r="BG378" i="1" s="1"/>
  <c r="BB378" i="1"/>
  <c r="BA378" i="1"/>
  <c r="AV378" i="1"/>
  <c r="AW378" i="1" s="1"/>
  <c r="AP378" i="1"/>
  <c r="AO378" i="1"/>
  <c r="AJ378" i="1"/>
  <c r="AK378" i="1" s="1"/>
  <c r="AF378" i="1"/>
  <c r="AE378" i="1"/>
  <c r="Z378" i="1"/>
  <c r="AA378" i="1" s="1"/>
  <c r="T378" i="1"/>
  <c r="O378" i="1"/>
  <c r="U378" i="1" s="1"/>
  <c r="BK377" i="1"/>
  <c r="BL377" i="1" s="1"/>
  <c r="BF377" i="1"/>
  <c r="BG377" i="1" s="1"/>
  <c r="BB377" i="1"/>
  <c r="BA377" i="1"/>
  <c r="AW377" i="1"/>
  <c r="AV377" i="1"/>
  <c r="AO377" i="1"/>
  <c r="AP377" i="1" s="1"/>
  <c r="AJ377" i="1"/>
  <c r="AK377" i="1" s="1"/>
  <c r="AF377" i="1"/>
  <c r="AE377" i="1"/>
  <c r="Z377" i="1"/>
  <c r="AA377" i="1" s="1"/>
  <c r="T377" i="1"/>
  <c r="O377" i="1"/>
  <c r="BK376" i="1"/>
  <c r="BL376" i="1" s="1"/>
  <c r="BG376" i="1"/>
  <c r="BF376" i="1"/>
  <c r="BA376" i="1"/>
  <c r="AV376" i="1"/>
  <c r="AW376" i="1" s="1"/>
  <c r="AO376" i="1"/>
  <c r="AP376" i="1" s="1"/>
  <c r="AJ376" i="1"/>
  <c r="AK376" i="1" s="1"/>
  <c r="AE376" i="1"/>
  <c r="AF376" i="1" s="1"/>
  <c r="Z376" i="1"/>
  <c r="AA376" i="1" s="1"/>
  <c r="T376" i="1"/>
  <c r="O376" i="1"/>
  <c r="U376" i="1" s="1"/>
  <c r="BL375" i="1"/>
  <c r="BK375" i="1"/>
  <c r="BF375" i="1"/>
  <c r="BG375" i="1" s="1"/>
  <c r="BA375" i="1"/>
  <c r="BB375" i="1" s="1"/>
  <c r="AV375" i="1"/>
  <c r="AW375" i="1" s="1"/>
  <c r="AO375" i="1"/>
  <c r="AP375" i="1" s="1"/>
  <c r="AJ375" i="1"/>
  <c r="AK375" i="1" s="1"/>
  <c r="AE375" i="1"/>
  <c r="AF375" i="1" s="1"/>
  <c r="AA375" i="1"/>
  <c r="Z375" i="1"/>
  <c r="T375" i="1"/>
  <c r="U375" i="1" s="1"/>
  <c r="O375" i="1"/>
  <c r="BK374" i="1"/>
  <c r="BL374" i="1" s="1"/>
  <c r="BF374" i="1"/>
  <c r="BA374" i="1"/>
  <c r="BB374" i="1" s="1"/>
  <c r="AW374" i="1"/>
  <c r="AV374" i="1"/>
  <c r="AO374" i="1"/>
  <c r="AP374" i="1" s="1"/>
  <c r="AJ374" i="1"/>
  <c r="AK374" i="1" s="1"/>
  <c r="AF374" i="1"/>
  <c r="AE374" i="1"/>
  <c r="Z374" i="1"/>
  <c r="AA374" i="1" s="1"/>
  <c r="T374" i="1"/>
  <c r="O374" i="1"/>
  <c r="U374" i="1" s="1"/>
  <c r="BK373" i="1"/>
  <c r="BL373" i="1" s="1"/>
  <c r="BF373" i="1"/>
  <c r="BG373" i="1" s="1"/>
  <c r="BA373" i="1"/>
  <c r="BB373" i="1" s="1"/>
  <c r="AW373" i="1"/>
  <c r="AV373" i="1"/>
  <c r="AO373" i="1"/>
  <c r="AK373" i="1"/>
  <c r="AJ373" i="1"/>
  <c r="AF373" i="1"/>
  <c r="AE373" i="1"/>
  <c r="Z373" i="1"/>
  <c r="AA373" i="1" s="1"/>
  <c r="T373" i="1"/>
  <c r="O373" i="1"/>
  <c r="BL372" i="1"/>
  <c r="BK372" i="1"/>
  <c r="BF372" i="1"/>
  <c r="BG372" i="1" s="1"/>
  <c r="BA372" i="1"/>
  <c r="BB372" i="1" s="1"/>
  <c r="AW372" i="1"/>
  <c r="AV372" i="1"/>
  <c r="AO372" i="1"/>
  <c r="AP372" i="1" s="1"/>
  <c r="AJ372" i="1"/>
  <c r="AK372" i="1" s="1"/>
  <c r="AE372" i="1"/>
  <c r="AF372" i="1" s="1"/>
  <c r="Z372" i="1"/>
  <c r="AA372" i="1" s="1"/>
  <c r="T372" i="1"/>
  <c r="O372" i="1"/>
  <c r="U372" i="1" s="1"/>
  <c r="BK371" i="1"/>
  <c r="BL371" i="1" s="1"/>
  <c r="BF371" i="1"/>
  <c r="BG371" i="1" s="1"/>
  <c r="BB371" i="1"/>
  <c r="BA371" i="1"/>
  <c r="AV371" i="1"/>
  <c r="AW371" i="1" s="1"/>
  <c r="AP371" i="1"/>
  <c r="AO371" i="1"/>
  <c r="AJ371" i="1"/>
  <c r="AK371" i="1" s="1"/>
  <c r="AF371" i="1"/>
  <c r="AE371" i="1"/>
  <c r="AA371" i="1"/>
  <c r="Z371" i="1"/>
  <c r="U371" i="1"/>
  <c r="T371" i="1"/>
  <c r="O371" i="1"/>
  <c r="BK370" i="1"/>
  <c r="BL370" i="1" s="1"/>
  <c r="BG370" i="1"/>
  <c r="BF370" i="1"/>
  <c r="BB370" i="1"/>
  <c r="BA370" i="1"/>
  <c r="AW370" i="1"/>
  <c r="AV370" i="1"/>
  <c r="BM370" i="1" s="1"/>
  <c r="AO370" i="1"/>
  <c r="AP370" i="1" s="1"/>
  <c r="AJ370" i="1"/>
  <c r="AK370" i="1" s="1"/>
  <c r="AE370" i="1"/>
  <c r="AF370" i="1" s="1"/>
  <c r="Z370" i="1"/>
  <c r="T370" i="1"/>
  <c r="O370" i="1"/>
  <c r="BK369" i="1"/>
  <c r="BL369" i="1" s="1"/>
  <c r="BF369" i="1"/>
  <c r="BG369" i="1" s="1"/>
  <c r="BA369" i="1"/>
  <c r="BB369" i="1" s="1"/>
  <c r="AW369" i="1"/>
  <c r="AV369" i="1"/>
  <c r="AP369" i="1"/>
  <c r="AO369" i="1"/>
  <c r="AJ369" i="1"/>
  <c r="AK369" i="1" s="1"/>
  <c r="AE369" i="1"/>
  <c r="AF369" i="1" s="1"/>
  <c r="Z369" i="1"/>
  <c r="AA369" i="1" s="1"/>
  <c r="T369" i="1"/>
  <c r="O369" i="1"/>
  <c r="U369" i="1" s="1"/>
  <c r="BK368" i="1"/>
  <c r="BL368" i="1" s="1"/>
  <c r="BF368" i="1"/>
  <c r="BG368" i="1" s="1"/>
  <c r="BA368" i="1"/>
  <c r="BB368" i="1" s="1"/>
  <c r="AV368" i="1"/>
  <c r="AO368" i="1"/>
  <c r="AP368" i="1" s="1"/>
  <c r="AK368" i="1"/>
  <c r="AJ368" i="1"/>
  <c r="AE368" i="1"/>
  <c r="AF368" i="1" s="1"/>
  <c r="AA368" i="1"/>
  <c r="Z368" i="1"/>
  <c r="T368" i="1"/>
  <c r="O368" i="1"/>
  <c r="BK367" i="1"/>
  <c r="BL367" i="1" s="1"/>
  <c r="BG367" i="1"/>
  <c r="BF367" i="1"/>
  <c r="BA367" i="1"/>
  <c r="BB367" i="1" s="1"/>
  <c r="AV367" i="1"/>
  <c r="AO367" i="1"/>
  <c r="AP367" i="1" s="1"/>
  <c r="AJ367" i="1"/>
  <c r="AK367" i="1" s="1"/>
  <c r="AF367" i="1"/>
  <c r="AE367" i="1"/>
  <c r="Z367" i="1"/>
  <c r="T367" i="1"/>
  <c r="O367" i="1"/>
  <c r="U367" i="1" s="1"/>
  <c r="BK366" i="1"/>
  <c r="BL366" i="1" s="1"/>
  <c r="BF366" i="1"/>
  <c r="BG366" i="1" s="1"/>
  <c r="BA366" i="1"/>
  <c r="BB366" i="1" s="1"/>
  <c r="AW366" i="1"/>
  <c r="AV366" i="1"/>
  <c r="AO366" i="1"/>
  <c r="AP366" i="1" s="1"/>
  <c r="AJ366" i="1"/>
  <c r="AK366" i="1" s="1"/>
  <c r="AE366" i="1"/>
  <c r="Z366" i="1"/>
  <c r="AA366" i="1" s="1"/>
  <c r="T366" i="1"/>
  <c r="U366" i="1" s="1"/>
  <c r="O366" i="1"/>
  <c r="BK365" i="1"/>
  <c r="BL365" i="1" s="1"/>
  <c r="BG365" i="1"/>
  <c r="BF365" i="1"/>
  <c r="BB365" i="1"/>
  <c r="BA365" i="1"/>
  <c r="AW365" i="1"/>
  <c r="AV365" i="1"/>
  <c r="AO365" i="1"/>
  <c r="AP365" i="1" s="1"/>
  <c r="AK365" i="1"/>
  <c r="AJ365" i="1"/>
  <c r="AF365" i="1"/>
  <c r="AE365" i="1"/>
  <c r="Z365" i="1"/>
  <c r="AA365" i="1" s="1"/>
  <c r="T365" i="1"/>
  <c r="O365" i="1"/>
  <c r="U365" i="1" s="1"/>
  <c r="BL364" i="1"/>
  <c r="BK364" i="1"/>
  <c r="BF364" i="1"/>
  <c r="BG364" i="1" s="1"/>
  <c r="BA364" i="1"/>
  <c r="AV364" i="1"/>
  <c r="AW364" i="1" s="1"/>
  <c r="AO364" i="1"/>
  <c r="AP364" i="1" s="1"/>
  <c r="AJ364" i="1"/>
  <c r="AK364" i="1" s="1"/>
  <c r="AE364" i="1"/>
  <c r="AF364" i="1" s="1"/>
  <c r="AA364" i="1"/>
  <c r="Z364" i="1"/>
  <c r="T364" i="1"/>
  <c r="O364" i="1"/>
  <c r="BL363" i="1"/>
  <c r="BK363" i="1"/>
  <c r="BF363" i="1"/>
  <c r="BG363" i="1" s="1"/>
  <c r="BA363" i="1"/>
  <c r="BB363" i="1" s="1"/>
  <c r="AV363" i="1"/>
  <c r="AO363" i="1"/>
  <c r="AP363" i="1" s="1"/>
  <c r="AJ363" i="1"/>
  <c r="AK363" i="1" s="1"/>
  <c r="AE363" i="1"/>
  <c r="AF363" i="1" s="1"/>
  <c r="Z363" i="1"/>
  <c r="AA363" i="1" s="1"/>
  <c r="T363" i="1"/>
  <c r="O363" i="1"/>
  <c r="BK362" i="1"/>
  <c r="BL362" i="1" s="1"/>
  <c r="BF362" i="1"/>
  <c r="BG362" i="1" s="1"/>
  <c r="BA362" i="1"/>
  <c r="BB362" i="1" s="1"/>
  <c r="AW362" i="1"/>
  <c r="AV362" i="1"/>
  <c r="AQ362" i="1"/>
  <c r="AO362" i="1"/>
  <c r="AP362" i="1" s="1"/>
  <c r="AJ362" i="1"/>
  <c r="AK362" i="1" s="1"/>
  <c r="AF362" i="1"/>
  <c r="AE362" i="1"/>
  <c r="Z362" i="1"/>
  <c r="AA362" i="1" s="1"/>
  <c r="U362" i="1"/>
  <c r="T362" i="1"/>
  <c r="O362" i="1"/>
  <c r="BK361" i="1"/>
  <c r="BL361" i="1" s="1"/>
  <c r="BF361" i="1"/>
  <c r="BG361" i="1" s="1"/>
  <c r="BB361" i="1"/>
  <c r="BA361" i="1"/>
  <c r="AW361" i="1"/>
  <c r="AV361" i="1"/>
  <c r="AO361" i="1"/>
  <c r="AP361" i="1" s="1"/>
  <c r="AJ361" i="1"/>
  <c r="AK361" i="1" s="1"/>
  <c r="AF361" i="1"/>
  <c r="AE361" i="1"/>
  <c r="AA361" i="1"/>
  <c r="Z361" i="1"/>
  <c r="T361" i="1"/>
  <c r="U361" i="1" s="1"/>
  <c r="O361" i="1"/>
  <c r="BK360" i="1"/>
  <c r="BL360" i="1" s="1"/>
  <c r="BF360" i="1"/>
  <c r="BG360" i="1" s="1"/>
  <c r="BB360" i="1"/>
  <c r="BA360" i="1"/>
  <c r="AV360" i="1"/>
  <c r="AW360" i="1" s="1"/>
  <c r="AO360" i="1"/>
  <c r="AP360" i="1" s="1"/>
  <c r="AJ360" i="1"/>
  <c r="AK360" i="1" s="1"/>
  <c r="AE360" i="1"/>
  <c r="AF360" i="1" s="1"/>
  <c r="Z360" i="1"/>
  <c r="U360" i="1"/>
  <c r="T360" i="1"/>
  <c r="O360" i="1"/>
  <c r="BK359" i="1"/>
  <c r="BL359" i="1" s="1"/>
  <c r="BF359" i="1"/>
  <c r="BG359" i="1" s="1"/>
  <c r="BB359" i="1"/>
  <c r="BA359" i="1"/>
  <c r="AV359" i="1"/>
  <c r="AW359" i="1" s="1"/>
  <c r="AO359" i="1"/>
  <c r="AP359" i="1" s="1"/>
  <c r="AK359" i="1"/>
  <c r="AJ359" i="1"/>
  <c r="AE359" i="1"/>
  <c r="AF359" i="1" s="1"/>
  <c r="AA359" i="1"/>
  <c r="Z359" i="1"/>
  <c r="T359" i="1"/>
  <c r="O359" i="1"/>
  <c r="BK358" i="1"/>
  <c r="BL358" i="1" s="1"/>
  <c r="BF358" i="1"/>
  <c r="BG358" i="1" s="1"/>
  <c r="BA358" i="1"/>
  <c r="BB358" i="1" s="1"/>
  <c r="AV358" i="1"/>
  <c r="AP358" i="1"/>
  <c r="AO358" i="1"/>
  <c r="AJ358" i="1"/>
  <c r="AK358" i="1" s="1"/>
  <c r="AF358" i="1"/>
  <c r="AE358" i="1"/>
  <c r="Z358" i="1"/>
  <c r="T358" i="1"/>
  <c r="O358" i="1"/>
  <c r="U358" i="1" s="1"/>
  <c r="BK357" i="1"/>
  <c r="BL357" i="1" s="1"/>
  <c r="BF357" i="1"/>
  <c r="BG357" i="1" s="1"/>
  <c r="BA357" i="1"/>
  <c r="BB357" i="1" s="1"/>
  <c r="AV357" i="1"/>
  <c r="AW357" i="1" s="1"/>
  <c r="AO357" i="1"/>
  <c r="AP357" i="1" s="1"/>
  <c r="AJ357" i="1"/>
  <c r="AK357" i="1" s="1"/>
  <c r="AE357" i="1"/>
  <c r="AF357" i="1" s="1"/>
  <c r="Z357" i="1"/>
  <c r="AA357" i="1" s="1"/>
  <c r="T357" i="1"/>
  <c r="O357" i="1"/>
  <c r="U357" i="1" s="1"/>
  <c r="BL356" i="1"/>
  <c r="BK356" i="1"/>
  <c r="BF356" i="1"/>
  <c r="BG356" i="1" s="1"/>
  <c r="BA356" i="1"/>
  <c r="AV356" i="1"/>
  <c r="AW356" i="1" s="1"/>
  <c r="AO356" i="1"/>
  <c r="AP356" i="1" s="1"/>
  <c r="AJ356" i="1"/>
  <c r="AK356" i="1" s="1"/>
  <c r="AE356" i="1"/>
  <c r="AF356" i="1" s="1"/>
  <c r="Z356" i="1"/>
  <c r="AA356" i="1" s="1"/>
  <c r="T356" i="1"/>
  <c r="O356" i="1"/>
  <c r="U356" i="1" s="1"/>
  <c r="BL355" i="1"/>
  <c r="BK355" i="1"/>
  <c r="BF355" i="1"/>
  <c r="BG355" i="1" s="1"/>
  <c r="BB355" i="1"/>
  <c r="BA355" i="1"/>
  <c r="AV355" i="1"/>
  <c r="AW355" i="1" s="1"/>
  <c r="AP355" i="1"/>
  <c r="AO355" i="1"/>
  <c r="AJ355" i="1"/>
  <c r="AK355" i="1" s="1"/>
  <c r="AF355" i="1"/>
  <c r="AE355" i="1"/>
  <c r="AA355" i="1"/>
  <c r="Z355" i="1"/>
  <c r="T355" i="1"/>
  <c r="O355" i="1"/>
  <c r="BK354" i="1"/>
  <c r="BL354" i="1" s="1"/>
  <c r="BF354" i="1"/>
  <c r="BG354" i="1" s="1"/>
  <c r="BA354" i="1"/>
  <c r="BB354" i="1" s="1"/>
  <c r="AW354" i="1"/>
  <c r="AV354" i="1"/>
  <c r="AO354" i="1"/>
  <c r="AP354" i="1" s="1"/>
  <c r="AK354" i="1"/>
  <c r="AJ354" i="1"/>
  <c r="AF354" i="1"/>
  <c r="AE354" i="1"/>
  <c r="Z354" i="1"/>
  <c r="AA354" i="1" s="1"/>
  <c r="T354" i="1"/>
  <c r="O354" i="1"/>
  <c r="BK353" i="1"/>
  <c r="BL353" i="1" s="1"/>
  <c r="BG353" i="1"/>
  <c r="BF353" i="1"/>
  <c r="BA353" i="1"/>
  <c r="BB353" i="1" s="1"/>
  <c r="AW353" i="1"/>
  <c r="AV353" i="1"/>
  <c r="AP353" i="1"/>
  <c r="AO353" i="1"/>
  <c r="AJ353" i="1"/>
  <c r="AK353" i="1" s="1"/>
  <c r="AF353" i="1"/>
  <c r="AE353" i="1"/>
  <c r="Z353" i="1"/>
  <c r="AA353" i="1" s="1"/>
  <c r="T353" i="1"/>
  <c r="O353" i="1"/>
  <c r="U353" i="1" s="1"/>
  <c r="BK352" i="1"/>
  <c r="BL352" i="1" s="1"/>
  <c r="BF352" i="1"/>
  <c r="BG352" i="1" s="1"/>
  <c r="BA352" i="1"/>
  <c r="BB352" i="1" s="1"/>
  <c r="AV352" i="1"/>
  <c r="AO352" i="1"/>
  <c r="AP352" i="1" s="1"/>
  <c r="AK352" i="1"/>
  <c r="AJ352" i="1"/>
  <c r="AE352" i="1"/>
  <c r="AF352" i="1" s="1"/>
  <c r="AA352" i="1"/>
  <c r="Z352" i="1"/>
  <c r="T352" i="1"/>
  <c r="O352" i="1"/>
  <c r="BK351" i="1"/>
  <c r="BL351" i="1" s="1"/>
  <c r="BG351" i="1"/>
  <c r="BF351" i="1"/>
  <c r="BA351" i="1"/>
  <c r="BB351" i="1" s="1"/>
  <c r="AV351" i="1"/>
  <c r="AO351" i="1"/>
  <c r="AP351" i="1" s="1"/>
  <c r="AJ351" i="1"/>
  <c r="AK351" i="1" s="1"/>
  <c r="AE351" i="1"/>
  <c r="Z351" i="1"/>
  <c r="AA351" i="1" s="1"/>
  <c r="U351" i="1"/>
  <c r="T351" i="1"/>
  <c r="O351" i="1"/>
  <c r="BK350" i="1"/>
  <c r="BL350" i="1" s="1"/>
  <c r="BF350" i="1"/>
  <c r="BG350" i="1" s="1"/>
  <c r="BA350" i="1"/>
  <c r="BB350" i="1" s="1"/>
  <c r="AW350" i="1"/>
  <c r="AV350" i="1"/>
  <c r="AP350" i="1"/>
  <c r="AO350" i="1"/>
  <c r="AJ350" i="1"/>
  <c r="AK350" i="1" s="1"/>
  <c r="AE350" i="1"/>
  <c r="AF350" i="1" s="1"/>
  <c r="AA350" i="1"/>
  <c r="Z350" i="1"/>
  <c r="T350" i="1"/>
  <c r="O350" i="1"/>
  <c r="U350" i="1" s="1"/>
  <c r="BL349" i="1"/>
  <c r="BK349" i="1"/>
  <c r="BG349" i="1"/>
  <c r="BF349" i="1"/>
  <c r="BA349" i="1"/>
  <c r="BB349" i="1" s="1"/>
  <c r="AV349" i="1"/>
  <c r="AP349" i="1"/>
  <c r="AO349" i="1"/>
  <c r="AJ349" i="1"/>
  <c r="AK349" i="1" s="1"/>
  <c r="AE349" i="1"/>
  <c r="AF349" i="1" s="1"/>
  <c r="AA349" i="1"/>
  <c r="Z349" i="1"/>
  <c r="T349" i="1"/>
  <c r="O349" i="1"/>
  <c r="U349" i="1" s="1"/>
  <c r="BL348" i="1"/>
  <c r="BK348" i="1"/>
  <c r="BF348" i="1"/>
  <c r="BG348" i="1" s="1"/>
  <c r="BB348" i="1"/>
  <c r="BA348" i="1"/>
  <c r="AV348" i="1"/>
  <c r="AO348" i="1"/>
  <c r="AP348" i="1" s="1"/>
  <c r="AJ348" i="1"/>
  <c r="AK348" i="1" s="1"/>
  <c r="AF348" i="1"/>
  <c r="AE348" i="1"/>
  <c r="Z348" i="1"/>
  <c r="T348" i="1"/>
  <c r="O348" i="1"/>
  <c r="BL347" i="1"/>
  <c r="BK347" i="1"/>
  <c r="BF347" i="1"/>
  <c r="BG347" i="1" s="1"/>
  <c r="BA347" i="1"/>
  <c r="BB347" i="1" s="1"/>
  <c r="AW347" i="1"/>
  <c r="AV347" i="1"/>
  <c r="AO347" i="1"/>
  <c r="AP347" i="1" s="1"/>
  <c r="AK347" i="1"/>
  <c r="AJ347" i="1"/>
  <c r="AE347" i="1"/>
  <c r="AF347" i="1" s="1"/>
  <c r="AA347" i="1"/>
  <c r="Z347" i="1"/>
  <c r="T347" i="1"/>
  <c r="U347" i="1" s="1"/>
  <c r="O347" i="1"/>
  <c r="BK346" i="1"/>
  <c r="BL346" i="1" s="1"/>
  <c r="BF346" i="1"/>
  <c r="BG346" i="1" s="1"/>
  <c r="BA346" i="1"/>
  <c r="BB346" i="1" s="1"/>
  <c r="AW346" i="1"/>
  <c r="AV346" i="1"/>
  <c r="AP346" i="1"/>
  <c r="AO346" i="1"/>
  <c r="AJ346" i="1"/>
  <c r="AK346" i="1" s="1"/>
  <c r="AE346" i="1"/>
  <c r="AF346" i="1" s="1"/>
  <c r="Z346" i="1"/>
  <c r="AA346" i="1" s="1"/>
  <c r="T346" i="1"/>
  <c r="O346" i="1"/>
  <c r="BL345" i="1"/>
  <c r="BK345" i="1"/>
  <c r="BF345" i="1"/>
  <c r="BG345" i="1" s="1"/>
  <c r="BA345" i="1"/>
  <c r="BB345" i="1" s="1"/>
  <c r="AW345" i="1"/>
  <c r="AV345" i="1"/>
  <c r="AO345" i="1"/>
  <c r="AP345" i="1" s="1"/>
  <c r="AK345" i="1"/>
  <c r="AJ345" i="1"/>
  <c r="AF345" i="1"/>
  <c r="AE345" i="1"/>
  <c r="Z345" i="1"/>
  <c r="T345" i="1"/>
  <c r="O345" i="1"/>
  <c r="U345" i="1" s="1"/>
  <c r="BK344" i="1"/>
  <c r="BL344" i="1" s="1"/>
  <c r="BF344" i="1"/>
  <c r="BG344" i="1" s="1"/>
  <c r="BA344" i="1"/>
  <c r="AV344" i="1"/>
  <c r="AW344" i="1" s="1"/>
  <c r="AP344" i="1"/>
  <c r="AO344" i="1"/>
  <c r="AJ344" i="1"/>
  <c r="AK344" i="1" s="1"/>
  <c r="AE344" i="1"/>
  <c r="Z344" i="1"/>
  <c r="AA344" i="1" s="1"/>
  <c r="U344" i="1"/>
  <c r="T344" i="1"/>
  <c r="O344" i="1"/>
  <c r="BK343" i="1"/>
  <c r="BL343" i="1" s="1"/>
  <c r="BF343" i="1"/>
  <c r="BG343" i="1" s="1"/>
  <c r="BA343" i="1"/>
  <c r="BB343" i="1" s="1"/>
  <c r="AV343" i="1"/>
  <c r="AW343" i="1" s="1"/>
  <c r="AO343" i="1"/>
  <c r="AP343" i="1" s="1"/>
  <c r="AK343" i="1"/>
  <c r="AJ343" i="1"/>
  <c r="AE343" i="1"/>
  <c r="AF343" i="1" s="1"/>
  <c r="Z343" i="1"/>
  <c r="AA343" i="1" s="1"/>
  <c r="T343" i="1"/>
  <c r="U343" i="1" s="1"/>
  <c r="O343" i="1"/>
  <c r="BL342" i="1"/>
  <c r="BK342" i="1"/>
  <c r="BF342" i="1"/>
  <c r="BG342" i="1" s="1"/>
  <c r="BA342" i="1"/>
  <c r="BB342" i="1" s="1"/>
  <c r="AV342" i="1"/>
  <c r="BM342" i="1" s="1"/>
  <c r="BN342" i="1" s="1"/>
  <c r="AP342" i="1"/>
  <c r="AO342" i="1"/>
  <c r="AJ342" i="1"/>
  <c r="AK342" i="1" s="1"/>
  <c r="AE342" i="1"/>
  <c r="AF342" i="1" s="1"/>
  <c r="Z342" i="1"/>
  <c r="T342" i="1"/>
  <c r="O342" i="1"/>
  <c r="BK341" i="1"/>
  <c r="BL341" i="1" s="1"/>
  <c r="BF341" i="1"/>
  <c r="BG341" i="1" s="1"/>
  <c r="BA341" i="1"/>
  <c r="BB341" i="1" s="1"/>
  <c r="AV341" i="1"/>
  <c r="AO341" i="1"/>
  <c r="AP341" i="1" s="1"/>
  <c r="AJ341" i="1"/>
  <c r="AK341" i="1" s="1"/>
  <c r="AF341" i="1"/>
  <c r="AE341" i="1"/>
  <c r="Z341" i="1"/>
  <c r="AA341" i="1" s="1"/>
  <c r="T341" i="1"/>
  <c r="O341" i="1"/>
  <c r="U341" i="1" s="1"/>
  <c r="BL340" i="1"/>
  <c r="BK340" i="1"/>
  <c r="BF340" i="1"/>
  <c r="BG340" i="1" s="1"/>
  <c r="BA340" i="1"/>
  <c r="BB340" i="1" s="1"/>
  <c r="AV340" i="1"/>
  <c r="AO340" i="1"/>
  <c r="AP340" i="1" s="1"/>
  <c r="AJ340" i="1"/>
  <c r="AK340" i="1" s="1"/>
  <c r="AE340" i="1"/>
  <c r="AF340" i="1" s="1"/>
  <c r="Z340" i="1"/>
  <c r="AA340" i="1" s="1"/>
  <c r="T340" i="1"/>
  <c r="O340" i="1"/>
  <c r="U340" i="1" s="1"/>
  <c r="BM339" i="1"/>
  <c r="BN339" i="1" s="1"/>
  <c r="BL339" i="1"/>
  <c r="BK339" i="1"/>
  <c r="BF339" i="1"/>
  <c r="BG339" i="1" s="1"/>
  <c r="BA339" i="1"/>
  <c r="BB339" i="1" s="1"/>
  <c r="AV339" i="1"/>
  <c r="AW339" i="1" s="1"/>
  <c r="AP339" i="1"/>
  <c r="AO339" i="1"/>
  <c r="AJ339" i="1"/>
  <c r="AK339" i="1" s="1"/>
  <c r="AF339" i="1"/>
  <c r="AE339" i="1"/>
  <c r="Z339" i="1"/>
  <c r="AA339" i="1" s="1"/>
  <c r="T339" i="1"/>
  <c r="O339" i="1"/>
  <c r="U339" i="1" s="1"/>
  <c r="BK338" i="1"/>
  <c r="BL338" i="1" s="1"/>
  <c r="BG338" i="1"/>
  <c r="BF338" i="1"/>
  <c r="BA338" i="1"/>
  <c r="BB338" i="1" s="1"/>
  <c r="AV338" i="1"/>
  <c r="AO338" i="1"/>
  <c r="AP338" i="1" s="1"/>
  <c r="AJ338" i="1"/>
  <c r="AK338" i="1" s="1"/>
  <c r="AE338" i="1"/>
  <c r="AF338" i="1" s="1"/>
  <c r="Z338" i="1"/>
  <c r="T338" i="1"/>
  <c r="O338" i="1"/>
  <c r="BK337" i="1"/>
  <c r="BL337" i="1" s="1"/>
  <c r="BG337" i="1"/>
  <c r="BF337" i="1"/>
  <c r="BA337" i="1"/>
  <c r="BB337" i="1" s="1"/>
  <c r="AW337" i="1"/>
  <c r="AV337" i="1"/>
  <c r="AO337" i="1"/>
  <c r="AJ337" i="1"/>
  <c r="AK337" i="1" s="1"/>
  <c r="AF337" i="1"/>
  <c r="AE337" i="1"/>
  <c r="Z337" i="1"/>
  <c r="AA337" i="1" s="1"/>
  <c r="T337" i="1"/>
  <c r="O337" i="1"/>
  <c r="BK336" i="1"/>
  <c r="BL336" i="1" s="1"/>
  <c r="BG336" i="1"/>
  <c r="BF336" i="1"/>
  <c r="BB336" i="1"/>
  <c r="BA336" i="1"/>
  <c r="AV336" i="1"/>
  <c r="AO336" i="1"/>
  <c r="AP336" i="1" s="1"/>
  <c r="AJ336" i="1"/>
  <c r="AK336" i="1" s="1"/>
  <c r="AE336" i="1"/>
  <c r="AF336" i="1" s="1"/>
  <c r="Z336" i="1"/>
  <c r="T336" i="1"/>
  <c r="O336" i="1"/>
  <c r="BK335" i="1"/>
  <c r="BL335" i="1" s="1"/>
  <c r="BF335" i="1"/>
  <c r="BG335" i="1" s="1"/>
  <c r="BB335" i="1"/>
  <c r="BA335" i="1"/>
  <c r="AV335" i="1"/>
  <c r="AW335" i="1" s="1"/>
  <c r="AO335" i="1"/>
  <c r="AP335" i="1" s="1"/>
  <c r="AJ335" i="1"/>
  <c r="AK335" i="1" s="1"/>
  <c r="AF335" i="1"/>
  <c r="AE335" i="1"/>
  <c r="Z335" i="1"/>
  <c r="AA335" i="1" s="1"/>
  <c r="T335" i="1"/>
  <c r="O335" i="1"/>
  <c r="U335" i="1" s="1"/>
  <c r="BK334" i="1"/>
  <c r="BL334" i="1" s="1"/>
  <c r="BG334" i="1"/>
  <c r="BF334" i="1"/>
  <c r="BA334" i="1"/>
  <c r="BB334" i="1" s="1"/>
  <c r="AW334" i="1"/>
  <c r="AV334" i="1"/>
  <c r="AO334" i="1"/>
  <c r="AP334" i="1" s="1"/>
  <c r="AJ334" i="1"/>
  <c r="AK334" i="1" s="1"/>
  <c r="AE334" i="1"/>
  <c r="AA334" i="1"/>
  <c r="Z334" i="1"/>
  <c r="T334" i="1"/>
  <c r="U334" i="1" s="1"/>
  <c r="O334" i="1"/>
  <c r="BK333" i="1"/>
  <c r="BL333" i="1" s="1"/>
  <c r="BF333" i="1"/>
  <c r="BG333" i="1" s="1"/>
  <c r="BA333" i="1"/>
  <c r="BB333" i="1" s="1"/>
  <c r="AV333" i="1"/>
  <c r="AO333" i="1"/>
  <c r="AP333" i="1" s="1"/>
  <c r="AJ333" i="1"/>
  <c r="AK333" i="1" s="1"/>
  <c r="AE333" i="1"/>
  <c r="AF333" i="1" s="1"/>
  <c r="Z333" i="1"/>
  <c r="AA333" i="1" s="1"/>
  <c r="T333" i="1"/>
  <c r="O333" i="1"/>
  <c r="U333" i="1" s="1"/>
  <c r="BK332" i="1"/>
  <c r="BL332" i="1" s="1"/>
  <c r="BF332" i="1"/>
  <c r="BG332" i="1" s="1"/>
  <c r="BA332" i="1"/>
  <c r="BB332" i="1" s="1"/>
  <c r="AV332" i="1"/>
  <c r="AO332" i="1"/>
  <c r="AP332" i="1" s="1"/>
  <c r="AJ332" i="1"/>
  <c r="AK332" i="1" s="1"/>
  <c r="AF332" i="1"/>
  <c r="AE332" i="1"/>
  <c r="AA332" i="1"/>
  <c r="Z332" i="1"/>
  <c r="T332" i="1"/>
  <c r="O332" i="1"/>
  <c r="BL331" i="1"/>
  <c r="BK331" i="1"/>
  <c r="BG331" i="1"/>
  <c r="BF331" i="1"/>
  <c r="BA331" i="1"/>
  <c r="BB331" i="1" s="1"/>
  <c r="AV331" i="1"/>
  <c r="AO331" i="1"/>
  <c r="AP331" i="1" s="1"/>
  <c r="AJ331" i="1"/>
  <c r="AK331" i="1" s="1"/>
  <c r="AE331" i="1"/>
  <c r="AF331" i="1" s="1"/>
  <c r="AA331" i="1"/>
  <c r="Z331" i="1"/>
  <c r="T331" i="1"/>
  <c r="O331" i="1"/>
  <c r="U331" i="1" s="1"/>
  <c r="BK330" i="1"/>
  <c r="BL330" i="1" s="1"/>
  <c r="BF330" i="1"/>
  <c r="BG330" i="1" s="1"/>
  <c r="BA330" i="1"/>
  <c r="BB330" i="1" s="1"/>
  <c r="AW330" i="1"/>
  <c r="AV330" i="1"/>
  <c r="AO330" i="1"/>
  <c r="AP330" i="1" s="1"/>
  <c r="AJ330" i="1"/>
  <c r="AK330" i="1" s="1"/>
  <c r="AF330" i="1"/>
  <c r="AE330" i="1"/>
  <c r="Z330" i="1"/>
  <c r="AA330" i="1" s="1"/>
  <c r="T330" i="1"/>
  <c r="O330" i="1"/>
  <c r="BL329" i="1"/>
  <c r="BK329" i="1"/>
  <c r="BF329" i="1"/>
  <c r="BG329" i="1" s="1"/>
  <c r="BB329" i="1"/>
  <c r="BA329" i="1"/>
  <c r="AW329" i="1"/>
  <c r="AV329" i="1"/>
  <c r="AO329" i="1"/>
  <c r="AP329" i="1" s="1"/>
  <c r="AJ329" i="1"/>
  <c r="AK329" i="1" s="1"/>
  <c r="AF329" i="1"/>
  <c r="AE329" i="1"/>
  <c r="AA329" i="1"/>
  <c r="Z329" i="1"/>
  <c r="T329" i="1"/>
  <c r="U329" i="1" s="1"/>
  <c r="O329" i="1"/>
  <c r="BK328" i="1"/>
  <c r="BL328" i="1" s="1"/>
  <c r="BF328" i="1"/>
  <c r="BG328" i="1" s="1"/>
  <c r="BA328" i="1"/>
  <c r="BB328" i="1" s="1"/>
  <c r="AV328" i="1"/>
  <c r="AW328" i="1" s="1"/>
  <c r="AO328" i="1"/>
  <c r="AP328" i="1" s="1"/>
  <c r="AK328" i="1"/>
  <c r="AJ328" i="1"/>
  <c r="AE328" i="1"/>
  <c r="AF328" i="1" s="1"/>
  <c r="Z328" i="1"/>
  <c r="T328" i="1"/>
  <c r="O328" i="1"/>
  <c r="U328" i="1" s="1"/>
  <c r="BK327" i="1"/>
  <c r="BL327" i="1" s="1"/>
  <c r="BF327" i="1"/>
  <c r="BG327" i="1" s="1"/>
  <c r="BA327" i="1"/>
  <c r="BB327" i="1" s="1"/>
  <c r="AV327" i="1"/>
  <c r="AW327" i="1" s="1"/>
  <c r="AO327" i="1"/>
  <c r="AP327" i="1" s="1"/>
  <c r="AK327" i="1"/>
  <c r="AJ327" i="1"/>
  <c r="AE327" i="1"/>
  <c r="AF327" i="1" s="1"/>
  <c r="Z327" i="1"/>
  <c r="AA327" i="1" s="1"/>
  <c r="T327" i="1"/>
  <c r="O327" i="1"/>
  <c r="BK326" i="1"/>
  <c r="BL326" i="1" s="1"/>
  <c r="BF326" i="1"/>
  <c r="BG326" i="1" s="1"/>
  <c r="BA326" i="1"/>
  <c r="BB326" i="1" s="1"/>
  <c r="AV326" i="1"/>
  <c r="AW326" i="1" s="1"/>
  <c r="AO326" i="1"/>
  <c r="AP326" i="1" s="1"/>
  <c r="AJ326" i="1"/>
  <c r="AK326" i="1" s="1"/>
  <c r="AE326" i="1"/>
  <c r="AF326" i="1" s="1"/>
  <c r="Z326" i="1"/>
  <c r="T326" i="1"/>
  <c r="O326" i="1"/>
  <c r="BK325" i="1"/>
  <c r="BL325" i="1" s="1"/>
  <c r="BF325" i="1"/>
  <c r="BG325" i="1" s="1"/>
  <c r="BA325" i="1"/>
  <c r="BB325" i="1" s="1"/>
  <c r="AV325" i="1"/>
  <c r="AW325" i="1" s="1"/>
  <c r="AP325" i="1"/>
  <c r="AO325" i="1"/>
  <c r="AJ325" i="1"/>
  <c r="AK325" i="1" s="1"/>
  <c r="AE325" i="1"/>
  <c r="AF325" i="1" s="1"/>
  <c r="Z325" i="1"/>
  <c r="AA325" i="1" s="1"/>
  <c r="T325" i="1"/>
  <c r="O325" i="1"/>
  <c r="BK324" i="1"/>
  <c r="BL324" i="1" s="1"/>
  <c r="BF324" i="1"/>
  <c r="BG324" i="1" s="1"/>
  <c r="BA324" i="1"/>
  <c r="AV324" i="1"/>
  <c r="AW324" i="1" s="1"/>
  <c r="AO324" i="1"/>
  <c r="AP324" i="1" s="1"/>
  <c r="AJ324" i="1"/>
  <c r="AK324" i="1" s="1"/>
  <c r="AE324" i="1"/>
  <c r="AF324" i="1" s="1"/>
  <c r="AA324" i="1"/>
  <c r="Z324" i="1"/>
  <c r="T324" i="1"/>
  <c r="O324" i="1"/>
  <c r="BL323" i="1"/>
  <c r="BK323" i="1"/>
  <c r="BF323" i="1"/>
  <c r="BG323" i="1" s="1"/>
  <c r="BB323" i="1"/>
  <c r="BA323" i="1"/>
  <c r="AV323" i="1"/>
  <c r="AP323" i="1"/>
  <c r="AO323" i="1"/>
  <c r="AJ323" i="1"/>
  <c r="AK323" i="1" s="1"/>
  <c r="AE323" i="1"/>
  <c r="AF323" i="1" s="1"/>
  <c r="AA323" i="1"/>
  <c r="Z323" i="1"/>
  <c r="U323" i="1"/>
  <c r="T323" i="1"/>
  <c r="O323" i="1"/>
  <c r="BK322" i="1"/>
  <c r="BL322" i="1" s="1"/>
  <c r="BF322" i="1"/>
  <c r="BG322" i="1" s="1"/>
  <c r="BA322" i="1"/>
  <c r="BB322" i="1" s="1"/>
  <c r="AW322" i="1"/>
  <c r="AV322" i="1"/>
  <c r="AO322" i="1"/>
  <c r="AP322" i="1" s="1"/>
  <c r="AJ322" i="1"/>
  <c r="AK322" i="1" s="1"/>
  <c r="AF322" i="1"/>
  <c r="AE322" i="1"/>
  <c r="Z322" i="1"/>
  <c r="AA322" i="1" s="1"/>
  <c r="T322" i="1"/>
  <c r="O322" i="1"/>
  <c r="U322" i="1" s="1"/>
  <c r="BK321" i="1"/>
  <c r="BL321" i="1" s="1"/>
  <c r="BF321" i="1"/>
  <c r="BG321" i="1" s="1"/>
  <c r="BA321" i="1"/>
  <c r="BB321" i="1" s="1"/>
  <c r="AV321" i="1"/>
  <c r="AW321" i="1" s="1"/>
  <c r="AO321" i="1"/>
  <c r="AP321" i="1" s="1"/>
  <c r="AJ321" i="1"/>
  <c r="AK321" i="1" s="1"/>
  <c r="AF321" i="1"/>
  <c r="AE321" i="1"/>
  <c r="Z321" i="1"/>
  <c r="AA321" i="1" s="1"/>
  <c r="T321" i="1"/>
  <c r="O321" i="1"/>
  <c r="U321" i="1" s="1"/>
  <c r="BK320" i="1"/>
  <c r="BL320" i="1" s="1"/>
  <c r="BF320" i="1"/>
  <c r="BG320" i="1" s="1"/>
  <c r="BB320" i="1"/>
  <c r="BA320" i="1"/>
  <c r="AV320" i="1"/>
  <c r="AW320" i="1" s="1"/>
  <c r="AO320" i="1"/>
  <c r="AP320" i="1" s="1"/>
  <c r="AJ320" i="1"/>
  <c r="AK320" i="1" s="1"/>
  <c r="AE320" i="1"/>
  <c r="AF320" i="1" s="1"/>
  <c r="Z320" i="1"/>
  <c r="T320" i="1"/>
  <c r="O320" i="1"/>
  <c r="BK319" i="1"/>
  <c r="BL319" i="1" s="1"/>
  <c r="BF319" i="1"/>
  <c r="BG319" i="1" s="1"/>
  <c r="BB319" i="1"/>
  <c r="BA319" i="1"/>
  <c r="AW319" i="1"/>
  <c r="AV319" i="1"/>
  <c r="AO319" i="1"/>
  <c r="AP319" i="1" s="1"/>
  <c r="AJ319" i="1"/>
  <c r="AK319" i="1" s="1"/>
  <c r="AE319" i="1"/>
  <c r="AF319" i="1" s="1"/>
  <c r="Z319" i="1"/>
  <c r="AA319" i="1" s="1"/>
  <c r="T319" i="1"/>
  <c r="O319" i="1"/>
  <c r="U319" i="1" s="1"/>
  <c r="BK318" i="1"/>
  <c r="BL318" i="1" s="1"/>
  <c r="BG318" i="1"/>
  <c r="BF318" i="1"/>
  <c r="BA318" i="1"/>
  <c r="BB318" i="1" s="1"/>
  <c r="AW318" i="1"/>
  <c r="AV318" i="1"/>
  <c r="AO318" i="1"/>
  <c r="AP318" i="1" s="1"/>
  <c r="AJ318" i="1"/>
  <c r="AK318" i="1" s="1"/>
  <c r="AE318" i="1"/>
  <c r="AF318" i="1" s="1"/>
  <c r="AA318" i="1"/>
  <c r="Z318" i="1"/>
  <c r="T318" i="1"/>
  <c r="U318" i="1" s="1"/>
  <c r="O318" i="1"/>
  <c r="BL317" i="1"/>
  <c r="BK317" i="1"/>
  <c r="BF317" i="1"/>
  <c r="BG317" i="1" s="1"/>
  <c r="BA317" i="1"/>
  <c r="BB317" i="1" s="1"/>
  <c r="AW317" i="1"/>
  <c r="AV317" i="1"/>
  <c r="AO317" i="1"/>
  <c r="AP317" i="1" s="1"/>
  <c r="AJ317" i="1"/>
  <c r="AK317" i="1" s="1"/>
  <c r="AF317" i="1"/>
  <c r="AE317" i="1"/>
  <c r="AA317" i="1"/>
  <c r="Z317" i="1"/>
  <c r="T317" i="1"/>
  <c r="O317" i="1"/>
  <c r="U317" i="1" s="1"/>
  <c r="BL316" i="1"/>
  <c r="BK316" i="1"/>
  <c r="BF316" i="1"/>
  <c r="BG316" i="1" s="1"/>
  <c r="BA316" i="1"/>
  <c r="BB316" i="1" s="1"/>
  <c r="AV316" i="1"/>
  <c r="AO316" i="1"/>
  <c r="AP316" i="1" s="1"/>
  <c r="AJ316" i="1"/>
  <c r="AK316" i="1" s="1"/>
  <c r="AF316" i="1"/>
  <c r="AE316" i="1"/>
  <c r="AA316" i="1"/>
  <c r="Z316" i="1"/>
  <c r="AQ316" i="1" s="1"/>
  <c r="T316" i="1"/>
  <c r="O316" i="1"/>
  <c r="BK315" i="1"/>
  <c r="BL315" i="1" s="1"/>
  <c r="BF315" i="1"/>
  <c r="BG315" i="1" s="1"/>
  <c r="BA315" i="1"/>
  <c r="BB315" i="1" s="1"/>
  <c r="AV315" i="1"/>
  <c r="AW315" i="1" s="1"/>
  <c r="AO315" i="1"/>
  <c r="AP315" i="1" s="1"/>
  <c r="AJ315" i="1"/>
  <c r="AK315" i="1" s="1"/>
  <c r="AE315" i="1"/>
  <c r="AF315" i="1" s="1"/>
  <c r="Z315" i="1"/>
  <c r="AA315" i="1" s="1"/>
  <c r="T315" i="1"/>
  <c r="O315" i="1"/>
  <c r="BK314" i="1"/>
  <c r="BL314" i="1" s="1"/>
  <c r="BF314" i="1"/>
  <c r="BG314" i="1" s="1"/>
  <c r="BA314" i="1"/>
  <c r="BB314" i="1" s="1"/>
  <c r="AV314" i="1"/>
  <c r="AW314" i="1" s="1"/>
  <c r="AO314" i="1"/>
  <c r="AP314" i="1" s="1"/>
  <c r="AJ314" i="1"/>
  <c r="AE314" i="1"/>
  <c r="AF314" i="1" s="1"/>
  <c r="Z314" i="1"/>
  <c r="AA314" i="1" s="1"/>
  <c r="T314" i="1"/>
  <c r="U314" i="1" s="1"/>
  <c r="O314" i="1"/>
  <c r="BL313" i="1"/>
  <c r="BK313" i="1"/>
  <c r="BF313" i="1"/>
  <c r="BG313" i="1" s="1"/>
  <c r="BA313" i="1"/>
  <c r="BB313" i="1" s="1"/>
  <c r="AV313" i="1"/>
  <c r="AW313" i="1" s="1"/>
  <c r="AO313" i="1"/>
  <c r="AP313" i="1" s="1"/>
  <c r="AJ313" i="1"/>
  <c r="AK313" i="1" s="1"/>
  <c r="AF313" i="1"/>
  <c r="AE313" i="1"/>
  <c r="Z313" i="1"/>
  <c r="AA313" i="1" s="1"/>
  <c r="T313" i="1"/>
  <c r="O313" i="1"/>
  <c r="U313" i="1" s="1"/>
  <c r="BL312" i="1"/>
  <c r="BK312" i="1"/>
  <c r="BF312" i="1"/>
  <c r="BG312" i="1" s="1"/>
  <c r="BA312" i="1"/>
  <c r="BB312" i="1" s="1"/>
  <c r="AV312" i="1"/>
  <c r="AO312" i="1"/>
  <c r="AP312" i="1" s="1"/>
  <c r="AJ312" i="1"/>
  <c r="AK312" i="1" s="1"/>
  <c r="AE312" i="1"/>
  <c r="AF312" i="1" s="1"/>
  <c r="Z312" i="1"/>
  <c r="T312" i="1"/>
  <c r="O312" i="1"/>
  <c r="U312" i="1" s="1"/>
  <c r="BL311" i="1"/>
  <c r="BK311" i="1"/>
  <c r="BF311" i="1"/>
  <c r="BG311" i="1" s="1"/>
  <c r="BA311" i="1"/>
  <c r="BB311" i="1" s="1"/>
  <c r="AV311" i="1"/>
  <c r="AO311" i="1"/>
  <c r="AP311" i="1" s="1"/>
  <c r="AK311" i="1"/>
  <c r="AJ311" i="1"/>
  <c r="AE311" i="1"/>
  <c r="AF311" i="1" s="1"/>
  <c r="Z311" i="1"/>
  <c r="T311" i="1"/>
  <c r="U311" i="1" s="1"/>
  <c r="O311" i="1"/>
  <c r="BL310" i="1"/>
  <c r="BK310" i="1"/>
  <c r="BF310" i="1"/>
  <c r="BG310" i="1" s="1"/>
  <c r="BA310" i="1"/>
  <c r="BB310" i="1" s="1"/>
  <c r="AV310" i="1"/>
  <c r="AW310" i="1" s="1"/>
  <c r="AP310" i="1"/>
  <c r="AO310" i="1"/>
  <c r="AJ310" i="1"/>
  <c r="AK310" i="1" s="1"/>
  <c r="AE310" i="1"/>
  <c r="AF310" i="1" s="1"/>
  <c r="Z310" i="1"/>
  <c r="U310" i="1"/>
  <c r="T310" i="1"/>
  <c r="O310" i="1"/>
  <c r="BL309" i="1"/>
  <c r="BK309" i="1"/>
  <c r="BF309" i="1"/>
  <c r="BG309" i="1" s="1"/>
  <c r="BA309" i="1"/>
  <c r="BB309" i="1" s="1"/>
  <c r="AW309" i="1"/>
  <c r="AV309" i="1"/>
  <c r="AP309" i="1"/>
  <c r="AO309" i="1"/>
  <c r="AJ309" i="1"/>
  <c r="AK309" i="1" s="1"/>
  <c r="AF309" i="1"/>
  <c r="AE309" i="1"/>
  <c r="Z309" i="1"/>
  <c r="T309" i="1"/>
  <c r="O309" i="1"/>
  <c r="BK308" i="1"/>
  <c r="BL308" i="1" s="1"/>
  <c r="BF308" i="1"/>
  <c r="BG308" i="1" s="1"/>
  <c r="BB308" i="1"/>
  <c r="BA308" i="1"/>
  <c r="AW308" i="1"/>
  <c r="AV308" i="1"/>
  <c r="AO308" i="1"/>
  <c r="AP308" i="1" s="1"/>
  <c r="AJ308" i="1"/>
  <c r="AK308" i="1" s="1"/>
  <c r="AE308" i="1"/>
  <c r="AF308" i="1" s="1"/>
  <c r="AA308" i="1"/>
  <c r="Z308" i="1"/>
  <c r="T308" i="1"/>
  <c r="O308" i="1"/>
  <c r="BK307" i="1"/>
  <c r="BL307" i="1" s="1"/>
  <c r="BF307" i="1"/>
  <c r="BG307" i="1" s="1"/>
  <c r="BA307" i="1"/>
  <c r="AW307" i="1"/>
  <c r="AV307" i="1"/>
  <c r="AP307" i="1"/>
  <c r="AO307" i="1"/>
  <c r="AJ307" i="1"/>
  <c r="AK307" i="1" s="1"/>
  <c r="AF307" i="1"/>
  <c r="AE307" i="1"/>
  <c r="Z307" i="1"/>
  <c r="AA307" i="1" s="1"/>
  <c r="T307" i="1"/>
  <c r="O307" i="1"/>
  <c r="U307" i="1" s="1"/>
  <c r="BK306" i="1"/>
  <c r="BL306" i="1" s="1"/>
  <c r="BF306" i="1"/>
  <c r="BG306" i="1" s="1"/>
  <c r="BA306" i="1"/>
  <c r="BB306" i="1" s="1"/>
  <c r="AV306" i="1"/>
  <c r="AW306" i="1" s="1"/>
  <c r="AO306" i="1"/>
  <c r="AP306" i="1" s="1"/>
  <c r="AK306" i="1"/>
  <c r="AJ306" i="1"/>
  <c r="AE306" i="1"/>
  <c r="AF306" i="1" s="1"/>
  <c r="Z306" i="1"/>
  <c r="T306" i="1"/>
  <c r="O306" i="1"/>
  <c r="BK305" i="1"/>
  <c r="BL305" i="1" s="1"/>
  <c r="BF305" i="1"/>
  <c r="BG305" i="1" s="1"/>
  <c r="BA305" i="1"/>
  <c r="BB305" i="1" s="1"/>
  <c r="AW305" i="1"/>
  <c r="AV305" i="1"/>
  <c r="AO305" i="1"/>
  <c r="AP305" i="1" s="1"/>
  <c r="AJ305" i="1"/>
  <c r="AK305" i="1" s="1"/>
  <c r="AE305" i="1"/>
  <c r="AF305" i="1" s="1"/>
  <c r="Z305" i="1"/>
  <c r="AA305" i="1" s="1"/>
  <c r="U305" i="1"/>
  <c r="T305" i="1"/>
  <c r="O305" i="1"/>
  <c r="BK304" i="1"/>
  <c r="BL304" i="1" s="1"/>
  <c r="BG304" i="1"/>
  <c r="BF304" i="1"/>
  <c r="BA304" i="1"/>
  <c r="BB304" i="1" s="1"/>
  <c r="AV304" i="1"/>
  <c r="AO304" i="1"/>
  <c r="AP304" i="1" s="1"/>
  <c r="AK304" i="1"/>
  <c r="AJ304" i="1"/>
  <c r="AE304" i="1"/>
  <c r="AF304" i="1" s="1"/>
  <c r="AA304" i="1"/>
  <c r="Z304" i="1"/>
  <c r="T304" i="1"/>
  <c r="O304" i="1"/>
  <c r="U304" i="1" s="1"/>
  <c r="BL303" i="1"/>
  <c r="BK303" i="1"/>
  <c r="BF303" i="1"/>
  <c r="BG303" i="1" s="1"/>
  <c r="BB303" i="1"/>
  <c r="BA303" i="1"/>
  <c r="AV303" i="1"/>
  <c r="AO303" i="1"/>
  <c r="AP303" i="1" s="1"/>
  <c r="AJ303" i="1"/>
  <c r="AK303" i="1" s="1"/>
  <c r="AE303" i="1"/>
  <c r="AF303" i="1" s="1"/>
  <c r="Z303" i="1"/>
  <c r="AA303" i="1" s="1"/>
  <c r="T303" i="1"/>
  <c r="O303" i="1"/>
  <c r="BK302" i="1"/>
  <c r="BL302" i="1" s="1"/>
  <c r="BF302" i="1"/>
  <c r="BG302" i="1" s="1"/>
  <c r="BA302" i="1"/>
  <c r="BB302" i="1" s="1"/>
  <c r="AW302" i="1"/>
  <c r="AV302" i="1"/>
  <c r="AP302" i="1"/>
  <c r="AO302" i="1"/>
  <c r="AJ302" i="1"/>
  <c r="AK302" i="1" s="1"/>
  <c r="AE302" i="1"/>
  <c r="AF302" i="1" s="1"/>
  <c r="Z302" i="1"/>
  <c r="U302" i="1"/>
  <c r="T302" i="1"/>
  <c r="O302" i="1"/>
  <c r="BK301" i="1"/>
  <c r="BL301" i="1" s="1"/>
  <c r="BG301" i="1"/>
  <c r="BF301" i="1"/>
  <c r="BA301" i="1"/>
  <c r="BB301" i="1" s="1"/>
  <c r="AW301" i="1"/>
  <c r="AV301" i="1"/>
  <c r="AP301" i="1"/>
  <c r="AO301" i="1"/>
  <c r="AJ301" i="1"/>
  <c r="AF301" i="1"/>
  <c r="AE301" i="1"/>
  <c r="AA301" i="1"/>
  <c r="Z301" i="1"/>
  <c r="T301" i="1"/>
  <c r="O301" i="1"/>
  <c r="U301" i="1" s="1"/>
  <c r="BK300" i="1"/>
  <c r="BL300" i="1" s="1"/>
  <c r="BF300" i="1"/>
  <c r="BG300" i="1" s="1"/>
  <c r="BA300" i="1"/>
  <c r="BB300" i="1" s="1"/>
  <c r="AV300" i="1"/>
  <c r="AW300" i="1" s="1"/>
  <c r="AO300" i="1"/>
  <c r="AP300" i="1" s="1"/>
  <c r="AK300" i="1"/>
  <c r="AJ300" i="1"/>
  <c r="AE300" i="1"/>
  <c r="AF300" i="1" s="1"/>
  <c r="Z300" i="1"/>
  <c r="T300" i="1"/>
  <c r="O300" i="1"/>
  <c r="BL299" i="1"/>
  <c r="BK299" i="1"/>
  <c r="BG299" i="1"/>
  <c r="BF299" i="1"/>
  <c r="BA299" i="1"/>
  <c r="BB299" i="1" s="1"/>
  <c r="AW299" i="1"/>
  <c r="AV299" i="1"/>
  <c r="AP299" i="1"/>
  <c r="AO299" i="1"/>
  <c r="AK299" i="1"/>
  <c r="AJ299" i="1"/>
  <c r="AE299" i="1"/>
  <c r="AF299" i="1" s="1"/>
  <c r="AA299" i="1"/>
  <c r="Z299" i="1"/>
  <c r="T299" i="1"/>
  <c r="O299" i="1"/>
  <c r="BK298" i="1"/>
  <c r="BL298" i="1" s="1"/>
  <c r="BF298" i="1"/>
  <c r="BG298" i="1" s="1"/>
  <c r="BA298" i="1"/>
  <c r="BB298" i="1" s="1"/>
  <c r="AV298" i="1"/>
  <c r="AO298" i="1"/>
  <c r="AP298" i="1" s="1"/>
  <c r="AK298" i="1"/>
  <c r="AJ298" i="1"/>
  <c r="AF298" i="1"/>
  <c r="AE298" i="1"/>
  <c r="Z298" i="1"/>
  <c r="AA298" i="1" s="1"/>
  <c r="T298" i="1"/>
  <c r="O298" i="1"/>
  <c r="BK297" i="1"/>
  <c r="BL297" i="1" s="1"/>
  <c r="BG297" i="1"/>
  <c r="BF297" i="1"/>
  <c r="BB297" i="1"/>
  <c r="BA297" i="1"/>
  <c r="AV297" i="1"/>
  <c r="AW297" i="1" s="1"/>
  <c r="AP297" i="1"/>
  <c r="AO297" i="1"/>
  <c r="AJ297" i="1"/>
  <c r="AK297" i="1" s="1"/>
  <c r="AE297" i="1"/>
  <c r="AF297" i="1" s="1"/>
  <c r="Z297" i="1"/>
  <c r="T297" i="1"/>
  <c r="O297" i="1"/>
  <c r="BK296" i="1"/>
  <c r="BL296" i="1" s="1"/>
  <c r="BF296" i="1"/>
  <c r="BG296" i="1" s="1"/>
  <c r="BA296" i="1"/>
  <c r="BB296" i="1" s="1"/>
  <c r="AV296" i="1"/>
  <c r="AW296" i="1" s="1"/>
  <c r="AO296" i="1"/>
  <c r="AP296" i="1" s="1"/>
  <c r="AJ296" i="1"/>
  <c r="AK296" i="1" s="1"/>
  <c r="AE296" i="1"/>
  <c r="AF296" i="1" s="1"/>
  <c r="AA296" i="1"/>
  <c r="Z296" i="1"/>
  <c r="T296" i="1"/>
  <c r="O296" i="1"/>
  <c r="BK295" i="1"/>
  <c r="BL295" i="1" s="1"/>
  <c r="BF295" i="1"/>
  <c r="BG295" i="1" s="1"/>
  <c r="BA295" i="1"/>
  <c r="BB295" i="1" s="1"/>
  <c r="AV295" i="1"/>
  <c r="AO295" i="1"/>
  <c r="AP295" i="1" s="1"/>
  <c r="AJ295" i="1"/>
  <c r="AK295" i="1" s="1"/>
  <c r="AE295" i="1"/>
  <c r="AF295" i="1" s="1"/>
  <c r="AA295" i="1"/>
  <c r="Z295" i="1"/>
  <c r="T295" i="1"/>
  <c r="O295" i="1"/>
  <c r="BL294" i="1"/>
  <c r="BK294" i="1"/>
  <c r="BF294" i="1"/>
  <c r="BG294" i="1" s="1"/>
  <c r="BA294" i="1"/>
  <c r="BB294" i="1" s="1"/>
  <c r="AV294" i="1"/>
  <c r="AO294" i="1"/>
  <c r="AP294" i="1" s="1"/>
  <c r="AJ294" i="1"/>
  <c r="AK294" i="1" s="1"/>
  <c r="AF294" i="1"/>
  <c r="AE294" i="1"/>
  <c r="Z294" i="1"/>
  <c r="U294" i="1"/>
  <c r="T294" i="1"/>
  <c r="O294" i="1"/>
  <c r="BL293" i="1"/>
  <c r="BK293" i="1"/>
  <c r="BG293" i="1"/>
  <c r="BF293" i="1"/>
  <c r="BA293" i="1"/>
  <c r="BB293" i="1" s="1"/>
  <c r="AV293" i="1"/>
  <c r="AP293" i="1"/>
  <c r="AO293" i="1"/>
  <c r="AJ293" i="1"/>
  <c r="AK293" i="1" s="1"/>
  <c r="AE293" i="1"/>
  <c r="AF293" i="1" s="1"/>
  <c r="AA293" i="1"/>
  <c r="Z293" i="1"/>
  <c r="T293" i="1"/>
  <c r="O293" i="1"/>
  <c r="U293" i="1" s="1"/>
  <c r="BL292" i="1"/>
  <c r="BK292" i="1"/>
  <c r="BF292" i="1"/>
  <c r="BG292" i="1" s="1"/>
  <c r="BA292" i="1"/>
  <c r="BB292" i="1" s="1"/>
  <c r="AV292" i="1"/>
  <c r="AO292" i="1"/>
  <c r="AP292" i="1" s="1"/>
  <c r="AJ292" i="1"/>
  <c r="AK292" i="1" s="1"/>
  <c r="AF292" i="1"/>
  <c r="AE292" i="1"/>
  <c r="AA292" i="1"/>
  <c r="Z292" i="1"/>
  <c r="T292" i="1"/>
  <c r="O292" i="1"/>
  <c r="BL291" i="1"/>
  <c r="BK291" i="1"/>
  <c r="BG291" i="1"/>
  <c r="BF291" i="1"/>
  <c r="BA291" i="1"/>
  <c r="BB291" i="1" s="1"/>
  <c r="AW291" i="1"/>
  <c r="AV291" i="1"/>
  <c r="AP291" i="1"/>
  <c r="AO291" i="1"/>
  <c r="AJ291" i="1"/>
  <c r="AK291" i="1" s="1"/>
  <c r="AE291" i="1"/>
  <c r="AF291" i="1" s="1"/>
  <c r="AA291" i="1"/>
  <c r="Z291" i="1"/>
  <c r="T291" i="1"/>
  <c r="O291" i="1"/>
  <c r="BK290" i="1"/>
  <c r="BL290" i="1" s="1"/>
  <c r="BF290" i="1"/>
  <c r="BG290" i="1" s="1"/>
  <c r="BB290" i="1"/>
  <c r="BA290" i="1"/>
  <c r="AW290" i="1"/>
  <c r="AV290" i="1"/>
  <c r="AP290" i="1"/>
  <c r="AO290" i="1"/>
  <c r="AJ290" i="1"/>
  <c r="AK290" i="1" s="1"/>
  <c r="AE290" i="1"/>
  <c r="AF290" i="1" s="1"/>
  <c r="Z290" i="1"/>
  <c r="T290" i="1"/>
  <c r="O290" i="1"/>
  <c r="BL289" i="1"/>
  <c r="BK289" i="1"/>
  <c r="BF289" i="1"/>
  <c r="BG289" i="1" s="1"/>
  <c r="BB289" i="1"/>
  <c r="BA289" i="1"/>
  <c r="AV289" i="1"/>
  <c r="AW289" i="1" s="1"/>
  <c r="AQ289" i="1"/>
  <c r="AO289" i="1"/>
  <c r="AP289" i="1" s="1"/>
  <c r="AJ289" i="1"/>
  <c r="AK289" i="1" s="1"/>
  <c r="AE289" i="1"/>
  <c r="AF289" i="1" s="1"/>
  <c r="AA289" i="1"/>
  <c r="Z289" i="1"/>
  <c r="T289" i="1"/>
  <c r="O289" i="1"/>
  <c r="BK288" i="1"/>
  <c r="BL288" i="1" s="1"/>
  <c r="BF288" i="1"/>
  <c r="BG288" i="1" s="1"/>
  <c r="BA288" i="1"/>
  <c r="BB288" i="1" s="1"/>
  <c r="AV288" i="1"/>
  <c r="AW288" i="1" s="1"/>
  <c r="AP288" i="1"/>
  <c r="AO288" i="1"/>
  <c r="AJ288" i="1"/>
  <c r="AK288" i="1" s="1"/>
  <c r="AE288" i="1"/>
  <c r="AF288" i="1" s="1"/>
  <c r="Z288" i="1"/>
  <c r="T288" i="1"/>
  <c r="O288" i="1"/>
  <c r="U288" i="1" s="1"/>
  <c r="BK287" i="1"/>
  <c r="BL287" i="1" s="1"/>
  <c r="BF287" i="1"/>
  <c r="BG287" i="1" s="1"/>
  <c r="BB287" i="1"/>
  <c r="BA287" i="1"/>
  <c r="AW287" i="1"/>
  <c r="AV287" i="1"/>
  <c r="AP287" i="1"/>
  <c r="AO287" i="1"/>
  <c r="AK287" i="1"/>
  <c r="AJ287" i="1"/>
  <c r="AF287" i="1"/>
  <c r="AE287" i="1"/>
  <c r="AA287" i="1"/>
  <c r="Z287" i="1"/>
  <c r="AQ287" i="1" s="1"/>
  <c r="T287" i="1"/>
  <c r="O287" i="1"/>
  <c r="U287" i="1" s="1"/>
  <c r="BK286" i="1"/>
  <c r="BL286" i="1" s="1"/>
  <c r="BF286" i="1"/>
  <c r="BG286" i="1" s="1"/>
  <c r="BA286" i="1"/>
  <c r="BB286" i="1" s="1"/>
  <c r="AV286" i="1"/>
  <c r="AO286" i="1"/>
  <c r="AP286" i="1" s="1"/>
  <c r="AJ286" i="1"/>
  <c r="AK286" i="1" s="1"/>
  <c r="AE286" i="1"/>
  <c r="AF286" i="1" s="1"/>
  <c r="Z286" i="1"/>
  <c r="AA286" i="1" s="1"/>
  <c r="T286" i="1"/>
  <c r="O286" i="1"/>
  <c r="U286" i="1" s="1"/>
  <c r="BK285" i="1"/>
  <c r="BL285" i="1" s="1"/>
  <c r="BG285" i="1"/>
  <c r="BF285" i="1"/>
  <c r="BB285" i="1"/>
  <c r="BA285" i="1"/>
  <c r="AV285" i="1"/>
  <c r="AP285" i="1"/>
  <c r="AO285" i="1"/>
  <c r="AK285" i="1"/>
  <c r="AJ285" i="1"/>
  <c r="AE285" i="1"/>
  <c r="AF285" i="1" s="1"/>
  <c r="Z285" i="1"/>
  <c r="T285" i="1"/>
  <c r="O285" i="1"/>
  <c r="BK284" i="1"/>
  <c r="BL284" i="1" s="1"/>
  <c r="BF284" i="1"/>
  <c r="BB284" i="1"/>
  <c r="BA284" i="1"/>
  <c r="AW284" i="1"/>
  <c r="AV284" i="1"/>
  <c r="AO284" i="1"/>
  <c r="AP284" i="1" s="1"/>
  <c r="AJ284" i="1"/>
  <c r="AK284" i="1" s="1"/>
  <c r="AE284" i="1"/>
  <c r="AF284" i="1" s="1"/>
  <c r="Z284" i="1"/>
  <c r="T284" i="1"/>
  <c r="O284" i="1"/>
  <c r="BL283" i="1"/>
  <c r="BK283" i="1"/>
  <c r="BF283" i="1"/>
  <c r="BG283" i="1" s="1"/>
  <c r="BA283" i="1"/>
  <c r="BB283" i="1" s="1"/>
  <c r="AV283" i="1"/>
  <c r="AW283" i="1" s="1"/>
  <c r="AP283" i="1"/>
  <c r="AO283" i="1"/>
  <c r="AJ283" i="1"/>
  <c r="AK283" i="1" s="1"/>
  <c r="AE283" i="1"/>
  <c r="AF283" i="1" s="1"/>
  <c r="Z283" i="1"/>
  <c r="T283" i="1"/>
  <c r="O283" i="1"/>
  <c r="U283" i="1" s="1"/>
  <c r="BK282" i="1"/>
  <c r="BL282" i="1" s="1"/>
  <c r="BF282" i="1"/>
  <c r="BG282" i="1" s="1"/>
  <c r="BA282" i="1"/>
  <c r="BB282" i="1" s="1"/>
  <c r="AV282" i="1"/>
  <c r="AW282" i="1" s="1"/>
  <c r="AP282" i="1"/>
  <c r="AO282" i="1"/>
  <c r="AK282" i="1"/>
  <c r="AJ282" i="1"/>
  <c r="AE282" i="1"/>
  <c r="Z282" i="1"/>
  <c r="AA282" i="1" s="1"/>
  <c r="T282" i="1"/>
  <c r="O282" i="1"/>
  <c r="U282" i="1" s="1"/>
  <c r="BK281" i="1"/>
  <c r="BL281" i="1" s="1"/>
  <c r="BF281" i="1"/>
  <c r="BG281" i="1" s="1"/>
  <c r="BB281" i="1"/>
  <c r="BA281" i="1"/>
  <c r="AV281" i="1"/>
  <c r="AW281" i="1" s="1"/>
  <c r="AP281" i="1"/>
  <c r="AO281" i="1"/>
  <c r="AK281" i="1"/>
  <c r="AJ281" i="1"/>
  <c r="AE281" i="1"/>
  <c r="AF281" i="1" s="1"/>
  <c r="Z281" i="1"/>
  <c r="T281" i="1"/>
  <c r="O281" i="1"/>
  <c r="BL280" i="1"/>
  <c r="BK280" i="1"/>
  <c r="BF280" i="1"/>
  <c r="BM280" i="1" s="1"/>
  <c r="BB280" i="1"/>
  <c r="BA280" i="1"/>
  <c r="AV280" i="1"/>
  <c r="AW280" i="1" s="1"/>
  <c r="AO280" i="1"/>
  <c r="AP280" i="1" s="1"/>
  <c r="AJ280" i="1"/>
  <c r="AK280" i="1" s="1"/>
  <c r="AE280" i="1"/>
  <c r="AF280" i="1" s="1"/>
  <c r="Z280" i="1"/>
  <c r="AA280" i="1" s="1"/>
  <c r="T280" i="1"/>
  <c r="U280" i="1" s="1"/>
  <c r="O280" i="1"/>
  <c r="BK279" i="1"/>
  <c r="BL279" i="1" s="1"/>
  <c r="BG279" i="1"/>
  <c r="BF279" i="1"/>
  <c r="BB279" i="1"/>
  <c r="BA279" i="1"/>
  <c r="AV279" i="1"/>
  <c r="AW279" i="1" s="1"/>
  <c r="AP279" i="1"/>
  <c r="AO279" i="1"/>
  <c r="AJ279" i="1"/>
  <c r="AK279" i="1" s="1"/>
  <c r="AE279" i="1"/>
  <c r="AF279" i="1" s="1"/>
  <c r="Z279" i="1"/>
  <c r="U279" i="1"/>
  <c r="T279" i="1"/>
  <c r="O279" i="1"/>
  <c r="BK278" i="1"/>
  <c r="BL278" i="1" s="1"/>
  <c r="BG278" i="1"/>
  <c r="BF278" i="1"/>
  <c r="BA278" i="1"/>
  <c r="BB278" i="1" s="1"/>
  <c r="AV278" i="1"/>
  <c r="AW278" i="1" s="1"/>
  <c r="AO278" i="1"/>
  <c r="AP278" i="1" s="1"/>
  <c r="AJ278" i="1"/>
  <c r="AK278" i="1" s="1"/>
  <c r="AF278" i="1"/>
  <c r="AE278" i="1"/>
  <c r="Z278" i="1"/>
  <c r="AA278" i="1" s="1"/>
  <c r="T278" i="1"/>
  <c r="O278" i="1"/>
  <c r="BL277" i="1"/>
  <c r="BK277" i="1"/>
  <c r="BG277" i="1"/>
  <c r="BF277" i="1"/>
  <c r="BA277" i="1"/>
  <c r="BB277" i="1" s="1"/>
  <c r="AW277" i="1"/>
  <c r="AV277" i="1"/>
  <c r="AO277" i="1"/>
  <c r="AP277" i="1" s="1"/>
  <c r="AJ277" i="1"/>
  <c r="AK277" i="1" s="1"/>
  <c r="AF277" i="1"/>
  <c r="AE277" i="1"/>
  <c r="Z277" i="1"/>
  <c r="AA277" i="1" s="1"/>
  <c r="U277" i="1"/>
  <c r="T277" i="1"/>
  <c r="O277" i="1"/>
  <c r="BK276" i="1"/>
  <c r="BL276" i="1" s="1"/>
  <c r="BF276" i="1"/>
  <c r="BG276" i="1" s="1"/>
  <c r="BA276" i="1"/>
  <c r="BB276" i="1" s="1"/>
  <c r="AV276" i="1"/>
  <c r="AW276" i="1" s="1"/>
  <c r="AO276" i="1"/>
  <c r="AP276" i="1" s="1"/>
  <c r="AK276" i="1"/>
  <c r="AJ276" i="1"/>
  <c r="AE276" i="1"/>
  <c r="AF276" i="1" s="1"/>
  <c r="AA276" i="1"/>
  <c r="Z276" i="1"/>
  <c r="T276" i="1"/>
  <c r="O276" i="1"/>
  <c r="U276" i="1" s="1"/>
  <c r="BK275" i="1"/>
  <c r="BL275" i="1" s="1"/>
  <c r="BF275" i="1"/>
  <c r="BG275" i="1" s="1"/>
  <c r="BB275" i="1"/>
  <c r="BA275" i="1"/>
  <c r="AW275" i="1"/>
  <c r="AV275" i="1"/>
  <c r="AP275" i="1"/>
  <c r="AO275" i="1"/>
  <c r="AK275" i="1"/>
  <c r="AJ275" i="1"/>
  <c r="AE275" i="1"/>
  <c r="AF275" i="1" s="1"/>
  <c r="AA275" i="1"/>
  <c r="Z275" i="1"/>
  <c r="T275" i="1"/>
  <c r="O275" i="1"/>
  <c r="U275" i="1" s="1"/>
  <c r="BK274" i="1"/>
  <c r="BL274" i="1" s="1"/>
  <c r="BG274" i="1"/>
  <c r="BF274" i="1"/>
  <c r="BA274" i="1"/>
  <c r="AV274" i="1"/>
  <c r="AW274" i="1" s="1"/>
  <c r="AP274" i="1"/>
  <c r="AO274" i="1"/>
  <c r="AJ274" i="1"/>
  <c r="AK274" i="1" s="1"/>
  <c r="AF274" i="1"/>
  <c r="AE274" i="1"/>
  <c r="Z274" i="1"/>
  <c r="T274" i="1"/>
  <c r="U274" i="1" s="1"/>
  <c r="O274" i="1"/>
  <c r="BK273" i="1"/>
  <c r="BL273" i="1" s="1"/>
  <c r="BF273" i="1"/>
  <c r="BG273" i="1" s="1"/>
  <c r="BB273" i="1"/>
  <c r="BA273" i="1"/>
  <c r="AW273" i="1"/>
  <c r="AV273" i="1"/>
  <c r="AP273" i="1"/>
  <c r="AO273" i="1"/>
  <c r="AJ273" i="1"/>
  <c r="AK273" i="1" s="1"/>
  <c r="AF273" i="1"/>
  <c r="AE273" i="1"/>
  <c r="AQ273" i="1" s="1"/>
  <c r="AR273" i="1" s="1"/>
  <c r="Z273" i="1"/>
  <c r="AA273" i="1" s="1"/>
  <c r="T273" i="1"/>
  <c r="O273" i="1"/>
  <c r="BK272" i="1"/>
  <c r="BL272" i="1" s="1"/>
  <c r="BF272" i="1"/>
  <c r="BG272" i="1" s="1"/>
  <c r="BA272" i="1"/>
  <c r="BB272" i="1" s="1"/>
  <c r="AV272" i="1"/>
  <c r="AW272" i="1" s="1"/>
  <c r="AO272" i="1"/>
  <c r="AP272" i="1" s="1"/>
  <c r="AK272" i="1"/>
  <c r="AJ272" i="1"/>
  <c r="AE272" i="1"/>
  <c r="AF272" i="1" s="1"/>
  <c r="AA272" i="1"/>
  <c r="Z272" i="1"/>
  <c r="AQ272" i="1" s="1"/>
  <c r="AR272" i="1" s="1"/>
  <c r="T272" i="1"/>
  <c r="O272" i="1"/>
  <c r="BK271" i="1"/>
  <c r="BL271" i="1" s="1"/>
  <c r="BF271" i="1"/>
  <c r="BG271" i="1" s="1"/>
  <c r="BA271" i="1"/>
  <c r="BB271" i="1" s="1"/>
  <c r="AV271" i="1"/>
  <c r="AW271" i="1" s="1"/>
  <c r="AO271" i="1"/>
  <c r="AP271" i="1" s="1"/>
  <c r="AK271" i="1"/>
  <c r="AJ271" i="1"/>
  <c r="AF271" i="1"/>
  <c r="AE271" i="1"/>
  <c r="Z271" i="1"/>
  <c r="AA271" i="1" s="1"/>
  <c r="T271" i="1"/>
  <c r="O271" i="1"/>
  <c r="U271" i="1" s="1"/>
  <c r="BK270" i="1"/>
  <c r="BL270" i="1" s="1"/>
  <c r="BF270" i="1"/>
  <c r="BG270" i="1" s="1"/>
  <c r="BA270" i="1"/>
  <c r="BB270" i="1" s="1"/>
  <c r="AV270" i="1"/>
  <c r="AW270" i="1" s="1"/>
  <c r="AP270" i="1"/>
  <c r="AO270" i="1"/>
  <c r="AJ270" i="1"/>
  <c r="AK270" i="1" s="1"/>
  <c r="AF270" i="1"/>
  <c r="AE270" i="1"/>
  <c r="Z270" i="1"/>
  <c r="T270" i="1"/>
  <c r="U270" i="1" s="1"/>
  <c r="O270" i="1"/>
  <c r="BK269" i="1"/>
  <c r="BL269" i="1" s="1"/>
  <c r="BF269" i="1"/>
  <c r="BG269" i="1" s="1"/>
  <c r="BB269" i="1"/>
  <c r="BA269" i="1"/>
  <c r="AW269" i="1"/>
  <c r="AV269" i="1"/>
  <c r="AO269" i="1"/>
  <c r="AP269" i="1" s="1"/>
  <c r="AJ269" i="1"/>
  <c r="AK269" i="1" s="1"/>
  <c r="AE269" i="1"/>
  <c r="AF269" i="1" s="1"/>
  <c r="Z269" i="1"/>
  <c r="T269" i="1"/>
  <c r="O269" i="1"/>
  <c r="BK268" i="1"/>
  <c r="BL268" i="1" s="1"/>
  <c r="BF268" i="1"/>
  <c r="BG268" i="1" s="1"/>
  <c r="BA268" i="1"/>
  <c r="BB268" i="1" s="1"/>
  <c r="AV268" i="1"/>
  <c r="AO268" i="1"/>
  <c r="AP268" i="1" s="1"/>
  <c r="AJ268" i="1"/>
  <c r="AK268" i="1" s="1"/>
  <c r="AE268" i="1"/>
  <c r="AA268" i="1"/>
  <c r="Z268" i="1"/>
  <c r="T268" i="1"/>
  <c r="O268" i="1"/>
  <c r="U268" i="1" s="1"/>
  <c r="BL267" i="1"/>
  <c r="BK267" i="1"/>
  <c r="BF267" i="1"/>
  <c r="BG267" i="1" s="1"/>
  <c r="BA267" i="1"/>
  <c r="BB267" i="1" s="1"/>
  <c r="AW267" i="1"/>
  <c r="AV267" i="1"/>
  <c r="AO267" i="1"/>
  <c r="AP267" i="1" s="1"/>
  <c r="AJ267" i="1"/>
  <c r="AK267" i="1" s="1"/>
  <c r="AE267" i="1"/>
  <c r="AF267" i="1" s="1"/>
  <c r="Z267" i="1"/>
  <c r="AA267" i="1" s="1"/>
  <c r="T267" i="1"/>
  <c r="O267" i="1"/>
  <c r="BK266" i="1"/>
  <c r="BL266" i="1" s="1"/>
  <c r="BF266" i="1"/>
  <c r="BB266" i="1"/>
  <c r="BA266" i="1"/>
  <c r="AV266" i="1"/>
  <c r="AW266" i="1" s="1"/>
  <c r="AP266" i="1"/>
  <c r="AO266" i="1"/>
  <c r="AJ266" i="1"/>
  <c r="AK266" i="1" s="1"/>
  <c r="AE266" i="1"/>
  <c r="AF266" i="1" s="1"/>
  <c r="Z266" i="1"/>
  <c r="T266" i="1"/>
  <c r="O266" i="1"/>
  <c r="U266" i="1" s="1"/>
  <c r="BK265" i="1"/>
  <c r="BL265" i="1" s="1"/>
  <c r="BF265" i="1"/>
  <c r="BG265" i="1" s="1"/>
  <c r="BA265" i="1"/>
  <c r="BB265" i="1" s="1"/>
  <c r="AV265" i="1"/>
  <c r="AW265" i="1" s="1"/>
  <c r="AO265" i="1"/>
  <c r="AP265" i="1" s="1"/>
  <c r="AJ265" i="1"/>
  <c r="AK265" i="1" s="1"/>
  <c r="AE265" i="1"/>
  <c r="AF265" i="1" s="1"/>
  <c r="AA265" i="1"/>
  <c r="Z265" i="1"/>
  <c r="U265" i="1"/>
  <c r="T265" i="1"/>
  <c r="O265" i="1"/>
  <c r="BK264" i="1"/>
  <c r="BL264" i="1" s="1"/>
  <c r="BF264" i="1"/>
  <c r="BG264" i="1" s="1"/>
  <c r="BA264" i="1"/>
  <c r="BB264" i="1" s="1"/>
  <c r="AV264" i="1"/>
  <c r="AP264" i="1"/>
  <c r="AO264" i="1"/>
  <c r="AJ264" i="1"/>
  <c r="AK264" i="1" s="1"/>
  <c r="AE264" i="1"/>
  <c r="AF264" i="1" s="1"/>
  <c r="Z264" i="1"/>
  <c r="AA264" i="1" s="1"/>
  <c r="T264" i="1"/>
  <c r="O264" i="1"/>
  <c r="U264" i="1" s="1"/>
  <c r="BL263" i="1"/>
  <c r="BK263" i="1"/>
  <c r="BF263" i="1"/>
  <c r="BG263" i="1" s="1"/>
  <c r="BA263" i="1"/>
  <c r="BB263" i="1" s="1"/>
  <c r="AV263" i="1"/>
  <c r="AP263" i="1"/>
  <c r="AO263" i="1"/>
  <c r="AJ263" i="1"/>
  <c r="AK263" i="1" s="1"/>
  <c r="AE263" i="1"/>
  <c r="AF263" i="1" s="1"/>
  <c r="Z263" i="1"/>
  <c r="AA263" i="1" s="1"/>
  <c r="T263" i="1"/>
  <c r="U263" i="1" s="1"/>
  <c r="O263" i="1"/>
  <c r="BK262" i="1"/>
  <c r="BL262" i="1" s="1"/>
  <c r="BG262" i="1"/>
  <c r="BF262" i="1"/>
  <c r="BA262" i="1"/>
  <c r="AV262" i="1"/>
  <c r="AW262" i="1" s="1"/>
  <c r="AO262" i="1"/>
  <c r="AP262" i="1" s="1"/>
  <c r="AJ262" i="1"/>
  <c r="AK262" i="1" s="1"/>
  <c r="AE262" i="1"/>
  <c r="AF262" i="1" s="1"/>
  <c r="Z262" i="1"/>
  <c r="AA262" i="1" s="1"/>
  <c r="T262" i="1"/>
  <c r="O262" i="1"/>
  <c r="BK261" i="1"/>
  <c r="BL261" i="1" s="1"/>
  <c r="BG261" i="1"/>
  <c r="BF261" i="1"/>
  <c r="BA261" i="1"/>
  <c r="BB261" i="1" s="1"/>
  <c r="AW261" i="1"/>
  <c r="AV261" i="1"/>
  <c r="AQ261" i="1"/>
  <c r="AP261" i="1"/>
  <c r="AO261" i="1"/>
  <c r="AJ261" i="1"/>
  <c r="AK261" i="1" s="1"/>
  <c r="AE261" i="1"/>
  <c r="AF261" i="1" s="1"/>
  <c r="Z261" i="1"/>
  <c r="AA261" i="1" s="1"/>
  <c r="T261" i="1"/>
  <c r="O261" i="1"/>
  <c r="U261" i="1" s="1"/>
  <c r="BK260" i="1"/>
  <c r="BL260" i="1" s="1"/>
  <c r="BF260" i="1"/>
  <c r="BG260" i="1" s="1"/>
  <c r="BB260" i="1"/>
  <c r="BA260" i="1"/>
  <c r="AW260" i="1"/>
  <c r="AV260" i="1"/>
  <c r="AO260" i="1"/>
  <c r="AP260" i="1" s="1"/>
  <c r="AJ260" i="1"/>
  <c r="AK260" i="1" s="1"/>
  <c r="AE260" i="1"/>
  <c r="AF260" i="1" s="1"/>
  <c r="Z260" i="1"/>
  <c r="T260" i="1"/>
  <c r="O260" i="1"/>
  <c r="BK259" i="1"/>
  <c r="BL259" i="1" s="1"/>
  <c r="BF259" i="1"/>
  <c r="BG259" i="1" s="1"/>
  <c r="BA259" i="1"/>
  <c r="BB259" i="1" s="1"/>
  <c r="AW259" i="1"/>
  <c r="AV259" i="1"/>
  <c r="AP259" i="1"/>
  <c r="AO259" i="1"/>
  <c r="AJ259" i="1"/>
  <c r="AK259" i="1" s="1"/>
  <c r="AF259" i="1"/>
  <c r="AE259" i="1"/>
  <c r="Z259" i="1"/>
  <c r="AA259" i="1" s="1"/>
  <c r="T259" i="1"/>
  <c r="O259" i="1"/>
  <c r="U259" i="1" s="1"/>
  <c r="BK258" i="1"/>
  <c r="BL258" i="1" s="1"/>
  <c r="BF258" i="1"/>
  <c r="BG258" i="1" s="1"/>
  <c r="BA258" i="1"/>
  <c r="BB258" i="1" s="1"/>
  <c r="AV258" i="1"/>
  <c r="AO258" i="1"/>
  <c r="AP258" i="1" s="1"/>
  <c r="AJ258" i="1"/>
  <c r="AK258" i="1" s="1"/>
  <c r="AF258" i="1"/>
  <c r="AE258" i="1"/>
  <c r="Z258" i="1"/>
  <c r="T258" i="1"/>
  <c r="O258" i="1"/>
  <c r="BK257" i="1"/>
  <c r="BL257" i="1" s="1"/>
  <c r="BF257" i="1"/>
  <c r="BG257" i="1" s="1"/>
  <c r="BA257" i="1"/>
  <c r="BB257" i="1" s="1"/>
  <c r="AV257" i="1"/>
  <c r="AO257" i="1"/>
  <c r="AP257" i="1" s="1"/>
  <c r="AJ257" i="1"/>
  <c r="AK257" i="1" s="1"/>
  <c r="AE257" i="1"/>
  <c r="AF257" i="1" s="1"/>
  <c r="Z257" i="1"/>
  <c r="T257" i="1"/>
  <c r="O257" i="1"/>
  <c r="BL256" i="1"/>
  <c r="BK256" i="1"/>
  <c r="BG256" i="1"/>
  <c r="BF256" i="1"/>
  <c r="BA256" i="1"/>
  <c r="BB256" i="1" s="1"/>
  <c r="AV256" i="1"/>
  <c r="AW256" i="1" s="1"/>
  <c r="AO256" i="1"/>
  <c r="AP256" i="1" s="1"/>
  <c r="AJ256" i="1"/>
  <c r="AK256" i="1" s="1"/>
  <c r="AE256" i="1"/>
  <c r="AF256" i="1" s="1"/>
  <c r="Z256" i="1"/>
  <c r="T256" i="1"/>
  <c r="U256" i="1" s="1"/>
  <c r="O256" i="1"/>
  <c r="BK255" i="1"/>
  <c r="BL255" i="1" s="1"/>
  <c r="BF255" i="1"/>
  <c r="BG255" i="1" s="1"/>
  <c r="BB255" i="1"/>
  <c r="BA255" i="1"/>
  <c r="AV255" i="1"/>
  <c r="AW255" i="1" s="1"/>
  <c r="AO255" i="1"/>
  <c r="AP255" i="1" s="1"/>
  <c r="AJ255" i="1"/>
  <c r="AK255" i="1" s="1"/>
  <c r="AE255" i="1"/>
  <c r="AF255" i="1" s="1"/>
  <c r="Z255" i="1"/>
  <c r="AA255" i="1" s="1"/>
  <c r="T255" i="1"/>
  <c r="U255" i="1" s="1"/>
  <c r="O255" i="1"/>
  <c r="BK254" i="1"/>
  <c r="BL254" i="1" s="1"/>
  <c r="BF254" i="1"/>
  <c r="BG254" i="1" s="1"/>
  <c r="BA254" i="1"/>
  <c r="BB254" i="1" s="1"/>
  <c r="AV254" i="1"/>
  <c r="AP254" i="1"/>
  <c r="AO254" i="1"/>
  <c r="AJ254" i="1"/>
  <c r="AK254" i="1" s="1"/>
  <c r="AF254" i="1"/>
  <c r="AE254" i="1"/>
  <c r="Z254" i="1"/>
  <c r="T254" i="1"/>
  <c r="O254" i="1"/>
  <c r="BK253" i="1"/>
  <c r="BL253" i="1" s="1"/>
  <c r="BG253" i="1"/>
  <c r="BF253" i="1"/>
  <c r="BB253" i="1"/>
  <c r="BA253" i="1"/>
  <c r="AV253" i="1"/>
  <c r="AW253" i="1" s="1"/>
  <c r="AQ253" i="1"/>
  <c r="AO253" i="1"/>
  <c r="AP253" i="1" s="1"/>
  <c r="AK253" i="1"/>
  <c r="AJ253" i="1"/>
  <c r="AE253" i="1"/>
  <c r="AF253" i="1" s="1"/>
  <c r="AA253" i="1"/>
  <c r="Z253" i="1"/>
  <c r="U253" i="1"/>
  <c r="T253" i="1"/>
  <c r="O253" i="1"/>
  <c r="BK252" i="1"/>
  <c r="BL252" i="1" s="1"/>
  <c r="BF252" i="1"/>
  <c r="BG252" i="1" s="1"/>
  <c r="BB252" i="1"/>
  <c r="BA252" i="1"/>
  <c r="AV252" i="1"/>
  <c r="AW252" i="1" s="1"/>
  <c r="AO252" i="1"/>
  <c r="AP252" i="1" s="1"/>
  <c r="AK252" i="1"/>
  <c r="AJ252" i="1"/>
  <c r="AF252" i="1"/>
  <c r="AE252" i="1"/>
  <c r="Z252" i="1"/>
  <c r="T252" i="1"/>
  <c r="O252" i="1"/>
  <c r="BL251" i="1"/>
  <c r="BK251" i="1"/>
  <c r="BF251" i="1"/>
  <c r="BG251" i="1" s="1"/>
  <c r="BA251" i="1"/>
  <c r="BB251" i="1" s="1"/>
  <c r="AV251" i="1"/>
  <c r="AW251" i="1" s="1"/>
  <c r="AO251" i="1"/>
  <c r="AP251" i="1" s="1"/>
  <c r="AJ251" i="1"/>
  <c r="AK251" i="1" s="1"/>
  <c r="AE251" i="1"/>
  <c r="AF251" i="1" s="1"/>
  <c r="AA251" i="1"/>
  <c r="Z251" i="1"/>
  <c r="T251" i="1"/>
  <c r="O251" i="1"/>
  <c r="U251" i="1" s="1"/>
  <c r="BK250" i="1"/>
  <c r="BL250" i="1" s="1"/>
  <c r="BF250" i="1"/>
  <c r="BG250" i="1" s="1"/>
  <c r="BA250" i="1"/>
  <c r="BB250" i="1" s="1"/>
  <c r="AW250" i="1"/>
  <c r="AV250" i="1"/>
  <c r="AO250" i="1"/>
  <c r="AP250" i="1" s="1"/>
  <c r="AJ250" i="1"/>
  <c r="AK250" i="1" s="1"/>
  <c r="AF250" i="1"/>
  <c r="AE250" i="1"/>
  <c r="Z250" i="1"/>
  <c r="AA250" i="1" s="1"/>
  <c r="T250" i="1"/>
  <c r="O250" i="1"/>
  <c r="BL249" i="1"/>
  <c r="BK249" i="1"/>
  <c r="BF249" i="1"/>
  <c r="BG249" i="1" s="1"/>
  <c r="BB249" i="1"/>
  <c r="BA249" i="1"/>
  <c r="AV249" i="1"/>
  <c r="AW249" i="1" s="1"/>
  <c r="AO249" i="1"/>
  <c r="AP249" i="1" s="1"/>
  <c r="AK249" i="1"/>
  <c r="AJ249" i="1"/>
  <c r="AE249" i="1"/>
  <c r="AF249" i="1" s="1"/>
  <c r="Z249" i="1"/>
  <c r="AA249" i="1" s="1"/>
  <c r="T249" i="1"/>
  <c r="O249" i="1"/>
  <c r="U249" i="1" s="1"/>
  <c r="BL248" i="1"/>
  <c r="BK248" i="1"/>
  <c r="BF248" i="1"/>
  <c r="BG248" i="1" s="1"/>
  <c r="BA248" i="1"/>
  <c r="BM248" i="1" s="1"/>
  <c r="BN248" i="1" s="1"/>
  <c r="AV248" i="1"/>
  <c r="AW248" i="1" s="1"/>
  <c r="AO248" i="1"/>
  <c r="AP248" i="1" s="1"/>
  <c r="AJ248" i="1"/>
  <c r="AK248" i="1" s="1"/>
  <c r="AE248" i="1"/>
  <c r="AF248" i="1" s="1"/>
  <c r="AA248" i="1"/>
  <c r="Z248" i="1"/>
  <c r="U248" i="1"/>
  <c r="T248" i="1"/>
  <c r="O248" i="1"/>
  <c r="BL247" i="1"/>
  <c r="BK247" i="1"/>
  <c r="BF247" i="1"/>
  <c r="BG247" i="1" s="1"/>
  <c r="BA247" i="1"/>
  <c r="BB247" i="1" s="1"/>
  <c r="AV247" i="1"/>
  <c r="AW247" i="1" s="1"/>
  <c r="AO247" i="1"/>
  <c r="AP247" i="1" s="1"/>
  <c r="AJ247" i="1"/>
  <c r="AK247" i="1" s="1"/>
  <c r="AF247" i="1"/>
  <c r="AE247" i="1"/>
  <c r="AA247" i="1"/>
  <c r="Z247" i="1"/>
  <c r="T247" i="1"/>
  <c r="O247" i="1"/>
  <c r="BL246" i="1"/>
  <c r="BK246" i="1"/>
  <c r="BG246" i="1"/>
  <c r="BF246" i="1"/>
  <c r="BA246" i="1"/>
  <c r="BB246" i="1" s="1"/>
  <c r="AV246" i="1"/>
  <c r="AW246" i="1" s="1"/>
  <c r="AO246" i="1"/>
  <c r="AP246" i="1" s="1"/>
  <c r="AJ246" i="1"/>
  <c r="AK246" i="1" s="1"/>
  <c r="AE246" i="1"/>
  <c r="AF246" i="1" s="1"/>
  <c r="Z246" i="1"/>
  <c r="U246" i="1"/>
  <c r="T246" i="1"/>
  <c r="O246" i="1"/>
  <c r="BL245" i="1"/>
  <c r="BK245" i="1"/>
  <c r="BF245" i="1"/>
  <c r="BG245" i="1" s="1"/>
  <c r="BA245" i="1"/>
  <c r="BB245" i="1" s="1"/>
  <c r="AV245" i="1"/>
  <c r="AO245" i="1"/>
  <c r="AP245" i="1" s="1"/>
  <c r="AJ245" i="1"/>
  <c r="AK245" i="1" s="1"/>
  <c r="AF245" i="1"/>
  <c r="AE245" i="1"/>
  <c r="Z245" i="1"/>
  <c r="T245" i="1"/>
  <c r="O245" i="1"/>
  <c r="U245" i="1" s="1"/>
  <c r="BK244" i="1"/>
  <c r="BL244" i="1" s="1"/>
  <c r="BF244" i="1"/>
  <c r="BG244" i="1" s="1"/>
  <c r="BA244" i="1"/>
  <c r="BB244" i="1" s="1"/>
  <c r="AV244" i="1"/>
  <c r="AO244" i="1"/>
  <c r="AP244" i="1" s="1"/>
  <c r="AJ244" i="1"/>
  <c r="AK244" i="1" s="1"/>
  <c r="AE244" i="1"/>
  <c r="AF244" i="1" s="1"/>
  <c r="Z244" i="1"/>
  <c r="T244" i="1"/>
  <c r="O244" i="1"/>
  <c r="U244" i="1" s="1"/>
  <c r="BK243" i="1"/>
  <c r="BL243" i="1" s="1"/>
  <c r="BF243" i="1"/>
  <c r="BG243" i="1" s="1"/>
  <c r="BA243" i="1"/>
  <c r="BB243" i="1" s="1"/>
  <c r="AV243" i="1"/>
  <c r="AW243" i="1" s="1"/>
  <c r="AO243" i="1"/>
  <c r="AP243" i="1" s="1"/>
  <c r="AJ243" i="1"/>
  <c r="AK243" i="1" s="1"/>
  <c r="AE243" i="1"/>
  <c r="AF243" i="1" s="1"/>
  <c r="Z243" i="1"/>
  <c r="AA243" i="1" s="1"/>
  <c r="U243" i="1"/>
  <c r="T243" i="1"/>
  <c r="O243" i="1"/>
  <c r="BK242" i="1"/>
  <c r="BL242" i="1" s="1"/>
  <c r="BF242" i="1"/>
  <c r="BG242" i="1" s="1"/>
  <c r="BB242" i="1"/>
  <c r="BA242" i="1"/>
  <c r="AV242" i="1"/>
  <c r="AW242" i="1" s="1"/>
  <c r="AO242" i="1"/>
  <c r="AP242" i="1" s="1"/>
  <c r="AK242" i="1"/>
  <c r="AJ242" i="1"/>
  <c r="AE242" i="1"/>
  <c r="AF242" i="1" s="1"/>
  <c r="Z242" i="1"/>
  <c r="AA242" i="1" s="1"/>
  <c r="T242" i="1"/>
  <c r="O242" i="1"/>
  <c r="BL241" i="1"/>
  <c r="BK241" i="1"/>
  <c r="BF241" i="1"/>
  <c r="BG241" i="1" s="1"/>
  <c r="BA241" i="1"/>
  <c r="BB241" i="1" s="1"/>
  <c r="AW241" i="1"/>
  <c r="AV241" i="1"/>
  <c r="AO241" i="1"/>
  <c r="AP241" i="1" s="1"/>
  <c r="AJ241" i="1"/>
  <c r="AK241" i="1" s="1"/>
  <c r="AF241" i="1"/>
  <c r="AE241" i="1"/>
  <c r="Z241" i="1"/>
  <c r="AA241" i="1" s="1"/>
  <c r="T241" i="1"/>
  <c r="U241" i="1" s="1"/>
  <c r="O241" i="1"/>
  <c r="BK240" i="1"/>
  <c r="BL240" i="1" s="1"/>
  <c r="BF240" i="1"/>
  <c r="BG240" i="1" s="1"/>
  <c r="BA240" i="1"/>
  <c r="BB240" i="1" s="1"/>
  <c r="AV240" i="1"/>
  <c r="AW240" i="1" s="1"/>
  <c r="AO240" i="1"/>
  <c r="AP240" i="1" s="1"/>
  <c r="AK240" i="1"/>
  <c r="AJ240" i="1"/>
  <c r="AE240" i="1"/>
  <c r="AF240" i="1" s="1"/>
  <c r="Z240" i="1"/>
  <c r="T240" i="1"/>
  <c r="O240" i="1"/>
  <c r="BK239" i="1"/>
  <c r="BL239" i="1" s="1"/>
  <c r="BG239" i="1"/>
  <c r="BF239" i="1"/>
  <c r="BA239" i="1"/>
  <c r="BB239" i="1" s="1"/>
  <c r="AW239" i="1"/>
  <c r="AV239" i="1"/>
  <c r="AP239" i="1"/>
  <c r="AO239" i="1"/>
  <c r="AJ239" i="1"/>
  <c r="AK239" i="1" s="1"/>
  <c r="AE239" i="1"/>
  <c r="AF239" i="1" s="1"/>
  <c r="Z239" i="1"/>
  <c r="AQ239" i="1" s="1"/>
  <c r="T239" i="1"/>
  <c r="O239" i="1"/>
  <c r="U239" i="1" s="1"/>
  <c r="BK238" i="1"/>
  <c r="BL238" i="1" s="1"/>
  <c r="BG238" i="1"/>
  <c r="BF238" i="1"/>
  <c r="BA238" i="1"/>
  <c r="BB238" i="1" s="1"/>
  <c r="AV238" i="1"/>
  <c r="BM238" i="1" s="1"/>
  <c r="BN238" i="1" s="1"/>
  <c r="AP238" i="1"/>
  <c r="AO238" i="1"/>
  <c r="AJ238" i="1"/>
  <c r="AK238" i="1" s="1"/>
  <c r="AE238" i="1"/>
  <c r="AF238" i="1" s="1"/>
  <c r="AA238" i="1"/>
  <c r="Z238" i="1"/>
  <c r="T238" i="1"/>
  <c r="O238" i="1"/>
  <c r="BK237" i="1"/>
  <c r="BL237" i="1" s="1"/>
  <c r="BF237" i="1"/>
  <c r="BG237" i="1" s="1"/>
  <c r="BA237" i="1"/>
  <c r="BB237" i="1" s="1"/>
  <c r="AV237" i="1"/>
  <c r="AW237" i="1" s="1"/>
  <c r="AO237" i="1"/>
  <c r="AP237" i="1" s="1"/>
  <c r="AJ237" i="1"/>
  <c r="AK237" i="1" s="1"/>
  <c r="AE237" i="1"/>
  <c r="AF237" i="1" s="1"/>
  <c r="Z237" i="1"/>
  <c r="AA237" i="1" s="1"/>
  <c r="T237" i="1"/>
  <c r="O237" i="1"/>
  <c r="BL236" i="1"/>
  <c r="BK236" i="1"/>
  <c r="BF236" i="1"/>
  <c r="BG236" i="1" s="1"/>
  <c r="BA236" i="1"/>
  <c r="BB236" i="1" s="1"/>
  <c r="AW236" i="1"/>
  <c r="AV236" i="1"/>
  <c r="AO236" i="1"/>
  <c r="AP236" i="1" s="1"/>
  <c r="AJ236" i="1"/>
  <c r="AK236" i="1" s="1"/>
  <c r="AE236" i="1"/>
  <c r="AF236" i="1" s="1"/>
  <c r="Z236" i="1"/>
  <c r="AA236" i="1" s="1"/>
  <c r="T236" i="1"/>
  <c r="O236" i="1"/>
  <c r="BK235" i="1"/>
  <c r="BL235" i="1" s="1"/>
  <c r="BF235" i="1"/>
  <c r="BG235" i="1" s="1"/>
  <c r="BA235" i="1"/>
  <c r="BB235" i="1" s="1"/>
  <c r="AV235" i="1"/>
  <c r="AP235" i="1"/>
  <c r="AO235" i="1"/>
  <c r="AK235" i="1"/>
  <c r="AJ235" i="1"/>
  <c r="AE235" i="1"/>
  <c r="AF235" i="1" s="1"/>
  <c r="AA235" i="1"/>
  <c r="Z235" i="1"/>
  <c r="T235" i="1"/>
  <c r="U235" i="1" s="1"/>
  <c r="O235" i="1"/>
  <c r="BK234" i="1"/>
  <c r="BL234" i="1" s="1"/>
  <c r="BG234" i="1"/>
  <c r="BF234" i="1"/>
  <c r="BA234" i="1"/>
  <c r="BB234" i="1" s="1"/>
  <c r="AV234" i="1"/>
  <c r="AW234" i="1" s="1"/>
  <c r="AO234" i="1"/>
  <c r="AP234" i="1" s="1"/>
  <c r="AK234" i="1"/>
  <c r="AJ234" i="1"/>
  <c r="AF234" i="1"/>
  <c r="AE234" i="1"/>
  <c r="Z234" i="1"/>
  <c r="AA234" i="1" s="1"/>
  <c r="T234" i="1"/>
  <c r="O234" i="1"/>
  <c r="U234" i="1" s="1"/>
  <c r="BK233" i="1"/>
  <c r="BL233" i="1" s="1"/>
  <c r="BG233" i="1"/>
  <c r="BF233" i="1"/>
  <c r="BB233" i="1"/>
  <c r="BA233" i="1"/>
  <c r="AV233" i="1"/>
  <c r="AW233" i="1" s="1"/>
  <c r="AO233" i="1"/>
  <c r="AP233" i="1" s="1"/>
  <c r="AJ233" i="1"/>
  <c r="AK233" i="1" s="1"/>
  <c r="AF233" i="1"/>
  <c r="AE233" i="1"/>
  <c r="Z233" i="1"/>
  <c r="T233" i="1"/>
  <c r="O233" i="1"/>
  <c r="BK232" i="1"/>
  <c r="BL232" i="1" s="1"/>
  <c r="BF232" i="1"/>
  <c r="BG232" i="1" s="1"/>
  <c r="BB232" i="1"/>
  <c r="BA232" i="1"/>
  <c r="AV232" i="1"/>
  <c r="AO232" i="1"/>
  <c r="AP232" i="1" s="1"/>
  <c r="AJ232" i="1"/>
  <c r="AK232" i="1" s="1"/>
  <c r="AE232" i="1"/>
  <c r="AF232" i="1" s="1"/>
  <c r="Z232" i="1"/>
  <c r="AA232" i="1" s="1"/>
  <c r="T232" i="1"/>
  <c r="O232" i="1"/>
  <c r="BL231" i="1"/>
  <c r="BK231" i="1"/>
  <c r="BF231" i="1"/>
  <c r="BG231" i="1" s="1"/>
  <c r="BB231" i="1"/>
  <c r="BA231" i="1"/>
  <c r="BM231" i="1" s="1"/>
  <c r="AW231" i="1"/>
  <c r="AV231" i="1"/>
  <c r="AO231" i="1"/>
  <c r="AP231" i="1" s="1"/>
  <c r="AK231" i="1"/>
  <c r="AJ231" i="1"/>
  <c r="AE231" i="1"/>
  <c r="AF231" i="1" s="1"/>
  <c r="AA231" i="1"/>
  <c r="Z231" i="1"/>
  <c r="T231" i="1"/>
  <c r="O231" i="1"/>
  <c r="BL230" i="1"/>
  <c r="BK230" i="1"/>
  <c r="BF230" i="1"/>
  <c r="BG230" i="1" s="1"/>
  <c r="BA230" i="1"/>
  <c r="BB230" i="1" s="1"/>
  <c r="AW230" i="1"/>
  <c r="AV230" i="1"/>
  <c r="AO230" i="1"/>
  <c r="AP230" i="1" s="1"/>
  <c r="AJ230" i="1"/>
  <c r="AK230" i="1" s="1"/>
  <c r="AE230" i="1"/>
  <c r="Z230" i="1"/>
  <c r="AA230" i="1" s="1"/>
  <c r="T230" i="1"/>
  <c r="U230" i="1" s="1"/>
  <c r="O230" i="1"/>
  <c r="BK229" i="1"/>
  <c r="BL229" i="1" s="1"/>
  <c r="BG229" i="1"/>
  <c r="BF229" i="1"/>
  <c r="BA229" i="1"/>
  <c r="BB229" i="1" s="1"/>
  <c r="AW229" i="1"/>
  <c r="AV229" i="1"/>
  <c r="AQ229" i="1"/>
  <c r="AR229" i="1" s="1"/>
  <c r="AO229" i="1"/>
  <c r="AP229" i="1" s="1"/>
  <c r="AJ229" i="1"/>
  <c r="AK229" i="1" s="1"/>
  <c r="AF229" i="1"/>
  <c r="AE229" i="1"/>
  <c r="Z229" i="1"/>
  <c r="AA229" i="1" s="1"/>
  <c r="T229" i="1"/>
  <c r="O229" i="1"/>
  <c r="BK228" i="1"/>
  <c r="BL228" i="1" s="1"/>
  <c r="BF228" i="1"/>
  <c r="BG228" i="1" s="1"/>
  <c r="BA228" i="1"/>
  <c r="BB228" i="1" s="1"/>
  <c r="AW228" i="1"/>
  <c r="AV228" i="1"/>
  <c r="AO228" i="1"/>
  <c r="AP228" i="1" s="1"/>
  <c r="AJ228" i="1"/>
  <c r="AK228" i="1" s="1"/>
  <c r="AE228" i="1"/>
  <c r="AF228" i="1" s="1"/>
  <c r="AA228" i="1"/>
  <c r="Z228" i="1"/>
  <c r="T228" i="1"/>
  <c r="O228" i="1"/>
  <c r="U228" i="1" s="1"/>
  <c r="BL227" i="1"/>
  <c r="BK227" i="1"/>
  <c r="BG227" i="1"/>
  <c r="BF227" i="1"/>
  <c r="BA227" i="1"/>
  <c r="BB227" i="1" s="1"/>
  <c r="AV227" i="1"/>
  <c r="AW227" i="1" s="1"/>
  <c r="AO227" i="1"/>
  <c r="AP227" i="1" s="1"/>
  <c r="AK227" i="1"/>
  <c r="AJ227" i="1"/>
  <c r="AE227" i="1"/>
  <c r="AF227" i="1" s="1"/>
  <c r="Z227" i="1"/>
  <c r="AA227" i="1" s="1"/>
  <c r="T227" i="1"/>
  <c r="O227" i="1"/>
  <c r="BK226" i="1"/>
  <c r="BL226" i="1" s="1"/>
  <c r="BF226" i="1"/>
  <c r="BG226" i="1" s="1"/>
  <c r="BB226" i="1"/>
  <c r="BA226" i="1"/>
  <c r="AV226" i="1"/>
  <c r="AP226" i="1"/>
  <c r="AO226" i="1"/>
  <c r="AK226" i="1"/>
  <c r="AJ226" i="1"/>
  <c r="AE226" i="1"/>
  <c r="AF226" i="1" s="1"/>
  <c r="Z226" i="1"/>
  <c r="AA226" i="1" s="1"/>
  <c r="T226" i="1"/>
  <c r="O226" i="1"/>
  <c r="U226" i="1" s="1"/>
  <c r="BL225" i="1"/>
  <c r="BK225" i="1"/>
  <c r="BF225" i="1"/>
  <c r="BG225" i="1" s="1"/>
  <c r="BA225" i="1"/>
  <c r="BB225" i="1" s="1"/>
  <c r="AW225" i="1"/>
  <c r="AV225" i="1"/>
  <c r="AO225" i="1"/>
  <c r="AP225" i="1" s="1"/>
  <c r="AJ225" i="1"/>
  <c r="AK225" i="1" s="1"/>
  <c r="AF225" i="1"/>
  <c r="AE225" i="1"/>
  <c r="Z225" i="1"/>
  <c r="T225" i="1"/>
  <c r="U225" i="1" s="1"/>
  <c r="O225" i="1"/>
  <c r="BK224" i="1"/>
  <c r="BL224" i="1" s="1"/>
  <c r="BF224" i="1"/>
  <c r="BG224" i="1" s="1"/>
  <c r="BB224" i="1"/>
  <c r="BA224" i="1"/>
  <c r="AV224" i="1"/>
  <c r="AP224" i="1"/>
  <c r="AO224" i="1"/>
  <c r="AK224" i="1"/>
  <c r="AJ224" i="1"/>
  <c r="AE224" i="1"/>
  <c r="AA224" i="1"/>
  <c r="Z224" i="1"/>
  <c r="T224" i="1"/>
  <c r="O224" i="1"/>
  <c r="BK223" i="1"/>
  <c r="BL223" i="1" s="1"/>
  <c r="BF223" i="1"/>
  <c r="BG223" i="1" s="1"/>
  <c r="BA223" i="1"/>
  <c r="BB223" i="1" s="1"/>
  <c r="AV223" i="1"/>
  <c r="AW223" i="1" s="1"/>
  <c r="AO223" i="1"/>
  <c r="AP223" i="1" s="1"/>
  <c r="AJ223" i="1"/>
  <c r="AK223" i="1" s="1"/>
  <c r="AE223" i="1"/>
  <c r="AF223" i="1" s="1"/>
  <c r="Z223" i="1"/>
  <c r="AA223" i="1" s="1"/>
  <c r="T223" i="1"/>
  <c r="O223" i="1"/>
  <c r="BK222" i="1"/>
  <c r="BL222" i="1" s="1"/>
  <c r="BG222" i="1"/>
  <c r="BF222" i="1"/>
  <c r="BA222" i="1"/>
  <c r="BB222" i="1" s="1"/>
  <c r="AV222" i="1"/>
  <c r="AW222" i="1" s="1"/>
  <c r="AO222" i="1"/>
  <c r="AP222" i="1" s="1"/>
  <c r="AJ222" i="1"/>
  <c r="AK222" i="1" s="1"/>
  <c r="AE222" i="1"/>
  <c r="AF222" i="1" s="1"/>
  <c r="Z222" i="1"/>
  <c r="U222" i="1"/>
  <c r="T222" i="1"/>
  <c r="O222" i="1"/>
  <c r="BK221" i="1"/>
  <c r="BL221" i="1" s="1"/>
  <c r="BG221" i="1"/>
  <c r="BF221" i="1"/>
  <c r="BA221" i="1"/>
  <c r="BB221" i="1" s="1"/>
  <c r="AV221" i="1"/>
  <c r="AW221" i="1" s="1"/>
  <c r="AP221" i="1"/>
  <c r="AO221" i="1"/>
  <c r="AJ221" i="1"/>
  <c r="AK221" i="1" s="1"/>
  <c r="AE221" i="1"/>
  <c r="AF221" i="1" s="1"/>
  <c r="Z221" i="1"/>
  <c r="T221" i="1"/>
  <c r="O221" i="1"/>
  <c r="BL220" i="1"/>
  <c r="BK220" i="1"/>
  <c r="BF220" i="1"/>
  <c r="BG220" i="1" s="1"/>
  <c r="BA220" i="1"/>
  <c r="BB220" i="1" s="1"/>
  <c r="AV220" i="1"/>
  <c r="AO220" i="1"/>
  <c r="AP220" i="1" s="1"/>
  <c r="AJ220" i="1"/>
  <c r="AK220" i="1" s="1"/>
  <c r="AF220" i="1"/>
  <c r="AE220" i="1"/>
  <c r="Z220" i="1"/>
  <c r="T220" i="1"/>
  <c r="O220" i="1"/>
  <c r="BK219" i="1"/>
  <c r="BL219" i="1" s="1"/>
  <c r="BF219" i="1"/>
  <c r="BG219" i="1" s="1"/>
  <c r="BA219" i="1"/>
  <c r="BB219" i="1" s="1"/>
  <c r="AW219" i="1"/>
  <c r="AV219" i="1"/>
  <c r="AO219" i="1"/>
  <c r="AP219" i="1" s="1"/>
  <c r="AJ219" i="1"/>
  <c r="AK219" i="1" s="1"/>
  <c r="AF219" i="1"/>
  <c r="AE219" i="1"/>
  <c r="Z219" i="1"/>
  <c r="AA219" i="1" s="1"/>
  <c r="T219" i="1"/>
  <c r="U219" i="1" s="1"/>
  <c r="O219" i="1"/>
  <c r="BK218" i="1"/>
  <c r="BL218" i="1" s="1"/>
  <c r="BF218" i="1"/>
  <c r="BG218" i="1" s="1"/>
  <c r="BA218" i="1"/>
  <c r="BB218" i="1" s="1"/>
  <c r="AV218" i="1"/>
  <c r="AO218" i="1"/>
  <c r="AP218" i="1" s="1"/>
  <c r="AK218" i="1"/>
  <c r="AJ218" i="1"/>
  <c r="AE218" i="1"/>
  <c r="AF218" i="1" s="1"/>
  <c r="Z218" i="1"/>
  <c r="T218" i="1"/>
  <c r="O218" i="1"/>
  <c r="BK217" i="1"/>
  <c r="BL217" i="1" s="1"/>
  <c r="BF217" i="1"/>
  <c r="BG217" i="1" s="1"/>
  <c r="BA217" i="1"/>
  <c r="BB217" i="1" s="1"/>
  <c r="AV217" i="1"/>
  <c r="AP217" i="1"/>
  <c r="AO217" i="1"/>
  <c r="AJ217" i="1"/>
  <c r="AK217" i="1" s="1"/>
  <c r="AF217" i="1"/>
  <c r="AE217" i="1"/>
  <c r="AA217" i="1"/>
  <c r="Z217" i="1"/>
  <c r="U217" i="1"/>
  <c r="T217" i="1"/>
  <c r="O217" i="1"/>
  <c r="BL216" i="1"/>
  <c r="BK216" i="1"/>
  <c r="BF216" i="1"/>
  <c r="BG216" i="1" s="1"/>
  <c r="BA216" i="1"/>
  <c r="BB216" i="1" s="1"/>
  <c r="AV216" i="1"/>
  <c r="AW216" i="1" s="1"/>
  <c r="AO216" i="1"/>
  <c r="AP216" i="1" s="1"/>
  <c r="AK216" i="1"/>
  <c r="AJ216" i="1"/>
  <c r="AE216" i="1"/>
  <c r="AF216" i="1" s="1"/>
  <c r="Z216" i="1"/>
  <c r="AA216" i="1" s="1"/>
  <c r="T216" i="1"/>
  <c r="O216" i="1"/>
  <c r="BK215" i="1"/>
  <c r="BL215" i="1" s="1"/>
  <c r="BF215" i="1"/>
  <c r="BG215" i="1" s="1"/>
  <c r="BB215" i="1"/>
  <c r="BA215" i="1"/>
  <c r="AV215" i="1"/>
  <c r="AP215" i="1"/>
  <c r="AO215" i="1"/>
  <c r="AK215" i="1"/>
  <c r="AJ215" i="1"/>
  <c r="AE215" i="1"/>
  <c r="AF215" i="1" s="1"/>
  <c r="Z215" i="1"/>
  <c r="T215" i="1"/>
  <c r="O215" i="1"/>
  <c r="U215" i="1" s="1"/>
  <c r="BK214" i="1"/>
  <c r="BL214" i="1" s="1"/>
  <c r="BG214" i="1"/>
  <c r="BF214" i="1"/>
  <c r="BA214" i="1"/>
  <c r="BB214" i="1" s="1"/>
  <c r="AV214" i="1"/>
  <c r="AP214" i="1"/>
  <c r="AO214" i="1"/>
  <c r="AJ214" i="1"/>
  <c r="AK214" i="1" s="1"/>
  <c r="AE214" i="1"/>
  <c r="AF214" i="1" s="1"/>
  <c r="Z214" i="1"/>
  <c r="T214" i="1"/>
  <c r="O214" i="1"/>
  <c r="BK213" i="1"/>
  <c r="BL213" i="1" s="1"/>
  <c r="BF213" i="1"/>
  <c r="BG213" i="1" s="1"/>
  <c r="BA213" i="1"/>
  <c r="BB213" i="1" s="1"/>
  <c r="AV213" i="1"/>
  <c r="AW213" i="1" s="1"/>
  <c r="AO213" i="1"/>
  <c r="AP213" i="1" s="1"/>
  <c r="AJ213" i="1"/>
  <c r="AK213" i="1" s="1"/>
  <c r="AF213" i="1"/>
  <c r="AE213" i="1"/>
  <c r="AA213" i="1"/>
  <c r="Z213" i="1"/>
  <c r="T213" i="1"/>
  <c r="O213" i="1"/>
  <c r="BK212" i="1"/>
  <c r="BL212" i="1" s="1"/>
  <c r="BF212" i="1"/>
  <c r="BG212" i="1" s="1"/>
  <c r="BB212" i="1"/>
  <c r="BA212" i="1"/>
  <c r="AV212" i="1"/>
  <c r="AO212" i="1"/>
  <c r="AP212" i="1" s="1"/>
  <c r="AJ212" i="1"/>
  <c r="AK212" i="1" s="1"/>
  <c r="AF212" i="1"/>
  <c r="AE212" i="1"/>
  <c r="Z212" i="1"/>
  <c r="T212" i="1"/>
  <c r="O212" i="1"/>
  <c r="BK211" i="1"/>
  <c r="BL211" i="1" s="1"/>
  <c r="BF211" i="1"/>
  <c r="BG211" i="1" s="1"/>
  <c r="BB211" i="1"/>
  <c r="BA211" i="1"/>
  <c r="AV211" i="1"/>
  <c r="AP211" i="1"/>
  <c r="AO211" i="1"/>
  <c r="AJ211" i="1"/>
  <c r="AK211" i="1" s="1"/>
  <c r="AE211" i="1"/>
  <c r="AF211" i="1" s="1"/>
  <c r="AA211" i="1"/>
  <c r="Z211" i="1"/>
  <c r="T211" i="1"/>
  <c r="O211" i="1"/>
  <c r="U211" i="1" s="1"/>
  <c r="BK210" i="1"/>
  <c r="BL210" i="1" s="1"/>
  <c r="BF210" i="1"/>
  <c r="BG210" i="1" s="1"/>
  <c r="BA210" i="1"/>
  <c r="BB210" i="1" s="1"/>
  <c r="AV210" i="1"/>
  <c r="AW210" i="1" s="1"/>
  <c r="AQ210" i="1"/>
  <c r="AO210" i="1"/>
  <c r="AP210" i="1" s="1"/>
  <c r="AJ210" i="1"/>
  <c r="AK210" i="1" s="1"/>
  <c r="AE210" i="1"/>
  <c r="AF210" i="1" s="1"/>
  <c r="Z210" i="1"/>
  <c r="AA210" i="1" s="1"/>
  <c r="T210" i="1"/>
  <c r="O210" i="1"/>
  <c r="BK209" i="1"/>
  <c r="BL209" i="1" s="1"/>
  <c r="BF209" i="1"/>
  <c r="BG209" i="1" s="1"/>
  <c r="BB209" i="1"/>
  <c r="BA209" i="1"/>
  <c r="AV209" i="1"/>
  <c r="AW209" i="1" s="1"/>
  <c r="AO209" i="1"/>
  <c r="AP209" i="1" s="1"/>
  <c r="AJ209" i="1"/>
  <c r="AK209" i="1" s="1"/>
  <c r="AF209" i="1"/>
  <c r="AE209" i="1"/>
  <c r="Z209" i="1"/>
  <c r="AA209" i="1" s="1"/>
  <c r="T209" i="1"/>
  <c r="O209" i="1"/>
  <c r="U209" i="1" s="1"/>
  <c r="BL208" i="1"/>
  <c r="BK208" i="1"/>
  <c r="BF208" i="1"/>
  <c r="BG208" i="1" s="1"/>
  <c r="BA208" i="1"/>
  <c r="BB208" i="1" s="1"/>
  <c r="AV208" i="1"/>
  <c r="AW208" i="1" s="1"/>
  <c r="AO208" i="1"/>
  <c r="AP208" i="1" s="1"/>
  <c r="AJ208" i="1"/>
  <c r="AK208" i="1" s="1"/>
  <c r="AE208" i="1"/>
  <c r="AF208" i="1" s="1"/>
  <c r="Z208" i="1"/>
  <c r="AA208" i="1" s="1"/>
  <c r="T208" i="1"/>
  <c r="U208" i="1" s="1"/>
  <c r="O208" i="1"/>
  <c r="BK207" i="1"/>
  <c r="BL207" i="1" s="1"/>
  <c r="BF207" i="1"/>
  <c r="BG207" i="1" s="1"/>
  <c r="BA207" i="1"/>
  <c r="BB207" i="1" s="1"/>
  <c r="AV207" i="1"/>
  <c r="AW207" i="1" s="1"/>
  <c r="AO207" i="1"/>
  <c r="AP207" i="1" s="1"/>
  <c r="AJ207" i="1"/>
  <c r="AK207" i="1" s="1"/>
  <c r="AE207" i="1"/>
  <c r="AF207" i="1" s="1"/>
  <c r="AA207" i="1"/>
  <c r="Z207" i="1"/>
  <c r="T207" i="1"/>
  <c r="U207" i="1" s="1"/>
  <c r="O207" i="1"/>
  <c r="BK206" i="1"/>
  <c r="BL206" i="1" s="1"/>
  <c r="BG206" i="1"/>
  <c r="BF206" i="1"/>
  <c r="BA206" i="1"/>
  <c r="BB206" i="1" s="1"/>
  <c r="AV206" i="1"/>
  <c r="AO206" i="1"/>
  <c r="AP206" i="1" s="1"/>
  <c r="AJ206" i="1"/>
  <c r="AK206" i="1" s="1"/>
  <c r="AE206" i="1"/>
  <c r="Z206" i="1"/>
  <c r="AA206" i="1" s="1"/>
  <c r="T206" i="1"/>
  <c r="O206" i="1"/>
  <c r="BK205" i="1"/>
  <c r="BL205" i="1" s="1"/>
  <c r="BF205" i="1"/>
  <c r="BG205" i="1" s="1"/>
  <c r="BA205" i="1"/>
  <c r="BB205" i="1" s="1"/>
  <c r="AV205" i="1"/>
  <c r="AP205" i="1"/>
  <c r="AO205" i="1"/>
  <c r="AJ205" i="1"/>
  <c r="AK205" i="1" s="1"/>
  <c r="AF205" i="1"/>
  <c r="AE205" i="1"/>
  <c r="Z205" i="1"/>
  <c r="T205" i="1"/>
  <c r="O205" i="1"/>
  <c r="U205" i="1" s="1"/>
  <c r="BK204" i="1"/>
  <c r="BL204" i="1" s="1"/>
  <c r="BF204" i="1"/>
  <c r="BG204" i="1" s="1"/>
  <c r="BB204" i="1"/>
  <c r="BA204" i="1"/>
  <c r="AV204" i="1"/>
  <c r="BM204" i="1" s="1"/>
  <c r="BN204" i="1" s="1"/>
  <c r="AO204" i="1"/>
  <c r="AP204" i="1" s="1"/>
  <c r="AJ204" i="1"/>
  <c r="AK204" i="1" s="1"/>
  <c r="AF204" i="1"/>
  <c r="AE204" i="1"/>
  <c r="Z204" i="1"/>
  <c r="T204" i="1"/>
  <c r="O204" i="1"/>
  <c r="BL203" i="1"/>
  <c r="BK203" i="1"/>
  <c r="BF203" i="1"/>
  <c r="BG203" i="1" s="1"/>
  <c r="BA203" i="1"/>
  <c r="BB203" i="1" s="1"/>
  <c r="AV203" i="1"/>
  <c r="AO203" i="1"/>
  <c r="AP203" i="1" s="1"/>
  <c r="AK203" i="1"/>
  <c r="AJ203" i="1"/>
  <c r="AF203" i="1"/>
  <c r="AE203" i="1"/>
  <c r="Z203" i="1"/>
  <c r="AA203" i="1" s="1"/>
  <c r="U203" i="1"/>
  <c r="T203" i="1"/>
  <c r="O203" i="1"/>
  <c r="BK202" i="1"/>
  <c r="BL202" i="1" s="1"/>
  <c r="BF202" i="1"/>
  <c r="BG202" i="1" s="1"/>
  <c r="BA202" i="1"/>
  <c r="BB202" i="1" s="1"/>
  <c r="AV202" i="1"/>
  <c r="AW202" i="1" s="1"/>
  <c r="AO202" i="1"/>
  <c r="AP202" i="1" s="1"/>
  <c r="AJ202" i="1"/>
  <c r="AK202" i="1" s="1"/>
  <c r="AE202" i="1"/>
  <c r="Z202" i="1"/>
  <c r="AA202" i="1" s="1"/>
  <c r="T202" i="1"/>
  <c r="O202" i="1"/>
  <c r="BK201" i="1"/>
  <c r="BL201" i="1" s="1"/>
  <c r="BF201" i="1"/>
  <c r="BG201" i="1" s="1"/>
  <c r="BA201" i="1"/>
  <c r="BB201" i="1" s="1"/>
  <c r="AV201" i="1"/>
  <c r="AW201" i="1" s="1"/>
  <c r="AP201" i="1"/>
  <c r="AO201" i="1"/>
  <c r="AK201" i="1"/>
  <c r="AJ201" i="1"/>
  <c r="AE201" i="1"/>
  <c r="AF201" i="1" s="1"/>
  <c r="Z201" i="1"/>
  <c r="AA201" i="1" s="1"/>
  <c r="T201" i="1"/>
  <c r="O201" i="1"/>
  <c r="U201" i="1" s="1"/>
  <c r="BK200" i="1"/>
  <c r="BL200" i="1" s="1"/>
  <c r="BG200" i="1"/>
  <c r="BF200" i="1"/>
  <c r="BA200" i="1"/>
  <c r="BB200" i="1" s="1"/>
  <c r="AV200" i="1"/>
  <c r="AW200" i="1" s="1"/>
  <c r="AO200" i="1"/>
  <c r="AP200" i="1" s="1"/>
  <c r="AJ200" i="1"/>
  <c r="AK200" i="1" s="1"/>
  <c r="AE200" i="1"/>
  <c r="AF200" i="1" s="1"/>
  <c r="AA200" i="1"/>
  <c r="Z200" i="1"/>
  <c r="T200" i="1"/>
  <c r="O200" i="1"/>
  <c r="BK199" i="1"/>
  <c r="BL199" i="1" s="1"/>
  <c r="BF199" i="1"/>
  <c r="BG199" i="1" s="1"/>
  <c r="BB199" i="1"/>
  <c r="BA199" i="1"/>
  <c r="AV199" i="1"/>
  <c r="AO199" i="1"/>
  <c r="AP199" i="1" s="1"/>
  <c r="AK199" i="1"/>
  <c r="AJ199" i="1"/>
  <c r="AE199" i="1"/>
  <c r="AF199" i="1" s="1"/>
  <c r="AA199" i="1"/>
  <c r="Z199" i="1"/>
  <c r="U199" i="1"/>
  <c r="T199" i="1"/>
  <c r="O199" i="1"/>
  <c r="BM198" i="1"/>
  <c r="BN198" i="1" s="1"/>
  <c r="BK198" i="1"/>
  <c r="BL198" i="1" s="1"/>
  <c r="BG198" i="1"/>
  <c r="BF198" i="1"/>
  <c r="BA198" i="1"/>
  <c r="BB198" i="1" s="1"/>
  <c r="AV198" i="1"/>
  <c r="AW198" i="1" s="1"/>
  <c r="AO198" i="1"/>
  <c r="AP198" i="1" s="1"/>
  <c r="AJ198" i="1"/>
  <c r="AK198" i="1" s="1"/>
  <c r="AE198" i="1"/>
  <c r="AF198" i="1" s="1"/>
  <c r="Z198" i="1"/>
  <c r="T198" i="1"/>
  <c r="O198" i="1"/>
  <c r="U198" i="1" s="1"/>
  <c r="BK197" i="1"/>
  <c r="BL197" i="1" s="1"/>
  <c r="BF197" i="1"/>
  <c r="BA197" i="1"/>
  <c r="BB197" i="1" s="1"/>
  <c r="AV197" i="1"/>
  <c r="AW197" i="1" s="1"/>
  <c r="AP197" i="1"/>
  <c r="AO197" i="1"/>
  <c r="AJ197" i="1"/>
  <c r="AK197" i="1" s="1"/>
  <c r="AE197" i="1"/>
  <c r="AF197" i="1" s="1"/>
  <c r="Z197" i="1"/>
  <c r="AA197" i="1" s="1"/>
  <c r="T197" i="1"/>
  <c r="O197" i="1"/>
  <c r="BL196" i="1"/>
  <c r="BK196" i="1"/>
  <c r="BF196" i="1"/>
  <c r="BG196" i="1" s="1"/>
  <c r="BA196" i="1"/>
  <c r="BB196" i="1" s="1"/>
  <c r="AV196" i="1"/>
  <c r="AW196" i="1" s="1"/>
  <c r="AO196" i="1"/>
  <c r="AP196" i="1" s="1"/>
  <c r="AK196" i="1"/>
  <c r="AJ196" i="1"/>
  <c r="AF196" i="1"/>
  <c r="AE196" i="1"/>
  <c r="Z196" i="1"/>
  <c r="T196" i="1"/>
  <c r="O196" i="1"/>
  <c r="BL195" i="1"/>
  <c r="BK195" i="1"/>
  <c r="BF195" i="1"/>
  <c r="BG195" i="1" s="1"/>
  <c r="BA195" i="1"/>
  <c r="BB195" i="1" s="1"/>
  <c r="AW195" i="1"/>
  <c r="AV195" i="1"/>
  <c r="AP195" i="1"/>
  <c r="AO195" i="1"/>
  <c r="AJ195" i="1"/>
  <c r="AK195" i="1" s="1"/>
  <c r="AE195" i="1"/>
  <c r="AF195" i="1" s="1"/>
  <c r="Z195" i="1"/>
  <c r="AA195" i="1" s="1"/>
  <c r="U195" i="1"/>
  <c r="T195" i="1"/>
  <c r="O195" i="1"/>
  <c r="BK194" i="1"/>
  <c r="BL194" i="1" s="1"/>
  <c r="BF194" i="1"/>
  <c r="BG194" i="1" s="1"/>
  <c r="BA194" i="1"/>
  <c r="BB194" i="1" s="1"/>
  <c r="AV194" i="1"/>
  <c r="AW194" i="1" s="1"/>
  <c r="AO194" i="1"/>
  <c r="AP194" i="1" s="1"/>
  <c r="AJ194" i="1"/>
  <c r="AK194" i="1" s="1"/>
  <c r="AE194" i="1"/>
  <c r="AF194" i="1" s="1"/>
  <c r="Z194" i="1"/>
  <c r="AA194" i="1" s="1"/>
  <c r="T194" i="1"/>
  <c r="O194" i="1"/>
  <c r="BK193" i="1"/>
  <c r="BL193" i="1" s="1"/>
  <c r="BF193" i="1"/>
  <c r="BG193" i="1" s="1"/>
  <c r="BA193" i="1"/>
  <c r="BB193" i="1" s="1"/>
  <c r="AV193" i="1"/>
  <c r="AO193" i="1"/>
  <c r="AP193" i="1" s="1"/>
  <c r="AK193" i="1"/>
  <c r="AJ193" i="1"/>
  <c r="AE193" i="1"/>
  <c r="AF193" i="1" s="1"/>
  <c r="Z193" i="1"/>
  <c r="AA193" i="1" s="1"/>
  <c r="T193" i="1"/>
  <c r="O193" i="1"/>
  <c r="U193" i="1" s="1"/>
  <c r="BK192" i="1"/>
  <c r="BL192" i="1" s="1"/>
  <c r="BF192" i="1"/>
  <c r="BG192" i="1" s="1"/>
  <c r="BA192" i="1"/>
  <c r="BB192" i="1" s="1"/>
  <c r="AV192" i="1"/>
  <c r="AO192" i="1"/>
  <c r="AP192" i="1" s="1"/>
  <c r="AJ192" i="1"/>
  <c r="AK192" i="1" s="1"/>
  <c r="AE192" i="1"/>
  <c r="AF192" i="1" s="1"/>
  <c r="Z192" i="1"/>
  <c r="T192" i="1"/>
  <c r="O192" i="1"/>
  <c r="BK191" i="1"/>
  <c r="BL191" i="1" s="1"/>
  <c r="BF191" i="1"/>
  <c r="BG191" i="1" s="1"/>
  <c r="BA191" i="1"/>
  <c r="BB191" i="1" s="1"/>
  <c r="AW191" i="1"/>
  <c r="AV191" i="1"/>
  <c r="AO191" i="1"/>
  <c r="AP191" i="1" s="1"/>
  <c r="AK191" i="1"/>
  <c r="AJ191" i="1"/>
  <c r="AF191" i="1"/>
  <c r="AE191" i="1"/>
  <c r="Z191" i="1"/>
  <c r="AA191" i="1" s="1"/>
  <c r="T191" i="1"/>
  <c r="O191" i="1"/>
  <c r="BK190" i="1"/>
  <c r="BL190" i="1" s="1"/>
  <c r="BF190" i="1"/>
  <c r="BG190" i="1" s="1"/>
  <c r="BA190" i="1"/>
  <c r="BB190" i="1" s="1"/>
  <c r="AW190" i="1"/>
  <c r="AV190" i="1"/>
  <c r="AO190" i="1"/>
  <c r="AP190" i="1" s="1"/>
  <c r="AJ190" i="1"/>
  <c r="AK190" i="1" s="1"/>
  <c r="AE190" i="1"/>
  <c r="AF190" i="1" s="1"/>
  <c r="AA190" i="1"/>
  <c r="Z190" i="1"/>
  <c r="T190" i="1"/>
  <c r="U190" i="1" s="1"/>
  <c r="O190" i="1"/>
  <c r="BK189" i="1"/>
  <c r="BL189" i="1" s="1"/>
  <c r="BF189" i="1"/>
  <c r="BG189" i="1" s="1"/>
  <c r="BB189" i="1"/>
  <c r="BA189" i="1"/>
  <c r="AW189" i="1"/>
  <c r="AV189" i="1"/>
  <c r="AP189" i="1"/>
  <c r="AO189" i="1"/>
  <c r="AJ189" i="1"/>
  <c r="AK189" i="1" s="1"/>
  <c r="AF189" i="1"/>
  <c r="AE189" i="1"/>
  <c r="AA189" i="1"/>
  <c r="Z189" i="1"/>
  <c r="U189" i="1"/>
  <c r="T189" i="1"/>
  <c r="O189" i="1"/>
  <c r="BK188" i="1"/>
  <c r="BL188" i="1" s="1"/>
  <c r="BF188" i="1"/>
  <c r="BG188" i="1" s="1"/>
  <c r="BB188" i="1"/>
  <c r="BA188" i="1"/>
  <c r="AV188" i="1"/>
  <c r="BM188" i="1" s="1"/>
  <c r="BN188" i="1" s="1"/>
  <c r="AO188" i="1"/>
  <c r="AP188" i="1" s="1"/>
  <c r="AJ188" i="1"/>
  <c r="AK188" i="1" s="1"/>
  <c r="AE188" i="1"/>
  <c r="AF188" i="1" s="1"/>
  <c r="AA188" i="1"/>
  <c r="Z188" i="1"/>
  <c r="T188" i="1"/>
  <c r="O188" i="1"/>
  <c r="BM187" i="1"/>
  <c r="BN187" i="1" s="1"/>
  <c r="BL187" i="1"/>
  <c r="BK187" i="1"/>
  <c r="BF187" i="1"/>
  <c r="BG187" i="1" s="1"/>
  <c r="BA187" i="1"/>
  <c r="BB187" i="1" s="1"/>
  <c r="AV187" i="1"/>
  <c r="AW187" i="1" s="1"/>
  <c r="AP187" i="1"/>
  <c r="AO187" i="1"/>
  <c r="AK187" i="1"/>
  <c r="AJ187" i="1"/>
  <c r="AE187" i="1"/>
  <c r="AF187" i="1" s="1"/>
  <c r="AA187" i="1"/>
  <c r="Z187" i="1"/>
  <c r="T187" i="1"/>
  <c r="O187" i="1"/>
  <c r="BK186" i="1"/>
  <c r="BL186" i="1" s="1"/>
  <c r="BG186" i="1"/>
  <c r="BF186" i="1"/>
  <c r="BA186" i="1"/>
  <c r="BB186" i="1" s="1"/>
  <c r="AV186" i="1"/>
  <c r="AW186" i="1" s="1"/>
  <c r="AO186" i="1"/>
  <c r="AP186" i="1" s="1"/>
  <c r="AJ186" i="1"/>
  <c r="AK186" i="1" s="1"/>
  <c r="AE186" i="1"/>
  <c r="AF186" i="1" s="1"/>
  <c r="Z186" i="1"/>
  <c r="T186" i="1"/>
  <c r="O186" i="1"/>
  <c r="BK185" i="1"/>
  <c r="BL185" i="1" s="1"/>
  <c r="BF185" i="1"/>
  <c r="BG185" i="1" s="1"/>
  <c r="BA185" i="1"/>
  <c r="BB185" i="1" s="1"/>
  <c r="AW185" i="1"/>
  <c r="AV185" i="1"/>
  <c r="AO185" i="1"/>
  <c r="AP185" i="1" s="1"/>
  <c r="AJ185" i="1"/>
  <c r="AK185" i="1" s="1"/>
  <c r="AF185" i="1"/>
  <c r="AE185" i="1"/>
  <c r="Z185" i="1"/>
  <c r="AQ185" i="1" s="1"/>
  <c r="T185" i="1"/>
  <c r="O185" i="1"/>
  <c r="BK184" i="1"/>
  <c r="BL184" i="1" s="1"/>
  <c r="BF184" i="1"/>
  <c r="BG184" i="1" s="1"/>
  <c r="BA184" i="1"/>
  <c r="BB184" i="1" s="1"/>
  <c r="AV184" i="1"/>
  <c r="AO184" i="1"/>
  <c r="AP184" i="1" s="1"/>
  <c r="AK184" i="1"/>
  <c r="AJ184" i="1"/>
  <c r="AE184" i="1"/>
  <c r="AF184" i="1" s="1"/>
  <c r="AA184" i="1"/>
  <c r="Z184" i="1"/>
  <c r="T184" i="1"/>
  <c r="O184" i="1"/>
  <c r="BK183" i="1"/>
  <c r="BL183" i="1" s="1"/>
  <c r="BF183" i="1"/>
  <c r="BG183" i="1" s="1"/>
  <c r="BB183" i="1"/>
  <c r="BA183" i="1"/>
  <c r="AW183" i="1"/>
  <c r="AV183" i="1"/>
  <c r="AO183" i="1"/>
  <c r="AP183" i="1" s="1"/>
  <c r="AJ183" i="1"/>
  <c r="AK183" i="1" s="1"/>
  <c r="AF183" i="1"/>
  <c r="AE183" i="1"/>
  <c r="Z183" i="1"/>
  <c r="AQ183" i="1" s="1"/>
  <c r="T183" i="1"/>
  <c r="O183" i="1"/>
  <c r="U183" i="1" s="1"/>
  <c r="BK182" i="1"/>
  <c r="BL182" i="1" s="1"/>
  <c r="BG182" i="1"/>
  <c r="BF182" i="1"/>
  <c r="BA182" i="1"/>
  <c r="BB182" i="1" s="1"/>
  <c r="AW182" i="1"/>
  <c r="AV182" i="1"/>
  <c r="AO182" i="1"/>
  <c r="AP182" i="1" s="1"/>
  <c r="AJ182" i="1"/>
  <c r="AK182" i="1" s="1"/>
  <c r="AE182" i="1"/>
  <c r="AF182" i="1" s="1"/>
  <c r="Z182" i="1"/>
  <c r="AA182" i="1" s="1"/>
  <c r="T182" i="1"/>
  <c r="O182" i="1"/>
  <c r="U182" i="1" s="1"/>
  <c r="BK181" i="1"/>
  <c r="BL181" i="1" s="1"/>
  <c r="BF181" i="1"/>
  <c r="BG181" i="1" s="1"/>
  <c r="BA181" i="1"/>
  <c r="BB181" i="1" s="1"/>
  <c r="AV181" i="1"/>
  <c r="AW181" i="1" s="1"/>
  <c r="AO181" i="1"/>
  <c r="AP181" i="1" s="1"/>
  <c r="AJ181" i="1"/>
  <c r="AK181" i="1" s="1"/>
  <c r="AF181" i="1"/>
  <c r="AE181" i="1"/>
  <c r="Z181" i="1"/>
  <c r="AA181" i="1" s="1"/>
  <c r="T181" i="1"/>
  <c r="O181" i="1"/>
  <c r="U181" i="1" s="1"/>
  <c r="BK180" i="1"/>
  <c r="BL180" i="1" s="1"/>
  <c r="BF180" i="1"/>
  <c r="BG180" i="1" s="1"/>
  <c r="BA180" i="1"/>
  <c r="BB180" i="1" s="1"/>
  <c r="AW180" i="1"/>
  <c r="AV180" i="1"/>
  <c r="AO180" i="1"/>
  <c r="AP180" i="1" s="1"/>
  <c r="AK180" i="1"/>
  <c r="AJ180" i="1"/>
  <c r="AE180" i="1"/>
  <c r="Z180" i="1"/>
  <c r="AA180" i="1" s="1"/>
  <c r="T180" i="1"/>
  <c r="O180" i="1"/>
  <c r="BK179" i="1"/>
  <c r="BL179" i="1" s="1"/>
  <c r="BF179" i="1"/>
  <c r="BG179" i="1" s="1"/>
  <c r="BA179" i="1"/>
  <c r="BB179" i="1" s="1"/>
  <c r="AV179" i="1"/>
  <c r="AW179" i="1" s="1"/>
  <c r="AO179" i="1"/>
  <c r="AP179" i="1" s="1"/>
  <c r="AJ179" i="1"/>
  <c r="AK179" i="1" s="1"/>
  <c r="AE179" i="1"/>
  <c r="AF179" i="1" s="1"/>
  <c r="Z179" i="1"/>
  <c r="AA179" i="1" s="1"/>
  <c r="T179" i="1"/>
  <c r="O179" i="1"/>
  <c r="BK178" i="1"/>
  <c r="BL178" i="1" s="1"/>
  <c r="BF178" i="1"/>
  <c r="BG178" i="1" s="1"/>
  <c r="BA178" i="1"/>
  <c r="BB178" i="1" s="1"/>
  <c r="AV178" i="1"/>
  <c r="AW178" i="1" s="1"/>
  <c r="AO178" i="1"/>
  <c r="AP178" i="1" s="1"/>
  <c r="AK178" i="1"/>
  <c r="AJ178" i="1"/>
  <c r="AF178" i="1"/>
  <c r="AE178" i="1"/>
  <c r="Z178" i="1"/>
  <c r="AA178" i="1" s="1"/>
  <c r="T178" i="1"/>
  <c r="O178" i="1"/>
  <c r="U178" i="1" s="1"/>
  <c r="BK177" i="1"/>
  <c r="BL177" i="1" s="1"/>
  <c r="BF177" i="1"/>
  <c r="BG177" i="1" s="1"/>
  <c r="BA177" i="1"/>
  <c r="BB177" i="1" s="1"/>
  <c r="AV177" i="1"/>
  <c r="AW177" i="1" s="1"/>
  <c r="AO177" i="1"/>
  <c r="AP177" i="1" s="1"/>
  <c r="AJ177" i="1"/>
  <c r="AK177" i="1" s="1"/>
  <c r="AE177" i="1"/>
  <c r="AF177" i="1" s="1"/>
  <c r="Z177" i="1"/>
  <c r="AA177" i="1" s="1"/>
  <c r="T177" i="1"/>
  <c r="O177" i="1"/>
  <c r="U177" i="1" s="1"/>
  <c r="BK176" i="1"/>
  <c r="BL176" i="1" s="1"/>
  <c r="BG176" i="1"/>
  <c r="BF176" i="1"/>
  <c r="BA176" i="1"/>
  <c r="AV176" i="1"/>
  <c r="AW176" i="1" s="1"/>
  <c r="AO176" i="1"/>
  <c r="AP176" i="1" s="1"/>
  <c r="AK176" i="1"/>
  <c r="AJ176" i="1"/>
  <c r="AE176" i="1"/>
  <c r="AF176" i="1" s="1"/>
  <c r="Z176" i="1"/>
  <c r="AA176" i="1" s="1"/>
  <c r="T176" i="1"/>
  <c r="O176" i="1"/>
  <c r="BK175" i="1"/>
  <c r="BL175" i="1" s="1"/>
  <c r="BF175" i="1"/>
  <c r="BG175" i="1" s="1"/>
  <c r="BB175" i="1"/>
  <c r="BA175" i="1"/>
  <c r="AV175" i="1"/>
  <c r="AW175" i="1" s="1"/>
  <c r="AO175" i="1"/>
  <c r="AP175" i="1" s="1"/>
  <c r="AJ175" i="1"/>
  <c r="AK175" i="1" s="1"/>
  <c r="AE175" i="1"/>
  <c r="AF175" i="1" s="1"/>
  <c r="Z175" i="1"/>
  <c r="AA175" i="1" s="1"/>
  <c r="T175" i="1"/>
  <c r="O175" i="1"/>
  <c r="BK174" i="1"/>
  <c r="BL174" i="1" s="1"/>
  <c r="BF174" i="1"/>
  <c r="BG174" i="1" s="1"/>
  <c r="BA174" i="1"/>
  <c r="BB174" i="1" s="1"/>
  <c r="AW174" i="1"/>
  <c r="AV174" i="1"/>
  <c r="AP174" i="1"/>
  <c r="AO174" i="1"/>
  <c r="AJ174" i="1"/>
  <c r="AK174" i="1" s="1"/>
  <c r="AF174" i="1"/>
  <c r="AE174" i="1"/>
  <c r="Z174" i="1"/>
  <c r="T174" i="1"/>
  <c r="U174" i="1" s="1"/>
  <c r="O174" i="1"/>
  <c r="BL173" i="1"/>
  <c r="BK173" i="1"/>
  <c r="BF173" i="1"/>
  <c r="BG173" i="1" s="1"/>
  <c r="BA173" i="1"/>
  <c r="BB173" i="1" s="1"/>
  <c r="AW173" i="1"/>
  <c r="AV173" i="1"/>
  <c r="AP173" i="1"/>
  <c r="AO173" i="1"/>
  <c r="AJ173" i="1"/>
  <c r="AK173" i="1" s="1"/>
  <c r="AF173" i="1"/>
  <c r="AE173" i="1"/>
  <c r="Z173" i="1"/>
  <c r="AA173" i="1" s="1"/>
  <c r="T173" i="1"/>
  <c r="O173" i="1"/>
  <c r="U173" i="1" s="1"/>
  <c r="BK172" i="1"/>
  <c r="BL172" i="1" s="1"/>
  <c r="BF172" i="1"/>
  <c r="BG172" i="1" s="1"/>
  <c r="BA172" i="1"/>
  <c r="BB172" i="1" s="1"/>
  <c r="AW172" i="1"/>
  <c r="AV172" i="1"/>
  <c r="AO172" i="1"/>
  <c r="AP172" i="1" s="1"/>
  <c r="AJ172" i="1"/>
  <c r="AK172" i="1" s="1"/>
  <c r="AE172" i="1"/>
  <c r="AF172" i="1" s="1"/>
  <c r="Z172" i="1"/>
  <c r="T172" i="1"/>
  <c r="O172" i="1"/>
  <c r="U172" i="1" s="1"/>
  <c r="BL171" i="1"/>
  <c r="BK171" i="1"/>
  <c r="BF171" i="1"/>
  <c r="BG171" i="1" s="1"/>
  <c r="BA171" i="1"/>
  <c r="BB171" i="1" s="1"/>
  <c r="AV171" i="1"/>
  <c r="AW171" i="1" s="1"/>
  <c r="AO171" i="1"/>
  <c r="AP171" i="1" s="1"/>
  <c r="AK171" i="1"/>
  <c r="AJ171" i="1"/>
  <c r="AE171" i="1"/>
  <c r="AF171" i="1" s="1"/>
  <c r="Z171" i="1"/>
  <c r="AA171" i="1" s="1"/>
  <c r="T171" i="1"/>
  <c r="O171" i="1"/>
  <c r="U171" i="1" s="1"/>
  <c r="BK170" i="1"/>
  <c r="BL170" i="1" s="1"/>
  <c r="BF170" i="1"/>
  <c r="BG170" i="1" s="1"/>
  <c r="BA170" i="1"/>
  <c r="BB170" i="1" s="1"/>
  <c r="AV170" i="1"/>
  <c r="AO170" i="1"/>
  <c r="AP170" i="1" s="1"/>
  <c r="AJ170" i="1"/>
  <c r="AK170" i="1" s="1"/>
  <c r="AE170" i="1"/>
  <c r="AF170" i="1" s="1"/>
  <c r="Z170" i="1"/>
  <c r="T170" i="1"/>
  <c r="O170" i="1"/>
  <c r="BK169" i="1"/>
  <c r="BL169" i="1" s="1"/>
  <c r="BG169" i="1"/>
  <c r="BF169" i="1"/>
  <c r="BB169" i="1"/>
  <c r="BA169" i="1"/>
  <c r="AV169" i="1"/>
  <c r="AW169" i="1" s="1"/>
  <c r="AO169" i="1"/>
  <c r="AP169" i="1" s="1"/>
  <c r="AK169" i="1"/>
  <c r="AJ169" i="1"/>
  <c r="AE169" i="1"/>
  <c r="AF169" i="1" s="1"/>
  <c r="Z169" i="1"/>
  <c r="T169" i="1"/>
  <c r="O169" i="1"/>
  <c r="BK168" i="1"/>
  <c r="BL168" i="1" s="1"/>
  <c r="BG168" i="1"/>
  <c r="BF168" i="1"/>
  <c r="BA168" i="1"/>
  <c r="BB168" i="1" s="1"/>
  <c r="AV168" i="1"/>
  <c r="AW168" i="1" s="1"/>
  <c r="AO168" i="1"/>
  <c r="AP168" i="1" s="1"/>
  <c r="AJ168" i="1"/>
  <c r="AK168" i="1" s="1"/>
  <c r="AE168" i="1"/>
  <c r="AF168" i="1" s="1"/>
  <c r="AA168" i="1"/>
  <c r="Z168" i="1"/>
  <c r="T168" i="1"/>
  <c r="O168" i="1"/>
  <c r="BK167" i="1"/>
  <c r="BL167" i="1" s="1"/>
  <c r="BF167" i="1"/>
  <c r="BG167" i="1" s="1"/>
  <c r="BA167" i="1"/>
  <c r="BB167" i="1" s="1"/>
  <c r="AW167" i="1"/>
  <c r="AV167" i="1"/>
  <c r="AO167" i="1"/>
  <c r="AP167" i="1" s="1"/>
  <c r="AJ167" i="1"/>
  <c r="AK167" i="1" s="1"/>
  <c r="AF167" i="1"/>
  <c r="AE167" i="1"/>
  <c r="AA167" i="1"/>
  <c r="Z167" i="1"/>
  <c r="T167" i="1"/>
  <c r="O167" i="1"/>
  <c r="BK166" i="1"/>
  <c r="BL166" i="1" s="1"/>
  <c r="BF166" i="1"/>
  <c r="BG166" i="1" s="1"/>
  <c r="BA166" i="1"/>
  <c r="BB166" i="1" s="1"/>
  <c r="AV166" i="1"/>
  <c r="AO166" i="1"/>
  <c r="AP166" i="1" s="1"/>
  <c r="AJ166" i="1"/>
  <c r="AK166" i="1" s="1"/>
  <c r="AE166" i="1"/>
  <c r="Z166" i="1"/>
  <c r="AA166" i="1" s="1"/>
  <c r="T166" i="1"/>
  <c r="O166" i="1"/>
  <c r="BK165" i="1"/>
  <c r="BL165" i="1" s="1"/>
  <c r="BF165" i="1"/>
  <c r="BG165" i="1" s="1"/>
  <c r="BB165" i="1"/>
  <c r="BA165" i="1"/>
  <c r="AV165" i="1"/>
  <c r="AP165" i="1"/>
  <c r="AO165" i="1"/>
  <c r="AK165" i="1"/>
  <c r="AJ165" i="1"/>
  <c r="AE165" i="1"/>
  <c r="AF165" i="1" s="1"/>
  <c r="Z165" i="1"/>
  <c r="AA165" i="1" s="1"/>
  <c r="T165" i="1"/>
  <c r="O165" i="1"/>
  <c r="U165" i="1" s="1"/>
  <c r="BL164" i="1"/>
  <c r="BK164" i="1"/>
  <c r="BF164" i="1"/>
  <c r="BG164" i="1" s="1"/>
  <c r="BA164" i="1"/>
  <c r="BB164" i="1" s="1"/>
  <c r="AV164" i="1"/>
  <c r="AO164" i="1"/>
  <c r="AP164" i="1" s="1"/>
  <c r="AK164" i="1"/>
  <c r="AJ164" i="1"/>
  <c r="AE164" i="1"/>
  <c r="AF164" i="1" s="1"/>
  <c r="AA164" i="1"/>
  <c r="Z164" i="1"/>
  <c r="T164" i="1"/>
  <c r="O164" i="1"/>
  <c r="BK163" i="1"/>
  <c r="BL163" i="1" s="1"/>
  <c r="BF163" i="1"/>
  <c r="BG163" i="1" s="1"/>
  <c r="BA163" i="1"/>
  <c r="BB163" i="1" s="1"/>
  <c r="AW163" i="1"/>
  <c r="AV163" i="1"/>
  <c r="AO163" i="1"/>
  <c r="AP163" i="1" s="1"/>
  <c r="AJ163" i="1"/>
  <c r="AK163" i="1" s="1"/>
  <c r="AF163" i="1"/>
  <c r="AE163" i="1"/>
  <c r="AA163" i="1"/>
  <c r="Z163" i="1"/>
  <c r="T163" i="1"/>
  <c r="O163" i="1"/>
  <c r="U163" i="1" s="1"/>
  <c r="BK162" i="1"/>
  <c r="BL162" i="1" s="1"/>
  <c r="BF162" i="1"/>
  <c r="BG162" i="1" s="1"/>
  <c r="BA162" i="1"/>
  <c r="BB162" i="1" s="1"/>
  <c r="AV162" i="1"/>
  <c r="AW162" i="1" s="1"/>
  <c r="AP162" i="1"/>
  <c r="AO162" i="1"/>
  <c r="AK162" i="1"/>
  <c r="AJ162" i="1"/>
  <c r="AE162" i="1"/>
  <c r="AF162" i="1" s="1"/>
  <c r="Z162" i="1"/>
  <c r="AA162" i="1" s="1"/>
  <c r="T162" i="1"/>
  <c r="O162" i="1"/>
  <c r="BK161" i="1"/>
  <c r="BL161" i="1" s="1"/>
  <c r="BF161" i="1"/>
  <c r="BG161" i="1" s="1"/>
  <c r="BA161" i="1"/>
  <c r="BB161" i="1" s="1"/>
  <c r="AV161" i="1"/>
  <c r="AW161" i="1" s="1"/>
  <c r="AO161" i="1"/>
  <c r="AP161" i="1" s="1"/>
  <c r="AJ161" i="1"/>
  <c r="AK161" i="1" s="1"/>
  <c r="AE161" i="1"/>
  <c r="AF161" i="1" s="1"/>
  <c r="Z161" i="1"/>
  <c r="T161" i="1"/>
  <c r="O161" i="1"/>
  <c r="BL160" i="1"/>
  <c r="BK160" i="1"/>
  <c r="BF160" i="1"/>
  <c r="BG160" i="1" s="1"/>
  <c r="BA160" i="1"/>
  <c r="BB160" i="1" s="1"/>
  <c r="AV160" i="1"/>
  <c r="AW160" i="1" s="1"/>
  <c r="AO160" i="1"/>
  <c r="AP160" i="1" s="1"/>
  <c r="AK160" i="1"/>
  <c r="AJ160" i="1"/>
  <c r="AE160" i="1"/>
  <c r="AF160" i="1" s="1"/>
  <c r="Z160" i="1"/>
  <c r="AA160" i="1" s="1"/>
  <c r="T160" i="1"/>
  <c r="O160" i="1"/>
  <c r="U160" i="1" s="1"/>
  <c r="BK159" i="1"/>
  <c r="BL159" i="1" s="1"/>
  <c r="BG159" i="1"/>
  <c r="BF159" i="1"/>
  <c r="BA159" i="1"/>
  <c r="BB159" i="1" s="1"/>
  <c r="AV159" i="1"/>
  <c r="AW159" i="1" s="1"/>
  <c r="AO159" i="1"/>
  <c r="AP159" i="1" s="1"/>
  <c r="AJ159" i="1"/>
  <c r="AK159" i="1" s="1"/>
  <c r="AE159" i="1"/>
  <c r="AF159" i="1" s="1"/>
  <c r="Z159" i="1"/>
  <c r="AA159" i="1" s="1"/>
  <c r="U159" i="1"/>
  <c r="T159" i="1"/>
  <c r="O159" i="1"/>
  <c r="BK158" i="1"/>
  <c r="BL158" i="1" s="1"/>
  <c r="BF158" i="1"/>
  <c r="BG158" i="1" s="1"/>
  <c r="BA158" i="1"/>
  <c r="BB158" i="1" s="1"/>
  <c r="AV158" i="1"/>
  <c r="AW158" i="1" s="1"/>
  <c r="AO158" i="1"/>
  <c r="AP158" i="1" s="1"/>
  <c r="AJ158" i="1"/>
  <c r="AK158" i="1" s="1"/>
  <c r="AE158" i="1"/>
  <c r="AF158" i="1" s="1"/>
  <c r="Z158" i="1"/>
  <c r="AA158" i="1" s="1"/>
  <c r="T158" i="1"/>
  <c r="U158" i="1" s="1"/>
  <c r="O158" i="1"/>
  <c r="BK157" i="1"/>
  <c r="BL157" i="1" s="1"/>
  <c r="BF157" i="1"/>
  <c r="BG157" i="1" s="1"/>
  <c r="BA157" i="1"/>
  <c r="BB157" i="1" s="1"/>
  <c r="AW157" i="1"/>
  <c r="AV157" i="1"/>
  <c r="AP157" i="1"/>
  <c r="AO157" i="1"/>
  <c r="AJ157" i="1"/>
  <c r="AK157" i="1" s="1"/>
  <c r="AE157" i="1"/>
  <c r="AF157" i="1" s="1"/>
  <c r="AA157" i="1"/>
  <c r="Z157" i="1"/>
  <c r="U157" i="1"/>
  <c r="T157" i="1"/>
  <c r="O157" i="1"/>
  <c r="BK156" i="1"/>
  <c r="BL156" i="1" s="1"/>
  <c r="BF156" i="1"/>
  <c r="BG156" i="1" s="1"/>
  <c r="BA156" i="1"/>
  <c r="BB156" i="1" s="1"/>
  <c r="AV156" i="1"/>
  <c r="AW156" i="1" s="1"/>
  <c r="AO156" i="1"/>
  <c r="AP156" i="1" s="1"/>
  <c r="AJ156" i="1"/>
  <c r="AK156" i="1" s="1"/>
  <c r="AE156" i="1"/>
  <c r="AF156" i="1" s="1"/>
  <c r="Z156" i="1"/>
  <c r="AA156" i="1" s="1"/>
  <c r="T156" i="1"/>
  <c r="O156" i="1"/>
  <c r="BL155" i="1"/>
  <c r="BK155" i="1"/>
  <c r="BF155" i="1"/>
  <c r="BG155" i="1" s="1"/>
  <c r="BA155" i="1"/>
  <c r="BM155" i="1" s="1"/>
  <c r="BN155" i="1" s="1"/>
  <c r="AV155" i="1"/>
  <c r="AW155" i="1" s="1"/>
  <c r="AO155" i="1"/>
  <c r="AP155" i="1" s="1"/>
  <c r="AJ155" i="1"/>
  <c r="AK155" i="1" s="1"/>
  <c r="AE155" i="1"/>
  <c r="AF155" i="1" s="1"/>
  <c r="AA155" i="1"/>
  <c r="Z155" i="1"/>
  <c r="T155" i="1"/>
  <c r="O155" i="1"/>
  <c r="BK154" i="1"/>
  <c r="BL154" i="1" s="1"/>
  <c r="BG154" i="1"/>
  <c r="BF154" i="1"/>
  <c r="BA154" i="1"/>
  <c r="AW154" i="1"/>
  <c r="AV154" i="1"/>
  <c r="AO154" i="1"/>
  <c r="AP154" i="1" s="1"/>
  <c r="AJ154" i="1"/>
  <c r="AK154" i="1" s="1"/>
  <c r="AE154" i="1"/>
  <c r="AF154" i="1" s="1"/>
  <c r="Z154" i="1"/>
  <c r="AA154" i="1" s="1"/>
  <c r="T154" i="1"/>
  <c r="O154" i="1"/>
  <c r="U154" i="1" s="1"/>
  <c r="BL153" i="1"/>
  <c r="BK153" i="1"/>
  <c r="BF153" i="1"/>
  <c r="BG153" i="1" s="1"/>
  <c r="BA153" i="1"/>
  <c r="BB153" i="1" s="1"/>
  <c r="AV153" i="1"/>
  <c r="BM153" i="1" s="1"/>
  <c r="BN153" i="1" s="1"/>
  <c r="AP153" i="1"/>
  <c r="AO153" i="1"/>
  <c r="AK153" i="1"/>
  <c r="AJ153" i="1"/>
  <c r="AE153" i="1"/>
  <c r="AF153" i="1" s="1"/>
  <c r="AA153" i="1"/>
  <c r="Z153" i="1"/>
  <c r="U153" i="1"/>
  <c r="T153" i="1"/>
  <c r="O153" i="1"/>
  <c r="BL152" i="1"/>
  <c r="BK152" i="1"/>
  <c r="BF152" i="1"/>
  <c r="BG152" i="1" s="1"/>
  <c r="BA152" i="1"/>
  <c r="BB152" i="1" s="1"/>
  <c r="AV152" i="1"/>
  <c r="AW152" i="1" s="1"/>
  <c r="AO152" i="1"/>
  <c r="AP152" i="1" s="1"/>
  <c r="AJ152" i="1"/>
  <c r="AK152" i="1" s="1"/>
  <c r="AE152" i="1"/>
  <c r="AF152" i="1" s="1"/>
  <c r="Z152" i="1"/>
  <c r="T152" i="1"/>
  <c r="O152" i="1"/>
  <c r="U152" i="1" s="1"/>
  <c r="BK151" i="1"/>
  <c r="BL151" i="1" s="1"/>
  <c r="BF151" i="1"/>
  <c r="BG151" i="1" s="1"/>
  <c r="BA151" i="1"/>
  <c r="BB151" i="1" s="1"/>
  <c r="AV151" i="1"/>
  <c r="AW151" i="1" s="1"/>
  <c r="AP151" i="1"/>
  <c r="AO151" i="1"/>
  <c r="AK151" i="1"/>
  <c r="AJ151" i="1"/>
  <c r="AE151" i="1"/>
  <c r="AF151" i="1" s="1"/>
  <c r="Z151" i="1"/>
  <c r="AA151" i="1" s="1"/>
  <c r="T151" i="1"/>
  <c r="O151" i="1"/>
  <c r="U151" i="1" s="1"/>
  <c r="BK150" i="1"/>
  <c r="BL150" i="1" s="1"/>
  <c r="BG150" i="1"/>
  <c r="BF150" i="1"/>
  <c r="BA150" i="1"/>
  <c r="BB150" i="1" s="1"/>
  <c r="AV150" i="1"/>
  <c r="AW150" i="1" s="1"/>
  <c r="AO150" i="1"/>
  <c r="AJ150" i="1"/>
  <c r="AK150" i="1" s="1"/>
  <c r="AE150" i="1"/>
  <c r="AF150" i="1" s="1"/>
  <c r="AA150" i="1"/>
  <c r="Z150" i="1"/>
  <c r="T150" i="1"/>
  <c r="U150" i="1" s="1"/>
  <c r="O150" i="1"/>
  <c r="BK149" i="1"/>
  <c r="BL149" i="1" s="1"/>
  <c r="BG149" i="1"/>
  <c r="BF149" i="1"/>
  <c r="BA149" i="1"/>
  <c r="BB149" i="1" s="1"/>
  <c r="AV149" i="1"/>
  <c r="AW149" i="1" s="1"/>
  <c r="AO149" i="1"/>
  <c r="AP149" i="1" s="1"/>
  <c r="AJ149" i="1"/>
  <c r="AK149" i="1" s="1"/>
  <c r="AE149" i="1"/>
  <c r="AF149" i="1" s="1"/>
  <c r="Z149" i="1"/>
  <c r="AA149" i="1" s="1"/>
  <c r="T149" i="1"/>
  <c r="O149" i="1"/>
  <c r="U149" i="1" s="1"/>
  <c r="BK148" i="1"/>
  <c r="BL148" i="1" s="1"/>
  <c r="BF148" i="1"/>
  <c r="BG148" i="1" s="1"/>
  <c r="BA148" i="1"/>
  <c r="BB148" i="1" s="1"/>
  <c r="AV148" i="1"/>
  <c r="AW148" i="1" s="1"/>
  <c r="AO148" i="1"/>
  <c r="AP148" i="1" s="1"/>
  <c r="AJ148" i="1"/>
  <c r="AK148" i="1" s="1"/>
  <c r="AF148" i="1"/>
  <c r="AE148" i="1"/>
  <c r="AA148" i="1"/>
  <c r="Z148" i="1"/>
  <c r="T148" i="1"/>
  <c r="O148" i="1"/>
  <c r="BK147" i="1"/>
  <c r="BL147" i="1" s="1"/>
  <c r="BG147" i="1"/>
  <c r="BF147" i="1"/>
  <c r="BA147" i="1"/>
  <c r="BB147" i="1" s="1"/>
  <c r="AV147" i="1"/>
  <c r="AW147" i="1" s="1"/>
  <c r="AO147" i="1"/>
  <c r="AP147" i="1" s="1"/>
  <c r="AJ147" i="1"/>
  <c r="AK147" i="1" s="1"/>
  <c r="AE147" i="1"/>
  <c r="AF147" i="1" s="1"/>
  <c r="Z147" i="1"/>
  <c r="AA147" i="1" s="1"/>
  <c r="T147" i="1"/>
  <c r="O147" i="1"/>
  <c r="BK146" i="1"/>
  <c r="BL146" i="1" s="1"/>
  <c r="BF146" i="1"/>
  <c r="BG146" i="1" s="1"/>
  <c r="BA146" i="1"/>
  <c r="BB146" i="1" s="1"/>
  <c r="AV146" i="1"/>
  <c r="AO146" i="1"/>
  <c r="AP146" i="1" s="1"/>
  <c r="AJ146" i="1"/>
  <c r="AK146" i="1" s="1"/>
  <c r="AE146" i="1"/>
  <c r="AF146" i="1" s="1"/>
  <c r="Z146" i="1"/>
  <c r="T146" i="1"/>
  <c r="O146" i="1"/>
  <c r="BK145" i="1"/>
  <c r="BL145" i="1" s="1"/>
  <c r="BF145" i="1"/>
  <c r="BG145" i="1" s="1"/>
  <c r="BA145" i="1"/>
  <c r="BB145" i="1" s="1"/>
  <c r="AV145" i="1"/>
  <c r="AW145" i="1" s="1"/>
  <c r="AO145" i="1"/>
  <c r="AP145" i="1" s="1"/>
  <c r="AJ145" i="1"/>
  <c r="AK145" i="1" s="1"/>
  <c r="AF145" i="1"/>
  <c r="AE145" i="1"/>
  <c r="Z145" i="1"/>
  <c r="AA145" i="1" s="1"/>
  <c r="T145" i="1"/>
  <c r="O145" i="1"/>
  <c r="U145" i="1" s="1"/>
  <c r="BK144" i="1"/>
  <c r="BL144" i="1" s="1"/>
  <c r="BF144" i="1"/>
  <c r="BG144" i="1" s="1"/>
  <c r="BA144" i="1"/>
  <c r="BB144" i="1" s="1"/>
  <c r="AV144" i="1"/>
  <c r="AW144" i="1" s="1"/>
  <c r="AO144" i="1"/>
  <c r="AP144" i="1" s="1"/>
  <c r="AK144" i="1"/>
  <c r="AJ144" i="1"/>
  <c r="AE144" i="1"/>
  <c r="AF144" i="1" s="1"/>
  <c r="Z144" i="1"/>
  <c r="T144" i="1"/>
  <c r="O144" i="1"/>
  <c r="BL143" i="1"/>
  <c r="BK143" i="1"/>
  <c r="BF143" i="1"/>
  <c r="BG143" i="1" s="1"/>
  <c r="BB143" i="1"/>
  <c r="BA143" i="1"/>
  <c r="AV143" i="1"/>
  <c r="AO143" i="1"/>
  <c r="AP143" i="1" s="1"/>
  <c r="AJ143" i="1"/>
  <c r="AK143" i="1" s="1"/>
  <c r="AE143" i="1"/>
  <c r="AF143" i="1" s="1"/>
  <c r="Z143" i="1"/>
  <c r="AA143" i="1" s="1"/>
  <c r="T143" i="1"/>
  <c r="O143" i="1"/>
  <c r="BK142" i="1"/>
  <c r="BL142" i="1" s="1"/>
  <c r="BF142" i="1"/>
  <c r="BG142" i="1" s="1"/>
  <c r="BA142" i="1"/>
  <c r="BB142" i="1" s="1"/>
  <c r="AV142" i="1"/>
  <c r="BM142" i="1" s="1"/>
  <c r="BN142" i="1" s="1"/>
  <c r="AO142" i="1"/>
  <c r="AP142" i="1" s="1"/>
  <c r="AJ142" i="1"/>
  <c r="AK142" i="1" s="1"/>
  <c r="AE142" i="1"/>
  <c r="AF142" i="1" s="1"/>
  <c r="Z142" i="1"/>
  <c r="U142" i="1"/>
  <c r="T142" i="1"/>
  <c r="O142" i="1"/>
  <c r="BK141" i="1"/>
  <c r="BL141" i="1" s="1"/>
  <c r="BG141" i="1"/>
  <c r="BF141" i="1"/>
  <c r="BA141" i="1"/>
  <c r="BB141" i="1" s="1"/>
  <c r="AW141" i="1"/>
  <c r="AV141" i="1"/>
  <c r="AO141" i="1"/>
  <c r="AP141" i="1" s="1"/>
  <c r="AK141" i="1"/>
  <c r="AJ141" i="1"/>
  <c r="AF141" i="1"/>
  <c r="AE141" i="1"/>
  <c r="Z141" i="1"/>
  <c r="AA141" i="1" s="1"/>
  <c r="T141" i="1"/>
  <c r="O141" i="1"/>
  <c r="U141" i="1" s="1"/>
  <c r="BK140" i="1"/>
  <c r="BL140" i="1" s="1"/>
  <c r="BF140" i="1"/>
  <c r="BG140" i="1" s="1"/>
  <c r="BA140" i="1"/>
  <c r="BB140" i="1" s="1"/>
  <c r="AV140" i="1"/>
  <c r="AW140" i="1" s="1"/>
  <c r="AO140" i="1"/>
  <c r="AP140" i="1" s="1"/>
  <c r="AJ140" i="1"/>
  <c r="AK140" i="1" s="1"/>
  <c r="AE140" i="1"/>
  <c r="AF140" i="1" s="1"/>
  <c r="Z140" i="1"/>
  <c r="AA140" i="1" s="1"/>
  <c r="T140" i="1"/>
  <c r="O140" i="1"/>
  <c r="BK139" i="1"/>
  <c r="BL139" i="1" s="1"/>
  <c r="BF139" i="1"/>
  <c r="BG139" i="1" s="1"/>
  <c r="BA139" i="1"/>
  <c r="BB139" i="1" s="1"/>
  <c r="AV139" i="1"/>
  <c r="AW139" i="1" s="1"/>
  <c r="AO139" i="1"/>
  <c r="AP139" i="1" s="1"/>
  <c r="AK139" i="1"/>
  <c r="AJ139" i="1"/>
  <c r="AF139" i="1"/>
  <c r="AE139" i="1"/>
  <c r="Z139" i="1"/>
  <c r="AA139" i="1" s="1"/>
  <c r="T139" i="1"/>
  <c r="O139" i="1"/>
  <c r="BK138" i="1"/>
  <c r="BL138" i="1" s="1"/>
  <c r="BF138" i="1"/>
  <c r="BG138" i="1" s="1"/>
  <c r="BA138" i="1"/>
  <c r="BB138" i="1" s="1"/>
  <c r="AV138" i="1"/>
  <c r="AW138" i="1" s="1"/>
  <c r="AO138" i="1"/>
  <c r="AP138" i="1" s="1"/>
  <c r="AJ138" i="1"/>
  <c r="AK138" i="1" s="1"/>
  <c r="AE138" i="1"/>
  <c r="Z138" i="1"/>
  <c r="AA138" i="1" s="1"/>
  <c r="T138" i="1"/>
  <c r="O138" i="1"/>
  <c r="BK137" i="1"/>
  <c r="BL137" i="1" s="1"/>
  <c r="BG137" i="1"/>
  <c r="BF137" i="1"/>
  <c r="BB137" i="1"/>
  <c r="BA137" i="1"/>
  <c r="AV137" i="1"/>
  <c r="AW137" i="1" s="1"/>
  <c r="AO137" i="1"/>
  <c r="AP137" i="1" s="1"/>
  <c r="AJ137" i="1"/>
  <c r="AK137" i="1" s="1"/>
  <c r="AF137" i="1"/>
  <c r="AE137" i="1"/>
  <c r="Z137" i="1"/>
  <c r="AA137" i="1" s="1"/>
  <c r="T137" i="1"/>
  <c r="O137" i="1"/>
  <c r="BL136" i="1"/>
  <c r="BK136" i="1"/>
  <c r="BG136" i="1"/>
  <c r="BF136" i="1"/>
  <c r="BA136" i="1"/>
  <c r="BB136" i="1" s="1"/>
  <c r="AV136" i="1"/>
  <c r="AO136" i="1"/>
  <c r="AP136" i="1" s="1"/>
  <c r="AJ136" i="1"/>
  <c r="AK136" i="1" s="1"/>
  <c r="AE136" i="1"/>
  <c r="AF136" i="1" s="1"/>
  <c r="Z136" i="1"/>
  <c r="AA136" i="1" s="1"/>
  <c r="T136" i="1"/>
  <c r="O136" i="1"/>
  <c r="U136" i="1" s="1"/>
  <c r="BL135" i="1"/>
  <c r="BK135" i="1"/>
  <c r="BG135" i="1"/>
  <c r="BF135" i="1"/>
  <c r="BB135" i="1"/>
  <c r="BA135" i="1"/>
  <c r="AV135" i="1"/>
  <c r="AW135" i="1" s="1"/>
  <c r="AP135" i="1"/>
  <c r="AO135" i="1"/>
  <c r="AJ135" i="1"/>
  <c r="AK135" i="1" s="1"/>
  <c r="AF135" i="1"/>
  <c r="AE135" i="1"/>
  <c r="AA135" i="1"/>
  <c r="Z135" i="1"/>
  <c r="T135" i="1"/>
  <c r="U135" i="1" s="1"/>
  <c r="O135" i="1"/>
  <c r="BK134" i="1"/>
  <c r="BL134" i="1" s="1"/>
  <c r="BF134" i="1"/>
  <c r="BG134" i="1" s="1"/>
  <c r="BA134" i="1"/>
  <c r="BB134" i="1" s="1"/>
  <c r="AV134" i="1"/>
  <c r="AW134" i="1" s="1"/>
  <c r="AO134" i="1"/>
  <c r="AP134" i="1" s="1"/>
  <c r="AJ134" i="1"/>
  <c r="AK134" i="1" s="1"/>
  <c r="AE134" i="1"/>
  <c r="AF134" i="1" s="1"/>
  <c r="Z134" i="1"/>
  <c r="U134" i="1"/>
  <c r="T134" i="1"/>
  <c r="O134" i="1"/>
  <c r="BK133" i="1"/>
  <c r="BL133" i="1" s="1"/>
  <c r="BF133" i="1"/>
  <c r="BG133" i="1" s="1"/>
  <c r="BA133" i="1"/>
  <c r="BB133" i="1" s="1"/>
  <c r="AV133" i="1"/>
  <c r="AW133" i="1" s="1"/>
  <c r="AO133" i="1"/>
  <c r="AP133" i="1" s="1"/>
  <c r="AJ133" i="1"/>
  <c r="AK133" i="1" s="1"/>
  <c r="AE133" i="1"/>
  <c r="AF133" i="1" s="1"/>
  <c r="Z133" i="1"/>
  <c r="AA133" i="1" s="1"/>
  <c r="T133" i="1"/>
  <c r="U133" i="1" s="1"/>
  <c r="O133" i="1"/>
  <c r="BK132" i="1"/>
  <c r="BL132" i="1" s="1"/>
  <c r="BF132" i="1"/>
  <c r="BG132" i="1" s="1"/>
  <c r="BA132" i="1"/>
  <c r="BB132" i="1" s="1"/>
  <c r="AV132" i="1"/>
  <c r="AW132" i="1" s="1"/>
  <c r="AO132" i="1"/>
  <c r="AP132" i="1" s="1"/>
  <c r="AK132" i="1"/>
  <c r="AJ132" i="1"/>
  <c r="AF132" i="1"/>
  <c r="AE132" i="1"/>
  <c r="Z132" i="1"/>
  <c r="AA132" i="1" s="1"/>
  <c r="T132" i="1"/>
  <c r="O132" i="1"/>
  <c r="BL131" i="1"/>
  <c r="BK131" i="1"/>
  <c r="BF131" i="1"/>
  <c r="BG131" i="1" s="1"/>
  <c r="BA131" i="1"/>
  <c r="BB131" i="1" s="1"/>
  <c r="AV131" i="1"/>
  <c r="AW131" i="1" s="1"/>
  <c r="AP131" i="1"/>
  <c r="AO131" i="1"/>
  <c r="AJ131" i="1"/>
  <c r="AK131" i="1" s="1"/>
  <c r="AE131" i="1"/>
  <c r="AF131" i="1" s="1"/>
  <c r="Z131" i="1"/>
  <c r="AA131" i="1" s="1"/>
  <c r="T131" i="1"/>
  <c r="O131" i="1"/>
  <c r="U131" i="1" s="1"/>
  <c r="BK130" i="1"/>
  <c r="BL130" i="1" s="1"/>
  <c r="BF130" i="1"/>
  <c r="BG130" i="1" s="1"/>
  <c r="BA130" i="1"/>
  <c r="BB130" i="1" s="1"/>
  <c r="AV130" i="1"/>
  <c r="AW130" i="1" s="1"/>
  <c r="AO130" i="1"/>
  <c r="AP130" i="1" s="1"/>
  <c r="AK130" i="1"/>
  <c r="AJ130" i="1"/>
  <c r="AF130" i="1"/>
  <c r="AE130" i="1"/>
  <c r="Z130" i="1"/>
  <c r="AA130" i="1" s="1"/>
  <c r="T130" i="1"/>
  <c r="O130" i="1"/>
  <c r="BK129" i="1"/>
  <c r="BL129" i="1" s="1"/>
  <c r="BF129" i="1"/>
  <c r="BG129" i="1" s="1"/>
  <c r="BA129" i="1"/>
  <c r="BB129" i="1" s="1"/>
  <c r="AV129" i="1"/>
  <c r="AO129" i="1"/>
  <c r="AP129" i="1" s="1"/>
  <c r="AJ129" i="1"/>
  <c r="AK129" i="1" s="1"/>
  <c r="AE129" i="1"/>
  <c r="AF129" i="1" s="1"/>
  <c r="Z129" i="1"/>
  <c r="AA129" i="1" s="1"/>
  <c r="T129" i="1"/>
  <c r="O129" i="1"/>
  <c r="BL128" i="1"/>
  <c r="BK128" i="1"/>
  <c r="BF128" i="1"/>
  <c r="BG128" i="1" s="1"/>
  <c r="BA128" i="1"/>
  <c r="BB128" i="1" s="1"/>
  <c r="AW128" i="1"/>
  <c r="AV128" i="1"/>
  <c r="AP128" i="1"/>
  <c r="AO128" i="1"/>
  <c r="AJ128" i="1"/>
  <c r="AK128" i="1" s="1"/>
  <c r="AE128" i="1"/>
  <c r="AF128" i="1" s="1"/>
  <c r="Z128" i="1"/>
  <c r="AA128" i="1" s="1"/>
  <c r="T128" i="1"/>
  <c r="O128" i="1"/>
  <c r="BK127" i="1"/>
  <c r="BL127" i="1" s="1"/>
  <c r="BF127" i="1"/>
  <c r="BG127" i="1" s="1"/>
  <c r="BA127" i="1"/>
  <c r="BB127" i="1" s="1"/>
  <c r="AV127" i="1"/>
  <c r="AW127" i="1" s="1"/>
  <c r="AO127" i="1"/>
  <c r="AP127" i="1" s="1"/>
  <c r="AJ127" i="1"/>
  <c r="AK127" i="1" s="1"/>
  <c r="AE127" i="1"/>
  <c r="AF127" i="1" s="1"/>
  <c r="Z127" i="1"/>
  <c r="AA127" i="1" s="1"/>
  <c r="T127" i="1"/>
  <c r="U127" i="1" s="1"/>
  <c r="O127" i="1"/>
  <c r="BK126" i="1"/>
  <c r="BL126" i="1" s="1"/>
  <c r="BF126" i="1"/>
  <c r="BG126" i="1" s="1"/>
  <c r="BB126" i="1"/>
  <c r="BA126" i="1"/>
  <c r="AW126" i="1"/>
  <c r="AV126" i="1"/>
  <c r="AO126" i="1"/>
  <c r="AP126" i="1" s="1"/>
  <c r="AK126" i="1"/>
  <c r="AJ126" i="1"/>
  <c r="AF126" i="1"/>
  <c r="AE126" i="1"/>
  <c r="Z126" i="1"/>
  <c r="AA126" i="1" s="1"/>
  <c r="U126" i="1"/>
  <c r="T126" i="1"/>
  <c r="O126" i="1"/>
  <c r="BK125" i="1"/>
  <c r="BL125" i="1" s="1"/>
  <c r="BF125" i="1"/>
  <c r="BG125" i="1" s="1"/>
  <c r="BA125" i="1"/>
  <c r="BB125" i="1" s="1"/>
  <c r="AV125" i="1"/>
  <c r="AW125" i="1" s="1"/>
  <c r="AO125" i="1"/>
  <c r="AP125" i="1" s="1"/>
  <c r="AJ125" i="1"/>
  <c r="AK125" i="1" s="1"/>
  <c r="AE125" i="1"/>
  <c r="AF125" i="1" s="1"/>
  <c r="Z125" i="1"/>
  <c r="AA125" i="1" s="1"/>
  <c r="T125" i="1"/>
  <c r="U125" i="1" s="1"/>
  <c r="O125" i="1"/>
  <c r="BL124" i="1"/>
  <c r="BK124" i="1"/>
  <c r="BF124" i="1"/>
  <c r="BG124" i="1" s="1"/>
  <c r="BA124" i="1"/>
  <c r="BB124" i="1" s="1"/>
  <c r="AV124" i="1"/>
  <c r="AP124" i="1"/>
  <c r="AO124" i="1"/>
  <c r="AJ124" i="1"/>
  <c r="AK124" i="1" s="1"/>
  <c r="AF124" i="1"/>
  <c r="AE124" i="1"/>
  <c r="AA124" i="1"/>
  <c r="Z124" i="1"/>
  <c r="T124" i="1"/>
  <c r="U124" i="1" s="1"/>
  <c r="O124" i="1"/>
  <c r="BK123" i="1"/>
  <c r="BL123" i="1" s="1"/>
  <c r="BF123" i="1"/>
  <c r="BG123" i="1" s="1"/>
  <c r="BA123" i="1"/>
  <c r="BB123" i="1" s="1"/>
  <c r="AV123" i="1"/>
  <c r="AW123" i="1" s="1"/>
  <c r="AO123" i="1"/>
  <c r="AP123" i="1" s="1"/>
  <c r="AJ123" i="1"/>
  <c r="AK123" i="1" s="1"/>
  <c r="AF123" i="1"/>
  <c r="AE123" i="1"/>
  <c r="Z123" i="1"/>
  <c r="AA123" i="1" s="1"/>
  <c r="T123" i="1"/>
  <c r="O123" i="1"/>
  <c r="BL122" i="1"/>
  <c r="BK122" i="1"/>
  <c r="BF122" i="1"/>
  <c r="BG122" i="1" s="1"/>
  <c r="BA122" i="1"/>
  <c r="BB122" i="1" s="1"/>
  <c r="AW122" i="1"/>
  <c r="AV122" i="1"/>
  <c r="AO122" i="1"/>
  <c r="AP122" i="1" s="1"/>
  <c r="AJ122" i="1"/>
  <c r="AK122" i="1" s="1"/>
  <c r="AE122" i="1"/>
  <c r="AF122" i="1" s="1"/>
  <c r="Z122" i="1"/>
  <c r="T122" i="1"/>
  <c r="O122" i="1"/>
  <c r="BK121" i="1"/>
  <c r="BL121" i="1" s="1"/>
  <c r="BF121" i="1"/>
  <c r="BG121" i="1" s="1"/>
  <c r="BB121" i="1"/>
  <c r="BA121" i="1"/>
  <c r="AV121" i="1"/>
  <c r="AW121" i="1" s="1"/>
  <c r="AO121" i="1"/>
  <c r="AP121" i="1" s="1"/>
  <c r="AJ121" i="1"/>
  <c r="AK121" i="1" s="1"/>
  <c r="AE121" i="1"/>
  <c r="AF121" i="1" s="1"/>
  <c r="Z121" i="1"/>
  <c r="AA121" i="1" s="1"/>
  <c r="T121" i="1"/>
  <c r="O121" i="1"/>
  <c r="BL120" i="1"/>
  <c r="BK120" i="1"/>
  <c r="BG120" i="1"/>
  <c r="BF120" i="1"/>
  <c r="BA120" i="1"/>
  <c r="BB120" i="1" s="1"/>
  <c r="AW120" i="1"/>
  <c r="AV120" i="1"/>
  <c r="AO120" i="1"/>
  <c r="AP120" i="1" s="1"/>
  <c r="AJ120" i="1"/>
  <c r="AK120" i="1" s="1"/>
  <c r="AF120" i="1"/>
  <c r="AE120" i="1"/>
  <c r="Z120" i="1"/>
  <c r="AA120" i="1" s="1"/>
  <c r="T120" i="1"/>
  <c r="O120" i="1"/>
  <c r="BK119" i="1"/>
  <c r="BL119" i="1" s="1"/>
  <c r="BF119" i="1"/>
  <c r="BG119" i="1" s="1"/>
  <c r="BA119" i="1"/>
  <c r="BB119" i="1" s="1"/>
  <c r="AV119" i="1"/>
  <c r="AW119" i="1" s="1"/>
  <c r="AO119" i="1"/>
  <c r="AP119" i="1" s="1"/>
  <c r="AJ119" i="1"/>
  <c r="AK119" i="1" s="1"/>
  <c r="AE119" i="1"/>
  <c r="AF119" i="1" s="1"/>
  <c r="Z119" i="1"/>
  <c r="AA119" i="1" s="1"/>
  <c r="T119" i="1"/>
  <c r="O119" i="1"/>
  <c r="BK118" i="1"/>
  <c r="BL118" i="1" s="1"/>
  <c r="BF118" i="1"/>
  <c r="BG118" i="1" s="1"/>
  <c r="BB118" i="1"/>
  <c r="BA118" i="1"/>
  <c r="AV118" i="1"/>
  <c r="AP118" i="1"/>
  <c r="AO118" i="1"/>
  <c r="AK118" i="1"/>
  <c r="AJ118" i="1"/>
  <c r="AF118" i="1"/>
  <c r="AE118" i="1"/>
  <c r="Z118" i="1"/>
  <c r="U118" i="1"/>
  <c r="T118" i="1"/>
  <c r="O118" i="1"/>
  <c r="BK117" i="1"/>
  <c r="BL117" i="1" s="1"/>
  <c r="BF117" i="1"/>
  <c r="BG117" i="1" s="1"/>
  <c r="BA117" i="1"/>
  <c r="BB117" i="1" s="1"/>
  <c r="AV117" i="1"/>
  <c r="AW117" i="1" s="1"/>
  <c r="AO117" i="1"/>
  <c r="AP117" i="1" s="1"/>
  <c r="AJ117" i="1"/>
  <c r="AK117" i="1" s="1"/>
  <c r="AE117" i="1"/>
  <c r="AF117" i="1" s="1"/>
  <c r="Z117" i="1"/>
  <c r="T117" i="1"/>
  <c r="U117" i="1" s="1"/>
  <c r="O117" i="1"/>
  <c r="BL116" i="1"/>
  <c r="BK116" i="1"/>
  <c r="BF116" i="1"/>
  <c r="BG116" i="1" s="1"/>
  <c r="BB116" i="1"/>
  <c r="BA116" i="1"/>
  <c r="AV116" i="1"/>
  <c r="AW116" i="1" s="1"/>
  <c r="AP116" i="1"/>
  <c r="AO116" i="1"/>
  <c r="AK116" i="1"/>
  <c r="AJ116" i="1"/>
  <c r="AE116" i="1"/>
  <c r="AF116" i="1" s="1"/>
  <c r="Z116" i="1"/>
  <c r="T116" i="1"/>
  <c r="U116" i="1" s="1"/>
  <c r="O116" i="1"/>
  <c r="BK115" i="1"/>
  <c r="BL115" i="1" s="1"/>
  <c r="BF115" i="1"/>
  <c r="BG115" i="1" s="1"/>
  <c r="BA115" i="1"/>
  <c r="BB115" i="1" s="1"/>
  <c r="AV115" i="1"/>
  <c r="AO115" i="1"/>
  <c r="AP115" i="1" s="1"/>
  <c r="AJ115" i="1"/>
  <c r="AK115" i="1" s="1"/>
  <c r="AE115" i="1"/>
  <c r="AF115" i="1" s="1"/>
  <c r="Z115" i="1"/>
  <c r="AA115" i="1" s="1"/>
  <c r="T115" i="1"/>
  <c r="O115" i="1"/>
  <c r="U115" i="1" s="1"/>
  <c r="BL114" i="1"/>
  <c r="BK114" i="1"/>
  <c r="BF114" i="1"/>
  <c r="BG114" i="1" s="1"/>
  <c r="BB114" i="1"/>
  <c r="BA114" i="1"/>
  <c r="AV114" i="1"/>
  <c r="AW114" i="1" s="1"/>
  <c r="AP114" i="1"/>
  <c r="AO114" i="1"/>
  <c r="AJ114" i="1"/>
  <c r="AK114" i="1" s="1"/>
  <c r="AE114" i="1"/>
  <c r="AF114" i="1" s="1"/>
  <c r="AA114" i="1"/>
  <c r="Z114" i="1"/>
  <c r="T114" i="1"/>
  <c r="O114" i="1"/>
  <c r="BK113" i="1"/>
  <c r="BL113" i="1" s="1"/>
  <c r="BF113" i="1"/>
  <c r="BG113" i="1" s="1"/>
  <c r="BA113" i="1"/>
  <c r="BB113" i="1" s="1"/>
  <c r="AV113" i="1"/>
  <c r="AW113" i="1" s="1"/>
  <c r="AO113" i="1"/>
  <c r="AP113" i="1" s="1"/>
  <c r="AJ113" i="1"/>
  <c r="AK113" i="1" s="1"/>
  <c r="AE113" i="1"/>
  <c r="AF113" i="1" s="1"/>
  <c r="Z113" i="1"/>
  <c r="AA113" i="1" s="1"/>
  <c r="T113" i="1"/>
  <c r="O113" i="1"/>
  <c r="U113" i="1" s="1"/>
  <c r="BK112" i="1"/>
  <c r="BL112" i="1" s="1"/>
  <c r="BF112" i="1"/>
  <c r="BG112" i="1" s="1"/>
  <c r="BB112" i="1"/>
  <c r="BA112" i="1"/>
  <c r="AW112" i="1"/>
  <c r="AV112" i="1"/>
  <c r="AP112" i="1"/>
  <c r="AO112" i="1"/>
  <c r="AJ112" i="1"/>
  <c r="AK112" i="1" s="1"/>
  <c r="AF112" i="1"/>
  <c r="AE112" i="1"/>
  <c r="AA112" i="1"/>
  <c r="Z112" i="1"/>
  <c r="T112" i="1"/>
  <c r="O112" i="1"/>
  <c r="U112" i="1" s="1"/>
  <c r="BK111" i="1"/>
  <c r="BL111" i="1" s="1"/>
  <c r="BF111" i="1"/>
  <c r="BG111" i="1" s="1"/>
  <c r="BA111" i="1"/>
  <c r="BB111" i="1" s="1"/>
  <c r="AV111" i="1"/>
  <c r="AW111" i="1" s="1"/>
  <c r="AP111" i="1"/>
  <c r="AO111" i="1"/>
  <c r="AJ111" i="1"/>
  <c r="AK111" i="1" s="1"/>
  <c r="AE111" i="1"/>
  <c r="AF111" i="1" s="1"/>
  <c r="Z111" i="1"/>
  <c r="AA111" i="1" s="1"/>
  <c r="T111" i="1"/>
  <c r="O111" i="1"/>
  <c r="BK110" i="1"/>
  <c r="BL110" i="1" s="1"/>
  <c r="BG110" i="1"/>
  <c r="BF110" i="1"/>
  <c r="BA110" i="1"/>
  <c r="BB110" i="1" s="1"/>
  <c r="AV110" i="1"/>
  <c r="AP110" i="1"/>
  <c r="AO110" i="1"/>
  <c r="AJ110" i="1"/>
  <c r="AK110" i="1" s="1"/>
  <c r="AF110" i="1"/>
  <c r="AE110" i="1"/>
  <c r="Z110" i="1"/>
  <c r="AA110" i="1" s="1"/>
  <c r="T110" i="1"/>
  <c r="U110" i="1" s="1"/>
  <c r="O110" i="1"/>
  <c r="BK109" i="1"/>
  <c r="BL109" i="1" s="1"/>
  <c r="BF109" i="1"/>
  <c r="BG109" i="1" s="1"/>
  <c r="BA109" i="1"/>
  <c r="BB109" i="1" s="1"/>
  <c r="AV109" i="1"/>
  <c r="AW109" i="1" s="1"/>
  <c r="AO109" i="1"/>
  <c r="AP109" i="1" s="1"/>
  <c r="AJ109" i="1"/>
  <c r="AK109" i="1" s="1"/>
  <c r="AE109" i="1"/>
  <c r="AF109" i="1" s="1"/>
  <c r="Z109" i="1"/>
  <c r="AA109" i="1" s="1"/>
  <c r="T109" i="1"/>
  <c r="O109" i="1"/>
  <c r="BL108" i="1"/>
  <c r="BK108" i="1"/>
  <c r="BF108" i="1"/>
  <c r="BG108" i="1" s="1"/>
  <c r="BB108" i="1"/>
  <c r="BA108" i="1"/>
  <c r="AV108" i="1"/>
  <c r="AO108" i="1"/>
  <c r="AP108" i="1" s="1"/>
  <c r="AK108" i="1"/>
  <c r="AJ108" i="1"/>
  <c r="AF108" i="1"/>
  <c r="AE108" i="1"/>
  <c r="Z108" i="1"/>
  <c r="T108" i="1"/>
  <c r="O108" i="1"/>
  <c r="U108" i="1" s="1"/>
  <c r="BK107" i="1"/>
  <c r="BL107" i="1" s="1"/>
  <c r="BF107" i="1"/>
  <c r="BG107" i="1" s="1"/>
  <c r="BA107" i="1"/>
  <c r="BB107" i="1" s="1"/>
  <c r="AV107" i="1"/>
  <c r="AW107" i="1" s="1"/>
  <c r="AO107" i="1"/>
  <c r="AP107" i="1" s="1"/>
  <c r="AJ107" i="1"/>
  <c r="AK107" i="1" s="1"/>
  <c r="AE107" i="1"/>
  <c r="AF107" i="1" s="1"/>
  <c r="Z107" i="1"/>
  <c r="AA107" i="1" s="1"/>
  <c r="T107" i="1"/>
  <c r="O107" i="1"/>
  <c r="U107" i="1" s="1"/>
  <c r="BK106" i="1"/>
  <c r="BL106" i="1" s="1"/>
  <c r="BF106" i="1"/>
  <c r="BG106" i="1" s="1"/>
  <c r="BA106" i="1"/>
  <c r="BB106" i="1" s="1"/>
  <c r="AV106" i="1"/>
  <c r="AW106" i="1" s="1"/>
  <c r="AP106" i="1"/>
  <c r="AO106" i="1"/>
  <c r="AJ106" i="1"/>
  <c r="AK106" i="1" s="1"/>
  <c r="AE106" i="1"/>
  <c r="AF106" i="1" s="1"/>
  <c r="AA106" i="1"/>
  <c r="Z106" i="1"/>
  <c r="T106" i="1"/>
  <c r="O106" i="1"/>
  <c r="BK105" i="1"/>
  <c r="BL105" i="1" s="1"/>
  <c r="BF105" i="1"/>
  <c r="BG105" i="1" s="1"/>
  <c r="BA105" i="1"/>
  <c r="BB105" i="1" s="1"/>
  <c r="AV105" i="1"/>
  <c r="AW105" i="1" s="1"/>
  <c r="AO105" i="1"/>
  <c r="AP105" i="1" s="1"/>
  <c r="AJ105" i="1"/>
  <c r="AK105" i="1" s="1"/>
  <c r="AE105" i="1"/>
  <c r="AF105" i="1" s="1"/>
  <c r="Z105" i="1"/>
  <c r="AA105" i="1" s="1"/>
  <c r="T105" i="1"/>
  <c r="O105" i="1"/>
  <c r="BK104" i="1"/>
  <c r="BL104" i="1" s="1"/>
  <c r="BF104" i="1"/>
  <c r="BG104" i="1" s="1"/>
  <c r="BB104" i="1"/>
  <c r="BA104" i="1"/>
  <c r="AV104" i="1"/>
  <c r="BM104" i="1" s="1"/>
  <c r="BN104" i="1" s="1"/>
  <c r="AO104" i="1"/>
  <c r="AP104" i="1" s="1"/>
  <c r="AK104" i="1"/>
  <c r="AJ104" i="1"/>
  <c r="AE104" i="1"/>
  <c r="AF104" i="1" s="1"/>
  <c r="Z104" i="1"/>
  <c r="AA104" i="1" s="1"/>
  <c r="T104" i="1"/>
  <c r="O104" i="1"/>
  <c r="U104" i="1" s="1"/>
  <c r="BK103" i="1"/>
  <c r="BL103" i="1" s="1"/>
  <c r="BF103" i="1"/>
  <c r="BG103" i="1" s="1"/>
  <c r="BA103" i="1"/>
  <c r="BB103" i="1" s="1"/>
  <c r="AV103" i="1"/>
  <c r="AW103" i="1" s="1"/>
  <c r="AO103" i="1"/>
  <c r="AP103" i="1" s="1"/>
  <c r="AJ103" i="1"/>
  <c r="AK103" i="1" s="1"/>
  <c r="AE103" i="1"/>
  <c r="AF103" i="1" s="1"/>
  <c r="Z103" i="1"/>
  <c r="AA103" i="1" s="1"/>
  <c r="T103" i="1"/>
  <c r="O103" i="1"/>
  <c r="BK102" i="1"/>
  <c r="BL102" i="1" s="1"/>
  <c r="BF102" i="1"/>
  <c r="BG102" i="1" s="1"/>
  <c r="BB102" i="1"/>
  <c r="BA102" i="1"/>
  <c r="AW102" i="1"/>
  <c r="AV102" i="1"/>
  <c r="AO102" i="1"/>
  <c r="AP102" i="1" s="1"/>
  <c r="AJ102" i="1"/>
  <c r="AK102" i="1" s="1"/>
  <c r="AE102" i="1"/>
  <c r="AF102" i="1" s="1"/>
  <c r="Z102" i="1"/>
  <c r="T102" i="1"/>
  <c r="O102" i="1"/>
  <c r="U102" i="1" s="1"/>
  <c r="BK101" i="1"/>
  <c r="BL101" i="1" s="1"/>
  <c r="BF101" i="1"/>
  <c r="BG101" i="1" s="1"/>
  <c r="BA101" i="1"/>
  <c r="BB101" i="1" s="1"/>
  <c r="AV101" i="1"/>
  <c r="AW101" i="1" s="1"/>
  <c r="AO101" i="1"/>
  <c r="AP101" i="1" s="1"/>
  <c r="AJ101" i="1"/>
  <c r="AK101" i="1" s="1"/>
  <c r="AE101" i="1"/>
  <c r="AF101" i="1" s="1"/>
  <c r="Z101" i="1"/>
  <c r="T101" i="1"/>
  <c r="O101" i="1"/>
  <c r="BL100" i="1"/>
  <c r="BK100" i="1"/>
  <c r="BG100" i="1"/>
  <c r="BF100" i="1"/>
  <c r="BA100" i="1"/>
  <c r="BB100" i="1" s="1"/>
  <c r="AV100" i="1"/>
  <c r="AW100" i="1" s="1"/>
  <c r="AO100" i="1"/>
  <c r="AP100" i="1" s="1"/>
  <c r="AJ100" i="1"/>
  <c r="AK100" i="1" s="1"/>
  <c r="AE100" i="1"/>
  <c r="AF100" i="1" s="1"/>
  <c r="AA100" i="1"/>
  <c r="Z100" i="1"/>
  <c r="T100" i="1"/>
  <c r="O100" i="1"/>
  <c r="U100" i="1" s="1"/>
  <c r="BK99" i="1"/>
  <c r="BL99" i="1" s="1"/>
  <c r="BF99" i="1"/>
  <c r="BG99" i="1" s="1"/>
  <c r="BA99" i="1"/>
  <c r="BB99" i="1" s="1"/>
  <c r="AV99" i="1"/>
  <c r="AO99" i="1"/>
  <c r="AP99" i="1" s="1"/>
  <c r="AJ99" i="1"/>
  <c r="AK99" i="1" s="1"/>
  <c r="AE99" i="1"/>
  <c r="AF99" i="1" s="1"/>
  <c r="Z99" i="1"/>
  <c r="AA99" i="1" s="1"/>
  <c r="T99" i="1"/>
  <c r="O99" i="1"/>
  <c r="BL98" i="1"/>
  <c r="BK98" i="1"/>
  <c r="BF98" i="1"/>
  <c r="BG98" i="1" s="1"/>
  <c r="BA98" i="1"/>
  <c r="BB98" i="1" s="1"/>
  <c r="AW98" i="1"/>
  <c r="AV98" i="1"/>
  <c r="AP98" i="1"/>
  <c r="AO98" i="1"/>
  <c r="AJ98" i="1"/>
  <c r="AK98" i="1" s="1"/>
  <c r="AF98" i="1"/>
  <c r="AE98" i="1"/>
  <c r="Z98" i="1"/>
  <c r="AA98" i="1" s="1"/>
  <c r="T98" i="1"/>
  <c r="O98" i="1"/>
  <c r="U98" i="1" s="1"/>
  <c r="BK97" i="1"/>
  <c r="BL97" i="1" s="1"/>
  <c r="BF97" i="1"/>
  <c r="BG97" i="1" s="1"/>
  <c r="BA97" i="1"/>
  <c r="BB97" i="1" s="1"/>
  <c r="AV97" i="1"/>
  <c r="AW97" i="1" s="1"/>
  <c r="AO97" i="1"/>
  <c r="AP97" i="1" s="1"/>
  <c r="AK97" i="1"/>
  <c r="AJ97" i="1"/>
  <c r="AE97" i="1"/>
  <c r="AF97" i="1" s="1"/>
  <c r="Z97" i="1"/>
  <c r="AA97" i="1" s="1"/>
  <c r="T97" i="1"/>
  <c r="O97" i="1"/>
  <c r="U97" i="1" s="1"/>
  <c r="BK96" i="1"/>
  <c r="BL96" i="1" s="1"/>
  <c r="BG96" i="1"/>
  <c r="BF96" i="1"/>
  <c r="BB96" i="1"/>
  <c r="BA96" i="1"/>
  <c r="AV96" i="1"/>
  <c r="AW96" i="1" s="1"/>
  <c r="AP96" i="1"/>
  <c r="AO96" i="1"/>
  <c r="AK96" i="1"/>
  <c r="AJ96" i="1"/>
  <c r="AE96" i="1"/>
  <c r="AF96" i="1" s="1"/>
  <c r="Z96" i="1"/>
  <c r="AA96" i="1" s="1"/>
  <c r="T96" i="1"/>
  <c r="O96" i="1"/>
  <c r="U96" i="1" s="1"/>
  <c r="BK95" i="1"/>
  <c r="BL95" i="1" s="1"/>
  <c r="BF95" i="1"/>
  <c r="BG95" i="1" s="1"/>
  <c r="BA95" i="1"/>
  <c r="BB95" i="1" s="1"/>
  <c r="AV95" i="1"/>
  <c r="AW95" i="1" s="1"/>
  <c r="AO95" i="1"/>
  <c r="AP95" i="1" s="1"/>
  <c r="AJ95" i="1"/>
  <c r="AK95" i="1" s="1"/>
  <c r="AE95" i="1"/>
  <c r="AF95" i="1" s="1"/>
  <c r="Z95" i="1"/>
  <c r="AA95" i="1" s="1"/>
  <c r="T95" i="1"/>
  <c r="O95" i="1"/>
  <c r="BK94" i="1"/>
  <c r="BL94" i="1" s="1"/>
  <c r="BF94" i="1"/>
  <c r="BG94" i="1" s="1"/>
  <c r="BB94" i="1"/>
  <c r="BA94" i="1"/>
  <c r="AW94" i="1"/>
  <c r="AV94" i="1"/>
  <c r="AO94" i="1"/>
  <c r="AP94" i="1" s="1"/>
  <c r="AJ94" i="1"/>
  <c r="AK94" i="1" s="1"/>
  <c r="AE94" i="1"/>
  <c r="AF94" i="1" s="1"/>
  <c r="Z94" i="1"/>
  <c r="AA94" i="1" s="1"/>
  <c r="T94" i="1"/>
  <c r="O94" i="1"/>
  <c r="U94" i="1" s="1"/>
  <c r="BK93" i="1"/>
  <c r="BL93" i="1" s="1"/>
  <c r="BF93" i="1"/>
  <c r="BG93" i="1" s="1"/>
  <c r="BA93" i="1"/>
  <c r="BB93" i="1" s="1"/>
  <c r="AV93" i="1"/>
  <c r="AW93" i="1" s="1"/>
  <c r="AO93" i="1"/>
  <c r="AP93" i="1" s="1"/>
  <c r="AJ93" i="1"/>
  <c r="AK93" i="1" s="1"/>
  <c r="AE93" i="1"/>
  <c r="AF93" i="1" s="1"/>
  <c r="Z93" i="1"/>
  <c r="AA93" i="1" s="1"/>
  <c r="T93" i="1"/>
  <c r="O93" i="1"/>
  <c r="BL92" i="1"/>
  <c r="BK92" i="1"/>
  <c r="BG92" i="1"/>
  <c r="BF92" i="1"/>
  <c r="BA92" i="1"/>
  <c r="BB92" i="1" s="1"/>
  <c r="AV92" i="1"/>
  <c r="AO92" i="1"/>
  <c r="AP92" i="1" s="1"/>
  <c r="AJ92" i="1"/>
  <c r="AK92" i="1" s="1"/>
  <c r="AE92" i="1"/>
  <c r="AF92" i="1" s="1"/>
  <c r="AA92" i="1"/>
  <c r="Z92" i="1"/>
  <c r="T92" i="1"/>
  <c r="O92" i="1"/>
  <c r="U92" i="1" s="1"/>
  <c r="BK91" i="1"/>
  <c r="BL91" i="1" s="1"/>
  <c r="BF91" i="1"/>
  <c r="BG91" i="1" s="1"/>
  <c r="BA91" i="1"/>
  <c r="BB91" i="1" s="1"/>
  <c r="AV91" i="1"/>
  <c r="AW91" i="1" s="1"/>
  <c r="AO91" i="1"/>
  <c r="AP91" i="1" s="1"/>
  <c r="AJ91" i="1"/>
  <c r="AK91" i="1" s="1"/>
  <c r="AE91" i="1"/>
  <c r="AF91" i="1" s="1"/>
  <c r="Z91" i="1"/>
  <c r="AA91" i="1" s="1"/>
  <c r="T91" i="1"/>
  <c r="O91" i="1"/>
  <c r="U91" i="1" s="1"/>
  <c r="BL90" i="1"/>
  <c r="BK90" i="1"/>
  <c r="BF90" i="1"/>
  <c r="BG90" i="1" s="1"/>
  <c r="BA90" i="1"/>
  <c r="BB90" i="1" s="1"/>
  <c r="AW90" i="1"/>
  <c r="AV90" i="1"/>
  <c r="AP90" i="1"/>
  <c r="AO90" i="1"/>
  <c r="AJ90" i="1"/>
  <c r="AK90" i="1" s="1"/>
  <c r="AE90" i="1"/>
  <c r="AF90" i="1" s="1"/>
  <c r="AA90" i="1"/>
  <c r="Z90" i="1"/>
  <c r="T90" i="1"/>
  <c r="O90" i="1"/>
  <c r="U90" i="1" s="1"/>
  <c r="BK89" i="1"/>
  <c r="BL89" i="1" s="1"/>
  <c r="BF89" i="1"/>
  <c r="BG89" i="1" s="1"/>
  <c r="BA89" i="1"/>
  <c r="BB89" i="1" s="1"/>
  <c r="AV89" i="1"/>
  <c r="AW89" i="1" s="1"/>
  <c r="AO89" i="1"/>
  <c r="AP89" i="1" s="1"/>
  <c r="AJ89" i="1"/>
  <c r="AK89" i="1" s="1"/>
  <c r="AE89" i="1"/>
  <c r="AF89" i="1" s="1"/>
  <c r="Z89" i="1"/>
  <c r="AA89" i="1" s="1"/>
  <c r="T89" i="1"/>
  <c r="O89" i="1"/>
  <c r="BK88" i="1"/>
  <c r="BL88" i="1" s="1"/>
  <c r="BG88" i="1"/>
  <c r="BF88" i="1"/>
  <c r="BB88" i="1"/>
  <c r="BA88" i="1"/>
  <c r="AV88" i="1"/>
  <c r="AO88" i="1"/>
  <c r="AP88" i="1" s="1"/>
  <c r="AJ88" i="1"/>
  <c r="AK88" i="1" s="1"/>
  <c r="AE88" i="1"/>
  <c r="AF88" i="1" s="1"/>
  <c r="AA88" i="1"/>
  <c r="Z88" i="1"/>
  <c r="T88" i="1"/>
  <c r="O88" i="1"/>
  <c r="U88" i="1" s="1"/>
  <c r="BK87" i="1"/>
  <c r="BL87" i="1" s="1"/>
  <c r="BF87" i="1"/>
  <c r="BG87" i="1" s="1"/>
  <c r="BA87" i="1"/>
  <c r="BB87" i="1" s="1"/>
  <c r="AV87" i="1"/>
  <c r="AW87" i="1" s="1"/>
  <c r="AP87" i="1"/>
  <c r="AO87" i="1"/>
  <c r="AJ87" i="1"/>
  <c r="AK87" i="1" s="1"/>
  <c r="AE87" i="1"/>
  <c r="AF87" i="1" s="1"/>
  <c r="Z87" i="1"/>
  <c r="AA87" i="1" s="1"/>
  <c r="T87" i="1"/>
  <c r="U87" i="1" s="1"/>
  <c r="O87" i="1"/>
  <c r="BK86" i="1"/>
  <c r="BL86" i="1" s="1"/>
  <c r="BG86" i="1"/>
  <c r="BF86" i="1"/>
  <c r="BA86" i="1"/>
  <c r="BB86" i="1" s="1"/>
  <c r="AV86" i="1"/>
  <c r="AO86" i="1"/>
  <c r="AP86" i="1" s="1"/>
  <c r="AK86" i="1"/>
  <c r="AJ86" i="1"/>
  <c r="AF86" i="1"/>
  <c r="AE86" i="1"/>
  <c r="Z86" i="1"/>
  <c r="AQ86" i="1" s="1"/>
  <c r="T86" i="1"/>
  <c r="O86" i="1"/>
  <c r="U86" i="1" s="1"/>
  <c r="BK85" i="1"/>
  <c r="BL85" i="1" s="1"/>
  <c r="BF85" i="1"/>
  <c r="BG85" i="1" s="1"/>
  <c r="BA85" i="1"/>
  <c r="BB85" i="1" s="1"/>
  <c r="AV85" i="1"/>
  <c r="AW85" i="1" s="1"/>
  <c r="AO85" i="1"/>
  <c r="AP85" i="1" s="1"/>
  <c r="AJ85" i="1"/>
  <c r="AK85" i="1" s="1"/>
  <c r="AE85" i="1"/>
  <c r="AF85" i="1" s="1"/>
  <c r="Z85" i="1"/>
  <c r="T85" i="1"/>
  <c r="U85" i="1" s="1"/>
  <c r="O85" i="1"/>
  <c r="BL84" i="1"/>
  <c r="BK84" i="1"/>
  <c r="BG84" i="1"/>
  <c r="BF84" i="1"/>
  <c r="BA84" i="1"/>
  <c r="BB84" i="1" s="1"/>
  <c r="AV84" i="1"/>
  <c r="AW84" i="1" s="1"/>
  <c r="AO84" i="1"/>
  <c r="AP84" i="1" s="1"/>
  <c r="AK84" i="1"/>
  <c r="AJ84" i="1"/>
  <c r="AF84" i="1"/>
  <c r="AE84" i="1"/>
  <c r="Z84" i="1"/>
  <c r="U84" i="1"/>
  <c r="T84" i="1"/>
  <c r="O84" i="1"/>
  <c r="BK83" i="1"/>
  <c r="BL83" i="1" s="1"/>
  <c r="BF83" i="1"/>
  <c r="BG83" i="1" s="1"/>
  <c r="BA83" i="1"/>
  <c r="BB83" i="1" s="1"/>
  <c r="AV83" i="1"/>
  <c r="AO83" i="1"/>
  <c r="AP83" i="1" s="1"/>
  <c r="AJ83" i="1"/>
  <c r="AK83" i="1" s="1"/>
  <c r="AF83" i="1"/>
  <c r="AE83" i="1"/>
  <c r="AA83" i="1"/>
  <c r="Z83" i="1"/>
  <c r="AQ83" i="1" s="1"/>
  <c r="T83" i="1"/>
  <c r="O83" i="1"/>
  <c r="U83" i="1" s="1"/>
  <c r="BK82" i="1"/>
  <c r="BL82" i="1" s="1"/>
  <c r="BG82" i="1"/>
  <c r="BF82" i="1"/>
  <c r="BA82" i="1"/>
  <c r="BB82" i="1" s="1"/>
  <c r="AW82" i="1"/>
  <c r="AV82" i="1"/>
  <c r="AP82" i="1"/>
  <c r="AO82" i="1"/>
  <c r="AJ82" i="1"/>
  <c r="AK82" i="1" s="1"/>
  <c r="AE82" i="1"/>
  <c r="AF82" i="1" s="1"/>
  <c r="Z82" i="1"/>
  <c r="AA82" i="1" s="1"/>
  <c r="T82" i="1"/>
  <c r="O82" i="1"/>
  <c r="BM81" i="1"/>
  <c r="BN81" i="1" s="1"/>
  <c r="BK81" i="1"/>
  <c r="BL81" i="1" s="1"/>
  <c r="BF81" i="1"/>
  <c r="BG81" i="1" s="1"/>
  <c r="BA81" i="1"/>
  <c r="BB81" i="1" s="1"/>
  <c r="AV81" i="1"/>
  <c r="AW81" i="1" s="1"/>
  <c r="AO81" i="1"/>
  <c r="AP81" i="1" s="1"/>
  <c r="AK81" i="1"/>
  <c r="AJ81" i="1"/>
  <c r="AF81" i="1"/>
  <c r="AE81" i="1"/>
  <c r="Z81" i="1"/>
  <c r="AA81" i="1" s="1"/>
  <c r="T81" i="1"/>
  <c r="O81" i="1"/>
  <c r="BL80" i="1"/>
  <c r="BK80" i="1"/>
  <c r="BF80" i="1"/>
  <c r="BG80" i="1" s="1"/>
  <c r="BA80" i="1"/>
  <c r="BB80" i="1" s="1"/>
  <c r="AV80" i="1"/>
  <c r="AW80" i="1" s="1"/>
  <c r="AO80" i="1"/>
  <c r="AP80" i="1" s="1"/>
  <c r="AK80" i="1"/>
  <c r="AJ80" i="1"/>
  <c r="AF80" i="1"/>
  <c r="AE80" i="1"/>
  <c r="Z80" i="1"/>
  <c r="AA80" i="1" s="1"/>
  <c r="T80" i="1"/>
  <c r="O80" i="1"/>
  <c r="U80" i="1" s="1"/>
  <c r="BK79" i="1"/>
  <c r="BL79" i="1" s="1"/>
  <c r="BF79" i="1"/>
  <c r="BG79" i="1" s="1"/>
  <c r="BA79" i="1"/>
  <c r="BB79" i="1" s="1"/>
  <c r="AV79" i="1"/>
  <c r="AW79" i="1" s="1"/>
  <c r="AO79" i="1"/>
  <c r="AP79" i="1" s="1"/>
  <c r="AK79" i="1"/>
  <c r="AJ79" i="1"/>
  <c r="AE79" i="1"/>
  <c r="AF79" i="1" s="1"/>
  <c r="Z79" i="1"/>
  <c r="AA79" i="1" s="1"/>
  <c r="T79" i="1"/>
  <c r="O79" i="1"/>
  <c r="U79" i="1" s="1"/>
  <c r="BK78" i="1"/>
  <c r="BL78" i="1" s="1"/>
  <c r="BG78" i="1"/>
  <c r="BF78" i="1"/>
  <c r="BB78" i="1"/>
  <c r="BA78" i="1"/>
  <c r="AV78" i="1"/>
  <c r="AO78" i="1"/>
  <c r="AP78" i="1" s="1"/>
  <c r="AK78" i="1"/>
  <c r="AJ78" i="1"/>
  <c r="AF78" i="1"/>
  <c r="AE78" i="1"/>
  <c r="Z78" i="1"/>
  <c r="T78" i="1"/>
  <c r="O78" i="1"/>
  <c r="U78" i="1" s="1"/>
  <c r="BK77" i="1"/>
  <c r="BL77" i="1" s="1"/>
  <c r="BF77" i="1"/>
  <c r="BG77" i="1" s="1"/>
  <c r="BA77" i="1"/>
  <c r="BB77" i="1" s="1"/>
  <c r="AV77" i="1"/>
  <c r="AW77" i="1" s="1"/>
  <c r="AO77" i="1"/>
  <c r="AP77" i="1" s="1"/>
  <c r="AJ77" i="1"/>
  <c r="AK77" i="1" s="1"/>
  <c r="AE77" i="1"/>
  <c r="AF77" i="1" s="1"/>
  <c r="AA77" i="1"/>
  <c r="Z77" i="1"/>
  <c r="U77" i="1"/>
  <c r="T77" i="1"/>
  <c r="O77" i="1"/>
  <c r="BK76" i="1"/>
  <c r="BL76" i="1" s="1"/>
  <c r="BF76" i="1"/>
  <c r="BG76" i="1" s="1"/>
  <c r="BB76" i="1"/>
  <c r="BA76" i="1"/>
  <c r="AV76" i="1"/>
  <c r="AO76" i="1"/>
  <c r="AP76" i="1" s="1"/>
  <c r="AK76" i="1"/>
  <c r="AJ76" i="1"/>
  <c r="AE76" i="1"/>
  <c r="AF76" i="1" s="1"/>
  <c r="Z76" i="1"/>
  <c r="T76" i="1"/>
  <c r="U76" i="1" s="1"/>
  <c r="O76" i="1"/>
  <c r="BK75" i="1"/>
  <c r="BL75" i="1" s="1"/>
  <c r="BF75" i="1"/>
  <c r="BG75" i="1" s="1"/>
  <c r="BA75" i="1"/>
  <c r="BB75" i="1" s="1"/>
  <c r="AV75" i="1"/>
  <c r="AW75" i="1" s="1"/>
  <c r="AO75" i="1"/>
  <c r="AP75" i="1" s="1"/>
  <c r="AJ75" i="1"/>
  <c r="AK75" i="1" s="1"/>
  <c r="AE75" i="1"/>
  <c r="AF75" i="1" s="1"/>
  <c r="Z75" i="1"/>
  <c r="AA75" i="1" s="1"/>
  <c r="T75" i="1"/>
  <c r="O75" i="1"/>
  <c r="U75" i="1" s="1"/>
  <c r="BL74" i="1"/>
  <c r="BK74" i="1"/>
  <c r="BG74" i="1"/>
  <c r="BF74" i="1"/>
  <c r="BA74" i="1"/>
  <c r="BB74" i="1" s="1"/>
  <c r="AV74" i="1"/>
  <c r="AW74" i="1" s="1"/>
  <c r="AO74" i="1"/>
  <c r="AP74" i="1" s="1"/>
  <c r="AK74" i="1"/>
  <c r="AJ74" i="1"/>
  <c r="AF74" i="1"/>
  <c r="AE74" i="1"/>
  <c r="Z74" i="1"/>
  <c r="AA74" i="1" s="1"/>
  <c r="T74" i="1"/>
  <c r="O74" i="1"/>
  <c r="U74" i="1" s="1"/>
  <c r="BK73" i="1"/>
  <c r="BL73" i="1" s="1"/>
  <c r="BF73" i="1"/>
  <c r="BG73" i="1" s="1"/>
  <c r="BA73" i="1"/>
  <c r="BM73" i="1" s="1"/>
  <c r="BN73" i="1" s="1"/>
  <c r="AV73" i="1"/>
  <c r="AW73" i="1" s="1"/>
  <c r="AO73" i="1"/>
  <c r="AP73" i="1" s="1"/>
  <c r="AJ73" i="1"/>
  <c r="AK73" i="1" s="1"/>
  <c r="AE73" i="1"/>
  <c r="AF73" i="1" s="1"/>
  <c r="Z73" i="1"/>
  <c r="AA73" i="1" s="1"/>
  <c r="T73" i="1"/>
  <c r="O73" i="1"/>
  <c r="BK72" i="1"/>
  <c r="BL72" i="1" s="1"/>
  <c r="BF72" i="1"/>
  <c r="BG72" i="1" s="1"/>
  <c r="BA72" i="1"/>
  <c r="BB72" i="1" s="1"/>
  <c r="AW72" i="1"/>
  <c r="AV72" i="1"/>
  <c r="AO72" i="1"/>
  <c r="AP72" i="1" s="1"/>
  <c r="AJ72" i="1"/>
  <c r="AK72" i="1" s="1"/>
  <c r="AE72" i="1"/>
  <c r="AF72" i="1" s="1"/>
  <c r="AA72" i="1"/>
  <c r="Z72" i="1"/>
  <c r="T72" i="1"/>
  <c r="O72" i="1"/>
  <c r="BK71" i="1"/>
  <c r="BL71" i="1" s="1"/>
  <c r="BF71" i="1"/>
  <c r="BG71" i="1" s="1"/>
  <c r="BA71" i="1"/>
  <c r="BB71" i="1" s="1"/>
  <c r="AV71" i="1"/>
  <c r="AW71" i="1" s="1"/>
  <c r="AO71" i="1"/>
  <c r="AP71" i="1" s="1"/>
  <c r="AJ71" i="1"/>
  <c r="AK71" i="1" s="1"/>
  <c r="AE71" i="1"/>
  <c r="AF71" i="1" s="1"/>
  <c r="Z71" i="1"/>
  <c r="AA71" i="1" s="1"/>
  <c r="T71" i="1"/>
  <c r="U71" i="1" s="1"/>
  <c r="O71" i="1"/>
  <c r="BK70" i="1"/>
  <c r="BL70" i="1" s="1"/>
  <c r="BF70" i="1"/>
  <c r="BG70" i="1" s="1"/>
  <c r="BA70" i="1"/>
  <c r="BB70" i="1" s="1"/>
  <c r="AW70" i="1"/>
  <c r="AV70" i="1"/>
  <c r="AO70" i="1"/>
  <c r="AP70" i="1" s="1"/>
  <c r="AJ70" i="1"/>
  <c r="AK70" i="1" s="1"/>
  <c r="AF70" i="1"/>
  <c r="AE70" i="1"/>
  <c r="Z70" i="1"/>
  <c r="AA70" i="1" s="1"/>
  <c r="T70" i="1"/>
  <c r="O70" i="1"/>
  <c r="BM69" i="1"/>
  <c r="BN69" i="1" s="1"/>
  <c r="BK69" i="1"/>
  <c r="BL69" i="1" s="1"/>
  <c r="BF69" i="1"/>
  <c r="BG69" i="1" s="1"/>
  <c r="BA69" i="1"/>
  <c r="BB69" i="1" s="1"/>
  <c r="AV69" i="1"/>
  <c r="AW69" i="1" s="1"/>
  <c r="AQ69" i="1"/>
  <c r="BO69" i="1" s="1"/>
  <c r="AO69" i="1"/>
  <c r="AP69" i="1" s="1"/>
  <c r="AJ69" i="1"/>
  <c r="AK69" i="1" s="1"/>
  <c r="AE69" i="1"/>
  <c r="AF69" i="1" s="1"/>
  <c r="Z69" i="1"/>
  <c r="AA69" i="1" s="1"/>
  <c r="T69" i="1"/>
  <c r="O69" i="1"/>
  <c r="BK68" i="1"/>
  <c r="BL68" i="1" s="1"/>
  <c r="BG68" i="1"/>
  <c r="BF68" i="1"/>
  <c r="BB68" i="1"/>
  <c r="BA68" i="1"/>
  <c r="AV68" i="1"/>
  <c r="AO68" i="1"/>
  <c r="AP68" i="1" s="1"/>
  <c r="AK68" i="1"/>
  <c r="AJ68" i="1"/>
  <c r="AF68" i="1"/>
  <c r="AE68" i="1"/>
  <c r="Z68" i="1"/>
  <c r="T68" i="1"/>
  <c r="O68" i="1"/>
  <c r="U68" i="1" s="1"/>
  <c r="BK67" i="1"/>
  <c r="BL67" i="1" s="1"/>
  <c r="BF67" i="1"/>
  <c r="BG67" i="1" s="1"/>
  <c r="BA67" i="1"/>
  <c r="BB67" i="1" s="1"/>
  <c r="AW67" i="1"/>
  <c r="AV67" i="1"/>
  <c r="AO67" i="1"/>
  <c r="AP67" i="1" s="1"/>
  <c r="AJ67" i="1"/>
  <c r="AK67" i="1" s="1"/>
  <c r="AE67" i="1"/>
  <c r="AA67" i="1"/>
  <c r="Z67" i="1"/>
  <c r="T67" i="1"/>
  <c r="O67" i="1"/>
  <c r="U67" i="1" s="1"/>
  <c r="BK66" i="1"/>
  <c r="BL66" i="1" s="1"/>
  <c r="BG66" i="1"/>
  <c r="BF66" i="1"/>
  <c r="BB66" i="1"/>
  <c r="BA66" i="1"/>
  <c r="AV66" i="1"/>
  <c r="AW66" i="1" s="1"/>
  <c r="AP66" i="1"/>
  <c r="AO66" i="1"/>
  <c r="AJ66" i="1"/>
  <c r="AK66" i="1" s="1"/>
  <c r="AE66" i="1"/>
  <c r="AF66" i="1" s="1"/>
  <c r="Z66" i="1"/>
  <c r="T66" i="1"/>
  <c r="O66" i="1"/>
  <c r="U66" i="1" s="1"/>
  <c r="BK65" i="1"/>
  <c r="BL65" i="1" s="1"/>
  <c r="BF65" i="1"/>
  <c r="BG65" i="1" s="1"/>
  <c r="BB65" i="1"/>
  <c r="BA65" i="1"/>
  <c r="AV65" i="1"/>
  <c r="AW65" i="1" s="1"/>
  <c r="AO65" i="1"/>
  <c r="AP65" i="1" s="1"/>
  <c r="AJ65" i="1"/>
  <c r="AK65" i="1" s="1"/>
  <c r="AE65" i="1"/>
  <c r="AF65" i="1" s="1"/>
  <c r="Z65" i="1"/>
  <c r="AA65" i="1" s="1"/>
  <c r="T65" i="1"/>
  <c r="O65" i="1"/>
  <c r="U65" i="1" s="1"/>
  <c r="BK64" i="1"/>
  <c r="BL64" i="1" s="1"/>
  <c r="BG64" i="1"/>
  <c r="BF64" i="1"/>
  <c r="BA64" i="1"/>
  <c r="BB64" i="1" s="1"/>
  <c r="AW64" i="1"/>
  <c r="AV64" i="1"/>
  <c r="AO64" i="1"/>
  <c r="AP64" i="1" s="1"/>
  <c r="AJ64" i="1"/>
  <c r="AK64" i="1" s="1"/>
  <c r="AE64" i="1"/>
  <c r="AF64" i="1" s="1"/>
  <c r="Z64" i="1"/>
  <c r="AA64" i="1" s="1"/>
  <c r="T64" i="1"/>
  <c r="U64" i="1" s="1"/>
  <c r="O64" i="1"/>
  <c r="BK63" i="1"/>
  <c r="BL63" i="1" s="1"/>
  <c r="BF63" i="1"/>
  <c r="BG63" i="1" s="1"/>
  <c r="BA63" i="1"/>
  <c r="BB63" i="1" s="1"/>
  <c r="AV63" i="1"/>
  <c r="AW63" i="1" s="1"/>
  <c r="AO63" i="1"/>
  <c r="AP63" i="1" s="1"/>
  <c r="AJ63" i="1"/>
  <c r="AK63" i="1" s="1"/>
  <c r="AE63" i="1"/>
  <c r="AF63" i="1" s="1"/>
  <c r="Z63" i="1"/>
  <c r="AA63" i="1" s="1"/>
  <c r="T63" i="1"/>
  <c r="O63" i="1"/>
  <c r="BK62" i="1"/>
  <c r="BL62" i="1" s="1"/>
  <c r="BF62" i="1"/>
  <c r="BG62" i="1" s="1"/>
  <c r="BA62" i="1"/>
  <c r="BB62" i="1" s="1"/>
  <c r="AW62" i="1"/>
  <c r="AV62" i="1"/>
  <c r="AO62" i="1"/>
  <c r="AP62" i="1" s="1"/>
  <c r="AK62" i="1"/>
  <c r="AJ62" i="1"/>
  <c r="AF62" i="1"/>
  <c r="AE62" i="1"/>
  <c r="Z62" i="1"/>
  <c r="AA62" i="1" s="1"/>
  <c r="T62" i="1"/>
  <c r="O62" i="1"/>
  <c r="BL61" i="1"/>
  <c r="BK61" i="1"/>
  <c r="BF61" i="1"/>
  <c r="BG61" i="1" s="1"/>
  <c r="BA61" i="1"/>
  <c r="BB61" i="1" s="1"/>
  <c r="AV61" i="1"/>
  <c r="AW61" i="1" s="1"/>
  <c r="AP61" i="1"/>
  <c r="AO61" i="1"/>
  <c r="AJ61" i="1"/>
  <c r="AK61" i="1" s="1"/>
  <c r="AE61" i="1"/>
  <c r="AF61" i="1" s="1"/>
  <c r="Z61" i="1"/>
  <c r="AA61" i="1" s="1"/>
  <c r="U61" i="1"/>
  <c r="T61" i="1"/>
  <c r="O61" i="1"/>
  <c r="BK60" i="1"/>
  <c r="BL60" i="1" s="1"/>
  <c r="BF60" i="1"/>
  <c r="BG60" i="1" s="1"/>
  <c r="BB60" i="1"/>
  <c r="BA60" i="1"/>
  <c r="AW60" i="1"/>
  <c r="AV60" i="1"/>
  <c r="AO60" i="1"/>
  <c r="AP60" i="1" s="1"/>
  <c r="AJ60" i="1"/>
  <c r="AK60" i="1" s="1"/>
  <c r="AF60" i="1"/>
  <c r="AE60" i="1"/>
  <c r="Z60" i="1"/>
  <c r="AA60" i="1" s="1"/>
  <c r="T60" i="1"/>
  <c r="O60" i="1"/>
  <c r="U60" i="1" s="1"/>
  <c r="BK59" i="1"/>
  <c r="BL59" i="1" s="1"/>
  <c r="BF59" i="1"/>
  <c r="BG59" i="1" s="1"/>
  <c r="BA59" i="1"/>
  <c r="BB59" i="1" s="1"/>
  <c r="AV59" i="1"/>
  <c r="AO59" i="1"/>
  <c r="AP59" i="1" s="1"/>
  <c r="AJ59" i="1"/>
  <c r="AK59" i="1" s="1"/>
  <c r="AF59" i="1"/>
  <c r="AE59" i="1"/>
  <c r="AA59" i="1"/>
  <c r="Z59" i="1"/>
  <c r="T59" i="1"/>
  <c r="O59" i="1"/>
  <c r="BK58" i="1"/>
  <c r="BL58" i="1" s="1"/>
  <c r="BG58" i="1"/>
  <c r="BF58" i="1"/>
  <c r="BA58" i="1"/>
  <c r="BB58" i="1" s="1"/>
  <c r="AW58" i="1"/>
  <c r="AV58" i="1"/>
  <c r="AP58" i="1"/>
  <c r="AO58" i="1"/>
  <c r="AJ58" i="1"/>
  <c r="AK58" i="1" s="1"/>
  <c r="AE58" i="1"/>
  <c r="AF58" i="1" s="1"/>
  <c r="Z58" i="1"/>
  <c r="AA58" i="1" s="1"/>
  <c r="T58" i="1"/>
  <c r="O58" i="1"/>
  <c r="U58" i="1" s="1"/>
  <c r="BK57" i="1"/>
  <c r="BL57" i="1" s="1"/>
  <c r="BF57" i="1"/>
  <c r="BG57" i="1" s="1"/>
  <c r="BB57" i="1"/>
  <c r="BA57" i="1"/>
  <c r="AV57" i="1"/>
  <c r="AW57" i="1" s="1"/>
  <c r="AO57" i="1"/>
  <c r="AP57" i="1" s="1"/>
  <c r="AK57" i="1"/>
  <c r="AJ57" i="1"/>
  <c r="AE57" i="1"/>
  <c r="AF57" i="1" s="1"/>
  <c r="Z57" i="1"/>
  <c r="AA57" i="1" s="1"/>
  <c r="T57" i="1"/>
  <c r="O57" i="1"/>
  <c r="BK56" i="1"/>
  <c r="BL56" i="1" s="1"/>
  <c r="BF56" i="1"/>
  <c r="BG56" i="1" s="1"/>
  <c r="BA56" i="1"/>
  <c r="BB56" i="1" s="1"/>
  <c r="AV56" i="1"/>
  <c r="AW56" i="1" s="1"/>
  <c r="AO56" i="1"/>
  <c r="AP56" i="1" s="1"/>
  <c r="AJ56" i="1"/>
  <c r="AK56" i="1" s="1"/>
  <c r="AF56" i="1"/>
  <c r="AE56" i="1"/>
  <c r="Z56" i="1"/>
  <c r="AA56" i="1" s="1"/>
  <c r="T56" i="1"/>
  <c r="O56" i="1"/>
  <c r="U56" i="1" s="1"/>
  <c r="BK55" i="1"/>
  <c r="BL55" i="1" s="1"/>
  <c r="BF55" i="1"/>
  <c r="BG55" i="1" s="1"/>
  <c r="BA55" i="1"/>
  <c r="BB55" i="1" s="1"/>
  <c r="AV55" i="1"/>
  <c r="AW55" i="1" s="1"/>
  <c r="AP55" i="1"/>
  <c r="AO55" i="1"/>
  <c r="AK55" i="1"/>
  <c r="AJ55" i="1"/>
  <c r="AE55" i="1"/>
  <c r="AF55" i="1" s="1"/>
  <c r="Z55" i="1"/>
  <c r="AA55" i="1" s="1"/>
  <c r="T55" i="1"/>
  <c r="O55" i="1"/>
  <c r="U55" i="1" s="1"/>
  <c r="BK54" i="1"/>
  <c r="BL54" i="1" s="1"/>
  <c r="BF54" i="1"/>
  <c r="BG54" i="1" s="1"/>
  <c r="BB54" i="1"/>
  <c r="BA54" i="1"/>
  <c r="AW54" i="1"/>
  <c r="AV54" i="1"/>
  <c r="AO54" i="1"/>
  <c r="AP54" i="1" s="1"/>
  <c r="AK54" i="1"/>
  <c r="AJ54" i="1"/>
  <c r="AF54" i="1"/>
  <c r="AE54" i="1"/>
  <c r="Z54" i="1"/>
  <c r="AA54" i="1" s="1"/>
  <c r="T54" i="1"/>
  <c r="U54" i="1" s="1"/>
  <c r="O54" i="1"/>
  <c r="BK53" i="1"/>
  <c r="BL53" i="1" s="1"/>
  <c r="BF53" i="1"/>
  <c r="BG53" i="1" s="1"/>
  <c r="BA53" i="1"/>
  <c r="BB53" i="1" s="1"/>
  <c r="AV53" i="1"/>
  <c r="AW53" i="1" s="1"/>
  <c r="AO53" i="1"/>
  <c r="AP53" i="1" s="1"/>
  <c r="AJ53" i="1"/>
  <c r="AK53" i="1" s="1"/>
  <c r="AE53" i="1"/>
  <c r="AF53" i="1" s="1"/>
  <c r="AA53" i="1"/>
  <c r="Z53" i="1"/>
  <c r="U53" i="1"/>
  <c r="T53" i="1"/>
  <c r="O53" i="1"/>
  <c r="BL52" i="1"/>
  <c r="BK52" i="1"/>
  <c r="BF52" i="1"/>
  <c r="BG52" i="1" s="1"/>
  <c r="BA52" i="1"/>
  <c r="BB52" i="1" s="1"/>
  <c r="AV52" i="1"/>
  <c r="AW52" i="1" s="1"/>
  <c r="AO52" i="1"/>
  <c r="AP52" i="1" s="1"/>
  <c r="AJ52" i="1"/>
  <c r="AK52" i="1" s="1"/>
  <c r="AE52" i="1"/>
  <c r="AF52" i="1" s="1"/>
  <c r="Z52" i="1"/>
  <c r="AQ52" i="1" s="1"/>
  <c r="T52" i="1"/>
  <c r="O52" i="1"/>
  <c r="BM51" i="1"/>
  <c r="BK51" i="1"/>
  <c r="BL51" i="1" s="1"/>
  <c r="BF51" i="1"/>
  <c r="BG51" i="1" s="1"/>
  <c r="BA51" i="1"/>
  <c r="BB51" i="1" s="1"/>
  <c r="AW51" i="1"/>
  <c r="AV51" i="1"/>
  <c r="AO51" i="1"/>
  <c r="AP51" i="1" s="1"/>
  <c r="AJ51" i="1"/>
  <c r="AK51" i="1" s="1"/>
  <c r="AE51" i="1"/>
  <c r="AF51" i="1" s="1"/>
  <c r="AA51" i="1"/>
  <c r="Z51" i="1"/>
  <c r="T51" i="1"/>
  <c r="O51" i="1"/>
  <c r="BK50" i="1"/>
  <c r="BL50" i="1" s="1"/>
  <c r="BF50" i="1"/>
  <c r="BG50" i="1" s="1"/>
  <c r="BB50" i="1"/>
  <c r="BA50" i="1"/>
  <c r="AW50" i="1"/>
  <c r="AV50" i="1"/>
  <c r="AO50" i="1"/>
  <c r="AP50" i="1" s="1"/>
  <c r="AJ50" i="1"/>
  <c r="AK50" i="1" s="1"/>
  <c r="AE50" i="1"/>
  <c r="AF50" i="1" s="1"/>
  <c r="AA50" i="1"/>
  <c r="Z50" i="1"/>
  <c r="T50" i="1"/>
  <c r="O50" i="1"/>
  <c r="BK49" i="1"/>
  <c r="BL49" i="1" s="1"/>
  <c r="BF49" i="1"/>
  <c r="BG49" i="1" s="1"/>
  <c r="BA49" i="1"/>
  <c r="AV49" i="1"/>
  <c r="AW49" i="1" s="1"/>
  <c r="AO49" i="1"/>
  <c r="AP49" i="1" s="1"/>
  <c r="AK49" i="1"/>
  <c r="AJ49" i="1"/>
  <c r="AE49" i="1"/>
  <c r="AF49" i="1" s="1"/>
  <c r="Z49" i="1"/>
  <c r="AA49" i="1" s="1"/>
  <c r="T49" i="1"/>
  <c r="O49" i="1"/>
  <c r="U49" i="1" s="1"/>
  <c r="BL48" i="1"/>
  <c r="BK48" i="1"/>
  <c r="BG48" i="1"/>
  <c r="BF48" i="1"/>
  <c r="BA48" i="1"/>
  <c r="BB48" i="1" s="1"/>
  <c r="AV48" i="1"/>
  <c r="AW48" i="1" s="1"/>
  <c r="AO48" i="1"/>
  <c r="AP48" i="1" s="1"/>
  <c r="AJ48" i="1"/>
  <c r="AK48" i="1" s="1"/>
  <c r="AF48" i="1"/>
  <c r="AE48" i="1"/>
  <c r="Z48" i="1"/>
  <c r="AA48" i="1" s="1"/>
  <c r="T48" i="1"/>
  <c r="O48" i="1"/>
  <c r="BK47" i="1"/>
  <c r="BL47" i="1" s="1"/>
  <c r="BF47" i="1"/>
  <c r="BG47" i="1" s="1"/>
  <c r="BB47" i="1"/>
  <c r="BA47" i="1"/>
  <c r="AV47" i="1"/>
  <c r="AW47" i="1" s="1"/>
  <c r="AO47" i="1"/>
  <c r="AP47" i="1" s="1"/>
  <c r="AJ47" i="1"/>
  <c r="AK47" i="1" s="1"/>
  <c r="AE47" i="1"/>
  <c r="AF47" i="1" s="1"/>
  <c r="Z47" i="1"/>
  <c r="AA47" i="1" s="1"/>
  <c r="T47" i="1"/>
  <c r="O47" i="1"/>
  <c r="BK46" i="1"/>
  <c r="BL46" i="1" s="1"/>
  <c r="BF46" i="1"/>
  <c r="BG46" i="1" s="1"/>
  <c r="BA46" i="1"/>
  <c r="BB46" i="1" s="1"/>
  <c r="AV46" i="1"/>
  <c r="AW46" i="1" s="1"/>
  <c r="AO46" i="1"/>
  <c r="AP46" i="1" s="1"/>
  <c r="AJ46" i="1"/>
  <c r="AK46" i="1" s="1"/>
  <c r="AE46" i="1"/>
  <c r="AF46" i="1" s="1"/>
  <c r="Z46" i="1"/>
  <c r="AA46" i="1" s="1"/>
  <c r="T46" i="1"/>
  <c r="O46" i="1"/>
  <c r="U46" i="1" s="1"/>
  <c r="BK45" i="1"/>
  <c r="BL45" i="1" s="1"/>
  <c r="BF45" i="1"/>
  <c r="BG45" i="1" s="1"/>
  <c r="BA45" i="1"/>
  <c r="BB45" i="1" s="1"/>
  <c r="AV45" i="1"/>
  <c r="AW45" i="1" s="1"/>
  <c r="AO45" i="1"/>
  <c r="AP45" i="1" s="1"/>
  <c r="AJ45" i="1"/>
  <c r="AK45" i="1" s="1"/>
  <c r="AE45" i="1"/>
  <c r="AF45" i="1" s="1"/>
  <c r="AA45" i="1"/>
  <c r="Z45" i="1"/>
  <c r="U45" i="1"/>
  <c r="T45" i="1"/>
  <c r="O45" i="1"/>
  <c r="BL44" i="1"/>
  <c r="BK44" i="1"/>
  <c r="BG44" i="1"/>
  <c r="BF44" i="1"/>
  <c r="BA44" i="1"/>
  <c r="BB44" i="1" s="1"/>
  <c r="AV44" i="1"/>
  <c r="AP44" i="1"/>
  <c r="AO44" i="1"/>
  <c r="AK44" i="1"/>
  <c r="AJ44" i="1"/>
  <c r="AE44" i="1"/>
  <c r="AF44" i="1" s="1"/>
  <c r="Z44" i="1"/>
  <c r="T44" i="1"/>
  <c r="O44" i="1"/>
  <c r="U44" i="1" s="1"/>
  <c r="BL43" i="1"/>
  <c r="BK43" i="1"/>
  <c r="BF43" i="1"/>
  <c r="BG43" i="1" s="1"/>
  <c r="BA43" i="1"/>
  <c r="BB43" i="1" s="1"/>
  <c r="AV43" i="1"/>
  <c r="AW43" i="1" s="1"/>
  <c r="AO43" i="1"/>
  <c r="AP43" i="1" s="1"/>
  <c r="AJ43" i="1"/>
  <c r="AK43" i="1" s="1"/>
  <c r="AF43" i="1"/>
  <c r="AE43" i="1"/>
  <c r="Z43" i="1"/>
  <c r="AA43" i="1" s="1"/>
  <c r="T43" i="1"/>
  <c r="O43" i="1"/>
  <c r="BK42" i="1"/>
  <c r="BL42" i="1" s="1"/>
  <c r="BF42" i="1"/>
  <c r="BG42" i="1" s="1"/>
  <c r="BB42" i="1"/>
  <c r="BA42" i="1"/>
  <c r="AW42" i="1"/>
  <c r="AV42" i="1"/>
  <c r="AO42" i="1"/>
  <c r="AP42" i="1" s="1"/>
  <c r="AJ42" i="1"/>
  <c r="AK42" i="1" s="1"/>
  <c r="AE42" i="1"/>
  <c r="AF42" i="1" s="1"/>
  <c r="AA42" i="1"/>
  <c r="Z42" i="1"/>
  <c r="U42" i="1"/>
  <c r="T42" i="1"/>
  <c r="O42" i="1"/>
  <c r="BK41" i="1"/>
  <c r="BL41" i="1" s="1"/>
  <c r="BF41" i="1"/>
  <c r="BG41" i="1" s="1"/>
  <c r="BB41" i="1"/>
  <c r="BA41" i="1"/>
  <c r="AV41" i="1"/>
  <c r="BM41" i="1" s="1"/>
  <c r="BN41" i="1" s="1"/>
  <c r="AO41" i="1"/>
  <c r="AP41" i="1" s="1"/>
  <c r="AJ41" i="1"/>
  <c r="AK41" i="1" s="1"/>
  <c r="AE41" i="1"/>
  <c r="AF41" i="1" s="1"/>
  <c r="Z41" i="1"/>
  <c r="AA41" i="1" s="1"/>
  <c r="T41" i="1"/>
  <c r="O41" i="1"/>
  <c r="U41" i="1" s="1"/>
  <c r="BK40" i="1"/>
  <c r="BL40" i="1" s="1"/>
  <c r="BG40" i="1"/>
  <c r="BF40" i="1"/>
  <c r="BB40" i="1"/>
  <c r="BA40" i="1"/>
  <c r="AV40" i="1"/>
  <c r="BM40" i="1" s="1"/>
  <c r="BN40" i="1" s="1"/>
  <c r="AO40" i="1"/>
  <c r="AP40" i="1" s="1"/>
  <c r="AJ40" i="1"/>
  <c r="AK40" i="1" s="1"/>
  <c r="AF40" i="1"/>
  <c r="AE40" i="1"/>
  <c r="AA40" i="1"/>
  <c r="Z40" i="1"/>
  <c r="T40" i="1"/>
  <c r="O40" i="1"/>
  <c r="U40" i="1" s="1"/>
  <c r="BK39" i="1"/>
  <c r="BL39" i="1" s="1"/>
  <c r="BF39" i="1"/>
  <c r="BG39" i="1" s="1"/>
  <c r="BA39" i="1"/>
  <c r="BB39" i="1" s="1"/>
  <c r="AV39" i="1"/>
  <c r="AW39" i="1" s="1"/>
  <c r="AO39" i="1"/>
  <c r="AP39" i="1" s="1"/>
  <c r="AK39" i="1"/>
  <c r="AJ39" i="1"/>
  <c r="AE39" i="1"/>
  <c r="AF39" i="1" s="1"/>
  <c r="Z39" i="1"/>
  <c r="AA39" i="1" s="1"/>
  <c r="T39" i="1"/>
  <c r="O39" i="1"/>
  <c r="U39" i="1" s="1"/>
  <c r="BK38" i="1"/>
  <c r="BL38" i="1" s="1"/>
  <c r="BF38" i="1"/>
  <c r="BG38" i="1" s="1"/>
  <c r="BA38" i="1"/>
  <c r="BB38" i="1" s="1"/>
  <c r="AW38" i="1"/>
  <c r="AV38" i="1"/>
  <c r="AO38" i="1"/>
  <c r="AP38" i="1" s="1"/>
  <c r="AK38" i="1"/>
  <c r="AJ38" i="1"/>
  <c r="AF38" i="1"/>
  <c r="AE38" i="1"/>
  <c r="Z38" i="1"/>
  <c r="T38" i="1"/>
  <c r="U38" i="1" s="1"/>
  <c r="O38" i="1"/>
  <c r="BL37" i="1"/>
  <c r="BK37" i="1"/>
  <c r="BF37" i="1"/>
  <c r="BG37" i="1" s="1"/>
  <c r="BA37" i="1"/>
  <c r="BB37" i="1" s="1"/>
  <c r="AV37" i="1"/>
  <c r="AW37" i="1" s="1"/>
  <c r="AO37" i="1"/>
  <c r="AQ37" i="1" s="1"/>
  <c r="AJ37" i="1"/>
  <c r="AK37" i="1" s="1"/>
  <c r="AE37" i="1"/>
  <c r="AF37" i="1" s="1"/>
  <c r="AA37" i="1"/>
  <c r="Z37" i="1"/>
  <c r="T37" i="1"/>
  <c r="O37" i="1"/>
  <c r="BK36" i="1"/>
  <c r="BL36" i="1" s="1"/>
  <c r="BG36" i="1"/>
  <c r="BF36" i="1"/>
  <c r="BB36" i="1"/>
  <c r="BA36" i="1"/>
  <c r="AV36" i="1"/>
  <c r="AW36" i="1" s="1"/>
  <c r="AO36" i="1"/>
  <c r="AP36" i="1" s="1"/>
  <c r="AK36" i="1"/>
  <c r="AJ36" i="1"/>
  <c r="AF36" i="1"/>
  <c r="AE36" i="1"/>
  <c r="Z36" i="1"/>
  <c r="T36" i="1"/>
  <c r="O36" i="1"/>
  <c r="U36" i="1" s="1"/>
  <c r="BL35" i="1"/>
  <c r="BK35" i="1"/>
  <c r="BF35" i="1"/>
  <c r="BG35" i="1" s="1"/>
  <c r="BA35" i="1"/>
  <c r="BB35" i="1" s="1"/>
  <c r="AV35" i="1"/>
  <c r="AW35" i="1" s="1"/>
  <c r="AO35" i="1"/>
  <c r="AP35" i="1" s="1"/>
  <c r="AJ35" i="1"/>
  <c r="AK35" i="1" s="1"/>
  <c r="AE35" i="1"/>
  <c r="Z35" i="1"/>
  <c r="AA35" i="1" s="1"/>
  <c r="T35" i="1"/>
  <c r="O35" i="1"/>
  <c r="BL34" i="1"/>
  <c r="BK34" i="1"/>
  <c r="BG34" i="1"/>
  <c r="BF34" i="1"/>
  <c r="BA34" i="1"/>
  <c r="BB34" i="1" s="1"/>
  <c r="AV34" i="1"/>
  <c r="AW34" i="1" s="1"/>
  <c r="AO34" i="1"/>
  <c r="AP34" i="1" s="1"/>
  <c r="AJ34" i="1"/>
  <c r="AK34" i="1" s="1"/>
  <c r="AE34" i="1"/>
  <c r="AF34" i="1" s="1"/>
  <c r="AA34" i="1"/>
  <c r="Z34" i="1"/>
  <c r="T34" i="1"/>
  <c r="O34" i="1"/>
  <c r="BK33" i="1"/>
  <c r="BL33" i="1" s="1"/>
  <c r="BF33" i="1"/>
  <c r="BG33" i="1" s="1"/>
  <c r="BA33" i="1"/>
  <c r="BB33" i="1" s="1"/>
  <c r="AW33" i="1"/>
  <c r="AV33" i="1"/>
  <c r="AO33" i="1"/>
  <c r="AP33" i="1" s="1"/>
  <c r="AJ33" i="1"/>
  <c r="AK33" i="1" s="1"/>
  <c r="AF33" i="1"/>
  <c r="AE33" i="1"/>
  <c r="Z33" i="1"/>
  <c r="AA33" i="1" s="1"/>
  <c r="T33" i="1"/>
  <c r="O33" i="1"/>
  <c r="BL32" i="1"/>
  <c r="BK32" i="1"/>
  <c r="BF32" i="1"/>
  <c r="BG32" i="1" s="1"/>
  <c r="BA32" i="1"/>
  <c r="BB32" i="1" s="1"/>
  <c r="AW32" i="1"/>
  <c r="AV32" i="1"/>
  <c r="AO32" i="1"/>
  <c r="AP32" i="1" s="1"/>
  <c r="AJ32" i="1"/>
  <c r="AK32" i="1" s="1"/>
  <c r="AE32" i="1"/>
  <c r="AF32" i="1" s="1"/>
  <c r="AA32" i="1"/>
  <c r="Z32" i="1"/>
  <c r="T32" i="1"/>
  <c r="U32" i="1" s="1"/>
  <c r="O32" i="1"/>
  <c r="BK31" i="1"/>
  <c r="BL31" i="1" s="1"/>
  <c r="BF31" i="1"/>
  <c r="BG31" i="1" s="1"/>
  <c r="BB31" i="1"/>
  <c r="BA31" i="1"/>
  <c r="AV31" i="1"/>
  <c r="AW31" i="1" s="1"/>
  <c r="AP31" i="1"/>
  <c r="AO31" i="1"/>
  <c r="AK31" i="1"/>
  <c r="AJ31" i="1"/>
  <c r="AE31" i="1"/>
  <c r="AF31" i="1" s="1"/>
  <c r="Z31" i="1"/>
  <c r="AA31" i="1" s="1"/>
  <c r="T31" i="1"/>
  <c r="O31" i="1"/>
  <c r="U31" i="1" s="1"/>
  <c r="BK30" i="1"/>
  <c r="BL30" i="1" s="1"/>
  <c r="BF30" i="1"/>
  <c r="BG30" i="1" s="1"/>
  <c r="BB30" i="1"/>
  <c r="BA30" i="1"/>
  <c r="AV30" i="1"/>
  <c r="AW30" i="1" s="1"/>
  <c r="AO30" i="1"/>
  <c r="AP30" i="1" s="1"/>
  <c r="AK30" i="1"/>
  <c r="AJ30" i="1"/>
  <c r="AE30" i="1"/>
  <c r="AF30" i="1" s="1"/>
  <c r="Z30" i="1"/>
  <c r="AA30" i="1" s="1"/>
  <c r="T30" i="1"/>
  <c r="O30" i="1"/>
  <c r="U30" i="1" s="1"/>
  <c r="BK29" i="1"/>
  <c r="BL29" i="1" s="1"/>
  <c r="BG29" i="1"/>
  <c r="BF29" i="1"/>
  <c r="BA29" i="1"/>
  <c r="BB29" i="1" s="1"/>
  <c r="AV29" i="1"/>
  <c r="AW29" i="1" s="1"/>
  <c r="AO29" i="1"/>
  <c r="AP29" i="1" s="1"/>
  <c r="AJ29" i="1"/>
  <c r="AK29" i="1" s="1"/>
  <c r="AE29" i="1"/>
  <c r="AF29" i="1" s="1"/>
  <c r="Z29" i="1"/>
  <c r="AA29" i="1" s="1"/>
  <c r="T29" i="1"/>
  <c r="U29" i="1" s="1"/>
  <c r="O29" i="1"/>
  <c r="BK28" i="1"/>
  <c r="BL28" i="1" s="1"/>
  <c r="BG28" i="1"/>
  <c r="BF28" i="1"/>
  <c r="BB28" i="1"/>
  <c r="BA28" i="1"/>
  <c r="AV28" i="1"/>
  <c r="BM28" i="1" s="1"/>
  <c r="BN28" i="1" s="1"/>
  <c r="AO28" i="1"/>
  <c r="AP28" i="1" s="1"/>
  <c r="AK28" i="1"/>
  <c r="AJ28" i="1"/>
  <c r="AF28" i="1"/>
  <c r="AE28" i="1"/>
  <c r="Z28" i="1"/>
  <c r="AA28" i="1" s="1"/>
  <c r="U28" i="1"/>
  <c r="T28" i="1"/>
  <c r="O28" i="1"/>
  <c r="BK27" i="1"/>
  <c r="BL27" i="1" s="1"/>
  <c r="BF27" i="1"/>
  <c r="BG27" i="1" s="1"/>
  <c r="BA27" i="1"/>
  <c r="BB27" i="1" s="1"/>
  <c r="AW27" i="1"/>
  <c r="AV27" i="1"/>
  <c r="AO27" i="1"/>
  <c r="AP27" i="1" s="1"/>
  <c r="AJ27" i="1"/>
  <c r="AK27" i="1" s="1"/>
  <c r="AE27" i="1"/>
  <c r="AF27" i="1" s="1"/>
  <c r="Z27" i="1"/>
  <c r="AQ27" i="1" s="1"/>
  <c r="T27" i="1"/>
  <c r="O27" i="1"/>
  <c r="BL26" i="1"/>
  <c r="BK26" i="1"/>
  <c r="BF26" i="1"/>
  <c r="BG26" i="1" s="1"/>
  <c r="BA26" i="1"/>
  <c r="BB26" i="1" s="1"/>
  <c r="AW26" i="1"/>
  <c r="AV26" i="1"/>
  <c r="AO26" i="1"/>
  <c r="AP26" i="1" s="1"/>
  <c r="AJ26" i="1"/>
  <c r="AK26" i="1" s="1"/>
  <c r="AE26" i="1"/>
  <c r="AF26" i="1" s="1"/>
  <c r="AA26" i="1"/>
  <c r="Z26" i="1"/>
  <c r="U26" i="1"/>
  <c r="T26" i="1"/>
  <c r="O26" i="1"/>
  <c r="BK25" i="1"/>
  <c r="BL25" i="1" s="1"/>
  <c r="BF25" i="1"/>
  <c r="BG25" i="1" s="1"/>
  <c r="BA25" i="1"/>
  <c r="BB25" i="1" s="1"/>
  <c r="AV25" i="1"/>
  <c r="AW25" i="1" s="1"/>
  <c r="AQ25" i="1"/>
  <c r="AR25" i="1" s="1"/>
  <c r="AO25" i="1"/>
  <c r="AP25" i="1" s="1"/>
  <c r="AJ25" i="1"/>
  <c r="AK25" i="1" s="1"/>
  <c r="AE25" i="1"/>
  <c r="AF25" i="1" s="1"/>
  <c r="Z25" i="1"/>
  <c r="AA25" i="1" s="1"/>
  <c r="T25" i="1"/>
  <c r="O25" i="1"/>
  <c r="U25" i="1" s="1"/>
  <c r="BL24" i="1"/>
  <c r="BK24" i="1"/>
  <c r="BF24" i="1"/>
  <c r="BG24" i="1" s="1"/>
  <c r="BA24" i="1"/>
  <c r="BB24" i="1" s="1"/>
  <c r="AW24" i="1"/>
  <c r="AV24" i="1"/>
  <c r="AO24" i="1"/>
  <c r="AP24" i="1" s="1"/>
  <c r="AJ24" i="1"/>
  <c r="AK24" i="1" s="1"/>
  <c r="AE24" i="1"/>
  <c r="AF24" i="1" s="1"/>
  <c r="Z24" i="1"/>
  <c r="AA24" i="1" s="1"/>
  <c r="T24" i="1"/>
  <c r="O24" i="1"/>
  <c r="BK23" i="1"/>
  <c r="BL23" i="1" s="1"/>
  <c r="BG23" i="1"/>
  <c r="BF23" i="1"/>
  <c r="BA23" i="1"/>
  <c r="BB23" i="1" s="1"/>
  <c r="AV23" i="1"/>
  <c r="AW23" i="1" s="1"/>
  <c r="AO23" i="1"/>
  <c r="AP23" i="1" s="1"/>
  <c r="AJ23" i="1"/>
  <c r="AK23" i="1" s="1"/>
  <c r="AE23" i="1"/>
  <c r="AF23" i="1" s="1"/>
  <c r="Z23" i="1"/>
  <c r="AA23" i="1" s="1"/>
  <c r="U23" i="1"/>
  <c r="T23" i="1"/>
  <c r="O23" i="1"/>
  <c r="BK22" i="1"/>
  <c r="BL22" i="1" s="1"/>
  <c r="BF22" i="1"/>
  <c r="BG22" i="1" s="1"/>
  <c r="BB22" i="1"/>
  <c r="BA22" i="1"/>
  <c r="AV22" i="1"/>
  <c r="AW22" i="1" s="1"/>
  <c r="AO22" i="1"/>
  <c r="AP22" i="1" s="1"/>
  <c r="AJ22" i="1"/>
  <c r="AK22" i="1" s="1"/>
  <c r="AE22" i="1"/>
  <c r="AF22" i="1" s="1"/>
  <c r="Z22" i="1"/>
  <c r="AA22" i="1" s="1"/>
  <c r="T22" i="1"/>
  <c r="O22" i="1"/>
  <c r="BK21" i="1"/>
  <c r="BL21" i="1" s="1"/>
  <c r="BF21" i="1"/>
  <c r="BG21" i="1" s="1"/>
  <c r="BA21" i="1"/>
  <c r="BB21" i="1" s="1"/>
  <c r="AV21" i="1"/>
  <c r="AW21" i="1" s="1"/>
  <c r="AP21" i="1"/>
  <c r="AO21" i="1"/>
  <c r="AJ21" i="1"/>
  <c r="AK21" i="1" s="1"/>
  <c r="AE21" i="1"/>
  <c r="AF21" i="1" s="1"/>
  <c r="Z21" i="1"/>
  <c r="AA21" i="1" s="1"/>
  <c r="T21" i="1"/>
  <c r="O21" i="1"/>
  <c r="U21" i="1" s="1"/>
  <c r="BK20" i="1"/>
  <c r="BL20" i="1" s="1"/>
  <c r="BF20" i="1"/>
  <c r="BG20" i="1" s="1"/>
  <c r="BB20" i="1"/>
  <c r="BA20" i="1"/>
  <c r="AV20" i="1"/>
  <c r="AW20" i="1" s="1"/>
  <c r="AP20" i="1"/>
  <c r="AO20" i="1"/>
  <c r="AK20" i="1"/>
  <c r="AJ20" i="1"/>
  <c r="AE20" i="1"/>
  <c r="AF20" i="1" s="1"/>
  <c r="AA20" i="1"/>
  <c r="Z20" i="1"/>
  <c r="T20" i="1"/>
  <c r="O20" i="1"/>
  <c r="BL19" i="1"/>
  <c r="BK19" i="1"/>
  <c r="BF19" i="1"/>
  <c r="BG19" i="1" s="1"/>
  <c r="BA19" i="1"/>
  <c r="BB19" i="1" s="1"/>
  <c r="AV19" i="1"/>
  <c r="AW19" i="1" s="1"/>
  <c r="AO19" i="1"/>
  <c r="AP19" i="1" s="1"/>
  <c r="AJ19" i="1"/>
  <c r="AK19" i="1" s="1"/>
  <c r="AF19" i="1"/>
  <c r="AE19" i="1"/>
  <c r="Z19" i="1"/>
  <c r="AA19" i="1" s="1"/>
  <c r="T19" i="1"/>
  <c r="O19" i="1"/>
  <c r="U19" i="1" s="1"/>
  <c r="BL18" i="1"/>
  <c r="BK18" i="1"/>
  <c r="BG18" i="1"/>
  <c r="BF18" i="1"/>
  <c r="BA18" i="1"/>
  <c r="BB18" i="1" s="1"/>
  <c r="AV18" i="1"/>
  <c r="BM18" i="1" s="1"/>
  <c r="BN18" i="1" s="1"/>
  <c r="AP18" i="1"/>
  <c r="AO18" i="1"/>
  <c r="AJ18" i="1"/>
  <c r="AK18" i="1" s="1"/>
  <c r="AE18" i="1"/>
  <c r="AF18" i="1" s="1"/>
  <c r="Z18" i="1"/>
  <c r="AA18" i="1" s="1"/>
  <c r="T18" i="1"/>
  <c r="O18" i="1"/>
  <c r="U18" i="1" s="1"/>
  <c r="BK17" i="1"/>
  <c r="BL17" i="1" s="1"/>
  <c r="BJ17" i="1"/>
  <c r="BJ410" i="1" s="1"/>
  <c r="BF17" i="1"/>
  <c r="BM17" i="1" s="1"/>
  <c r="BN17" i="1" s="1"/>
  <c r="BA17" i="1"/>
  <c r="BB17" i="1" s="1"/>
  <c r="AW17" i="1"/>
  <c r="AV17" i="1"/>
  <c r="AL17" i="1"/>
  <c r="AL410" i="1" s="1"/>
  <c r="AK17" i="1"/>
  <c r="AJ17" i="1"/>
  <c r="AE17" i="1"/>
  <c r="AF17" i="1" s="1"/>
  <c r="Z17" i="1"/>
  <c r="T17" i="1"/>
  <c r="U17" i="1" s="1"/>
  <c r="O17" i="1"/>
  <c r="BK16" i="1"/>
  <c r="BL16" i="1" s="1"/>
  <c r="BJ16" i="1"/>
  <c r="BF16" i="1"/>
  <c r="BG16" i="1" s="1"/>
  <c r="BA16" i="1"/>
  <c r="BB16" i="1" s="1"/>
  <c r="AV16" i="1"/>
  <c r="AL16" i="1"/>
  <c r="AO16" i="1" s="1"/>
  <c r="AP16" i="1" s="1"/>
  <c r="AK16" i="1"/>
  <c r="AJ16" i="1"/>
  <c r="AE16" i="1"/>
  <c r="AF16" i="1" s="1"/>
  <c r="Z16" i="1"/>
  <c r="T16" i="1"/>
  <c r="U16" i="1" s="1"/>
  <c r="O16" i="1"/>
  <c r="BM15" i="1"/>
  <c r="BN15" i="1" s="1"/>
  <c r="BK15" i="1"/>
  <c r="BL15" i="1" s="1"/>
  <c r="BH15" i="1"/>
  <c r="BH402" i="1" s="1"/>
  <c r="BG15" i="1"/>
  <c r="BE15" i="1"/>
  <c r="BF15" i="1" s="1"/>
  <c r="BA15" i="1"/>
  <c r="BB15" i="1" s="1"/>
  <c r="AW15" i="1"/>
  <c r="AV15" i="1"/>
  <c r="AO15" i="1"/>
  <c r="AP15" i="1" s="1"/>
  <c r="AK15" i="1"/>
  <c r="AJ15" i="1"/>
  <c r="AE15" i="1"/>
  <c r="AD15" i="1"/>
  <c r="Z15" i="1"/>
  <c r="AA15" i="1" s="1"/>
  <c r="T15" i="1"/>
  <c r="O15" i="1"/>
  <c r="BK14" i="1"/>
  <c r="BE14" i="1"/>
  <c r="BB14" i="1"/>
  <c r="BA14" i="1"/>
  <c r="AV14" i="1"/>
  <c r="AW14" i="1" s="1"/>
  <c r="AO14" i="1"/>
  <c r="AK14" i="1"/>
  <c r="AJ14" i="1"/>
  <c r="AD14" i="1"/>
  <c r="Z14" i="1"/>
  <c r="Z416" i="1" s="1"/>
  <c r="T14" i="1"/>
  <c r="T416" i="1" s="1"/>
  <c r="O14" i="1"/>
  <c r="BK13" i="1"/>
  <c r="BL13" i="1" s="1"/>
  <c r="BF13" i="1"/>
  <c r="BG13" i="1" s="1"/>
  <c r="BB13" i="1"/>
  <c r="BA13" i="1"/>
  <c r="AV13" i="1"/>
  <c r="AU13" i="1"/>
  <c r="AO13" i="1"/>
  <c r="AP13" i="1" s="1"/>
  <c r="AJ13" i="1"/>
  <c r="AK13" i="1" s="1"/>
  <c r="AE13" i="1"/>
  <c r="AA13" i="1"/>
  <c r="Z13" i="1"/>
  <c r="T13" i="1"/>
  <c r="O13" i="1"/>
  <c r="BK12" i="1"/>
  <c r="BL12" i="1" s="1"/>
  <c r="BG12" i="1"/>
  <c r="BF12" i="1"/>
  <c r="BB12" i="1"/>
  <c r="BA12" i="1"/>
  <c r="AV12" i="1"/>
  <c r="AW12" i="1" s="1"/>
  <c r="AP12" i="1"/>
  <c r="AO12" i="1"/>
  <c r="AJ12" i="1"/>
  <c r="AK12" i="1" s="1"/>
  <c r="AE12" i="1"/>
  <c r="AF12" i="1" s="1"/>
  <c r="Z12" i="1"/>
  <c r="AQ12" i="1" s="1"/>
  <c r="AR12" i="1" s="1"/>
  <c r="T12" i="1"/>
  <c r="O12" i="1"/>
  <c r="BK11" i="1"/>
  <c r="BL11" i="1" s="1"/>
  <c r="BF11" i="1"/>
  <c r="BG11" i="1" s="1"/>
  <c r="BA11" i="1"/>
  <c r="BB11" i="1" s="1"/>
  <c r="AV11" i="1"/>
  <c r="AW11" i="1" s="1"/>
  <c r="AO11" i="1"/>
  <c r="AP11" i="1" s="1"/>
  <c r="AJ11" i="1"/>
  <c r="AK11" i="1" s="1"/>
  <c r="AE11" i="1"/>
  <c r="AF11" i="1" s="1"/>
  <c r="Z11" i="1"/>
  <c r="AA11" i="1" s="1"/>
  <c r="T11" i="1"/>
  <c r="O11" i="1"/>
  <c r="U11" i="1" s="1"/>
  <c r="BL10" i="1"/>
  <c r="BK10" i="1"/>
  <c r="BG10" i="1"/>
  <c r="BF10" i="1"/>
  <c r="BA10" i="1"/>
  <c r="AW10" i="1"/>
  <c r="AV10" i="1"/>
  <c r="AO10" i="1"/>
  <c r="AK10" i="1"/>
  <c r="AJ10" i="1"/>
  <c r="AF10" i="1"/>
  <c r="AE10" i="1"/>
  <c r="Z10" i="1"/>
  <c r="AA10" i="1" s="1"/>
  <c r="T10" i="1"/>
  <c r="O10" i="1"/>
  <c r="O419" i="1" s="1"/>
  <c r="BK9" i="1"/>
  <c r="BG9" i="1"/>
  <c r="BF9" i="1"/>
  <c r="BA9" i="1"/>
  <c r="BB9" i="1" s="1"/>
  <c r="AV9" i="1"/>
  <c r="AP9" i="1"/>
  <c r="AO9" i="1"/>
  <c r="AJ9" i="1"/>
  <c r="AK9" i="1" s="1"/>
  <c r="AE9" i="1"/>
  <c r="Z9" i="1"/>
  <c r="T9" i="1"/>
  <c r="O9" i="1"/>
  <c r="U8" i="1"/>
  <c r="T8" i="1"/>
  <c r="S8" i="1"/>
  <c r="R8" i="1"/>
  <c r="Q8" i="1"/>
  <c r="P8" i="1"/>
  <c r="O8" i="1"/>
  <c r="N8" i="1"/>
  <c r="M8" i="1"/>
  <c r="L8" i="1"/>
  <c r="K8" i="1"/>
  <c r="D4" i="1"/>
  <c r="AM480" i="2" l="1"/>
  <c r="BC480" i="2"/>
  <c r="L480" i="2"/>
  <c r="W480" i="2"/>
  <c r="U330" i="2"/>
  <c r="U263" i="2"/>
  <c r="U131" i="2"/>
  <c r="U135" i="2"/>
  <c r="U179" i="2"/>
  <c r="U351" i="2"/>
  <c r="U249" i="2"/>
  <c r="U329" i="2"/>
  <c r="U173" i="2"/>
  <c r="U290" i="2"/>
  <c r="U360" i="2"/>
  <c r="U66" i="2"/>
  <c r="U375" i="2"/>
  <c r="U395" i="2"/>
  <c r="U171" i="2"/>
  <c r="U367" i="2"/>
  <c r="U241" i="2"/>
  <c r="U264" i="2"/>
  <c r="U298" i="2"/>
  <c r="U213" i="2"/>
  <c r="U253" i="2"/>
  <c r="U279" i="2"/>
  <c r="U324" i="2"/>
  <c r="U102" i="2"/>
  <c r="U151" i="2"/>
  <c r="U200" i="2"/>
  <c r="U229" i="2"/>
  <c r="U280" i="2"/>
  <c r="U315" i="2"/>
  <c r="U219" i="2"/>
  <c r="U65" i="2"/>
  <c r="U89" i="2"/>
  <c r="U130" i="2"/>
  <c r="U157" i="2"/>
  <c r="U194" i="2"/>
  <c r="U225" i="2"/>
  <c r="U235" i="2"/>
  <c r="U277" i="2"/>
  <c r="U399" i="2"/>
  <c r="U107" i="2"/>
  <c r="U168" i="2"/>
  <c r="U111" i="2"/>
  <c r="U246" i="2"/>
  <c r="U118" i="2"/>
  <c r="U209" i="2"/>
  <c r="U227" i="2"/>
  <c r="U261" i="2"/>
  <c r="U292" i="2"/>
  <c r="U316" i="2"/>
  <c r="U333" i="2"/>
  <c r="AQ206" i="2"/>
  <c r="AR206" i="2" s="1"/>
  <c r="U176" i="2"/>
  <c r="U214" i="2"/>
  <c r="U254" i="2"/>
  <c r="U273" i="2"/>
  <c r="U314" i="2"/>
  <c r="U317" i="2"/>
  <c r="U321" i="2"/>
  <c r="U349" i="2"/>
  <c r="U371" i="2"/>
  <c r="U70" i="2"/>
  <c r="U86" i="2"/>
  <c r="U134" i="2"/>
  <c r="U193" i="2"/>
  <c r="U67" i="2"/>
  <c r="U90" i="2"/>
  <c r="U99" i="2"/>
  <c r="AQ102" i="2"/>
  <c r="U114" i="2"/>
  <c r="U117" i="2"/>
  <c r="U132" i="2"/>
  <c r="U147" i="2"/>
  <c r="U149" i="2"/>
  <c r="U206" i="2"/>
  <c r="U222" i="2"/>
  <c r="U260" i="2"/>
  <c r="U271" i="2"/>
  <c r="U287" i="2"/>
  <c r="U326" i="2"/>
  <c r="U343" i="2"/>
  <c r="U374" i="2"/>
  <c r="U397" i="2"/>
  <c r="AQ170" i="2"/>
  <c r="AR170" i="2" s="1"/>
  <c r="U74" i="2"/>
  <c r="U83" i="2"/>
  <c r="BM84" i="2"/>
  <c r="BN84" i="2" s="1"/>
  <c r="U88" i="2"/>
  <c r="U91" i="2"/>
  <c r="U138" i="2"/>
  <c r="U145" i="2"/>
  <c r="U199" i="2"/>
  <c r="BM205" i="2"/>
  <c r="U251" i="2"/>
  <c r="U268" i="2"/>
  <c r="U297" i="2"/>
  <c r="U328" i="2"/>
  <c r="U361" i="2"/>
  <c r="U236" i="2"/>
  <c r="U272" i="2"/>
  <c r="U392" i="2"/>
  <c r="U75" i="2"/>
  <c r="U94" i="2"/>
  <c r="U136" i="2"/>
  <c r="U146" i="2"/>
  <c r="U174" i="2"/>
  <c r="U185" i="2"/>
  <c r="U195" i="2"/>
  <c r="U221" i="2"/>
  <c r="U240" i="2"/>
  <c r="U259" i="2"/>
  <c r="U265" i="2"/>
  <c r="U276" i="2"/>
  <c r="U288" i="2"/>
  <c r="U347" i="2"/>
  <c r="U362" i="2"/>
  <c r="U365" i="2"/>
  <c r="AA213" i="2"/>
  <c r="AQ213" i="2"/>
  <c r="U77" i="2"/>
  <c r="U79" i="2"/>
  <c r="U93" i="2"/>
  <c r="U101" i="2"/>
  <c r="U109" i="2"/>
  <c r="U113" i="2"/>
  <c r="AQ134" i="2"/>
  <c r="U142" i="2"/>
  <c r="U203" i="2"/>
  <c r="BB214" i="2"/>
  <c r="BM214" i="2"/>
  <c r="BN214" i="2" s="1"/>
  <c r="U284" i="2"/>
  <c r="U295" i="2"/>
  <c r="U368" i="2"/>
  <c r="BM120" i="2"/>
  <c r="BN120" i="2" s="1"/>
  <c r="AQ123" i="2"/>
  <c r="BM233" i="2"/>
  <c r="BN233" i="2" s="1"/>
  <c r="BM251" i="2"/>
  <c r="BN251" i="2" s="1"/>
  <c r="BM342" i="2"/>
  <c r="BN342" i="2" s="1"/>
  <c r="AQ98" i="2"/>
  <c r="AR98" i="2" s="1"/>
  <c r="U105" i="2"/>
  <c r="U116" i="2"/>
  <c r="AW120" i="2"/>
  <c r="U126" i="2"/>
  <c r="AW148" i="2"/>
  <c r="BM148" i="2"/>
  <c r="BN148" i="2" s="1"/>
  <c r="U159" i="2"/>
  <c r="AQ182" i="2"/>
  <c r="AR182" i="2" s="1"/>
  <c r="U204" i="2"/>
  <c r="BM211" i="2"/>
  <c r="BN211" i="2" s="1"/>
  <c r="U269" i="2"/>
  <c r="AW312" i="2"/>
  <c r="BM312" i="2"/>
  <c r="BN312" i="2" s="1"/>
  <c r="BM71" i="2"/>
  <c r="BN71" i="2" s="1"/>
  <c r="U80" i="2"/>
  <c r="U82" i="2"/>
  <c r="U98" i="2"/>
  <c r="U110" i="2"/>
  <c r="U112" i="2"/>
  <c r="U143" i="2"/>
  <c r="U154" i="2"/>
  <c r="BM162" i="2"/>
  <c r="BN162" i="2" s="1"/>
  <c r="U172" i="2"/>
  <c r="U175" i="2"/>
  <c r="U247" i="2"/>
  <c r="AF340" i="2"/>
  <c r="AQ340" i="2"/>
  <c r="AR340" i="2" s="1"/>
  <c r="U380" i="2"/>
  <c r="BM79" i="2"/>
  <c r="BN79" i="2" s="1"/>
  <c r="BM96" i="2"/>
  <c r="BN96" i="2" s="1"/>
  <c r="AQ127" i="2"/>
  <c r="AW79" i="2"/>
  <c r="U84" i="2"/>
  <c r="U106" i="2"/>
  <c r="U122" i="2"/>
  <c r="AA127" i="2"/>
  <c r="BN205" i="2"/>
  <c r="U239" i="2"/>
  <c r="U242" i="2"/>
  <c r="U332" i="2"/>
  <c r="AA358" i="2"/>
  <c r="AQ358" i="2"/>
  <c r="U148" i="2"/>
  <c r="U160" i="2"/>
  <c r="U187" i="2"/>
  <c r="U189" i="2"/>
  <c r="U197" i="2"/>
  <c r="AQ205" i="2"/>
  <c r="U208" i="2"/>
  <c r="U212" i="2"/>
  <c r="U252" i="2"/>
  <c r="U296" i="2"/>
  <c r="U305" i="2"/>
  <c r="U341" i="2"/>
  <c r="AQ342" i="2"/>
  <c r="BM343" i="2"/>
  <c r="BN343" i="2" s="1"/>
  <c r="U363" i="2"/>
  <c r="U192" i="2"/>
  <c r="U270" i="2"/>
  <c r="U300" i="2"/>
  <c r="U310" i="2"/>
  <c r="U323" i="2"/>
  <c r="AK342" i="2"/>
  <c r="U379" i="2"/>
  <c r="U387" i="2"/>
  <c r="BM286" i="2"/>
  <c r="U352" i="2"/>
  <c r="U364" i="2"/>
  <c r="AQ397" i="2"/>
  <c r="AR397" i="2" s="1"/>
  <c r="U150" i="2"/>
  <c r="BM151" i="2"/>
  <c r="BN151" i="2" s="1"/>
  <c r="U188" i="2"/>
  <c r="BM194" i="2"/>
  <c r="BN194" i="2" s="1"/>
  <c r="U220" i="2"/>
  <c r="AQ221" i="2"/>
  <c r="AR221" i="2" s="1"/>
  <c r="U224" i="2"/>
  <c r="U233" i="2"/>
  <c r="U245" i="2"/>
  <c r="U278" i="2"/>
  <c r="U303" i="2"/>
  <c r="U319" i="2"/>
  <c r="U342" i="2"/>
  <c r="U350" i="2"/>
  <c r="U354" i="2"/>
  <c r="AQ369" i="2"/>
  <c r="U388" i="2"/>
  <c r="AQ290" i="2"/>
  <c r="AQ357" i="2"/>
  <c r="U370" i="2"/>
  <c r="R480" i="2"/>
  <c r="P433" i="2"/>
  <c r="X433" i="2"/>
  <c r="AF433" i="2"/>
  <c r="AN433" i="2"/>
  <c r="AV433" i="2"/>
  <c r="BD433" i="2"/>
  <c r="BL433" i="2"/>
  <c r="BM433" i="2"/>
  <c r="BP433" i="1"/>
  <c r="AT480" i="2"/>
  <c r="S480" i="2"/>
  <c r="K480" i="2"/>
  <c r="V480" i="2"/>
  <c r="J467" i="2"/>
  <c r="R467" i="2"/>
  <c r="R468" i="2" s="1"/>
  <c r="S467" i="2"/>
  <c r="S468" i="2" s="1"/>
  <c r="N480" i="2"/>
  <c r="AL480" i="2"/>
  <c r="M452" i="2"/>
  <c r="M453" i="2" s="1"/>
  <c r="AS452" i="2"/>
  <c r="AS453" i="2" s="1"/>
  <c r="AQ101" i="2"/>
  <c r="AR101" i="2" s="1"/>
  <c r="AA101" i="2"/>
  <c r="U69" i="2"/>
  <c r="AQ72" i="2"/>
  <c r="AA72" i="2"/>
  <c r="AQ91" i="2"/>
  <c r="AR91" i="2" s="1"/>
  <c r="AA91" i="2"/>
  <c r="AA123" i="2"/>
  <c r="AQ132" i="2"/>
  <c r="AR132" i="2" s="1"/>
  <c r="BM140" i="2"/>
  <c r="BM160" i="2"/>
  <c r="BN160" i="2" s="1"/>
  <c r="BM271" i="2"/>
  <c r="BN271" i="2" s="1"/>
  <c r="BG271" i="2"/>
  <c r="AW286" i="2"/>
  <c r="AW350" i="2"/>
  <c r="BM350" i="2"/>
  <c r="BN350" i="2" s="1"/>
  <c r="BM359" i="2"/>
  <c r="BN359" i="2" s="1"/>
  <c r="BG359" i="2"/>
  <c r="AQ395" i="2"/>
  <c r="AA395" i="2"/>
  <c r="AQ114" i="2"/>
  <c r="AR114" i="2" s="1"/>
  <c r="AA114" i="2"/>
  <c r="AW151" i="2"/>
  <c r="AW243" i="2"/>
  <c r="BM243" i="2"/>
  <c r="BN243" i="2" s="1"/>
  <c r="BB280" i="2"/>
  <c r="BM280" i="2"/>
  <c r="BN280" i="2" s="1"/>
  <c r="AQ77" i="2"/>
  <c r="AA77" i="2"/>
  <c r="AA85" i="2"/>
  <c r="AQ85" i="2"/>
  <c r="AR85" i="2" s="1"/>
  <c r="AF93" i="2"/>
  <c r="AQ93" i="2"/>
  <c r="AR93" i="2" s="1"/>
  <c r="BM94" i="2"/>
  <c r="AW94" i="2"/>
  <c r="AQ97" i="2"/>
  <c r="AR97" i="2" s="1"/>
  <c r="AA97" i="2"/>
  <c r="AQ109" i="2"/>
  <c r="AR109" i="2" s="1"/>
  <c r="BM122" i="2"/>
  <c r="BN122" i="2" s="1"/>
  <c r="AW122" i="2"/>
  <c r="BM163" i="2"/>
  <c r="BN163" i="2" s="1"/>
  <c r="AW163" i="2"/>
  <c r="AK164" i="2"/>
  <c r="AQ164" i="2"/>
  <c r="U223" i="2"/>
  <c r="AA242" i="2"/>
  <c r="AQ242" i="2"/>
  <c r="U243" i="2"/>
  <c r="AQ69" i="2"/>
  <c r="AR69" i="2" s="1"/>
  <c r="AA69" i="2"/>
  <c r="BM89" i="2"/>
  <c r="BN89" i="2" s="1"/>
  <c r="BM98" i="2"/>
  <c r="BN98" i="2" s="1"/>
  <c r="AA146" i="2"/>
  <c r="AQ146" i="2"/>
  <c r="AR146" i="2" s="1"/>
  <c r="BM179" i="2"/>
  <c r="BN179" i="2" s="1"/>
  <c r="AW179" i="2"/>
  <c r="AQ202" i="2"/>
  <c r="AR202" i="2" s="1"/>
  <c r="AK202" i="2"/>
  <c r="AF321" i="2"/>
  <c r="AQ321" i="2"/>
  <c r="AR321" i="2" s="1"/>
  <c r="AQ76" i="2"/>
  <c r="AR76" i="2" s="1"/>
  <c r="AW89" i="2"/>
  <c r="AA141" i="2"/>
  <c r="AQ141" i="2"/>
  <c r="AR141" i="2" s="1"/>
  <c r="AQ157" i="2"/>
  <c r="AA157" i="2"/>
  <c r="BM176" i="2"/>
  <c r="BN176" i="2" s="1"/>
  <c r="BB192" i="2"/>
  <c r="BM192" i="2"/>
  <c r="BN192" i="2" s="1"/>
  <c r="AA205" i="2"/>
  <c r="AW205" i="2"/>
  <c r="AA229" i="2"/>
  <c r="AQ229" i="2"/>
  <c r="AW230" i="2"/>
  <c r="BM230" i="2"/>
  <c r="BN230" i="2" s="1"/>
  <c r="AW233" i="2"/>
  <c r="BM236" i="2"/>
  <c r="BN236" i="2" s="1"/>
  <c r="AW253" i="2"/>
  <c r="BM253" i="2"/>
  <c r="BN253" i="2" s="1"/>
  <c r="AQ67" i="2"/>
  <c r="AA67" i="2"/>
  <c r="U68" i="2"/>
  <c r="U121" i="2"/>
  <c r="BB138" i="2"/>
  <c r="BM138" i="2"/>
  <c r="BN138" i="2" s="1"/>
  <c r="U158" i="2"/>
  <c r="BM164" i="2"/>
  <c r="BN164" i="2" s="1"/>
  <c r="AW164" i="2"/>
  <c r="AA199" i="2"/>
  <c r="AQ199" i="2"/>
  <c r="AQ222" i="2"/>
  <c r="AP222" i="2"/>
  <c r="AQ344" i="2"/>
  <c r="AR344" i="2" s="1"/>
  <c r="AA344" i="2"/>
  <c r="AA348" i="2"/>
  <c r="AQ348" i="2"/>
  <c r="AR348" i="2" s="1"/>
  <c r="AA350" i="2"/>
  <c r="AQ350" i="2"/>
  <c r="BM351" i="2"/>
  <c r="BN351" i="2" s="1"/>
  <c r="AW351" i="2"/>
  <c r="BM368" i="2"/>
  <c r="BN368" i="2" s="1"/>
  <c r="AW368" i="2"/>
  <c r="BG75" i="2"/>
  <c r="BM75" i="2"/>
  <c r="BN75" i="2" s="1"/>
  <c r="AW99" i="2"/>
  <c r="BM99" i="2"/>
  <c r="BN99" i="2" s="1"/>
  <c r="AQ191" i="2"/>
  <c r="AR191" i="2" s="1"/>
  <c r="AA191" i="2"/>
  <c r="AA331" i="2"/>
  <c r="AQ331" i="2"/>
  <c r="BM107" i="2"/>
  <c r="BN107" i="2" s="1"/>
  <c r="AW107" i="2"/>
  <c r="BM115" i="2"/>
  <c r="BN115" i="2" s="1"/>
  <c r="AW115" i="2"/>
  <c r="AQ239" i="2"/>
  <c r="AR239" i="2" s="1"/>
  <c r="AA239" i="2"/>
  <c r="AQ247" i="2"/>
  <c r="AR247" i="2" s="1"/>
  <c r="AA247" i="2"/>
  <c r="AA273" i="2"/>
  <c r="AQ273" i="2"/>
  <c r="AW289" i="2"/>
  <c r="BM289" i="2"/>
  <c r="BN289" i="2" s="1"/>
  <c r="BM323" i="2"/>
  <c r="BN323" i="2" s="1"/>
  <c r="AW323" i="2"/>
  <c r="AW63" i="2"/>
  <c r="BM63" i="2"/>
  <c r="AW165" i="2"/>
  <c r="BM165" i="2"/>
  <c r="BN165" i="2" s="1"/>
  <c r="U180" i="2"/>
  <c r="AQ65" i="2"/>
  <c r="AA65" i="2"/>
  <c r="AQ73" i="2"/>
  <c r="AR73" i="2" s="1"/>
  <c r="AQ117" i="2"/>
  <c r="AA117" i="2"/>
  <c r="AQ121" i="2"/>
  <c r="AR121" i="2" s="1"/>
  <c r="U127" i="2"/>
  <c r="U137" i="2"/>
  <c r="U165" i="2"/>
  <c r="U177" i="2"/>
  <c r="U183" i="2"/>
  <c r="BM201" i="2"/>
  <c r="BN201" i="2" s="1"/>
  <c r="AW201" i="2"/>
  <c r="BM217" i="2"/>
  <c r="BN217" i="2" s="1"/>
  <c r="AQ255" i="2"/>
  <c r="AA255" i="2"/>
  <c r="BM257" i="2"/>
  <c r="BN257" i="2" s="1"/>
  <c r="U283" i="2"/>
  <c r="U289" i="2"/>
  <c r="AQ291" i="2"/>
  <c r="AQ370" i="2"/>
  <c r="AA370" i="2"/>
  <c r="AF385" i="2"/>
  <c r="AQ385" i="2"/>
  <c r="AA387" i="2"/>
  <c r="AQ387" i="2"/>
  <c r="BM390" i="2"/>
  <c r="BN390" i="2" s="1"/>
  <c r="AW390" i="2"/>
  <c r="BB397" i="2"/>
  <c r="BM397" i="2"/>
  <c r="BM135" i="2"/>
  <c r="BN135" i="2" s="1"/>
  <c r="AQ174" i="2"/>
  <c r="AA174" i="2"/>
  <c r="AA181" i="2"/>
  <c r="AQ181" i="2"/>
  <c r="AW254" i="2"/>
  <c r="BM254" i="2"/>
  <c r="BN254" i="2" s="1"/>
  <c r="AQ257" i="2"/>
  <c r="AF260" i="2"/>
  <c r="AQ260" i="2"/>
  <c r="AR260" i="2" s="1"/>
  <c r="AQ269" i="2"/>
  <c r="AA269" i="2"/>
  <c r="BM270" i="2"/>
  <c r="BN270" i="2" s="1"/>
  <c r="AA281" i="2"/>
  <c r="AQ281" i="2"/>
  <c r="BM283" i="2"/>
  <c r="BN283" i="2" s="1"/>
  <c r="AW283" i="2"/>
  <c r="AW386" i="2"/>
  <c r="BM386" i="2"/>
  <c r="BN386" i="2" s="1"/>
  <c r="U87" i="2"/>
  <c r="U97" i="2"/>
  <c r="BM116" i="2"/>
  <c r="BB116" i="2"/>
  <c r="U119" i="2"/>
  <c r="BM119" i="2"/>
  <c r="BN119" i="2" s="1"/>
  <c r="AW119" i="2"/>
  <c r="U125" i="2"/>
  <c r="U129" i="2"/>
  <c r="AW135" i="2"/>
  <c r="AQ137" i="2"/>
  <c r="AA137" i="2"/>
  <c r="BB162" i="2"/>
  <c r="BM173" i="2"/>
  <c r="BN173" i="2" s="1"/>
  <c r="AW173" i="2"/>
  <c r="AQ179" i="2"/>
  <c r="AA179" i="2"/>
  <c r="AQ186" i="2"/>
  <c r="AA197" i="2"/>
  <c r="AQ197" i="2"/>
  <c r="U244" i="2"/>
  <c r="AA257" i="2"/>
  <c r="AW268" i="2"/>
  <c r="BM268" i="2"/>
  <c r="AW270" i="2"/>
  <c r="AF299" i="2"/>
  <c r="AQ299" i="2"/>
  <c r="AQ301" i="2"/>
  <c r="BM307" i="2"/>
  <c r="BN307" i="2" s="1"/>
  <c r="BG307" i="2"/>
  <c r="U311" i="2"/>
  <c r="AW318" i="2"/>
  <c r="BM318" i="2"/>
  <c r="BN318" i="2" s="1"/>
  <c r="U344" i="2"/>
  <c r="BM355" i="2"/>
  <c r="BN355" i="2" s="1"/>
  <c r="AW355" i="2"/>
  <c r="AA364" i="2"/>
  <c r="AQ364" i="2"/>
  <c r="AR364" i="2" s="1"/>
  <c r="U382" i="2"/>
  <c r="U384" i="2"/>
  <c r="AQ263" i="2"/>
  <c r="AA263" i="2"/>
  <c r="BM265" i="2"/>
  <c r="BN265" i="2" s="1"/>
  <c r="BM288" i="2"/>
  <c r="BN288" i="2" s="1"/>
  <c r="BG288" i="2"/>
  <c r="U339" i="2"/>
  <c r="AF375" i="2"/>
  <c r="AQ375" i="2"/>
  <c r="BM393" i="2"/>
  <c r="BN393" i="2" s="1"/>
  <c r="AW393" i="2"/>
  <c r="BM65" i="2"/>
  <c r="BN65" i="2" s="1"/>
  <c r="AW65" i="2"/>
  <c r="U71" i="2"/>
  <c r="U85" i="2"/>
  <c r="U103" i="2"/>
  <c r="U115" i="2"/>
  <c r="U133" i="2"/>
  <c r="BM144" i="2"/>
  <c r="AQ152" i="2"/>
  <c r="AR152" i="2" s="1"/>
  <c r="AW154" i="2"/>
  <c r="BM154" i="2"/>
  <c r="BN154" i="2" s="1"/>
  <c r="AW174" i="2"/>
  <c r="BM174" i="2"/>
  <c r="BN174" i="2" s="1"/>
  <c r="U196" i="2"/>
  <c r="AA210" i="2"/>
  <c r="AQ210" i="2"/>
  <c r="U211" i="2"/>
  <c r="AQ225" i="2"/>
  <c r="BM259" i="2"/>
  <c r="BN259" i="2" s="1"/>
  <c r="AW265" i="2"/>
  <c r="AW279" i="2"/>
  <c r="BM279" i="2"/>
  <c r="BM287" i="2"/>
  <c r="BN287" i="2" s="1"/>
  <c r="AW287" i="2"/>
  <c r="BM299" i="2"/>
  <c r="BN299" i="2" s="1"/>
  <c r="U327" i="2"/>
  <c r="AQ333" i="2"/>
  <c r="AA333" i="2"/>
  <c r="AW343" i="2"/>
  <c r="BM347" i="2"/>
  <c r="BN347" i="2" s="1"/>
  <c r="AW347" i="2"/>
  <c r="U389" i="2"/>
  <c r="AQ66" i="2"/>
  <c r="AR66" i="2" s="1"/>
  <c r="U78" i="2"/>
  <c r="BM83" i="2"/>
  <c r="BN83" i="2" s="1"/>
  <c r="AW123" i="2"/>
  <c r="BM123" i="2"/>
  <c r="BN123" i="2" s="1"/>
  <c r="AQ143" i="2"/>
  <c r="AR143" i="2" s="1"/>
  <c r="U163" i="2"/>
  <c r="U164" i="2"/>
  <c r="AQ175" i="2"/>
  <c r="BM175" i="2"/>
  <c r="BN175" i="2" s="1"/>
  <c r="U182" i="2"/>
  <c r="AQ189" i="2"/>
  <c r="U190" i="2"/>
  <c r="U215" i="2"/>
  <c r="U230" i="2"/>
  <c r="AQ251" i="2"/>
  <c r="AA251" i="2"/>
  <c r="AA279" i="2"/>
  <c r="AQ279" i="2"/>
  <c r="AR279" i="2" s="1"/>
  <c r="AQ289" i="2"/>
  <c r="AQ295" i="2"/>
  <c r="AQ296" i="2"/>
  <c r="AR296" i="2" s="1"/>
  <c r="U299" i="2"/>
  <c r="U308" i="2"/>
  <c r="U320" i="2"/>
  <c r="U336" i="2"/>
  <c r="AW336" i="2"/>
  <c r="BM336" i="2"/>
  <c r="BN336" i="2" s="1"/>
  <c r="U340" i="2"/>
  <c r="U357" i="2"/>
  <c r="U381" i="2"/>
  <c r="AQ322" i="2"/>
  <c r="AR322" i="2" s="1"/>
  <c r="AA322" i="2"/>
  <c r="BM383" i="2"/>
  <c r="BN383" i="2" s="1"/>
  <c r="AW383" i="2"/>
  <c r="BM396" i="2"/>
  <c r="M420" i="2"/>
  <c r="U63" i="2"/>
  <c r="U64" i="2"/>
  <c r="U81" i="2"/>
  <c r="BM103" i="2"/>
  <c r="BN103" i="2" s="1"/>
  <c r="AQ108" i="2"/>
  <c r="U141" i="2"/>
  <c r="U162" i="2"/>
  <c r="AQ172" i="2"/>
  <c r="AR172" i="2" s="1"/>
  <c r="AP172" i="2"/>
  <c r="AA173" i="2"/>
  <c r="AQ173" i="2"/>
  <c r="AR173" i="2" s="1"/>
  <c r="U178" i="2"/>
  <c r="U191" i="2"/>
  <c r="BM193" i="2"/>
  <c r="BN193" i="2" s="1"/>
  <c r="U207" i="2"/>
  <c r="AQ215" i="2"/>
  <c r="AA215" i="2"/>
  <c r="AW229" i="2"/>
  <c r="BM229" i="2"/>
  <c r="BN229" i="2" s="1"/>
  <c r="U231" i="2"/>
  <c r="U255" i="2"/>
  <c r="BM255" i="2"/>
  <c r="BN255" i="2" s="1"/>
  <c r="AW255" i="2"/>
  <c r="BM273" i="2"/>
  <c r="BN273" i="2" s="1"/>
  <c r="U274" i="2"/>
  <c r="U281" i="2"/>
  <c r="U334" i="2"/>
  <c r="AQ347" i="2"/>
  <c r="AA347" i="2"/>
  <c r="BM352" i="2"/>
  <c r="BN352" i="2" s="1"/>
  <c r="AA369" i="2"/>
  <c r="U376" i="2"/>
  <c r="BM387" i="2"/>
  <c r="BN387" i="2" s="1"/>
  <c r="U394" i="2"/>
  <c r="BG396" i="2"/>
  <c r="AQ129" i="2"/>
  <c r="BM129" i="2"/>
  <c r="BN129" i="2" s="1"/>
  <c r="AQ131" i="2"/>
  <c r="BM145" i="2"/>
  <c r="BN145" i="2" s="1"/>
  <c r="BM147" i="2"/>
  <c r="BN147" i="2" s="1"/>
  <c r="U153" i="2"/>
  <c r="U155" i="2"/>
  <c r="BM155" i="2"/>
  <c r="BN155" i="2" s="1"/>
  <c r="U167" i="2"/>
  <c r="U181" i="2"/>
  <c r="BM213" i="2"/>
  <c r="BN213" i="2" s="1"/>
  <c r="AQ219" i="2"/>
  <c r="AR219" i="2" s="1"/>
  <c r="AQ223" i="2"/>
  <c r="AR223" i="2" s="1"/>
  <c r="BM223" i="2"/>
  <c r="BN223" i="2" s="1"/>
  <c r="U228" i="2"/>
  <c r="AQ231" i="2"/>
  <c r="U237" i="2"/>
  <c r="U238" i="2"/>
  <c r="U256" i="2"/>
  <c r="U282" i="2"/>
  <c r="U285" i="2"/>
  <c r="AA286" i="2"/>
  <c r="AQ286" i="2"/>
  <c r="U306" i="2"/>
  <c r="U307" i="2"/>
  <c r="U322" i="2"/>
  <c r="U345" i="2"/>
  <c r="U346" i="2"/>
  <c r="BM354" i="2"/>
  <c r="AA368" i="2"/>
  <c r="AQ368" i="2"/>
  <c r="AR368" i="2" s="1"/>
  <c r="U372" i="2"/>
  <c r="AQ380" i="2"/>
  <c r="U386" i="2"/>
  <c r="AQ389" i="2"/>
  <c r="AA389" i="2"/>
  <c r="U391" i="2"/>
  <c r="U393" i="2"/>
  <c r="AW398" i="2"/>
  <c r="BM398" i="2"/>
  <c r="BN398" i="2" s="1"/>
  <c r="AS420" i="2"/>
  <c r="AQ153" i="2"/>
  <c r="U205" i="2"/>
  <c r="U210" i="2"/>
  <c r="U217" i="2"/>
  <c r="BM241" i="2"/>
  <c r="BN241" i="2" s="1"/>
  <c r="BM249" i="2"/>
  <c r="BN249" i="2" s="1"/>
  <c r="U257" i="2"/>
  <c r="BM261" i="2"/>
  <c r="BN261" i="2" s="1"/>
  <c r="U262" i="2"/>
  <c r="U275" i="2"/>
  <c r="U302" i="2"/>
  <c r="AQ306" i="2"/>
  <c r="U318" i="2"/>
  <c r="U337" i="2"/>
  <c r="U377" i="2"/>
  <c r="U291" i="2"/>
  <c r="U294" i="2"/>
  <c r="U331" i="2"/>
  <c r="BM341" i="2"/>
  <c r="BN341" i="2" s="1"/>
  <c r="BM364" i="2"/>
  <c r="BN364" i="2" s="1"/>
  <c r="AQ377" i="2"/>
  <c r="BM377" i="2"/>
  <c r="BN377" i="2" s="1"/>
  <c r="U378" i="2"/>
  <c r="U385" i="2"/>
  <c r="K433" i="2"/>
  <c r="S433" i="2"/>
  <c r="AA433" i="2"/>
  <c r="AI433" i="2"/>
  <c r="AQ433" i="2"/>
  <c r="AY433" i="2"/>
  <c r="BG433" i="2"/>
  <c r="BO433" i="2"/>
  <c r="N467" i="2"/>
  <c r="N468" i="2" s="1"/>
  <c r="V467" i="2"/>
  <c r="V468" i="2" s="1"/>
  <c r="AL467" i="2"/>
  <c r="AL468" i="2" s="1"/>
  <c r="AT467" i="2"/>
  <c r="AT468" i="2" s="1"/>
  <c r="Q480" i="2"/>
  <c r="U335" i="2"/>
  <c r="U348" i="2"/>
  <c r="U353" i="2"/>
  <c r="U359" i="2"/>
  <c r="U383" i="2"/>
  <c r="U400" i="2"/>
  <c r="N420" i="2"/>
  <c r="V420" i="2"/>
  <c r="AL420" i="2"/>
  <c r="AT420" i="2"/>
  <c r="K420" i="2"/>
  <c r="P467" i="2"/>
  <c r="X467" i="2"/>
  <c r="Q467" i="2"/>
  <c r="Q468" i="2" s="1"/>
  <c r="K467" i="2"/>
  <c r="BC452" i="2"/>
  <c r="G463" i="2" s="1"/>
  <c r="G467" i="2" s="1"/>
  <c r="W452" i="2"/>
  <c r="W453" i="2" s="1"/>
  <c r="Q452" i="2"/>
  <c r="K452" i="2"/>
  <c r="K453" i="2" s="1"/>
  <c r="S452" i="2"/>
  <c r="J452" i="2"/>
  <c r="R452" i="2"/>
  <c r="AM452" i="2"/>
  <c r="AM453" i="2" s="1"/>
  <c r="L452" i="2"/>
  <c r="L453" i="2" s="1"/>
  <c r="M467" i="2"/>
  <c r="M468" i="2" s="1"/>
  <c r="AS467" i="2"/>
  <c r="AS468" i="2" s="1"/>
  <c r="N452" i="2"/>
  <c r="N453" i="2" s="1"/>
  <c r="V452" i="2"/>
  <c r="V453" i="2" s="1"/>
  <c r="AL452" i="2"/>
  <c r="AL453" i="2" s="1"/>
  <c r="AT452" i="2"/>
  <c r="AT453" i="2" s="1"/>
  <c r="J480" i="2"/>
  <c r="P452" i="2"/>
  <c r="X452" i="2"/>
  <c r="X453" i="2" s="1"/>
  <c r="L467" i="2"/>
  <c r="L468" i="2" s="1"/>
  <c r="W467" i="2"/>
  <c r="AM467" i="2"/>
  <c r="BC467" i="2"/>
  <c r="BC468" i="2" s="1"/>
  <c r="Q433" i="1"/>
  <c r="Y433" i="1"/>
  <c r="AG433" i="1"/>
  <c r="AO433" i="1"/>
  <c r="AW433" i="1"/>
  <c r="BE433" i="1"/>
  <c r="BM433" i="1"/>
  <c r="AY480" i="1"/>
  <c r="O433" i="1"/>
  <c r="W433" i="1"/>
  <c r="AE433" i="1"/>
  <c r="AM433" i="1"/>
  <c r="AU433" i="1"/>
  <c r="BC433" i="1"/>
  <c r="BK433" i="1"/>
  <c r="V467" i="1"/>
  <c r="V468" i="1" s="1"/>
  <c r="W467" i="1"/>
  <c r="AM467" i="1"/>
  <c r="BC467" i="1"/>
  <c r="S480" i="1"/>
  <c r="AB480" i="1"/>
  <c r="AZ480" i="1"/>
  <c r="Q452" i="1"/>
  <c r="AC452" i="1"/>
  <c r="AX452" i="1"/>
  <c r="AX453" i="1" s="1"/>
  <c r="P467" i="1"/>
  <c r="X467" i="1"/>
  <c r="X468" i="1" s="1"/>
  <c r="AN467" i="1"/>
  <c r="AN468" i="1" s="1"/>
  <c r="BD467" i="1"/>
  <c r="W480" i="1"/>
  <c r="AM480" i="1"/>
  <c r="BC480" i="1"/>
  <c r="K480" i="1"/>
  <c r="AI480" i="1"/>
  <c r="N467" i="1"/>
  <c r="AO419" i="1"/>
  <c r="AQ15" i="1"/>
  <c r="BN51" i="1"/>
  <c r="BM59" i="1"/>
  <c r="BN59" i="1" s="1"/>
  <c r="BM83" i="1"/>
  <c r="BN83" i="1" s="1"/>
  <c r="AW83" i="1"/>
  <c r="BM88" i="1"/>
  <c r="BN88" i="1" s="1"/>
  <c r="AW88" i="1"/>
  <c r="AQ101" i="1"/>
  <c r="BM217" i="1"/>
  <c r="BN217" i="1" s="1"/>
  <c r="AW217" i="1"/>
  <c r="BM255" i="1"/>
  <c r="BN255" i="1" s="1"/>
  <c r="AA288" i="1"/>
  <c r="AQ288" i="1"/>
  <c r="BM382" i="1"/>
  <c r="BN382" i="1" s="1"/>
  <c r="AW382" i="1"/>
  <c r="BM63" i="1"/>
  <c r="BN63" i="1" s="1"/>
  <c r="AQ66" i="1"/>
  <c r="BM133" i="1"/>
  <c r="BN133" i="1" s="1"/>
  <c r="BM211" i="1"/>
  <c r="BN211" i="1" s="1"/>
  <c r="AW303" i="1"/>
  <c r="BM303" i="1"/>
  <c r="BN303" i="1" s="1"/>
  <c r="U12" i="1"/>
  <c r="BM19" i="1"/>
  <c r="BN19" i="1" s="1"/>
  <c r="U22" i="1"/>
  <c r="BM27" i="1"/>
  <c r="BN27" i="1" s="1"/>
  <c r="AW28" i="1"/>
  <c r="BM31" i="1"/>
  <c r="BN31" i="1" s="1"/>
  <c r="U33" i="1"/>
  <c r="AQ34" i="1"/>
  <c r="AR34" i="1" s="1"/>
  <c r="AW40" i="1"/>
  <c r="AW41" i="1"/>
  <c r="AQ45" i="1"/>
  <c r="U47" i="1"/>
  <c r="U52" i="1"/>
  <c r="BM58" i="1"/>
  <c r="BN58" i="1" s="1"/>
  <c r="AW59" i="1"/>
  <c r="AA66" i="1"/>
  <c r="AQ67" i="1"/>
  <c r="U70" i="1"/>
  <c r="AQ75" i="1"/>
  <c r="BO75" i="1" s="1"/>
  <c r="BP75" i="1" s="1"/>
  <c r="AQ77" i="1"/>
  <c r="U82" i="1"/>
  <c r="BM82" i="1"/>
  <c r="BN82" i="1" s="1"/>
  <c r="BM99" i="1"/>
  <c r="BN99" i="1" s="1"/>
  <c r="AW104" i="1"/>
  <c r="U120" i="1"/>
  <c r="BM120" i="1"/>
  <c r="BN120" i="1" s="1"/>
  <c r="U129" i="1"/>
  <c r="AW142" i="1"/>
  <c r="BB155" i="1"/>
  <c r="U162" i="1"/>
  <c r="U166" i="1"/>
  <c r="AQ168" i="1"/>
  <c r="AQ178" i="1"/>
  <c r="BM183" i="1"/>
  <c r="BN183" i="1" s="1"/>
  <c r="AQ245" i="1"/>
  <c r="AA245" i="1"/>
  <c r="BM246" i="1"/>
  <c r="BN246" i="1" s="1"/>
  <c r="AQ251" i="1"/>
  <c r="AR251" i="1" s="1"/>
  <c r="AQ262" i="1"/>
  <c r="BM302" i="1"/>
  <c r="BN302" i="1" s="1"/>
  <c r="BM310" i="1"/>
  <c r="BN310" i="1" s="1"/>
  <c r="BM320" i="1"/>
  <c r="BN320" i="1" s="1"/>
  <c r="BM367" i="1"/>
  <c r="BN367" i="1" s="1"/>
  <c r="AW367" i="1"/>
  <c r="BG419" i="1"/>
  <c r="BM13" i="1"/>
  <c r="BN13" i="1" s="1"/>
  <c r="BM76" i="1"/>
  <c r="BN76" i="1" s="1"/>
  <c r="BM118" i="1"/>
  <c r="BN118" i="1" s="1"/>
  <c r="AW118" i="1"/>
  <c r="BM131" i="1"/>
  <c r="BN131" i="1" s="1"/>
  <c r="BM252" i="1"/>
  <c r="AQ257" i="1"/>
  <c r="AR257" i="1" s="1"/>
  <c r="AA257" i="1"/>
  <c r="AF268" i="1"/>
  <c r="AQ268" i="1"/>
  <c r="AP337" i="1"/>
  <c r="AQ337" i="1"/>
  <c r="BM9" i="1"/>
  <c r="U20" i="1"/>
  <c r="BM26" i="1"/>
  <c r="BN26" i="1" s="1"/>
  <c r="AQ35" i="1"/>
  <c r="AR35" i="1" s="1"/>
  <c r="AQ40" i="1"/>
  <c r="BO40" i="1" s="1"/>
  <c r="BP40" i="1" s="1"/>
  <c r="U50" i="1"/>
  <c r="BM50" i="1"/>
  <c r="BN50" i="1" s="1"/>
  <c r="U51" i="1"/>
  <c r="U57" i="1"/>
  <c r="AQ57" i="1"/>
  <c r="AR57" i="1" s="1"/>
  <c r="AQ59" i="1"/>
  <c r="U63" i="1"/>
  <c r="U72" i="1"/>
  <c r="AQ76" i="1"/>
  <c r="AQ102" i="1"/>
  <c r="U106" i="1"/>
  <c r="U114" i="1"/>
  <c r="U146" i="1"/>
  <c r="U148" i="1"/>
  <c r="AQ182" i="1"/>
  <c r="AR182" i="1" s="1"/>
  <c r="AA186" i="1"/>
  <c r="AQ186" i="1"/>
  <c r="AW192" i="1"/>
  <c r="BM192" i="1"/>
  <c r="BN192" i="1" s="1"/>
  <c r="BG197" i="1"/>
  <c r="BM197" i="1"/>
  <c r="BN197" i="1" s="1"/>
  <c r="BM199" i="1"/>
  <c r="BN199" i="1" s="1"/>
  <c r="U213" i="1"/>
  <c r="AQ221" i="1"/>
  <c r="AA221" i="1"/>
  <c r="U224" i="1"/>
  <c r="AQ225" i="1"/>
  <c r="AR225" i="1" s="1"/>
  <c r="AA225" i="1"/>
  <c r="U240" i="1"/>
  <c r="AQ293" i="1"/>
  <c r="AR293" i="1" s="1"/>
  <c r="BM341" i="1"/>
  <c r="BN341" i="1" s="1"/>
  <c r="AW341" i="1"/>
  <c r="AQ374" i="1"/>
  <c r="AW384" i="1"/>
  <c r="BM384" i="1"/>
  <c r="BN384" i="1" s="1"/>
  <c r="AQ254" i="1"/>
  <c r="AA254" i="1"/>
  <c r="AA256" i="1"/>
  <c r="AQ256" i="1"/>
  <c r="BB376" i="1"/>
  <c r="BM376" i="1"/>
  <c r="BN376" i="1" s="1"/>
  <c r="AQ345" i="1"/>
  <c r="AA345" i="1"/>
  <c r="AQ348" i="1"/>
  <c r="AA348" i="1"/>
  <c r="T419" i="1"/>
  <c r="AA12" i="1"/>
  <c r="AQ13" i="1"/>
  <c r="AO416" i="1"/>
  <c r="U15" i="1"/>
  <c r="AW18" i="1"/>
  <c r="AQ20" i="1"/>
  <c r="U24" i="1"/>
  <c r="AA27" i="1"/>
  <c r="AP37" i="1"/>
  <c r="BM38" i="1"/>
  <c r="BN38" i="1" s="1"/>
  <c r="AA52" i="1"/>
  <c r="U62" i="1"/>
  <c r="U81" i="1"/>
  <c r="AQ90" i="1"/>
  <c r="AR90" i="1" s="1"/>
  <c r="U109" i="1"/>
  <c r="AQ134" i="1"/>
  <c r="U138" i="1"/>
  <c r="U140" i="1"/>
  <c r="U144" i="1"/>
  <c r="AQ153" i="1"/>
  <c r="AR153" i="1" s="1"/>
  <c r="AW153" i="1"/>
  <c r="BM154" i="1"/>
  <c r="BN154" i="1" s="1"/>
  <c r="U161" i="1"/>
  <c r="BM170" i="1"/>
  <c r="BN170" i="1" s="1"/>
  <c r="BM172" i="1"/>
  <c r="BN172" i="1" s="1"/>
  <c r="AA183" i="1"/>
  <c r="U192" i="1"/>
  <c r="U218" i="1"/>
  <c r="AQ230" i="1"/>
  <c r="BM235" i="1"/>
  <c r="BN235" i="1" s="1"/>
  <c r="AW235" i="1"/>
  <c r="BM257" i="1"/>
  <c r="BN257" i="1" s="1"/>
  <c r="AW257" i="1"/>
  <c r="AQ282" i="1"/>
  <c r="AF282" i="1"/>
  <c r="AQ311" i="1"/>
  <c r="AA311" i="1"/>
  <c r="AW312" i="1"/>
  <c r="BM312" i="1"/>
  <c r="BN312" i="1" s="1"/>
  <c r="BB364" i="1"/>
  <c r="BM364" i="1"/>
  <c r="BN364" i="1" s="1"/>
  <c r="BM365" i="1"/>
  <c r="BN365" i="1" s="1"/>
  <c r="BB390" i="1"/>
  <c r="BM390" i="1"/>
  <c r="BN390" i="1" s="1"/>
  <c r="AQ36" i="1"/>
  <c r="AQ71" i="1"/>
  <c r="AR71" i="1" s="1"/>
  <c r="AQ85" i="1"/>
  <c r="AR85" i="1" s="1"/>
  <c r="AQ122" i="1"/>
  <c r="AR122" i="1" s="1"/>
  <c r="AA122" i="1"/>
  <c r="AW143" i="1"/>
  <c r="BM143" i="1"/>
  <c r="AQ166" i="1"/>
  <c r="BM193" i="1"/>
  <c r="BN193" i="1" s="1"/>
  <c r="AW193" i="1"/>
  <c r="BM203" i="1"/>
  <c r="BN203" i="1" s="1"/>
  <c r="AA252" i="1"/>
  <c r="AQ252" i="1"/>
  <c r="AW285" i="1"/>
  <c r="BM285" i="1"/>
  <c r="BN285" i="1" s="1"/>
  <c r="AW165" i="1"/>
  <c r="BM165" i="1"/>
  <c r="BN165" i="1" s="1"/>
  <c r="AQ68" i="1"/>
  <c r="BM78" i="1"/>
  <c r="BN78" i="1" s="1"/>
  <c r="BM108" i="1"/>
  <c r="BN108" i="1" s="1"/>
  <c r="AQ160" i="1"/>
  <c r="AQ180" i="1"/>
  <c r="BM216" i="1"/>
  <c r="BN216" i="1" s="1"/>
  <c r="AQ220" i="1"/>
  <c r="AR220" i="1" s="1"/>
  <c r="AA220" i="1"/>
  <c r="BM240" i="1"/>
  <c r="BN240" i="1" s="1"/>
  <c r="BM256" i="1"/>
  <c r="AA36" i="1"/>
  <c r="AQ44" i="1"/>
  <c r="AA68" i="1"/>
  <c r="U69" i="1"/>
  <c r="BM75" i="1"/>
  <c r="BN75" i="1" s="1"/>
  <c r="AW78" i="1"/>
  <c r="U111" i="1"/>
  <c r="BM124" i="1"/>
  <c r="BN124" i="1" s="1"/>
  <c r="BM174" i="1"/>
  <c r="BN174" i="1" s="1"/>
  <c r="AQ196" i="1"/>
  <c r="AR196" i="1" s="1"/>
  <c r="BM237" i="1"/>
  <c r="BN237" i="1" s="1"/>
  <c r="BM245" i="1"/>
  <c r="BN245" i="1" s="1"/>
  <c r="AW245" i="1"/>
  <c r="BB307" i="1"/>
  <c r="BM307" i="1"/>
  <c r="BN307" i="1" s="1"/>
  <c r="BM344" i="1"/>
  <c r="BN344" i="1" s="1"/>
  <c r="BB344" i="1"/>
  <c r="AA142" i="1"/>
  <c r="AQ142" i="1"/>
  <c r="BO142" i="1" s="1"/>
  <c r="BP142" i="1" s="1"/>
  <c r="BM36" i="1"/>
  <c r="BN36" i="1" s="1"/>
  <c r="BM47" i="1"/>
  <c r="BN47" i="1" s="1"/>
  <c r="BM68" i="1"/>
  <c r="BN68" i="1" s="1"/>
  <c r="AQ78" i="1"/>
  <c r="AQ161" i="1"/>
  <c r="AR161" i="1" s="1"/>
  <c r="AA161" i="1"/>
  <c r="AR185" i="1"/>
  <c r="AA270" i="1"/>
  <c r="AQ270" i="1"/>
  <c r="AR270" i="1" s="1"/>
  <c r="AP373" i="1"/>
  <c r="AQ373" i="1"/>
  <c r="BA419" i="1"/>
  <c r="U37" i="1"/>
  <c r="AQ38" i="1"/>
  <c r="BM44" i="1"/>
  <c r="BN44" i="1" s="1"/>
  <c r="AW68" i="1"/>
  <c r="AA78" i="1"/>
  <c r="BM86" i="1"/>
  <c r="BN86" i="1" s="1"/>
  <c r="AQ108" i="1"/>
  <c r="AA108" i="1"/>
  <c r="AQ152" i="1"/>
  <c r="AR152" i="1" s="1"/>
  <c r="AF166" i="1"/>
  <c r="BM178" i="1"/>
  <c r="BN178" i="1" s="1"/>
  <c r="AA185" i="1"/>
  <c r="AW203" i="1"/>
  <c r="AA204" i="1"/>
  <c r="AQ204" i="1"/>
  <c r="AQ9" i="1"/>
  <c r="BF419" i="1"/>
  <c r="AQ16" i="1"/>
  <c r="U34" i="1"/>
  <c r="AQ41" i="1"/>
  <c r="BM42" i="1"/>
  <c r="BN42" i="1" s="1"/>
  <c r="AA44" i="1"/>
  <c r="AW44" i="1"/>
  <c r="U48" i="1"/>
  <c r="BM49" i="1"/>
  <c r="BN49" i="1" s="1"/>
  <c r="BM60" i="1"/>
  <c r="BN60" i="1" s="1"/>
  <c r="AQ84" i="1"/>
  <c r="AW86" i="1"/>
  <c r="BM110" i="1"/>
  <c r="BN110" i="1" s="1"/>
  <c r="AW110" i="1"/>
  <c r="AQ116" i="1"/>
  <c r="AR116" i="1" s="1"/>
  <c r="AA116" i="1"/>
  <c r="U119" i="1"/>
  <c r="AQ124" i="1"/>
  <c r="BM126" i="1"/>
  <c r="BN126" i="1" s="1"/>
  <c r="AQ132" i="1"/>
  <c r="U139" i="1"/>
  <c r="BM140" i="1"/>
  <c r="BN140" i="1" s="1"/>
  <c r="AQ150" i="1"/>
  <c r="AR150" i="1" s="1"/>
  <c r="AQ163" i="1"/>
  <c r="U184" i="1"/>
  <c r="AQ198" i="1"/>
  <c r="BO198" i="1" s="1"/>
  <c r="BP198" i="1" s="1"/>
  <c r="AQ200" i="1"/>
  <c r="AQ216" i="1"/>
  <c r="AA222" i="1"/>
  <c r="AQ222" i="1"/>
  <c r="AR222" i="1" s="1"/>
  <c r="AA239" i="1"/>
  <c r="U269" i="1"/>
  <c r="U273" i="1"/>
  <c r="AQ283" i="1"/>
  <c r="AA283" i="1"/>
  <c r="AQ285" i="1"/>
  <c r="AA285" i="1"/>
  <c r="BM363" i="1"/>
  <c r="AW363" i="1"/>
  <c r="AQ400" i="1"/>
  <c r="AA400" i="1"/>
  <c r="AQ309" i="1"/>
  <c r="AW333" i="1"/>
  <c r="BM333" i="1"/>
  <c r="BN333" i="1" s="1"/>
  <c r="AQ336" i="1"/>
  <c r="AA336" i="1"/>
  <c r="BM349" i="1"/>
  <c r="BN349" i="1" s="1"/>
  <c r="AW349" i="1"/>
  <c r="AF351" i="1"/>
  <c r="AQ351" i="1"/>
  <c r="U169" i="1"/>
  <c r="U170" i="1"/>
  <c r="U175" i="1"/>
  <c r="U179" i="1"/>
  <c r="U187" i="1"/>
  <c r="U188" i="1"/>
  <c r="AQ189" i="1"/>
  <c r="BM189" i="1"/>
  <c r="BN189" i="1" s="1"/>
  <c r="BM190" i="1"/>
  <c r="U200" i="1"/>
  <c r="U206" i="1"/>
  <c r="U210" i="1"/>
  <c r="U216" i="1"/>
  <c r="AQ217" i="1"/>
  <c r="BM228" i="1"/>
  <c r="BN228" i="1" s="1"/>
  <c r="U247" i="1"/>
  <c r="BM259" i="1"/>
  <c r="BN259" i="1" s="1"/>
  <c r="U262" i="1"/>
  <c r="BN280" i="1"/>
  <c r="U291" i="1"/>
  <c r="AA309" i="1"/>
  <c r="AA312" i="1"/>
  <c r="AQ312" i="1"/>
  <c r="BM340" i="1"/>
  <c r="BN340" i="1" s="1"/>
  <c r="AW340" i="1"/>
  <c r="U342" i="1"/>
  <c r="AW342" i="1"/>
  <c r="AQ360" i="1"/>
  <c r="AA360" i="1"/>
  <c r="BN370" i="1"/>
  <c r="AQ392" i="1"/>
  <c r="AR392" i="1" s="1"/>
  <c r="AQ396" i="1"/>
  <c r="AR396" i="1" s="1"/>
  <c r="AA396" i="1"/>
  <c r="AQ92" i="1"/>
  <c r="BM92" i="1"/>
  <c r="BN92" i="1" s="1"/>
  <c r="U93" i="1"/>
  <c r="AQ100" i="1"/>
  <c r="U101" i="1"/>
  <c r="BM115" i="1"/>
  <c r="BN115" i="1" s="1"/>
  <c r="AQ117" i="1"/>
  <c r="U122" i="1"/>
  <c r="U123" i="1"/>
  <c r="U137" i="1"/>
  <c r="U167" i="1"/>
  <c r="U168" i="1"/>
  <c r="AQ169" i="1"/>
  <c r="BM173" i="1"/>
  <c r="BN173" i="1" s="1"/>
  <c r="BM182" i="1"/>
  <c r="BN182" i="1" s="1"/>
  <c r="U185" i="1"/>
  <c r="U186" i="1"/>
  <c r="AQ187" i="1"/>
  <c r="BO187" i="1" s="1"/>
  <c r="BP187" i="1" s="1"/>
  <c r="AQ190" i="1"/>
  <c r="AR190" i="1" s="1"/>
  <c r="U197" i="1"/>
  <c r="U212" i="1"/>
  <c r="AA279" i="1"/>
  <c r="AQ279" i="1"/>
  <c r="BM290" i="1"/>
  <c r="BN290" i="1" s="1"/>
  <c r="AQ291" i="1"/>
  <c r="AR291" i="1" s="1"/>
  <c r="U298" i="1"/>
  <c r="AW298" i="1"/>
  <c r="BM298" i="1"/>
  <c r="BN298" i="1" s="1"/>
  <c r="AQ320" i="1"/>
  <c r="U326" i="1"/>
  <c r="BM351" i="1"/>
  <c r="BN351" i="1" s="1"/>
  <c r="AW351" i="1"/>
  <c r="U354" i="1"/>
  <c r="BG374" i="1"/>
  <c r="BM374" i="1"/>
  <c r="BN374" i="1" s="1"/>
  <c r="BM94" i="1"/>
  <c r="BN94" i="1" s="1"/>
  <c r="U95" i="1"/>
  <c r="U99" i="1"/>
  <c r="BM102" i="1"/>
  <c r="BN102" i="1" s="1"/>
  <c r="U103" i="1"/>
  <c r="AQ106" i="1"/>
  <c r="AR106" i="1" s="1"/>
  <c r="AQ118" i="1"/>
  <c r="BO118" i="1" s="1"/>
  <c r="BP118" i="1" s="1"/>
  <c r="U128" i="1"/>
  <c r="U143" i="1"/>
  <c r="AQ144" i="1"/>
  <c r="U155" i="1"/>
  <c r="U156" i="1"/>
  <c r="AQ157" i="1"/>
  <c r="BM157" i="1"/>
  <c r="BN157" i="1" s="1"/>
  <c r="BM163" i="1"/>
  <c r="BN163" i="1" s="1"/>
  <c r="U191" i="1"/>
  <c r="U202" i="1"/>
  <c r="U221" i="1"/>
  <c r="U227" i="1"/>
  <c r="U229" i="1"/>
  <c r="BM229" i="1"/>
  <c r="BN229" i="1" s="1"/>
  <c r="BM234" i="1"/>
  <c r="BN234" i="1" s="1"/>
  <c r="BM239" i="1"/>
  <c r="BN239" i="1" s="1"/>
  <c r="U260" i="1"/>
  <c r="AW263" i="1"/>
  <c r="BM263" i="1"/>
  <c r="BM269" i="1"/>
  <c r="BN269" i="1" s="1"/>
  <c r="AQ281" i="1"/>
  <c r="AA281" i="1"/>
  <c r="AQ346" i="1"/>
  <c r="U281" i="1"/>
  <c r="BM309" i="1"/>
  <c r="BN309" i="1" s="1"/>
  <c r="BM338" i="1"/>
  <c r="BN338" i="1" s="1"/>
  <c r="AW338" i="1"/>
  <c r="BM355" i="1"/>
  <c r="BN355" i="1" s="1"/>
  <c r="AQ378" i="1"/>
  <c r="AQ381" i="1"/>
  <c r="BM219" i="1"/>
  <c r="BN219" i="1" s="1"/>
  <c r="AW220" i="1"/>
  <c r="BM220" i="1"/>
  <c r="BN220" i="1" s="1"/>
  <c r="U233" i="1"/>
  <c r="U237" i="1"/>
  <c r="U238" i="1"/>
  <c r="BM242" i="1"/>
  <c r="BN242" i="1" s="1"/>
  <c r="U257" i="1"/>
  <c r="U258" i="1"/>
  <c r="AQ265" i="1"/>
  <c r="AR265" i="1" s="1"/>
  <c r="U297" i="1"/>
  <c r="BM300" i="1"/>
  <c r="BM318" i="1"/>
  <c r="BN318" i="1" s="1"/>
  <c r="U337" i="1"/>
  <c r="U359" i="1"/>
  <c r="U370" i="1"/>
  <c r="U379" i="1"/>
  <c r="U223" i="1"/>
  <c r="U236" i="1"/>
  <c r="AQ242" i="1"/>
  <c r="BM268" i="1"/>
  <c r="AW268" i="1"/>
  <c r="U278" i="1"/>
  <c r="AQ317" i="1"/>
  <c r="AQ328" i="1"/>
  <c r="AR328" i="1" s="1"/>
  <c r="AA328" i="1"/>
  <c r="AQ330" i="1"/>
  <c r="U352" i="1"/>
  <c r="U355" i="1"/>
  <c r="AW358" i="1"/>
  <c r="BM358" i="1"/>
  <c r="BN358" i="1" s="1"/>
  <c r="AQ361" i="1"/>
  <c r="BM381" i="1"/>
  <c r="BN381" i="1" s="1"/>
  <c r="BM195" i="1"/>
  <c r="BN195" i="1" s="1"/>
  <c r="U214" i="1"/>
  <c r="U242" i="1"/>
  <c r="AQ247" i="1"/>
  <c r="U254" i="1"/>
  <c r="U267" i="1"/>
  <c r="BM275" i="1"/>
  <c r="BN275" i="1" s="1"/>
  <c r="U285" i="1"/>
  <c r="U299" i="1"/>
  <c r="BM299" i="1"/>
  <c r="BN299" i="1" s="1"/>
  <c r="BM301" i="1"/>
  <c r="BN301" i="1" s="1"/>
  <c r="U303" i="1"/>
  <c r="U308" i="1"/>
  <c r="BM308" i="1"/>
  <c r="BN308" i="1" s="1"/>
  <c r="U327" i="1"/>
  <c r="U336" i="1"/>
  <c r="U346" i="1"/>
  <c r="BM361" i="1"/>
  <c r="BN361" i="1" s="1"/>
  <c r="U381" i="1"/>
  <c r="U387" i="1"/>
  <c r="U393" i="1"/>
  <c r="AI420" i="1"/>
  <c r="AY420" i="1"/>
  <c r="AQ292" i="1"/>
  <c r="AR292" i="1" s="1"/>
  <c r="AQ296" i="1"/>
  <c r="U315" i="1"/>
  <c r="U324" i="1"/>
  <c r="AQ329" i="1"/>
  <c r="BM329" i="1"/>
  <c r="U330" i="1"/>
  <c r="BM331" i="1"/>
  <c r="BN331" i="1" s="1"/>
  <c r="AW331" i="1"/>
  <c r="U338" i="1"/>
  <c r="BM347" i="1"/>
  <c r="BN347" i="1" s="1"/>
  <c r="AQ350" i="1"/>
  <c r="BM366" i="1"/>
  <c r="BN366" i="1" s="1"/>
  <c r="U373" i="1"/>
  <c r="U377" i="1"/>
  <c r="BM377" i="1"/>
  <c r="U384" i="1"/>
  <c r="N420" i="1"/>
  <c r="V420" i="1"/>
  <c r="AT420" i="1"/>
  <c r="P468" i="1"/>
  <c r="BD468" i="1"/>
  <c r="U309" i="1"/>
  <c r="BM317" i="1"/>
  <c r="BN317" i="1" s="1"/>
  <c r="U320" i="1"/>
  <c r="U325" i="1"/>
  <c r="AQ349" i="1"/>
  <c r="BM350" i="1"/>
  <c r="BN350" i="1" s="1"/>
  <c r="U368" i="1"/>
  <c r="AQ371" i="1"/>
  <c r="AQ375" i="1"/>
  <c r="AR375" i="1" s="1"/>
  <c r="U386" i="1"/>
  <c r="U400" i="1"/>
  <c r="J433" i="1"/>
  <c r="R433" i="1"/>
  <c r="Z433" i="1"/>
  <c r="AH433" i="1"/>
  <c r="AP433" i="1"/>
  <c r="AX433" i="1"/>
  <c r="BF433" i="1"/>
  <c r="BN433" i="1"/>
  <c r="R452" i="1"/>
  <c r="AG452" i="1"/>
  <c r="AG453" i="1" s="1"/>
  <c r="AY452" i="1"/>
  <c r="Q467" i="1"/>
  <c r="Y467" i="1"/>
  <c r="Y468" i="1" s="1"/>
  <c r="AG467" i="1"/>
  <c r="AG468" i="1" s="1"/>
  <c r="P480" i="1"/>
  <c r="X480" i="1"/>
  <c r="AN480" i="1"/>
  <c r="BD480" i="1"/>
  <c r="K433" i="1"/>
  <c r="S433" i="1"/>
  <c r="AA433" i="1"/>
  <c r="AI433" i="1"/>
  <c r="AQ433" i="1"/>
  <c r="AY433" i="1"/>
  <c r="BG433" i="1"/>
  <c r="BO433" i="1"/>
  <c r="J452" i="1"/>
  <c r="S452" i="1"/>
  <c r="AH452" i="1"/>
  <c r="AZ452" i="1"/>
  <c r="J467" i="1"/>
  <c r="R467" i="1"/>
  <c r="AH467" i="1"/>
  <c r="AH468" i="1" s="1"/>
  <c r="AX467" i="1"/>
  <c r="L467" i="1"/>
  <c r="AB467" i="1"/>
  <c r="AZ467" i="1"/>
  <c r="Y480" i="1"/>
  <c r="J480" i="1"/>
  <c r="R480" i="1"/>
  <c r="AH480" i="1"/>
  <c r="AX480" i="1"/>
  <c r="K452" i="1"/>
  <c r="V452" i="1"/>
  <c r="V453" i="1" s="1"/>
  <c r="AI452" i="1"/>
  <c r="K467" i="1"/>
  <c r="S467" i="1"/>
  <c r="AI467" i="1"/>
  <c r="AY467" i="1"/>
  <c r="AY468" i="1" s="1"/>
  <c r="M433" i="1"/>
  <c r="U433" i="1"/>
  <c r="AC433" i="1"/>
  <c r="AK433" i="1"/>
  <c r="AS433" i="1"/>
  <c r="BA433" i="1"/>
  <c r="BI433" i="1"/>
  <c r="L452" i="1"/>
  <c r="L453" i="1" s="1"/>
  <c r="P452" i="1"/>
  <c r="X452" i="1"/>
  <c r="X453" i="1" s="1"/>
  <c r="AN452" i="1"/>
  <c r="AN453" i="1" s="1"/>
  <c r="BD452" i="1"/>
  <c r="BD453" i="1" s="1"/>
  <c r="Q480" i="1"/>
  <c r="N433" i="1"/>
  <c r="V433" i="1"/>
  <c r="AD433" i="1"/>
  <c r="AL433" i="1"/>
  <c r="AT433" i="1"/>
  <c r="AT434" i="1" s="1"/>
  <c r="AT435" i="1" s="1"/>
  <c r="BB433" i="1"/>
  <c r="BJ433" i="1"/>
  <c r="M452" i="1"/>
  <c r="BI452" i="1"/>
  <c r="BI453" i="1" s="1"/>
  <c r="M467" i="1"/>
  <c r="AC467" i="1"/>
  <c r="AS467" i="1"/>
  <c r="AS468" i="1" s="1"/>
  <c r="BI467" i="1"/>
  <c r="BI468" i="1" s="1"/>
  <c r="L480" i="1"/>
  <c r="AG480" i="1"/>
  <c r="N452" i="1"/>
  <c r="Y452" i="1"/>
  <c r="Y453" i="1" s="1"/>
  <c r="AS452" i="1"/>
  <c r="AS453" i="1" s="1"/>
  <c r="W452" i="1"/>
  <c r="W453" i="1" s="1"/>
  <c r="AM452" i="1"/>
  <c r="BC452" i="1"/>
  <c r="AT467" i="1"/>
  <c r="M480" i="1"/>
  <c r="AC480" i="1"/>
  <c r="AS480" i="1"/>
  <c r="BI480" i="1"/>
  <c r="N480" i="1"/>
  <c r="V480" i="1"/>
  <c r="AT480" i="1"/>
  <c r="P433" i="1"/>
  <c r="X433" i="1"/>
  <c r="AF433" i="1"/>
  <c r="AN433" i="1"/>
  <c r="AV433" i="1"/>
  <c r="BD433" i="1"/>
  <c r="BL433" i="1"/>
  <c r="AB452" i="1"/>
  <c r="AT452" i="1"/>
  <c r="J480" i="3"/>
  <c r="J420" i="3"/>
  <c r="J452" i="3"/>
  <c r="J433" i="3"/>
  <c r="J467" i="3"/>
  <c r="J468" i="3" s="1"/>
  <c r="AR45" i="1"/>
  <c r="AR67" i="1"/>
  <c r="AR77" i="1"/>
  <c r="BO59" i="1"/>
  <c r="AR59" i="1"/>
  <c r="BO76" i="1"/>
  <c r="BP76" i="1" s="1"/>
  <c r="AR76" i="1"/>
  <c r="BO83" i="1"/>
  <c r="BP83" i="1" s="1"/>
  <c r="AR83" i="1"/>
  <c r="BO102" i="1"/>
  <c r="BP102" i="1" s="1"/>
  <c r="AR102" i="1"/>
  <c r="BO27" i="1"/>
  <c r="AR27" i="1"/>
  <c r="AR52" i="1"/>
  <c r="BO86" i="1"/>
  <c r="BP86" i="1" s="1"/>
  <c r="AR86" i="1"/>
  <c r="AR134" i="1"/>
  <c r="BO13" i="1"/>
  <c r="AR13" i="1"/>
  <c r="AR20" i="1"/>
  <c r="BO36" i="1"/>
  <c r="BP36" i="1" s="1"/>
  <c r="AR36" i="1"/>
  <c r="BO68" i="1"/>
  <c r="BP68" i="1" s="1"/>
  <c r="AR68" i="1"/>
  <c r="AR78" i="1"/>
  <c r="AR180" i="1"/>
  <c r="BO38" i="1"/>
  <c r="BP38" i="1" s="1"/>
  <c r="AR38" i="1"/>
  <c r="BO44" i="1"/>
  <c r="BP44" i="1" s="1"/>
  <c r="AR44" i="1"/>
  <c r="AR117" i="1"/>
  <c r="AR169" i="1"/>
  <c r="AR9" i="1"/>
  <c r="BO9" i="1"/>
  <c r="AR16" i="1"/>
  <c r="AR101" i="1"/>
  <c r="AR230" i="1"/>
  <c r="AR15" i="1"/>
  <c r="BO15" i="1"/>
  <c r="BP15" i="1" s="1"/>
  <c r="AQ46" i="1"/>
  <c r="BK440" i="1"/>
  <c r="BK452" i="1" s="1"/>
  <c r="BK475" i="1"/>
  <c r="BK463" i="1"/>
  <c r="BK402" i="1"/>
  <c r="BL9" i="1"/>
  <c r="AU440" i="1"/>
  <c r="AU452" i="1" s="1"/>
  <c r="AU419" i="1"/>
  <c r="AU420" i="1" s="1"/>
  <c r="AU434" i="1" s="1"/>
  <c r="AU475" i="1"/>
  <c r="AU463" i="1"/>
  <c r="AU402" i="1"/>
  <c r="AA14" i="1"/>
  <c r="AA416" i="1" s="1"/>
  <c r="BK416" i="1"/>
  <c r="BL14" i="1"/>
  <c r="BL416" i="1" s="1"/>
  <c r="AA16" i="1"/>
  <c r="AA419" i="1" s="1"/>
  <c r="AQ23" i="1"/>
  <c r="BM25" i="1"/>
  <c r="BN25" i="1" s="1"/>
  <c r="AQ29" i="1"/>
  <c r="BM29" i="1"/>
  <c r="BN29" i="1" s="1"/>
  <c r="BM32" i="1"/>
  <c r="BN32" i="1" s="1"/>
  <c r="AA38" i="1"/>
  <c r="U43" i="1"/>
  <c r="AQ43" i="1"/>
  <c r="BM43" i="1"/>
  <c r="BN43" i="1" s="1"/>
  <c r="AQ55" i="1"/>
  <c r="BM57" i="1"/>
  <c r="BN57" i="1" s="1"/>
  <c r="AQ61" i="1"/>
  <c r="BM61" i="1"/>
  <c r="BN61" i="1" s="1"/>
  <c r="BM64" i="1"/>
  <c r="BN64" i="1" s="1"/>
  <c r="U73" i="1"/>
  <c r="AA76" i="1"/>
  <c r="AQ80" i="1"/>
  <c r="BM80" i="1"/>
  <c r="BN80" i="1" s="1"/>
  <c r="AA85" i="1"/>
  <c r="AA86" i="1"/>
  <c r="BM90" i="1"/>
  <c r="BM91" i="1"/>
  <c r="BN91" i="1" s="1"/>
  <c r="AW92" i="1"/>
  <c r="AQ93" i="1"/>
  <c r="AQ96" i="1"/>
  <c r="BM96" i="1"/>
  <c r="BN96" i="1" s="1"/>
  <c r="AW99" i="1"/>
  <c r="AA101" i="1"/>
  <c r="AA102" i="1"/>
  <c r="BM106" i="1"/>
  <c r="BM107" i="1"/>
  <c r="BN107" i="1" s="1"/>
  <c r="AW108" i="1"/>
  <c r="AQ109" i="1"/>
  <c r="AQ112" i="1"/>
  <c r="BM112" i="1"/>
  <c r="BN112" i="1" s="1"/>
  <c r="AW115" i="1"/>
  <c r="AA117" i="1"/>
  <c r="AA118" i="1"/>
  <c r="BM122" i="1"/>
  <c r="BM123" i="1"/>
  <c r="BN123" i="1" s="1"/>
  <c r="AW124" i="1"/>
  <c r="AQ125" i="1"/>
  <c r="AQ128" i="1"/>
  <c r="BM128" i="1"/>
  <c r="BN128" i="1" s="1"/>
  <c r="U130" i="1"/>
  <c r="AW136" i="1"/>
  <c r="BM136" i="1"/>
  <c r="BN136" i="1" s="1"/>
  <c r="AR144" i="1"/>
  <c r="BM145" i="1"/>
  <c r="BN145" i="1" s="1"/>
  <c r="U147" i="1"/>
  <c r="BM147" i="1"/>
  <c r="BN147" i="1" s="1"/>
  <c r="BM152" i="1"/>
  <c r="BN152" i="1" s="1"/>
  <c r="AA169" i="1"/>
  <c r="AW170" i="1"/>
  <c r="BM181" i="1"/>
  <c r="BN181" i="1" s="1"/>
  <c r="BM191" i="1"/>
  <c r="BN191" i="1" s="1"/>
  <c r="AQ195" i="1"/>
  <c r="AW199" i="1"/>
  <c r="BM210" i="1"/>
  <c r="BN210" i="1" s="1"/>
  <c r="AW218" i="1"/>
  <c r="BM218" i="1"/>
  <c r="BN218" i="1" s="1"/>
  <c r="BM222" i="1"/>
  <c r="BN222" i="1" s="1"/>
  <c r="BM223" i="1"/>
  <c r="BN223" i="1" s="1"/>
  <c r="AQ228" i="1"/>
  <c r="AF230" i="1"/>
  <c r="AR242" i="1"/>
  <c r="BO242" i="1"/>
  <c r="BP242" i="1" s="1"/>
  <c r="BB248" i="1"/>
  <c r="AR256" i="1"/>
  <c r="BB262" i="1"/>
  <c r="BM262" i="1"/>
  <c r="BN262" i="1" s="1"/>
  <c r="AW264" i="1"/>
  <c r="BM264" i="1"/>
  <c r="BN264" i="1" s="1"/>
  <c r="BN268" i="1"/>
  <c r="BG280" i="1"/>
  <c r="AR283" i="1"/>
  <c r="BM283" i="1"/>
  <c r="BN283" i="1" s="1"/>
  <c r="AW293" i="1"/>
  <c r="BM293" i="1"/>
  <c r="BN293" i="1" s="1"/>
  <c r="AR296" i="1"/>
  <c r="AA310" i="1"/>
  <c r="AQ310" i="1"/>
  <c r="AA338" i="1"/>
  <c r="AQ338" i="1"/>
  <c r="BM343" i="1"/>
  <c r="BN343" i="1" s="1"/>
  <c r="AW396" i="1"/>
  <c r="BM396" i="1"/>
  <c r="BN396" i="1" s="1"/>
  <c r="O440" i="1"/>
  <c r="O452" i="1" s="1"/>
  <c r="O402" i="1"/>
  <c r="O475" i="1"/>
  <c r="O463" i="1"/>
  <c r="O410" i="1"/>
  <c r="BP69" i="1"/>
  <c r="AR200" i="1"/>
  <c r="AF202" i="1"/>
  <c r="AQ202" i="1"/>
  <c r="AA218" i="1"/>
  <c r="AQ218" i="1"/>
  <c r="BO229" i="1"/>
  <c r="BP229" i="1" s="1"/>
  <c r="BO252" i="1"/>
  <c r="AR252" i="1"/>
  <c r="AR282" i="1"/>
  <c r="AA290" i="1"/>
  <c r="AQ290" i="1"/>
  <c r="AW292" i="1"/>
  <c r="BM292" i="1"/>
  <c r="BN292" i="1" s="1"/>
  <c r="AW294" i="1"/>
  <c r="BM294" i="1"/>
  <c r="BN294" i="1" s="1"/>
  <c r="AA302" i="1"/>
  <c r="AQ302" i="1"/>
  <c r="AR311" i="1"/>
  <c r="AR336" i="1"/>
  <c r="AW368" i="1"/>
  <c r="BM368" i="1"/>
  <c r="BN368" i="1" s="1"/>
  <c r="AR400" i="1"/>
  <c r="BM410" i="1"/>
  <c r="BN9" i="1"/>
  <c r="AW164" i="1"/>
  <c r="BM164" i="1"/>
  <c r="BN164" i="1" s="1"/>
  <c r="T475" i="1"/>
  <c r="T480" i="1" s="1"/>
  <c r="T463" i="1"/>
  <c r="T410" i="1"/>
  <c r="T440" i="1"/>
  <c r="T452" i="1" s="1"/>
  <c r="T402" i="1"/>
  <c r="BM11" i="1"/>
  <c r="BN11" i="1" s="1"/>
  <c r="BM12" i="1"/>
  <c r="BN12" i="1" s="1"/>
  <c r="AW13" i="1"/>
  <c r="AW416" i="1"/>
  <c r="BM16" i="1"/>
  <c r="BN16" i="1" s="1"/>
  <c r="AW16" i="1"/>
  <c r="AQ19" i="1"/>
  <c r="BM20" i="1"/>
  <c r="BN20" i="1" s="1"/>
  <c r="BO25" i="1"/>
  <c r="BP25" i="1" s="1"/>
  <c r="AQ28" i="1"/>
  <c r="AQ31" i="1"/>
  <c r="BM33" i="1"/>
  <c r="BN33" i="1" s="1"/>
  <c r="BM34" i="1"/>
  <c r="BN34" i="1" s="1"/>
  <c r="BM37" i="1"/>
  <c r="BN37" i="1" s="1"/>
  <c r="AQ51" i="1"/>
  <c r="BM52" i="1"/>
  <c r="BN52" i="1" s="1"/>
  <c r="AQ60" i="1"/>
  <c r="AQ63" i="1"/>
  <c r="BM65" i="1"/>
  <c r="BN65" i="1" s="1"/>
  <c r="BM66" i="1"/>
  <c r="BN66" i="1" s="1"/>
  <c r="AR69" i="1"/>
  <c r="AR75" i="1"/>
  <c r="AW76" i="1"/>
  <c r="AR84" i="1"/>
  <c r="AQ87" i="1"/>
  <c r="BM89" i="1"/>
  <c r="BN89" i="1" s="1"/>
  <c r="AQ91" i="1"/>
  <c r="AR100" i="1"/>
  <c r="AQ103" i="1"/>
  <c r="BM105" i="1"/>
  <c r="BN105" i="1" s="1"/>
  <c r="AQ107" i="1"/>
  <c r="AQ119" i="1"/>
  <c r="BM121" i="1"/>
  <c r="BN121" i="1" s="1"/>
  <c r="AQ123" i="1"/>
  <c r="AQ131" i="1"/>
  <c r="BM132" i="1"/>
  <c r="BN132" i="1" s="1"/>
  <c r="AA134" i="1"/>
  <c r="AQ141" i="1"/>
  <c r="AA144" i="1"/>
  <c r="AA146" i="1"/>
  <c r="AQ146" i="1"/>
  <c r="AQ149" i="1"/>
  <c r="AP150" i="1"/>
  <c r="AA174" i="1"/>
  <c r="AQ174" i="1"/>
  <c r="AF180" i="1"/>
  <c r="AR186" i="1"/>
  <c r="BO186" i="1"/>
  <c r="BP186" i="1" s="1"/>
  <c r="BM186" i="1"/>
  <c r="BN186" i="1" s="1"/>
  <c r="AA192" i="1"/>
  <c r="AQ192" i="1"/>
  <c r="AR210" i="1"/>
  <c r="BO210" i="1"/>
  <c r="BP210" i="1" s="1"/>
  <c r="BO216" i="1"/>
  <c r="BP216" i="1" s="1"/>
  <c r="AW226" i="1"/>
  <c r="BM226" i="1"/>
  <c r="BN226" i="1" s="1"/>
  <c r="AW238" i="1"/>
  <c r="AQ246" i="1"/>
  <c r="AA246" i="1"/>
  <c r="AR247" i="1"/>
  <c r="BM247" i="1"/>
  <c r="BN247" i="1" s="1"/>
  <c r="AR253" i="1"/>
  <c r="AA269" i="1"/>
  <c r="AQ269" i="1"/>
  <c r="AW304" i="1"/>
  <c r="BM304" i="1"/>
  <c r="BN304" i="1" s="1"/>
  <c r="AA306" i="1"/>
  <c r="AQ306" i="1"/>
  <c r="AW323" i="1"/>
  <c r="BM323" i="1"/>
  <c r="BN323" i="1" s="1"/>
  <c r="AA342" i="1"/>
  <c r="AQ342" i="1"/>
  <c r="AR346" i="1"/>
  <c r="BO351" i="1"/>
  <c r="BP351" i="1" s="1"/>
  <c r="AR351" i="1"/>
  <c r="AR371" i="1"/>
  <c r="BK410" i="1"/>
  <c r="AP410" i="1"/>
  <c r="AR40" i="1"/>
  <c r="AF138" i="1"/>
  <c r="AQ138" i="1"/>
  <c r="AW146" i="1"/>
  <c r="BM146" i="1"/>
  <c r="BN146" i="1" s="1"/>
  <c r="AF419" i="1"/>
  <c r="U9" i="1"/>
  <c r="AV440" i="1"/>
  <c r="AV452" i="1" s="1"/>
  <c r="AV402" i="1"/>
  <c r="AV475" i="1"/>
  <c r="AV463" i="1"/>
  <c r="AV410" i="1"/>
  <c r="AW9" i="1"/>
  <c r="AJ419" i="1"/>
  <c r="BB10" i="1"/>
  <c r="BB419" i="1" s="1"/>
  <c r="AQ11" i="1"/>
  <c r="AF13" i="1"/>
  <c r="AF15" i="1"/>
  <c r="AO17" i="1"/>
  <c r="AP17" i="1" s="1"/>
  <c r="BG17" i="1"/>
  <c r="AQ22" i="1"/>
  <c r="AQ33" i="1"/>
  <c r="AF35" i="1"/>
  <c r="AR37" i="1"/>
  <c r="BM39" i="1"/>
  <c r="BN39" i="1" s="1"/>
  <c r="AQ42" i="1"/>
  <c r="BM46" i="1"/>
  <c r="BN46" i="1" s="1"/>
  <c r="AQ48" i="1"/>
  <c r="BB49" i="1"/>
  <c r="AQ54" i="1"/>
  <c r="AQ65" i="1"/>
  <c r="AF67" i="1"/>
  <c r="BB73" i="1"/>
  <c r="AA84" i="1"/>
  <c r="BM84" i="1"/>
  <c r="BN84" i="1" s="1"/>
  <c r="BM85" i="1"/>
  <c r="BN85" i="1" s="1"/>
  <c r="AQ94" i="1"/>
  <c r="AQ98" i="1"/>
  <c r="BM100" i="1"/>
  <c r="BN100" i="1" s="1"/>
  <c r="BM101" i="1"/>
  <c r="BN101" i="1" s="1"/>
  <c r="AQ110" i="1"/>
  <c r="AQ114" i="1"/>
  <c r="BM116" i="1"/>
  <c r="BN116" i="1" s="1"/>
  <c r="BM117" i="1"/>
  <c r="BN117" i="1" s="1"/>
  <c r="AQ126" i="1"/>
  <c r="BO132" i="1"/>
  <c r="AQ137" i="1"/>
  <c r="AQ148" i="1"/>
  <c r="AA152" i="1"/>
  <c r="BB154" i="1"/>
  <c r="AQ167" i="1"/>
  <c r="BM167" i="1"/>
  <c r="BN167" i="1" s="1"/>
  <c r="AA170" i="1"/>
  <c r="AQ170" i="1"/>
  <c r="BM171" i="1"/>
  <c r="BN171" i="1" s="1"/>
  <c r="BM175" i="1"/>
  <c r="BN175" i="1" s="1"/>
  <c r="AQ177" i="1"/>
  <c r="BM179" i="1"/>
  <c r="BN179" i="1" s="1"/>
  <c r="AA196" i="1"/>
  <c r="AR198" i="1"/>
  <c r="AQ207" i="1"/>
  <c r="BM207" i="1"/>
  <c r="BN207" i="1" s="1"/>
  <c r="AQ208" i="1"/>
  <c r="BM209" i="1"/>
  <c r="BN209" i="1" s="1"/>
  <c r="AW212" i="1"/>
  <c r="BM212" i="1"/>
  <c r="BN212" i="1" s="1"/>
  <c r="BM214" i="1"/>
  <c r="BN214" i="1" s="1"/>
  <c r="AW214" i="1"/>
  <c r="AW215" i="1"/>
  <c r="BM215" i="1"/>
  <c r="BN215" i="1" s="1"/>
  <c r="AR216" i="1"/>
  <c r="BM230" i="1"/>
  <c r="BN230" i="1" s="1"/>
  <c r="AQ238" i="1"/>
  <c r="AR239" i="1"/>
  <c r="AW254" i="1"/>
  <c r="BM254" i="1"/>
  <c r="BN254" i="1" s="1"/>
  <c r="BO257" i="1"/>
  <c r="BP257" i="1" s="1"/>
  <c r="BM273" i="1"/>
  <c r="BN273" i="1" s="1"/>
  <c r="AQ277" i="1"/>
  <c r="AR279" i="1"/>
  <c r="AR285" i="1"/>
  <c r="AQ294" i="1"/>
  <c r="AA294" i="1"/>
  <c r="AQ298" i="1"/>
  <c r="AK301" i="1"/>
  <c r="AQ301" i="1"/>
  <c r="AR309" i="1"/>
  <c r="AR348" i="1"/>
  <c r="AW352" i="1"/>
  <c r="BM352" i="1"/>
  <c r="BN352" i="1" s="1"/>
  <c r="AA367" i="1"/>
  <c r="AQ367" i="1"/>
  <c r="AW387" i="1"/>
  <c r="BM387" i="1"/>
  <c r="BN387" i="1" s="1"/>
  <c r="AD463" i="1"/>
  <c r="AD467" i="1" s="1"/>
  <c r="AD468" i="1" s="1"/>
  <c r="AD440" i="1"/>
  <c r="AD452" i="1" s="1"/>
  <c r="AD475" i="1"/>
  <c r="AD480" i="1" s="1"/>
  <c r="AD416" i="1"/>
  <c r="AD420" i="1" s="1"/>
  <c r="AD434" i="1" s="1"/>
  <c r="AD402" i="1"/>
  <c r="AE14" i="1"/>
  <c r="AE402" i="1" s="1"/>
  <c r="AR66" i="1"/>
  <c r="BM129" i="1"/>
  <c r="BN129" i="1" s="1"/>
  <c r="AW129" i="1"/>
  <c r="AW166" i="1"/>
  <c r="BM166" i="1"/>
  <c r="BN166" i="1" s="1"/>
  <c r="Z475" i="1"/>
  <c r="Z480" i="1" s="1"/>
  <c r="Z463" i="1"/>
  <c r="Z440" i="1"/>
  <c r="Z452" i="1" s="1"/>
  <c r="Z410" i="1"/>
  <c r="Z402" i="1"/>
  <c r="AA9" i="1"/>
  <c r="BA463" i="1"/>
  <c r="BA410" i="1"/>
  <c r="BA440" i="1"/>
  <c r="BA452" i="1" s="1"/>
  <c r="BA402" i="1"/>
  <c r="BA475" i="1"/>
  <c r="AK419" i="1"/>
  <c r="BO12" i="1"/>
  <c r="BP12" i="1" s="1"/>
  <c r="AK416" i="1"/>
  <c r="BB416" i="1"/>
  <c r="U27" i="1"/>
  <c r="BO34" i="1"/>
  <c r="BP34" i="1" s="1"/>
  <c r="AQ39" i="1"/>
  <c r="BM45" i="1"/>
  <c r="BN45" i="1" s="1"/>
  <c r="BM48" i="1"/>
  <c r="BN48" i="1" s="1"/>
  <c r="U59" i="1"/>
  <c r="AQ74" i="1"/>
  <c r="BM77" i="1"/>
  <c r="BN77" i="1" s="1"/>
  <c r="AQ79" i="1"/>
  <c r="AQ88" i="1"/>
  <c r="BM98" i="1"/>
  <c r="BN98" i="1" s="1"/>
  <c r="AQ104" i="1"/>
  <c r="BM114" i="1"/>
  <c r="BN114" i="1" s="1"/>
  <c r="AQ120" i="1"/>
  <c r="AR132" i="1"/>
  <c r="AQ135" i="1"/>
  <c r="BM141" i="1"/>
  <c r="BN141" i="1" s="1"/>
  <c r="BM156" i="1"/>
  <c r="BN156" i="1" s="1"/>
  <c r="BO157" i="1"/>
  <c r="BP157" i="1" s="1"/>
  <c r="AR157" i="1"/>
  <c r="AQ159" i="1"/>
  <c r="BM160" i="1"/>
  <c r="BN160" i="1" s="1"/>
  <c r="AQ164" i="1"/>
  <c r="U176" i="1"/>
  <c r="BO183" i="1"/>
  <c r="BP183" i="1" s="1"/>
  <c r="AR183" i="1"/>
  <c r="AW188" i="1"/>
  <c r="AQ197" i="1"/>
  <c r="AQ201" i="1"/>
  <c r="AW204" i="1"/>
  <c r="AW205" i="1"/>
  <c r="BM205" i="1"/>
  <c r="BN205" i="1" s="1"/>
  <c r="AW211" i="1"/>
  <c r="AA215" i="1"/>
  <c r="AQ215" i="1"/>
  <c r="BO220" i="1"/>
  <c r="U231" i="1"/>
  <c r="BM243" i="1"/>
  <c r="BN243" i="1" s="1"/>
  <c r="AW244" i="1"/>
  <c r="BM244" i="1"/>
  <c r="BN244" i="1" s="1"/>
  <c r="BO254" i="1"/>
  <c r="BP254" i="1" s="1"/>
  <c r="AR254" i="1"/>
  <c r="AA266" i="1"/>
  <c r="AQ266" i="1"/>
  <c r="BB274" i="1"/>
  <c r="BM274" i="1"/>
  <c r="BN274" i="1" s="1"/>
  <c r="AQ278" i="1"/>
  <c r="AQ284" i="1"/>
  <c r="AA284" i="1"/>
  <c r="BM286" i="1"/>
  <c r="BN286" i="1" s="1"/>
  <c r="AW286" i="1"/>
  <c r="AQ321" i="1"/>
  <c r="AQ334" i="1"/>
  <c r="AF334" i="1"/>
  <c r="AR345" i="1"/>
  <c r="BE402" i="1"/>
  <c r="BE475" i="1"/>
  <c r="BE480" i="1" s="1"/>
  <c r="BE416" i="1"/>
  <c r="BE420" i="1" s="1"/>
  <c r="BE434" i="1" s="1"/>
  <c r="BE463" i="1"/>
  <c r="BE467" i="1" s="1"/>
  <c r="BE440" i="1"/>
  <c r="BE452" i="1" s="1"/>
  <c r="AQ18" i="1"/>
  <c r="BM22" i="1"/>
  <c r="BN22" i="1" s="1"/>
  <c r="AQ24" i="1"/>
  <c r="AQ30" i="1"/>
  <c r="AR41" i="1"/>
  <c r="AQ50" i="1"/>
  <c r="BM54" i="1"/>
  <c r="BN54" i="1" s="1"/>
  <c r="AQ56" i="1"/>
  <c r="AQ62" i="1"/>
  <c r="AQ70" i="1"/>
  <c r="AQ72" i="1"/>
  <c r="BM72" i="1"/>
  <c r="BN72" i="1" s="1"/>
  <c r="BM74" i="1"/>
  <c r="BN74" i="1" s="1"/>
  <c r="AQ133" i="1"/>
  <c r="BM135" i="1"/>
  <c r="BN135" i="1" s="1"/>
  <c r="AQ140" i="1"/>
  <c r="BM144" i="1"/>
  <c r="BN144" i="1" s="1"/>
  <c r="AQ151" i="1"/>
  <c r="BO160" i="1"/>
  <c r="BP160" i="1" s="1"/>
  <c r="AR166" i="1"/>
  <c r="AR168" i="1"/>
  <c r="AA172" i="1"/>
  <c r="AQ172" i="1"/>
  <c r="AQ173" i="1"/>
  <c r="BB176" i="1"/>
  <c r="BM176" i="1"/>
  <c r="BN176" i="1" s="1"/>
  <c r="AR178" i="1"/>
  <c r="BO178" i="1"/>
  <c r="BP178" i="1" s="1"/>
  <c r="AR187" i="1"/>
  <c r="BN190" i="1"/>
  <c r="AA205" i="1"/>
  <c r="AQ205" i="1"/>
  <c r="AQ214" i="1"/>
  <c r="AA214" i="1"/>
  <c r="BO217" i="1"/>
  <c r="BP217" i="1" s="1"/>
  <c r="AR217" i="1"/>
  <c r="AR221" i="1"/>
  <c r="BM221" i="1"/>
  <c r="BN221" i="1" s="1"/>
  <c r="AF224" i="1"/>
  <c r="AQ224" i="1"/>
  <c r="BN231" i="1"/>
  <c r="AW232" i="1"/>
  <c r="BM232" i="1"/>
  <c r="BN232" i="1" s="1"/>
  <c r="AA233" i="1"/>
  <c r="AQ233" i="1"/>
  <c r="AQ248" i="1"/>
  <c r="AR262" i="1"/>
  <c r="AA274" i="1"/>
  <c r="AQ274" i="1"/>
  <c r="AR281" i="1"/>
  <c r="BG284" i="1"/>
  <c r="BM284" i="1"/>
  <c r="BN284" i="1" s="1"/>
  <c r="AK314" i="1"/>
  <c r="AK402" i="1" s="1"/>
  <c r="AQ314" i="1"/>
  <c r="BO317" i="1"/>
  <c r="BP317" i="1" s="1"/>
  <c r="AR317" i="1"/>
  <c r="AF344" i="1"/>
  <c r="AQ344" i="1"/>
  <c r="AE440" i="1"/>
  <c r="AE452" i="1" s="1"/>
  <c r="AE475" i="1"/>
  <c r="AE480" i="1" s="1"/>
  <c r="AE463" i="1"/>
  <c r="AE467" i="1" s="1"/>
  <c r="AE410" i="1"/>
  <c r="AF9" i="1"/>
  <c r="BB463" i="1"/>
  <c r="BB410" i="1"/>
  <c r="BB440" i="1"/>
  <c r="BB452" i="1" s="1"/>
  <c r="AJ475" i="1"/>
  <c r="AJ480" i="1" s="1"/>
  <c r="AJ463" i="1"/>
  <c r="AJ410" i="1"/>
  <c r="AJ440" i="1"/>
  <c r="AJ452" i="1" s="1"/>
  <c r="AJ402" i="1"/>
  <c r="BF410" i="1"/>
  <c r="U10" i="1"/>
  <c r="AP10" i="1"/>
  <c r="AP419" i="1" s="1"/>
  <c r="U13" i="1"/>
  <c r="U14" i="1"/>
  <c r="U416" i="1" s="1"/>
  <c r="AP14" i="1"/>
  <c r="AP416" i="1" s="1"/>
  <c r="BF14" i="1"/>
  <c r="BF402" i="1" s="1"/>
  <c r="BJ463" i="1"/>
  <c r="BJ440" i="1"/>
  <c r="BJ452" i="1" s="1"/>
  <c r="BJ419" i="1"/>
  <c r="BJ420" i="1" s="1"/>
  <c r="BJ475" i="1"/>
  <c r="BJ480" i="1" s="1"/>
  <c r="BJ402" i="1"/>
  <c r="AQ17" i="1"/>
  <c r="AQ410" i="1" s="1"/>
  <c r="AA17" i="1"/>
  <c r="AQ21" i="1"/>
  <c r="BM21" i="1"/>
  <c r="BN21" i="1" s="1"/>
  <c r="BM24" i="1"/>
  <c r="BN24" i="1" s="1"/>
  <c r="U35" i="1"/>
  <c r="BM35" i="1"/>
  <c r="BN35" i="1" s="1"/>
  <c r="BO41" i="1"/>
  <c r="BP41" i="1" s="1"/>
  <c r="AQ47" i="1"/>
  <c r="AQ53" i="1"/>
  <c r="BM53" i="1"/>
  <c r="BN53" i="1" s="1"/>
  <c r="BM56" i="1"/>
  <c r="BN56" i="1" s="1"/>
  <c r="BM67" i="1"/>
  <c r="BN67" i="1" s="1"/>
  <c r="U89" i="1"/>
  <c r="BO92" i="1"/>
  <c r="BP92" i="1" s="1"/>
  <c r="AR92" i="1"/>
  <c r="AQ95" i="1"/>
  <c r="BM97" i="1"/>
  <c r="BN97" i="1" s="1"/>
  <c r="AQ99" i="1"/>
  <c r="U105" i="1"/>
  <c r="BO108" i="1"/>
  <c r="BP108" i="1" s="1"/>
  <c r="AR108" i="1"/>
  <c r="AQ111" i="1"/>
  <c r="BM113" i="1"/>
  <c r="BN113" i="1" s="1"/>
  <c r="AQ115" i="1"/>
  <c r="U121" i="1"/>
  <c r="AR124" i="1"/>
  <c r="AQ127" i="1"/>
  <c r="AR142" i="1"/>
  <c r="AQ143" i="1"/>
  <c r="BN143" i="1"/>
  <c r="BO153" i="1"/>
  <c r="BP153" i="1" s="1"/>
  <c r="AR160" i="1"/>
  <c r="BM161" i="1"/>
  <c r="BN161" i="1" s="1"/>
  <c r="BM162" i="1"/>
  <c r="BN162" i="1" s="1"/>
  <c r="AW184" i="1"/>
  <c r="BM184" i="1"/>
  <c r="BN184" i="1" s="1"/>
  <c r="AQ188" i="1"/>
  <c r="AR189" i="1"/>
  <c r="BO189" i="1"/>
  <c r="BP189" i="1" s="1"/>
  <c r="BO190" i="1"/>
  <c r="BP190" i="1" s="1"/>
  <c r="U194" i="1"/>
  <c r="AA198" i="1"/>
  <c r="AQ212" i="1"/>
  <c r="AA212" i="1"/>
  <c r="AQ243" i="1"/>
  <c r="BO245" i="1"/>
  <c r="BP245" i="1" s="1"/>
  <c r="AR245" i="1"/>
  <c r="BM250" i="1"/>
  <c r="BN250" i="1" s="1"/>
  <c r="AA258" i="1"/>
  <c r="AQ258" i="1"/>
  <c r="AR261" i="1"/>
  <c r="BN263" i="1"/>
  <c r="BG266" i="1"/>
  <c r="BM266" i="1"/>
  <c r="BN266" i="1" s="1"/>
  <c r="BM267" i="1"/>
  <c r="BN267" i="1" s="1"/>
  <c r="BM281" i="1"/>
  <c r="BN281" i="1" s="1"/>
  <c r="AR287" i="1"/>
  <c r="BM287" i="1"/>
  <c r="BN287" i="1" s="1"/>
  <c r="AA297" i="1"/>
  <c r="AQ297" i="1"/>
  <c r="BO312" i="1"/>
  <c r="BP312" i="1" s="1"/>
  <c r="AR312" i="1"/>
  <c r="BO320" i="1"/>
  <c r="BP320" i="1" s="1"/>
  <c r="AR320" i="1"/>
  <c r="AR373" i="1"/>
  <c r="AW419" i="1"/>
  <c r="AK463" i="1"/>
  <c r="AK410" i="1"/>
  <c r="AK440" i="1"/>
  <c r="AK452" i="1" s="1"/>
  <c r="AK475" i="1"/>
  <c r="AK480" i="1" s="1"/>
  <c r="BG410" i="1"/>
  <c r="BL419" i="1"/>
  <c r="AQ14" i="1"/>
  <c r="BM23" i="1"/>
  <c r="BN23" i="1" s="1"/>
  <c r="AQ26" i="1"/>
  <c r="BM30" i="1"/>
  <c r="BN30" i="1" s="1"/>
  <c r="AQ32" i="1"/>
  <c r="AQ49" i="1"/>
  <c r="BM55" i="1"/>
  <c r="BN55" i="1" s="1"/>
  <c r="AQ58" i="1"/>
  <c r="BM62" i="1"/>
  <c r="BN62" i="1" s="1"/>
  <c r="AQ64" i="1"/>
  <c r="BM70" i="1"/>
  <c r="BN70" i="1" s="1"/>
  <c r="AQ82" i="1"/>
  <c r="BM93" i="1"/>
  <c r="BN93" i="1" s="1"/>
  <c r="BM109" i="1"/>
  <c r="BN109" i="1" s="1"/>
  <c r="BM125" i="1"/>
  <c r="BN125" i="1" s="1"/>
  <c r="BM134" i="1"/>
  <c r="BN134" i="1" s="1"/>
  <c r="AQ136" i="1"/>
  <c r="BM138" i="1"/>
  <c r="BN138" i="1" s="1"/>
  <c r="AQ145" i="1"/>
  <c r="BM151" i="1"/>
  <c r="BN151" i="1" s="1"/>
  <c r="AQ154" i="1"/>
  <c r="BO161" i="1"/>
  <c r="BP161" i="1" s="1"/>
  <c r="BM180" i="1"/>
  <c r="BN180" i="1" s="1"/>
  <c r="AQ181" i="1"/>
  <c r="AQ191" i="1"/>
  <c r="BM196" i="1"/>
  <c r="BN196" i="1" s="1"/>
  <c r="AQ199" i="1"/>
  <c r="BM202" i="1"/>
  <c r="BN202" i="1" s="1"/>
  <c r="AF206" i="1"/>
  <c r="AQ206" i="1"/>
  <c r="BO222" i="1"/>
  <c r="BP222" i="1" s="1"/>
  <c r="AQ234" i="1"/>
  <c r="AQ237" i="1"/>
  <c r="AA244" i="1"/>
  <c r="AQ244" i="1"/>
  <c r="BN252" i="1"/>
  <c r="BN256" i="1"/>
  <c r="AA260" i="1"/>
  <c r="AQ260" i="1"/>
  <c r="BM260" i="1"/>
  <c r="BN260" i="1" s="1"/>
  <c r="AR268" i="1"/>
  <c r="AR288" i="1"/>
  <c r="AR289" i="1"/>
  <c r="AW295" i="1"/>
  <c r="BM295" i="1"/>
  <c r="BN295" i="1" s="1"/>
  <c r="AA300" i="1"/>
  <c r="AQ300" i="1"/>
  <c r="AW311" i="1"/>
  <c r="BM311" i="1"/>
  <c r="BN311" i="1" s="1"/>
  <c r="AA320" i="1"/>
  <c r="AW332" i="1"/>
  <c r="BM332" i="1"/>
  <c r="BN332" i="1" s="1"/>
  <c r="AR337" i="1"/>
  <c r="AR362" i="1"/>
  <c r="BO374" i="1"/>
  <c r="BP374" i="1" s="1"/>
  <c r="AR374" i="1"/>
  <c r="BO381" i="1"/>
  <c r="BP381" i="1" s="1"/>
  <c r="AR381" i="1"/>
  <c r="AM453" i="1"/>
  <c r="AA358" i="1"/>
  <c r="AQ358" i="1"/>
  <c r="AQ359" i="1"/>
  <c r="AW380" i="1"/>
  <c r="BM380" i="1"/>
  <c r="BN380" i="1" s="1"/>
  <c r="BM398" i="1"/>
  <c r="BN398" i="1" s="1"/>
  <c r="Z419" i="1"/>
  <c r="AQ10" i="1"/>
  <c r="BK419" i="1"/>
  <c r="AV416" i="1"/>
  <c r="AQ130" i="1"/>
  <c r="BM130" i="1"/>
  <c r="BN130" i="1" s="1"/>
  <c r="AQ139" i="1"/>
  <c r="BM148" i="1"/>
  <c r="BN148" i="1" s="1"/>
  <c r="BM150" i="1"/>
  <c r="BN150" i="1" s="1"/>
  <c r="AQ156" i="1"/>
  <c r="AQ158" i="1"/>
  <c r="U164" i="1"/>
  <c r="BM168" i="1"/>
  <c r="BN168" i="1" s="1"/>
  <c r="BM169" i="1"/>
  <c r="BN169" i="1" s="1"/>
  <c r="AQ176" i="1"/>
  <c r="AQ194" i="1"/>
  <c r="BM194" i="1"/>
  <c r="BN194" i="1" s="1"/>
  <c r="AQ203" i="1"/>
  <c r="AQ213" i="1"/>
  <c r="AQ219" i="1"/>
  <c r="AQ227" i="1"/>
  <c r="BM227" i="1"/>
  <c r="BN227" i="1" s="1"/>
  <c r="AQ231" i="1"/>
  <c r="AQ236" i="1"/>
  <c r="BM236" i="1"/>
  <c r="BN236" i="1" s="1"/>
  <c r="AQ249" i="1"/>
  <c r="BM249" i="1"/>
  <c r="BN249" i="1" s="1"/>
  <c r="BM251" i="1"/>
  <c r="BN251" i="1" s="1"/>
  <c r="BM253" i="1"/>
  <c r="BN253" i="1" s="1"/>
  <c r="AQ263" i="1"/>
  <c r="BM270" i="1"/>
  <c r="AQ271" i="1"/>
  <c r="BM276" i="1"/>
  <c r="BN276" i="1" s="1"/>
  <c r="BM279" i="1"/>
  <c r="BN279" i="1" s="1"/>
  <c r="BM313" i="1"/>
  <c r="BN313" i="1" s="1"/>
  <c r="AQ323" i="1"/>
  <c r="BM324" i="1"/>
  <c r="BN324" i="1" s="1"/>
  <c r="BB324" i="1"/>
  <c r="AQ325" i="1"/>
  <c r="BM327" i="1"/>
  <c r="BN327" i="1" s="1"/>
  <c r="AQ332" i="1"/>
  <c r="AQ352" i="1"/>
  <c r="AQ353" i="1"/>
  <c r="U363" i="1"/>
  <c r="BN363" i="1"/>
  <c r="AQ366" i="1"/>
  <c r="AF366" i="1"/>
  <c r="AQ369" i="1"/>
  <c r="BM371" i="1"/>
  <c r="BN371" i="1" s="1"/>
  <c r="BM375" i="1"/>
  <c r="BN375" i="1" s="1"/>
  <c r="AQ380" i="1"/>
  <c r="AQ383" i="1"/>
  <c r="AA390" i="1"/>
  <c r="AQ390" i="1"/>
  <c r="AQ391" i="1"/>
  <c r="AQ393" i="1"/>
  <c r="BM393" i="1"/>
  <c r="BN393" i="1" s="1"/>
  <c r="AQ399" i="1"/>
  <c r="AQ73" i="1"/>
  <c r="BM79" i="1"/>
  <c r="BN79" i="1" s="1"/>
  <c r="AQ89" i="1"/>
  <c r="BM95" i="1"/>
  <c r="BN95" i="1" s="1"/>
  <c r="AQ97" i="1"/>
  <c r="AQ105" i="1"/>
  <c r="BM111" i="1"/>
  <c r="BN111" i="1" s="1"/>
  <c r="BM149" i="1"/>
  <c r="BN149" i="1" s="1"/>
  <c r="BM159" i="1"/>
  <c r="BN159" i="1" s="1"/>
  <c r="AQ165" i="1"/>
  <c r="AQ175" i="1"/>
  <c r="BM177" i="1"/>
  <c r="BN177" i="1" s="1"/>
  <c r="AQ184" i="1"/>
  <c r="AQ193" i="1"/>
  <c r="BM206" i="1"/>
  <c r="BN206" i="1" s="1"/>
  <c r="AQ209" i="1"/>
  <c r="BM213" i="1"/>
  <c r="BN213" i="1" s="1"/>
  <c r="AW224" i="1"/>
  <c r="BM224" i="1"/>
  <c r="BN224" i="1" s="1"/>
  <c r="AQ240" i="1"/>
  <c r="AQ255" i="1"/>
  <c r="BM258" i="1"/>
  <c r="BN258" i="1" s="1"/>
  <c r="BM261" i="1"/>
  <c r="BN261" i="1" s="1"/>
  <c r="AQ276" i="1"/>
  <c r="BM277" i="1"/>
  <c r="BN277" i="1" s="1"/>
  <c r="AQ280" i="1"/>
  <c r="BM282" i="1"/>
  <c r="BN282" i="1" s="1"/>
  <c r="BM291" i="1"/>
  <c r="AQ307" i="1"/>
  <c r="AQ313" i="1"/>
  <c r="BM315" i="1"/>
  <c r="BN315" i="1" s="1"/>
  <c r="BM326" i="1"/>
  <c r="BN326" i="1" s="1"/>
  <c r="AQ339" i="1"/>
  <c r="AQ341" i="1"/>
  <c r="AQ343" i="1"/>
  <c r="AQ368" i="1"/>
  <c r="AA370" i="1"/>
  <c r="AQ370" i="1"/>
  <c r="AQ382" i="1"/>
  <c r="BM383" i="1"/>
  <c r="BN383" i="1" s="1"/>
  <c r="AQ394" i="1"/>
  <c r="BM399" i="1"/>
  <c r="BN399" i="1" s="1"/>
  <c r="AW400" i="1"/>
  <c r="BM400" i="1"/>
  <c r="BN400" i="1" s="1"/>
  <c r="J420" i="1"/>
  <c r="J434" i="1" s="1"/>
  <c r="J435" i="1" s="1"/>
  <c r="R420" i="1"/>
  <c r="R434" i="1" s="1"/>
  <c r="R435" i="1" s="1"/>
  <c r="AH420" i="1"/>
  <c r="AX420" i="1"/>
  <c r="AX434" i="1" s="1"/>
  <c r="AX435" i="1" s="1"/>
  <c r="BM71" i="1"/>
  <c r="BN71" i="1" s="1"/>
  <c r="AQ81" i="1"/>
  <c r="BM87" i="1"/>
  <c r="BN87" i="1" s="1"/>
  <c r="BM103" i="1"/>
  <c r="BN103" i="1" s="1"/>
  <c r="AQ113" i="1"/>
  <c r="BM119" i="1"/>
  <c r="BN119" i="1" s="1"/>
  <c r="AQ121" i="1"/>
  <c r="BM127" i="1"/>
  <c r="BN127" i="1" s="1"/>
  <c r="AQ129" i="1"/>
  <c r="BM139" i="1"/>
  <c r="BN139" i="1" s="1"/>
  <c r="AQ147" i="1"/>
  <c r="BM158" i="1"/>
  <c r="BN158" i="1" s="1"/>
  <c r="AE419" i="1"/>
  <c r="AV419" i="1"/>
  <c r="BM10" i="1"/>
  <c r="O416" i="1"/>
  <c r="AJ416" i="1"/>
  <c r="BA416" i="1"/>
  <c r="BH475" i="1"/>
  <c r="BH480" i="1" s="1"/>
  <c r="BH416" i="1"/>
  <c r="BH420" i="1" s="1"/>
  <c r="BH434" i="1" s="1"/>
  <c r="BH435" i="1" s="1"/>
  <c r="BH463" i="1"/>
  <c r="BH467" i="1" s="1"/>
  <c r="BH468" i="1" s="1"/>
  <c r="BH440" i="1"/>
  <c r="BH452" i="1" s="1"/>
  <c r="BH453" i="1" s="1"/>
  <c r="AL463" i="1"/>
  <c r="AL467" i="1" s="1"/>
  <c r="AL440" i="1"/>
  <c r="AL452" i="1" s="1"/>
  <c r="AL419" i="1"/>
  <c r="AL420" i="1" s="1"/>
  <c r="AL434" i="1" s="1"/>
  <c r="AL475" i="1"/>
  <c r="AL480" i="1" s="1"/>
  <c r="AL402" i="1"/>
  <c r="AQ155" i="1"/>
  <c r="U180" i="1"/>
  <c r="BM185" i="1"/>
  <c r="BN185" i="1" s="1"/>
  <c r="AW206" i="1"/>
  <c r="AQ223" i="1"/>
  <c r="AQ226" i="1"/>
  <c r="U232" i="1"/>
  <c r="AA240" i="1"/>
  <c r="U250" i="1"/>
  <c r="U252" i="1"/>
  <c r="AW258" i="1"/>
  <c r="AQ264" i="1"/>
  <c r="BM271" i="1"/>
  <c r="BN271" i="1" s="1"/>
  <c r="U272" i="1"/>
  <c r="BM272" i="1"/>
  <c r="U289" i="1"/>
  <c r="U295" i="1"/>
  <c r="AQ303" i="1"/>
  <c r="AW316" i="1"/>
  <c r="BM316" i="1"/>
  <c r="BN316" i="1" s="1"/>
  <c r="BM334" i="1"/>
  <c r="BN334" i="1" s="1"/>
  <c r="BM345" i="1"/>
  <c r="BN345" i="1" s="1"/>
  <c r="AQ355" i="1"/>
  <c r="BM356" i="1"/>
  <c r="BN356" i="1" s="1"/>
  <c r="BB356" i="1"/>
  <c r="AQ357" i="1"/>
  <c r="BM359" i="1"/>
  <c r="BN359" i="1" s="1"/>
  <c r="AQ364" i="1"/>
  <c r="BM372" i="1"/>
  <c r="BN372" i="1" s="1"/>
  <c r="AQ376" i="1"/>
  <c r="AQ384" i="1"/>
  <c r="AQ385" i="1"/>
  <c r="U395" i="1"/>
  <c r="BM395" i="1"/>
  <c r="BN395" i="1" s="1"/>
  <c r="AQ398" i="1"/>
  <c r="AF398" i="1"/>
  <c r="U132" i="1"/>
  <c r="BM137" i="1"/>
  <c r="BN137" i="1" s="1"/>
  <c r="AQ162" i="1"/>
  <c r="AQ171" i="1"/>
  <c r="U196" i="1"/>
  <c r="BM200" i="1"/>
  <c r="BN200" i="1" s="1"/>
  <c r="BM201" i="1"/>
  <c r="BN201" i="1" s="1"/>
  <c r="U204" i="1"/>
  <c r="BM208" i="1"/>
  <c r="BN208" i="1" s="1"/>
  <c r="AQ232" i="1"/>
  <c r="U290" i="1"/>
  <c r="BO292" i="1"/>
  <c r="AQ295" i="1"/>
  <c r="U296" i="1"/>
  <c r="BN300" i="1"/>
  <c r="AQ305" i="1"/>
  <c r="U306" i="1"/>
  <c r="AR316" i="1"/>
  <c r="AQ319" i="1"/>
  <c r="AA326" i="1"/>
  <c r="AQ326" i="1"/>
  <c r="AQ327" i="1"/>
  <c r="BN329" i="1"/>
  <c r="AQ335" i="1"/>
  <c r="AW348" i="1"/>
  <c r="BM348" i="1"/>
  <c r="BN348" i="1" s="1"/>
  <c r="BN377" i="1"/>
  <c r="AR387" i="1"/>
  <c r="BO387" i="1"/>
  <c r="BP387" i="1" s="1"/>
  <c r="BM388" i="1"/>
  <c r="BN388" i="1" s="1"/>
  <c r="BB388" i="1"/>
  <c r="AQ389" i="1"/>
  <c r="BM391" i="1"/>
  <c r="BN391" i="1" s="1"/>
  <c r="BO396" i="1"/>
  <c r="M453" i="1"/>
  <c r="AY453" i="1"/>
  <c r="M420" i="1"/>
  <c r="M434" i="1" s="1"/>
  <c r="M435" i="1" s="1"/>
  <c r="AC420" i="1"/>
  <c r="AS420" i="1"/>
  <c r="AS434" i="1" s="1"/>
  <c r="AS435" i="1" s="1"/>
  <c r="BI420" i="1"/>
  <c r="BI434" i="1" s="1"/>
  <c r="BI435" i="1" s="1"/>
  <c r="AQ179" i="1"/>
  <c r="AQ211" i="1"/>
  <c r="AQ235" i="1"/>
  <c r="AQ241" i="1"/>
  <c r="BM241" i="1"/>
  <c r="BN241" i="1" s="1"/>
  <c r="AQ275" i="1"/>
  <c r="BM278" i="1"/>
  <c r="BN278" i="1" s="1"/>
  <c r="AQ286" i="1"/>
  <c r="AQ304" i="1"/>
  <c r="BM306" i="1"/>
  <c r="BN306" i="1" s="1"/>
  <c r="AQ318" i="1"/>
  <c r="BM319" i="1"/>
  <c r="BN319" i="1" s="1"/>
  <c r="AR330" i="1"/>
  <c r="BM335" i="1"/>
  <c r="BN335" i="1" s="1"/>
  <c r="AW336" i="1"/>
  <c r="BM336" i="1"/>
  <c r="BN336" i="1" s="1"/>
  <c r="BO349" i="1"/>
  <c r="BP349" i="1" s="1"/>
  <c r="AR349" i="1"/>
  <c r="AR360" i="1"/>
  <c r="AR361" i="1"/>
  <c r="BM373" i="1"/>
  <c r="BN373" i="1" s="1"/>
  <c r="AQ377" i="1"/>
  <c r="AR378" i="1"/>
  <c r="BO378" i="1"/>
  <c r="BP378" i="1" s="1"/>
  <c r="BM379" i="1"/>
  <c r="BN379" i="1" s="1"/>
  <c r="AV467" i="1"/>
  <c r="AV468" i="1" s="1"/>
  <c r="O480" i="1"/>
  <c r="AU480" i="1"/>
  <c r="BK480" i="1"/>
  <c r="Q468" i="1"/>
  <c r="AV480" i="1"/>
  <c r="U220" i="1"/>
  <c r="BM225" i="1"/>
  <c r="BN225" i="1" s="1"/>
  <c r="AQ250" i="1"/>
  <c r="AQ259" i="1"/>
  <c r="U284" i="1"/>
  <c r="BM288" i="1"/>
  <c r="BN288" i="1" s="1"/>
  <c r="BM289" i="1"/>
  <c r="BN289" i="1" s="1"/>
  <c r="BM314" i="1"/>
  <c r="BN314" i="1" s="1"/>
  <c r="BM328" i="1"/>
  <c r="BN328" i="1" s="1"/>
  <c r="BM346" i="1"/>
  <c r="BN346" i="1" s="1"/>
  <c r="BM360" i="1"/>
  <c r="BN360" i="1" s="1"/>
  <c r="BM378" i="1"/>
  <c r="BN378" i="1" s="1"/>
  <c r="BM392" i="1"/>
  <c r="BN392" i="1" s="1"/>
  <c r="N453" i="1"/>
  <c r="AZ453" i="1"/>
  <c r="W420" i="1"/>
  <c r="AM420" i="1"/>
  <c r="BC420" i="1"/>
  <c r="BC434" i="1" s="1"/>
  <c r="BC435" i="1" s="1"/>
  <c r="N434" i="1"/>
  <c r="N435" i="1" s="1"/>
  <c r="V434" i="1"/>
  <c r="V435" i="1" s="1"/>
  <c r="J468" i="1"/>
  <c r="R468" i="1"/>
  <c r="Z467" i="1"/>
  <c r="Z468" i="1" s="1"/>
  <c r="AX468" i="1"/>
  <c r="L468" i="1"/>
  <c r="T467" i="1"/>
  <c r="T468" i="1" s="1"/>
  <c r="AB468" i="1"/>
  <c r="AJ467" i="1"/>
  <c r="AJ468" i="1" s="1"/>
  <c r="AZ468" i="1"/>
  <c r="BM233" i="1"/>
  <c r="BN233" i="1" s="1"/>
  <c r="AQ267" i="1"/>
  <c r="U292" i="1"/>
  <c r="BM296" i="1"/>
  <c r="BN296" i="1" s="1"/>
  <c r="BM297" i="1"/>
  <c r="BN297" i="1" s="1"/>
  <c r="BM305" i="1"/>
  <c r="BN305" i="1" s="1"/>
  <c r="AQ308" i="1"/>
  <c r="U316" i="1"/>
  <c r="AQ322" i="1"/>
  <c r="AQ331" i="1"/>
  <c r="BM337" i="1"/>
  <c r="BN337" i="1" s="1"/>
  <c r="AQ340" i="1"/>
  <c r="U348" i="1"/>
  <c r="AQ354" i="1"/>
  <c r="AQ363" i="1"/>
  <c r="BM369" i="1"/>
  <c r="BN369" i="1" s="1"/>
  <c r="AQ372" i="1"/>
  <c r="U380" i="1"/>
  <c r="AQ386" i="1"/>
  <c r="AQ395" i="1"/>
  <c r="AH453" i="1"/>
  <c r="P420" i="1"/>
  <c r="X420" i="1"/>
  <c r="AN420" i="1"/>
  <c r="AN434" i="1" s="1"/>
  <c r="AN435" i="1" s="1"/>
  <c r="BD420" i="1"/>
  <c r="BD434" i="1" s="1"/>
  <c r="BD435" i="1" s="1"/>
  <c r="K468" i="1"/>
  <c r="S468" i="1"/>
  <c r="AI468" i="1"/>
  <c r="U300" i="1"/>
  <c r="BM322" i="1"/>
  <c r="BN322" i="1" s="1"/>
  <c r="BM354" i="1"/>
  <c r="BN354" i="1" s="1"/>
  <c r="BM386" i="1"/>
  <c r="BN386" i="1" s="1"/>
  <c r="AI453" i="1"/>
  <c r="G463" i="1"/>
  <c r="G467" i="1" s="1"/>
  <c r="BC453" i="1"/>
  <c r="Q420" i="1"/>
  <c r="Q434" i="1" s="1"/>
  <c r="Q435" i="1" s="1"/>
  <c r="Y420" i="1"/>
  <c r="AG420" i="1"/>
  <c r="M468" i="1"/>
  <c r="AC468" i="1"/>
  <c r="AK467" i="1"/>
  <c r="BA467" i="1"/>
  <c r="BA468" i="1" s="1"/>
  <c r="BM325" i="1"/>
  <c r="BN325" i="1" s="1"/>
  <c r="BM330" i="1"/>
  <c r="BN330" i="1" s="1"/>
  <c r="AQ333" i="1"/>
  <c r="BM357" i="1"/>
  <c r="BN357" i="1" s="1"/>
  <c r="BM362" i="1"/>
  <c r="BN362" i="1" s="1"/>
  <c r="AQ365" i="1"/>
  <c r="BM389" i="1"/>
  <c r="BN389" i="1" s="1"/>
  <c r="BM394" i="1"/>
  <c r="BN394" i="1" s="1"/>
  <c r="AQ397" i="1"/>
  <c r="J453" i="1"/>
  <c r="AB453" i="1"/>
  <c r="AT453" i="1"/>
  <c r="K420" i="1"/>
  <c r="K434" i="1" s="1"/>
  <c r="K435" i="1" s="1"/>
  <c r="S420" i="1"/>
  <c r="N468" i="1"/>
  <c r="AT468" i="1"/>
  <c r="BB467" i="1"/>
  <c r="BJ467" i="1"/>
  <c r="BA480" i="1"/>
  <c r="BM265" i="1"/>
  <c r="AQ299" i="1"/>
  <c r="AQ315" i="1"/>
  <c r="BM321" i="1"/>
  <c r="BN321" i="1" s="1"/>
  <c r="AQ324" i="1"/>
  <c r="U332" i="1"/>
  <c r="AQ347" i="1"/>
  <c r="BM353" i="1"/>
  <c r="BN353" i="1" s="1"/>
  <c r="AQ356" i="1"/>
  <c r="U364" i="1"/>
  <c r="AQ379" i="1"/>
  <c r="BM385" i="1"/>
  <c r="BN385" i="1" s="1"/>
  <c r="AQ388" i="1"/>
  <c r="U396" i="1"/>
  <c r="K453" i="1"/>
  <c r="AC453" i="1"/>
  <c r="L420" i="1"/>
  <c r="L434" i="1" s="1"/>
  <c r="L435" i="1" s="1"/>
  <c r="T420" i="1"/>
  <c r="T434" i="1" s="1"/>
  <c r="AB420" i="1"/>
  <c r="AB434" i="1" s="1"/>
  <c r="AB435" i="1" s="1"/>
  <c r="AZ420" i="1"/>
  <c r="AZ434" i="1" s="1"/>
  <c r="AZ435" i="1" s="1"/>
  <c r="AI434" i="1"/>
  <c r="AI435" i="1" s="1"/>
  <c r="AY434" i="1"/>
  <c r="AY435" i="1" s="1"/>
  <c r="O467" i="1"/>
  <c r="O468" i="1" s="1"/>
  <c r="W468" i="1"/>
  <c r="AM468" i="1"/>
  <c r="AU467" i="1"/>
  <c r="AU468" i="1" s="1"/>
  <c r="BC468" i="1"/>
  <c r="BK467" i="1"/>
  <c r="BK468" i="1" s="1"/>
  <c r="AG446" i="2"/>
  <c r="AG463" i="2"/>
  <c r="AG474" i="2"/>
  <c r="AG480" i="2" s="1"/>
  <c r="AG411" i="2"/>
  <c r="AG402" i="2"/>
  <c r="AW64" i="2"/>
  <c r="BM64" i="2"/>
  <c r="BN64" i="2" s="1"/>
  <c r="AA70" i="2"/>
  <c r="AQ70" i="2"/>
  <c r="AR72" i="2"/>
  <c r="AA86" i="2"/>
  <c r="AQ86" i="2"/>
  <c r="BG134" i="2"/>
  <c r="BM134" i="2"/>
  <c r="BN134" i="2" s="1"/>
  <c r="AA150" i="2"/>
  <c r="AQ150" i="2"/>
  <c r="AP165" i="2"/>
  <c r="AQ165" i="2"/>
  <c r="BM168" i="2"/>
  <c r="BN168" i="2" s="1"/>
  <c r="AW168" i="2"/>
  <c r="BM188" i="2"/>
  <c r="BN188" i="2" s="1"/>
  <c r="AW188" i="2"/>
  <c r="AK190" i="2"/>
  <c r="AQ190" i="2"/>
  <c r="BG200" i="2"/>
  <c r="BM200" i="2"/>
  <c r="BN200" i="2" s="1"/>
  <c r="AP204" i="2"/>
  <c r="AQ204" i="2"/>
  <c r="AR213" i="2"/>
  <c r="AQ214" i="2"/>
  <c r="AQ252" i="2"/>
  <c r="AA252" i="2"/>
  <c r="AA262" i="2"/>
  <c r="AQ262" i="2"/>
  <c r="AQ270" i="2"/>
  <c r="AA270" i="2"/>
  <c r="AK275" i="2"/>
  <c r="AQ275" i="2"/>
  <c r="BM285" i="2"/>
  <c r="BN285" i="2" s="1"/>
  <c r="BB285" i="2"/>
  <c r="BB303" i="2"/>
  <c r="BM303" i="2"/>
  <c r="BN303" i="2" s="1"/>
  <c r="BM353" i="2"/>
  <c r="BN353" i="2" s="1"/>
  <c r="AW353" i="2"/>
  <c r="AA391" i="2"/>
  <c r="AQ391" i="2"/>
  <c r="F463" i="1"/>
  <c r="F467" i="1" s="1"/>
  <c r="AU474" i="2"/>
  <c r="AU480" i="2" s="1"/>
  <c r="AU446" i="2"/>
  <c r="AU452" i="2" s="1"/>
  <c r="AU463" i="2"/>
  <c r="AU467" i="2" s="1"/>
  <c r="AU411" i="2"/>
  <c r="AU402" i="2"/>
  <c r="BM74" i="2"/>
  <c r="BN74" i="2" s="1"/>
  <c r="AQ92" i="2"/>
  <c r="AW113" i="2"/>
  <c r="BM113" i="2"/>
  <c r="BN113" i="2" s="1"/>
  <c r="AQ122" i="2"/>
  <c r="AA122" i="2"/>
  <c r="AK128" i="2"/>
  <c r="AQ128" i="2"/>
  <c r="AA152" i="2"/>
  <c r="AR186" i="2"/>
  <c r="AR189" i="2"/>
  <c r="BM204" i="2"/>
  <c r="BN204" i="2" s="1"/>
  <c r="AW204" i="2"/>
  <c r="AW240" i="2"/>
  <c r="BM240" i="2"/>
  <c r="BN240" i="2" s="1"/>
  <c r="BM252" i="2"/>
  <c r="BN252" i="2" s="1"/>
  <c r="AR289" i="2"/>
  <c r="AW302" i="2"/>
  <c r="BM302" i="2"/>
  <c r="BN302" i="2" s="1"/>
  <c r="AV446" i="2"/>
  <c r="AV452" i="2" s="1"/>
  <c r="AV463" i="2"/>
  <c r="AV474" i="2"/>
  <c r="AV480" i="2" s="1"/>
  <c r="AV411" i="2"/>
  <c r="AV420" i="2" s="1"/>
  <c r="AV434" i="2" s="1"/>
  <c r="AV402" i="2"/>
  <c r="AN446" i="2"/>
  <c r="AN452" i="2" s="1"/>
  <c r="AN463" i="2"/>
  <c r="AN467" i="2" s="1"/>
  <c r="AN468" i="2" s="1"/>
  <c r="AN474" i="2"/>
  <c r="AN480" i="2" s="1"/>
  <c r="AN411" i="2"/>
  <c r="AN420" i="2" s="1"/>
  <c r="AN402" i="2"/>
  <c r="BJ463" i="2"/>
  <c r="BJ467" i="2" s="1"/>
  <c r="BJ474" i="2"/>
  <c r="BJ480" i="2" s="1"/>
  <c r="BJ446" i="2"/>
  <c r="BJ452" i="2" s="1"/>
  <c r="BJ411" i="2"/>
  <c r="BJ420" i="2" s="1"/>
  <c r="BJ402" i="2"/>
  <c r="BL463" i="2"/>
  <c r="BL467" i="2" s="1"/>
  <c r="AC463" i="2"/>
  <c r="AC474" i="2"/>
  <c r="AC480" i="2" s="1"/>
  <c r="AC446" i="2"/>
  <c r="AC411" i="2"/>
  <c r="AC420" i="2" s="1"/>
  <c r="AC402" i="2"/>
  <c r="BM76" i="2"/>
  <c r="BN76" i="2" s="1"/>
  <c r="AW80" i="2"/>
  <c r="BM80" i="2"/>
  <c r="BN80" i="2" s="1"/>
  <c r="AQ84" i="2"/>
  <c r="AW100" i="2"/>
  <c r="BM100" i="2"/>
  <c r="BN100" i="2" s="1"/>
  <c r="AW104" i="2"/>
  <c r="BM104" i="2"/>
  <c r="BN104" i="2" s="1"/>
  <c r="AA106" i="2"/>
  <c r="AQ106" i="2"/>
  <c r="AP148" i="2"/>
  <c r="AQ148" i="2"/>
  <c r="AQ166" i="2"/>
  <c r="AA166" i="2"/>
  <c r="AW171" i="2"/>
  <c r="BM171" i="2"/>
  <c r="BN171" i="2" s="1"/>
  <c r="AK186" i="2"/>
  <c r="AA216" i="2"/>
  <c r="AQ216" i="2"/>
  <c r="AW219" i="2"/>
  <c r="BM219" i="2"/>
  <c r="BN219" i="2" s="1"/>
  <c r="AR222" i="2"/>
  <c r="AP248" i="2"/>
  <c r="AQ248" i="2"/>
  <c r="BN279" i="2"/>
  <c r="BO279" i="2"/>
  <c r="AA289" i="2"/>
  <c r="AX446" i="2"/>
  <c r="AX452" i="2" s="1"/>
  <c r="AX463" i="2"/>
  <c r="AX467" i="2" s="1"/>
  <c r="AX474" i="2"/>
  <c r="AX480" i="2" s="1"/>
  <c r="AX402" i="2"/>
  <c r="AX411" i="2"/>
  <c r="AX420" i="2" s="1"/>
  <c r="AY463" i="2"/>
  <c r="AY467" i="2" s="1"/>
  <c r="AY474" i="2"/>
  <c r="AY480" i="2" s="1"/>
  <c r="AY446" i="2"/>
  <c r="AY452" i="2" s="1"/>
  <c r="AY411" i="2"/>
  <c r="AY420" i="2" s="1"/>
  <c r="AY402" i="2"/>
  <c r="AW66" i="2"/>
  <c r="BM66" i="2"/>
  <c r="BN66" i="2" s="1"/>
  <c r="AW68" i="2"/>
  <c r="BM68" i="2"/>
  <c r="BN68" i="2" s="1"/>
  <c r="U73" i="2"/>
  <c r="U76" i="2"/>
  <c r="BM82" i="2"/>
  <c r="BN82" i="2" s="1"/>
  <c r="U104" i="2"/>
  <c r="BN116" i="2"/>
  <c r="AR117" i="2"/>
  <c r="BM118" i="2"/>
  <c r="BN118" i="2" s="1"/>
  <c r="AW118" i="2"/>
  <c r="AW146" i="2"/>
  <c r="BM146" i="2"/>
  <c r="AA180" i="2"/>
  <c r="AQ180" i="2"/>
  <c r="AW218" i="2"/>
  <c r="BM218" i="2"/>
  <c r="BN218" i="2" s="1"/>
  <c r="AA236" i="2"/>
  <c r="AQ236" i="2"/>
  <c r="O411" i="2"/>
  <c r="O420" i="2" s="1"/>
  <c r="BA446" i="2"/>
  <c r="BA452" i="2" s="1"/>
  <c r="BM67" i="2"/>
  <c r="BN67" i="2" s="1"/>
  <c r="AW67" i="2"/>
  <c r="AA100" i="2"/>
  <c r="AQ100" i="2"/>
  <c r="AA125" i="2"/>
  <c r="AQ125" i="2"/>
  <c r="BM130" i="2"/>
  <c r="BN130" i="2" s="1"/>
  <c r="AW130" i="2"/>
  <c r="AQ149" i="2"/>
  <c r="AA159" i="2"/>
  <c r="AQ159" i="2"/>
  <c r="AR181" i="2"/>
  <c r="AW227" i="2"/>
  <c r="BM227" i="2"/>
  <c r="BN227" i="2" s="1"/>
  <c r="AA245" i="2"/>
  <c r="AQ245" i="2"/>
  <c r="BB248" i="2"/>
  <c r="BM248" i="2"/>
  <c r="BN248" i="2" s="1"/>
  <c r="AW262" i="2"/>
  <c r="BM262" i="2"/>
  <c r="BN262" i="2" s="1"/>
  <c r="AR263" i="2"/>
  <c r="AR281" i="2"/>
  <c r="AQ337" i="2"/>
  <c r="AA337" i="2"/>
  <c r="AR389" i="2"/>
  <c r="BA463" i="2"/>
  <c r="BA467" i="2" s="1"/>
  <c r="AH446" i="2"/>
  <c r="AH452" i="2" s="1"/>
  <c r="AH463" i="2"/>
  <c r="AH467" i="2" s="1"/>
  <c r="AH474" i="2"/>
  <c r="AH480" i="2" s="1"/>
  <c r="AH402" i="2"/>
  <c r="AH411" i="2"/>
  <c r="AH420" i="2" s="1"/>
  <c r="AI463" i="2"/>
  <c r="AI467" i="2" s="1"/>
  <c r="AI474" i="2"/>
  <c r="AI480" i="2" s="1"/>
  <c r="AI446" i="2"/>
  <c r="AK411" i="2"/>
  <c r="AK420" i="2" s="1"/>
  <c r="AR67" i="2"/>
  <c r="AQ68" i="2"/>
  <c r="AR77" i="2"/>
  <c r="AA78" i="2"/>
  <c r="AQ78" i="2"/>
  <c r="AA82" i="2"/>
  <c r="AQ82" i="2"/>
  <c r="BM87" i="2"/>
  <c r="BN87" i="2" s="1"/>
  <c r="AQ89" i="2"/>
  <c r="BM91" i="2"/>
  <c r="BN91" i="2" s="1"/>
  <c r="U95" i="2"/>
  <c r="BM106" i="2"/>
  <c r="BN106" i="2" s="1"/>
  <c r="AR108" i="2"/>
  <c r="BM112" i="2"/>
  <c r="BN112" i="2" s="1"/>
  <c r="AW112" i="2"/>
  <c r="AR131" i="2"/>
  <c r="AW132" i="2"/>
  <c r="BM132" i="2"/>
  <c r="BN132" i="2" s="1"/>
  <c r="AR134" i="2"/>
  <c r="BO134" i="2"/>
  <c r="AR137" i="2"/>
  <c r="BN144" i="2"/>
  <c r="AR157" i="2"/>
  <c r="AW177" i="2"/>
  <c r="BM177" i="2"/>
  <c r="BN177" i="2" s="1"/>
  <c r="AR199" i="2"/>
  <c r="AA203" i="2"/>
  <c r="AQ203" i="2"/>
  <c r="AA224" i="2"/>
  <c r="AQ224" i="2"/>
  <c r="AR242" i="2"/>
  <c r="U248" i="2"/>
  <c r="AW258" i="2"/>
  <c r="BM258" i="2"/>
  <c r="BN258" i="2" s="1"/>
  <c r="AK268" i="2"/>
  <c r="AQ268" i="2"/>
  <c r="AA271" i="2"/>
  <c r="AQ271" i="2"/>
  <c r="AQ318" i="2"/>
  <c r="AA351" i="2"/>
  <c r="AQ351" i="2"/>
  <c r="AI402" i="2"/>
  <c r="O474" i="2"/>
  <c r="O480" i="2" s="1"/>
  <c r="O446" i="2"/>
  <c r="O452" i="2" s="1"/>
  <c r="O463" i="2"/>
  <c r="O467" i="2" s="1"/>
  <c r="O402" i="2"/>
  <c r="AK446" i="2"/>
  <c r="AK452" i="2" s="1"/>
  <c r="BF446" i="2"/>
  <c r="BF452" i="2" s="1"/>
  <c r="BF463" i="2"/>
  <c r="BF467" i="2" s="1"/>
  <c r="BF474" i="2"/>
  <c r="BF480" i="2" s="1"/>
  <c r="BF402" i="2"/>
  <c r="BF411" i="2"/>
  <c r="BF420" i="2" s="1"/>
  <c r="AQ88" i="2"/>
  <c r="BM90" i="2"/>
  <c r="BN90" i="2" s="1"/>
  <c r="AW90" i="2"/>
  <c r="AQ94" i="2"/>
  <c r="AR102" i="2"/>
  <c r="BO123" i="2"/>
  <c r="CF123" i="2" s="1"/>
  <c r="AR123" i="2"/>
  <c r="BN140" i="2"/>
  <c r="AR153" i="2"/>
  <c r="BG182" i="2"/>
  <c r="BM182" i="2"/>
  <c r="BN182" i="2" s="1"/>
  <c r="BM238" i="2"/>
  <c r="BN238" i="2" s="1"/>
  <c r="AR257" i="2"/>
  <c r="AQ288" i="2"/>
  <c r="AW329" i="2"/>
  <c r="BM329" i="2"/>
  <c r="BN329" i="2" s="1"/>
  <c r="AQ330" i="2"/>
  <c r="AW335" i="2"/>
  <c r="BM335" i="2"/>
  <c r="BN335" i="2" s="1"/>
  <c r="AW365" i="2"/>
  <c r="BM365" i="2"/>
  <c r="BN365" i="2" s="1"/>
  <c r="AA367" i="2"/>
  <c r="AQ367" i="2"/>
  <c r="T463" i="2"/>
  <c r="T467" i="2" s="1"/>
  <c r="T474" i="2"/>
  <c r="T480" i="2" s="1"/>
  <c r="T446" i="2"/>
  <c r="T452" i="2" s="1"/>
  <c r="T411" i="2"/>
  <c r="T420" i="2" s="1"/>
  <c r="T402" i="2"/>
  <c r="AO463" i="2"/>
  <c r="AO467" i="2" s="1"/>
  <c r="AO474" i="2"/>
  <c r="AO480" i="2" s="1"/>
  <c r="AO411" i="2"/>
  <c r="AO420" i="2" s="1"/>
  <c r="AO402" i="2"/>
  <c r="BN63" i="2"/>
  <c r="BN94" i="2"/>
  <c r="AQ96" i="2"/>
  <c r="AA109" i="2"/>
  <c r="AF118" i="2"/>
  <c r="AQ118" i="2"/>
  <c r="AW143" i="2"/>
  <c r="BM143" i="2"/>
  <c r="BN143" i="2" s="1"/>
  <c r="AF158" i="2"/>
  <c r="AQ158" i="2"/>
  <c r="AQ160" i="2"/>
  <c r="AK171" i="2"/>
  <c r="AQ171" i="2"/>
  <c r="BG196" i="2"/>
  <c r="BM196" i="2"/>
  <c r="BN196" i="2" s="1"/>
  <c r="AW220" i="2"/>
  <c r="BM220" i="2"/>
  <c r="BN220" i="2" s="1"/>
  <c r="BM244" i="2"/>
  <c r="BN244" i="2" s="1"/>
  <c r="BL325" i="2"/>
  <c r="BM325" i="2"/>
  <c r="BN325" i="2" s="1"/>
  <c r="BM356" i="2"/>
  <c r="BN356" i="2" s="1"/>
  <c r="AW356" i="2"/>
  <c r="AR357" i="2"/>
  <c r="BB391" i="2"/>
  <c r="BM391" i="2"/>
  <c r="BN391" i="2" s="1"/>
  <c r="AQ392" i="2"/>
  <c r="AA392" i="2"/>
  <c r="BM97" i="2"/>
  <c r="BN97" i="2" s="1"/>
  <c r="AQ99" i="2"/>
  <c r="BM102" i="2"/>
  <c r="BN102" i="2" s="1"/>
  <c r="AQ113" i="2"/>
  <c r="BM141" i="2"/>
  <c r="BN141" i="2" s="1"/>
  <c r="BB150" i="2"/>
  <c r="BM150" i="2"/>
  <c r="BN150" i="2" s="1"/>
  <c r="AQ156" i="2"/>
  <c r="AA156" i="2"/>
  <c r="AW170" i="2"/>
  <c r="BM170" i="2"/>
  <c r="BN170" i="2" s="1"/>
  <c r="AW181" i="2"/>
  <c r="BM181" i="2"/>
  <c r="BN181" i="2" s="1"/>
  <c r="AW206" i="2"/>
  <c r="BM206" i="2"/>
  <c r="BN206" i="2" s="1"/>
  <c r="AW208" i="2"/>
  <c r="BM208" i="2"/>
  <c r="BN208" i="2" s="1"/>
  <c r="AW222" i="2"/>
  <c r="BM222" i="2"/>
  <c r="BN222" i="2" s="1"/>
  <c r="BO229" i="2"/>
  <c r="AR229" i="2"/>
  <c r="BM234" i="2"/>
  <c r="BN234" i="2" s="1"/>
  <c r="AW242" i="2"/>
  <c r="BM242" i="2"/>
  <c r="BN242" i="2" s="1"/>
  <c r="BM264" i="2"/>
  <c r="BN264" i="2" s="1"/>
  <c r="BB264" i="2"/>
  <c r="AP305" i="2"/>
  <c r="AQ305" i="2"/>
  <c r="AW315" i="2"/>
  <c r="BM315" i="2"/>
  <c r="BN315" i="2" s="1"/>
  <c r="BB317" i="2"/>
  <c r="BM317" i="2"/>
  <c r="BN317" i="2" s="1"/>
  <c r="BB321" i="2"/>
  <c r="BM321" i="2"/>
  <c r="BN321" i="2" s="1"/>
  <c r="BM332" i="2"/>
  <c r="BN332" i="2" s="1"/>
  <c r="AW332" i="2"/>
  <c r="BB388" i="2"/>
  <c r="BM388" i="2"/>
  <c r="BN388" i="2" s="1"/>
  <c r="J453" i="2"/>
  <c r="BD446" i="2"/>
  <c r="BD452" i="2" s="1"/>
  <c r="BD463" i="2"/>
  <c r="BD467" i="2" s="1"/>
  <c r="BD474" i="2"/>
  <c r="BD480" i="2" s="1"/>
  <c r="BD411" i="2"/>
  <c r="BD420" i="2" s="1"/>
  <c r="BD434" i="2" s="1"/>
  <c r="BD402" i="2"/>
  <c r="BM70" i="2"/>
  <c r="BN70" i="2" s="1"/>
  <c r="BM73" i="2"/>
  <c r="BN73" i="2" s="1"/>
  <c r="AQ75" i="2"/>
  <c r="BM78" i="2"/>
  <c r="BN78" i="2" s="1"/>
  <c r="U100" i="2"/>
  <c r="AA108" i="2"/>
  <c r="AQ112" i="2"/>
  <c r="BM114" i="2"/>
  <c r="BN114" i="2" s="1"/>
  <c r="AW114" i="2"/>
  <c r="AQ116" i="2"/>
  <c r="BM121" i="2"/>
  <c r="AF124" i="2"/>
  <c r="AQ124" i="2"/>
  <c r="AA138" i="2"/>
  <c r="AQ138" i="2"/>
  <c r="BM142" i="2"/>
  <c r="BN142" i="2" s="1"/>
  <c r="AW152" i="2"/>
  <c r="BM152" i="2"/>
  <c r="BN152" i="2" s="1"/>
  <c r="AQ183" i="2"/>
  <c r="AW193" i="2"/>
  <c r="BL198" i="2"/>
  <c r="BM198" i="2"/>
  <c r="BN198" i="2" s="1"/>
  <c r="AQ220" i="2"/>
  <c r="AW228" i="2"/>
  <c r="BM228" i="2"/>
  <c r="BN228" i="2" s="1"/>
  <c r="AF237" i="2"/>
  <c r="AQ237" i="2"/>
  <c r="AW274" i="2"/>
  <c r="BM274" i="2"/>
  <c r="BN274" i="2" s="1"/>
  <c r="BB282" i="2"/>
  <c r="BM282" i="2"/>
  <c r="BN282" i="2" s="1"/>
  <c r="AR290" i="2"/>
  <c r="AQ294" i="2"/>
  <c r="AA315" i="2"/>
  <c r="AQ315" i="2"/>
  <c r="AQ317" i="2"/>
  <c r="AA317" i="2"/>
  <c r="AR331" i="2"/>
  <c r="AW333" i="2"/>
  <c r="BM333" i="2"/>
  <c r="BN333" i="2" s="1"/>
  <c r="AQ339" i="2"/>
  <c r="AR358" i="2"/>
  <c r="AA371" i="2"/>
  <c r="AQ371" i="2"/>
  <c r="AW378" i="2"/>
  <c r="BM378" i="2"/>
  <c r="BN378" i="2" s="1"/>
  <c r="AW380" i="2"/>
  <c r="BM380" i="2"/>
  <c r="BN380" i="2" s="1"/>
  <c r="Z411" i="2"/>
  <c r="Z420" i="2" s="1"/>
  <c r="BK446" i="2"/>
  <c r="BK452" i="2" s="1"/>
  <c r="BK463" i="2"/>
  <c r="BK467" i="2" s="1"/>
  <c r="BK411" i="2"/>
  <c r="BK420" i="2" s="1"/>
  <c r="BK402" i="2"/>
  <c r="AZ463" i="2"/>
  <c r="AZ467" i="2" s="1"/>
  <c r="AZ474" i="2"/>
  <c r="AZ480" i="2" s="1"/>
  <c r="AZ446" i="2"/>
  <c r="AZ452" i="2" s="1"/>
  <c r="AZ411" i="2"/>
  <c r="AZ420" i="2" s="1"/>
  <c r="AZ402" i="2"/>
  <c r="AQ64" i="2"/>
  <c r="BM72" i="2"/>
  <c r="BN72" i="2" s="1"/>
  <c r="AQ74" i="2"/>
  <c r="U92" i="2"/>
  <c r="BM92" i="2"/>
  <c r="BN92" i="2" s="1"/>
  <c r="BM95" i="2"/>
  <c r="BN95" i="2" s="1"/>
  <c r="AQ104" i="2"/>
  <c r="AQ110" i="2"/>
  <c r="AQ126" i="2"/>
  <c r="BM127" i="2"/>
  <c r="BN127" i="2" s="1"/>
  <c r="BM128" i="2"/>
  <c r="BN128" i="2" s="1"/>
  <c r="AA142" i="2"/>
  <c r="AQ142" i="2"/>
  <c r="BM149" i="2"/>
  <c r="BN149" i="2" s="1"/>
  <c r="BM157" i="2"/>
  <c r="BN157" i="2" s="1"/>
  <c r="U161" i="2"/>
  <c r="BM166" i="2"/>
  <c r="BN166" i="2" s="1"/>
  <c r="AQ176" i="2"/>
  <c r="BM180" i="2"/>
  <c r="BN180" i="2" s="1"/>
  <c r="BG180" i="2"/>
  <c r="AQ185" i="2"/>
  <c r="AW190" i="2"/>
  <c r="BM190" i="2"/>
  <c r="BN190" i="2" s="1"/>
  <c r="AQ195" i="2"/>
  <c r="U198" i="2"/>
  <c r="BM202" i="2"/>
  <c r="AW202" i="2"/>
  <c r="AA208" i="2"/>
  <c r="AQ208" i="2"/>
  <c r="AQ212" i="2"/>
  <c r="AQ232" i="2"/>
  <c r="U267" i="2"/>
  <c r="BM269" i="2"/>
  <c r="BN269" i="2" s="1"/>
  <c r="AF284" i="2"/>
  <c r="AQ284" i="2"/>
  <c r="AQ319" i="2"/>
  <c r="BO347" i="2"/>
  <c r="AR347" i="2"/>
  <c r="AB463" i="2"/>
  <c r="AB467" i="2" s="1"/>
  <c r="AB474" i="2"/>
  <c r="AB480" i="2" s="1"/>
  <c r="AB446" i="2"/>
  <c r="AB452" i="2" s="1"/>
  <c r="AB411" i="2"/>
  <c r="AB420" i="2" s="1"/>
  <c r="AB402" i="2"/>
  <c r="BH402" i="2"/>
  <c r="U72" i="2"/>
  <c r="AQ80" i="2"/>
  <c r="U96" i="2"/>
  <c r="AQ105" i="2"/>
  <c r="BM105" i="2"/>
  <c r="BN105" i="2" s="1"/>
  <c r="AQ107" i="2"/>
  <c r="BM110" i="2"/>
  <c r="BN110" i="2" s="1"/>
  <c r="U123" i="2"/>
  <c r="U124" i="2"/>
  <c r="BM126" i="2"/>
  <c r="BN126" i="2" s="1"/>
  <c r="AQ133" i="2"/>
  <c r="BM133" i="2"/>
  <c r="BN133" i="2" s="1"/>
  <c r="U139" i="2"/>
  <c r="BM139" i="2"/>
  <c r="BN139" i="2" s="1"/>
  <c r="AQ140" i="2"/>
  <c r="AF144" i="2"/>
  <c r="AQ144" i="2"/>
  <c r="AQ155" i="2"/>
  <c r="AW156" i="2"/>
  <c r="BM156" i="2"/>
  <c r="BN156" i="2" s="1"/>
  <c r="AW158" i="2"/>
  <c r="BM158" i="2"/>
  <c r="BN158" i="2" s="1"/>
  <c r="AA162" i="2"/>
  <c r="AQ162" i="2"/>
  <c r="AR197" i="2"/>
  <c r="BM203" i="2"/>
  <c r="BN203" i="2" s="1"/>
  <c r="AR210" i="2"/>
  <c r="AR231" i="2"/>
  <c r="AA246" i="2"/>
  <c r="AQ246" i="2"/>
  <c r="BM246" i="2"/>
  <c r="BN246" i="2" s="1"/>
  <c r="BM250" i="2"/>
  <c r="BN250" i="2" s="1"/>
  <c r="BL260" i="2"/>
  <c r="BM260" i="2"/>
  <c r="AK264" i="2"/>
  <c r="AQ264" i="2"/>
  <c r="AR291" i="2"/>
  <c r="BM295" i="2"/>
  <c r="BN295" i="2" s="1"/>
  <c r="AR301" i="2"/>
  <c r="AA302" i="2"/>
  <c r="AQ302" i="2"/>
  <c r="AQ314" i="2"/>
  <c r="AK314" i="2"/>
  <c r="AQ361" i="2"/>
  <c r="AA361" i="2"/>
  <c r="BB366" i="2"/>
  <c r="BM366" i="2"/>
  <c r="BN366" i="2" s="1"/>
  <c r="AQ388" i="2"/>
  <c r="AQ81" i="2"/>
  <c r="BM81" i="2"/>
  <c r="BN81" i="2" s="1"/>
  <c r="AQ83" i="2"/>
  <c r="BM86" i="2"/>
  <c r="BN86" i="2" s="1"/>
  <c r="BM88" i="2"/>
  <c r="BN88" i="2" s="1"/>
  <c r="AQ90" i="2"/>
  <c r="U108" i="2"/>
  <c r="BM108" i="2"/>
  <c r="BN108" i="2" s="1"/>
  <c r="BM111" i="2"/>
  <c r="BN111" i="2" s="1"/>
  <c r="AQ120" i="2"/>
  <c r="AA120" i="2"/>
  <c r="U128" i="2"/>
  <c r="AQ130" i="2"/>
  <c r="AQ136" i="2"/>
  <c r="U140" i="2"/>
  <c r="AQ147" i="2"/>
  <c r="BB161" i="2"/>
  <c r="BM161" i="2"/>
  <c r="BN161" i="2" s="1"/>
  <c r="AQ163" i="2"/>
  <c r="BM169" i="2"/>
  <c r="BN169" i="2" s="1"/>
  <c r="U170" i="2"/>
  <c r="BM184" i="2"/>
  <c r="BN184" i="2" s="1"/>
  <c r="AW184" i="2"/>
  <c r="AA187" i="2"/>
  <c r="AQ187" i="2"/>
  <c r="AW197" i="2"/>
  <c r="BM197" i="2"/>
  <c r="BN197" i="2" s="1"/>
  <c r="AA200" i="2"/>
  <c r="AQ200" i="2"/>
  <c r="BB216" i="2"/>
  <c r="BM216" i="2"/>
  <c r="BN216" i="2" s="1"/>
  <c r="BM221" i="2"/>
  <c r="BN221" i="2" s="1"/>
  <c r="BM225" i="2"/>
  <c r="BN225" i="2" s="1"/>
  <c r="U232" i="2"/>
  <c r="BM232" i="2"/>
  <c r="BN232" i="2" s="1"/>
  <c r="BM235" i="2"/>
  <c r="BN235" i="2" s="1"/>
  <c r="AQ238" i="2"/>
  <c r="AA254" i="2"/>
  <c r="AQ254" i="2"/>
  <c r="AA256" i="2"/>
  <c r="AQ256" i="2"/>
  <c r="AW266" i="2"/>
  <c r="BM266" i="2"/>
  <c r="BN266" i="2" s="1"/>
  <c r="AA272" i="2"/>
  <c r="AQ272" i="2"/>
  <c r="BG278" i="2"/>
  <c r="BM278" i="2"/>
  <c r="BN278" i="2" s="1"/>
  <c r="BM291" i="2"/>
  <c r="BN291" i="2" s="1"/>
  <c r="BO299" i="2"/>
  <c r="AR299" i="2"/>
  <c r="AW301" i="2"/>
  <c r="BM301" i="2"/>
  <c r="BN301" i="2" s="1"/>
  <c r="BL309" i="2"/>
  <c r="BM309" i="2"/>
  <c r="BN309" i="2" s="1"/>
  <c r="AQ335" i="2"/>
  <c r="AA335" i="2"/>
  <c r="BL362" i="2"/>
  <c r="BM362" i="2"/>
  <c r="BN362" i="2" s="1"/>
  <c r="BM392" i="2"/>
  <c r="BN392" i="2" s="1"/>
  <c r="AW392" i="2"/>
  <c r="AA396" i="2"/>
  <c r="AQ396" i="2"/>
  <c r="BI463" i="2"/>
  <c r="BI467" i="2" s="1"/>
  <c r="BI474" i="2"/>
  <c r="BI480" i="2" s="1"/>
  <c r="BI446" i="2"/>
  <c r="BI452" i="2" s="1"/>
  <c r="BI411" i="2"/>
  <c r="BI420" i="2" s="1"/>
  <c r="BI402" i="2"/>
  <c r="AQ119" i="2"/>
  <c r="AQ135" i="2"/>
  <c r="U152" i="2"/>
  <c r="BM153" i="2"/>
  <c r="BN153" i="2" s="1"/>
  <c r="AA168" i="2"/>
  <c r="AQ168" i="2"/>
  <c r="AQ169" i="2"/>
  <c r="BM178" i="2"/>
  <c r="BN178" i="2" s="1"/>
  <c r="AA184" i="2"/>
  <c r="AQ184" i="2"/>
  <c r="BM185" i="2"/>
  <c r="BN185" i="2" s="1"/>
  <c r="AQ188" i="2"/>
  <c r="BM195" i="2"/>
  <c r="BN195" i="2" s="1"/>
  <c r="AQ201" i="2"/>
  <c r="BM209" i="2"/>
  <c r="BN209" i="2" s="1"/>
  <c r="BM212" i="2"/>
  <c r="BN212" i="2" s="1"/>
  <c r="U216" i="2"/>
  <c r="AR225" i="2"/>
  <c r="AQ228" i="2"/>
  <c r="AQ240" i="2"/>
  <c r="AQ308" i="2"/>
  <c r="AQ309" i="2"/>
  <c r="AA309" i="2"/>
  <c r="AQ310" i="2"/>
  <c r="BM322" i="2"/>
  <c r="BN322" i="2" s="1"/>
  <c r="BO342" i="2"/>
  <c r="AR350" i="2"/>
  <c r="BM385" i="2"/>
  <c r="BN385" i="2" s="1"/>
  <c r="BO273" i="2"/>
  <c r="AR273" i="2"/>
  <c r="BM281" i="2"/>
  <c r="BN281" i="2" s="1"/>
  <c r="U286" i="2"/>
  <c r="AR286" i="2"/>
  <c r="BN286" i="2"/>
  <c r="BM292" i="2"/>
  <c r="BN292" i="2" s="1"/>
  <c r="AW292" i="2"/>
  <c r="U304" i="2"/>
  <c r="AW316" i="2"/>
  <c r="BM316" i="2"/>
  <c r="BN316" i="2" s="1"/>
  <c r="AP323" i="2"/>
  <c r="AQ323" i="2"/>
  <c r="AR342" i="2"/>
  <c r="AA353" i="2"/>
  <c r="AQ353" i="2"/>
  <c r="BM357" i="2"/>
  <c r="BN357" i="2" s="1"/>
  <c r="BG361" i="2"/>
  <c r="BM361" i="2"/>
  <c r="BN361" i="2" s="1"/>
  <c r="AR370" i="2"/>
  <c r="AR380" i="2"/>
  <c r="AR385" i="2"/>
  <c r="AR387" i="2"/>
  <c r="AK394" i="2"/>
  <c r="AQ394" i="2"/>
  <c r="L420" i="2"/>
  <c r="Y446" i="2"/>
  <c r="Y452" i="2" s="1"/>
  <c r="Y463" i="2"/>
  <c r="Y467" i="2" s="1"/>
  <c r="Y474" i="2"/>
  <c r="Y480" i="2" s="1"/>
  <c r="Y402" i="2"/>
  <c r="AD463" i="2"/>
  <c r="AD467" i="2" s="1"/>
  <c r="AD474" i="2"/>
  <c r="AD480" i="2" s="1"/>
  <c r="AD446" i="2"/>
  <c r="AD452" i="2" s="1"/>
  <c r="AD402" i="2"/>
  <c r="AD411" i="2"/>
  <c r="AD420" i="2" s="1"/>
  <c r="AQ63" i="2"/>
  <c r="BM69" i="2"/>
  <c r="BN69" i="2" s="1"/>
  <c r="AQ71" i="2"/>
  <c r="BM77" i="2"/>
  <c r="BN77" i="2" s="1"/>
  <c r="AQ79" i="2"/>
  <c r="BM85" i="2"/>
  <c r="BN85" i="2" s="1"/>
  <c r="AQ87" i="2"/>
  <c r="BM93" i="2"/>
  <c r="BN93" i="2" s="1"/>
  <c r="AQ95" i="2"/>
  <c r="BM101" i="2"/>
  <c r="BN101" i="2" s="1"/>
  <c r="AQ103" i="2"/>
  <c r="BM109" i="2"/>
  <c r="BN109" i="2" s="1"/>
  <c r="AQ111" i="2"/>
  <c r="AQ115" i="2"/>
  <c r="BM117" i="2"/>
  <c r="BN117" i="2" s="1"/>
  <c r="BM131" i="2"/>
  <c r="BN131" i="2" s="1"/>
  <c r="BM136" i="2"/>
  <c r="BN136" i="2" s="1"/>
  <c r="BM137" i="2"/>
  <c r="BN137" i="2" s="1"/>
  <c r="AQ145" i="2"/>
  <c r="AQ151" i="2"/>
  <c r="AQ154" i="2"/>
  <c r="AA178" i="2"/>
  <c r="AQ178" i="2"/>
  <c r="BM187" i="2"/>
  <c r="BN187" i="2" s="1"/>
  <c r="BM189" i="2"/>
  <c r="BN189" i="2" s="1"/>
  <c r="AQ192" i="2"/>
  <c r="AA198" i="2"/>
  <c r="AQ198" i="2"/>
  <c r="BM199" i="2"/>
  <c r="BN199" i="2" s="1"/>
  <c r="BM210" i="2"/>
  <c r="BN210" i="2" s="1"/>
  <c r="AQ226" i="2"/>
  <c r="AQ230" i="2"/>
  <c r="AA234" i="2"/>
  <c r="AQ234" i="2"/>
  <c r="BM245" i="2"/>
  <c r="BN245" i="2" s="1"/>
  <c r="AR251" i="2"/>
  <c r="AQ253" i="2"/>
  <c r="AQ267" i="2"/>
  <c r="BN268" i="2"/>
  <c r="AA276" i="2"/>
  <c r="AQ276" i="2"/>
  <c r="AQ277" i="2"/>
  <c r="BM277" i="2"/>
  <c r="BN277" i="2" s="1"/>
  <c r="AQ282" i="2"/>
  <c r="BM284" i="2"/>
  <c r="BN284" i="2" s="1"/>
  <c r="AW290" i="2"/>
  <c r="BM290" i="2"/>
  <c r="BN290" i="2" s="1"/>
  <c r="AW294" i="2"/>
  <c r="BM294" i="2"/>
  <c r="BN294" i="2" s="1"/>
  <c r="BB296" i="2"/>
  <c r="BM296" i="2"/>
  <c r="BM310" i="2"/>
  <c r="BN310" i="2" s="1"/>
  <c r="AQ320" i="2"/>
  <c r="BB334" i="2"/>
  <c r="BM334" i="2"/>
  <c r="BN334" i="2" s="1"/>
  <c r="AW340" i="2"/>
  <c r="BM340" i="2"/>
  <c r="BN340" i="2" s="1"/>
  <c r="BM344" i="2"/>
  <c r="BN344" i="2" s="1"/>
  <c r="BM363" i="2"/>
  <c r="BN363" i="2" s="1"/>
  <c r="AW369" i="2"/>
  <c r="BM369" i="2"/>
  <c r="BN369" i="2" s="1"/>
  <c r="AK374" i="2"/>
  <c r="AQ374" i="2"/>
  <c r="BM381" i="2"/>
  <c r="BN381" i="2" s="1"/>
  <c r="AW381" i="2"/>
  <c r="AA386" i="2"/>
  <c r="AQ386" i="2"/>
  <c r="AQ393" i="2"/>
  <c r="AR395" i="2"/>
  <c r="BM400" i="2"/>
  <c r="BN400" i="2" s="1"/>
  <c r="AW400" i="2"/>
  <c r="BH463" i="2"/>
  <c r="BH467" i="2" s="1"/>
  <c r="BH474" i="2"/>
  <c r="BH480" i="2" s="1"/>
  <c r="BH446" i="2"/>
  <c r="BH452" i="2" s="1"/>
  <c r="BH411" i="2"/>
  <c r="BH420" i="2" s="1"/>
  <c r="Z474" i="2"/>
  <c r="Z480" i="2" s="1"/>
  <c r="AF446" i="2"/>
  <c r="AF452" i="2" s="1"/>
  <c r="BE446" i="2"/>
  <c r="BE452" i="2" s="1"/>
  <c r="BE463" i="2"/>
  <c r="BE467" i="2" s="1"/>
  <c r="BE474" i="2"/>
  <c r="BE480" i="2" s="1"/>
  <c r="BE402" i="2"/>
  <c r="BE411" i="2"/>
  <c r="BE420" i="2" s="1"/>
  <c r="U120" i="2"/>
  <c r="BM124" i="2"/>
  <c r="BN124" i="2" s="1"/>
  <c r="BM125" i="2"/>
  <c r="BN125" i="2" s="1"/>
  <c r="AQ139" i="2"/>
  <c r="U156" i="2"/>
  <c r="U166" i="2"/>
  <c r="AQ167" i="2"/>
  <c r="AW172" i="2"/>
  <c r="BM172" i="2"/>
  <c r="BN172" i="2" s="1"/>
  <c r="BM186" i="2"/>
  <c r="BN186" i="2" s="1"/>
  <c r="AW186" i="2"/>
  <c r="AQ194" i="2"/>
  <c r="AA194" i="2"/>
  <c r="AQ196" i="2"/>
  <c r="AA196" i="2"/>
  <c r="BO205" i="2"/>
  <c r="AR205" i="2"/>
  <c r="AQ207" i="2"/>
  <c r="AF226" i="2"/>
  <c r="BM226" i="2"/>
  <c r="BN226" i="2" s="1"/>
  <c r="BM237" i="2"/>
  <c r="BN237" i="2" s="1"/>
  <c r="AQ244" i="2"/>
  <c r="AQ261" i="2"/>
  <c r="AQ274" i="2"/>
  <c r="AA274" i="2"/>
  <c r="AQ280" i="2"/>
  <c r="AA282" i="2"/>
  <c r="AQ283" i="2"/>
  <c r="AQ287" i="2"/>
  <c r="AA298" i="2"/>
  <c r="AQ298" i="2"/>
  <c r="AQ303" i="2"/>
  <c r="AA303" i="2"/>
  <c r="AR306" i="2"/>
  <c r="AQ307" i="2"/>
  <c r="AQ324" i="2"/>
  <c r="BM324" i="2"/>
  <c r="BN324" i="2" s="1"/>
  <c r="AA325" i="2"/>
  <c r="AQ325" i="2"/>
  <c r="AA327" i="2"/>
  <c r="AQ327" i="2"/>
  <c r="AA345" i="2"/>
  <c r="AQ345" i="2"/>
  <c r="AQ352" i="2"/>
  <c r="AA352" i="2"/>
  <c r="AR369" i="2"/>
  <c r="BM375" i="2"/>
  <c r="BN375" i="2" s="1"/>
  <c r="AK376" i="2"/>
  <c r="AQ376" i="2"/>
  <c r="AQ378" i="2"/>
  <c r="AA378" i="2"/>
  <c r="BM399" i="2"/>
  <c r="BN399" i="2" s="1"/>
  <c r="AW399" i="2"/>
  <c r="P420" i="2"/>
  <c r="AR127" i="2"/>
  <c r="U144" i="2"/>
  <c r="BM167" i="2"/>
  <c r="BN167" i="2" s="1"/>
  <c r="U169" i="2"/>
  <c r="BM183" i="2"/>
  <c r="BN183" i="2" s="1"/>
  <c r="U184" i="2"/>
  <c r="U201" i="2"/>
  <c r="AR215" i="2"/>
  <c r="BO255" i="2"/>
  <c r="AR255" i="2"/>
  <c r="AQ258" i="2"/>
  <c r="AA266" i="2"/>
  <c r="AQ266" i="2"/>
  <c r="BM272" i="2"/>
  <c r="BN272" i="2" s="1"/>
  <c r="AQ278" i="2"/>
  <c r="AA278" i="2"/>
  <c r="BG298" i="2"/>
  <c r="BM298" i="2"/>
  <c r="BN298" i="2" s="1"/>
  <c r="AQ300" i="2"/>
  <c r="AW313" i="2"/>
  <c r="BM313" i="2"/>
  <c r="BN313" i="2" s="1"/>
  <c r="AA328" i="2"/>
  <c r="AQ328" i="2"/>
  <c r="AF334" i="2"/>
  <c r="AQ334" i="2"/>
  <c r="AW338" i="2"/>
  <c r="BM338" i="2"/>
  <c r="BN338" i="2" s="1"/>
  <c r="AA346" i="2"/>
  <c r="AQ346" i="2"/>
  <c r="AA363" i="2"/>
  <c r="AQ363" i="2"/>
  <c r="BM373" i="2"/>
  <c r="BN373" i="2" s="1"/>
  <c r="BM374" i="2"/>
  <c r="BN374" i="2" s="1"/>
  <c r="AW374" i="2"/>
  <c r="AR375" i="2"/>
  <c r="AQ384" i="2"/>
  <c r="AA384" i="2"/>
  <c r="AQ400" i="2"/>
  <c r="AA400" i="2"/>
  <c r="BM159" i="2"/>
  <c r="BN159" i="2" s="1"/>
  <c r="AQ193" i="2"/>
  <c r="AQ211" i="2"/>
  <c r="BM215" i="2"/>
  <c r="BN215" i="2" s="1"/>
  <c r="AQ217" i="2"/>
  <c r="U234" i="2"/>
  <c r="AQ243" i="2"/>
  <c r="BM247" i="2"/>
  <c r="BN247" i="2" s="1"/>
  <c r="AQ249" i="2"/>
  <c r="U266" i="2"/>
  <c r="AW276" i="2"/>
  <c r="BM276" i="2"/>
  <c r="BN276" i="2" s="1"/>
  <c r="BM300" i="2"/>
  <c r="BN300" i="2" s="1"/>
  <c r="AW305" i="2"/>
  <c r="BM305" i="2"/>
  <c r="BN305" i="2" s="1"/>
  <c r="BM308" i="2"/>
  <c r="BN308" i="2" s="1"/>
  <c r="U325" i="2"/>
  <c r="AW328" i="2"/>
  <c r="BM328" i="2"/>
  <c r="BN328" i="2" s="1"/>
  <c r="AA332" i="2"/>
  <c r="AQ332" i="2"/>
  <c r="AA354" i="2"/>
  <c r="AQ354" i="2"/>
  <c r="AA360" i="2"/>
  <c r="AQ360" i="2"/>
  <c r="BB360" i="2"/>
  <c r="BM360" i="2"/>
  <c r="BN360" i="2" s="1"/>
  <c r="AW370" i="2"/>
  <c r="BM370" i="2"/>
  <c r="BN370" i="2" s="1"/>
  <c r="U396" i="2"/>
  <c r="BN397" i="2"/>
  <c r="AQ161" i="2"/>
  <c r="U186" i="2"/>
  <c r="BM191" i="2"/>
  <c r="BN191" i="2" s="1"/>
  <c r="U218" i="2"/>
  <c r="AQ218" i="2"/>
  <c r="BM224" i="2"/>
  <c r="BN224" i="2" s="1"/>
  <c r="AQ227" i="2"/>
  <c r="BM231" i="2"/>
  <c r="BN231" i="2" s="1"/>
  <c r="AQ233" i="2"/>
  <c r="U250" i="2"/>
  <c r="AQ250" i="2"/>
  <c r="BM256" i="2"/>
  <c r="BN256" i="2" s="1"/>
  <c r="AQ259" i="2"/>
  <c r="BM263" i="2"/>
  <c r="BN263" i="2" s="1"/>
  <c r="AQ265" i="2"/>
  <c r="AA292" i="2"/>
  <c r="AQ292" i="2"/>
  <c r="U293" i="2"/>
  <c r="AQ304" i="2"/>
  <c r="AQ312" i="2"/>
  <c r="AW330" i="2"/>
  <c r="BM330" i="2"/>
  <c r="BN330" i="2" s="1"/>
  <c r="AW337" i="2"/>
  <c r="BM337" i="2"/>
  <c r="BN337" i="2" s="1"/>
  <c r="AQ338" i="2"/>
  <c r="BM358" i="2"/>
  <c r="BN358" i="2" s="1"/>
  <c r="AF362" i="2"/>
  <c r="AQ362" i="2"/>
  <c r="BM367" i="2"/>
  <c r="BN367" i="2" s="1"/>
  <c r="AA372" i="2"/>
  <c r="AQ372" i="2"/>
  <c r="BM384" i="2"/>
  <c r="BN384" i="2" s="1"/>
  <c r="AQ399" i="2"/>
  <c r="X420" i="2"/>
  <c r="AQ177" i="2"/>
  <c r="U202" i="2"/>
  <c r="BM207" i="2"/>
  <c r="BN207" i="2" s="1"/>
  <c r="AQ209" i="2"/>
  <c r="U226" i="2"/>
  <c r="AQ235" i="2"/>
  <c r="BM239" i="2"/>
  <c r="BN239" i="2" s="1"/>
  <c r="AQ241" i="2"/>
  <c r="U258" i="2"/>
  <c r="AR269" i="2"/>
  <c r="BM275" i="2"/>
  <c r="BN275" i="2" s="1"/>
  <c r="AQ293" i="2"/>
  <c r="BM293" i="2"/>
  <c r="BN293" i="2" s="1"/>
  <c r="AR295" i="2"/>
  <c r="AW297" i="2"/>
  <c r="BM297" i="2"/>
  <c r="BN297" i="2" s="1"/>
  <c r="AQ316" i="2"/>
  <c r="BM327" i="2"/>
  <c r="BN327" i="2" s="1"/>
  <c r="AR333" i="2"/>
  <c r="AA336" i="2"/>
  <c r="AQ336" i="2"/>
  <c r="AQ343" i="2"/>
  <c r="BN354" i="2"/>
  <c r="AQ355" i="2"/>
  <c r="AQ366" i="2"/>
  <c r="BO368" i="2"/>
  <c r="AQ285" i="2"/>
  <c r="AQ313" i="2"/>
  <c r="BM320" i="2"/>
  <c r="BN320" i="2" s="1"/>
  <c r="BM345" i="2"/>
  <c r="BN345" i="2" s="1"/>
  <c r="AW346" i="2"/>
  <c r="BM346" i="2"/>
  <c r="BN346" i="2" s="1"/>
  <c r="BM372" i="2"/>
  <c r="BN372" i="2" s="1"/>
  <c r="U373" i="2"/>
  <c r="AQ383" i="2"/>
  <c r="BN396" i="2"/>
  <c r="BM267" i="2"/>
  <c r="BN267" i="2" s="1"/>
  <c r="AQ297" i="2"/>
  <c r="BM304" i="2"/>
  <c r="BN304" i="2" s="1"/>
  <c r="AQ311" i="2"/>
  <c r="BM311" i="2"/>
  <c r="BN311" i="2" s="1"/>
  <c r="U312" i="2"/>
  <c r="BM314" i="2"/>
  <c r="BN314" i="2" s="1"/>
  <c r="BM319" i="2"/>
  <c r="BN319" i="2" s="1"/>
  <c r="AQ326" i="2"/>
  <c r="BM326" i="2"/>
  <c r="BN326" i="2" s="1"/>
  <c r="U338" i="2"/>
  <c r="BB348" i="2"/>
  <c r="BM348" i="2"/>
  <c r="BN348" i="2" s="1"/>
  <c r="AW349" i="2"/>
  <c r="BM349" i="2"/>
  <c r="BN349" i="2" s="1"/>
  <c r="U355" i="2"/>
  <c r="AQ373" i="2"/>
  <c r="AQ381" i="2"/>
  <c r="AW389" i="2"/>
  <c r="BM389" i="2"/>
  <c r="BN389" i="2" s="1"/>
  <c r="AQ390" i="2"/>
  <c r="J420" i="2"/>
  <c r="R420" i="2"/>
  <c r="U309" i="2"/>
  <c r="U313" i="2"/>
  <c r="BM339" i="2"/>
  <c r="BN339" i="2" s="1"/>
  <c r="AA359" i="2"/>
  <c r="AQ359" i="2"/>
  <c r="U369" i="2"/>
  <c r="BM371" i="2"/>
  <c r="BN371" i="2" s="1"/>
  <c r="AQ379" i="2"/>
  <c r="BM382" i="2"/>
  <c r="BN382" i="2" s="1"/>
  <c r="AQ398" i="2"/>
  <c r="W420" i="2"/>
  <c r="AM420" i="2"/>
  <c r="U356" i="2"/>
  <c r="U366" i="2"/>
  <c r="BM376" i="2"/>
  <c r="BN376" i="2" s="1"/>
  <c r="AW394" i="2"/>
  <c r="BM394" i="2"/>
  <c r="BN394" i="2" s="1"/>
  <c r="Q420" i="2"/>
  <c r="Y420" i="2"/>
  <c r="AG420" i="2"/>
  <c r="U301" i="2"/>
  <c r="BM306" i="2"/>
  <c r="BN306" i="2" s="1"/>
  <c r="AQ329" i="2"/>
  <c r="AQ341" i="2"/>
  <c r="AQ349" i="2"/>
  <c r="AA356" i="2"/>
  <c r="AQ356" i="2"/>
  <c r="U358" i="2"/>
  <c r="BM379" i="2"/>
  <c r="BN379" i="2" s="1"/>
  <c r="AQ382" i="2"/>
  <c r="U398" i="2"/>
  <c r="BC453" i="2"/>
  <c r="S420" i="2"/>
  <c r="S434" i="2" s="1"/>
  <c r="S435" i="2" s="1"/>
  <c r="AI420" i="2"/>
  <c r="AI434" i="2" s="1"/>
  <c r="J433" i="2"/>
  <c r="R433" i="2"/>
  <c r="Z433" i="2"/>
  <c r="AH433" i="2"/>
  <c r="AP433" i="2"/>
  <c r="AU420" i="2"/>
  <c r="BC420" i="2"/>
  <c r="BM331" i="2"/>
  <c r="BN331" i="2" s="1"/>
  <c r="AQ365" i="2"/>
  <c r="U390" i="2"/>
  <c r="BM395" i="2"/>
  <c r="BN395" i="2" s="1"/>
  <c r="Q433" i="2"/>
  <c r="Y433" i="2"/>
  <c r="AG433" i="2"/>
  <c r="AO433" i="2"/>
  <c r="AW433" i="2"/>
  <c r="BE433" i="2"/>
  <c r="AC452" i="2"/>
  <c r="P468" i="2"/>
  <c r="X468" i="2"/>
  <c r="AV467" i="2"/>
  <c r="AC467" i="2"/>
  <c r="AC468" i="2" s="1"/>
  <c r="AX433" i="2"/>
  <c r="BF433" i="2"/>
  <c r="BN433" i="2"/>
  <c r="AG467" i="2"/>
  <c r="J468" i="2"/>
  <c r="L433" i="2"/>
  <c r="T433" i="2"/>
  <c r="AB433" i="2"/>
  <c r="AJ433" i="2"/>
  <c r="AR433" i="2"/>
  <c r="AZ433" i="2"/>
  <c r="BH433" i="2"/>
  <c r="BP433" i="2"/>
  <c r="K468" i="2"/>
  <c r="M433" i="2"/>
  <c r="M434" i="2" s="1"/>
  <c r="M435" i="2" s="1"/>
  <c r="U433" i="2"/>
  <c r="AC433" i="2"/>
  <c r="AK433" i="2"/>
  <c r="AS433" i="2"/>
  <c r="BA433" i="2"/>
  <c r="BI433" i="2"/>
  <c r="AG452" i="2"/>
  <c r="F463" i="2" s="1"/>
  <c r="F467" i="2" s="1"/>
  <c r="W468" i="2"/>
  <c r="AM468" i="2"/>
  <c r="N433" i="2"/>
  <c r="V433" i="2"/>
  <c r="AD433" i="2"/>
  <c r="AL433" i="2"/>
  <c r="AT433" i="2"/>
  <c r="BB433" i="2"/>
  <c r="BJ433" i="2"/>
  <c r="O433" i="2"/>
  <c r="W433" i="2"/>
  <c r="AE433" i="2"/>
  <c r="AM433" i="2"/>
  <c r="AU433" i="2"/>
  <c r="BC433" i="2"/>
  <c r="BK433" i="2"/>
  <c r="AI452" i="2"/>
  <c r="P480" i="2"/>
  <c r="X480" i="2"/>
  <c r="M480" i="2"/>
  <c r="AS480" i="2"/>
  <c r="J453" i="3"/>
  <c r="F463" i="3"/>
  <c r="F467" i="3" s="1"/>
  <c r="P434" i="2" l="1"/>
  <c r="P435" i="2" s="1"/>
  <c r="AS434" i="2"/>
  <c r="AS435" i="2" s="1"/>
  <c r="AT434" i="2"/>
  <c r="AT435" i="2" s="1"/>
  <c r="AL434" i="2"/>
  <c r="AL435" i="2" s="1"/>
  <c r="AY434" i="2"/>
  <c r="AY435" i="2" s="1"/>
  <c r="CF54" i="2"/>
  <c r="N434" i="2"/>
  <c r="N435" i="2" s="1"/>
  <c r="BO364" i="2"/>
  <c r="CF48" i="2"/>
  <c r="CF446" i="2" s="1"/>
  <c r="CF452" i="2" s="1"/>
  <c r="BO286" i="2"/>
  <c r="CF286" i="2" s="1"/>
  <c r="BO179" i="2"/>
  <c r="BO213" i="2"/>
  <c r="BP213" i="2" s="1"/>
  <c r="CF49" i="2"/>
  <c r="CF50" i="2"/>
  <c r="BO369" i="2"/>
  <c r="CF369" i="2" s="1"/>
  <c r="BO251" i="2"/>
  <c r="CF251" i="2" s="1"/>
  <c r="BO174" i="2"/>
  <c r="CF174" i="2" s="1"/>
  <c r="BO289" i="2"/>
  <c r="CF289" i="2" s="1"/>
  <c r="BO397" i="2"/>
  <c r="CF397" i="2" s="1"/>
  <c r="BO321" i="2"/>
  <c r="CF321" i="2" s="1"/>
  <c r="L434" i="2"/>
  <c r="L435" i="2" s="1"/>
  <c r="BO257" i="2"/>
  <c r="CF257" i="2" s="1"/>
  <c r="AR174" i="2"/>
  <c r="K434" i="2"/>
  <c r="K435" i="2" s="1"/>
  <c r="BO375" i="2"/>
  <c r="BP375" i="2" s="1"/>
  <c r="X434" i="2"/>
  <c r="X435" i="2" s="1"/>
  <c r="BO173" i="2"/>
  <c r="CF173" i="2" s="1"/>
  <c r="BO377" i="2"/>
  <c r="CF377" i="2" s="1"/>
  <c r="BP377" i="2"/>
  <c r="BP179" i="2"/>
  <c r="CF179" i="2"/>
  <c r="BF468" i="2"/>
  <c r="BO97" i="2"/>
  <c r="BO350" i="2"/>
  <c r="BP251" i="2"/>
  <c r="BP364" i="2"/>
  <c r="CF364" i="2"/>
  <c r="AN434" i="2"/>
  <c r="AV468" i="2"/>
  <c r="AR179" i="2"/>
  <c r="BP255" i="2"/>
  <c r="CF255" i="2"/>
  <c r="BP205" i="2"/>
  <c r="CF205" i="2"/>
  <c r="BP342" i="2"/>
  <c r="CF342" i="2"/>
  <c r="BP299" i="2"/>
  <c r="CF299" i="2"/>
  <c r="BO76" i="2"/>
  <c r="CF76" i="2" s="1"/>
  <c r="CF213" i="2"/>
  <c r="AG468" i="2"/>
  <c r="AR377" i="2"/>
  <c r="BP273" i="2"/>
  <c r="CF273" i="2"/>
  <c r="BD468" i="2"/>
  <c r="BP229" i="2"/>
  <c r="CF229" i="2"/>
  <c r="BP279" i="2"/>
  <c r="CF279" i="2"/>
  <c r="V434" i="2"/>
  <c r="V435" i="2" s="1"/>
  <c r="BO269" i="2"/>
  <c r="BO98" i="2"/>
  <c r="BP174" i="2"/>
  <c r="BP368" i="2"/>
  <c r="CF368" i="2"/>
  <c r="BO387" i="2"/>
  <c r="BP347" i="2"/>
  <c r="CF347" i="2"/>
  <c r="BP134" i="2"/>
  <c r="CF134" i="2"/>
  <c r="AY468" i="2"/>
  <c r="BJ468" i="2"/>
  <c r="AO468" i="2"/>
  <c r="AX468" i="2"/>
  <c r="AC434" i="2"/>
  <c r="BI468" i="2"/>
  <c r="AD468" i="2"/>
  <c r="AI468" i="2"/>
  <c r="AB468" i="2"/>
  <c r="AZ468" i="2"/>
  <c r="Y434" i="2"/>
  <c r="Y435" i="2" s="1"/>
  <c r="J434" i="2"/>
  <c r="J435" i="2" s="1"/>
  <c r="BC434" i="2"/>
  <c r="BC435" i="2" s="1"/>
  <c r="O420" i="1"/>
  <c r="O434" i="1" s="1"/>
  <c r="O435" i="1" s="1"/>
  <c r="W434" i="1"/>
  <c r="W435" i="1" s="1"/>
  <c r="Y434" i="1"/>
  <c r="Y435" i="1" s="1"/>
  <c r="AM434" i="1"/>
  <c r="AM435" i="1" s="1"/>
  <c r="AH434" i="1"/>
  <c r="AH435" i="1" s="1"/>
  <c r="AG434" i="1"/>
  <c r="AG435" i="1" s="1"/>
  <c r="AC434" i="1"/>
  <c r="AC435" i="1" s="1"/>
  <c r="X434" i="1"/>
  <c r="X435" i="1" s="1"/>
  <c r="S434" i="1"/>
  <c r="S435" i="1" s="1"/>
  <c r="P434" i="1"/>
  <c r="P435" i="1" s="1"/>
  <c r="BJ434" i="1"/>
  <c r="BH434" i="2"/>
  <c r="BH435" i="2" s="1"/>
  <c r="AZ434" i="2"/>
  <c r="AZ435" i="2" s="1"/>
  <c r="AU434" i="2"/>
  <c r="AU435" i="2" s="1"/>
  <c r="AO434" i="2"/>
  <c r="AO435" i="2" s="1"/>
  <c r="AG434" i="2"/>
  <c r="BJ434" i="2"/>
  <c r="BJ435" i="2" s="1"/>
  <c r="T468" i="2"/>
  <c r="BO127" i="2"/>
  <c r="Y468" i="2"/>
  <c r="Z463" i="2"/>
  <c r="Z467" i="2" s="1"/>
  <c r="BO85" i="2"/>
  <c r="AE411" i="2"/>
  <c r="AE420" i="2" s="1"/>
  <c r="AE434" i="2" s="1"/>
  <c r="BF434" i="2"/>
  <c r="BF435" i="2" s="1"/>
  <c r="BO333" i="2"/>
  <c r="R434" i="2"/>
  <c r="R435" i="2" s="1"/>
  <c r="Z446" i="2"/>
  <c r="Z452" i="2" s="1"/>
  <c r="BP123" i="2"/>
  <c r="O468" i="2"/>
  <c r="AE463" i="2"/>
  <c r="AE467" i="2" s="1"/>
  <c r="BO370" i="2"/>
  <c r="BO247" i="2"/>
  <c r="AF402" i="2"/>
  <c r="AF453" i="2" s="1"/>
  <c r="BO91" i="2"/>
  <c r="BA411" i="2"/>
  <c r="BA420" i="2" s="1"/>
  <c r="BA434" i="2" s="1"/>
  <c r="U463" i="2"/>
  <c r="U467" i="2" s="1"/>
  <c r="BO223" i="2"/>
  <c r="AR175" i="2"/>
  <c r="BO175" i="2"/>
  <c r="AP474" i="2"/>
  <c r="AP480" i="2" s="1"/>
  <c r="AK474" i="2"/>
  <c r="AK480" i="2" s="1"/>
  <c r="BO210" i="2"/>
  <c r="BA474" i="2"/>
  <c r="BA480" i="2" s="1"/>
  <c r="AR65" i="2"/>
  <c r="BO65" i="2"/>
  <c r="AR164" i="2"/>
  <c r="BO164" i="2"/>
  <c r="BE468" i="2"/>
  <c r="BH468" i="2"/>
  <c r="AJ446" i="2"/>
  <c r="AJ452" i="2" s="1"/>
  <c r="BO219" i="2"/>
  <c r="BO331" i="2"/>
  <c r="AJ463" i="2"/>
  <c r="AJ467" i="2" s="1"/>
  <c r="AF463" i="2"/>
  <c r="AF467" i="2" s="1"/>
  <c r="BO129" i="2"/>
  <c r="AR129" i="2"/>
  <c r="AK463" i="2"/>
  <c r="AK467" i="2" s="1"/>
  <c r="BO242" i="2"/>
  <c r="BO67" i="2"/>
  <c r="AF411" i="2"/>
  <c r="AF420" i="2" s="1"/>
  <c r="AF434" i="2" s="1"/>
  <c r="BB420" i="1"/>
  <c r="BB434" i="1" s="1"/>
  <c r="AP420" i="1"/>
  <c r="AP434" i="1" s="1"/>
  <c r="BA420" i="1"/>
  <c r="BA434" i="1" s="1"/>
  <c r="AK420" i="1"/>
  <c r="AK434" i="1" s="1"/>
  <c r="AK435" i="1" s="1"/>
  <c r="Z420" i="1"/>
  <c r="Z434" i="1" s="1"/>
  <c r="BK420" i="1"/>
  <c r="BK434" i="1" s="1"/>
  <c r="BK435" i="1" s="1"/>
  <c r="AJ420" i="1"/>
  <c r="AJ434" i="1" s="1"/>
  <c r="AJ435" i="1" s="1"/>
  <c r="AV420" i="1"/>
  <c r="AV434" i="1" s="1"/>
  <c r="AV435" i="1" s="1"/>
  <c r="BO285" i="1"/>
  <c r="BP285" i="1" s="1"/>
  <c r="AE468" i="1"/>
  <c r="BP396" i="1"/>
  <c r="BO329" i="1"/>
  <c r="BP329" i="1" s="1"/>
  <c r="AR329" i="1"/>
  <c r="BP204" i="1"/>
  <c r="AL468" i="1"/>
  <c r="AQ463" i="1"/>
  <c r="AQ467" i="1" s="1"/>
  <c r="BO287" i="1"/>
  <c r="BP287" i="1" s="1"/>
  <c r="BO124" i="1"/>
  <c r="BP124" i="1" s="1"/>
  <c r="BO281" i="1"/>
  <c r="BP281" i="1" s="1"/>
  <c r="BO166" i="1"/>
  <c r="BP166" i="1" s="1"/>
  <c r="AR350" i="1"/>
  <c r="BO350" i="1"/>
  <c r="BP350" i="1" s="1"/>
  <c r="BO309" i="1"/>
  <c r="BP309" i="1" s="1"/>
  <c r="BO78" i="1"/>
  <c r="BP78" i="1" s="1"/>
  <c r="AR118" i="1"/>
  <c r="BO268" i="1"/>
  <c r="BP268" i="1" s="1"/>
  <c r="BJ468" i="1"/>
  <c r="BO289" i="1"/>
  <c r="BP289" i="1" s="1"/>
  <c r="BO163" i="1"/>
  <c r="BP163" i="1" s="1"/>
  <c r="AR163" i="1"/>
  <c r="BO256" i="1"/>
  <c r="BP256" i="1" s="1"/>
  <c r="BB475" i="1"/>
  <c r="BB480" i="1" s="1"/>
  <c r="BO262" i="1"/>
  <c r="BP262" i="1" s="1"/>
  <c r="BO182" i="1"/>
  <c r="BP182" i="1" s="1"/>
  <c r="BO361" i="1"/>
  <c r="BP361" i="1" s="1"/>
  <c r="BO239" i="1"/>
  <c r="BP239" i="1" s="1"/>
  <c r="AK468" i="1"/>
  <c r="BO293" i="1"/>
  <c r="BP293" i="1" s="1"/>
  <c r="U419" i="1"/>
  <c r="AR204" i="1"/>
  <c r="BO204" i="1"/>
  <c r="J434" i="3"/>
  <c r="J435" i="3" s="1"/>
  <c r="AR285" i="2"/>
  <c r="BO285" i="2"/>
  <c r="AR211" i="2"/>
  <c r="BO211" i="2"/>
  <c r="AR300" i="2"/>
  <c r="BO300" i="2"/>
  <c r="BO352" i="2"/>
  <c r="AR352" i="2"/>
  <c r="AR365" i="2"/>
  <c r="BO365" i="2"/>
  <c r="BO381" i="2"/>
  <c r="AR381" i="2"/>
  <c r="AR297" i="2"/>
  <c r="BO297" i="2"/>
  <c r="BO336" i="2"/>
  <c r="AR336" i="2"/>
  <c r="AR259" i="2"/>
  <c r="BO259" i="2"/>
  <c r="AR218" i="2"/>
  <c r="BO218" i="2"/>
  <c r="BO360" i="2"/>
  <c r="AR360" i="2"/>
  <c r="AR249" i="2"/>
  <c r="BO249" i="2"/>
  <c r="AR334" i="2"/>
  <c r="BO334" i="2"/>
  <c r="AR376" i="2"/>
  <c r="BO376" i="2"/>
  <c r="BO280" i="2"/>
  <c r="AR280" i="2"/>
  <c r="BO207" i="2"/>
  <c r="AR207" i="2"/>
  <c r="BO139" i="2"/>
  <c r="AR139" i="2"/>
  <c r="BO393" i="2"/>
  <c r="AR393" i="2"/>
  <c r="BO267" i="2"/>
  <c r="AR267" i="2"/>
  <c r="AR178" i="2"/>
  <c r="BO178" i="2"/>
  <c r="AR87" i="2"/>
  <c r="BO87" i="2"/>
  <c r="BO228" i="2"/>
  <c r="AR228" i="2"/>
  <c r="AR188" i="2"/>
  <c r="BO188" i="2"/>
  <c r="AR335" i="2"/>
  <c r="BO335" i="2"/>
  <c r="BO254" i="2"/>
  <c r="AR254" i="2"/>
  <c r="BO157" i="2"/>
  <c r="BO81" i="2"/>
  <c r="AR81" i="2"/>
  <c r="BO361" i="2"/>
  <c r="AR361" i="2"/>
  <c r="BO105" i="2"/>
  <c r="AR105" i="2"/>
  <c r="BN202" i="2"/>
  <c r="BO202" i="2"/>
  <c r="AR176" i="2"/>
  <c r="BO176" i="2"/>
  <c r="AZ453" i="2"/>
  <c r="BO340" i="2"/>
  <c r="BO317" i="2"/>
  <c r="AR317" i="2"/>
  <c r="AR138" i="2"/>
  <c r="BO138" i="2"/>
  <c r="AR112" i="2"/>
  <c r="BO112" i="2"/>
  <c r="BO392" i="2"/>
  <c r="AR392" i="2"/>
  <c r="BO141" i="2"/>
  <c r="AR288" i="2"/>
  <c r="BO288" i="2"/>
  <c r="AK402" i="2"/>
  <c r="AR224" i="2"/>
  <c r="BO224" i="2"/>
  <c r="BO89" i="2"/>
  <c r="AR89" i="2"/>
  <c r="BO73" i="2"/>
  <c r="BO263" i="2"/>
  <c r="AF474" i="2"/>
  <c r="AF480" i="2" s="1"/>
  <c r="BO206" i="2"/>
  <c r="AE446" i="2"/>
  <c r="AE452" i="2" s="1"/>
  <c r="AR216" i="2"/>
  <c r="BO216" i="2"/>
  <c r="AR166" i="2"/>
  <c r="BO166" i="2"/>
  <c r="BO101" i="2"/>
  <c r="BL446" i="2"/>
  <c r="BL452" i="2" s="1"/>
  <c r="BO348" i="2"/>
  <c r="AP463" i="2"/>
  <c r="AP467" i="2" s="1"/>
  <c r="AR299" i="1"/>
  <c r="BO299" i="1"/>
  <c r="BP299" i="1" s="1"/>
  <c r="BO153" i="2"/>
  <c r="BO295" i="1"/>
  <c r="BP295" i="1" s="1"/>
  <c r="AR295" i="1"/>
  <c r="BO155" i="1"/>
  <c r="BP155" i="1" s="1"/>
  <c r="AR155" i="1"/>
  <c r="AR276" i="1"/>
  <c r="BO276" i="1"/>
  <c r="BP276" i="1" s="1"/>
  <c r="BO209" i="1"/>
  <c r="BP209" i="1" s="1"/>
  <c r="AR209" i="1"/>
  <c r="BO380" i="1"/>
  <c r="BP380" i="1" s="1"/>
  <c r="AR380" i="1"/>
  <c r="BO353" i="1"/>
  <c r="BP353" i="1" s="1"/>
  <c r="AR353" i="1"/>
  <c r="AR213" i="1"/>
  <c r="BO213" i="1"/>
  <c r="BP213" i="1" s="1"/>
  <c r="AR158" i="1"/>
  <c r="BO158" i="1"/>
  <c r="BP158" i="1" s="1"/>
  <c r="AR82" i="1"/>
  <c r="BO82" i="1"/>
  <c r="BP82" i="1" s="1"/>
  <c r="BO243" i="1"/>
  <c r="BP243" i="1" s="1"/>
  <c r="AR243" i="1"/>
  <c r="AR188" i="1"/>
  <c r="BO188" i="1"/>
  <c r="BP188" i="1" s="1"/>
  <c r="BO143" i="1"/>
  <c r="BP143" i="1" s="1"/>
  <c r="AR143" i="1"/>
  <c r="AR111" i="1"/>
  <c r="BO111" i="1"/>
  <c r="BP111" i="1" s="1"/>
  <c r="BF475" i="1"/>
  <c r="BF480" i="1" s="1"/>
  <c r="AR314" i="1"/>
  <c r="BO314" i="1"/>
  <c r="BP314" i="1" s="1"/>
  <c r="AR224" i="1"/>
  <c r="BO224" i="1"/>
  <c r="BP224" i="1" s="1"/>
  <c r="AR214" i="1"/>
  <c r="BO214" i="1"/>
  <c r="BP214" i="1" s="1"/>
  <c r="AR72" i="1"/>
  <c r="BO72" i="1"/>
  <c r="BP72" i="1" s="1"/>
  <c r="BO24" i="1"/>
  <c r="BP24" i="1" s="1"/>
  <c r="AR24" i="1"/>
  <c r="BO345" i="1"/>
  <c r="BP345" i="1" s="1"/>
  <c r="AR284" i="1"/>
  <c r="BO284" i="1"/>
  <c r="BP284" i="1" s="1"/>
  <c r="BO135" i="1"/>
  <c r="BP135" i="1" s="1"/>
  <c r="AR135" i="1"/>
  <c r="BO48" i="1"/>
  <c r="BP48" i="1" s="1"/>
  <c r="AR48" i="1"/>
  <c r="AP463" i="1"/>
  <c r="AP467" i="1" s="1"/>
  <c r="BO311" i="1"/>
  <c r="BP311" i="1" s="1"/>
  <c r="AR202" i="1"/>
  <c r="BO202" i="1"/>
  <c r="BP202" i="1" s="1"/>
  <c r="BO392" i="1"/>
  <c r="BP392" i="1" s="1"/>
  <c r="AR228" i="1"/>
  <c r="BO228" i="1"/>
  <c r="BP228" i="1" s="1"/>
  <c r="BO195" i="1"/>
  <c r="BP195" i="1" s="1"/>
  <c r="AR195" i="1"/>
  <c r="BO109" i="1"/>
  <c r="BP109" i="1" s="1"/>
  <c r="AR109" i="1"/>
  <c r="BO96" i="1"/>
  <c r="BP96" i="1" s="1"/>
  <c r="AR96" i="1"/>
  <c r="AR80" i="1"/>
  <c r="BO80" i="1"/>
  <c r="BP80" i="1" s="1"/>
  <c r="AR55" i="1"/>
  <c r="BO55" i="1"/>
  <c r="BP55" i="1" s="1"/>
  <c r="BO85" i="1"/>
  <c r="BP85" i="1" s="1"/>
  <c r="BO101" i="1"/>
  <c r="BP101" i="1" s="1"/>
  <c r="BO20" i="1"/>
  <c r="BP20" i="1" s="1"/>
  <c r="AR177" i="2"/>
  <c r="BO177" i="2"/>
  <c r="BO194" i="2"/>
  <c r="AR194" i="2"/>
  <c r="G463" i="3"/>
  <c r="G467" i="3" s="1"/>
  <c r="W434" i="2"/>
  <c r="W435" i="2" s="1"/>
  <c r="AH468" i="2"/>
  <c r="AX434" i="2"/>
  <c r="AX435" i="2" s="1"/>
  <c r="Q434" i="2"/>
  <c r="Q435" i="2" s="1"/>
  <c r="AH434" i="2"/>
  <c r="AH435" i="2" s="1"/>
  <c r="BO398" i="2"/>
  <c r="AR398" i="2"/>
  <c r="BO373" i="2"/>
  <c r="AR373" i="2"/>
  <c r="AR326" i="2"/>
  <c r="BO326" i="2"/>
  <c r="BO295" i="2"/>
  <c r="AR235" i="2"/>
  <c r="BO235" i="2"/>
  <c r="BO362" i="2"/>
  <c r="AR362" i="2"/>
  <c r="BO312" i="2"/>
  <c r="AR312" i="2"/>
  <c r="BO327" i="2"/>
  <c r="AR327" i="2"/>
  <c r="BO320" i="2"/>
  <c r="AR320" i="2"/>
  <c r="BO253" i="2"/>
  <c r="AR253" i="2"/>
  <c r="BO115" i="2"/>
  <c r="AR115" i="2"/>
  <c r="BO385" i="2"/>
  <c r="BO353" i="2"/>
  <c r="AR353" i="2"/>
  <c r="AR310" i="2"/>
  <c r="BO310" i="2"/>
  <c r="AR396" i="2"/>
  <c r="BO396" i="2"/>
  <c r="BO147" i="2"/>
  <c r="AR147" i="2"/>
  <c r="AR133" i="2"/>
  <c r="BO133" i="2"/>
  <c r="AR74" i="2"/>
  <c r="BO74" i="2"/>
  <c r="BK474" i="2"/>
  <c r="BK480" i="2" s="1"/>
  <c r="AR315" i="2"/>
  <c r="BO315" i="2"/>
  <c r="BO99" i="2"/>
  <c r="AR99" i="2"/>
  <c r="AR171" i="2"/>
  <c r="BO171" i="2"/>
  <c r="AR118" i="2"/>
  <c r="BO118" i="2"/>
  <c r="AO446" i="2"/>
  <c r="AO452" i="2" s="1"/>
  <c r="AO453" i="2" s="1"/>
  <c r="BO109" i="2"/>
  <c r="AR268" i="2"/>
  <c r="BO268" i="2"/>
  <c r="BO131" i="2"/>
  <c r="BO68" i="2"/>
  <c r="AR68" i="2"/>
  <c r="BB463" i="2"/>
  <c r="BB467" i="2" s="1"/>
  <c r="AJ402" i="2"/>
  <c r="BO132" i="2"/>
  <c r="BA402" i="2"/>
  <c r="BA453" i="2" s="1"/>
  <c r="BO306" i="2"/>
  <c r="AE474" i="2"/>
  <c r="AE480" i="2" s="1"/>
  <c r="BO148" i="2"/>
  <c r="AR148" i="2"/>
  <c r="BJ453" i="2"/>
  <c r="BO128" i="2"/>
  <c r="AR128" i="2"/>
  <c r="BO92" i="2"/>
  <c r="AR92" i="2"/>
  <c r="BO270" i="2"/>
  <c r="AR270" i="2"/>
  <c r="AR204" i="2"/>
  <c r="BO204" i="2"/>
  <c r="BO108" i="2"/>
  <c r="AP446" i="2"/>
  <c r="AP452" i="2" s="1"/>
  <c r="AR356" i="1"/>
  <c r="BO356" i="1"/>
  <c r="BP356" i="1" s="1"/>
  <c r="BN265" i="1"/>
  <c r="BO265" i="1"/>
  <c r="BP265" i="1" s="1"/>
  <c r="AR397" i="1"/>
  <c r="BO397" i="1"/>
  <c r="BP397" i="1" s="1"/>
  <c r="AR395" i="1"/>
  <c r="BO395" i="1"/>
  <c r="BP395" i="1" s="1"/>
  <c r="BO340" i="1"/>
  <c r="BP340" i="1" s="1"/>
  <c r="AR340" i="1"/>
  <c r="BO330" i="1"/>
  <c r="BP330" i="1" s="1"/>
  <c r="BO275" i="1"/>
  <c r="BP275" i="1" s="1"/>
  <c r="AR275" i="1"/>
  <c r="BO319" i="1"/>
  <c r="BP319" i="1" s="1"/>
  <c r="AR319" i="1"/>
  <c r="BP292" i="1"/>
  <c r="AR171" i="1"/>
  <c r="BO171" i="1"/>
  <c r="BP171" i="1" s="1"/>
  <c r="BO385" i="1"/>
  <c r="BP385" i="1" s="1"/>
  <c r="AR385" i="1"/>
  <c r="AL453" i="1"/>
  <c r="AL435" i="1"/>
  <c r="BO147" i="1"/>
  <c r="BP147" i="1" s="1"/>
  <c r="AR147" i="1"/>
  <c r="AR382" i="1"/>
  <c r="BO382" i="1"/>
  <c r="BP382" i="1" s="1"/>
  <c r="BO399" i="1"/>
  <c r="BP399" i="1" s="1"/>
  <c r="AR399" i="1"/>
  <c r="BO352" i="1"/>
  <c r="BP352" i="1" s="1"/>
  <c r="AR352" i="1"/>
  <c r="BO249" i="1"/>
  <c r="BP249" i="1" s="1"/>
  <c r="AR249" i="1"/>
  <c r="BO203" i="1"/>
  <c r="BP203" i="1" s="1"/>
  <c r="AR203" i="1"/>
  <c r="AR156" i="1"/>
  <c r="BO156" i="1"/>
  <c r="BP156" i="1" s="1"/>
  <c r="AQ419" i="1"/>
  <c r="AR10" i="1"/>
  <c r="BO10" i="1"/>
  <c r="BO362" i="1"/>
  <c r="BP362" i="1" s="1"/>
  <c r="BO288" i="1"/>
  <c r="BP288" i="1" s="1"/>
  <c r="BO244" i="1"/>
  <c r="BP244" i="1" s="1"/>
  <c r="AR244" i="1"/>
  <c r="BO199" i="1"/>
  <c r="BP199" i="1" s="1"/>
  <c r="AR199" i="1"/>
  <c r="AR145" i="1"/>
  <c r="BO145" i="1"/>
  <c r="BP145" i="1" s="1"/>
  <c r="AR26" i="1"/>
  <c r="BO26" i="1"/>
  <c r="BP26" i="1" s="1"/>
  <c r="BO373" i="1"/>
  <c r="BP373" i="1" s="1"/>
  <c r="AJ453" i="1"/>
  <c r="BO344" i="1"/>
  <c r="BP344" i="1" s="1"/>
  <c r="AR344" i="1"/>
  <c r="AR205" i="1"/>
  <c r="BO205" i="1"/>
  <c r="BP205" i="1" s="1"/>
  <c r="BO173" i="1"/>
  <c r="BP173" i="1" s="1"/>
  <c r="AR173" i="1"/>
  <c r="BO151" i="1"/>
  <c r="BP151" i="1" s="1"/>
  <c r="AR151" i="1"/>
  <c r="BO70" i="1"/>
  <c r="BP70" i="1" s="1"/>
  <c r="AR70" i="1"/>
  <c r="AR278" i="1"/>
  <c r="BO278" i="1"/>
  <c r="BP278" i="1" s="1"/>
  <c r="BO164" i="1"/>
  <c r="BP164" i="1" s="1"/>
  <c r="AR164" i="1"/>
  <c r="BO74" i="1"/>
  <c r="BP74" i="1" s="1"/>
  <c r="AR74" i="1"/>
  <c r="AA475" i="1"/>
  <c r="AA480" i="1" s="1"/>
  <c r="AA463" i="1"/>
  <c r="AA467" i="1" s="1"/>
  <c r="AA440" i="1"/>
  <c r="AA452" i="1" s="1"/>
  <c r="AA410" i="1"/>
  <c r="AA420" i="1" s="1"/>
  <c r="AA434" i="1" s="1"/>
  <c r="AA402" i="1"/>
  <c r="BO294" i="1"/>
  <c r="BP294" i="1" s="1"/>
  <c r="AR294" i="1"/>
  <c r="BO167" i="1"/>
  <c r="BP167" i="1" s="1"/>
  <c r="AR167" i="1"/>
  <c r="AP475" i="1"/>
  <c r="AP480" i="1" s="1"/>
  <c r="BO346" i="1"/>
  <c r="BP346" i="1" s="1"/>
  <c r="BO141" i="1"/>
  <c r="BP141" i="1" s="1"/>
  <c r="AR141" i="1"/>
  <c r="BO116" i="1"/>
  <c r="BP116" i="1" s="1"/>
  <c r="AR87" i="1"/>
  <c r="BO87" i="1"/>
  <c r="BP87" i="1" s="1"/>
  <c r="AR63" i="1"/>
  <c r="BO63" i="1"/>
  <c r="BP63" i="1" s="1"/>
  <c r="AR31" i="1"/>
  <c r="BO31" i="1"/>
  <c r="BP31" i="1" s="1"/>
  <c r="AR302" i="1"/>
  <c r="BO302" i="1"/>
  <c r="BP302" i="1" s="1"/>
  <c r="BO282" i="1"/>
  <c r="BP282" i="1" s="1"/>
  <c r="O453" i="1"/>
  <c r="BO93" i="1"/>
  <c r="BP93" i="1" s="1"/>
  <c r="AR93" i="1"/>
  <c r="AR23" i="1"/>
  <c r="BO23" i="1"/>
  <c r="BP23" i="1" s="1"/>
  <c r="AO440" i="1"/>
  <c r="AO452" i="1" s="1"/>
  <c r="BO66" i="1"/>
  <c r="BP66" i="1" s="1"/>
  <c r="AQ475" i="1"/>
  <c r="AQ480" i="1" s="1"/>
  <c r="AR311" i="2"/>
  <c r="BO311" i="2"/>
  <c r="BO265" i="2"/>
  <c r="AR265" i="2"/>
  <c r="BO283" i="2"/>
  <c r="AR283" i="2"/>
  <c r="O434" i="2"/>
  <c r="O435" i="2" s="1"/>
  <c r="AK434" i="2"/>
  <c r="AB434" i="2"/>
  <c r="AB435" i="2" s="1"/>
  <c r="Z434" i="2"/>
  <c r="AR356" i="2"/>
  <c r="BO356" i="2"/>
  <c r="BO304" i="2"/>
  <c r="AR304" i="2"/>
  <c r="AR250" i="2"/>
  <c r="BO250" i="2"/>
  <c r="AR354" i="2"/>
  <c r="BO354" i="2"/>
  <c r="AR243" i="2"/>
  <c r="BO243" i="2"/>
  <c r="BO400" i="2"/>
  <c r="AR400" i="2"/>
  <c r="BO363" i="2"/>
  <c r="AR363" i="2"/>
  <c r="BO328" i="2"/>
  <c r="AR328" i="2"/>
  <c r="BO278" i="2"/>
  <c r="AR278" i="2"/>
  <c r="BO215" i="2"/>
  <c r="AR303" i="2"/>
  <c r="BO303" i="2"/>
  <c r="AR274" i="2"/>
  <c r="BO274" i="2"/>
  <c r="AA411" i="2"/>
  <c r="AA420" i="2" s="1"/>
  <c r="AA434" i="2" s="1"/>
  <c r="BO386" i="2"/>
  <c r="AR386" i="2"/>
  <c r="BO282" i="2"/>
  <c r="AR282" i="2"/>
  <c r="AR154" i="2"/>
  <c r="BO154" i="2"/>
  <c r="AR111" i="2"/>
  <c r="BO111" i="2"/>
  <c r="AR79" i="2"/>
  <c r="BO79" i="2"/>
  <c r="BO380" i="2"/>
  <c r="BO225" i="2"/>
  <c r="AR184" i="2"/>
  <c r="BO184" i="2"/>
  <c r="BO135" i="2"/>
  <c r="AR135" i="2"/>
  <c r="AR272" i="2"/>
  <c r="BO272" i="2"/>
  <c r="BO238" i="2"/>
  <c r="AR238" i="2"/>
  <c r="AR200" i="2"/>
  <c r="BO200" i="2"/>
  <c r="BO291" i="2"/>
  <c r="AR246" i="2"/>
  <c r="BO246" i="2"/>
  <c r="BO197" i="2"/>
  <c r="BO155" i="2"/>
  <c r="AR155" i="2"/>
  <c r="AR80" i="2"/>
  <c r="BO80" i="2"/>
  <c r="BO195" i="2"/>
  <c r="AR195" i="2"/>
  <c r="BO172" i="2"/>
  <c r="AR339" i="2"/>
  <c r="BO339" i="2"/>
  <c r="BO124" i="2"/>
  <c r="AR124" i="2"/>
  <c r="BD453" i="2"/>
  <c r="BD435" i="2"/>
  <c r="BO322" i="2"/>
  <c r="T453" i="2"/>
  <c r="BO102" i="2"/>
  <c r="AR88" i="2"/>
  <c r="BO88" i="2"/>
  <c r="AR203" i="2"/>
  <c r="BO203" i="2"/>
  <c r="AR82" i="2"/>
  <c r="BO82" i="2"/>
  <c r="AJ411" i="2"/>
  <c r="AJ420" i="2" s="1"/>
  <c r="AJ434" i="2" s="1"/>
  <c r="BO389" i="2"/>
  <c r="BO181" i="2"/>
  <c r="AR236" i="2"/>
  <c r="BO236" i="2"/>
  <c r="BO182" i="2"/>
  <c r="BO117" i="2"/>
  <c r="BO239" i="2"/>
  <c r="AU453" i="2"/>
  <c r="BO262" i="2"/>
  <c r="AR262" i="2"/>
  <c r="BO152" i="2"/>
  <c r="AR86" i="2"/>
  <c r="BO86" i="2"/>
  <c r="U402" i="2"/>
  <c r="AR386" i="1"/>
  <c r="BO386" i="1"/>
  <c r="BP386" i="1" s="1"/>
  <c r="AR162" i="1"/>
  <c r="BO162" i="1"/>
  <c r="BP162" i="1" s="1"/>
  <c r="BO384" i="1"/>
  <c r="BP384" i="1" s="1"/>
  <c r="AR384" i="1"/>
  <c r="AR355" i="1"/>
  <c r="BO355" i="1"/>
  <c r="BP355" i="1" s="1"/>
  <c r="BN272" i="1"/>
  <c r="BO272" i="1"/>
  <c r="BP272" i="1" s="1"/>
  <c r="AR81" i="1"/>
  <c r="BO81" i="1"/>
  <c r="BP81" i="1" s="1"/>
  <c r="AR370" i="1"/>
  <c r="BO370" i="1"/>
  <c r="BP370" i="1" s="1"/>
  <c r="AR313" i="1"/>
  <c r="BO313" i="1"/>
  <c r="BP313" i="1" s="1"/>
  <c r="BO193" i="1"/>
  <c r="BP193" i="1" s="1"/>
  <c r="AR193" i="1"/>
  <c r="AR105" i="1"/>
  <c r="BO105" i="1"/>
  <c r="BP105" i="1" s="1"/>
  <c r="BO332" i="1"/>
  <c r="BP332" i="1" s="1"/>
  <c r="AR332" i="1"/>
  <c r="BO300" i="1"/>
  <c r="BP300" i="1" s="1"/>
  <c r="AR300" i="1"/>
  <c r="AR64" i="1"/>
  <c r="BO64" i="1"/>
  <c r="BP64" i="1" s="1"/>
  <c r="AK453" i="1"/>
  <c r="BO261" i="1"/>
  <c r="BP261" i="1" s="1"/>
  <c r="AR212" i="1"/>
  <c r="BO212" i="1"/>
  <c r="BP212" i="1" s="1"/>
  <c r="AR127" i="1"/>
  <c r="BO127" i="1"/>
  <c r="BP127" i="1" s="1"/>
  <c r="BO248" i="1"/>
  <c r="BP248" i="1" s="1"/>
  <c r="AR248" i="1"/>
  <c r="BO172" i="1"/>
  <c r="BP172" i="1" s="1"/>
  <c r="AR172" i="1"/>
  <c r="BO62" i="1"/>
  <c r="BP62" i="1" s="1"/>
  <c r="AR62" i="1"/>
  <c r="AR18" i="1"/>
  <c r="BO18" i="1"/>
  <c r="BP18" i="1" s="1"/>
  <c r="BO120" i="1"/>
  <c r="BP120" i="1" s="1"/>
  <c r="AR120" i="1"/>
  <c r="Z453" i="1"/>
  <c r="Z435" i="1"/>
  <c r="BO114" i="1"/>
  <c r="BP114" i="1" s="1"/>
  <c r="AR114" i="1"/>
  <c r="BO42" i="1"/>
  <c r="BP42" i="1" s="1"/>
  <c r="AR42" i="1"/>
  <c r="AR138" i="1"/>
  <c r="BO138" i="1"/>
  <c r="BP138" i="1" s="1"/>
  <c r="BO247" i="1"/>
  <c r="BP247" i="1" s="1"/>
  <c r="BO174" i="1"/>
  <c r="BP174" i="1" s="1"/>
  <c r="AR174" i="1"/>
  <c r="AR107" i="1"/>
  <c r="BO107" i="1"/>
  <c r="BP107" i="1" s="1"/>
  <c r="BO60" i="1"/>
  <c r="BP60" i="1" s="1"/>
  <c r="AR60" i="1"/>
  <c r="BO28" i="1"/>
  <c r="BP28" i="1" s="1"/>
  <c r="AR28" i="1"/>
  <c r="BO400" i="1"/>
  <c r="BP400" i="1" s="1"/>
  <c r="AR338" i="1"/>
  <c r="BO338" i="1"/>
  <c r="BP338" i="1" s="1"/>
  <c r="BO122" i="1"/>
  <c r="BP122" i="1" s="1"/>
  <c r="BN122" i="1"/>
  <c r="AR43" i="1"/>
  <c r="BO43" i="1"/>
  <c r="BP43" i="1" s="1"/>
  <c r="AO410" i="1"/>
  <c r="AO420" i="1" s="1"/>
  <c r="AO434" i="1" s="1"/>
  <c r="BO16" i="1"/>
  <c r="BP16" i="1" s="1"/>
  <c r="BP13" i="1"/>
  <c r="BO52" i="1"/>
  <c r="BP52" i="1" s="1"/>
  <c r="T434" i="2"/>
  <c r="T435" i="2" s="1"/>
  <c r="AR379" i="2"/>
  <c r="BO379" i="2"/>
  <c r="AR293" i="2"/>
  <c r="BO293" i="2"/>
  <c r="AR209" i="2"/>
  <c r="BO209" i="2"/>
  <c r="BO325" i="2"/>
  <c r="AR325" i="2"/>
  <c r="BO298" i="2"/>
  <c r="AR298" i="2"/>
  <c r="BO261" i="2"/>
  <c r="AR261" i="2"/>
  <c r="BN296" i="2"/>
  <c r="BO296" i="2"/>
  <c r="BO198" i="2"/>
  <c r="AR198" i="2"/>
  <c r="BO151" i="2"/>
  <c r="AR151" i="2"/>
  <c r="Y453" i="2"/>
  <c r="BO309" i="2"/>
  <c r="AR309" i="2"/>
  <c r="AR119" i="2"/>
  <c r="BO119" i="2"/>
  <c r="BO136" i="2"/>
  <c r="AR136" i="2"/>
  <c r="AR90" i="2"/>
  <c r="BO90" i="2"/>
  <c r="AR314" i="2"/>
  <c r="BO314" i="2"/>
  <c r="BO144" i="2"/>
  <c r="AR144" i="2"/>
  <c r="AR232" i="2"/>
  <c r="BO232" i="2"/>
  <c r="AR126" i="2"/>
  <c r="BO126" i="2"/>
  <c r="AR64" i="2"/>
  <c r="BO64" i="2"/>
  <c r="AR294" i="2"/>
  <c r="BO294" i="2"/>
  <c r="BO237" i="2"/>
  <c r="AR237" i="2"/>
  <c r="BO156" i="2"/>
  <c r="AR156" i="2"/>
  <c r="AR160" i="2"/>
  <c r="BO160" i="2"/>
  <c r="AI435" i="2"/>
  <c r="AI453" i="2"/>
  <c r="BO137" i="2"/>
  <c r="BO180" i="2"/>
  <c r="AR180" i="2"/>
  <c r="AY453" i="2"/>
  <c r="BO191" i="2"/>
  <c r="BO114" i="2"/>
  <c r="BO84" i="2"/>
  <c r="AR84" i="2"/>
  <c r="AC435" i="2"/>
  <c r="AC453" i="2"/>
  <c r="AA402" i="2"/>
  <c r="BO66" i="2"/>
  <c r="AR150" i="2"/>
  <c r="BO150" i="2"/>
  <c r="U411" i="2"/>
  <c r="U420" i="2" s="1"/>
  <c r="U434" i="2" s="1"/>
  <c r="AR347" i="1"/>
  <c r="BO347" i="1"/>
  <c r="BP347" i="1" s="1"/>
  <c r="AR331" i="1"/>
  <c r="BO331" i="1"/>
  <c r="BP331" i="1" s="1"/>
  <c r="AR267" i="1"/>
  <c r="BO267" i="1"/>
  <c r="BP267" i="1" s="1"/>
  <c r="BO360" i="1"/>
  <c r="BP360" i="1" s="1"/>
  <c r="AR241" i="1"/>
  <c r="BO241" i="1"/>
  <c r="BP241" i="1" s="1"/>
  <c r="BO316" i="1"/>
  <c r="BP316" i="1" s="1"/>
  <c r="AR232" i="1"/>
  <c r="BO232" i="1"/>
  <c r="BP232" i="1" s="1"/>
  <c r="BO376" i="1"/>
  <c r="BP376" i="1" s="1"/>
  <c r="AR376" i="1"/>
  <c r="AR226" i="1"/>
  <c r="BO226" i="1"/>
  <c r="BP226" i="1" s="1"/>
  <c r="BO129" i="1"/>
  <c r="BP129" i="1" s="1"/>
  <c r="AR129" i="1"/>
  <c r="AR307" i="1"/>
  <c r="BO307" i="1"/>
  <c r="BP307" i="1" s="1"/>
  <c r="BO255" i="1"/>
  <c r="BP255" i="1" s="1"/>
  <c r="AR255" i="1"/>
  <c r="AR184" i="1"/>
  <c r="BO184" i="1"/>
  <c r="BP184" i="1" s="1"/>
  <c r="AR97" i="1"/>
  <c r="BO97" i="1"/>
  <c r="BP97" i="1" s="1"/>
  <c r="BO393" i="1"/>
  <c r="BP393" i="1" s="1"/>
  <c r="AR393" i="1"/>
  <c r="BO369" i="1"/>
  <c r="BP369" i="1" s="1"/>
  <c r="AR369" i="1"/>
  <c r="BO271" i="1"/>
  <c r="BP271" i="1" s="1"/>
  <c r="AR271" i="1"/>
  <c r="BO236" i="1"/>
  <c r="BP236" i="1" s="1"/>
  <c r="AR236" i="1"/>
  <c r="AR194" i="1"/>
  <c r="BO194" i="1"/>
  <c r="BP194" i="1" s="1"/>
  <c r="BO237" i="1"/>
  <c r="BP237" i="1" s="1"/>
  <c r="AR237" i="1"/>
  <c r="BO191" i="1"/>
  <c r="BP191" i="1" s="1"/>
  <c r="AR191" i="1"/>
  <c r="AR136" i="1"/>
  <c r="BO136" i="1"/>
  <c r="BP136" i="1" s="1"/>
  <c r="AQ416" i="1"/>
  <c r="AR14" i="1"/>
  <c r="AR416" i="1" s="1"/>
  <c r="AR258" i="1"/>
  <c r="BO258" i="1"/>
  <c r="BP258" i="1" s="1"/>
  <c r="AF410" i="1"/>
  <c r="AR233" i="1"/>
  <c r="BO233" i="1"/>
  <c r="BP233" i="1" s="1"/>
  <c r="BO221" i="1"/>
  <c r="BP221" i="1" s="1"/>
  <c r="BO140" i="1"/>
  <c r="BP140" i="1" s="1"/>
  <c r="AR140" i="1"/>
  <c r="BO56" i="1"/>
  <c r="BP56" i="1" s="1"/>
  <c r="AR56" i="1"/>
  <c r="AR334" i="1"/>
  <c r="BO334" i="1"/>
  <c r="BP334" i="1" s="1"/>
  <c r="BO201" i="1"/>
  <c r="BP201" i="1" s="1"/>
  <c r="AR201" i="1"/>
  <c r="BO159" i="1"/>
  <c r="BP159" i="1" s="1"/>
  <c r="AR159" i="1"/>
  <c r="BO348" i="1"/>
  <c r="BP348" i="1" s="1"/>
  <c r="AR238" i="1"/>
  <c r="BO238" i="1"/>
  <c r="BP238" i="1" s="1"/>
  <c r="BO177" i="1"/>
  <c r="BP177" i="1" s="1"/>
  <c r="AR177" i="1"/>
  <c r="BO110" i="1"/>
  <c r="BP110" i="1" s="1"/>
  <c r="AR110" i="1"/>
  <c r="AV453" i="1"/>
  <c r="BO342" i="1"/>
  <c r="BP342" i="1" s="1"/>
  <c r="AR342" i="1"/>
  <c r="BO273" i="1"/>
  <c r="BP273" i="1" s="1"/>
  <c r="BO196" i="1"/>
  <c r="BP196" i="1" s="1"/>
  <c r="BO84" i="1"/>
  <c r="BP84" i="1" s="1"/>
  <c r="BO57" i="1"/>
  <c r="BP57" i="1" s="1"/>
  <c r="BN410" i="1"/>
  <c r="BO200" i="1"/>
  <c r="BP200" i="1" s="1"/>
  <c r="BO251" i="1"/>
  <c r="BP251" i="1" s="1"/>
  <c r="BO106" i="1"/>
  <c r="BP106" i="1" s="1"/>
  <c r="BN106" i="1"/>
  <c r="BO71" i="1"/>
  <c r="BP71" i="1" s="1"/>
  <c r="AO463" i="1"/>
  <c r="AO467" i="1" s="1"/>
  <c r="BP9" i="1"/>
  <c r="BO180" i="1"/>
  <c r="BP180" i="1" s="1"/>
  <c r="BO37" i="1"/>
  <c r="BP37" i="1" s="1"/>
  <c r="BO77" i="1"/>
  <c r="BP77" i="1" s="1"/>
  <c r="BK434" i="2"/>
  <c r="BK435" i="2" s="1"/>
  <c r="BE434" i="2"/>
  <c r="BE435" i="2" s="1"/>
  <c r="AR349" i="2"/>
  <c r="BO349" i="2"/>
  <c r="BO366" i="2"/>
  <c r="AR366" i="2"/>
  <c r="BO399" i="2"/>
  <c r="AR399" i="2"/>
  <c r="AR338" i="2"/>
  <c r="BO338" i="2"/>
  <c r="AR292" i="2"/>
  <c r="BO292" i="2"/>
  <c r="BO233" i="2"/>
  <c r="AR233" i="2"/>
  <c r="AR161" i="2"/>
  <c r="BO161" i="2"/>
  <c r="AR332" i="2"/>
  <c r="BO332" i="2"/>
  <c r="AR217" i="2"/>
  <c r="BO217" i="2"/>
  <c r="BO384" i="2"/>
  <c r="AR384" i="2"/>
  <c r="AR346" i="2"/>
  <c r="BO346" i="2"/>
  <c r="AR266" i="2"/>
  <c r="BO266" i="2"/>
  <c r="BP369" i="2"/>
  <c r="AR244" i="2"/>
  <c r="BO244" i="2"/>
  <c r="AR196" i="2"/>
  <c r="BO196" i="2"/>
  <c r="BO344" i="2"/>
  <c r="BO277" i="2"/>
  <c r="AR277" i="2"/>
  <c r="AR234" i="2"/>
  <c r="BO234" i="2"/>
  <c r="AR145" i="2"/>
  <c r="BO145" i="2"/>
  <c r="AR103" i="2"/>
  <c r="BO103" i="2"/>
  <c r="AR71" i="2"/>
  <c r="BO71" i="2"/>
  <c r="AR394" i="2"/>
  <c r="BO394" i="2"/>
  <c r="AR323" i="2"/>
  <c r="BO323" i="2"/>
  <c r="AR308" i="2"/>
  <c r="BO308" i="2"/>
  <c r="BI453" i="2"/>
  <c r="AR130" i="2"/>
  <c r="BO130" i="2"/>
  <c r="AR388" i="2"/>
  <c r="BO388" i="2"/>
  <c r="BO302" i="2"/>
  <c r="AR302" i="2"/>
  <c r="AR264" i="2"/>
  <c r="BO264" i="2"/>
  <c r="BO162" i="2"/>
  <c r="AR162" i="2"/>
  <c r="AR212" i="2"/>
  <c r="BO212" i="2"/>
  <c r="AR110" i="2"/>
  <c r="BO110" i="2"/>
  <c r="Z402" i="2"/>
  <c r="AR371" i="2"/>
  <c r="BO371" i="2"/>
  <c r="BO290" i="2"/>
  <c r="BO183" i="2"/>
  <c r="AR183" i="2"/>
  <c r="BN121" i="2"/>
  <c r="BO121" i="2"/>
  <c r="BO75" i="2"/>
  <c r="AR75" i="2"/>
  <c r="BO357" i="2"/>
  <c r="AR158" i="2"/>
  <c r="BO158" i="2"/>
  <c r="BG463" i="2"/>
  <c r="BG467" i="2" s="1"/>
  <c r="BG474" i="2"/>
  <c r="BG480" i="2" s="1"/>
  <c r="BG446" i="2"/>
  <c r="BG452" i="2" s="1"/>
  <c r="BG411" i="2"/>
  <c r="BG420" i="2" s="1"/>
  <c r="BG434" i="2" s="1"/>
  <c r="BG402" i="2"/>
  <c r="BF453" i="2"/>
  <c r="BO351" i="2"/>
  <c r="AR351" i="2"/>
  <c r="AR78" i="2"/>
  <c r="BO78" i="2"/>
  <c r="AJ474" i="2"/>
  <c r="AJ480" i="2" s="1"/>
  <c r="BO337" i="2"/>
  <c r="AR337" i="2"/>
  <c r="BO170" i="2"/>
  <c r="BO125" i="2"/>
  <c r="AR125" i="2"/>
  <c r="BO69" i="2"/>
  <c r="AX453" i="2"/>
  <c r="BO222" i="2"/>
  <c r="AW446" i="2"/>
  <c r="AW452" i="2" s="1"/>
  <c r="BO122" i="2"/>
  <c r="AR122" i="2"/>
  <c r="AU468" i="2"/>
  <c r="BL402" i="2"/>
  <c r="BO391" i="2"/>
  <c r="AR391" i="2"/>
  <c r="AG435" i="2"/>
  <c r="AG453" i="2"/>
  <c r="U446" i="2"/>
  <c r="U452" i="2" s="1"/>
  <c r="AR365" i="1"/>
  <c r="BO365" i="1"/>
  <c r="BP365" i="1" s="1"/>
  <c r="BO372" i="1"/>
  <c r="BP372" i="1" s="1"/>
  <c r="AR372" i="1"/>
  <c r="AR322" i="1"/>
  <c r="BO322" i="1"/>
  <c r="BP322" i="1" s="1"/>
  <c r="AR259" i="1"/>
  <c r="BO259" i="1"/>
  <c r="BP259" i="1" s="1"/>
  <c r="AR318" i="1"/>
  <c r="BO318" i="1"/>
  <c r="BP318" i="1" s="1"/>
  <c r="BO235" i="1"/>
  <c r="BP235" i="1" s="1"/>
  <c r="AR235" i="1"/>
  <c r="BO389" i="1"/>
  <c r="BP389" i="1" s="1"/>
  <c r="AR389" i="1"/>
  <c r="BO335" i="1"/>
  <c r="BP335" i="1" s="1"/>
  <c r="AR335" i="1"/>
  <c r="BO223" i="1"/>
  <c r="BP223" i="1" s="1"/>
  <c r="AR223" i="1"/>
  <c r="BO368" i="1"/>
  <c r="BP368" i="1" s="1"/>
  <c r="AR368" i="1"/>
  <c r="BO291" i="1"/>
  <c r="BP291" i="1" s="1"/>
  <c r="BN291" i="1"/>
  <c r="BO240" i="1"/>
  <c r="BP240" i="1" s="1"/>
  <c r="AR240" i="1"/>
  <c r="BO391" i="1"/>
  <c r="BP391" i="1" s="1"/>
  <c r="AR391" i="1"/>
  <c r="AR325" i="1"/>
  <c r="BO325" i="1"/>
  <c r="BP325" i="1" s="1"/>
  <c r="BN270" i="1"/>
  <c r="BO270" i="1"/>
  <c r="BP270" i="1" s="1"/>
  <c r="BO231" i="1"/>
  <c r="BP231" i="1" s="1"/>
  <c r="AR231" i="1"/>
  <c r="BO176" i="1"/>
  <c r="BP176" i="1" s="1"/>
  <c r="AR176" i="1"/>
  <c r="AR139" i="1"/>
  <c r="BO139" i="1"/>
  <c r="BP139" i="1" s="1"/>
  <c r="BO337" i="1"/>
  <c r="BP337" i="1" s="1"/>
  <c r="BO260" i="1"/>
  <c r="BP260" i="1" s="1"/>
  <c r="AR260" i="1"/>
  <c r="AR234" i="1"/>
  <c r="BO234" i="1"/>
  <c r="BP234" i="1" s="1"/>
  <c r="AR181" i="1"/>
  <c r="BO181" i="1"/>
  <c r="BP181" i="1" s="1"/>
  <c r="AR58" i="1"/>
  <c r="BO58" i="1"/>
  <c r="BP58" i="1" s="1"/>
  <c r="AR99" i="1"/>
  <c r="BO99" i="1"/>
  <c r="BP99" i="1" s="1"/>
  <c r="BO21" i="1"/>
  <c r="BP21" i="1" s="1"/>
  <c r="AR21" i="1"/>
  <c r="AE453" i="1"/>
  <c r="BE468" i="1"/>
  <c r="BO321" i="1"/>
  <c r="BP321" i="1" s="1"/>
  <c r="AR321" i="1"/>
  <c r="AR266" i="1"/>
  <c r="BO266" i="1"/>
  <c r="BP266" i="1" s="1"/>
  <c r="BP220" i="1"/>
  <c r="BO197" i="1"/>
  <c r="BP197" i="1" s="1"/>
  <c r="AR197" i="1"/>
  <c r="BO104" i="1"/>
  <c r="BP104" i="1" s="1"/>
  <c r="AR104" i="1"/>
  <c r="AE416" i="1"/>
  <c r="AE420" i="1" s="1"/>
  <c r="AE434" i="1" s="1"/>
  <c r="AE435" i="1" s="1"/>
  <c r="AF14" i="1"/>
  <c r="AF416" i="1" s="1"/>
  <c r="BO279" i="1"/>
  <c r="BP279" i="1" s="1"/>
  <c r="BO148" i="1"/>
  <c r="BP148" i="1" s="1"/>
  <c r="AR148" i="1"/>
  <c r="AR11" i="1"/>
  <c r="BO11" i="1"/>
  <c r="BP11" i="1" s="1"/>
  <c r="BO375" i="1"/>
  <c r="BP375" i="1" s="1"/>
  <c r="AR269" i="1"/>
  <c r="BO269" i="1"/>
  <c r="BP269" i="1" s="1"/>
  <c r="BO246" i="1"/>
  <c r="BP246" i="1" s="1"/>
  <c r="AR246" i="1"/>
  <c r="BO192" i="1"/>
  <c r="BP192" i="1" s="1"/>
  <c r="AR192" i="1"/>
  <c r="BO131" i="1"/>
  <c r="BP131" i="1" s="1"/>
  <c r="AR131" i="1"/>
  <c r="AR103" i="1"/>
  <c r="BO103" i="1"/>
  <c r="BP103" i="1" s="1"/>
  <c r="T453" i="1"/>
  <c r="T435" i="1"/>
  <c r="BP252" i="1"/>
  <c r="BO185" i="1"/>
  <c r="BP185" i="1" s="1"/>
  <c r="BO310" i="1"/>
  <c r="BP310" i="1" s="1"/>
  <c r="AR310" i="1"/>
  <c r="BO90" i="1"/>
  <c r="BP90" i="1" s="1"/>
  <c r="BN90" i="1"/>
  <c r="BL440" i="1"/>
  <c r="BL452" i="1" s="1"/>
  <c r="BL402" i="1"/>
  <c r="BL475" i="1"/>
  <c r="BL480" i="1" s="1"/>
  <c r="BL463" i="1"/>
  <c r="BL467" i="1" s="1"/>
  <c r="BL410" i="1"/>
  <c r="BL420" i="1" s="1"/>
  <c r="BL434" i="1" s="1"/>
  <c r="AO475" i="1"/>
  <c r="AO480" i="1" s="1"/>
  <c r="BO283" i="1"/>
  <c r="BP283" i="1" s="1"/>
  <c r="BO169" i="1"/>
  <c r="BP169" i="1" s="1"/>
  <c r="BO150" i="1"/>
  <c r="BP150" i="1" s="1"/>
  <c r="BP27" i="1"/>
  <c r="BP59" i="1"/>
  <c r="BO67" i="1"/>
  <c r="BP67" i="1" s="1"/>
  <c r="BO341" i="2"/>
  <c r="AR341" i="2"/>
  <c r="BO390" i="2"/>
  <c r="AR390" i="2"/>
  <c r="AR313" i="2"/>
  <c r="BO313" i="2"/>
  <c r="BO355" i="2"/>
  <c r="AR355" i="2"/>
  <c r="BO316" i="2"/>
  <c r="AR316" i="2"/>
  <c r="BO287" i="2"/>
  <c r="AR287" i="2"/>
  <c r="AR167" i="2"/>
  <c r="BO167" i="2"/>
  <c r="BE453" i="2"/>
  <c r="AR276" i="2"/>
  <c r="BO276" i="2"/>
  <c r="AR192" i="2"/>
  <c r="BO192" i="2"/>
  <c r="BO169" i="2"/>
  <c r="AR169" i="2"/>
  <c r="BO163" i="2"/>
  <c r="AR163" i="2"/>
  <c r="BO231" i="2"/>
  <c r="AR140" i="2"/>
  <c r="BO140" i="2"/>
  <c r="AR208" i="2"/>
  <c r="BO208" i="2"/>
  <c r="AR185" i="2"/>
  <c r="BO185" i="2"/>
  <c r="AR104" i="2"/>
  <c r="BO104" i="2"/>
  <c r="BK453" i="2"/>
  <c r="BO116" i="2"/>
  <c r="AR116" i="2"/>
  <c r="AR330" i="2"/>
  <c r="BO330" i="2"/>
  <c r="AR94" i="2"/>
  <c r="BO94" i="2"/>
  <c r="O453" i="2"/>
  <c r="BO199" i="2"/>
  <c r="BO245" i="2"/>
  <c r="AR245" i="2"/>
  <c r="BO159" i="2"/>
  <c r="AR159" i="2"/>
  <c r="BO221" i="2"/>
  <c r="BN146" i="2"/>
  <c r="BO146" i="2"/>
  <c r="AE402" i="2"/>
  <c r="AR106" i="2"/>
  <c r="BO106" i="2"/>
  <c r="AA446" i="2"/>
  <c r="AA452" i="2" s="1"/>
  <c r="BO189" i="2"/>
  <c r="BL411" i="2"/>
  <c r="BL420" i="2" s="1"/>
  <c r="BL434" i="2" s="1"/>
  <c r="AR252" i="2"/>
  <c r="BO252" i="2"/>
  <c r="AR190" i="2"/>
  <c r="BO190" i="2"/>
  <c r="BO72" i="2"/>
  <c r="AP411" i="2"/>
  <c r="AP420" i="2" s="1"/>
  <c r="AP434" i="2" s="1"/>
  <c r="U474" i="2"/>
  <c r="U480" i="2" s="1"/>
  <c r="AR388" i="1"/>
  <c r="BO388" i="1"/>
  <c r="BP388" i="1" s="1"/>
  <c r="AR324" i="1"/>
  <c r="BO324" i="1"/>
  <c r="BP324" i="1" s="1"/>
  <c r="AR250" i="1"/>
  <c r="BO250" i="1"/>
  <c r="BP250" i="1" s="1"/>
  <c r="AR211" i="1"/>
  <c r="BO211" i="1"/>
  <c r="BP211" i="1" s="1"/>
  <c r="BO305" i="1"/>
  <c r="BP305" i="1" s="1"/>
  <c r="AR305" i="1"/>
  <c r="BO364" i="1"/>
  <c r="BP364" i="1" s="1"/>
  <c r="AR364" i="1"/>
  <c r="AR264" i="1"/>
  <c r="BO264" i="1"/>
  <c r="BP264" i="1" s="1"/>
  <c r="BM419" i="1"/>
  <c r="BN10" i="1"/>
  <c r="BN419" i="1" s="1"/>
  <c r="AR121" i="1"/>
  <c r="BO121" i="1"/>
  <c r="BP121" i="1" s="1"/>
  <c r="BO343" i="1"/>
  <c r="BP343" i="1" s="1"/>
  <c r="AR343" i="1"/>
  <c r="BO175" i="1"/>
  <c r="BP175" i="1" s="1"/>
  <c r="AR175" i="1"/>
  <c r="AR89" i="1"/>
  <c r="BO89" i="1"/>
  <c r="BP89" i="1" s="1"/>
  <c r="BO390" i="1"/>
  <c r="BP390" i="1" s="1"/>
  <c r="AR390" i="1"/>
  <c r="AR366" i="1"/>
  <c r="BO366" i="1"/>
  <c r="BP366" i="1" s="1"/>
  <c r="BO263" i="1"/>
  <c r="BP263" i="1" s="1"/>
  <c r="AR263" i="1"/>
  <c r="BO53" i="1"/>
  <c r="BP53" i="1" s="1"/>
  <c r="AR53" i="1"/>
  <c r="BO328" i="1"/>
  <c r="BP328" i="1" s="1"/>
  <c r="BO168" i="1"/>
  <c r="BP168" i="1" s="1"/>
  <c r="BO133" i="1"/>
  <c r="BP133" i="1" s="1"/>
  <c r="AR133" i="1"/>
  <c r="AR50" i="1"/>
  <c r="BO50" i="1"/>
  <c r="BP50" i="1" s="1"/>
  <c r="BO215" i="1"/>
  <c r="BP215" i="1" s="1"/>
  <c r="AR215" i="1"/>
  <c r="AR39" i="1"/>
  <c r="BO39" i="1"/>
  <c r="BP39" i="1" s="1"/>
  <c r="BA453" i="1"/>
  <c r="BA435" i="1"/>
  <c r="AD453" i="1"/>
  <c r="AD435" i="1"/>
  <c r="AR301" i="1"/>
  <c r="BO301" i="1"/>
  <c r="BP301" i="1" s="1"/>
  <c r="AR277" i="1"/>
  <c r="BO277" i="1"/>
  <c r="BP277" i="1" s="1"/>
  <c r="BO208" i="1"/>
  <c r="BP208" i="1" s="1"/>
  <c r="AR208" i="1"/>
  <c r="BO137" i="1"/>
  <c r="BP137" i="1" s="1"/>
  <c r="AR137" i="1"/>
  <c r="AR65" i="1"/>
  <c r="BO65" i="1"/>
  <c r="BP65" i="1" s="1"/>
  <c r="U463" i="1"/>
  <c r="U467" i="1" s="1"/>
  <c r="U410" i="1"/>
  <c r="U440" i="1"/>
  <c r="U452" i="1" s="1"/>
  <c r="U475" i="1"/>
  <c r="U480" i="1" s="1"/>
  <c r="U402" i="1"/>
  <c r="BO371" i="1"/>
  <c r="BP371" i="1" s="1"/>
  <c r="AR149" i="1"/>
  <c r="BO149" i="1"/>
  <c r="BP149" i="1" s="1"/>
  <c r="AR123" i="1"/>
  <c r="BO123" i="1"/>
  <c r="BP123" i="1" s="1"/>
  <c r="BO51" i="1"/>
  <c r="BP51" i="1" s="1"/>
  <c r="AR51" i="1"/>
  <c r="BO19" i="1"/>
  <c r="BP19" i="1" s="1"/>
  <c r="AR19" i="1"/>
  <c r="BK453" i="1"/>
  <c r="AO402" i="1"/>
  <c r="BO35" i="1"/>
  <c r="BP35" i="1" s="1"/>
  <c r="BO329" i="2"/>
  <c r="AR329" i="2"/>
  <c r="BO359" i="2"/>
  <c r="AR359" i="2"/>
  <c r="BO383" i="2"/>
  <c r="AR383" i="2"/>
  <c r="AR372" i="2"/>
  <c r="BO372" i="2"/>
  <c r="AR227" i="2"/>
  <c r="BO227" i="2"/>
  <c r="AR258" i="2"/>
  <c r="BO258" i="2"/>
  <c r="BO324" i="2"/>
  <c r="AR324" i="2"/>
  <c r="AR374" i="2"/>
  <c r="BO374" i="2"/>
  <c r="BO230" i="2"/>
  <c r="AR230" i="2"/>
  <c r="AR95" i="2"/>
  <c r="BO95" i="2"/>
  <c r="AR63" i="2"/>
  <c r="BO63" i="2"/>
  <c r="BO201" i="2"/>
  <c r="AR201" i="2"/>
  <c r="AR168" i="2"/>
  <c r="BO168" i="2"/>
  <c r="AR256" i="2"/>
  <c r="BO256" i="2"/>
  <c r="AR187" i="2"/>
  <c r="BO187" i="2"/>
  <c r="BO83" i="2"/>
  <c r="AR83" i="2"/>
  <c r="BN260" i="2"/>
  <c r="BO260" i="2"/>
  <c r="BO107" i="2"/>
  <c r="AR107" i="2"/>
  <c r="BH453" i="2"/>
  <c r="AR319" i="2"/>
  <c r="BO319" i="2"/>
  <c r="AR96" i="2"/>
  <c r="BO96" i="2"/>
  <c r="BO318" i="2"/>
  <c r="AR318" i="2"/>
  <c r="BO281" i="2"/>
  <c r="BO100" i="2"/>
  <c r="AR100" i="2"/>
  <c r="AV435" i="2"/>
  <c r="AV453" i="2"/>
  <c r="AA474" i="2"/>
  <c r="AA480" i="2" s="1"/>
  <c r="BO186" i="2"/>
  <c r="BL474" i="2"/>
  <c r="BL480" i="2" s="1"/>
  <c r="AR275" i="2"/>
  <c r="BO275" i="2"/>
  <c r="AR214" i="2"/>
  <c r="BO214" i="2"/>
  <c r="BO143" i="2"/>
  <c r="AR70" i="2"/>
  <c r="BO70" i="2"/>
  <c r="AQ463" i="2"/>
  <c r="AQ467" i="2" s="1"/>
  <c r="AP402" i="2"/>
  <c r="AR363" i="1"/>
  <c r="BO363" i="1"/>
  <c r="BP363" i="1" s="1"/>
  <c r="BO308" i="1"/>
  <c r="BP308" i="1" s="1"/>
  <c r="AR308" i="1"/>
  <c r="BO304" i="1"/>
  <c r="BP304" i="1" s="1"/>
  <c r="AR304" i="1"/>
  <c r="AR179" i="1"/>
  <c r="BO179" i="1"/>
  <c r="BP179" i="1" s="1"/>
  <c r="BO327" i="1"/>
  <c r="BP327" i="1" s="1"/>
  <c r="AR327" i="1"/>
  <c r="AR398" i="1"/>
  <c r="BO398" i="1"/>
  <c r="BP398" i="1" s="1"/>
  <c r="BO341" i="1"/>
  <c r="BP341" i="1" s="1"/>
  <c r="AR341" i="1"/>
  <c r="BO280" i="1"/>
  <c r="BP280" i="1" s="1"/>
  <c r="AR280" i="1"/>
  <c r="BO165" i="1"/>
  <c r="BP165" i="1" s="1"/>
  <c r="AR165" i="1"/>
  <c r="BO227" i="1"/>
  <c r="BP227" i="1" s="1"/>
  <c r="AR227" i="1"/>
  <c r="AR130" i="1"/>
  <c r="BO130" i="1"/>
  <c r="BP130" i="1" s="1"/>
  <c r="BO359" i="1"/>
  <c r="BP359" i="1" s="1"/>
  <c r="AR359" i="1"/>
  <c r="AR206" i="1"/>
  <c r="BO206" i="1"/>
  <c r="BP206" i="1" s="1"/>
  <c r="AR49" i="1"/>
  <c r="BO49" i="1"/>
  <c r="BP49" i="1" s="1"/>
  <c r="BO297" i="1"/>
  <c r="BP297" i="1" s="1"/>
  <c r="AR297" i="1"/>
  <c r="AR115" i="1"/>
  <c r="BO115" i="1"/>
  <c r="BP115" i="1" s="1"/>
  <c r="AR95" i="1"/>
  <c r="BO95" i="1"/>
  <c r="BP95" i="1" s="1"/>
  <c r="AR47" i="1"/>
  <c r="BO47" i="1"/>
  <c r="BP47" i="1" s="1"/>
  <c r="AR17" i="1"/>
  <c r="BO17" i="1"/>
  <c r="BP17" i="1" s="1"/>
  <c r="BF416" i="1"/>
  <c r="BF420" i="1" s="1"/>
  <c r="BF434" i="1" s="1"/>
  <c r="BF435" i="1" s="1"/>
  <c r="BG14" i="1"/>
  <c r="BM14" i="1"/>
  <c r="BM402" i="1" s="1"/>
  <c r="BF440" i="1"/>
  <c r="BF452" i="1" s="1"/>
  <c r="BF453" i="1" s="1"/>
  <c r="BB402" i="1"/>
  <c r="BB468" i="1" s="1"/>
  <c r="AR274" i="1"/>
  <c r="BO274" i="1"/>
  <c r="BP274" i="1" s="1"/>
  <c r="BO88" i="1"/>
  <c r="BP88" i="1" s="1"/>
  <c r="AR88" i="1"/>
  <c r="BO367" i="1"/>
  <c r="BP367" i="1" s="1"/>
  <c r="AR367" i="1"/>
  <c r="AR170" i="1"/>
  <c r="BO170" i="1"/>
  <c r="BP170" i="1" s="1"/>
  <c r="BP132" i="1"/>
  <c r="BO98" i="1"/>
  <c r="BP98" i="1" s="1"/>
  <c r="AR98" i="1"/>
  <c r="BO54" i="1"/>
  <c r="BP54" i="1" s="1"/>
  <c r="AR54" i="1"/>
  <c r="AR33" i="1"/>
  <c r="BO33" i="1"/>
  <c r="BP33" i="1" s="1"/>
  <c r="AP402" i="1"/>
  <c r="AR146" i="1"/>
  <c r="BO146" i="1"/>
  <c r="BP146" i="1" s="1"/>
  <c r="BO100" i="1"/>
  <c r="BP100" i="1" s="1"/>
  <c r="BM463" i="1"/>
  <c r="BM467" i="1" s="1"/>
  <c r="BO336" i="1"/>
  <c r="BP336" i="1" s="1"/>
  <c r="AR218" i="1"/>
  <c r="BO218" i="1"/>
  <c r="BP218" i="1" s="1"/>
  <c r="BO128" i="1"/>
  <c r="BP128" i="1" s="1"/>
  <c r="AR128" i="1"/>
  <c r="BO61" i="1"/>
  <c r="BP61" i="1" s="1"/>
  <c r="AR61" i="1"/>
  <c r="AU453" i="1"/>
  <c r="AU435" i="1"/>
  <c r="BO46" i="1"/>
  <c r="BP46" i="1" s="1"/>
  <c r="AR46" i="1"/>
  <c r="BO230" i="1"/>
  <c r="BP230" i="1" s="1"/>
  <c r="AQ402" i="1"/>
  <c r="BO117" i="1"/>
  <c r="BP117" i="1" s="1"/>
  <c r="BO152" i="1"/>
  <c r="BP152" i="1" s="1"/>
  <c r="BO225" i="1"/>
  <c r="BP225" i="1" s="1"/>
  <c r="BO134" i="1"/>
  <c r="BP134" i="1" s="1"/>
  <c r="AM434" i="2"/>
  <c r="AM435" i="2" s="1"/>
  <c r="AD434" i="2"/>
  <c r="AD435" i="2" s="1"/>
  <c r="BI434" i="2"/>
  <c r="BI435" i="2" s="1"/>
  <c r="BO382" i="2"/>
  <c r="AR382" i="2"/>
  <c r="AR343" i="2"/>
  <c r="BO343" i="2"/>
  <c r="AR241" i="2"/>
  <c r="BO241" i="2"/>
  <c r="AR193" i="2"/>
  <c r="BO193" i="2"/>
  <c r="AR378" i="2"/>
  <c r="BO378" i="2"/>
  <c r="BO345" i="2"/>
  <c r="AR345" i="2"/>
  <c r="AR307" i="2"/>
  <c r="BO307" i="2"/>
  <c r="BO395" i="2"/>
  <c r="AR226" i="2"/>
  <c r="BO226" i="2"/>
  <c r="AD453" i="2"/>
  <c r="AR240" i="2"/>
  <c r="BO240" i="2"/>
  <c r="BO120" i="2"/>
  <c r="AR120" i="2"/>
  <c r="BO301" i="2"/>
  <c r="AB453" i="2"/>
  <c r="AR284" i="2"/>
  <c r="BO284" i="2"/>
  <c r="AR142" i="2"/>
  <c r="BO142" i="2"/>
  <c r="BK468" i="2"/>
  <c r="BO358" i="2"/>
  <c r="AR220" i="2"/>
  <c r="BO220" i="2"/>
  <c r="AR305" i="2"/>
  <c r="BO305" i="2"/>
  <c r="AR113" i="2"/>
  <c r="BO113" i="2"/>
  <c r="BO367" i="2"/>
  <c r="AR367" i="2"/>
  <c r="BO93" i="2"/>
  <c r="BO271" i="2"/>
  <c r="AR271" i="2"/>
  <c r="BO77" i="2"/>
  <c r="AH453" i="2"/>
  <c r="BO149" i="2"/>
  <c r="AR149" i="2"/>
  <c r="AR248" i="2"/>
  <c r="BO248" i="2"/>
  <c r="AN435" i="2"/>
  <c r="AN453" i="2"/>
  <c r="BO165" i="2"/>
  <c r="AR165" i="2"/>
  <c r="AR379" i="1"/>
  <c r="BO379" i="1"/>
  <c r="BP379" i="1" s="1"/>
  <c r="AR315" i="1"/>
  <c r="BO315" i="1"/>
  <c r="BP315" i="1" s="1"/>
  <c r="AR333" i="1"/>
  <c r="BO333" i="1"/>
  <c r="BP333" i="1" s="1"/>
  <c r="AR354" i="1"/>
  <c r="BO354" i="1"/>
  <c r="BP354" i="1" s="1"/>
  <c r="AR377" i="1"/>
  <c r="BO377" i="1"/>
  <c r="BP377" i="1" s="1"/>
  <c r="AR286" i="1"/>
  <c r="BO286" i="1"/>
  <c r="BP286" i="1" s="1"/>
  <c r="BO326" i="1"/>
  <c r="BP326" i="1" s="1"/>
  <c r="AR326" i="1"/>
  <c r="BO357" i="1"/>
  <c r="BP357" i="1" s="1"/>
  <c r="AR357" i="1"/>
  <c r="BO303" i="1"/>
  <c r="BP303" i="1" s="1"/>
  <c r="AR303" i="1"/>
  <c r="AR113" i="1"/>
  <c r="BO113" i="1"/>
  <c r="BP113" i="1" s="1"/>
  <c r="AR394" i="1"/>
  <c r="BO394" i="1"/>
  <c r="BP394" i="1" s="1"/>
  <c r="AR339" i="1"/>
  <c r="BO339" i="1"/>
  <c r="BP339" i="1" s="1"/>
  <c r="AR73" i="1"/>
  <c r="BO73" i="1"/>
  <c r="BP73" i="1" s="1"/>
  <c r="BO383" i="1"/>
  <c r="BP383" i="1" s="1"/>
  <c r="AR383" i="1"/>
  <c r="AR323" i="1"/>
  <c r="BO323" i="1"/>
  <c r="BP323" i="1" s="1"/>
  <c r="BO219" i="1"/>
  <c r="BP219" i="1" s="1"/>
  <c r="AR219" i="1"/>
  <c r="BO358" i="1"/>
  <c r="BP358" i="1" s="1"/>
  <c r="AR358" i="1"/>
  <c r="AR154" i="1"/>
  <c r="BO154" i="1"/>
  <c r="BP154" i="1" s="1"/>
  <c r="AR32" i="1"/>
  <c r="BO32" i="1"/>
  <c r="BP32" i="1" s="1"/>
  <c r="BJ453" i="1"/>
  <c r="BJ435" i="1"/>
  <c r="BF463" i="1"/>
  <c r="BF467" i="1" s="1"/>
  <c r="BF468" i="1" s="1"/>
  <c r="BO30" i="1"/>
  <c r="BP30" i="1" s="1"/>
  <c r="AR30" i="1"/>
  <c r="BE453" i="1"/>
  <c r="BE435" i="1"/>
  <c r="AR79" i="1"/>
  <c r="BO79" i="1"/>
  <c r="BP79" i="1" s="1"/>
  <c r="AR298" i="1"/>
  <c r="BO298" i="1"/>
  <c r="BP298" i="1" s="1"/>
  <c r="BO207" i="1"/>
  <c r="BP207" i="1" s="1"/>
  <c r="AR207" i="1"/>
  <c r="BO126" i="1"/>
  <c r="BP126" i="1" s="1"/>
  <c r="AR126" i="1"/>
  <c r="BO94" i="1"/>
  <c r="BP94" i="1" s="1"/>
  <c r="AR94" i="1"/>
  <c r="BO22" i="1"/>
  <c r="BP22" i="1" s="1"/>
  <c r="AR22" i="1"/>
  <c r="AW402" i="1"/>
  <c r="AW475" i="1"/>
  <c r="AW480" i="1" s="1"/>
  <c r="AW463" i="1"/>
  <c r="AW467" i="1" s="1"/>
  <c r="AW410" i="1"/>
  <c r="AW420" i="1" s="1"/>
  <c r="AW434" i="1" s="1"/>
  <c r="AW440" i="1"/>
  <c r="AW452" i="1" s="1"/>
  <c r="AP440" i="1"/>
  <c r="AP452" i="1" s="1"/>
  <c r="AR306" i="1"/>
  <c r="BO306" i="1"/>
  <c r="BP306" i="1" s="1"/>
  <c r="BO253" i="1"/>
  <c r="BP253" i="1" s="1"/>
  <c r="AR119" i="1"/>
  <c r="BO119" i="1"/>
  <c r="BP119" i="1" s="1"/>
  <c r="AR91" i="1"/>
  <c r="BO91" i="1"/>
  <c r="BP91" i="1" s="1"/>
  <c r="AR290" i="1"/>
  <c r="BO290" i="1"/>
  <c r="BP290" i="1" s="1"/>
  <c r="BO296" i="1"/>
  <c r="BP296" i="1" s="1"/>
  <c r="BO125" i="1"/>
  <c r="BP125" i="1" s="1"/>
  <c r="AR125" i="1"/>
  <c r="BO112" i="1"/>
  <c r="BP112" i="1" s="1"/>
  <c r="AR112" i="1"/>
  <c r="BO29" i="1"/>
  <c r="BP29" i="1" s="1"/>
  <c r="AR29" i="1"/>
  <c r="AQ440" i="1"/>
  <c r="AQ452" i="1" s="1"/>
  <c r="BO144" i="1"/>
  <c r="BP144" i="1" s="1"/>
  <c r="BO45" i="1"/>
  <c r="BP45" i="1" s="1"/>
  <c r="BP321" i="2" l="1"/>
  <c r="BP286" i="2"/>
  <c r="BP173" i="2"/>
  <c r="BP397" i="2"/>
  <c r="CF375" i="2"/>
  <c r="BP76" i="2"/>
  <c r="BP289" i="2"/>
  <c r="BP257" i="2"/>
  <c r="AK468" i="2"/>
  <c r="AF435" i="2"/>
  <c r="BP367" i="2"/>
  <c r="CF367" i="2"/>
  <c r="BP343" i="2"/>
  <c r="CF343" i="2"/>
  <c r="CF61" i="2"/>
  <c r="BP323" i="2"/>
  <c r="CF323" i="2"/>
  <c r="BP269" i="2"/>
  <c r="CF269" i="2"/>
  <c r="BP319" i="2"/>
  <c r="CF319" i="2"/>
  <c r="BP374" i="2"/>
  <c r="CF374" i="2"/>
  <c r="BP372" i="2"/>
  <c r="CF372" i="2"/>
  <c r="CF62" i="2"/>
  <c r="BP290" i="2"/>
  <c r="CF290" i="2"/>
  <c r="BP212" i="2"/>
  <c r="CF212" i="2"/>
  <c r="BP388" i="2"/>
  <c r="CF388" i="2"/>
  <c r="BP196" i="2"/>
  <c r="CF196" i="2"/>
  <c r="BP399" i="2"/>
  <c r="CF399" i="2"/>
  <c r="BP191" i="2"/>
  <c r="CF191" i="2"/>
  <c r="BP160" i="2"/>
  <c r="CF160" i="2"/>
  <c r="BP64" i="2"/>
  <c r="CF64" i="2"/>
  <c r="BP314" i="2"/>
  <c r="CF314" i="2"/>
  <c r="BP119" i="2"/>
  <c r="CF119" i="2"/>
  <c r="BP198" i="2"/>
  <c r="CF198" i="2"/>
  <c r="BP325" i="2"/>
  <c r="CF325" i="2"/>
  <c r="BP339" i="2"/>
  <c r="CF339" i="2"/>
  <c r="BP135" i="2"/>
  <c r="CF135" i="2"/>
  <c r="BP354" i="2"/>
  <c r="CF354" i="2"/>
  <c r="BP311" i="2"/>
  <c r="CF311" i="2"/>
  <c r="BP108" i="2"/>
  <c r="CF108" i="2"/>
  <c r="BP306" i="2"/>
  <c r="CF306" i="2"/>
  <c r="BP131" i="2"/>
  <c r="CF131" i="2"/>
  <c r="BP396" i="2"/>
  <c r="CF396" i="2"/>
  <c r="BP115" i="2"/>
  <c r="CF115" i="2"/>
  <c r="BP312" i="2"/>
  <c r="CF312" i="2"/>
  <c r="BP340" i="2"/>
  <c r="CF340" i="2"/>
  <c r="BP139" i="2"/>
  <c r="CF139" i="2"/>
  <c r="BP223" i="2"/>
  <c r="CF223" i="2"/>
  <c r="BP370" i="2"/>
  <c r="CF370" i="2"/>
  <c r="BP345" i="2"/>
  <c r="CF345" i="2"/>
  <c r="BP186" i="2"/>
  <c r="CF186" i="2"/>
  <c r="BP230" i="2"/>
  <c r="CF230" i="2"/>
  <c r="BP189" i="2"/>
  <c r="CF189" i="2"/>
  <c r="BP221" i="2"/>
  <c r="CF221" i="2"/>
  <c r="BP94" i="2"/>
  <c r="CF94" i="2"/>
  <c r="BP116" i="2"/>
  <c r="CF116" i="2"/>
  <c r="BP169" i="2"/>
  <c r="CF169" i="2"/>
  <c r="BP122" i="2"/>
  <c r="CF122" i="2"/>
  <c r="BP357" i="2"/>
  <c r="CF357" i="2"/>
  <c r="BP394" i="2"/>
  <c r="CF394" i="2"/>
  <c r="BP296" i="2"/>
  <c r="CF296" i="2"/>
  <c r="BP328" i="2"/>
  <c r="CF328" i="2"/>
  <c r="BP373" i="2"/>
  <c r="CF373" i="2"/>
  <c r="BP216" i="2"/>
  <c r="CF216" i="2"/>
  <c r="CF51" i="2"/>
  <c r="BP361" i="2"/>
  <c r="CF361" i="2"/>
  <c r="BP188" i="2"/>
  <c r="CF188" i="2"/>
  <c r="BP178" i="2"/>
  <c r="CF178" i="2"/>
  <c r="BP249" i="2"/>
  <c r="CF249" i="2"/>
  <c r="BP129" i="2"/>
  <c r="CF129" i="2"/>
  <c r="BP387" i="2"/>
  <c r="CF387" i="2"/>
  <c r="BP97" i="2"/>
  <c r="CF97" i="2"/>
  <c r="BP220" i="2"/>
  <c r="CF220" i="2"/>
  <c r="BP70" i="2"/>
  <c r="CF70" i="2"/>
  <c r="BP329" i="2"/>
  <c r="CF329" i="2"/>
  <c r="BP146" i="2"/>
  <c r="CF146" i="2"/>
  <c r="BP208" i="2"/>
  <c r="CF208" i="2"/>
  <c r="BP163" i="2"/>
  <c r="CF163" i="2"/>
  <c r="BP167" i="2"/>
  <c r="CF167" i="2"/>
  <c r="BP313" i="2"/>
  <c r="CF313" i="2"/>
  <c r="BP69" i="2"/>
  <c r="CF69" i="2"/>
  <c r="BP183" i="2"/>
  <c r="CF183" i="2"/>
  <c r="BP302" i="2"/>
  <c r="CF302" i="2"/>
  <c r="BP344" i="2"/>
  <c r="CF344" i="2"/>
  <c r="BP161" i="2"/>
  <c r="CF161" i="2"/>
  <c r="BP114" i="2"/>
  <c r="CF114" i="2"/>
  <c r="BP136" i="2"/>
  <c r="CF136" i="2"/>
  <c r="BP265" i="2"/>
  <c r="CF265" i="2"/>
  <c r="BP68" i="2"/>
  <c r="CF68" i="2"/>
  <c r="BP392" i="2"/>
  <c r="CF392" i="2"/>
  <c r="BP335" i="2"/>
  <c r="CF335" i="2"/>
  <c r="BP259" i="2"/>
  <c r="CF259" i="2"/>
  <c r="BP219" i="2"/>
  <c r="CF219" i="2"/>
  <c r="BP165" i="2"/>
  <c r="CF165" i="2"/>
  <c r="CF53" i="2"/>
  <c r="CF60" i="2"/>
  <c r="BP371" i="2"/>
  <c r="CF371" i="2"/>
  <c r="BP145" i="2"/>
  <c r="CF145" i="2"/>
  <c r="BP66" i="2"/>
  <c r="CF66" i="2"/>
  <c r="BP209" i="2"/>
  <c r="CF209" i="2"/>
  <c r="CF57" i="2"/>
  <c r="BP239" i="2"/>
  <c r="CF239" i="2"/>
  <c r="BP102" i="2"/>
  <c r="CF102" i="2"/>
  <c r="BP200" i="2"/>
  <c r="CF200" i="2"/>
  <c r="BP184" i="2"/>
  <c r="CF184" i="2"/>
  <c r="BP154" i="2"/>
  <c r="CF154" i="2"/>
  <c r="BP274" i="2"/>
  <c r="CF274" i="2"/>
  <c r="BP204" i="2"/>
  <c r="CF204" i="2"/>
  <c r="BP128" i="2"/>
  <c r="CF128" i="2"/>
  <c r="BP268" i="2"/>
  <c r="CF268" i="2"/>
  <c r="BP171" i="2"/>
  <c r="CF171" i="2"/>
  <c r="BP193" i="2"/>
  <c r="CF193" i="2"/>
  <c r="BP214" i="2"/>
  <c r="CF214" i="2"/>
  <c r="BP187" i="2"/>
  <c r="CF187" i="2"/>
  <c r="BP63" i="2"/>
  <c r="CF63" i="2"/>
  <c r="BP192" i="2"/>
  <c r="CF192" i="2"/>
  <c r="BP287" i="2"/>
  <c r="CF287" i="2"/>
  <c r="BP390" i="2"/>
  <c r="CF390" i="2"/>
  <c r="BP78" i="2"/>
  <c r="CF78" i="2"/>
  <c r="BP130" i="2"/>
  <c r="CF130" i="2"/>
  <c r="BP244" i="2"/>
  <c r="CF244" i="2"/>
  <c r="BP384" i="2"/>
  <c r="CF384" i="2"/>
  <c r="BP233" i="2"/>
  <c r="CF233" i="2"/>
  <c r="BP366" i="2"/>
  <c r="CF366" i="2"/>
  <c r="BP126" i="2"/>
  <c r="CF126" i="2"/>
  <c r="BP86" i="2"/>
  <c r="CF86" i="2"/>
  <c r="BP117" i="2"/>
  <c r="CF117" i="2"/>
  <c r="BP155" i="2"/>
  <c r="CF155" i="2"/>
  <c r="BP250" i="2"/>
  <c r="CF250" i="2"/>
  <c r="BP132" i="2"/>
  <c r="CF132" i="2"/>
  <c r="BP74" i="2"/>
  <c r="CF74" i="2"/>
  <c r="BP310" i="2"/>
  <c r="CF310" i="2"/>
  <c r="BP253" i="2"/>
  <c r="CF253" i="2"/>
  <c r="BP362" i="2"/>
  <c r="CF362" i="2"/>
  <c r="BP348" i="2"/>
  <c r="CF348" i="2"/>
  <c r="BP263" i="2"/>
  <c r="CF263" i="2"/>
  <c r="BP112" i="2"/>
  <c r="CF112" i="2"/>
  <c r="BP176" i="2"/>
  <c r="CF176" i="2"/>
  <c r="BP207" i="2"/>
  <c r="CF207" i="2"/>
  <c r="BP336" i="2"/>
  <c r="CF336" i="2"/>
  <c r="BP352" i="2"/>
  <c r="CF352" i="2"/>
  <c r="BP210" i="2"/>
  <c r="CF210" i="2"/>
  <c r="BP85" i="2"/>
  <c r="CF85" i="2"/>
  <c r="BP105" i="2"/>
  <c r="CF105" i="2"/>
  <c r="BP334" i="2"/>
  <c r="CF334" i="2"/>
  <c r="BP378" i="2"/>
  <c r="CF378" i="2"/>
  <c r="BP77" i="2"/>
  <c r="CF77" i="2"/>
  <c r="BP113" i="2"/>
  <c r="CF113" i="2"/>
  <c r="BP358" i="2"/>
  <c r="CF358" i="2"/>
  <c r="BP301" i="2"/>
  <c r="CF301" i="2"/>
  <c r="BP226" i="2"/>
  <c r="CF226" i="2"/>
  <c r="BP382" i="2"/>
  <c r="CF382" i="2"/>
  <c r="BP143" i="2"/>
  <c r="CF143" i="2"/>
  <c r="BP318" i="2"/>
  <c r="CF318" i="2"/>
  <c r="BP83" i="2"/>
  <c r="CF83" i="2"/>
  <c r="BP201" i="2"/>
  <c r="CF201" i="2"/>
  <c r="BP271" i="2"/>
  <c r="CF271" i="2"/>
  <c r="BP305" i="2"/>
  <c r="CF305" i="2"/>
  <c r="BP142" i="2"/>
  <c r="CF142" i="2"/>
  <c r="BP120" i="2"/>
  <c r="CF120" i="2"/>
  <c r="BP395" i="2"/>
  <c r="CF395" i="2"/>
  <c r="BP324" i="2"/>
  <c r="CF324" i="2"/>
  <c r="BP383" i="2"/>
  <c r="CF383" i="2"/>
  <c r="BP72" i="2"/>
  <c r="CF72" i="2"/>
  <c r="BP159" i="2"/>
  <c r="CF159" i="2"/>
  <c r="BP330" i="2"/>
  <c r="CF330" i="2"/>
  <c r="BP104" i="2"/>
  <c r="CF104" i="2"/>
  <c r="BP140" i="2"/>
  <c r="CF140" i="2"/>
  <c r="BP125" i="2"/>
  <c r="CF125" i="2"/>
  <c r="BP75" i="2"/>
  <c r="CF75" i="2"/>
  <c r="BP162" i="2"/>
  <c r="CF162" i="2"/>
  <c r="BP234" i="2"/>
  <c r="CF234" i="2"/>
  <c r="BP217" i="2"/>
  <c r="CF217" i="2"/>
  <c r="BP292" i="2"/>
  <c r="CF292" i="2"/>
  <c r="BP349" i="2"/>
  <c r="CF349" i="2"/>
  <c r="BP156" i="2"/>
  <c r="CF156" i="2"/>
  <c r="BP309" i="2"/>
  <c r="CF309" i="2"/>
  <c r="BP293" i="2"/>
  <c r="CF293" i="2"/>
  <c r="BP182" i="2"/>
  <c r="CF182" i="2"/>
  <c r="BP82" i="2"/>
  <c r="CF82" i="2"/>
  <c r="BP322" i="2"/>
  <c r="CF322" i="2"/>
  <c r="BP197" i="2"/>
  <c r="CF197" i="2"/>
  <c r="BP225" i="2"/>
  <c r="CF225" i="2"/>
  <c r="BP303" i="2"/>
  <c r="CF303" i="2"/>
  <c r="BP363" i="2"/>
  <c r="CF363" i="2"/>
  <c r="BP109" i="2"/>
  <c r="CF109" i="2"/>
  <c r="BP235" i="2"/>
  <c r="CF235" i="2"/>
  <c r="BP398" i="2"/>
  <c r="CF398" i="2"/>
  <c r="BP194" i="2"/>
  <c r="CF194" i="2"/>
  <c r="BP73" i="2"/>
  <c r="CF73" i="2"/>
  <c r="BP288" i="2"/>
  <c r="CF288" i="2"/>
  <c r="BP81" i="2"/>
  <c r="CF81" i="2"/>
  <c r="BP297" i="2"/>
  <c r="CF297" i="2"/>
  <c r="BP300" i="2"/>
  <c r="CF300" i="2"/>
  <c r="BP164" i="2"/>
  <c r="CF164" i="2"/>
  <c r="BP88" i="2"/>
  <c r="CF88" i="2"/>
  <c r="BP80" i="2"/>
  <c r="CF80" i="2"/>
  <c r="BP111" i="2"/>
  <c r="CF111" i="2"/>
  <c r="BP92" i="2"/>
  <c r="CF92" i="2"/>
  <c r="BP315" i="2"/>
  <c r="CF315" i="2"/>
  <c r="BP166" i="2"/>
  <c r="CF166" i="2"/>
  <c r="BP317" i="2"/>
  <c r="CF317" i="2"/>
  <c r="BP285" i="2"/>
  <c r="CF285" i="2"/>
  <c r="BP247" i="2"/>
  <c r="CF247" i="2"/>
  <c r="BP248" i="2"/>
  <c r="CF248" i="2"/>
  <c r="BP93" i="2"/>
  <c r="CF93" i="2"/>
  <c r="BP240" i="2"/>
  <c r="CF240" i="2"/>
  <c r="BP307" i="2"/>
  <c r="CF307" i="2"/>
  <c r="BP241" i="2"/>
  <c r="CF241" i="2"/>
  <c r="BP275" i="2"/>
  <c r="CF275" i="2"/>
  <c r="BP100" i="2"/>
  <c r="CF100" i="2"/>
  <c r="BP96" i="2"/>
  <c r="CF96" i="2"/>
  <c r="BP256" i="2"/>
  <c r="CF256" i="2"/>
  <c r="BP95" i="2"/>
  <c r="CF95" i="2"/>
  <c r="BP258" i="2"/>
  <c r="CF258" i="2"/>
  <c r="BP190" i="2"/>
  <c r="CF190" i="2"/>
  <c r="BP106" i="2"/>
  <c r="CF106" i="2"/>
  <c r="BP276" i="2"/>
  <c r="CF276" i="2"/>
  <c r="BP316" i="2"/>
  <c r="CF316" i="2"/>
  <c r="BP341" i="2"/>
  <c r="CF341" i="2"/>
  <c r="BP222" i="2"/>
  <c r="CF222" i="2"/>
  <c r="BP170" i="2"/>
  <c r="CF170" i="2"/>
  <c r="BP121" i="2"/>
  <c r="CF121" i="2"/>
  <c r="BP264" i="2"/>
  <c r="CF264" i="2"/>
  <c r="BP180" i="2"/>
  <c r="CF180" i="2"/>
  <c r="BP232" i="2"/>
  <c r="CF232" i="2"/>
  <c r="BP90" i="2"/>
  <c r="CF90" i="2"/>
  <c r="BP261" i="2"/>
  <c r="CF261" i="2"/>
  <c r="BP152" i="2"/>
  <c r="CF152" i="2"/>
  <c r="BP236" i="2"/>
  <c r="CF236" i="2"/>
  <c r="BP172" i="2"/>
  <c r="CF172" i="2"/>
  <c r="BP246" i="2"/>
  <c r="CF246" i="2"/>
  <c r="BP238" i="2"/>
  <c r="CF238" i="2"/>
  <c r="BP380" i="2"/>
  <c r="CF380" i="2"/>
  <c r="BP282" i="2"/>
  <c r="CF282" i="2"/>
  <c r="BP270" i="2"/>
  <c r="CF270" i="2"/>
  <c r="BP99" i="2"/>
  <c r="CF99" i="2"/>
  <c r="BP133" i="2"/>
  <c r="CF133" i="2"/>
  <c r="BP320" i="2"/>
  <c r="CF320" i="2"/>
  <c r="BP177" i="2"/>
  <c r="CF177" i="2"/>
  <c r="BP138" i="2"/>
  <c r="CF138" i="2"/>
  <c r="BP202" i="2"/>
  <c r="CF202" i="2"/>
  <c r="BP157" i="2"/>
  <c r="CF157" i="2"/>
  <c r="BP228" i="2"/>
  <c r="CF228" i="2"/>
  <c r="BP267" i="2"/>
  <c r="CF267" i="2"/>
  <c r="BP280" i="2"/>
  <c r="CF280" i="2"/>
  <c r="BP360" i="2"/>
  <c r="CF360" i="2"/>
  <c r="BP331" i="2"/>
  <c r="CF331" i="2"/>
  <c r="BP158" i="2"/>
  <c r="CF158" i="2"/>
  <c r="BP103" i="2"/>
  <c r="CF103" i="2"/>
  <c r="BP346" i="2"/>
  <c r="CF346" i="2"/>
  <c r="BP150" i="2"/>
  <c r="CF150" i="2"/>
  <c r="BP144" i="2"/>
  <c r="CF144" i="2"/>
  <c r="BP389" i="2"/>
  <c r="CF389" i="2"/>
  <c r="BP124" i="2"/>
  <c r="CF124" i="2"/>
  <c r="BP278" i="2"/>
  <c r="CF278" i="2"/>
  <c r="BP118" i="2"/>
  <c r="CF118" i="2"/>
  <c r="BP147" i="2"/>
  <c r="CF147" i="2"/>
  <c r="BP87" i="2"/>
  <c r="CF87" i="2"/>
  <c r="BP365" i="2"/>
  <c r="CF365" i="2"/>
  <c r="BP149" i="2"/>
  <c r="CF149" i="2"/>
  <c r="CF56" i="2"/>
  <c r="BP284" i="2"/>
  <c r="CF284" i="2"/>
  <c r="BP281" i="2"/>
  <c r="CF281" i="2"/>
  <c r="BP107" i="2"/>
  <c r="CF107" i="2"/>
  <c r="BP359" i="2"/>
  <c r="CF359" i="2"/>
  <c r="BP245" i="2"/>
  <c r="CF245" i="2"/>
  <c r="BP185" i="2"/>
  <c r="CF185" i="2"/>
  <c r="BP231" i="2"/>
  <c r="CF231" i="2"/>
  <c r="BP391" i="2"/>
  <c r="CF391" i="2"/>
  <c r="BP351" i="2"/>
  <c r="CF351" i="2"/>
  <c r="CF59" i="2"/>
  <c r="BP308" i="2"/>
  <c r="CF308" i="2"/>
  <c r="BP71" i="2"/>
  <c r="CF71" i="2"/>
  <c r="BP266" i="2"/>
  <c r="CF266" i="2"/>
  <c r="BP332" i="2"/>
  <c r="CF332" i="2"/>
  <c r="BP338" i="2"/>
  <c r="CF338" i="2"/>
  <c r="BP137" i="2"/>
  <c r="CF137" i="2"/>
  <c r="BP237" i="2"/>
  <c r="CF237" i="2"/>
  <c r="BP379" i="2"/>
  <c r="CF379" i="2"/>
  <c r="BP203" i="2"/>
  <c r="CF203" i="2"/>
  <c r="BP272" i="2"/>
  <c r="CF272" i="2"/>
  <c r="BP79" i="2"/>
  <c r="CF79" i="2"/>
  <c r="BP215" i="2"/>
  <c r="CF215" i="2"/>
  <c r="BP400" i="2"/>
  <c r="CF400" i="2"/>
  <c r="BP304" i="2"/>
  <c r="CF304" i="2"/>
  <c r="BP283" i="2"/>
  <c r="CF283" i="2"/>
  <c r="BP148" i="2"/>
  <c r="CF148" i="2"/>
  <c r="BP353" i="2"/>
  <c r="CF353" i="2"/>
  <c r="BP295" i="2"/>
  <c r="CF295" i="2"/>
  <c r="BP89" i="2"/>
  <c r="CF89" i="2"/>
  <c r="BP141" i="2"/>
  <c r="CF141" i="2"/>
  <c r="CF55" i="2"/>
  <c r="BP376" i="2"/>
  <c r="CF376" i="2"/>
  <c r="BP218" i="2"/>
  <c r="CF218" i="2"/>
  <c r="BP211" i="2"/>
  <c r="CF211" i="2"/>
  <c r="BP67" i="2"/>
  <c r="CF67" i="2"/>
  <c r="CF52" i="2"/>
  <c r="BP65" i="2"/>
  <c r="CF65" i="2"/>
  <c r="BP91" i="2"/>
  <c r="CF91" i="2"/>
  <c r="BP127" i="2"/>
  <c r="CF127" i="2"/>
  <c r="BP260" i="2"/>
  <c r="CF260" i="2"/>
  <c r="BP168" i="2"/>
  <c r="CF168" i="2"/>
  <c r="BP227" i="2"/>
  <c r="CF227" i="2"/>
  <c r="BP252" i="2"/>
  <c r="CF252" i="2"/>
  <c r="BP199" i="2"/>
  <c r="CF199" i="2"/>
  <c r="BP355" i="2"/>
  <c r="CF355" i="2"/>
  <c r="CF58" i="2"/>
  <c r="BP337" i="2"/>
  <c r="CF337" i="2"/>
  <c r="BP110" i="2"/>
  <c r="CF110" i="2"/>
  <c r="BP277" i="2"/>
  <c r="CF277" i="2"/>
  <c r="BP84" i="2"/>
  <c r="CF84" i="2"/>
  <c r="BP294" i="2"/>
  <c r="CF294" i="2"/>
  <c r="BP151" i="2"/>
  <c r="CF151" i="2"/>
  <c r="BP298" i="2"/>
  <c r="CF298" i="2"/>
  <c r="BP262" i="2"/>
  <c r="CF262" i="2"/>
  <c r="BP181" i="2"/>
  <c r="CF181" i="2"/>
  <c r="BP195" i="2"/>
  <c r="CF195" i="2"/>
  <c r="BP291" i="2"/>
  <c r="CF291" i="2"/>
  <c r="BP386" i="2"/>
  <c r="CF386" i="2"/>
  <c r="BP243" i="2"/>
  <c r="CF243" i="2"/>
  <c r="BP356" i="2"/>
  <c r="CF356" i="2"/>
  <c r="BP385" i="2"/>
  <c r="CF385" i="2"/>
  <c r="BP327" i="2"/>
  <c r="CF327" i="2"/>
  <c r="BP326" i="2"/>
  <c r="CF326" i="2"/>
  <c r="BP153" i="2"/>
  <c r="CF153" i="2"/>
  <c r="BP101" i="2"/>
  <c r="CF101" i="2"/>
  <c r="BP206" i="2"/>
  <c r="CF206" i="2"/>
  <c r="BP224" i="2"/>
  <c r="CF224" i="2"/>
  <c r="BP254" i="2"/>
  <c r="CF254" i="2"/>
  <c r="BP393" i="2"/>
  <c r="CF393" i="2"/>
  <c r="BP381" i="2"/>
  <c r="CF381" i="2"/>
  <c r="BP242" i="2"/>
  <c r="CF242" i="2"/>
  <c r="BP175" i="2"/>
  <c r="CF175" i="2"/>
  <c r="BP333" i="2"/>
  <c r="CF333" i="2"/>
  <c r="BP98" i="2"/>
  <c r="CF98" i="2"/>
  <c r="BP350" i="2"/>
  <c r="CF350" i="2"/>
  <c r="AF468" i="2"/>
  <c r="AE468" i="2"/>
  <c r="U420" i="1"/>
  <c r="U434" i="1" s="1"/>
  <c r="U468" i="1"/>
  <c r="AJ468" i="2"/>
  <c r="BM463" i="2"/>
  <c r="BM467" i="2" s="1"/>
  <c r="BA468" i="2"/>
  <c r="BM411" i="2"/>
  <c r="BM420" i="2" s="1"/>
  <c r="BM434" i="2" s="1"/>
  <c r="AQ468" i="1"/>
  <c r="AQ420" i="1"/>
  <c r="AQ434" i="1" s="1"/>
  <c r="AQ435" i="1" s="1"/>
  <c r="BM475" i="1"/>
  <c r="BM480" i="1" s="1"/>
  <c r="AA468" i="1"/>
  <c r="AW468" i="1"/>
  <c r="AR475" i="1"/>
  <c r="AR480" i="1" s="1"/>
  <c r="BL453" i="2"/>
  <c r="BL435" i="2"/>
  <c r="U435" i="2"/>
  <c r="U453" i="2"/>
  <c r="AQ402" i="2"/>
  <c r="AR440" i="1"/>
  <c r="AR452" i="1" s="1"/>
  <c r="BM474" i="2"/>
  <c r="BM480" i="2" s="1"/>
  <c r="AR410" i="1"/>
  <c r="BL453" i="1"/>
  <c r="BL435" i="1"/>
  <c r="BG468" i="2"/>
  <c r="AF420" i="1"/>
  <c r="AF434" i="1" s="1"/>
  <c r="BO14" i="1"/>
  <c r="BO475" i="1" s="1"/>
  <c r="BO480" i="1" s="1"/>
  <c r="AQ446" i="2"/>
  <c r="AQ452" i="2" s="1"/>
  <c r="AA453" i="1"/>
  <c r="AA435" i="1"/>
  <c r="AR463" i="1"/>
  <c r="AR467" i="1" s="1"/>
  <c r="AO468" i="1"/>
  <c r="AF463" i="1"/>
  <c r="AF467" i="1" s="1"/>
  <c r="AW463" i="2"/>
  <c r="AW467" i="2" s="1"/>
  <c r="AQ474" i="2"/>
  <c r="AQ480" i="2" s="1"/>
  <c r="AJ435" i="2"/>
  <c r="AJ453" i="2"/>
  <c r="AW402" i="2"/>
  <c r="BB402" i="2"/>
  <c r="U468" i="2"/>
  <c r="BM440" i="1"/>
  <c r="BM452" i="1" s="1"/>
  <c r="BM453" i="1" s="1"/>
  <c r="AW453" i="1"/>
  <c r="AW435" i="1"/>
  <c r="AQ453" i="1"/>
  <c r="AO453" i="1"/>
  <c r="AO435" i="1"/>
  <c r="BM446" i="2"/>
  <c r="BM452" i="2" s="1"/>
  <c r="AF475" i="1"/>
  <c r="AF480" i="1" s="1"/>
  <c r="AA435" i="2"/>
  <c r="AA453" i="2"/>
  <c r="AW474" i="2"/>
  <c r="AW480" i="2" s="1"/>
  <c r="BO419" i="1"/>
  <c r="BP10" i="1"/>
  <c r="BP419" i="1" s="1"/>
  <c r="BN463" i="2"/>
  <c r="BN467" i="2" s="1"/>
  <c r="BB411" i="2"/>
  <c r="BB420" i="2" s="1"/>
  <c r="BB434" i="2" s="1"/>
  <c r="AA463" i="2"/>
  <c r="AA467" i="2" s="1"/>
  <c r="AA468" i="2" s="1"/>
  <c r="BB453" i="1"/>
  <c r="BB435" i="1"/>
  <c r="BP410" i="1"/>
  <c r="AF402" i="1"/>
  <c r="AR419" i="1"/>
  <c r="BB446" i="2"/>
  <c r="BB452" i="2" s="1"/>
  <c r="AK435" i="2"/>
  <c r="AK453" i="2"/>
  <c r="BG453" i="2"/>
  <c r="BG435" i="2"/>
  <c r="BO402" i="1"/>
  <c r="AF440" i="1"/>
  <c r="AF452" i="1" s="1"/>
  <c r="AW411" i="2"/>
  <c r="AW420" i="2" s="1"/>
  <c r="AW434" i="2" s="1"/>
  <c r="BB474" i="2"/>
  <c r="BB480" i="2" s="1"/>
  <c r="BL468" i="2"/>
  <c r="AE435" i="2"/>
  <c r="AE453" i="2"/>
  <c r="Z435" i="2"/>
  <c r="Z453" i="2"/>
  <c r="BO410" i="1"/>
  <c r="Z468" i="2"/>
  <c r="BM468" i="1"/>
  <c r="AP453" i="1"/>
  <c r="AP435" i="1"/>
  <c r="BM416" i="1"/>
  <c r="BM420" i="1" s="1"/>
  <c r="BM434" i="1" s="1"/>
  <c r="BM435" i="1" s="1"/>
  <c r="BN14" i="1"/>
  <c r="BN416" i="1" s="1"/>
  <c r="BN420" i="1" s="1"/>
  <c r="BN434" i="1" s="1"/>
  <c r="BN446" i="2"/>
  <c r="BN452" i="2" s="1"/>
  <c r="BN474" i="2"/>
  <c r="BN480" i="2" s="1"/>
  <c r="BN402" i="2"/>
  <c r="BG416" i="1"/>
  <c r="BG420" i="1" s="1"/>
  <c r="BG434" i="1" s="1"/>
  <c r="BG440" i="1"/>
  <c r="BG452" i="1" s="1"/>
  <c r="BG402" i="1"/>
  <c r="BG475" i="1"/>
  <c r="BG480" i="1" s="1"/>
  <c r="BG463" i="1"/>
  <c r="BG467" i="1" s="1"/>
  <c r="AP435" i="2"/>
  <c r="AP453" i="2"/>
  <c r="U453" i="1"/>
  <c r="U435" i="1"/>
  <c r="BM402" i="2"/>
  <c r="AR402" i="1"/>
  <c r="BL468" i="1"/>
  <c r="BO440" i="1"/>
  <c r="BO452" i="1" s="1"/>
  <c r="AQ411" i="2"/>
  <c r="AQ420" i="2" s="1"/>
  <c r="AQ434" i="2" s="1"/>
  <c r="AP468" i="1"/>
  <c r="AP468" i="2"/>
  <c r="CF402" i="2" l="1"/>
  <c r="BN468" i="2"/>
  <c r="AR463" i="2"/>
  <c r="AR467" i="2" s="1"/>
  <c r="AW468" i="2"/>
  <c r="BO463" i="2"/>
  <c r="BO467" i="2" s="1"/>
  <c r="BM453" i="2"/>
  <c r="BM435" i="2"/>
  <c r="BB453" i="2"/>
  <c r="BB435" i="2"/>
  <c r="BO416" i="1"/>
  <c r="BO420" i="1" s="1"/>
  <c r="BO434" i="1" s="1"/>
  <c r="BO435" i="1" s="1"/>
  <c r="BP14" i="1"/>
  <c r="BO463" i="1"/>
  <c r="BO467" i="1" s="1"/>
  <c r="BO468" i="1" s="1"/>
  <c r="AQ435" i="2"/>
  <c r="AQ453" i="2"/>
  <c r="AR453" i="1"/>
  <c r="BO453" i="1"/>
  <c r="AR402" i="2"/>
  <c r="AW435" i="2"/>
  <c r="AW453" i="2"/>
  <c r="AF468" i="1"/>
  <c r="BP463" i="2"/>
  <c r="BP467" i="2" s="1"/>
  <c r="BP474" i="2"/>
  <c r="BP480" i="2" s="1"/>
  <c r="BP446" i="2"/>
  <c r="BP452" i="2" s="1"/>
  <c r="BP411" i="2"/>
  <c r="BP420" i="2" s="1"/>
  <c r="BP434" i="2" s="1"/>
  <c r="BP402" i="2"/>
  <c r="BN411" i="2"/>
  <c r="BN420" i="2" s="1"/>
  <c r="BN434" i="2" s="1"/>
  <c r="BN435" i="2" s="1"/>
  <c r="BO402" i="2"/>
  <c r="AR411" i="2"/>
  <c r="AR420" i="2" s="1"/>
  <c r="AR434" i="2" s="1"/>
  <c r="BN440" i="1"/>
  <c r="BN452" i="1" s="1"/>
  <c r="BN402" i="1"/>
  <c r="BB468" i="2"/>
  <c r="BG453" i="1"/>
  <c r="BG435" i="1"/>
  <c r="BN453" i="2"/>
  <c r="BO411" i="2"/>
  <c r="BO420" i="2" s="1"/>
  <c r="BO434" i="2" s="1"/>
  <c r="AR446" i="2"/>
  <c r="AR452" i="2" s="1"/>
  <c r="AQ468" i="2"/>
  <c r="BO446" i="2"/>
  <c r="BO452" i="2" s="1"/>
  <c r="AF453" i="1"/>
  <c r="AF435" i="1"/>
  <c r="BN463" i="1"/>
  <c r="BN467" i="1" s="1"/>
  <c r="AR468" i="1"/>
  <c r="AR474" i="2"/>
  <c r="AR480" i="2" s="1"/>
  <c r="BG468" i="1"/>
  <c r="BO474" i="2"/>
  <c r="BO480" i="2" s="1"/>
  <c r="BN475" i="1"/>
  <c r="BN480" i="1" s="1"/>
  <c r="BM468" i="2"/>
  <c r="AR420" i="1"/>
  <c r="AR434" i="1" s="1"/>
  <c r="AR435" i="1" s="1"/>
  <c r="BP468" i="2" l="1"/>
  <c r="BO453" i="2"/>
  <c r="BO435" i="2"/>
  <c r="BN468" i="1"/>
  <c r="BP453" i="2"/>
  <c r="BP435" i="2"/>
  <c r="AR435" i="2"/>
  <c r="AR453" i="2"/>
  <c r="BP416" i="1"/>
  <c r="BP420" i="1" s="1"/>
  <c r="BP434" i="1" s="1"/>
  <c r="BP475" i="1"/>
  <c r="BP480" i="1" s="1"/>
  <c r="BP463" i="1"/>
  <c r="BP467" i="1" s="1"/>
  <c r="BP440" i="1"/>
  <c r="BP452" i="1" s="1"/>
  <c r="BP402" i="1"/>
  <c r="BO468" i="2"/>
  <c r="BN453" i="1"/>
  <c r="BN435" i="1"/>
  <c r="AR468" i="2"/>
  <c r="BP468" i="1" l="1"/>
  <c r="BP453" i="1"/>
  <c r="BP43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WanLi Yee</author>
  </authors>
  <commentList>
    <comment ref="V6" authorId="0" shapeId="0" xr:uid="{2765C81F-3E4F-4062-9742-9C36998184A2}">
      <text>
        <r>
          <rPr>
            <b/>
            <sz val="9"/>
            <color indexed="81"/>
            <rFont val="Tahoma"/>
            <family val="2"/>
          </rPr>
          <t>1 - High
2 - Medium
3 - Low
4 - Nice to have but business can function without</t>
        </r>
      </text>
    </comment>
    <comment ref="B7" authorId="0" shapeId="0" xr:uid="{C67E2682-89E8-4175-8C2E-144144999AA5}">
      <text>
        <r>
          <rPr>
            <b/>
            <sz val="9"/>
            <color indexed="81"/>
            <rFont val="Tahoma"/>
            <family val="2"/>
          </rPr>
          <t>1) Enter Capex Description</t>
        </r>
      </text>
    </comment>
    <comment ref="C7" authorId="0" shapeId="0" xr:uid="{B2CEDF99-9074-404D-BA40-E356CF4376CE}">
      <text>
        <r>
          <rPr>
            <b/>
            <sz val="9"/>
            <color indexed="81"/>
            <rFont val="Tahoma"/>
            <family val="2"/>
          </rPr>
          <t>2) Select Base/One-time</t>
        </r>
      </text>
    </comment>
    <comment ref="D7" authorId="0" shapeId="0" xr:uid="{D6E8CBB6-B75D-47ED-87B1-69D8F47CE720}">
      <text>
        <r>
          <rPr>
            <b/>
            <sz val="9"/>
            <color indexed="81"/>
            <rFont val="Tahoma"/>
            <family val="2"/>
          </rPr>
          <t>3) Internal / External vendor</t>
        </r>
      </text>
    </comment>
    <comment ref="E7" authorId="0" shapeId="0" xr:uid="{6DF30774-1C47-4CB8-8CF9-62A949AEFE72}">
      <text>
        <r>
          <rPr>
            <b/>
            <sz val="9"/>
            <color indexed="81"/>
            <rFont val="Tahoma"/>
            <family val="2"/>
          </rPr>
          <t>Appr not spent in 2020 carried forward to 2021</t>
        </r>
      </text>
    </comment>
    <comment ref="G7" authorId="0" shapeId="0" xr:uid="{1AF3FAEE-2E63-4C08-BCCD-AA68747688D8}">
      <text>
        <r>
          <rPr>
            <b/>
            <sz val="9"/>
            <color indexed="81"/>
            <rFont val="Tahoma"/>
            <family val="2"/>
          </rPr>
          <t>4) Select Month of Appr and Enter Amount</t>
        </r>
      </text>
    </comment>
    <comment ref="J7" authorId="0" shapeId="0" xr:uid="{D3833440-7040-4F33-8FB1-A7FCA4EF9236}">
      <text>
        <r>
          <rPr>
            <b/>
            <sz val="9"/>
            <color indexed="81"/>
            <rFont val="Tahoma"/>
            <family val="2"/>
          </rPr>
          <t>Amount will appear in corresponding quarter</t>
        </r>
      </text>
    </comment>
    <comment ref="N7" authorId="0" shapeId="0" xr:uid="{7E13D619-00BF-486E-82BA-396E1D24DB68}">
      <text>
        <r>
          <rPr>
            <b/>
            <sz val="9"/>
            <color indexed="81"/>
            <rFont val="Tahoma"/>
            <family val="2"/>
          </rPr>
          <t>5) Select Month of Spend and Enter Amount</t>
        </r>
      </text>
    </comment>
    <comment ref="R7" authorId="0" shapeId="0" xr:uid="{C33516B2-F05C-42DA-ADEC-EC6211B3EC1C}">
      <text>
        <r>
          <rPr>
            <b/>
            <sz val="9"/>
            <color indexed="81"/>
            <rFont val="Tahoma"/>
            <family val="2"/>
          </rPr>
          <t>Amount will appear in corresponding quarter</t>
        </r>
      </text>
    </comment>
    <comment ref="U7" authorId="0" shapeId="0" xr:uid="{8E30FDF9-FD44-4F02-88EC-9291A2B66F67}">
      <text>
        <r>
          <rPr>
            <b/>
            <sz val="9"/>
            <color indexed="81"/>
            <rFont val="Tahoma"/>
            <family val="2"/>
          </rPr>
          <t>6) Input comments</t>
        </r>
      </text>
    </comment>
    <comment ref="V7" authorId="0" shapeId="0" xr:uid="{5A8DD6E7-3BBB-4724-8BC8-2E8F41801397}">
      <text>
        <r>
          <rPr>
            <b/>
            <sz val="9"/>
            <color indexed="81"/>
            <rFont val="Tahoma"/>
            <family val="2"/>
          </rPr>
          <t>7) Select Priority</t>
        </r>
        <r>
          <rPr>
            <sz val="9"/>
            <color indexed="81"/>
            <rFont val="Tahoma"/>
            <family val="2"/>
          </rPr>
          <t xml:space="preserve">
</t>
        </r>
      </text>
    </comment>
    <comment ref="W7" authorId="0" shapeId="0" xr:uid="{E1982D46-624F-4F44-AC07-C3F12E8E1ACB}">
      <text>
        <r>
          <rPr>
            <b/>
            <sz val="9"/>
            <color indexed="81"/>
            <rFont val="Tahoma"/>
            <family val="2"/>
          </rPr>
          <t>8) Select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WanLi Yee</author>
    <author>Rhonda L Doherty</author>
  </authors>
  <commentList>
    <comment ref="BO8" authorId="0" shapeId="0" xr:uid="{AD0D10B6-4D8C-44CE-95A2-7E6B11F673E5}">
      <text>
        <r>
          <rPr>
            <sz val="9"/>
            <color indexed="81"/>
            <rFont val="Tahoma"/>
            <family val="2"/>
          </rPr>
          <t>Default spend in Q2'2021. Kindly adjust accordingly.</t>
        </r>
      </text>
    </comment>
    <comment ref="CH8" authorId="0" shapeId="0" xr:uid="{53AEBDF5-C2B2-45D3-AD07-81E2DC1E8540}">
      <text>
        <r>
          <rPr>
            <b/>
            <sz val="9"/>
            <color indexed="81"/>
            <rFont val="Tahoma"/>
            <family val="2"/>
          </rPr>
          <t>1 - High
2 - Medium
3 - Low
4 - Nice to have but business can function without</t>
        </r>
      </text>
    </comment>
    <comment ref="F474" authorId="1" shapeId="0" xr:uid="{09129129-0560-4EB7-A1A1-11AB22A818A5}">
      <text>
        <r>
          <rPr>
            <sz val="9"/>
            <color indexed="81"/>
            <rFont val="Tahoma"/>
            <family val="2"/>
          </rPr>
          <t xml:space="preserve">Include:
Wexford, Wilmslow, Solihull, Vicam, Colorado, Milf Mfg Ops, Sharpsburg, Taunton, WPPL Mfg
</t>
        </r>
      </text>
    </comment>
    <comment ref="F475" authorId="1" shapeId="0" xr:uid="{D5A61E28-B044-49D2-9E54-FB4B1851ACD0}">
      <text>
        <r>
          <rPr>
            <b/>
            <sz val="9"/>
            <color indexed="81"/>
            <rFont val="Tahoma"/>
            <family val="2"/>
          </rPr>
          <t>Include ADC, GDC, EDC, and Planning/Stewardship; Global Sourcing; Global Sourcing /WPPL</t>
        </r>
      </text>
    </comment>
    <comment ref="F476" authorId="1" shapeId="0" xr:uid="{AAF25EA6-AD1C-42F8-920F-55CF9AE2A61F}">
      <text>
        <r>
          <rPr>
            <b/>
            <sz val="9"/>
            <color indexed="81"/>
            <rFont val="Tahoma"/>
            <family val="2"/>
          </rPr>
          <t>Include Facility only</t>
        </r>
      </text>
    </comment>
    <comment ref="F477" authorId="1" shapeId="0" xr:uid="{BAF11FDB-842F-4F2D-B084-D65D672DCC37}">
      <text>
        <r>
          <rPr>
            <b/>
            <sz val="9"/>
            <color indexed="81"/>
            <rFont val="Tahoma"/>
            <family val="2"/>
          </rPr>
          <t xml:space="preserve">Include: Singapore/WPPL Mfg
</t>
        </r>
      </text>
    </comment>
    <comment ref="F478" authorId="1" shapeId="0" xr:uid="{1494C68B-0A9C-48C1-A37B-03E95E386E5C}">
      <text>
        <r>
          <rPr>
            <sz val="9"/>
            <color indexed="81"/>
            <rFont val="Tahoma"/>
            <family val="2"/>
          </rPr>
          <t xml:space="preserve">
WW Quality</t>
        </r>
      </text>
    </comment>
    <comment ref="F479" authorId="1" shapeId="0" xr:uid="{554BB693-A9F9-43AD-9F10-061B38A054CD}">
      <text>
        <r>
          <rPr>
            <b/>
            <sz val="9"/>
            <color indexed="81"/>
            <rFont val="Tahoma"/>
            <family val="2"/>
          </rPr>
          <t xml:space="preserve">HQ; PMO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WanLi Yee</author>
    <author>Rhonda L Doherty</author>
  </authors>
  <commentList>
    <comment ref="BO8" authorId="0" shapeId="0" xr:uid="{4EEE7284-D513-4F7E-8B71-6B614F3EE92B}">
      <text>
        <r>
          <rPr>
            <sz val="9"/>
            <color indexed="81"/>
            <rFont val="Tahoma"/>
            <family val="2"/>
          </rPr>
          <t>Default spend in Q2'2021. Kindly adjust accordingly.</t>
        </r>
      </text>
    </comment>
    <comment ref="CH8" authorId="0" shapeId="0" xr:uid="{54D26866-545C-4F9D-8156-65670103704B}">
      <text>
        <r>
          <rPr>
            <b/>
            <sz val="9"/>
            <color indexed="81"/>
            <rFont val="Tahoma"/>
            <family val="2"/>
          </rPr>
          <t>1 - High
2 - Medium
3 - Low
4 - Nice to have but business can function without</t>
        </r>
      </text>
    </comment>
    <comment ref="F474" authorId="1" shapeId="0" xr:uid="{900F2906-4B31-45FB-AA80-6AC62F848BE6}">
      <text>
        <r>
          <rPr>
            <sz val="9"/>
            <color indexed="81"/>
            <rFont val="Tahoma"/>
            <family val="2"/>
          </rPr>
          <t xml:space="preserve">Include:
Wexford, Wilmslow, Solihull, Vicam, Colorado, Milf Mfg Ops, Sharpsburg, Taunton, WPPL Mfg
</t>
        </r>
      </text>
    </comment>
    <comment ref="F475" authorId="1" shapeId="0" xr:uid="{17E1014E-62F8-485C-BA5F-C74A279AD912}">
      <text>
        <r>
          <rPr>
            <b/>
            <sz val="9"/>
            <color indexed="81"/>
            <rFont val="Tahoma"/>
            <family val="2"/>
          </rPr>
          <t>Include ADC, GDC, EDC, and Planning/Stewardship; Global Sourcing; Global Sourcing /WPPL</t>
        </r>
      </text>
    </comment>
    <comment ref="F476" authorId="1" shapeId="0" xr:uid="{9F326D75-9764-4CFD-867D-8CC0760BA51B}">
      <text>
        <r>
          <rPr>
            <b/>
            <sz val="9"/>
            <color indexed="81"/>
            <rFont val="Tahoma"/>
            <family val="2"/>
          </rPr>
          <t>Include Facility only</t>
        </r>
      </text>
    </comment>
    <comment ref="F477" authorId="1" shapeId="0" xr:uid="{5E47D352-EAF2-4340-9ACB-00B28934AA5C}">
      <text>
        <r>
          <rPr>
            <b/>
            <sz val="9"/>
            <color indexed="81"/>
            <rFont val="Tahoma"/>
            <family val="2"/>
          </rPr>
          <t xml:space="preserve">Include: Singapore/WPPL Mfg
</t>
        </r>
      </text>
    </comment>
    <comment ref="F478" authorId="1" shapeId="0" xr:uid="{7041E37C-6A05-45D6-B7E1-ADBDA8703DD1}">
      <text>
        <r>
          <rPr>
            <sz val="9"/>
            <color indexed="81"/>
            <rFont val="Tahoma"/>
            <family val="2"/>
          </rPr>
          <t xml:space="preserve">
WW Quality</t>
        </r>
      </text>
    </comment>
    <comment ref="F479" authorId="1" shapeId="0" xr:uid="{898364DD-950E-40AF-8CDA-7E7F0FC5BB05}">
      <text>
        <r>
          <rPr>
            <b/>
            <sz val="9"/>
            <color indexed="81"/>
            <rFont val="Tahoma"/>
            <family val="2"/>
          </rPr>
          <t xml:space="preserve">HQ; PMO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WanLi Yee</author>
    <author>Rhonda L Doherty</author>
  </authors>
  <commentList>
    <comment ref="BO8" authorId="0" shapeId="0" xr:uid="{75D4479D-C281-402A-A212-87209CB08C1D}">
      <text>
        <r>
          <rPr>
            <b/>
            <sz val="9"/>
            <color indexed="81"/>
            <rFont val="Tahoma"/>
            <family val="2"/>
          </rPr>
          <t>WanLi Yee:</t>
        </r>
        <r>
          <rPr>
            <sz val="9"/>
            <color indexed="81"/>
            <rFont val="Tahoma"/>
            <family val="2"/>
          </rPr>
          <t xml:space="preserve">
Default spend in Q2'2021. Kindly adjust accordingly.</t>
        </r>
      </text>
    </comment>
    <comment ref="CH8" authorId="0" shapeId="0" xr:uid="{3D079277-0B58-4F98-9909-C9B7E90B4EC6}">
      <text>
        <r>
          <rPr>
            <b/>
            <sz val="9"/>
            <color indexed="81"/>
            <rFont val="Tahoma"/>
            <family val="2"/>
          </rPr>
          <t>1 - High
2 - Medium
3 - Low
4 - Nice to have but business can function without</t>
        </r>
      </text>
    </comment>
    <comment ref="F474" authorId="1" shapeId="0" xr:uid="{8F16F2E1-DB22-4D6B-83AC-EEA6B6FD2A15}">
      <text>
        <r>
          <rPr>
            <sz val="9"/>
            <color indexed="81"/>
            <rFont val="Tahoma"/>
            <family val="2"/>
          </rPr>
          <t xml:space="preserve">Include:
Wexford, Wilmslow, Solihull, Vicam, Colorado, Milf Mfg Ops, Sharpsburg, Taunton, WPPL Mfg
</t>
        </r>
      </text>
    </comment>
    <comment ref="F475" authorId="1" shapeId="0" xr:uid="{6A8E8364-010D-4B21-BF3C-229FE8220022}">
      <text>
        <r>
          <rPr>
            <b/>
            <sz val="9"/>
            <color indexed="81"/>
            <rFont val="Tahoma"/>
            <family val="2"/>
          </rPr>
          <t>Include ADC, GDC, EDC, and Planning/Stewardship; Global Sourcing; Global Sourcing /WPPL</t>
        </r>
      </text>
    </comment>
    <comment ref="F476" authorId="1" shapeId="0" xr:uid="{3128326F-FFF6-4FFA-AD0B-A51C684D05D8}">
      <text>
        <r>
          <rPr>
            <b/>
            <sz val="9"/>
            <color indexed="81"/>
            <rFont val="Tahoma"/>
            <family val="2"/>
          </rPr>
          <t>Include Facility only</t>
        </r>
      </text>
    </comment>
    <comment ref="F477" authorId="1" shapeId="0" xr:uid="{BC653902-0FCD-4181-A1C3-5166636A80DF}">
      <text>
        <r>
          <rPr>
            <b/>
            <sz val="9"/>
            <color indexed="81"/>
            <rFont val="Tahoma"/>
            <family val="2"/>
          </rPr>
          <t xml:space="preserve">Include: Singapore/WPPL Mfg
</t>
        </r>
      </text>
    </comment>
    <comment ref="F478" authorId="1" shapeId="0" xr:uid="{6877DB4E-F54D-4A34-9CB2-120ED6082223}">
      <text>
        <r>
          <rPr>
            <sz val="9"/>
            <color indexed="81"/>
            <rFont val="Tahoma"/>
            <family val="2"/>
          </rPr>
          <t xml:space="preserve">
WW Quality</t>
        </r>
      </text>
    </comment>
    <comment ref="F479" authorId="1" shapeId="0" xr:uid="{36A1B29E-6D25-4420-9FF9-C6EDA14D1408}">
      <text>
        <r>
          <rPr>
            <b/>
            <sz val="9"/>
            <color indexed="81"/>
            <rFont val="Tahoma"/>
            <family val="2"/>
          </rPr>
          <t xml:space="preserve">HQ; PMO
</t>
        </r>
      </text>
    </comment>
  </commentList>
</comments>
</file>

<file path=xl/sharedStrings.xml><?xml version="1.0" encoding="utf-8"?>
<sst xmlns="http://schemas.openxmlformats.org/spreadsheetml/2006/main" count="3957" uniqueCount="200">
  <si>
    <t>Waters Division</t>
  </si>
  <si>
    <t>have asked analysts to review</t>
  </si>
  <si>
    <t>Capital</t>
  </si>
  <si>
    <t>Global Operations</t>
  </si>
  <si>
    <t>2018B</t>
  </si>
  <si>
    <t xml:space="preserve">2020 AOP Appropriations </t>
  </si>
  <si>
    <t xml:space="preserve"> 2020 AOP Spending </t>
  </si>
  <si>
    <t xml:space="preserve">2020 Actual/Forecast Appropriations </t>
  </si>
  <si>
    <t xml:space="preserve"> 2020 Actual/Forecast Spending </t>
  </si>
  <si>
    <t xml:space="preserve">2021 AOP Appropriations </t>
  </si>
  <si>
    <t xml:space="preserve"> 2021 AOP Spending </t>
  </si>
  <si>
    <t>Global OPS Business Groups</t>
  </si>
  <si>
    <t>Tab</t>
  </si>
  <si>
    <t>#</t>
  </si>
  <si>
    <t>Ccode</t>
  </si>
  <si>
    <t>Mgmt Unit</t>
  </si>
  <si>
    <t>Category</t>
  </si>
  <si>
    <t>AOP Item Description</t>
  </si>
  <si>
    <t>Base 
One Time</t>
  </si>
  <si>
    <t>Internal
External</t>
  </si>
  <si>
    <t>Carryover to 2020 Spend (approp. in '19)</t>
  </si>
  <si>
    <t>Group (drop down)</t>
  </si>
  <si>
    <t>Jan</t>
  </si>
  <si>
    <t>Feb</t>
  </si>
  <si>
    <t>Mar</t>
  </si>
  <si>
    <t>Q1A Appr</t>
  </si>
  <si>
    <t>Q1A Appr vs AOP</t>
  </si>
  <si>
    <t>Apr</t>
  </si>
  <si>
    <t>May</t>
  </si>
  <si>
    <t>Jun</t>
  </si>
  <si>
    <t>Q2F Appr</t>
  </si>
  <si>
    <t>Q2F Appr vs AOP</t>
  </si>
  <si>
    <t>Jul</t>
  </si>
  <si>
    <t>Aug</t>
  </si>
  <si>
    <t>Sep</t>
  </si>
  <si>
    <t>Q3F Appr</t>
  </si>
  <si>
    <t>Q3F Appr vs AOP</t>
  </si>
  <si>
    <t>Oct</t>
  </si>
  <si>
    <t>Nov</t>
  </si>
  <si>
    <t>Dec</t>
  </si>
  <si>
    <t>Q4F Appr</t>
  </si>
  <si>
    <t>Q4F Appr vs AOP</t>
  </si>
  <si>
    <t>FY Fcst Appr</t>
  </si>
  <si>
    <t>FY Fcst App vs AOP</t>
  </si>
  <si>
    <t>Q1A Spend</t>
  </si>
  <si>
    <t>Q1A Spend vs AOP</t>
  </si>
  <si>
    <t>Q2F Spend</t>
  </si>
  <si>
    <t>Q2F Spend vs AOP</t>
  </si>
  <si>
    <t>Q3F Spend</t>
  </si>
  <si>
    <t>Q3F Spend vs AOP</t>
  </si>
  <si>
    <t>Q4F Spend</t>
  </si>
  <si>
    <t>Q4F Spend vs AOP</t>
  </si>
  <si>
    <t>FY Fcst Spend</t>
  </si>
  <si>
    <t>FY Fcst Spend vs AOP</t>
  </si>
  <si>
    <t>C/O 2021</t>
  </si>
  <si>
    <t>C/O into 2021 vs  AOP</t>
  </si>
  <si>
    <t>Spend Category</t>
  </si>
  <si>
    <t>Comments</t>
  </si>
  <si>
    <t>Priority</t>
  </si>
  <si>
    <t>Global Supply Chain</t>
  </si>
  <si>
    <t>ADC</t>
  </si>
  <si>
    <t>SG02</t>
  </si>
  <si>
    <t>WFUS</t>
  </si>
  <si>
    <t>Leasehold Improvements</t>
  </si>
  <si>
    <t>DGP expansion - Racking, renovations etc. From 785 sqft to 2000 sqft</t>
  </si>
  <si>
    <t>Base</t>
  </si>
  <si>
    <t>External</t>
  </si>
  <si>
    <t>Growth/Capacity</t>
  </si>
  <si>
    <t>Other</t>
  </si>
  <si>
    <t>ADC RF Guns, Wiremesh and totebins</t>
  </si>
  <si>
    <t>LABORATORY FREEZER LF1400, WHITE PAINTED</t>
  </si>
  <si>
    <t>Maintenance</t>
  </si>
  <si>
    <t>DGP temperature monitoring system</t>
  </si>
  <si>
    <t>ADC temperature monitoring system</t>
  </si>
  <si>
    <t>PC's, Laptops, &amp; Software - Non Field</t>
  </si>
  <si>
    <t>DGP: Replace 4 X Motorola handheld scanners.  In year 2020 or 2021, the Catamaran product will need to be upgraded or replaced because of out of support Microsoft products such as Sql Server and Windows CE loaded on our devices.</t>
  </si>
  <si>
    <t>Schenker: Replace 5 X Motorola handheld scanners with Zebra scanners</t>
  </si>
  <si>
    <t>Lab grade Freezer at Schenker for potential demand increase</t>
  </si>
  <si>
    <t>Racking (beam and wiremesh) - Schenker Expansion</t>
  </si>
  <si>
    <t>Grand Total</t>
  </si>
  <si>
    <t>C/O 2020</t>
  </si>
  <si>
    <t>Q120 AOP Approp.</t>
  </si>
  <si>
    <t>Q220 AOP  Approp.</t>
  </si>
  <si>
    <t>Q320 AOP Approp.</t>
  </si>
  <si>
    <t>Q420 AOP Approp.</t>
  </si>
  <si>
    <t>2020 AOP Total Approp.</t>
  </si>
  <si>
    <t>Q120 AOP Spend</t>
  </si>
  <si>
    <t>Q220 AOP Spend</t>
  </si>
  <si>
    <t>Q320 AOP Spend</t>
  </si>
  <si>
    <t>Q420 AOP Spend</t>
  </si>
  <si>
    <t>2020 AOP Total Spend</t>
  </si>
  <si>
    <t>2021 AOP C/O</t>
  </si>
  <si>
    <t>Q2A Appr</t>
  </si>
  <si>
    <t>Q2A Appr vs AOP</t>
  </si>
  <si>
    <t>Q3A Appr</t>
  </si>
  <si>
    <t>Q3A Appr vs AOP</t>
  </si>
  <si>
    <t>Q4A Appr</t>
  </si>
  <si>
    <t>Q4A Appr vs AOP</t>
  </si>
  <si>
    <t>FY Act Appr</t>
  </si>
  <si>
    <t>FY Act App vs AOP</t>
  </si>
  <si>
    <t>Q2A Spend</t>
  </si>
  <si>
    <t>Q2A Spend vs AOP</t>
  </si>
  <si>
    <t>Q3A Spend</t>
  </si>
  <si>
    <t>Q3A Spend vs AOP</t>
  </si>
  <si>
    <t>Q4A Spend</t>
  </si>
  <si>
    <t>Q4A Spend vs AOP</t>
  </si>
  <si>
    <t>FY Act Spend</t>
  </si>
  <si>
    <t>FY Act Spend vs AOP</t>
  </si>
  <si>
    <t>Lab Equipment</t>
  </si>
  <si>
    <t>Manufacturing Equipment</t>
  </si>
  <si>
    <t>Building</t>
  </si>
  <si>
    <t>Building Improvements</t>
  </si>
  <si>
    <t>Furniture &amp; Fixtures</t>
  </si>
  <si>
    <t>PC's, Laptops &amp; Software - Field</t>
  </si>
  <si>
    <t>All Other Computer (Servers,etc.)</t>
  </si>
  <si>
    <t>Autos</t>
  </si>
  <si>
    <t>Total Base</t>
  </si>
  <si>
    <t>One Time</t>
  </si>
  <si>
    <t>Total One Time</t>
  </si>
  <si>
    <t>Total</t>
  </si>
  <si>
    <t>Transfers - Manual entry</t>
  </si>
  <si>
    <t>KFUS</t>
  </si>
  <si>
    <t>WFEI</t>
  </si>
  <si>
    <t>KHEI</t>
  </si>
  <si>
    <t>MMFG</t>
  </si>
  <si>
    <t>MMMP</t>
  </si>
  <si>
    <t>WPPL</t>
  </si>
  <si>
    <t>WQAL</t>
  </si>
  <si>
    <t>WTNE</t>
  </si>
  <si>
    <t>KASR</t>
  </si>
  <si>
    <t>KFER</t>
  </si>
  <si>
    <t>check</t>
  </si>
  <si>
    <t>LE Report ( please enter upon filing a LE report) Appr</t>
  </si>
  <si>
    <t>LE Report ( please enter upon filing a LE report) Additions/Spending</t>
  </si>
  <si>
    <t>EI01</t>
  </si>
  <si>
    <t>UK05</t>
  </si>
  <si>
    <t>UK14</t>
  </si>
  <si>
    <t>NL02</t>
  </si>
  <si>
    <t>US89</t>
  </si>
  <si>
    <t>US01</t>
  </si>
  <si>
    <t>Manufacturing</t>
  </si>
  <si>
    <t>Facilities</t>
  </si>
  <si>
    <t>Singapore/WPPL Mfg</t>
  </si>
  <si>
    <t>Quality</t>
  </si>
  <si>
    <t>HQ &amp; PMO</t>
  </si>
  <si>
    <t>Singapore</t>
  </si>
  <si>
    <t>2690 Heater Cooler Test system</t>
  </si>
  <si>
    <t>Internal</t>
  </si>
  <si>
    <t>SINGAPORE</t>
  </si>
  <si>
    <t>Drive Injector Valve Assembly Toolings</t>
  </si>
  <si>
    <t>Tooling for WAT270033 Carousel, 24 Position</t>
  </si>
  <si>
    <t>Alliance Column Heater/Cooler Tester - TE82774</t>
  </si>
  <si>
    <t>Flow Cell and Optic Bench</t>
  </si>
  <si>
    <t>Crank Arm Casting</t>
  </si>
  <si>
    <t>Alliance evaluation tester</t>
  </si>
  <si>
    <t>MSV Tester - TE84040</t>
  </si>
  <si>
    <t xml:space="preserve">Critical Injection tools
</t>
  </si>
  <si>
    <t>QDA (Refub) x 2</t>
  </si>
  <si>
    <t xml:space="preserve">Alliance Test bay upgrade </t>
  </si>
  <si>
    <t>DETECTOR CONTROL BOX</t>
  </si>
  <si>
    <t>ALLIANCE PUMP TRAP</t>
  </si>
  <si>
    <t>PC for SIT Test Bays</t>
  </si>
  <si>
    <t xml:space="preserve">MRPC Replacement Tool  </t>
  </si>
  <si>
    <t>New CCD Tester TE82520-3</t>
  </si>
  <si>
    <t xml:space="preserve">Changing soft tool to hardtool (WAT270464, 289005822, 289002572) </t>
  </si>
  <si>
    <t>Productivity</t>
  </si>
  <si>
    <t>New Flowcell and Photodiode on 9026661 (WX2154) Tester TE82760</t>
  </si>
  <si>
    <t>Shunts for Detector Testing at Flex</t>
  </si>
  <si>
    <t>Injection Mold Replacement</t>
  </si>
  <si>
    <t>Production Tools for Mantis</t>
  </si>
  <si>
    <t>SIT Production Setup - BioAccord (Lab prep)</t>
  </si>
  <si>
    <t>Production Testers upgrade (sample managers)</t>
  </si>
  <si>
    <t>internal</t>
  </si>
  <si>
    <t>GTS Gen 2 system upgrade</t>
  </si>
  <si>
    <t xml:space="preserve">Alliance Final tester upgrade </t>
  </si>
  <si>
    <t>Upgrade of site PC from Window XP, legacy replacement like balances, label printers</t>
  </si>
  <si>
    <t>Industry 4.0I</t>
  </si>
  <si>
    <t>Instrument warranty/Repair center</t>
  </si>
  <si>
    <t>ICT tester  to improve PCBA testing coverage</t>
  </si>
  <si>
    <t>Arc FTN Testers</t>
  </si>
  <si>
    <t>Tester for LC SIT - TE84054 x 2 + Dell monitors X 2</t>
  </si>
  <si>
    <t xml:space="preserve">Flex flow cell pressure decay tester </t>
  </si>
  <si>
    <t>Arc FTN tooling</t>
  </si>
  <si>
    <t xml:space="preserve">Arc FTN Golden units </t>
  </si>
  <si>
    <t>TE89273-1 2998 Flow Cell Tester</t>
  </si>
  <si>
    <t>Capacity for Final Testing Fixtures GES</t>
  </si>
  <si>
    <t xml:space="preserve">Purchase of Windows 10 desktop computer and 2D barcode scanners for UDI implementation </t>
  </si>
  <si>
    <t>WP20</t>
  </si>
  <si>
    <r>
      <t>2021 AOP (</t>
    </r>
    <r>
      <rPr>
        <u/>
        <sz val="9"/>
        <color indexed="9"/>
        <rFont val="Calibri"/>
        <family val="2"/>
      </rPr>
      <t>in std. $000</t>
    </r>
    <r>
      <rPr>
        <sz val="9"/>
        <color indexed="9"/>
        <rFont val="Calibri"/>
        <family val="2"/>
      </rPr>
      <t>)</t>
    </r>
  </si>
  <si>
    <t>Month</t>
  </si>
  <si>
    <t>Month
of Approp.</t>
  </si>
  <si>
    <t>Month
of Spend</t>
  </si>
  <si>
    <t>PW protect</t>
  </si>
  <si>
    <t>How to fill in AOP 2021 template</t>
  </si>
  <si>
    <t>Example</t>
  </si>
  <si>
    <t>MSV Tester - TE84040 PM equipment</t>
  </si>
  <si>
    <t>SG20</t>
  </si>
  <si>
    <t xml:space="preserve">SIT Production Setup - 4 x TUV detectors for SIT short stack test capacity </t>
  </si>
  <si>
    <t>Points to note:</t>
  </si>
  <si>
    <t>1) Amounts not spent in 2020 are put into Q2'2021(Feb) spend by default. Kindly adjust your spend based on your forecasted amount/month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</si>
</sst>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0_);_(* \(#,##0.0\);_(* &quot;-&quot;??_);_(@_)"/>
    <numFmt numFmtId="166" formatCode="_(* #,##0.0_);_(* \(#,##0.0\);_(* &quot;-&quot;?_);_(@_)"/>
  </numFmts>
  <fonts count="27" x14ac:knownFonts="1">
    <font>
      <sz val="10"/>
      <name val="Arial"/>
      <family val="2"/>
    </font>
    <font>
      <sz val="11"/>
      <color theme="1"/>
      <name val="Calibri"/>
      <family val="2"/>
      <scheme val="minor"/>
    </font>
    <font>
      <sz val="10"/>
      <name val="MS Sans Serif"/>
      <family val="2"/>
    </font>
    <font>
      <sz val="9"/>
      <name val="Calibri"/>
      <family val="2"/>
    </font>
    <font>
      <sz val="10"/>
      <name val="Arial"/>
      <family val="2"/>
    </font>
    <font>
      <sz val="9"/>
      <color theme="0"/>
      <name val="Calibri"/>
      <family val="2"/>
    </font>
    <font>
      <u/>
      <sz val="9"/>
      <color indexed="9"/>
      <name val="Calibri"/>
      <family val="2"/>
    </font>
    <font>
      <sz val="9"/>
      <color indexed="9"/>
      <name val="Calibri"/>
      <family val="2"/>
    </font>
    <font>
      <b/>
      <sz val="10"/>
      <name val="Calibri"/>
      <family val="2"/>
    </font>
    <font>
      <b/>
      <sz val="10"/>
      <name val="Calibri Light"/>
      <family val="2"/>
    </font>
    <font>
      <sz val="9"/>
      <color rgb="FFFF0000"/>
      <name val="Calibri"/>
      <family val="2"/>
    </font>
    <font>
      <sz val="9"/>
      <name val="Calibri Light"/>
      <family val="2"/>
    </font>
    <font>
      <u/>
      <sz val="9"/>
      <name val="Calibri"/>
      <family val="2"/>
      <scheme val="minor"/>
    </font>
    <font>
      <u/>
      <sz val="9"/>
      <name val="Calibri"/>
      <family val="2"/>
    </font>
    <font>
      <u/>
      <sz val="9"/>
      <name val="Calibri Light"/>
      <family val="2"/>
    </font>
    <font>
      <b/>
      <sz val="9"/>
      <name val="Calibri"/>
      <family val="2"/>
    </font>
    <font>
      <sz val="9"/>
      <color theme="1"/>
      <name val="Calibri"/>
      <family val="2"/>
    </font>
    <font>
      <b/>
      <sz val="9"/>
      <color rgb="FFFF0000"/>
      <name val="Calibri"/>
      <family val="2"/>
    </font>
    <font>
      <sz val="8"/>
      <color rgb="FFFF0000"/>
      <name val="Calibri"/>
      <family val="2"/>
    </font>
    <font>
      <b/>
      <sz val="9"/>
      <color indexed="81"/>
      <name val="Tahoma"/>
      <family val="2"/>
    </font>
    <font>
      <sz val="9"/>
      <color indexed="81"/>
      <name val="Tahoma"/>
      <family val="2"/>
    </font>
    <font>
      <b/>
      <sz val="10"/>
      <name val="Arial"/>
      <family val="2"/>
    </font>
    <font>
      <sz val="8"/>
      <name val="Arial"/>
      <family val="2"/>
    </font>
    <font>
      <i/>
      <sz val="10"/>
      <name val="Arial"/>
      <family val="2"/>
    </font>
    <font>
      <i/>
      <sz val="9"/>
      <name val="Calibri"/>
      <family val="2"/>
    </font>
    <font>
      <strike/>
      <sz val="9"/>
      <name val="Calibri"/>
      <family val="2"/>
    </font>
    <font>
      <b/>
      <strike/>
      <sz val="9"/>
      <name val="Calibri"/>
      <family val="2"/>
    </font>
  </fonts>
  <fills count="16">
    <fill>
      <patternFill patternType="none"/>
    </fill>
    <fill>
      <patternFill patternType="gray125"/>
    </fill>
    <fill>
      <patternFill patternType="solid">
        <fgColor theme="3"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theme="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7"/>
        <bgColor indexed="64"/>
      </patternFill>
    </fill>
    <fill>
      <patternFill patternType="solid">
        <fgColor theme="4" tint="0.39997558519241921"/>
        <bgColor indexed="64"/>
      </patternFill>
    </fill>
  </fills>
  <borders count="34">
    <border>
      <left/>
      <right/>
      <top/>
      <bottom/>
      <diagonal/>
    </border>
    <border>
      <left style="thin">
        <color theme="0"/>
      </left>
      <right/>
      <top/>
      <bottom style="thin">
        <color theme="0"/>
      </bottom>
      <diagonal/>
    </border>
    <border>
      <left/>
      <right/>
      <top/>
      <bottom style="thin">
        <color theme="0"/>
      </bottom>
      <diagonal/>
    </border>
    <border>
      <left style="thin">
        <color indexed="64"/>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hair">
        <color indexed="64"/>
      </right>
      <top style="hair">
        <color indexed="64"/>
      </top>
      <bottom style="hair">
        <color indexed="64"/>
      </bottom>
      <diagonal/>
    </border>
    <border>
      <left/>
      <right style="thin">
        <color indexed="64"/>
      </right>
      <top style="medium">
        <color indexed="64"/>
      </top>
      <bottom style="medium">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diagonal/>
    </border>
  </borders>
  <cellStyleXfs count="8">
    <xf numFmtId="0" fontId="0" fillId="0" borderId="0"/>
    <xf numFmtId="43" fontId="4" fillId="0" borderId="0" applyFont="0" applyFill="0" applyBorder="0" applyAlignment="0" applyProtection="0"/>
    <xf numFmtId="40" fontId="2" fillId="0" borderId="0" applyFont="0" applyFill="0" applyBorder="0" applyAlignment="0" applyProtection="0"/>
    <xf numFmtId="0" fontId="2" fillId="0" borderId="0"/>
    <xf numFmtId="0" fontId="4" fillId="0" borderId="0"/>
    <xf numFmtId="0" fontId="1" fillId="0" borderId="0"/>
    <xf numFmtId="0" fontId="1" fillId="0" borderId="0"/>
    <xf numFmtId="0" fontId="1" fillId="0" borderId="0"/>
  </cellStyleXfs>
  <cellXfs count="415">
    <xf numFmtId="0" fontId="0" fillId="0" borderId="0" xfId="0"/>
    <xf numFmtId="38" fontId="3" fillId="0" borderId="0" xfId="2" applyNumberFormat="1" applyFont="1" applyFill="1" applyProtection="1"/>
    <xf numFmtId="38" fontId="3" fillId="3" borderId="0" xfId="2" applyNumberFormat="1" applyFont="1" applyFill="1" applyProtection="1"/>
    <xf numFmtId="38" fontId="3" fillId="4" borderId="0" xfId="2" applyNumberFormat="1" applyFont="1" applyFill="1" applyProtection="1"/>
    <xf numFmtId="38" fontId="3" fillId="0" borderId="3" xfId="2" applyNumberFormat="1" applyFont="1" applyFill="1" applyBorder="1" applyProtection="1"/>
    <xf numFmtId="38" fontId="3" fillId="0" borderId="0" xfId="2" applyNumberFormat="1" applyFont="1" applyFill="1" applyAlignment="1" applyProtection="1">
      <alignment vertical="top" wrapText="1"/>
    </xf>
    <xf numFmtId="38" fontId="3" fillId="0" borderId="0" xfId="2" applyNumberFormat="1" applyFont="1" applyFill="1" applyAlignment="1" applyProtection="1">
      <alignment horizontal="left"/>
    </xf>
    <xf numFmtId="164" fontId="3" fillId="0" borderId="0" xfId="1" applyNumberFormat="1" applyFont="1" applyFill="1" applyProtection="1"/>
    <xf numFmtId="38" fontId="3" fillId="5" borderId="0" xfId="2" applyNumberFormat="1" applyFont="1" applyFill="1" applyProtection="1"/>
    <xf numFmtId="38" fontId="3" fillId="0" borderId="0" xfId="2" applyNumberFormat="1" applyFont="1" applyFill="1" applyAlignment="1" applyProtection="1">
      <alignment vertical="center"/>
    </xf>
    <xf numFmtId="38" fontId="3" fillId="3" borderId="0" xfId="2" applyNumberFormat="1" applyFont="1" applyFill="1" applyAlignment="1" applyProtection="1">
      <alignment vertical="center"/>
    </xf>
    <xf numFmtId="38" fontId="3" fillId="4" borderId="0" xfId="2" applyNumberFormat="1" applyFont="1" applyFill="1" applyAlignment="1" applyProtection="1">
      <alignment vertical="center"/>
    </xf>
    <xf numFmtId="38" fontId="3" fillId="0" borderId="3" xfId="2" applyNumberFormat="1" applyFont="1" applyFill="1" applyBorder="1" applyAlignment="1" applyProtection="1">
      <alignment vertical="center"/>
    </xf>
    <xf numFmtId="38" fontId="3" fillId="0" borderId="0" xfId="2" applyNumberFormat="1" applyFont="1" applyFill="1" applyAlignment="1" applyProtection="1">
      <alignment horizontal="left" vertical="center"/>
    </xf>
    <xf numFmtId="164" fontId="3" fillId="0" borderId="0" xfId="1" applyNumberFormat="1" applyFont="1" applyFill="1" applyAlignment="1" applyProtection="1">
      <alignment vertical="center"/>
    </xf>
    <xf numFmtId="0" fontId="3" fillId="0" borderId="0" xfId="0" applyFont="1" applyProtection="1">
      <protection locked="0"/>
    </xf>
    <xf numFmtId="0" fontId="5" fillId="2" borderId="8" xfId="0" applyFont="1" applyFill="1" applyBorder="1" applyProtection="1">
      <protection locked="0"/>
    </xf>
    <xf numFmtId="0" fontId="5" fillId="2" borderId="8" xfId="0" applyFont="1" applyFill="1" applyBorder="1" applyAlignment="1" applyProtection="1">
      <alignment horizontal="center"/>
      <protection locked="0"/>
    </xf>
    <xf numFmtId="0" fontId="3" fillId="3" borderId="0" xfId="0" applyFont="1" applyFill="1" applyProtection="1">
      <protection locked="0"/>
    </xf>
    <xf numFmtId="0" fontId="3" fillId="4" borderId="0" xfId="0" applyFont="1" applyFill="1" applyProtection="1">
      <protection locked="0"/>
    </xf>
    <xf numFmtId="0" fontId="3" fillId="0" borderId="3" xfId="0" applyFont="1" applyBorder="1" applyProtection="1">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protection locked="0"/>
    </xf>
    <xf numFmtId="164" fontId="3" fillId="0" borderId="0" xfId="1" applyNumberFormat="1" applyFont="1" applyFill="1" applyProtection="1">
      <protection locked="0"/>
    </xf>
    <xf numFmtId="0" fontId="3" fillId="0" borderId="0" xfId="0" applyFont="1" applyAlignment="1" applyProtection="1">
      <alignment horizontal="center"/>
      <protection locked="0"/>
    </xf>
    <xf numFmtId="0" fontId="8" fillId="6" borderId="0" xfId="0" applyFont="1" applyFill="1" applyAlignment="1" applyProtection="1">
      <alignment horizontal="center"/>
      <protection locked="0"/>
    </xf>
    <xf numFmtId="0" fontId="10" fillId="0" borderId="0" xfId="0" applyFont="1" applyAlignment="1" applyProtection="1">
      <alignment wrapText="1"/>
      <protection locked="0"/>
    </xf>
    <xf numFmtId="0" fontId="3" fillId="6" borderId="0" xfId="0" applyFont="1" applyFill="1" applyAlignment="1" applyProtection="1">
      <alignment horizontal="center" vertical="center"/>
      <protection locked="0"/>
    </xf>
    <xf numFmtId="0" fontId="3" fillId="6" borderId="0" xfId="0" applyFont="1" applyFill="1" applyAlignment="1" applyProtection="1">
      <alignment horizontal="center" wrapText="1"/>
      <protection locked="0"/>
    </xf>
    <xf numFmtId="0" fontId="12" fillId="0" borderId="14" xfId="0" applyFont="1" applyBorder="1" applyAlignment="1" applyProtection="1">
      <alignment horizontal="center" vertical="top" wrapText="1"/>
      <protection locked="0"/>
    </xf>
    <xf numFmtId="0" fontId="12" fillId="0" borderId="0" xfId="0" applyFont="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13" fillId="0" borderId="14" xfId="0" applyFont="1" applyBorder="1" applyAlignment="1" applyProtection="1">
      <alignment horizontal="center" vertical="top" wrapText="1"/>
      <protection locked="0"/>
    </xf>
    <xf numFmtId="0" fontId="13" fillId="7" borderId="14" xfId="0" applyFont="1" applyFill="1" applyBorder="1" applyAlignment="1" applyProtection="1">
      <alignment horizontal="center" vertical="top" wrapText="1"/>
      <protection locked="0"/>
    </xf>
    <xf numFmtId="0" fontId="3" fillId="0" borderId="14" xfId="3" applyFont="1" applyBorder="1" applyAlignment="1" applyProtection="1">
      <alignment horizontal="center" vertical="top" wrapText="1"/>
      <protection locked="0"/>
    </xf>
    <xf numFmtId="0" fontId="13" fillId="6" borderId="14" xfId="0" applyFont="1" applyFill="1" applyBorder="1" applyAlignment="1" applyProtection="1">
      <alignment horizontal="center" vertical="top" wrapText="1"/>
      <protection locked="0"/>
    </xf>
    <xf numFmtId="0" fontId="13" fillId="8" borderId="14" xfId="0" applyFont="1" applyFill="1" applyBorder="1" applyAlignment="1" applyProtection="1">
      <alignment horizontal="center" vertical="top" wrapText="1"/>
      <protection locked="0"/>
    </xf>
    <xf numFmtId="0" fontId="3" fillId="0" borderId="14" xfId="0" applyFont="1" applyBorder="1" applyAlignment="1" applyProtection="1">
      <alignment horizontal="left" vertical="top" wrapText="1"/>
      <protection locked="0"/>
    </xf>
    <xf numFmtId="0" fontId="13" fillId="5" borderId="15" xfId="0" applyFont="1" applyFill="1" applyBorder="1" applyAlignment="1" applyProtection="1">
      <alignment horizontal="center" vertical="top" wrapText="1"/>
      <protection locked="0"/>
    </xf>
    <xf numFmtId="0" fontId="13" fillId="3" borderId="15" xfId="0" applyFont="1" applyFill="1" applyBorder="1" applyAlignment="1" applyProtection="1">
      <alignment horizontal="center" vertical="top" wrapText="1"/>
      <protection locked="0"/>
    </xf>
    <xf numFmtId="0" fontId="13" fillId="0" borderId="15" xfId="0" applyFont="1" applyBorder="1" applyAlignment="1" applyProtection="1">
      <alignment horizontal="center" vertical="top" wrapText="1"/>
      <protection locked="0"/>
    </xf>
    <xf numFmtId="43" fontId="13" fillId="0" borderId="15" xfId="1" applyFont="1" applyFill="1" applyBorder="1" applyAlignment="1" applyProtection="1">
      <alignment horizontal="center" vertical="top" wrapText="1"/>
      <protection locked="0"/>
    </xf>
    <xf numFmtId="164" fontId="13" fillId="5" borderId="15" xfId="1" applyNumberFormat="1" applyFont="1" applyFill="1" applyBorder="1" applyAlignment="1" applyProtection="1">
      <alignment horizontal="center" vertical="top" wrapText="1"/>
      <protection locked="0"/>
    </xf>
    <xf numFmtId="165" fontId="13" fillId="3" borderId="15" xfId="1" applyNumberFormat="1" applyFont="1" applyFill="1" applyBorder="1" applyAlignment="1" applyProtection="1">
      <alignment horizontal="center" vertical="top" wrapText="1"/>
      <protection locked="0"/>
    </xf>
    <xf numFmtId="165" fontId="13" fillId="0" borderId="15" xfId="1" applyNumberFormat="1" applyFont="1" applyFill="1" applyBorder="1" applyAlignment="1" applyProtection="1">
      <alignment horizontal="center" vertical="top" wrapText="1"/>
      <protection locked="0"/>
    </xf>
    <xf numFmtId="0" fontId="13" fillId="4" borderId="15" xfId="0" applyFont="1" applyFill="1" applyBorder="1" applyAlignment="1" applyProtection="1">
      <alignment horizontal="center" vertical="top" wrapText="1"/>
      <protection locked="0"/>
    </xf>
    <xf numFmtId="0" fontId="13" fillId="5" borderId="16" xfId="0" applyFont="1" applyFill="1" applyBorder="1" applyAlignment="1" applyProtection="1">
      <alignment horizontal="center" vertical="top" wrapText="1"/>
      <protection locked="0"/>
    </xf>
    <xf numFmtId="0" fontId="13" fillId="3" borderId="17" xfId="0" applyFont="1" applyFill="1" applyBorder="1" applyAlignment="1" applyProtection="1">
      <alignment horizontal="center" vertical="top" wrapText="1"/>
      <protection locked="0"/>
    </xf>
    <xf numFmtId="0" fontId="3" fillId="3" borderId="14" xfId="0" applyFont="1" applyFill="1" applyBorder="1" applyAlignment="1" applyProtection="1">
      <alignment horizontal="center" vertical="top" wrapText="1"/>
      <protection locked="0"/>
    </xf>
    <xf numFmtId="0" fontId="3" fillId="0" borderId="15" xfId="0" applyFont="1" applyBorder="1" applyAlignment="1" applyProtection="1">
      <alignment vertical="top"/>
      <protection locked="0"/>
    </xf>
    <xf numFmtId="164" fontId="3" fillId="7" borderId="15" xfId="1" applyNumberFormat="1" applyFont="1" applyFill="1" applyBorder="1" applyAlignment="1" applyProtection="1">
      <protection locked="0"/>
    </xf>
    <xf numFmtId="164" fontId="3" fillId="6" borderId="14" xfId="1" applyNumberFormat="1" applyFont="1" applyFill="1" applyBorder="1" applyAlignment="1" applyProtection="1">
      <alignment horizontal="right"/>
    </xf>
    <xf numFmtId="164" fontId="15" fillId="8" borderId="14" xfId="1" applyNumberFormat="1" applyFont="1" applyFill="1" applyBorder="1" applyAlignment="1" applyProtection="1">
      <alignment horizontal="right"/>
    </xf>
    <xf numFmtId="165" fontId="13" fillId="5" borderId="14" xfId="1" applyNumberFormat="1" applyFont="1" applyFill="1" applyBorder="1" applyAlignment="1" applyProtection="1">
      <alignment horizontal="center" vertical="top" wrapText="1"/>
      <protection locked="0"/>
    </xf>
    <xf numFmtId="165" fontId="3" fillId="3" borderId="14" xfId="1" applyNumberFormat="1" applyFont="1" applyFill="1" applyBorder="1" applyAlignment="1" applyProtection="1">
      <alignment horizontal="center" vertical="top" wrapText="1"/>
      <protection locked="0"/>
    </xf>
    <xf numFmtId="165" fontId="3" fillId="5" borderId="14" xfId="1" applyNumberFormat="1" applyFont="1" applyFill="1" applyBorder="1" applyAlignment="1" applyProtection="1">
      <alignment horizontal="center" vertical="top" wrapText="1"/>
      <protection locked="0"/>
    </xf>
    <xf numFmtId="0" fontId="3" fillId="0" borderId="14" xfId="0" applyFont="1" applyBorder="1" applyAlignment="1" applyProtection="1">
      <alignment vertical="top"/>
      <protection locked="0"/>
    </xf>
    <xf numFmtId="164" fontId="3" fillId="7" borderId="14" xfId="1" applyNumberFormat="1" applyFont="1" applyFill="1" applyBorder="1" applyAlignment="1" applyProtection="1">
      <protection locked="0"/>
    </xf>
    <xf numFmtId="0" fontId="3" fillId="10" borderId="23" xfId="0" applyFont="1" applyFill="1" applyBorder="1" applyAlignment="1" applyProtection="1">
      <alignment vertical="top"/>
      <protection locked="0"/>
    </xf>
    <xf numFmtId="0" fontId="15" fillId="0" borderId="26" xfId="0" applyFont="1" applyBorder="1" applyAlignment="1" applyProtection="1">
      <alignment vertical="top"/>
      <protection locked="0"/>
    </xf>
    <xf numFmtId="164" fontId="15" fillId="7" borderId="26" xfId="1" applyNumberFormat="1" applyFont="1" applyFill="1" applyBorder="1" applyAlignment="1" applyProtection="1">
      <protection locked="0"/>
    </xf>
    <xf numFmtId="0" fontId="3" fillId="0" borderId="0" xfId="0" applyFont="1" applyAlignment="1" applyProtection="1">
      <alignment vertical="top"/>
      <protection locked="0"/>
    </xf>
    <xf numFmtId="165" fontId="3" fillId="0" borderId="0" xfId="1" applyNumberFormat="1" applyFont="1" applyFill="1" applyBorder="1" applyAlignment="1" applyProtection="1">
      <protection locked="0"/>
    </xf>
    <xf numFmtId="165" fontId="15" fillId="0" borderId="0" xfId="1" applyNumberFormat="1" applyFont="1" applyFill="1" applyBorder="1" applyAlignment="1" applyProtection="1">
      <alignment horizontal="right"/>
    </xf>
    <xf numFmtId="165" fontId="3" fillId="0" borderId="0" xfId="1" applyNumberFormat="1" applyFont="1" applyFill="1" applyBorder="1" applyAlignment="1" applyProtection="1">
      <alignment horizontal="right"/>
    </xf>
    <xf numFmtId="43" fontId="3" fillId="0" borderId="0" xfId="1" applyFont="1" applyFill="1" applyBorder="1" applyProtection="1">
      <protection locked="0"/>
    </xf>
    <xf numFmtId="164" fontId="3" fillId="0" borderId="0" xfId="1" applyNumberFormat="1" applyFont="1" applyFill="1" applyBorder="1" applyProtection="1">
      <protection locked="0"/>
    </xf>
    <xf numFmtId="0" fontId="15" fillId="11" borderId="14" xfId="0" applyFont="1" applyFill="1" applyBorder="1" applyAlignment="1" applyProtection="1">
      <alignment horizontal="center" vertical="top"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165" fontId="3" fillId="0" borderId="0" xfId="1" applyNumberFormat="1" applyFont="1" applyFill="1" applyBorder="1" applyProtection="1">
      <protection locked="0"/>
    </xf>
    <xf numFmtId="0" fontId="3" fillId="0" borderId="14" xfId="6"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7" xfId="0" applyFont="1" applyBorder="1" applyProtection="1">
      <protection locked="0"/>
    </xf>
    <xf numFmtId="164" fontId="3" fillId="0" borderId="27" xfId="1" applyNumberFormat="1" applyFont="1" applyFill="1" applyBorder="1" applyProtection="1">
      <protection locked="0"/>
    </xf>
    <xf numFmtId="164" fontId="3" fillId="0" borderId="28" xfId="0" applyNumberFormat="1" applyFont="1" applyBorder="1" applyProtection="1">
      <protection locked="0"/>
    </xf>
    <xf numFmtId="166" fontId="3" fillId="0" borderId="0" xfId="0" applyNumberFormat="1" applyFont="1" applyProtection="1">
      <protection locked="0"/>
    </xf>
    <xf numFmtId="0" fontId="17" fillId="5" borderId="14" xfId="0" applyFont="1" applyFill="1" applyBorder="1" applyAlignment="1" applyProtection="1">
      <alignment horizontal="center" vertical="top" wrapText="1"/>
      <protection locked="0"/>
    </xf>
    <xf numFmtId="0" fontId="3" fillId="0" borderId="28" xfId="0" applyFont="1" applyBorder="1" applyProtection="1">
      <protection locked="0"/>
    </xf>
    <xf numFmtId="0" fontId="18" fillId="0" borderId="0" xfId="0" applyFont="1" applyProtection="1">
      <protection locked="0"/>
    </xf>
    <xf numFmtId="164" fontId="18" fillId="0" borderId="0" xfId="0" applyNumberFormat="1" applyFont="1" applyProtection="1">
      <protection locked="0"/>
    </xf>
    <xf numFmtId="164" fontId="3" fillId="0" borderId="0" xfId="0" applyNumberFormat="1" applyFont="1" applyProtection="1">
      <protection locked="0"/>
    </xf>
    <xf numFmtId="43" fontId="3" fillId="0" borderId="0" xfId="1" applyFont="1" applyFill="1" applyProtection="1">
      <protection locked="0"/>
    </xf>
    <xf numFmtId="0" fontId="3" fillId="5" borderId="0" xfId="0" applyFont="1" applyFill="1" applyProtection="1">
      <protection locked="0"/>
    </xf>
    <xf numFmtId="164" fontId="3" fillId="5" borderId="0" xfId="0" applyNumberFormat="1" applyFont="1" applyFill="1" applyProtection="1">
      <protection locked="0"/>
    </xf>
    <xf numFmtId="0" fontId="14" fillId="7" borderId="14" xfId="0" applyFont="1" applyFill="1" applyBorder="1" applyAlignment="1" applyProtection="1">
      <alignment horizontal="center" vertical="top" wrapText="1"/>
      <protection locked="0"/>
    </xf>
    <xf numFmtId="43" fontId="3" fillId="6" borderId="14" xfId="1" applyFont="1" applyFill="1" applyBorder="1" applyAlignment="1" applyProtection="1">
      <alignment horizontal="right"/>
    </xf>
    <xf numFmtId="0" fontId="21" fillId="0" borderId="0" xfId="0" applyFont="1"/>
    <xf numFmtId="38" fontId="3" fillId="0" borderId="0" xfId="2" applyNumberFormat="1" applyFont="1" applyFill="1" applyProtection="1">
      <protection locked="0"/>
    </xf>
    <xf numFmtId="0" fontId="5" fillId="2" borderId="1" xfId="0" applyFont="1" applyFill="1" applyBorder="1" applyProtection="1">
      <protection locked="0"/>
    </xf>
    <xf numFmtId="0" fontId="5" fillId="2" borderId="0" xfId="0" applyFont="1" applyFill="1" applyProtection="1">
      <protection locked="0"/>
    </xf>
    <xf numFmtId="0" fontId="5" fillId="0" borderId="2" xfId="0" applyFont="1" applyBorder="1" applyProtection="1">
      <protection locked="0"/>
    </xf>
    <xf numFmtId="38" fontId="3" fillId="3" borderId="0" xfId="2" applyNumberFormat="1" applyFont="1" applyFill="1" applyProtection="1">
      <protection locked="0"/>
    </xf>
    <xf numFmtId="38" fontId="3" fillId="4" borderId="0" xfId="2" applyNumberFormat="1" applyFont="1" applyFill="1" applyProtection="1">
      <protection locked="0"/>
    </xf>
    <xf numFmtId="38" fontId="3" fillId="0" borderId="3" xfId="2" applyNumberFormat="1" applyFont="1" applyFill="1" applyBorder="1" applyProtection="1">
      <protection locked="0"/>
    </xf>
    <xf numFmtId="38" fontId="3" fillId="0" borderId="0" xfId="2" applyNumberFormat="1" applyFont="1" applyFill="1" applyAlignment="1" applyProtection="1">
      <alignment vertical="top" wrapText="1"/>
      <protection locked="0"/>
    </xf>
    <xf numFmtId="38" fontId="3" fillId="0" borderId="0" xfId="2" applyNumberFormat="1" applyFont="1" applyFill="1" applyAlignment="1" applyProtection="1">
      <alignment horizontal="left"/>
      <protection locked="0"/>
    </xf>
    <xf numFmtId="0" fontId="5" fillId="2" borderId="4" xfId="0" applyFont="1" applyFill="1" applyBorder="1" applyProtection="1">
      <protection locked="0"/>
    </xf>
    <xf numFmtId="0" fontId="5" fillId="0" borderId="5" xfId="0" applyFont="1" applyBorder="1" applyProtection="1">
      <protection locked="0"/>
    </xf>
    <xf numFmtId="38" fontId="3" fillId="5" borderId="0" xfId="2" applyNumberFormat="1" applyFont="1" applyFill="1" applyProtection="1">
      <protection locked="0"/>
    </xf>
    <xf numFmtId="0" fontId="5" fillId="2" borderId="6" xfId="0" applyFont="1" applyFill="1" applyBorder="1" applyProtection="1">
      <protection locked="0"/>
    </xf>
    <xf numFmtId="0" fontId="5" fillId="2" borderId="2" xfId="0" applyFont="1" applyFill="1" applyBorder="1" applyProtection="1">
      <protection locked="0"/>
    </xf>
    <xf numFmtId="0" fontId="5" fillId="0" borderId="7" xfId="0" applyFont="1" applyBorder="1" applyProtection="1">
      <protection locked="0"/>
    </xf>
    <xf numFmtId="38" fontId="3" fillId="0" borderId="0" xfId="2" applyNumberFormat="1" applyFont="1" applyFill="1" applyAlignment="1" applyProtection="1">
      <alignment vertical="center"/>
      <protection locked="0"/>
    </xf>
    <xf numFmtId="38" fontId="3" fillId="3" borderId="0" xfId="2" applyNumberFormat="1" applyFont="1" applyFill="1" applyAlignment="1" applyProtection="1">
      <alignment vertical="center"/>
      <protection locked="0"/>
    </xf>
    <xf numFmtId="38" fontId="3" fillId="4" borderId="0" xfId="2" applyNumberFormat="1" applyFont="1" applyFill="1" applyAlignment="1" applyProtection="1">
      <alignment vertical="center"/>
      <protection locked="0"/>
    </xf>
    <xf numFmtId="38" fontId="3" fillId="0" borderId="3" xfId="2" applyNumberFormat="1" applyFont="1" applyFill="1" applyBorder="1" applyAlignment="1" applyProtection="1">
      <alignment vertical="center"/>
      <protection locked="0"/>
    </xf>
    <xf numFmtId="38" fontId="3" fillId="0" borderId="0" xfId="2" applyNumberFormat="1" applyFont="1" applyFill="1" applyAlignment="1" applyProtection="1">
      <alignment horizontal="left" vertical="center"/>
      <protection locked="0"/>
    </xf>
    <xf numFmtId="0" fontId="3" fillId="0" borderId="18" xfId="0" applyFont="1" applyBorder="1" applyAlignment="1" applyProtection="1">
      <alignment horizontal="center"/>
      <protection locked="0"/>
    </xf>
    <xf numFmtId="0" fontId="3" fillId="0" borderId="19" xfId="4" applyFont="1" applyBorder="1" applyAlignment="1" applyProtection="1">
      <alignment horizontal="center" vertical="top"/>
      <protection locked="0"/>
    </xf>
    <xf numFmtId="0" fontId="3" fillId="0" borderId="15" xfId="5" applyFont="1" applyBorder="1" applyAlignment="1" applyProtection="1">
      <alignment horizontal="left" vertical="top"/>
      <protection locked="0"/>
    </xf>
    <xf numFmtId="0" fontId="3" fillId="0" borderId="15" xfId="5" applyFont="1" applyBorder="1" applyAlignment="1" applyProtection="1">
      <alignment horizontal="center" vertical="top"/>
      <protection locked="0"/>
    </xf>
    <xf numFmtId="0" fontId="3" fillId="0" borderId="16" xfId="0" applyFont="1" applyBorder="1" applyAlignment="1" applyProtection="1">
      <alignment horizontal="center" vertical="top"/>
      <protection locked="0"/>
    </xf>
    <xf numFmtId="164" fontId="3" fillId="6" borderId="14" xfId="1" applyNumberFormat="1" applyFont="1" applyFill="1" applyBorder="1" applyAlignment="1" applyProtection="1">
      <alignment horizontal="right"/>
      <protection locked="0"/>
    </xf>
    <xf numFmtId="164" fontId="15" fillId="8" borderId="14" xfId="1" applyNumberFormat="1" applyFont="1" applyFill="1" applyBorder="1" applyAlignment="1" applyProtection="1">
      <alignment horizontal="right"/>
      <protection locked="0"/>
    </xf>
    <xf numFmtId="0" fontId="3" fillId="0" borderId="19" xfId="5" applyFont="1" applyBorder="1" applyAlignment="1" applyProtection="1">
      <alignment horizontal="center" vertical="top"/>
      <protection locked="0"/>
    </xf>
    <xf numFmtId="164" fontId="3" fillId="0" borderId="14" xfId="1" applyNumberFormat="1" applyFont="1" applyFill="1" applyBorder="1" applyAlignment="1" applyProtection="1">
      <protection locked="0"/>
    </xf>
    <xf numFmtId="165" fontId="3" fillId="3" borderId="14" xfId="1" applyNumberFormat="1" applyFont="1" applyFill="1" applyBorder="1" applyAlignment="1" applyProtection="1">
      <protection locked="0"/>
    </xf>
    <xf numFmtId="165" fontId="3" fillId="0" borderId="14" xfId="1" applyNumberFormat="1" applyFont="1" applyFill="1" applyBorder="1" applyAlignment="1" applyProtection="1">
      <protection locked="0"/>
    </xf>
    <xf numFmtId="165" fontId="3" fillId="0" borderId="14" xfId="1" applyNumberFormat="1" applyFont="1" applyFill="1" applyBorder="1" applyAlignment="1" applyProtection="1">
      <alignment horizontal="center"/>
      <protection locked="0"/>
    </xf>
    <xf numFmtId="165" fontId="3" fillId="5" borderId="14" xfId="1" applyNumberFormat="1" applyFont="1" applyFill="1" applyBorder="1" applyAlignment="1" applyProtection="1">
      <alignment horizontal="center"/>
      <protection locked="0"/>
    </xf>
    <xf numFmtId="165" fontId="3" fillId="5" borderId="14" xfId="1" applyNumberFormat="1" applyFont="1" applyFill="1" applyBorder="1" applyAlignment="1" applyProtection="1">
      <protection locked="0"/>
    </xf>
    <xf numFmtId="165" fontId="15" fillId="0" borderId="14" xfId="1" applyNumberFormat="1" applyFont="1" applyFill="1" applyBorder="1" applyAlignment="1" applyProtection="1">
      <alignment horizontal="center"/>
      <protection locked="0"/>
    </xf>
    <xf numFmtId="165" fontId="3" fillId="4" borderId="14" xfId="1" applyNumberFormat="1" applyFont="1" applyFill="1" applyBorder="1" applyAlignment="1" applyProtection="1">
      <alignment horizontal="center"/>
      <protection locked="0"/>
    </xf>
    <xf numFmtId="165" fontId="15" fillId="0" borderId="20" xfId="1" applyNumberFormat="1" applyFont="1" applyFill="1" applyBorder="1" applyAlignment="1" applyProtection="1">
      <alignment horizontal="center"/>
      <protection locked="0"/>
    </xf>
    <xf numFmtId="165" fontId="3" fillId="3" borderId="18" xfId="1" applyNumberFormat="1" applyFont="1" applyFill="1" applyBorder="1" applyAlignment="1" applyProtection="1">
      <alignment horizontal="center"/>
      <protection locked="0"/>
    </xf>
    <xf numFmtId="165" fontId="3" fillId="3" borderId="14" xfId="1" applyNumberFormat="1" applyFont="1" applyFill="1" applyBorder="1" applyAlignment="1" applyProtection="1">
      <alignment horizontal="center"/>
      <protection locked="0"/>
    </xf>
    <xf numFmtId="165" fontId="15" fillId="5" borderId="14" xfId="1" applyNumberFormat="1" applyFont="1" applyFill="1" applyBorder="1" applyAlignment="1" applyProtection="1">
      <alignment horizontal="center"/>
      <protection locked="0"/>
    </xf>
    <xf numFmtId="166" fontId="3" fillId="3" borderId="14" xfId="0" applyNumberFormat="1" applyFont="1" applyFill="1" applyBorder="1" applyAlignment="1" applyProtection="1">
      <alignment horizontal="center"/>
      <protection locked="0"/>
    </xf>
    <xf numFmtId="0" fontId="3" fillId="13" borderId="3" xfId="0" applyFont="1" applyFill="1" applyBorder="1" applyAlignment="1" applyProtection="1">
      <alignment horizontal="left"/>
      <protection locked="0"/>
    </xf>
    <xf numFmtId="0" fontId="3" fillId="13" borderId="0" xfId="0" applyFont="1" applyFill="1" applyBorder="1" applyAlignment="1" applyProtection="1">
      <alignment horizontal="center"/>
      <protection locked="0"/>
    </xf>
    <xf numFmtId="164" fontId="3" fillId="13" borderId="31" xfId="1" applyNumberFormat="1" applyFont="1" applyFill="1" applyBorder="1" applyAlignment="1" applyProtection="1">
      <alignment horizontal="center"/>
      <protection locked="0"/>
    </xf>
    <xf numFmtId="0" fontId="3" fillId="13" borderId="0" xfId="0" applyFont="1" applyFill="1" applyAlignment="1" applyProtection="1">
      <alignment horizontal="center"/>
      <protection locked="0"/>
    </xf>
    <xf numFmtId="0" fontId="3" fillId="0" borderId="14" xfId="5" applyFont="1" applyBorder="1" applyAlignment="1" applyProtection="1">
      <alignment horizontal="left" vertical="top" wrapText="1"/>
      <protection locked="0"/>
    </xf>
    <xf numFmtId="164" fontId="15" fillId="6" borderId="14" xfId="1" applyNumberFormat="1" applyFont="1" applyFill="1" applyBorder="1" applyAlignment="1" applyProtection="1">
      <alignment horizontal="right"/>
      <protection locked="0"/>
    </xf>
    <xf numFmtId="0" fontId="3" fillId="0" borderId="14" xfId="5" applyFont="1" applyBorder="1" applyAlignment="1" applyProtection="1">
      <alignment horizontal="left" vertical="top"/>
      <protection locked="0"/>
    </xf>
    <xf numFmtId="0" fontId="3" fillId="0" borderId="14" xfId="5" applyFont="1" applyBorder="1" applyAlignment="1" applyProtection="1">
      <alignment horizontal="center" vertical="top"/>
      <protection locked="0"/>
    </xf>
    <xf numFmtId="0" fontId="3" fillId="0" borderId="14" xfId="0" applyFont="1" applyBorder="1" applyAlignment="1" applyProtection="1">
      <alignment horizontal="center"/>
      <protection locked="0"/>
    </xf>
    <xf numFmtId="0" fontId="3" fillId="0" borderId="14" xfId="4" applyFont="1" applyBorder="1" applyAlignment="1" applyProtection="1">
      <alignment horizontal="center" vertical="top"/>
      <protection locked="0"/>
    </xf>
    <xf numFmtId="0" fontId="3" fillId="0" borderId="14" xfId="0" applyFont="1" applyBorder="1" applyAlignment="1" applyProtection="1">
      <alignment horizontal="center" vertical="top"/>
      <protection locked="0"/>
    </xf>
    <xf numFmtId="0" fontId="3" fillId="10" borderId="21" xfId="0" applyFont="1" applyFill="1" applyBorder="1" applyAlignment="1" applyProtection="1">
      <alignment horizontal="center"/>
      <protection locked="0"/>
    </xf>
    <xf numFmtId="0" fontId="3" fillId="10" borderId="22" xfId="4" applyFont="1" applyFill="1" applyBorder="1" applyAlignment="1" applyProtection="1">
      <alignment horizontal="center" vertical="top"/>
      <protection locked="0"/>
    </xf>
    <xf numFmtId="0" fontId="3" fillId="10" borderId="23" xfId="5" applyFont="1" applyFill="1" applyBorder="1" applyAlignment="1" applyProtection="1">
      <alignment horizontal="left" vertical="top"/>
      <protection locked="0"/>
    </xf>
    <xf numFmtId="0" fontId="3" fillId="0" borderId="23" xfId="5" applyFont="1" applyBorder="1" applyAlignment="1" applyProtection="1">
      <alignment horizontal="left" vertical="top"/>
      <protection locked="0"/>
    </xf>
    <xf numFmtId="0" fontId="3" fillId="0" borderId="24" xfId="5" applyFont="1" applyBorder="1" applyAlignment="1" applyProtection="1">
      <alignment horizontal="left" vertical="top"/>
      <protection locked="0"/>
    </xf>
    <xf numFmtId="0" fontId="3" fillId="10" borderId="21" xfId="5" applyFont="1" applyFill="1" applyBorder="1" applyAlignment="1" applyProtection="1">
      <alignment horizontal="left" vertical="top"/>
      <protection locked="0"/>
    </xf>
    <xf numFmtId="0" fontId="3" fillId="10" borderId="33" xfId="5" applyFont="1" applyFill="1" applyBorder="1" applyAlignment="1" applyProtection="1">
      <alignment horizontal="left" vertical="top"/>
      <protection locked="0"/>
    </xf>
    <xf numFmtId="0" fontId="3" fillId="10" borderId="22" xfId="5" applyFont="1" applyFill="1" applyBorder="1" applyAlignment="1" applyProtection="1">
      <alignment horizontal="left" vertical="top"/>
      <protection locked="0"/>
    </xf>
    <xf numFmtId="0" fontId="15" fillId="0" borderId="25" xfId="0" applyFont="1" applyBorder="1" applyAlignment="1" applyProtection="1">
      <alignment horizontal="left"/>
      <protection locked="0"/>
    </xf>
    <xf numFmtId="0" fontId="15" fillId="0" borderId="26" xfId="4" applyFont="1" applyBorder="1" applyAlignment="1" applyProtection="1">
      <alignment horizontal="center" vertical="top"/>
      <protection locked="0"/>
    </xf>
    <xf numFmtId="0" fontId="15" fillId="0" borderId="26" xfId="5" applyFont="1" applyBorder="1" applyAlignment="1" applyProtection="1">
      <alignment horizontal="left" vertical="top"/>
      <protection locked="0"/>
    </xf>
    <xf numFmtId="0" fontId="15" fillId="0" borderId="26" xfId="5" applyFont="1" applyBorder="1" applyAlignment="1" applyProtection="1">
      <alignment horizontal="center" vertical="top"/>
      <protection locked="0"/>
    </xf>
    <xf numFmtId="0" fontId="15" fillId="0" borderId="26" xfId="0" applyFont="1" applyBorder="1" applyAlignment="1" applyProtection="1">
      <alignment horizontal="center" vertical="top"/>
      <protection locked="0"/>
    </xf>
    <xf numFmtId="164" fontId="15" fillId="6" borderId="26" xfId="1" applyNumberFormat="1" applyFont="1" applyFill="1" applyBorder="1" applyAlignment="1" applyProtection="1">
      <alignment horizontal="right"/>
      <protection locked="0"/>
    </xf>
    <xf numFmtId="164" fontId="15" fillId="0" borderId="26" xfId="1" applyNumberFormat="1" applyFont="1" applyFill="1" applyBorder="1" applyAlignment="1" applyProtection="1">
      <alignment horizontal="right"/>
      <protection locked="0"/>
    </xf>
    <xf numFmtId="0" fontId="15" fillId="0" borderId="0" xfId="0" applyFont="1" applyAlignment="1" applyProtection="1">
      <alignment horizontal="left"/>
      <protection locked="0"/>
    </xf>
    <xf numFmtId="164" fontId="15" fillId="0" borderId="30" xfId="1" applyNumberFormat="1" applyFont="1" applyFill="1" applyBorder="1" applyAlignment="1" applyProtection="1">
      <alignment horizontal="right"/>
      <protection locked="0"/>
    </xf>
    <xf numFmtId="0" fontId="15" fillId="0" borderId="0" xfId="0" applyFont="1" applyAlignment="1" applyProtection="1">
      <alignment horizontal="center"/>
      <protection locked="0"/>
    </xf>
    <xf numFmtId="0" fontId="3" fillId="0" borderId="0" xfId="4" applyFont="1" applyAlignment="1" applyProtection="1">
      <alignment horizontal="center" vertical="top"/>
      <protection locked="0"/>
    </xf>
    <xf numFmtId="0" fontId="3" fillId="0" borderId="0" xfId="5" applyFont="1" applyAlignment="1" applyProtection="1">
      <alignment horizontal="left" vertical="top"/>
      <protection locked="0"/>
    </xf>
    <xf numFmtId="0" fontId="3" fillId="0" borderId="0" xfId="5" applyFont="1" applyAlignment="1" applyProtection="1">
      <alignment horizontal="center" vertical="top"/>
      <protection locked="0"/>
    </xf>
    <xf numFmtId="0" fontId="3" fillId="0" borderId="0" xfId="0" applyFont="1" applyAlignment="1" applyProtection="1">
      <alignment horizontal="center" vertical="top"/>
      <protection locked="0"/>
    </xf>
    <xf numFmtId="165" fontId="15" fillId="0" borderId="0" xfId="1" applyNumberFormat="1" applyFont="1" applyFill="1" applyBorder="1" applyAlignment="1" applyProtection="1">
      <alignment horizontal="right"/>
      <protection locked="0"/>
    </xf>
    <xf numFmtId="165" fontId="3" fillId="0" borderId="0"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center"/>
      <protection locked="0"/>
    </xf>
    <xf numFmtId="164" fontId="3" fillId="0" borderId="0" xfId="1" applyNumberFormat="1" applyFont="1" applyFill="1" applyBorder="1" applyAlignment="1" applyProtection="1">
      <protection locked="0"/>
    </xf>
    <xf numFmtId="164" fontId="15" fillId="0" borderId="0" xfId="1" applyNumberFormat="1" applyFont="1" applyFill="1" applyBorder="1" applyAlignment="1" applyProtection="1">
      <alignment horizontal="center"/>
      <protection locked="0"/>
    </xf>
    <xf numFmtId="164" fontId="3" fillId="0" borderId="3" xfId="1" applyNumberFormat="1" applyFont="1" applyFill="1" applyBorder="1" applyAlignment="1" applyProtection="1">
      <alignment horizontal="center"/>
      <protection locked="0"/>
    </xf>
    <xf numFmtId="165" fontId="3" fillId="0" borderId="0" xfId="1" applyNumberFormat="1" applyFont="1" applyFill="1" applyBorder="1" applyAlignment="1" applyProtection="1">
      <alignment horizontal="center"/>
      <protection locked="0"/>
    </xf>
    <xf numFmtId="165" fontId="3" fillId="0" borderId="0" xfId="0" applyNumberFormat="1" applyFont="1" applyAlignment="1" applyProtection="1">
      <alignment horizontal="center"/>
      <protection locked="0"/>
    </xf>
    <xf numFmtId="0" fontId="0" fillId="0" borderId="27" xfId="0" applyBorder="1" applyProtection="1">
      <protection locked="0"/>
    </xf>
    <xf numFmtId="0" fontId="0" fillId="0" borderId="0" xfId="0" applyProtection="1">
      <protection locked="0"/>
    </xf>
    <xf numFmtId="166" fontId="3" fillId="0" borderId="0" xfId="0" applyNumberFormat="1" applyFont="1" applyAlignment="1" applyProtection="1">
      <alignment horizontal="center"/>
      <protection locked="0"/>
    </xf>
    <xf numFmtId="0" fontId="3" fillId="0" borderId="0" xfId="7" applyFont="1" applyAlignment="1" applyProtection="1">
      <alignment horizontal="left" vertical="top"/>
      <protection locked="0"/>
    </xf>
    <xf numFmtId="0" fontId="3" fillId="0" borderId="28" xfId="4" applyFont="1" applyBorder="1" applyAlignment="1" applyProtection="1">
      <alignment horizontal="center" vertical="top"/>
      <protection locked="0"/>
    </xf>
    <xf numFmtId="0" fontId="0" fillId="5" borderId="0" xfId="0" applyFill="1" applyProtection="1">
      <protection locked="0"/>
    </xf>
    <xf numFmtId="1" fontId="3" fillId="0" borderId="28" xfId="0" applyNumberFormat="1" applyFont="1" applyBorder="1" applyProtection="1">
      <protection locked="0"/>
    </xf>
    <xf numFmtId="0" fontId="11" fillId="0" borderId="0" xfId="0" applyFont="1" applyProtection="1">
      <protection locked="0"/>
    </xf>
    <xf numFmtId="0" fontId="3" fillId="0" borderId="0" xfId="0" applyFont="1" applyAlignment="1" applyProtection="1">
      <alignment horizontal="center" vertical="top" wrapText="1"/>
    </xf>
    <xf numFmtId="0" fontId="13" fillId="0" borderId="14" xfId="0" applyFont="1" applyBorder="1" applyAlignment="1" applyProtection="1">
      <alignment horizontal="center" vertical="top" wrapText="1"/>
    </xf>
    <xf numFmtId="0" fontId="13" fillId="7" borderId="14" xfId="0" applyFont="1" applyFill="1" applyBorder="1" applyAlignment="1" applyProtection="1">
      <alignment horizontal="center" vertical="top" wrapText="1"/>
    </xf>
    <xf numFmtId="0" fontId="3" fillId="0" borderId="14" xfId="3" applyFont="1" applyBorder="1" applyAlignment="1" applyProtection="1">
      <alignment horizontal="center" vertical="top" wrapText="1"/>
    </xf>
    <xf numFmtId="0" fontId="13" fillId="6" borderId="14" xfId="0" applyFont="1" applyFill="1" applyBorder="1" applyAlignment="1" applyProtection="1">
      <alignment horizontal="center" vertical="top" wrapText="1"/>
    </xf>
    <xf numFmtId="0" fontId="13" fillId="8" borderId="14" xfId="0" applyFont="1" applyFill="1" applyBorder="1" applyAlignment="1" applyProtection="1">
      <alignment horizontal="center" vertical="top" wrapText="1"/>
    </xf>
    <xf numFmtId="0" fontId="3" fillId="0" borderId="14" xfId="0" applyFont="1" applyBorder="1" applyAlignment="1" applyProtection="1">
      <alignment horizontal="left" vertical="top" wrapText="1"/>
    </xf>
    <xf numFmtId="0" fontId="13" fillId="0" borderId="15" xfId="0" applyFont="1" applyBorder="1" applyAlignment="1" applyProtection="1">
      <alignment horizontal="center" vertical="top" wrapText="1"/>
    </xf>
    <xf numFmtId="0" fontId="13" fillId="3" borderId="15" xfId="0" applyFont="1" applyFill="1" applyBorder="1" applyAlignment="1" applyProtection="1">
      <alignment horizontal="center" vertical="top" wrapText="1"/>
    </xf>
    <xf numFmtId="43" fontId="13" fillId="0" borderId="15" xfId="1" applyFont="1" applyFill="1" applyBorder="1" applyAlignment="1" applyProtection="1">
      <alignment horizontal="center" vertical="top" wrapText="1"/>
    </xf>
    <xf numFmtId="0" fontId="13" fillId="5" borderId="15" xfId="0" applyFont="1" applyFill="1" applyBorder="1" applyAlignment="1" applyProtection="1">
      <alignment horizontal="center" vertical="top" wrapText="1"/>
    </xf>
    <xf numFmtId="164" fontId="13" fillId="5" borderId="15" xfId="1" applyNumberFormat="1" applyFont="1" applyFill="1" applyBorder="1" applyAlignment="1" applyProtection="1">
      <alignment horizontal="center" vertical="top" wrapText="1"/>
    </xf>
    <xf numFmtId="165" fontId="13" fillId="3" borderId="15" xfId="1" applyNumberFormat="1" applyFont="1" applyFill="1" applyBorder="1" applyAlignment="1" applyProtection="1">
      <alignment horizontal="center" vertical="top" wrapText="1"/>
    </xf>
    <xf numFmtId="165" fontId="13" fillId="0" borderId="15" xfId="1" applyNumberFormat="1" applyFont="1" applyFill="1" applyBorder="1" applyAlignment="1" applyProtection="1">
      <alignment horizontal="center" vertical="top" wrapText="1"/>
    </xf>
    <xf numFmtId="0" fontId="13" fillId="4" borderId="15" xfId="0" applyFont="1" applyFill="1" applyBorder="1" applyAlignment="1" applyProtection="1">
      <alignment horizontal="center" vertical="top" wrapText="1"/>
    </xf>
    <xf numFmtId="0" fontId="13" fillId="3" borderId="17" xfId="0" applyFont="1" applyFill="1" applyBorder="1" applyAlignment="1" applyProtection="1">
      <alignment horizontal="center" vertical="top" wrapText="1"/>
    </xf>
    <xf numFmtId="0" fontId="3" fillId="3" borderId="14" xfId="0" applyFont="1" applyFill="1" applyBorder="1" applyAlignment="1" applyProtection="1">
      <alignment horizontal="center" vertical="top" wrapText="1"/>
    </xf>
    <xf numFmtId="0" fontId="3" fillId="0" borderId="0" xfId="0" applyFont="1" applyAlignment="1" applyProtection="1">
      <alignment horizontal="center"/>
    </xf>
    <xf numFmtId="0" fontId="3" fillId="0" borderId="18" xfId="0" applyFont="1" applyBorder="1" applyAlignment="1" applyProtection="1">
      <alignment horizontal="center"/>
    </xf>
    <xf numFmtId="0" fontId="3" fillId="0" borderId="19" xfId="4" applyFont="1" applyBorder="1" applyAlignment="1" applyProtection="1">
      <alignment horizontal="center" vertical="top"/>
    </xf>
    <xf numFmtId="0" fontId="3" fillId="0" borderId="15" xfId="0" applyFont="1" applyBorder="1" applyAlignment="1" applyProtection="1">
      <alignment vertical="top"/>
    </xf>
    <xf numFmtId="0" fontId="3" fillId="0" borderId="15" xfId="5" applyFont="1" applyBorder="1" applyAlignment="1" applyProtection="1">
      <alignment horizontal="left" vertical="top"/>
    </xf>
    <xf numFmtId="0" fontId="3" fillId="0" borderId="15" xfId="5" applyFont="1" applyBorder="1" applyAlignment="1" applyProtection="1">
      <alignment horizontal="center" vertical="top"/>
    </xf>
    <xf numFmtId="0" fontId="3" fillId="0" borderId="16" xfId="0" applyFont="1" applyBorder="1" applyAlignment="1" applyProtection="1">
      <alignment horizontal="center" vertical="top"/>
    </xf>
    <xf numFmtId="164" fontId="3" fillId="7" borderId="15" xfId="1" applyNumberFormat="1" applyFont="1" applyFill="1" applyBorder="1" applyAlignment="1" applyProtection="1"/>
    <xf numFmtId="0" fontId="3" fillId="0" borderId="19" xfId="5" applyFont="1" applyBorder="1" applyAlignment="1" applyProtection="1">
      <alignment horizontal="center" vertical="top"/>
    </xf>
    <xf numFmtId="165" fontId="3" fillId="3" borderId="14" xfId="1" applyNumberFormat="1" applyFont="1" applyFill="1" applyBorder="1" applyAlignment="1" applyProtection="1"/>
    <xf numFmtId="165" fontId="3" fillId="0" borderId="14" xfId="1" applyNumberFormat="1" applyFont="1" applyFill="1" applyBorder="1" applyAlignment="1" applyProtection="1"/>
    <xf numFmtId="165" fontId="3" fillId="0" borderId="14" xfId="1" applyNumberFormat="1" applyFont="1" applyFill="1" applyBorder="1" applyAlignment="1" applyProtection="1">
      <alignment horizontal="center"/>
    </xf>
    <xf numFmtId="165" fontId="3" fillId="5" borderId="14" xfId="1" applyNumberFormat="1" applyFont="1" applyFill="1" applyBorder="1" applyAlignment="1" applyProtection="1">
      <alignment horizontal="center"/>
    </xf>
    <xf numFmtId="165" fontId="3" fillId="5" borderId="14" xfId="1" applyNumberFormat="1" applyFont="1" applyFill="1" applyBorder="1" applyAlignment="1" applyProtection="1"/>
    <xf numFmtId="165" fontId="3" fillId="5" borderId="14" xfId="1" applyNumberFormat="1" applyFont="1" applyFill="1" applyBorder="1" applyAlignment="1" applyProtection="1">
      <alignment horizontal="center" vertical="top" wrapText="1"/>
    </xf>
    <xf numFmtId="165" fontId="3" fillId="3" borderId="14" xfId="1" applyNumberFormat="1" applyFont="1" applyFill="1" applyBorder="1" applyAlignment="1" applyProtection="1">
      <alignment horizontal="center" vertical="top" wrapText="1"/>
    </xf>
    <xf numFmtId="165" fontId="15" fillId="0" borderId="14" xfId="1" applyNumberFormat="1" applyFont="1" applyFill="1" applyBorder="1" applyAlignment="1" applyProtection="1">
      <alignment horizontal="center"/>
    </xf>
    <xf numFmtId="165" fontId="3" fillId="4" borderId="14" xfId="1" applyNumberFormat="1" applyFont="1" applyFill="1" applyBorder="1" applyAlignment="1" applyProtection="1">
      <alignment horizontal="center"/>
    </xf>
    <xf numFmtId="165" fontId="3" fillId="3" borderId="18" xfId="1" applyNumberFormat="1" applyFont="1" applyFill="1" applyBorder="1" applyAlignment="1" applyProtection="1">
      <alignment horizontal="center"/>
    </xf>
    <xf numFmtId="165" fontId="3" fillId="3" borderId="14" xfId="1" applyNumberFormat="1" applyFont="1" applyFill="1" applyBorder="1" applyAlignment="1" applyProtection="1">
      <alignment horizontal="center"/>
    </xf>
    <xf numFmtId="165" fontId="15" fillId="5" borderId="14" xfId="1" applyNumberFormat="1" applyFont="1" applyFill="1" applyBorder="1" applyAlignment="1" applyProtection="1">
      <alignment horizontal="center"/>
    </xf>
    <xf numFmtId="165" fontId="3" fillId="9" borderId="14" xfId="1" applyNumberFormat="1" applyFont="1" applyFill="1" applyBorder="1" applyAlignment="1" applyProtection="1">
      <alignment horizontal="center"/>
    </xf>
    <xf numFmtId="166" fontId="3" fillId="3" borderId="14" xfId="0" applyNumberFormat="1" applyFont="1" applyFill="1" applyBorder="1" applyAlignment="1" applyProtection="1">
      <alignment horizontal="center"/>
    </xf>
    <xf numFmtId="0" fontId="3" fillId="0" borderId="0" xfId="0" applyFont="1" applyAlignment="1" applyProtection="1">
      <alignment horizontal="left"/>
    </xf>
    <xf numFmtId="165" fontId="13" fillId="5" borderId="14" xfId="1" applyNumberFormat="1" applyFont="1" applyFill="1" applyBorder="1" applyAlignment="1" applyProtection="1">
      <alignment horizontal="center" vertical="top" wrapText="1"/>
    </xf>
    <xf numFmtId="0" fontId="5" fillId="2" borderId="1" xfId="0" applyFont="1" applyFill="1" applyBorder="1" applyProtection="1"/>
    <xf numFmtId="0" fontId="5" fillId="2" borderId="0" xfId="0" applyFont="1" applyFill="1" applyProtection="1"/>
    <xf numFmtId="0" fontId="5" fillId="0" borderId="2" xfId="0" applyFont="1" applyBorder="1" applyProtection="1"/>
    <xf numFmtId="0" fontId="5" fillId="2" borderId="4" xfId="0" applyFont="1" applyFill="1" applyBorder="1" applyProtection="1"/>
    <xf numFmtId="0" fontId="5" fillId="0" borderId="5" xfId="0" applyFont="1" applyBorder="1" applyProtection="1"/>
    <xf numFmtId="0" fontId="5" fillId="2" borderId="6" xfId="0" applyFont="1" applyFill="1" applyBorder="1" applyProtection="1"/>
    <xf numFmtId="0" fontId="5" fillId="2" borderId="2" xfId="0" applyFont="1" applyFill="1" applyBorder="1" applyProtection="1"/>
    <xf numFmtId="0" fontId="5" fillId="0" borderId="7" xfId="0" applyFont="1" applyBorder="1" applyProtection="1"/>
    <xf numFmtId="0" fontId="3" fillId="0" borderId="0" xfId="0" applyFont="1" applyProtection="1"/>
    <xf numFmtId="0" fontId="5" fillId="2" borderId="8" xfId="0" applyFont="1" applyFill="1" applyBorder="1" applyProtection="1"/>
    <xf numFmtId="0" fontId="5" fillId="2" borderId="8" xfId="0" applyFont="1" applyFill="1" applyBorder="1" applyAlignment="1" applyProtection="1">
      <alignment horizontal="center"/>
    </xf>
    <xf numFmtId="0" fontId="3" fillId="3" borderId="0" xfId="0" applyFont="1" applyFill="1" applyProtection="1"/>
    <xf numFmtId="0" fontId="3" fillId="4" borderId="0" xfId="0" applyFont="1" applyFill="1" applyProtection="1"/>
    <xf numFmtId="0" fontId="3" fillId="0" borderId="3" xfId="0" applyFont="1" applyBorder="1" applyProtection="1"/>
    <xf numFmtId="0" fontId="3" fillId="0" borderId="0" xfId="0" applyFont="1" applyAlignment="1" applyProtection="1">
      <alignment vertical="top" wrapText="1"/>
    </xf>
    <xf numFmtId="0" fontId="8" fillId="6" borderId="0" xfId="0" applyFont="1" applyFill="1" applyAlignment="1" applyProtection="1">
      <alignment horizontal="center"/>
    </xf>
    <xf numFmtId="0" fontId="9" fillId="6" borderId="0" xfId="0" applyFont="1" applyFill="1" applyAlignment="1" applyProtection="1">
      <alignment horizontal="center"/>
    </xf>
    <xf numFmtId="0" fontId="10" fillId="0" borderId="0" xfId="0" applyFont="1" applyAlignment="1" applyProtection="1">
      <alignment wrapText="1"/>
    </xf>
    <xf numFmtId="0" fontId="10" fillId="7" borderId="0" xfId="0" applyFont="1" applyFill="1" applyAlignment="1" applyProtection="1">
      <alignment wrapText="1"/>
    </xf>
    <xf numFmtId="0" fontId="3" fillId="7" borderId="0" xfId="0" applyFont="1" applyFill="1" applyAlignment="1" applyProtection="1">
      <alignment horizontal="center" vertical="center"/>
    </xf>
    <xf numFmtId="0" fontId="3" fillId="6" borderId="0" xfId="0" applyFont="1" applyFill="1" applyAlignment="1" applyProtection="1">
      <alignment horizontal="center" vertical="center"/>
    </xf>
    <xf numFmtId="0" fontId="3" fillId="6" borderId="0" xfId="0" applyFont="1" applyFill="1" applyAlignment="1" applyProtection="1">
      <alignment horizontal="center" wrapText="1"/>
    </xf>
    <xf numFmtId="0" fontId="11" fillId="6" borderId="3" xfId="0" applyFont="1" applyFill="1" applyBorder="1" applyAlignment="1" applyProtection="1">
      <alignment horizontal="center" vertical="center"/>
    </xf>
    <xf numFmtId="0" fontId="11" fillId="6" borderId="0" xfId="0" applyFont="1" applyFill="1" applyBorder="1" applyAlignment="1" applyProtection="1">
      <alignment horizontal="center" vertical="center"/>
    </xf>
    <xf numFmtId="0" fontId="11" fillId="6" borderId="31" xfId="0" applyFont="1" applyFill="1" applyBorder="1" applyAlignment="1" applyProtection="1">
      <alignment horizontal="center" vertical="center"/>
    </xf>
    <xf numFmtId="0" fontId="11" fillId="6" borderId="0" xfId="0" applyFont="1" applyFill="1" applyAlignment="1" applyProtection="1">
      <alignment horizontal="center" wrapText="1"/>
    </xf>
    <xf numFmtId="0" fontId="12" fillId="0" borderId="14" xfId="0" applyFont="1" applyBorder="1" applyAlignment="1" applyProtection="1">
      <alignment horizontal="center" vertical="top" wrapText="1"/>
    </xf>
    <xf numFmtId="0" fontId="12" fillId="0" borderId="0" xfId="0" applyFont="1" applyAlignment="1" applyProtection="1">
      <alignment horizontal="center" vertical="top" wrapText="1"/>
    </xf>
    <xf numFmtId="0" fontId="13" fillId="5" borderId="16" xfId="0" applyFont="1" applyFill="1" applyBorder="1" applyAlignment="1" applyProtection="1">
      <alignment horizontal="center" vertical="top" wrapText="1"/>
    </xf>
    <xf numFmtId="0" fontId="14" fillId="6" borderId="14" xfId="0" applyFont="1" applyFill="1" applyBorder="1" applyAlignment="1" applyProtection="1">
      <alignment horizontal="center" vertical="top" wrapText="1"/>
    </xf>
    <xf numFmtId="0" fontId="14" fillId="8" borderId="32" xfId="0" applyFont="1" applyFill="1" applyBorder="1" applyAlignment="1" applyProtection="1">
      <alignment horizontal="center" vertical="top" wrapText="1"/>
    </xf>
    <xf numFmtId="0" fontId="14" fillId="6" borderId="29" xfId="0" applyFont="1" applyFill="1" applyBorder="1" applyAlignment="1" applyProtection="1">
      <alignment horizontal="center" vertical="top" wrapText="1"/>
    </xf>
    <xf numFmtId="0" fontId="11" fillId="0" borderId="0" xfId="0" applyFont="1" applyProtection="1"/>
    <xf numFmtId="0" fontId="11" fillId="0" borderId="0" xfId="0" applyFont="1" applyAlignment="1" applyProtection="1">
      <alignment horizontal="center"/>
    </xf>
    <xf numFmtId="164" fontId="3" fillId="5" borderId="14" xfId="1" applyNumberFormat="1" applyFont="1" applyFill="1" applyBorder="1" applyAlignment="1" applyProtection="1"/>
    <xf numFmtId="165" fontId="3" fillId="5" borderId="20" xfId="1" applyNumberFormat="1" applyFont="1" applyFill="1" applyBorder="1" applyAlignment="1" applyProtection="1">
      <alignment horizontal="center"/>
    </xf>
    <xf numFmtId="0" fontId="3" fillId="13" borderId="3" xfId="0" applyFont="1" applyFill="1" applyBorder="1" applyAlignment="1" applyProtection="1">
      <alignment horizontal="left"/>
    </xf>
    <xf numFmtId="0" fontId="3" fillId="13" borderId="0" xfId="0" applyFont="1" applyFill="1" applyBorder="1" applyAlignment="1" applyProtection="1">
      <alignment horizontal="center"/>
    </xf>
    <xf numFmtId="164" fontId="3" fillId="13" borderId="31" xfId="1" applyNumberFormat="1" applyFont="1" applyFill="1" applyBorder="1" applyAlignment="1" applyProtection="1">
      <alignment horizontal="center"/>
    </xf>
    <xf numFmtId="164" fontId="3" fillId="13" borderId="0" xfId="0" applyNumberFormat="1" applyFont="1" applyFill="1" applyAlignment="1" applyProtection="1">
      <alignment horizontal="center"/>
    </xf>
    <xf numFmtId="0" fontId="3" fillId="13" borderId="0" xfId="0" applyFont="1" applyFill="1" applyAlignment="1" applyProtection="1">
      <alignment horizontal="center"/>
    </xf>
    <xf numFmtId="165" fontId="3" fillId="10" borderId="20" xfId="1" applyNumberFormat="1" applyFont="1" applyFill="1" applyBorder="1" applyAlignment="1" applyProtection="1">
      <alignment horizontal="center"/>
    </xf>
    <xf numFmtId="0" fontId="16" fillId="0" borderId="0" xfId="0" applyFont="1" applyAlignment="1" applyProtection="1">
      <alignment horizontal="left" wrapText="1"/>
    </xf>
    <xf numFmtId="0" fontId="3" fillId="0" borderId="14" xfId="0" applyFont="1" applyBorder="1" applyAlignment="1" applyProtection="1">
      <alignment vertical="top"/>
    </xf>
    <xf numFmtId="0" fontId="3" fillId="0" borderId="0" xfId="4" applyFont="1" applyAlignment="1" applyProtection="1">
      <alignment horizontal="center" vertical="top"/>
    </xf>
    <xf numFmtId="0" fontId="3" fillId="0" borderId="0" xfId="0" applyFont="1" applyAlignment="1" applyProtection="1">
      <alignment vertical="top"/>
    </xf>
    <xf numFmtId="0" fontId="3" fillId="0" borderId="0" xfId="5" applyFont="1" applyAlignment="1" applyProtection="1">
      <alignment horizontal="left" vertical="top"/>
    </xf>
    <xf numFmtId="0" fontId="3" fillId="0" borderId="0" xfId="5" applyFont="1" applyAlignment="1" applyProtection="1">
      <alignment horizontal="center" vertical="top"/>
    </xf>
    <xf numFmtId="0" fontId="3" fillId="0" borderId="0" xfId="0" applyFont="1" applyAlignment="1" applyProtection="1">
      <alignment horizontal="center" vertical="top"/>
    </xf>
    <xf numFmtId="165" fontId="3" fillId="0" borderId="0" xfId="1" applyNumberFormat="1" applyFont="1" applyFill="1" applyBorder="1" applyAlignment="1" applyProtection="1"/>
    <xf numFmtId="164" fontId="3" fillId="0" borderId="0" xfId="1" applyNumberFormat="1" applyFont="1" applyFill="1" applyBorder="1" applyAlignment="1" applyProtection="1"/>
    <xf numFmtId="43" fontId="3" fillId="0" borderId="0" xfId="1" applyFont="1" applyFill="1" applyBorder="1" applyAlignment="1" applyProtection="1"/>
    <xf numFmtId="164" fontId="3" fillId="0" borderId="0" xfId="1" applyNumberFormat="1" applyFont="1" applyFill="1" applyBorder="1" applyAlignment="1" applyProtection="1">
      <alignment horizontal="center"/>
    </xf>
    <xf numFmtId="164" fontId="15" fillId="0" borderId="0" xfId="1" applyNumberFormat="1" applyFont="1" applyFill="1" applyBorder="1" applyAlignment="1" applyProtection="1">
      <alignment horizontal="center"/>
    </xf>
    <xf numFmtId="164" fontId="3" fillId="0" borderId="3" xfId="1" applyNumberFormat="1" applyFont="1" applyFill="1" applyBorder="1" applyAlignment="1" applyProtection="1">
      <alignment horizontal="center"/>
    </xf>
    <xf numFmtId="165" fontId="3" fillId="0" borderId="0" xfId="1" applyNumberFormat="1" applyFont="1" applyFill="1" applyBorder="1" applyAlignment="1" applyProtection="1">
      <alignment horizontal="center"/>
    </xf>
    <xf numFmtId="165" fontId="3" fillId="0" borderId="0" xfId="1" applyNumberFormat="1" applyFont="1" applyFill="1" applyBorder="1" applyAlignment="1" applyProtection="1">
      <alignment vertical="top" wrapText="1"/>
    </xf>
    <xf numFmtId="43" fontId="3" fillId="0" borderId="0" xfId="1" applyFont="1" applyFill="1" applyBorder="1" applyAlignment="1" applyProtection="1">
      <alignment horizontal="center"/>
    </xf>
    <xf numFmtId="165" fontId="3" fillId="0" borderId="0" xfId="0" applyNumberFormat="1" applyFont="1" applyAlignment="1" applyProtection="1">
      <alignment horizontal="center"/>
    </xf>
    <xf numFmtId="43" fontId="3" fillId="0" borderId="0" xfId="1" applyFont="1" applyFill="1" applyBorder="1" applyProtection="1"/>
    <xf numFmtId="164" fontId="3" fillId="0" borderId="0" xfId="1" applyNumberFormat="1" applyFont="1" applyFill="1" applyBorder="1" applyProtection="1"/>
    <xf numFmtId="0" fontId="15" fillId="11" borderId="14" xfId="0" applyFont="1" applyFill="1" applyBorder="1" applyAlignment="1" applyProtection="1">
      <alignment horizontal="center" vertical="top" wrapText="1"/>
    </xf>
    <xf numFmtId="0" fontId="3" fillId="0" borderId="0" xfId="0" applyFont="1" applyAlignment="1" applyProtection="1">
      <alignment horizontal="left" wrapText="1"/>
    </xf>
    <xf numFmtId="0" fontId="3" fillId="0" borderId="0" xfId="0" applyFont="1" applyAlignment="1" applyProtection="1">
      <alignment wrapText="1"/>
    </xf>
    <xf numFmtId="164" fontId="3" fillId="0" borderId="0" xfId="1" applyNumberFormat="1" applyFont="1" applyFill="1" applyBorder="1" applyAlignment="1" applyProtection="1">
      <alignment wrapText="1"/>
    </xf>
    <xf numFmtId="165" fontId="3" fillId="0" borderId="0" xfId="1" applyNumberFormat="1" applyFont="1" applyFill="1" applyBorder="1" applyProtection="1"/>
    <xf numFmtId="0" fontId="3" fillId="0" borderId="14" xfId="6" applyFont="1" applyBorder="1" applyAlignment="1" applyProtection="1">
      <alignment vertical="top"/>
    </xf>
    <xf numFmtId="0" fontId="3" fillId="0" borderId="23" xfId="0" applyFont="1" applyBorder="1" applyAlignment="1" applyProtection="1">
      <alignment vertical="top"/>
    </xf>
    <xf numFmtId="0" fontId="0" fillId="0" borderId="27" xfId="0" applyBorder="1" applyProtection="1"/>
    <xf numFmtId="0" fontId="3" fillId="0" borderId="27" xfId="0" applyFont="1" applyBorder="1" applyProtection="1"/>
    <xf numFmtId="164" fontId="3" fillId="0" borderId="27" xfId="1" applyNumberFormat="1" applyFont="1" applyFill="1" applyBorder="1" applyProtection="1"/>
    <xf numFmtId="0" fontId="0" fillId="0" borderId="0" xfId="0" applyProtection="1"/>
    <xf numFmtId="164" fontId="3" fillId="0" borderId="28" xfId="0" applyNumberFormat="1" applyFont="1" applyBorder="1" applyProtection="1"/>
    <xf numFmtId="166" fontId="3" fillId="0" borderId="0" xfId="0" applyNumberFormat="1" applyFont="1" applyProtection="1"/>
    <xf numFmtId="0" fontId="17" fillId="5" borderId="14" xfId="0" applyFont="1" applyFill="1" applyBorder="1" applyAlignment="1" applyProtection="1">
      <alignment horizontal="center" vertical="top" wrapText="1"/>
    </xf>
    <xf numFmtId="0" fontId="14" fillId="8" borderId="14" xfId="0" applyFont="1" applyFill="1" applyBorder="1" applyAlignment="1" applyProtection="1">
      <alignment horizontal="center" vertical="top" wrapText="1"/>
    </xf>
    <xf numFmtId="0" fontId="3" fillId="5" borderId="0" xfId="0" applyFont="1" applyFill="1" applyProtection="1"/>
    <xf numFmtId="166" fontId="3" fillId="0" borderId="0" xfId="0" applyNumberFormat="1" applyFont="1" applyAlignment="1" applyProtection="1">
      <alignment horizontal="center"/>
    </xf>
    <xf numFmtId="0" fontId="3" fillId="0" borderId="0" xfId="7" applyFont="1" applyAlignment="1" applyProtection="1">
      <alignment horizontal="left" vertical="top"/>
    </xf>
    <xf numFmtId="0" fontId="3" fillId="0" borderId="28" xfId="0" applyFont="1" applyBorder="1" applyProtection="1"/>
    <xf numFmtId="0" fontId="3" fillId="0" borderId="28" xfId="4" applyFont="1" applyBorder="1" applyAlignment="1" applyProtection="1">
      <alignment horizontal="center" vertical="top"/>
    </xf>
    <xf numFmtId="0" fontId="18" fillId="0" borderId="0" xfId="0" applyFont="1" applyProtection="1"/>
    <xf numFmtId="164" fontId="18" fillId="0" borderId="0" xfId="0" applyNumberFormat="1" applyFont="1" applyProtection="1"/>
    <xf numFmtId="164" fontId="3" fillId="0" borderId="0" xfId="0" applyNumberFormat="1" applyFont="1" applyProtection="1"/>
    <xf numFmtId="43" fontId="3" fillId="0" borderId="0" xfId="1" applyFont="1" applyFill="1" applyProtection="1"/>
    <xf numFmtId="0" fontId="0" fillId="5" borderId="0" xfId="0" applyFill="1" applyProtection="1"/>
    <xf numFmtId="164" fontId="3" fillId="5" borderId="0" xfId="0" applyNumberFormat="1" applyFont="1" applyFill="1" applyProtection="1"/>
    <xf numFmtId="1" fontId="3" fillId="0" borderId="28" xfId="0" applyNumberFormat="1" applyFont="1" applyBorder="1" applyProtection="1"/>
    <xf numFmtId="0" fontId="14" fillId="7" borderId="14" xfId="0" applyFont="1" applyFill="1" applyBorder="1" applyAlignment="1" applyProtection="1">
      <alignment horizontal="center" vertical="top" wrapText="1"/>
    </xf>
    <xf numFmtId="0" fontId="15" fillId="0" borderId="14" xfId="0" applyFont="1" applyBorder="1" applyAlignment="1" applyProtection="1">
      <alignment horizontal="center" vertical="top" wrapText="1"/>
    </xf>
    <xf numFmtId="0" fontId="17" fillId="11" borderId="14" xfId="0" applyFont="1" applyFill="1" applyBorder="1" applyAlignment="1" applyProtection="1">
      <alignment horizontal="center" vertical="top" wrapText="1"/>
    </xf>
    <xf numFmtId="165" fontId="3" fillId="5" borderId="0" xfId="1" applyNumberFormat="1" applyFont="1" applyFill="1" applyProtection="1"/>
    <xf numFmtId="0" fontId="11" fillId="0" borderId="0" xfId="0" applyFont="1" applyAlignment="1" applyProtection="1">
      <alignment horizontal="center"/>
      <protection locked="0"/>
    </xf>
    <xf numFmtId="164" fontId="3" fillId="5" borderId="14" xfId="1" applyNumberFormat="1" applyFont="1" applyFill="1" applyBorder="1" applyAlignment="1" applyProtection="1">
      <protection locked="0"/>
    </xf>
    <xf numFmtId="165" fontId="3" fillId="5" borderId="20" xfId="1" applyNumberFormat="1" applyFont="1" applyFill="1" applyBorder="1" applyAlignment="1" applyProtection="1">
      <alignment horizontal="center"/>
      <protection locked="0"/>
    </xf>
    <xf numFmtId="0" fontId="16" fillId="0" borderId="0" xfId="0" applyFont="1" applyAlignment="1" applyProtection="1">
      <alignment wrapText="1"/>
      <protection locked="0"/>
    </xf>
    <xf numFmtId="0" fontId="3" fillId="10" borderId="24" xfId="5" applyFont="1" applyFill="1" applyBorder="1" applyAlignment="1" applyProtection="1">
      <alignment horizontal="left" vertical="top"/>
      <protection locked="0"/>
    </xf>
    <xf numFmtId="43" fontId="3" fillId="0" borderId="0" xfId="1" applyFont="1" applyFill="1" applyBorder="1" applyAlignment="1" applyProtection="1">
      <protection locked="0"/>
    </xf>
    <xf numFmtId="165" fontId="3" fillId="0" borderId="0" xfId="1" applyNumberFormat="1" applyFont="1" applyFill="1" applyBorder="1" applyAlignment="1" applyProtection="1">
      <alignment vertical="top" wrapText="1"/>
      <protection locked="0"/>
    </xf>
    <xf numFmtId="43" fontId="3" fillId="0" borderId="0" xfId="1" applyFont="1" applyFill="1" applyBorder="1" applyAlignment="1" applyProtection="1">
      <alignment horizontal="center"/>
      <protection locked="0"/>
    </xf>
    <xf numFmtId="0" fontId="14" fillId="14" borderId="18" xfId="0" applyFont="1" applyFill="1" applyBorder="1" applyAlignment="1" applyProtection="1">
      <alignment horizontal="center" vertical="top" wrapText="1"/>
    </xf>
    <xf numFmtId="0" fontId="14" fillId="14" borderId="14" xfId="0" applyFont="1" applyFill="1" applyBorder="1" applyAlignment="1" applyProtection="1">
      <alignment horizontal="center" vertical="top" wrapText="1"/>
    </xf>
    <xf numFmtId="0" fontId="23" fillId="0" borderId="0" xfId="0" applyFont="1"/>
    <xf numFmtId="0" fontId="24" fillId="13" borderId="0" xfId="0" applyFont="1" applyFill="1" applyBorder="1" applyAlignment="1" applyProtection="1">
      <alignment horizontal="center"/>
    </xf>
    <xf numFmtId="164" fontId="24" fillId="13" borderId="31" xfId="1" applyNumberFormat="1" applyFont="1" applyFill="1" applyBorder="1" applyAlignment="1" applyProtection="1">
      <alignment horizontal="center"/>
    </xf>
    <xf numFmtId="164" fontId="24" fillId="13" borderId="0" xfId="0" applyNumberFormat="1" applyFont="1" applyFill="1" applyAlignment="1" applyProtection="1">
      <alignment horizontal="center"/>
    </xf>
    <xf numFmtId="0" fontId="24" fillId="13" borderId="0" xfId="0" applyFont="1" applyFill="1" applyAlignment="1" applyProtection="1">
      <alignment horizontal="center"/>
    </xf>
    <xf numFmtId="0" fontId="24" fillId="13" borderId="3" xfId="0" applyFont="1" applyFill="1" applyBorder="1" applyAlignment="1" applyProtection="1">
      <alignment horizontal="center"/>
    </xf>
    <xf numFmtId="0" fontId="3" fillId="0" borderId="0" xfId="0" applyFont="1" applyAlignment="1" applyProtection="1">
      <alignment horizontal="center"/>
    </xf>
    <xf numFmtId="164" fontId="3" fillId="13" borderId="0" xfId="1" applyNumberFormat="1" applyFont="1" applyFill="1" applyBorder="1" applyAlignment="1" applyProtection="1">
      <alignment horizontal="center"/>
    </xf>
    <xf numFmtId="0" fontId="3" fillId="0" borderId="0" xfId="0" applyFont="1" applyAlignment="1" applyProtection="1">
      <alignment horizontal="center"/>
    </xf>
    <xf numFmtId="0" fontId="13" fillId="0" borderId="16" xfId="0" applyFont="1" applyBorder="1" applyAlignment="1" applyProtection="1">
      <alignment horizontal="center" vertical="top" wrapText="1"/>
      <protection locked="0"/>
    </xf>
    <xf numFmtId="0" fontId="3" fillId="0" borderId="0" xfId="0" applyFont="1" applyAlignment="1">
      <alignment horizontal="center"/>
    </xf>
    <xf numFmtId="0" fontId="3" fillId="0" borderId="18" xfId="0" applyFont="1" applyBorder="1" applyAlignment="1">
      <alignment horizontal="center"/>
    </xf>
    <xf numFmtId="0" fontId="3" fillId="0" borderId="19" xfId="4" applyFont="1" applyBorder="1" applyAlignment="1">
      <alignment horizontal="center" vertical="top"/>
    </xf>
    <xf numFmtId="0" fontId="3" fillId="0" borderId="15" xfId="5" applyFont="1" applyBorder="1" applyAlignment="1">
      <alignment horizontal="left" vertical="top"/>
    </xf>
    <xf numFmtId="0" fontId="3" fillId="0" borderId="15" xfId="5" applyFont="1" applyBorder="1" applyAlignment="1">
      <alignment horizontal="center" vertical="top"/>
    </xf>
    <xf numFmtId="0" fontId="3" fillId="0" borderId="16" xfId="0" applyFont="1" applyBorder="1" applyAlignment="1">
      <alignment horizontal="center" vertical="top"/>
    </xf>
    <xf numFmtId="0" fontId="3" fillId="0" borderId="19" xfId="5" applyFont="1" applyBorder="1" applyAlignment="1">
      <alignment horizontal="center" vertical="top"/>
    </xf>
    <xf numFmtId="164" fontId="3" fillId="0" borderId="14" xfId="1" applyNumberFormat="1" applyFont="1" applyFill="1" applyBorder="1" applyAlignment="1"/>
    <xf numFmtId="165" fontId="3" fillId="3" borderId="14" xfId="1" applyNumberFormat="1" applyFont="1" applyFill="1" applyBorder="1" applyAlignment="1"/>
    <xf numFmtId="165" fontId="3" fillId="0" borderId="14" xfId="1" applyNumberFormat="1" applyFont="1" applyFill="1" applyBorder="1" applyAlignment="1"/>
    <xf numFmtId="165" fontId="3" fillId="0" borderId="14" xfId="1" applyNumberFormat="1" applyFont="1" applyFill="1" applyBorder="1" applyAlignment="1">
      <alignment horizontal="center"/>
    </xf>
    <xf numFmtId="165" fontId="3" fillId="5" borderId="14" xfId="1" applyNumberFormat="1" applyFont="1" applyFill="1" applyBorder="1" applyAlignment="1"/>
    <xf numFmtId="165" fontId="15" fillId="0" borderId="14" xfId="1" applyNumberFormat="1" applyFont="1" applyFill="1" applyBorder="1" applyAlignment="1">
      <alignment horizontal="center"/>
    </xf>
    <xf numFmtId="165" fontId="3" fillId="4" borderId="14" xfId="1" applyNumberFormat="1" applyFont="1" applyFill="1" applyBorder="1" applyAlignment="1">
      <alignment horizontal="center"/>
    </xf>
    <xf numFmtId="165" fontId="15" fillId="0" borderId="20" xfId="1" applyNumberFormat="1" applyFont="1" applyFill="1" applyBorder="1" applyAlignment="1">
      <alignment horizontal="center"/>
    </xf>
    <xf numFmtId="165" fontId="3" fillId="3" borderId="18" xfId="1" applyNumberFormat="1" applyFont="1" applyFill="1" applyBorder="1" applyAlignment="1">
      <alignment horizontal="center"/>
    </xf>
    <xf numFmtId="165" fontId="3" fillId="3" borderId="14" xfId="1" applyNumberFormat="1" applyFont="1" applyFill="1" applyBorder="1" applyAlignment="1">
      <alignment horizontal="center"/>
    </xf>
    <xf numFmtId="165" fontId="15" fillId="5" borderId="14" xfId="1" applyNumberFormat="1" applyFont="1" applyFill="1" applyBorder="1" applyAlignment="1">
      <alignment horizontal="center"/>
    </xf>
    <xf numFmtId="165" fontId="3" fillId="5" borderId="14" xfId="1" applyNumberFormat="1" applyFont="1" applyFill="1" applyBorder="1" applyAlignment="1">
      <alignment horizontal="center"/>
    </xf>
    <xf numFmtId="165" fontId="15" fillId="12" borderId="14" xfId="1" applyNumberFormat="1" applyFont="1" applyFill="1" applyBorder="1" applyAlignment="1">
      <alignment horizontal="center"/>
    </xf>
    <xf numFmtId="165" fontId="3" fillId="12" borderId="14" xfId="1" applyNumberFormat="1" applyFont="1" applyFill="1" applyBorder="1" applyAlignment="1">
      <alignment horizontal="center"/>
    </xf>
    <xf numFmtId="0" fontId="3" fillId="0" borderId="14" xfId="5" applyFont="1" applyBorder="1" applyAlignment="1">
      <alignment horizontal="left" vertical="top" wrapText="1"/>
    </xf>
    <xf numFmtId="165" fontId="3" fillId="12" borderId="14" xfId="1" applyNumberFormat="1" applyFont="1" applyFill="1" applyBorder="1" applyAlignment="1"/>
    <xf numFmtId="0" fontId="3" fillId="0" borderId="0" xfId="0" applyFont="1" applyAlignment="1">
      <alignment horizontal="left"/>
    </xf>
    <xf numFmtId="0" fontId="3" fillId="5" borderId="0" xfId="0" applyFont="1" applyFill="1" applyAlignment="1">
      <alignment horizontal="left"/>
    </xf>
    <xf numFmtId="165" fontId="3" fillId="9" borderId="14" xfId="1" applyNumberFormat="1" applyFont="1" applyFill="1" applyBorder="1" applyAlignment="1">
      <alignment horizontal="center"/>
    </xf>
    <xf numFmtId="165" fontId="3" fillId="0" borderId="14" xfId="1" applyNumberFormat="1" applyFont="1" applyBorder="1" applyAlignment="1">
      <alignment horizontal="center"/>
    </xf>
    <xf numFmtId="165" fontId="3" fillId="15" borderId="14" xfId="1" applyNumberFormat="1" applyFont="1" applyFill="1" applyBorder="1" applyAlignment="1">
      <alignment horizontal="center"/>
    </xf>
    <xf numFmtId="0" fontId="25" fillId="0" borderId="18" xfId="0" applyFont="1" applyBorder="1" applyAlignment="1" applyProtection="1">
      <alignment horizontal="center"/>
    </xf>
    <xf numFmtId="0" fontId="25" fillId="0" borderId="0" xfId="0" applyFont="1" applyAlignment="1" applyProtection="1">
      <alignment horizontal="center"/>
    </xf>
    <xf numFmtId="0" fontId="25" fillId="0" borderId="0" xfId="0" applyFont="1" applyAlignment="1">
      <alignment horizontal="center"/>
    </xf>
    <xf numFmtId="0" fontId="25" fillId="0" borderId="18" xfId="0" applyFont="1" applyBorder="1" applyAlignment="1">
      <alignment horizontal="center"/>
    </xf>
    <xf numFmtId="0" fontId="25" fillId="0" borderId="19" xfId="4" applyFont="1" applyBorder="1" applyAlignment="1">
      <alignment horizontal="center" vertical="top"/>
    </xf>
    <xf numFmtId="0" fontId="25" fillId="0" borderId="15" xfId="0" applyFont="1" applyBorder="1" applyAlignment="1" applyProtection="1">
      <alignment vertical="top"/>
      <protection locked="0"/>
    </xf>
    <xf numFmtId="0" fontId="25" fillId="0" borderId="15" xfId="5" applyFont="1" applyBorder="1" applyAlignment="1">
      <alignment horizontal="left" vertical="top"/>
    </xf>
    <xf numFmtId="0" fontId="25" fillId="0" borderId="15" xfId="5" applyFont="1" applyBorder="1" applyAlignment="1">
      <alignment horizontal="center" vertical="top"/>
    </xf>
    <xf numFmtId="0" fontId="25" fillId="0" borderId="16" xfId="0" applyFont="1" applyBorder="1" applyAlignment="1">
      <alignment horizontal="center" vertical="top"/>
    </xf>
    <xf numFmtId="164" fontId="25" fillId="7" borderId="15" xfId="1" applyNumberFormat="1" applyFont="1" applyFill="1" applyBorder="1" applyAlignment="1" applyProtection="1">
      <protection locked="0"/>
    </xf>
    <xf numFmtId="164" fontId="25" fillId="6" borderId="14" xfId="1" applyNumberFormat="1" applyFont="1" applyFill="1" applyBorder="1" applyAlignment="1" applyProtection="1">
      <alignment horizontal="right"/>
    </xf>
    <xf numFmtId="164" fontId="26" fillId="8" borderId="14" xfId="1" applyNumberFormat="1" applyFont="1" applyFill="1" applyBorder="1" applyAlignment="1" applyProtection="1">
      <alignment horizontal="right"/>
    </xf>
    <xf numFmtId="0" fontId="25" fillId="0" borderId="19" xfId="5" applyFont="1" applyBorder="1" applyAlignment="1">
      <alignment horizontal="center" vertical="top"/>
    </xf>
    <xf numFmtId="164" fontId="25" fillId="0" borderId="14" xfId="1" applyNumberFormat="1" applyFont="1" applyFill="1" applyBorder="1" applyAlignment="1"/>
    <xf numFmtId="165" fontId="25" fillId="3" borderId="14" xfId="1" applyNumberFormat="1" applyFont="1" applyFill="1" applyBorder="1" applyAlignment="1"/>
    <xf numFmtId="165" fontId="25" fillId="0" borderId="14" xfId="1" applyNumberFormat="1" applyFont="1" applyFill="1" applyBorder="1" applyAlignment="1"/>
    <xf numFmtId="165" fontId="25" fillId="0" borderId="14" xfId="1" applyNumberFormat="1" applyFont="1" applyFill="1" applyBorder="1" applyAlignment="1">
      <alignment horizontal="center"/>
    </xf>
    <xf numFmtId="165" fontId="25" fillId="5" borderId="14" xfId="1" applyNumberFormat="1" applyFont="1" applyFill="1" applyBorder="1" applyAlignment="1"/>
    <xf numFmtId="165" fontId="25" fillId="5" borderId="14" xfId="1" applyNumberFormat="1" applyFont="1" applyFill="1" applyBorder="1" applyAlignment="1" applyProtection="1">
      <alignment horizontal="center" vertical="top" wrapText="1"/>
      <protection locked="0"/>
    </xf>
    <xf numFmtId="165" fontId="25" fillId="3" borderId="14" xfId="1" applyNumberFormat="1" applyFont="1" applyFill="1" applyBorder="1" applyAlignment="1" applyProtection="1">
      <alignment horizontal="center" vertical="top" wrapText="1"/>
      <protection locked="0"/>
    </xf>
    <xf numFmtId="165" fontId="26" fillId="0" borderId="14" xfId="1" applyNumberFormat="1" applyFont="1" applyFill="1" applyBorder="1" applyAlignment="1">
      <alignment horizontal="center"/>
    </xf>
    <xf numFmtId="165" fontId="25" fillId="4" borderId="14" xfId="1" applyNumberFormat="1" applyFont="1" applyFill="1" applyBorder="1" applyAlignment="1">
      <alignment horizontal="center"/>
    </xf>
    <xf numFmtId="165" fontId="26" fillId="0" borderId="20" xfId="1" applyNumberFormat="1" applyFont="1" applyFill="1" applyBorder="1" applyAlignment="1">
      <alignment horizontal="center"/>
    </xf>
    <xf numFmtId="165" fontId="25" fillId="3" borderId="18" xfId="1" applyNumberFormat="1" applyFont="1" applyFill="1" applyBorder="1" applyAlignment="1">
      <alignment horizontal="center"/>
    </xf>
    <xf numFmtId="165" fontId="25" fillId="3" borderId="14" xfId="1" applyNumberFormat="1" applyFont="1" applyFill="1" applyBorder="1" applyAlignment="1">
      <alignment horizontal="center"/>
    </xf>
    <xf numFmtId="165" fontId="26" fillId="12" borderId="14" xfId="1" applyNumberFormat="1" applyFont="1" applyFill="1" applyBorder="1" applyAlignment="1">
      <alignment horizontal="center"/>
    </xf>
    <xf numFmtId="165" fontId="25" fillId="5" borderId="14" xfId="1" applyNumberFormat="1" applyFont="1" applyFill="1" applyBorder="1" applyAlignment="1">
      <alignment horizontal="center"/>
    </xf>
    <xf numFmtId="165" fontId="26" fillId="5" borderId="14" xfId="1" applyNumberFormat="1" applyFont="1" applyFill="1" applyBorder="1" applyAlignment="1">
      <alignment horizontal="center"/>
    </xf>
    <xf numFmtId="165" fontId="25" fillId="15" borderId="14" xfId="1" applyNumberFormat="1" applyFont="1" applyFill="1" applyBorder="1" applyAlignment="1">
      <alignment horizontal="center"/>
    </xf>
    <xf numFmtId="0" fontId="25" fillId="0" borderId="0" xfId="0" applyFont="1" applyAlignment="1">
      <alignment horizontal="left"/>
    </xf>
    <xf numFmtId="0" fontId="25" fillId="13" borderId="3" xfId="0" applyFont="1" applyFill="1" applyBorder="1" applyAlignment="1" applyProtection="1">
      <alignment horizontal="left"/>
    </xf>
    <xf numFmtId="0" fontId="25" fillId="13" borderId="0" xfId="0" applyFont="1" applyFill="1" applyBorder="1" applyAlignment="1" applyProtection="1">
      <alignment horizontal="center"/>
    </xf>
    <xf numFmtId="164" fontId="25" fillId="13" borderId="31" xfId="1" applyNumberFormat="1" applyFont="1" applyFill="1" applyBorder="1" applyAlignment="1" applyProtection="1">
      <alignment horizontal="center"/>
    </xf>
    <xf numFmtId="164" fontId="25" fillId="13" borderId="0" xfId="1" applyNumberFormat="1" applyFont="1" applyFill="1" applyBorder="1" applyAlignment="1" applyProtection="1">
      <alignment horizontal="center"/>
    </xf>
    <xf numFmtId="164" fontId="25" fillId="13" borderId="0" xfId="0" applyNumberFormat="1" applyFont="1" applyFill="1" applyAlignment="1" applyProtection="1">
      <alignment horizontal="center"/>
    </xf>
    <xf numFmtId="0" fontId="25" fillId="13" borderId="0" xfId="0" applyFont="1" applyFill="1" applyAlignment="1" applyProtection="1">
      <alignment horizontal="center"/>
    </xf>
    <xf numFmtId="0" fontId="9" fillId="6" borderId="3" xfId="0" applyFont="1" applyFill="1" applyBorder="1" applyAlignment="1" applyProtection="1">
      <alignment horizontal="center" vertical="center" wrapText="1"/>
    </xf>
    <xf numFmtId="0" fontId="9" fillId="6" borderId="0" xfId="0" applyFont="1" applyFill="1" applyBorder="1" applyAlignment="1" applyProtection="1">
      <alignment horizontal="center" vertical="center" wrapText="1"/>
    </xf>
    <xf numFmtId="0" fontId="9" fillId="6" borderId="31" xfId="0" applyFont="1" applyFill="1" applyBorder="1" applyAlignment="1" applyProtection="1">
      <alignment horizontal="center" vertical="center" wrapText="1"/>
    </xf>
    <xf numFmtId="0" fontId="3" fillId="0" borderId="0" xfId="0" applyFont="1" applyAlignment="1" applyProtection="1">
      <alignment horizontal="center"/>
    </xf>
    <xf numFmtId="0" fontId="8" fillId="6" borderId="0" xfId="0" applyFont="1" applyFill="1" applyAlignment="1" applyProtection="1">
      <alignment horizontal="center" vertical="center" wrapText="1"/>
    </xf>
    <xf numFmtId="0" fontId="8" fillId="4" borderId="8" xfId="0" applyFont="1" applyFill="1" applyBorder="1" applyAlignment="1" applyProtection="1">
      <alignment horizontal="center" vertical="center"/>
    </xf>
    <xf numFmtId="0" fontId="8" fillId="4" borderId="9" xfId="0" applyFont="1" applyFill="1" applyBorder="1" applyAlignment="1" applyProtection="1">
      <alignment horizontal="center" vertical="center"/>
    </xf>
    <xf numFmtId="0" fontId="8" fillId="4" borderId="10" xfId="0" applyFont="1" applyFill="1" applyBorder="1" applyAlignment="1" applyProtection="1">
      <alignment horizontal="center" vertical="center"/>
    </xf>
    <xf numFmtId="0" fontId="8" fillId="4" borderId="11" xfId="0" applyFont="1" applyFill="1" applyBorder="1" applyAlignment="1" applyProtection="1">
      <alignment horizontal="center" vertical="center"/>
    </xf>
    <xf numFmtId="0" fontId="8" fillId="4" borderId="12" xfId="0" applyFont="1" applyFill="1" applyBorder="1" applyAlignment="1" applyProtection="1">
      <alignment horizontal="center" vertical="center"/>
    </xf>
    <xf numFmtId="0" fontId="8" fillId="4" borderId="13" xfId="0" applyFont="1" applyFill="1" applyBorder="1" applyAlignment="1" applyProtection="1">
      <alignment horizontal="center" vertical="center"/>
    </xf>
    <xf numFmtId="0" fontId="3" fillId="0" borderId="0" xfId="0" applyFont="1" applyAlignment="1" applyProtection="1">
      <alignment horizontal="center"/>
      <protection locked="0"/>
    </xf>
    <xf numFmtId="0" fontId="8" fillId="6" borderId="0" xfId="0" applyFont="1" applyFill="1" applyAlignment="1" applyProtection="1">
      <alignment horizontal="center" vertical="center" wrapText="1"/>
      <protection locked="0"/>
    </xf>
    <xf numFmtId="0" fontId="8" fillId="4" borderId="8" xfId="0" applyFont="1" applyFill="1" applyBorder="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cellXfs>
  <cellStyles count="8">
    <cellStyle name="Comma" xfId="1" builtinId="3"/>
    <cellStyle name="Comma_Sched2" xfId="2" xr:uid="{C264A36D-02FA-433A-B448-FDB758767300}"/>
    <cellStyle name="Normal" xfId="0" builtinId="0"/>
    <cellStyle name="Normal 10" xfId="4" xr:uid="{ECC3A69C-0D34-4476-8EF0-9C076FAF35F9}"/>
    <cellStyle name="Normal 12 4" xfId="5" xr:uid="{9B1AC1C3-BCE2-47A7-ACE7-0C1D12B3FA35}"/>
    <cellStyle name="Normal 12 4 2" xfId="7" xr:uid="{E571FC88-F8AC-4CC3-912B-D75FEB806A0B}"/>
    <cellStyle name="Normal 14" xfId="6" xr:uid="{8D05A7FC-AF52-49AC-B402-F886690835E8}"/>
    <cellStyle name="Normal_Sched6" xfId="3" xr:uid="{53A96DE5-7BB4-49DA-A5AE-3F0370BA87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16.xml"/><Relationship Id="rId34" Type="http://schemas.openxmlformats.org/officeDocument/2006/relationships/sharedStrings" Target="sharedString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customXml" Target="../customXml/item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oco.corp\nyc\Healthcare\Clients\ViewRay\2016\Excel\Model\Arc\VRAY%20Model%20v4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oco.corp\nyc\Healthcare\Clients\Waters%20Corp\Project%20Redbreast\Model\WAT%20Mod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oco.corp\nyc\Healthcare\Clients\CryoLife\Presentations\2018.10.04%20Board%20Meeting%20Materials\Model\CRY%20Mode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co.corp\nyc\Healthcare\Clients\Wright%20Medical\Project%20Grizzly%202.0\Presentations\2016.10.27%20Meeting\Model\WMGI%20Acc.Di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co.corp\nyc\AdCo\Healthcare\Clients\Wright%20Medical\2014%20Review\Excel\2014%2001%2031%20WMT%20Model_14.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usmaher\AppData\Local\Microsoft\Windows\INetCache\Content.Outlook\XZGM0K9D\Matterhorn%20Operating%20Model%20(From%20WAT)%20v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OP/2020/Final%20AOP%20Summary%20w%20Andrew%20Alliance%20FINAL%2004-01-2020%20IT%20Hedge%20adj%20added%20Capit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Industrials\Calvin%20Chan\panaria\Backup%20and%20other%20files\Indexed%20price%20performanc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oco.corp\nyc\Healthcare\Clients\CryoLife\Presentations\2018.10.04%20Board%20Meeting%20Materials\Model\Twins%20P&amp;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B-BP\Clients\Light-End%20BP\Headwaters\Board%20presentations\2007-11-2\Book\Excel\HW%202%202007-11-2%20V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Industrials\Landerfelt\ABC%20Supply\September%202007\ABC%20Supply%209-2007%20V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ndustrials\Nimesh\HB-BP\BP%20Update\BP%20Update%20Comprehensive%20Backu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bg.ads.db.com\nyc-corpfin-g\B-BP\Clients\Traditional%20HB\PULTE\September%202007\Pulte%20Homes%20V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y%20Documents\Magn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BusinessDevelopment\Project%20Jelly\Finance\Debt%20Financing\Model%20Update_11_6\Final%20MODEL\ACQ_Model_Jolly_11_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Z:\Contact%20Reports\2020\06%20June%202020\3%20YEAR%20FORECAST%20Global%20Ops%20June2020.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share\GL_OPS_FIN\Contact%20report\2019\06%20June%202019\June%202019%20-%20Contact%20Report%20Global%20Operations.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ileshare\GL_OPS_FIN\Projects\P&amp;L%20Consistency%20Project\ERA%20-%20Cost%20Center%20Types.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V:\Geog\2018\12%202018%20Geog%20Support\12%20December%202018%20use%20kch.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SPCIQ%20Excel%20Plug-In%20Tools\SPCIQ%20Identifier%20Converter.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Charts\Currency%20Convers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Charts\Risk%20vs.%20Return.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My%20Documents\BD%20DEALS\Project%20Jelly\Transaction%20Comps_JOTEC_v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Global_Ops\Finance\Budget\2021\02%20Capex%20Template\2021%20AOP%20Glb_OPS_Capital.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2020\08%20Aug%202020\Capital\2020_Glb_OPS_%20Monthly_Capital_file%20AUG%20clo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0927Check"/>
      <sheetName val="TOC"/>
      <sheetName val="Inputs"/>
      <sheetName val="System Inputs"/>
      <sheetName val="InvPaySch"/>
      <sheetName val="Valuation inputs"/>
      <sheetName val="Plugs"/>
      <sheetName val="Inventory Summary"/>
      <sheetName val="Penetration"/>
      <sheetName val="Summary"/>
      <sheetName val="System Financials"/>
      <sheetName val="Slide"/>
      <sheetName val="Model"/>
      <sheetName val="System Inflows"/>
      <sheetName val="Service Inflows"/>
      <sheetName val="Service Outflows"/>
      <sheetName val="Inventory Outflows"/>
      <sheetName val="System Revenues"/>
      <sheetName val="Non-Cash Service Revenues"/>
      <sheetName val="Service Revenues"/>
      <sheetName val="System COGS"/>
      <sheetName val="Deposits &amp; Deferred Revenues"/>
      <sheetName val="Inventory Balance"/>
      <sheetName val="Accounts Receivable"/>
      <sheetName val="Check"/>
      <sheetName val="PMO"/>
      <sheetName val="FSP.Out"/>
      <sheetName val="Graphs"/>
      <sheetName val="Pro Forma Ownership"/>
      <sheetName val="DCF"/>
      <sheetName val="Model Output"/>
      <sheetName val="Metric Summary"/>
      <sheetName val="Comps"/>
      <sheetName val="Comps Interface"/>
      <sheetName val="Comps Calcs"/>
      <sheetName val="Cases"/>
      <sheetName val="FF"/>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row r="1">
          <cell r="A1" t="str">
            <v>x</v>
          </cell>
          <cell r="M1" t="str">
            <v>x</v>
          </cell>
        </row>
        <row r="2">
          <cell r="B2" t="str">
            <v>ViewRay Model</v>
          </cell>
          <cell r="C2">
            <v>0</v>
          </cell>
          <cell r="D2">
            <v>0</v>
          </cell>
          <cell r="E2">
            <v>0</v>
          </cell>
          <cell r="F2">
            <v>0</v>
          </cell>
          <cell r="G2">
            <v>0</v>
          </cell>
          <cell r="H2">
            <v>0</v>
          </cell>
          <cell r="I2">
            <v>0</v>
          </cell>
          <cell r="J2">
            <v>0</v>
          </cell>
          <cell r="K2">
            <v>0</v>
          </cell>
          <cell r="L2">
            <v>0</v>
          </cell>
          <cell r="N2" t="str">
            <v>ViewRay Model</v>
          </cell>
          <cell r="O2">
            <v>0</v>
          </cell>
          <cell r="P2">
            <v>0</v>
          </cell>
          <cell r="Q2">
            <v>0</v>
          </cell>
          <cell r="R2">
            <v>0</v>
          </cell>
          <cell r="S2">
            <v>0</v>
          </cell>
          <cell r="T2">
            <v>0</v>
          </cell>
          <cell r="U2">
            <v>0</v>
          </cell>
          <cell r="V2">
            <v>0</v>
          </cell>
          <cell r="W2">
            <v>0</v>
          </cell>
          <cell r="X2">
            <v>0</v>
          </cell>
          <cell r="Y2">
            <v>0</v>
          </cell>
          <cell r="Z2">
            <v>0</v>
          </cell>
        </row>
        <row r="3">
          <cell r="A3">
            <v>0</v>
          </cell>
          <cell r="B3" t="str">
            <v>FSP Output</v>
          </cell>
          <cell r="C3">
            <v>0</v>
          </cell>
          <cell r="D3">
            <v>0</v>
          </cell>
          <cell r="E3">
            <v>0</v>
          </cell>
          <cell r="F3">
            <v>0</v>
          </cell>
          <cell r="G3">
            <v>0</v>
          </cell>
          <cell r="H3">
            <v>0</v>
          </cell>
          <cell r="I3">
            <v>0</v>
          </cell>
          <cell r="J3">
            <v>0</v>
          </cell>
          <cell r="K3">
            <v>0</v>
          </cell>
          <cell r="L3">
            <v>0</v>
          </cell>
          <cell r="M3">
            <v>0</v>
          </cell>
          <cell r="N3" t="str">
            <v>FSP Output</v>
          </cell>
          <cell r="O3">
            <v>0</v>
          </cell>
          <cell r="P3">
            <v>0</v>
          </cell>
          <cell r="Q3">
            <v>0</v>
          </cell>
          <cell r="R3">
            <v>0</v>
          </cell>
          <cell r="S3">
            <v>0</v>
          </cell>
          <cell r="T3">
            <v>0</v>
          </cell>
          <cell r="U3">
            <v>0</v>
          </cell>
          <cell r="V3">
            <v>0</v>
          </cell>
          <cell r="W3">
            <v>0</v>
          </cell>
          <cell r="X3">
            <v>0</v>
          </cell>
          <cell r="Y3">
            <v>0</v>
          </cell>
          <cell r="Z3">
            <v>0</v>
          </cell>
        </row>
        <row r="4">
          <cell r="A4" t="str">
            <v>x</v>
          </cell>
          <cell r="B4">
            <v>0</v>
          </cell>
          <cell r="C4">
            <v>0</v>
          </cell>
          <cell r="D4">
            <v>0</v>
          </cell>
          <cell r="E4">
            <v>0</v>
          </cell>
          <cell r="F4">
            <v>0</v>
          </cell>
          <cell r="G4">
            <v>0</v>
          </cell>
          <cell r="H4">
            <v>0</v>
          </cell>
          <cell r="I4">
            <v>0</v>
          </cell>
          <cell r="J4">
            <v>0</v>
          </cell>
          <cell r="K4">
            <v>0</v>
          </cell>
          <cell r="L4">
            <v>0</v>
          </cell>
          <cell r="M4" t="str">
            <v>x</v>
          </cell>
          <cell r="N4">
            <v>0</v>
          </cell>
          <cell r="P4">
            <v>0</v>
          </cell>
          <cell r="Q4">
            <v>0</v>
          </cell>
          <cell r="R4">
            <v>0</v>
          </cell>
          <cell r="S4">
            <v>0</v>
          </cell>
          <cell r="T4">
            <v>0</v>
          </cell>
          <cell r="U4">
            <v>0</v>
          </cell>
          <cell r="V4">
            <v>0</v>
          </cell>
        </row>
        <row r="5">
          <cell r="A5">
            <v>0</v>
          </cell>
          <cell r="B5" t="str">
            <v>Reference</v>
          </cell>
          <cell r="C5">
            <v>0</v>
          </cell>
          <cell r="D5">
            <v>0</v>
          </cell>
          <cell r="E5">
            <v>0</v>
          </cell>
          <cell r="F5" t="str">
            <v>Chart Range</v>
          </cell>
          <cell r="G5">
            <v>0</v>
          </cell>
          <cell r="H5">
            <v>0</v>
          </cell>
          <cell r="I5">
            <v>0</v>
          </cell>
          <cell r="J5">
            <v>0</v>
          </cell>
          <cell r="K5">
            <v>0</v>
          </cell>
          <cell r="L5">
            <v>0</v>
          </cell>
          <cell r="M5">
            <v>0</v>
          </cell>
          <cell r="N5">
            <v>0</v>
          </cell>
        </row>
        <row r="6">
          <cell r="G6" t="str">
            <v>Potential</v>
          </cell>
          <cell r="H6" t="str">
            <v>Actual</v>
          </cell>
        </row>
        <row r="7">
          <cell r="B7" t="str">
            <v>Ticker</v>
          </cell>
          <cell r="D7" t="str">
            <v>VRAY</v>
          </cell>
          <cell r="F7" t="str">
            <v>Min</v>
          </cell>
          <cell r="G7">
            <v>42369</v>
          </cell>
          <cell r="H7">
            <v>42369</v>
          </cell>
        </row>
        <row r="8">
          <cell r="B8" t="str">
            <v>Start</v>
          </cell>
          <cell r="D8">
            <v>42647</v>
          </cell>
          <cell r="F8" t="str">
            <v>Max</v>
          </cell>
          <cell r="G8">
            <v>46022</v>
          </cell>
          <cell r="H8">
            <v>44196</v>
          </cell>
        </row>
        <row r="9">
          <cell r="A9">
            <v>0</v>
          </cell>
          <cell r="B9" t="str">
            <v>End</v>
          </cell>
          <cell r="D9">
            <v>42369</v>
          </cell>
          <cell r="F9" t="str">
            <v>Intervals</v>
          </cell>
          <cell r="G9">
            <v>5</v>
          </cell>
          <cell r="H9">
            <v>365.4</v>
          </cell>
        </row>
        <row r="10">
          <cell r="A10" t="str">
            <v>x</v>
          </cell>
          <cell r="M10" t="str">
            <v>x</v>
          </cell>
        </row>
        <row r="11">
          <cell r="A11">
            <v>0</v>
          </cell>
          <cell r="B11">
            <v>0</v>
          </cell>
          <cell r="C11">
            <v>0</v>
          </cell>
          <cell r="D11">
            <v>0</v>
          </cell>
          <cell r="E11">
            <v>0</v>
          </cell>
          <cell r="F11">
            <v>0</v>
          </cell>
          <cell r="G11">
            <v>0</v>
          </cell>
          <cell r="H11">
            <v>0</v>
          </cell>
          <cell r="I11">
            <v>0</v>
          </cell>
          <cell r="J11">
            <v>0</v>
          </cell>
          <cell r="K11">
            <v>0</v>
          </cell>
          <cell r="L11">
            <v>0</v>
          </cell>
        </row>
        <row r="13">
          <cell r="B13" t="str">
            <v>Active Case</v>
          </cell>
          <cell r="C13">
            <v>1</v>
          </cell>
          <cell r="F13" t="str">
            <v>PV Rev Mult</v>
          </cell>
          <cell r="G13">
            <v>0</v>
          </cell>
          <cell r="H13">
            <v>0</v>
          </cell>
          <cell r="I13" t="str">
            <v>FV Rev Mult</v>
          </cell>
          <cell r="J13">
            <v>0</v>
          </cell>
          <cell r="K13">
            <v>0</v>
          </cell>
        </row>
        <row r="15">
          <cell r="B15" t="str">
            <v>Scenario</v>
          </cell>
          <cell r="C15" t="str">
            <v>#</v>
          </cell>
          <cell r="D15" t="str">
            <v>Dates</v>
          </cell>
          <cell r="E15" t="str">
            <v>Price</v>
          </cell>
          <cell r="F15" t="str">
            <v>Case 1</v>
          </cell>
          <cell r="G15" t="str">
            <v>Case 2</v>
          </cell>
          <cell r="H15" t="str">
            <v>Case 3</v>
          </cell>
          <cell r="I15" t="str">
            <v>Case 1</v>
          </cell>
          <cell r="J15" t="str">
            <v>Case 2</v>
          </cell>
          <cell r="K15" t="str">
            <v>Case 3</v>
          </cell>
        </row>
        <row r="16">
          <cell r="B16">
            <v>1</v>
          </cell>
          <cell r="C16">
            <v>1</v>
          </cell>
          <cell r="D16">
            <v>42647</v>
          </cell>
          <cell r="E16">
            <v>0</v>
          </cell>
          <cell r="F16">
            <v>3.99</v>
          </cell>
          <cell r="G16">
            <v>0</v>
          </cell>
          <cell r="H16">
            <v>0</v>
          </cell>
          <cell r="I16">
            <v>3.99</v>
          </cell>
          <cell r="J16">
            <v>0</v>
          </cell>
          <cell r="K16">
            <v>0</v>
          </cell>
        </row>
        <row r="17">
          <cell r="B17">
            <v>0</v>
          </cell>
          <cell r="C17">
            <v>2</v>
          </cell>
          <cell r="D17">
            <v>42735</v>
          </cell>
          <cell r="E17">
            <v>0</v>
          </cell>
          <cell r="F17">
            <v>4.341184124196559</v>
          </cell>
          <cell r="G17">
            <v>0</v>
          </cell>
          <cell r="H17">
            <v>0</v>
          </cell>
          <cell r="I17">
            <v>4.5367377362460308</v>
          </cell>
          <cell r="J17">
            <v>0</v>
          </cell>
          <cell r="K17">
            <v>0</v>
          </cell>
        </row>
        <row r="18">
          <cell r="B18">
            <v>0</v>
          </cell>
          <cell r="C18">
            <v>3</v>
          </cell>
          <cell r="D18">
            <v>43100</v>
          </cell>
          <cell r="E18">
            <v>0</v>
          </cell>
          <cell r="F18">
            <v>8.5844775787023941</v>
          </cell>
          <cell r="G18">
            <v>0</v>
          </cell>
          <cell r="H18">
            <v>0</v>
          </cell>
          <cell r="I18">
            <v>10.765410246532197</v>
          </cell>
          <cell r="J18">
            <v>0</v>
          </cell>
          <cell r="K18">
            <v>0</v>
          </cell>
        </row>
        <row r="19">
          <cell r="B19">
            <v>0</v>
          </cell>
          <cell r="C19">
            <v>4</v>
          </cell>
          <cell r="D19">
            <v>43465</v>
          </cell>
          <cell r="E19">
            <v>0</v>
          </cell>
          <cell r="F19">
            <v>13.198441806217504</v>
          </cell>
          <cell r="G19">
            <v>0</v>
          </cell>
          <cell r="H19">
            <v>0</v>
          </cell>
          <cell r="I19">
            <v>19.861892261645149</v>
          </cell>
          <cell r="J19">
            <v>0</v>
          </cell>
          <cell r="K19">
            <v>0</v>
          </cell>
        </row>
        <row r="20">
          <cell r="B20">
            <v>0</v>
          </cell>
          <cell r="C20">
            <v>5</v>
          </cell>
          <cell r="D20">
            <v>43830</v>
          </cell>
          <cell r="E20">
            <v>0</v>
          </cell>
          <cell r="F20">
            <v>17.506610130140928</v>
          </cell>
          <cell r="G20">
            <v>0</v>
          </cell>
          <cell r="H20">
            <v>0</v>
          </cell>
          <cell r="I20">
            <v>31.614132278040625</v>
          </cell>
          <cell r="J20">
            <v>0</v>
          </cell>
          <cell r="K20">
            <v>0</v>
          </cell>
        </row>
        <row r="21">
          <cell r="B21">
            <v>0</v>
          </cell>
          <cell r="C21">
            <v>6</v>
          </cell>
          <cell r="D21">
            <v>44196</v>
          </cell>
          <cell r="E21">
            <v>0</v>
          </cell>
          <cell r="F21">
            <v>18.930984494881002</v>
          </cell>
          <cell r="G21">
            <v>0</v>
          </cell>
          <cell r="H21">
            <v>0</v>
          </cell>
          <cell r="I21">
            <v>41.023588931883268</v>
          </cell>
          <cell r="J21">
            <v>0</v>
          </cell>
          <cell r="K21">
            <v>0</v>
          </cell>
        </row>
        <row r="22">
          <cell r="B22">
            <v>0</v>
          </cell>
          <cell r="C22">
            <v>7</v>
          </cell>
          <cell r="D22">
            <v>44561</v>
          </cell>
          <cell r="E22">
            <v>0</v>
          </cell>
          <cell r="F22">
            <v>19.537728701285282</v>
          </cell>
          <cell r="G22">
            <v>0</v>
          </cell>
          <cell r="H22">
            <v>0</v>
          </cell>
          <cell r="I22">
            <v>50.806089949790938</v>
          </cell>
          <cell r="J22">
            <v>0</v>
          </cell>
          <cell r="K22">
            <v>0</v>
          </cell>
        </row>
        <row r="23">
          <cell r="B23">
            <v>0</v>
          </cell>
          <cell r="C23">
            <v>8</v>
          </cell>
          <cell r="D23">
            <v>44926</v>
          </cell>
          <cell r="E23">
            <v>0</v>
          </cell>
          <cell r="F23">
            <v>19.615904677627853</v>
          </cell>
          <cell r="G23">
            <v>0</v>
          </cell>
          <cell r="H23">
            <v>0</v>
          </cell>
          <cell r="I23">
            <v>61.211255375811866</v>
          </cell>
          <cell r="J23">
            <v>0</v>
          </cell>
          <cell r="K23">
            <v>0</v>
          </cell>
        </row>
        <row r="24">
          <cell r="B24">
            <v>0</v>
          </cell>
          <cell r="C24">
            <v>9</v>
          </cell>
          <cell r="D24">
            <v>45291</v>
          </cell>
          <cell r="E24">
            <v>0</v>
          </cell>
          <cell r="F24">
            <v>18.631288067906738</v>
          </cell>
          <cell r="G24">
            <v>0</v>
          </cell>
          <cell r="H24">
            <v>0</v>
          </cell>
          <cell r="I24">
            <v>69.766521645406129</v>
          </cell>
          <cell r="J24">
            <v>0</v>
          </cell>
          <cell r="K24">
            <v>0</v>
          </cell>
        </row>
        <row r="25">
          <cell r="B25">
            <v>0</v>
          </cell>
          <cell r="C25">
            <v>10</v>
          </cell>
          <cell r="D25">
            <v>45657</v>
          </cell>
          <cell r="E25">
            <v>0</v>
          </cell>
          <cell r="F25">
            <v>17.654323539710152</v>
          </cell>
          <cell r="G25">
            <v>0</v>
          </cell>
          <cell r="H25">
            <v>0</v>
          </cell>
          <cell r="I25">
            <v>79.329828890777691</v>
          </cell>
          <cell r="J25">
            <v>0</v>
          </cell>
          <cell r="K25">
            <v>0</v>
          </cell>
        </row>
        <row r="26">
          <cell r="B26">
            <v>0</v>
          </cell>
          <cell r="C26">
            <v>11</v>
          </cell>
          <cell r="D26">
            <v>46022</v>
          </cell>
          <cell r="E26">
            <v>0</v>
          </cell>
          <cell r="F26">
            <v>16.609872929542895</v>
          </cell>
          <cell r="G26">
            <v>0</v>
          </cell>
          <cell r="H26">
            <v>0</v>
          </cell>
          <cell r="I26">
            <v>89.563899138997996</v>
          </cell>
          <cell r="J26">
            <v>0</v>
          </cell>
          <cell r="K26">
            <v>0</v>
          </cell>
        </row>
        <row r="27">
          <cell r="B27">
            <v>2</v>
          </cell>
          <cell r="C27">
            <v>1</v>
          </cell>
          <cell r="D27">
            <v>42647</v>
          </cell>
          <cell r="E27">
            <v>0</v>
          </cell>
          <cell r="F27">
            <v>0</v>
          </cell>
          <cell r="G27">
            <v>3.99</v>
          </cell>
          <cell r="H27">
            <v>0</v>
          </cell>
          <cell r="I27">
            <v>0</v>
          </cell>
          <cell r="J27">
            <v>3.99</v>
          </cell>
          <cell r="K27">
            <v>0</v>
          </cell>
        </row>
        <row r="28">
          <cell r="B28">
            <v>0</v>
          </cell>
          <cell r="C28">
            <v>2</v>
          </cell>
          <cell r="D28">
            <v>42735</v>
          </cell>
          <cell r="E28">
            <v>0</v>
          </cell>
          <cell r="F28">
            <v>0</v>
          </cell>
          <cell r="G28">
            <v>5.0818219353085352</v>
          </cell>
          <cell r="H28">
            <v>0</v>
          </cell>
          <cell r="I28">
            <v>0</v>
          </cell>
          <cell r="J28">
            <v>5.3107384260196371</v>
          </cell>
          <cell r="K28">
            <v>0</v>
          </cell>
        </row>
        <row r="29">
          <cell r="B29">
            <v>0</v>
          </cell>
          <cell r="C29">
            <v>3</v>
          </cell>
          <cell r="D29">
            <v>43100</v>
          </cell>
          <cell r="E29">
            <v>0</v>
          </cell>
          <cell r="F29">
            <v>0</v>
          </cell>
          <cell r="G29">
            <v>11.423964309335982</v>
          </cell>
          <cell r="H29">
            <v>0</v>
          </cell>
          <cell r="I29">
            <v>0</v>
          </cell>
          <cell r="J29">
            <v>14.326283842462264</v>
          </cell>
          <cell r="K29">
            <v>0</v>
          </cell>
        </row>
        <row r="30">
          <cell r="B30">
            <v>0</v>
          </cell>
          <cell r="C30">
            <v>4</v>
          </cell>
          <cell r="D30">
            <v>43465</v>
          </cell>
          <cell r="E30">
            <v>0</v>
          </cell>
          <cell r="F30">
            <v>0</v>
          </cell>
          <cell r="G30">
            <v>19.110560192281831</v>
          </cell>
          <cell r="H30">
            <v>0</v>
          </cell>
          <cell r="I30">
            <v>0</v>
          </cell>
          <cell r="J30">
            <v>28.758840867107367</v>
          </cell>
          <cell r="K30">
            <v>0</v>
          </cell>
        </row>
        <row r="31">
          <cell r="B31">
            <v>0</v>
          </cell>
          <cell r="C31">
            <v>5</v>
          </cell>
          <cell r="D31">
            <v>43830</v>
          </cell>
          <cell r="E31">
            <v>0</v>
          </cell>
          <cell r="F31">
            <v>0</v>
          </cell>
          <cell r="G31">
            <v>26.191273675854269</v>
          </cell>
          <cell r="H31">
            <v>0</v>
          </cell>
          <cell r="I31">
            <v>0</v>
          </cell>
          <cell r="J31">
            <v>47.297242833621873</v>
          </cell>
          <cell r="K31">
            <v>0</v>
          </cell>
        </row>
        <row r="32">
          <cell r="B32">
            <v>0</v>
          </cell>
          <cell r="C32">
            <v>6</v>
          </cell>
          <cell r="D32">
            <v>44196</v>
          </cell>
          <cell r="E32">
            <v>0</v>
          </cell>
          <cell r="F32">
            <v>0</v>
          </cell>
          <cell r="G32">
            <v>30.909523882441668</v>
          </cell>
          <cell r="H32">
            <v>0</v>
          </cell>
          <cell r="I32">
            <v>0</v>
          </cell>
          <cell r="J32">
            <v>66.981175869453168</v>
          </cell>
          <cell r="K32">
            <v>0</v>
          </cell>
        </row>
        <row r="33">
          <cell r="B33">
            <v>0</v>
          </cell>
          <cell r="C33">
            <v>7</v>
          </cell>
          <cell r="D33">
            <v>44561</v>
          </cell>
          <cell r="E33">
            <v>0</v>
          </cell>
          <cell r="F33">
            <v>0</v>
          </cell>
          <cell r="G33">
            <v>31.361945872402003</v>
          </cell>
          <cell r="H33">
            <v>0</v>
          </cell>
          <cell r="I33">
            <v>0</v>
          </cell>
          <cell r="J33">
            <v>81.553893359616112</v>
          </cell>
          <cell r="K33">
            <v>0</v>
          </cell>
        </row>
        <row r="34">
          <cell r="B34">
            <v>0</v>
          </cell>
          <cell r="C34">
            <v>8</v>
          </cell>
          <cell r="D34">
            <v>44926</v>
          </cell>
          <cell r="E34">
            <v>0</v>
          </cell>
          <cell r="F34">
            <v>0</v>
          </cell>
          <cell r="G34">
            <v>30.035878465815564</v>
          </cell>
          <cell r="H34">
            <v>0</v>
          </cell>
          <cell r="I34">
            <v>0</v>
          </cell>
          <cell r="J34">
            <v>93.726690531115409</v>
          </cell>
          <cell r="K34">
            <v>0</v>
          </cell>
        </row>
        <row r="35">
          <cell r="B35">
            <v>0</v>
          </cell>
          <cell r="C35">
            <v>9</v>
          </cell>
          <cell r="D35">
            <v>45291</v>
          </cell>
          <cell r="E35">
            <v>0</v>
          </cell>
          <cell r="F35">
            <v>0</v>
          </cell>
          <cell r="G35">
            <v>28.089906735006807</v>
          </cell>
          <cell r="H35">
            <v>0</v>
          </cell>
          <cell r="I35">
            <v>0</v>
          </cell>
          <cell r="J35">
            <v>105.18516374726806</v>
          </cell>
          <cell r="K35">
            <v>0</v>
          </cell>
        </row>
        <row r="36">
          <cell r="B36">
            <v>0</v>
          </cell>
          <cell r="C36">
            <v>10</v>
          </cell>
          <cell r="D36">
            <v>45657</v>
          </cell>
          <cell r="E36">
            <v>0</v>
          </cell>
          <cell r="F36">
            <v>0</v>
          </cell>
          <cell r="G36">
            <v>25.819181694032185</v>
          </cell>
          <cell r="H36">
            <v>0</v>
          </cell>
          <cell r="I36">
            <v>0</v>
          </cell>
          <cell r="J36">
            <v>116.01867731042505</v>
          </cell>
          <cell r="K36">
            <v>0</v>
          </cell>
        </row>
        <row r="37">
          <cell r="B37">
            <v>0</v>
          </cell>
          <cell r="C37">
            <v>11</v>
          </cell>
          <cell r="D37">
            <v>46022</v>
          </cell>
          <cell r="E37">
            <v>0</v>
          </cell>
          <cell r="F37">
            <v>0</v>
          </cell>
          <cell r="G37">
            <v>23.676251846564849</v>
          </cell>
          <cell r="H37">
            <v>0</v>
          </cell>
          <cell r="I37">
            <v>0</v>
          </cell>
          <cell r="J37">
            <v>127.66728808644814</v>
          </cell>
          <cell r="K37">
            <v>0</v>
          </cell>
        </row>
        <row r="38">
          <cell r="B38">
            <v>3</v>
          </cell>
          <cell r="C38">
            <v>1</v>
          </cell>
          <cell r="D38">
            <v>42647</v>
          </cell>
          <cell r="E38">
            <v>0</v>
          </cell>
          <cell r="F38">
            <v>0</v>
          </cell>
          <cell r="G38">
            <v>0</v>
          </cell>
          <cell r="H38">
            <v>3.99</v>
          </cell>
          <cell r="I38">
            <v>0</v>
          </cell>
          <cell r="J38">
            <v>0</v>
          </cell>
          <cell r="K38">
            <v>3.99</v>
          </cell>
          <cell r="P38">
            <v>0</v>
          </cell>
          <cell r="Q38" t="str">
            <v>Future Stock Price</v>
          </cell>
          <cell r="R38">
            <v>42735</v>
          </cell>
          <cell r="S38">
            <v>43100</v>
          </cell>
          <cell r="T38">
            <v>43465</v>
          </cell>
          <cell r="U38">
            <v>43830</v>
          </cell>
          <cell r="V38">
            <v>44196</v>
          </cell>
          <cell r="W38">
            <v>44561</v>
          </cell>
          <cell r="X38">
            <v>0</v>
          </cell>
          <cell r="Y38">
            <v>0</v>
          </cell>
        </row>
        <row r="39">
          <cell r="B39">
            <v>0</v>
          </cell>
          <cell r="C39">
            <v>2</v>
          </cell>
          <cell r="D39">
            <v>42735</v>
          </cell>
          <cell r="E39">
            <v>0</v>
          </cell>
          <cell r="F39">
            <v>0</v>
          </cell>
          <cell r="G39">
            <v>0</v>
          </cell>
          <cell r="H39">
            <v>3.5964733924189427</v>
          </cell>
          <cell r="I39">
            <v>0</v>
          </cell>
          <cell r="J39">
            <v>0</v>
          </cell>
          <cell r="K39">
            <v>3.7584806564295441</v>
          </cell>
          <cell r="P39" t="str">
            <v>NTM</v>
          </cell>
          <cell r="Q39" t="str">
            <v>Case 1</v>
          </cell>
          <cell r="R39">
            <v>4.5367377362460308</v>
          </cell>
          <cell r="S39">
            <v>10.765410246532197</v>
          </cell>
          <cell r="T39">
            <v>19.861892261645149</v>
          </cell>
          <cell r="U39">
            <v>31.614132278040625</v>
          </cell>
          <cell r="V39">
            <v>41.023588931883268</v>
          </cell>
          <cell r="W39">
            <v>50.806089949790938</v>
          </cell>
          <cell r="X39">
            <v>0</v>
          </cell>
          <cell r="Y39">
            <v>0</v>
          </cell>
        </row>
        <row r="40">
          <cell r="B40">
            <v>0</v>
          </cell>
          <cell r="C40">
            <v>3</v>
          </cell>
          <cell r="D40">
            <v>43100</v>
          </cell>
          <cell r="E40">
            <v>0</v>
          </cell>
          <cell r="F40">
            <v>0</v>
          </cell>
          <cell r="G40">
            <v>0</v>
          </cell>
          <cell r="H40">
            <v>7.413791384504389</v>
          </cell>
          <cell r="I40">
            <v>0</v>
          </cell>
          <cell r="J40">
            <v>0</v>
          </cell>
          <cell r="K40">
            <v>9.2973049326153525</v>
          </cell>
          <cell r="P40" t="str">
            <v>Revenue</v>
          </cell>
          <cell r="Q40" t="str">
            <v>Case 2</v>
          </cell>
          <cell r="R40">
            <v>5.3107384260196371</v>
          </cell>
          <cell r="S40">
            <v>14.326283842462264</v>
          </cell>
          <cell r="T40">
            <v>28.758840867107367</v>
          </cell>
          <cell r="U40">
            <v>47.297242833621873</v>
          </cell>
          <cell r="V40">
            <v>66.981175869453168</v>
          </cell>
          <cell r="W40">
            <v>81.553893359616112</v>
          </cell>
          <cell r="X40">
            <v>0</v>
          </cell>
          <cell r="Y40">
            <v>0</v>
          </cell>
        </row>
        <row r="41">
          <cell r="B41">
            <v>0</v>
          </cell>
          <cell r="C41">
            <v>4</v>
          </cell>
          <cell r="D41">
            <v>43465</v>
          </cell>
          <cell r="E41">
            <v>0</v>
          </cell>
          <cell r="F41">
            <v>0</v>
          </cell>
          <cell r="G41">
            <v>0</v>
          </cell>
          <cell r="H41">
            <v>10.711650950256788</v>
          </cell>
          <cell r="I41">
            <v>0</v>
          </cell>
          <cell r="J41">
            <v>0</v>
          </cell>
          <cell r="K41">
            <v>16.119604135249169</v>
          </cell>
          <cell r="P41" t="str">
            <v>Multiple</v>
          </cell>
          <cell r="Q41" t="str">
            <v>Case 3</v>
          </cell>
          <cell r="R41">
            <v>3.7584806564295441</v>
          </cell>
          <cell r="S41">
            <v>9.2973049326153525</v>
          </cell>
          <cell r="T41">
            <v>16.119604135249169</v>
          </cell>
          <cell r="U41">
            <v>22.925459561495391</v>
          </cell>
          <cell r="V41">
            <v>29.567373977273853</v>
          </cell>
          <cell r="W41">
            <v>35.773727462868194</v>
          </cell>
          <cell r="X41">
            <v>0</v>
          </cell>
          <cell r="Y41">
            <v>0</v>
          </cell>
        </row>
        <row r="42">
          <cell r="B42">
            <v>0</v>
          </cell>
          <cell r="C42">
            <v>5</v>
          </cell>
          <cell r="D42">
            <v>43830</v>
          </cell>
          <cell r="E42">
            <v>0</v>
          </cell>
          <cell r="F42">
            <v>0</v>
          </cell>
          <cell r="G42">
            <v>0</v>
          </cell>
          <cell r="H42">
            <v>12.695179455429484</v>
          </cell>
          <cell r="I42">
            <v>0</v>
          </cell>
          <cell r="J42">
            <v>0</v>
          </cell>
          <cell r="K42">
            <v>22.925459561495391</v>
          </cell>
        </row>
        <row r="43">
          <cell r="B43">
            <v>0</v>
          </cell>
          <cell r="C43">
            <v>6</v>
          </cell>
          <cell r="D43">
            <v>44196</v>
          </cell>
          <cell r="E43">
            <v>0</v>
          </cell>
          <cell r="F43">
            <v>0</v>
          </cell>
          <cell r="G43">
            <v>0</v>
          </cell>
          <cell r="H43">
            <v>13.644332758099901</v>
          </cell>
          <cell r="I43">
            <v>0</v>
          </cell>
          <cell r="J43">
            <v>0</v>
          </cell>
          <cell r="K43">
            <v>29.567373977273853</v>
          </cell>
        </row>
        <row r="44">
          <cell r="B44">
            <v>0</v>
          </cell>
          <cell r="C44">
            <v>7</v>
          </cell>
          <cell r="D44">
            <v>44561</v>
          </cell>
          <cell r="E44">
            <v>0</v>
          </cell>
          <cell r="F44">
            <v>0</v>
          </cell>
          <cell r="G44">
            <v>0</v>
          </cell>
          <cell r="H44">
            <v>13.75696068116955</v>
          </cell>
          <cell r="I44">
            <v>0</v>
          </cell>
          <cell r="J44">
            <v>0</v>
          </cell>
          <cell r="K44">
            <v>35.773727462868194</v>
          </cell>
        </row>
        <row r="45">
          <cell r="B45">
            <v>0</v>
          </cell>
          <cell r="C45">
            <v>8</v>
          </cell>
          <cell r="D45">
            <v>44926</v>
          </cell>
          <cell r="E45">
            <v>0</v>
          </cell>
          <cell r="F45">
            <v>0</v>
          </cell>
          <cell r="G45">
            <v>0</v>
          </cell>
          <cell r="H45">
            <v>13.651611540023515</v>
          </cell>
          <cell r="I45">
            <v>0</v>
          </cell>
          <cell r="J45">
            <v>0</v>
          </cell>
          <cell r="K45">
            <v>42.599731901267198</v>
          </cell>
        </row>
        <row r="46">
          <cell r="B46">
            <v>0</v>
          </cell>
          <cell r="C46">
            <v>9</v>
          </cell>
          <cell r="D46">
            <v>45291</v>
          </cell>
          <cell r="E46">
            <v>0</v>
          </cell>
          <cell r="F46">
            <v>0</v>
          </cell>
          <cell r="G46">
            <v>0</v>
          </cell>
          <cell r="H46">
            <v>12.515504235865714</v>
          </cell>
          <cell r="I46">
            <v>0</v>
          </cell>
          <cell r="J46">
            <v>0</v>
          </cell>
          <cell r="K46">
            <v>46.865423044945658</v>
          </cell>
        </row>
        <row r="47">
          <cell r="B47">
            <v>0</v>
          </cell>
          <cell r="C47">
            <v>10</v>
          </cell>
          <cell r="D47">
            <v>45657</v>
          </cell>
          <cell r="E47">
            <v>0</v>
          </cell>
          <cell r="F47">
            <v>0</v>
          </cell>
          <cell r="G47">
            <v>0</v>
          </cell>
          <cell r="H47">
            <v>11.477032289101983</v>
          </cell>
          <cell r="I47">
            <v>0</v>
          </cell>
          <cell r="J47">
            <v>0</v>
          </cell>
          <cell r="K47">
            <v>51.572126545684625</v>
          </cell>
        </row>
        <row r="48">
          <cell r="B48">
            <v>0</v>
          </cell>
          <cell r="C48">
            <v>11</v>
          </cell>
          <cell r="D48">
            <v>46022</v>
          </cell>
          <cell r="E48">
            <v>0</v>
          </cell>
          <cell r="F48">
            <v>0</v>
          </cell>
          <cell r="G48">
            <v>0</v>
          </cell>
          <cell r="H48">
            <v>10.424074085465771</v>
          </cell>
          <cell r="I48">
            <v>0</v>
          </cell>
          <cell r="J48">
            <v>0</v>
          </cell>
          <cell r="K48">
            <v>56.208781606482304</v>
          </cell>
        </row>
        <row r="49">
          <cell r="B49" t="str">
            <v>FactSet</v>
          </cell>
          <cell r="C49">
            <v>1</v>
          </cell>
          <cell r="D49">
            <v>42647</v>
          </cell>
          <cell r="E49">
            <v>3.99</v>
          </cell>
          <cell r="F49">
            <v>0</v>
          </cell>
          <cell r="G49">
            <v>0</v>
          </cell>
          <cell r="H49">
            <v>0</v>
          </cell>
          <cell r="I49">
            <v>0</v>
          </cell>
          <cell r="J49">
            <v>0</v>
          </cell>
          <cell r="K49">
            <v>0</v>
          </cell>
        </row>
        <row r="50">
          <cell r="B50" t="str">
            <v>FactSet</v>
          </cell>
          <cell r="C50">
            <v>2</v>
          </cell>
          <cell r="D50">
            <v>42646</v>
          </cell>
          <cell r="E50">
            <v>4.33</v>
          </cell>
        </row>
        <row r="51">
          <cell r="B51" t="str">
            <v>FactSet</v>
          </cell>
          <cell r="C51">
            <v>3</v>
          </cell>
          <cell r="D51">
            <v>42643</v>
          </cell>
          <cell r="E51">
            <v>4.5199999999999996</v>
          </cell>
        </row>
        <row r="52">
          <cell r="B52" t="str">
            <v>FactSet</v>
          </cell>
          <cell r="C52">
            <v>4</v>
          </cell>
          <cell r="D52">
            <v>42642</v>
          </cell>
          <cell r="E52">
            <v>4.58</v>
          </cell>
        </row>
        <row r="53">
          <cell r="B53" t="str">
            <v>FactSet</v>
          </cell>
          <cell r="C53">
            <v>5</v>
          </cell>
          <cell r="D53">
            <v>42641</v>
          </cell>
          <cell r="E53">
            <v>4.8</v>
          </cell>
        </row>
        <row r="54">
          <cell r="B54" t="str">
            <v>FactSet</v>
          </cell>
          <cell r="C54">
            <v>6</v>
          </cell>
          <cell r="D54">
            <v>42640</v>
          </cell>
          <cell r="E54">
            <v>4.88</v>
          </cell>
        </row>
        <row r="55">
          <cell r="B55" t="str">
            <v>FactSet</v>
          </cell>
          <cell r="C55">
            <v>7</v>
          </cell>
          <cell r="D55">
            <v>42639</v>
          </cell>
          <cell r="E55">
            <v>5.03</v>
          </cell>
        </row>
        <row r="56">
          <cell r="B56" t="str">
            <v>FactSet</v>
          </cell>
          <cell r="C56">
            <v>8</v>
          </cell>
          <cell r="D56">
            <v>42636</v>
          </cell>
          <cell r="E56">
            <v>4.7</v>
          </cell>
        </row>
        <row r="57">
          <cell r="B57" t="str">
            <v>FactSet</v>
          </cell>
          <cell r="C57">
            <v>9</v>
          </cell>
          <cell r="D57">
            <v>42635</v>
          </cell>
          <cell r="E57">
            <v>5.31</v>
          </cell>
          <cell r="M57" t="str">
            <v>x</v>
          </cell>
          <cell r="AN57" t="str">
            <v>x</v>
          </cell>
        </row>
        <row r="58">
          <cell r="B58" t="str">
            <v>FactSet</v>
          </cell>
          <cell r="C58">
            <v>10</v>
          </cell>
          <cell r="D58">
            <v>42634</v>
          </cell>
          <cell r="E58">
            <v>5.19</v>
          </cell>
        </row>
        <row r="59">
          <cell r="B59" t="str">
            <v>FactSet</v>
          </cell>
          <cell r="C59">
            <v>11</v>
          </cell>
          <cell r="D59">
            <v>42633</v>
          </cell>
          <cell r="E59">
            <v>4.8099999999999996</v>
          </cell>
        </row>
        <row r="60">
          <cell r="B60" t="str">
            <v>FactSet</v>
          </cell>
          <cell r="C60">
            <v>12</v>
          </cell>
          <cell r="D60">
            <v>42632</v>
          </cell>
          <cell r="E60">
            <v>4.5599999999999996</v>
          </cell>
        </row>
        <row r="61">
          <cell r="B61" t="str">
            <v>FactSet</v>
          </cell>
          <cell r="C61">
            <v>13</v>
          </cell>
          <cell r="D61">
            <v>42629</v>
          </cell>
          <cell r="E61">
            <v>4.0599999999999996</v>
          </cell>
        </row>
        <row r="62">
          <cell r="B62" t="str">
            <v>FactSet</v>
          </cell>
          <cell r="C62">
            <v>14</v>
          </cell>
          <cell r="D62">
            <v>42628</v>
          </cell>
          <cell r="E62">
            <v>3.76</v>
          </cell>
        </row>
        <row r="63">
          <cell r="B63" t="str">
            <v>FactSet</v>
          </cell>
          <cell r="C63">
            <v>15</v>
          </cell>
          <cell r="D63">
            <v>42627</v>
          </cell>
          <cell r="E63">
            <v>3.72</v>
          </cell>
        </row>
        <row r="64">
          <cell r="B64" t="str">
            <v>FactSet</v>
          </cell>
          <cell r="C64">
            <v>16</v>
          </cell>
          <cell r="D64">
            <v>42626</v>
          </cell>
          <cell r="E64">
            <v>3.58</v>
          </cell>
        </row>
        <row r="65">
          <cell r="B65" t="str">
            <v>FactSet</v>
          </cell>
          <cell r="C65">
            <v>17</v>
          </cell>
          <cell r="D65">
            <v>42625</v>
          </cell>
          <cell r="E65">
            <v>3.62</v>
          </cell>
        </row>
        <row r="66">
          <cell r="B66" t="str">
            <v>FactSet</v>
          </cell>
          <cell r="C66">
            <v>18</v>
          </cell>
          <cell r="D66">
            <v>42622</v>
          </cell>
          <cell r="E66">
            <v>3.6</v>
          </cell>
        </row>
        <row r="67">
          <cell r="B67" t="str">
            <v>FactSet</v>
          </cell>
          <cell r="C67">
            <v>19</v>
          </cell>
          <cell r="D67">
            <v>42621</v>
          </cell>
          <cell r="E67">
            <v>3.38</v>
          </cell>
        </row>
        <row r="68">
          <cell r="B68" t="str">
            <v>FactSet</v>
          </cell>
          <cell r="C68">
            <v>20</v>
          </cell>
          <cell r="D68">
            <v>42620</v>
          </cell>
          <cell r="E68">
            <v>3.41</v>
          </cell>
        </row>
        <row r="69">
          <cell r="B69" t="str">
            <v>FactSet</v>
          </cell>
          <cell r="C69">
            <v>21</v>
          </cell>
          <cell r="D69">
            <v>42619</v>
          </cell>
          <cell r="E69">
            <v>3.6</v>
          </cell>
        </row>
        <row r="70">
          <cell r="B70" t="str">
            <v>FactSet</v>
          </cell>
          <cell r="C70">
            <v>22</v>
          </cell>
          <cell r="D70">
            <v>42615</v>
          </cell>
          <cell r="E70">
            <v>4.05</v>
          </cell>
        </row>
        <row r="71">
          <cell r="B71" t="str">
            <v>FactSet</v>
          </cell>
          <cell r="C71">
            <v>23</v>
          </cell>
          <cell r="D71">
            <v>42614</v>
          </cell>
          <cell r="E71">
            <v>4.05</v>
          </cell>
        </row>
        <row r="72">
          <cell r="B72" t="str">
            <v>FactSet</v>
          </cell>
          <cell r="C72">
            <v>24</v>
          </cell>
          <cell r="D72">
            <v>42613</v>
          </cell>
          <cell r="E72">
            <v>4.2</v>
          </cell>
        </row>
        <row r="73">
          <cell r="B73" t="str">
            <v>FactSet</v>
          </cell>
          <cell r="C73">
            <v>25</v>
          </cell>
          <cell r="D73">
            <v>42612</v>
          </cell>
          <cell r="E73">
            <v>3.99</v>
          </cell>
        </row>
        <row r="74">
          <cell r="B74" t="str">
            <v>FactSet</v>
          </cell>
          <cell r="C74">
            <v>26</v>
          </cell>
          <cell r="D74">
            <v>42611</v>
          </cell>
          <cell r="E74">
            <v>3.4</v>
          </cell>
        </row>
        <row r="75">
          <cell r="B75" t="str">
            <v>FactSet</v>
          </cell>
          <cell r="C75">
            <v>27</v>
          </cell>
          <cell r="D75">
            <v>42608</v>
          </cell>
          <cell r="E75">
            <v>3.04</v>
          </cell>
        </row>
        <row r="76">
          <cell r="B76" t="str">
            <v>FactSet</v>
          </cell>
          <cell r="C76">
            <v>28</v>
          </cell>
          <cell r="D76">
            <v>42607</v>
          </cell>
          <cell r="E76">
            <v>3</v>
          </cell>
        </row>
        <row r="77">
          <cell r="B77" t="str">
            <v>FactSet</v>
          </cell>
          <cell r="C77">
            <v>29</v>
          </cell>
          <cell r="D77">
            <v>42606</v>
          </cell>
          <cell r="E77">
            <v>2.97</v>
          </cell>
        </row>
        <row r="78">
          <cell r="B78" t="str">
            <v>FactSet</v>
          </cell>
          <cell r="C78">
            <v>30</v>
          </cell>
          <cell r="D78">
            <v>42605</v>
          </cell>
          <cell r="E78">
            <v>3.06</v>
          </cell>
        </row>
        <row r="79">
          <cell r="B79" t="str">
            <v>FactSet</v>
          </cell>
          <cell r="C79">
            <v>31</v>
          </cell>
          <cell r="D79">
            <v>42604</v>
          </cell>
          <cell r="E79">
            <v>2.98</v>
          </cell>
        </row>
        <row r="80">
          <cell r="B80" t="str">
            <v>FactSet</v>
          </cell>
          <cell r="C80">
            <v>32</v>
          </cell>
          <cell r="D80">
            <v>42601</v>
          </cell>
          <cell r="E80">
            <v>2.75</v>
          </cell>
        </row>
        <row r="81">
          <cell r="B81" t="str">
            <v>FactSet</v>
          </cell>
          <cell r="C81">
            <v>33</v>
          </cell>
          <cell r="D81">
            <v>42600</v>
          </cell>
          <cell r="E81">
            <v>3</v>
          </cell>
        </row>
        <row r="82">
          <cell r="B82" t="str">
            <v>FactSet</v>
          </cell>
          <cell r="C82">
            <v>34</v>
          </cell>
          <cell r="D82">
            <v>42599</v>
          </cell>
          <cell r="E82">
            <v>2.99</v>
          </cell>
        </row>
        <row r="83">
          <cell r="B83" t="str">
            <v>FactSet</v>
          </cell>
          <cell r="C83">
            <v>35</v>
          </cell>
          <cell r="D83">
            <v>42598</v>
          </cell>
          <cell r="E83">
            <v>2.98</v>
          </cell>
        </row>
        <row r="84">
          <cell r="B84" t="str">
            <v>FactSet</v>
          </cell>
          <cell r="C84">
            <v>36</v>
          </cell>
          <cell r="D84">
            <v>42597</v>
          </cell>
          <cell r="E84">
            <v>3.2</v>
          </cell>
        </row>
        <row r="85">
          <cell r="B85" t="str">
            <v>FactSet</v>
          </cell>
          <cell r="C85">
            <v>37</v>
          </cell>
          <cell r="D85">
            <v>42594</v>
          </cell>
          <cell r="E85">
            <v>3.3</v>
          </cell>
        </row>
        <row r="86">
          <cell r="B86" t="str">
            <v>FactSet</v>
          </cell>
          <cell r="C86">
            <v>38</v>
          </cell>
          <cell r="D86">
            <v>42593</v>
          </cell>
          <cell r="E86">
            <v>3.24</v>
          </cell>
        </row>
        <row r="87">
          <cell r="B87" t="str">
            <v>FactSet</v>
          </cell>
          <cell r="C87">
            <v>39</v>
          </cell>
          <cell r="D87">
            <v>42592</v>
          </cell>
          <cell r="E87">
            <v>3.25</v>
          </cell>
        </row>
        <row r="88">
          <cell r="B88" t="str">
            <v>FactSet</v>
          </cell>
          <cell r="C88">
            <v>40</v>
          </cell>
          <cell r="D88">
            <v>42591</v>
          </cell>
          <cell r="E88">
            <v>3.37</v>
          </cell>
        </row>
        <row r="89">
          <cell r="B89" t="str">
            <v>FactSet</v>
          </cell>
          <cell r="C89">
            <v>41</v>
          </cell>
          <cell r="D89">
            <v>42590</v>
          </cell>
          <cell r="E89">
            <v>3.2</v>
          </cell>
        </row>
        <row r="90">
          <cell r="B90" t="str">
            <v>FactSet</v>
          </cell>
          <cell r="C90">
            <v>42</v>
          </cell>
          <cell r="D90">
            <v>42587</v>
          </cell>
          <cell r="E90">
            <v>3.29</v>
          </cell>
        </row>
        <row r="91">
          <cell r="B91" t="str">
            <v>FactSet</v>
          </cell>
          <cell r="C91">
            <v>43</v>
          </cell>
          <cell r="D91">
            <v>42586</v>
          </cell>
          <cell r="E91">
            <v>3.38</v>
          </cell>
        </row>
        <row r="92">
          <cell r="B92" t="str">
            <v>FactSet</v>
          </cell>
          <cell r="C92">
            <v>44</v>
          </cell>
          <cell r="D92">
            <v>42585</v>
          </cell>
          <cell r="E92">
            <v>3.52</v>
          </cell>
        </row>
        <row r="93">
          <cell r="B93" t="str">
            <v>FactSet</v>
          </cell>
          <cell r="C93">
            <v>45</v>
          </cell>
          <cell r="D93">
            <v>42584</v>
          </cell>
          <cell r="E93">
            <v>3.54</v>
          </cell>
        </row>
        <row r="94">
          <cell r="B94" t="str">
            <v>FactSet</v>
          </cell>
          <cell r="C94">
            <v>46</v>
          </cell>
          <cell r="D94">
            <v>42583</v>
          </cell>
          <cell r="E94">
            <v>3.71</v>
          </cell>
        </row>
        <row r="95">
          <cell r="B95" t="str">
            <v>FactSet</v>
          </cell>
          <cell r="C95">
            <v>47</v>
          </cell>
          <cell r="D95">
            <v>42580</v>
          </cell>
          <cell r="E95">
            <v>3.76</v>
          </cell>
        </row>
        <row r="96">
          <cell r="B96" t="str">
            <v>FactSet</v>
          </cell>
          <cell r="C96">
            <v>48</v>
          </cell>
          <cell r="D96">
            <v>42579</v>
          </cell>
          <cell r="E96">
            <v>3.86</v>
          </cell>
        </row>
        <row r="97">
          <cell r="B97" t="str">
            <v>FactSet</v>
          </cell>
          <cell r="C97">
            <v>49</v>
          </cell>
          <cell r="D97">
            <v>42578</v>
          </cell>
          <cell r="E97">
            <v>3.83</v>
          </cell>
        </row>
        <row r="98">
          <cell r="B98" t="str">
            <v>FactSet</v>
          </cell>
          <cell r="C98">
            <v>50</v>
          </cell>
          <cell r="D98">
            <v>42577</v>
          </cell>
          <cell r="E98">
            <v>3.9</v>
          </cell>
        </row>
        <row r="99">
          <cell r="B99" t="str">
            <v>FactSet</v>
          </cell>
          <cell r="C99">
            <v>51</v>
          </cell>
          <cell r="D99">
            <v>42576</v>
          </cell>
          <cell r="E99">
            <v>3.82</v>
          </cell>
        </row>
        <row r="100">
          <cell r="B100" t="str">
            <v>FactSet</v>
          </cell>
          <cell r="C100">
            <v>52</v>
          </cell>
          <cell r="D100">
            <v>42573</v>
          </cell>
          <cell r="E100">
            <v>3.83</v>
          </cell>
        </row>
        <row r="101">
          <cell r="B101" t="str">
            <v>FactSet</v>
          </cell>
          <cell r="C101">
            <v>53</v>
          </cell>
          <cell r="D101">
            <v>42572</v>
          </cell>
          <cell r="E101">
            <v>3.87</v>
          </cell>
        </row>
        <row r="102">
          <cell r="B102" t="str">
            <v>FactSet</v>
          </cell>
          <cell r="C102">
            <v>54</v>
          </cell>
          <cell r="D102">
            <v>42571</v>
          </cell>
          <cell r="E102">
            <v>3.9</v>
          </cell>
        </row>
        <row r="103">
          <cell r="B103" t="str">
            <v>FactSet</v>
          </cell>
          <cell r="C103">
            <v>55</v>
          </cell>
          <cell r="D103">
            <v>42570</v>
          </cell>
          <cell r="E103">
            <v>3.89</v>
          </cell>
        </row>
        <row r="104">
          <cell r="B104" t="str">
            <v>FactSet</v>
          </cell>
          <cell r="C104">
            <v>56</v>
          </cell>
          <cell r="D104">
            <v>42569</v>
          </cell>
          <cell r="E104">
            <v>3.93</v>
          </cell>
        </row>
        <row r="105">
          <cell r="B105" t="str">
            <v>FactSet</v>
          </cell>
          <cell r="C105">
            <v>57</v>
          </cell>
          <cell r="D105">
            <v>42566</v>
          </cell>
          <cell r="E105">
            <v>4</v>
          </cell>
        </row>
        <row r="106">
          <cell r="B106" t="str">
            <v>FactSet</v>
          </cell>
          <cell r="C106">
            <v>58</v>
          </cell>
          <cell r="D106">
            <v>42565</v>
          </cell>
          <cell r="E106">
            <v>4.04</v>
          </cell>
        </row>
        <row r="107">
          <cell r="B107" t="str">
            <v>FactSet</v>
          </cell>
          <cell r="C107">
            <v>59</v>
          </cell>
          <cell r="D107">
            <v>42564</v>
          </cell>
          <cell r="E107">
            <v>3.99</v>
          </cell>
        </row>
        <row r="108">
          <cell r="B108" t="str">
            <v>FactSet</v>
          </cell>
          <cell r="C108">
            <v>60</v>
          </cell>
          <cell r="D108">
            <v>42563</v>
          </cell>
          <cell r="E108">
            <v>4.09</v>
          </cell>
        </row>
        <row r="109">
          <cell r="B109" t="str">
            <v>FactSet</v>
          </cell>
          <cell r="C109">
            <v>61</v>
          </cell>
          <cell r="D109">
            <v>42562</v>
          </cell>
          <cell r="E109">
            <v>4.05</v>
          </cell>
        </row>
        <row r="110">
          <cell r="B110" t="str">
            <v>FactSet</v>
          </cell>
          <cell r="C110">
            <v>62</v>
          </cell>
          <cell r="D110">
            <v>42559</v>
          </cell>
          <cell r="E110">
            <v>4.05</v>
          </cell>
        </row>
        <row r="111">
          <cell r="B111" t="str">
            <v>FactSet</v>
          </cell>
          <cell r="C111">
            <v>63</v>
          </cell>
          <cell r="D111">
            <v>42558</v>
          </cell>
          <cell r="E111">
            <v>4.04</v>
          </cell>
        </row>
        <row r="112">
          <cell r="B112" t="str">
            <v>FactSet</v>
          </cell>
          <cell r="C112">
            <v>64</v>
          </cell>
          <cell r="D112">
            <v>42557</v>
          </cell>
          <cell r="E112">
            <v>4.04</v>
          </cell>
        </row>
        <row r="113">
          <cell r="B113" t="str">
            <v>FactSet</v>
          </cell>
          <cell r="C113">
            <v>65</v>
          </cell>
          <cell r="D113">
            <v>42556</v>
          </cell>
          <cell r="E113">
            <v>4.32</v>
          </cell>
        </row>
        <row r="114">
          <cell r="B114" t="str">
            <v>FactSet</v>
          </cell>
          <cell r="C114">
            <v>66</v>
          </cell>
          <cell r="D114">
            <v>42552</v>
          </cell>
          <cell r="E114">
            <v>4.07</v>
          </cell>
        </row>
        <row r="115">
          <cell r="B115" t="str">
            <v>FactSet</v>
          </cell>
          <cell r="C115">
            <v>67</v>
          </cell>
          <cell r="D115">
            <v>42551</v>
          </cell>
          <cell r="E115">
            <v>4.09</v>
          </cell>
        </row>
        <row r="116">
          <cell r="B116" t="str">
            <v>FactSet</v>
          </cell>
          <cell r="C116">
            <v>68</v>
          </cell>
          <cell r="D116">
            <v>42550</v>
          </cell>
          <cell r="E116">
            <v>4.18</v>
          </cell>
        </row>
        <row r="117">
          <cell r="B117" t="str">
            <v>FactSet</v>
          </cell>
          <cell r="C117">
            <v>69</v>
          </cell>
          <cell r="D117">
            <v>42549</v>
          </cell>
          <cell r="E117">
            <v>3.87</v>
          </cell>
        </row>
        <row r="118">
          <cell r="B118" t="str">
            <v>FactSet</v>
          </cell>
          <cell r="C118">
            <v>70</v>
          </cell>
          <cell r="D118">
            <v>42548</v>
          </cell>
          <cell r="E118">
            <v>3.71</v>
          </cell>
        </row>
        <row r="119">
          <cell r="B119" t="str">
            <v>FactSet</v>
          </cell>
          <cell r="C119">
            <v>71</v>
          </cell>
          <cell r="D119">
            <v>42545</v>
          </cell>
          <cell r="E119">
            <v>4.13</v>
          </cell>
        </row>
        <row r="120">
          <cell r="B120" t="str">
            <v>FactSet</v>
          </cell>
          <cell r="C120">
            <v>72</v>
          </cell>
          <cell r="D120">
            <v>42544</v>
          </cell>
          <cell r="E120">
            <v>3.99</v>
          </cell>
        </row>
        <row r="121">
          <cell r="B121" t="str">
            <v>FactSet</v>
          </cell>
          <cell r="C121">
            <v>73</v>
          </cell>
          <cell r="D121">
            <v>42543</v>
          </cell>
          <cell r="E121">
            <v>4.55</v>
          </cell>
        </row>
        <row r="122">
          <cell r="B122" t="str">
            <v>FactSet</v>
          </cell>
          <cell r="C122">
            <v>74</v>
          </cell>
          <cell r="D122">
            <v>42542</v>
          </cell>
          <cell r="E122">
            <v>4.7</v>
          </cell>
        </row>
        <row r="123">
          <cell r="B123" t="str">
            <v>FactSet</v>
          </cell>
          <cell r="C123">
            <v>75</v>
          </cell>
          <cell r="D123">
            <v>42541</v>
          </cell>
          <cell r="E123">
            <v>4.6399999999999997</v>
          </cell>
        </row>
        <row r="124">
          <cell r="B124" t="str">
            <v>FactSet</v>
          </cell>
          <cell r="C124">
            <v>76</v>
          </cell>
          <cell r="D124">
            <v>42538</v>
          </cell>
          <cell r="E124">
            <v>4.8600000000000003</v>
          </cell>
        </row>
        <row r="125">
          <cell r="B125" t="str">
            <v>FactSet</v>
          </cell>
          <cell r="C125">
            <v>77</v>
          </cell>
          <cell r="D125">
            <v>42537</v>
          </cell>
          <cell r="E125">
            <v>4.8</v>
          </cell>
        </row>
        <row r="126">
          <cell r="B126" t="str">
            <v>FactSet</v>
          </cell>
          <cell r="C126">
            <v>78</v>
          </cell>
          <cell r="D126">
            <v>42536</v>
          </cell>
          <cell r="E126">
            <v>4.6100000000000003</v>
          </cell>
        </row>
        <row r="127">
          <cell r="B127" t="str">
            <v>FactSet</v>
          </cell>
          <cell r="C127">
            <v>79</v>
          </cell>
          <cell r="D127">
            <v>42535</v>
          </cell>
          <cell r="E127">
            <v>4.5999999999999996</v>
          </cell>
        </row>
        <row r="128">
          <cell r="B128" t="str">
            <v>FactSet</v>
          </cell>
          <cell r="C128">
            <v>80</v>
          </cell>
          <cell r="D128">
            <v>42534</v>
          </cell>
          <cell r="E128">
            <v>4.7</v>
          </cell>
        </row>
        <row r="129">
          <cell r="B129" t="str">
            <v>FactSet</v>
          </cell>
          <cell r="C129">
            <v>81</v>
          </cell>
          <cell r="D129">
            <v>42531</v>
          </cell>
          <cell r="E129">
            <v>4.7</v>
          </cell>
        </row>
        <row r="130">
          <cell r="B130" t="str">
            <v>FactSet</v>
          </cell>
          <cell r="C130">
            <v>82</v>
          </cell>
          <cell r="D130">
            <v>42530</v>
          </cell>
          <cell r="E130">
            <v>4.79</v>
          </cell>
        </row>
        <row r="131">
          <cell r="B131" t="str">
            <v>FactSet</v>
          </cell>
          <cell r="C131">
            <v>83</v>
          </cell>
          <cell r="D131">
            <v>42529</v>
          </cell>
          <cell r="E131">
            <v>4.8499999999999996</v>
          </cell>
        </row>
        <row r="132">
          <cell r="B132" t="str">
            <v>FactSet</v>
          </cell>
          <cell r="C132">
            <v>84</v>
          </cell>
          <cell r="D132">
            <v>42528</v>
          </cell>
          <cell r="E132">
            <v>4.82</v>
          </cell>
        </row>
        <row r="133">
          <cell r="B133" t="str">
            <v>FactSet</v>
          </cell>
          <cell r="C133">
            <v>85</v>
          </cell>
          <cell r="D133">
            <v>42527</v>
          </cell>
          <cell r="E133">
            <v>4.75</v>
          </cell>
        </row>
        <row r="134">
          <cell r="B134" t="str">
            <v>FactSet</v>
          </cell>
          <cell r="C134">
            <v>86</v>
          </cell>
          <cell r="D134">
            <v>42524</v>
          </cell>
          <cell r="E134">
            <v>4.8099999999999996</v>
          </cell>
        </row>
        <row r="135">
          <cell r="B135" t="str">
            <v>FactSet</v>
          </cell>
          <cell r="C135">
            <v>87</v>
          </cell>
          <cell r="D135">
            <v>42523</v>
          </cell>
          <cell r="E135">
            <v>4.75</v>
          </cell>
        </row>
        <row r="136">
          <cell r="B136" t="str">
            <v>FactSet</v>
          </cell>
          <cell r="C136">
            <v>88</v>
          </cell>
          <cell r="D136">
            <v>42522</v>
          </cell>
          <cell r="E136">
            <v>4.7</v>
          </cell>
        </row>
        <row r="137">
          <cell r="B137" t="str">
            <v>FactSet</v>
          </cell>
          <cell r="C137">
            <v>89</v>
          </cell>
          <cell r="D137">
            <v>42521</v>
          </cell>
          <cell r="E137">
            <v>4.7300000000000004</v>
          </cell>
        </row>
        <row r="138">
          <cell r="B138" t="str">
            <v>FactSet</v>
          </cell>
          <cell r="C138">
            <v>90</v>
          </cell>
          <cell r="D138">
            <v>42517</v>
          </cell>
          <cell r="E138">
            <v>4.8499999999999996</v>
          </cell>
        </row>
        <row r="139">
          <cell r="B139" t="str">
            <v>FactSet</v>
          </cell>
          <cell r="C139">
            <v>91</v>
          </cell>
          <cell r="D139">
            <v>42516</v>
          </cell>
          <cell r="E139">
            <v>4.8</v>
          </cell>
        </row>
        <row r="140">
          <cell r="B140" t="str">
            <v>FactSet</v>
          </cell>
          <cell r="C140">
            <v>92</v>
          </cell>
          <cell r="D140">
            <v>42515</v>
          </cell>
          <cell r="E140">
            <v>4.7</v>
          </cell>
        </row>
        <row r="141">
          <cell r="B141" t="str">
            <v>FactSet</v>
          </cell>
          <cell r="C141">
            <v>93</v>
          </cell>
          <cell r="D141">
            <v>42514</v>
          </cell>
          <cell r="E141">
            <v>4.55</v>
          </cell>
        </row>
        <row r="142">
          <cell r="B142" t="str">
            <v>FactSet</v>
          </cell>
          <cell r="C142">
            <v>94</v>
          </cell>
          <cell r="D142">
            <v>42513</v>
          </cell>
          <cell r="E142">
            <v>4.55</v>
          </cell>
        </row>
        <row r="143">
          <cell r="B143" t="str">
            <v>FactSet</v>
          </cell>
          <cell r="C143">
            <v>95</v>
          </cell>
          <cell r="D143">
            <v>42510</v>
          </cell>
          <cell r="E143">
            <v>4.55</v>
          </cell>
        </row>
        <row r="144">
          <cell r="B144" t="str">
            <v>FactSet</v>
          </cell>
          <cell r="C144">
            <v>96</v>
          </cell>
          <cell r="D144">
            <v>42509</v>
          </cell>
          <cell r="E144">
            <v>4.3499999999999996</v>
          </cell>
        </row>
        <row r="145">
          <cell r="B145" t="str">
            <v>FactSet</v>
          </cell>
          <cell r="C145">
            <v>97</v>
          </cell>
          <cell r="D145">
            <v>42508</v>
          </cell>
          <cell r="E145">
            <v>4.4800000000000004</v>
          </cell>
        </row>
        <row r="146">
          <cell r="B146" t="str">
            <v>FactSet</v>
          </cell>
          <cell r="C146">
            <v>98</v>
          </cell>
          <cell r="D146">
            <v>42507</v>
          </cell>
          <cell r="E146">
            <v>4.5</v>
          </cell>
        </row>
        <row r="147">
          <cell r="B147" t="str">
            <v>FactSet</v>
          </cell>
          <cell r="C147">
            <v>99</v>
          </cell>
          <cell r="D147">
            <v>42506</v>
          </cell>
          <cell r="E147">
            <v>4.5999999999999996</v>
          </cell>
        </row>
        <row r="148">
          <cell r="B148" t="str">
            <v>FactSet</v>
          </cell>
          <cell r="C148">
            <v>100</v>
          </cell>
          <cell r="D148">
            <v>42503</v>
          </cell>
          <cell r="E148">
            <v>4.75</v>
          </cell>
        </row>
        <row r="149">
          <cell r="B149" t="str">
            <v>FactSet</v>
          </cell>
          <cell r="C149">
            <v>101</v>
          </cell>
          <cell r="D149">
            <v>42502</v>
          </cell>
          <cell r="E149">
            <v>4.79</v>
          </cell>
        </row>
        <row r="150">
          <cell r="B150" t="str">
            <v>FactSet</v>
          </cell>
          <cell r="C150">
            <v>102</v>
          </cell>
          <cell r="D150">
            <v>42501</v>
          </cell>
          <cell r="E150">
            <v>4.6900000000000004</v>
          </cell>
        </row>
        <row r="151">
          <cell r="B151" t="str">
            <v>FactSet</v>
          </cell>
          <cell r="C151">
            <v>103</v>
          </cell>
          <cell r="D151">
            <v>42500</v>
          </cell>
          <cell r="E151">
            <v>4.7</v>
          </cell>
        </row>
        <row r="152">
          <cell r="B152" t="str">
            <v>FactSet</v>
          </cell>
          <cell r="C152">
            <v>104</v>
          </cell>
          <cell r="D152">
            <v>42499</v>
          </cell>
          <cell r="E152">
            <v>4.7</v>
          </cell>
        </row>
        <row r="153">
          <cell r="B153" t="str">
            <v>FactSet</v>
          </cell>
          <cell r="C153">
            <v>105</v>
          </cell>
          <cell r="D153">
            <v>42496</v>
          </cell>
          <cell r="E153">
            <v>4.68</v>
          </cell>
        </row>
        <row r="154">
          <cell r="B154" t="str">
            <v>FactSet</v>
          </cell>
          <cell r="C154">
            <v>106</v>
          </cell>
          <cell r="D154">
            <v>42495</v>
          </cell>
          <cell r="E154">
            <v>4.7699999999999996</v>
          </cell>
        </row>
        <row r="155">
          <cell r="B155" t="str">
            <v>FactSet</v>
          </cell>
          <cell r="C155">
            <v>107</v>
          </cell>
          <cell r="D155">
            <v>42494</v>
          </cell>
          <cell r="E155">
            <v>4.5999999999999996</v>
          </cell>
        </row>
        <row r="156">
          <cell r="B156" t="str">
            <v>FactSet</v>
          </cell>
          <cell r="C156">
            <v>108</v>
          </cell>
          <cell r="D156">
            <v>42493</v>
          </cell>
          <cell r="E156">
            <v>4.72</v>
          </cell>
        </row>
        <row r="157">
          <cell r="B157" t="str">
            <v>FactSet</v>
          </cell>
          <cell r="C157">
            <v>109</v>
          </cell>
          <cell r="D157">
            <v>42492</v>
          </cell>
          <cell r="E157">
            <v>4.6100000000000003</v>
          </cell>
        </row>
        <row r="158">
          <cell r="B158" t="str">
            <v>FactSet</v>
          </cell>
          <cell r="C158">
            <v>110</v>
          </cell>
          <cell r="D158">
            <v>42489</v>
          </cell>
          <cell r="E158">
            <v>4.68</v>
          </cell>
        </row>
        <row r="159">
          <cell r="B159" t="str">
            <v>FactSet</v>
          </cell>
          <cell r="C159">
            <v>111</v>
          </cell>
          <cell r="D159">
            <v>42488</v>
          </cell>
          <cell r="E159">
            <v>4.7</v>
          </cell>
        </row>
        <row r="160">
          <cell r="B160" t="str">
            <v>FactSet</v>
          </cell>
          <cell r="C160">
            <v>112</v>
          </cell>
          <cell r="D160">
            <v>42487</v>
          </cell>
          <cell r="E160">
            <v>4.5</v>
          </cell>
        </row>
        <row r="161">
          <cell r="B161" t="str">
            <v>FactSet</v>
          </cell>
          <cell r="C161">
            <v>113</v>
          </cell>
          <cell r="D161">
            <v>42486</v>
          </cell>
          <cell r="E161">
            <v>4.38</v>
          </cell>
        </row>
        <row r="162">
          <cell r="B162" t="str">
            <v>FactSet</v>
          </cell>
          <cell r="C162">
            <v>114</v>
          </cell>
          <cell r="D162">
            <v>42485</v>
          </cell>
          <cell r="E162">
            <v>4.75</v>
          </cell>
        </row>
        <row r="163">
          <cell r="B163" t="str">
            <v>FactSet</v>
          </cell>
          <cell r="C163">
            <v>115</v>
          </cell>
          <cell r="D163">
            <v>42482</v>
          </cell>
          <cell r="E163">
            <v>4.75</v>
          </cell>
        </row>
        <row r="164">
          <cell r="B164" t="str">
            <v>FactSet</v>
          </cell>
          <cell r="C164">
            <v>116</v>
          </cell>
          <cell r="D164">
            <v>42481</v>
          </cell>
          <cell r="E164">
            <v>4.6500000000000004</v>
          </cell>
        </row>
        <row r="165">
          <cell r="B165" t="str">
            <v>FactSet</v>
          </cell>
          <cell r="C165">
            <v>117</v>
          </cell>
          <cell r="D165">
            <v>42480</v>
          </cell>
          <cell r="E165">
            <v>4.8</v>
          </cell>
        </row>
        <row r="166">
          <cell r="B166" t="str">
            <v>FactSet</v>
          </cell>
          <cell r="C166">
            <v>118</v>
          </cell>
          <cell r="D166">
            <v>42479</v>
          </cell>
          <cell r="E166">
            <v>4.5</v>
          </cell>
        </row>
        <row r="167">
          <cell r="B167" t="str">
            <v>FactSet</v>
          </cell>
          <cell r="C167">
            <v>119</v>
          </cell>
          <cell r="D167">
            <v>42478</v>
          </cell>
          <cell r="E167">
            <v>4.4800000000000004</v>
          </cell>
        </row>
        <row r="168">
          <cell r="B168" t="str">
            <v>FactSet</v>
          </cell>
          <cell r="C168">
            <v>120</v>
          </cell>
          <cell r="D168">
            <v>42475</v>
          </cell>
          <cell r="E168">
            <v>4.7999000000000001</v>
          </cell>
        </row>
        <row r="169">
          <cell r="B169" t="str">
            <v>FactSet</v>
          </cell>
          <cell r="C169">
            <v>121</v>
          </cell>
          <cell r="D169">
            <v>42474</v>
          </cell>
          <cell r="E169">
            <v>4.6500000000000004</v>
          </cell>
        </row>
        <row r="170">
          <cell r="B170" t="str">
            <v>FactSet</v>
          </cell>
          <cell r="C170">
            <v>122</v>
          </cell>
          <cell r="D170">
            <v>42473</v>
          </cell>
          <cell r="E170">
            <v>4.6500000000000004</v>
          </cell>
        </row>
        <row r="171">
          <cell r="B171" t="str">
            <v>FactSet</v>
          </cell>
          <cell r="C171">
            <v>123</v>
          </cell>
          <cell r="D171">
            <v>42472</v>
          </cell>
          <cell r="E171">
            <v>4.4000000000000004</v>
          </cell>
        </row>
        <row r="172">
          <cell r="B172" t="str">
            <v>FactSet</v>
          </cell>
          <cell r="C172">
            <v>124</v>
          </cell>
          <cell r="D172">
            <v>42471</v>
          </cell>
          <cell r="E172">
            <v>4.45</v>
          </cell>
        </row>
        <row r="173">
          <cell r="B173" t="str">
            <v>FactSet</v>
          </cell>
          <cell r="C173">
            <v>125</v>
          </cell>
          <cell r="D173">
            <v>42468</v>
          </cell>
          <cell r="E173">
            <v>4.5</v>
          </cell>
        </row>
        <row r="174">
          <cell r="B174" t="str">
            <v>FactSet</v>
          </cell>
          <cell r="C174">
            <v>126</v>
          </cell>
          <cell r="D174">
            <v>42467</v>
          </cell>
          <cell r="E174">
            <v>4.55</v>
          </cell>
        </row>
        <row r="175">
          <cell r="B175" t="str">
            <v>FactSet</v>
          </cell>
          <cell r="C175">
            <v>127</v>
          </cell>
          <cell r="D175">
            <v>42466</v>
          </cell>
          <cell r="E175">
            <v>4.55</v>
          </cell>
        </row>
        <row r="176">
          <cell r="B176" t="str">
            <v>FactSet</v>
          </cell>
          <cell r="C176">
            <v>128</v>
          </cell>
          <cell r="D176">
            <v>42465</v>
          </cell>
          <cell r="E176">
            <v>4.2</v>
          </cell>
        </row>
        <row r="177">
          <cell r="B177" t="str">
            <v>FactSet</v>
          </cell>
          <cell r="C177">
            <v>129</v>
          </cell>
          <cell r="D177">
            <v>42464</v>
          </cell>
          <cell r="E177">
            <v>4.25</v>
          </cell>
        </row>
        <row r="178">
          <cell r="B178" t="str">
            <v>FactSet</v>
          </cell>
          <cell r="C178">
            <v>130</v>
          </cell>
          <cell r="D178">
            <v>42461</v>
          </cell>
          <cell r="E178">
            <v>4.29</v>
          </cell>
        </row>
        <row r="179">
          <cell r="B179" t="str">
            <v>FactSet</v>
          </cell>
          <cell r="C179">
            <v>131</v>
          </cell>
          <cell r="D179">
            <v>42460</v>
          </cell>
          <cell r="E179">
            <v>4.3</v>
          </cell>
        </row>
        <row r="180">
          <cell r="B180" t="str">
            <v>FactSet</v>
          </cell>
          <cell r="C180">
            <v>132</v>
          </cell>
          <cell r="D180">
            <v>42459</v>
          </cell>
          <cell r="E180">
            <v>4.0999999999999996</v>
          </cell>
        </row>
        <row r="181">
          <cell r="B181" t="str">
            <v>FactSet</v>
          </cell>
          <cell r="C181">
            <v>133</v>
          </cell>
          <cell r="D181">
            <v>42458</v>
          </cell>
          <cell r="E181">
            <v>4.1500000000000004</v>
          </cell>
        </row>
        <row r="182">
          <cell r="B182" t="str">
            <v>FactSet</v>
          </cell>
          <cell r="C182">
            <v>134</v>
          </cell>
          <cell r="D182">
            <v>42457</v>
          </cell>
          <cell r="E182">
            <v>3.83</v>
          </cell>
        </row>
        <row r="183">
          <cell r="B183" t="str">
            <v>FactSet</v>
          </cell>
          <cell r="C183">
            <v>135</v>
          </cell>
          <cell r="D183">
            <v>42453</v>
          </cell>
          <cell r="E183">
            <v>4.17</v>
          </cell>
        </row>
        <row r="184">
          <cell r="B184" t="str">
            <v>FactSet</v>
          </cell>
          <cell r="C184">
            <v>136</v>
          </cell>
          <cell r="D184">
            <v>42452</v>
          </cell>
          <cell r="E184">
            <v>4.1500000000000004</v>
          </cell>
        </row>
        <row r="185">
          <cell r="B185" t="str">
            <v>FactSet</v>
          </cell>
          <cell r="C185">
            <v>137</v>
          </cell>
          <cell r="D185">
            <v>42451</v>
          </cell>
          <cell r="E185">
            <v>4.3899999999999997</v>
          </cell>
        </row>
        <row r="186">
          <cell r="B186" t="str">
            <v>FactSet</v>
          </cell>
          <cell r="C186">
            <v>138</v>
          </cell>
          <cell r="D186">
            <v>42450</v>
          </cell>
          <cell r="E186">
            <v>4.5</v>
          </cell>
        </row>
        <row r="187">
          <cell r="B187" t="str">
            <v>FactSet</v>
          </cell>
          <cell r="C187">
            <v>139</v>
          </cell>
          <cell r="D187">
            <v>42447</v>
          </cell>
          <cell r="E187">
            <v>4.55</v>
          </cell>
        </row>
        <row r="188">
          <cell r="B188" t="str">
            <v>FactSet</v>
          </cell>
          <cell r="C188">
            <v>140</v>
          </cell>
          <cell r="D188">
            <v>42446</v>
          </cell>
          <cell r="E188">
            <v>4.79</v>
          </cell>
        </row>
        <row r="189">
          <cell r="B189" t="str">
            <v>FactSet</v>
          </cell>
          <cell r="C189">
            <v>141</v>
          </cell>
          <cell r="D189">
            <v>42445</v>
          </cell>
          <cell r="E189">
            <v>4.72</v>
          </cell>
        </row>
        <row r="190">
          <cell r="B190" t="str">
            <v>FactSet</v>
          </cell>
          <cell r="C190">
            <v>142</v>
          </cell>
          <cell r="D190">
            <v>42444</v>
          </cell>
          <cell r="E190">
            <v>4.8</v>
          </cell>
        </row>
        <row r="191">
          <cell r="B191" t="str">
            <v>FactSet</v>
          </cell>
          <cell r="C191">
            <v>143</v>
          </cell>
          <cell r="D191">
            <v>42443</v>
          </cell>
          <cell r="E191">
            <v>4.6900000000000004</v>
          </cell>
        </row>
        <row r="192">
          <cell r="B192" t="str">
            <v>FactSet</v>
          </cell>
          <cell r="C192">
            <v>144</v>
          </cell>
          <cell r="D192">
            <v>42440</v>
          </cell>
          <cell r="E192">
            <v>4.75</v>
          </cell>
        </row>
        <row r="193">
          <cell r="B193" t="str">
            <v>FactSet</v>
          </cell>
          <cell r="C193">
            <v>145</v>
          </cell>
          <cell r="D193">
            <v>42439</v>
          </cell>
          <cell r="E193">
            <v>4.7</v>
          </cell>
        </row>
        <row r="194">
          <cell r="B194" t="str">
            <v>FactSet</v>
          </cell>
          <cell r="C194">
            <v>146</v>
          </cell>
          <cell r="D194">
            <v>42438</v>
          </cell>
          <cell r="E194">
            <v>4.8</v>
          </cell>
        </row>
        <row r="195">
          <cell r="B195" t="str">
            <v>FactSet</v>
          </cell>
          <cell r="C195">
            <v>147</v>
          </cell>
          <cell r="D195">
            <v>42437</v>
          </cell>
          <cell r="E195">
            <v>4.6500000000000004</v>
          </cell>
        </row>
        <row r="196">
          <cell r="B196" t="str">
            <v>FactSet</v>
          </cell>
          <cell r="C196">
            <v>148</v>
          </cell>
          <cell r="D196">
            <v>42436</v>
          </cell>
          <cell r="E196">
            <v>4.7500999999999998</v>
          </cell>
        </row>
        <row r="197">
          <cell r="B197" t="str">
            <v>FactSet</v>
          </cell>
          <cell r="C197">
            <v>149</v>
          </cell>
          <cell r="D197">
            <v>42433</v>
          </cell>
          <cell r="E197">
            <v>4.8</v>
          </cell>
        </row>
        <row r="198">
          <cell r="B198" t="str">
            <v>FactSet</v>
          </cell>
          <cell r="C198">
            <v>150</v>
          </cell>
          <cell r="D198">
            <v>42432</v>
          </cell>
          <cell r="E198">
            <v>4.51</v>
          </cell>
        </row>
        <row r="199">
          <cell r="B199" t="str">
            <v>FactSet</v>
          </cell>
          <cell r="C199">
            <v>151</v>
          </cell>
          <cell r="D199">
            <v>42431</v>
          </cell>
          <cell r="E199">
            <v>4.72</v>
          </cell>
        </row>
        <row r="200">
          <cell r="B200" t="str">
            <v>FactSet</v>
          </cell>
          <cell r="C200">
            <v>152</v>
          </cell>
          <cell r="D200">
            <v>42430</v>
          </cell>
          <cell r="E200">
            <v>4.5599999999999996</v>
          </cell>
        </row>
        <row r="201">
          <cell r="B201" t="str">
            <v>FactSet</v>
          </cell>
          <cell r="C201">
            <v>153</v>
          </cell>
          <cell r="D201">
            <v>42429</v>
          </cell>
          <cell r="E201">
            <v>4.8</v>
          </cell>
        </row>
        <row r="202">
          <cell r="B202" t="str">
            <v>FactSet</v>
          </cell>
          <cell r="C202">
            <v>154</v>
          </cell>
          <cell r="D202">
            <v>42426</v>
          </cell>
          <cell r="E202">
            <v>4.8</v>
          </cell>
        </row>
        <row r="203">
          <cell r="B203" t="str">
            <v>FactSet</v>
          </cell>
          <cell r="C203">
            <v>155</v>
          </cell>
          <cell r="D203">
            <v>42425</v>
          </cell>
          <cell r="E203">
            <v>4.5</v>
          </cell>
        </row>
        <row r="204">
          <cell r="B204" t="str">
            <v>FactSet</v>
          </cell>
          <cell r="C204">
            <v>156</v>
          </cell>
          <cell r="D204">
            <v>42424</v>
          </cell>
          <cell r="E204">
            <v>4.8</v>
          </cell>
        </row>
        <row r="205">
          <cell r="B205" t="str">
            <v>FactSet</v>
          </cell>
          <cell r="C205">
            <v>157</v>
          </cell>
          <cell r="D205">
            <v>42423</v>
          </cell>
          <cell r="E205">
            <v>4.12</v>
          </cell>
        </row>
        <row r="206">
          <cell r="B206" t="str">
            <v>FactSet</v>
          </cell>
          <cell r="C206">
            <v>158</v>
          </cell>
          <cell r="D206">
            <v>42422</v>
          </cell>
          <cell r="E206">
            <v>4.95</v>
          </cell>
        </row>
        <row r="207">
          <cell r="B207" t="str">
            <v>FactSet</v>
          </cell>
          <cell r="C207">
            <v>159</v>
          </cell>
          <cell r="D207">
            <v>42419</v>
          </cell>
          <cell r="E207">
            <v>4.9400000000000004</v>
          </cell>
        </row>
        <row r="208">
          <cell r="B208" t="str">
            <v>FactSet</v>
          </cell>
          <cell r="C208">
            <v>160</v>
          </cell>
          <cell r="D208">
            <v>42418</v>
          </cell>
          <cell r="E208">
            <v>4.5</v>
          </cell>
        </row>
        <row r="209">
          <cell r="B209" t="str">
            <v>FactSet</v>
          </cell>
          <cell r="C209">
            <v>161</v>
          </cell>
          <cell r="D209">
            <v>42417</v>
          </cell>
          <cell r="E209">
            <v>4.5</v>
          </cell>
        </row>
        <row r="210">
          <cell r="B210" t="str">
            <v>FactSet</v>
          </cell>
          <cell r="C210">
            <v>162</v>
          </cell>
          <cell r="D210">
            <v>42416</v>
          </cell>
          <cell r="E210">
            <v>4.9000000000000004</v>
          </cell>
        </row>
        <row r="211">
          <cell r="B211" t="str">
            <v>FactSet</v>
          </cell>
          <cell r="C211">
            <v>163</v>
          </cell>
          <cell r="D211">
            <v>42412</v>
          </cell>
          <cell r="E211">
            <v>4.7</v>
          </cell>
        </row>
        <row r="212">
          <cell r="B212" t="str">
            <v>FactSet</v>
          </cell>
          <cell r="C212">
            <v>164</v>
          </cell>
          <cell r="D212">
            <v>42411</v>
          </cell>
          <cell r="E212">
            <v>4.7</v>
          </cell>
        </row>
        <row r="213">
          <cell r="B213" t="str">
            <v>FactSet</v>
          </cell>
          <cell r="C213">
            <v>165</v>
          </cell>
          <cell r="D213">
            <v>42410</v>
          </cell>
          <cell r="E213">
            <v>4.9000000000000004</v>
          </cell>
        </row>
        <row r="214">
          <cell r="B214" t="str">
            <v>FactSet</v>
          </cell>
          <cell r="C214">
            <v>166</v>
          </cell>
          <cell r="D214">
            <v>42409</v>
          </cell>
          <cell r="E214">
            <v>4.9249999999999998</v>
          </cell>
        </row>
        <row r="215">
          <cell r="B215" t="str">
            <v>FactSet</v>
          </cell>
          <cell r="C215">
            <v>167</v>
          </cell>
          <cell r="D215">
            <v>42408</v>
          </cell>
          <cell r="E215">
            <v>4.95</v>
          </cell>
        </row>
        <row r="216">
          <cell r="B216" t="str">
            <v>FactSet</v>
          </cell>
          <cell r="C216">
            <v>168</v>
          </cell>
          <cell r="D216">
            <v>42405</v>
          </cell>
          <cell r="E216">
            <v>4.95</v>
          </cell>
        </row>
        <row r="217">
          <cell r="B217" t="str">
            <v>FactSet</v>
          </cell>
          <cell r="C217">
            <v>169</v>
          </cell>
          <cell r="D217">
            <v>42404</v>
          </cell>
          <cell r="E217">
            <v>4.95</v>
          </cell>
        </row>
        <row r="218">
          <cell r="B218" t="str">
            <v>FactSet</v>
          </cell>
          <cell r="C218">
            <v>170</v>
          </cell>
          <cell r="D218">
            <v>42403</v>
          </cell>
          <cell r="E218">
            <v>4.95</v>
          </cell>
        </row>
        <row r="219">
          <cell r="B219" t="str">
            <v>FactSet</v>
          </cell>
          <cell r="C219">
            <v>171</v>
          </cell>
          <cell r="D219">
            <v>42402</v>
          </cell>
          <cell r="E219">
            <v>4.95</v>
          </cell>
        </row>
        <row r="220">
          <cell r="B220" t="str">
            <v>FactSet</v>
          </cell>
          <cell r="C220">
            <v>172</v>
          </cell>
          <cell r="D220">
            <v>42401</v>
          </cell>
          <cell r="E220">
            <v>4.95</v>
          </cell>
        </row>
        <row r="221">
          <cell r="B221" t="str">
            <v>FactSet</v>
          </cell>
          <cell r="C221">
            <v>173</v>
          </cell>
          <cell r="D221">
            <v>42398</v>
          </cell>
          <cell r="E221">
            <v>4.95</v>
          </cell>
        </row>
        <row r="222">
          <cell r="B222" t="str">
            <v>FactSet</v>
          </cell>
          <cell r="C222">
            <v>174</v>
          </cell>
          <cell r="D222">
            <v>42397</v>
          </cell>
          <cell r="E222">
            <v>4.9000000000000004</v>
          </cell>
        </row>
        <row r="223">
          <cell r="B223" t="str">
            <v>FactSet</v>
          </cell>
          <cell r="C223">
            <v>175</v>
          </cell>
          <cell r="D223">
            <v>42396</v>
          </cell>
          <cell r="E223">
            <v>4.95</v>
          </cell>
        </row>
        <row r="224">
          <cell r="B224" t="str">
            <v>FactSet</v>
          </cell>
          <cell r="C224">
            <v>176</v>
          </cell>
          <cell r="D224">
            <v>42395</v>
          </cell>
          <cell r="E224">
            <v>4.95</v>
          </cell>
        </row>
        <row r="225">
          <cell r="B225" t="str">
            <v>FactSet</v>
          </cell>
          <cell r="C225">
            <v>177</v>
          </cell>
          <cell r="D225">
            <v>42394</v>
          </cell>
          <cell r="E225">
            <v>4.95</v>
          </cell>
        </row>
        <row r="226">
          <cell r="B226" t="str">
            <v>FactSet</v>
          </cell>
          <cell r="C226">
            <v>178</v>
          </cell>
          <cell r="D226">
            <v>42391</v>
          </cell>
          <cell r="E226">
            <v>4.95</v>
          </cell>
        </row>
        <row r="227">
          <cell r="B227" t="str">
            <v>FactSet</v>
          </cell>
          <cell r="C227">
            <v>179</v>
          </cell>
          <cell r="D227">
            <v>42390</v>
          </cell>
          <cell r="E227">
            <v>4.95</v>
          </cell>
        </row>
        <row r="228">
          <cell r="B228" t="str">
            <v>FactSet</v>
          </cell>
          <cell r="C228">
            <v>180</v>
          </cell>
          <cell r="D228">
            <v>42389</v>
          </cell>
          <cell r="E228">
            <v>4.95</v>
          </cell>
        </row>
        <row r="229">
          <cell r="B229" t="str">
            <v>FactSet</v>
          </cell>
          <cell r="C229">
            <v>181</v>
          </cell>
          <cell r="D229">
            <v>42388</v>
          </cell>
          <cell r="E229">
            <v>5</v>
          </cell>
        </row>
        <row r="230">
          <cell r="B230" t="str">
            <v>FactSet</v>
          </cell>
          <cell r="C230">
            <v>182</v>
          </cell>
          <cell r="D230">
            <v>42384</v>
          </cell>
          <cell r="E230">
            <v>4.95</v>
          </cell>
        </row>
        <row r="231">
          <cell r="B231" t="str">
            <v>FactSet</v>
          </cell>
          <cell r="C231">
            <v>183</v>
          </cell>
          <cell r="D231">
            <v>42383</v>
          </cell>
          <cell r="E231">
            <v>4.95</v>
          </cell>
        </row>
        <row r="232">
          <cell r="B232" t="str">
            <v>FactSet</v>
          </cell>
          <cell r="C232">
            <v>184</v>
          </cell>
          <cell r="D232">
            <v>42382</v>
          </cell>
          <cell r="E232">
            <v>5</v>
          </cell>
        </row>
        <row r="233">
          <cell r="B233" t="str">
            <v>FactSet</v>
          </cell>
          <cell r="C233">
            <v>185</v>
          </cell>
          <cell r="D233">
            <v>42381</v>
          </cell>
          <cell r="E233">
            <v>4.95</v>
          </cell>
        </row>
        <row r="234">
          <cell r="B234" t="str">
            <v>FactSet</v>
          </cell>
          <cell r="C234">
            <v>186</v>
          </cell>
          <cell r="D234">
            <v>42380</v>
          </cell>
          <cell r="E234">
            <v>4.95</v>
          </cell>
        </row>
        <row r="235">
          <cell r="B235" t="str">
            <v>FactSet</v>
          </cell>
          <cell r="C235">
            <v>187</v>
          </cell>
          <cell r="D235">
            <v>42377</v>
          </cell>
          <cell r="E235">
            <v>5</v>
          </cell>
        </row>
        <row r="236">
          <cell r="B236" t="str">
            <v>FactSet</v>
          </cell>
          <cell r="C236">
            <v>188</v>
          </cell>
          <cell r="D236">
            <v>42376</v>
          </cell>
          <cell r="E236">
            <v>5</v>
          </cell>
        </row>
        <row r="237">
          <cell r="B237" t="str">
            <v>FactSet</v>
          </cell>
          <cell r="C237">
            <v>189</v>
          </cell>
          <cell r="D237">
            <v>42375</v>
          </cell>
          <cell r="E237">
            <v>5</v>
          </cell>
        </row>
        <row r="238">
          <cell r="B238" t="str">
            <v>FactSet</v>
          </cell>
          <cell r="C238">
            <v>190</v>
          </cell>
          <cell r="D238">
            <v>42374</v>
          </cell>
          <cell r="E238">
            <v>5.2</v>
          </cell>
        </row>
        <row r="239">
          <cell r="B239" t="str">
            <v>FactSet</v>
          </cell>
          <cell r="C239">
            <v>191</v>
          </cell>
          <cell r="D239">
            <v>42373</v>
          </cell>
          <cell r="E239">
            <v>5.2</v>
          </cell>
        </row>
        <row r="240">
          <cell r="B240" t="str">
            <v>FactSet</v>
          </cell>
          <cell r="C240">
            <v>192</v>
          </cell>
          <cell r="D240">
            <v>42369</v>
          </cell>
          <cell r="E240">
            <v>5.5</v>
          </cell>
        </row>
        <row r="241">
          <cell r="B241" t="str">
            <v>FactSet</v>
          </cell>
          <cell r="C241">
            <v>193</v>
          </cell>
          <cell r="D241">
            <v>0</v>
          </cell>
          <cell r="E241">
            <v>0</v>
          </cell>
        </row>
        <row r="242">
          <cell r="B242" t="str">
            <v>FactSet</v>
          </cell>
          <cell r="C242">
            <v>194</v>
          </cell>
          <cell r="D242">
            <v>0</v>
          </cell>
          <cell r="E242">
            <v>0</v>
          </cell>
        </row>
        <row r="243">
          <cell r="B243" t="str">
            <v>FactSet</v>
          </cell>
          <cell r="C243">
            <v>195</v>
          </cell>
          <cell r="D243">
            <v>0</v>
          </cell>
          <cell r="E243">
            <v>0</v>
          </cell>
        </row>
        <row r="244">
          <cell r="B244" t="str">
            <v>FactSet</v>
          </cell>
          <cell r="C244">
            <v>196</v>
          </cell>
          <cell r="D244">
            <v>0</v>
          </cell>
          <cell r="E244">
            <v>0</v>
          </cell>
        </row>
        <row r="245">
          <cell r="B245" t="str">
            <v>FactSet</v>
          </cell>
          <cell r="C245">
            <v>197</v>
          </cell>
          <cell r="D245">
            <v>0</v>
          </cell>
          <cell r="E245">
            <v>0</v>
          </cell>
        </row>
        <row r="246">
          <cell r="B246" t="str">
            <v>FactSet</v>
          </cell>
          <cell r="C246">
            <v>198</v>
          </cell>
          <cell r="D246">
            <v>0</v>
          </cell>
          <cell r="E246">
            <v>0</v>
          </cell>
        </row>
        <row r="247">
          <cell r="B247" t="str">
            <v>FactSet</v>
          </cell>
          <cell r="C247">
            <v>199</v>
          </cell>
          <cell r="D247">
            <v>0</v>
          </cell>
          <cell r="E247">
            <v>0</v>
          </cell>
        </row>
        <row r="248">
          <cell r="B248" t="str">
            <v>FactSet</v>
          </cell>
          <cell r="C248">
            <v>200</v>
          </cell>
          <cell r="D248">
            <v>0</v>
          </cell>
          <cell r="E248">
            <v>0</v>
          </cell>
        </row>
        <row r="249">
          <cell r="B249" t="str">
            <v>FactSet</v>
          </cell>
          <cell r="C249">
            <v>201</v>
          </cell>
          <cell r="D249">
            <v>0</v>
          </cell>
          <cell r="E249">
            <v>0</v>
          </cell>
        </row>
        <row r="250">
          <cell r="B250" t="str">
            <v>FactSet</v>
          </cell>
          <cell r="C250">
            <v>202</v>
          </cell>
          <cell r="D250">
            <v>0</v>
          </cell>
          <cell r="E250">
            <v>0</v>
          </cell>
        </row>
        <row r="251">
          <cell r="B251" t="str">
            <v>FactSet</v>
          </cell>
          <cell r="C251">
            <v>203</v>
          </cell>
          <cell r="D251">
            <v>0</v>
          </cell>
          <cell r="E251">
            <v>0</v>
          </cell>
        </row>
        <row r="252">
          <cell r="B252" t="str">
            <v>FactSet</v>
          </cell>
          <cell r="C252">
            <v>204</v>
          </cell>
          <cell r="D252">
            <v>0</v>
          </cell>
          <cell r="E252">
            <v>0</v>
          </cell>
        </row>
        <row r="253">
          <cell r="B253" t="str">
            <v>FactSet</v>
          </cell>
          <cell r="C253">
            <v>205</v>
          </cell>
          <cell r="D253">
            <v>0</v>
          </cell>
          <cell r="E253">
            <v>0</v>
          </cell>
        </row>
        <row r="254">
          <cell r="B254" t="str">
            <v>FactSet</v>
          </cell>
          <cell r="C254">
            <v>206</v>
          </cell>
          <cell r="D254">
            <v>0</v>
          </cell>
          <cell r="E254">
            <v>0</v>
          </cell>
        </row>
        <row r="255">
          <cell r="B255" t="str">
            <v>FactSet</v>
          </cell>
          <cell r="C255">
            <v>207</v>
          </cell>
          <cell r="D255">
            <v>0</v>
          </cell>
          <cell r="E255">
            <v>0</v>
          </cell>
        </row>
        <row r="256">
          <cell r="B256" t="str">
            <v>FactSet</v>
          </cell>
          <cell r="C256">
            <v>208</v>
          </cell>
          <cell r="D256">
            <v>0</v>
          </cell>
          <cell r="E256">
            <v>0</v>
          </cell>
        </row>
        <row r="257">
          <cell r="B257" t="str">
            <v>FactSet</v>
          </cell>
          <cell r="C257">
            <v>209</v>
          </cell>
          <cell r="D257">
            <v>0</v>
          </cell>
          <cell r="E257">
            <v>0</v>
          </cell>
        </row>
        <row r="258">
          <cell r="B258" t="str">
            <v>FactSet</v>
          </cell>
          <cell r="C258">
            <v>210</v>
          </cell>
          <cell r="D258">
            <v>0</v>
          </cell>
          <cell r="E258">
            <v>0</v>
          </cell>
        </row>
        <row r="259">
          <cell r="B259" t="str">
            <v>FactSet</v>
          </cell>
          <cell r="C259">
            <v>211</v>
          </cell>
          <cell r="D259">
            <v>0</v>
          </cell>
          <cell r="E259">
            <v>0</v>
          </cell>
        </row>
        <row r="260">
          <cell r="B260" t="str">
            <v>FactSet</v>
          </cell>
          <cell r="C260">
            <v>212</v>
          </cell>
          <cell r="D260">
            <v>0</v>
          </cell>
          <cell r="E260">
            <v>0</v>
          </cell>
        </row>
        <row r="261">
          <cell r="B261" t="str">
            <v>FactSet</v>
          </cell>
          <cell r="C261">
            <v>213</v>
          </cell>
          <cell r="D261">
            <v>0</v>
          </cell>
          <cell r="E261">
            <v>0</v>
          </cell>
        </row>
        <row r="262">
          <cell r="B262" t="str">
            <v>FactSet</v>
          </cell>
          <cell r="C262">
            <v>214</v>
          </cell>
          <cell r="D262">
            <v>0</v>
          </cell>
          <cell r="E262">
            <v>0</v>
          </cell>
        </row>
        <row r="263">
          <cell r="B263" t="str">
            <v>FactSet</v>
          </cell>
          <cell r="C263">
            <v>215</v>
          </cell>
          <cell r="D263">
            <v>0</v>
          </cell>
          <cell r="E263">
            <v>0</v>
          </cell>
        </row>
        <row r="264">
          <cell r="B264" t="str">
            <v>FactSet</v>
          </cell>
          <cell r="C264">
            <v>216</v>
          </cell>
          <cell r="D264">
            <v>0</v>
          </cell>
          <cell r="E264">
            <v>0</v>
          </cell>
        </row>
        <row r="265">
          <cell r="B265" t="str">
            <v>FactSet</v>
          </cell>
          <cell r="C265">
            <v>217</v>
          </cell>
          <cell r="D265">
            <v>0</v>
          </cell>
          <cell r="E265">
            <v>0</v>
          </cell>
        </row>
        <row r="266">
          <cell r="B266" t="str">
            <v>FactSet</v>
          </cell>
          <cell r="C266">
            <v>218</v>
          </cell>
          <cell r="D266">
            <v>0</v>
          </cell>
          <cell r="E266">
            <v>0</v>
          </cell>
        </row>
        <row r="267">
          <cell r="B267" t="str">
            <v>FactSet</v>
          </cell>
          <cell r="C267">
            <v>219</v>
          </cell>
          <cell r="D267">
            <v>0</v>
          </cell>
          <cell r="E267">
            <v>0</v>
          </cell>
        </row>
        <row r="268">
          <cell r="B268" t="str">
            <v>FactSet</v>
          </cell>
          <cell r="C268">
            <v>220</v>
          </cell>
          <cell r="D268">
            <v>0</v>
          </cell>
          <cell r="E268">
            <v>0</v>
          </cell>
        </row>
        <row r="269">
          <cell r="B269" t="str">
            <v>FactSet</v>
          </cell>
          <cell r="C269">
            <v>221</v>
          </cell>
          <cell r="D269">
            <v>0</v>
          </cell>
          <cell r="E269">
            <v>0</v>
          </cell>
        </row>
        <row r="270">
          <cell r="B270" t="str">
            <v>FactSet</v>
          </cell>
          <cell r="C270">
            <v>222</v>
          </cell>
          <cell r="D270">
            <v>0</v>
          </cell>
          <cell r="E270">
            <v>0</v>
          </cell>
        </row>
        <row r="271">
          <cell r="B271" t="str">
            <v>FactSet</v>
          </cell>
          <cell r="C271">
            <v>223</v>
          </cell>
          <cell r="D271">
            <v>0</v>
          </cell>
          <cell r="E271">
            <v>0</v>
          </cell>
        </row>
        <row r="272">
          <cell r="B272" t="str">
            <v>FactSet</v>
          </cell>
          <cell r="C272">
            <v>224</v>
          </cell>
          <cell r="D272">
            <v>0</v>
          </cell>
          <cell r="E272">
            <v>0</v>
          </cell>
        </row>
        <row r="273">
          <cell r="B273" t="str">
            <v>FactSet</v>
          </cell>
          <cell r="C273">
            <v>225</v>
          </cell>
          <cell r="D273">
            <v>0</v>
          </cell>
          <cell r="E273">
            <v>0</v>
          </cell>
        </row>
        <row r="274">
          <cell r="B274" t="str">
            <v>FactSet</v>
          </cell>
          <cell r="C274">
            <v>226</v>
          </cell>
          <cell r="D274">
            <v>0</v>
          </cell>
          <cell r="E274">
            <v>0</v>
          </cell>
        </row>
        <row r="275">
          <cell r="B275" t="str">
            <v>FactSet</v>
          </cell>
          <cell r="C275">
            <v>227</v>
          </cell>
          <cell r="D275">
            <v>0</v>
          </cell>
          <cell r="E275">
            <v>0</v>
          </cell>
        </row>
        <row r="276">
          <cell r="B276" t="str">
            <v>FactSet</v>
          </cell>
          <cell r="C276">
            <v>228</v>
          </cell>
          <cell r="D276">
            <v>0</v>
          </cell>
          <cell r="E276">
            <v>0</v>
          </cell>
        </row>
        <row r="277">
          <cell r="B277" t="str">
            <v>FactSet</v>
          </cell>
          <cell r="C277">
            <v>229</v>
          </cell>
          <cell r="D277">
            <v>0</v>
          </cell>
          <cell r="E277">
            <v>0</v>
          </cell>
        </row>
        <row r="278">
          <cell r="B278" t="str">
            <v>FactSet</v>
          </cell>
          <cell r="C278">
            <v>230</v>
          </cell>
          <cell r="D278">
            <v>0</v>
          </cell>
          <cell r="E278">
            <v>0</v>
          </cell>
        </row>
        <row r="279">
          <cell r="B279" t="str">
            <v>FactSet</v>
          </cell>
          <cell r="C279">
            <v>231</v>
          </cell>
          <cell r="D279">
            <v>0</v>
          </cell>
          <cell r="E279">
            <v>0</v>
          </cell>
        </row>
        <row r="280">
          <cell r="B280" t="str">
            <v>FactSet</v>
          </cell>
          <cell r="C280">
            <v>232</v>
          </cell>
          <cell r="D280">
            <v>0</v>
          </cell>
          <cell r="E280">
            <v>0</v>
          </cell>
        </row>
        <row r="281">
          <cell r="B281" t="str">
            <v>FactSet</v>
          </cell>
          <cell r="C281">
            <v>233</v>
          </cell>
          <cell r="D281">
            <v>0</v>
          </cell>
          <cell r="E281">
            <v>0</v>
          </cell>
        </row>
        <row r="282">
          <cell r="B282" t="str">
            <v>FactSet</v>
          </cell>
          <cell r="C282">
            <v>234</v>
          </cell>
          <cell r="D282">
            <v>0</v>
          </cell>
          <cell r="E282">
            <v>0</v>
          </cell>
        </row>
        <row r="283">
          <cell r="B283" t="str">
            <v>FactSet</v>
          </cell>
          <cell r="C283">
            <v>235</v>
          </cell>
          <cell r="D283">
            <v>0</v>
          </cell>
          <cell r="E283">
            <v>0</v>
          </cell>
        </row>
        <row r="284">
          <cell r="B284" t="str">
            <v>FactSet</v>
          </cell>
          <cell r="C284">
            <v>236</v>
          </cell>
          <cell r="D284">
            <v>0</v>
          </cell>
          <cell r="E284">
            <v>0</v>
          </cell>
        </row>
        <row r="285">
          <cell r="B285" t="str">
            <v>FactSet</v>
          </cell>
          <cell r="C285">
            <v>237</v>
          </cell>
          <cell r="D285">
            <v>0</v>
          </cell>
          <cell r="E285">
            <v>0</v>
          </cell>
        </row>
        <row r="286">
          <cell r="B286" t="str">
            <v>FactSet</v>
          </cell>
          <cell r="C286">
            <v>238</v>
          </cell>
          <cell r="D286">
            <v>0</v>
          </cell>
          <cell r="E286">
            <v>0</v>
          </cell>
        </row>
        <row r="287">
          <cell r="B287" t="str">
            <v>FactSet</v>
          </cell>
          <cell r="C287">
            <v>239</v>
          </cell>
          <cell r="D287">
            <v>0</v>
          </cell>
          <cell r="E287">
            <v>0</v>
          </cell>
        </row>
        <row r="288">
          <cell r="B288" t="str">
            <v>FactSet</v>
          </cell>
          <cell r="C288">
            <v>240</v>
          </cell>
          <cell r="D288">
            <v>0</v>
          </cell>
          <cell r="E288">
            <v>0</v>
          </cell>
        </row>
        <row r="289">
          <cell r="B289" t="str">
            <v>FactSet</v>
          </cell>
          <cell r="C289">
            <v>241</v>
          </cell>
          <cell r="D289">
            <v>0</v>
          </cell>
          <cell r="E289">
            <v>0</v>
          </cell>
        </row>
        <row r="290">
          <cell r="B290" t="str">
            <v>FactSet</v>
          </cell>
          <cell r="C290">
            <v>242</v>
          </cell>
          <cell r="D290">
            <v>0</v>
          </cell>
          <cell r="E290">
            <v>0</v>
          </cell>
        </row>
        <row r="291">
          <cell r="B291" t="str">
            <v>FactSet</v>
          </cell>
          <cell r="C291">
            <v>243</v>
          </cell>
          <cell r="D291">
            <v>0</v>
          </cell>
          <cell r="E291">
            <v>0</v>
          </cell>
        </row>
        <row r="292">
          <cell r="B292" t="str">
            <v>FactSet</v>
          </cell>
          <cell r="C292">
            <v>244</v>
          </cell>
          <cell r="D292">
            <v>0</v>
          </cell>
          <cell r="E292">
            <v>0</v>
          </cell>
        </row>
        <row r="293">
          <cell r="B293" t="str">
            <v>FactSet</v>
          </cell>
          <cell r="C293">
            <v>245</v>
          </cell>
          <cell r="D293">
            <v>0</v>
          </cell>
          <cell r="E293">
            <v>0</v>
          </cell>
        </row>
        <row r="294">
          <cell r="B294" t="str">
            <v>FactSet</v>
          </cell>
          <cell r="C294">
            <v>246</v>
          </cell>
          <cell r="D294">
            <v>0</v>
          </cell>
          <cell r="E294">
            <v>0</v>
          </cell>
        </row>
        <row r="295">
          <cell r="B295" t="str">
            <v>FactSet</v>
          </cell>
          <cell r="C295">
            <v>247</v>
          </cell>
          <cell r="D295">
            <v>0</v>
          </cell>
          <cell r="E295">
            <v>0</v>
          </cell>
        </row>
        <row r="296">
          <cell r="B296" t="str">
            <v>FactSet</v>
          </cell>
          <cell r="C296">
            <v>248</v>
          </cell>
          <cell r="D296">
            <v>0</v>
          </cell>
          <cell r="E296">
            <v>0</v>
          </cell>
        </row>
        <row r="297">
          <cell r="B297" t="str">
            <v>FactSet</v>
          </cell>
          <cell r="C297">
            <v>249</v>
          </cell>
          <cell r="D297">
            <v>0</v>
          </cell>
          <cell r="E297">
            <v>0</v>
          </cell>
        </row>
        <row r="298">
          <cell r="B298" t="str">
            <v>FactSet</v>
          </cell>
          <cell r="C298">
            <v>250</v>
          </cell>
          <cell r="D298">
            <v>0</v>
          </cell>
          <cell r="E298">
            <v>0</v>
          </cell>
        </row>
        <row r="299">
          <cell r="B299" t="str">
            <v>FactSet</v>
          </cell>
          <cell r="C299">
            <v>251</v>
          </cell>
          <cell r="D299">
            <v>0</v>
          </cell>
          <cell r="E299">
            <v>0</v>
          </cell>
        </row>
        <row r="300">
          <cell r="B300" t="str">
            <v>FactSet</v>
          </cell>
          <cell r="C300">
            <v>252</v>
          </cell>
          <cell r="D300">
            <v>0</v>
          </cell>
          <cell r="E300">
            <v>0</v>
          </cell>
        </row>
        <row r="301">
          <cell r="B301" t="str">
            <v>FactSet</v>
          </cell>
          <cell r="C301">
            <v>253</v>
          </cell>
          <cell r="D301">
            <v>0</v>
          </cell>
          <cell r="E301">
            <v>0</v>
          </cell>
        </row>
        <row r="302">
          <cell r="B302" t="str">
            <v>FactSet</v>
          </cell>
          <cell r="C302">
            <v>254</v>
          </cell>
          <cell r="D302">
            <v>0</v>
          </cell>
          <cell r="E302">
            <v>0</v>
          </cell>
        </row>
        <row r="303">
          <cell r="B303" t="str">
            <v>FactSet</v>
          </cell>
          <cell r="C303">
            <v>255</v>
          </cell>
          <cell r="D303">
            <v>0</v>
          </cell>
          <cell r="E303">
            <v>0</v>
          </cell>
        </row>
        <row r="304">
          <cell r="B304" t="str">
            <v>FactSet</v>
          </cell>
          <cell r="C304">
            <v>256</v>
          </cell>
          <cell r="D304">
            <v>0</v>
          </cell>
          <cell r="E304">
            <v>0</v>
          </cell>
        </row>
        <row r="305">
          <cell r="B305" t="str">
            <v>FactSet</v>
          </cell>
          <cell r="C305">
            <v>257</v>
          </cell>
          <cell r="D305">
            <v>0</v>
          </cell>
          <cell r="E305">
            <v>0</v>
          </cell>
        </row>
        <row r="306">
          <cell r="B306" t="str">
            <v>FactSet</v>
          </cell>
          <cell r="C306">
            <v>258</v>
          </cell>
          <cell r="D306">
            <v>0</v>
          </cell>
          <cell r="E306">
            <v>0</v>
          </cell>
        </row>
        <row r="307">
          <cell r="B307" t="str">
            <v>FactSet</v>
          </cell>
          <cell r="C307">
            <v>259</v>
          </cell>
          <cell r="D307">
            <v>0</v>
          </cell>
          <cell r="E307">
            <v>0</v>
          </cell>
        </row>
        <row r="308">
          <cell r="B308" t="str">
            <v>FactSet</v>
          </cell>
          <cell r="C308">
            <v>260</v>
          </cell>
          <cell r="D308">
            <v>0</v>
          </cell>
          <cell r="E308">
            <v>0</v>
          </cell>
        </row>
        <row r="309">
          <cell r="B309" t="str">
            <v>FactSet</v>
          </cell>
          <cell r="C309">
            <v>261</v>
          </cell>
          <cell r="D309">
            <v>0</v>
          </cell>
          <cell r="E309">
            <v>0</v>
          </cell>
        </row>
        <row r="310">
          <cell r="B310" t="str">
            <v>FactSet</v>
          </cell>
          <cell r="C310">
            <v>262</v>
          </cell>
          <cell r="D310">
            <v>0</v>
          </cell>
          <cell r="E310">
            <v>0</v>
          </cell>
        </row>
        <row r="311">
          <cell r="B311" t="str">
            <v>FactSet</v>
          </cell>
          <cell r="C311">
            <v>263</v>
          </cell>
          <cell r="D311">
            <v>0</v>
          </cell>
          <cell r="E311">
            <v>0</v>
          </cell>
        </row>
        <row r="312">
          <cell r="B312" t="str">
            <v>FactSet</v>
          </cell>
          <cell r="C312">
            <v>264</v>
          </cell>
          <cell r="D312">
            <v>0</v>
          </cell>
          <cell r="E312">
            <v>0</v>
          </cell>
        </row>
        <row r="313">
          <cell r="B313" t="str">
            <v>FactSet</v>
          </cell>
          <cell r="C313">
            <v>265</v>
          </cell>
          <cell r="D313">
            <v>0</v>
          </cell>
          <cell r="E313">
            <v>0</v>
          </cell>
        </row>
        <row r="314">
          <cell r="B314" t="str">
            <v>FactSet</v>
          </cell>
          <cell r="C314">
            <v>266</v>
          </cell>
          <cell r="D314">
            <v>0</v>
          </cell>
          <cell r="E314">
            <v>0</v>
          </cell>
        </row>
        <row r="315">
          <cell r="B315" t="str">
            <v>FactSet</v>
          </cell>
          <cell r="C315">
            <v>267</v>
          </cell>
          <cell r="D315">
            <v>0</v>
          </cell>
          <cell r="E315">
            <v>0</v>
          </cell>
        </row>
        <row r="316">
          <cell r="B316" t="str">
            <v>FactSet</v>
          </cell>
          <cell r="C316">
            <v>268</v>
          </cell>
          <cell r="D316">
            <v>0</v>
          </cell>
          <cell r="E316">
            <v>0</v>
          </cell>
        </row>
        <row r="317">
          <cell r="B317" t="str">
            <v>FactSet</v>
          </cell>
          <cell r="C317">
            <v>269</v>
          </cell>
          <cell r="D317">
            <v>0</v>
          </cell>
          <cell r="E317">
            <v>0</v>
          </cell>
        </row>
        <row r="318">
          <cell r="B318" t="str">
            <v>FactSet</v>
          </cell>
          <cell r="C318">
            <v>270</v>
          </cell>
          <cell r="D318">
            <v>0</v>
          </cell>
          <cell r="E318">
            <v>0</v>
          </cell>
        </row>
        <row r="319">
          <cell r="B319" t="str">
            <v>FactSet</v>
          </cell>
          <cell r="C319">
            <v>271</v>
          </cell>
          <cell r="D319">
            <v>0</v>
          </cell>
          <cell r="E319">
            <v>0</v>
          </cell>
        </row>
        <row r="320">
          <cell r="B320" t="str">
            <v>FactSet</v>
          </cell>
          <cell r="C320">
            <v>272</v>
          </cell>
          <cell r="D320">
            <v>0</v>
          </cell>
          <cell r="E320">
            <v>0</v>
          </cell>
        </row>
        <row r="321">
          <cell r="B321" t="str">
            <v>FactSet</v>
          </cell>
          <cell r="C321">
            <v>273</v>
          </cell>
          <cell r="D321">
            <v>0</v>
          </cell>
          <cell r="E321">
            <v>0</v>
          </cell>
        </row>
        <row r="322">
          <cell r="B322" t="str">
            <v>FactSet</v>
          </cell>
          <cell r="C322">
            <v>274</v>
          </cell>
          <cell r="D322">
            <v>0</v>
          </cell>
          <cell r="E322">
            <v>0</v>
          </cell>
        </row>
        <row r="323">
          <cell r="B323" t="str">
            <v>FactSet</v>
          </cell>
          <cell r="C323">
            <v>275</v>
          </cell>
          <cell r="D323">
            <v>0</v>
          </cell>
          <cell r="E323">
            <v>0</v>
          </cell>
        </row>
        <row r="324">
          <cell r="B324" t="str">
            <v>FactSet</v>
          </cell>
          <cell r="C324">
            <v>276</v>
          </cell>
          <cell r="D324">
            <v>0</v>
          </cell>
          <cell r="E324">
            <v>0</v>
          </cell>
        </row>
        <row r="325">
          <cell r="B325" t="str">
            <v>FactSet</v>
          </cell>
          <cell r="C325">
            <v>277</v>
          </cell>
          <cell r="D325">
            <v>0</v>
          </cell>
          <cell r="E325">
            <v>0</v>
          </cell>
        </row>
        <row r="326">
          <cell r="B326" t="str">
            <v>FactSet</v>
          </cell>
          <cell r="C326">
            <v>278</v>
          </cell>
          <cell r="D326">
            <v>0</v>
          </cell>
          <cell r="E326">
            <v>0</v>
          </cell>
        </row>
        <row r="327">
          <cell r="B327" t="str">
            <v>FactSet</v>
          </cell>
          <cell r="C327">
            <v>279</v>
          </cell>
          <cell r="D327">
            <v>0</v>
          </cell>
          <cell r="E327">
            <v>0</v>
          </cell>
        </row>
        <row r="328">
          <cell r="B328" t="str">
            <v>FactSet</v>
          </cell>
          <cell r="C328">
            <v>280</v>
          </cell>
          <cell r="D328">
            <v>0</v>
          </cell>
          <cell r="E328">
            <v>0</v>
          </cell>
        </row>
        <row r="329">
          <cell r="B329" t="str">
            <v>FactSet</v>
          </cell>
          <cell r="C329">
            <v>281</v>
          </cell>
          <cell r="D329">
            <v>0</v>
          </cell>
          <cell r="E329">
            <v>0</v>
          </cell>
        </row>
        <row r="330">
          <cell r="B330" t="str">
            <v>FactSet</v>
          </cell>
          <cell r="C330">
            <v>282</v>
          </cell>
          <cell r="D330">
            <v>0</v>
          </cell>
          <cell r="E330">
            <v>0</v>
          </cell>
        </row>
        <row r="331">
          <cell r="B331" t="str">
            <v>FactSet</v>
          </cell>
          <cell r="C331">
            <v>283</v>
          </cell>
          <cell r="D331">
            <v>0</v>
          </cell>
          <cell r="E331">
            <v>0</v>
          </cell>
        </row>
        <row r="332">
          <cell r="B332" t="str">
            <v>FactSet</v>
          </cell>
          <cell r="C332">
            <v>284</v>
          </cell>
          <cell r="D332">
            <v>0</v>
          </cell>
          <cell r="E332">
            <v>0</v>
          </cell>
        </row>
        <row r="333">
          <cell r="B333" t="str">
            <v>FactSet</v>
          </cell>
          <cell r="C333">
            <v>285</v>
          </cell>
          <cell r="D333">
            <v>0</v>
          </cell>
          <cell r="E333">
            <v>0</v>
          </cell>
        </row>
        <row r="334">
          <cell r="B334" t="str">
            <v>FactSet</v>
          </cell>
          <cell r="C334">
            <v>286</v>
          </cell>
          <cell r="D334">
            <v>0</v>
          </cell>
          <cell r="E334">
            <v>0</v>
          </cell>
        </row>
        <row r="335">
          <cell r="B335" t="str">
            <v>FactSet</v>
          </cell>
          <cell r="C335">
            <v>287</v>
          </cell>
          <cell r="D335">
            <v>0</v>
          </cell>
          <cell r="E335">
            <v>0</v>
          </cell>
        </row>
        <row r="336">
          <cell r="B336" t="str">
            <v>FactSet</v>
          </cell>
          <cell r="C336">
            <v>288</v>
          </cell>
          <cell r="D336">
            <v>0</v>
          </cell>
          <cell r="E336">
            <v>0</v>
          </cell>
        </row>
        <row r="337">
          <cell r="B337" t="str">
            <v>FactSet</v>
          </cell>
          <cell r="C337">
            <v>289</v>
          </cell>
          <cell r="D337">
            <v>0</v>
          </cell>
          <cell r="E337">
            <v>0</v>
          </cell>
        </row>
        <row r="338">
          <cell r="B338" t="str">
            <v>FactSet</v>
          </cell>
          <cell r="C338">
            <v>290</v>
          </cell>
          <cell r="D338">
            <v>0</v>
          </cell>
          <cell r="E338">
            <v>0</v>
          </cell>
        </row>
        <row r="339">
          <cell r="B339" t="str">
            <v>FactSet</v>
          </cell>
          <cell r="C339">
            <v>291</v>
          </cell>
          <cell r="D339">
            <v>0</v>
          </cell>
          <cell r="E339">
            <v>0</v>
          </cell>
        </row>
        <row r="340">
          <cell r="B340" t="str">
            <v>FactSet</v>
          </cell>
          <cell r="C340">
            <v>292</v>
          </cell>
          <cell r="D340">
            <v>0</v>
          </cell>
          <cell r="E340">
            <v>0</v>
          </cell>
        </row>
        <row r="341">
          <cell r="B341" t="str">
            <v>FactSet</v>
          </cell>
          <cell r="C341">
            <v>293</v>
          </cell>
          <cell r="D341">
            <v>0</v>
          </cell>
          <cell r="E341">
            <v>0</v>
          </cell>
        </row>
        <row r="342">
          <cell r="B342" t="str">
            <v>FactSet</v>
          </cell>
          <cell r="C342">
            <v>294</v>
          </cell>
          <cell r="D342">
            <v>0</v>
          </cell>
          <cell r="E342">
            <v>0</v>
          </cell>
        </row>
        <row r="343">
          <cell r="B343" t="str">
            <v>FactSet</v>
          </cell>
          <cell r="C343">
            <v>295</v>
          </cell>
          <cell r="D343">
            <v>0</v>
          </cell>
          <cell r="E343">
            <v>0</v>
          </cell>
        </row>
        <row r="344">
          <cell r="B344" t="str">
            <v>FactSet</v>
          </cell>
          <cell r="C344">
            <v>296</v>
          </cell>
          <cell r="D344">
            <v>0</v>
          </cell>
          <cell r="E344">
            <v>0</v>
          </cell>
        </row>
        <row r="345">
          <cell r="B345" t="str">
            <v>FactSet</v>
          </cell>
          <cell r="C345">
            <v>297</v>
          </cell>
          <cell r="D345">
            <v>0</v>
          </cell>
          <cell r="E345">
            <v>0</v>
          </cell>
        </row>
        <row r="346">
          <cell r="B346" t="str">
            <v>FactSet</v>
          </cell>
          <cell r="C346">
            <v>298</v>
          </cell>
          <cell r="D346">
            <v>0</v>
          </cell>
          <cell r="E346">
            <v>0</v>
          </cell>
        </row>
        <row r="347">
          <cell r="B347" t="str">
            <v>FactSet</v>
          </cell>
          <cell r="C347">
            <v>299</v>
          </cell>
          <cell r="D347">
            <v>0</v>
          </cell>
          <cell r="E347">
            <v>0</v>
          </cell>
        </row>
        <row r="348">
          <cell r="B348" t="str">
            <v>FactSet</v>
          </cell>
          <cell r="C348">
            <v>300</v>
          </cell>
          <cell r="D348">
            <v>0</v>
          </cell>
          <cell r="E348">
            <v>0</v>
          </cell>
        </row>
        <row r="349">
          <cell r="B349" t="str">
            <v>FactSet</v>
          </cell>
          <cell r="C349">
            <v>301</v>
          </cell>
          <cell r="D349">
            <v>0</v>
          </cell>
          <cell r="E349">
            <v>0</v>
          </cell>
        </row>
        <row r="350">
          <cell r="B350" t="str">
            <v>FactSet</v>
          </cell>
          <cell r="C350">
            <v>302</v>
          </cell>
          <cell r="D350">
            <v>0</v>
          </cell>
          <cell r="E350">
            <v>0</v>
          </cell>
        </row>
        <row r="351">
          <cell r="B351" t="str">
            <v>FactSet</v>
          </cell>
          <cell r="C351">
            <v>303</v>
          </cell>
          <cell r="D351">
            <v>0</v>
          </cell>
          <cell r="E351">
            <v>0</v>
          </cell>
        </row>
        <row r="352">
          <cell r="B352" t="str">
            <v>FactSet</v>
          </cell>
          <cell r="C352">
            <v>304</v>
          </cell>
          <cell r="D352">
            <v>0</v>
          </cell>
          <cell r="E352">
            <v>0</v>
          </cell>
        </row>
        <row r="353">
          <cell r="B353" t="str">
            <v>FactSet</v>
          </cell>
          <cell r="C353">
            <v>305</v>
          </cell>
          <cell r="D353">
            <v>0</v>
          </cell>
          <cell r="E353">
            <v>0</v>
          </cell>
        </row>
        <row r="354">
          <cell r="B354" t="str">
            <v>FactSet</v>
          </cell>
          <cell r="C354">
            <v>306</v>
          </cell>
          <cell r="D354">
            <v>0</v>
          </cell>
          <cell r="E354">
            <v>0</v>
          </cell>
        </row>
        <row r="355">
          <cell r="B355" t="str">
            <v>FactSet</v>
          </cell>
          <cell r="C355">
            <v>307</v>
          </cell>
          <cell r="D355">
            <v>0</v>
          </cell>
          <cell r="E355">
            <v>0</v>
          </cell>
        </row>
        <row r="356">
          <cell r="B356" t="str">
            <v>FactSet</v>
          </cell>
          <cell r="C356">
            <v>308</v>
          </cell>
          <cell r="D356">
            <v>0</v>
          </cell>
          <cell r="E356">
            <v>0</v>
          </cell>
        </row>
        <row r="357">
          <cell r="B357" t="str">
            <v>FactSet</v>
          </cell>
          <cell r="C357">
            <v>309</v>
          </cell>
          <cell r="D357">
            <v>0</v>
          </cell>
          <cell r="E357">
            <v>0</v>
          </cell>
        </row>
        <row r="358">
          <cell r="B358" t="str">
            <v>FactSet</v>
          </cell>
          <cell r="C358">
            <v>310</v>
          </cell>
          <cell r="D358">
            <v>0</v>
          </cell>
          <cell r="E358">
            <v>0</v>
          </cell>
        </row>
        <row r="359">
          <cell r="B359" t="str">
            <v>FactSet</v>
          </cell>
          <cell r="C359">
            <v>311</v>
          </cell>
          <cell r="D359">
            <v>0</v>
          </cell>
          <cell r="E359">
            <v>0</v>
          </cell>
        </row>
        <row r="360">
          <cell r="B360" t="str">
            <v>FactSet</v>
          </cell>
          <cell r="C360">
            <v>312</v>
          </cell>
          <cell r="D360">
            <v>0</v>
          </cell>
          <cell r="E360">
            <v>0</v>
          </cell>
        </row>
        <row r="361">
          <cell r="B361" t="str">
            <v>FactSet</v>
          </cell>
          <cell r="C361">
            <v>313</v>
          </cell>
          <cell r="D361">
            <v>0</v>
          </cell>
          <cell r="E361">
            <v>0</v>
          </cell>
        </row>
        <row r="362">
          <cell r="B362" t="str">
            <v>FactSet</v>
          </cell>
          <cell r="C362">
            <v>314</v>
          </cell>
          <cell r="D362">
            <v>0</v>
          </cell>
          <cell r="E362">
            <v>0</v>
          </cell>
        </row>
        <row r="363">
          <cell r="B363" t="str">
            <v>FactSet</v>
          </cell>
          <cell r="C363">
            <v>315</v>
          </cell>
          <cell r="D363">
            <v>0</v>
          </cell>
          <cell r="E363">
            <v>0</v>
          </cell>
        </row>
        <row r="364">
          <cell r="B364" t="str">
            <v>FactSet</v>
          </cell>
          <cell r="C364">
            <v>316</v>
          </cell>
          <cell r="D364">
            <v>0</v>
          </cell>
          <cell r="E364">
            <v>0</v>
          </cell>
        </row>
        <row r="365">
          <cell r="B365" t="str">
            <v>FactSet</v>
          </cell>
          <cell r="C365">
            <v>317</v>
          </cell>
          <cell r="D365">
            <v>0</v>
          </cell>
          <cell r="E365">
            <v>0</v>
          </cell>
        </row>
        <row r="366">
          <cell r="B366" t="str">
            <v>FactSet</v>
          </cell>
          <cell r="C366">
            <v>318</v>
          </cell>
          <cell r="D366">
            <v>0</v>
          </cell>
          <cell r="E366">
            <v>0</v>
          </cell>
        </row>
        <row r="367">
          <cell r="B367" t="str">
            <v>FactSet</v>
          </cell>
          <cell r="C367">
            <v>319</v>
          </cell>
          <cell r="D367">
            <v>0</v>
          </cell>
          <cell r="E367">
            <v>0</v>
          </cell>
        </row>
        <row r="368">
          <cell r="B368" t="str">
            <v>FactSet</v>
          </cell>
          <cell r="C368">
            <v>320</v>
          </cell>
          <cell r="D368">
            <v>0</v>
          </cell>
          <cell r="E368">
            <v>0</v>
          </cell>
        </row>
        <row r="369">
          <cell r="B369" t="str">
            <v>FactSet</v>
          </cell>
          <cell r="C369">
            <v>321</v>
          </cell>
          <cell r="D369">
            <v>0</v>
          </cell>
          <cell r="E369">
            <v>0</v>
          </cell>
        </row>
        <row r="370">
          <cell r="B370" t="str">
            <v>FactSet</v>
          </cell>
          <cell r="C370">
            <v>322</v>
          </cell>
          <cell r="D370">
            <v>0</v>
          </cell>
          <cell r="E370">
            <v>0</v>
          </cell>
        </row>
        <row r="371">
          <cell r="B371" t="str">
            <v>FactSet</v>
          </cell>
          <cell r="C371">
            <v>323</v>
          </cell>
          <cell r="D371">
            <v>0</v>
          </cell>
          <cell r="E371">
            <v>0</v>
          </cell>
        </row>
        <row r="372">
          <cell r="B372" t="str">
            <v>FactSet</v>
          </cell>
          <cell r="C372">
            <v>324</v>
          </cell>
          <cell r="D372">
            <v>0</v>
          </cell>
          <cell r="E372">
            <v>0</v>
          </cell>
        </row>
        <row r="373">
          <cell r="B373" t="str">
            <v>FactSet</v>
          </cell>
          <cell r="C373">
            <v>325</v>
          </cell>
          <cell r="D373">
            <v>0</v>
          </cell>
          <cell r="E373">
            <v>0</v>
          </cell>
        </row>
        <row r="374">
          <cell r="B374" t="str">
            <v>FactSet</v>
          </cell>
          <cell r="C374">
            <v>326</v>
          </cell>
          <cell r="D374">
            <v>0</v>
          </cell>
          <cell r="E374">
            <v>0</v>
          </cell>
        </row>
        <row r="375">
          <cell r="B375" t="str">
            <v>FactSet</v>
          </cell>
          <cell r="C375">
            <v>327</v>
          </cell>
          <cell r="D375">
            <v>0</v>
          </cell>
          <cell r="E375">
            <v>0</v>
          </cell>
        </row>
        <row r="376">
          <cell r="B376" t="str">
            <v>FactSet</v>
          </cell>
          <cell r="C376">
            <v>328</v>
          </cell>
          <cell r="D376">
            <v>0</v>
          </cell>
          <cell r="E376">
            <v>0</v>
          </cell>
        </row>
        <row r="377">
          <cell r="B377" t="str">
            <v>FactSet</v>
          </cell>
          <cell r="C377">
            <v>329</v>
          </cell>
          <cell r="D377">
            <v>0</v>
          </cell>
          <cell r="E377">
            <v>0</v>
          </cell>
        </row>
        <row r="378">
          <cell r="B378" t="str">
            <v>FactSet</v>
          </cell>
          <cell r="C378">
            <v>330</v>
          </cell>
          <cell r="D378">
            <v>0</v>
          </cell>
          <cell r="E378">
            <v>0</v>
          </cell>
        </row>
        <row r="379">
          <cell r="B379" t="str">
            <v>FactSet</v>
          </cell>
          <cell r="C379">
            <v>331</v>
          </cell>
          <cell r="D379">
            <v>0</v>
          </cell>
          <cell r="E379">
            <v>0</v>
          </cell>
        </row>
        <row r="380">
          <cell r="B380" t="str">
            <v>FactSet</v>
          </cell>
          <cell r="C380">
            <v>332</v>
          </cell>
          <cell r="D380">
            <v>0</v>
          </cell>
          <cell r="E380">
            <v>0</v>
          </cell>
        </row>
        <row r="381">
          <cell r="B381" t="str">
            <v>FactSet</v>
          </cell>
          <cell r="C381">
            <v>333</v>
          </cell>
          <cell r="D381">
            <v>0</v>
          </cell>
          <cell r="E381">
            <v>0</v>
          </cell>
        </row>
        <row r="382">
          <cell r="B382" t="str">
            <v>FactSet</v>
          </cell>
          <cell r="C382">
            <v>334</v>
          </cell>
          <cell r="D382">
            <v>0</v>
          </cell>
          <cell r="E382">
            <v>0</v>
          </cell>
        </row>
        <row r="383">
          <cell r="B383" t="str">
            <v>FactSet</v>
          </cell>
          <cell r="C383">
            <v>335</v>
          </cell>
          <cell r="D383">
            <v>0</v>
          </cell>
          <cell r="E383">
            <v>0</v>
          </cell>
        </row>
        <row r="384">
          <cell r="B384" t="str">
            <v>FactSet</v>
          </cell>
          <cell r="C384">
            <v>336</v>
          </cell>
          <cell r="D384">
            <v>0</v>
          </cell>
          <cell r="E384">
            <v>0</v>
          </cell>
        </row>
        <row r="385">
          <cell r="B385" t="str">
            <v>FactSet</v>
          </cell>
          <cell r="C385">
            <v>337</v>
          </cell>
          <cell r="D385">
            <v>0</v>
          </cell>
          <cell r="E385">
            <v>0</v>
          </cell>
        </row>
        <row r="386">
          <cell r="B386" t="str">
            <v>FactSet</v>
          </cell>
          <cell r="C386">
            <v>338</v>
          </cell>
          <cell r="D386">
            <v>0</v>
          </cell>
          <cell r="E386">
            <v>0</v>
          </cell>
        </row>
        <row r="387">
          <cell r="B387" t="str">
            <v>FactSet</v>
          </cell>
          <cell r="C387">
            <v>339</v>
          </cell>
          <cell r="D387">
            <v>0</v>
          </cell>
          <cell r="E387">
            <v>0</v>
          </cell>
        </row>
        <row r="388">
          <cell r="B388" t="str">
            <v>FactSet</v>
          </cell>
          <cell r="C388">
            <v>340</v>
          </cell>
          <cell r="D388">
            <v>0</v>
          </cell>
          <cell r="E388">
            <v>0</v>
          </cell>
        </row>
        <row r="389">
          <cell r="B389" t="str">
            <v>FactSet</v>
          </cell>
          <cell r="C389">
            <v>341</v>
          </cell>
          <cell r="D389">
            <v>0</v>
          </cell>
          <cell r="E389">
            <v>0</v>
          </cell>
        </row>
        <row r="390">
          <cell r="B390" t="str">
            <v>FactSet</v>
          </cell>
          <cell r="C390">
            <v>342</v>
          </cell>
          <cell r="D390">
            <v>0</v>
          </cell>
          <cell r="E390">
            <v>0</v>
          </cell>
        </row>
        <row r="391">
          <cell r="B391" t="str">
            <v>FactSet</v>
          </cell>
          <cell r="C391">
            <v>343</v>
          </cell>
          <cell r="D391">
            <v>0</v>
          </cell>
          <cell r="E391">
            <v>0</v>
          </cell>
        </row>
        <row r="392">
          <cell r="B392" t="str">
            <v>FactSet</v>
          </cell>
          <cell r="C392">
            <v>344</v>
          </cell>
          <cell r="D392">
            <v>0</v>
          </cell>
          <cell r="E392">
            <v>0</v>
          </cell>
        </row>
        <row r="393">
          <cell r="B393" t="str">
            <v>FactSet</v>
          </cell>
          <cell r="C393">
            <v>345</v>
          </cell>
          <cell r="D393">
            <v>0</v>
          </cell>
          <cell r="E393">
            <v>0</v>
          </cell>
        </row>
        <row r="394">
          <cell r="B394" t="str">
            <v>FactSet</v>
          </cell>
          <cell r="C394">
            <v>346</v>
          </cell>
          <cell r="D394">
            <v>0</v>
          </cell>
          <cell r="E394">
            <v>0</v>
          </cell>
        </row>
        <row r="395">
          <cell r="B395" t="str">
            <v>FactSet</v>
          </cell>
          <cell r="C395">
            <v>347</v>
          </cell>
          <cell r="D395">
            <v>0</v>
          </cell>
          <cell r="E395">
            <v>0</v>
          </cell>
        </row>
        <row r="396">
          <cell r="B396" t="str">
            <v>FactSet</v>
          </cell>
          <cell r="C396">
            <v>348</v>
          </cell>
          <cell r="D396">
            <v>0</v>
          </cell>
          <cell r="E396">
            <v>0</v>
          </cell>
        </row>
        <row r="397">
          <cell r="B397" t="str">
            <v>FactSet</v>
          </cell>
          <cell r="C397">
            <v>349</v>
          </cell>
          <cell r="D397">
            <v>0</v>
          </cell>
          <cell r="E397">
            <v>0</v>
          </cell>
        </row>
        <row r="398">
          <cell r="B398" t="str">
            <v>FactSet</v>
          </cell>
          <cell r="C398">
            <v>350</v>
          </cell>
          <cell r="D398">
            <v>0</v>
          </cell>
          <cell r="E398">
            <v>0</v>
          </cell>
        </row>
        <row r="399">
          <cell r="B399" t="str">
            <v>FactSet</v>
          </cell>
          <cell r="C399">
            <v>351</v>
          </cell>
          <cell r="D399">
            <v>0</v>
          </cell>
          <cell r="E399">
            <v>0</v>
          </cell>
        </row>
        <row r="400">
          <cell r="B400" t="str">
            <v>FactSet</v>
          </cell>
          <cell r="C400">
            <v>352</v>
          </cell>
          <cell r="D400">
            <v>0</v>
          </cell>
          <cell r="E400">
            <v>0</v>
          </cell>
        </row>
        <row r="401">
          <cell r="B401" t="str">
            <v>FactSet</v>
          </cell>
          <cell r="C401">
            <v>353</v>
          </cell>
          <cell r="D401">
            <v>0</v>
          </cell>
          <cell r="E401">
            <v>0</v>
          </cell>
        </row>
        <row r="402">
          <cell r="B402" t="str">
            <v>FactSet</v>
          </cell>
          <cell r="C402">
            <v>354</v>
          </cell>
          <cell r="D402">
            <v>0</v>
          </cell>
          <cell r="E402">
            <v>0</v>
          </cell>
        </row>
        <row r="403">
          <cell r="B403" t="str">
            <v>FactSet</v>
          </cell>
          <cell r="C403">
            <v>355</v>
          </cell>
          <cell r="D403">
            <v>0</v>
          </cell>
          <cell r="E403">
            <v>0</v>
          </cell>
        </row>
        <row r="404">
          <cell r="B404" t="str">
            <v>FactSet</v>
          </cell>
          <cell r="C404">
            <v>356</v>
          </cell>
          <cell r="D404">
            <v>0</v>
          </cell>
          <cell r="E404">
            <v>0</v>
          </cell>
        </row>
        <row r="405">
          <cell r="B405" t="str">
            <v>FactSet</v>
          </cell>
          <cell r="C405">
            <v>357</v>
          </cell>
          <cell r="D405">
            <v>0</v>
          </cell>
          <cell r="E405">
            <v>0</v>
          </cell>
        </row>
        <row r="406">
          <cell r="B406" t="str">
            <v>FactSet</v>
          </cell>
          <cell r="C406">
            <v>358</v>
          </cell>
          <cell r="D406">
            <v>0</v>
          </cell>
          <cell r="E406">
            <v>0</v>
          </cell>
        </row>
        <row r="407">
          <cell r="B407" t="str">
            <v>FactSet</v>
          </cell>
          <cell r="C407">
            <v>359</v>
          </cell>
          <cell r="D407">
            <v>0</v>
          </cell>
          <cell r="E407">
            <v>0</v>
          </cell>
        </row>
        <row r="408">
          <cell r="B408" t="str">
            <v>FactSet</v>
          </cell>
          <cell r="C408">
            <v>360</v>
          </cell>
          <cell r="D408">
            <v>0</v>
          </cell>
          <cell r="E408">
            <v>0</v>
          </cell>
        </row>
        <row r="409">
          <cell r="B409" t="str">
            <v>FactSet</v>
          </cell>
          <cell r="C409">
            <v>361</v>
          </cell>
          <cell r="D409">
            <v>0</v>
          </cell>
          <cell r="E409">
            <v>0</v>
          </cell>
        </row>
        <row r="410">
          <cell r="B410" t="str">
            <v>FactSet</v>
          </cell>
          <cell r="C410">
            <v>362</v>
          </cell>
          <cell r="D410">
            <v>0</v>
          </cell>
          <cell r="E410">
            <v>0</v>
          </cell>
        </row>
        <row r="411">
          <cell r="B411" t="str">
            <v>FactSet</v>
          </cell>
          <cell r="C411">
            <v>363</v>
          </cell>
          <cell r="D411">
            <v>0</v>
          </cell>
          <cell r="E411">
            <v>0</v>
          </cell>
        </row>
        <row r="412">
          <cell r="B412" t="str">
            <v>FactSet</v>
          </cell>
          <cell r="C412">
            <v>364</v>
          </cell>
          <cell r="D412">
            <v>0</v>
          </cell>
          <cell r="E412">
            <v>0</v>
          </cell>
        </row>
        <row r="413">
          <cell r="B413" t="str">
            <v>FactSet</v>
          </cell>
          <cell r="C413">
            <v>365</v>
          </cell>
          <cell r="D413">
            <v>0</v>
          </cell>
          <cell r="E413">
            <v>0</v>
          </cell>
        </row>
        <row r="414">
          <cell r="B414" t="str">
            <v>FactSet</v>
          </cell>
          <cell r="C414">
            <v>366</v>
          </cell>
          <cell r="D414">
            <v>0</v>
          </cell>
          <cell r="E414">
            <v>0</v>
          </cell>
        </row>
        <row r="415">
          <cell r="B415" t="str">
            <v>FactSet</v>
          </cell>
          <cell r="C415">
            <v>367</v>
          </cell>
          <cell r="D415">
            <v>0</v>
          </cell>
          <cell r="E415">
            <v>0</v>
          </cell>
        </row>
        <row r="416">
          <cell r="B416" t="str">
            <v>FactSet</v>
          </cell>
          <cell r="C416">
            <v>368</v>
          </cell>
          <cell r="D416">
            <v>0</v>
          </cell>
          <cell r="E416">
            <v>0</v>
          </cell>
        </row>
        <row r="417">
          <cell r="B417" t="str">
            <v>FactSet</v>
          </cell>
          <cell r="C417">
            <v>369</v>
          </cell>
          <cell r="D417">
            <v>0</v>
          </cell>
          <cell r="E417">
            <v>0</v>
          </cell>
        </row>
        <row r="418">
          <cell r="B418" t="str">
            <v>FactSet</v>
          </cell>
          <cell r="C418">
            <v>370</v>
          </cell>
          <cell r="D418">
            <v>0</v>
          </cell>
          <cell r="E418">
            <v>0</v>
          </cell>
        </row>
        <row r="419">
          <cell r="B419" t="str">
            <v>FactSet</v>
          </cell>
          <cell r="C419">
            <v>371</v>
          </cell>
          <cell r="D419">
            <v>0</v>
          </cell>
          <cell r="E419">
            <v>0</v>
          </cell>
        </row>
        <row r="420">
          <cell r="B420" t="str">
            <v>FactSet</v>
          </cell>
          <cell r="C420">
            <v>372</v>
          </cell>
          <cell r="D420">
            <v>0</v>
          </cell>
          <cell r="E420">
            <v>0</v>
          </cell>
        </row>
        <row r="421">
          <cell r="B421" t="str">
            <v>FactSet</v>
          </cell>
          <cell r="C421">
            <v>373</v>
          </cell>
          <cell r="D421">
            <v>0</v>
          </cell>
          <cell r="E421">
            <v>0</v>
          </cell>
        </row>
        <row r="422">
          <cell r="B422" t="str">
            <v>FactSet</v>
          </cell>
          <cell r="C422">
            <v>374</v>
          </cell>
          <cell r="D422">
            <v>0</v>
          </cell>
          <cell r="E422">
            <v>0</v>
          </cell>
        </row>
        <row r="423">
          <cell r="B423" t="str">
            <v>FactSet</v>
          </cell>
          <cell r="C423">
            <v>375</v>
          </cell>
          <cell r="D423">
            <v>0</v>
          </cell>
          <cell r="E423">
            <v>0</v>
          </cell>
        </row>
        <row r="424">
          <cell r="B424" t="str">
            <v>FactSet</v>
          </cell>
          <cell r="C424">
            <v>376</v>
          </cell>
          <cell r="D424">
            <v>0</v>
          </cell>
          <cell r="E424">
            <v>0</v>
          </cell>
        </row>
        <row r="425">
          <cell r="B425" t="str">
            <v>FactSet</v>
          </cell>
          <cell r="C425">
            <v>377</v>
          </cell>
          <cell r="D425">
            <v>0</v>
          </cell>
          <cell r="E425">
            <v>0</v>
          </cell>
        </row>
        <row r="426">
          <cell r="B426" t="str">
            <v>FactSet</v>
          </cell>
          <cell r="C426">
            <v>378</v>
          </cell>
          <cell r="D426">
            <v>0</v>
          </cell>
          <cell r="E426">
            <v>0</v>
          </cell>
        </row>
        <row r="427">
          <cell r="B427" t="str">
            <v>FactSet</v>
          </cell>
          <cell r="C427">
            <v>379</v>
          </cell>
          <cell r="D427">
            <v>0</v>
          </cell>
          <cell r="E427">
            <v>0</v>
          </cell>
        </row>
        <row r="428">
          <cell r="B428" t="str">
            <v>FactSet</v>
          </cell>
          <cell r="C428">
            <v>380</v>
          </cell>
          <cell r="D428">
            <v>0</v>
          </cell>
          <cell r="E428">
            <v>0</v>
          </cell>
        </row>
        <row r="429">
          <cell r="B429" t="str">
            <v>FactSet</v>
          </cell>
          <cell r="C429">
            <v>381</v>
          </cell>
          <cell r="D429">
            <v>0</v>
          </cell>
          <cell r="E429">
            <v>0</v>
          </cell>
        </row>
        <row r="430">
          <cell r="B430" t="str">
            <v>FactSet</v>
          </cell>
          <cell r="C430">
            <v>382</v>
          </cell>
          <cell r="D430">
            <v>0</v>
          </cell>
          <cell r="E430">
            <v>0</v>
          </cell>
        </row>
        <row r="431">
          <cell r="B431" t="str">
            <v>FactSet</v>
          </cell>
          <cell r="C431">
            <v>383</v>
          </cell>
          <cell r="D431">
            <v>0</v>
          </cell>
          <cell r="E431">
            <v>0</v>
          </cell>
        </row>
        <row r="432">
          <cell r="B432" t="str">
            <v>FactSet</v>
          </cell>
          <cell r="C432">
            <v>384</v>
          </cell>
          <cell r="D432">
            <v>0</v>
          </cell>
          <cell r="E432">
            <v>0</v>
          </cell>
        </row>
        <row r="433">
          <cell r="B433" t="str">
            <v>FactSet</v>
          </cell>
          <cell r="C433">
            <v>385</v>
          </cell>
          <cell r="D433">
            <v>0</v>
          </cell>
          <cell r="E433">
            <v>0</v>
          </cell>
        </row>
        <row r="434">
          <cell r="B434" t="str">
            <v>FactSet</v>
          </cell>
          <cell r="C434">
            <v>386</v>
          </cell>
          <cell r="D434">
            <v>0</v>
          </cell>
          <cell r="E434">
            <v>0</v>
          </cell>
        </row>
        <row r="435">
          <cell r="B435" t="str">
            <v>FactSet</v>
          </cell>
          <cell r="C435">
            <v>387</v>
          </cell>
          <cell r="D435">
            <v>0</v>
          </cell>
          <cell r="E435">
            <v>0</v>
          </cell>
        </row>
        <row r="436">
          <cell r="B436" t="str">
            <v>FactSet</v>
          </cell>
          <cell r="C436">
            <v>388</v>
          </cell>
          <cell r="D436">
            <v>0</v>
          </cell>
          <cell r="E436">
            <v>0</v>
          </cell>
        </row>
        <row r="437">
          <cell r="B437" t="str">
            <v>FactSet</v>
          </cell>
          <cell r="C437">
            <v>389</v>
          </cell>
          <cell r="D437">
            <v>0</v>
          </cell>
          <cell r="E437">
            <v>0</v>
          </cell>
        </row>
        <row r="438">
          <cell r="B438" t="str">
            <v>FactSet</v>
          </cell>
          <cell r="C438">
            <v>390</v>
          </cell>
          <cell r="D438">
            <v>0</v>
          </cell>
          <cell r="E438">
            <v>0</v>
          </cell>
        </row>
        <row r="439">
          <cell r="B439" t="str">
            <v>FactSet</v>
          </cell>
          <cell r="C439">
            <v>391</v>
          </cell>
          <cell r="D439">
            <v>0</v>
          </cell>
          <cell r="E439">
            <v>0</v>
          </cell>
        </row>
        <row r="440">
          <cell r="B440" t="str">
            <v>FactSet</v>
          </cell>
          <cell r="C440">
            <v>392</v>
          </cell>
          <cell r="D440">
            <v>0</v>
          </cell>
          <cell r="E440">
            <v>0</v>
          </cell>
        </row>
        <row r="441">
          <cell r="B441" t="str">
            <v>FactSet</v>
          </cell>
          <cell r="C441">
            <v>393</v>
          </cell>
          <cell r="D441">
            <v>0</v>
          </cell>
          <cell r="E441">
            <v>0</v>
          </cell>
        </row>
        <row r="442">
          <cell r="B442" t="str">
            <v>FactSet</v>
          </cell>
          <cell r="C442">
            <v>394</v>
          </cell>
          <cell r="D442">
            <v>0</v>
          </cell>
          <cell r="E442">
            <v>0</v>
          </cell>
        </row>
        <row r="443">
          <cell r="B443" t="str">
            <v>FactSet</v>
          </cell>
          <cell r="C443">
            <v>395</v>
          </cell>
          <cell r="D443">
            <v>0</v>
          </cell>
          <cell r="E443">
            <v>0</v>
          </cell>
        </row>
        <row r="444">
          <cell r="B444" t="str">
            <v>FactSet</v>
          </cell>
          <cell r="C444">
            <v>396</v>
          </cell>
          <cell r="D444">
            <v>0</v>
          </cell>
          <cell r="E444">
            <v>0</v>
          </cell>
        </row>
        <row r="445">
          <cell r="B445" t="str">
            <v>FactSet</v>
          </cell>
          <cell r="C445">
            <v>397</v>
          </cell>
          <cell r="D445">
            <v>0</v>
          </cell>
          <cell r="E445">
            <v>0</v>
          </cell>
        </row>
        <row r="446">
          <cell r="B446" t="str">
            <v>FactSet</v>
          </cell>
          <cell r="C446">
            <v>398</v>
          </cell>
          <cell r="D446">
            <v>0</v>
          </cell>
          <cell r="E446">
            <v>0</v>
          </cell>
        </row>
        <row r="447">
          <cell r="B447" t="str">
            <v>FactSet</v>
          </cell>
          <cell r="C447">
            <v>399</v>
          </cell>
          <cell r="D447">
            <v>0</v>
          </cell>
          <cell r="E447">
            <v>0</v>
          </cell>
        </row>
        <row r="448">
          <cell r="B448" t="str">
            <v>FactSet</v>
          </cell>
          <cell r="C448">
            <v>400</v>
          </cell>
          <cell r="D448">
            <v>0</v>
          </cell>
          <cell r="E448">
            <v>0</v>
          </cell>
        </row>
        <row r="449">
          <cell r="B449" t="str">
            <v>FactSet</v>
          </cell>
          <cell r="C449">
            <v>401</v>
          </cell>
          <cell r="D449">
            <v>0</v>
          </cell>
          <cell r="E449">
            <v>0</v>
          </cell>
        </row>
        <row r="450">
          <cell r="B450" t="str">
            <v>FactSet</v>
          </cell>
          <cell r="C450">
            <v>402</v>
          </cell>
          <cell r="D450">
            <v>0</v>
          </cell>
          <cell r="E450">
            <v>0</v>
          </cell>
        </row>
        <row r="451">
          <cell r="B451" t="str">
            <v>FactSet</v>
          </cell>
          <cell r="C451">
            <v>403</v>
          </cell>
          <cell r="D451">
            <v>0</v>
          </cell>
          <cell r="E451">
            <v>0</v>
          </cell>
        </row>
        <row r="452">
          <cell r="B452" t="str">
            <v>FactSet</v>
          </cell>
          <cell r="C452">
            <v>404</v>
          </cell>
          <cell r="D452">
            <v>0</v>
          </cell>
          <cell r="E452">
            <v>0</v>
          </cell>
        </row>
        <row r="453">
          <cell r="B453" t="str">
            <v>FactSet</v>
          </cell>
          <cell r="C453">
            <v>405</v>
          </cell>
          <cell r="D453">
            <v>0</v>
          </cell>
          <cell r="E453">
            <v>0</v>
          </cell>
        </row>
        <row r="454">
          <cell r="B454" t="str">
            <v>FactSet</v>
          </cell>
          <cell r="C454">
            <v>406</v>
          </cell>
          <cell r="D454">
            <v>0</v>
          </cell>
          <cell r="E454">
            <v>0</v>
          </cell>
        </row>
        <row r="455">
          <cell r="B455" t="str">
            <v>FactSet</v>
          </cell>
          <cell r="C455">
            <v>407</v>
          </cell>
          <cell r="D455">
            <v>0</v>
          </cell>
          <cell r="E455">
            <v>0</v>
          </cell>
        </row>
        <row r="456">
          <cell r="B456" t="str">
            <v>FactSet</v>
          </cell>
          <cell r="C456">
            <v>408</v>
          </cell>
          <cell r="D456">
            <v>0</v>
          </cell>
          <cell r="E456">
            <v>0</v>
          </cell>
        </row>
        <row r="457">
          <cell r="B457" t="str">
            <v>FactSet</v>
          </cell>
          <cell r="C457">
            <v>409</v>
          </cell>
          <cell r="D457">
            <v>0</v>
          </cell>
          <cell r="E457">
            <v>0</v>
          </cell>
        </row>
        <row r="458">
          <cell r="B458" t="str">
            <v>FactSet</v>
          </cell>
          <cell r="C458">
            <v>410</v>
          </cell>
          <cell r="D458">
            <v>0</v>
          </cell>
          <cell r="E458">
            <v>0</v>
          </cell>
        </row>
        <row r="459">
          <cell r="B459" t="str">
            <v>FactSet</v>
          </cell>
          <cell r="C459">
            <v>411</v>
          </cell>
          <cell r="D459">
            <v>0</v>
          </cell>
          <cell r="E459">
            <v>0</v>
          </cell>
        </row>
        <row r="460">
          <cell r="B460" t="str">
            <v>FactSet</v>
          </cell>
          <cell r="C460">
            <v>412</v>
          </cell>
          <cell r="D460">
            <v>0</v>
          </cell>
          <cell r="E460">
            <v>0</v>
          </cell>
        </row>
        <row r="461">
          <cell r="B461" t="str">
            <v>FactSet</v>
          </cell>
          <cell r="C461">
            <v>413</v>
          </cell>
          <cell r="D461">
            <v>0</v>
          </cell>
          <cell r="E461">
            <v>0</v>
          </cell>
        </row>
        <row r="462">
          <cell r="B462" t="str">
            <v>FactSet</v>
          </cell>
          <cell r="C462">
            <v>414</v>
          </cell>
          <cell r="D462">
            <v>0</v>
          </cell>
          <cell r="E462">
            <v>0</v>
          </cell>
        </row>
        <row r="463">
          <cell r="B463" t="str">
            <v>FactSet</v>
          </cell>
          <cell r="C463">
            <v>415</v>
          </cell>
          <cell r="D463">
            <v>0</v>
          </cell>
          <cell r="E463">
            <v>0</v>
          </cell>
        </row>
        <row r="464">
          <cell r="B464" t="str">
            <v>FactSet</v>
          </cell>
          <cell r="C464">
            <v>416</v>
          </cell>
          <cell r="D464">
            <v>0</v>
          </cell>
          <cell r="E464">
            <v>0</v>
          </cell>
        </row>
        <row r="465">
          <cell r="B465" t="str">
            <v>FactSet</v>
          </cell>
          <cell r="C465">
            <v>417</v>
          </cell>
          <cell r="D465">
            <v>0</v>
          </cell>
          <cell r="E465">
            <v>0</v>
          </cell>
        </row>
        <row r="466">
          <cell r="B466" t="str">
            <v>FactSet</v>
          </cell>
          <cell r="C466">
            <v>418</v>
          </cell>
          <cell r="D466">
            <v>0</v>
          </cell>
          <cell r="E466">
            <v>0</v>
          </cell>
        </row>
        <row r="467">
          <cell r="B467" t="str">
            <v>FactSet</v>
          </cell>
          <cell r="C467">
            <v>419</v>
          </cell>
          <cell r="D467">
            <v>0</v>
          </cell>
          <cell r="E467">
            <v>0</v>
          </cell>
        </row>
        <row r="468">
          <cell r="B468" t="str">
            <v>FactSet</v>
          </cell>
          <cell r="C468">
            <v>420</v>
          </cell>
          <cell r="D468">
            <v>0</v>
          </cell>
          <cell r="E468">
            <v>0</v>
          </cell>
        </row>
        <row r="469">
          <cell r="B469" t="str">
            <v>FactSet</v>
          </cell>
          <cell r="C469">
            <v>421</v>
          </cell>
          <cell r="D469">
            <v>0</v>
          </cell>
          <cell r="E469">
            <v>0</v>
          </cell>
        </row>
        <row r="470">
          <cell r="B470" t="str">
            <v>FactSet</v>
          </cell>
          <cell r="C470">
            <v>422</v>
          </cell>
          <cell r="D470">
            <v>0</v>
          </cell>
          <cell r="E470">
            <v>0</v>
          </cell>
        </row>
        <row r="471">
          <cell r="B471" t="str">
            <v>FactSet</v>
          </cell>
          <cell r="C471">
            <v>423</v>
          </cell>
          <cell r="D471">
            <v>0</v>
          </cell>
          <cell r="E471">
            <v>0</v>
          </cell>
        </row>
        <row r="472">
          <cell r="B472" t="str">
            <v>FactSet</v>
          </cell>
          <cell r="C472">
            <v>424</v>
          </cell>
          <cell r="D472">
            <v>0</v>
          </cell>
          <cell r="E472">
            <v>0</v>
          </cell>
        </row>
        <row r="473">
          <cell r="B473" t="str">
            <v>FactSet</v>
          </cell>
          <cell r="C473">
            <v>425</v>
          </cell>
          <cell r="D473">
            <v>0</v>
          </cell>
          <cell r="E473">
            <v>0</v>
          </cell>
        </row>
        <row r="474">
          <cell r="B474" t="str">
            <v>FactSet</v>
          </cell>
          <cell r="C474">
            <v>426</v>
          </cell>
          <cell r="D474">
            <v>0</v>
          </cell>
          <cell r="E474">
            <v>0</v>
          </cell>
        </row>
        <row r="475">
          <cell r="B475" t="str">
            <v>FactSet</v>
          </cell>
          <cell r="C475">
            <v>427</v>
          </cell>
          <cell r="D475">
            <v>0</v>
          </cell>
          <cell r="E475">
            <v>0</v>
          </cell>
        </row>
        <row r="476">
          <cell r="B476" t="str">
            <v>FactSet</v>
          </cell>
          <cell r="C476">
            <v>428</v>
          </cell>
          <cell r="D476">
            <v>0</v>
          </cell>
          <cell r="E476">
            <v>0</v>
          </cell>
        </row>
        <row r="477">
          <cell r="B477" t="str">
            <v>FactSet</v>
          </cell>
          <cell r="C477">
            <v>429</v>
          </cell>
          <cell r="D477">
            <v>0</v>
          </cell>
          <cell r="E477">
            <v>0</v>
          </cell>
        </row>
        <row r="478">
          <cell r="B478" t="str">
            <v>FactSet</v>
          </cell>
          <cell r="C478">
            <v>430</v>
          </cell>
          <cell r="D478">
            <v>0</v>
          </cell>
          <cell r="E478">
            <v>0</v>
          </cell>
        </row>
        <row r="479">
          <cell r="B479" t="str">
            <v>FactSet</v>
          </cell>
          <cell r="C479">
            <v>431</v>
          </cell>
          <cell r="D479">
            <v>0</v>
          </cell>
          <cell r="E479">
            <v>0</v>
          </cell>
        </row>
        <row r="480">
          <cell r="B480" t="str">
            <v>FactSet</v>
          </cell>
          <cell r="C480">
            <v>432</v>
          </cell>
          <cell r="D480">
            <v>0</v>
          </cell>
          <cell r="E480">
            <v>0</v>
          </cell>
        </row>
        <row r="481">
          <cell r="B481" t="str">
            <v>FactSet</v>
          </cell>
          <cell r="C481">
            <v>433</v>
          </cell>
          <cell r="D481">
            <v>0</v>
          </cell>
          <cell r="E481">
            <v>0</v>
          </cell>
        </row>
        <row r="482">
          <cell r="B482" t="str">
            <v>FactSet</v>
          </cell>
          <cell r="C482">
            <v>434</v>
          </cell>
          <cell r="D482">
            <v>0</v>
          </cell>
          <cell r="E482">
            <v>0</v>
          </cell>
        </row>
        <row r="483">
          <cell r="B483" t="str">
            <v>FactSet</v>
          </cell>
          <cell r="C483">
            <v>435</v>
          </cell>
          <cell r="D483">
            <v>0</v>
          </cell>
          <cell r="E483">
            <v>0</v>
          </cell>
        </row>
        <row r="484">
          <cell r="B484" t="str">
            <v>FactSet</v>
          </cell>
          <cell r="C484">
            <v>436</v>
          </cell>
          <cell r="D484">
            <v>0</v>
          </cell>
          <cell r="E484">
            <v>0</v>
          </cell>
        </row>
        <row r="485">
          <cell r="B485" t="str">
            <v>FactSet</v>
          </cell>
          <cell r="C485">
            <v>437</v>
          </cell>
          <cell r="D485">
            <v>0</v>
          </cell>
          <cell r="E485">
            <v>0</v>
          </cell>
        </row>
        <row r="486">
          <cell r="B486" t="str">
            <v>FactSet</v>
          </cell>
          <cell r="C486">
            <v>438</v>
          </cell>
          <cell r="D486">
            <v>0</v>
          </cell>
          <cell r="E486">
            <v>0</v>
          </cell>
        </row>
        <row r="487">
          <cell r="B487" t="str">
            <v>FactSet</v>
          </cell>
          <cell r="C487">
            <v>439</v>
          </cell>
          <cell r="D487">
            <v>0</v>
          </cell>
          <cell r="E487">
            <v>0</v>
          </cell>
        </row>
        <row r="488">
          <cell r="B488" t="str">
            <v>FactSet</v>
          </cell>
          <cell r="C488">
            <v>440</v>
          </cell>
          <cell r="D488">
            <v>0</v>
          </cell>
          <cell r="E488">
            <v>0</v>
          </cell>
        </row>
        <row r="489">
          <cell r="B489" t="str">
            <v>FactSet</v>
          </cell>
          <cell r="C489">
            <v>441</v>
          </cell>
          <cell r="D489">
            <v>0</v>
          </cell>
          <cell r="E489">
            <v>0</v>
          </cell>
        </row>
        <row r="490">
          <cell r="B490" t="str">
            <v>FactSet</v>
          </cell>
          <cell r="C490">
            <v>442</v>
          </cell>
          <cell r="D490">
            <v>0</v>
          </cell>
          <cell r="E490">
            <v>0</v>
          </cell>
        </row>
        <row r="491">
          <cell r="B491" t="str">
            <v>FactSet</v>
          </cell>
          <cell r="C491">
            <v>443</v>
          </cell>
          <cell r="D491">
            <v>0</v>
          </cell>
          <cell r="E491">
            <v>0</v>
          </cell>
        </row>
        <row r="492">
          <cell r="B492" t="str">
            <v>FactSet</v>
          </cell>
          <cell r="C492">
            <v>444</v>
          </cell>
          <cell r="D492">
            <v>0</v>
          </cell>
          <cell r="E492">
            <v>0</v>
          </cell>
        </row>
        <row r="493">
          <cell r="B493" t="str">
            <v>FactSet</v>
          </cell>
          <cell r="C493">
            <v>445</v>
          </cell>
          <cell r="D493">
            <v>0</v>
          </cell>
          <cell r="E493">
            <v>0</v>
          </cell>
        </row>
        <row r="494">
          <cell r="B494" t="str">
            <v>FactSet</v>
          </cell>
          <cell r="C494">
            <v>446</v>
          </cell>
          <cell r="D494">
            <v>0</v>
          </cell>
          <cell r="E494">
            <v>0</v>
          </cell>
        </row>
        <row r="495">
          <cell r="B495" t="str">
            <v>FactSet</v>
          </cell>
          <cell r="C495">
            <v>447</v>
          </cell>
          <cell r="D495">
            <v>0</v>
          </cell>
          <cell r="E495">
            <v>0</v>
          </cell>
        </row>
        <row r="496">
          <cell r="B496" t="str">
            <v>FactSet</v>
          </cell>
          <cell r="C496">
            <v>448</v>
          </cell>
          <cell r="D496">
            <v>0</v>
          </cell>
          <cell r="E496">
            <v>0</v>
          </cell>
        </row>
        <row r="497">
          <cell r="B497" t="str">
            <v>FactSet</v>
          </cell>
          <cell r="C497">
            <v>449</v>
          </cell>
          <cell r="D497">
            <v>0</v>
          </cell>
          <cell r="E497">
            <v>0</v>
          </cell>
        </row>
        <row r="498">
          <cell r="B498" t="str">
            <v>FactSet</v>
          </cell>
          <cell r="C498">
            <v>450</v>
          </cell>
          <cell r="D498">
            <v>0</v>
          </cell>
          <cell r="E498">
            <v>0</v>
          </cell>
        </row>
        <row r="499">
          <cell r="B499" t="str">
            <v>FactSet</v>
          </cell>
          <cell r="C499">
            <v>451</v>
          </cell>
          <cell r="D499">
            <v>0</v>
          </cell>
          <cell r="E499">
            <v>0</v>
          </cell>
        </row>
        <row r="500">
          <cell r="B500" t="str">
            <v>FactSet</v>
          </cell>
          <cell r="C500">
            <v>452</v>
          </cell>
          <cell r="D500">
            <v>0</v>
          </cell>
          <cell r="E500">
            <v>0</v>
          </cell>
        </row>
        <row r="501">
          <cell r="B501" t="str">
            <v>FactSet</v>
          </cell>
          <cell r="C501">
            <v>453</v>
          </cell>
          <cell r="D501">
            <v>0</v>
          </cell>
          <cell r="E501">
            <v>0</v>
          </cell>
        </row>
        <row r="502">
          <cell r="B502" t="str">
            <v>FactSet</v>
          </cell>
          <cell r="C502">
            <v>454</v>
          </cell>
          <cell r="D502">
            <v>0</v>
          </cell>
          <cell r="E502">
            <v>0</v>
          </cell>
        </row>
        <row r="503">
          <cell r="B503" t="str">
            <v>FactSet</v>
          </cell>
          <cell r="C503">
            <v>455</v>
          </cell>
          <cell r="D503">
            <v>0</v>
          </cell>
          <cell r="E503">
            <v>0</v>
          </cell>
        </row>
        <row r="504">
          <cell r="B504" t="str">
            <v>FactSet</v>
          </cell>
          <cell r="C504">
            <v>456</v>
          </cell>
          <cell r="D504">
            <v>0</v>
          </cell>
          <cell r="E504">
            <v>0</v>
          </cell>
        </row>
        <row r="505">
          <cell r="B505" t="str">
            <v>FactSet</v>
          </cell>
          <cell r="C505">
            <v>457</v>
          </cell>
          <cell r="D505">
            <v>0</v>
          </cell>
          <cell r="E505">
            <v>0</v>
          </cell>
        </row>
        <row r="506">
          <cell r="B506" t="str">
            <v>FactSet</v>
          </cell>
          <cell r="C506">
            <v>458</v>
          </cell>
          <cell r="D506">
            <v>0</v>
          </cell>
          <cell r="E506">
            <v>0</v>
          </cell>
        </row>
        <row r="507">
          <cell r="B507" t="str">
            <v>FactSet</v>
          </cell>
          <cell r="C507">
            <v>459</v>
          </cell>
          <cell r="D507">
            <v>0</v>
          </cell>
          <cell r="E507">
            <v>0</v>
          </cell>
        </row>
        <row r="508">
          <cell r="B508" t="str">
            <v>FactSet</v>
          </cell>
          <cell r="C508">
            <v>460</v>
          </cell>
          <cell r="D508">
            <v>0</v>
          </cell>
          <cell r="E508">
            <v>0</v>
          </cell>
        </row>
        <row r="509">
          <cell r="B509" t="str">
            <v>FactSet</v>
          </cell>
          <cell r="C509">
            <v>461</v>
          </cell>
          <cell r="D509">
            <v>0</v>
          </cell>
          <cell r="E509">
            <v>0</v>
          </cell>
        </row>
        <row r="510">
          <cell r="B510" t="str">
            <v>FactSet</v>
          </cell>
          <cell r="C510">
            <v>462</v>
          </cell>
          <cell r="D510">
            <v>0</v>
          </cell>
          <cell r="E510">
            <v>0</v>
          </cell>
        </row>
        <row r="511">
          <cell r="B511" t="str">
            <v>FactSet</v>
          </cell>
          <cell r="C511">
            <v>463</v>
          </cell>
          <cell r="D511">
            <v>0</v>
          </cell>
          <cell r="E511">
            <v>0</v>
          </cell>
        </row>
        <row r="512">
          <cell r="B512" t="str">
            <v>FactSet</v>
          </cell>
          <cell r="C512">
            <v>464</v>
          </cell>
          <cell r="D512">
            <v>0</v>
          </cell>
          <cell r="E512">
            <v>0</v>
          </cell>
        </row>
        <row r="513">
          <cell r="B513" t="str">
            <v>FactSet</v>
          </cell>
          <cell r="C513">
            <v>465</v>
          </cell>
          <cell r="D513">
            <v>0</v>
          </cell>
          <cell r="E513">
            <v>0</v>
          </cell>
        </row>
        <row r="514">
          <cell r="B514" t="str">
            <v>FactSet</v>
          </cell>
          <cell r="C514">
            <v>466</v>
          </cell>
          <cell r="D514">
            <v>0</v>
          </cell>
          <cell r="E514">
            <v>0</v>
          </cell>
        </row>
        <row r="515">
          <cell r="B515" t="str">
            <v>FactSet</v>
          </cell>
          <cell r="C515">
            <v>467</v>
          </cell>
          <cell r="D515">
            <v>0</v>
          </cell>
          <cell r="E515">
            <v>0</v>
          </cell>
        </row>
        <row r="516">
          <cell r="B516" t="str">
            <v>FactSet</v>
          </cell>
          <cell r="C516">
            <v>468</v>
          </cell>
          <cell r="D516">
            <v>0</v>
          </cell>
          <cell r="E516">
            <v>0</v>
          </cell>
        </row>
        <row r="517">
          <cell r="B517" t="str">
            <v>FactSet</v>
          </cell>
          <cell r="C517">
            <v>469</v>
          </cell>
          <cell r="D517">
            <v>0</v>
          </cell>
          <cell r="E517">
            <v>0</v>
          </cell>
        </row>
        <row r="518">
          <cell r="B518" t="str">
            <v>FactSet</v>
          </cell>
          <cell r="C518">
            <v>470</v>
          </cell>
          <cell r="D518">
            <v>0</v>
          </cell>
          <cell r="E518">
            <v>0</v>
          </cell>
        </row>
        <row r="519">
          <cell r="B519" t="str">
            <v>FactSet</v>
          </cell>
          <cell r="C519">
            <v>471</v>
          </cell>
          <cell r="D519">
            <v>0</v>
          </cell>
          <cell r="E519">
            <v>0</v>
          </cell>
        </row>
        <row r="520">
          <cell r="B520" t="str">
            <v>FactSet</v>
          </cell>
          <cell r="C520">
            <v>472</v>
          </cell>
          <cell r="D520">
            <v>0</v>
          </cell>
          <cell r="E520">
            <v>0</v>
          </cell>
        </row>
        <row r="521">
          <cell r="B521" t="str">
            <v>FactSet</v>
          </cell>
          <cell r="C521">
            <v>473</v>
          </cell>
          <cell r="D521">
            <v>0</v>
          </cell>
          <cell r="E521">
            <v>0</v>
          </cell>
        </row>
        <row r="522">
          <cell r="B522" t="str">
            <v>FactSet</v>
          </cell>
          <cell r="C522">
            <v>474</v>
          </cell>
          <cell r="D522">
            <v>0</v>
          </cell>
          <cell r="E522">
            <v>0</v>
          </cell>
        </row>
        <row r="523">
          <cell r="B523" t="str">
            <v>FactSet</v>
          </cell>
          <cell r="C523">
            <v>475</v>
          </cell>
          <cell r="D523">
            <v>0</v>
          </cell>
          <cell r="E523">
            <v>0</v>
          </cell>
        </row>
        <row r="524">
          <cell r="B524" t="str">
            <v>FactSet</v>
          </cell>
          <cell r="C524">
            <v>476</v>
          </cell>
          <cell r="D524">
            <v>0</v>
          </cell>
          <cell r="E524">
            <v>0</v>
          </cell>
        </row>
        <row r="525">
          <cell r="B525" t="str">
            <v>FactSet</v>
          </cell>
          <cell r="C525">
            <v>477</v>
          </cell>
          <cell r="D525">
            <v>0</v>
          </cell>
          <cell r="E525">
            <v>0</v>
          </cell>
        </row>
        <row r="526">
          <cell r="B526" t="str">
            <v>FactSet</v>
          </cell>
          <cell r="C526">
            <v>478</v>
          </cell>
          <cell r="D526">
            <v>0</v>
          </cell>
          <cell r="E526">
            <v>0</v>
          </cell>
        </row>
        <row r="527">
          <cell r="B527" t="str">
            <v>FactSet</v>
          </cell>
          <cell r="C527">
            <v>479</v>
          </cell>
          <cell r="D527">
            <v>0</v>
          </cell>
          <cell r="E527">
            <v>0</v>
          </cell>
        </row>
        <row r="528">
          <cell r="B528" t="str">
            <v>FactSet</v>
          </cell>
          <cell r="C528">
            <v>480</v>
          </cell>
          <cell r="D528">
            <v>0</v>
          </cell>
          <cell r="E528">
            <v>0</v>
          </cell>
        </row>
        <row r="529">
          <cell r="B529" t="str">
            <v>FactSet</v>
          </cell>
          <cell r="C529">
            <v>481</v>
          </cell>
          <cell r="D529">
            <v>0</v>
          </cell>
          <cell r="E529">
            <v>0</v>
          </cell>
        </row>
        <row r="530">
          <cell r="B530" t="str">
            <v>FactSet</v>
          </cell>
          <cell r="C530">
            <v>482</v>
          </cell>
          <cell r="D530">
            <v>0</v>
          </cell>
          <cell r="E530">
            <v>0</v>
          </cell>
        </row>
        <row r="531">
          <cell r="B531" t="str">
            <v>FactSet</v>
          </cell>
          <cell r="C531">
            <v>483</v>
          </cell>
          <cell r="D531">
            <v>0</v>
          </cell>
          <cell r="E531">
            <v>0</v>
          </cell>
        </row>
        <row r="532">
          <cell r="B532" t="str">
            <v>FactSet</v>
          </cell>
          <cell r="C532">
            <v>484</v>
          </cell>
          <cell r="D532">
            <v>0</v>
          </cell>
          <cell r="E532">
            <v>0</v>
          </cell>
        </row>
        <row r="533">
          <cell r="B533" t="str">
            <v>FactSet</v>
          </cell>
          <cell r="C533">
            <v>485</v>
          </cell>
          <cell r="D533">
            <v>0</v>
          </cell>
          <cell r="E533">
            <v>0</v>
          </cell>
        </row>
        <row r="534">
          <cell r="B534" t="str">
            <v>FactSet</v>
          </cell>
          <cell r="C534">
            <v>486</v>
          </cell>
          <cell r="D534">
            <v>0</v>
          </cell>
          <cell r="E534">
            <v>0</v>
          </cell>
        </row>
        <row r="535">
          <cell r="B535" t="str">
            <v>FactSet</v>
          </cell>
          <cell r="C535">
            <v>487</v>
          </cell>
          <cell r="D535">
            <v>0</v>
          </cell>
          <cell r="E535">
            <v>0</v>
          </cell>
        </row>
        <row r="536">
          <cell r="B536" t="str">
            <v>FactSet</v>
          </cell>
          <cell r="C536">
            <v>488</v>
          </cell>
          <cell r="D536">
            <v>0</v>
          </cell>
          <cell r="E536">
            <v>0</v>
          </cell>
        </row>
        <row r="537">
          <cell r="B537" t="str">
            <v>FactSet</v>
          </cell>
          <cell r="C537">
            <v>489</v>
          </cell>
          <cell r="D537">
            <v>0</v>
          </cell>
          <cell r="E537">
            <v>0</v>
          </cell>
        </row>
        <row r="538">
          <cell r="B538" t="str">
            <v>FactSet</v>
          </cell>
          <cell r="C538">
            <v>490</v>
          </cell>
          <cell r="D538">
            <v>0</v>
          </cell>
          <cell r="E538">
            <v>0</v>
          </cell>
        </row>
        <row r="539">
          <cell r="B539" t="str">
            <v>FactSet</v>
          </cell>
          <cell r="C539">
            <v>491</v>
          </cell>
          <cell r="D539">
            <v>0</v>
          </cell>
          <cell r="E539">
            <v>0</v>
          </cell>
        </row>
        <row r="540">
          <cell r="B540" t="str">
            <v>FactSet</v>
          </cell>
          <cell r="C540">
            <v>492</v>
          </cell>
          <cell r="D540">
            <v>0</v>
          </cell>
          <cell r="E540">
            <v>0</v>
          </cell>
        </row>
        <row r="541">
          <cell r="B541" t="str">
            <v>FactSet</v>
          </cell>
          <cell r="C541">
            <v>493</v>
          </cell>
          <cell r="D541">
            <v>0</v>
          </cell>
          <cell r="E541">
            <v>0</v>
          </cell>
        </row>
        <row r="542">
          <cell r="B542" t="str">
            <v>FactSet</v>
          </cell>
          <cell r="C542">
            <v>494</v>
          </cell>
          <cell r="D542">
            <v>0</v>
          </cell>
          <cell r="E542">
            <v>0</v>
          </cell>
        </row>
        <row r="543">
          <cell r="B543" t="str">
            <v>FactSet</v>
          </cell>
          <cell r="C543">
            <v>495</v>
          </cell>
          <cell r="D543">
            <v>0</v>
          </cell>
          <cell r="E543">
            <v>0</v>
          </cell>
        </row>
        <row r="544">
          <cell r="B544" t="str">
            <v>FactSet</v>
          </cell>
          <cell r="C544">
            <v>496</v>
          </cell>
          <cell r="D544">
            <v>0</v>
          </cell>
          <cell r="E544">
            <v>0</v>
          </cell>
        </row>
        <row r="545">
          <cell r="B545" t="str">
            <v>FactSet</v>
          </cell>
          <cell r="C545">
            <v>497</v>
          </cell>
          <cell r="D545">
            <v>0</v>
          </cell>
          <cell r="E545">
            <v>0</v>
          </cell>
        </row>
        <row r="546">
          <cell r="B546" t="str">
            <v>FactSet</v>
          </cell>
          <cell r="C546">
            <v>498</v>
          </cell>
          <cell r="D546">
            <v>0</v>
          </cell>
          <cell r="E546">
            <v>0</v>
          </cell>
        </row>
        <row r="547">
          <cell r="B547" t="str">
            <v>FactSet</v>
          </cell>
          <cell r="C547">
            <v>499</v>
          </cell>
          <cell r="D547">
            <v>0</v>
          </cell>
          <cell r="E547">
            <v>0</v>
          </cell>
        </row>
        <row r="548">
          <cell r="B548" t="str">
            <v>FactSet</v>
          </cell>
          <cell r="C548">
            <v>500</v>
          </cell>
          <cell r="D548">
            <v>0</v>
          </cell>
          <cell r="E548">
            <v>0</v>
          </cell>
        </row>
        <row r="549">
          <cell r="B549" t="str">
            <v>FactSet</v>
          </cell>
          <cell r="C549">
            <v>501</v>
          </cell>
          <cell r="D549">
            <v>0</v>
          </cell>
          <cell r="E549">
            <v>0</v>
          </cell>
        </row>
        <row r="550">
          <cell r="B550" t="str">
            <v>FactSet</v>
          </cell>
          <cell r="C550">
            <v>502</v>
          </cell>
          <cell r="D550">
            <v>0</v>
          </cell>
          <cell r="E550">
            <v>0</v>
          </cell>
        </row>
        <row r="551">
          <cell r="B551" t="str">
            <v>FactSet</v>
          </cell>
          <cell r="C551">
            <v>503</v>
          </cell>
          <cell r="D551">
            <v>0</v>
          </cell>
          <cell r="E551">
            <v>0</v>
          </cell>
        </row>
        <row r="552">
          <cell r="B552" t="str">
            <v>FactSet</v>
          </cell>
          <cell r="C552">
            <v>504</v>
          </cell>
          <cell r="D552">
            <v>0</v>
          </cell>
          <cell r="E552">
            <v>0</v>
          </cell>
        </row>
        <row r="553">
          <cell r="B553" t="str">
            <v>FactSet</v>
          </cell>
          <cell r="C553">
            <v>505</v>
          </cell>
          <cell r="D553">
            <v>0</v>
          </cell>
          <cell r="E553">
            <v>0</v>
          </cell>
        </row>
        <row r="554">
          <cell r="B554" t="str">
            <v>FactSet</v>
          </cell>
          <cell r="C554">
            <v>506</v>
          </cell>
          <cell r="D554">
            <v>0</v>
          </cell>
          <cell r="E554">
            <v>0</v>
          </cell>
        </row>
        <row r="555">
          <cell r="B555" t="str">
            <v>FactSet</v>
          </cell>
          <cell r="C555">
            <v>507</v>
          </cell>
          <cell r="D555">
            <v>0</v>
          </cell>
          <cell r="E555">
            <v>0</v>
          </cell>
        </row>
        <row r="556">
          <cell r="B556" t="str">
            <v>FactSet</v>
          </cell>
          <cell r="C556">
            <v>508</v>
          </cell>
          <cell r="D556">
            <v>0</v>
          </cell>
          <cell r="E556">
            <v>0</v>
          </cell>
        </row>
        <row r="557">
          <cell r="B557" t="str">
            <v>FactSet</v>
          </cell>
          <cell r="C557">
            <v>509</v>
          </cell>
          <cell r="D557">
            <v>0</v>
          </cell>
          <cell r="E557">
            <v>0</v>
          </cell>
        </row>
        <row r="558">
          <cell r="B558" t="str">
            <v>FactSet</v>
          </cell>
          <cell r="C558">
            <v>510</v>
          </cell>
          <cell r="D558">
            <v>0</v>
          </cell>
          <cell r="E558">
            <v>0</v>
          </cell>
        </row>
        <row r="559">
          <cell r="B559" t="str">
            <v>FactSet</v>
          </cell>
          <cell r="C559">
            <v>511</v>
          </cell>
          <cell r="D559">
            <v>0</v>
          </cell>
          <cell r="E559">
            <v>0</v>
          </cell>
        </row>
        <row r="560">
          <cell r="B560" t="str">
            <v>FactSet</v>
          </cell>
          <cell r="C560">
            <v>512</v>
          </cell>
          <cell r="D560">
            <v>0</v>
          </cell>
          <cell r="E560">
            <v>0</v>
          </cell>
        </row>
        <row r="561">
          <cell r="B561" t="str">
            <v>FactSet</v>
          </cell>
          <cell r="C561">
            <v>513</v>
          </cell>
          <cell r="D561">
            <v>0</v>
          </cell>
          <cell r="E561">
            <v>0</v>
          </cell>
        </row>
        <row r="562">
          <cell r="B562" t="str">
            <v>FactSet</v>
          </cell>
          <cell r="C562">
            <v>514</v>
          </cell>
          <cell r="D562">
            <v>0</v>
          </cell>
          <cell r="E562">
            <v>0</v>
          </cell>
        </row>
        <row r="563">
          <cell r="B563" t="str">
            <v>FactSet</v>
          </cell>
          <cell r="C563">
            <v>515</v>
          </cell>
          <cell r="D563">
            <v>0</v>
          </cell>
          <cell r="E563">
            <v>0</v>
          </cell>
        </row>
        <row r="564">
          <cell r="B564" t="str">
            <v>FactSet</v>
          </cell>
          <cell r="C564">
            <v>516</v>
          </cell>
          <cell r="D564">
            <v>0</v>
          </cell>
          <cell r="E564">
            <v>0</v>
          </cell>
        </row>
        <row r="565">
          <cell r="B565" t="str">
            <v>FactSet</v>
          </cell>
          <cell r="C565">
            <v>517</v>
          </cell>
          <cell r="D565">
            <v>0</v>
          </cell>
          <cell r="E565">
            <v>0</v>
          </cell>
        </row>
        <row r="566">
          <cell r="B566" t="str">
            <v>FactSet</v>
          </cell>
          <cell r="C566">
            <v>518</v>
          </cell>
          <cell r="D566">
            <v>0</v>
          </cell>
          <cell r="E566">
            <v>0</v>
          </cell>
        </row>
        <row r="567">
          <cell r="B567" t="str">
            <v>FactSet</v>
          </cell>
          <cell r="C567">
            <v>519</v>
          </cell>
          <cell r="D567">
            <v>0</v>
          </cell>
          <cell r="E567">
            <v>0</v>
          </cell>
        </row>
        <row r="568">
          <cell r="B568" t="str">
            <v>FactSet</v>
          </cell>
          <cell r="C568">
            <v>520</v>
          </cell>
          <cell r="D568">
            <v>0</v>
          </cell>
          <cell r="E568">
            <v>0</v>
          </cell>
        </row>
        <row r="569">
          <cell r="B569" t="str">
            <v>FactSet</v>
          </cell>
          <cell r="C569">
            <v>521</v>
          </cell>
          <cell r="D569">
            <v>0</v>
          </cell>
          <cell r="E569">
            <v>0</v>
          </cell>
        </row>
        <row r="570">
          <cell r="B570" t="str">
            <v>FactSet</v>
          </cell>
          <cell r="C570">
            <v>522</v>
          </cell>
          <cell r="D570">
            <v>0</v>
          </cell>
          <cell r="E570">
            <v>0</v>
          </cell>
        </row>
        <row r="571">
          <cell r="B571" t="str">
            <v>FactSet</v>
          </cell>
          <cell r="C571">
            <v>523</v>
          </cell>
          <cell r="D571">
            <v>0</v>
          </cell>
          <cell r="E571">
            <v>0</v>
          </cell>
        </row>
        <row r="572">
          <cell r="B572" t="str">
            <v>FactSet</v>
          </cell>
          <cell r="C572">
            <v>524</v>
          </cell>
          <cell r="D572">
            <v>0</v>
          </cell>
          <cell r="E572">
            <v>0</v>
          </cell>
        </row>
        <row r="573">
          <cell r="B573" t="str">
            <v>FactSet</v>
          </cell>
          <cell r="C573">
            <v>525</v>
          </cell>
          <cell r="D573">
            <v>0</v>
          </cell>
          <cell r="E573">
            <v>0</v>
          </cell>
        </row>
        <row r="574">
          <cell r="B574" t="str">
            <v>FactSet</v>
          </cell>
          <cell r="C574">
            <v>526</v>
          </cell>
          <cell r="D574">
            <v>0</v>
          </cell>
          <cell r="E574">
            <v>0</v>
          </cell>
        </row>
        <row r="575">
          <cell r="B575" t="str">
            <v>FactSet</v>
          </cell>
          <cell r="C575">
            <v>527</v>
          </cell>
          <cell r="D575">
            <v>0</v>
          </cell>
          <cell r="E575">
            <v>0</v>
          </cell>
        </row>
        <row r="576">
          <cell r="B576" t="str">
            <v>FactSet</v>
          </cell>
          <cell r="C576">
            <v>528</v>
          </cell>
          <cell r="D576">
            <v>0</v>
          </cell>
          <cell r="E576">
            <v>0</v>
          </cell>
        </row>
        <row r="577">
          <cell r="B577" t="str">
            <v>FactSet</v>
          </cell>
          <cell r="C577">
            <v>529</v>
          </cell>
          <cell r="D577">
            <v>0</v>
          </cell>
          <cell r="E577">
            <v>0</v>
          </cell>
        </row>
        <row r="578">
          <cell r="B578" t="str">
            <v>FactSet</v>
          </cell>
          <cell r="C578">
            <v>530</v>
          </cell>
          <cell r="D578">
            <v>0</v>
          </cell>
          <cell r="E578">
            <v>0</v>
          </cell>
        </row>
        <row r="579">
          <cell r="B579" t="str">
            <v>FactSet</v>
          </cell>
          <cell r="C579">
            <v>531</v>
          </cell>
          <cell r="D579">
            <v>0</v>
          </cell>
          <cell r="E579">
            <v>0</v>
          </cell>
        </row>
        <row r="580">
          <cell r="B580" t="str">
            <v>FactSet</v>
          </cell>
          <cell r="C580">
            <v>532</v>
          </cell>
          <cell r="D580">
            <v>0</v>
          </cell>
          <cell r="E580">
            <v>0</v>
          </cell>
        </row>
        <row r="581">
          <cell r="B581" t="str">
            <v>FactSet</v>
          </cell>
          <cell r="C581">
            <v>533</v>
          </cell>
          <cell r="D581">
            <v>0</v>
          </cell>
          <cell r="E581">
            <v>0</v>
          </cell>
        </row>
        <row r="582">
          <cell r="B582" t="str">
            <v>FactSet</v>
          </cell>
          <cell r="C582">
            <v>534</v>
          </cell>
          <cell r="D582">
            <v>0</v>
          </cell>
          <cell r="E582">
            <v>0</v>
          </cell>
        </row>
        <row r="583">
          <cell r="B583" t="str">
            <v>FactSet</v>
          </cell>
          <cell r="C583">
            <v>535</v>
          </cell>
          <cell r="D583">
            <v>0</v>
          </cell>
          <cell r="E583">
            <v>0</v>
          </cell>
        </row>
        <row r="584">
          <cell r="B584" t="str">
            <v>FactSet</v>
          </cell>
          <cell r="C584">
            <v>536</v>
          </cell>
          <cell r="D584">
            <v>0</v>
          </cell>
          <cell r="E584">
            <v>0</v>
          </cell>
        </row>
        <row r="585">
          <cell r="B585" t="str">
            <v>FactSet</v>
          </cell>
          <cell r="C585">
            <v>537</v>
          </cell>
          <cell r="D585">
            <v>0</v>
          </cell>
          <cell r="E585">
            <v>0</v>
          </cell>
        </row>
        <row r="586">
          <cell r="B586" t="str">
            <v>FactSet</v>
          </cell>
          <cell r="C586">
            <v>538</v>
          </cell>
          <cell r="D586">
            <v>0</v>
          </cell>
          <cell r="E586">
            <v>0</v>
          </cell>
        </row>
        <row r="587">
          <cell r="B587" t="str">
            <v>FactSet</v>
          </cell>
          <cell r="C587">
            <v>539</v>
          </cell>
          <cell r="D587">
            <v>0</v>
          </cell>
          <cell r="E587">
            <v>0</v>
          </cell>
        </row>
        <row r="588">
          <cell r="B588" t="str">
            <v>FactSet</v>
          </cell>
          <cell r="C588">
            <v>540</v>
          </cell>
          <cell r="D588">
            <v>0</v>
          </cell>
          <cell r="E588">
            <v>0</v>
          </cell>
        </row>
        <row r="589">
          <cell r="B589" t="str">
            <v>FactSet</v>
          </cell>
          <cell r="C589">
            <v>541</v>
          </cell>
          <cell r="D589">
            <v>0</v>
          </cell>
          <cell r="E589">
            <v>0</v>
          </cell>
        </row>
        <row r="590">
          <cell r="B590" t="str">
            <v>FactSet</v>
          </cell>
          <cell r="C590">
            <v>542</v>
          </cell>
          <cell r="D590">
            <v>0</v>
          </cell>
          <cell r="E590">
            <v>0</v>
          </cell>
        </row>
        <row r="591">
          <cell r="B591" t="str">
            <v>FactSet</v>
          </cell>
          <cell r="C591">
            <v>543</v>
          </cell>
          <cell r="D591">
            <v>0</v>
          </cell>
          <cell r="E591">
            <v>0</v>
          </cell>
        </row>
        <row r="592">
          <cell r="B592" t="str">
            <v>FactSet</v>
          </cell>
          <cell r="C592">
            <v>544</v>
          </cell>
          <cell r="D592">
            <v>0</v>
          </cell>
          <cell r="E592">
            <v>0</v>
          </cell>
        </row>
        <row r="593">
          <cell r="B593" t="str">
            <v>FactSet</v>
          </cell>
          <cell r="C593">
            <v>545</v>
          </cell>
          <cell r="D593">
            <v>0</v>
          </cell>
          <cell r="E593">
            <v>0</v>
          </cell>
        </row>
        <row r="594">
          <cell r="B594" t="str">
            <v>FactSet</v>
          </cell>
          <cell r="C594">
            <v>546</v>
          </cell>
          <cell r="D594">
            <v>0</v>
          </cell>
          <cell r="E594">
            <v>0</v>
          </cell>
        </row>
        <row r="595">
          <cell r="B595" t="str">
            <v>FactSet</v>
          </cell>
          <cell r="C595">
            <v>547</v>
          </cell>
          <cell r="D595">
            <v>0</v>
          </cell>
          <cell r="E595">
            <v>0</v>
          </cell>
        </row>
        <row r="596">
          <cell r="B596" t="str">
            <v>FactSet</v>
          </cell>
          <cell r="C596">
            <v>548</v>
          </cell>
          <cell r="D596">
            <v>0</v>
          </cell>
          <cell r="E596">
            <v>0</v>
          </cell>
        </row>
        <row r="597">
          <cell r="B597" t="str">
            <v>FactSet</v>
          </cell>
          <cell r="C597">
            <v>549</v>
          </cell>
          <cell r="D597">
            <v>0</v>
          </cell>
          <cell r="E597">
            <v>0</v>
          </cell>
        </row>
        <row r="598">
          <cell r="B598" t="str">
            <v>FactSet</v>
          </cell>
          <cell r="C598">
            <v>550</v>
          </cell>
          <cell r="D598">
            <v>0</v>
          </cell>
          <cell r="E598">
            <v>0</v>
          </cell>
        </row>
        <row r="599">
          <cell r="B599" t="str">
            <v>FactSet</v>
          </cell>
          <cell r="C599">
            <v>551</v>
          </cell>
          <cell r="D599">
            <v>0</v>
          </cell>
          <cell r="E599">
            <v>0</v>
          </cell>
        </row>
        <row r="600">
          <cell r="B600" t="str">
            <v>FactSet</v>
          </cell>
          <cell r="C600">
            <v>552</v>
          </cell>
          <cell r="D600">
            <v>0</v>
          </cell>
          <cell r="E600">
            <v>0</v>
          </cell>
        </row>
        <row r="601">
          <cell r="B601" t="str">
            <v>FactSet</v>
          </cell>
          <cell r="C601">
            <v>553</v>
          </cell>
          <cell r="D601">
            <v>0</v>
          </cell>
          <cell r="E601">
            <v>0</v>
          </cell>
        </row>
        <row r="602">
          <cell r="B602" t="str">
            <v>FactSet</v>
          </cell>
          <cell r="C602">
            <v>554</v>
          </cell>
          <cell r="D602">
            <v>0</v>
          </cell>
          <cell r="E602">
            <v>0</v>
          </cell>
        </row>
        <row r="603">
          <cell r="B603" t="str">
            <v>FactSet</v>
          </cell>
          <cell r="C603">
            <v>555</v>
          </cell>
          <cell r="D603">
            <v>0</v>
          </cell>
          <cell r="E603">
            <v>0</v>
          </cell>
        </row>
        <row r="604">
          <cell r="B604" t="str">
            <v>FactSet</v>
          </cell>
          <cell r="C604">
            <v>556</v>
          </cell>
          <cell r="D604">
            <v>0</v>
          </cell>
          <cell r="E604">
            <v>0</v>
          </cell>
        </row>
        <row r="605">
          <cell r="B605" t="str">
            <v>FactSet</v>
          </cell>
          <cell r="C605">
            <v>557</v>
          </cell>
          <cell r="D605">
            <v>0</v>
          </cell>
          <cell r="E605">
            <v>0</v>
          </cell>
        </row>
        <row r="606">
          <cell r="B606" t="str">
            <v>FactSet</v>
          </cell>
          <cell r="C606">
            <v>558</v>
          </cell>
          <cell r="D606">
            <v>0</v>
          </cell>
          <cell r="E606">
            <v>0</v>
          </cell>
        </row>
        <row r="607">
          <cell r="B607" t="str">
            <v>FactSet</v>
          </cell>
          <cell r="C607">
            <v>559</v>
          </cell>
          <cell r="D607">
            <v>0</v>
          </cell>
          <cell r="E607">
            <v>0</v>
          </cell>
        </row>
        <row r="608">
          <cell r="B608" t="str">
            <v>FactSet</v>
          </cell>
          <cell r="C608">
            <v>560</v>
          </cell>
          <cell r="D608">
            <v>0</v>
          </cell>
          <cell r="E608">
            <v>0</v>
          </cell>
        </row>
        <row r="609">
          <cell r="B609" t="str">
            <v>FactSet</v>
          </cell>
          <cell r="C609">
            <v>561</v>
          </cell>
          <cell r="D609">
            <v>0</v>
          </cell>
          <cell r="E609">
            <v>0</v>
          </cell>
        </row>
        <row r="610">
          <cell r="B610" t="str">
            <v>FactSet</v>
          </cell>
          <cell r="C610">
            <v>562</v>
          </cell>
          <cell r="D610">
            <v>0</v>
          </cell>
          <cell r="E610">
            <v>0</v>
          </cell>
        </row>
        <row r="611">
          <cell r="B611" t="str">
            <v>FactSet</v>
          </cell>
          <cell r="C611">
            <v>563</v>
          </cell>
          <cell r="D611">
            <v>0</v>
          </cell>
          <cell r="E611">
            <v>0</v>
          </cell>
        </row>
        <row r="612">
          <cell r="B612" t="str">
            <v>FactSet</v>
          </cell>
          <cell r="C612">
            <v>564</v>
          </cell>
          <cell r="D612">
            <v>0</v>
          </cell>
          <cell r="E612">
            <v>0</v>
          </cell>
        </row>
        <row r="613">
          <cell r="B613" t="str">
            <v>FactSet</v>
          </cell>
          <cell r="C613">
            <v>565</v>
          </cell>
          <cell r="D613">
            <v>0</v>
          </cell>
          <cell r="E613">
            <v>0</v>
          </cell>
        </row>
        <row r="614">
          <cell r="B614" t="str">
            <v>FactSet</v>
          </cell>
          <cell r="C614">
            <v>566</v>
          </cell>
          <cell r="D614">
            <v>0</v>
          </cell>
          <cell r="E614">
            <v>0</v>
          </cell>
        </row>
        <row r="615">
          <cell r="B615" t="str">
            <v>FactSet</v>
          </cell>
          <cell r="C615">
            <v>567</v>
          </cell>
          <cell r="D615">
            <v>0</v>
          </cell>
          <cell r="E615">
            <v>0</v>
          </cell>
        </row>
        <row r="616">
          <cell r="B616" t="str">
            <v>FactSet</v>
          </cell>
          <cell r="C616">
            <v>568</v>
          </cell>
          <cell r="D616">
            <v>0</v>
          </cell>
          <cell r="E616">
            <v>0</v>
          </cell>
        </row>
        <row r="617">
          <cell r="B617" t="str">
            <v>FactSet</v>
          </cell>
          <cell r="C617">
            <v>569</v>
          </cell>
          <cell r="D617">
            <v>0</v>
          </cell>
          <cell r="E617">
            <v>0</v>
          </cell>
        </row>
        <row r="618">
          <cell r="B618" t="str">
            <v>FactSet</v>
          </cell>
          <cell r="C618">
            <v>570</v>
          </cell>
          <cell r="D618">
            <v>0</v>
          </cell>
          <cell r="E618">
            <v>0</v>
          </cell>
        </row>
        <row r="619">
          <cell r="B619" t="str">
            <v>FactSet</v>
          </cell>
          <cell r="C619">
            <v>571</v>
          </cell>
          <cell r="D619">
            <v>0</v>
          </cell>
          <cell r="E619">
            <v>0</v>
          </cell>
        </row>
        <row r="620">
          <cell r="B620" t="str">
            <v>FactSet</v>
          </cell>
          <cell r="C620">
            <v>572</v>
          </cell>
          <cell r="D620">
            <v>0</v>
          </cell>
          <cell r="E620">
            <v>0</v>
          </cell>
        </row>
        <row r="621">
          <cell r="B621" t="str">
            <v>FactSet</v>
          </cell>
          <cell r="C621">
            <v>573</v>
          </cell>
          <cell r="D621">
            <v>0</v>
          </cell>
          <cell r="E621">
            <v>0</v>
          </cell>
        </row>
        <row r="622">
          <cell r="B622" t="str">
            <v>FactSet</v>
          </cell>
          <cell r="C622">
            <v>574</v>
          </cell>
          <cell r="D622">
            <v>0</v>
          </cell>
          <cell r="E622">
            <v>0</v>
          </cell>
        </row>
        <row r="623">
          <cell r="B623" t="str">
            <v>FactSet</v>
          </cell>
          <cell r="C623">
            <v>575</v>
          </cell>
          <cell r="D623">
            <v>0</v>
          </cell>
          <cell r="E623">
            <v>0</v>
          </cell>
        </row>
        <row r="624">
          <cell r="B624" t="str">
            <v>FactSet</v>
          </cell>
          <cell r="C624">
            <v>576</v>
          </cell>
          <cell r="D624">
            <v>0</v>
          </cell>
          <cell r="E624">
            <v>0</v>
          </cell>
        </row>
        <row r="625">
          <cell r="B625" t="str">
            <v>FactSet</v>
          </cell>
          <cell r="C625">
            <v>577</v>
          </cell>
          <cell r="D625">
            <v>0</v>
          </cell>
          <cell r="E625">
            <v>0</v>
          </cell>
        </row>
        <row r="626">
          <cell r="B626" t="str">
            <v>FactSet</v>
          </cell>
          <cell r="C626">
            <v>578</v>
          </cell>
          <cell r="D626">
            <v>0</v>
          </cell>
          <cell r="E626">
            <v>0</v>
          </cell>
        </row>
        <row r="627">
          <cell r="B627" t="str">
            <v>FactSet</v>
          </cell>
          <cell r="C627">
            <v>579</v>
          </cell>
          <cell r="D627">
            <v>0</v>
          </cell>
          <cell r="E627">
            <v>0</v>
          </cell>
        </row>
        <row r="628">
          <cell r="B628" t="str">
            <v>FactSet</v>
          </cell>
          <cell r="C628">
            <v>580</v>
          </cell>
          <cell r="D628">
            <v>0</v>
          </cell>
          <cell r="E628">
            <v>0</v>
          </cell>
        </row>
        <row r="629">
          <cell r="B629" t="str">
            <v>FactSet</v>
          </cell>
          <cell r="C629">
            <v>581</v>
          </cell>
          <cell r="D629">
            <v>0</v>
          </cell>
          <cell r="E629">
            <v>0</v>
          </cell>
        </row>
        <row r="630">
          <cell r="B630" t="str">
            <v>FactSet</v>
          </cell>
          <cell r="C630">
            <v>582</v>
          </cell>
          <cell r="D630">
            <v>0</v>
          </cell>
          <cell r="E630">
            <v>0</v>
          </cell>
        </row>
        <row r="631">
          <cell r="B631" t="str">
            <v>FactSet</v>
          </cell>
          <cell r="C631">
            <v>583</v>
          </cell>
          <cell r="D631">
            <v>0</v>
          </cell>
          <cell r="E631">
            <v>0</v>
          </cell>
        </row>
        <row r="632">
          <cell r="B632" t="str">
            <v>FactSet</v>
          </cell>
          <cell r="C632">
            <v>584</v>
          </cell>
          <cell r="D632">
            <v>0</v>
          </cell>
          <cell r="E632">
            <v>0</v>
          </cell>
        </row>
        <row r="633">
          <cell r="B633" t="str">
            <v>FactSet</v>
          </cell>
          <cell r="C633">
            <v>585</v>
          </cell>
          <cell r="D633">
            <v>0</v>
          </cell>
          <cell r="E633">
            <v>0</v>
          </cell>
        </row>
        <row r="634">
          <cell r="B634" t="str">
            <v>FactSet</v>
          </cell>
          <cell r="C634">
            <v>586</v>
          </cell>
          <cell r="D634">
            <v>0</v>
          </cell>
          <cell r="E634">
            <v>0</v>
          </cell>
        </row>
        <row r="635">
          <cell r="B635" t="str">
            <v>FactSet</v>
          </cell>
          <cell r="C635">
            <v>587</v>
          </cell>
          <cell r="D635">
            <v>0</v>
          </cell>
          <cell r="E635">
            <v>0</v>
          </cell>
        </row>
        <row r="636">
          <cell r="B636" t="str">
            <v>FactSet</v>
          </cell>
          <cell r="C636">
            <v>588</v>
          </cell>
          <cell r="D636">
            <v>0</v>
          </cell>
          <cell r="E636">
            <v>0</v>
          </cell>
        </row>
        <row r="637">
          <cell r="B637" t="str">
            <v>FactSet</v>
          </cell>
          <cell r="C637">
            <v>589</v>
          </cell>
          <cell r="D637">
            <v>0</v>
          </cell>
          <cell r="E637">
            <v>0</v>
          </cell>
        </row>
        <row r="638">
          <cell r="B638" t="str">
            <v>FactSet</v>
          </cell>
          <cell r="C638">
            <v>590</v>
          </cell>
          <cell r="D638">
            <v>0</v>
          </cell>
          <cell r="E638">
            <v>0</v>
          </cell>
        </row>
        <row r="639">
          <cell r="B639" t="str">
            <v>FactSet</v>
          </cell>
          <cell r="C639">
            <v>591</v>
          </cell>
          <cell r="D639">
            <v>0</v>
          </cell>
          <cell r="E639">
            <v>0</v>
          </cell>
        </row>
        <row r="640">
          <cell r="B640" t="str">
            <v>FactSet</v>
          </cell>
          <cell r="C640">
            <v>592</v>
          </cell>
          <cell r="D640">
            <v>0</v>
          </cell>
          <cell r="E640">
            <v>0</v>
          </cell>
        </row>
        <row r="641">
          <cell r="B641" t="str">
            <v>FactSet</v>
          </cell>
          <cell r="C641">
            <v>593</v>
          </cell>
          <cell r="D641">
            <v>0</v>
          </cell>
          <cell r="E641">
            <v>0</v>
          </cell>
        </row>
        <row r="642">
          <cell r="B642" t="str">
            <v>FactSet</v>
          </cell>
          <cell r="C642">
            <v>594</v>
          </cell>
          <cell r="D642">
            <v>0</v>
          </cell>
          <cell r="E642">
            <v>0</v>
          </cell>
        </row>
        <row r="643">
          <cell r="B643" t="str">
            <v>FactSet</v>
          </cell>
          <cell r="C643">
            <v>595</v>
          </cell>
          <cell r="D643">
            <v>0</v>
          </cell>
          <cell r="E643">
            <v>0</v>
          </cell>
        </row>
        <row r="644">
          <cell r="B644" t="str">
            <v>FactSet</v>
          </cell>
          <cell r="C644">
            <v>596</v>
          </cell>
          <cell r="D644">
            <v>0</v>
          </cell>
          <cell r="E644">
            <v>0</v>
          </cell>
        </row>
        <row r="645">
          <cell r="B645" t="str">
            <v>FactSet</v>
          </cell>
          <cell r="C645">
            <v>597</v>
          </cell>
          <cell r="D645">
            <v>0</v>
          </cell>
          <cell r="E645">
            <v>0</v>
          </cell>
        </row>
        <row r="646">
          <cell r="B646" t="str">
            <v>FactSet</v>
          </cell>
          <cell r="C646">
            <v>598</v>
          </cell>
          <cell r="D646">
            <v>0</v>
          </cell>
          <cell r="E646">
            <v>0</v>
          </cell>
        </row>
        <row r="647">
          <cell r="B647" t="str">
            <v>FactSet</v>
          </cell>
          <cell r="C647">
            <v>599</v>
          </cell>
          <cell r="D647">
            <v>0</v>
          </cell>
          <cell r="E647">
            <v>0</v>
          </cell>
        </row>
        <row r="648">
          <cell r="B648" t="str">
            <v>FactSet</v>
          </cell>
          <cell r="C648">
            <v>600</v>
          </cell>
          <cell r="D648">
            <v>0</v>
          </cell>
          <cell r="E648">
            <v>0</v>
          </cell>
        </row>
        <row r="649">
          <cell r="B649" t="str">
            <v>FactSet</v>
          </cell>
          <cell r="C649">
            <v>601</v>
          </cell>
          <cell r="D649">
            <v>0</v>
          </cell>
          <cell r="E649">
            <v>0</v>
          </cell>
        </row>
        <row r="650">
          <cell r="B650" t="str">
            <v>FactSet</v>
          </cell>
          <cell r="C650">
            <v>602</v>
          </cell>
          <cell r="D650">
            <v>0</v>
          </cell>
          <cell r="E650">
            <v>0</v>
          </cell>
        </row>
        <row r="651">
          <cell r="B651" t="str">
            <v>FactSet</v>
          </cell>
          <cell r="C651">
            <v>603</v>
          </cell>
          <cell r="D651">
            <v>0</v>
          </cell>
          <cell r="E651">
            <v>0</v>
          </cell>
        </row>
        <row r="652">
          <cell r="B652" t="str">
            <v>FactSet</v>
          </cell>
          <cell r="C652">
            <v>604</v>
          </cell>
          <cell r="D652">
            <v>0</v>
          </cell>
          <cell r="E652">
            <v>0</v>
          </cell>
        </row>
        <row r="653">
          <cell r="B653" t="str">
            <v>FactSet</v>
          </cell>
          <cell r="C653">
            <v>605</v>
          </cell>
          <cell r="D653">
            <v>0</v>
          </cell>
          <cell r="E653">
            <v>0</v>
          </cell>
        </row>
        <row r="654">
          <cell r="B654" t="str">
            <v>FactSet</v>
          </cell>
          <cell r="C654">
            <v>606</v>
          </cell>
          <cell r="D654">
            <v>0</v>
          </cell>
          <cell r="E654">
            <v>0</v>
          </cell>
        </row>
        <row r="655">
          <cell r="B655" t="str">
            <v>FactSet</v>
          </cell>
          <cell r="C655">
            <v>607</v>
          </cell>
          <cell r="D655">
            <v>0</v>
          </cell>
          <cell r="E655">
            <v>0</v>
          </cell>
        </row>
        <row r="656">
          <cell r="B656" t="str">
            <v>FactSet</v>
          </cell>
          <cell r="C656">
            <v>608</v>
          </cell>
          <cell r="D656">
            <v>0</v>
          </cell>
          <cell r="E656">
            <v>0</v>
          </cell>
        </row>
        <row r="657">
          <cell r="B657" t="str">
            <v>FactSet</v>
          </cell>
          <cell r="C657">
            <v>609</v>
          </cell>
          <cell r="D657">
            <v>0</v>
          </cell>
          <cell r="E657">
            <v>0</v>
          </cell>
        </row>
        <row r="658">
          <cell r="B658" t="str">
            <v>FactSet</v>
          </cell>
          <cell r="C658">
            <v>610</v>
          </cell>
          <cell r="D658">
            <v>0</v>
          </cell>
          <cell r="E658">
            <v>0</v>
          </cell>
        </row>
        <row r="659">
          <cell r="B659" t="str">
            <v>FactSet</v>
          </cell>
          <cell r="C659">
            <v>611</v>
          </cell>
          <cell r="D659">
            <v>0</v>
          </cell>
          <cell r="E659">
            <v>0</v>
          </cell>
        </row>
        <row r="660">
          <cell r="B660" t="str">
            <v>FactSet</v>
          </cell>
          <cell r="C660">
            <v>612</v>
          </cell>
          <cell r="D660">
            <v>0</v>
          </cell>
          <cell r="E660">
            <v>0</v>
          </cell>
        </row>
        <row r="661">
          <cell r="B661" t="str">
            <v>FactSet</v>
          </cell>
          <cell r="C661">
            <v>613</v>
          </cell>
          <cell r="D661">
            <v>0</v>
          </cell>
          <cell r="E661">
            <v>0</v>
          </cell>
        </row>
        <row r="662">
          <cell r="B662" t="str">
            <v>FactSet</v>
          </cell>
          <cell r="C662">
            <v>614</v>
          </cell>
          <cell r="D662">
            <v>0</v>
          </cell>
          <cell r="E662">
            <v>0</v>
          </cell>
        </row>
        <row r="663">
          <cell r="B663" t="str">
            <v>FactSet</v>
          </cell>
          <cell r="C663">
            <v>615</v>
          </cell>
          <cell r="D663">
            <v>0</v>
          </cell>
          <cell r="E663">
            <v>0</v>
          </cell>
        </row>
        <row r="664">
          <cell r="B664" t="str">
            <v>FactSet</v>
          </cell>
          <cell r="C664">
            <v>616</v>
          </cell>
          <cell r="D664">
            <v>0</v>
          </cell>
          <cell r="E664">
            <v>0</v>
          </cell>
        </row>
        <row r="665">
          <cell r="B665" t="str">
            <v>FactSet</v>
          </cell>
          <cell r="C665">
            <v>617</v>
          </cell>
          <cell r="D665">
            <v>0</v>
          </cell>
          <cell r="E665">
            <v>0</v>
          </cell>
        </row>
        <row r="666">
          <cell r="B666" t="str">
            <v>FactSet</v>
          </cell>
          <cell r="C666">
            <v>618</v>
          </cell>
          <cell r="D666">
            <v>0</v>
          </cell>
          <cell r="E666">
            <v>0</v>
          </cell>
        </row>
        <row r="667">
          <cell r="B667" t="str">
            <v>FactSet</v>
          </cell>
          <cell r="C667">
            <v>619</v>
          </cell>
          <cell r="D667">
            <v>0</v>
          </cell>
          <cell r="E667">
            <v>0</v>
          </cell>
        </row>
        <row r="668">
          <cell r="B668" t="str">
            <v>FactSet</v>
          </cell>
          <cell r="C668">
            <v>620</v>
          </cell>
          <cell r="D668">
            <v>0</v>
          </cell>
          <cell r="E668">
            <v>0</v>
          </cell>
        </row>
        <row r="669">
          <cell r="B669" t="str">
            <v>FactSet</v>
          </cell>
          <cell r="C669">
            <v>621</v>
          </cell>
          <cell r="D669">
            <v>0</v>
          </cell>
          <cell r="E669">
            <v>0</v>
          </cell>
        </row>
        <row r="670">
          <cell r="B670" t="str">
            <v>FactSet</v>
          </cell>
          <cell r="C670">
            <v>622</v>
          </cell>
          <cell r="D670">
            <v>0</v>
          </cell>
          <cell r="E670">
            <v>0</v>
          </cell>
        </row>
        <row r="671">
          <cell r="B671" t="str">
            <v>FactSet</v>
          </cell>
          <cell r="C671">
            <v>623</v>
          </cell>
          <cell r="D671">
            <v>0</v>
          </cell>
          <cell r="E671">
            <v>0</v>
          </cell>
        </row>
        <row r="672">
          <cell r="B672" t="str">
            <v>FactSet</v>
          </cell>
          <cell r="C672">
            <v>624</v>
          </cell>
          <cell r="D672">
            <v>0</v>
          </cell>
          <cell r="E672">
            <v>0</v>
          </cell>
        </row>
        <row r="673">
          <cell r="B673" t="str">
            <v>FactSet</v>
          </cell>
          <cell r="C673">
            <v>625</v>
          </cell>
          <cell r="D673">
            <v>0</v>
          </cell>
          <cell r="E673">
            <v>0</v>
          </cell>
        </row>
        <row r="674">
          <cell r="B674" t="str">
            <v>FactSet</v>
          </cell>
          <cell r="C674">
            <v>626</v>
          </cell>
          <cell r="D674">
            <v>0</v>
          </cell>
          <cell r="E674">
            <v>0</v>
          </cell>
        </row>
        <row r="675">
          <cell r="B675" t="str">
            <v>FactSet</v>
          </cell>
          <cell r="C675">
            <v>627</v>
          </cell>
          <cell r="D675">
            <v>0</v>
          </cell>
          <cell r="E675">
            <v>0</v>
          </cell>
        </row>
        <row r="676">
          <cell r="B676" t="str">
            <v>FactSet</v>
          </cell>
          <cell r="C676">
            <v>628</v>
          </cell>
          <cell r="D676">
            <v>0</v>
          </cell>
          <cell r="E676">
            <v>0</v>
          </cell>
        </row>
        <row r="677">
          <cell r="B677" t="str">
            <v>FactSet</v>
          </cell>
          <cell r="C677">
            <v>629</v>
          </cell>
          <cell r="D677">
            <v>0</v>
          </cell>
          <cell r="E677">
            <v>0</v>
          </cell>
        </row>
        <row r="678">
          <cell r="B678" t="str">
            <v>FactSet</v>
          </cell>
          <cell r="C678">
            <v>630</v>
          </cell>
          <cell r="D678">
            <v>0</v>
          </cell>
          <cell r="E678">
            <v>0</v>
          </cell>
        </row>
        <row r="679">
          <cell r="B679" t="str">
            <v>FactSet</v>
          </cell>
          <cell r="C679">
            <v>631</v>
          </cell>
          <cell r="D679">
            <v>0</v>
          </cell>
          <cell r="E679">
            <v>0</v>
          </cell>
        </row>
        <row r="680">
          <cell r="B680" t="str">
            <v>FactSet</v>
          </cell>
          <cell r="C680">
            <v>632</v>
          </cell>
          <cell r="D680">
            <v>0</v>
          </cell>
          <cell r="E680">
            <v>0</v>
          </cell>
        </row>
        <row r="681">
          <cell r="B681" t="str">
            <v>FactSet</v>
          </cell>
          <cell r="C681">
            <v>633</v>
          </cell>
          <cell r="D681">
            <v>0</v>
          </cell>
          <cell r="E681">
            <v>0</v>
          </cell>
        </row>
        <row r="682">
          <cell r="B682" t="str">
            <v>FactSet</v>
          </cell>
          <cell r="C682">
            <v>634</v>
          </cell>
          <cell r="D682">
            <v>0</v>
          </cell>
          <cell r="E682">
            <v>0</v>
          </cell>
        </row>
        <row r="683">
          <cell r="B683" t="str">
            <v>FactSet</v>
          </cell>
          <cell r="C683">
            <v>635</v>
          </cell>
          <cell r="D683">
            <v>0</v>
          </cell>
          <cell r="E683">
            <v>0</v>
          </cell>
        </row>
        <row r="684">
          <cell r="B684" t="str">
            <v>FactSet</v>
          </cell>
          <cell r="C684">
            <v>636</v>
          </cell>
          <cell r="D684">
            <v>0</v>
          </cell>
          <cell r="E684">
            <v>0</v>
          </cell>
        </row>
        <row r="685">
          <cell r="B685" t="str">
            <v>FactSet</v>
          </cell>
          <cell r="C685">
            <v>637</v>
          </cell>
          <cell r="D685">
            <v>0</v>
          </cell>
          <cell r="E685">
            <v>0</v>
          </cell>
        </row>
        <row r="686">
          <cell r="B686" t="str">
            <v>FactSet</v>
          </cell>
          <cell r="C686">
            <v>638</v>
          </cell>
          <cell r="D686">
            <v>0</v>
          </cell>
          <cell r="E686">
            <v>0</v>
          </cell>
        </row>
        <row r="687">
          <cell r="B687" t="str">
            <v>FactSet</v>
          </cell>
          <cell r="C687">
            <v>639</v>
          </cell>
          <cell r="D687">
            <v>0</v>
          </cell>
          <cell r="E687">
            <v>0</v>
          </cell>
        </row>
        <row r="688">
          <cell r="B688" t="str">
            <v>FactSet</v>
          </cell>
          <cell r="C688">
            <v>640</v>
          </cell>
          <cell r="D688">
            <v>0</v>
          </cell>
          <cell r="E688">
            <v>0</v>
          </cell>
        </row>
        <row r="689">
          <cell r="B689" t="str">
            <v>FactSet</v>
          </cell>
          <cell r="C689">
            <v>641</v>
          </cell>
          <cell r="D689">
            <v>0</v>
          </cell>
          <cell r="E689">
            <v>0</v>
          </cell>
        </row>
        <row r="690">
          <cell r="B690" t="str">
            <v>FactSet</v>
          </cell>
          <cell r="C690">
            <v>642</v>
          </cell>
          <cell r="D690">
            <v>0</v>
          </cell>
          <cell r="E690">
            <v>0</v>
          </cell>
        </row>
        <row r="691">
          <cell r="B691" t="str">
            <v>FactSet</v>
          </cell>
          <cell r="C691">
            <v>643</v>
          </cell>
          <cell r="D691">
            <v>0</v>
          </cell>
          <cell r="E691">
            <v>0</v>
          </cell>
        </row>
        <row r="692">
          <cell r="B692" t="str">
            <v>FactSet</v>
          </cell>
          <cell r="C692">
            <v>644</v>
          </cell>
          <cell r="D692">
            <v>0</v>
          </cell>
          <cell r="E692">
            <v>0</v>
          </cell>
        </row>
        <row r="693">
          <cell r="B693" t="str">
            <v>FactSet</v>
          </cell>
          <cell r="C693">
            <v>645</v>
          </cell>
          <cell r="D693">
            <v>0</v>
          </cell>
          <cell r="E693">
            <v>0</v>
          </cell>
        </row>
        <row r="694">
          <cell r="B694" t="str">
            <v>FactSet</v>
          </cell>
          <cell r="C694">
            <v>646</v>
          </cell>
          <cell r="D694">
            <v>0</v>
          </cell>
          <cell r="E694">
            <v>0</v>
          </cell>
        </row>
        <row r="695">
          <cell r="B695" t="str">
            <v>FactSet</v>
          </cell>
          <cell r="C695">
            <v>647</v>
          </cell>
          <cell r="D695">
            <v>0</v>
          </cell>
          <cell r="E695">
            <v>0</v>
          </cell>
        </row>
        <row r="696">
          <cell r="B696" t="str">
            <v>FactSet</v>
          </cell>
          <cell r="C696">
            <v>648</v>
          </cell>
          <cell r="D696">
            <v>0</v>
          </cell>
          <cell r="E696">
            <v>0</v>
          </cell>
        </row>
        <row r="697">
          <cell r="B697" t="str">
            <v>FactSet</v>
          </cell>
          <cell r="C697">
            <v>649</v>
          </cell>
          <cell r="D697">
            <v>0</v>
          </cell>
          <cell r="E697">
            <v>0</v>
          </cell>
        </row>
        <row r="698">
          <cell r="B698" t="str">
            <v>FactSet</v>
          </cell>
          <cell r="C698">
            <v>650</v>
          </cell>
          <cell r="D698">
            <v>0</v>
          </cell>
          <cell r="E698">
            <v>0</v>
          </cell>
        </row>
        <row r="699">
          <cell r="B699" t="str">
            <v>FactSet</v>
          </cell>
          <cell r="C699">
            <v>651</v>
          </cell>
          <cell r="D699">
            <v>0</v>
          </cell>
          <cell r="E699">
            <v>0</v>
          </cell>
        </row>
        <row r="700">
          <cell r="B700" t="str">
            <v>FactSet</v>
          </cell>
          <cell r="C700">
            <v>652</v>
          </cell>
          <cell r="D700">
            <v>0</v>
          </cell>
          <cell r="E700">
            <v>0</v>
          </cell>
        </row>
        <row r="701">
          <cell r="B701" t="str">
            <v>FactSet</v>
          </cell>
          <cell r="C701">
            <v>653</v>
          </cell>
          <cell r="D701">
            <v>0</v>
          </cell>
          <cell r="E701">
            <v>0</v>
          </cell>
        </row>
        <row r="702">
          <cell r="B702" t="str">
            <v>FactSet</v>
          </cell>
          <cell r="C702">
            <v>654</v>
          </cell>
          <cell r="D702">
            <v>0</v>
          </cell>
          <cell r="E702">
            <v>0</v>
          </cell>
        </row>
        <row r="703">
          <cell r="B703" t="str">
            <v>FactSet</v>
          </cell>
          <cell r="C703">
            <v>655</v>
          </cell>
          <cell r="D703">
            <v>0</v>
          </cell>
          <cell r="E703">
            <v>0</v>
          </cell>
        </row>
        <row r="704">
          <cell r="B704" t="str">
            <v>FactSet</v>
          </cell>
          <cell r="C704">
            <v>656</v>
          </cell>
          <cell r="D704">
            <v>0</v>
          </cell>
          <cell r="E704">
            <v>0</v>
          </cell>
        </row>
        <row r="705">
          <cell r="B705" t="str">
            <v>FactSet</v>
          </cell>
          <cell r="C705">
            <v>657</v>
          </cell>
          <cell r="D705">
            <v>0</v>
          </cell>
          <cell r="E705">
            <v>0</v>
          </cell>
        </row>
        <row r="706">
          <cell r="B706" t="str">
            <v>FactSet</v>
          </cell>
          <cell r="C706">
            <v>658</v>
          </cell>
          <cell r="D706">
            <v>0</v>
          </cell>
          <cell r="E706">
            <v>0</v>
          </cell>
        </row>
        <row r="707">
          <cell r="B707" t="str">
            <v>FactSet</v>
          </cell>
          <cell r="C707">
            <v>659</v>
          </cell>
          <cell r="D707">
            <v>0</v>
          </cell>
          <cell r="E707">
            <v>0</v>
          </cell>
        </row>
        <row r="708">
          <cell r="B708" t="str">
            <v>FactSet</v>
          </cell>
          <cell r="C708">
            <v>660</v>
          </cell>
          <cell r="D708">
            <v>0</v>
          </cell>
          <cell r="E708">
            <v>0</v>
          </cell>
        </row>
        <row r="709">
          <cell r="B709" t="str">
            <v>FactSet</v>
          </cell>
          <cell r="C709">
            <v>661</v>
          </cell>
          <cell r="D709">
            <v>0</v>
          </cell>
          <cell r="E709">
            <v>0</v>
          </cell>
        </row>
        <row r="710">
          <cell r="B710" t="str">
            <v>FactSet</v>
          </cell>
          <cell r="C710">
            <v>662</v>
          </cell>
          <cell r="D710">
            <v>0</v>
          </cell>
          <cell r="E710">
            <v>0</v>
          </cell>
        </row>
        <row r="711">
          <cell r="B711" t="str">
            <v>FactSet</v>
          </cell>
          <cell r="C711">
            <v>663</v>
          </cell>
          <cell r="D711">
            <v>0</v>
          </cell>
          <cell r="E711">
            <v>0</v>
          </cell>
        </row>
        <row r="712">
          <cell r="B712" t="str">
            <v>FactSet</v>
          </cell>
          <cell r="C712">
            <v>664</v>
          </cell>
          <cell r="D712">
            <v>0</v>
          </cell>
          <cell r="E712">
            <v>0</v>
          </cell>
        </row>
        <row r="713">
          <cell r="B713" t="str">
            <v>FactSet</v>
          </cell>
          <cell r="C713">
            <v>665</v>
          </cell>
          <cell r="D713">
            <v>0</v>
          </cell>
          <cell r="E713">
            <v>0</v>
          </cell>
        </row>
        <row r="714">
          <cell r="B714" t="str">
            <v>FactSet</v>
          </cell>
          <cell r="C714">
            <v>666</v>
          </cell>
          <cell r="D714">
            <v>0</v>
          </cell>
          <cell r="E714">
            <v>0</v>
          </cell>
        </row>
        <row r="715">
          <cell r="B715" t="str">
            <v>FactSet</v>
          </cell>
          <cell r="C715">
            <v>667</v>
          </cell>
          <cell r="D715">
            <v>0</v>
          </cell>
          <cell r="E715">
            <v>0</v>
          </cell>
        </row>
        <row r="716">
          <cell r="B716" t="str">
            <v>FactSet</v>
          </cell>
          <cell r="C716">
            <v>668</v>
          </cell>
          <cell r="D716">
            <v>0</v>
          </cell>
          <cell r="E716">
            <v>0</v>
          </cell>
        </row>
        <row r="717">
          <cell r="B717" t="str">
            <v>FactSet</v>
          </cell>
          <cell r="C717">
            <v>669</v>
          </cell>
          <cell r="D717">
            <v>0</v>
          </cell>
          <cell r="E717">
            <v>0</v>
          </cell>
        </row>
        <row r="718">
          <cell r="B718" t="str">
            <v>FactSet</v>
          </cell>
          <cell r="C718">
            <v>670</v>
          </cell>
          <cell r="D718">
            <v>0</v>
          </cell>
          <cell r="E718">
            <v>0</v>
          </cell>
        </row>
        <row r="719">
          <cell r="B719" t="str">
            <v>FactSet</v>
          </cell>
          <cell r="C719">
            <v>671</v>
          </cell>
          <cell r="D719">
            <v>0</v>
          </cell>
          <cell r="E719">
            <v>0</v>
          </cell>
        </row>
        <row r="720">
          <cell r="B720" t="str">
            <v>FactSet</v>
          </cell>
          <cell r="C720">
            <v>672</v>
          </cell>
          <cell r="D720">
            <v>0</v>
          </cell>
          <cell r="E720">
            <v>0</v>
          </cell>
        </row>
        <row r="721">
          <cell r="B721" t="str">
            <v>FactSet</v>
          </cell>
          <cell r="C721">
            <v>673</v>
          </cell>
          <cell r="D721">
            <v>0</v>
          </cell>
          <cell r="E721">
            <v>0</v>
          </cell>
        </row>
        <row r="722">
          <cell r="B722" t="str">
            <v>FactSet</v>
          </cell>
          <cell r="C722">
            <v>674</v>
          </cell>
          <cell r="D722">
            <v>0</v>
          </cell>
          <cell r="E722">
            <v>0</v>
          </cell>
        </row>
        <row r="723">
          <cell r="B723" t="str">
            <v>FactSet</v>
          </cell>
          <cell r="C723">
            <v>675</v>
          </cell>
          <cell r="D723">
            <v>0</v>
          </cell>
          <cell r="E723">
            <v>0</v>
          </cell>
        </row>
        <row r="724">
          <cell r="B724" t="str">
            <v>FactSet</v>
          </cell>
          <cell r="C724">
            <v>676</v>
          </cell>
          <cell r="D724">
            <v>0</v>
          </cell>
          <cell r="E724">
            <v>0</v>
          </cell>
        </row>
        <row r="725">
          <cell r="B725" t="str">
            <v>FactSet</v>
          </cell>
          <cell r="C725">
            <v>677</v>
          </cell>
          <cell r="D725">
            <v>0</v>
          </cell>
          <cell r="E725">
            <v>0</v>
          </cell>
        </row>
        <row r="726">
          <cell r="B726" t="str">
            <v>FactSet</v>
          </cell>
          <cell r="C726">
            <v>678</v>
          </cell>
          <cell r="D726">
            <v>0</v>
          </cell>
          <cell r="E726">
            <v>0</v>
          </cell>
        </row>
        <row r="727">
          <cell r="B727" t="str">
            <v>FactSet</v>
          </cell>
          <cell r="C727">
            <v>679</v>
          </cell>
          <cell r="D727">
            <v>0</v>
          </cell>
          <cell r="E727">
            <v>0</v>
          </cell>
        </row>
        <row r="728">
          <cell r="B728" t="str">
            <v>FactSet</v>
          </cell>
          <cell r="C728">
            <v>680</v>
          </cell>
          <cell r="D728">
            <v>0</v>
          </cell>
          <cell r="E728">
            <v>0</v>
          </cell>
        </row>
        <row r="729">
          <cell r="B729" t="str">
            <v>FactSet</v>
          </cell>
          <cell r="C729">
            <v>681</v>
          </cell>
          <cell r="D729">
            <v>0</v>
          </cell>
          <cell r="E729">
            <v>0</v>
          </cell>
        </row>
        <row r="730">
          <cell r="B730" t="str">
            <v>FactSet</v>
          </cell>
          <cell r="C730">
            <v>682</v>
          </cell>
          <cell r="D730">
            <v>0</v>
          </cell>
          <cell r="E730">
            <v>0</v>
          </cell>
        </row>
        <row r="731">
          <cell r="B731" t="str">
            <v>FactSet</v>
          </cell>
          <cell r="C731">
            <v>683</v>
          </cell>
          <cell r="D731">
            <v>0</v>
          </cell>
          <cell r="E731">
            <v>0</v>
          </cell>
        </row>
        <row r="732">
          <cell r="B732" t="str">
            <v>FactSet</v>
          </cell>
          <cell r="C732">
            <v>684</v>
          </cell>
          <cell r="D732">
            <v>0</v>
          </cell>
          <cell r="E732">
            <v>0</v>
          </cell>
        </row>
        <row r="733">
          <cell r="B733" t="str">
            <v>FactSet</v>
          </cell>
          <cell r="C733">
            <v>685</v>
          </cell>
          <cell r="D733">
            <v>0</v>
          </cell>
          <cell r="E733">
            <v>0</v>
          </cell>
        </row>
        <row r="734">
          <cell r="B734" t="str">
            <v>FactSet</v>
          </cell>
          <cell r="C734">
            <v>686</v>
          </cell>
          <cell r="D734">
            <v>0</v>
          </cell>
          <cell r="E734">
            <v>0</v>
          </cell>
        </row>
        <row r="735">
          <cell r="B735" t="str">
            <v>FactSet</v>
          </cell>
          <cell r="C735">
            <v>687</v>
          </cell>
          <cell r="D735">
            <v>0</v>
          </cell>
          <cell r="E735">
            <v>0</v>
          </cell>
        </row>
        <row r="736">
          <cell r="B736" t="str">
            <v>FactSet</v>
          </cell>
          <cell r="C736">
            <v>688</v>
          </cell>
          <cell r="D736">
            <v>0</v>
          </cell>
          <cell r="E736">
            <v>0</v>
          </cell>
        </row>
        <row r="737">
          <cell r="B737" t="str">
            <v>FactSet</v>
          </cell>
          <cell r="C737">
            <v>689</v>
          </cell>
          <cell r="D737">
            <v>0</v>
          </cell>
          <cell r="E737">
            <v>0</v>
          </cell>
        </row>
        <row r="738">
          <cell r="B738" t="str">
            <v>FactSet</v>
          </cell>
          <cell r="C738">
            <v>690</v>
          </cell>
          <cell r="D738">
            <v>0</v>
          </cell>
          <cell r="E738">
            <v>0</v>
          </cell>
        </row>
        <row r="739">
          <cell r="B739" t="str">
            <v>FactSet</v>
          </cell>
          <cell r="C739">
            <v>691</v>
          </cell>
          <cell r="D739">
            <v>0</v>
          </cell>
          <cell r="E739">
            <v>0</v>
          </cell>
        </row>
        <row r="740">
          <cell r="B740" t="str">
            <v>FactSet</v>
          </cell>
          <cell r="C740">
            <v>692</v>
          </cell>
          <cell r="D740">
            <v>0</v>
          </cell>
          <cell r="E740">
            <v>0</v>
          </cell>
        </row>
        <row r="741">
          <cell r="B741" t="str">
            <v>FactSet</v>
          </cell>
          <cell r="C741">
            <v>693</v>
          </cell>
          <cell r="D741">
            <v>0</v>
          </cell>
          <cell r="E741">
            <v>0</v>
          </cell>
        </row>
        <row r="742">
          <cell r="B742" t="str">
            <v>FactSet</v>
          </cell>
          <cell r="C742">
            <v>694</v>
          </cell>
          <cell r="D742">
            <v>0</v>
          </cell>
          <cell r="E742">
            <v>0</v>
          </cell>
        </row>
        <row r="743">
          <cell r="B743" t="str">
            <v>FactSet</v>
          </cell>
          <cell r="C743">
            <v>695</v>
          </cell>
          <cell r="D743">
            <v>0</v>
          </cell>
          <cell r="E743">
            <v>0</v>
          </cell>
        </row>
        <row r="744">
          <cell r="B744" t="str">
            <v>FactSet</v>
          </cell>
          <cell r="C744">
            <v>696</v>
          </cell>
          <cell r="D744">
            <v>0</v>
          </cell>
          <cell r="E744">
            <v>0</v>
          </cell>
        </row>
        <row r="745">
          <cell r="B745" t="str">
            <v>FactSet</v>
          </cell>
          <cell r="C745">
            <v>697</v>
          </cell>
          <cell r="D745">
            <v>0</v>
          </cell>
          <cell r="E745">
            <v>0</v>
          </cell>
        </row>
        <row r="746">
          <cell r="B746" t="str">
            <v>FactSet</v>
          </cell>
          <cell r="C746">
            <v>698</v>
          </cell>
          <cell r="D746">
            <v>0</v>
          </cell>
          <cell r="E746">
            <v>0</v>
          </cell>
        </row>
        <row r="747">
          <cell r="B747" t="str">
            <v>FactSet</v>
          </cell>
          <cell r="C747">
            <v>699</v>
          </cell>
          <cell r="D747">
            <v>0</v>
          </cell>
          <cell r="E747">
            <v>0</v>
          </cell>
        </row>
        <row r="748">
          <cell r="B748" t="str">
            <v>FactSet</v>
          </cell>
          <cell r="C748">
            <v>700</v>
          </cell>
          <cell r="D748">
            <v>0</v>
          </cell>
          <cell r="E748">
            <v>0</v>
          </cell>
        </row>
        <row r="749">
          <cell r="B749" t="str">
            <v>FactSet</v>
          </cell>
          <cell r="C749">
            <v>701</v>
          </cell>
          <cell r="D749">
            <v>0</v>
          </cell>
          <cell r="E749">
            <v>0</v>
          </cell>
        </row>
        <row r="750">
          <cell r="B750" t="str">
            <v>FactSet</v>
          </cell>
          <cell r="C750">
            <v>702</v>
          </cell>
          <cell r="D750">
            <v>0</v>
          </cell>
          <cell r="E750">
            <v>0</v>
          </cell>
        </row>
        <row r="751">
          <cell r="B751" t="str">
            <v>FactSet</v>
          </cell>
          <cell r="C751">
            <v>703</v>
          </cell>
          <cell r="D751">
            <v>0</v>
          </cell>
          <cell r="E751">
            <v>0</v>
          </cell>
        </row>
        <row r="752">
          <cell r="B752" t="str">
            <v>FactSet</v>
          </cell>
          <cell r="C752">
            <v>704</v>
          </cell>
          <cell r="D752">
            <v>0</v>
          </cell>
          <cell r="E752">
            <v>0</v>
          </cell>
        </row>
        <row r="753">
          <cell r="B753" t="str">
            <v>FactSet</v>
          </cell>
          <cell r="C753">
            <v>705</v>
          </cell>
          <cell r="D753">
            <v>0</v>
          </cell>
          <cell r="E753">
            <v>0</v>
          </cell>
        </row>
        <row r="754">
          <cell r="B754" t="str">
            <v>FactSet</v>
          </cell>
          <cell r="C754">
            <v>706</v>
          </cell>
          <cell r="D754">
            <v>0</v>
          </cell>
          <cell r="E754">
            <v>0</v>
          </cell>
        </row>
        <row r="755">
          <cell r="B755" t="str">
            <v>FactSet</v>
          </cell>
          <cell r="C755">
            <v>707</v>
          </cell>
          <cell r="D755">
            <v>0</v>
          </cell>
          <cell r="E755">
            <v>0</v>
          </cell>
        </row>
        <row r="756">
          <cell r="B756" t="str">
            <v>FactSet</v>
          </cell>
          <cell r="C756">
            <v>708</v>
          </cell>
          <cell r="D756">
            <v>0</v>
          </cell>
          <cell r="E756">
            <v>0</v>
          </cell>
        </row>
        <row r="757">
          <cell r="B757" t="str">
            <v>FactSet</v>
          </cell>
          <cell r="C757">
            <v>709</v>
          </cell>
          <cell r="D757">
            <v>0</v>
          </cell>
          <cell r="E757">
            <v>0</v>
          </cell>
        </row>
        <row r="758">
          <cell r="B758" t="str">
            <v>FactSet</v>
          </cell>
          <cell r="C758">
            <v>710</v>
          </cell>
          <cell r="D758">
            <v>0</v>
          </cell>
          <cell r="E758">
            <v>0</v>
          </cell>
        </row>
        <row r="759">
          <cell r="B759" t="str">
            <v>FactSet</v>
          </cell>
          <cell r="C759">
            <v>711</v>
          </cell>
          <cell r="D759">
            <v>0</v>
          </cell>
          <cell r="E759">
            <v>0</v>
          </cell>
        </row>
        <row r="760">
          <cell r="B760" t="str">
            <v>FactSet</v>
          </cell>
          <cell r="C760">
            <v>712</v>
          </cell>
          <cell r="D760">
            <v>0</v>
          </cell>
          <cell r="E760">
            <v>0</v>
          </cell>
        </row>
        <row r="761">
          <cell r="B761" t="str">
            <v>FactSet</v>
          </cell>
          <cell r="C761">
            <v>713</v>
          </cell>
          <cell r="D761">
            <v>0</v>
          </cell>
          <cell r="E761">
            <v>0</v>
          </cell>
        </row>
        <row r="762">
          <cell r="B762" t="str">
            <v>FactSet</v>
          </cell>
          <cell r="C762">
            <v>714</v>
          </cell>
          <cell r="D762">
            <v>0</v>
          </cell>
          <cell r="E762">
            <v>0</v>
          </cell>
        </row>
        <row r="763">
          <cell r="B763" t="str">
            <v>FactSet</v>
          </cell>
          <cell r="C763">
            <v>715</v>
          </cell>
          <cell r="D763">
            <v>0</v>
          </cell>
          <cell r="E763">
            <v>0</v>
          </cell>
        </row>
        <row r="764">
          <cell r="B764" t="str">
            <v>FactSet</v>
          </cell>
          <cell r="C764">
            <v>716</v>
          </cell>
          <cell r="D764">
            <v>0</v>
          </cell>
          <cell r="E764">
            <v>0</v>
          </cell>
        </row>
        <row r="765">
          <cell r="B765" t="str">
            <v>FactSet</v>
          </cell>
          <cell r="C765">
            <v>717</v>
          </cell>
          <cell r="D765">
            <v>0</v>
          </cell>
          <cell r="E765">
            <v>0</v>
          </cell>
        </row>
        <row r="766">
          <cell r="B766" t="str">
            <v>FactSet</v>
          </cell>
          <cell r="C766">
            <v>718</v>
          </cell>
          <cell r="D766">
            <v>0</v>
          </cell>
          <cell r="E766">
            <v>0</v>
          </cell>
        </row>
        <row r="767">
          <cell r="B767" t="str">
            <v>FactSet</v>
          </cell>
          <cell r="C767">
            <v>719</v>
          </cell>
          <cell r="D767">
            <v>0</v>
          </cell>
          <cell r="E767">
            <v>0</v>
          </cell>
        </row>
        <row r="768">
          <cell r="B768" t="str">
            <v>FactSet</v>
          </cell>
          <cell r="C768">
            <v>720</v>
          </cell>
          <cell r="D768">
            <v>0</v>
          </cell>
          <cell r="E768">
            <v>0</v>
          </cell>
        </row>
        <row r="769">
          <cell r="B769" t="str">
            <v>FactSet</v>
          </cell>
          <cell r="C769">
            <v>721</v>
          </cell>
          <cell r="D769">
            <v>0</v>
          </cell>
          <cell r="E769">
            <v>0</v>
          </cell>
        </row>
        <row r="770">
          <cell r="B770" t="str">
            <v>FactSet</v>
          </cell>
          <cell r="C770">
            <v>722</v>
          </cell>
          <cell r="D770">
            <v>0</v>
          </cell>
          <cell r="E770">
            <v>0</v>
          </cell>
        </row>
        <row r="771">
          <cell r="B771" t="str">
            <v>FactSet</v>
          </cell>
          <cell r="C771">
            <v>723</v>
          </cell>
          <cell r="D771">
            <v>0</v>
          </cell>
          <cell r="E771">
            <v>0</v>
          </cell>
        </row>
        <row r="772">
          <cell r="B772" t="str">
            <v>FactSet</v>
          </cell>
          <cell r="C772">
            <v>724</v>
          </cell>
          <cell r="D772">
            <v>0</v>
          </cell>
          <cell r="E772">
            <v>0</v>
          </cell>
        </row>
        <row r="773">
          <cell r="B773" t="str">
            <v>FactSet</v>
          </cell>
          <cell r="C773">
            <v>725</v>
          </cell>
          <cell r="D773">
            <v>0</v>
          </cell>
          <cell r="E773">
            <v>0</v>
          </cell>
        </row>
        <row r="774">
          <cell r="B774" t="str">
            <v>FactSet</v>
          </cell>
          <cell r="C774">
            <v>726</v>
          </cell>
          <cell r="D774">
            <v>0</v>
          </cell>
          <cell r="E774">
            <v>0</v>
          </cell>
        </row>
        <row r="775">
          <cell r="B775" t="str">
            <v>FactSet</v>
          </cell>
          <cell r="C775">
            <v>727</v>
          </cell>
          <cell r="D775">
            <v>0</v>
          </cell>
          <cell r="E775">
            <v>0</v>
          </cell>
        </row>
        <row r="776">
          <cell r="B776" t="str">
            <v>FactSet</v>
          </cell>
          <cell r="C776">
            <v>728</v>
          </cell>
          <cell r="D776">
            <v>0</v>
          </cell>
          <cell r="E776">
            <v>0</v>
          </cell>
        </row>
        <row r="777">
          <cell r="B777" t="str">
            <v>FactSet</v>
          </cell>
          <cell r="C777">
            <v>729</v>
          </cell>
          <cell r="D777">
            <v>0</v>
          </cell>
          <cell r="E777">
            <v>0</v>
          </cell>
        </row>
        <row r="778">
          <cell r="B778" t="str">
            <v>FactSet</v>
          </cell>
          <cell r="C778">
            <v>730</v>
          </cell>
          <cell r="D778">
            <v>0</v>
          </cell>
          <cell r="E778">
            <v>0</v>
          </cell>
        </row>
        <row r="779">
          <cell r="B779" t="str">
            <v>FactSet</v>
          </cell>
          <cell r="C779">
            <v>731</v>
          </cell>
          <cell r="D779">
            <v>0</v>
          </cell>
          <cell r="E779">
            <v>0</v>
          </cell>
        </row>
        <row r="780">
          <cell r="B780" t="str">
            <v>FactSet</v>
          </cell>
          <cell r="C780">
            <v>732</v>
          </cell>
          <cell r="D780">
            <v>0</v>
          </cell>
          <cell r="E780">
            <v>0</v>
          </cell>
        </row>
        <row r="781">
          <cell r="B781" t="str">
            <v>FactSet</v>
          </cell>
          <cell r="C781">
            <v>733</v>
          </cell>
          <cell r="D781">
            <v>0</v>
          </cell>
          <cell r="E781">
            <v>0</v>
          </cell>
        </row>
        <row r="782">
          <cell r="B782" t="str">
            <v>FactSet</v>
          </cell>
          <cell r="C782">
            <v>734</v>
          </cell>
          <cell r="D782">
            <v>0</v>
          </cell>
          <cell r="E782">
            <v>0</v>
          </cell>
        </row>
        <row r="783">
          <cell r="B783" t="str">
            <v>FactSet</v>
          </cell>
          <cell r="C783">
            <v>735</v>
          </cell>
          <cell r="D783">
            <v>0</v>
          </cell>
          <cell r="E783">
            <v>0</v>
          </cell>
        </row>
        <row r="784">
          <cell r="B784" t="str">
            <v>FactSet</v>
          </cell>
          <cell r="C784">
            <v>736</v>
          </cell>
          <cell r="D784">
            <v>0</v>
          </cell>
          <cell r="E784">
            <v>0</v>
          </cell>
        </row>
        <row r="785">
          <cell r="B785" t="str">
            <v>FactSet</v>
          </cell>
          <cell r="C785">
            <v>737</v>
          </cell>
          <cell r="D785">
            <v>0</v>
          </cell>
          <cell r="E785">
            <v>0</v>
          </cell>
        </row>
        <row r="786">
          <cell r="B786" t="str">
            <v>FactSet</v>
          </cell>
          <cell r="C786">
            <v>738</v>
          </cell>
          <cell r="D786">
            <v>0</v>
          </cell>
          <cell r="E786">
            <v>0</v>
          </cell>
        </row>
        <row r="787">
          <cell r="B787" t="str">
            <v>FactSet</v>
          </cell>
          <cell r="C787">
            <v>739</v>
          </cell>
          <cell r="D787">
            <v>0</v>
          </cell>
          <cell r="E787">
            <v>0</v>
          </cell>
        </row>
        <row r="788">
          <cell r="B788" t="str">
            <v>FactSet</v>
          </cell>
          <cell r="C788">
            <v>740</v>
          </cell>
          <cell r="D788">
            <v>0</v>
          </cell>
          <cell r="E788">
            <v>0</v>
          </cell>
        </row>
        <row r="789">
          <cell r="B789" t="str">
            <v>FactSet</v>
          </cell>
          <cell r="C789">
            <v>741</v>
          </cell>
          <cell r="D789">
            <v>0</v>
          </cell>
          <cell r="E789">
            <v>0</v>
          </cell>
        </row>
        <row r="790">
          <cell r="B790" t="str">
            <v>FactSet</v>
          </cell>
          <cell r="C790">
            <v>742</v>
          </cell>
          <cell r="D790">
            <v>0</v>
          </cell>
          <cell r="E790">
            <v>0</v>
          </cell>
        </row>
        <row r="791">
          <cell r="B791" t="str">
            <v>FactSet</v>
          </cell>
          <cell r="C791">
            <v>743</v>
          </cell>
          <cell r="D791">
            <v>0</v>
          </cell>
          <cell r="E791">
            <v>0</v>
          </cell>
        </row>
        <row r="792">
          <cell r="B792" t="str">
            <v>FactSet</v>
          </cell>
          <cell r="C792">
            <v>744</v>
          </cell>
          <cell r="D792">
            <v>0</v>
          </cell>
          <cell r="E792">
            <v>0</v>
          </cell>
        </row>
        <row r="793">
          <cell r="B793" t="str">
            <v>FactSet</v>
          </cell>
          <cell r="C793">
            <v>745</v>
          </cell>
          <cell r="D793">
            <v>0</v>
          </cell>
          <cell r="E793">
            <v>0</v>
          </cell>
        </row>
        <row r="794">
          <cell r="B794" t="str">
            <v>FactSet</v>
          </cell>
          <cell r="C794">
            <v>746</v>
          </cell>
          <cell r="D794">
            <v>0</v>
          </cell>
          <cell r="E794">
            <v>0</v>
          </cell>
        </row>
        <row r="795">
          <cell r="B795" t="str">
            <v>FactSet</v>
          </cell>
          <cell r="C795">
            <v>747</v>
          </cell>
          <cell r="D795">
            <v>0</v>
          </cell>
          <cell r="E795">
            <v>0</v>
          </cell>
        </row>
        <row r="796">
          <cell r="B796" t="str">
            <v>FactSet</v>
          </cell>
          <cell r="C796">
            <v>748</v>
          </cell>
          <cell r="D796">
            <v>0</v>
          </cell>
          <cell r="E796">
            <v>0</v>
          </cell>
        </row>
        <row r="797">
          <cell r="B797" t="str">
            <v>FactSet</v>
          </cell>
          <cell r="C797">
            <v>749</v>
          </cell>
          <cell r="D797">
            <v>0</v>
          </cell>
          <cell r="E797">
            <v>0</v>
          </cell>
        </row>
        <row r="798">
          <cell r="B798" t="str">
            <v>FactSet</v>
          </cell>
          <cell r="C798">
            <v>750</v>
          </cell>
          <cell r="D798">
            <v>0</v>
          </cell>
          <cell r="E798">
            <v>0</v>
          </cell>
        </row>
        <row r="799">
          <cell r="B799" t="str">
            <v>FactSet</v>
          </cell>
          <cell r="C799">
            <v>751</v>
          </cell>
          <cell r="D799">
            <v>0</v>
          </cell>
          <cell r="E799">
            <v>0</v>
          </cell>
        </row>
        <row r="800">
          <cell r="B800" t="str">
            <v>FactSet</v>
          </cell>
          <cell r="C800">
            <v>752</v>
          </cell>
          <cell r="D800">
            <v>0</v>
          </cell>
          <cell r="E800">
            <v>0</v>
          </cell>
        </row>
        <row r="801">
          <cell r="B801" t="str">
            <v>FactSet</v>
          </cell>
          <cell r="C801">
            <v>753</v>
          </cell>
          <cell r="D801">
            <v>0</v>
          </cell>
          <cell r="E801">
            <v>0</v>
          </cell>
        </row>
        <row r="802">
          <cell r="B802" t="str">
            <v>FactSet</v>
          </cell>
          <cell r="C802">
            <v>754</v>
          </cell>
          <cell r="D802">
            <v>0</v>
          </cell>
          <cell r="E802">
            <v>0</v>
          </cell>
        </row>
        <row r="803">
          <cell r="B803" t="str">
            <v>FactSet</v>
          </cell>
          <cell r="C803">
            <v>755</v>
          </cell>
          <cell r="D803">
            <v>0</v>
          </cell>
          <cell r="E803">
            <v>0</v>
          </cell>
        </row>
        <row r="804">
          <cell r="B804" t="str">
            <v>FactSet</v>
          </cell>
          <cell r="C804">
            <v>756</v>
          </cell>
          <cell r="D804">
            <v>0</v>
          </cell>
          <cell r="E804">
            <v>0</v>
          </cell>
        </row>
        <row r="805">
          <cell r="B805" t="str">
            <v>FactSet</v>
          </cell>
          <cell r="C805">
            <v>757</v>
          </cell>
          <cell r="D805">
            <v>0</v>
          </cell>
          <cell r="E805">
            <v>0</v>
          </cell>
        </row>
        <row r="806">
          <cell r="B806" t="str">
            <v>FactSet</v>
          </cell>
          <cell r="C806">
            <v>758</v>
          </cell>
          <cell r="D806">
            <v>0</v>
          </cell>
          <cell r="E806">
            <v>0</v>
          </cell>
        </row>
        <row r="807">
          <cell r="B807" t="str">
            <v>FactSet</v>
          </cell>
          <cell r="C807">
            <v>759</v>
          </cell>
          <cell r="D807">
            <v>0</v>
          </cell>
          <cell r="E807">
            <v>0</v>
          </cell>
        </row>
        <row r="808">
          <cell r="B808" t="str">
            <v>FactSet</v>
          </cell>
          <cell r="C808">
            <v>760</v>
          </cell>
          <cell r="D808">
            <v>0</v>
          </cell>
          <cell r="E808">
            <v>0</v>
          </cell>
        </row>
        <row r="809">
          <cell r="B809" t="str">
            <v>FactSet</v>
          </cell>
          <cell r="C809">
            <v>761</v>
          </cell>
          <cell r="D809">
            <v>0</v>
          </cell>
          <cell r="E809">
            <v>0</v>
          </cell>
        </row>
        <row r="810">
          <cell r="B810" t="str">
            <v>FactSet</v>
          </cell>
          <cell r="C810">
            <v>762</v>
          </cell>
          <cell r="D810">
            <v>0</v>
          </cell>
          <cell r="E810">
            <v>0</v>
          </cell>
        </row>
        <row r="811">
          <cell r="B811" t="str">
            <v>FactSet</v>
          </cell>
          <cell r="C811">
            <v>763</v>
          </cell>
          <cell r="D811">
            <v>0</v>
          </cell>
          <cell r="E811">
            <v>0</v>
          </cell>
        </row>
        <row r="812">
          <cell r="B812" t="str">
            <v>FactSet</v>
          </cell>
          <cell r="C812">
            <v>764</v>
          </cell>
          <cell r="D812">
            <v>0</v>
          </cell>
          <cell r="E812">
            <v>0</v>
          </cell>
        </row>
        <row r="813">
          <cell r="B813" t="str">
            <v>FactSet</v>
          </cell>
          <cell r="C813">
            <v>765</v>
          </cell>
          <cell r="D813">
            <v>0</v>
          </cell>
          <cell r="E813">
            <v>0</v>
          </cell>
        </row>
        <row r="814">
          <cell r="B814" t="str">
            <v>FactSet</v>
          </cell>
          <cell r="C814">
            <v>766</v>
          </cell>
          <cell r="D814">
            <v>0</v>
          </cell>
          <cell r="E814">
            <v>0</v>
          </cell>
        </row>
        <row r="815">
          <cell r="B815" t="str">
            <v>FactSet</v>
          </cell>
          <cell r="C815">
            <v>767</v>
          </cell>
          <cell r="D815">
            <v>0</v>
          </cell>
          <cell r="E815">
            <v>0</v>
          </cell>
        </row>
        <row r="816">
          <cell r="B816" t="str">
            <v>FactSet</v>
          </cell>
          <cell r="C816">
            <v>768</v>
          </cell>
          <cell r="D816">
            <v>0</v>
          </cell>
          <cell r="E816">
            <v>0</v>
          </cell>
        </row>
        <row r="817">
          <cell r="B817" t="str">
            <v>FactSet</v>
          </cell>
          <cell r="C817">
            <v>769</v>
          </cell>
          <cell r="D817">
            <v>0</v>
          </cell>
          <cell r="E817">
            <v>0</v>
          </cell>
        </row>
        <row r="818">
          <cell r="B818" t="str">
            <v>FactSet</v>
          </cell>
          <cell r="C818">
            <v>770</v>
          </cell>
          <cell r="D818">
            <v>0</v>
          </cell>
          <cell r="E818">
            <v>0</v>
          </cell>
        </row>
        <row r="819">
          <cell r="B819" t="str">
            <v>FactSet</v>
          </cell>
          <cell r="C819">
            <v>771</v>
          </cell>
          <cell r="D819">
            <v>0</v>
          </cell>
          <cell r="E819">
            <v>0</v>
          </cell>
        </row>
        <row r="820">
          <cell r="B820" t="str">
            <v>FactSet</v>
          </cell>
          <cell r="C820">
            <v>772</v>
          </cell>
          <cell r="D820">
            <v>0</v>
          </cell>
          <cell r="E820">
            <v>0</v>
          </cell>
        </row>
        <row r="821">
          <cell r="B821" t="str">
            <v>FactSet</v>
          </cell>
          <cell r="C821">
            <v>773</v>
          </cell>
          <cell r="D821">
            <v>0</v>
          </cell>
          <cell r="E821">
            <v>0</v>
          </cell>
        </row>
        <row r="822">
          <cell r="B822" t="str">
            <v>FactSet</v>
          </cell>
          <cell r="C822">
            <v>774</v>
          </cell>
          <cell r="D822">
            <v>0</v>
          </cell>
          <cell r="E822">
            <v>0</v>
          </cell>
        </row>
        <row r="823">
          <cell r="B823" t="str">
            <v>FactSet</v>
          </cell>
          <cell r="C823">
            <v>775</v>
          </cell>
          <cell r="D823">
            <v>0</v>
          </cell>
          <cell r="E823">
            <v>0</v>
          </cell>
        </row>
        <row r="824">
          <cell r="B824" t="str">
            <v>FactSet</v>
          </cell>
          <cell r="C824">
            <v>776</v>
          </cell>
          <cell r="D824">
            <v>0</v>
          </cell>
          <cell r="E824">
            <v>0</v>
          </cell>
        </row>
        <row r="825">
          <cell r="B825" t="str">
            <v>FactSet</v>
          </cell>
          <cell r="C825">
            <v>777</v>
          </cell>
          <cell r="D825">
            <v>0</v>
          </cell>
          <cell r="E825">
            <v>0</v>
          </cell>
        </row>
        <row r="826">
          <cell r="B826" t="str">
            <v>FactSet</v>
          </cell>
          <cell r="C826">
            <v>778</v>
          </cell>
          <cell r="D826">
            <v>0</v>
          </cell>
          <cell r="E826">
            <v>0</v>
          </cell>
        </row>
        <row r="827">
          <cell r="B827" t="str">
            <v>FactSet</v>
          </cell>
          <cell r="C827">
            <v>779</v>
          </cell>
          <cell r="D827">
            <v>0</v>
          </cell>
          <cell r="E827">
            <v>0</v>
          </cell>
        </row>
        <row r="828">
          <cell r="B828" t="str">
            <v>FactSet</v>
          </cell>
          <cell r="C828">
            <v>780</v>
          </cell>
          <cell r="D828">
            <v>0</v>
          </cell>
          <cell r="E828">
            <v>0</v>
          </cell>
        </row>
        <row r="829">
          <cell r="B829" t="str">
            <v>FactSet</v>
          </cell>
          <cell r="C829">
            <v>781</v>
          </cell>
          <cell r="D829">
            <v>0</v>
          </cell>
          <cell r="E829">
            <v>0</v>
          </cell>
        </row>
        <row r="830">
          <cell r="B830" t="str">
            <v>FactSet</v>
          </cell>
          <cell r="C830">
            <v>782</v>
          </cell>
          <cell r="D830">
            <v>0</v>
          </cell>
          <cell r="E830">
            <v>0</v>
          </cell>
        </row>
        <row r="831">
          <cell r="B831" t="str">
            <v>FactSet</v>
          </cell>
          <cell r="C831">
            <v>783</v>
          </cell>
          <cell r="D831">
            <v>0</v>
          </cell>
          <cell r="E831">
            <v>0</v>
          </cell>
        </row>
        <row r="832">
          <cell r="B832" t="str">
            <v>FactSet</v>
          </cell>
          <cell r="C832">
            <v>784</v>
          </cell>
          <cell r="D832">
            <v>0</v>
          </cell>
          <cell r="E832">
            <v>0</v>
          </cell>
        </row>
        <row r="833">
          <cell r="B833" t="str">
            <v>FactSet</v>
          </cell>
          <cell r="C833">
            <v>785</v>
          </cell>
          <cell r="D833">
            <v>0</v>
          </cell>
          <cell r="E833">
            <v>0</v>
          </cell>
        </row>
        <row r="834">
          <cell r="B834" t="str">
            <v>FactSet</v>
          </cell>
          <cell r="C834">
            <v>786</v>
          </cell>
          <cell r="D834">
            <v>0</v>
          </cell>
          <cell r="E834">
            <v>0</v>
          </cell>
        </row>
        <row r="835">
          <cell r="B835" t="str">
            <v>FactSet</v>
          </cell>
          <cell r="C835">
            <v>787</v>
          </cell>
          <cell r="D835">
            <v>0</v>
          </cell>
          <cell r="E835">
            <v>0</v>
          </cell>
        </row>
        <row r="836">
          <cell r="B836" t="str">
            <v>FactSet</v>
          </cell>
          <cell r="C836">
            <v>788</v>
          </cell>
          <cell r="D836">
            <v>0</v>
          </cell>
          <cell r="E836">
            <v>0</v>
          </cell>
        </row>
        <row r="837">
          <cell r="B837" t="str">
            <v>FactSet</v>
          </cell>
          <cell r="C837">
            <v>789</v>
          </cell>
          <cell r="D837">
            <v>0</v>
          </cell>
          <cell r="E837">
            <v>0</v>
          </cell>
        </row>
        <row r="838">
          <cell r="B838" t="str">
            <v>FactSet</v>
          </cell>
          <cell r="C838">
            <v>790</v>
          </cell>
          <cell r="D838">
            <v>0</v>
          </cell>
          <cell r="E838">
            <v>0</v>
          </cell>
        </row>
        <row r="839">
          <cell r="B839" t="str">
            <v>FactSet</v>
          </cell>
          <cell r="C839">
            <v>791</v>
          </cell>
          <cell r="D839">
            <v>0</v>
          </cell>
          <cell r="E839">
            <v>0</v>
          </cell>
        </row>
        <row r="840">
          <cell r="B840" t="str">
            <v>FactSet</v>
          </cell>
          <cell r="C840">
            <v>792</v>
          </cell>
          <cell r="D840">
            <v>0</v>
          </cell>
          <cell r="E840">
            <v>0</v>
          </cell>
        </row>
        <row r="841">
          <cell r="B841" t="str">
            <v>FactSet</v>
          </cell>
          <cell r="C841">
            <v>793</v>
          </cell>
          <cell r="D841">
            <v>0</v>
          </cell>
          <cell r="E841">
            <v>0</v>
          </cell>
        </row>
        <row r="842">
          <cell r="B842" t="str">
            <v>FactSet</v>
          </cell>
          <cell r="C842">
            <v>794</v>
          </cell>
          <cell r="D842">
            <v>0</v>
          </cell>
          <cell r="E842">
            <v>0</v>
          </cell>
        </row>
        <row r="843">
          <cell r="B843" t="str">
            <v>FactSet</v>
          </cell>
          <cell r="C843">
            <v>795</v>
          </cell>
          <cell r="D843">
            <v>0</v>
          </cell>
          <cell r="E843">
            <v>0</v>
          </cell>
        </row>
        <row r="844">
          <cell r="B844" t="str">
            <v>FactSet</v>
          </cell>
          <cell r="C844">
            <v>796</v>
          </cell>
          <cell r="D844">
            <v>0</v>
          </cell>
          <cell r="E844">
            <v>0</v>
          </cell>
        </row>
        <row r="845">
          <cell r="B845" t="str">
            <v>FactSet</v>
          </cell>
          <cell r="C845">
            <v>797</v>
          </cell>
          <cell r="D845">
            <v>0</v>
          </cell>
          <cell r="E845">
            <v>0</v>
          </cell>
        </row>
        <row r="846">
          <cell r="B846" t="str">
            <v>FactSet</v>
          </cell>
          <cell r="C846">
            <v>798</v>
          </cell>
          <cell r="D846">
            <v>0</v>
          </cell>
          <cell r="E846">
            <v>0</v>
          </cell>
        </row>
        <row r="847">
          <cell r="B847" t="str">
            <v>FactSet</v>
          </cell>
          <cell r="C847">
            <v>799</v>
          </cell>
          <cell r="D847">
            <v>0</v>
          </cell>
          <cell r="E847">
            <v>0</v>
          </cell>
        </row>
        <row r="848">
          <cell r="B848" t="str">
            <v>FactSet</v>
          </cell>
          <cell r="C848">
            <v>800</v>
          </cell>
          <cell r="D848">
            <v>0</v>
          </cell>
          <cell r="E848">
            <v>0</v>
          </cell>
        </row>
        <row r="849">
          <cell r="B849" t="str">
            <v>FactSet</v>
          </cell>
          <cell r="C849">
            <v>801</v>
          </cell>
          <cell r="D849">
            <v>0</v>
          </cell>
          <cell r="E849">
            <v>0</v>
          </cell>
        </row>
        <row r="850">
          <cell r="B850" t="str">
            <v>FactSet</v>
          </cell>
          <cell r="C850">
            <v>802</v>
          </cell>
          <cell r="D850">
            <v>0</v>
          </cell>
          <cell r="E850">
            <v>0</v>
          </cell>
        </row>
        <row r="851">
          <cell r="B851" t="str">
            <v>FactSet</v>
          </cell>
          <cell r="C851">
            <v>803</v>
          </cell>
          <cell r="D851">
            <v>0</v>
          </cell>
          <cell r="E851">
            <v>0</v>
          </cell>
        </row>
        <row r="852">
          <cell r="B852" t="str">
            <v>FactSet</v>
          </cell>
          <cell r="C852">
            <v>804</v>
          </cell>
          <cell r="D852">
            <v>0</v>
          </cell>
          <cell r="E852">
            <v>0</v>
          </cell>
        </row>
        <row r="853">
          <cell r="B853" t="str">
            <v>FactSet</v>
          </cell>
          <cell r="C853">
            <v>805</v>
          </cell>
          <cell r="D853">
            <v>0</v>
          </cell>
          <cell r="E853">
            <v>0</v>
          </cell>
        </row>
        <row r="854">
          <cell r="B854" t="str">
            <v>FactSet</v>
          </cell>
          <cell r="C854">
            <v>806</v>
          </cell>
          <cell r="D854">
            <v>0</v>
          </cell>
          <cell r="E854">
            <v>0</v>
          </cell>
        </row>
        <row r="855">
          <cell r="B855" t="str">
            <v>FactSet</v>
          </cell>
          <cell r="C855">
            <v>807</v>
          </cell>
          <cell r="D855">
            <v>0</v>
          </cell>
          <cell r="E855">
            <v>0</v>
          </cell>
        </row>
        <row r="856">
          <cell r="B856" t="str">
            <v>FactSet</v>
          </cell>
          <cell r="C856">
            <v>808</v>
          </cell>
          <cell r="D856">
            <v>0</v>
          </cell>
          <cell r="E856">
            <v>0</v>
          </cell>
        </row>
        <row r="857">
          <cell r="B857" t="str">
            <v>FactSet</v>
          </cell>
          <cell r="C857">
            <v>809</v>
          </cell>
          <cell r="D857">
            <v>0</v>
          </cell>
          <cell r="E857">
            <v>0</v>
          </cell>
        </row>
        <row r="858">
          <cell r="B858" t="str">
            <v>FactSet</v>
          </cell>
          <cell r="C858">
            <v>810</v>
          </cell>
          <cell r="D858">
            <v>0</v>
          </cell>
          <cell r="E858">
            <v>0</v>
          </cell>
        </row>
        <row r="859">
          <cell r="B859" t="str">
            <v>FactSet</v>
          </cell>
          <cell r="C859">
            <v>811</v>
          </cell>
          <cell r="D859">
            <v>0</v>
          </cell>
          <cell r="E859">
            <v>0</v>
          </cell>
        </row>
        <row r="860">
          <cell r="B860" t="str">
            <v>FactSet</v>
          </cell>
          <cell r="C860">
            <v>812</v>
          </cell>
          <cell r="D860">
            <v>0</v>
          </cell>
          <cell r="E860">
            <v>0</v>
          </cell>
        </row>
        <row r="861">
          <cell r="B861" t="str">
            <v>FactSet</v>
          </cell>
          <cell r="C861">
            <v>813</v>
          </cell>
          <cell r="D861">
            <v>0</v>
          </cell>
          <cell r="E861">
            <v>0</v>
          </cell>
        </row>
        <row r="862">
          <cell r="B862" t="str">
            <v>FactSet</v>
          </cell>
          <cell r="C862">
            <v>814</v>
          </cell>
          <cell r="D862">
            <v>0</v>
          </cell>
          <cell r="E862">
            <v>0</v>
          </cell>
        </row>
        <row r="863">
          <cell r="B863" t="str">
            <v>FactSet</v>
          </cell>
          <cell r="C863">
            <v>815</v>
          </cell>
          <cell r="D863">
            <v>0</v>
          </cell>
          <cell r="E863">
            <v>0</v>
          </cell>
        </row>
        <row r="864">
          <cell r="B864" t="str">
            <v>FactSet</v>
          </cell>
          <cell r="C864">
            <v>816</v>
          </cell>
          <cell r="D864">
            <v>0</v>
          </cell>
          <cell r="E864">
            <v>0</v>
          </cell>
        </row>
        <row r="865">
          <cell r="B865" t="str">
            <v>FactSet</v>
          </cell>
          <cell r="C865">
            <v>817</v>
          </cell>
          <cell r="D865">
            <v>0</v>
          </cell>
          <cell r="E865">
            <v>0</v>
          </cell>
        </row>
        <row r="866">
          <cell r="B866" t="str">
            <v>FactSet</v>
          </cell>
          <cell r="C866">
            <v>818</v>
          </cell>
          <cell r="D866">
            <v>0</v>
          </cell>
          <cell r="E866">
            <v>0</v>
          </cell>
        </row>
        <row r="867">
          <cell r="B867" t="str">
            <v>FactSet</v>
          </cell>
          <cell r="C867">
            <v>819</v>
          </cell>
          <cell r="D867">
            <v>0</v>
          </cell>
          <cell r="E867">
            <v>0</v>
          </cell>
        </row>
        <row r="868">
          <cell r="B868" t="str">
            <v>FactSet</v>
          </cell>
          <cell r="C868">
            <v>820</v>
          </cell>
          <cell r="D868">
            <v>0</v>
          </cell>
          <cell r="E868">
            <v>0</v>
          </cell>
        </row>
        <row r="869">
          <cell r="B869" t="str">
            <v>FactSet</v>
          </cell>
          <cell r="C869">
            <v>821</v>
          </cell>
          <cell r="D869">
            <v>0</v>
          </cell>
          <cell r="E869">
            <v>0</v>
          </cell>
        </row>
        <row r="870">
          <cell r="B870" t="str">
            <v>FactSet</v>
          </cell>
          <cell r="C870">
            <v>822</v>
          </cell>
          <cell r="D870">
            <v>0</v>
          </cell>
          <cell r="E870">
            <v>0</v>
          </cell>
        </row>
        <row r="871">
          <cell r="B871" t="str">
            <v>FactSet</v>
          </cell>
          <cell r="C871">
            <v>823</v>
          </cell>
          <cell r="D871">
            <v>0</v>
          </cell>
          <cell r="E871">
            <v>0</v>
          </cell>
        </row>
        <row r="872">
          <cell r="B872" t="str">
            <v>FactSet</v>
          </cell>
          <cell r="C872">
            <v>824</v>
          </cell>
          <cell r="D872">
            <v>0</v>
          </cell>
          <cell r="E872">
            <v>0</v>
          </cell>
        </row>
        <row r="873">
          <cell r="B873" t="str">
            <v>FactSet</v>
          </cell>
          <cell r="C873">
            <v>825</v>
          </cell>
          <cell r="D873">
            <v>0</v>
          </cell>
          <cell r="E873">
            <v>0</v>
          </cell>
        </row>
        <row r="874">
          <cell r="B874" t="str">
            <v>FactSet</v>
          </cell>
          <cell r="C874">
            <v>826</v>
          </cell>
          <cell r="D874">
            <v>0</v>
          </cell>
          <cell r="E874">
            <v>0</v>
          </cell>
        </row>
        <row r="875">
          <cell r="B875" t="str">
            <v>FactSet</v>
          </cell>
          <cell r="C875">
            <v>827</v>
          </cell>
          <cell r="D875">
            <v>0</v>
          </cell>
          <cell r="E875">
            <v>0</v>
          </cell>
        </row>
        <row r="876">
          <cell r="B876" t="str">
            <v>FactSet</v>
          </cell>
          <cell r="C876">
            <v>828</v>
          </cell>
          <cell r="D876">
            <v>0</v>
          </cell>
          <cell r="E876">
            <v>0</v>
          </cell>
        </row>
        <row r="877">
          <cell r="B877" t="str">
            <v>FactSet</v>
          </cell>
          <cell r="C877">
            <v>829</v>
          </cell>
          <cell r="D877">
            <v>0</v>
          </cell>
          <cell r="E877">
            <v>0</v>
          </cell>
        </row>
        <row r="878">
          <cell r="B878" t="str">
            <v>FactSet</v>
          </cell>
          <cell r="C878">
            <v>830</v>
          </cell>
          <cell r="D878">
            <v>0</v>
          </cell>
          <cell r="E878">
            <v>0</v>
          </cell>
        </row>
        <row r="879">
          <cell r="B879" t="str">
            <v>FactSet</v>
          </cell>
          <cell r="C879">
            <v>831</v>
          </cell>
          <cell r="D879">
            <v>0</v>
          </cell>
          <cell r="E879">
            <v>0</v>
          </cell>
        </row>
        <row r="880">
          <cell r="B880" t="str">
            <v>FactSet</v>
          </cell>
          <cell r="C880">
            <v>832</v>
          </cell>
          <cell r="D880">
            <v>0</v>
          </cell>
          <cell r="E880">
            <v>0</v>
          </cell>
        </row>
        <row r="881">
          <cell r="B881" t="str">
            <v>FactSet</v>
          </cell>
          <cell r="C881">
            <v>833</v>
          </cell>
          <cell r="D881">
            <v>0</v>
          </cell>
          <cell r="E881">
            <v>0</v>
          </cell>
        </row>
        <row r="882">
          <cell r="B882" t="str">
            <v>FactSet</v>
          </cell>
          <cell r="C882">
            <v>834</v>
          </cell>
          <cell r="D882">
            <v>0</v>
          </cell>
          <cell r="E882">
            <v>0</v>
          </cell>
        </row>
        <row r="883">
          <cell r="B883" t="str">
            <v>FactSet</v>
          </cell>
          <cell r="C883">
            <v>835</v>
          </cell>
          <cell r="D883">
            <v>0</v>
          </cell>
          <cell r="E883">
            <v>0</v>
          </cell>
        </row>
        <row r="884">
          <cell r="B884" t="str">
            <v>FactSet</v>
          </cell>
          <cell r="C884">
            <v>836</v>
          </cell>
          <cell r="D884">
            <v>0</v>
          </cell>
          <cell r="E884">
            <v>0</v>
          </cell>
        </row>
        <row r="885">
          <cell r="B885" t="str">
            <v>FactSet</v>
          </cell>
          <cell r="C885">
            <v>837</v>
          </cell>
          <cell r="D885">
            <v>0</v>
          </cell>
          <cell r="E885">
            <v>0</v>
          </cell>
        </row>
        <row r="886">
          <cell r="B886" t="str">
            <v>FactSet</v>
          </cell>
          <cell r="C886">
            <v>838</v>
          </cell>
          <cell r="D886">
            <v>0</v>
          </cell>
          <cell r="E886">
            <v>0</v>
          </cell>
        </row>
        <row r="887">
          <cell r="B887" t="str">
            <v>FactSet</v>
          </cell>
          <cell r="C887">
            <v>839</v>
          </cell>
          <cell r="D887">
            <v>0</v>
          </cell>
          <cell r="E887">
            <v>0</v>
          </cell>
        </row>
        <row r="888">
          <cell r="B888" t="str">
            <v>FactSet</v>
          </cell>
          <cell r="C888">
            <v>840</v>
          </cell>
          <cell r="D888">
            <v>0</v>
          </cell>
          <cell r="E888">
            <v>0</v>
          </cell>
        </row>
        <row r="889">
          <cell r="B889" t="str">
            <v>FactSet</v>
          </cell>
          <cell r="C889">
            <v>841</v>
          </cell>
          <cell r="D889">
            <v>0</v>
          </cell>
          <cell r="E889">
            <v>0</v>
          </cell>
        </row>
        <row r="890">
          <cell r="B890" t="str">
            <v>FactSet</v>
          </cell>
          <cell r="C890">
            <v>842</v>
          </cell>
          <cell r="D890">
            <v>0</v>
          </cell>
          <cell r="E890">
            <v>0</v>
          </cell>
        </row>
        <row r="891">
          <cell r="B891" t="str">
            <v>FactSet</v>
          </cell>
          <cell r="C891">
            <v>843</v>
          </cell>
          <cell r="D891">
            <v>0</v>
          </cell>
          <cell r="E891">
            <v>0</v>
          </cell>
        </row>
        <row r="892">
          <cell r="B892" t="str">
            <v>FactSet</v>
          </cell>
          <cell r="C892">
            <v>844</v>
          </cell>
          <cell r="D892">
            <v>0</v>
          </cell>
          <cell r="E892">
            <v>0</v>
          </cell>
        </row>
        <row r="893">
          <cell r="B893" t="str">
            <v>FactSet</v>
          </cell>
          <cell r="C893">
            <v>845</v>
          </cell>
          <cell r="D893">
            <v>0</v>
          </cell>
          <cell r="E893">
            <v>0</v>
          </cell>
        </row>
        <row r="894">
          <cell r="B894" t="str">
            <v>FactSet</v>
          </cell>
          <cell r="C894">
            <v>846</v>
          </cell>
          <cell r="D894">
            <v>0</v>
          </cell>
          <cell r="E894">
            <v>0</v>
          </cell>
        </row>
        <row r="895">
          <cell r="B895" t="str">
            <v>FactSet</v>
          </cell>
          <cell r="C895">
            <v>847</v>
          </cell>
          <cell r="D895">
            <v>0</v>
          </cell>
          <cell r="E895">
            <v>0</v>
          </cell>
        </row>
        <row r="896">
          <cell r="B896" t="str">
            <v>FactSet</v>
          </cell>
          <cell r="C896">
            <v>848</v>
          </cell>
          <cell r="D896">
            <v>0</v>
          </cell>
          <cell r="E896">
            <v>0</v>
          </cell>
        </row>
        <row r="897">
          <cell r="B897" t="str">
            <v>FactSet</v>
          </cell>
          <cell r="C897">
            <v>849</v>
          </cell>
          <cell r="D897">
            <v>0</v>
          </cell>
          <cell r="E897">
            <v>0</v>
          </cell>
        </row>
        <row r="898">
          <cell r="B898" t="str">
            <v>FactSet</v>
          </cell>
          <cell r="C898">
            <v>850</v>
          </cell>
          <cell r="D898">
            <v>0</v>
          </cell>
          <cell r="E898">
            <v>0</v>
          </cell>
        </row>
        <row r="899">
          <cell r="B899" t="str">
            <v>FactSet</v>
          </cell>
          <cell r="C899">
            <v>851</v>
          </cell>
          <cell r="D899">
            <v>0</v>
          </cell>
          <cell r="E899">
            <v>0</v>
          </cell>
        </row>
        <row r="900">
          <cell r="B900" t="str">
            <v>FactSet</v>
          </cell>
          <cell r="C900">
            <v>852</v>
          </cell>
          <cell r="D900">
            <v>0</v>
          </cell>
          <cell r="E900">
            <v>0</v>
          </cell>
        </row>
        <row r="901">
          <cell r="B901" t="str">
            <v>FactSet</v>
          </cell>
          <cell r="C901">
            <v>853</v>
          </cell>
          <cell r="D901">
            <v>0</v>
          </cell>
          <cell r="E901">
            <v>0</v>
          </cell>
        </row>
        <row r="902">
          <cell r="B902" t="str">
            <v>FactSet</v>
          </cell>
          <cell r="C902">
            <v>854</v>
          </cell>
          <cell r="D902">
            <v>0</v>
          </cell>
          <cell r="E902">
            <v>0</v>
          </cell>
        </row>
        <row r="903">
          <cell r="B903" t="str">
            <v>FactSet</v>
          </cell>
          <cell r="C903">
            <v>855</v>
          </cell>
          <cell r="D903">
            <v>0</v>
          </cell>
          <cell r="E903">
            <v>0</v>
          </cell>
        </row>
        <row r="904">
          <cell r="B904" t="str">
            <v>FactSet</v>
          </cell>
          <cell r="C904">
            <v>856</v>
          </cell>
          <cell r="D904">
            <v>0</v>
          </cell>
          <cell r="E904">
            <v>0</v>
          </cell>
        </row>
        <row r="905">
          <cell r="B905" t="str">
            <v>FactSet</v>
          </cell>
          <cell r="C905">
            <v>857</v>
          </cell>
          <cell r="D905">
            <v>0</v>
          </cell>
          <cell r="E905">
            <v>0</v>
          </cell>
        </row>
        <row r="906">
          <cell r="B906" t="str">
            <v>FactSet</v>
          </cell>
          <cell r="C906">
            <v>858</v>
          </cell>
          <cell r="D906">
            <v>0</v>
          </cell>
          <cell r="E906">
            <v>0</v>
          </cell>
        </row>
        <row r="907">
          <cell r="B907" t="str">
            <v>FactSet</v>
          </cell>
          <cell r="C907">
            <v>859</v>
          </cell>
          <cell r="D907">
            <v>0</v>
          </cell>
          <cell r="E907">
            <v>0</v>
          </cell>
        </row>
        <row r="908">
          <cell r="B908" t="str">
            <v>FactSet</v>
          </cell>
          <cell r="C908">
            <v>860</v>
          </cell>
          <cell r="D908">
            <v>0</v>
          </cell>
          <cell r="E908">
            <v>0</v>
          </cell>
        </row>
        <row r="909">
          <cell r="B909" t="str">
            <v>FactSet</v>
          </cell>
          <cell r="C909">
            <v>861</v>
          </cell>
          <cell r="D909">
            <v>0</v>
          </cell>
          <cell r="E909">
            <v>0</v>
          </cell>
        </row>
        <row r="910">
          <cell r="B910" t="str">
            <v>FactSet</v>
          </cell>
          <cell r="C910">
            <v>862</v>
          </cell>
          <cell r="D910">
            <v>0</v>
          </cell>
          <cell r="E910">
            <v>0</v>
          </cell>
        </row>
        <row r="911">
          <cell r="B911" t="str">
            <v>FactSet</v>
          </cell>
          <cell r="C911">
            <v>863</v>
          </cell>
          <cell r="D911">
            <v>0</v>
          </cell>
          <cell r="E911">
            <v>0</v>
          </cell>
        </row>
        <row r="912">
          <cell r="B912" t="str">
            <v>FactSet</v>
          </cell>
          <cell r="C912">
            <v>864</v>
          </cell>
          <cell r="D912">
            <v>0</v>
          </cell>
          <cell r="E912">
            <v>0</v>
          </cell>
        </row>
        <row r="913">
          <cell r="B913" t="str">
            <v>FactSet</v>
          </cell>
          <cell r="C913">
            <v>865</v>
          </cell>
          <cell r="D913">
            <v>0</v>
          </cell>
          <cell r="E913">
            <v>0</v>
          </cell>
        </row>
        <row r="914">
          <cell r="B914" t="str">
            <v>FactSet</v>
          </cell>
          <cell r="C914">
            <v>866</v>
          </cell>
          <cell r="D914">
            <v>0</v>
          </cell>
          <cell r="E914">
            <v>0</v>
          </cell>
        </row>
        <row r="915">
          <cell r="B915" t="str">
            <v>FactSet</v>
          </cell>
          <cell r="C915">
            <v>867</v>
          </cell>
          <cell r="D915">
            <v>0</v>
          </cell>
          <cell r="E915">
            <v>0</v>
          </cell>
        </row>
        <row r="916">
          <cell r="B916" t="str">
            <v>FactSet</v>
          </cell>
          <cell r="C916">
            <v>868</v>
          </cell>
          <cell r="D916">
            <v>0</v>
          </cell>
          <cell r="E916">
            <v>0</v>
          </cell>
        </row>
        <row r="917">
          <cell r="B917" t="str">
            <v>FactSet</v>
          </cell>
          <cell r="C917">
            <v>869</v>
          </cell>
          <cell r="D917">
            <v>0</v>
          </cell>
          <cell r="E917">
            <v>0</v>
          </cell>
        </row>
        <row r="918">
          <cell r="B918" t="str">
            <v>FactSet</v>
          </cell>
          <cell r="C918">
            <v>870</v>
          </cell>
          <cell r="D918">
            <v>0</v>
          </cell>
          <cell r="E918">
            <v>0</v>
          </cell>
        </row>
        <row r="919">
          <cell r="B919" t="str">
            <v>FactSet</v>
          </cell>
          <cell r="C919">
            <v>871</v>
          </cell>
          <cell r="D919">
            <v>0</v>
          </cell>
          <cell r="E919">
            <v>0</v>
          </cell>
        </row>
        <row r="920">
          <cell r="B920" t="str">
            <v>FactSet</v>
          </cell>
          <cell r="C920">
            <v>872</v>
          </cell>
          <cell r="D920">
            <v>0</v>
          </cell>
          <cell r="E920">
            <v>0</v>
          </cell>
        </row>
        <row r="921">
          <cell r="B921" t="str">
            <v>FactSet</v>
          </cell>
          <cell r="C921">
            <v>873</v>
          </cell>
          <cell r="D921">
            <v>0</v>
          </cell>
          <cell r="E921">
            <v>0</v>
          </cell>
        </row>
        <row r="922">
          <cell r="B922" t="str">
            <v>FactSet</v>
          </cell>
          <cell r="C922">
            <v>874</v>
          </cell>
          <cell r="D922">
            <v>0</v>
          </cell>
          <cell r="E922">
            <v>0</v>
          </cell>
        </row>
        <row r="923">
          <cell r="B923" t="str">
            <v>FactSet</v>
          </cell>
          <cell r="C923">
            <v>875</v>
          </cell>
          <cell r="D923">
            <v>0</v>
          </cell>
          <cell r="E923">
            <v>0</v>
          </cell>
        </row>
        <row r="924">
          <cell r="B924" t="str">
            <v>FactSet</v>
          </cell>
          <cell r="C924">
            <v>876</v>
          </cell>
          <cell r="D924">
            <v>0</v>
          </cell>
          <cell r="E924">
            <v>0</v>
          </cell>
        </row>
        <row r="925">
          <cell r="B925" t="str">
            <v>FactSet</v>
          </cell>
          <cell r="C925">
            <v>877</v>
          </cell>
          <cell r="D925">
            <v>0</v>
          </cell>
          <cell r="E925">
            <v>0</v>
          </cell>
        </row>
        <row r="926">
          <cell r="B926" t="str">
            <v>FactSet</v>
          </cell>
          <cell r="C926">
            <v>878</v>
          </cell>
          <cell r="D926">
            <v>0</v>
          </cell>
          <cell r="E926">
            <v>0</v>
          </cell>
        </row>
        <row r="927">
          <cell r="B927" t="str">
            <v>FactSet</v>
          </cell>
          <cell r="C927">
            <v>879</v>
          </cell>
          <cell r="D927">
            <v>0</v>
          </cell>
          <cell r="E927">
            <v>0</v>
          </cell>
        </row>
        <row r="928">
          <cell r="B928" t="str">
            <v>FactSet</v>
          </cell>
          <cell r="C928">
            <v>880</v>
          </cell>
          <cell r="D928">
            <v>0</v>
          </cell>
          <cell r="E928">
            <v>0</v>
          </cell>
        </row>
        <row r="929">
          <cell r="B929" t="str">
            <v>FactSet</v>
          </cell>
          <cell r="C929">
            <v>881</v>
          </cell>
          <cell r="D929">
            <v>0</v>
          </cell>
          <cell r="E929">
            <v>0</v>
          </cell>
        </row>
        <row r="930">
          <cell r="B930" t="str">
            <v>FactSet</v>
          </cell>
          <cell r="C930">
            <v>882</v>
          </cell>
          <cell r="D930">
            <v>0</v>
          </cell>
          <cell r="E930">
            <v>0</v>
          </cell>
        </row>
        <row r="931">
          <cell r="B931" t="str">
            <v>FactSet</v>
          </cell>
          <cell r="C931">
            <v>883</v>
          </cell>
          <cell r="D931">
            <v>0</v>
          </cell>
          <cell r="E931">
            <v>0</v>
          </cell>
        </row>
        <row r="932">
          <cell r="B932" t="str">
            <v>FactSet</v>
          </cell>
          <cell r="C932">
            <v>884</v>
          </cell>
          <cell r="D932">
            <v>0</v>
          </cell>
          <cell r="E932">
            <v>0</v>
          </cell>
        </row>
        <row r="933">
          <cell r="B933" t="str">
            <v>FactSet</v>
          </cell>
          <cell r="C933">
            <v>885</v>
          </cell>
          <cell r="D933">
            <v>0</v>
          </cell>
          <cell r="E933">
            <v>0</v>
          </cell>
        </row>
        <row r="934">
          <cell r="B934" t="str">
            <v>FactSet</v>
          </cell>
          <cell r="C934">
            <v>886</v>
          </cell>
          <cell r="D934">
            <v>0</v>
          </cell>
          <cell r="E934">
            <v>0</v>
          </cell>
        </row>
        <row r="935">
          <cell r="B935" t="str">
            <v>FactSet</v>
          </cell>
          <cell r="C935">
            <v>887</v>
          </cell>
          <cell r="D935">
            <v>0</v>
          </cell>
          <cell r="E935">
            <v>0</v>
          </cell>
        </row>
        <row r="936">
          <cell r="B936" t="str">
            <v>FactSet</v>
          </cell>
          <cell r="C936">
            <v>888</v>
          </cell>
          <cell r="D936">
            <v>0</v>
          </cell>
          <cell r="E936">
            <v>0</v>
          </cell>
        </row>
        <row r="937">
          <cell r="B937" t="str">
            <v>FactSet</v>
          </cell>
          <cell r="C937">
            <v>889</v>
          </cell>
          <cell r="D937">
            <v>0</v>
          </cell>
          <cell r="E937">
            <v>0</v>
          </cell>
        </row>
        <row r="938">
          <cell r="B938" t="str">
            <v>FactSet</v>
          </cell>
          <cell r="C938">
            <v>890</v>
          </cell>
          <cell r="D938">
            <v>0</v>
          </cell>
          <cell r="E938">
            <v>0</v>
          </cell>
        </row>
        <row r="939">
          <cell r="B939" t="str">
            <v>FactSet</v>
          </cell>
          <cell r="C939">
            <v>891</v>
          </cell>
          <cell r="D939">
            <v>0</v>
          </cell>
          <cell r="E939">
            <v>0</v>
          </cell>
        </row>
        <row r="940">
          <cell r="B940" t="str">
            <v>FactSet</v>
          </cell>
          <cell r="C940">
            <v>892</v>
          </cell>
          <cell r="D940">
            <v>0</v>
          </cell>
          <cell r="E940">
            <v>0</v>
          </cell>
        </row>
        <row r="941">
          <cell r="B941" t="str">
            <v>FactSet</v>
          </cell>
          <cell r="C941">
            <v>893</v>
          </cell>
          <cell r="D941">
            <v>0</v>
          </cell>
          <cell r="E941">
            <v>0</v>
          </cell>
        </row>
        <row r="942">
          <cell r="B942" t="str">
            <v>FactSet</v>
          </cell>
          <cell r="C942">
            <v>894</v>
          </cell>
          <cell r="D942">
            <v>0</v>
          </cell>
          <cell r="E942">
            <v>0</v>
          </cell>
        </row>
        <row r="943">
          <cell r="B943" t="str">
            <v>FactSet</v>
          </cell>
          <cell r="C943">
            <v>895</v>
          </cell>
          <cell r="D943">
            <v>0</v>
          </cell>
          <cell r="E943">
            <v>0</v>
          </cell>
        </row>
        <row r="944">
          <cell r="B944" t="str">
            <v>FactSet</v>
          </cell>
          <cell r="C944">
            <v>896</v>
          </cell>
          <cell r="D944">
            <v>0</v>
          </cell>
          <cell r="E944">
            <v>0</v>
          </cell>
        </row>
        <row r="945">
          <cell r="B945" t="str">
            <v>FactSet</v>
          </cell>
          <cell r="C945">
            <v>897</v>
          </cell>
          <cell r="D945">
            <v>0</v>
          </cell>
          <cell r="E945">
            <v>0</v>
          </cell>
        </row>
        <row r="946">
          <cell r="B946" t="str">
            <v>FactSet</v>
          </cell>
          <cell r="C946">
            <v>898</v>
          </cell>
          <cell r="D946">
            <v>0</v>
          </cell>
          <cell r="E946">
            <v>0</v>
          </cell>
        </row>
        <row r="947">
          <cell r="B947" t="str">
            <v>FactSet</v>
          </cell>
          <cell r="C947">
            <v>899</v>
          </cell>
          <cell r="D947">
            <v>0</v>
          </cell>
          <cell r="E947">
            <v>0</v>
          </cell>
        </row>
        <row r="948">
          <cell r="B948" t="str">
            <v>FactSet</v>
          </cell>
          <cell r="C948">
            <v>900</v>
          </cell>
          <cell r="D948">
            <v>0</v>
          </cell>
          <cell r="E948">
            <v>0</v>
          </cell>
        </row>
        <row r="949">
          <cell r="B949" t="str">
            <v>FactSet</v>
          </cell>
          <cell r="C949">
            <v>901</v>
          </cell>
          <cell r="D949">
            <v>0</v>
          </cell>
          <cell r="E949">
            <v>0</v>
          </cell>
        </row>
        <row r="950">
          <cell r="B950" t="str">
            <v>FactSet</v>
          </cell>
          <cell r="C950">
            <v>902</v>
          </cell>
          <cell r="D950">
            <v>0</v>
          </cell>
          <cell r="E950">
            <v>0</v>
          </cell>
        </row>
        <row r="951">
          <cell r="B951" t="str">
            <v>FactSet</v>
          </cell>
          <cell r="C951">
            <v>903</v>
          </cell>
          <cell r="D951">
            <v>0</v>
          </cell>
          <cell r="E951">
            <v>0</v>
          </cell>
        </row>
        <row r="952">
          <cell r="B952" t="str">
            <v>FactSet</v>
          </cell>
          <cell r="C952">
            <v>904</v>
          </cell>
          <cell r="D952">
            <v>0</v>
          </cell>
          <cell r="E952">
            <v>0</v>
          </cell>
        </row>
        <row r="953">
          <cell r="B953" t="str">
            <v>FactSet</v>
          </cell>
          <cell r="C953">
            <v>905</v>
          </cell>
          <cell r="D953">
            <v>0</v>
          </cell>
          <cell r="E953">
            <v>0</v>
          </cell>
        </row>
        <row r="954">
          <cell r="B954" t="str">
            <v>FactSet</v>
          </cell>
          <cell r="C954">
            <v>906</v>
          </cell>
          <cell r="D954">
            <v>0</v>
          </cell>
          <cell r="E954">
            <v>0</v>
          </cell>
        </row>
        <row r="955">
          <cell r="B955" t="str">
            <v>FactSet</v>
          </cell>
          <cell r="C955">
            <v>907</v>
          </cell>
          <cell r="D955">
            <v>0</v>
          </cell>
          <cell r="E955">
            <v>0</v>
          </cell>
        </row>
        <row r="956">
          <cell r="B956" t="str">
            <v>FactSet</v>
          </cell>
          <cell r="C956">
            <v>908</v>
          </cell>
          <cell r="D956">
            <v>0</v>
          </cell>
          <cell r="E956">
            <v>0</v>
          </cell>
        </row>
        <row r="957">
          <cell r="B957" t="str">
            <v>FactSet</v>
          </cell>
          <cell r="C957">
            <v>909</v>
          </cell>
          <cell r="D957">
            <v>0</v>
          </cell>
          <cell r="E957">
            <v>0</v>
          </cell>
        </row>
        <row r="958">
          <cell r="B958" t="str">
            <v>FactSet</v>
          </cell>
          <cell r="C958">
            <v>910</v>
          </cell>
          <cell r="D958">
            <v>0</v>
          </cell>
          <cell r="E958">
            <v>0</v>
          </cell>
        </row>
        <row r="959">
          <cell r="B959" t="str">
            <v>FactSet</v>
          </cell>
          <cell r="C959">
            <v>911</v>
          </cell>
          <cell r="D959">
            <v>0</v>
          </cell>
          <cell r="E959">
            <v>0</v>
          </cell>
        </row>
        <row r="960">
          <cell r="B960" t="str">
            <v>FactSet</v>
          </cell>
          <cell r="C960">
            <v>912</v>
          </cell>
          <cell r="D960">
            <v>0</v>
          </cell>
          <cell r="E960">
            <v>0</v>
          </cell>
        </row>
        <row r="961">
          <cell r="B961" t="str">
            <v>FactSet</v>
          </cell>
          <cell r="C961">
            <v>913</v>
          </cell>
          <cell r="D961">
            <v>0</v>
          </cell>
          <cell r="E961">
            <v>0</v>
          </cell>
        </row>
        <row r="962">
          <cell r="B962" t="str">
            <v>FactSet</v>
          </cell>
          <cell r="C962">
            <v>914</v>
          </cell>
          <cell r="D962">
            <v>0</v>
          </cell>
          <cell r="E962">
            <v>0</v>
          </cell>
        </row>
        <row r="963">
          <cell r="B963" t="str">
            <v>FactSet</v>
          </cell>
          <cell r="C963">
            <v>915</v>
          </cell>
          <cell r="D963">
            <v>0</v>
          </cell>
          <cell r="E963">
            <v>0</v>
          </cell>
        </row>
        <row r="964">
          <cell r="B964" t="str">
            <v>FactSet</v>
          </cell>
          <cell r="C964">
            <v>916</v>
          </cell>
          <cell r="D964">
            <v>0</v>
          </cell>
          <cell r="E964">
            <v>0</v>
          </cell>
        </row>
        <row r="965">
          <cell r="B965" t="str">
            <v>FactSet</v>
          </cell>
          <cell r="C965">
            <v>917</v>
          </cell>
          <cell r="D965">
            <v>0</v>
          </cell>
          <cell r="E965">
            <v>0</v>
          </cell>
        </row>
        <row r="966">
          <cell r="B966" t="str">
            <v>FactSet</v>
          </cell>
          <cell r="C966">
            <v>918</v>
          </cell>
          <cell r="D966">
            <v>0</v>
          </cell>
          <cell r="E966">
            <v>0</v>
          </cell>
        </row>
        <row r="967">
          <cell r="B967" t="str">
            <v>FactSet</v>
          </cell>
          <cell r="C967">
            <v>919</v>
          </cell>
          <cell r="D967">
            <v>0</v>
          </cell>
          <cell r="E967">
            <v>0</v>
          </cell>
        </row>
        <row r="968">
          <cell r="B968" t="str">
            <v>FactSet</v>
          </cell>
          <cell r="C968">
            <v>920</v>
          </cell>
          <cell r="D968">
            <v>0</v>
          </cell>
          <cell r="E968">
            <v>0</v>
          </cell>
        </row>
        <row r="969">
          <cell r="B969" t="str">
            <v>FactSet</v>
          </cell>
          <cell r="C969">
            <v>921</v>
          </cell>
          <cell r="D969">
            <v>0</v>
          </cell>
          <cell r="E969">
            <v>0</v>
          </cell>
        </row>
        <row r="970">
          <cell r="B970" t="str">
            <v>FactSet</v>
          </cell>
          <cell r="C970">
            <v>922</v>
          </cell>
          <cell r="D970">
            <v>0</v>
          </cell>
          <cell r="E970">
            <v>0</v>
          </cell>
        </row>
        <row r="971">
          <cell r="B971" t="str">
            <v>FactSet</v>
          </cell>
          <cell r="C971">
            <v>923</v>
          </cell>
          <cell r="D971">
            <v>0</v>
          </cell>
          <cell r="E971">
            <v>0</v>
          </cell>
        </row>
        <row r="972">
          <cell r="B972" t="str">
            <v>FactSet</v>
          </cell>
          <cell r="C972">
            <v>924</v>
          </cell>
          <cell r="D972">
            <v>0</v>
          </cell>
          <cell r="E972">
            <v>0</v>
          </cell>
        </row>
        <row r="973">
          <cell r="B973" t="str">
            <v>FactSet</v>
          </cell>
          <cell r="C973">
            <v>925</v>
          </cell>
          <cell r="D973">
            <v>0</v>
          </cell>
          <cell r="E973">
            <v>0</v>
          </cell>
        </row>
        <row r="974">
          <cell r="B974" t="str">
            <v>FactSet</v>
          </cell>
          <cell r="C974">
            <v>926</v>
          </cell>
          <cell r="D974">
            <v>0</v>
          </cell>
          <cell r="E974">
            <v>0</v>
          </cell>
        </row>
        <row r="975">
          <cell r="B975" t="str">
            <v>FactSet</v>
          </cell>
          <cell r="C975">
            <v>927</v>
          </cell>
          <cell r="D975">
            <v>0</v>
          </cell>
          <cell r="E975">
            <v>0</v>
          </cell>
        </row>
        <row r="976">
          <cell r="B976" t="str">
            <v>FactSet</v>
          </cell>
          <cell r="C976">
            <v>928</v>
          </cell>
          <cell r="D976">
            <v>0</v>
          </cell>
          <cell r="E976">
            <v>0</v>
          </cell>
        </row>
        <row r="977">
          <cell r="B977" t="str">
            <v>FactSet</v>
          </cell>
          <cell r="C977">
            <v>929</v>
          </cell>
          <cell r="D977">
            <v>0</v>
          </cell>
          <cell r="E977">
            <v>0</v>
          </cell>
        </row>
        <row r="978">
          <cell r="B978" t="str">
            <v>FactSet</v>
          </cell>
          <cell r="C978">
            <v>930</v>
          </cell>
          <cell r="D978">
            <v>0</v>
          </cell>
          <cell r="E978">
            <v>0</v>
          </cell>
        </row>
        <row r="979">
          <cell r="B979" t="str">
            <v>FactSet</v>
          </cell>
          <cell r="C979">
            <v>931</v>
          </cell>
          <cell r="D979">
            <v>0</v>
          </cell>
          <cell r="E979">
            <v>0</v>
          </cell>
        </row>
        <row r="980">
          <cell r="B980" t="str">
            <v>FactSet</v>
          </cell>
          <cell r="C980">
            <v>932</v>
          </cell>
          <cell r="D980">
            <v>0</v>
          </cell>
          <cell r="E980">
            <v>0</v>
          </cell>
        </row>
        <row r="981">
          <cell r="B981" t="str">
            <v>FactSet</v>
          </cell>
          <cell r="C981">
            <v>933</v>
          </cell>
          <cell r="D981">
            <v>0</v>
          </cell>
          <cell r="E981">
            <v>0</v>
          </cell>
        </row>
        <row r="982">
          <cell r="B982" t="str">
            <v>FactSet</v>
          </cell>
          <cell r="C982">
            <v>934</v>
          </cell>
          <cell r="D982">
            <v>0</v>
          </cell>
          <cell r="E982">
            <v>0</v>
          </cell>
        </row>
        <row r="983">
          <cell r="B983" t="str">
            <v>FactSet</v>
          </cell>
          <cell r="C983">
            <v>935</v>
          </cell>
          <cell r="D983">
            <v>0</v>
          </cell>
          <cell r="E983">
            <v>0</v>
          </cell>
        </row>
        <row r="984">
          <cell r="B984" t="str">
            <v>FactSet</v>
          </cell>
          <cell r="C984">
            <v>936</v>
          </cell>
          <cell r="D984">
            <v>0</v>
          </cell>
          <cell r="E984">
            <v>0</v>
          </cell>
        </row>
        <row r="985">
          <cell r="B985" t="str">
            <v>FactSet</v>
          </cell>
          <cell r="C985">
            <v>937</v>
          </cell>
          <cell r="D985">
            <v>0</v>
          </cell>
          <cell r="E985">
            <v>0</v>
          </cell>
        </row>
        <row r="986">
          <cell r="B986" t="str">
            <v>FactSet</v>
          </cell>
          <cell r="C986">
            <v>938</v>
          </cell>
          <cell r="D986">
            <v>0</v>
          </cell>
          <cell r="E986">
            <v>0</v>
          </cell>
        </row>
        <row r="987">
          <cell r="B987" t="str">
            <v>FactSet</v>
          </cell>
          <cell r="C987">
            <v>939</v>
          </cell>
          <cell r="D987">
            <v>0</v>
          </cell>
          <cell r="E987">
            <v>0</v>
          </cell>
        </row>
        <row r="988">
          <cell r="B988" t="str">
            <v>FactSet</v>
          </cell>
          <cell r="C988">
            <v>940</v>
          </cell>
          <cell r="D988">
            <v>0</v>
          </cell>
          <cell r="E988">
            <v>0</v>
          </cell>
        </row>
        <row r="989">
          <cell r="B989" t="str">
            <v>FactSet</v>
          </cell>
          <cell r="C989">
            <v>941</v>
          </cell>
          <cell r="D989">
            <v>0</v>
          </cell>
          <cell r="E989">
            <v>0</v>
          </cell>
        </row>
        <row r="990">
          <cell r="B990" t="str">
            <v>FactSet</v>
          </cell>
          <cell r="C990">
            <v>942</v>
          </cell>
          <cell r="D990">
            <v>0</v>
          </cell>
          <cell r="E990">
            <v>0</v>
          </cell>
        </row>
        <row r="991">
          <cell r="B991" t="str">
            <v>FactSet</v>
          </cell>
          <cell r="C991">
            <v>943</v>
          </cell>
          <cell r="D991">
            <v>0</v>
          </cell>
          <cell r="E991">
            <v>0</v>
          </cell>
        </row>
        <row r="992">
          <cell r="B992" t="str">
            <v>FactSet</v>
          </cell>
          <cell r="C992">
            <v>944</v>
          </cell>
          <cell r="D992">
            <v>0</v>
          </cell>
          <cell r="E992">
            <v>0</v>
          </cell>
        </row>
        <row r="993">
          <cell r="B993" t="str">
            <v>FactSet</v>
          </cell>
          <cell r="C993">
            <v>945</v>
          </cell>
          <cell r="D993">
            <v>0</v>
          </cell>
          <cell r="E993">
            <v>0</v>
          </cell>
        </row>
        <row r="994">
          <cell r="B994" t="str">
            <v>FactSet</v>
          </cell>
          <cell r="C994">
            <v>946</v>
          </cell>
          <cell r="D994">
            <v>0</v>
          </cell>
          <cell r="E994">
            <v>0</v>
          </cell>
        </row>
        <row r="995">
          <cell r="B995" t="str">
            <v>FactSet</v>
          </cell>
          <cell r="C995">
            <v>947</v>
          </cell>
          <cell r="D995">
            <v>0</v>
          </cell>
          <cell r="E995">
            <v>0</v>
          </cell>
        </row>
        <row r="996">
          <cell r="B996" t="str">
            <v>FactSet</v>
          </cell>
          <cell r="C996">
            <v>948</v>
          </cell>
          <cell r="D996">
            <v>0</v>
          </cell>
          <cell r="E996">
            <v>0</v>
          </cell>
        </row>
        <row r="997">
          <cell r="B997" t="str">
            <v>FactSet</v>
          </cell>
          <cell r="C997">
            <v>949</v>
          </cell>
          <cell r="D997">
            <v>0</v>
          </cell>
          <cell r="E997">
            <v>0</v>
          </cell>
        </row>
        <row r="998">
          <cell r="B998" t="str">
            <v>FactSet</v>
          </cell>
          <cell r="C998">
            <v>950</v>
          </cell>
          <cell r="D998">
            <v>0</v>
          </cell>
          <cell r="E998">
            <v>0</v>
          </cell>
        </row>
        <row r="999">
          <cell r="B999" t="str">
            <v>FactSet</v>
          </cell>
          <cell r="C999">
            <v>951</v>
          </cell>
          <cell r="D999">
            <v>0</v>
          </cell>
          <cell r="E999">
            <v>0</v>
          </cell>
        </row>
        <row r="1000">
          <cell r="B1000" t="str">
            <v>FactSet</v>
          </cell>
          <cell r="C1000">
            <v>952</v>
          </cell>
          <cell r="D1000">
            <v>0</v>
          </cell>
          <cell r="E1000">
            <v>0</v>
          </cell>
        </row>
        <row r="1001">
          <cell r="B1001" t="str">
            <v>FactSet</v>
          </cell>
          <cell r="C1001">
            <v>953</v>
          </cell>
          <cell r="D1001">
            <v>0</v>
          </cell>
          <cell r="E1001">
            <v>0</v>
          </cell>
        </row>
        <row r="1002">
          <cell r="B1002" t="str">
            <v>FactSet</v>
          </cell>
          <cell r="C1002">
            <v>954</v>
          </cell>
          <cell r="D1002">
            <v>0</v>
          </cell>
          <cell r="E1002">
            <v>0</v>
          </cell>
        </row>
        <row r="1003">
          <cell r="B1003" t="str">
            <v>FactSet</v>
          </cell>
          <cell r="C1003">
            <v>955</v>
          </cell>
          <cell r="D1003">
            <v>0</v>
          </cell>
          <cell r="E1003">
            <v>0</v>
          </cell>
        </row>
        <row r="1004">
          <cell r="B1004" t="str">
            <v>FactSet</v>
          </cell>
          <cell r="C1004">
            <v>956</v>
          </cell>
          <cell r="D1004">
            <v>0</v>
          </cell>
          <cell r="E1004">
            <v>0</v>
          </cell>
        </row>
        <row r="1005">
          <cell r="B1005" t="str">
            <v>FactSet</v>
          </cell>
          <cell r="C1005">
            <v>957</v>
          </cell>
          <cell r="D1005">
            <v>0</v>
          </cell>
          <cell r="E1005">
            <v>0</v>
          </cell>
        </row>
        <row r="1006">
          <cell r="B1006" t="str">
            <v>FactSet</v>
          </cell>
          <cell r="C1006">
            <v>958</v>
          </cell>
          <cell r="D1006">
            <v>0</v>
          </cell>
          <cell r="E1006">
            <v>0</v>
          </cell>
        </row>
        <row r="1007">
          <cell r="B1007" t="str">
            <v>FactSet</v>
          </cell>
          <cell r="C1007">
            <v>959</v>
          </cell>
          <cell r="D1007">
            <v>0</v>
          </cell>
          <cell r="E1007">
            <v>0</v>
          </cell>
        </row>
        <row r="1008">
          <cell r="B1008" t="str">
            <v>FactSet</v>
          </cell>
          <cell r="C1008">
            <v>960</v>
          </cell>
          <cell r="D1008">
            <v>0</v>
          </cell>
          <cell r="E1008">
            <v>0</v>
          </cell>
        </row>
        <row r="1009">
          <cell r="B1009" t="str">
            <v>FactSet</v>
          </cell>
          <cell r="C1009">
            <v>961</v>
          </cell>
          <cell r="D1009">
            <v>0</v>
          </cell>
          <cell r="E1009">
            <v>0</v>
          </cell>
        </row>
        <row r="1010">
          <cell r="B1010" t="str">
            <v>FactSet</v>
          </cell>
          <cell r="C1010">
            <v>962</v>
          </cell>
          <cell r="D1010">
            <v>0</v>
          </cell>
          <cell r="E1010">
            <v>0</v>
          </cell>
        </row>
        <row r="1011">
          <cell r="B1011" t="str">
            <v>FactSet</v>
          </cell>
          <cell r="C1011">
            <v>963</v>
          </cell>
          <cell r="D1011">
            <v>0</v>
          </cell>
          <cell r="E1011">
            <v>0</v>
          </cell>
        </row>
        <row r="1012">
          <cell r="B1012" t="str">
            <v>FactSet</v>
          </cell>
          <cell r="C1012">
            <v>964</v>
          </cell>
          <cell r="D1012">
            <v>0</v>
          </cell>
          <cell r="E1012">
            <v>0</v>
          </cell>
        </row>
        <row r="1013">
          <cell r="B1013" t="str">
            <v>FactSet</v>
          </cell>
          <cell r="C1013">
            <v>965</v>
          </cell>
          <cell r="D1013">
            <v>0</v>
          </cell>
          <cell r="E1013">
            <v>0</v>
          </cell>
        </row>
        <row r="1014">
          <cell r="B1014" t="str">
            <v>FactSet</v>
          </cell>
          <cell r="C1014">
            <v>966</v>
          </cell>
          <cell r="D1014">
            <v>0</v>
          </cell>
          <cell r="E1014">
            <v>0</v>
          </cell>
        </row>
        <row r="1015">
          <cell r="B1015" t="str">
            <v>FactSet</v>
          </cell>
          <cell r="C1015">
            <v>967</v>
          </cell>
          <cell r="D1015">
            <v>0</v>
          </cell>
          <cell r="E1015">
            <v>0</v>
          </cell>
        </row>
        <row r="1016">
          <cell r="B1016" t="str">
            <v>FactSet</v>
          </cell>
          <cell r="C1016">
            <v>968</v>
          </cell>
          <cell r="D1016">
            <v>0</v>
          </cell>
          <cell r="E1016">
            <v>0</v>
          </cell>
        </row>
        <row r="1017">
          <cell r="B1017" t="str">
            <v>FactSet</v>
          </cell>
          <cell r="C1017">
            <v>969</v>
          </cell>
          <cell r="D1017">
            <v>0</v>
          </cell>
          <cell r="E1017">
            <v>0</v>
          </cell>
        </row>
        <row r="1018">
          <cell r="B1018" t="str">
            <v>FactSet</v>
          </cell>
          <cell r="C1018">
            <v>970</v>
          </cell>
          <cell r="D1018">
            <v>0</v>
          </cell>
          <cell r="E1018">
            <v>0</v>
          </cell>
        </row>
        <row r="1019">
          <cell r="B1019" t="str">
            <v>FactSet</v>
          </cell>
          <cell r="C1019">
            <v>971</v>
          </cell>
          <cell r="D1019">
            <v>0</v>
          </cell>
          <cell r="E1019">
            <v>0</v>
          </cell>
        </row>
        <row r="1020">
          <cell r="B1020" t="str">
            <v>FactSet</v>
          </cell>
          <cell r="C1020">
            <v>972</v>
          </cell>
          <cell r="D1020">
            <v>0</v>
          </cell>
          <cell r="E1020">
            <v>0</v>
          </cell>
        </row>
        <row r="1021">
          <cell r="B1021" t="str">
            <v>FactSet</v>
          </cell>
          <cell r="C1021">
            <v>973</v>
          </cell>
          <cell r="D1021">
            <v>0</v>
          </cell>
          <cell r="E1021">
            <v>0</v>
          </cell>
        </row>
        <row r="1022">
          <cell r="B1022" t="str">
            <v>FactSet</v>
          </cell>
          <cell r="C1022">
            <v>974</v>
          </cell>
          <cell r="D1022">
            <v>0</v>
          </cell>
          <cell r="E1022">
            <v>0</v>
          </cell>
        </row>
        <row r="1023">
          <cell r="B1023" t="str">
            <v>FactSet</v>
          </cell>
          <cell r="C1023">
            <v>975</v>
          </cell>
          <cell r="D1023">
            <v>0</v>
          </cell>
          <cell r="E1023">
            <v>0</v>
          </cell>
        </row>
        <row r="1024">
          <cell r="B1024" t="str">
            <v>FactSet</v>
          </cell>
          <cell r="C1024">
            <v>976</v>
          </cell>
          <cell r="D1024">
            <v>0</v>
          </cell>
          <cell r="E1024">
            <v>0</v>
          </cell>
        </row>
        <row r="1025">
          <cell r="B1025" t="str">
            <v>FactSet</v>
          </cell>
          <cell r="C1025">
            <v>977</v>
          </cell>
          <cell r="D1025">
            <v>0</v>
          </cell>
          <cell r="E1025">
            <v>0</v>
          </cell>
        </row>
        <row r="1026">
          <cell r="B1026" t="str">
            <v>FactSet</v>
          </cell>
          <cell r="C1026">
            <v>978</v>
          </cell>
          <cell r="D1026">
            <v>0</v>
          </cell>
          <cell r="E1026">
            <v>0</v>
          </cell>
        </row>
        <row r="1027">
          <cell r="B1027" t="str">
            <v>FactSet</v>
          </cell>
          <cell r="C1027">
            <v>979</v>
          </cell>
          <cell r="D1027">
            <v>0</v>
          </cell>
          <cell r="E1027">
            <v>0</v>
          </cell>
        </row>
        <row r="1028">
          <cell r="B1028" t="str">
            <v>FactSet</v>
          </cell>
          <cell r="C1028">
            <v>980</v>
          </cell>
          <cell r="D1028">
            <v>0</v>
          </cell>
          <cell r="E1028">
            <v>0</v>
          </cell>
        </row>
        <row r="1029">
          <cell r="B1029" t="str">
            <v>FactSet</v>
          </cell>
          <cell r="C1029">
            <v>981</v>
          </cell>
          <cell r="D1029">
            <v>0</v>
          </cell>
          <cell r="E1029">
            <v>0</v>
          </cell>
        </row>
        <row r="1030">
          <cell r="B1030" t="str">
            <v>FactSet</v>
          </cell>
          <cell r="C1030">
            <v>982</v>
          </cell>
          <cell r="D1030">
            <v>0</v>
          </cell>
          <cell r="E1030">
            <v>0</v>
          </cell>
        </row>
        <row r="1031">
          <cell r="B1031" t="str">
            <v>FactSet</v>
          </cell>
          <cell r="C1031">
            <v>983</v>
          </cell>
          <cell r="D1031">
            <v>0</v>
          </cell>
          <cell r="E1031">
            <v>0</v>
          </cell>
        </row>
        <row r="1032">
          <cell r="B1032" t="str">
            <v>FactSet</v>
          </cell>
          <cell r="C1032">
            <v>984</v>
          </cell>
          <cell r="D1032">
            <v>0</v>
          </cell>
          <cell r="E1032">
            <v>0</v>
          </cell>
        </row>
        <row r="1033">
          <cell r="B1033" t="str">
            <v>FactSet</v>
          </cell>
          <cell r="C1033">
            <v>985</v>
          </cell>
          <cell r="D1033">
            <v>0</v>
          </cell>
          <cell r="E1033">
            <v>0</v>
          </cell>
        </row>
        <row r="1034">
          <cell r="B1034" t="str">
            <v>FactSet</v>
          </cell>
          <cell r="C1034">
            <v>986</v>
          </cell>
          <cell r="D1034">
            <v>0</v>
          </cell>
          <cell r="E1034">
            <v>0</v>
          </cell>
        </row>
        <row r="1035">
          <cell r="B1035" t="str">
            <v>FactSet</v>
          </cell>
          <cell r="C1035">
            <v>987</v>
          </cell>
          <cell r="D1035">
            <v>0</v>
          </cell>
          <cell r="E1035">
            <v>0</v>
          </cell>
        </row>
        <row r="1036">
          <cell r="B1036" t="str">
            <v>FactSet</v>
          </cell>
          <cell r="C1036">
            <v>988</v>
          </cell>
          <cell r="D1036">
            <v>0</v>
          </cell>
          <cell r="E1036">
            <v>0</v>
          </cell>
        </row>
        <row r="1037">
          <cell r="B1037" t="str">
            <v>FactSet</v>
          </cell>
          <cell r="C1037">
            <v>989</v>
          </cell>
          <cell r="D1037">
            <v>0</v>
          </cell>
          <cell r="E1037">
            <v>0</v>
          </cell>
        </row>
        <row r="1038">
          <cell r="B1038" t="str">
            <v>FactSet</v>
          </cell>
          <cell r="C1038">
            <v>990</v>
          </cell>
          <cell r="D1038">
            <v>0</v>
          </cell>
          <cell r="E1038">
            <v>0</v>
          </cell>
        </row>
        <row r="1039">
          <cell r="B1039" t="str">
            <v>FactSet</v>
          </cell>
          <cell r="C1039">
            <v>991</v>
          </cell>
          <cell r="D1039">
            <v>0</v>
          </cell>
          <cell r="E1039">
            <v>0</v>
          </cell>
        </row>
        <row r="1040">
          <cell r="B1040" t="str">
            <v>FactSet</v>
          </cell>
          <cell r="C1040">
            <v>992</v>
          </cell>
          <cell r="D1040">
            <v>0</v>
          </cell>
          <cell r="E1040">
            <v>0</v>
          </cell>
        </row>
        <row r="1041">
          <cell r="B1041" t="str">
            <v>FactSet</v>
          </cell>
          <cell r="C1041">
            <v>993</v>
          </cell>
          <cell r="D1041">
            <v>0</v>
          </cell>
          <cell r="E1041">
            <v>0</v>
          </cell>
        </row>
        <row r="1042">
          <cell r="B1042" t="str">
            <v>FactSet</v>
          </cell>
          <cell r="C1042">
            <v>994</v>
          </cell>
          <cell r="D1042">
            <v>0</v>
          </cell>
          <cell r="E1042">
            <v>0</v>
          </cell>
        </row>
        <row r="1043">
          <cell r="B1043" t="str">
            <v>FactSet</v>
          </cell>
          <cell r="C1043">
            <v>995</v>
          </cell>
          <cell r="D1043">
            <v>0</v>
          </cell>
          <cell r="E1043">
            <v>0</v>
          </cell>
        </row>
        <row r="1044">
          <cell r="B1044" t="str">
            <v>FactSet</v>
          </cell>
          <cell r="C1044">
            <v>996</v>
          </cell>
          <cell r="D1044">
            <v>0</v>
          </cell>
          <cell r="E1044">
            <v>0</v>
          </cell>
        </row>
        <row r="1045">
          <cell r="B1045" t="str">
            <v>FactSet</v>
          </cell>
          <cell r="C1045">
            <v>997</v>
          </cell>
          <cell r="D1045">
            <v>0</v>
          </cell>
          <cell r="E1045">
            <v>0</v>
          </cell>
        </row>
        <row r="1046">
          <cell r="B1046" t="str">
            <v>FactSet</v>
          </cell>
          <cell r="C1046">
            <v>998</v>
          </cell>
          <cell r="D1046">
            <v>0</v>
          </cell>
          <cell r="E1046">
            <v>0</v>
          </cell>
        </row>
        <row r="1047">
          <cell r="B1047" t="str">
            <v>FactSet</v>
          </cell>
          <cell r="C1047">
            <v>999</v>
          </cell>
          <cell r="D1047">
            <v>0</v>
          </cell>
          <cell r="E1047">
            <v>0</v>
          </cell>
        </row>
        <row r="1048">
          <cell r="B1048" t="str">
            <v>FactSet</v>
          </cell>
          <cell r="C1048">
            <v>1000</v>
          </cell>
          <cell r="D1048">
            <v>0</v>
          </cell>
          <cell r="E1048">
            <v>0</v>
          </cell>
        </row>
        <row r="1049">
          <cell r="B1049" t="str">
            <v>FactSet</v>
          </cell>
          <cell r="C1049">
            <v>1001</v>
          </cell>
          <cell r="D1049">
            <v>0</v>
          </cell>
          <cell r="E1049">
            <v>0</v>
          </cell>
        </row>
        <row r="1050">
          <cell r="B1050" t="str">
            <v>FactSet</v>
          </cell>
          <cell r="C1050">
            <v>1002</v>
          </cell>
          <cell r="D1050">
            <v>0</v>
          </cell>
          <cell r="E1050">
            <v>0</v>
          </cell>
        </row>
        <row r="1051">
          <cell r="B1051" t="str">
            <v>FactSet</v>
          </cell>
          <cell r="C1051">
            <v>1003</v>
          </cell>
          <cell r="D1051">
            <v>0</v>
          </cell>
          <cell r="E1051">
            <v>0</v>
          </cell>
        </row>
        <row r="1052">
          <cell r="B1052" t="str">
            <v>FactSet</v>
          </cell>
          <cell r="C1052">
            <v>1004</v>
          </cell>
          <cell r="D1052">
            <v>0</v>
          </cell>
          <cell r="E1052">
            <v>0</v>
          </cell>
        </row>
        <row r="1053">
          <cell r="B1053" t="str">
            <v>FactSet</v>
          </cell>
          <cell r="C1053">
            <v>1005</v>
          </cell>
          <cell r="D1053">
            <v>0</v>
          </cell>
          <cell r="E1053">
            <v>0</v>
          </cell>
        </row>
        <row r="1054">
          <cell r="B1054" t="str">
            <v>FactSet</v>
          </cell>
          <cell r="C1054">
            <v>1006</v>
          </cell>
          <cell r="D1054">
            <v>0</v>
          </cell>
          <cell r="E1054">
            <v>0</v>
          </cell>
        </row>
        <row r="1055">
          <cell r="B1055" t="str">
            <v>FactSet</v>
          </cell>
          <cell r="C1055">
            <v>1007</v>
          </cell>
          <cell r="D1055">
            <v>0</v>
          </cell>
          <cell r="E1055">
            <v>0</v>
          </cell>
        </row>
        <row r="1056">
          <cell r="B1056" t="str">
            <v>FactSet</v>
          </cell>
          <cell r="C1056">
            <v>1008</v>
          </cell>
          <cell r="D1056">
            <v>0</v>
          </cell>
          <cell r="E1056">
            <v>0</v>
          </cell>
        </row>
        <row r="1057">
          <cell r="B1057" t="str">
            <v>FactSet</v>
          </cell>
          <cell r="C1057">
            <v>1009</v>
          </cell>
          <cell r="D1057">
            <v>0</v>
          </cell>
          <cell r="E1057">
            <v>0</v>
          </cell>
        </row>
        <row r="1058">
          <cell r="B1058" t="str">
            <v>FactSet</v>
          </cell>
          <cell r="C1058">
            <v>1010</v>
          </cell>
          <cell r="D1058">
            <v>0</v>
          </cell>
          <cell r="E1058">
            <v>0</v>
          </cell>
        </row>
        <row r="1059">
          <cell r="B1059" t="str">
            <v>FactSet</v>
          </cell>
          <cell r="C1059">
            <v>1011</v>
          </cell>
          <cell r="D1059">
            <v>0</v>
          </cell>
          <cell r="E1059">
            <v>0</v>
          </cell>
        </row>
        <row r="1060">
          <cell r="B1060" t="str">
            <v>FactSet</v>
          </cell>
          <cell r="C1060">
            <v>1012</v>
          </cell>
          <cell r="D1060">
            <v>0</v>
          </cell>
          <cell r="E1060">
            <v>0</v>
          </cell>
        </row>
        <row r="1061">
          <cell r="B1061" t="str">
            <v>FactSet</v>
          </cell>
          <cell r="C1061">
            <v>1013</v>
          </cell>
          <cell r="D1061">
            <v>0</v>
          </cell>
          <cell r="E1061">
            <v>0</v>
          </cell>
        </row>
        <row r="1062">
          <cell r="B1062" t="str">
            <v>FactSet</v>
          </cell>
          <cell r="C1062">
            <v>1014</v>
          </cell>
          <cell r="D1062">
            <v>0</v>
          </cell>
          <cell r="E1062">
            <v>0</v>
          </cell>
        </row>
        <row r="1063">
          <cell r="B1063" t="str">
            <v>FactSet</v>
          </cell>
          <cell r="C1063">
            <v>1015</v>
          </cell>
          <cell r="D1063">
            <v>0</v>
          </cell>
          <cell r="E1063">
            <v>0</v>
          </cell>
        </row>
        <row r="1064">
          <cell r="B1064" t="str">
            <v>FactSet</v>
          </cell>
          <cell r="C1064">
            <v>1016</v>
          </cell>
          <cell r="D1064">
            <v>0</v>
          </cell>
          <cell r="E1064">
            <v>0</v>
          </cell>
        </row>
        <row r="1065">
          <cell r="B1065" t="str">
            <v>FactSet</v>
          </cell>
          <cell r="C1065">
            <v>1017</v>
          </cell>
          <cell r="D1065">
            <v>0</v>
          </cell>
          <cell r="E1065">
            <v>0</v>
          </cell>
        </row>
        <row r="1066">
          <cell r="B1066" t="str">
            <v>FactSet</v>
          </cell>
          <cell r="C1066">
            <v>1018</v>
          </cell>
          <cell r="D1066">
            <v>0</v>
          </cell>
          <cell r="E1066">
            <v>0</v>
          </cell>
        </row>
        <row r="1067">
          <cell r="B1067" t="str">
            <v>FactSet</v>
          </cell>
          <cell r="C1067">
            <v>1019</v>
          </cell>
          <cell r="D1067">
            <v>0</v>
          </cell>
          <cell r="E1067">
            <v>0</v>
          </cell>
        </row>
        <row r="1068">
          <cell r="B1068" t="str">
            <v>FactSet</v>
          </cell>
          <cell r="C1068">
            <v>1020</v>
          </cell>
          <cell r="D1068">
            <v>0</v>
          </cell>
          <cell r="E1068">
            <v>0</v>
          </cell>
        </row>
        <row r="1069">
          <cell r="B1069" t="str">
            <v>FactSet</v>
          </cell>
          <cell r="C1069">
            <v>1021</v>
          </cell>
          <cell r="D1069">
            <v>0</v>
          </cell>
          <cell r="E1069">
            <v>0</v>
          </cell>
        </row>
        <row r="1070">
          <cell r="B1070" t="str">
            <v>FactSet</v>
          </cell>
          <cell r="C1070">
            <v>1022</v>
          </cell>
          <cell r="D1070">
            <v>0</v>
          </cell>
          <cell r="E1070">
            <v>0</v>
          </cell>
        </row>
        <row r="1071">
          <cell r="B1071" t="str">
            <v>FactSet</v>
          </cell>
          <cell r="C1071">
            <v>1023</v>
          </cell>
          <cell r="D1071">
            <v>0</v>
          </cell>
          <cell r="E1071">
            <v>0</v>
          </cell>
        </row>
        <row r="1072">
          <cell r="B1072" t="str">
            <v>FactSet</v>
          </cell>
          <cell r="C1072">
            <v>1024</v>
          </cell>
          <cell r="D1072">
            <v>0</v>
          </cell>
          <cell r="E1072">
            <v>0</v>
          </cell>
        </row>
        <row r="1073">
          <cell r="B1073" t="str">
            <v>FactSet</v>
          </cell>
          <cell r="C1073">
            <v>1025</v>
          </cell>
          <cell r="D1073">
            <v>0</v>
          </cell>
          <cell r="E1073">
            <v>0</v>
          </cell>
        </row>
        <row r="1074">
          <cell r="B1074" t="str">
            <v>FactSet</v>
          </cell>
          <cell r="C1074">
            <v>1026</v>
          </cell>
          <cell r="D1074">
            <v>0</v>
          </cell>
          <cell r="E1074">
            <v>0</v>
          </cell>
        </row>
        <row r="1075">
          <cell r="B1075" t="str">
            <v>FactSet</v>
          </cell>
          <cell r="C1075">
            <v>1027</v>
          </cell>
          <cell r="D1075">
            <v>0</v>
          </cell>
          <cell r="E1075">
            <v>0</v>
          </cell>
        </row>
        <row r="1076">
          <cell r="B1076" t="str">
            <v>FactSet</v>
          </cell>
          <cell r="C1076">
            <v>1028</v>
          </cell>
          <cell r="D1076">
            <v>0</v>
          </cell>
          <cell r="E1076">
            <v>0</v>
          </cell>
        </row>
        <row r="1077">
          <cell r="B1077" t="str">
            <v>FactSet</v>
          </cell>
          <cell r="C1077">
            <v>1029</v>
          </cell>
          <cell r="D1077">
            <v>0</v>
          </cell>
          <cell r="E1077">
            <v>0</v>
          </cell>
        </row>
        <row r="1078">
          <cell r="B1078" t="str">
            <v>FactSet</v>
          </cell>
          <cell r="C1078">
            <v>1030</v>
          </cell>
          <cell r="D1078">
            <v>0</v>
          </cell>
          <cell r="E1078">
            <v>0</v>
          </cell>
        </row>
        <row r="1079">
          <cell r="B1079" t="str">
            <v>FactSet</v>
          </cell>
          <cell r="C1079">
            <v>1031</v>
          </cell>
          <cell r="D1079">
            <v>0</v>
          </cell>
          <cell r="E1079">
            <v>0</v>
          </cell>
        </row>
        <row r="1080">
          <cell r="B1080" t="str">
            <v>FactSet</v>
          </cell>
          <cell r="C1080">
            <v>1032</v>
          </cell>
          <cell r="D1080">
            <v>0</v>
          </cell>
          <cell r="E1080">
            <v>0</v>
          </cell>
        </row>
        <row r="1081">
          <cell r="B1081" t="str">
            <v>FactSet</v>
          </cell>
          <cell r="C1081">
            <v>1033</v>
          </cell>
          <cell r="D1081">
            <v>0</v>
          </cell>
          <cell r="E1081">
            <v>0</v>
          </cell>
        </row>
        <row r="1082">
          <cell r="B1082" t="str">
            <v>FactSet</v>
          </cell>
          <cell r="C1082">
            <v>1034</v>
          </cell>
          <cell r="D1082">
            <v>0</v>
          </cell>
          <cell r="E1082">
            <v>0</v>
          </cell>
        </row>
        <row r="1083">
          <cell r="B1083" t="str">
            <v>FactSet</v>
          </cell>
          <cell r="C1083">
            <v>1035</v>
          </cell>
          <cell r="D1083">
            <v>0</v>
          </cell>
          <cell r="E1083">
            <v>0</v>
          </cell>
        </row>
        <row r="1084">
          <cell r="B1084" t="str">
            <v>FactSet</v>
          </cell>
          <cell r="C1084">
            <v>1036</v>
          </cell>
          <cell r="D1084">
            <v>0</v>
          </cell>
          <cell r="E1084">
            <v>0</v>
          </cell>
        </row>
        <row r="1085">
          <cell r="B1085" t="str">
            <v>FactSet</v>
          </cell>
          <cell r="C1085">
            <v>1037</v>
          </cell>
          <cell r="D1085">
            <v>0</v>
          </cell>
          <cell r="E1085">
            <v>0</v>
          </cell>
        </row>
        <row r="1086">
          <cell r="B1086" t="str">
            <v>FactSet</v>
          </cell>
          <cell r="C1086">
            <v>1038</v>
          </cell>
          <cell r="D1086">
            <v>0</v>
          </cell>
          <cell r="E1086">
            <v>0</v>
          </cell>
        </row>
        <row r="1087">
          <cell r="B1087" t="str">
            <v>FactSet</v>
          </cell>
          <cell r="C1087">
            <v>1039</v>
          </cell>
          <cell r="D1087">
            <v>0</v>
          </cell>
          <cell r="E1087">
            <v>0</v>
          </cell>
        </row>
        <row r="1088">
          <cell r="B1088" t="str">
            <v>FactSet</v>
          </cell>
          <cell r="C1088">
            <v>1040</v>
          </cell>
          <cell r="D1088">
            <v>0</v>
          </cell>
          <cell r="E1088">
            <v>0</v>
          </cell>
        </row>
        <row r="1089">
          <cell r="B1089" t="str">
            <v>FactSet</v>
          </cell>
          <cell r="C1089">
            <v>1041</v>
          </cell>
          <cell r="D1089">
            <v>0</v>
          </cell>
          <cell r="E1089">
            <v>0</v>
          </cell>
        </row>
        <row r="1090">
          <cell r="B1090" t="str">
            <v>FactSet</v>
          </cell>
          <cell r="C1090">
            <v>1042</v>
          </cell>
          <cell r="D1090">
            <v>0</v>
          </cell>
          <cell r="E1090">
            <v>0</v>
          </cell>
        </row>
        <row r="1091">
          <cell r="B1091" t="str">
            <v>FactSet</v>
          </cell>
          <cell r="C1091">
            <v>1043</v>
          </cell>
          <cell r="D1091">
            <v>0</v>
          </cell>
          <cell r="E1091">
            <v>0</v>
          </cell>
        </row>
        <row r="1092">
          <cell r="B1092" t="str">
            <v>FactSet</v>
          </cell>
          <cell r="C1092">
            <v>1044</v>
          </cell>
          <cell r="D1092">
            <v>0</v>
          </cell>
          <cell r="E1092">
            <v>0</v>
          </cell>
        </row>
        <row r="1093">
          <cell r="B1093" t="str">
            <v>FactSet</v>
          </cell>
          <cell r="C1093">
            <v>1045</v>
          </cell>
          <cell r="D1093">
            <v>0</v>
          </cell>
          <cell r="E1093">
            <v>0</v>
          </cell>
        </row>
        <row r="1094">
          <cell r="B1094" t="str">
            <v>FactSet</v>
          </cell>
          <cell r="C1094">
            <v>1046</v>
          </cell>
          <cell r="D1094">
            <v>0</v>
          </cell>
          <cell r="E1094">
            <v>0</v>
          </cell>
        </row>
        <row r="1095">
          <cell r="B1095" t="str">
            <v>FactSet</v>
          </cell>
          <cell r="C1095">
            <v>1047</v>
          </cell>
          <cell r="D1095">
            <v>0</v>
          </cell>
          <cell r="E1095">
            <v>0</v>
          </cell>
        </row>
        <row r="1096">
          <cell r="B1096" t="str">
            <v>FactSet</v>
          </cell>
          <cell r="C1096">
            <v>1048</v>
          </cell>
          <cell r="D1096">
            <v>0</v>
          </cell>
          <cell r="E1096">
            <v>0</v>
          </cell>
        </row>
        <row r="1097">
          <cell r="B1097" t="str">
            <v>FactSet</v>
          </cell>
          <cell r="C1097">
            <v>1049</v>
          </cell>
          <cell r="D1097">
            <v>0</v>
          </cell>
          <cell r="E1097">
            <v>0</v>
          </cell>
        </row>
        <row r="1098">
          <cell r="B1098" t="str">
            <v>FactSet</v>
          </cell>
          <cell r="C1098">
            <v>1050</v>
          </cell>
          <cell r="D1098">
            <v>0</v>
          </cell>
          <cell r="E1098">
            <v>0</v>
          </cell>
        </row>
        <row r="1099">
          <cell r="B1099" t="str">
            <v>FactSet</v>
          </cell>
          <cell r="C1099">
            <v>1051</v>
          </cell>
          <cell r="D1099">
            <v>0</v>
          </cell>
          <cell r="E1099">
            <v>0</v>
          </cell>
        </row>
        <row r="1100">
          <cell r="B1100" t="str">
            <v>FactSet</v>
          </cell>
          <cell r="C1100">
            <v>1052</v>
          </cell>
          <cell r="D1100">
            <v>0</v>
          </cell>
          <cell r="E1100">
            <v>0</v>
          </cell>
        </row>
        <row r="1101">
          <cell r="B1101" t="str">
            <v>FactSet</v>
          </cell>
          <cell r="C1101">
            <v>1053</v>
          </cell>
          <cell r="D1101">
            <v>0</v>
          </cell>
          <cell r="E1101">
            <v>0</v>
          </cell>
        </row>
        <row r="1102">
          <cell r="B1102" t="str">
            <v>FactSet</v>
          </cell>
          <cell r="C1102">
            <v>1054</v>
          </cell>
          <cell r="D1102">
            <v>0</v>
          </cell>
          <cell r="E1102">
            <v>0</v>
          </cell>
        </row>
        <row r="1103">
          <cell r="B1103" t="str">
            <v>FactSet</v>
          </cell>
          <cell r="C1103">
            <v>1055</v>
          </cell>
          <cell r="D1103">
            <v>0</v>
          </cell>
          <cell r="E1103">
            <v>0</v>
          </cell>
        </row>
        <row r="1104">
          <cell r="B1104" t="str">
            <v>FactSet</v>
          </cell>
          <cell r="C1104">
            <v>1056</v>
          </cell>
          <cell r="D1104">
            <v>0</v>
          </cell>
          <cell r="E1104">
            <v>0</v>
          </cell>
        </row>
        <row r="1105">
          <cell r="B1105" t="str">
            <v>FactSet</v>
          </cell>
          <cell r="C1105">
            <v>1057</v>
          </cell>
          <cell r="D1105">
            <v>0</v>
          </cell>
          <cell r="E1105">
            <v>0</v>
          </cell>
        </row>
        <row r="1106">
          <cell r="B1106" t="str">
            <v>FactSet</v>
          </cell>
          <cell r="C1106">
            <v>1058</v>
          </cell>
          <cell r="D1106">
            <v>0</v>
          </cell>
          <cell r="E1106">
            <v>0</v>
          </cell>
        </row>
        <row r="1107">
          <cell r="B1107" t="str">
            <v>FactSet</v>
          </cell>
          <cell r="C1107">
            <v>1059</v>
          </cell>
          <cell r="D1107">
            <v>0</v>
          </cell>
          <cell r="E1107">
            <v>0</v>
          </cell>
        </row>
        <row r="1108">
          <cell r="B1108" t="str">
            <v>FactSet</v>
          </cell>
          <cell r="C1108">
            <v>1060</v>
          </cell>
          <cell r="D1108">
            <v>0</v>
          </cell>
          <cell r="E1108">
            <v>0</v>
          </cell>
        </row>
        <row r="1109">
          <cell r="B1109" t="str">
            <v>FactSet</v>
          </cell>
          <cell r="C1109">
            <v>1061</v>
          </cell>
          <cell r="D1109">
            <v>0</v>
          </cell>
          <cell r="E1109">
            <v>0</v>
          </cell>
        </row>
        <row r="1110">
          <cell r="B1110" t="str">
            <v>FactSet</v>
          </cell>
          <cell r="C1110">
            <v>1062</v>
          </cell>
          <cell r="D1110">
            <v>0</v>
          </cell>
          <cell r="E1110">
            <v>0</v>
          </cell>
        </row>
        <row r="1111">
          <cell r="B1111" t="str">
            <v>FactSet</v>
          </cell>
          <cell r="C1111">
            <v>1063</v>
          </cell>
          <cell r="D1111">
            <v>0</v>
          </cell>
          <cell r="E1111">
            <v>0</v>
          </cell>
        </row>
        <row r="1112">
          <cell r="B1112" t="str">
            <v>FactSet</v>
          </cell>
          <cell r="C1112">
            <v>1064</v>
          </cell>
          <cell r="D1112">
            <v>0</v>
          </cell>
          <cell r="E1112">
            <v>0</v>
          </cell>
        </row>
        <row r="1113">
          <cell r="B1113" t="str">
            <v>FactSet</v>
          </cell>
          <cell r="C1113">
            <v>1065</v>
          </cell>
          <cell r="D1113">
            <v>0</v>
          </cell>
          <cell r="E1113">
            <v>0</v>
          </cell>
        </row>
        <row r="1114">
          <cell r="B1114" t="str">
            <v>FactSet</v>
          </cell>
          <cell r="C1114">
            <v>1066</v>
          </cell>
          <cell r="D1114">
            <v>0</v>
          </cell>
          <cell r="E1114">
            <v>0</v>
          </cell>
        </row>
        <row r="1115">
          <cell r="B1115" t="str">
            <v>FactSet</v>
          </cell>
          <cell r="C1115">
            <v>1067</v>
          </cell>
          <cell r="D1115">
            <v>0</v>
          </cell>
          <cell r="E1115">
            <v>0</v>
          </cell>
        </row>
        <row r="1116">
          <cell r="B1116" t="str">
            <v>FactSet</v>
          </cell>
          <cell r="C1116">
            <v>1068</v>
          </cell>
          <cell r="D1116">
            <v>0</v>
          </cell>
          <cell r="E1116">
            <v>0</v>
          </cell>
        </row>
        <row r="1117">
          <cell r="B1117" t="str">
            <v>FactSet</v>
          </cell>
          <cell r="C1117">
            <v>1069</v>
          </cell>
          <cell r="D1117">
            <v>0</v>
          </cell>
          <cell r="E1117">
            <v>0</v>
          </cell>
        </row>
        <row r="1118">
          <cell r="B1118" t="str">
            <v>FactSet</v>
          </cell>
          <cell r="C1118">
            <v>1070</v>
          </cell>
          <cell r="D1118">
            <v>0</v>
          </cell>
          <cell r="E1118">
            <v>0</v>
          </cell>
        </row>
        <row r="1119">
          <cell r="B1119" t="str">
            <v>FactSet</v>
          </cell>
          <cell r="C1119">
            <v>1071</v>
          </cell>
          <cell r="D1119">
            <v>0</v>
          </cell>
          <cell r="E1119">
            <v>0</v>
          </cell>
        </row>
        <row r="1120">
          <cell r="B1120" t="str">
            <v>FactSet</v>
          </cell>
          <cell r="C1120">
            <v>1072</v>
          </cell>
          <cell r="D1120">
            <v>0</v>
          </cell>
          <cell r="E1120">
            <v>0</v>
          </cell>
        </row>
        <row r="1121">
          <cell r="B1121" t="str">
            <v>FactSet</v>
          </cell>
          <cell r="C1121">
            <v>1073</v>
          </cell>
          <cell r="D1121">
            <v>0</v>
          </cell>
          <cell r="E1121">
            <v>0</v>
          </cell>
        </row>
        <row r="1122">
          <cell r="B1122" t="str">
            <v>FactSet</v>
          </cell>
          <cell r="C1122">
            <v>1074</v>
          </cell>
          <cell r="D1122">
            <v>0</v>
          </cell>
          <cell r="E1122">
            <v>0</v>
          </cell>
        </row>
        <row r="1123">
          <cell r="B1123" t="str">
            <v>FactSet</v>
          </cell>
          <cell r="C1123">
            <v>1075</v>
          </cell>
          <cell r="D1123">
            <v>0</v>
          </cell>
          <cell r="E1123">
            <v>0</v>
          </cell>
        </row>
        <row r="1124">
          <cell r="B1124" t="str">
            <v>FactSet</v>
          </cell>
          <cell r="C1124">
            <v>1076</v>
          </cell>
          <cell r="D1124">
            <v>0</v>
          </cell>
          <cell r="E1124">
            <v>0</v>
          </cell>
        </row>
        <row r="1125">
          <cell r="B1125" t="str">
            <v>FactSet</v>
          </cell>
          <cell r="C1125">
            <v>1077</v>
          </cell>
          <cell r="D1125">
            <v>0</v>
          </cell>
          <cell r="E1125">
            <v>0</v>
          </cell>
        </row>
        <row r="1126">
          <cell r="B1126" t="str">
            <v>FactSet</v>
          </cell>
          <cell r="C1126">
            <v>1078</v>
          </cell>
          <cell r="D1126">
            <v>0</v>
          </cell>
          <cell r="E1126">
            <v>0</v>
          </cell>
        </row>
        <row r="1127">
          <cell r="B1127" t="str">
            <v>FactSet</v>
          </cell>
          <cell r="C1127">
            <v>1079</v>
          </cell>
          <cell r="D1127">
            <v>0</v>
          </cell>
          <cell r="E1127">
            <v>0</v>
          </cell>
        </row>
        <row r="1128">
          <cell r="B1128" t="str">
            <v>FactSet</v>
          </cell>
          <cell r="C1128">
            <v>1080</v>
          </cell>
          <cell r="D1128">
            <v>0</v>
          </cell>
          <cell r="E1128">
            <v>0</v>
          </cell>
        </row>
        <row r="1129">
          <cell r="B1129" t="str">
            <v>FactSet</v>
          </cell>
          <cell r="C1129">
            <v>1081</v>
          </cell>
          <cell r="D1129">
            <v>0</v>
          </cell>
          <cell r="E1129">
            <v>0</v>
          </cell>
        </row>
        <row r="1130">
          <cell r="B1130" t="str">
            <v>FactSet</v>
          </cell>
          <cell r="C1130">
            <v>1082</v>
          </cell>
          <cell r="D1130">
            <v>0</v>
          </cell>
          <cell r="E1130">
            <v>0</v>
          </cell>
        </row>
        <row r="1131">
          <cell r="B1131" t="str">
            <v>FactSet</v>
          </cell>
          <cell r="C1131">
            <v>1083</v>
          </cell>
          <cell r="D1131">
            <v>0</v>
          </cell>
          <cell r="E1131">
            <v>0</v>
          </cell>
        </row>
        <row r="1132">
          <cell r="B1132" t="str">
            <v>FactSet</v>
          </cell>
          <cell r="C1132">
            <v>1084</v>
          </cell>
          <cell r="D1132">
            <v>0</v>
          </cell>
          <cell r="E1132">
            <v>0</v>
          </cell>
        </row>
        <row r="1133">
          <cell r="B1133" t="str">
            <v>FactSet</v>
          </cell>
          <cell r="C1133">
            <v>1085</v>
          </cell>
          <cell r="D1133">
            <v>0</v>
          </cell>
          <cell r="E1133">
            <v>0</v>
          </cell>
        </row>
        <row r="1134">
          <cell r="B1134" t="str">
            <v>FactSet</v>
          </cell>
          <cell r="C1134">
            <v>1086</v>
          </cell>
          <cell r="D1134">
            <v>0</v>
          </cell>
          <cell r="E1134">
            <v>0</v>
          </cell>
        </row>
        <row r="1135">
          <cell r="B1135" t="str">
            <v>FactSet</v>
          </cell>
          <cell r="C1135">
            <v>1087</v>
          </cell>
          <cell r="D1135">
            <v>0</v>
          </cell>
          <cell r="E1135">
            <v>0</v>
          </cell>
        </row>
        <row r="1136">
          <cell r="B1136" t="str">
            <v>FactSet</v>
          </cell>
          <cell r="C1136">
            <v>1088</v>
          </cell>
          <cell r="D1136">
            <v>0</v>
          </cell>
          <cell r="E1136">
            <v>0</v>
          </cell>
        </row>
        <row r="1137">
          <cell r="B1137" t="str">
            <v>FactSet</v>
          </cell>
          <cell r="C1137">
            <v>1089</v>
          </cell>
          <cell r="D1137">
            <v>0</v>
          </cell>
          <cell r="E1137">
            <v>0</v>
          </cell>
        </row>
        <row r="1138">
          <cell r="B1138" t="str">
            <v>FactSet</v>
          </cell>
          <cell r="C1138">
            <v>1090</v>
          </cell>
          <cell r="D1138">
            <v>0</v>
          </cell>
          <cell r="E1138">
            <v>0</v>
          </cell>
        </row>
        <row r="1139">
          <cell r="B1139" t="str">
            <v>FactSet</v>
          </cell>
          <cell r="C1139">
            <v>1091</v>
          </cell>
          <cell r="D1139">
            <v>0</v>
          </cell>
          <cell r="E1139">
            <v>0</v>
          </cell>
        </row>
        <row r="1140">
          <cell r="B1140" t="str">
            <v>FactSet</v>
          </cell>
          <cell r="C1140">
            <v>1092</v>
          </cell>
          <cell r="D1140">
            <v>0</v>
          </cell>
          <cell r="E1140">
            <v>0</v>
          </cell>
        </row>
        <row r="1141">
          <cell r="B1141" t="str">
            <v>FactSet</v>
          </cell>
          <cell r="C1141">
            <v>1093</v>
          </cell>
          <cell r="D1141">
            <v>0</v>
          </cell>
          <cell r="E1141">
            <v>0</v>
          </cell>
        </row>
        <row r="1142">
          <cell r="B1142" t="str">
            <v>FactSet</v>
          </cell>
          <cell r="C1142">
            <v>1094</v>
          </cell>
          <cell r="D1142">
            <v>0</v>
          </cell>
          <cell r="E1142">
            <v>0</v>
          </cell>
        </row>
        <row r="1143">
          <cell r="B1143" t="str">
            <v>FactSet</v>
          </cell>
          <cell r="C1143">
            <v>1095</v>
          </cell>
          <cell r="D1143">
            <v>0</v>
          </cell>
          <cell r="E1143">
            <v>0</v>
          </cell>
        </row>
        <row r="1144">
          <cell r="B1144" t="str">
            <v>FactSet</v>
          </cell>
          <cell r="C1144">
            <v>1096</v>
          </cell>
          <cell r="D1144">
            <v>0</v>
          </cell>
          <cell r="E1144">
            <v>0</v>
          </cell>
        </row>
        <row r="1145">
          <cell r="B1145" t="str">
            <v>FactSet</v>
          </cell>
          <cell r="C1145">
            <v>1097</v>
          </cell>
          <cell r="D1145">
            <v>0</v>
          </cell>
          <cell r="E1145">
            <v>0</v>
          </cell>
        </row>
        <row r="1146">
          <cell r="B1146" t="str">
            <v>FactSet</v>
          </cell>
          <cell r="C1146">
            <v>1098</v>
          </cell>
          <cell r="D1146">
            <v>0</v>
          </cell>
          <cell r="E1146">
            <v>0</v>
          </cell>
        </row>
        <row r="1147">
          <cell r="B1147" t="str">
            <v>FactSet</v>
          </cell>
          <cell r="C1147">
            <v>1099</v>
          </cell>
          <cell r="D1147">
            <v>0</v>
          </cell>
          <cell r="E1147">
            <v>0</v>
          </cell>
        </row>
        <row r="1148">
          <cell r="B1148" t="str">
            <v>FactSet</v>
          </cell>
          <cell r="C1148">
            <v>1100</v>
          </cell>
          <cell r="D1148">
            <v>0</v>
          </cell>
          <cell r="E1148">
            <v>0</v>
          </cell>
        </row>
        <row r="1149">
          <cell r="B1149" t="str">
            <v>FactSet</v>
          </cell>
          <cell r="C1149">
            <v>1101</v>
          </cell>
          <cell r="D1149">
            <v>0</v>
          </cell>
          <cell r="E1149">
            <v>0</v>
          </cell>
        </row>
        <row r="1150">
          <cell r="B1150" t="str">
            <v>FactSet</v>
          </cell>
          <cell r="C1150">
            <v>1102</v>
          </cell>
          <cell r="D1150">
            <v>0</v>
          </cell>
          <cell r="E1150">
            <v>0</v>
          </cell>
        </row>
        <row r="1151">
          <cell r="B1151" t="str">
            <v>FactSet</v>
          </cell>
          <cell r="C1151">
            <v>1103</v>
          </cell>
          <cell r="D1151">
            <v>0</v>
          </cell>
          <cell r="E1151">
            <v>0</v>
          </cell>
        </row>
        <row r="1152">
          <cell r="B1152" t="str">
            <v>FactSet</v>
          </cell>
          <cell r="C1152">
            <v>1104</v>
          </cell>
          <cell r="D1152">
            <v>0</v>
          </cell>
          <cell r="E1152">
            <v>0</v>
          </cell>
        </row>
        <row r="1153">
          <cell r="B1153" t="str">
            <v>FactSet</v>
          </cell>
          <cell r="C1153">
            <v>1105</v>
          </cell>
          <cell r="D1153">
            <v>0</v>
          </cell>
          <cell r="E1153">
            <v>0</v>
          </cell>
        </row>
        <row r="1154">
          <cell r="B1154" t="str">
            <v>FactSet</v>
          </cell>
          <cell r="C1154">
            <v>1106</v>
          </cell>
          <cell r="D1154">
            <v>0</v>
          </cell>
          <cell r="E1154">
            <v>0</v>
          </cell>
        </row>
        <row r="1155">
          <cell r="B1155" t="str">
            <v>FactSet</v>
          </cell>
          <cell r="C1155">
            <v>1107</v>
          </cell>
          <cell r="D1155">
            <v>0</v>
          </cell>
          <cell r="E1155">
            <v>0</v>
          </cell>
        </row>
        <row r="1156">
          <cell r="B1156" t="str">
            <v>FactSet</v>
          </cell>
          <cell r="C1156">
            <v>1108</v>
          </cell>
          <cell r="D1156">
            <v>0</v>
          </cell>
          <cell r="E1156">
            <v>0</v>
          </cell>
        </row>
        <row r="1157">
          <cell r="B1157" t="str">
            <v>FactSet</v>
          </cell>
          <cell r="C1157">
            <v>1109</v>
          </cell>
          <cell r="D1157">
            <v>0</v>
          </cell>
          <cell r="E1157">
            <v>0</v>
          </cell>
        </row>
        <row r="1158">
          <cell r="B1158" t="str">
            <v>FactSet</v>
          </cell>
          <cell r="C1158">
            <v>1110</v>
          </cell>
          <cell r="D1158">
            <v>0</v>
          </cell>
          <cell r="E1158">
            <v>0</v>
          </cell>
        </row>
        <row r="1159">
          <cell r="B1159" t="str">
            <v>FactSet</v>
          </cell>
          <cell r="C1159">
            <v>1111</v>
          </cell>
          <cell r="D1159">
            <v>0</v>
          </cell>
          <cell r="E1159">
            <v>0</v>
          </cell>
        </row>
        <row r="1160">
          <cell r="B1160" t="str">
            <v>FactSet</v>
          </cell>
          <cell r="C1160">
            <v>1112</v>
          </cell>
          <cell r="D1160">
            <v>0</v>
          </cell>
          <cell r="E1160">
            <v>0</v>
          </cell>
        </row>
        <row r="1161">
          <cell r="B1161" t="str">
            <v>FactSet</v>
          </cell>
          <cell r="C1161">
            <v>1113</v>
          </cell>
          <cell r="D1161">
            <v>0</v>
          </cell>
          <cell r="E1161">
            <v>0</v>
          </cell>
        </row>
        <row r="1162">
          <cell r="B1162" t="str">
            <v>FactSet</v>
          </cell>
          <cell r="C1162">
            <v>1114</v>
          </cell>
          <cell r="D1162">
            <v>0</v>
          </cell>
          <cell r="E1162">
            <v>0</v>
          </cell>
        </row>
        <row r="1163">
          <cell r="B1163" t="str">
            <v>FactSet</v>
          </cell>
          <cell r="C1163">
            <v>1115</v>
          </cell>
          <cell r="D1163">
            <v>0</v>
          </cell>
          <cell r="E1163">
            <v>0</v>
          </cell>
        </row>
        <row r="1164">
          <cell r="B1164" t="str">
            <v>FactSet</v>
          </cell>
          <cell r="C1164">
            <v>1116</v>
          </cell>
          <cell r="D1164">
            <v>0</v>
          </cell>
          <cell r="E1164">
            <v>0</v>
          </cell>
        </row>
        <row r="1165">
          <cell r="B1165" t="str">
            <v>FactSet</v>
          </cell>
          <cell r="C1165">
            <v>1117</v>
          </cell>
          <cell r="D1165">
            <v>0</v>
          </cell>
          <cell r="E1165">
            <v>0</v>
          </cell>
        </row>
        <row r="1166">
          <cell r="B1166" t="str">
            <v>FactSet</v>
          </cell>
          <cell r="C1166">
            <v>1118</v>
          </cell>
          <cell r="D1166">
            <v>0</v>
          </cell>
          <cell r="E1166">
            <v>0</v>
          </cell>
        </row>
        <row r="1167">
          <cell r="B1167" t="str">
            <v>FactSet</v>
          </cell>
          <cell r="C1167">
            <v>1119</v>
          </cell>
          <cell r="D1167">
            <v>0</v>
          </cell>
          <cell r="E1167">
            <v>0</v>
          </cell>
        </row>
        <row r="1168">
          <cell r="B1168" t="str">
            <v>FactSet</v>
          </cell>
          <cell r="C1168">
            <v>1120</v>
          </cell>
          <cell r="D1168">
            <v>0</v>
          </cell>
          <cell r="E1168">
            <v>0</v>
          </cell>
        </row>
        <row r="1169">
          <cell r="B1169" t="str">
            <v>FactSet</v>
          </cell>
          <cell r="C1169">
            <v>1121</v>
          </cell>
          <cell r="D1169">
            <v>0</v>
          </cell>
          <cell r="E1169">
            <v>0</v>
          </cell>
        </row>
        <row r="1170">
          <cell r="B1170" t="str">
            <v>FactSet</v>
          </cell>
          <cell r="C1170">
            <v>1122</v>
          </cell>
          <cell r="D1170">
            <v>0</v>
          </cell>
          <cell r="E1170">
            <v>0</v>
          </cell>
        </row>
        <row r="1171">
          <cell r="B1171" t="str">
            <v>FactSet</v>
          </cell>
          <cell r="C1171">
            <v>1123</v>
          </cell>
          <cell r="D1171">
            <v>0</v>
          </cell>
          <cell r="E1171">
            <v>0</v>
          </cell>
        </row>
        <row r="1172">
          <cell r="B1172" t="str">
            <v>FactSet</v>
          </cell>
          <cell r="C1172">
            <v>1124</v>
          </cell>
          <cell r="D1172">
            <v>0</v>
          </cell>
          <cell r="E1172">
            <v>0</v>
          </cell>
        </row>
        <row r="1173">
          <cell r="B1173" t="str">
            <v>FactSet</v>
          </cell>
          <cell r="C1173">
            <v>1125</v>
          </cell>
          <cell r="D1173">
            <v>0</v>
          </cell>
          <cell r="E1173">
            <v>0</v>
          </cell>
        </row>
        <row r="1174">
          <cell r="B1174" t="str">
            <v>FactSet</v>
          </cell>
          <cell r="C1174">
            <v>1126</v>
          </cell>
          <cell r="D1174">
            <v>0</v>
          </cell>
          <cell r="E1174">
            <v>0</v>
          </cell>
        </row>
        <row r="1175">
          <cell r="B1175" t="str">
            <v>FactSet</v>
          </cell>
          <cell r="C1175">
            <v>1127</v>
          </cell>
          <cell r="D1175">
            <v>0</v>
          </cell>
          <cell r="E1175">
            <v>0</v>
          </cell>
        </row>
        <row r="1176">
          <cell r="B1176" t="str">
            <v>FactSet</v>
          </cell>
          <cell r="C1176">
            <v>1128</v>
          </cell>
          <cell r="D1176">
            <v>0</v>
          </cell>
          <cell r="E1176">
            <v>0</v>
          </cell>
        </row>
        <row r="1177">
          <cell r="B1177" t="str">
            <v>FactSet</v>
          </cell>
          <cell r="C1177">
            <v>1129</v>
          </cell>
          <cell r="D1177">
            <v>0</v>
          </cell>
          <cell r="E1177">
            <v>0</v>
          </cell>
        </row>
        <row r="1178">
          <cell r="B1178" t="str">
            <v>FactSet</v>
          </cell>
          <cell r="C1178">
            <v>1130</v>
          </cell>
          <cell r="D1178">
            <v>0</v>
          </cell>
          <cell r="E1178">
            <v>0</v>
          </cell>
        </row>
        <row r="1179">
          <cell r="B1179" t="str">
            <v>FactSet</v>
          </cell>
          <cell r="C1179">
            <v>1131</v>
          </cell>
          <cell r="D1179">
            <v>0</v>
          </cell>
          <cell r="E1179">
            <v>0</v>
          </cell>
        </row>
        <row r="1180">
          <cell r="B1180" t="str">
            <v>FactSet</v>
          </cell>
          <cell r="C1180">
            <v>1132</v>
          </cell>
          <cell r="D1180">
            <v>0</v>
          </cell>
          <cell r="E1180">
            <v>0</v>
          </cell>
        </row>
        <row r="1181">
          <cell r="B1181" t="str">
            <v>FactSet</v>
          </cell>
          <cell r="C1181">
            <v>1133</v>
          </cell>
          <cell r="D1181">
            <v>0</v>
          </cell>
          <cell r="E1181">
            <v>0</v>
          </cell>
        </row>
        <row r="1182">
          <cell r="B1182" t="str">
            <v>FactSet</v>
          </cell>
          <cell r="C1182">
            <v>1134</v>
          </cell>
          <cell r="D1182">
            <v>0</v>
          </cell>
          <cell r="E1182">
            <v>0</v>
          </cell>
        </row>
        <row r="1183">
          <cell r="B1183" t="str">
            <v>FactSet</v>
          </cell>
          <cell r="C1183">
            <v>1135</v>
          </cell>
          <cell r="D1183">
            <v>0</v>
          </cell>
          <cell r="E1183">
            <v>0</v>
          </cell>
        </row>
        <row r="1184">
          <cell r="B1184" t="str">
            <v>FactSet</v>
          </cell>
          <cell r="C1184">
            <v>1136</v>
          </cell>
          <cell r="D1184">
            <v>0</v>
          </cell>
          <cell r="E1184">
            <v>0</v>
          </cell>
        </row>
        <row r="1185">
          <cell r="B1185" t="str">
            <v>FactSet</v>
          </cell>
          <cell r="C1185">
            <v>1137</v>
          </cell>
          <cell r="D1185">
            <v>0</v>
          </cell>
          <cell r="E1185">
            <v>0</v>
          </cell>
        </row>
        <row r="1186">
          <cell r="B1186" t="str">
            <v>FactSet</v>
          </cell>
          <cell r="C1186">
            <v>1138</v>
          </cell>
          <cell r="D1186">
            <v>0</v>
          </cell>
          <cell r="E1186">
            <v>0</v>
          </cell>
        </row>
        <row r="1187">
          <cell r="B1187" t="str">
            <v>FactSet</v>
          </cell>
          <cell r="C1187">
            <v>1139</v>
          </cell>
          <cell r="D1187">
            <v>0</v>
          </cell>
          <cell r="E1187">
            <v>0</v>
          </cell>
        </row>
        <row r="1188">
          <cell r="B1188" t="str">
            <v>FactSet</v>
          </cell>
          <cell r="C1188">
            <v>1140</v>
          </cell>
          <cell r="D1188">
            <v>0</v>
          </cell>
          <cell r="E1188">
            <v>0</v>
          </cell>
        </row>
        <row r="1189">
          <cell r="B1189" t="str">
            <v>FactSet</v>
          </cell>
          <cell r="C1189">
            <v>1141</v>
          </cell>
          <cell r="D1189">
            <v>0</v>
          </cell>
          <cell r="E1189">
            <v>0</v>
          </cell>
        </row>
        <row r="1190">
          <cell r="B1190" t="str">
            <v>FactSet</v>
          </cell>
          <cell r="C1190">
            <v>1142</v>
          </cell>
          <cell r="D1190">
            <v>0</v>
          </cell>
          <cell r="E1190">
            <v>0</v>
          </cell>
        </row>
        <row r="1191">
          <cell r="B1191" t="str">
            <v>FactSet</v>
          </cell>
          <cell r="C1191">
            <v>1143</v>
          </cell>
          <cell r="D1191">
            <v>0</v>
          </cell>
          <cell r="E1191">
            <v>0</v>
          </cell>
        </row>
        <row r="1192">
          <cell r="B1192" t="str">
            <v>FactSet</v>
          </cell>
          <cell r="C1192">
            <v>1144</v>
          </cell>
          <cell r="D1192">
            <v>0</v>
          </cell>
          <cell r="E1192">
            <v>0</v>
          </cell>
        </row>
        <row r="1193">
          <cell r="B1193" t="str">
            <v>FactSet</v>
          </cell>
          <cell r="C1193">
            <v>1145</v>
          </cell>
          <cell r="D1193">
            <v>0</v>
          </cell>
          <cell r="E1193">
            <v>0</v>
          </cell>
        </row>
        <row r="1194">
          <cell r="B1194" t="str">
            <v>FactSet</v>
          </cell>
          <cell r="C1194">
            <v>1146</v>
          </cell>
          <cell r="D1194">
            <v>0</v>
          </cell>
          <cell r="E1194">
            <v>0</v>
          </cell>
        </row>
        <row r="1195">
          <cell r="B1195" t="str">
            <v>FactSet</v>
          </cell>
          <cell r="C1195">
            <v>1147</v>
          </cell>
          <cell r="D1195">
            <v>0</v>
          </cell>
          <cell r="E1195">
            <v>0</v>
          </cell>
        </row>
        <row r="1196">
          <cell r="B1196" t="str">
            <v>FactSet</v>
          </cell>
          <cell r="C1196">
            <v>1148</v>
          </cell>
          <cell r="D1196">
            <v>0</v>
          </cell>
          <cell r="E1196">
            <v>0</v>
          </cell>
        </row>
        <row r="1197">
          <cell r="B1197" t="str">
            <v>FactSet</v>
          </cell>
          <cell r="C1197">
            <v>1149</v>
          </cell>
          <cell r="D1197">
            <v>0</v>
          </cell>
          <cell r="E1197">
            <v>0</v>
          </cell>
        </row>
        <row r="1198">
          <cell r="B1198" t="str">
            <v>FactSet</v>
          </cell>
          <cell r="C1198">
            <v>1150</v>
          </cell>
          <cell r="D1198">
            <v>0</v>
          </cell>
          <cell r="E1198">
            <v>0</v>
          </cell>
        </row>
        <row r="1199">
          <cell r="B1199" t="str">
            <v>FactSet</v>
          </cell>
          <cell r="C1199">
            <v>1151</v>
          </cell>
          <cell r="D1199">
            <v>0</v>
          </cell>
          <cell r="E1199">
            <v>0</v>
          </cell>
        </row>
        <row r="1200">
          <cell r="B1200" t="str">
            <v>FactSet</v>
          </cell>
          <cell r="C1200">
            <v>1152</v>
          </cell>
          <cell r="D1200">
            <v>0</v>
          </cell>
          <cell r="E1200">
            <v>0</v>
          </cell>
        </row>
        <row r="1201">
          <cell r="B1201" t="str">
            <v>FactSet</v>
          </cell>
          <cell r="C1201">
            <v>1153</v>
          </cell>
          <cell r="D1201">
            <v>0</v>
          </cell>
          <cell r="E1201">
            <v>0</v>
          </cell>
        </row>
        <row r="1202">
          <cell r="B1202" t="str">
            <v>FactSet</v>
          </cell>
          <cell r="C1202">
            <v>1154</v>
          </cell>
          <cell r="D1202">
            <v>0</v>
          </cell>
          <cell r="E1202">
            <v>0</v>
          </cell>
        </row>
        <row r="1203">
          <cell r="B1203" t="str">
            <v>FactSet</v>
          </cell>
          <cell r="C1203">
            <v>1155</v>
          </cell>
          <cell r="D1203">
            <v>0</v>
          </cell>
          <cell r="E1203">
            <v>0</v>
          </cell>
        </row>
        <row r="1204">
          <cell r="B1204" t="str">
            <v>FactSet</v>
          </cell>
          <cell r="C1204">
            <v>1156</v>
          </cell>
          <cell r="D1204">
            <v>0</v>
          </cell>
          <cell r="E1204">
            <v>0</v>
          </cell>
        </row>
        <row r="1205">
          <cell r="B1205" t="str">
            <v>FactSet</v>
          </cell>
          <cell r="C1205">
            <v>1157</v>
          </cell>
          <cell r="D1205">
            <v>0</v>
          </cell>
          <cell r="E1205">
            <v>0</v>
          </cell>
        </row>
        <row r="1206">
          <cell r="B1206" t="str">
            <v>FactSet</v>
          </cell>
          <cell r="C1206">
            <v>1158</v>
          </cell>
          <cell r="D1206">
            <v>0</v>
          </cell>
          <cell r="E1206">
            <v>0</v>
          </cell>
        </row>
        <row r="1207">
          <cell r="B1207" t="str">
            <v>FactSet</v>
          </cell>
          <cell r="C1207">
            <v>1159</v>
          </cell>
          <cell r="D1207">
            <v>0</v>
          </cell>
          <cell r="E1207">
            <v>0</v>
          </cell>
        </row>
        <row r="1208">
          <cell r="B1208" t="str">
            <v>FactSet</v>
          </cell>
          <cell r="C1208">
            <v>1160</v>
          </cell>
          <cell r="D1208">
            <v>0</v>
          </cell>
          <cell r="E1208">
            <v>0</v>
          </cell>
        </row>
        <row r="1209">
          <cell r="B1209" t="str">
            <v>FactSet</v>
          </cell>
          <cell r="C1209">
            <v>1161</v>
          </cell>
          <cell r="D1209">
            <v>0</v>
          </cell>
          <cell r="E1209">
            <v>0</v>
          </cell>
        </row>
        <row r="1210">
          <cell r="B1210" t="str">
            <v>FactSet</v>
          </cell>
          <cell r="C1210">
            <v>1162</v>
          </cell>
          <cell r="D1210">
            <v>0</v>
          </cell>
          <cell r="E1210">
            <v>0</v>
          </cell>
        </row>
        <row r="1211">
          <cell r="B1211" t="str">
            <v>FactSet</v>
          </cell>
          <cell r="C1211">
            <v>1163</v>
          </cell>
          <cell r="D1211">
            <v>0</v>
          </cell>
          <cell r="E1211">
            <v>0</v>
          </cell>
        </row>
        <row r="1212">
          <cell r="B1212" t="str">
            <v>FactSet</v>
          </cell>
          <cell r="C1212">
            <v>1164</v>
          </cell>
          <cell r="D1212">
            <v>0</v>
          </cell>
          <cell r="E1212">
            <v>0</v>
          </cell>
        </row>
        <row r="1213">
          <cell r="B1213" t="str">
            <v>FactSet</v>
          </cell>
          <cell r="C1213">
            <v>1165</v>
          </cell>
          <cell r="D1213">
            <v>0</v>
          </cell>
          <cell r="E1213">
            <v>0</v>
          </cell>
        </row>
        <row r="1214">
          <cell r="B1214" t="str">
            <v>FactSet</v>
          </cell>
          <cell r="C1214">
            <v>1166</v>
          </cell>
          <cell r="D1214">
            <v>0</v>
          </cell>
          <cell r="E1214">
            <v>0</v>
          </cell>
        </row>
        <row r="1215">
          <cell r="B1215" t="str">
            <v>FactSet</v>
          </cell>
          <cell r="C1215">
            <v>1167</v>
          </cell>
          <cell r="D1215">
            <v>0</v>
          </cell>
          <cell r="E1215">
            <v>0</v>
          </cell>
        </row>
        <row r="1216">
          <cell r="B1216" t="str">
            <v>FactSet</v>
          </cell>
          <cell r="C1216">
            <v>1168</v>
          </cell>
          <cell r="D1216">
            <v>0</v>
          </cell>
          <cell r="E1216">
            <v>0</v>
          </cell>
        </row>
        <row r="1217">
          <cell r="B1217" t="str">
            <v>FactSet</v>
          </cell>
          <cell r="C1217">
            <v>1169</v>
          </cell>
          <cell r="D1217">
            <v>0</v>
          </cell>
          <cell r="E1217">
            <v>0</v>
          </cell>
        </row>
        <row r="1218">
          <cell r="B1218" t="str">
            <v>FactSet</v>
          </cell>
          <cell r="C1218">
            <v>1170</v>
          </cell>
          <cell r="D1218">
            <v>0</v>
          </cell>
          <cell r="E1218">
            <v>0</v>
          </cell>
        </row>
        <row r="1219">
          <cell r="B1219" t="str">
            <v>FactSet</v>
          </cell>
          <cell r="C1219">
            <v>1171</v>
          </cell>
          <cell r="D1219">
            <v>0</v>
          </cell>
          <cell r="E1219">
            <v>0</v>
          </cell>
        </row>
        <row r="1220">
          <cell r="B1220" t="str">
            <v>FactSet</v>
          </cell>
          <cell r="C1220">
            <v>1172</v>
          </cell>
          <cell r="D1220">
            <v>0</v>
          </cell>
          <cell r="E1220">
            <v>0</v>
          </cell>
        </row>
        <row r="1221">
          <cell r="B1221" t="str">
            <v>FactSet</v>
          </cell>
          <cell r="C1221">
            <v>1173</v>
          </cell>
          <cell r="D1221">
            <v>0</v>
          </cell>
          <cell r="E1221">
            <v>0</v>
          </cell>
        </row>
        <row r="1222">
          <cell r="B1222" t="str">
            <v>FactSet</v>
          </cell>
          <cell r="C1222">
            <v>1174</v>
          </cell>
          <cell r="D1222">
            <v>0</v>
          </cell>
          <cell r="E1222">
            <v>0</v>
          </cell>
        </row>
        <row r="1223">
          <cell r="B1223" t="str">
            <v>FactSet</v>
          </cell>
          <cell r="C1223">
            <v>1175</v>
          </cell>
          <cell r="D1223">
            <v>0</v>
          </cell>
          <cell r="E1223">
            <v>0</v>
          </cell>
        </row>
        <row r="1224">
          <cell r="B1224" t="str">
            <v>FactSet</v>
          </cell>
          <cell r="C1224">
            <v>1176</v>
          </cell>
          <cell r="D1224">
            <v>0</v>
          </cell>
          <cell r="E1224">
            <v>0</v>
          </cell>
        </row>
        <row r="1225">
          <cell r="B1225" t="str">
            <v>FactSet</v>
          </cell>
          <cell r="C1225">
            <v>1177</v>
          </cell>
          <cell r="D1225">
            <v>0</v>
          </cell>
          <cell r="E1225">
            <v>0</v>
          </cell>
        </row>
        <row r="1226">
          <cell r="B1226" t="str">
            <v>FactSet</v>
          </cell>
          <cell r="C1226">
            <v>1178</v>
          </cell>
          <cell r="D1226">
            <v>0</v>
          </cell>
          <cell r="E1226">
            <v>0</v>
          </cell>
        </row>
        <row r="1227">
          <cell r="B1227" t="str">
            <v>FactSet</v>
          </cell>
          <cell r="C1227">
            <v>1179</v>
          </cell>
          <cell r="D1227">
            <v>0</v>
          </cell>
          <cell r="E1227">
            <v>0</v>
          </cell>
        </row>
        <row r="1228">
          <cell r="B1228" t="str">
            <v>FactSet</v>
          </cell>
          <cell r="C1228">
            <v>1180</v>
          </cell>
          <cell r="D1228">
            <v>0</v>
          </cell>
          <cell r="E1228">
            <v>0</v>
          </cell>
        </row>
        <row r="1229">
          <cell r="B1229" t="str">
            <v>FactSet</v>
          </cell>
          <cell r="C1229">
            <v>1181</v>
          </cell>
          <cell r="D1229">
            <v>0</v>
          </cell>
          <cell r="E1229">
            <v>0</v>
          </cell>
        </row>
        <row r="1230">
          <cell r="B1230" t="str">
            <v>FactSet</v>
          </cell>
          <cell r="C1230">
            <v>1182</v>
          </cell>
          <cell r="D1230">
            <v>0</v>
          </cell>
          <cell r="E1230">
            <v>0</v>
          </cell>
        </row>
        <row r="1231">
          <cell r="B1231" t="str">
            <v>FactSet</v>
          </cell>
          <cell r="C1231">
            <v>1183</v>
          </cell>
          <cell r="D1231">
            <v>0</v>
          </cell>
          <cell r="E1231">
            <v>0</v>
          </cell>
        </row>
        <row r="1232">
          <cell r="B1232" t="str">
            <v>FactSet</v>
          </cell>
          <cell r="C1232">
            <v>1184</v>
          </cell>
          <cell r="D1232">
            <v>0</v>
          </cell>
          <cell r="E1232">
            <v>0</v>
          </cell>
        </row>
        <row r="1233">
          <cell r="B1233" t="str">
            <v>FactSet</v>
          </cell>
          <cell r="C1233">
            <v>1185</v>
          </cell>
          <cell r="D1233">
            <v>0</v>
          </cell>
          <cell r="E1233">
            <v>0</v>
          </cell>
        </row>
        <row r="1234">
          <cell r="B1234" t="str">
            <v>FactSet</v>
          </cell>
          <cell r="C1234">
            <v>1186</v>
          </cell>
          <cell r="D1234">
            <v>0</v>
          </cell>
          <cell r="E1234">
            <v>0</v>
          </cell>
        </row>
        <row r="1235">
          <cell r="B1235" t="str">
            <v>FactSet</v>
          </cell>
          <cell r="C1235">
            <v>1187</v>
          </cell>
          <cell r="D1235">
            <v>0</v>
          </cell>
          <cell r="E1235">
            <v>0</v>
          </cell>
        </row>
        <row r="1236">
          <cell r="B1236" t="str">
            <v>FactSet</v>
          </cell>
          <cell r="C1236">
            <v>1188</v>
          </cell>
          <cell r="D1236">
            <v>0</v>
          </cell>
          <cell r="E1236">
            <v>0</v>
          </cell>
        </row>
        <row r="1237">
          <cell r="B1237" t="str">
            <v>FactSet</v>
          </cell>
          <cell r="C1237">
            <v>1189</v>
          </cell>
          <cell r="D1237">
            <v>0</v>
          </cell>
          <cell r="E1237">
            <v>0</v>
          </cell>
        </row>
        <row r="1238">
          <cell r="B1238" t="str">
            <v>FactSet</v>
          </cell>
          <cell r="C1238">
            <v>1190</v>
          </cell>
          <cell r="D1238">
            <v>0</v>
          </cell>
          <cell r="E1238">
            <v>0</v>
          </cell>
        </row>
        <row r="1239">
          <cell r="B1239" t="str">
            <v>FactSet</v>
          </cell>
          <cell r="C1239">
            <v>1191</v>
          </cell>
          <cell r="D1239">
            <v>0</v>
          </cell>
          <cell r="E1239">
            <v>0</v>
          </cell>
        </row>
        <row r="1240">
          <cell r="B1240" t="str">
            <v>FactSet</v>
          </cell>
          <cell r="C1240">
            <v>1192</v>
          </cell>
          <cell r="D1240">
            <v>0</v>
          </cell>
          <cell r="E1240">
            <v>0</v>
          </cell>
        </row>
        <row r="1241">
          <cell r="B1241" t="str">
            <v>FactSet</v>
          </cell>
          <cell r="C1241">
            <v>1193</v>
          </cell>
          <cell r="D1241">
            <v>0</v>
          </cell>
          <cell r="E1241">
            <v>0</v>
          </cell>
        </row>
        <row r="1242">
          <cell r="B1242" t="str">
            <v>FactSet</v>
          </cell>
          <cell r="C1242">
            <v>1194</v>
          </cell>
          <cell r="D1242">
            <v>0</v>
          </cell>
          <cell r="E1242">
            <v>0</v>
          </cell>
        </row>
        <row r="1243">
          <cell r="B1243" t="str">
            <v>FactSet</v>
          </cell>
          <cell r="C1243">
            <v>1195</v>
          </cell>
          <cell r="D1243">
            <v>0</v>
          </cell>
          <cell r="E1243">
            <v>0</v>
          </cell>
        </row>
        <row r="1244">
          <cell r="B1244" t="str">
            <v>FactSet</v>
          </cell>
          <cell r="C1244">
            <v>1196</v>
          </cell>
          <cell r="D1244">
            <v>0</v>
          </cell>
          <cell r="E1244">
            <v>0</v>
          </cell>
        </row>
        <row r="1245">
          <cell r="B1245" t="str">
            <v>FactSet</v>
          </cell>
          <cell r="C1245">
            <v>1197</v>
          </cell>
          <cell r="D1245">
            <v>0</v>
          </cell>
          <cell r="E1245">
            <v>0</v>
          </cell>
        </row>
        <row r="1246">
          <cell r="B1246" t="str">
            <v>FactSet</v>
          </cell>
          <cell r="C1246">
            <v>1198</v>
          </cell>
          <cell r="D1246">
            <v>0</v>
          </cell>
          <cell r="E1246">
            <v>0</v>
          </cell>
        </row>
        <row r="1247">
          <cell r="B1247" t="str">
            <v>FactSet</v>
          </cell>
          <cell r="C1247">
            <v>1199</v>
          </cell>
          <cell r="D1247">
            <v>0</v>
          </cell>
          <cell r="E1247">
            <v>0</v>
          </cell>
        </row>
        <row r="1248">
          <cell r="B1248" t="str">
            <v>FactSet</v>
          </cell>
          <cell r="C1248">
            <v>1200</v>
          </cell>
          <cell r="D1248">
            <v>0</v>
          </cell>
          <cell r="E1248">
            <v>0</v>
          </cell>
        </row>
        <row r="1249">
          <cell r="B1249" t="str">
            <v>FactSet</v>
          </cell>
          <cell r="C1249">
            <v>1201</v>
          </cell>
          <cell r="D1249">
            <v>0</v>
          </cell>
          <cell r="E1249">
            <v>0</v>
          </cell>
        </row>
        <row r="1250">
          <cell r="B1250" t="str">
            <v>FactSet</v>
          </cell>
          <cell r="C1250">
            <v>1202</v>
          </cell>
          <cell r="D1250">
            <v>0</v>
          </cell>
          <cell r="E1250">
            <v>0</v>
          </cell>
        </row>
        <row r="1251">
          <cell r="B1251" t="str">
            <v>FactSet</v>
          </cell>
          <cell r="C1251">
            <v>1203</v>
          </cell>
          <cell r="D1251">
            <v>0</v>
          </cell>
          <cell r="E1251">
            <v>0</v>
          </cell>
        </row>
        <row r="1252">
          <cell r="B1252" t="str">
            <v>FactSet</v>
          </cell>
          <cell r="C1252">
            <v>1204</v>
          </cell>
          <cell r="D1252">
            <v>0</v>
          </cell>
          <cell r="E1252">
            <v>0</v>
          </cell>
        </row>
        <row r="1253">
          <cell r="B1253" t="str">
            <v>FactSet</v>
          </cell>
          <cell r="C1253">
            <v>1205</v>
          </cell>
          <cell r="D1253">
            <v>0</v>
          </cell>
          <cell r="E1253">
            <v>0</v>
          </cell>
        </row>
        <row r="1254">
          <cell r="B1254" t="str">
            <v>FactSet</v>
          </cell>
          <cell r="C1254">
            <v>1206</v>
          </cell>
          <cell r="D1254">
            <v>0</v>
          </cell>
          <cell r="E1254">
            <v>0</v>
          </cell>
        </row>
        <row r="1255">
          <cell r="B1255" t="str">
            <v>FactSet</v>
          </cell>
          <cell r="C1255">
            <v>1207</v>
          </cell>
          <cell r="D1255">
            <v>0</v>
          </cell>
          <cell r="E1255">
            <v>0</v>
          </cell>
        </row>
        <row r="1256">
          <cell r="B1256" t="str">
            <v>FactSet</v>
          </cell>
          <cell r="C1256">
            <v>1208</v>
          </cell>
          <cell r="D1256">
            <v>0</v>
          </cell>
          <cell r="E1256">
            <v>0</v>
          </cell>
        </row>
        <row r="1257">
          <cell r="B1257" t="str">
            <v>FactSet</v>
          </cell>
          <cell r="C1257">
            <v>1209</v>
          </cell>
          <cell r="D1257">
            <v>0</v>
          </cell>
          <cell r="E1257">
            <v>0</v>
          </cell>
        </row>
        <row r="1258">
          <cell r="B1258" t="str">
            <v>FactSet</v>
          </cell>
          <cell r="C1258">
            <v>1210</v>
          </cell>
          <cell r="D1258">
            <v>0</v>
          </cell>
          <cell r="E1258">
            <v>0</v>
          </cell>
        </row>
        <row r="1259">
          <cell r="B1259" t="str">
            <v>FactSet</v>
          </cell>
          <cell r="C1259">
            <v>1211</v>
          </cell>
          <cell r="D1259">
            <v>0</v>
          </cell>
          <cell r="E1259">
            <v>0</v>
          </cell>
        </row>
        <row r="1260">
          <cell r="B1260" t="str">
            <v>FactSet</v>
          </cell>
          <cell r="C1260">
            <v>1212</v>
          </cell>
          <cell r="D1260">
            <v>0</v>
          </cell>
          <cell r="E1260">
            <v>0</v>
          </cell>
        </row>
        <row r="1261">
          <cell r="B1261" t="str">
            <v>FactSet</v>
          </cell>
          <cell r="C1261">
            <v>1213</v>
          </cell>
          <cell r="D1261">
            <v>0</v>
          </cell>
          <cell r="E1261">
            <v>0</v>
          </cell>
        </row>
        <row r="1262">
          <cell r="B1262" t="str">
            <v>FactSet</v>
          </cell>
          <cell r="C1262">
            <v>1214</v>
          </cell>
          <cell r="D1262">
            <v>0</v>
          </cell>
          <cell r="E1262">
            <v>0</v>
          </cell>
        </row>
        <row r="1263">
          <cell r="B1263" t="str">
            <v>FactSet</v>
          </cell>
          <cell r="C1263">
            <v>1215</v>
          </cell>
          <cell r="D1263">
            <v>0</v>
          </cell>
          <cell r="E1263">
            <v>0</v>
          </cell>
        </row>
        <row r="1264">
          <cell r="B1264" t="str">
            <v>FactSet</v>
          </cell>
          <cell r="C1264">
            <v>1216</v>
          </cell>
          <cell r="D1264">
            <v>0</v>
          </cell>
          <cell r="E1264">
            <v>0</v>
          </cell>
        </row>
        <row r="1265">
          <cell r="B1265" t="str">
            <v>FactSet</v>
          </cell>
          <cell r="C1265">
            <v>1217</v>
          </cell>
          <cell r="D1265">
            <v>0</v>
          </cell>
          <cell r="E1265">
            <v>0</v>
          </cell>
        </row>
        <row r="1266">
          <cell r="B1266" t="str">
            <v>FactSet</v>
          </cell>
          <cell r="C1266">
            <v>1218</v>
          </cell>
          <cell r="D1266">
            <v>0</v>
          </cell>
          <cell r="E1266">
            <v>0</v>
          </cell>
        </row>
        <row r="1267">
          <cell r="B1267" t="str">
            <v>FactSet</v>
          </cell>
          <cell r="C1267">
            <v>1219</v>
          </cell>
          <cell r="D1267">
            <v>0</v>
          </cell>
          <cell r="E1267">
            <v>0</v>
          </cell>
        </row>
        <row r="1268">
          <cell r="B1268" t="str">
            <v>FactSet</v>
          </cell>
          <cell r="C1268">
            <v>1220</v>
          </cell>
          <cell r="D1268">
            <v>0</v>
          </cell>
          <cell r="E1268">
            <v>0</v>
          </cell>
        </row>
        <row r="1269">
          <cell r="B1269" t="str">
            <v>FactSet</v>
          </cell>
          <cell r="C1269">
            <v>1221</v>
          </cell>
          <cell r="D1269">
            <v>0</v>
          </cell>
          <cell r="E1269">
            <v>0</v>
          </cell>
        </row>
        <row r="1270">
          <cell r="B1270" t="str">
            <v>FactSet</v>
          </cell>
          <cell r="C1270">
            <v>1222</v>
          </cell>
          <cell r="D1270">
            <v>0</v>
          </cell>
          <cell r="E1270">
            <v>0</v>
          </cell>
        </row>
        <row r="1271">
          <cell r="B1271" t="str">
            <v>FactSet</v>
          </cell>
          <cell r="C1271">
            <v>1223</v>
          </cell>
          <cell r="D1271">
            <v>0</v>
          </cell>
          <cell r="E1271">
            <v>0</v>
          </cell>
        </row>
        <row r="1272">
          <cell r="B1272" t="str">
            <v>FactSet</v>
          </cell>
          <cell r="C1272">
            <v>1224</v>
          </cell>
          <cell r="D1272">
            <v>0</v>
          </cell>
          <cell r="E1272">
            <v>0</v>
          </cell>
        </row>
        <row r="1273">
          <cell r="B1273" t="str">
            <v>FactSet</v>
          </cell>
          <cell r="C1273">
            <v>1225</v>
          </cell>
          <cell r="D1273">
            <v>0</v>
          </cell>
          <cell r="E1273">
            <v>0</v>
          </cell>
        </row>
        <row r="1274">
          <cell r="B1274" t="str">
            <v>FactSet</v>
          </cell>
          <cell r="C1274">
            <v>1226</v>
          </cell>
          <cell r="D1274">
            <v>0</v>
          </cell>
          <cell r="E1274">
            <v>0</v>
          </cell>
        </row>
        <row r="1275">
          <cell r="B1275" t="str">
            <v>FactSet</v>
          </cell>
          <cell r="C1275">
            <v>1227</v>
          </cell>
          <cell r="D1275">
            <v>0</v>
          </cell>
          <cell r="E1275">
            <v>0</v>
          </cell>
        </row>
        <row r="1276">
          <cell r="B1276" t="str">
            <v>FactSet</v>
          </cell>
          <cell r="C1276">
            <v>1228</v>
          </cell>
          <cell r="D1276">
            <v>0</v>
          </cell>
          <cell r="E1276">
            <v>0</v>
          </cell>
        </row>
        <row r="1277">
          <cell r="B1277" t="str">
            <v>FactSet</v>
          </cell>
          <cell r="C1277">
            <v>1229</v>
          </cell>
          <cell r="D1277">
            <v>0</v>
          </cell>
          <cell r="E1277">
            <v>0</v>
          </cell>
        </row>
        <row r="1278">
          <cell r="B1278" t="str">
            <v>FactSet</v>
          </cell>
          <cell r="C1278">
            <v>1230</v>
          </cell>
          <cell r="D1278">
            <v>0</v>
          </cell>
          <cell r="E1278">
            <v>0</v>
          </cell>
        </row>
        <row r="1279">
          <cell r="B1279" t="str">
            <v>FactSet</v>
          </cell>
          <cell r="C1279">
            <v>1231</v>
          </cell>
          <cell r="D1279">
            <v>0</v>
          </cell>
          <cell r="E1279">
            <v>0</v>
          </cell>
        </row>
        <row r="1280">
          <cell r="B1280" t="str">
            <v>FactSet</v>
          </cell>
          <cell r="C1280">
            <v>1232</v>
          </cell>
          <cell r="D1280">
            <v>0</v>
          </cell>
          <cell r="E1280">
            <v>0</v>
          </cell>
        </row>
        <row r="1281">
          <cell r="B1281" t="str">
            <v>FactSet</v>
          </cell>
          <cell r="C1281">
            <v>1233</v>
          </cell>
          <cell r="D1281">
            <v>0</v>
          </cell>
          <cell r="E1281">
            <v>0</v>
          </cell>
        </row>
        <row r="1282">
          <cell r="B1282" t="str">
            <v>FactSet</v>
          </cell>
          <cell r="C1282">
            <v>1234</v>
          </cell>
          <cell r="D1282">
            <v>0</v>
          </cell>
          <cell r="E1282">
            <v>0</v>
          </cell>
        </row>
        <row r="1283">
          <cell r="B1283" t="str">
            <v>FactSet</v>
          </cell>
          <cell r="C1283">
            <v>1235</v>
          </cell>
          <cell r="D1283">
            <v>0</v>
          </cell>
          <cell r="E1283">
            <v>0</v>
          </cell>
        </row>
        <row r="1284">
          <cell r="B1284" t="str">
            <v>FactSet</v>
          </cell>
          <cell r="C1284">
            <v>1236</v>
          </cell>
          <cell r="D1284">
            <v>0</v>
          </cell>
          <cell r="E1284">
            <v>0</v>
          </cell>
        </row>
        <row r="1285">
          <cell r="B1285" t="str">
            <v>FactSet</v>
          </cell>
          <cell r="C1285">
            <v>1237</v>
          </cell>
          <cell r="D1285">
            <v>0</v>
          </cell>
          <cell r="E1285">
            <v>0</v>
          </cell>
        </row>
        <row r="1286">
          <cell r="B1286" t="str">
            <v>FactSet</v>
          </cell>
          <cell r="C1286">
            <v>1238</v>
          </cell>
          <cell r="D1286">
            <v>0</v>
          </cell>
          <cell r="E1286">
            <v>0</v>
          </cell>
        </row>
        <row r="1287">
          <cell r="B1287" t="str">
            <v>FactSet</v>
          </cell>
          <cell r="C1287">
            <v>1239</v>
          </cell>
          <cell r="D1287">
            <v>0</v>
          </cell>
          <cell r="E1287">
            <v>0</v>
          </cell>
        </row>
        <row r="1288">
          <cell r="B1288" t="str">
            <v>FactSet</v>
          </cell>
          <cell r="C1288">
            <v>1240</v>
          </cell>
          <cell r="D1288">
            <v>0</v>
          </cell>
          <cell r="E1288">
            <v>0</v>
          </cell>
        </row>
        <row r="1289">
          <cell r="B1289" t="str">
            <v>FactSet</v>
          </cell>
          <cell r="C1289">
            <v>1241</v>
          </cell>
          <cell r="D1289">
            <v>0</v>
          </cell>
          <cell r="E1289">
            <v>0</v>
          </cell>
        </row>
        <row r="1290">
          <cell r="B1290" t="str">
            <v>FactSet</v>
          </cell>
          <cell r="C1290">
            <v>1242</v>
          </cell>
          <cell r="D1290">
            <v>0</v>
          </cell>
          <cell r="E1290">
            <v>0</v>
          </cell>
        </row>
        <row r="1291">
          <cell r="B1291" t="str">
            <v>FactSet</v>
          </cell>
          <cell r="C1291">
            <v>1243</v>
          </cell>
          <cell r="D1291">
            <v>0</v>
          </cell>
          <cell r="E1291">
            <v>0</v>
          </cell>
        </row>
        <row r="1292">
          <cell r="B1292" t="str">
            <v>FactSet</v>
          </cell>
          <cell r="C1292">
            <v>1244</v>
          </cell>
          <cell r="D1292">
            <v>0</v>
          </cell>
          <cell r="E1292">
            <v>0</v>
          </cell>
        </row>
        <row r="1293">
          <cell r="B1293" t="str">
            <v>FactSet</v>
          </cell>
          <cell r="C1293">
            <v>1245</v>
          </cell>
          <cell r="D1293">
            <v>0</v>
          </cell>
          <cell r="E1293">
            <v>0</v>
          </cell>
        </row>
        <row r="1294">
          <cell r="B1294" t="str">
            <v>FactSet</v>
          </cell>
          <cell r="C1294">
            <v>1246</v>
          </cell>
          <cell r="D1294">
            <v>0</v>
          </cell>
          <cell r="E1294">
            <v>0</v>
          </cell>
        </row>
        <row r="1295">
          <cell r="B1295" t="str">
            <v>FactSet</v>
          </cell>
          <cell r="C1295">
            <v>1247</v>
          </cell>
          <cell r="D1295">
            <v>0</v>
          </cell>
          <cell r="E1295">
            <v>0</v>
          </cell>
        </row>
        <row r="1296">
          <cell r="B1296" t="str">
            <v>FactSet</v>
          </cell>
          <cell r="C1296">
            <v>1248</v>
          </cell>
          <cell r="D1296">
            <v>0</v>
          </cell>
          <cell r="E1296">
            <v>0</v>
          </cell>
        </row>
        <row r="1297">
          <cell r="B1297" t="str">
            <v>FactSet</v>
          </cell>
          <cell r="C1297">
            <v>1249</v>
          </cell>
          <cell r="D1297">
            <v>0</v>
          </cell>
          <cell r="E1297">
            <v>0</v>
          </cell>
        </row>
        <row r="1298">
          <cell r="B1298" t="str">
            <v>FactSet</v>
          </cell>
          <cell r="C1298">
            <v>1250</v>
          </cell>
          <cell r="D1298">
            <v>0</v>
          </cell>
          <cell r="E1298">
            <v>0</v>
          </cell>
        </row>
        <row r="1299">
          <cell r="B1299" t="str">
            <v>FactSet</v>
          </cell>
          <cell r="C1299">
            <v>1251</v>
          </cell>
          <cell r="D1299">
            <v>0</v>
          </cell>
          <cell r="E1299">
            <v>0</v>
          </cell>
        </row>
        <row r="1300">
          <cell r="B1300" t="str">
            <v>FactSet</v>
          </cell>
          <cell r="C1300">
            <v>1252</v>
          </cell>
          <cell r="D1300">
            <v>0</v>
          </cell>
          <cell r="E1300">
            <v>0</v>
          </cell>
        </row>
        <row r="1301">
          <cell r="B1301" t="str">
            <v>FactSet</v>
          </cell>
          <cell r="C1301">
            <v>1253</v>
          </cell>
          <cell r="D1301">
            <v>0</v>
          </cell>
          <cell r="E1301">
            <v>0</v>
          </cell>
        </row>
        <row r="1302">
          <cell r="B1302" t="str">
            <v>FactSet</v>
          </cell>
          <cell r="C1302">
            <v>1254</v>
          </cell>
          <cell r="D1302">
            <v>0</v>
          </cell>
          <cell r="E1302">
            <v>0</v>
          </cell>
        </row>
        <row r="1303">
          <cell r="B1303" t="str">
            <v>FactSet</v>
          </cell>
          <cell r="C1303">
            <v>1255</v>
          </cell>
          <cell r="D1303">
            <v>0</v>
          </cell>
          <cell r="E1303">
            <v>0</v>
          </cell>
        </row>
        <row r="1304">
          <cell r="B1304" t="str">
            <v>FactSet</v>
          </cell>
          <cell r="C1304">
            <v>1256</v>
          </cell>
          <cell r="D1304">
            <v>0</v>
          </cell>
          <cell r="E1304">
            <v>0</v>
          </cell>
        </row>
        <row r="1305">
          <cell r="B1305" t="str">
            <v>FactSet</v>
          </cell>
          <cell r="C1305">
            <v>1257</v>
          </cell>
          <cell r="D1305">
            <v>0</v>
          </cell>
          <cell r="E1305">
            <v>0</v>
          </cell>
        </row>
        <row r="1306">
          <cell r="B1306" t="str">
            <v>FactSet</v>
          </cell>
          <cell r="C1306">
            <v>1258</v>
          </cell>
          <cell r="D1306">
            <v>0</v>
          </cell>
          <cell r="E1306">
            <v>0</v>
          </cell>
        </row>
        <row r="1307">
          <cell r="B1307" t="str">
            <v>FactSet</v>
          </cell>
          <cell r="C1307">
            <v>1259</v>
          </cell>
          <cell r="D1307">
            <v>0</v>
          </cell>
          <cell r="E1307">
            <v>0</v>
          </cell>
        </row>
      </sheetData>
      <sheetData sheetId="28"/>
      <sheetData sheetId="29">
        <row r="1">
          <cell r="A1">
            <v>0</v>
          </cell>
          <cell r="H1" t="str">
            <v>$2.50</v>
          </cell>
          <cell r="I1">
            <v>3</v>
          </cell>
          <cell r="J1">
            <v>3.5</v>
          </cell>
          <cell r="K1">
            <v>4</v>
          </cell>
          <cell r="L1">
            <v>0</v>
          </cell>
          <cell r="M1">
            <v>0</v>
          </cell>
          <cell r="N1">
            <v>3</v>
          </cell>
          <cell r="O1">
            <v>4</v>
          </cell>
          <cell r="P1">
            <v>5</v>
          </cell>
          <cell r="Q1">
            <v>6</v>
          </cell>
          <cell r="R1">
            <v>0</v>
          </cell>
          <cell r="S1">
            <v>0</v>
          </cell>
          <cell r="T1">
            <v>3</v>
          </cell>
          <cell r="U1">
            <v>4</v>
          </cell>
          <cell r="V1">
            <v>5</v>
          </cell>
          <cell r="W1">
            <v>6</v>
          </cell>
          <cell r="Y1" t="str">
            <v>$2.50</v>
          </cell>
          <cell r="Z1">
            <v>3</v>
          </cell>
          <cell r="AA1">
            <v>3.5</v>
          </cell>
          <cell r="AB1">
            <v>4</v>
          </cell>
          <cell r="AC1">
            <v>0</v>
          </cell>
          <cell r="AD1" t="str">
            <v>$2.50</v>
          </cell>
          <cell r="AE1">
            <v>3</v>
          </cell>
          <cell r="AF1">
            <v>3.5</v>
          </cell>
          <cell r="AG1">
            <v>4</v>
          </cell>
          <cell r="AH1">
            <v>6</v>
          </cell>
          <cell r="AI1">
            <v>3</v>
          </cell>
          <cell r="AJ1">
            <v>4</v>
          </cell>
          <cell r="AK1">
            <v>5</v>
          </cell>
          <cell r="AL1">
            <v>6</v>
          </cell>
          <cell r="AM1">
            <v>0</v>
          </cell>
          <cell r="AN1">
            <v>3</v>
          </cell>
          <cell r="AO1">
            <v>4</v>
          </cell>
          <cell r="AP1">
            <v>5</v>
          </cell>
          <cell r="AQ1">
            <v>6</v>
          </cell>
        </row>
        <row r="2">
          <cell r="A2">
            <v>0</v>
          </cell>
        </row>
        <row r="3">
          <cell r="A3">
            <v>0</v>
          </cell>
          <cell r="C3" t="str">
            <v>ViewRay Model</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row>
        <row r="4">
          <cell r="A4">
            <v>0</v>
          </cell>
          <cell r="C4" t="str">
            <v>Pro Forma Ownership</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row>
        <row r="5">
          <cell r="A5">
            <v>0</v>
          </cell>
          <cell r="T5">
            <v>0</v>
          </cell>
          <cell r="U5">
            <v>0</v>
          </cell>
          <cell r="V5">
            <v>0</v>
          </cell>
          <cell r="W5">
            <v>0</v>
          </cell>
        </row>
        <row r="6">
          <cell r="A6">
            <v>0</v>
          </cell>
          <cell r="C6" t="str">
            <v>Financing Assumptions</v>
          </cell>
          <cell r="D6">
            <v>0</v>
          </cell>
          <cell r="E6">
            <v>0</v>
          </cell>
          <cell r="F6">
            <v>0</v>
          </cell>
          <cell r="G6">
            <v>0</v>
          </cell>
          <cell r="H6">
            <v>0</v>
          </cell>
          <cell r="I6">
            <v>0</v>
          </cell>
          <cell r="K6" t="str">
            <v>Notes</v>
          </cell>
          <cell r="L6">
            <v>0</v>
          </cell>
          <cell r="M6">
            <v>0</v>
          </cell>
          <cell r="N6">
            <v>0</v>
          </cell>
          <cell r="O6">
            <v>0</v>
          </cell>
          <cell r="P6">
            <v>0</v>
          </cell>
          <cell r="Q6">
            <v>0</v>
          </cell>
          <cell r="R6">
            <v>0</v>
          </cell>
          <cell r="S6">
            <v>0</v>
          </cell>
          <cell r="T6">
            <v>0</v>
          </cell>
          <cell r="U6">
            <v>0</v>
          </cell>
          <cell r="V6">
            <v>0</v>
          </cell>
          <cell r="W6">
            <v>0</v>
          </cell>
        </row>
        <row r="7">
          <cell r="A7">
            <v>0</v>
          </cell>
          <cell r="C7" t="str">
            <v>Sales Price</v>
          </cell>
          <cell r="D7">
            <v>0</v>
          </cell>
          <cell r="E7">
            <v>0</v>
          </cell>
          <cell r="F7">
            <v>0</v>
          </cell>
          <cell r="G7">
            <v>0</v>
          </cell>
          <cell r="H7">
            <v>0</v>
          </cell>
          <cell r="I7">
            <v>6.5</v>
          </cell>
          <cell r="J7" t="str">
            <v>{}</v>
          </cell>
          <cell r="K7" t="str">
            <v>(1) Values based on $3.00 per share issuance price</v>
          </cell>
          <cell r="T7">
            <v>0</v>
          </cell>
          <cell r="U7">
            <v>0</v>
          </cell>
          <cell r="V7">
            <v>0</v>
          </cell>
          <cell r="W7">
            <v>0</v>
          </cell>
        </row>
        <row r="8">
          <cell r="A8">
            <v>0</v>
          </cell>
          <cell r="C8" t="str">
            <v>Cost of Unit</v>
          </cell>
          <cell r="D8">
            <v>0</v>
          </cell>
          <cell r="E8">
            <v>0</v>
          </cell>
          <cell r="F8">
            <v>0</v>
          </cell>
          <cell r="G8">
            <v>0</v>
          </cell>
          <cell r="H8">
            <v>0</v>
          </cell>
          <cell r="I8">
            <v>3.25</v>
          </cell>
          <cell r="J8" t="str">
            <v>{}</v>
          </cell>
          <cell r="T8">
            <v>0</v>
          </cell>
          <cell r="U8">
            <v>0</v>
          </cell>
          <cell r="V8">
            <v>0</v>
          </cell>
          <cell r="W8">
            <v>0</v>
          </cell>
        </row>
        <row r="9">
          <cell r="A9">
            <v>0</v>
          </cell>
          <cell r="C9">
            <v>0</v>
          </cell>
          <cell r="D9">
            <v>0</v>
          </cell>
          <cell r="E9">
            <v>0</v>
          </cell>
          <cell r="F9">
            <v>0</v>
          </cell>
          <cell r="G9">
            <v>0</v>
          </cell>
          <cell r="H9">
            <v>0</v>
          </cell>
          <cell r="I9">
            <v>0</v>
          </cell>
          <cell r="J9" t="str">
            <v>{}</v>
          </cell>
          <cell r="T9">
            <v>0</v>
          </cell>
          <cell r="U9">
            <v>0</v>
          </cell>
          <cell r="V9">
            <v>0</v>
          </cell>
          <cell r="W9">
            <v>0</v>
          </cell>
        </row>
        <row r="10">
          <cell r="A10">
            <v>0</v>
          </cell>
          <cell r="C10" t="str">
            <v>Ending BSOs</v>
          </cell>
          <cell r="D10">
            <v>0</v>
          </cell>
          <cell r="E10">
            <v>0</v>
          </cell>
          <cell r="F10">
            <v>0</v>
          </cell>
          <cell r="G10">
            <v>0</v>
          </cell>
          <cell r="H10">
            <v>0</v>
          </cell>
          <cell r="I10">
            <v>57.269490706340989</v>
          </cell>
          <cell r="J10" t="str">
            <v>{}</v>
          </cell>
          <cell r="T10">
            <v>0</v>
          </cell>
          <cell r="U10">
            <v>0</v>
          </cell>
          <cell r="V10">
            <v>0</v>
          </cell>
          <cell r="W10">
            <v>0</v>
          </cell>
        </row>
        <row r="11">
          <cell r="A11">
            <v>0</v>
          </cell>
          <cell r="C11" t="str">
            <v>Less: Financing Shares Issued</v>
          </cell>
          <cell r="D11">
            <v>0</v>
          </cell>
          <cell r="E11">
            <v>0</v>
          </cell>
          <cell r="F11">
            <v>0</v>
          </cell>
          <cell r="G11">
            <v>0</v>
          </cell>
          <cell r="H11">
            <v>0</v>
          </cell>
          <cell r="I11">
            <v>-13.333333333333334</v>
          </cell>
          <cell r="J11" t="str">
            <v>{}</v>
          </cell>
          <cell r="T11">
            <v>0</v>
          </cell>
          <cell r="U11">
            <v>0</v>
          </cell>
          <cell r="V11">
            <v>0</v>
          </cell>
          <cell r="W11">
            <v>0</v>
          </cell>
        </row>
        <row r="12">
          <cell r="A12">
            <v>0</v>
          </cell>
          <cell r="C12" t="str">
            <v>BSOs Before Financing</v>
          </cell>
          <cell r="D12">
            <v>0</v>
          </cell>
          <cell r="E12">
            <v>0</v>
          </cell>
          <cell r="F12">
            <v>0</v>
          </cell>
          <cell r="G12">
            <v>0</v>
          </cell>
          <cell r="H12">
            <v>0</v>
          </cell>
          <cell r="I12">
            <v>43.936157373007653</v>
          </cell>
          <cell r="J12" t="str">
            <v>{}</v>
          </cell>
          <cell r="O12">
            <v>0</v>
          </cell>
          <cell r="P12">
            <v>0</v>
          </cell>
          <cell r="Q12">
            <v>0</v>
          </cell>
          <cell r="R12">
            <v>0</v>
          </cell>
          <cell r="S12">
            <v>0</v>
          </cell>
          <cell r="T12">
            <v>0</v>
          </cell>
          <cell r="U12">
            <v>0</v>
          </cell>
          <cell r="V12">
            <v>0</v>
          </cell>
          <cell r="W12">
            <v>0</v>
          </cell>
        </row>
        <row r="13">
          <cell r="A13">
            <v>0</v>
          </cell>
          <cell r="C13">
            <v>0</v>
          </cell>
          <cell r="D13">
            <v>0</v>
          </cell>
          <cell r="E13">
            <v>0</v>
          </cell>
          <cell r="F13">
            <v>0</v>
          </cell>
          <cell r="G13">
            <v>0</v>
          </cell>
          <cell r="H13">
            <v>0</v>
          </cell>
          <cell r="I13">
            <v>0</v>
          </cell>
          <cell r="J13" t="str">
            <v>{}</v>
          </cell>
          <cell r="N13">
            <v>0</v>
          </cell>
          <cell r="O13">
            <v>0</v>
          </cell>
          <cell r="P13">
            <v>0</v>
          </cell>
          <cell r="Q13">
            <v>0</v>
          </cell>
          <cell r="R13">
            <v>0</v>
          </cell>
          <cell r="S13">
            <v>0</v>
          </cell>
          <cell r="T13">
            <v>0</v>
          </cell>
          <cell r="U13">
            <v>0</v>
          </cell>
          <cell r="V13">
            <v>0</v>
          </cell>
          <cell r="W13">
            <v>0</v>
          </cell>
        </row>
        <row r="14">
          <cell r="A14">
            <v>0</v>
          </cell>
          <cell r="C14">
            <v>43465</v>
          </cell>
          <cell r="D14">
            <v>0</v>
          </cell>
          <cell r="E14">
            <v>0</v>
          </cell>
          <cell r="F14">
            <v>0</v>
          </cell>
          <cell r="G14">
            <v>0</v>
          </cell>
          <cell r="H14">
            <v>0</v>
          </cell>
          <cell r="I14">
            <v>176.86327848591287</v>
          </cell>
          <cell r="J14" t="str">
            <v>{}</v>
          </cell>
          <cell r="O14">
            <v>0</v>
          </cell>
          <cell r="P14">
            <v>0</v>
          </cell>
          <cell r="Q14">
            <v>0</v>
          </cell>
          <cell r="R14">
            <v>0</v>
          </cell>
          <cell r="S14">
            <v>0</v>
          </cell>
          <cell r="T14">
            <v>0</v>
          </cell>
          <cell r="U14">
            <v>0</v>
          </cell>
          <cell r="V14">
            <v>0</v>
          </cell>
          <cell r="W14">
            <v>0</v>
          </cell>
        </row>
        <row r="15">
          <cell r="A15">
            <v>0</v>
          </cell>
          <cell r="C15">
            <v>43465</v>
          </cell>
          <cell r="D15">
            <v>0</v>
          </cell>
          <cell r="E15">
            <v>0</v>
          </cell>
          <cell r="F15">
            <v>0</v>
          </cell>
          <cell r="G15">
            <v>0</v>
          </cell>
          <cell r="H15">
            <v>0</v>
          </cell>
          <cell r="I15">
            <v>26</v>
          </cell>
          <cell r="J15" t="str">
            <v>{}</v>
          </cell>
          <cell r="T15">
            <v>0</v>
          </cell>
          <cell r="U15">
            <v>0</v>
          </cell>
          <cell r="V15">
            <v>0</v>
          </cell>
          <cell r="W15">
            <v>0</v>
          </cell>
        </row>
        <row r="16">
          <cell r="C16">
            <v>0</v>
          </cell>
          <cell r="D16">
            <v>0</v>
          </cell>
          <cell r="E16">
            <v>0</v>
          </cell>
          <cell r="F16">
            <v>0</v>
          </cell>
          <cell r="G16">
            <v>0</v>
          </cell>
          <cell r="H16">
            <v>0</v>
          </cell>
          <cell r="I16">
            <v>0</v>
          </cell>
          <cell r="J16" t="str">
            <v>{}</v>
          </cell>
        </row>
        <row r="17">
          <cell r="C17" t="str">
            <v>Total Required Financing</v>
          </cell>
          <cell r="D17">
            <v>0</v>
          </cell>
          <cell r="E17">
            <v>0</v>
          </cell>
          <cell r="F17">
            <v>0</v>
          </cell>
          <cell r="G17">
            <v>0</v>
          </cell>
          <cell r="H17">
            <v>0</v>
          </cell>
          <cell r="I17">
            <v>40</v>
          </cell>
          <cell r="J17" t="str">
            <v>{}</v>
          </cell>
        </row>
        <row r="18">
          <cell r="C18">
            <v>0</v>
          </cell>
          <cell r="D18">
            <v>0</v>
          </cell>
          <cell r="E18">
            <v>0</v>
          </cell>
          <cell r="F18">
            <v>0</v>
          </cell>
          <cell r="G18">
            <v>0</v>
          </cell>
          <cell r="H18">
            <v>0</v>
          </cell>
          <cell r="I18">
            <v>0</v>
          </cell>
          <cell r="J18" t="str">
            <v>{}</v>
          </cell>
        </row>
        <row r="19">
          <cell r="C19" t="str">
            <v>Base Equity Issuance Price per Share</v>
          </cell>
          <cell r="I19">
            <v>3</v>
          </cell>
          <cell r="J19" t="str">
            <v>{}</v>
          </cell>
        </row>
        <row r="20">
          <cell r="C20">
            <v>0</v>
          </cell>
          <cell r="D20">
            <v>0</v>
          </cell>
          <cell r="E20">
            <v>0</v>
          </cell>
          <cell r="F20">
            <v>0</v>
          </cell>
          <cell r="G20">
            <v>0</v>
          </cell>
          <cell r="H20">
            <v>0</v>
          </cell>
          <cell r="I20">
            <v>0</v>
          </cell>
          <cell r="J20" t="str">
            <v>{}</v>
          </cell>
          <cell r="K20" t="str">
            <v>&lt;--Fix</v>
          </cell>
        </row>
        <row r="21">
          <cell r="C21" t="str">
            <v>Cash</v>
          </cell>
          <cell r="E21">
            <v>0</v>
          </cell>
          <cell r="F21">
            <v>0</v>
          </cell>
          <cell r="G21">
            <v>0</v>
          </cell>
          <cell r="H21">
            <v>0</v>
          </cell>
          <cell r="I21">
            <v>24.671948058059893</v>
          </cell>
          <cell r="J21" t="str">
            <v>{}</v>
          </cell>
        </row>
        <row r="22">
          <cell r="C22" t="str">
            <v>Debt</v>
          </cell>
          <cell r="E22">
            <v>0</v>
          </cell>
          <cell r="F22">
            <v>0</v>
          </cell>
          <cell r="G22">
            <v>0</v>
          </cell>
          <cell r="H22">
            <v>0</v>
          </cell>
          <cell r="I22">
            <v>-50.547173000000015</v>
          </cell>
          <cell r="J22" t="str">
            <v>{}</v>
          </cell>
        </row>
        <row r="23">
          <cell r="C23" t="str">
            <v>Net Cash</v>
          </cell>
          <cell r="D23">
            <v>0</v>
          </cell>
          <cell r="E23">
            <v>0</v>
          </cell>
          <cell r="F23">
            <v>0</v>
          </cell>
          <cell r="G23">
            <v>0</v>
          </cell>
          <cell r="H23">
            <v>0</v>
          </cell>
          <cell r="I23">
            <v>-25.875224941940122</v>
          </cell>
          <cell r="J23" t="str">
            <v>{}</v>
          </cell>
        </row>
        <row r="26">
          <cell r="C26" t="str">
            <v>Financing Assumptions</v>
          </cell>
          <cell r="D26">
            <v>0</v>
          </cell>
          <cell r="E26">
            <v>0</v>
          </cell>
          <cell r="F26">
            <v>0</v>
          </cell>
          <cell r="G26">
            <v>0</v>
          </cell>
          <cell r="H26" t="str">
            <v>Retained Ownership</v>
          </cell>
          <cell r="I26">
            <v>0</v>
          </cell>
          <cell r="J26">
            <v>0</v>
          </cell>
          <cell r="K26">
            <v>0</v>
          </cell>
          <cell r="L26">
            <v>0</v>
          </cell>
          <cell r="M26">
            <v>0</v>
          </cell>
          <cell r="N26" t="str">
            <v>Implied 2017 Enterprise Value(4)</v>
          </cell>
          <cell r="O26">
            <v>0</v>
          </cell>
          <cell r="P26">
            <v>0</v>
          </cell>
          <cell r="Q26">
            <v>0</v>
          </cell>
          <cell r="R26">
            <v>0</v>
          </cell>
          <cell r="S26">
            <v>0</v>
          </cell>
          <cell r="T26" t="str">
            <v>Implied 2017 Value Per Share(4)</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row>
        <row r="27">
          <cell r="C27" t="str">
            <v>Amount</v>
          </cell>
          <cell r="D27">
            <v>43465</v>
          </cell>
          <cell r="E27">
            <v>43465</v>
          </cell>
          <cell r="F27">
            <v>0</v>
          </cell>
          <cell r="G27">
            <v>0</v>
          </cell>
          <cell r="H27" t="str">
            <v>Issuance Price</v>
          </cell>
          <cell r="I27">
            <v>0</v>
          </cell>
          <cell r="J27">
            <v>0</v>
          </cell>
          <cell r="K27">
            <v>0</v>
          </cell>
          <cell r="L27">
            <v>0</v>
          </cell>
          <cell r="M27">
            <v>0</v>
          </cell>
          <cell r="N27" t="str">
            <v>Revenue Multiple</v>
          </cell>
          <cell r="O27">
            <v>0</v>
          </cell>
          <cell r="P27">
            <v>0</v>
          </cell>
          <cell r="Q27">
            <v>0</v>
          </cell>
          <cell r="R27">
            <v>0</v>
          </cell>
          <cell r="S27">
            <v>0</v>
          </cell>
          <cell r="T27" t="str">
            <v>Revenue Multiple</v>
          </cell>
          <cell r="U27">
            <v>0</v>
          </cell>
          <cell r="V27">
            <v>0</v>
          </cell>
          <cell r="W27">
            <v>0</v>
          </cell>
          <cell r="Y27" t="str">
            <v>Shares Issued</v>
          </cell>
          <cell r="Z27">
            <v>0</v>
          </cell>
          <cell r="AA27">
            <v>0</v>
          </cell>
          <cell r="AB27">
            <v>0</v>
          </cell>
          <cell r="AC27">
            <v>0</v>
          </cell>
          <cell r="AD27" t="str">
            <v>Shares Outstanding</v>
          </cell>
          <cell r="AE27">
            <v>0</v>
          </cell>
          <cell r="AF27">
            <v>0</v>
          </cell>
          <cell r="AG27">
            <v>0</v>
          </cell>
          <cell r="AH27">
            <v>0</v>
          </cell>
          <cell r="AI27" t="str">
            <v>Net ITM Options</v>
          </cell>
          <cell r="AJ27">
            <v>0</v>
          </cell>
          <cell r="AK27">
            <v>0</v>
          </cell>
          <cell r="AL27">
            <v>0</v>
          </cell>
          <cell r="AM27">
            <v>0</v>
          </cell>
          <cell r="AN27" t="str">
            <v>Equity Value</v>
          </cell>
          <cell r="AO27">
            <v>0</v>
          </cell>
          <cell r="AP27">
            <v>0</v>
          </cell>
          <cell r="AQ27">
            <v>0</v>
          </cell>
          <cell r="AR27">
            <v>0</v>
          </cell>
        </row>
        <row r="28">
          <cell r="C28" t="str">
            <v>Raised(1)</v>
          </cell>
          <cell r="D28" t="str">
            <v>Installs(2)</v>
          </cell>
          <cell r="E28" t="str">
            <v>Revenue(3)</v>
          </cell>
          <cell r="F28">
            <v>0</v>
          </cell>
          <cell r="G28">
            <v>0</v>
          </cell>
          <cell r="H28" t="str">
            <v>$2.50</v>
          </cell>
          <cell r="I28" t="str">
            <v>$3.00</v>
          </cell>
          <cell r="J28" t="str">
            <v>$3.50</v>
          </cell>
          <cell r="K28" t="str">
            <v>$4.00</v>
          </cell>
          <cell r="L28">
            <v>0</v>
          </cell>
          <cell r="M28">
            <v>0</v>
          </cell>
          <cell r="N28" t="str">
            <v>3.0x</v>
          </cell>
          <cell r="O28" t="str">
            <v>4.0x</v>
          </cell>
          <cell r="P28" t="str">
            <v>5.0x</v>
          </cell>
          <cell r="Q28" t="str">
            <v>6.0x</v>
          </cell>
          <cell r="R28">
            <v>0</v>
          </cell>
          <cell r="S28">
            <v>0</v>
          </cell>
          <cell r="T28" t="str">
            <v>3.0x</v>
          </cell>
          <cell r="U28" t="str">
            <v>4.0x</v>
          </cell>
          <cell r="V28" t="str">
            <v>5.0x</v>
          </cell>
          <cell r="W28" t="str">
            <v>6.0x</v>
          </cell>
          <cell r="X28">
            <v>0</v>
          </cell>
          <cell r="Y28" t="str">
            <v>$2.50</v>
          </cell>
          <cell r="Z28" t="str">
            <v>$3.00</v>
          </cell>
          <cell r="AA28" t="str">
            <v>$3.50</v>
          </cell>
          <cell r="AB28" t="str">
            <v>$4.00</v>
          </cell>
          <cell r="AC28">
            <v>0</v>
          </cell>
          <cell r="AD28" t="str">
            <v>$2.50</v>
          </cell>
          <cell r="AE28" t="str">
            <v>$3.00</v>
          </cell>
          <cell r="AF28" t="str">
            <v>$3.50</v>
          </cell>
          <cell r="AG28" t="str">
            <v>$4.00</v>
          </cell>
          <cell r="AH28">
            <v>0</v>
          </cell>
          <cell r="AI28" t="str">
            <v>3.0x</v>
          </cell>
          <cell r="AJ28" t="str">
            <v>4.0x</v>
          </cell>
          <cell r="AK28" t="str">
            <v>5.0x</v>
          </cell>
          <cell r="AL28" t="str">
            <v>6.0x</v>
          </cell>
          <cell r="AM28">
            <v>0</v>
          </cell>
          <cell r="AN28" t="str">
            <v>3.0x</v>
          </cell>
          <cell r="AO28" t="str">
            <v>4.0x</v>
          </cell>
          <cell r="AP28" t="str">
            <v>5.0x</v>
          </cell>
          <cell r="AQ28" t="str">
            <v>6.0x</v>
          </cell>
          <cell r="AR28">
            <v>0</v>
          </cell>
          <cell r="AS28" t="str">
            <v>Excess</v>
          </cell>
          <cell r="AT28" t="str">
            <v>Net Cash</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row>
        <row r="30">
          <cell r="C30">
            <v>30</v>
          </cell>
          <cell r="D30">
            <v>23</v>
          </cell>
          <cell r="E30">
            <v>157.36327848591287</v>
          </cell>
          <cell r="F30">
            <v>0</v>
          </cell>
          <cell r="G30">
            <v>0</v>
          </cell>
          <cell r="H30">
            <v>0.80332407443557696</v>
          </cell>
          <cell r="I30">
            <v>0.83273274511284434</v>
          </cell>
          <cell r="J30">
            <v>0.85422570561482569</v>
          </cell>
          <cell r="K30">
            <v>0.87072516114988807</v>
          </cell>
          <cell r="L30">
            <v>0</v>
          </cell>
          <cell r="M30">
            <v>0</v>
          </cell>
          <cell r="N30">
            <v>472.08983545773862</v>
          </cell>
          <cell r="O30">
            <v>629.45311394365149</v>
          </cell>
          <cell r="P30">
            <v>786.8163924295643</v>
          </cell>
          <cell r="Q30">
            <v>944.17967091547723</v>
          </cell>
          <cell r="R30">
            <v>0</v>
          </cell>
          <cell r="S30">
            <v>0</v>
          </cell>
          <cell r="T30">
            <v>7.1333564707497645</v>
          </cell>
          <cell r="U30">
            <v>9.7655288319879308</v>
          </cell>
          <cell r="V30">
            <v>12.397701193226094</v>
          </cell>
          <cell r="W30">
            <v>15.029873554464261</v>
          </cell>
          <cell r="X30">
            <v>0</v>
          </cell>
          <cell r="Y30">
            <v>12</v>
          </cell>
          <cell r="Z30">
            <v>10</v>
          </cell>
          <cell r="AA30">
            <v>8.5714285714285712</v>
          </cell>
          <cell r="AB30">
            <v>7.5</v>
          </cell>
          <cell r="AC30">
            <v>0</v>
          </cell>
          <cell r="AD30">
            <v>61.014076662216027</v>
          </cell>
          <cell r="AE30">
            <v>59.784564568518491</v>
          </cell>
          <cell r="AF30">
            <v>58.799314430434372</v>
          </cell>
          <cell r="AG30">
            <v>58.015929988479002</v>
          </cell>
          <cell r="AH30">
            <v>0</v>
          </cell>
          <cell r="AI30">
            <v>5.0779192892083769</v>
          </cell>
          <cell r="AJ30">
            <v>5.8484071955108359</v>
          </cell>
          <cell r="AK30">
            <v>6.2917284859981475</v>
          </cell>
          <cell r="AL30">
            <v>6.5797726154713487</v>
          </cell>
          <cell r="AM30">
            <v>0</v>
          </cell>
          <cell r="AN30">
            <v>426.46461051579848</v>
          </cell>
          <cell r="AO30">
            <v>583.82788900171136</v>
          </cell>
          <cell r="AP30">
            <v>741.19116748762417</v>
          </cell>
          <cell r="AQ30">
            <v>898.5544459735371</v>
          </cell>
          <cell r="AR30">
            <v>0</v>
          </cell>
          <cell r="AS30">
            <v>-19.75</v>
          </cell>
          <cell r="AT30">
            <v>-45.625224941940118</v>
          </cell>
        </row>
        <row r="31">
          <cell r="C31">
            <v>40</v>
          </cell>
          <cell r="D31">
            <v>26</v>
          </cell>
          <cell r="E31">
            <v>176.86327848591287</v>
          </cell>
          <cell r="F31">
            <v>0</v>
          </cell>
          <cell r="G31">
            <v>0</v>
          </cell>
          <cell r="H31">
            <v>0.75503238507321146</v>
          </cell>
          <cell r="I31">
            <v>0.78940220097613001</v>
          </cell>
          <cell r="J31">
            <v>0.8150636384798986</v>
          </cell>
          <cell r="K31">
            <v>0.83505334365884221</v>
          </cell>
          <cell r="L31">
            <v>0</v>
          </cell>
          <cell r="M31">
            <v>0</v>
          </cell>
          <cell r="N31">
            <v>530.58983545773867</v>
          </cell>
          <cell r="O31">
            <v>707.45311394365149</v>
          </cell>
          <cell r="P31">
            <v>884.3163924295643</v>
          </cell>
          <cell r="Q31">
            <v>1061.1796709154773</v>
          </cell>
          <cell r="R31">
            <v>0</v>
          </cell>
          <cell r="S31">
            <v>0</v>
          </cell>
          <cell r="T31">
            <v>7.9718839582362717</v>
          </cell>
          <cell r="U31">
            <v>10.765410246532198</v>
          </cell>
          <cell r="V31">
            <v>13.558936534828124</v>
          </cell>
          <cell r="W31">
            <v>16.352462823124053</v>
          </cell>
          <cell r="X31">
            <v>0</v>
          </cell>
          <cell r="Y31">
            <v>16</v>
          </cell>
          <cell r="Z31">
            <v>13.333333333333334</v>
          </cell>
          <cell r="AA31">
            <v>11.428571428571429</v>
          </cell>
          <cell r="AB31">
            <v>10</v>
          </cell>
          <cell r="AC31">
            <v>0</v>
          </cell>
          <cell r="AD31">
            <v>65.314756012878647</v>
          </cell>
          <cell r="AE31">
            <v>63.311836092940744</v>
          </cell>
          <cell r="AF31">
            <v>61.797319546211682</v>
          </cell>
          <cell r="AG31">
            <v>60.625660573058738</v>
          </cell>
          <cell r="AH31">
            <v>0</v>
          </cell>
          <cell r="AI31">
            <v>5.3785986398709982</v>
          </cell>
          <cell r="AJ31">
            <v>6.0423453865997603</v>
          </cell>
          <cell r="AK31">
            <v>6.4325907446325976</v>
          </cell>
          <cell r="AL31">
            <v>6.6895032000510852</v>
          </cell>
          <cell r="AM31">
            <v>0</v>
          </cell>
          <cell r="AN31">
            <v>504.71461051579854</v>
          </cell>
          <cell r="AO31">
            <v>681.57788900171136</v>
          </cell>
          <cell r="AP31">
            <v>858.44116748762417</v>
          </cell>
          <cell r="AQ31">
            <v>1035.3044459735372</v>
          </cell>
          <cell r="AS31">
            <v>0</v>
          </cell>
          <cell r="AT31">
            <v>-25.875224941940122</v>
          </cell>
        </row>
        <row r="32">
          <cell r="C32">
            <v>50</v>
          </cell>
          <cell r="D32">
            <v>29</v>
          </cell>
          <cell r="E32">
            <v>196.36327848591287</v>
          </cell>
          <cell r="F32">
            <v>0</v>
          </cell>
          <cell r="G32">
            <v>0</v>
          </cell>
          <cell r="H32">
            <v>0.71238074912088212</v>
          </cell>
          <cell r="I32">
            <v>0.75046798725834596</v>
          </cell>
          <cell r="J32">
            <v>0.77941365699192111</v>
          </cell>
          <cell r="K32">
            <v>0.80224838916581265</v>
          </cell>
          <cell r="L32">
            <v>0</v>
          </cell>
          <cell r="M32">
            <v>0</v>
          </cell>
          <cell r="N32">
            <v>589.08983545773867</v>
          </cell>
          <cell r="O32">
            <v>785.45311394365149</v>
          </cell>
          <cell r="P32">
            <v>981.8163924295643</v>
          </cell>
          <cell r="Q32">
            <v>1178.1796709154773</v>
          </cell>
          <cell r="R32">
            <v>0</v>
          </cell>
          <cell r="S32">
            <v>0</v>
          </cell>
          <cell r="T32">
            <v>8.7280999571496967</v>
          </cell>
          <cell r="U32">
            <v>11.668035403698081</v>
          </cell>
          <cell r="V32">
            <v>14.607970850246465</v>
          </cell>
          <cell r="W32">
            <v>17.547906296794853</v>
          </cell>
          <cell r="X32">
            <v>0</v>
          </cell>
          <cell r="Y32">
            <v>20</v>
          </cell>
          <cell r="Z32">
            <v>16.666666666666668</v>
          </cell>
          <cell r="AA32">
            <v>14.285714285714286</v>
          </cell>
          <cell r="AB32">
            <v>12.5</v>
          </cell>
          <cell r="AC32">
            <v>0</v>
          </cell>
          <cell r="AD32">
            <v>69.536374699778719</v>
          </cell>
          <cell r="AE32">
            <v>66.791697319902738</v>
          </cell>
          <cell r="AF32">
            <v>64.762460317822473</v>
          </cell>
          <cell r="AG32">
            <v>63.210610256323605</v>
          </cell>
          <cell r="AH32">
            <v>0</v>
          </cell>
          <cell r="AI32">
            <v>5.6002173267710589</v>
          </cell>
          <cell r="AJ32">
            <v>6.1888732802284245</v>
          </cell>
          <cell r="AK32">
            <v>6.5405886591005329</v>
          </cell>
          <cell r="AL32">
            <v>6.7744528833159556</v>
          </cell>
          <cell r="AM32">
            <v>0</v>
          </cell>
          <cell r="AN32">
            <v>582.96461051579854</v>
          </cell>
          <cell r="AO32">
            <v>779.32788900171136</v>
          </cell>
          <cell r="AP32">
            <v>975.69116748762417</v>
          </cell>
          <cell r="AQ32">
            <v>1172.0544459735372</v>
          </cell>
          <cell r="AS32">
            <v>19.75</v>
          </cell>
          <cell r="AT32">
            <v>-6.1252249419401217</v>
          </cell>
        </row>
        <row r="33">
          <cell r="C33">
            <v>60</v>
          </cell>
          <cell r="D33">
            <v>32</v>
          </cell>
          <cell r="E33">
            <v>215.86327848591287</v>
          </cell>
          <cell r="F33">
            <v>0</v>
          </cell>
          <cell r="G33">
            <v>0</v>
          </cell>
          <cell r="H33">
            <v>0.67438431806993859</v>
          </cell>
          <cell r="I33">
            <v>0.71526049828784311</v>
          </cell>
          <cell r="J33">
            <v>0.74680081404535803</v>
          </cell>
          <cell r="K33">
            <v>0.77196128846793433</v>
          </cell>
          <cell r="L33">
            <v>0</v>
          </cell>
          <cell r="M33">
            <v>0</v>
          </cell>
          <cell r="N33">
            <v>647.58983545773867</v>
          </cell>
          <cell r="O33">
            <v>863.45311394365149</v>
          </cell>
          <cell r="P33">
            <v>1079.3163924295643</v>
          </cell>
          <cell r="Q33">
            <v>1295.1796709154773</v>
          </cell>
          <cell r="R33">
            <v>0</v>
          </cell>
          <cell r="S33">
            <v>0</v>
          </cell>
          <cell r="T33">
            <v>9.4136959361533172</v>
          </cell>
          <cell r="U33">
            <v>12.486936053854885</v>
          </cell>
          <cell r="V33">
            <v>15.560176171556453</v>
          </cell>
          <cell r="W33">
            <v>18.633416289258026</v>
          </cell>
          <cell r="X33">
            <v>0</v>
          </cell>
          <cell r="Y33">
            <v>24</v>
          </cell>
          <cell r="Z33">
            <v>20</v>
          </cell>
          <cell r="AA33">
            <v>17.142857142857142</v>
          </cell>
          <cell r="AB33">
            <v>15</v>
          </cell>
          <cell r="AC33">
            <v>0</v>
          </cell>
          <cell r="AD33">
            <v>73.706523769807049</v>
          </cell>
          <cell r="AE33">
            <v>70.239639669728717</v>
          </cell>
          <cell r="AF33">
            <v>67.70502471492189</v>
          </cell>
          <cell r="AG33">
            <v>65.778305355364083</v>
          </cell>
          <cell r="AH33">
            <v>0</v>
          </cell>
          <cell r="AI33">
            <v>5.7703663967993961</v>
          </cell>
          <cell r="AJ33">
            <v>6.3034822967210555</v>
          </cell>
          <cell r="AK33">
            <v>6.6260101990570917</v>
          </cell>
          <cell r="AL33">
            <v>6.8421479823564306</v>
          </cell>
          <cell r="AM33">
            <v>0</v>
          </cell>
          <cell r="AN33">
            <v>661.21461051579854</v>
          </cell>
          <cell r="AO33">
            <v>877.07788900171136</v>
          </cell>
          <cell r="AP33">
            <v>1092.9411674876242</v>
          </cell>
          <cell r="AQ33">
            <v>1308.8044459735372</v>
          </cell>
          <cell r="AS33">
            <v>39.5</v>
          </cell>
          <cell r="AT33">
            <v>13.624775058059878</v>
          </cell>
        </row>
        <row r="34">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7">
          <cell r="X37">
            <v>0</v>
          </cell>
        </row>
        <row r="38">
          <cell r="C38" t="str">
            <v>{add to Output checks}</v>
          </cell>
          <cell r="D38">
            <v>0</v>
          </cell>
          <cell r="X38">
            <v>0</v>
          </cell>
        </row>
        <row r="39">
          <cell r="X39">
            <v>0</v>
          </cell>
        </row>
        <row r="40">
          <cell r="AN40" t="str">
            <v>Check</v>
          </cell>
          <cell r="AO40">
            <v>0</v>
          </cell>
          <cell r="AP40" t="str">
            <v>{}</v>
          </cell>
        </row>
        <row r="43">
          <cell r="B43">
            <v>0</v>
          </cell>
        </row>
        <row r="50">
          <cell r="D50">
            <v>0</v>
          </cell>
          <cell r="E50">
            <v>0</v>
          </cell>
          <cell r="F50">
            <v>0</v>
          </cell>
          <cell r="G50">
            <v>0</v>
          </cell>
          <cell r="H50">
            <v>0</v>
          </cell>
          <cell r="I50">
            <v>0</v>
          </cell>
          <cell r="J50">
            <v>0</v>
          </cell>
          <cell r="K50">
            <v>0</v>
          </cell>
          <cell r="L50">
            <v>0</v>
          </cell>
          <cell r="M50">
            <v>0</v>
          </cell>
        </row>
      </sheetData>
      <sheetData sheetId="30"/>
      <sheetData sheetId="31"/>
      <sheetData sheetId="32">
        <row r="1">
          <cell r="A1">
            <v>0</v>
          </cell>
        </row>
        <row r="2">
          <cell r="A2">
            <v>0</v>
          </cell>
          <cell r="B2" t="str">
            <v>ViewRay Model</v>
          </cell>
          <cell r="C2">
            <v>0</v>
          </cell>
          <cell r="D2">
            <v>0</v>
          </cell>
          <cell r="E2">
            <v>0</v>
          </cell>
          <cell r="F2">
            <v>0</v>
          </cell>
          <cell r="G2">
            <v>0</v>
          </cell>
          <cell r="H2">
            <v>0</v>
          </cell>
          <cell r="I2">
            <v>0</v>
          </cell>
          <cell r="J2">
            <v>0</v>
          </cell>
          <cell r="K2">
            <v>0</v>
          </cell>
          <cell r="L2">
            <v>0</v>
          </cell>
          <cell r="M2">
            <v>0</v>
          </cell>
        </row>
        <row r="3">
          <cell r="A3">
            <v>0</v>
          </cell>
          <cell r="B3" t="str">
            <v>Operating Model: Output</v>
          </cell>
          <cell r="C3">
            <v>0</v>
          </cell>
          <cell r="D3">
            <v>0</v>
          </cell>
          <cell r="E3">
            <v>0</v>
          </cell>
          <cell r="F3">
            <v>0</v>
          </cell>
          <cell r="G3">
            <v>0</v>
          </cell>
          <cell r="I3">
            <v>0</v>
          </cell>
          <cell r="K3">
            <v>0</v>
          </cell>
          <cell r="M3">
            <v>0</v>
          </cell>
        </row>
        <row r="4">
          <cell r="D4">
            <v>0</v>
          </cell>
        </row>
        <row r="5">
          <cell r="B5" t="str">
            <v>Active Case</v>
          </cell>
          <cell r="C5">
            <v>1</v>
          </cell>
          <cell r="D5">
            <v>0</v>
          </cell>
        </row>
        <row r="6">
          <cell r="D6">
            <v>0</v>
          </cell>
        </row>
        <row r="7">
          <cell r="B7">
            <v>0</v>
          </cell>
          <cell r="C7">
            <v>0</v>
          </cell>
          <cell r="D7">
            <v>0</v>
          </cell>
          <cell r="E7">
            <v>1</v>
          </cell>
          <cell r="F7">
            <v>0</v>
          </cell>
          <cell r="G7">
            <v>2</v>
          </cell>
          <cell r="H7">
            <v>0</v>
          </cell>
          <cell r="I7">
            <v>3</v>
          </cell>
        </row>
        <row r="8">
          <cell r="B8">
            <v>0</v>
          </cell>
          <cell r="C8">
            <v>43465</v>
          </cell>
          <cell r="D8">
            <v>0</v>
          </cell>
          <cell r="E8">
            <v>26</v>
          </cell>
          <cell r="F8">
            <v>0</v>
          </cell>
          <cell r="G8">
            <v>34</v>
          </cell>
          <cell r="H8">
            <v>0</v>
          </cell>
          <cell r="I8">
            <v>23</v>
          </cell>
        </row>
        <row r="9">
          <cell r="B9" t="str">
            <v>Installs</v>
          </cell>
          <cell r="C9">
            <v>44561</v>
          </cell>
          <cell r="D9">
            <v>0</v>
          </cell>
          <cell r="E9">
            <v>92</v>
          </cell>
          <cell r="F9">
            <v>0</v>
          </cell>
          <cell r="G9">
            <v>147</v>
          </cell>
          <cell r="H9">
            <v>0</v>
          </cell>
          <cell r="I9">
            <v>68</v>
          </cell>
        </row>
        <row r="10">
          <cell r="B10">
            <v>0</v>
          </cell>
          <cell r="C10">
            <v>46387</v>
          </cell>
          <cell r="D10">
            <v>0</v>
          </cell>
          <cell r="E10">
            <v>172</v>
          </cell>
          <cell r="F10">
            <v>0</v>
          </cell>
          <cell r="G10">
            <v>228</v>
          </cell>
          <cell r="H10">
            <v>0</v>
          </cell>
          <cell r="I10">
            <v>114</v>
          </cell>
        </row>
        <row r="11">
          <cell r="B11">
            <v>0</v>
          </cell>
          <cell r="C11">
            <v>0</v>
          </cell>
          <cell r="D11">
            <v>0</v>
          </cell>
          <cell r="E11">
            <v>0</v>
          </cell>
          <cell r="F11">
            <v>0</v>
          </cell>
          <cell r="G11">
            <v>0</v>
          </cell>
          <cell r="H11">
            <v>0</v>
          </cell>
          <cell r="I11">
            <v>0</v>
          </cell>
        </row>
        <row r="12">
          <cell r="B12">
            <v>0</v>
          </cell>
          <cell r="C12">
            <v>0</v>
          </cell>
          <cell r="D12">
            <v>0</v>
          </cell>
          <cell r="E12">
            <v>0</v>
          </cell>
          <cell r="F12">
            <v>0</v>
          </cell>
          <cell r="G12">
            <v>0</v>
          </cell>
          <cell r="H12">
            <v>0</v>
          </cell>
          <cell r="I12">
            <v>0</v>
          </cell>
        </row>
        <row r="13">
          <cell r="B13">
            <v>0</v>
          </cell>
          <cell r="C13">
            <v>0</v>
          </cell>
          <cell r="D13">
            <v>0</v>
          </cell>
          <cell r="E13">
            <v>0</v>
          </cell>
          <cell r="F13">
            <v>0</v>
          </cell>
          <cell r="G13">
            <v>0</v>
          </cell>
          <cell r="H13">
            <v>0</v>
          </cell>
          <cell r="I13">
            <v>0</v>
          </cell>
        </row>
        <row r="14">
          <cell r="B14">
            <v>0</v>
          </cell>
          <cell r="C14">
            <v>43465</v>
          </cell>
          <cell r="D14">
            <v>0</v>
          </cell>
          <cell r="E14">
            <v>176.86327848591287</v>
          </cell>
          <cell r="F14">
            <v>0</v>
          </cell>
          <cell r="G14">
            <v>228.5374421381498</v>
          </cell>
          <cell r="H14">
            <v>0</v>
          </cell>
          <cell r="I14">
            <v>157.13550969128923</v>
          </cell>
        </row>
        <row r="15">
          <cell r="B15" t="str">
            <v>Revenues</v>
          </cell>
          <cell r="C15">
            <v>44561</v>
          </cell>
          <cell r="D15">
            <v>0</v>
          </cell>
          <cell r="E15">
            <v>645.6373023719018</v>
          </cell>
          <cell r="F15">
            <v>0</v>
          </cell>
          <cell r="G15">
            <v>1021.7202563868091</v>
          </cell>
          <cell r="H15">
            <v>0</v>
          </cell>
          <cell r="I15">
            <v>485.02560581725902</v>
          </cell>
        </row>
        <row r="16">
          <cell r="B16">
            <v>0</v>
          </cell>
          <cell r="C16">
            <v>46387</v>
          </cell>
          <cell r="D16">
            <v>0</v>
          </cell>
          <cell r="E16">
            <v>1385.4438858703088</v>
          </cell>
          <cell r="F16">
            <v>0</v>
          </cell>
          <cell r="G16">
            <v>1881.1884149568295</v>
          </cell>
          <cell r="H16">
            <v>0</v>
          </cell>
          <cell r="I16">
            <v>907.75919650364199</v>
          </cell>
        </row>
        <row r="17">
          <cell r="B17">
            <v>0</v>
          </cell>
          <cell r="C17">
            <v>0</v>
          </cell>
          <cell r="D17">
            <v>0</v>
          </cell>
          <cell r="E17">
            <v>0</v>
          </cell>
          <cell r="F17">
            <v>0</v>
          </cell>
          <cell r="G17">
            <v>0</v>
          </cell>
          <cell r="H17">
            <v>0</v>
          </cell>
          <cell r="I17">
            <v>0</v>
          </cell>
        </row>
        <row r="18">
          <cell r="B18">
            <v>0</v>
          </cell>
          <cell r="C18">
            <v>0</v>
          </cell>
          <cell r="D18">
            <v>0</v>
          </cell>
          <cell r="E18">
            <v>0</v>
          </cell>
          <cell r="F18">
            <v>0</v>
          </cell>
          <cell r="G18">
            <v>0</v>
          </cell>
          <cell r="H18">
            <v>0</v>
          </cell>
          <cell r="I18">
            <v>0</v>
          </cell>
        </row>
        <row r="19">
          <cell r="B19">
            <v>0</v>
          </cell>
          <cell r="C19">
            <v>0</v>
          </cell>
          <cell r="D19">
            <v>0</v>
          </cell>
          <cell r="E19">
            <v>0</v>
          </cell>
          <cell r="F19">
            <v>0</v>
          </cell>
          <cell r="G19">
            <v>0</v>
          </cell>
          <cell r="H19">
            <v>0</v>
          </cell>
          <cell r="I19">
            <v>0</v>
          </cell>
        </row>
        <row r="20">
          <cell r="B20">
            <v>0</v>
          </cell>
          <cell r="C20">
            <v>43465</v>
          </cell>
          <cell r="D20">
            <v>0</v>
          </cell>
          <cell r="E20">
            <v>9.2082518283497977E-2</v>
          </cell>
          <cell r="F20">
            <v>0</v>
          </cell>
          <cell r="G20">
            <v>0.17413824185505183</v>
          </cell>
          <cell r="H20">
            <v>0</v>
          </cell>
          <cell r="I20">
            <v>5.1056762399737561E-2</v>
          </cell>
        </row>
        <row r="21">
          <cell r="B21" t="str">
            <v>EBITDA
Margin</v>
          </cell>
          <cell r="C21">
            <v>44561</v>
          </cell>
          <cell r="D21">
            <v>0</v>
          </cell>
          <cell r="E21">
            <v>0.22763710827487446</v>
          </cell>
          <cell r="F21">
            <v>0</v>
          </cell>
          <cell r="G21">
            <v>0.22771762604587753</v>
          </cell>
          <cell r="H21">
            <v>0</v>
          </cell>
          <cell r="I21">
            <v>0.18067027367967264</v>
          </cell>
        </row>
        <row r="22">
          <cell r="B22">
            <v>0</v>
          </cell>
          <cell r="C22">
            <v>46387</v>
          </cell>
          <cell r="D22">
            <v>0</v>
          </cell>
          <cell r="E22">
            <v>0.2307596597043218</v>
          </cell>
          <cell r="F22">
            <v>0</v>
          </cell>
          <cell r="G22">
            <v>0.23954070763024252</v>
          </cell>
          <cell r="H22">
            <v>0</v>
          </cell>
          <cell r="I22">
            <v>0.19911911544529459</v>
          </cell>
        </row>
        <row r="23">
          <cell r="B23">
            <v>0</v>
          </cell>
          <cell r="C23">
            <v>0</v>
          </cell>
          <cell r="D23">
            <v>0</v>
          </cell>
          <cell r="E23">
            <v>0</v>
          </cell>
          <cell r="F23">
            <v>0</v>
          </cell>
          <cell r="G23">
            <v>0</v>
          </cell>
          <cell r="H23">
            <v>0</v>
          </cell>
          <cell r="I23">
            <v>0</v>
          </cell>
          <cell r="L23">
            <v>0</v>
          </cell>
        </row>
        <row r="24">
          <cell r="B24">
            <v>0</v>
          </cell>
          <cell r="C24">
            <v>0</v>
          </cell>
          <cell r="D24">
            <v>0</v>
          </cell>
          <cell r="E24">
            <v>0</v>
          </cell>
          <cell r="F24">
            <v>0</v>
          </cell>
          <cell r="G24">
            <v>0</v>
          </cell>
          <cell r="H24">
            <v>0</v>
          </cell>
          <cell r="I24">
            <v>0</v>
          </cell>
          <cell r="L24">
            <v>0</v>
          </cell>
        </row>
        <row r="25">
          <cell r="B25">
            <v>0</v>
          </cell>
          <cell r="C25">
            <v>0</v>
          </cell>
          <cell r="D25">
            <v>0</v>
          </cell>
          <cell r="E25">
            <v>0</v>
          </cell>
          <cell r="F25">
            <v>0</v>
          </cell>
          <cell r="G25">
            <v>0</v>
          </cell>
          <cell r="H25">
            <v>0</v>
          </cell>
          <cell r="I25">
            <v>0</v>
          </cell>
          <cell r="L25">
            <v>0</v>
          </cell>
        </row>
        <row r="26">
          <cell r="B26" t="str">
            <v>DCF</v>
          </cell>
          <cell r="C26" t="str">
            <v>Low(2)</v>
          </cell>
          <cell r="D26">
            <v>0</v>
          </cell>
          <cell r="E26">
            <v>5.5681201602634243</v>
          </cell>
          <cell r="F26">
            <v>0</v>
          </cell>
          <cell r="G26">
            <v>9.0098950004239828</v>
          </cell>
          <cell r="H26">
            <v>0</v>
          </cell>
          <cell r="I26">
            <v>2.7132992364044672</v>
          </cell>
        </row>
        <row r="27">
          <cell r="B27">
            <v>0</v>
          </cell>
          <cell r="C27" t="str">
            <v>High(3)</v>
          </cell>
          <cell r="D27">
            <v>0</v>
          </cell>
          <cell r="E27">
            <v>9.3271943641701753</v>
          </cell>
          <cell r="F27">
            <v>0</v>
          </cell>
          <cell r="G27">
            <v>14.926237219870762</v>
          </cell>
          <cell r="H27">
            <v>0</v>
          </cell>
          <cell r="I27">
            <v>4.4378509145991671</v>
          </cell>
        </row>
        <row r="28">
          <cell r="B28">
            <v>0</v>
          </cell>
          <cell r="C28">
            <v>0</v>
          </cell>
          <cell r="D28">
            <v>0</v>
          </cell>
          <cell r="E28">
            <v>0</v>
          </cell>
          <cell r="F28">
            <v>0</v>
          </cell>
          <cell r="G28">
            <v>0</v>
          </cell>
          <cell r="H28">
            <v>0</v>
          </cell>
          <cell r="I28">
            <v>0</v>
          </cell>
          <cell r="L28">
            <v>0</v>
          </cell>
        </row>
        <row r="29">
          <cell r="B29">
            <v>0</v>
          </cell>
          <cell r="C29">
            <v>0</v>
          </cell>
          <cell r="D29">
            <v>0</v>
          </cell>
          <cell r="E29">
            <v>0</v>
          </cell>
          <cell r="F29">
            <v>0</v>
          </cell>
          <cell r="G29">
            <v>0</v>
          </cell>
          <cell r="H29">
            <v>0</v>
          </cell>
          <cell r="I29">
            <v>0</v>
          </cell>
          <cell r="L29">
            <v>0</v>
          </cell>
        </row>
        <row r="30">
          <cell r="B30">
            <v>0</v>
          </cell>
          <cell r="C30">
            <v>0</v>
          </cell>
          <cell r="D30">
            <v>0</v>
          </cell>
          <cell r="E30">
            <v>0</v>
          </cell>
          <cell r="F30">
            <v>0</v>
          </cell>
          <cell r="G30">
            <v>0</v>
          </cell>
          <cell r="H30">
            <v>0</v>
          </cell>
          <cell r="I30">
            <v>0</v>
          </cell>
          <cell r="L30">
            <v>0</v>
          </cell>
        </row>
      </sheetData>
      <sheetData sheetId="33">
        <row r="2">
          <cell r="B2" t="str">
            <v xml:space="preserve">Healthcare Public Company Comparables </v>
          </cell>
        </row>
      </sheetData>
      <sheetData sheetId="34" refreshError="1"/>
      <sheetData sheetId="35" refreshError="1"/>
      <sheetData sheetId="36">
        <row r="3">
          <cell r="E3" t="str">
            <v>ViewRay Model</v>
          </cell>
        </row>
      </sheetData>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Inputs&gt;&gt;"/>
      <sheetName val="Comps"/>
      <sheetName val="Cover"/>
      <sheetName val="NWC"/>
      <sheetName val="WAT.DEBT"/>
      <sheetName val="Interface"/>
      <sheetName val="Fiscal"/>
      <sheetName val="Cases"/>
      <sheetName val="ScenMgr"/>
      <sheetName val="Redbreast.Financials&gt;&gt;"/>
      <sheetName val="Redbreast.P&amp;L"/>
      <sheetName val="Redbreast.Model.WAT"/>
      <sheetName val="Redbreast.Model"/>
      <sheetName val="Redbreast.BS"/>
      <sheetName val="Redbreast.SA"/>
      <sheetName val="Redbreast.SA.WAT"/>
      <sheetName val="Redbreast.Recast.PL"/>
      <sheetName val="Calendar.Year"/>
      <sheetName val="Redbreast.Consolidated.PL"/>
      <sheetName val="WAT.Financials&gt;&gt;"/>
      <sheetName val="WAT.MA"/>
      <sheetName val="WAT.ORGANIC"/>
      <sheetName val="WAT.SA.Street"/>
      <sheetName val="WAT.SA.MA"/>
      <sheetName val="WAT.SA.ORGANIC"/>
      <sheetName val="Model&gt;&gt;"/>
      <sheetName val="QM"/>
      <sheetName val="FM"/>
      <sheetName val="FM.QM"/>
      <sheetName val="DCF"/>
      <sheetName val="Linker"/>
      <sheetName val="Mults"/>
      <sheetName val="WAT.Val&gt;&gt;"/>
      <sheetName val="WAT.DCF"/>
      <sheetName val="WAT.DCF.Mgmt"/>
      <sheetName val="WAT.DCF.Mgmt.2"/>
      <sheetName val="WAT.FF"/>
      <sheetName val="Acc.Dil"/>
      <sheetName val="ROIC"/>
      <sheetName val="Redbreast.DCF"/>
      <sheetName val="Redbreast.DCF.WATCase"/>
      <sheetName val="Redbreast.DCF.WATCase.Syn"/>
      <sheetName val="Redbreast.DCF.Incl.Synergies"/>
      <sheetName val="Redbreast.FF"/>
      <sheetName val="Redbreast.FF.WAT"/>
      <sheetName val="Outputs&gt;&gt;"/>
      <sheetName val="Earnout"/>
      <sheetName val="Updated"/>
      <sheetName val="Deal.Metrics"/>
      <sheetName val="Deal.Metrics.Earn"/>
      <sheetName val="AVP"/>
      <sheetName val="Redbreast.Forecasts"/>
      <sheetName val="RB.Comparison"/>
      <sheetName val="Rev"/>
      <sheetName val="Redbreast.AVP"/>
      <sheetName val="Redbreast.4Q"/>
      <sheetName val="FSP.StreetvMgmt"/>
      <sheetName val="Mgmt Financials"/>
      <sheetName val="Mgmt Financials Organic"/>
      <sheetName val="Street v Mgmt"/>
      <sheetName val="Mgmt Organic"/>
      <sheetName val="Temps&gt;&gt;"/>
      <sheetName val="FM.4Q.Temp"/>
      <sheetName val="VM.Temp"/>
      <sheetName val="FF.Temp"/>
      <sheetName val="DCF.Temp"/>
      <sheetName val="QM.Temp"/>
      <sheetName val="FSP.Temp2"/>
      <sheetName val="AVP.PF.Temp"/>
      <sheetName val="AVP.Comps.Temp"/>
      <sheetName val="AVP.Cases.Temp"/>
      <sheetName val="VM.Temp2"/>
      <sheetName val="PMO.Cases.Temp"/>
      <sheetName val="WidePMO.Cases.Temp"/>
      <sheetName val="Temp.SA"/>
      <sheetName val="WAT Model"/>
    </sheetNames>
    <sheetDataSet>
      <sheetData sheetId="0"/>
      <sheetData sheetId="1"/>
      <sheetData sheetId="2">
        <row r="1">
          <cell r="B1" t="str">
            <v>v002.008</v>
          </cell>
        </row>
      </sheetData>
      <sheetData sheetId="3"/>
      <sheetData sheetId="4"/>
      <sheetData sheetId="5"/>
      <sheetData sheetId="6"/>
      <sheetData sheetId="7"/>
      <sheetData sheetId="8">
        <row r="1">
          <cell r="A1" t="str">
            <v>x</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1</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Capex</v>
          </cell>
          <cell r="J33">
            <v>-0.5625</v>
          </cell>
          <cell r="K33">
            <v>-0.8125</v>
          </cell>
          <cell r="L33">
            <v>-1</v>
          </cell>
          <cell r="M33">
            <v>-1</v>
          </cell>
          <cell r="N33">
            <v>-1</v>
          </cell>
          <cell r="O33">
            <v>-1</v>
          </cell>
          <cell r="P33">
            <v>-1</v>
          </cell>
          <cell r="Q33">
            <v>-1</v>
          </cell>
          <cell r="R33">
            <v>-1</v>
          </cell>
          <cell r="S33">
            <v>-1</v>
          </cell>
          <cell r="T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-3.1943485223777568</v>
          </cell>
          <cell r="T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32.25230181638014</v>
          </cell>
          <cell r="T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row>
        <row r="37">
          <cell r="F37" t="str">
            <v>NOL Cash Flows</v>
          </cell>
          <cell r="J37">
            <v>0</v>
          </cell>
          <cell r="K37">
            <v>0</v>
          </cell>
          <cell r="L37">
            <v>0</v>
          </cell>
          <cell r="M37">
            <v>0</v>
          </cell>
          <cell r="N37">
            <v>0</v>
          </cell>
          <cell r="O37">
            <v>0</v>
          </cell>
          <cell r="P37">
            <v>0</v>
          </cell>
          <cell r="Q37">
            <v>0</v>
          </cell>
          <cell r="R37">
            <v>0</v>
          </cell>
          <cell r="S37">
            <v>0</v>
          </cell>
        </row>
        <row r="40">
          <cell r="F40" t="str">
            <v>Unlevered Free Cash Flows</v>
          </cell>
        </row>
        <row r="42">
          <cell r="J42" t="str">
            <v>Year Ended December 31,</v>
          </cell>
          <cell r="T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2029E</v>
          </cell>
          <cell r="T43" t="str">
            <v>2029E</v>
          </cell>
        </row>
        <row r="45">
          <cell r="F45" t="str">
            <v>Revenues</v>
          </cell>
          <cell r="J45">
            <v>2436.1343000000002</v>
          </cell>
          <cell r="K45">
            <v>2544.0459999999998</v>
          </cell>
          <cell r="L45">
            <v>2661.2190000000001</v>
          </cell>
          <cell r="M45">
            <v>2788</v>
          </cell>
          <cell r="N45">
            <v>2913.7950330903673</v>
          </cell>
          <cell r="O45">
            <v>3037.9231135302543</v>
          </cell>
          <cell r="P45">
            <v>3159.6834155867741</v>
          </cell>
          <cell r="Q45">
            <v>3278.3613927565198</v>
          </cell>
          <cell r="R45">
            <v>3393.2353613916584</v>
          </cell>
          <cell r="S45">
            <v>3608.6909754486624</v>
          </cell>
          <cell r="T45">
            <v>3608.6909754486624</v>
          </cell>
        </row>
        <row r="46">
          <cell r="F46" t="str">
            <v>Growth</v>
          </cell>
          <cell r="J46">
            <v>6.7003454659657624E-3</v>
          </cell>
          <cell r="K46">
            <v>4.4296285307423133E-2</v>
          </cell>
          <cell r="L46">
            <v>4.6057736377408398E-2</v>
          </cell>
          <cell r="M46">
            <v>4.7640197969426756E-2</v>
          </cell>
          <cell r="N46">
            <v>4.5120169688080081E-2</v>
          </cell>
          <cell r="O46">
            <v>4.2600141406733405E-2</v>
          </cell>
          <cell r="P46">
            <v>4.0080113125386729E-2</v>
          </cell>
          <cell r="Q46">
            <v>3.7560084844040054E-2</v>
          </cell>
          <cell r="R46">
            <v>3.5040056562693378E-2</v>
          </cell>
          <cell r="S46">
            <v>3.0000000000000027E-2</v>
          </cell>
          <cell r="T46">
            <v>0.03</v>
          </cell>
        </row>
        <row r="48">
          <cell r="F48" t="str">
            <v>EBITDA</v>
          </cell>
          <cell r="J48">
            <v>833.38775570103769</v>
          </cell>
          <cell r="K48">
            <v>875.79924197984803</v>
          </cell>
          <cell r="L48">
            <v>903.77602238309578</v>
          </cell>
          <cell r="M48">
            <v>953.40337251596429</v>
          </cell>
          <cell r="N48">
            <v>999.76497548172335</v>
          </cell>
          <cell r="O48">
            <v>1045.8414356315516</v>
          </cell>
          <cell r="P48">
            <v>1091.384942037379</v>
          </cell>
          <cell r="Q48">
            <v>1136.1397116595535</v>
          </cell>
          <cell r="R48">
            <v>1179.8441997751779</v>
          </cell>
          <cell r="S48">
            <v>1263.0418414070318</v>
          </cell>
          <cell r="T48">
            <v>1263.0418414070318</v>
          </cell>
        </row>
        <row r="49">
          <cell r="F49" t="str">
            <v>Margin</v>
          </cell>
          <cell r="J49">
            <v>0.342094340078475</v>
          </cell>
          <cell r="K49">
            <v>0.34425448359811422</v>
          </cell>
          <cell r="L49">
            <v>0.33960978874083486</v>
          </cell>
          <cell r="M49">
            <v>0.34196677636871031</v>
          </cell>
          <cell r="N49">
            <v>0.34311437974460884</v>
          </cell>
          <cell r="O49">
            <v>0.34426198312050738</v>
          </cell>
          <cell r="P49">
            <v>0.34540958649640585</v>
          </cell>
          <cell r="Q49">
            <v>0.34655718987230438</v>
          </cell>
          <cell r="R49">
            <v>0.34770479324820297</v>
          </cell>
          <cell r="S49">
            <v>0.35</v>
          </cell>
          <cell r="T49">
            <v>0.35</v>
          </cell>
        </row>
        <row r="50">
          <cell r="F50" t="str">
            <v>Depreciation &amp; Amortization</v>
          </cell>
          <cell r="J50">
            <v>-131.98775570103768</v>
          </cell>
          <cell r="K50">
            <v>-135.61124197984802</v>
          </cell>
          <cell r="L50">
            <v>-120.77602238309572</v>
          </cell>
          <cell r="M50">
            <v>-127.40337251596429</v>
          </cell>
          <cell r="N50">
            <v>-134.30295350453912</v>
          </cell>
          <cell r="O50">
            <v>-141.45098520617694</v>
          </cell>
          <cell r="P50">
            <v>-148.819845944701</v>
          </cell>
          <cell r="Q50">
            <v>-156.37815167231227</v>
          </cell>
          <cell r="R50">
            <v>-164.09089410944745</v>
          </cell>
          <cell r="S50">
            <v>-179.8227848469528</v>
          </cell>
          <cell r="T50">
            <v>-128.8227848469528</v>
          </cell>
        </row>
        <row r="51">
          <cell r="F51" t="str">
            <v>Amortization</v>
          </cell>
          <cell r="J51">
            <v>-51</v>
          </cell>
          <cell r="K51">
            <v>-51</v>
          </cell>
          <cell r="L51">
            <v>-51</v>
          </cell>
          <cell r="M51">
            <v>-51</v>
          </cell>
          <cell r="N51">
            <v>-51</v>
          </cell>
          <cell r="O51">
            <v>-51</v>
          </cell>
          <cell r="P51">
            <v>-51</v>
          </cell>
          <cell r="Q51">
            <v>-51</v>
          </cell>
          <cell r="R51">
            <v>-51</v>
          </cell>
          <cell r="S51">
            <v>-51</v>
          </cell>
          <cell r="T51">
            <v>0</v>
          </cell>
        </row>
        <row r="52">
          <cell r="F52" t="str">
            <v>EBIT</v>
          </cell>
          <cell r="J52">
            <v>701.4</v>
          </cell>
          <cell r="K52">
            <v>740.18799999999999</v>
          </cell>
          <cell r="L52">
            <v>783</v>
          </cell>
          <cell r="M52">
            <v>826</v>
          </cell>
          <cell r="N52">
            <v>865.46202197718424</v>
          </cell>
          <cell r="O52">
            <v>904.39045042537464</v>
          </cell>
          <cell r="P52">
            <v>942.565096092678</v>
          </cell>
          <cell r="Q52">
            <v>979.7615599872413</v>
          </cell>
          <cell r="R52">
            <v>1015.7533056657305</v>
          </cell>
          <cell r="S52">
            <v>1083.219056560079</v>
          </cell>
          <cell r="T52">
            <v>1134.219056560079</v>
          </cell>
        </row>
        <row r="53">
          <cell r="F53" t="str">
            <v>Taxes</v>
          </cell>
          <cell r="J53">
            <v>-100.0078859833267</v>
          </cell>
          <cell r="K53">
            <v>-105.44347810611548</v>
          </cell>
          <cell r="L53">
            <v>-109.67006886374816</v>
          </cell>
          <cell r="M53">
            <v>-115.69281849483522</v>
          </cell>
          <cell r="N53">
            <v>-121.22002496704536</v>
          </cell>
          <cell r="O53">
            <v>-126.67249422460671</v>
          </cell>
          <cell r="P53">
            <v>-132.01938569227255</v>
          </cell>
          <cell r="Q53">
            <v>-137.22926916201033</v>
          </cell>
          <cell r="R53">
            <v>-142.27041504590102</v>
          </cell>
          <cell r="S53">
            <v>-151.71993426241147</v>
          </cell>
          <cell r="T53">
            <v>-158.86319545277055</v>
          </cell>
        </row>
        <row r="54">
          <cell r="F54" t="str">
            <v>Tax Rate</v>
          </cell>
          <cell r="J54">
            <v>0.14258324206348261</v>
          </cell>
          <cell r="K54">
            <v>0.14245499536079412</v>
          </cell>
          <cell r="L54">
            <v>0.14006394490900148</v>
          </cell>
          <cell r="M54">
            <v>0.14006394490900148</v>
          </cell>
          <cell r="N54">
            <v>0.14006394490900148</v>
          </cell>
          <cell r="O54">
            <v>0.14006394490900148</v>
          </cell>
          <cell r="P54">
            <v>0.14006394490900148</v>
          </cell>
          <cell r="Q54">
            <v>0.14006394490900148</v>
          </cell>
          <cell r="R54">
            <v>0.14006394490900148</v>
          </cell>
          <cell r="S54">
            <v>0.14006394490900148</v>
          </cell>
          <cell r="T54">
            <v>0.14006394490900148</v>
          </cell>
        </row>
        <row r="55">
          <cell r="F55" t="str">
            <v>NOPAT</v>
          </cell>
          <cell r="J55">
            <v>601.3921140166733</v>
          </cell>
          <cell r="K55">
            <v>634.74452189388455</v>
          </cell>
          <cell r="L55">
            <v>673.32993113625184</v>
          </cell>
          <cell r="M55">
            <v>710.30718150516475</v>
          </cell>
          <cell r="N55">
            <v>744.2419970101389</v>
          </cell>
          <cell r="O55">
            <v>777.71795620076796</v>
          </cell>
          <cell r="P55">
            <v>810.54571040040548</v>
          </cell>
          <cell r="Q55">
            <v>842.53229082523103</v>
          </cell>
          <cell r="R55">
            <v>873.4828906198295</v>
          </cell>
          <cell r="S55">
            <v>931.49912229766755</v>
          </cell>
          <cell r="T55">
            <v>975.35586110730844</v>
          </cell>
        </row>
        <row r="56">
          <cell r="F56" t="str">
            <v>Depreciation &amp; Amortization</v>
          </cell>
          <cell r="J56">
            <v>131.98775570103768</v>
          </cell>
          <cell r="K56">
            <v>135.61124197984802</v>
          </cell>
          <cell r="L56">
            <v>120.77602238309572</v>
          </cell>
          <cell r="M56">
            <v>127.40337251596429</v>
          </cell>
          <cell r="N56">
            <v>134.30295350453912</v>
          </cell>
          <cell r="O56">
            <v>141.45098520617694</v>
          </cell>
          <cell r="P56">
            <v>148.819845944701</v>
          </cell>
          <cell r="Q56">
            <v>156.37815167231227</v>
          </cell>
          <cell r="R56">
            <v>164.09089410944745</v>
          </cell>
          <cell r="S56">
            <v>179.8227848469528</v>
          </cell>
          <cell r="T56">
            <v>128.8227848469528</v>
          </cell>
        </row>
        <row r="57">
          <cell r="F57" t="str">
            <v>Amortization</v>
          </cell>
          <cell r="J57">
            <v>51</v>
          </cell>
          <cell r="K57">
            <v>51</v>
          </cell>
          <cell r="L57">
            <v>51</v>
          </cell>
          <cell r="M57">
            <v>51</v>
          </cell>
          <cell r="N57">
            <v>51</v>
          </cell>
          <cell r="O57">
            <v>51</v>
          </cell>
          <cell r="P57">
            <v>51</v>
          </cell>
          <cell r="Q57">
            <v>51</v>
          </cell>
          <cell r="R57">
            <v>51</v>
          </cell>
          <cell r="S57">
            <v>51</v>
          </cell>
          <cell r="T57">
            <v>0</v>
          </cell>
        </row>
        <row r="58">
          <cell r="F58" t="str">
            <v>Capex</v>
          </cell>
          <cell r="J58">
            <v>-127.6</v>
          </cell>
          <cell r="K58">
            <v>-127</v>
          </cell>
          <cell r="L58">
            <v>-100</v>
          </cell>
          <cell r="M58">
            <v>-104.76401979694269</v>
          </cell>
          <cell r="N58">
            <v>-109.49099014738611</v>
          </cell>
          <cell r="O58">
            <v>-114.15532181042802</v>
          </cell>
          <cell r="P58">
            <v>-118.73068002245491</v>
          </cell>
          <cell r="Q58">
            <v>-123.19021443768889</v>
          </cell>
          <cell r="R58">
            <v>-127.50680651955584</v>
          </cell>
          <cell r="S58">
            <v>-135.60293141784507</v>
          </cell>
          <cell r="T58">
            <v>-135.60293141784507</v>
          </cell>
        </row>
        <row r="59">
          <cell r="F59" t="str">
            <v>Change in Working Capital</v>
          </cell>
          <cell r="J59">
            <v>-3.6845668741528863</v>
          </cell>
          <cell r="K59">
            <v>-24.522049990040916</v>
          </cell>
          <cell r="L59">
            <v>-26.626604561721102</v>
          </cell>
          <cell r="M59">
            <v>-28.809943868805572</v>
          </cell>
          <cell r="N59">
            <v>-28.585890964008975</v>
          </cell>
          <cell r="O59">
            <v>-28.207089627118659</v>
          </cell>
          <cell r="P59">
            <v>-27.669031382440174</v>
          </cell>
          <cell r="Q59">
            <v>-26.968598297250868</v>
          </cell>
          <cell r="R59">
            <v>-26.104168513935672</v>
          </cell>
          <cell r="S59">
            <v>-23.884819448047807</v>
          </cell>
          <cell r="T59">
            <v>-23.884819448047807</v>
          </cell>
        </row>
        <row r="60">
          <cell r="F60" t="str">
            <v>Unlevered Free Cash Flows</v>
          </cell>
          <cell r="J60">
            <v>602.0953028435581</v>
          </cell>
          <cell r="K60">
            <v>618.83371388369164</v>
          </cell>
          <cell r="L60">
            <v>667.47934895762648</v>
          </cell>
          <cell r="M60">
            <v>704.1365903553808</v>
          </cell>
          <cell r="N60">
            <v>740.46806940328293</v>
          </cell>
          <cell r="O60">
            <v>776.80652996939818</v>
          </cell>
          <cell r="P60">
            <v>812.96584494021147</v>
          </cell>
          <cell r="Q60">
            <v>848.75162976260356</v>
          </cell>
          <cell r="R60">
            <v>883.96280969578538</v>
          </cell>
          <cell r="S60">
            <v>951.83415627872751</v>
          </cell>
          <cell r="T60">
            <v>944.69089508836851</v>
          </cell>
        </row>
        <row r="61">
          <cell r="F61" t="str">
            <v>Synergy Cash Flows</v>
          </cell>
          <cell r="J61">
            <v>0</v>
          </cell>
          <cell r="K61">
            <v>-0.52227369989880712</v>
          </cell>
          <cell r="L61">
            <v>0.52372992990346789</v>
          </cell>
          <cell r="M61">
            <v>3.1423795794208069</v>
          </cell>
          <cell r="N61">
            <v>3.2366509668034311</v>
          </cell>
          <cell r="O61">
            <v>3.3337504958075339</v>
          </cell>
          <cell r="P61">
            <v>3.4337630106817598</v>
          </cell>
          <cell r="Q61">
            <v>3.536775901002212</v>
          </cell>
          <cell r="R61">
            <v>3.6428791780322785</v>
          </cell>
          <cell r="S61">
            <v>3.8647305199744446</v>
          </cell>
          <cell r="T61">
            <v>3.8647305199744446</v>
          </cell>
        </row>
        <row r="62">
          <cell r="F62" t="str">
            <v>NOL Cash Flows</v>
          </cell>
          <cell r="J62">
            <v>0</v>
          </cell>
          <cell r="K62">
            <v>0</v>
          </cell>
          <cell r="L62">
            <v>0</v>
          </cell>
          <cell r="M62">
            <v>0</v>
          </cell>
          <cell r="N62">
            <v>0</v>
          </cell>
          <cell r="O62">
            <v>0</v>
          </cell>
          <cell r="P62">
            <v>0</v>
          </cell>
          <cell r="Q62">
            <v>0</v>
          </cell>
          <cell r="R62">
            <v>0</v>
          </cell>
          <cell r="S62">
            <v>0</v>
          </cell>
        </row>
        <row r="65">
          <cell r="A65" t="str">
            <v>x</v>
          </cell>
          <cell r="X65" t="str">
            <v>x</v>
          </cell>
          <cell r="AJ65" t="str">
            <v>x</v>
          </cell>
        </row>
        <row r="68">
          <cell r="Z68" t="str">
            <v>Implied Price Per Share</v>
          </cell>
          <cell r="AE68" t="str">
            <v>Implied Price Per Share</v>
          </cell>
        </row>
        <row r="69">
          <cell r="Z69" t="str">
            <v>PV Projected Period (12.5% WACC)</v>
          </cell>
          <cell r="AC69">
            <v>108.78449034595361</v>
          </cell>
          <cell r="AE69" t="str">
            <v>PV Projected Period (8.0% WACC)</v>
          </cell>
          <cell r="AH69">
            <v>5363.7250929714992</v>
          </cell>
        </row>
        <row r="70">
          <cell r="Z70" t="str">
            <v>PV Terminal Value (3.0% Perp. Growth)</v>
          </cell>
          <cell r="AC70">
            <v>119.96889346449332</v>
          </cell>
          <cell r="AE70" t="str">
            <v>PV Terminal Value (3.0% Perp. Growth)</v>
          </cell>
          <cell r="AH70">
            <v>9361.739604100947</v>
          </cell>
        </row>
        <row r="71">
          <cell r="Z71" t="str">
            <v>PV of Synergies</v>
          </cell>
          <cell r="AC71">
            <v>0</v>
          </cell>
          <cell r="AE71" t="str">
            <v>PV of Synergies</v>
          </cell>
          <cell r="AH71">
            <v>55.934039181407684</v>
          </cell>
        </row>
        <row r="72">
          <cell r="Z72" t="str">
            <v>PV of NOLs</v>
          </cell>
          <cell r="AC72">
            <v>0</v>
          </cell>
          <cell r="AE72" t="str">
            <v>PV of NOLs</v>
          </cell>
          <cell r="AH72">
            <v>0</v>
          </cell>
        </row>
        <row r="73">
          <cell r="Z73" t="str">
            <v>Enterprise Value</v>
          </cell>
          <cell r="AC73">
            <v>228.75338381044693</v>
          </cell>
          <cell r="AE73" t="str">
            <v>Enterprise Value</v>
          </cell>
          <cell r="AH73">
            <v>14781.398736253854</v>
          </cell>
        </row>
        <row r="74">
          <cell r="Z74" t="str">
            <v xml:space="preserve">Plus: Cash &amp; Equivalents </v>
          </cell>
          <cell r="AC74">
            <v>0</v>
          </cell>
          <cell r="AE74" t="str">
            <v xml:space="preserve">Plus: Cash &amp; Equivalents </v>
          </cell>
          <cell r="AH74">
            <v>675.77300000000002</v>
          </cell>
        </row>
        <row r="75">
          <cell r="Z75" t="str">
            <v>Less: Debt</v>
          </cell>
          <cell r="AC75">
            <v>0</v>
          </cell>
          <cell r="AE75" t="str">
            <v>Less: Debt</v>
          </cell>
          <cell r="AH75">
            <v>-1148.6890000000001</v>
          </cell>
        </row>
        <row r="76">
          <cell r="Z76" t="str">
            <v xml:space="preserve">Less: Net Non-Operating Liabilities </v>
          </cell>
          <cell r="AC76">
            <v>0</v>
          </cell>
          <cell r="AE76" t="str">
            <v xml:space="preserve">Less: Net Non-Operating Liabilities </v>
          </cell>
          <cell r="AH76">
            <v>-2.7069999999999999</v>
          </cell>
        </row>
        <row r="77">
          <cell r="Z77" t="str">
            <v>Less: Preferred</v>
          </cell>
          <cell r="AC77">
            <v>0</v>
          </cell>
          <cell r="AE77" t="str">
            <v>Less: Preferred</v>
          </cell>
          <cell r="AH77">
            <v>0</v>
          </cell>
        </row>
        <row r="78">
          <cell r="Z78" t="str">
            <v>Less: Non-Controlling Interest</v>
          </cell>
          <cell r="AC78">
            <v>0</v>
          </cell>
          <cell r="AE78" t="str">
            <v>Less: Non-Controlling Interest</v>
          </cell>
          <cell r="AH78">
            <v>0</v>
          </cell>
        </row>
        <row r="79">
          <cell r="Z79" t="str">
            <v>Less: Make-Whole Premium</v>
          </cell>
          <cell r="AC79">
            <v>0</v>
          </cell>
          <cell r="AE79" t="str">
            <v>Less: Make-Whole Premium</v>
          </cell>
          <cell r="AH79">
            <v>0</v>
          </cell>
        </row>
        <row r="80">
          <cell r="Z80" t="str">
            <v>Equity Value</v>
          </cell>
          <cell r="AC80">
            <v>228.75338381044693</v>
          </cell>
          <cell r="AE80" t="str">
            <v>Equity Value</v>
          </cell>
          <cell r="AH80">
            <v>14305.775736253852</v>
          </cell>
        </row>
        <row r="81">
          <cell r="Z81" t="str">
            <v>Net Diluted Shares Outstanding</v>
          </cell>
          <cell r="AC81">
            <v>0</v>
          </cell>
          <cell r="AE81" t="str">
            <v>Net Diluted Shares Outstanding</v>
          </cell>
          <cell r="AH81">
            <v>67.577677434989724</v>
          </cell>
        </row>
        <row r="82">
          <cell r="Z82" t="str">
            <v>Equity Value Per Share</v>
          </cell>
          <cell r="AC82" t="str">
            <v>NA</v>
          </cell>
          <cell r="AE82" t="str">
            <v>Equity Value Per Share</v>
          </cell>
          <cell r="AH82">
            <v>211.69380599112961</v>
          </cell>
        </row>
        <row r="83">
          <cell r="Z83" t="str">
            <v>Current Share Price</v>
          </cell>
          <cell r="AC83" t="str">
            <v>NA</v>
          </cell>
          <cell r="AE83" t="str">
            <v>Current Share Price</v>
          </cell>
          <cell r="AH83">
            <v>215.39</v>
          </cell>
        </row>
        <row r="84">
          <cell r="Z84" t="str">
            <v>% Premium to Current</v>
          </cell>
          <cell r="AC84" t="str">
            <v>NA</v>
          </cell>
          <cell r="AE84" t="str">
            <v>% Premium to Current</v>
          </cell>
          <cell r="AH84">
            <v>-1.7160471743676076E-2</v>
          </cell>
        </row>
        <row r="86">
          <cell r="A86" t="str">
            <v>x</v>
          </cell>
          <cell r="X86" t="str">
            <v>x</v>
          </cell>
          <cell r="AJ86" t="str">
            <v>x</v>
          </cell>
          <cell r="AV86" t="str">
            <v>x</v>
          </cell>
        </row>
        <row r="89">
          <cell r="AL89" t="str">
            <v>Implied Enterprise Value</v>
          </cell>
          <cell r="AQ89" t="str">
            <v>Implied Enterprise Value</v>
          </cell>
        </row>
        <row r="90">
          <cell r="AL90" t="str">
            <v>Perp.</v>
          </cell>
          <cell r="AM90" t="str">
            <v>WACC</v>
          </cell>
          <cell r="AQ90" t="str">
            <v>Perp.</v>
          </cell>
          <cell r="AR90" t="str">
            <v>WACC</v>
          </cell>
        </row>
        <row r="91">
          <cell r="AL91" t="str">
            <v>Growth</v>
          </cell>
          <cell r="AM91">
            <v>0.12</v>
          </cell>
          <cell r="AN91">
            <v>0.125</v>
          </cell>
          <cell r="AO91">
            <v>0.13</v>
          </cell>
          <cell r="AQ91" t="str">
            <v>Growth</v>
          </cell>
          <cell r="AR91">
            <v>7.0000000000000007E-2</v>
          </cell>
          <cell r="AS91">
            <v>0.08</v>
          </cell>
          <cell r="AT91">
            <v>0.09</v>
          </cell>
        </row>
        <row r="92">
          <cell r="AL92">
            <v>2.4999999999999998E-2</v>
          </cell>
          <cell r="AM92">
            <v>236.72925217512289</v>
          </cell>
          <cell r="AN92">
            <v>223.03073684257308</v>
          </cell>
          <cell r="AO92">
            <v>210.69787808989025</v>
          </cell>
          <cell r="AQ92">
            <v>2.4999999999999998E-2</v>
          </cell>
          <cell r="AR92">
            <v>17028.431936066416</v>
          </cell>
          <cell r="AS92">
            <v>13920.184744979579</v>
          </cell>
          <cell r="AT92">
            <v>11771.11730198879</v>
          </cell>
        </row>
        <row r="93">
          <cell r="AL93">
            <v>0.03</v>
          </cell>
          <cell r="AM93">
            <v>243.3796603270128</v>
          </cell>
          <cell r="AN93">
            <v>228.75338381044696</v>
          </cell>
          <cell r="AO93">
            <v>215.64914320414459</v>
          </cell>
          <cell r="AQ93">
            <v>0.03</v>
          </cell>
          <cell r="AR93">
            <v>18463.629014085302</v>
          </cell>
          <cell r="AS93">
            <v>14781.398736253854</v>
          </cell>
          <cell r="AT93">
            <v>12328.292645095895</v>
          </cell>
        </row>
        <row r="94">
          <cell r="AL94">
            <v>3.4999999999999996E-2</v>
          </cell>
          <cell r="AM94">
            <v>250.81246943794858</v>
          </cell>
          <cell r="AN94">
            <v>235.11188044141787</v>
          </cell>
          <cell r="AO94">
            <v>221.12159411989938</v>
          </cell>
          <cell r="AQ94">
            <v>3.4999999999999996E-2</v>
          </cell>
          <cell r="AR94">
            <v>20308.882400109571</v>
          </cell>
          <cell r="AS94">
            <v>15833.993614477964</v>
          </cell>
          <cell r="AT94">
            <v>12986.772596040653</v>
          </cell>
        </row>
        <row r="96">
          <cell r="AL96" t="str">
            <v>Implied Equity Value Per Share</v>
          </cell>
          <cell r="AQ96" t="str">
            <v>Implied Equity Value Per Share</v>
          </cell>
        </row>
        <row r="97">
          <cell r="AL97" t="str">
            <v>Perp.</v>
          </cell>
          <cell r="AM97" t="str">
            <v>WACC</v>
          </cell>
          <cell r="AQ97" t="str">
            <v>Perp.</v>
          </cell>
          <cell r="AR97" t="str">
            <v>WACC</v>
          </cell>
        </row>
        <row r="98">
          <cell r="AL98" t="str">
            <v>Growth</v>
          </cell>
          <cell r="AM98">
            <v>0.12</v>
          </cell>
          <cell r="AN98">
            <v>0.125</v>
          </cell>
          <cell r="AO98">
            <v>0.13</v>
          </cell>
          <cell r="AQ98" t="str">
            <v>Growth</v>
          </cell>
          <cell r="AR98">
            <v>7.0000000000000007E-2</v>
          </cell>
          <cell r="AS98">
            <v>0.08</v>
          </cell>
          <cell r="AT98">
            <v>0.09</v>
          </cell>
        </row>
        <row r="99">
          <cell r="AL99">
            <v>2.4999999999999998E-2</v>
          </cell>
          <cell r="AM99" t="str">
            <v>NA</v>
          </cell>
          <cell r="AN99" t="str">
            <v>NA</v>
          </cell>
          <cell r="AO99" t="str">
            <v>NA</v>
          </cell>
          <cell r="AQ99">
            <v>2.4999999999999998E-2</v>
          </cell>
          <cell r="AR99">
            <v>244.36868409269704</v>
          </cell>
          <cell r="AS99">
            <v>199.17059886334951</v>
          </cell>
          <cell r="AT99">
            <v>167.92027432981408</v>
          </cell>
        </row>
        <row r="100">
          <cell r="AL100">
            <v>0.03</v>
          </cell>
          <cell r="AM100" t="str">
            <v>NA</v>
          </cell>
          <cell r="AN100" t="str">
            <v>NA</v>
          </cell>
          <cell r="AO100" t="str">
            <v>NA</v>
          </cell>
          <cell r="AQ100">
            <v>0.03</v>
          </cell>
          <cell r="AR100">
            <v>265.23837555070685</v>
          </cell>
          <cell r="AS100">
            <v>211.69380599112961</v>
          </cell>
          <cell r="AT100">
            <v>176.02235151262664</v>
          </cell>
        </row>
        <row r="101">
          <cell r="AL101">
            <v>3.4999999999999996E-2</v>
          </cell>
          <cell r="AM101" t="str">
            <v>NA</v>
          </cell>
          <cell r="AN101" t="str">
            <v>NA</v>
          </cell>
          <cell r="AO101" t="str">
            <v>NA</v>
          </cell>
          <cell r="AQ101">
            <v>3.4999999999999996E-2</v>
          </cell>
          <cell r="AR101">
            <v>292.07083599671932</v>
          </cell>
          <cell r="AS101">
            <v>226.99994803619416</v>
          </cell>
          <cell r="AT101">
            <v>185.59753363776869</v>
          </cell>
        </row>
        <row r="103">
          <cell r="AL103" t="str">
            <v>Implied Terminal Value / LTM EBITDA</v>
          </cell>
          <cell r="AQ103" t="str">
            <v>Implied Terminal Value / LTM EBITDA</v>
          </cell>
        </row>
        <row r="104">
          <cell r="AL104" t="str">
            <v>Perp.</v>
          </cell>
          <cell r="AM104" t="str">
            <v>WACC</v>
          </cell>
          <cell r="AQ104" t="str">
            <v>Perp.</v>
          </cell>
          <cell r="AR104" t="str">
            <v>WACC</v>
          </cell>
        </row>
        <row r="105">
          <cell r="AL105" t="str">
            <v>Growth</v>
          </cell>
          <cell r="AM105">
            <v>0.12</v>
          </cell>
          <cell r="AN105">
            <v>0.125</v>
          </cell>
          <cell r="AO105">
            <v>0.13</v>
          </cell>
          <cell r="AQ105" t="str">
            <v>Growth</v>
          </cell>
          <cell r="AR105">
            <v>7.0000000000000007E-2</v>
          </cell>
          <cell r="AS105">
            <v>0.08</v>
          </cell>
          <cell r="AT105">
            <v>0.09</v>
          </cell>
        </row>
        <row r="106">
          <cell r="AL106">
            <v>2.4999999999999998E-2</v>
          </cell>
          <cell r="AM106">
            <v>8.0814561785390815</v>
          </cell>
          <cell r="AN106">
            <v>7.6945013025012372</v>
          </cell>
          <cell r="AO106">
            <v>7.344363083446189</v>
          </cell>
          <cell r="AQ106">
            <v>2.4999999999999998E-2</v>
          </cell>
          <cell r="AR106">
            <v>17.695261967641898</v>
          </cell>
          <cell r="AS106">
            <v>14.54543820706705</v>
          </cell>
          <cell r="AT106">
            <v>12.364527184875854</v>
          </cell>
        </row>
        <row r="107">
          <cell r="AL107">
            <v>0.03</v>
          </cell>
          <cell r="AM107">
            <v>8.5098329753996929</v>
          </cell>
          <cell r="AN107">
            <v>8.0799224073369498</v>
          </cell>
          <cell r="AO107">
            <v>7.6929649900376695</v>
          </cell>
          <cell r="AQ107">
            <v>0.03</v>
          </cell>
          <cell r="AR107">
            <v>19.922375156218276</v>
          </cell>
          <cell r="AS107">
            <v>16.012203092453607</v>
          </cell>
          <cell r="AT107">
            <v>13.40513571137879</v>
          </cell>
        </row>
        <row r="108">
          <cell r="AL108">
            <v>3.4999999999999996E-2</v>
          </cell>
          <cell r="AM108">
            <v>8.9886070424791971</v>
          </cell>
          <cell r="AN108">
            <v>8.5081680793766274</v>
          </cell>
          <cell r="AO108">
            <v>8.078261834165092</v>
          </cell>
          <cell r="AQ108">
            <v>3.4999999999999996E-2</v>
          </cell>
          <cell r="AR108">
            <v>22.785806398673614</v>
          </cell>
          <cell r="AS108">
            <v>17.804915730148281</v>
          </cell>
          <cell r="AT108">
            <v>14.634945788154985</v>
          </cell>
        </row>
        <row r="110">
          <cell r="AL110" t="str">
            <v>% Premium To Current Share Price</v>
          </cell>
          <cell r="AQ110" t="str">
            <v>% Premium To Current Share Price</v>
          </cell>
        </row>
        <row r="111">
          <cell r="AL111" t="str">
            <v>Perp.</v>
          </cell>
          <cell r="AM111" t="str">
            <v>WACC</v>
          </cell>
          <cell r="AQ111" t="str">
            <v>Perp.</v>
          </cell>
          <cell r="AR111" t="str">
            <v>WACC</v>
          </cell>
        </row>
        <row r="112">
          <cell r="AL112" t="str">
            <v>Growth</v>
          </cell>
          <cell r="AM112">
            <v>0.12</v>
          </cell>
          <cell r="AN112">
            <v>0.125</v>
          </cell>
          <cell r="AO112">
            <v>0.13</v>
          </cell>
          <cell r="AQ112" t="str">
            <v>Growth</v>
          </cell>
          <cell r="AR112">
            <v>7.0000000000000007E-2</v>
          </cell>
          <cell r="AS112">
            <v>0.08</v>
          </cell>
          <cell r="AT112">
            <v>0.09</v>
          </cell>
        </row>
        <row r="113">
          <cell r="AL113">
            <v>2.4999999999999998E-2</v>
          </cell>
          <cell r="AM113" t="e">
            <v>#VALUE!</v>
          </cell>
          <cell r="AN113" t="e">
            <v>#VALUE!</v>
          </cell>
          <cell r="AO113" t="e">
            <v>#VALUE!</v>
          </cell>
          <cell r="AQ113">
            <v>2.4999999999999998E-2</v>
          </cell>
          <cell r="AR113">
            <v>0.13454052691720619</v>
          </cell>
          <cell r="AS113">
            <v>-7.5302479858166516E-2</v>
          </cell>
          <cell r="AT113">
            <v>-0.22038964515616288</v>
          </cell>
        </row>
        <row r="114">
          <cell r="AL114">
            <v>0.03</v>
          </cell>
          <cell r="AM114" t="e">
            <v>#VALUE!</v>
          </cell>
          <cell r="AN114" t="e">
            <v>#VALUE!</v>
          </cell>
          <cell r="AO114" t="e">
            <v>#VALUE!</v>
          </cell>
          <cell r="AQ114">
            <v>0.03</v>
          </cell>
          <cell r="AR114">
            <v>0.23143310065790823</v>
          </cell>
          <cell r="AS114">
            <v>-1.7160471743676076E-2</v>
          </cell>
          <cell r="AT114">
            <v>-0.18277379863212473</v>
          </cell>
        </row>
        <row r="115">
          <cell r="AL115">
            <v>3.4999999999999996E-2</v>
          </cell>
          <cell r="AM115" t="e">
            <v>#VALUE!</v>
          </cell>
          <cell r="AN115" t="e">
            <v>#VALUE!</v>
          </cell>
          <cell r="AO115" t="e">
            <v>#VALUE!</v>
          </cell>
          <cell r="AQ115">
            <v>3.4999999999999996E-2</v>
          </cell>
          <cell r="AR115">
            <v>0.35600926689595314</v>
          </cell>
          <cell r="AS115">
            <v>5.3901982618479005E-2</v>
          </cell>
          <cell r="AT115">
            <v>-0.13831870728553464</v>
          </cell>
        </row>
        <row r="117">
          <cell r="A117" t="str">
            <v>x</v>
          </cell>
          <cell r="AJ117" t="str">
            <v>x</v>
          </cell>
          <cell r="AV117" t="str">
            <v>x</v>
          </cell>
        </row>
      </sheetData>
      <sheetData sheetId="35">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2</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M&amp;A</v>
          </cell>
          <cell r="J33">
            <v>0</v>
          </cell>
          <cell r="K33">
            <v>0</v>
          </cell>
          <cell r="L33">
            <v>0</v>
          </cell>
          <cell r="M33">
            <v>0</v>
          </cell>
          <cell r="N33">
            <v>0</v>
          </cell>
          <cell r="O33">
            <v>0</v>
          </cell>
          <cell r="P33">
            <v>0</v>
          </cell>
          <cell r="Q33">
            <v>0</v>
          </cell>
          <cell r="R33">
            <v>0</v>
          </cell>
          <cell r="S33">
            <v>0</v>
          </cell>
          <cell r="T33">
            <v>0</v>
          </cell>
        </row>
        <row r="34">
          <cell r="F34" t="str">
            <v>Capex</v>
          </cell>
          <cell r="J34">
            <v>-0.5625</v>
          </cell>
          <cell r="K34">
            <v>-0.8125</v>
          </cell>
          <cell r="L34">
            <v>-1</v>
          </cell>
          <cell r="M34">
            <v>-1</v>
          </cell>
          <cell r="N34">
            <v>-1</v>
          </cell>
          <cell r="O34">
            <v>-1</v>
          </cell>
          <cell r="P34">
            <v>-1</v>
          </cell>
          <cell r="Q34">
            <v>-1</v>
          </cell>
          <cell r="R34">
            <v>-1</v>
          </cell>
          <cell r="S34">
            <v>-1</v>
          </cell>
          <cell r="T34">
            <v>-1</v>
          </cell>
        </row>
        <row r="35">
          <cell r="F35" t="str">
            <v>Change in Working Capital</v>
          </cell>
          <cell r="J35">
            <v>-3.3933891716258584</v>
          </cell>
          <cell r="K35">
            <v>-1.81232394498298</v>
          </cell>
          <cell r="L35">
            <v>-1.9301250014068723</v>
          </cell>
          <cell r="M35">
            <v>-2.0555831264983198</v>
          </cell>
          <cell r="N35">
            <v>-2.189196029720712</v>
          </cell>
          <cell r="O35">
            <v>-2.3314937716525623</v>
          </cell>
          <cell r="P35">
            <v>-2.4830408668099757</v>
          </cell>
          <cell r="Q35">
            <v>-2.6444385231526208</v>
          </cell>
          <cell r="R35">
            <v>-2.8163270271575378</v>
          </cell>
          <cell r="S35">
            <v>-3.1943485223777568</v>
          </cell>
          <cell r="T35">
            <v>-1.5244127750555569</v>
          </cell>
        </row>
        <row r="36">
          <cell r="F36" t="str">
            <v>Unlevered Free Cash Flows</v>
          </cell>
          <cell r="J36">
            <v>9.4786658295738953</v>
          </cell>
          <cell r="K36">
            <v>10.165744452163539</v>
          </cell>
          <cell r="L36">
            <v>12.628666056544944</v>
          </cell>
          <cell r="M36">
            <v>14.797148742365589</v>
          </cell>
          <cell r="N36">
            <v>17.055850152470967</v>
          </cell>
          <cell r="O36">
            <v>19.377083051259575</v>
          </cell>
          <cell r="P36">
            <v>21.686171336693956</v>
          </cell>
          <cell r="Q36">
            <v>24.126766803339905</v>
          </cell>
          <cell r="R36">
            <v>26.642653781792216</v>
          </cell>
          <cell r="S36">
            <v>32.25230181638014</v>
          </cell>
          <cell r="T36">
            <v>33.909737563702336</v>
          </cell>
        </row>
        <row r="37">
          <cell r="F37" t="str">
            <v>Synergy Cash Flows</v>
          </cell>
          <cell r="J37">
            <v>0</v>
          </cell>
          <cell r="K37">
            <v>0</v>
          </cell>
          <cell r="L37">
            <v>0</v>
          </cell>
          <cell r="M37">
            <v>0</v>
          </cell>
          <cell r="N37">
            <v>0</v>
          </cell>
          <cell r="O37">
            <v>0</v>
          </cell>
          <cell r="P37">
            <v>0</v>
          </cell>
          <cell r="Q37">
            <v>0</v>
          </cell>
          <cell r="R37">
            <v>0</v>
          </cell>
          <cell r="S37">
            <v>0</v>
          </cell>
          <cell r="T37">
            <v>0</v>
          </cell>
        </row>
        <row r="38">
          <cell r="F38" t="str">
            <v>NOL Cash Flows</v>
          </cell>
          <cell r="J38">
            <v>0</v>
          </cell>
          <cell r="K38">
            <v>0</v>
          </cell>
          <cell r="L38">
            <v>0</v>
          </cell>
          <cell r="M38">
            <v>0</v>
          </cell>
          <cell r="N38">
            <v>0</v>
          </cell>
          <cell r="O38">
            <v>0</v>
          </cell>
          <cell r="P38">
            <v>0</v>
          </cell>
          <cell r="Q38">
            <v>0</v>
          </cell>
          <cell r="R38">
            <v>0</v>
          </cell>
          <cell r="S38">
            <v>0</v>
          </cell>
        </row>
        <row r="41">
          <cell r="F41" t="str">
            <v>Unlevered Free Cash Flows</v>
          </cell>
        </row>
        <row r="43">
          <cell r="J43" t="str">
            <v>Year Ended December 31,</v>
          </cell>
          <cell r="T43" t="str">
            <v>Terminal</v>
          </cell>
        </row>
        <row r="44">
          <cell r="J44" t="str">
            <v>2019E</v>
          </cell>
          <cell r="K44" t="str">
            <v>2020E</v>
          </cell>
          <cell r="L44" t="str">
            <v>2021E</v>
          </cell>
          <cell r="M44" t="str">
            <v>2022E</v>
          </cell>
          <cell r="N44" t="str">
            <v>2023E</v>
          </cell>
          <cell r="O44" t="str">
            <v>2024E</v>
          </cell>
          <cell r="P44" t="str">
            <v>2025E</v>
          </cell>
          <cell r="Q44" t="str">
            <v>2026E</v>
          </cell>
          <cell r="R44" t="str">
            <v>2027E</v>
          </cell>
          <cell r="S44" t="str">
            <v>2029E</v>
          </cell>
          <cell r="T44" t="str">
            <v>2029E</v>
          </cell>
        </row>
        <row r="46">
          <cell r="F46" t="str">
            <v>Revenues</v>
          </cell>
          <cell r="J46">
            <v>2488</v>
          </cell>
          <cell r="K46">
            <v>2759.5</v>
          </cell>
          <cell r="L46">
            <v>3089</v>
          </cell>
          <cell r="M46">
            <v>3403.4</v>
          </cell>
          <cell r="N46">
            <v>3649</v>
          </cell>
          <cell r="O46">
            <v>3908</v>
          </cell>
          <cell r="P46">
            <v>4153.3547141682657</v>
          </cell>
          <cell r="Q46">
            <v>4380.0739300646064</v>
          </cell>
          <cell r="R46">
            <v>4583.2714293874888</v>
          </cell>
          <cell r="S46">
            <v>4901.0825292174777</v>
          </cell>
          <cell r="T46">
            <v>4901.0825292174777</v>
          </cell>
        </row>
        <row r="47">
          <cell r="F47" t="str">
            <v>Growth</v>
          </cell>
          <cell r="J47">
            <v>2.8099173553719048E-2</v>
          </cell>
          <cell r="K47">
            <v>0.10912379421221874</v>
          </cell>
          <cell r="L47">
            <v>0.1194056894364921</v>
          </cell>
          <cell r="M47">
            <v>0.10178051149239242</v>
          </cell>
          <cell r="N47">
            <v>7.2163130986660384E-2</v>
          </cell>
          <cell r="O47">
            <v>7.0978350232940635E-2</v>
          </cell>
          <cell r="P47">
            <v>6.2782680186352469E-2</v>
          </cell>
          <cell r="Q47">
            <v>5.4587010139764303E-2</v>
          </cell>
          <cell r="R47">
            <v>4.6391340093176359E-2</v>
          </cell>
          <cell r="S47">
            <v>3.0000000000000027E-2</v>
          </cell>
          <cell r="T47">
            <v>0.03</v>
          </cell>
        </row>
        <row r="49">
          <cell r="F49" t="str">
            <v>EBITDA</v>
          </cell>
          <cell r="J49">
            <v>876</v>
          </cell>
          <cell r="K49">
            <v>954.1</v>
          </cell>
          <cell r="L49">
            <v>1042.0999999999999</v>
          </cell>
          <cell r="M49">
            <v>1145.6000000000001</v>
          </cell>
          <cell r="N49">
            <v>1243.5999999999999</v>
          </cell>
          <cell r="O49">
            <v>1347</v>
          </cell>
          <cell r="P49">
            <v>1431.5682702110169</v>
          </cell>
          <cell r="Q49">
            <v>1509.7133018927902</v>
          </cell>
          <cell r="R49">
            <v>1579.7509251240908</v>
          </cell>
          <cell r="S49">
            <v>1689.2932873224008</v>
          </cell>
          <cell r="T49">
            <v>1689.2932873224008</v>
          </cell>
        </row>
        <row r="50">
          <cell r="F50" t="str">
            <v>Margin</v>
          </cell>
          <cell r="J50">
            <v>0.35209003215434082</v>
          </cell>
          <cell r="K50">
            <v>0.34575104185540861</v>
          </cell>
          <cell r="L50">
            <v>0.33735836840401423</v>
          </cell>
          <cell r="M50">
            <v>0.33660457189868959</v>
          </cell>
          <cell r="N50">
            <v>0.34080570019183337</v>
          </cell>
          <cell r="O50">
            <v>0.34467758444216989</v>
          </cell>
          <cell r="P50">
            <v>0.34467758444216989</v>
          </cell>
          <cell r="Q50">
            <v>0.34467758444216989</v>
          </cell>
          <cell r="R50">
            <v>0.34467758444216989</v>
          </cell>
          <cell r="S50">
            <v>0.34467758444216989</v>
          </cell>
          <cell r="T50">
            <v>0.34467758444216989</v>
          </cell>
        </row>
        <row r="51">
          <cell r="F51" t="str">
            <v>Depreciation &amp; Amortization</v>
          </cell>
          <cell r="J51">
            <v>-110</v>
          </cell>
          <cell r="K51">
            <v>-120</v>
          </cell>
          <cell r="L51">
            <v>-124</v>
          </cell>
          <cell r="M51">
            <v>-134</v>
          </cell>
          <cell r="N51">
            <v>-138</v>
          </cell>
          <cell r="O51">
            <v>-143</v>
          </cell>
          <cell r="P51">
            <v>-153.08321725404224</v>
          </cell>
          <cell r="Q51">
            <v>-162.60520106800746</v>
          </cell>
          <cell r="R51">
            <v>-171.36837800974919</v>
          </cell>
          <cell r="S51">
            <v>-185.85988506397905</v>
          </cell>
          <cell r="T51">
            <v>-185.85988506397905</v>
          </cell>
        </row>
        <row r="52">
          <cell r="F52" t="str">
            <v>Amortization</v>
          </cell>
          <cell r="J52">
            <v>0</v>
          </cell>
          <cell r="K52">
            <v>0</v>
          </cell>
          <cell r="L52">
            <v>0</v>
          </cell>
          <cell r="M52">
            <v>0</v>
          </cell>
          <cell r="N52">
            <v>0</v>
          </cell>
          <cell r="O52">
            <v>0</v>
          </cell>
          <cell r="P52">
            <v>0</v>
          </cell>
          <cell r="Q52">
            <v>0</v>
          </cell>
          <cell r="R52">
            <v>0</v>
          </cell>
          <cell r="S52">
            <v>0</v>
          </cell>
          <cell r="T52">
            <v>0</v>
          </cell>
        </row>
        <row r="53">
          <cell r="F53" t="str">
            <v>EBIT</v>
          </cell>
          <cell r="J53">
            <v>766</v>
          </cell>
          <cell r="K53">
            <v>834.1</v>
          </cell>
          <cell r="L53">
            <v>918.09999999999991</v>
          </cell>
          <cell r="M53">
            <v>1011.6000000000001</v>
          </cell>
          <cell r="N53">
            <v>1105.5999999999999</v>
          </cell>
          <cell r="O53">
            <v>1204</v>
          </cell>
          <cell r="P53">
            <v>1278.4850529569746</v>
          </cell>
          <cell r="Q53">
            <v>1347.1081008247827</v>
          </cell>
          <cell r="R53">
            <v>1408.3825471143416</v>
          </cell>
          <cell r="S53">
            <v>1503.4334022584217</v>
          </cell>
          <cell r="T53">
            <v>1503.4334022584217</v>
          </cell>
        </row>
        <row r="54">
          <cell r="F54" t="str">
            <v>Taxes</v>
          </cell>
          <cell r="J54">
            <v>-109.87704918032786</v>
          </cell>
          <cell r="K54">
            <v>-127.29325088804104</v>
          </cell>
          <cell r="L54">
            <v>-139.96463399580298</v>
          </cell>
          <cell r="M54">
            <v>-155.0828980240745</v>
          </cell>
          <cell r="N54">
            <v>-171.69049044914817</v>
          </cell>
          <cell r="O54">
            <v>-187.73856209150327</v>
          </cell>
          <cell r="P54">
            <v>-199.35294476546665</v>
          </cell>
          <cell r="Q54">
            <v>-210.05327062347217</v>
          </cell>
          <cell r="R54">
            <v>-219.6077361046639</v>
          </cell>
          <cell r="S54">
            <v>-234.42892453516006</v>
          </cell>
          <cell r="T54">
            <v>-234.42892453516006</v>
          </cell>
        </row>
        <row r="55">
          <cell r="F55" t="str">
            <v>Tax Rate</v>
          </cell>
          <cell r="J55">
            <v>0.14344262295081966</v>
          </cell>
          <cell r="K55">
            <v>0.15261149848704117</v>
          </cell>
          <cell r="L55">
            <v>0.15245031477595361</v>
          </cell>
          <cell r="M55">
            <v>0.15330456506927093</v>
          </cell>
          <cell r="N55">
            <v>0.15529168817759423</v>
          </cell>
          <cell r="O55">
            <v>0.15592903828197946</v>
          </cell>
          <cell r="P55">
            <v>0.15592903828197946</v>
          </cell>
          <cell r="Q55">
            <v>0.15592903828197946</v>
          </cell>
          <cell r="R55">
            <v>0.15592903828197946</v>
          </cell>
          <cell r="S55">
            <v>0.15592903828197946</v>
          </cell>
          <cell r="T55">
            <v>0.15592903828197946</v>
          </cell>
        </row>
        <row r="56">
          <cell r="F56" t="str">
            <v>NOPAT</v>
          </cell>
          <cell r="J56">
            <v>656.12295081967216</v>
          </cell>
          <cell r="K56">
            <v>706.80674911195899</v>
          </cell>
          <cell r="L56">
            <v>778.13536600419695</v>
          </cell>
          <cell r="M56">
            <v>856.5171019759257</v>
          </cell>
          <cell r="N56">
            <v>933.90950955085168</v>
          </cell>
          <cell r="O56">
            <v>1016.2614379084968</v>
          </cell>
          <cell r="P56">
            <v>1079.132108191508</v>
          </cell>
          <cell r="Q56">
            <v>1137.0548302013106</v>
          </cell>
          <cell r="R56">
            <v>1188.7748110096777</v>
          </cell>
          <cell r="S56">
            <v>1269.0044777232615</v>
          </cell>
          <cell r="T56">
            <v>1269.0044777232615</v>
          </cell>
        </row>
        <row r="57">
          <cell r="F57" t="str">
            <v>Depreciation &amp; Amortization</v>
          </cell>
          <cell r="J57">
            <v>110</v>
          </cell>
          <cell r="K57">
            <v>120</v>
          </cell>
          <cell r="L57">
            <v>124</v>
          </cell>
          <cell r="M57">
            <v>134</v>
          </cell>
          <cell r="N57">
            <v>138</v>
          </cell>
          <cell r="O57">
            <v>143</v>
          </cell>
          <cell r="P57">
            <v>153.08321725404224</v>
          </cell>
          <cell r="Q57">
            <v>162.60520106800746</v>
          </cell>
          <cell r="R57">
            <v>171.36837800974919</v>
          </cell>
          <cell r="S57">
            <v>185.85988506397905</v>
          </cell>
          <cell r="T57">
            <v>185.85988506397905</v>
          </cell>
        </row>
        <row r="58">
          <cell r="F58" t="str">
            <v>Amortization</v>
          </cell>
          <cell r="J58">
            <v>0</v>
          </cell>
          <cell r="K58">
            <v>0</v>
          </cell>
          <cell r="L58">
            <v>0</v>
          </cell>
          <cell r="M58">
            <v>0</v>
          </cell>
          <cell r="N58">
            <v>0</v>
          </cell>
          <cell r="O58">
            <v>0</v>
          </cell>
          <cell r="P58">
            <v>0</v>
          </cell>
          <cell r="Q58">
            <v>0</v>
          </cell>
          <cell r="R58">
            <v>0</v>
          </cell>
          <cell r="S58">
            <v>0</v>
          </cell>
          <cell r="T58">
            <v>0</v>
          </cell>
        </row>
        <row r="59">
          <cell r="F59" t="str">
            <v>M&amp;A</v>
          </cell>
          <cell r="J59">
            <v>-250</v>
          </cell>
          <cell r="K59">
            <v>-350</v>
          </cell>
          <cell r="L59">
            <v>-750</v>
          </cell>
          <cell r="M59">
            <v>-500</v>
          </cell>
          <cell r="N59">
            <v>0</v>
          </cell>
          <cell r="O59">
            <v>0</v>
          </cell>
          <cell r="P59">
            <v>0</v>
          </cell>
          <cell r="Q59">
            <v>0</v>
          </cell>
          <cell r="R59">
            <v>0</v>
          </cell>
          <cell r="S59">
            <v>0</v>
          </cell>
          <cell r="T59">
            <v>0</v>
          </cell>
        </row>
        <row r="60">
          <cell r="F60" t="str">
            <v>Capex</v>
          </cell>
          <cell r="J60">
            <v>-101</v>
          </cell>
          <cell r="K60">
            <v>-113</v>
          </cell>
          <cell r="L60">
            <v>-127</v>
          </cell>
          <cell r="M60">
            <v>-136.4</v>
          </cell>
          <cell r="N60">
            <v>-145.5</v>
          </cell>
          <cell r="O60">
            <v>-156</v>
          </cell>
          <cell r="P60">
            <v>-165.794098109071</v>
          </cell>
          <cell r="Q60">
            <v>-174.84430222366393</v>
          </cell>
          <cell r="R60">
            <v>-182.955563711476</v>
          </cell>
          <cell r="S60">
            <v>-195.64198427787269</v>
          </cell>
          <cell r="T60">
            <v>-195.64198427787269</v>
          </cell>
        </row>
        <row r="61">
          <cell r="F61" t="str">
            <v>Change in Working Capital</v>
          </cell>
          <cell r="J61">
            <v>-69</v>
          </cell>
          <cell r="K61">
            <v>-87</v>
          </cell>
          <cell r="L61">
            <v>-105</v>
          </cell>
          <cell r="M61">
            <v>-101</v>
          </cell>
          <cell r="N61">
            <v>-79</v>
          </cell>
          <cell r="O61">
            <v>-83</v>
          </cell>
          <cell r="P61">
            <v>-78.627186393691318</v>
          </cell>
          <cell r="Q61">
            <v>-72.655192738981796</v>
          </cell>
          <cell r="R61">
            <v>-65.117345342854179</v>
          </cell>
          <cell r="S61">
            <v>-45.74613149061561</v>
          </cell>
          <cell r="T61">
            <v>-45.74613149061561</v>
          </cell>
        </row>
        <row r="62">
          <cell r="F62" t="str">
            <v>Unlevered Free Cash Flows</v>
          </cell>
          <cell r="J62">
            <v>346.12295081967216</v>
          </cell>
          <cell r="K62">
            <v>276.80674911195899</v>
          </cell>
          <cell r="L62">
            <v>-79.864633995803047</v>
          </cell>
          <cell r="M62">
            <v>253.11710197592572</v>
          </cell>
          <cell r="N62">
            <v>847.40950955085168</v>
          </cell>
          <cell r="O62">
            <v>920.26143790849665</v>
          </cell>
          <cell r="P62">
            <v>987.79404094278789</v>
          </cell>
          <cell r="Q62">
            <v>1052.1605363066724</v>
          </cell>
          <cell r="R62">
            <v>1112.0702799650967</v>
          </cell>
          <cell r="S62">
            <v>1213.4762470187522</v>
          </cell>
          <cell r="T62">
            <v>1213.4762470187522</v>
          </cell>
        </row>
        <row r="63">
          <cell r="F63" t="str">
            <v>Synergy Cash Flows</v>
          </cell>
          <cell r="J63">
            <v>0</v>
          </cell>
          <cell r="K63">
            <v>-0.52707564794106054</v>
          </cell>
          <cell r="L63">
            <v>0.52717590420935678</v>
          </cell>
          <cell r="M63">
            <v>3.1598673631614815</v>
          </cell>
          <cell r="N63">
            <v>3.2470249623128558</v>
          </cell>
          <cell r="O63">
            <v>3.3419122644257704</v>
          </cell>
          <cell r="P63">
            <v>3.442169632358544</v>
          </cell>
          <cell r="Q63">
            <v>3.5454347213292996</v>
          </cell>
          <cell r="R63">
            <v>3.6517977629691787</v>
          </cell>
          <cell r="S63">
            <v>3.874192246734002</v>
          </cell>
          <cell r="T63">
            <v>3.874192246734002</v>
          </cell>
        </row>
        <row r="64">
          <cell r="F64" t="str">
            <v>NOL Cash Flows</v>
          </cell>
          <cell r="J64">
            <v>0</v>
          </cell>
          <cell r="K64">
            <v>0</v>
          </cell>
          <cell r="L64">
            <v>0</v>
          </cell>
          <cell r="M64">
            <v>0</v>
          </cell>
          <cell r="N64">
            <v>0</v>
          </cell>
          <cell r="O64">
            <v>0</v>
          </cell>
          <cell r="P64">
            <v>0</v>
          </cell>
          <cell r="Q64">
            <v>0</v>
          </cell>
          <cell r="R64">
            <v>0</v>
          </cell>
          <cell r="S64">
            <v>0</v>
          </cell>
        </row>
        <row r="67">
          <cell r="A67" t="str">
            <v>x</v>
          </cell>
          <cell r="X67" t="str">
            <v>x</v>
          </cell>
          <cell r="AJ67" t="str">
            <v>x</v>
          </cell>
        </row>
        <row r="70">
          <cell r="Z70" t="str">
            <v>Implied Price Per Share</v>
          </cell>
          <cell r="AE70" t="str">
            <v>Implied Price Per Share</v>
          </cell>
        </row>
        <row r="71">
          <cell r="Z71" t="str">
            <v>PV Projected Period (12.5% WACC)</v>
          </cell>
          <cell r="AC71">
            <v>108.78449034595361</v>
          </cell>
          <cell r="AE71" t="str">
            <v>PV Projected Period (8.0% WACC)</v>
          </cell>
          <cell r="AH71">
            <v>4800.3816030225253</v>
          </cell>
        </row>
        <row r="72">
          <cell r="Z72" t="str">
            <v>PV Terminal Value (3.0% Perp. Growth)</v>
          </cell>
          <cell r="AC72">
            <v>119.96889346449332</v>
          </cell>
          <cell r="AE72" t="str">
            <v>PV Terminal Value (3.0% Perp. Growth)</v>
          </cell>
          <cell r="AH72">
            <v>12025.360569701026</v>
          </cell>
        </row>
        <row r="73">
          <cell r="Z73" t="str">
            <v>PV of Synergies</v>
          </cell>
          <cell r="AC73">
            <v>0</v>
          </cell>
          <cell r="AE73" t="str">
            <v>PV of Synergies</v>
          </cell>
          <cell r="AH73">
            <v>56.079466582228335</v>
          </cell>
        </row>
        <row r="74">
          <cell r="Z74" t="str">
            <v>PV of NOLs</v>
          </cell>
          <cell r="AC74">
            <v>0</v>
          </cell>
          <cell r="AE74" t="str">
            <v>PV of NOLs</v>
          </cell>
          <cell r="AH74">
            <v>0</v>
          </cell>
        </row>
        <row r="75">
          <cell r="Z75" t="str">
            <v>Enterprise Value</v>
          </cell>
          <cell r="AC75">
            <v>228.75338381044693</v>
          </cell>
          <cell r="AE75" t="str">
            <v>Enterprise Value</v>
          </cell>
          <cell r="AH75">
            <v>16881.821639305781</v>
          </cell>
        </row>
        <row r="76">
          <cell r="Z76" t="str">
            <v xml:space="preserve">Plus: Cash &amp; Equivalents </v>
          </cell>
          <cell r="AC76">
            <v>0</v>
          </cell>
          <cell r="AE76" t="str">
            <v xml:space="preserve">Plus: Cash &amp; Equivalents </v>
          </cell>
          <cell r="AH76">
            <v>675.77300000000002</v>
          </cell>
        </row>
        <row r="77">
          <cell r="Z77" t="str">
            <v>Less: Debt</v>
          </cell>
          <cell r="AC77">
            <v>0</v>
          </cell>
          <cell r="AE77" t="str">
            <v>Less: Debt</v>
          </cell>
          <cell r="AH77">
            <v>-1148.6890000000001</v>
          </cell>
        </row>
        <row r="78">
          <cell r="Z78" t="str">
            <v xml:space="preserve">Less: Net Non-Operating Liabilities </v>
          </cell>
          <cell r="AC78">
            <v>0</v>
          </cell>
          <cell r="AE78" t="str">
            <v xml:space="preserve">Less: Net Non-Operating Liabilities </v>
          </cell>
          <cell r="AH78">
            <v>-2.7069999999999999</v>
          </cell>
        </row>
        <row r="79">
          <cell r="Z79" t="str">
            <v>Less: Preferred</v>
          </cell>
          <cell r="AC79">
            <v>0</v>
          </cell>
          <cell r="AE79" t="str">
            <v>Less: Preferred</v>
          </cell>
          <cell r="AH79">
            <v>0</v>
          </cell>
        </row>
        <row r="80">
          <cell r="Z80" t="str">
            <v>Less: Non-Controlling Interest</v>
          </cell>
          <cell r="AC80">
            <v>0</v>
          </cell>
          <cell r="AE80" t="str">
            <v>Less: Non-Controlling Interest</v>
          </cell>
          <cell r="AH80">
            <v>0</v>
          </cell>
        </row>
        <row r="81">
          <cell r="Z81" t="str">
            <v>Less: Make-Whole Premium</v>
          </cell>
          <cell r="AC81">
            <v>0</v>
          </cell>
          <cell r="AE81" t="str">
            <v>Less: Make-Whole Premium</v>
          </cell>
          <cell r="AH81">
            <v>0</v>
          </cell>
        </row>
        <row r="82">
          <cell r="Z82" t="str">
            <v>Equity Value</v>
          </cell>
          <cell r="AC82">
            <v>228.75338381044693</v>
          </cell>
          <cell r="AE82" t="str">
            <v>Equity Value</v>
          </cell>
          <cell r="AH82">
            <v>16406.198639305785</v>
          </cell>
        </row>
        <row r="83">
          <cell r="Z83" t="str">
            <v>Net Diluted Shares Outstanding</v>
          </cell>
          <cell r="AC83">
            <v>0</v>
          </cell>
          <cell r="AE83" t="str">
            <v>Net Diluted Shares Outstanding</v>
          </cell>
          <cell r="AH83">
            <v>67.727943998934748</v>
          </cell>
        </row>
        <row r="84">
          <cell r="Z84" t="str">
            <v>Equity Value Per Share</v>
          </cell>
          <cell r="AC84" t="str">
            <v>NA</v>
          </cell>
          <cell r="AE84" t="str">
            <v>Equity Value Per Share</v>
          </cell>
          <cell r="AH84">
            <v>242.23677363606117</v>
          </cell>
        </row>
        <row r="85">
          <cell r="Z85" t="str">
            <v>Current Share Price</v>
          </cell>
          <cell r="AC85" t="str">
            <v>NA</v>
          </cell>
          <cell r="AE85" t="str">
            <v>Current Share Price</v>
          </cell>
          <cell r="AH85">
            <v>215.39</v>
          </cell>
        </row>
        <row r="86">
          <cell r="Z86" t="str">
            <v>% Premium to Current</v>
          </cell>
          <cell r="AC86" t="str">
            <v>NA</v>
          </cell>
          <cell r="AE86" t="str">
            <v>% Premium to Current</v>
          </cell>
          <cell r="AH86">
            <v>0.12464261867338866</v>
          </cell>
        </row>
        <row r="88">
          <cell r="A88" t="str">
            <v>x</v>
          </cell>
          <cell r="X88" t="str">
            <v>x</v>
          </cell>
          <cell r="AJ88" t="str">
            <v>x</v>
          </cell>
          <cell r="AV88" t="str">
            <v>x</v>
          </cell>
        </row>
        <row r="91">
          <cell r="AL91" t="str">
            <v>Implied Enterprise Value</v>
          </cell>
          <cell r="AQ91" t="str">
            <v>Implied Enterprise Value</v>
          </cell>
        </row>
        <row r="92">
          <cell r="AL92" t="str">
            <v>Perp.</v>
          </cell>
          <cell r="AM92" t="str">
            <v>WACC</v>
          </cell>
          <cell r="AQ92" t="str">
            <v>Perp.</v>
          </cell>
          <cell r="AR92" t="str">
            <v>WACC</v>
          </cell>
        </row>
        <row r="93">
          <cell r="AL93" t="str">
            <v>Growth</v>
          </cell>
          <cell r="AM93">
            <v>0.12</v>
          </cell>
          <cell r="AN93">
            <v>0.125</v>
          </cell>
          <cell r="AO93">
            <v>0.13</v>
          </cell>
          <cell r="AQ93" t="str">
            <v>Growth</v>
          </cell>
          <cell r="AR93">
            <v>7.0000000000000007E-2</v>
          </cell>
          <cell r="AS93">
            <v>0.08</v>
          </cell>
          <cell r="AT93">
            <v>0.09</v>
          </cell>
        </row>
        <row r="94">
          <cell r="AL94">
            <v>2.4999999999999998E-2</v>
          </cell>
          <cell r="AM94">
            <v>236.72925217512289</v>
          </cell>
          <cell r="AN94">
            <v>223.03073684257308</v>
          </cell>
          <cell r="AO94">
            <v>210.69787808989025</v>
          </cell>
          <cell r="AQ94">
            <v>2.4999999999999998E-2</v>
          </cell>
          <cell r="AR94">
            <v>19757.978941948502</v>
          </cell>
          <cell r="AS94">
            <v>15798.565142205207</v>
          </cell>
          <cell r="AT94">
            <v>13071.268976650614</v>
          </cell>
        </row>
        <row r="95">
          <cell r="AL95">
            <v>0.03</v>
          </cell>
          <cell r="AM95">
            <v>243.3796603270128</v>
          </cell>
          <cell r="AN95">
            <v>228.75338381044696</v>
          </cell>
          <cell r="AO95">
            <v>215.64914320414459</v>
          </cell>
          <cell r="AQ95">
            <v>0.03</v>
          </cell>
          <cell r="AR95">
            <v>21570.493444128577</v>
          </cell>
          <cell r="AS95">
            <v>16881.821639305781</v>
          </cell>
          <cell r="AT95">
            <v>13769.277546850937</v>
          </cell>
        </row>
        <row r="96">
          <cell r="AL96">
            <v>3.4999999999999996E-2</v>
          </cell>
          <cell r="AM96">
            <v>250.81246943794858</v>
          </cell>
          <cell r="AN96">
            <v>235.11188044141787</v>
          </cell>
          <cell r="AO96">
            <v>221.12159411989938</v>
          </cell>
          <cell r="AQ96">
            <v>3.4999999999999996E-2</v>
          </cell>
          <cell r="AR96">
            <v>23900.869232645815</v>
          </cell>
          <cell r="AS96">
            <v>18205.801802428705</v>
          </cell>
          <cell r="AT96">
            <v>14594.196766178597</v>
          </cell>
        </row>
        <row r="98">
          <cell r="AL98" t="str">
            <v>Implied Equity Value Per Share</v>
          </cell>
          <cell r="AQ98" t="str">
            <v>Implied Equity Value Per Share</v>
          </cell>
        </row>
        <row r="99">
          <cell r="AL99" t="str">
            <v>Perp.</v>
          </cell>
          <cell r="AM99" t="str">
            <v>WACC</v>
          </cell>
          <cell r="AQ99" t="str">
            <v>Perp.</v>
          </cell>
          <cell r="AR99" t="str">
            <v>WACC</v>
          </cell>
        </row>
        <row r="100">
          <cell r="AL100" t="str">
            <v>Growth</v>
          </cell>
          <cell r="AM100">
            <v>0.12</v>
          </cell>
          <cell r="AN100">
            <v>0.125</v>
          </cell>
          <cell r="AO100">
            <v>0.13</v>
          </cell>
          <cell r="AQ100" t="str">
            <v>Growth</v>
          </cell>
          <cell r="AR100">
            <v>7.0000000000000007E-2</v>
          </cell>
          <cell r="AS100">
            <v>0.08</v>
          </cell>
          <cell r="AT100">
            <v>0.09</v>
          </cell>
        </row>
        <row r="101">
          <cell r="AL101">
            <v>2.4999999999999998E-2</v>
          </cell>
          <cell r="AM101" t="str">
            <v>NA</v>
          </cell>
          <cell r="AN101" t="str">
            <v>NA</v>
          </cell>
          <cell r="AO101" t="str">
            <v>NA</v>
          </cell>
          <cell r="AQ101">
            <v>2.4999999999999998E-2</v>
          </cell>
          <cell r="AR101">
            <v>284.05996043749468</v>
          </cell>
          <cell r="AS101">
            <v>226.4847705065815</v>
          </cell>
          <cell r="AT101">
            <v>186.82622440063076</v>
          </cell>
        </row>
        <row r="102">
          <cell r="AL102">
            <v>0.03</v>
          </cell>
          <cell r="AM102" t="str">
            <v>NA</v>
          </cell>
          <cell r="AN102" t="str">
            <v>NA</v>
          </cell>
          <cell r="AO102" t="str">
            <v>NA</v>
          </cell>
          <cell r="AQ102">
            <v>0.03</v>
          </cell>
          <cell r="AR102">
            <v>310.41635357890317</v>
          </cell>
          <cell r="AS102">
            <v>242.23677363606117</v>
          </cell>
          <cell r="AT102">
            <v>196.9762056946532</v>
          </cell>
        </row>
        <row r="103">
          <cell r="AL103">
            <v>3.4999999999999996E-2</v>
          </cell>
          <cell r="AM103" t="str">
            <v>NA</v>
          </cell>
          <cell r="AN103" t="str">
            <v>NA</v>
          </cell>
          <cell r="AO103" t="str">
            <v>NA</v>
          </cell>
          <cell r="AQ103">
            <v>3.4999999999999996E-2</v>
          </cell>
          <cell r="AR103">
            <v>344.30314476071408</v>
          </cell>
          <cell r="AS103">
            <v>261.48922190542515</v>
          </cell>
          <cell r="AT103">
            <v>208.97163813304346</v>
          </cell>
        </row>
        <row r="105">
          <cell r="AL105" t="str">
            <v>Implied Terminal Value / LTM EBITDA</v>
          </cell>
          <cell r="AQ105" t="str">
            <v>Implied Terminal Value / LTM EBITDA</v>
          </cell>
        </row>
        <row r="106">
          <cell r="AL106" t="str">
            <v>Perp.</v>
          </cell>
          <cell r="AM106" t="str">
            <v>WACC</v>
          </cell>
          <cell r="AQ106" t="str">
            <v>Perp.</v>
          </cell>
          <cell r="AR106" t="str">
            <v>WACC</v>
          </cell>
        </row>
        <row r="107">
          <cell r="AL107" t="str">
            <v>Growth</v>
          </cell>
          <cell r="AM107">
            <v>0.12</v>
          </cell>
          <cell r="AN107">
            <v>0.125</v>
          </cell>
          <cell r="AO107">
            <v>0.13</v>
          </cell>
          <cell r="AQ107" t="str">
            <v>Growth</v>
          </cell>
          <cell r="AR107">
            <v>7.0000000000000007E-2</v>
          </cell>
          <cell r="AS107">
            <v>0.08</v>
          </cell>
          <cell r="AT107">
            <v>0.09</v>
          </cell>
        </row>
        <row r="108">
          <cell r="AL108">
            <v>2.4999999999999998E-2</v>
          </cell>
          <cell r="AM108">
            <v>8.0814561785390815</v>
          </cell>
          <cell r="AN108">
            <v>7.6945013025012372</v>
          </cell>
          <cell r="AO108">
            <v>7.344363083446189</v>
          </cell>
          <cell r="AQ108">
            <v>2.4999999999999998E-2</v>
          </cell>
          <cell r="AR108">
            <v>17.02877810382104</v>
          </cell>
          <cell r="AS108">
            <v>13.997590999439335</v>
          </cell>
          <cell r="AT108">
            <v>11.898822982950879</v>
          </cell>
        </row>
        <row r="109">
          <cell r="AL109">
            <v>0.03</v>
          </cell>
          <cell r="AM109">
            <v>8.5098329753996929</v>
          </cell>
          <cell r="AN109">
            <v>8.0799224073369498</v>
          </cell>
          <cell r="AO109">
            <v>7.6929649900376695</v>
          </cell>
          <cell r="AQ109">
            <v>0.03</v>
          </cell>
          <cell r="AR109">
            <v>19.133540748282986</v>
          </cell>
          <cell r="AS109">
            <v>15.378193510406719</v>
          </cell>
          <cell r="AT109">
            <v>12.874354004415645</v>
          </cell>
        </row>
        <row r="110">
          <cell r="AL110">
            <v>3.4999999999999996E-2</v>
          </cell>
          <cell r="AM110">
            <v>8.9886070424791971</v>
          </cell>
          <cell r="AN110">
            <v>8.5081680793766274</v>
          </cell>
          <cell r="AO110">
            <v>8.078261834165092</v>
          </cell>
          <cell r="AQ110">
            <v>3.4999999999999996E-2</v>
          </cell>
          <cell r="AR110">
            <v>21.839664148305491</v>
          </cell>
          <cell r="AS110">
            <v>17.065596579366854</v>
          </cell>
          <cell r="AT110">
            <v>14.027254302510375</v>
          </cell>
        </row>
        <row r="112">
          <cell r="AL112" t="str">
            <v>% Premium To Current Share Price</v>
          </cell>
          <cell r="AQ112" t="str">
            <v>% Premium To Current Share Price</v>
          </cell>
        </row>
        <row r="113">
          <cell r="AL113" t="str">
            <v>Perp.</v>
          </cell>
          <cell r="AM113" t="str">
            <v>WACC</v>
          </cell>
          <cell r="AQ113" t="str">
            <v>Perp.</v>
          </cell>
          <cell r="AR113" t="str">
            <v>WACC</v>
          </cell>
        </row>
        <row r="114">
          <cell r="AL114" t="str">
            <v>Growth</v>
          </cell>
          <cell r="AM114">
            <v>0.12</v>
          </cell>
          <cell r="AN114">
            <v>0.125</v>
          </cell>
          <cell r="AO114">
            <v>0.13</v>
          </cell>
          <cell r="AQ114" t="str">
            <v>Growth</v>
          </cell>
          <cell r="AR114">
            <v>7.0000000000000007E-2</v>
          </cell>
          <cell r="AS114">
            <v>0.08</v>
          </cell>
          <cell r="AT114">
            <v>0.09</v>
          </cell>
        </row>
        <row r="115">
          <cell r="AL115">
            <v>2.4999999999999998E-2</v>
          </cell>
          <cell r="AM115" t="e">
            <v>#VALUE!</v>
          </cell>
          <cell r="AN115" t="e">
            <v>#VALUE!</v>
          </cell>
          <cell r="AO115" t="e">
            <v>#VALUE!</v>
          </cell>
          <cell r="AQ115">
            <v>2.4999999999999998E-2</v>
          </cell>
          <cell r="AR115">
            <v>0.31881684589579229</v>
          </cell>
          <cell r="AS115">
            <v>5.1510146741174268E-2</v>
          </cell>
          <cell r="AT115">
            <v>-0.13261421421314468</v>
          </cell>
        </row>
        <row r="116">
          <cell r="AL116">
            <v>0.03</v>
          </cell>
          <cell r="AM116" t="e">
            <v>#VALUE!</v>
          </cell>
          <cell r="AN116" t="e">
            <v>#VALUE!</v>
          </cell>
          <cell r="AO116" t="e">
            <v>#VALUE!</v>
          </cell>
          <cell r="AQ116">
            <v>0.03</v>
          </cell>
          <cell r="AR116">
            <v>0.44118275490460657</v>
          </cell>
          <cell r="AS116">
            <v>0.12464261867338866</v>
          </cell>
          <cell r="AT116">
            <v>-8.5490479155702626E-2</v>
          </cell>
        </row>
        <row r="117">
          <cell r="AL117">
            <v>3.4999999999999996E-2</v>
          </cell>
          <cell r="AM117" t="e">
            <v>#VALUE!</v>
          </cell>
          <cell r="AN117" t="e">
            <v>#VALUE!</v>
          </cell>
          <cell r="AO117" t="e">
            <v>#VALUE!</v>
          </cell>
          <cell r="AQ117">
            <v>3.4999999999999996E-2</v>
          </cell>
          <cell r="AR117">
            <v>0.59851035220165327</v>
          </cell>
          <cell r="AS117">
            <v>0.21402675103498381</v>
          </cell>
          <cell r="AT117">
            <v>-2.9798792269634333E-2</v>
          </cell>
        </row>
        <row r="119">
          <cell r="A119" t="str">
            <v>x</v>
          </cell>
          <cell r="AJ119" t="str">
            <v>x</v>
          </cell>
          <cell r="AV119" t="str">
            <v>x</v>
          </cell>
        </row>
      </sheetData>
      <sheetData sheetId="36">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3</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M&amp;A</v>
          </cell>
          <cell r="J33">
            <v>0</v>
          </cell>
          <cell r="K33">
            <v>0</v>
          </cell>
          <cell r="L33">
            <v>0</v>
          </cell>
          <cell r="M33">
            <v>0</v>
          </cell>
          <cell r="N33">
            <v>0</v>
          </cell>
          <cell r="O33">
            <v>0</v>
          </cell>
          <cell r="P33">
            <v>0</v>
          </cell>
          <cell r="Q33">
            <v>0</v>
          </cell>
          <cell r="R33">
            <v>0</v>
          </cell>
          <cell r="S33">
            <v>0</v>
          </cell>
          <cell r="T33">
            <v>0</v>
          </cell>
        </row>
        <row r="34">
          <cell r="F34" t="str">
            <v>Capex</v>
          </cell>
          <cell r="J34">
            <v>-0.5625</v>
          </cell>
          <cell r="K34">
            <v>-0.8125</v>
          </cell>
          <cell r="L34">
            <v>-1</v>
          </cell>
          <cell r="M34">
            <v>-1</v>
          </cell>
          <cell r="N34">
            <v>-1</v>
          </cell>
          <cell r="O34">
            <v>-1</v>
          </cell>
          <cell r="P34">
            <v>-1</v>
          </cell>
          <cell r="Q34">
            <v>-1</v>
          </cell>
          <cell r="R34">
            <v>-1</v>
          </cell>
          <cell r="S34">
            <v>-1</v>
          </cell>
          <cell r="T34">
            <v>-1</v>
          </cell>
        </row>
        <row r="35">
          <cell r="F35" t="str">
            <v>Change in Working Capital</v>
          </cell>
          <cell r="J35">
            <v>-3.3933891716258584</v>
          </cell>
          <cell r="K35">
            <v>-1.81232394498298</v>
          </cell>
          <cell r="L35">
            <v>-1.9301250014068723</v>
          </cell>
          <cell r="M35">
            <v>-2.0555831264983198</v>
          </cell>
          <cell r="N35">
            <v>-2.189196029720712</v>
          </cell>
          <cell r="O35">
            <v>-2.3314937716525623</v>
          </cell>
          <cell r="P35">
            <v>-2.4830408668099757</v>
          </cell>
          <cell r="Q35">
            <v>-2.6444385231526208</v>
          </cell>
          <cell r="R35">
            <v>-2.8163270271575378</v>
          </cell>
          <cell r="S35">
            <v>-3.1943485223777568</v>
          </cell>
          <cell r="T35">
            <v>-1.5244127750555569</v>
          </cell>
        </row>
        <row r="36">
          <cell r="F36" t="str">
            <v>Unlevered Free Cash Flows</v>
          </cell>
          <cell r="J36">
            <v>9.4786658295738953</v>
          </cell>
          <cell r="K36">
            <v>10.165744452163539</v>
          </cell>
          <cell r="L36">
            <v>12.628666056544944</v>
          </cell>
          <cell r="M36">
            <v>14.797148742365589</v>
          </cell>
          <cell r="N36">
            <v>17.055850152470967</v>
          </cell>
          <cell r="O36">
            <v>19.377083051259575</v>
          </cell>
          <cell r="P36">
            <v>21.686171336693956</v>
          </cell>
          <cell r="Q36">
            <v>24.126766803339905</v>
          </cell>
          <cell r="R36">
            <v>26.642653781792216</v>
          </cell>
          <cell r="S36">
            <v>32.25230181638014</v>
          </cell>
          <cell r="T36">
            <v>33.909737563702336</v>
          </cell>
        </row>
        <row r="37">
          <cell r="F37" t="str">
            <v>Synergy Cash Flows</v>
          </cell>
          <cell r="J37">
            <v>0</v>
          </cell>
          <cell r="K37">
            <v>0</v>
          </cell>
          <cell r="L37">
            <v>0</v>
          </cell>
          <cell r="M37">
            <v>0</v>
          </cell>
          <cell r="N37">
            <v>0</v>
          </cell>
          <cell r="O37">
            <v>0</v>
          </cell>
          <cell r="P37">
            <v>0</v>
          </cell>
          <cell r="Q37">
            <v>0</v>
          </cell>
          <cell r="R37">
            <v>0</v>
          </cell>
          <cell r="S37">
            <v>0</v>
          </cell>
          <cell r="T37">
            <v>0</v>
          </cell>
        </row>
        <row r="38">
          <cell r="F38" t="str">
            <v>NOL Cash Flows</v>
          </cell>
          <cell r="J38">
            <v>0</v>
          </cell>
          <cell r="K38">
            <v>0</v>
          </cell>
          <cell r="L38">
            <v>0</v>
          </cell>
          <cell r="M38">
            <v>0</v>
          </cell>
          <cell r="N38">
            <v>0</v>
          </cell>
          <cell r="O38">
            <v>0</v>
          </cell>
          <cell r="P38">
            <v>0</v>
          </cell>
          <cell r="Q38">
            <v>0</v>
          </cell>
          <cell r="R38">
            <v>0</v>
          </cell>
          <cell r="S38">
            <v>0</v>
          </cell>
        </row>
        <row r="41">
          <cell r="F41" t="str">
            <v>Unlevered Free Cash Flows</v>
          </cell>
        </row>
        <row r="43">
          <cell r="J43" t="str">
            <v>Year Ended December 31,</v>
          </cell>
          <cell r="T43" t="str">
            <v>Terminal</v>
          </cell>
        </row>
        <row r="44">
          <cell r="J44" t="str">
            <v>2019E</v>
          </cell>
          <cell r="K44" t="str">
            <v>2020E</v>
          </cell>
          <cell r="L44" t="str">
            <v>2021E</v>
          </cell>
          <cell r="M44" t="str">
            <v>2022E</v>
          </cell>
          <cell r="N44" t="str">
            <v>2023E</v>
          </cell>
          <cell r="O44" t="str">
            <v>2024E</v>
          </cell>
          <cell r="P44" t="str">
            <v>2025E</v>
          </cell>
          <cell r="Q44" t="str">
            <v>2026E</v>
          </cell>
          <cell r="R44" t="str">
            <v>2027E</v>
          </cell>
          <cell r="S44" t="str">
            <v>2029E</v>
          </cell>
          <cell r="T44" t="str">
            <v>2029E</v>
          </cell>
        </row>
        <row r="46">
          <cell r="F46" t="str">
            <v>Revenues</v>
          </cell>
          <cell r="J46">
            <v>2488</v>
          </cell>
          <cell r="K46">
            <v>2640</v>
          </cell>
          <cell r="L46">
            <v>2801</v>
          </cell>
          <cell r="M46">
            <v>2972</v>
          </cell>
          <cell r="N46">
            <v>3154</v>
          </cell>
          <cell r="O46">
            <v>3346</v>
          </cell>
          <cell r="P46">
            <v>3529.0264121750156</v>
          </cell>
          <cell r="Q46">
            <v>3700.2725866615601</v>
          </cell>
          <cell r="R46">
            <v>3856.979248026671</v>
          </cell>
          <cell r="S46">
            <v>4116.4006994723341</v>
          </cell>
          <cell r="T46">
            <v>4116.4006994723341</v>
          </cell>
        </row>
        <row r="47">
          <cell r="F47" t="str">
            <v>Growth</v>
          </cell>
          <cell r="J47">
            <v>2.8099173553719048E-2</v>
          </cell>
          <cell r="K47">
            <v>6.1093247588424493E-2</v>
          </cell>
          <cell r="L47">
            <v>6.0984848484848531E-2</v>
          </cell>
          <cell r="M47">
            <v>6.1049625133880792E-2</v>
          </cell>
          <cell r="N47">
            <v>6.1238223418573323E-2</v>
          </cell>
          <cell r="O47">
            <v>6.0875079264426146E-2</v>
          </cell>
          <cell r="P47">
            <v>5.4700063411540878E-2</v>
          </cell>
          <cell r="Q47">
            <v>4.852504755865561E-2</v>
          </cell>
          <cell r="R47">
            <v>4.2350031705770563E-2</v>
          </cell>
          <cell r="S47">
            <v>3.0000000000000027E-2</v>
          </cell>
          <cell r="T47">
            <v>0.03</v>
          </cell>
        </row>
        <row r="49">
          <cell r="F49" t="str">
            <v>EBITDA</v>
          </cell>
          <cell r="J49">
            <v>876</v>
          </cell>
          <cell r="K49">
            <v>942.30000000000007</v>
          </cell>
          <cell r="L49">
            <v>1006.5</v>
          </cell>
          <cell r="M49">
            <v>1081</v>
          </cell>
          <cell r="N49">
            <v>1154</v>
          </cell>
          <cell r="O49">
            <v>1233</v>
          </cell>
          <cell r="P49">
            <v>1300.44517818643</v>
          </cell>
          <cell r="Q49">
            <v>1363.5493423053508</v>
          </cell>
          <cell r="R49">
            <v>1421.2957001843652</v>
          </cell>
          <cell r="S49">
            <v>1516.8924275102775</v>
          </cell>
          <cell r="T49">
            <v>1516.8924275102775</v>
          </cell>
        </row>
        <row r="50">
          <cell r="F50" t="str">
            <v>Margin</v>
          </cell>
          <cell r="J50">
            <v>0.35209003215434082</v>
          </cell>
          <cell r="K50">
            <v>0.35693181818181818</v>
          </cell>
          <cell r="L50">
            <v>0.35933595144591218</v>
          </cell>
          <cell r="M50">
            <v>0.36372812920592196</v>
          </cell>
          <cell r="N50">
            <v>0.3658845909955612</v>
          </cell>
          <cell r="O50">
            <v>0.36849970113568442</v>
          </cell>
          <cell r="P50">
            <v>0.36849970113568442</v>
          </cell>
          <cell r="Q50">
            <v>0.36849970113568442</v>
          </cell>
          <cell r="R50">
            <v>0.36849970113568442</v>
          </cell>
          <cell r="S50">
            <v>0.36849970113568442</v>
          </cell>
          <cell r="T50">
            <v>0.36849970113568442</v>
          </cell>
        </row>
        <row r="51">
          <cell r="F51" t="str">
            <v>Depreciation &amp; Amortization</v>
          </cell>
          <cell r="J51">
            <v>-110</v>
          </cell>
          <cell r="K51">
            <v>-120</v>
          </cell>
          <cell r="L51">
            <v>-124</v>
          </cell>
          <cell r="M51">
            <v>-134</v>
          </cell>
          <cell r="N51">
            <v>-138</v>
          </cell>
          <cell r="O51">
            <v>-143</v>
          </cell>
          <cell r="P51">
            <v>-147.42338399349916</v>
          </cell>
          <cell r="Q51">
            <v>-151.0134623428188</v>
          </cell>
          <cell r="R51">
            <v>-153.69431826934533</v>
          </cell>
          <cell r="S51">
            <v>-156.10301526658134</v>
          </cell>
          <cell r="T51">
            <v>-156.10301526658134</v>
          </cell>
        </row>
        <row r="52">
          <cell r="F52" t="str">
            <v>Amortization</v>
          </cell>
          <cell r="J52">
            <v>0</v>
          </cell>
          <cell r="K52">
            <v>0</v>
          </cell>
          <cell r="L52">
            <v>0</v>
          </cell>
          <cell r="M52">
            <v>0</v>
          </cell>
          <cell r="N52">
            <v>0</v>
          </cell>
          <cell r="O52">
            <v>0</v>
          </cell>
          <cell r="P52">
            <v>0</v>
          </cell>
          <cell r="Q52">
            <v>0</v>
          </cell>
          <cell r="R52">
            <v>0</v>
          </cell>
          <cell r="S52">
            <v>0</v>
          </cell>
          <cell r="T52">
            <v>0</v>
          </cell>
        </row>
        <row r="53">
          <cell r="F53" t="str">
            <v>EBIT</v>
          </cell>
          <cell r="J53">
            <v>766</v>
          </cell>
          <cell r="K53">
            <v>822.30000000000007</v>
          </cell>
          <cell r="L53">
            <v>882.5</v>
          </cell>
          <cell r="M53">
            <v>947</v>
          </cell>
          <cell r="N53">
            <v>1016</v>
          </cell>
          <cell r="O53">
            <v>1090</v>
          </cell>
          <cell r="P53">
            <v>1153.0217941929309</v>
          </cell>
          <cell r="Q53">
            <v>1212.5358799625319</v>
          </cell>
          <cell r="R53">
            <v>1267.6013819150198</v>
          </cell>
          <cell r="S53">
            <v>1360.789412243696</v>
          </cell>
          <cell r="T53">
            <v>1360.789412243696</v>
          </cell>
        </row>
        <row r="54">
          <cell r="F54" t="str">
            <v>Taxes</v>
          </cell>
          <cell r="J54">
            <v>-109.87704918032786</v>
          </cell>
          <cell r="K54">
            <v>-125.38655024110518</v>
          </cell>
          <cell r="L54">
            <v>-134.93883792048928</v>
          </cell>
          <cell r="M54">
            <v>-144.86073059360729</v>
          </cell>
          <cell r="N54">
            <v>-155.39078498293517</v>
          </cell>
          <cell r="O54">
            <v>-166.78416699487988</v>
          </cell>
          <cell r="P54">
            <v>-176.42732061597229</v>
          </cell>
          <cell r="Q54">
            <v>-185.53374925775648</v>
          </cell>
          <cell r="R54">
            <v>-193.95948675619741</v>
          </cell>
          <cell r="S54">
            <v>-208.21846658396058</v>
          </cell>
          <cell r="T54">
            <v>-208.21846658396058</v>
          </cell>
        </row>
        <row r="55">
          <cell r="F55" t="str">
            <v>Tax Rate</v>
          </cell>
          <cell r="J55">
            <v>0.14344262295081966</v>
          </cell>
          <cell r="K55">
            <v>0.1524827316564577</v>
          </cell>
          <cell r="L55">
            <v>0.1529051987767584</v>
          </cell>
          <cell r="M55">
            <v>0.15296803652968036</v>
          </cell>
          <cell r="N55">
            <v>0.15294368600682595</v>
          </cell>
          <cell r="O55">
            <v>0.15301299724300907</v>
          </cell>
          <cell r="P55">
            <v>0.15301299724300907</v>
          </cell>
          <cell r="Q55">
            <v>0.15301299724300907</v>
          </cell>
          <cell r="R55">
            <v>0.15301299724300907</v>
          </cell>
          <cell r="S55">
            <v>0.15301299724300907</v>
          </cell>
          <cell r="T55">
            <v>0.15301299724300907</v>
          </cell>
        </row>
        <row r="56">
          <cell r="F56" t="str">
            <v>NOPAT</v>
          </cell>
          <cell r="J56">
            <v>656.12295081967216</v>
          </cell>
          <cell r="K56">
            <v>696.9134497588949</v>
          </cell>
          <cell r="L56">
            <v>747.56116207951072</v>
          </cell>
          <cell r="M56">
            <v>802.13926940639271</v>
          </cell>
          <cell r="N56">
            <v>860.6092150170648</v>
          </cell>
          <cell r="O56">
            <v>923.21583300512009</v>
          </cell>
          <cell r="P56">
            <v>976.59447357695853</v>
          </cell>
          <cell r="Q56">
            <v>1027.0021307047755</v>
          </cell>
          <cell r="R56">
            <v>1073.6418951588225</v>
          </cell>
          <cell r="S56">
            <v>1152.5709456597353</v>
          </cell>
          <cell r="T56">
            <v>1152.5709456597353</v>
          </cell>
        </row>
        <row r="57">
          <cell r="F57" t="str">
            <v>Depreciation &amp; Amortization</v>
          </cell>
          <cell r="J57">
            <v>110</v>
          </cell>
          <cell r="K57">
            <v>120</v>
          </cell>
          <cell r="L57">
            <v>124</v>
          </cell>
          <cell r="M57">
            <v>134</v>
          </cell>
          <cell r="N57">
            <v>138</v>
          </cell>
          <cell r="O57">
            <v>143</v>
          </cell>
          <cell r="P57">
            <v>147.42338399349916</v>
          </cell>
          <cell r="Q57">
            <v>151.0134623428188</v>
          </cell>
          <cell r="R57">
            <v>153.69431826934533</v>
          </cell>
          <cell r="S57">
            <v>156.10301526658134</v>
          </cell>
          <cell r="T57">
            <v>156.10301526658134</v>
          </cell>
        </row>
        <row r="58">
          <cell r="F58" t="str">
            <v>Amortization</v>
          </cell>
          <cell r="J58">
            <v>0</v>
          </cell>
          <cell r="K58">
            <v>0</v>
          </cell>
          <cell r="L58">
            <v>0</v>
          </cell>
          <cell r="M58">
            <v>0</v>
          </cell>
          <cell r="N58">
            <v>0</v>
          </cell>
          <cell r="O58">
            <v>0</v>
          </cell>
          <cell r="P58">
            <v>0</v>
          </cell>
          <cell r="Q58">
            <v>0</v>
          </cell>
          <cell r="R58">
            <v>0</v>
          </cell>
          <cell r="S58">
            <v>0</v>
          </cell>
          <cell r="T58">
            <v>0</v>
          </cell>
        </row>
        <row r="59">
          <cell r="F59" t="str">
            <v>M&amp;A</v>
          </cell>
          <cell r="J59">
            <v>0</v>
          </cell>
          <cell r="K59">
            <v>0</v>
          </cell>
          <cell r="L59">
            <v>0</v>
          </cell>
          <cell r="M59">
            <v>0</v>
          </cell>
          <cell r="N59">
            <v>0</v>
          </cell>
          <cell r="O59">
            <v>0</v>
          </cell>
          <cell r="P59">
            <v>0</v>
          </cell>
          <cell r="Q59">
            <v>0</v>
          </cell>
          <cell r="R59">
            <v>0</v>
          </cell>
          <cell r="S59">
            <v>0</v>
          </cell>
          <cell r="T59">
            <v>0</v>
          </cell>
        </row>
        <row r="60">
          <cell r="F60" t="str">
            <v>Capex</v>
          </cell>
          <cell r="J60">
            <v>-100.99999999999999</v>
          </cell>
          <cell r="K60">
            <v>-108.1065410400435</v>
          </cell>
          <cell r="L60">
            <v>-115.15927484622856</v>
          </cell>
          <cell r="M60">
            <v>-119.11053652230123</v>
          </cell>
          <cell r="N60">
            <v>-125.76240065771445</v>
          </cell>
          <cell r="O60">
            <v>-133.56601842374616</v>
          </cell>
          <cell r="P60">
            <v>-140.87208810115212</v>
          </cell>
          <cell r="Q60">
            <v>-147.70791287594764</v>
          </cell>
          <cell r="R60">
            <v>-153.96334766943721</v>
          </cell>
          <cell r="S60">
            <v>-164.31896343850667</v>
          </cell>
          <cell r="T60">
            <v>-164.31896343850667</v>
          </cell>
        </row>
        <row r="61">
          <cell r="F61" t="str">
            <v>Change in Working Capital</v>
          </cell>
          <cell r="J61">
            <v>-69</v>
          </cell>
          <cell r="K61">
            <v>-48.707182320441994</v>
          </cell>
          <cell r="L61">
            <v>-51.305007587253414</v>
          </cell>
          <cell r="M61">
            <v>-54.933206106870216</v>
          </cell>
          <cell r="N61">
            <v>-58.542345276872993</v>
          </cell>
          <cell r="O61">
            <v>-61.528957528957534</v>
          </cell>
          <cell r="P61">
            <v>-58.653251778093804</v>
          </cell>
          <cell r="Q61">
            <v>-54.878117692599218</v>
          </cell>
          <cell r="R61">
            <v>-50.218737039784578</v>
          </cell>
          <cell r="S61">
            <v>-38.422003005158373</v>
          </cell>
          <cell r="T61">
            <v>-38.422003005158373</v>
          </cell>
        </row>
        <row r="62">
          <cell r="F62" t="str">
            <v>Unlevered Free Cash Flows</v>
          </cell>
          <cell r="J62">
            <v>596.12295081967216</v>
          </cell>
          <cell r="K62">
            <v>660.09972639840942</v>
          </cell>
          <cell r="L62">
            <v>705.09687964602881</v>
          </cell>
          <cell r="M62">
            <v>762.09552677722127</v>
          </cell>
          <cell r="N62">
            <v>814.30446908247734</v>
          </cell>
          <cell r="O62">
            <v>871.12085705241645</v>
          </cell>
          <cell r="P62">
            <v>924.49251769121167</v>
          </cell>
          <cell r="Q62">
            <v>975.4295624790476</v>
          </cell>
          <cell r="R62">
            <v>1023.1541287189461</v>
          </cell>
          <cell r="S62">
            <v>1105.9329944826518</v>
          </cell>
          <cell r="T62">
            <v>1105.9329944826518</v>
          </cell>
        </row>
        <row r="63">
          <cell r="F63" t="str">
            <v>Synergy Cash Flows</v>
          </cell>
          <cell r="J63">
            <v>0</v>
          </cell>
          <cell r="K63">
            <v>-0.52715574090968342</v>
          </cell>
          <cell r="L63">
            <v>0.52689296636085614</v>
          </cell>
          <cell r="M63">
            <v>3.1611232876712334</v>
          </cell>
          <cell r="N63">
            <v>3.2560505887372022</v>
          </cell>
          <cell r="O63">
            <v>3.3534576838912957</v>
          </cell>
          <cell r="P63">
            <v>3.4540614144080348</v>
          </cell>
          <cell r="Q63">
            <v>3.5576832568402752</v>
          </cell>
          <cell r="R63">
            <v>3.664413754545484</v>
          </cell>
          <cell r="S63">
            <v>3.887576552197304</v>
          </cell>
          <cell r="T63">
            <v>3.887576552197304</v>
          </cell>
        </row>
        <row r="64">
          <cell r="F64" t="str">
            <v>NOL Cash Flows</v>
          </cell>
          <cell r="J64">
            <v>0</v>
          </cell>
          <cell r="K64">
            <v>0</v>
          </cell>
          <cell r="L64">
            <v>0</v>
          </cell>
          <cell r="M64">
            <v>0</v>
          </cell>
          <cell r="N64">
            <v>0</v>
          </cell>
          <cell r="O64">
            <v>0</v>
          </cell>
          <cell r="P64">
            <v>0</v>
          </cell>
          <cell r="Q64">
            <v>0</v>
          </cell>
          <cell r="R64">
            <v>0</v>
          </cell>
          <cell r="S64">
            <v>0</v>
          </cell>
        </row>
        <row r="67">
          <cell r="A67" t="str">
            <v>x</v>
          </cell>
          <cell r="X67" t="str">
            <v>x</v>
          </cell>
          <cell r="AJ67" t="str">
            <v>x</v>
          </cell>
        </row>
        <row r="70">
          <cell r="Z70" t="str">
            <v>Implied Price Per Share</v>
          </cell>
          <cell r="AE70" t="str">
            <v>Implied Price Per Share</v>
          </cell>
        </row>
        <row r="71">
          <cell r="Z71" t="str">
            <v>PV Projected Period (12.5% WACC)</v>
          </cell>
          <cell r="AC71">
            <v>108.78449034595361</v>
          </cell>
          <cell r="AE71" t="str">
            <v>PV Projected Period (8.0% WACC)</v>
          </cell>
          <cell r="AH71">
            <v>5987.0669083272305</v>
          </cell>
        </row>
        <row r="72">
          <cell r="Z72" t="str">
            <v>PV Terminal Value (3.0% Perp. Growth)</v>
          </cell>
          <cell r="AC72">
            <v>119.96889346449332</v>
          </cell>
          <cell r="AE72" t="str">
            <v>PV Terminal Value (3.0% Perp. Growth)</v>
          </cell>
          <cell r="AH72">
            <v>10959.623690415381</v>
          </cell>
        </row>
        <row r="73">
          <cell r="Z73" t="str">
            <v>PV of Synergies</v>
          </cell>
          <cell r="AC73">
            <v>0</v>
          </cell>
          <cell r="AE73" t="str">
            <v>PV of Synergies</v>
          </cell>
          <cell r="AH73">
            <v>56.263363496005844</v>
          </cell>
        </row>
        <row r="74">
          <cell r="Z74" t="str">
            <v>PV of NOLs</v>
          </cell>
          <cell r="AC74">
            <v>0</v>
          </cell>
          <cell r="AE74" t="str">
            <v>PV of NOLs</v>
          </cell>
          <cell r="AH74">
            <v>0</v>
          </cell>
        </row>
        <row r="75">
          <cell r="Z75" t="str">
            <v>Enterprise Value</v>
          </cell>
          <cell r="AC75">
            <v>228.75338381044693</v>
          </cell>
          <cell r="AE75" t="str">
            <v>Enterprise Value</v>
          </cell>
          <cell r="AH75">
            <v>17002.953962238618</v>
          </cell>
        </row>
        <row r="76">
          <cell r="Z76" t="str">
            <v xml:space="preserve">Plus: Cash &amp; Equivalents </v>
          </cell>
          <cell r="AC76">
            <v>0</v>
          </cell>
          <cell r="AE76" t="str">
            <v xml:space="preserve">Plus: Cash &amp; Equivalents </v>
          </cell>
          <cell r="AH76">
            <v>675.77300000000002</v>
          </cell>
        </row>
        <row r="77">
          <cell r="Z77" t="str">
            <v>Less: Debt</v>
          </cell>
          <cell r="AC77">
            <v>0</v>
          </cell>
          <cell r="AE77" t="str">
            <v>Less: Debt</v>
          </cell>
          <cell r="AH77">
            <v>-1148.6890000000001</v>
          </cell>
        </row>
        <row r="78">
          <cell r="Z78" t="str">
            <v xml:space="preserve">Less: Net Non-Operating Liabilities </v>
          </cell>
          <cell r="AC78">
            <v>0</v>
          </cell>
          <cell r="AE78" t="str">
            <v xml:space="preserve">Less: Net Non-Operating Liabilities </v>
          </cell>
          <cell r="AH78">
            <v>-2.7069999999999999</v>
          </cell>
        </row>
        <row r="79">
          <cell r="Z79" t="str">
            <v>Less: Preferred</v>
          </cell>
          <cell r="AC79">
            <v>0</v>
          </cell>
          <cell r="AE79" t="str">
            <v>Less: Preferred</v>
          </cell>
          <cell r="AH79">
            <v>0</v>
          </cell>
        </row>
        <row r="80">
          <cell r="Z80" t="str">
            <v>Less: Non-Controlling Interest</v>
          </cell>
          <cell r="AC80">
            <v>0</v>
          </cell>
          <cell r="AE80" t="str">
            <v>Less: Non-Controlling Interest</v>
          </cell>
          <cell r="AH80">
            <v>0</v>
          </cell>
        </row>
        <row r="81">
          <cell r="Z81" t="str">
            <v>Less: Make-Whole Premium</v>
          </cell>
          <cell r="AC81">
            <v>0</v>
          </cell>
          <cell r="AE81" t="str">
            <v>Less: Make-Whole Premium</v>
          </cell>
          <cell r="AH81">
            <v>0</v>
          </cell>
        </row>
        <row r="82">
          <cell r="Z82" t="str">
            <v>Equity Value</v>
          </cell>
          <cell r="AC82">
            <v>228.75338381044693</v>
          </cell>
          <cell r="AE82" t="str">
            <v>Equity Value</v>
          </cell>
          <cell r="AH82">
            <v>16527.330962238622</v>
          </cell>
        </row>
        <row r="83">
          <cell r="Z83" t="str">
            <v>Net Diluted Shares Outstanding</v>
          </cell>
          <cell r="AC83">
            <v>0</v>
          </cell>
          <cell r="AE83" t="str">
            <v>Net Diluted Shares Outstanding</v>
          </cell>
          <cell r="AH83">
            <v>67.735462602469056</v>
          </cell>
        </row>
        <row r="84">
          <cell r="Z84" t="str">
            <v>Equity Value Per Share</v>
          </cell>
          <cell r="AC84" t="str">
            <v>NA</v>
          </cell>
          <cell r="AE84" t="str">
            <v>Equity Value Per Share</v>
          </cell>
          <cell r="AH84">
            <v>243.99820016341303</v>
          </cell>
        </row>
        <row r="85">
          <cell r="Z85" t="str">
            <v>Current Share Price</v>
          </cell>
          <cell r="AC85" t="str">
            <v>NA</v>
          </cell>
          <cell r="AE85" t="str">
            <v>Current Share Price</v>
          </cell>
          <cell r="AH85">
            <v>215.39</v>
          </cell>
        </row>
        <row r="86">
          <cell r="Z86" t="str">
            <v>% Premium to Current</v>
          </cell>
          <cell r="AC86" t="str">
            <v>NA</v>
          </cell>
          <cell r="AE86" t="str">
            <v>% Premium to Current</v>
          </cell>
          <cell r="AH86">
            <v>0.13282046596134012</v>
          </cell>
        </row>
        <row r="88">
          <cell r="A88" t="str">
            <v>x</v>
          </cell>
          <cell r="X88" t="str">
            <v>x</v>
          </cell>
          <cell r="AJ88" t="str">
            <v>x</v>
          </cell>
          <cell r="AV88" t="str">
            <v>x</v>
          </cell>
        </row>
        <row r="91">
          <cell r="AL91" t="str">
            <v>Implied Enterprise Value</v>
          </cell>
          <cell r="AQ91" t="str">
            <v>Implied Enterprise Value</v>
          </cell>
        </row>
        <row r="92">
          <cell r="AL92" t="str">
            <v>Perp.</v>
          </cell>
          <cell r="AM92" t="str">
            <v>WACC</v>
          </cell>
          <cell r="AQ92" t="str">
            <v>Perp.</v>
          </cell>
          <cell r="AR92" t="str">
            <v>WACC</v>
          </cell>
        </row>
        <row r="93">
          <cell r="AL93" t="str">
            <v>Growth</v>
          </cell>
          <cell r="AM93">
            <v>0.12</v>
          </cell>
          <cell r="AN93">
            <v>0.125</v>
          </cell>
          <cell r="AO93">
            <v>0.13</v>
          </cell>
          <cell r="AQ93" t="str">
            <v>Growth</v>
          </cell>
          <cell r="AR93">
            <v>7.0000000000000007E-2</v>
          </cell>
          <cell r="AS93">
            <v>0.08</v>
          </cell>
          <cell r="AT93">
            <v>0.09</v>
          </cell>
        </row>
        <row r="94">
          <cell r="AL94">
            <v>2.4999999999999998E-2</v>
          </cell>
          <cell r="AM94">
            <v>236.72925217512289</v>
          </cell>
          <cell r="AN94">
            <v>223.03073684257308</v>
          </cell>
          <cell r="AO94">
            <v>210.69787808989025</v>
          </cell>
          <cell r="AQ94">
            <v>2.4999999999999998E-2</v>
          </cell>
          <cell r="AR94">
            <v>19644.639155791119</v>
          </cell>
          <cell r="AS94">
            <v>16010.596342457744</v>
          </cell>
          <cell r="AT94">
            <v>13500.11333802073</v>
          </cell>
        </row>
        <row r="95">
          <cell r="AL95">
            <v>0.03</v>
          </cell>
          <cell r="AM95">
            <v>243.3796603270128</v>
          </cell>
          <cell r="AN95">
            <v>228.75338381044696</v>
          </cell>
          <cell r="AO95">
            <v>215.64914320414459</v>
          </cell>
          <cell r="AQ95">
            <v>0.03</v>
          </cell>
          <cell r="AR95">
            <v>21303.443269641954</v>
          </cell>
          <cell r="AS95">
            <v>17002.953962238622</v>
          </cell>
          <cell r="AT95">
            <v>14140.176224719429</v>
          </cell>
        </row>
        <row r="96">
          <cell r="AL96">
            <v>3.4999999999999996E-2</v>
          </cell>
          <cell r="AM96">
            <v>250.81246943794858</v>
          </cell>
          <cell r="AN96">
            <v>235.11188044141787</v>
          </cell>
          <cell r="AO96">
            <v>221.12159411989938</v>
          </cell>
          <cell r="AQ96">
            <v>3.4999999999999996E-2</v>
          </cell>
          <cell r="AR96">
            <v>23436.191416021597</v>
          </cell>
          <cell r="AS96">
            <v>18215.83549752635</v>
          </cell>
          <cell r="AT96">
            <v>14896.614181726978</v>
          </cell>
        </row>
        <row r="98">
          <cell r="AL98" t="str">
            <v>Implied Equity Value Per Share</v>
          </cell>
          <cell r="AQ98" t="str">
            <v>Implied Equity Value Per Share</v>
          </cell>
        </row>
        <row r="99">
          <cell r="AL99" t="str">
            <v>Perp.</v>
          </cell>
          <cell r="AM99" t="str">
            <v>WACC</v>
          </cell>
          <cell r="AQ99" t="str">
            <v>Perp.</v>
          </cell>
          <cell r="AR99" t="str">
            <v>WACC</v>
          </cell>
        </row>
        <row r="100">
          <cell r="AL100" t="str">
            <v>Growth</v>
          </cell>
          <cell r="AM100">
            <v>0.12</v>
          </cell>
          <cell r="AN100">
            <v>0.125</v>
          </cell>
          <cell r="AO100">
            <v>0.13</v>
          </cell>
          <cell r="AQ100" t="str">
            <v>Growth</v>
          </cell>
          <cell r="AR100">
            <v>7.0000000000000007E-2</v>
          </cell>
          <cell r="AS100">
            <v>0.08</v>
          </cell>
          <cell r="AT100">
            <v>0.09</v>
          </cell>
        </row>
        <row r="101">
          <cell r="AL101">
            <v>2.4999999999999998E-2</v>
          </cell>
          <cell r="AM101" t="str">
            <v>NA</v>
          </cell>
          <cell r="AN101" t="str">
            <v>NA</v>
          </cell>
          <cell r="AO101" t="str">
            <v>NA</v>
          </cell>
          <cell r="AQ101">
            <v>2.4999999999999998E-2</v>
          </cell>
          <cell r="AR101">
            <v>282.41184785194895</v>
          </cell>
          <cell r="AS101">
            <v>229.56798869070022</v>
          </cell>
          <cell r="AT101">
            <v>193.06219689693475</v>
          </cell>
        </row>
        <row r="102">
          <cell r="AL102">
            <v>0.03</v>
          </cell>
          <cell r="AM102" t="str">
            <v>NA</v>
          </cell>
          <cell r="AN102" t="str">
            <v>NA</v>
          </cell>
          <cell r="AO102" t="str">
            <v>NA</v>
          </cell>
          <cell r="AQ102">
            <v>0.03</v>
          </cell>
          <cell r="AR102">
            <v>306.53308567744062</v>
          </cell>
          <cell r="AS102">
            <v>243.99820016341309</v>
          </cell>
          <cell r="AT102">
            <v>202.36957019340488</v>
          </cell>
        </row>
        <row r="103">
          <cell r="AL103">
            <v>3.4999999999999996E-2</v>
          </cell>
          <cell r="AM103" t="str">
            <v>NA</v>
          </cell>
          <cell r="AN103" t="str">
            <v>NA</v>
          </cell>
          <cell r="AO103" t="str">
            <v>NA</v>
          </cell>
          <cell r="AQ103">
            <v>3.4999999999999996E-2</v>
          </cell>
          <cell r="AR103">
            <v>337.54610573878711</v>
          </cell>
          <cell r="AS103">
            <v>261.63512529672846</v>
          </cell>
          <cell r="AT103">
            <v>213.3691931801423</v>
          </cell>
        </row>
        <row r="105">
          <cell r="AL105" t="str">
            <v>Implied Terminal Value / LTM EBITDA</v>
          </cell>
          <cell r="AQ105" t="str">
            <v>Implied Terminal Value / LTM EBITDA</v>
          </cell>
        </row>
        <row r="106">
          <cell r="AL106" t="str">
            <v>Perp.</v>
          </cell>
          <cell r="AM106" t="str">
            <v>WACC</v>
          </cell>
          <cell r="AQ106" t="str">
            <v>Perp.</v>
          </cell>
          <cell r="AR106" t="str">
            <v>WACC</v>
          </cell>
        </row>
        <row r="107">
          <cell r="AL107" t="str">
            <v>Growth</v>
          </cell>
          <cell r="AM107">
            <v>0.12</v>
          </cell>
          <cell r="AN107">
            <v>0.125</v>
          </cell>
          <cell r="AO107">
            <v>0.13</v>
          </cell>
          <cell r="AQ107" t="str">
            <v>Growth</v>
          </cell>
          <cell r="AR107">
            <v>7.0000000000000007E-2</v>
          </cell>
          <cell r="AS107">
            <v>0.08</v>
          </cell>
          <cell r="AT107">
            <v>0.09</v>
          </cell>
        </row>
        <row r="108">
          <cell r="AL108">
            <v>2.4999999999999998E-2</v>
          </cell>
          <cell r="AM108">
            <v>8.0814561785390815</v>
          </cell>
          <cell r="AN108">
            <v>7.6945013025012372</v>
          </cell>
          <cell r="AO108">
            <v>7.344363083446189</v>
          </cell>
          <cell r="AQ108">
            <v>2.4999999999999998E-2</v>
          </cell>
          <cell r="AR108">
            <v>17.275225437938879</v>
          </cell>
          <cell r="AS108">
            <v>14.200169773139462</v>
          </cell>
          <cell r="AT108">
            <v>12.071027540753548</v>
          </cell>
        </row>
        <row r="109">
          <cell r="AL109">
            <v>0.03</v>
          </cell>
          <cell r="AM109">
            <v>8.5098329753996929</v>
          </cell>
          <cell r="AN109">
            <v>8.0799224073369498</v>
          </cell>
          <cell r="AO109">
            <v>7.6929649900376695</v>
          </cell>
          <cell r="AQ109">
            <v>0.03</v>
          </cell>
          <cell r="AR109">
            <v>19.419728502088468</v>
          </cell>
          <cell r="AS109">
            <v>15.608211086151252</v>
          </cell>
          <cell r="AT109">
            <v>13.066920686280369</v>
          </cell>
        </row>
        <row r="110">
          <cell r="AL110">
            <v>3.4999999999999996E-2</v>
          </cell>
          <cell r="AM110">
            <v>8.9886070424791971</v>
          </cell>
          <cell r="AN110">
            <v>8.5081680793766274</v>
          </cell>
          <cell r="AO110">
            <v>8.078261834165092</v>
          </cell>
          <cell r="AQ110">
            <v>3.4999999999999996E-2</v>
          </cell>
          <cell r="AR110">
            <v>22.17694672742364</v>
          </cell>
          <cell r="AS110">
            <v>17.329150468721206</v>
          </cell>
          <cell r="AT110">
            <v>14.243885312812058</v>
          </cell>
        </row>
        <row r="112">
          <cell r="AL112" t="str">
            <v>% Premium To Current Share Price</v>
          </cell>
          <cell r="AQ112" t="str">
            <v>% Premium To Current Share Price</v>
          </cell>
        </row>
        <row r="113">
          <cell r="AL113" t="str">
            <v>Perp.</v>
          </cell>
          <cell r="AM113" t="str">
            <v>WACC</v>
          </cell>
          <cell r="AQ113" t="str">
            <v>Perp.</v>
          </cell>
          <cell r="AR113" t="str">
            <v>WACC</v>
          </cell>
        </row>
        <row r="114">
          <cell r="AL114" t="str">
            <v>Growth</v>
          </cell>
          <cell r="AM114">
            <v>0.12</v>
          </cell>
          <cell r="AN114">
            <v>0.125</v>
          </cell>
          <cell r="AO114">
            <v>0.13</v>
          </cell>
          <cell r="AQ114" t="str">
            <v>Growth</v>
          </cell>
          <cell r="AR114">
            <v>7.0000000000000007E-2</v>
          </cell>
          <cell r="AS114">
            <v>0.08</v>
          </cell>
          <cell r="AT114">
            <v>0.09</v>
          </cell>
        </row>
        <row r="115">
          <cell r="AL115">
            <v>2.4999999999999998E-2</v>
          </cell>
          <cell r="AM115" t="e">
            <v>#VALUE!</v>
          </cell>
          <cell r="AN115" t="e">
            <v>#VALUE!</v>
          </cell>
          <cell r="AO115" t="e">
            <v>#VALUE!</v>
          </cell>
          <cell r="AQ115">
            <v>2.4999999999999998E-2</v>
          </cell>
          <cell r="AR115">
            <v>0.31116508589975833</v>
          </cell>
          <cell r="AS115">
            <v>6.5824730445704249E-2</v>
          </cell>
          <cell r="AT115">
            <v>-0.10366220856616015</v>
          </cell>
        </row>
        <row r="116">
          <cell r="AL116">
            <v>0.03</v>
          </cell>
          <cell r="AM116" t="e">
            <v>#VALUE!</v>
          </cell>
          <cell r="AN116" t="e">
            <v>#VALUE!</v>
          </cell>
          <cell r="AO116" t="e">
            <v>#VALUE!</v>
          </cell>
          <cell r="AQ116">
            <v>0.03</v>
          </cell>
          <cell r="AR116">
            <v>0.42315374751585799</v>
          </cell>
          <cell r="AS116">
            <v>0.13282046596134034</v>
          </cell>
          <cell r="AT116">
            <v>-6.0450484268513405E-2</v>
          </cell>
        </row>
        <row r="117">
          <cell r="AL117">
            <v>3.4999999999999996E-2</v>
          </cell>
          <cell r="AM117" t="e">
            <v>#VALUE!</v>
          </cell>
          <cell r="AN117" t="e">
            <v>#VALUE!</v>
          </cell>
          <cell r="AO117" t="e">
            <v>#VALUE!</v>
          </cell>
          <cell r="AQ117">
            <v>3.4999999999999996E-2</v>
          </cell>
          <cell r="AR117">
            <v>0.56713916959370048</v>
          </cell>
          <cell r="AS117">
            <v>0.21470414270267169</v>
          </cell>
          <cell r="AT117">
            <v>-9.3820828258400768E-3</v>
          </cell>
        </row>
        <row r="119">
          <cell r="A119" t="str">
            <v>x</v>
          </cell>
          <cell r="AJ119" t="str">
            <v>x</v>
          </cell>
          <cell r="AV119" t="str">
            <v>x</v>
          </cell>
        </row>
      </sheetData>
      <sheetData sheetId="37">
        <row r="1">
          <cell r="A1" t="str">
            <v>x</v>
          </cell>
          <cell r="R1" t="str">
            <v>x</v>
          </cell>
          <cell r="AS1" t="str">
            <v>x</v>
          </cell>
          <cell r="BK1" t="str">
            <v>x</v>
          </cell>
        </row>
        <row r="2">
          <cell r="B2" t="str">
            <v>Project Redbreast</v>
          </cell>
          <cell r="S2" t="str">
            <v>Reference</v>
          </cell>
        </row>
        <row r="3">
          <cell r="B3" t="str">
            <v>Football Field Output</v>
          </cell>
          <cell r="S3" t="str">
            <v>Comps Date</v>
          </cell>
          <cell r="U3">
            <v>43753</v>
          </cell>
        </row>
        <row r="4">
          <cell r="A4" t="str">
            <v>x</v>
          </cell>
          <cell r="C4" t="str">
            <v>Grouping</v>
          </cell>
          <cell r="E4" t="str">
            <v>Grouping Name &amp; Font Format</v>
          </cell>
          <cell r="R4" t="str">
            <v>x</v>
          </cell>
          <cell r="S4" t="str">
            <v>Ticker</v>
          </cell>
          <cell r="U4" t="str">
            <v>WAT</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S4" t="str">
            <v>x</v>
          </cell>
          <cell r="BK4" t="str">
            <v>x</v>
          </cell>
        </row>
        <row r="5">
          <cell r="C5" t="str">
            <v>Grouping 1</v>
          </cell>
          <cell r="E5" t="str">
            <v>Historical Trading &amp; Broker Estimates</v>
          </cell>
          <cell r="S5" t="str">
            <v>Current Share Price</v>
          </cell>
          <cell r="U5">
            <v>215.39</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row>
        <row r="6">
          <cell r="C6" t="str">
            <v>Grouping 2</v>
          </cell>
          <cell r="E6" t="str">
            <v>Public Trading Comparables</v>
          </cell>
          <cell r="S6" t="str">
            <v>Number of Rows</v>
          </cell>
          <cell r="U6">
            <v>9</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row>
        <row r="7">
          <cell r="C7" t="str">
            <v>Grouping 3</v>
          </cell>
          <cell r="E7" t="str">
            <v>Precedent 
Transactions</v>
          </cell>
          <cell r="S7" t="str">
            <v>Day Before Q1 Earnings</v>
          </cell>
          <cell r="U7">
            <v>43577</v>
          </cell>
          <cell r="W7" t="str">
            <v>Low Price</v>
          </cell>
          <cell r="Z7" t="str">
            <v>High Price</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row>
        <row r="8">
          <cell r="C8" t="str">
            <v>Grouping 4</v>
          </cell>
          <cell r="E8" t="str">
            <v>Discounted Cash 
Flow Analysis</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row>
        <row r="9">
          <cell r="C9" t="str">
            <v>DCF: WACC &amp; Perp. Growth</v>
          </cell>
          <cell r="E9" t="str">
            <v>WACC: 12.0%-13.0%
Perp. Growth: 2.5%-3.5%</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5</v>
          </cell>
          <cell r="AO9" t="str">
            <v>x x x
x x-x
x x-x</v>
          </cell>
          <cell r="AP9" t="str">
            <v>Top, Middle Range, Bottom Range</v>
          </cell>
        </row>
        <row r="10">
          <cell r="S10" t="str">
            <v>Football Field Inputs</v>
          </cell>
          <cell r="AT10" t="str">
            <v>Chart Grouping</v>
          </cell>
        </row>
        <row r="12">
          <cell r="S12" t="str">
            <v>Grouping</v>
          </cell>
          <cell r="W12" t="str">
            <v>Number Supporting Calculations</v>
          </cell>
          <cell r="AA12" t="str">
            <v>Metric</v>
          </cell>
          <cell r="AB12" t="str">
            <v>Label Supporting Calculations</v>
          </cell>
        </row>
        <row r="13">
          <cell r="T13" t="str">
            <v>Color</v>
          </cell>
          <cell r="W13" t="str">
            <v>Bar</v>
          </cell>
          <cell r="AB13" t="str">
            <v>Top Text</v>
          </cell>
          <cell r="AE13" t="str">
            <v>Middle Text</v>
          </cell>
          <cell r="AJ13" t="str">
            <v>Bottom Text</v>
          </cell>
          <cell r="AU13" t="str">
            <v>Left</v>
          </cell>
          <cell r="AV13" t="str">
            <v>Delta 1 #1</v>
          </cell>
          <cell r="AW13" t="str">
            <v>Delta 1 #2</v>
          </cell>
          <cell r="AX13" t="str">
            <v>Delta 1 #3</v>
          </cell>
          <cell r="AY13" t="str">
            <v>Delta 1 #4</v>
          </cell>
          <cell r="AZ13" t="str">
            <v>Delta 1 #5</v>
          </cell>
          <cell r="BA13" t="str">
            <v>Delta 1 #6</v>
          </cell>
          <cell r="BB13" t="str">
            <v>Delta 2 #1</v>
          </cell>
          <cell r="BC13" t="str">
            <v>Delta 2 #2</v>
          </cell>
          <cell r="BD13" t="str">
            <v>Delta 2 #3</v>
          </cell>
          <cell r="BE13" t="str">
            <v>Delta 2 #4</v>
          </cell>
          <cell r="BF13" t="str">
            <v>Delta 2 #5</v>
          </cell>
          <cell r="BG13" t="str">
            <v>Delta 2 #6</v>
          </cell>
          <cell r="BH13" t="str">
            <v>Right</v>
          </cell>
        </row>
        <row r="14">
          <cell r="S14" t="str">
            <v>#</v>
          </cell>
          <cell r="T14" t="str">
            <v>Grouping</v>
          </cell>
          <cell r="U14" t="str">
            <v>Scenario</v>
          </cell>
          <cell r="V14" t="str">
            <v>Active?</v>
          </cell>
          <cell r="W14" t="str">
            <v>Left</v>
          </cell>
          <cell r="X14" t="str">
            <v>Delta 1</v>
          </cell>
          <cell r="Y14" t="str">
            <v>Delta 2</v>
          </cell>
          <cell r="Z14" t="str">
            <v>Right</v>
          </cell>
          <cell r="AA14" t="str">
            <v>Metric</v>
          </cell>
          <cell r="AB14" t="str">
            <v>Label</v>
          </cell>
          <cell r="AC14" t="str">
            <v>[]</v>
          </cell>
          <cell r="AD14" t="str">
            <v>[]</v>
          </cell>
          <cell r="AE14" t="str">
            <v>Label</v>
          </cell>
          <cell r="AF14" t="str">
            <v>Left</v>
          </cell>
          <cell r="AG14" t="str">
            <v>Format</v>
          </cell>
          <cell r="AH14" t="str">
            <v>Right</v>
          </cell>
          <cell r="AI14" t="str">
            <v>Format</v>
          </cell>
          <cell r="AJ14" t="str">
            <v>Label</v>
          </cell>
          <cell r="AK14" t="str">
            <v>Left</v>
          </cell>
          <cell r="AL14" t="str">
            <v>Format</v>
          </cell>
          <cell r="AM14" t="str">
            <v>Right</v>
          </cell>
          <cell r="AN14" t="str">
            <v>Format</v>
          </cell>
          <cell r="AO14" t="str">
            <v>Combined</v>
          </cell>
          <cell r="AU14" t="str">
            <v>Left</v>
          </cell>
          <cell r="AV14" t="str">
            <v>Delta 1</v>
          </cell>
          <cell r="BB14" t="str">
            <v>Delta 2</v>
          </cell>
          <cell r="BH14" t="str">
            <v>Right</v>
          </cell>
        </row>
        <row r="15">
          <cell r="AV15">
            <v>1</v>
          </cell>
          <cell r="AW15">
            <v>2</v>
          </cell>
          <cell r="AX15">
            <v>3</v>
          </cell>
          <cell r="AY15">
            <v>4</v>
          </cell>
          <cell r="AZ15">
            <v>5</v>
          </cell>
          <cell r="BA15">
            <v>6</v>
          </cell>
          <cell r="BB15">
            <v>1</v>
          </cell>
          <cell r="BC15">
            <v>2</v>
          </cell>
          <cell r="BD15">
            <v>3</v>
          </cell>
          <cell r="BE15">
            <v>4</v>
          </cell>
          <cell r="BF15">
            <v>5</v>
          </cell>
          <cell r="BG15">
            <v>6</v>
          </cell>
        </row>
        <row r="16">
          <cell r="G16" t="str">
            <v>Metric</v>
          </cell>
        </row>
        <row r="18">
          <cell r="E18" t="str">
            <v>Historical Prices  
As of 10/15/19</v>
          </cell>
          <cell r="G18" t="str">
            <v>[]</v>
          </cell>
          <cell r="S18">
            <v>1</v>
          </cell>
          <cell r="T18">
            <v>1</v>
          </cell>
          <cell r="W18">
            <v>167.935</v>
          </cell>
          <cell r="X18">
            <v>87.275000000000006</v>
          </cell>
          <cell r="Y18" t="e">
            <v>#N/A</v>
          </cell>
          <cell r="Z18">
            <v>255.21</v>
          </cell>
          <cell r="AA18" t="str">
            <v>[]</v>
          </cell>
          <cell r="AB18" t="str">
            <v>Historical Prices</v>
          </cell>
          <cell r="AE18" t="str">
            <v>As of</v>
          </cell>
          <cell r="AF18">
            <v>43753</v>
          </cell>
          <cell r="AG18" t="str">
            <v>mm/dd/yy;mm/dd/yy;mm/dd/yy;@</v>
          </cell>
          <cell r="AO18" t="str">
            <v>Historical Prices  
As of 10/15/19</v>
          </cell>
          <cell r="AU18">
            <v>167.935</v>
          </cell>
          <cell r="AV18">
            <v>87.275000000000006</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v>255.21</v>
          </cell>
        </row>
        <row r="19">
          <cell r="E19" t="str">
            <v>Broker Targets  
As of 10/15/19</v>
          </cell>
          <cell r="G19" t="str">
            <v>[]</v>
          </cell>
          <cell r="S19">
            <v>2</v>
          </cell>
          <cell r="T19">
            <v>1</v>
          </cell>
          <cell r="W19">
            <v>185</v>
          </cell>
          <cell r="X19">
            <v>67</v>
          </cell>
          <cell r="Y19" t="e">
            <v>#N/A</v>
          </cell>
          <cell r="Z19">
            <v>252</v>
          </cell>
          <cell r="AA19" t="str">
            <v>[]</v>
          </cell>
          <cell r="AB19" t="str">
            <v>Broker Targets</v>
          </cell>
          <cell r="AE19" t="str">
            <v>As of</v>
          </cell>
          <cell r="AF19">
            <v>43753</v>
          </cell>
          <cell r="AG19" t="str">
            <v>mm/dd/yy;mm/dd/yy;mm/dd/yy;@</v>
          </cell>
          <cell r="AO19" t="str">
            <v>Broker Targets  
As of 10/15/19</v>
          </cell>
          <cell r="AU19">
            <v>185</v>
          </cell>
          <cell r="AV19">
            <v>67</v>
          </cell>
          <cell r="AW19" t="e">
            <v>#N/A</v>
          </cell>
          <cell r="AX19" t="e">
            <v>#N/A</v>
          </cell>
          <cell r="AY19" t="e">
            <v>#N/A</v>
          </cell>
          <cell r="AZ19" t="e">
            <v>#N/A</v>
          </cell>
          <cell r="BA19" t="e">
            <v>#N/A</v>
          </cell>
          <cell r="BB19" t="e">
            <v>#N/A</v>
          </cell>
          <cell r="BC19" t="e">
            <v>#N/A</v>
          </cell>
          <cell r="BD19" t="e">
            <v>#N/A</v>
          </cell>
          <cell r="BE19" t="e">
            <v>#N/A</v>
          </cell>
          <cell r="BF19" t="e">
            <v>#N/A</v>
          </cell>
          <cell r="BG19" t="e">
            <v>#N/A</v>
          </cell>
          <cell r="BH19">
            <v>252</v>
          </cell>
        </row>
        <row r="20">
          <cell r="E20" t="str">
            <v>EV / 2019E Street Revenues  
Multiples of 4.0x-6.0x</v>
          </cell>
          <cell r="G20" t="str">
            <v>[]</v>
          </cell>
          <cell r="S20">
            <v>3</v>
          </cell>
          <cell r="T20">
            <v>2</v>
          </cell>
          <cell r="W20" t="str">
            <v>NA</v>
          </cell>
          <cell r="X20" t="e">
            <v>#VALUE!</v>
          </cell>
          <cell r="Y20" t="e">
            <v>#N/A</v>
          </cell>
          <cell r="Z20" t="str">
            <v>NA</v>
          </cell>
          <cell r="AA20" t="str">
            <v>[]</v>
          </cell>
          <cell r="AB20" t="str">
            <v>EV / 2019E Street Revenues</v>
          </cell>
          <cell r="AE20" t="str">
            <v>Multiples of</v>
          </cell>
          <cell r="AF20">
            <v>4</v>
          </cell>
          <cell r="AG20" t="str">
            <v>#,##0.0x;(#,##0.0x);"-x";@</v>
          </cell>
          <cell r="AH20">
            <v>6</v>
          </cell>
          <cell r="AI20" t="str">
            <v>#,##0.0x;(#,##0.0x);"-x";@</v>
          </cell>
          <cell r="AO20" t="str">
            <v>EV / 2019E Street Revenues  
Multiples of 4.0x-6.0x</v>
          </cell>
          <cell r="AU20" t="str">
            <v>NA</v>
          </cell>
          <cell r="AV20" t="e">
            <v>#N/A</v>
          </cell>
          <cell r="AW20" t="e">
            <v>#VALUE!</v>
          </cell>
          <cell r="AX20" t="e">
            <v>#N/A</v>
          </cell>
          <cell r="AY20" t="e">
            <v>#N/A</v>
          </cell>
          <cell r="AZ20" t="e">
            <v>#N/A</v>
          </cell>
          <cell r="BA20" t="e">
            <v>#N/A</v>
          </cell>
          <cell r="BB20" t="e">
            <v>#N/A</v>
          </cell>
          <cell r="BC20" t="e">
            <v>#N/A</v>
          </cell>
          <cell r="BD20" t="e">
            <v>#N/A</v>
          </cell>
          <cell r="BE20" t="e">
            <v>#N/A</v>
          </cell>
          <cell r="BF20" t="e">
            <v>#N/A</v>
          </cell>
          <cell r="BG20" t="e">
            <v>#N/A</v>
          </cell>
          <cell r="BH20" t="str">
            <v>NA</v>
          </cell>
        </row>
        <row r="21">
          <cell r="E21" t="str">
            <v>EV / 2019E Street EBITDA  
Multiples of 17.0x-21.0x</v>
          </cell>
          <cell r="G21" t="str">
            <v>[]</v>
          </cell>
          <cell r="S21">
            <v>4</v>
          </cell>
          <cell r="T21">
            <v>2</v>
          </cell>
          <cell r="W21" t="str">
            <v>NA</v>
          </cell>
          <cell r="X21" t="e">
            <v>#VALUE!</v>
          </cell>
          <cell r="Y21" t="e">
            <v>#N/A</v>
          </cell>
          <cell r="Z21" t="str">
            <v>NA</v>
          </cell>
          <cell r="AA21" t="str">
            <v>[]</v>
          </cell>
          <cell r="AB21" t="str">
            <v>EV / 2019E Street EBITDA</v>
          </cell>
          <cell r="AE21" t="str">
            <v>Multiples of</v>
          </cell>
          <cell r="AF21">
            <v>17</v>
          </cell>
          <cell r="AG21" t="str">
            <v>#,##0.0x;(#,##0.0x);"-x";@</v>
          </cell>
          <cell r="AH21">
            <v>21</v>
          </cell>
          <cell r="AI21" t="str">
            <v>#,##0.0x;(#,##0.0x);"-x";@</v>
          </cell>
          <cell r="AO21" t="str">
            <v>EV / 2019E Street EBITDA  
Multiples of 17.0x-21.0x</v>
          </cell>
          <cell r="AU21" t="str">
            <v>NA</v>
          </cell>
          <cell r="AV21" t="e">
            <v>#N/A</v>
          </cell>
          <cell r="AW21" t="e">
            <v>#VALUE!</v>
          </cell>
          <cell r="AX21" t="e">
            <v>#N/A</v>
          </cell>
          <cell r="AY21" t="e">
            <v>#N/A</v>
          </cell>
          <cell r="AZ21" t="e">
            <v>#N/A</v>
          </cell>
          <cell r="BA21" t="e">
            <v>#N/A</v>
          </cell>
          <cell r="BB21" t="e">
            <v>#N/A</v>
          </cell>
          <cell r="BC21" t="e">
            <v>#N/A</v>
          </cell>
          <cell r="BD21" t="e">
            <v>#N/A</v>
          </cell>
          <cell r="BE21" t="e">
            <v>#N/A</v>
          </cell>
          <cell r="BF21" t="e">
            <v>#N/A</v>
          </cell>
          <cell r="BG21" t="e">
            <v>#N/A</v>
          </cell>
          <cell r="BH21" t="str">
            <v>NA</v>
          </cell>
        </row>
        <row r="22">
          <cell r="E22" t="str">
            <v>Price / 2019E Street EPS  
Multiples of 23.0x-27.0x</v>
          </cell>
          <cell r="G22" t="str">
            <v>[]</v>
          </cell>
          <cell r="S22">
            <v>5</v>
          </cell>
          <cell r="T22">
            <v>2</v>
          </cell>
          <cell r="W22" t="str">
            <v>NA</v>
          </cell>
          <cell r="X22" t="e">
            <v>#VALUE!</v>
          </cell>
          <cell r="Y22" t="e">
            <v>#N/A</v>
          </cell>
          <cell r="Z22" t="str">
            <v>NA</v>
          </cell>
          <cell r="AA22" t="str">
            <v>[]</v>
          </cell>
          <cell r="AB22" t="str">
            <v>Price / 2019E Street EPS</v>
          </cell>
          <cell r="AE22" t="str">
            <v>Multiples of</v>
          </cell>
          <cell r="AF22">
            <v>23</v>
          </cell>
          <cell r="AG22" t="str">
            <v>#,##0.0x;(#,##0.0x);"-x";@</v>
          </cell>
          <cell r="AH22">
            <v>27</v>
          </cell>
          <cell r="AI22" t="str">
            <v>#,##0.0x;(#,##0.0x);"-x";@</v>
          </cell>
          <cell r="AO22" t="str">
            <v>Price / 2019E Street EPS  
Multiples of 23.0x-27.0x</v>
          </cell>
          <cell r="AU22" t="str">
            <v>NA</v>
          </cell>
          <cell r="AV22" t="e">
            <v>#N/A</v>
          </cell>
          <cell r="AW22" t="e">
            <v>#VALUE!</v>
          </cell>
          <cell r="AX22" t="e">
            <v>#N/A</v>
          </cell>
          <cell r="AY22" t="e">
            <v>#N/A</v>
          </cell>
          <cell r="AZ22" t="e">
            <v>#N/A</v>
          </cell>
          <cell r="BA22" t="e">
            <v>#N/A</v>
          </cell>
          <cell r="BB22" t="e">
            <v>#N/A</v>
          </cell>
          <cell r="BC22" t="e">
            <v>#N/A</v>
          </cell>
          <cell r="BD22" t="e">
            <v>#N/A</v>
          </cell>
          <cell r="BE22" t="e">
            <v>#N/A</v>
          </cell>
          <cell r="BF22" t="e">
            <v>#N/A</v>
          </cell>
          <cell r="BG22" t="e">
            <v>#N/A</v>
          </cell>
          <cell r="BH22" t="str">
            <v>NA</v>
          </cell>
        </row>
        <row r="23">
          <cell r="E23" t="str">
            <v>EV / 2019E Mgmt Revenues  
Multiples of 4.0x-6.0x</v>
          </cell>
          <cell r="G23" t="str">
            <v>[]</v>
          </cell>
          <cell r="S23">
            <v>6</v>
          </cell>
          <cell r="T23">
            <v>2</v>
          </cell>
          <cell r="W23" t="str">
            <v>NA</v>
          </cell>
          <cell r="X23" t="e">
            <v>#VALUE!</v>
          </cell>
          <cell r="Y23" t="e">
            <v>#N/A</v>
          </cell>
          <cell r="Z23" t="str">
            <v>NA</v>
          </cell>
          <cell r="AA23" t="str">
            <v>[]</v>
          </cell>
          <cell r="AB23" t="str">
            <v>EV / 2019E Mgmt Revenues</v>
          </cell>
          <cell r="AE23" t="str">
            <v>Multiples of</v>
          </cell>
          <cell r="AF23">
            <v>4</v>
          </cell>
          <cell r="AG23" t="str">
            <v>#,##0.0x;(#,##0.0x);"-x";@</v>
          </cell>
          <cell r="AH23">
            <v>6</v>
          </cell>
          <cell r="AI23" t="str">
            <v>#,##0.0x;(#,##0.0x);"-x";@</v>
          </cell>
          <cell r="AO23" t="str">
            <v>EV / 2019E Mgmt Revenues  
Multiples of 4.0x-6.0x</v>
          </cell>
          <cell r="AU23" t="str">
            <v>NA</v>
          </cell>
          <cell r="AV23" t="e">
            <v>#N/A</v>
          </cell>
          <cell r="AW23" t="e">
            <v>#VALUE!</v>
          </cell>
          <cell r="AX23" t="e">
            <v>#N/A</v>
          </cell>
          <cell r="AY23" t="e">
            <v>#N/A</v>
          </cell>
          <cell r="AZ23" t="e">
            <v>#N/A</v>
          </cell>
          <cell r="BA23" t="e">
            <v>#N/A</v>
          </cell>
          <cell r="BB23" t="e">
            <v>#N/A</v>
          </cell>
          <cell r="BC23" t="e">
            <v>#N/A</v>
          </cell>
          <cell r="BD23" t="e">
            <v>#N/A</v>
          </cell>
          <cell r="BE23" t="e">
            <v>#N/A</v>
          </cell>
          <cell r="BF23" t="e">
            <v>#N/A</v>
          </cell>
          <cell r="BG23" t="e">
            <v>#N/A</v>
          </cell>
          <cell r="BH23" t="str">
            <v>NA</v>
          </cell>
        </row>
        <row r="24">
          <cell r="E24" t="str">
            <v>EV / 2019E Mgmt EBITDA  
Multiples of 17.0x-21.0x</v>
          </cell>
          <cell r="S24">
            <v>7</v>
          </cell>
          <cell r="T24">
            <v>2</v>
          </cell>
          <cell r="W24" t="str">
            <v>NA</v>
          </cell>
          <cell r="X24" t="e">
            <v>#VALUE!</v>
          </cell>
          <cell r="Y24" t="e">
            <v>#N/A</v>
          </cell>
          <cell r="Z24" t="str">
            <v>NA</v>
          </cell>
          <cell r="AA24" t="str">
            <v>[]</v>
          </cell>
          <cell r="AB24" t="str">
            <v>EV / 2019E Mgmt EBITDA</v>
          </cell>
          <cell r="AE24" t="str">
            <v>Multiples of</v>
          </cell>
          <cell r="AF24">
            <v>17</v>
          </cell>
          <cell r="AG24" t="str">
            <v>#,##0.0x;(#,##0.0x);"-x";@</v>
          </cell>
          <cell r="AH24">
            <v>21</v>
          </cell>
          <cell r="AI24" t="str">
            <v>#,##0.0x;(#,##0.0x);"-x";@</v>
          </cell>
          <cell r="AO24" t="str">
            <v>EV / 2019E Mgmt EBITDA  
Multiples of 17.0x-21.0x</v>
          </cell>
          <cell r="AU24" t="str">
            <v>NA</v>
          </cell>
          <cell r="AV24" t="e">
            <v>#N/A</v>
          </cell>
          <cell r="AW24" t="e">
            <v>#VALUE!</v>
          </cell>
          <cell r="AX24" t="e">
            <v>#N/A</v>
          </cell>
          <cell r="AY24" t="e">
            <v>#N/A</v>
          </cell>
          <cell r="AZ24" t="e">
            <v>#N/A</v>
          </cell>
          <cell r="BA24" t="e">
            <v>#N/A</v>
          </cell>
          <cell r="BB24" t="e">
            <v>#N/A</v>
          </cell>
          <cell r="BC24" t="e">
            <v>#N/A</v>
          </cell>
          <cell r="BD24" t="e">
            <v>#N/A</v>
          </cell>
          <cell r="BE24" t="e">
            <v>#N/A</v>
          </cell>
          <cell r="BF24" t="e">
            <v>#N/A</v>
          </cell>
          <cell r="BG24" t="e">
            <v>#N/A</v>
          </cell>
          <cell r="BH24" t="str">
            <v>NA</v>
          </cell>
        </row>
        <row r="25">
          <cell r="E25" t="str">
            <v>EV / 2019E Mgmt EPS  
Multiples of 19.0x-27.0x</v>
          </cell>
          <cell r="S25">
            <v>8</v>
          </cell>
          <cell r="T25">
            <v>2</v>
          </cell>
          <cell r="W25">
            <v>176.89000000000001</v>
          </cell>
          <cell r="X25">
            <v>74.47999999999999</v>
          </cell>
          <cell r="Y25" t="e">
            <v>#N/A</v>
          </cell>
          <cell r="Z25">
            <v>251.37</v>
          </cell>
          <cell r="AA25" t="str">
            <v>[]</v>
          </cell>
          <cell r="AB25" t="str">
            <v>EV / 2019E Mgmt EPS</v>
          </cell>
          <cell r="AE25" t="str">
            <v>Multiples of</v>
          </cell>
          <cell r="AF25">
            <v>19</v>
          </cell>
          <cell r="AG25" t="str">
            <v>#,##0.0x;(#,##0.0x);"-x";@</v>
          </cell>
          <cell r="AH25">
            <v>27</v>
          </cell>
          <cell r="AI25" t="str">
            <v>#,##0.0x;(#,##0.0x);"-x";@</v>
          </cell>
          <cell r="AO25" t="str">
            <v>EV / 2019E Mgmt EPS  
Multiples of 19.0x-27.0x</v>
          </cell>
          <cell r="AU25">
            <v>176.89000000000001</v>
          </cell>
          <cell r="AV25" t="e">
            <v>#N/A</v>
          </cell>
          <cell r="AW25">
            <v>74.47999999999999</v>
          </cell>
          <cell r="AX25" t="e">
            <v>#N/A</v>
          </cell>
          <cell r="AY25" t="e">
            <v>#N/A</v>
          </cell>
          <cell r="AZ25" t="e">
            <v>#N/A</v>
          </cell>
          <cell r="BA25" t="e">
            <v>#N/A</v>
          </cell>
          <cell r="BB25" t="e">
            <v>#N/A</v>
          </cell>
          <cell r="BC25" t="e">
            <v>#N/A</v>
          </cell>
          <cell r="BD25" t="e">
            <v>#N/A</v>
          </cell>
          <cell r="BE25" t="e">
            <v>#N/A</v>
          </cell>
          <cell r="BF25" t="e">
            <v>#N/A</v>
          </cell>
          <cell r="BG25" t="e">
            <v>#N/A</v>
          </cell>
          <cell r="BH25">
            <v>251.37</v>
          </cell>
        </row>
        <row r="26">
          <cell r="E26" t="str">
            <v>EV / LTM Revenues  
Multiples of 4.5x-6.5x</v>
          </cell>
          <cell r="G26" t="str">
            <v>[]</v>
          </cell>
          <cell r="S26">
            <v>9</v>
          </cell>
          <cell r="T26">
            <v>3</v>
          </cell>
          <cell r="W26" t="str">
            <v>NA</v>
          </cell>
          <cell r="X26" t="e">
            <v>#VALUE!</v>
          </cell>
          <cell r="Y26" t="e">
            <v>#N/A</v>
          </cell>
          <cell r="Z26" t="str">
            <v>NA</v>
          </cell>
          <cell r="AA26" t="str">
            <v>[]</v>
          </cell>
          <cell r="AB26" t="str">
            <v>EV / LTM Revenues</v>
          </cell>
          <cell r="AE26" t="str">
            <v>Multiples of</v>
          </cell>
          <cell r="AF26">
            <v>4.5</v>
          </cell>
          <cell r="AG26" t="str">
            <v>#,##0.0x;(#,##0.0x);"-x";@</v>
          </cell>
          <cell r="AH26">
            <v>6.5</v>
          </cell>
          <cell r="AI26" t="str">
            <v>#,##0.0x;(#,##0.0x);"-x";@</v>
          </cell>
          <cell r="AO26" t="str">
            <v>EV / LTM Revenues  
Multiples of 4.5x-6.5x</v>
          </cell>
          <cell r="AU26" t="str">
            <v>NA</v>
          </cell>
          <cell r="AV26" t="e">
            <v>#N/A</v>
          </cell>
          <cell r="AW26" t="e">
            <v>#N/A</v>
          </cell>
          <cell r="AX26" t="e">
            <v>#VALUE!</v>
          </cell>
          <cell r="AY26" t="e">
            <v>#N/A</v>
          </cell>
          <cell r="AZ26" t="e">
            <v>#N/A</v>
          </cell>
          <cell r="BA26" t="e">
            <v>#N/A</v>
          </cell>
          <cell r="BB26" t="e">
            <v>#N/A</v>
          </cell>
          <cell r="BC26" t="e">
            <v>#N/A</v>
          </cell>
          <cell r="BD26" t="e">
            <v>#N/A</v>
          </cell>
          <cell r="BE26" t="e">
            <v>#N/A</v>
          </cell>
          <cell r="BF26" t="e">
            <v>#N/A</v>
          </cell>
          <cell r="BG26" t="e">
            <v>#N/A</v>
          </cell>
          <cell r="BH26" t="str">
            <v>NA</v>
          </cell>
        </row>
        <row r="27">
          <cell r="E27" t="str">
            <v>EV / LTM EBITDA  
Multiples of 17.0x-21.0x</v>
          </cell>
          <cell r="G27" t="str">
            <v>[]</v>
          </cell>
          <cell r="S27">
            <v>10</v>
          </cell>
          <cell r="T27">
            <v>3</v>
          </cell>
          <cell r="W27" t="str">
            <v>NA</v>
          </cell>
          <cell r="X27" t="e">
            <v>#VALUE!</v>
          </cell>
          <cell r="Y27" t="e">
            <v>#N/A</v>
          </cell>
          <cell r="Z27" t="str">
            <v>NA</v>
          </cell>
          <cell r="AA27" t="str">
            <v>[]</v>
          </cell>
          <cell r="AB27" t="str">
            <v>EV / LTM EBITDA</v>
          </cell>
          <cell r="AE27" t="str">
            <v>Multiples of</v>
          </cell>
          <cell r="AF27">
            <v>17</v>
          </cell>
          <cell r="AG27" t="str">
            <v>#,##0.0x;(#,##0.0x);"-x";@</v>
          </cell>
          <cell r="AH27">
            <v>21</v>
          </cell>
          <cell r="AI27" t="str">
            <v>#,##0.0x;(#,##0.0x);"-x";@</v>
          </cell>
          <cell r="AO27" t="str">
            <v>EV / LTM EBITDA  
Multiples of 17.0x-21.0x</v>
          </cell>
          <cell r="AU27" t="str">
            <v>NA</v>
          </cell>
          <cell r="AV27" t="e">
            <v>#N/A</v>
          </cell>
          <cell r="AW27" t="e">
            <v>#N/A</v>
          </cell>
          <cell r="AX27" t="e">
            <v>#VALUE!</v>
          </cell>
          <cell r="AY27" t="e">
            <v>#N/A</v>
          </cell>
          <cell r="AZ27" t="e">
            <v>#N/A</v>
          </cell>
          <cell r="BA27" t="e">
            <v>#N/A</v>
          </cell>
          <cell r="BB27" t="e">
            <v>#N/A</v>
          </cell>
          <cell r="BC27" t="e">
            <v>#N/A</v>
          </cell>
          <cell r="BD27" t="e">
            <v>#N/A</v>
          </cell>
          <cell r="BE27" t="e">
            <v>#N/A</v>
          </cell>
          <cell r="BF27" t="e">
            <v>#N/A</v>
          </cell>
          <cell r="BG27" t="e">
            <v>#N/A</v>
          </cell>
          <cell r="BH27" t="str">
            <v>NA</v>
          </cell>
        </row>
        <row r="28">
          <cell r="E28" t="str">
            <v>EV / LTM EBITDA  
Multiples of 17.0x-21.0x</v>
          </cell>
          <cell r="G28" t="str">
            <v>[]</v>
          </cell>
          <cell r="S28">
            <v>11</v>
          </cell>
          <cell r="T28">
            <v>3</v>
          </cell>
          <cell r="W28" t="str">
            <v>NA</v>
          </cell>
          <cell r="X28" t="e">
            <v>#VALUE!</v>
          </cell>
          <cell r="Y28" t="e">
            <v>#N/A</v>
          </cell>
          <cell r="Z28" t="str">
            <v>NA</v>
          </cell>
          <cell r="AA28" t="str">
            <v>[]</v>
          </cell>
          <cell r="AB28" t="str">
            <v>EV / LTM EBITDA</v>
          </cell>
          <cell r="AE28" t="str">
            <v>Multiples of</v>
          </cell>
          <cell r="AF28">
            <v>17</v>
          </cell>
          <cell r="AG28" t="str">
            <v>#,##0.0x;(#,##0.0x);"-x";@</v>
          </cell>
          <cell r="AH28">
            <v>21</v>
          </cell>
          <cell r="AI28" t="str">
            <v>#,##0.0x;(#,##0.0x);"-x";@</v>
          </cell>
          <cell r="AO28" t="str">
            <v>EV / LTM EBITDA  
Multiples of 17.0x-21.0x</v>
          </cell>
          <cell r="AU28" t="str">
            <v>NA</v>
          </cell>
          <cell r="AV28" t="e">
            <v>#N/A</v>
          </cell>
          <cell r="AW28" t="e">
            <v>#N/A</v>
          </cell>
          <cell r="AX28" t="e">
            <v>#VALUE!</v>
          </cell>
          <cell r="AY28" t="e">
            <v>#N/A</v>
          </cell>
          <cell r="AZ28" t="e">
            <v>#N/A</v>
          </cell>
          <cell r="BA28" t="e">
            <v>#N/A</v>
          </cell>
          <cell r="BB28" t="e">
            <v>#N/A</v>
          </cell>
          <cell r="BC28" t="e">
            <v>#N/A</v>
          </cell>
          <cell r="BD28" t="e">
            <v>#N/A</v>
          </cell>
          <cell r="BE28" t="e">
            <v>#N/A</v>
          </cell>
          <cell r="BF28" t="e">
            <v>#N/A</v>
          </cell>
          <cell r="BG28" t="e">
            <v>#N/A</v>
          </cell>
          <cell r="BH28" t="str">
            <v>NA</v>
          </cell>
        </row>
        <row r="29">
          <cell r="E29" t="str">
            <v>Price / LTM EPS  
Multiples of 21.0x-26.0x</v>
          </cell>
          <cell r="G29" t="str">
            <v>[]</v>
          </cell>
          <cell r="S29">
            <v>12</v>
          </cell>
          <cell r="T29">
            <v>3</v>
          </cell>
          <cell r="W29" t="str">
            <v>NA</v>
          </cell>
          <cell r="X29" t="e">
            <v>#VALUE!</v>
          </cell>
          <cell r="Y29" t="e">
            <v>#N/A</v>
          </cell>
          <cell r="Z29" t="str">
            <v>NA</v>
          </cell>
          <cell r="AA29" t="str">
            <v>[]</v>
          </cell>
          <cell r="AB29" t="str">
            <v>Price / LTM EPS</v>
          </cell>
          <cell r="AE29" t="str">
            <v>Multiples of</v>
          </cell>
          <cell r="AF29">
            <v>21</v>
          </cell>
          <cell r="AG29" t="str">
            <v>#,##0.0x;(#,##0.0x);"-x";@</v>
          </cell>
          <cell r="AH29">
            <v>26</v>
          </cell>
          <cell r="AI29" t="str">
            <v>#,##0.0x;(#,##0.0x);"-x";@</v>
          </cell>
          <cell r="AO29" t="str">
            <v>Price / LTM EPS  
Multiples of 21.0x-26.0x</v>
          </cell>
          <cell r="AU29" t="str">
            <v>NA</v>
          </cell>
          <cell r="AV29" t="e">
            <v>#N/A</v>
          </cell>
          <cell r="AW29" t="e">
            <v>#N/A</v>
          </cell>
          <cell r="AX29" t="e">
            <v>#VALUE!</v>
          </cell>
          <cell r="AY29" t="e">
            <v>#N/A</v>
          </cell>
          <cell r="AZ29" t="e">
            <v>#N/A</v>
          </cell>
          <cell r="BA29" t="e">
            <v>#N/A</v>
          </cell>
          <cell r="BB29" t="e">
            <v>#N/A</v>
          </cell>
          <cell r="BC29" t="e">
            <v>#N/A</v>
          </cell>
          <cell r="BD29" t="e">
            <v>#N/A</v>
          </cell>
          <cell r="BE29" t="e">
            <v>#N/A</v>
          </cell>
          <cell r="BF29" t="e">
            <v>#N/A</v>
          </cell>
          <cell r="BG29" t="e">
            <v>#N/A</v>
          </cell>
          <cell r="BH29" t="str">
            <v>NA</v>
          </cell>
        </row>
        <row r="30">
          <cell r="E30" t="str">
            <v xml:space="preserve">Street DCF  </v>
          </cell>
          <cell r="G30" t="str">
            <v>[]</v>
          </cell>
          <cell r="S30">
            <v>13</v>
          </cell>
          <cell r="T30">
            <v>4</v>
          </cell>
          <cell r="W30">
            <v>167.92027432981408</v>
          </cell>
          <cell r="X30">
            <v>124.15056166690525</v>
          </cell>
          <cell r="Y30" t="e">
            <v>#N/A</v>
          </cell>
          <cell r="Z30">
            <v>292.07083599671932</v>
          </cell>
          <cell r="AA30" t="str">
            <v>[]</v>
          </cell>
          <cell r="AB30" t="str">
            <v>Street DCF</v>
          </cell>
          <cell r="AO30" t="str">
            <v xml:space="preserve">Street DCF  </v>
          </cell>
          <cell r="AU30">
            <v>167.92027432981408</v>
          </cell>
          <cell r="AV30" t="e">
            <v>#N/A</v>
          </cell>
          <cell r="AW30" t="e">
            <v>#N/A</v>
          </cell>
          <cell r="AX30" t="e">
            <v>#N/A</v>
          </cell>
          <cell r="AY30">
            <v>124.15056166690525</v>
          </cell>
          <cell r="AZ30" t="e">
            <v>#N/A</v>
          </cell>
          <cell r="BA30" t="e">
            <v>#N/A</v>
          </cell>
          <cell r="BB30" t="e">
            <v>#N/A</v>
          </cell>
          <cell r="BC30" t="e">
            <v>#N/A</v>
          </cell>
          <cell r="BD30" t="e">
            <v>#N/A</v>
          </cell>
          <cell r="BE30" t="e">
            <v>#N/A</v>
          </cell>
          <cell r="BF30" t="e">
            <v>#N/A</v>
          </cell>
          <cell r="BG30" t="e">
            <v>#N/A</v>
          </cell>
          <cell r="BH30">
            <v>292.07083599671932</v>
          </cell>
        </row>
        <row r="31">
          <cell r="E31" t="str">
            <v xml:space="preserve">Management DCF
(Organic)  </v>
          </cell>
          <cell r="S31">
            <v>14</v>
          </cell>
          <cell r="T31">
            <v>4</v>
          </cell>
          <cell r="W31">
            <v>193.06219689693475</v>
          </cell>
          <cell r="X31">
            <v>144.48390884185235</v>
          </cell>
          <cell r="Y31" t="e">
            <v>#N/A</v>
          </cell>
          <cell r="Z31">
            <v>337.54610573878711</v>
          </cell>
          <cell r="AA31" t="str">
            <v>[]</v>
          </cell>
          <cell r="AB31" t="str">
            <v>Management DCF
(Organic)</v>
          </cell>
          <cell r="AO31" t="str">
            <v xml:space="preserve">Management DCF
(Organic)  </v>
          </cell>
          <cell r="AU31">
            <v>193.06219689693475</v>
          </cell>
          <cell r="AV31" t="e">
            <v>#N/A</v>
          </cell>
          <cell r="AW31" t="e">
            <v>#N/A</v>
          </cell>
          <cell r="AX31" t="e">
            <v>#N/A</v>
          </cell>
          <cell r="AY31">
            <v>144.48390884185235</v>
          </cell>
          <cell r="AZ31" t="e">
            <v>#N/A</v>
          </cell>
          <cell r="BA31" t="e">
            <v>#N/A</v>
          </cell>
          <cell r="BB31" t="e">
            <v>#N/A</v>
          </cell>
          <cell r="BC31" t="e">
            <v>#N/A</v>
          </cell>
          <cell r="BD31" t="e">
            <v>#N/A</v>
          </cell>
          <cell r="BE31" t="e">
            <v>#N/A</v>
          </cell>
          <cell r="BF31" t="e">
            <v>#N/A</v>
          </cell>
          <cell r="BG31" t="e">
            <v>#N/A</v>
          </cell>
          <cell r="BH31">
            <v>337.54610573878711</v>
          </cell>
        </row>
        <row r="32">
          <cell r="E32" t="str">
            <v xml:space="preserve">Management DCF
(Organic)  </v>
          </cell>
          <cell r="G32" t="str">
            <v>[]</v>
          </cell>
          <cell r="S32">
            <v>15</v>
          </cell>
          <cell r="T32">
            <v>4</v>
          </cell>
          <cell r="W32">
            <v>193.06219689693475</v>
          </cell>
          <cell r="X32">
            <v>144.48390884185235</v>
          </cell>
          <cell r="Y32" t="e">
            <v>#N/A</v>
          </cell>
          <cell r="Z32">
            <v>337.54610573878711</v>
          </cell>
          <cell r="AA32" t="str">
            <v>[]</v>
          </cell>
          <cell r="AB32" t="str">
            <v>Management DCF
(Organic)</v>
          </cell>
          <cell r="AO32" t="str">
            <v xml:space="preserve">Management DCF
(Organic)  </v>
          </cell>
          <cell r="AU32">
            <v>193.06219689693475</v>
          </cell>
          <cell r="AV32" t="e">
            <v>#N/A</v>
          </cell>
          <cell r="AW32" t="e">
            <v>#N/A</v>
          </cell>
          <cell r="AX32" t="e">
            <v>#N/A</v>
          </cell>
          <cell r="AY32">
            <v>144.48390884185235</v>
          </cell>
          <cell r="AZ32" t="e">
            <v>#N/A</v>
          </cell>
          <cell r="BA32" t="e">
            <v>#N/A</v>
          </cell>
          <cell r="BB32" t="e">
            <v>#N/A</v>
          </cell>
          <cell r="BC32" t="e">
            <v>#N/A</v>
          </cell>
          <cell r="BD32" t="e">
            <v>#N/A</v>
          </cell>
          <cell r="BE32" t="e">
            <v>#N/A</v>
          </cell>
          <cell r="BF32" t="e">
            <v>#N/A</v>
          </cell>
          <cell r="BG32" t="e">
            <v>#N/A</v>
          </cell>
          <cell r="BH32">
            <v>337.54610573878711</v>
          </cell>
        </row>
        <row r="35">
          <cell r="S35" t="str">
            <v>Vertical Lines</v>
          </cell>
          <cell r="Z35" t="str">
            <v>DCF Outputs</v>
          </cell>
          <cell r="AD35" t="str">
            <v>Broker Dots</v>
          </cell>
          <cell r="AI35" t="str">
            <v>Precedent Dots</v>
          </cell>
          <cell r="AN35" t="str">
            <v>Text Formatting Codes</v>
          </cell>
        </row>
        <row r="36">
          <cell r="S36" t="str">
            <v>Label</v>
          </cell>
          <cell r="U36" t="str">
            <v>X1</v>
          </cell>
          <cell r="V36" t="str">
            <v>X2</v>
          </cell>
          <cell r="W36" t="str">
            <v>Y1</v>
          </cell>
          <cell r="X36" t="str">
            <v>Y2</v>
          </cell>
          <cell r="AB36" t="str">
            <v>Active</v>
          </cell>
          <cell r="AD36" t="str">
            <v>Label</v>
          </cell>
          <cell r="AE36" t="str">
            <v>Value (X-Axis)</v>
          </cell>
          <cell r="AF36" t="str">
            <v>#</v>
          </cell>
          <cell r="AG36" t="str">
            <v>Y-Axis</v>
          </cell>
          <cell r="AI36" t="str">
            <v>Label</v>
          </cell>
          <cell r="AJ36" t="str">
            <v>Value (X-Axis)</v>
          </cell>
          <cell r="AK36" t="str">
            <v>#</v>
          </cell>
          <cell r="AL36" t="str">
            <v>Y-Axis</v>
          </cell>
          <cell r="AO36" t="str">
            <v>1</v>
          </cell>
          <cell r="AP36" t="str">
            <v>1.0</v>
          </cell>
          <cell r="AQ36" t="str">
            <v>1.00</v>
          </cell>
        </row>
        <row r="37">
          <cell r="S37" t="str">
            <v>Current 
Price</v>
          </cell>
          <cell r="U37">
            <v>215.39</v>
          </cell>
          <cell r="V37">
            <v>215.39</v>
          </cell>
          <cell r="W37">
            <v>0</v>
          </cell>
          <cell r="X37">
            <v>1</v>
          </cell>
          <cell r="Z37" t="str">
            <v>Equity Value / Share</v>
          </cell>
          <cell r="AD37" t="str">
            <v>Barclays</v>
          </cell>
          <cell r="AE37">
            <v>210</v>
          </cell>
          <cell r="AF37">
            <v>2</v>
          </cell>
          <cell r="AG37">
            <v>0.81481481481481488</v>
          </cell>
          <cell r="AI37" t="str">
            <v>[]</v>
          </cell>
          <cell r="AK37">
            <v>9</v>
          </cell>
          <cell r="AL37">
            <v>0</v>
          </cell>
          <cell r="AN37" t="str">
            <v>Comma</v>
          </cell>
          <cell r="AO37" t="str">
            <v>#,##0;(#,##0);"-";@</v>
          </cell>
          <cell r="AP37" t="str">
            <v>#,##0.0;(#,##0.0);"-";@</v>
          </cell>
          <cell r="AQ37" t="str">
            <v>#,##0.00;(#,##0.00);"-";@</v>
          </cell>
        </row>
        <row r="38">
          <cell r="S38" t="str">
            <v>04/22/19 Price</v>
          </cell>
          <cell r="U38" t="e">
            <v>#NUM!</v>
          </cell>
          <cell r="V38" t="e">
            <v>#NUM!</v>
          </cell>
          <cell r="W38">
            <v>0</v>
          </cell>
          <cell r="X38">
            <v>1</v>
          </cell>
          <cell r="Z38" t="str">
            <v>Low</v>
          </cell>
          <cell r="AB38">
            <v>0</v>
          </cell>
          <cell r="AD38" t="str">
            <v>Evercore</v>
          </cell>
          <cell r="AE38">
            <v>220</v>
          </cell>
          <cell r="AF38">
            <v>2</v>
          </cell>
          <cell r="AG38">
            <v>0.81481481481481488</v>
          </cell>
          <cell r="AI38" t="str">
            <v>[]</v>
          </cell>
          <cell r="AK38">
            <v>9</v>
          </cell>
          <cell r="AL38">
            <v>0</v>
          </cell>
          <cell r="AN38" t="str">
            <v>Currency</v>
          </cell>
          <cell r="AO38" t="str">
            <v>$#,##0;($#,##0);"$-";@</v>
          </cell>
          <cell r="AP38" t="str">
            <v>$#,##0.0;($#,##0.0);"$-";@</v>
          </cell>
          <cell r="AQ38" t="str">
            <v>$#,##0.00;($#,##0.00);"$-";@</v>
          </cell>
        </row>
        <row r="39">
          <cell r="S39" t="str">
            <v>Indicative Low</v>
          </cell>
          <cell r="U39" t="e">
            <v>#N/A</v>
          </cell>
          <cell r="V39" t="e">
            <v>#N/A</v>
          </cell>
          <cell r="W39">
            <v>0</v>
          </cell>
          <cell r="X39">
            <v>1</v>
          </cell>
          <cell r="Z39" t="str">
            <v>High</v>
          </cell>
          <cell r="AB39">
            <v>0</v>
          </cell>
          <cell r="AD39" t="str">
            <v>Wolfe</v>
          </cell>
          <cell r="AE39">
            <v>198</v>
          </cell>
          <cell r="AF39">
            <v>2</v>
          </cell>
          <cell r="AG39">
            <v>0.83333333333333337</v>
          </cell>
          <cell r="AI39" t="str">
            <v>[]</v>
          </cell>
          <cell r="AK39">
            <v>9</v>
          </cell>
          <cell r="AL39">
            <v>0</v>
          </cell>
          <cell r="AN39" t="str">
            <v>Percent</v>
          </cell>
          <cell r="AO39" t="str">
            <v>0%;(0%);"-"\%;@</v>
          </cell>
          <cell r="AP39" t="str">
            <v>0.0%;(0.0%);"-"\%;@</v>
          </cell>
          <cell r="AQ39" t="str">
            <v>0.00%;(0.00%);"-"\%;@</v>
          </cell>
        </row>
        <row r="40">
          <cell r="S40" t="str">
            <v>Indicative High</v>
          </cell>
          <cell r="U40" t="e">
            <v>#N/A</v>
          </cell>
          <cell r="V40" t="e">
            <v>#N/A</v>
          </cell>
          <cell r="W40">
            <v>0</v>
          </cell>
          <cell r="X40">
            <v>1</v>
          </cell>
          <cell r="Z40" t="str">
            <v>WACC</v>
          </cell>
          <cell r="AD40" t="str">
            <v>BTIG</v>
          </cell>
          <cell r="AE40">
            <v>252</v>
          </cell>
          <cell r="AF40">
            <v>2</v>
          </cell>
          <cell r="AG40">
            <v>0.83333333333333337</v>
          </cell>
          <cell r="AI40" t="str">
            <v>[]</v>
          </cell>
          <cell r="AK40">
            <v>9</v>
          </cell>
          <cell r="AL40">
            <v>0</v>
          </cell>
          <cell r="AN40" t="str">
            <v>Multiple</v>
          </cell>
          <cell r="AO40" t="str">
            <v>#,##0x;(#,##0x);"-x";@</v>
          </cell>
          <cell r="AP40" t="str">
            <v>#,##0.0x;(#,##0.0x);"-x";@</v>
          </cell>
          <cell r="AQ40" t="str">
            <v>#,##0.00x;(#,##0.00x);"-x";@</v>
          </cell>
        </row>
        <row r="41">
          <cell r="S41" t="str">
            <v>Indicative Range</v>
          </cell>
          <cell r="U41" t="e">
            <v>#N/A</v>
          </cell>
          <cell r="V41" t="e">
            <v>#N/A</v>
          </cell>
          <cell r="W41">
            <v>0</v>
          </cell>
          <cell r="X41">
            <v>1</v>
          </cell>
          <cell r="Z41" t="str">
            <v>Low</v>
          </cell>
          <cell r="AB41">
            <v>0.12</v>
          </cell>
          <cell r="AD41" t="str">
            <v>Leerink</v>
          </cell>
          <cell r="AE41">
            <v>215</v>
          </cell>
          <cell r="AF41">
            <v>2</v>
          </cell>
          <cell r="AG41">
            <v>0.83333333333333337</v>
          </cell>
          <cell r="AI41" t="str">
            <v>[]</v>
          </cell>
          <cell r="AK41">
            <v>9</v>
          </cell>
          <cell r="AL41">
            <v>0</v>
          </cell>
          <cell r="AN41" t="str">
            <v>Date</v>
          </cell>
          <cell r="AO41" t="str">
            <v>mm/dd/yy;mm/dd/yy;mm/dd/yy;@</v>
          </cell>
        </row>
        <row r="42">
          <cell r="Z42" t="str">
            <v>High</v>
          </cell>
          <cell r="AB42">
            <v>0.13</v>
          </cell>
          <cell r="AD42" t="str">
            <v>Cowen</v>
          </cell>
          <cell r="AE42">
            <v>210</v>
          </cell>
          <cell r="AF42">
            <v>2</v>
          </cell>
          <cell r="AG42">
            <v>0.85185185185185197</v>
          </cell>
          <cell r="AI42" t="str">
            <v>[]</v>
          </cell>
          <cell r="AK42">
            <v>9</v>
          </cell>
          <cell r="AL42">
            <v>0</v>
          </cell>
        </row>
        <row r="43">
          <cell r="Z43" t="str">
            <v>Perp. Growth</v>
          </cell>
          <cell r="AD43" t="str">
            <v>Baird</v>
          </cell>
          <cell r="AE43">
            <v>209</v>
          </cell>
          <cell r="AF43">
            <v>2</v>
          </cell>
          <cell r="AG43">
            <v>0.83333333333333337</v>
          </cell>
          <cell r="AI43" t="str">
            <v>[]</v>
          </cell>
          <cell r="AK43">
            <v>9</v>
          </cell>
          <cell r="AL43">
            <v>0</v>
          </cell>
        </row>
        <row r="44">
          <cell r="Z44" t="str">
            <v>Low</v>
          </cell>
          <cell r="AB44">
            <v>2.4999999999999998E-2</v>
          </cell>
          <cell r="AD44" t="str">
            <v>Janney</v>
          </cell>
          <cell r="AE44">
            <v>190</v>
          </cell>
          <cell r="AF44">
            <v>2</v>
          </cell>
          <cell r="AG44">
            <v>0.83333333333333337</v>
          </cell>
          <cell r="AI44" t="str">
            <v>[]</v>
          </cell>
          <cell r="AK44">
            <v>9</v>
          </cell>
          <cell r="AL44">
            <v>0</v>
          </cell>
        </row>
        <row r="45">
          <cell r="Z45" t="str">
            <v>High</v>
          </cell>
          <cell r="AB45">
            <v>3.4999999999999996E-2</v>
          </cell>
          <cell r="AD45" t="str">
            <v>Jefferies</v>
          </cell>
          <cell r="AE45">
            <v>200</v>
          </cell>
          <cell r="AF45">
            <v>2</v>
          </cell>
          <cell r="AG45">
            <v>0.83333333333333337</v>
          </cell>
          <cell r="AI45" t="str">
            <v>[]</v>
          </cell>
          <cell r="AK45">
            <v>9</v>
          </cell>
          <cell r="AL45">
            <v>0</v>
          </cell>
        </row>
        <row r="46">
          <cell r="Z46" t="str">
            <v>Terminal Multiple</v>
          </cell>
          <cell r="AD46" t="str">
            <v>Goldman</v>
          </cell>
          <cell r="AE46">
            <v>195</v>
          </cell>
          <cell r="AF46">
            <v>2</v>
          </cell>
          <cell r="AG46">
            <v>0.83333333333333337</v>
          </cell>
          <cell r="AI46" t="str">
            <v>[]</v>
          </cell>
          <cell r="AK46">
            <v>9</v>
          </cell>
          <cell r="AL46">
            <v>0</v>
          </cell>
        </row>
        <row r="47">
          <cell r="Z47" t="str">
            <v>Low</v>
          </cell>
          <cell r="AB47" t="str">
            <v>[]</v>
          </cell>
          <cell r="AD47" t="str">
            <v>Morningstar</v>
          </cell>
          <cell r="AE47">
            <v>187</v>
          </cell>
          <cell r="AF47">
            <v>2</v>
          </cell>
          <cell r="AG47">
            <v>0.83333333333333337</v>
          </cell>
          <cell r="AI47" t="str">
            <v>[]</v>
          </cell>
          <cell r="AK47">
            <v>9</v>
          </cell>
          <cell r="AL47">
            <v>0</v>
          </cell>
        </row>
        <row r="48">
          <cell r="Z48" t="str">
            <v>High</v>
          </cell>
          <cell r="AB48" t="str">
            <v>[]</v>
          </cell>
          <cell r="AD48" t="str">
            <v>Zacks</v>
          </cell>
          <cell r="AE48">
            <v>224</v>
          </cell>
          <cell r="AF48">
            <v>2</v>
          </cell>
          <cell r="AG48">
            <v>0.83333333333333337</v>
          </cell>
          <cell r="AI48" t="str">
            <v>[]</v>
          </cell>
          <cell r="AK48">
            <v>9</v>
          </cell>
          <cell r="AL48">
            <v>0</v>
          </cell>
        </row>
        <row r="49">
          <cell r="Z49" t="str">
            <v>WACC Label</v>
          </cell>
          <cell r="AB49" t="str">
            <v>WACC: 12.0%-13.0%</v>
          </cell>
          <cell r="AD49" t="str">
            <v>DB</v>
          </cell>
          <cell r="AE49">
            <v>220</v>
          </cell>
          <cell r="AF49">
            <v>2</v>
          </cell>
          <cell r="AG49">
            <v>0.85185185185185197</v>
          </cell>
        </row>
        <row r="50">
          <cell r="Z50" t="str">
            <v>Perp. Growth Label</v>
          </cell>
          <cell r="AB50" t="str">
            <v>Perp. Growth: 2.5%-3.5%</v>
          </cell>
          <cell r="AD50" t="str">
            <v>JPM</v>
          </cell>
          <cell r="AE50">
            <v>185</v>
          </cell>
          <cell r="AF50">
            <v>2</v>
          </cell>
          <cell r="AG50">
            <v>0.83333333333333337</v>
          </cell>
        </row>
        <row r="53">
          <cell r="AD53" t="str">
            <v>Median: $210</v>
          </cell>
          <cell r="AE53">
            <v>209.5</v>
          </cell>
          <cell r="AF53">
            <v>2</v>
          </cell>
          <cell r="AG53">
            <v>0.88888888888888895</v>
          </cell>
        </row>
        <row r="54">
          <cell r="AD54" t="str">
            <v>min</v>
          </cell>
          <cell r="AE54">
            <v>185</v>
          </cell>
        </row>
        <row r="57">
          <cell r="A57" t="str">
            <v>x</v>
          </cell>
          <cell r="R57" t="str">
            <v>x</v>
          </cell>
          <cell r="AS57" t="str">
            <v>x</v>
          </cell>
          <cell r="BK57" t="str">
            <v>x</v>
          </cell>
        </row>
      </sheetData>
      <sheetData sheetId="38"/>
      <sheetData sheetId="39"/>
      <sheetData sheetId="40">
        <row r="1">
          <cell r="A1" t="str">
            <v>x</v>
          </cell>
          <cell r="Y1" t="str">
            <v>x</v>
          </cell>
        </row>
        <row r="2">
          <cell r="B2" t="str">
            <v>Project Redbreast</v>
          </cell>
        </row>
        <row r="3">
          <cell r="B3" t="str">
            <v>DCF Output</v>
          </cell>
          <cell r="X3" t="str">
            <v>Strictly Private &amp; Confidential</v>
          </cell>
        </row>
        <row r="4">
          <cell r="A4" t="str">
            <v>x</v>
          </cell>
          <cell r="Y4" t="str">
            <v>x</v>
          </cell>
        </row>
        <row r="5">
          <cell r="B5" t="str">
            <v>Reference</v>
          </cell>
        </row>
        <row r="7">
          <cell r="B7" t="str">
            <v>Targeted Case</v>
          </cell>
          <cell r="D7">
            <v>4</v>
          </cell>
        </row>
        <row r="8">
          <cell r="B8" t="str">
            <v>Active?</v>
          </cell>
          <cell r="D8">
            <v>0</v>
          </cell>
        </row>
        <row r="10">
          <cell r="A10" t="str">
            <v>x</v>
          </cell>
          <cell r="Y10" t="str">
            <v>x</v>
          </cell>
        </row>
        <row r="15">
          <cell r="F15" t="str">
            <v>Unlevered Free Cash Flows</v>
          </cell>
        </row>
        <row r="17">
          <cell r="J17" t="str">
            <v>Year Ended December 31,</v>
          </cell>
          <cell r="U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2028E</v>
          </cell>
          <cell r="T18" t="str">
            <v>2029E</v>
          </cell>
          <cell r="U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148.92067703392854</v>
          </cell>
          <cell r="T20">
            <v>158.60052104113385</v>
          </cell>
          <cell r="U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6.5000000000000169E-2</v>
          </cell>
          <cell r="T21">
            <v>6.4999999999999725E-2</v>
          </cell>
          <cell r="U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44.282204008057377</v>
          </cell>
          <cell r="T23">
            <v>48.262200451677195</v>
          </cell>
          <cell r="U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0.29735430223681147</v>
          </cell>
          <cell r="T24">
            <v>0.3043003902815688</v>
          </cell>
          <cell r="U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-1.0000000000000002</v>
          </cell>
          <cell r="T25">
            <v>-1</v>
          </cell>
          <cell r="U25">
            <v>-0.95</v>
          </cell>
        </row>
        <row r="26">
          <cell r="F26" t="str">
            <v>Amortization</v>
          </cell>
          <cell r="J26">
            <v>0</v>
          </cell>
          <cell r="K26">
            <v>0</v>
          </cell>
          <cell r="L26">
            <v>0</v>
          </cell>
          <cell r="M26">
            <v>0</v>
          </cell>
          <cell r="N26">
            <v>0</v>
          </cell>
          <cell r="O26">
            <v>0</v>
          </cell>
          <cell r="P26">
            <v>0</v>
          </cell>
          <cell r="Q26">
            <v>0</v>
          </cell>
          <cell r="R26">
            <v>0</v>
          </cell>
          <cell r="S26">
            <v>0</v>
          </cell>
          <cell r="T26">
            <v>0</v>
          </cell>
          <cell r="U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43.282204008057377</v>
          </cell>
          <cell r="T27">
            <v>47.262200451677195</v>
          </cell>
          <cell r="U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-10.820551002014344</v>
          </cell>
          <cell r="T28">
            <v>-11.815550112919299</v>
          </cell>
          <cell r="U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32.461653006043036</v>
          </cell>
          <cell r="T30">
            <v>35.446650338757898</v>
          </cell>
          <cell r="U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1.0000000000000002</v>
          </cell>
          <cell r="T31">
            <v>1</v>
          </cell>
          <cell r="U31">
            <v>0.95</v>
          </cell>
        </row>
        <row r="32">
          <cell r="F32" t="str">
            <v>Amortization</v>
          </cell>
          <cell r="J32">
            <v>0</v>
          </cell>
          <cell r="K32">
            <v>0</v>
          </cell>
          <cell r="L32">
            <v>0</v>
          </cell>
          <cell r="M32">
            <v>0</v>
          </cell>
          <cell r="N32">
            <v>0</v>
          </cell>
          <cell r="O32">
            <v>0</v>
          </cell>
          <cell r="P32">
            <v>0</v>
          </cell>
          <cell r="Q32">
            <v>0</v>
          </cell>
          <cell r="R32">
            <v>0</v>
          </cell>
          <cell r="S32">
            <v>0</v>
          </cell>
          <cell r="T32">
            <v>0</v>
          </cell>
          <cell r="U32">
            <v>0</v>
          </cell>
        </row>
        <row r="33">
          <cell r="F33" t="str">
            <v>Capex</v>
          </cell>
          <cell r="J33">
            <v>-0.5625</v>
          </cell>
          <cell r="K33">
            <v>-0.8125</v>
          </cell>
          <cell r="L33">
            <v>-1</v>
          </cell>
          <cell r="M33">
            <v>-1</v>
          </cell>
          <cell r="N33">
            <v>-1</v>
          </cell>
          <cell r="O33">
            <v>-1</v>
          </cell>
          <cell r="P33">
            <v>-1</v>
          </cell>
          <cell r="Q33">
            <v>-1</v>
          </cell>
          <cell r="R33">
            <v>-1</v>
          </cell>
          <cell r="S33">
            <v>-1</v>
          </cell>
          <cell r="T33">
            <v>-1</v>
          </cell>
          <cell r="U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-2.9993882839227943</v>
          </cell>
          <cell r="T34">
            <v>-3.1943485223777568</v>
          </cell>
          <cell r="U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29.462264722120242</v>
          </cell>
          <cell r="T35">
            <v>32.25230181638014</v>
          </cell>
          <cell r="U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cell r="U36">
            <v>0</v>
          </cell>
        </row>
        <row r="37">
          <cell r="F37" t="str">
            <v>NOL Cash Flows</v>
          </cell>
          <cell r="J37">
            <v>0</v>
          </cell>
          <cell r="K37">
            <v>0</v>
          </cell>
          <cell r="L37">
            <v>0</v>
          </cell>
          <cell r="M37">
            <v>0</v>
          </cell>
          <cell r="N37">
            <v>0</v>
          </cell>
          <cell r="O37">
            <v>0</v>
          </cell>
          <cell r="P37">
            <v>0</v>
          </cell>
          <cell r="Q37">
            <v>0</v>
          </cell>
          <cell r="R37">
            <v>0</v>
          </cell>
          <cell r="S37">
            <v>0</v>
          </cell>
          <cell r="T37">
            <v>0</v>
          </cell>
        </row>
        <row r="40">
          <cell r="F40" t="str">
            <v>Unlevered Free Cash Flows</v>
          </cell>
        </row>
        <row r="42">
          <cell r="J42" t="str">
            <v>Year Ended December 31,</v>
          </cell>
          <cell r="U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2028E</v>
          </cell>
          <cell r="T43" t="str">
            <v>2029E</v>
          </cell>
          <cell r="U43" t="str">
            <v>2029E</v>
          </cell>
        </row>
        <row r="45">
          <cell r="F45" t="str">
            <v>Revenues</v>
          </cell>
          <cell r="J45">
            <v>91.337114749999998</v>
          </cell>
          <cell r="K45">
            <v>103.37417825</v>
          </cell>
          <cell r="L45">
            <v>114.68192075000002</v>
          </cell>
          <cell r="M45">
            <v>126.70854375</v>
          </cell>
          <cell r="N45">
            <v>138.73167013455515</v>
          </cell>
          <cell r="O45">
            <v>150.51091935896179</v>
          </cell>
          <cell r="P45">
            <v>161.78800498111804</v>
          </cell>
          <cell r="Q45">
            <v>172.29516906156368</v>
          </cell>
          <cell r="R45">
            <v>181.76497376514229</v>
          </cell>
          <cell r="S45">
            <v>189.94100609328041</v>
          </cell>
          <cell r="T45">
            <v>196.58894130654519</v>
          </cell>
          <cell r="U45">
            <v>196.58894130654519</v>
          </cell>
        </row>
        <row r="46">
          <cell r="F46" t="str">
            <v>Growth</v>
          </cell>
          <cell r="J46">
            <v>0.12636968950857264</v>
          </cell>
          <cell r="K46">
            <v>0.13178720975527636</v>
          </cell>
          <cell r="L46">
            <v>0.10938652854539144</v>
          </cell>
          <cell r="M46">
            <v>0.1048693893627517</v>
          </cell>
          <cell r="N46">
            <v>9.4888048025215666E-2</v>
          </cell>
          <cell r="O46">
            <v>8.4906706687679856E-2</v>
          </cell>
          <cell r="P46">
            <v>7.4925365350143824E-2</v>
          </cell>
          <cell r="Q46">
            <v>6.4944024012607793E-2</v>
          </cell>
          <cell r="R46">
            <v>5.4962682675071983E-2</v>
          </cell>
          <cell r="S46">
            <v>4.4981341337535952E-2</v>
          </cell>
          <cell r="T46">
            <v>3.499999999999992E-2</v>
          </cell>
          <cell r="U46">
            <v>0.03</v>
          </cell>
        </row>
        <row r="48">
          <cell r="F48" t="str">
            <v>EBITDA</v>
          </cell>
          <cell r="J48">
            <v>19.700902998181597</v>
          </cell>
          <cell r="K48">
            <v>23.870701966670467</v>
          </cell>
          <cell r="L48">
            <v>28.325281192946161</v>
          </cell>
          <cell r="M48">
            <v>32.8032753433938</v>
          </cell>
          <cell r="N48">
            <v>35.915914109562124</v>
          </cell>
          <cell r="O48">
            <v>38.965416094282624</v>
          </cell>
          <cell r="P48">
            <v>41.884914131167122</v>
          </cell>
          <cell r="Q48">
            <v>44.605089000267661</v>
          </cell>
          <cell r="R48">
            <v>47.056704352682715</v>
          </cell>
          <cell r="S48">
            <v>49.173378033390243</v>
          </cell>
          <cell r="T48">
            <v>50.894446264558894</v>
          </cell>
          <cell r="U48">
            <v>50.894446264558894</v>
          </cell>
        </row>
        <row r="49">
          <cell r="F49" t="str">
            <v>Margin</v>
          </cell>
          <cell r="J49">
            <v>0.21569438723902321</v>
          </cell>
          <cell r="K49">
            <v>0.23091551846672567</v>
          </cell>
          <cell r="L49">
            <v>0.24698994407927333</v>
          </cell>
          <cell r="M49">
            <v>0.25888763592860564</v>
          </cell>
          <cell r="N49">
            <v>0.25888763592860564</v>
          </cell>
          <cell r="O49">
            <v>0.25888763592860564</v>
          </cell>
          <cell r="P49">
            <v>0.25888763592860564</v>
          </cell>
          <cell r="Q49">
            <v>0.25888763592860564</v>
          </cell>
          <cell r="R49">
            <v>0.25888763592860564</v>
          </cell>
          <cell r="S49">
            <v>0.25888763592860564</v>
          </cell>
          <cell r="T49">
            <v>0.25888763592860564</v>
          </cell>
          <cell r="U49">
            <v>0.25888763592860564</v>
          </cell>
        </row>
        <row r="50">
          <cell r="F50" t="str">
            <v>Depreciation</v>
          </cell>
          <cell r="J50">
            <v>-2.6656174344304371</v>
          </cell>
          <cell r="K50">
            <v>-2.6681509344304368</v>
          </cell>
          <cell r="L50">
            <v>-2.9351189344304363</v>
          </cell>
          <cell r="M50">
            <v>-3.2821296844304371</v>
          </cell>
          <cell r="N50">
            <v>-3.4238170802593344</v>
          </cell>
          <cell r="O50">
            <v>-3.5303619297779862</v>
          </cell>
          <cell r="P50">
            <v>-3.5969171351183848</v>
          </cell>
          <cell r="Q50">
            <v>-3.6197007373819159</v>
          </cell>
          <cell r="R50">
            <v>-3.5962475900187609</v>
          </cell>
          <cell r="S50">
            <v>-3.5256060972789864</v>
          </cell>
          <cell r="T50">
            <v>-3.4084625839038294</v>
          </cell>
          <cell r="U50">
            <v>-3.4084625839038294</v>
          </cell>
        </row>
        <row r="51">
          <cell r="F51" t="str">
            <v>Amortization</v>
          </cell>
          <cell r="J51">
            <v>-0.48163956556956322</v>
          </cell>
          <cell r="K51">
            <v>-0.48163956556956322</v>
          </cell>
          <cell r="L51">
            <v>-0.48163956556956322</v>
          </cell>
          <cell r="M51">
            <v>-0.48163956556956322</v>
          </cell>
          <cell r="N51">
            <v>-0.48163956556956322</v>
          </cell>
          <cell r="O51">
            <v>-0.48163956556956322</v>
          </cell>
          <cell r="P51">
            <v>-0.48163956556956322</v>
          </cell>
          <cell r="Q51">
            <v>-0.48163956556956322</v>
          </cell>
          <cell r="R51">
            <v>-0.48163956556956322</v>
          </cell>
          <cell r="S51">
            <v>-0.48163956556956322</v>
          </cell>
          <cell r="T51">
            <v>-0.48163956556956322</v>
          </cell>
          <cell r="U51">
            <v>0</v>
          </cell>
        </row>
        <row r="52">
          <cell r="F52" t="str">
            <v>EBIT</v>
          </cell>
          <cell r="J52">
            <v>16.553645998181597</v>
          </cell>
          <cell r="K52">
            <v>20.720911466670469</v>
          </cell>
          <cell r="L52">
            <v>24.908522692946161</v>
          </cell>
          <cell r="M52">
            <v>29.039506093393801</v>
          </cell>
          <cell r="N52">
            <v>32.010457463733225</v>
          </cell>
          <cell r="O52">
            <v>34.953414598935069</v>
          </cell>
          <cell r="P52">
            <v>37.806357430479174</v>
          </cell>
          <cell r="Q52">
            <v>40.503748697316176</v>
          </cell>
          <cell r="R52">
            <v>42.978817197094386</v>
          </cell>
          <cell r="S52">
            <v>45.166132370541689</v>
          </cell>
          <cell r="T52">
            <v>47.004344115085502</v>
          </cell>
          <cell r="U52">
            <v>47.485983680655067</v>
          </cell>
        </row>
        <row r="53">
          <cell r="F53" t="str">
            <v>Taxes</v>
          </cell>
          <cell r="J53">
            <v>-4.1384114995453993</v>
          </cell>
          <cell r="K53">
            <v>-5.1802278666676171</v>
          </cell>
          <cell r="L53">
            <v>-6.2271306732365401</v>
          </cell>
          <cell r="M53">
            <v>-7.2598765233484501</v>
          </cell>
          <cell r="N53">
            <v>-8.0026143659333062</v>
          </cell>
          <cell r="O53">
            <v>-8.7383536497337673</v>
          </cell>
          <cell r="P53">
            <v>-9.4515893576197936</v>
          </cell>
          <cell r="Q53">
            <v>-10.125937174329044</v>
          </cell>
          <cell r="R53">
            <v>-10.744704299273597</v>
          </cell>
          <cell r="S53">
            <v>-11.291533092635422</v>
          </cell>
          <cell r="T53">
            <v>-11.751086028771375</v>
          </cell>
          <cell r="U53">
            <v>-11.871495920163767</v>
          </cell>
        </row>
        <row r="54">
          <cell r="F54" t="str">
            <v>Tax Rate</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J55">
            <v>12.415234498636199</v>
          </cell>
          <cell r="K55">
            <v>15.540683600002851</v>
          </cell>
          <cell r="L55">
            <v>18.681392019709619</v>
          </cell>
          <cell r="M55">
            <v>21.779629570045351</v>
          </cell>
          <cell r="N55">
            <v>24.00784309779992</v>
          </cell>
          <cell r="O55">
            <v>26.215060949201302</v>
          </cell>
          <cell r="P55">
            <v>28.354768072859379</v>
          </cell>
          <cell r="Q55">
            <v>30.37781152298713</v>
          </cell>
          <cell r="R55">
            <v>32.234112897820793</v>
          </cell>
          <cell r="S55">
            <v>33.87459927790627</v>
          </cell>
          <cell r="T55">
            <v>35.253258086314126</v>
          </cell>
          <cell r="U55">
            <v>35.614487760491301</v>
          </cell>
        </row>
        <row r="56">
          <cell r="F56" t="str">
            <v>Depreciation</v>
          </cell>
          <cell r="J56">
            <v>2.6656174344304371</v>
          </cell>
          <cell r="K56">
            <v>2.6681509344304368</v>
          </cell>
          <cell r="L56">
            <v>2.9351189344304363</v>
          </cell>
          <cell r="M56">
            <v>3.2821296844304371</v>
          </cell>
          <cell r="N56">
            <v>3.4238170802593344</v>
          </cell>
          <cell r="O56">
            <v>3.5303619297779862</v>
          </cell>
          <cell r="P56">
            <v>3.5969171351183848</v>
          </cell>
          <cell r="Q56">
            <v>3.6197007373819159</v>
          </cell>
          <cell r="R56">
            <v>3.5962475900187609</v>
          </cell>
          <cell r="S56">
            <v>3.5256060972789864</v>
          </cell>
          <cell r="T56">
            <v>3.4084625839038294</v>
          </cell>
          <cell r="U56">
            <v>3.4084625839038294</v>
          </cell>
        </row>
        <row r="57">
          <cell r="F57" t="str">
            <v>Amortization</v>
          </cell>
          <cell r="J57">
            <v>0.48163956556956322</v>
          </cell>
          <cell r="K57">
            <v>0.48163956556956322</v>
          </cell>
          <cell r="L57">
            <v>0.48163956556956322</v>
          </cell>
          <cell r="M57">
            <v>0.48163956556956322</v>
          </cell>
          <cell r="N57">
            <v>0.48163956556956322</v>
          </cell>
          <cell r="O57">
            <v>0.48163956556956322</v>
          </cell>
          <cell r="P57">
            <v>0.48163956556956322</v>
          </cell>
          <cell r="Q57">
            <v>0.48163956556956322</v>
          </cell>
          <cell r="R57">
            <v>0.48163956556956322</v>
          </cell>
          <cell r="S57">
            <v>0.48163956556956322</v>
          </cell>
          <cell r="T57">
            <v>0.48163956556956322</v>
          </cell>
          <cell r="U57">
            <v>0</v>
          </cell>
        </row>
        <row r="58">
          <cell r="F58" t="str">
            <v>Capex</v>
          </cell>
          <cell r="J58">
            <v>-1.1875</v>
          </cell>
          <cell r="K58">
            <v>-1.8125</v>
          </cell>
          <cell r="L58">
            <v>-2.0625</v>
          </cell>
          <cell r="M58">
            <v>-2.3125</v>
          </cell>
          <cell r="N58">
            <v>-2.5319286110583108</v>
          </cell>
          <cell r="O58">
            <v>-2.746906330991584</v>
          </cell>
          <cell r="P58">
            <v>-2.9527192914237514</v>
          </cell>
          <cell r="Q58">
            <v>-3.144480763988466</v>
          </cell>
          <cell r="R58">
            <v>-3.317309862397432</v>
          </cell>
          <cell r="S58">
            <v>-3.4665269096403049</v>
          </cell>
          <cell r="T58">
            <v>-3.5878553514777152</v>
          </cell>
          <cell r="U58">
            <v>-3.5878553514777152</v>
          </cell>
        </row>
        <row r="59">
          <cell r="F59" t="str">
            <v>Change in Working Capital</v>
          </cell>
          <cell r="J59">
            <v>-4.17435738414909</v>
          </cell>
          <cell r="K59">
            <v>-3.7885999110996318</v>
          </cell>
          <cell r="L59">
            <v>-3.5590501146926297</v>
          </cell>
          <cell r="M59">
            <v>-3.7853138208192316</v>
          </cell>
          <cell r="N59">
            <v>-3.7842132802294532</v>
          </cell>
          <cell r="O59">
            <v>-3.7074542777320549</v>
          </cell>
          <cell r="P59">
            <v>-3.5494010300405976</v>
          </cell>
          <cell r="Q59">
            <v>-3.3070724351570968</v>
          </cell>
          <cell r="R59">
            <v>-2.9805692441606504</v>
          </cell>
          <cell r="S59">
            <v>-2.5733614640756679</v>
          </cell>
          <cell r="T59">
            <v>-2.0924012536754559</v>
          </cell>
          <cell r="U59">
            <v>-1.8021930354125675</v>
          </cell>
        </row>
        <row r="60">
          <cell r="F60" t="str">
            <v>Unlevered Free Cash Flows</v>
          </cell>
          <cell r="J60">
            <v>10.20063411448711</v>
          </cell>
          <cell r="K60">
            <v>13.089374188903218</v>
          </cell>
          <cell r="L60">
            <v>16.476600405016988</v>
          </cell>
          <cell r="M60">
            <v>19.445584999226121</v>
          </cell>
          <cell r="N60">
            <v>21.597157852341049</v>
          </cell>
          <cell r="O60">
            <v>23.77270183582521</v>
          </cell>
          <cell r="P60">
            <v>25.931204452082977</v>
          </cell>
          <cell r="Q60">
            <v>28.027598626793054</v>
          </cell>
          <cell r="R60">
            <v>30.01412094685104</v>
          </cell>
          <cell r="S60">
            <v>31.841956567038849</v>
          </cell>
          <cell r="T60">
            <v>33.46310363063435</v>
          </cell>
          <cell r="U60">
            <v>33.632901957504849</v>
          </cell>
        </row>
        <row r="61">
          <cell r="F61" t="str">
            <v>Synergy Cash Flows</v>
          </cell>
          <cell r="J61">
            <v>0</v>
          </cell>
          <cell r="K61">
            <v>0</v>
          </cell>
          <cell r="L61">
            <v>0</v>
          </cell>
          <cell r="M61">
            <v>0</v>
          </cell>
          <cell r="N61">
            <v>0</v>
          </cell>
          <cell r="O61">
            <v>0</v>
          </cell>
          <cell r="P61">
            <v>0</v>
          </cell>
          <cell r="Q61">
            <v>0</v>
          </cell>
          <cell r="R61">
            <v>0</v>
          </cell>
          <cell r="S61">
            <v>0</v>
          </cell>
          <cell r="T61">
            <v>0</v>
          </cell>
          <cell r="U61">
            <v>0</v>
          </cell>
        </row>
        <row r="62">
          <cell r="F62" t="str">
            <v>NOL Cash Flows</v>
          </cell>
          <cell r="J62">
            <v>0</v>
          </cell>
          <cell r="K62">
            <v>0</v>
          </cell>
          <cell r="L62">
            <v>0</v>
          </cell>
          <cell r="M62">
            <v>0</v>
          </cell>
          <cell r="N62">
            <v>0</v>
          </cell>
          <cell r="O62">
            <v>0</v>
          </cell>
          <cell r="P62">
            <v>0</v>
          </cell>
          <cell r="Q62">
            <v>0</v>
          </cell>
          <cell r="R62">
            <v>0</v>
          </cell>
          <cell r="S62">
            <v>0</v>
          </cell>
          <cell r="T62">
            <v>0</v>
          </cell>
        </row>
        <row r="65">
          <cell r="A65" t="str">
            <v>x</v>
          </cell>
          <cell r="Y65" t="str">
            <v>x</v>
          </cell>
          <cell r="AK65" t="str">
            <v>x</v>
          </cell>
        </row>
        <row r="68">
          <cell r="AA68" t="str">
            <v>Implied Price Per Share</v>
          </cell>
          <cell r="AF68" t="str">
            <v>Implied Price Per Share</v>
          </cell>
        </row>
        <row r="69">
          <cell r="AA69" t="str">
            <v>PV Projected Period (12.5% WACC)</v>
          </cell>
          <cell r="AD69">
            <v>108.78449034595361</v>
          </cell>
          <cell r="AF69" t="str">
            <v>PV Projected Period (12.5% WACC)</v>
          </cell>
          <cell r="AI69">
            <v>130.51458891338422</v>
          </cell>
        </row>
        <row r="70">
          <cell r="AA70" t="str">
            <v>PV Terminal Value (3.0% Perp. Growth)</v>
          </cell>
          <cell r="AD70">
            <v>119.96889346449332</v>
          </cell>
          <cell r="AF70" t="str">
            <v>PV Terminal Value (3.0% Perp. Growth)</v>
          </cell>
          <cell r="AI70">
            <v>118.98947976998464</v>
          </cell>
        </row>
        <row r="71">
          <cell r="AA71" t="str">
            <v>PV of Synergies</v>
          </cell>
          <cell r="AD71">
            <v>0</v>
          </cell>
          <cell r="AF71" t="str">
            <v>PV of Synergies</v>
          </cell>
          <cell r="AI71">
            <v>0</v>
          </cell>
        </row>
        <row r="72">
          <cell r="AA72" t="str">
            <v>PV of NOLs</v>
          </cell>
          <cell r="AD72">
            <v>0</v>
          </cell>
          <cell r="AF72" t="str">
            <v>PV of NOLs</v>
          </cell>
          <cell r="AI72">
            <v>0</v>
          </cell>
        </row>
        <row r="73">
          <cell r="AA73" t="str">
            <v>Enterprise Value</v>
          </cell>
          <cell r="AD73">
            <v>228.75338381044693</v>
          </cell>
          <cell r="AF73" t="str">
            <v>Enterprise Value</v>
          </cell>
          <cell r="AI73">
            <v>249.50406868336887</v>
          </cell>
        </row>
        <row r="74">
          <cell r="AA74" t="str">
            <v xml:space="preserve">Plus: Cash &amp; Equivalents </v>
          </cell>
          <cell r="AD74">
            <v>0</v>
          </cell>
          <cell r="AF74" t="str">
            <v xml:space="preserve">Plus: Cash &amp; Equivalents </v>
          </cell>
          <cell r="AI74">
            <v>0</v>
          </cell>
        </row>
        <row r="75">
          <cell r="AA75" t="str">
            <v>Less: Debt</v>
          </cell>
          <cell r="AD75">
            <v>0</v>
          </cell>
          <cell r="AF75" t="str">
            <v>Less: Debt</v>
          </cell>
          <cell r="AI75">
            <v>0</v>
          </cell>
        </row>
        <row r="76">
          <cell r="AA76" t="str">
            <v xml:space="preserve">Less: Net Non-Operating Liabilities </v>
          </cell>
          <cell r="AD76">
            <v>0</v>
          </cell>
          <cell r="AF76" t="str">
            <v xml:space="preserve">Less: Net Non-Operating Liabilities </v>
          </cell>
          <cell r="AI76">
            <v>0</v>
          </cell>
        </row>
        <row r="77">
          <cell r="AA77" t="str">
            <v>Less: Preferred</v>
          </cell>
          <cell r="AD77">
            <v>0</v>
          </cell>
          <cell r="AF77" t="str">
            <v>Less: Preferred</v>
          </cell>
          <cell r="AI77">
            <v>0</v>
          </cell>
        </row>
        <row r="78">
          <cell r="AA78" t="str">
            <v>Less: Non-Controlling Interest</v>
          </cell>
          <cell r="AD78">
            <v>0</v>
          </cell>
          <cell r="AF78" t="str">
            <v>Less: Non-Controlling Interest</v>
          </cell>
          <cell r="AI78">
            <v>0</v>
          </cell>
        </row>
        <row r="79">
          <cell r="AA79" t="str">
            <v>Less: Make-Whole Premium</v>
          </cell>
          <cell r="AD79">
            <v>0</v>
          </cell>
          <cell r="AF79" t="str">
            <v>Less: Make-Whole Premium</v>
          </cell>
          <cell r="AI79">
            <v>0</v>
          </cell>
        </row>
        <row r="80">
          <cell r="AA80" t="str">
            <v>Equity Value</v>
          </cell>
          <cell r="AD80">
            <v>228.75338381044693</v>
          </cell>
          <cell r="AF80" t="str">
            <v>Equity Value</v>
          </cell>
          <cell r="AI80">
            <v>249.50406868336887</v>
          </cell>
        </row>
        <row r="81">
          <cell r="AA81" t="str">
            <v>Net Diluted Shares Outstanding</v>
          </cell>
          <cell r="AD81">
            <v>0</v>
          </cell>
          <cell r="AF81" t="str">
            <v>Net Diluted Shares Outstanding</v>
          </cell>
          <cell r="AI81">
            <v>0</v>
          </cell>
        </row>
        <row r="82">
          <cell r="AA82" t="str">
            <v>Equity Value Per Share</v>
          </cell>
          <cell r="AD82" t="str">
            <v>NA</v>
          </cell>
          <cell r="AF82" t="str">
            <v>Equity Value Per Share</v>
          </cell>
          <cell r="AI82" t="str">
            <v>NA</v>
          </cell>
        </row>
        <row r="83">
          <cell r="AA83" t="str">
            <v>Current Share Price</v>
          </cell>
          <cell r="AD83" t="str">
            <v>NA</v>
          </cell>
          <cell r="AF83" t="str">
            <v>Current Share Price</v>
          </cell>
          <cell r="AI83" t="str">
            <v>NA</v>
          </cell>
        </row>
        <row r="84">
          <cell r="AA84" t="str">
            <v>% Premium to Current</v>
          </cell>
          <cell r="AD84" t="str">
            <v>NA</v>
          </cell>
          <cell r="AF84" t="str">
            <v>% Premium to Current</v>
          </cell>
          <cell r="AI84" t="str">
            <v>NA</v>
          </cell>
        </row>
        <row r="86">
          <cell r="A86" t="str">
            <v>x</v>
          </cell>
          <cell r="Y86" t="str">
            <v>x</v>
          </cell>
          <cell r="AK86" t="str">
            <v>x</v>
          </cell>
          <cell r="AW86" t="str">
            <v>x</v>
          </cell>
        </row>
        <row r="89">
          <cell r="AM89" t="str">
            <v>Implied Enterprise Value</v>
          </cell>
          <cell r="AR89" t="str">
            <v>Implied Enterprise Value</v>
          </cell>
        </row>
        <row r="90">
          <cell r="AM90" t="str">
            <v>Perp.</v>
          </cell>
          <cell r="AN90" t="str">
            <v>WACC</v>
          </cell>
          <cell r="AR90" t="str">
            <v>Perp.</v>
          </cell>
          <cell r="AS90" t="str">
            <v>WACC</v>
          </cell>
        </row>
        <row r="91">
          <cell r="AM91" t="str">
            <v>Growth</v>
          </cell>
          <cell r="AN91">
            <v>0.12</v>
          </cell>
          <cell r="AO91">
            <v>0.125</v>
          </cell>
          <cell r="AP91">
            <v>0.13</v>
          </cell>
          <cell r="AR91" t="str">
            <v>Growth</v>
          </cell>
          <cell r="AS91">
            <v>0.12</v>
          </cell>
          <cell r="AT91">
            <v>0.125</v>
          </cell>
          <cell r="AU91">
            <v>0.13</v>
          </cell>
        </row>
        <row r="92">
          <cell r="AM92">
            <v>2.4999999999999998E-2</v>
          </cell>
          <cell r="AN92">
            <v>236.72925217512289</v>
          </cell>
          <cell r="AO92">
            <v>223.03073684257308</v>
          </cell>
          <cell r="AP92">
            <v>210.69787808989025</v>
          </cell>
          <cell r="AR92">
            <v>2.4999999999999998E-2</v>
          </cell>
          <cell r="AS92">
            <v>257.98126668896816</v>
          </cell>
          <cell r="AT92">
            <v>243.98597998561135</v>
          </cell>
          <cell r="AU92">
            <v>231.35798071954781</v>
          </cell>
        </row>
        <row r="93">
          <cell r="AM93">
            <v>0.03</v>
          </cell>
          <cell r="AN93">
            <v>243.3796603270128</v>
          </cell>
          <cell r="AO93">
            <v>228.75338381044696</v>
          </cell>
          <cell r="AP93">
            <v>215.64914320414459</v>
          </cell>
          <cell r="AR93">
            <v>0.03</v>
          </cell>
          <cell r="AS93">
            <v>264.40404716622618</v>
          </cell>
          <cell r="AT93">
            <v>249.50406868336887</v>
          </cell>
          <cell r="AU93">
            <v>236.12470781397593</v>
          </cell>
        </row>
        <row r="94">
          <cell r="AM94">
            <v>3.4999999999999996E-2</v>
          </cell>
          <cell r="AN94">
            <v>250.81246943794858</v>
          </cell>
          <cell r="AO94">
            <v>235.11188044141787</v>
          </cell>
          <cell r="AP94">
            <v>221.12159411989938</v>
          </cell>
          <cell r="AR94">
            <v>3.4999999999999996E-2</v>
          </cell>
          <cell r="AS94">
            <v>271.58244887610277</v>
          </cell>
          <cell r="AT94">
            <v>255.63527834754387</v>
          </cell>
          <cell r="AU94">
            <v>241.39319565518599</v>
          </cell>
        </row>
        <row r="96">
          <cell r="AM96" t="str">
            <v>Implied Equity Value Per Share</v>
          </cell>
          <cell r="AR96" t="str">
            <v>Implied Equity Value Per Share</v>
          </cell>
        </row>
        <row r="97">
          <cell r="AM97" t="str">
            <v>Perp.</v>
          </cell>
          <cell r="AN97" t="str">
            <v>WACC</v>
          </cell>
          <cell r="AR97" t="str">
            <v>Perp.</v>
          </cell>
          <cell r="AS97" t="str">
            <v>WACC</v>
          </cell>
        </row>
        <row r="98">
          <cell r="AM98" t="str">
            <v>Growth</v>
          </cell>
          <cell r="AN98">
            <v>0.12</v>
          </cell>
          <cell r="AO98">
            <v>0.125</v>
          </cell>
          <cell r="AP98">
            <v>0.13</v>
          </cell>
          <cell r="AR98" t="str">
            <v>Growth</v>
          </cell>
          <cell r="AS98">
            <v>0.12</v>
          </cell>
          <cell r="AT98">
            <v>0.125</v>
          </cell>
          <cell r="AU98">
            <v>0.13</v>
          </cell>
        </row>
        <row r="99">
          <cell r="AM99">
            <v>2.4999999999999998E-2</v>
          </cell>
          <cell r="AN99" t="str">
            <v>NA</v>
          </cell>
          <cell r="AO99" t="str">
            <v>NA</v>
          </cell>
          <cell r="AP99" t="str">
            <v>NA</v>
          </cell>
          <cell r="AR99">
            <v>2.4999999999999998E-2</v>
          </cell>
          <cell r="AS99" t="str">
            <v>NA</v>
          </cell>
          <cell r="AT99" t="str">
            <v>NA</v>
          </cell>
          <cell r="AU99" t="str">
            <v>NA</v>
          </cell>
        </row>
        <row r="100">
          <cell r="AM100">
            <v>0.03</v>
          </cell>
          <cell r="AN100" t="str">
            <v>NA</v>
          </cell>
          <cell r="AO100" t="str">
            <v>NA</v>
          </cell>
          <cell r="AP100" t="str">
            <v>NA</v>
          </cell>
          <cell r="AR100">
            <v>0.03</v>
          </cell>
          <cell r="AS100" t="str">
            <v>NA</v>
          </cell>
          <cell r="AT100" t="str">
            <v>NA</v>
          </cell>
          <cell r="AU100" t="str">
            <v>NA</v>
          </cell>
        </row>
        <row r="101">
          <cell r="AM101">
            <v>3.4999999999999996E-2</v>
          </cell>
          <cell r="AN101" t="str">
            <v>NA</v>
          </cell>
          <cell r="AO101" t="str">
            <v>NA</v>
          </cell>
          <cell r="AP101" t="str">
            <v>NA</v>
          </cell>
          <cell r="AR101">
            <v>3.4999999999999996E-2</v>
          </cell>
          <cell r="AS101" t="str">
            <v>NA</v>
          </cell>
          <cell r="AT101" t="str">
            <v>NA</v>
          </cell>
          <cell r="AU101" t="str">
            <v>NA</v>
          </cell>
        </row>
        <row r="103">
          <cell r="AM103" t="str">
            <v>Implied Terminal Value / LTM EBITDA</v>
          </cell>
          <cell r="AR103" t="str">
            <v>Implied Terminal Value / LTM EBITDA</v>
          </cell>
        </row>
        <row r="104">
          <cell r="AM104" t="str">
            <v>Perp.</v>
          </cell>
          <cell r="AN104" t="str">
            <v>WACC</v>
          </cell>
          <cell r="AR104" t="str">
            <v>Perp.</v>
          </cell>
          <cell r="AS104" t="str">
            <v>WACC</v>
          </cell>
        </row>
        <row r="105">
          <cell r="AM105" t="str">
            <v>Growth</v>
          </cell>
          <cell r="AN105">
            <v>0.12</v>
          </cell>
          <cell r="AO105">
            <v>0.125</v>
          </cell>
          <cell r="AP105">
            <v>0.13</v>
          </cell>
          <cell r="AR105" t="str">
            <v>Growth</v>
          </cell>
          <cell r="AS105">
            <v>0.12</v>
          </cell>
          <cell r="AT105">
            <v>0.125</v>
          </cell>
          <cell r="AU105">
            <v>0.13</v>
          </cell>
        </row>
        <row r="106">
          <cell r="AM106">
            <v>2.4999999999999998E-2</v>
          </cell>
          <cell r="AN106">
            <v>8.0814561785390815</v>
          </cell>
          <cell r="AO106">
            <v>7.6945013025012372</v>
          </cell>
          <cell r="AP106">
            <v>7.344363083446189</v>
          </cell>
          <cell r="AR106">
            <v>2.4999999999999998E-2</v>
          </cell>
          <cell r="AS106">
            <v>7.6115093714992001</v>
          </cell>
          <cell r="AT106">
            <v>7.2470564065581975</v>
          </cell>
          <cell r="AU106">
            <v>6.9172791638460644</v>
          </cell>
        </row>
        <row r="107">
          <cell r="AM107">
            <v>0.03</v>
          </cell>
          <cell r="AN107">
            <v>8.5098329753996929</v>
          </cell>
          <cell r="AO107">
            <v>8.0799224073369498</v>
          </cell>
          <cell r="AP107">
            <v>7.6929649900376695</v>
          </cell>
          <cell r="AR107">
            <v>0.03</v>
          </cell>
          <cell r="AS107">
            <v>8.0038266568864902</v>
          </cell>
          <cell r="AT107">
            <v>7.5994791597399693</v>
          </cell>
          <cell r="AU107">
            <v>7.2355307602104864</v>
          </cell>
        </row>
        <row r="108">
          <cell r="AM108">
            <v>3.4999999999999996E-2</v>
          </cell>
          <cell r="AN108">
            <v>8.9886070424791971</v>
          </cell>
          <cell r="AO108">
            <v>8.5081680793766274</v>
          </cell>
          <cell r="AP108">
            <v>8.078261834165092</v>
          </cell>
          <cell r="AR108">
            <v>3.4999999999999996E-2</v>
          </cell>
          <cell r="AS108">
            <v>8.4422989170252265</v>
          </cell>
          <cell r="AT108">
            <v>7.9910599966086062</v>
          </cell>
          <cell r="AU108">
            <v>7.5872825246132702</v>
          </cell>
        </row>
        <row r="110">
          <cell r="A110" t="str">
            <v>x</v>
          </cell>
          <cell r="AK110" t="str">
            <v>x</v>
          </cell>
          <cell r="AW110" t="str">
            <v>x</v>
          </cell>
        </row>
      </sheetData>
      <sheetData sheetId="41"/>
      <sheetData sheetId="42"/>
      <sheetData sheetId="43">
        <row r="1">
          <cell r="A1" t="str">
            <v>x</v>
          </cell>
          <cell r="Y1" t="str">
            <v>x</v>
          </cell>
        </row>
        <row r="2">
          <cell r="B2" t="str">
            <v>Project Redbreast</v>
          </cell>
        </row>
        <row r="3">
          <cell r="B3" t="str">
            <v>DCF Output</v>
          </cell>
          <cell r="X3" t="str">
            <v>Strictly Private &amp; Confidential</v>
          </cell>
        </row>
        <row r="4">
          <cell r="A4" t="str">
            <v>x</v>
          </cell>
          <cell r="Y4" t="str">
            <v>x</v>
          </cell>
        </row>
        <row r="5">
          <cell r="B5" t="str">
            <v>Reference</v>
          </cell>
        </row>
        <row r="7">
          <cell r="B7" t="str">
            <v>Targeted Case</v>
          </cell>
          <cell r="D7">
            <v>5</v>
          </cell>
        </row>
        <row r="8">
          <cell r="B8" t="str">
            <v>Active?</v>
          </cell>
          <cell r="D8">
            <v>0</v>
          </cell>
        </row>
        <row r="10">
          <cell r="A10" t="str">
            <v>x</v>
          </cell>
          <cell r="Y10" t="str">
            <v>x</v>
          </cell>
        </row>
        <row r="15">
          <cell r="F15" t="str">
            <v>Unlevered Free Cash Flows</v>
          </cell>
        </row>
        <row r="17">
          <cell r="J17" t="str">
            <v>Year Ended December 31,</v>
          </cell>
          <cell r="U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2028E</v>
          </cell>
          <cell r="T18" t="str">
            <v>2029E</v>
          </cell>
          <cell r="U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148.92067703392854</v>
          </cell>
          <cell r="T20">
            <v>158.60052104113385</v>
          </cell>
          <cell r="U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6.5000000000000169E-2</v>
          </cell>
          <cell r="T21">
            <v>6.4999999999999725E-2</v>
          </cell>
          <cell r="U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44.282204008057377</v>
          </cell>
          <cell r="T23">
            <v>48.262200451677195</v>
          </cell>
          <cell r="U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0.29735430223681147</v>
          </cell>
          <cell r="T24">
            <v>0.3043003902815688</v>
          </cell>
          <cell r="U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-1.0000000000000002</v>
          </cell>
          <cell r="T25">
            <v>-1</v>
          </cell>
          <cell r="U25">
            <v>-0.95</v>
          </cell>
        </row>
        <row r="26">
          <cell r="F26" t="str">
            <v>Amortization</v>
          </cell>
          <cell r="J26">
            <v>0</v>
          </cell>
          <cell r="K26">
            <v>0</v>
          </cell>
          <cell r="L26">
            <v>0</v>
          </cell>
          <cell r="M26">
            <v>0</v>
          </cell>
          <cell r="N26">
            <v>0</v>
          </cell>
          <cell r="O26">
            <v>0</v>
          </cell>
          <cell r="P26">
            <v>0</v>
          </cell>
          <cell r="Q26">
            <v>0</v>
          </cell>
          <cell r="R26">
            <v>0</v>
          </cell>
          <cell r="S26">
            <v>0</v>
          </cell>
          <cell r="T26">
            <v>0</v>
          </cell>
          <cell r="U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43.282204008057377</v>
          </cell>
          <cell r="T27">
            <v>47.262200451677195</v>
          </cell>
          <cell r="U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-10.820551002014344</v>
          </cell>
          <cell r="T28">
            <v>-11.815550112919299</v>
          </cell>
          <cell r="U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32.461653006043036</v>
          </cell>
          <cell r="T30">
            <v>35.446650338757898</v>
          </cell>
          <cell r="U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1.0000000000000002</v>
          </cell>
          <cell r="T31">
            <v>1</v>
          </cell>
          <cell r="U31">
            <v>0.95</v>
          </cell>
        </row>
        <row r="32">
          <cell r="F32" t="str">
            <v>Amortization</v>
          </cell>
          <cell r="J32">
            <v>0</v>
          </cell>
          <cell r="K32">
            <v>0</v>
          </cell>
          <cell r="L32">
            <v>0</v>
          </cell>
          <cell r="M32">
            <v>0</v>
          </cell>
          <cell r="N32">
            <v>0</v>
          </cell>
          <cell r="O32">
            <v>0</v>
          </cell>
          <cell r="P32">
            <v>0</v>
          </cell>
          <cell r="Q32">
            <v>0</v>
          </cell>
          <cell r="R32">
            <v>0</v>
          </cell>
          <cell r="S32">
            <v>0</v>
          </cell>
          <cell r="T32">
            <v>0</v>
          </cell>
          <cell r="U32">
            <v>0</v>
          </cell>
        </row>
        <row r="33">
          <cell r="F33" t="str">
            <v>Capex</v>
          </cell>
          <cell r="J33">
            <v>-0.5625</v>
          </cell>
          <cell r="K33">
            <v>-0.8125</v>
          </cell>
          <cell r="L33">
            <v>-1</v>
          </cell>
          <cell r="M33">
            <v>-1</v>
          </cell>
          <cell r="N33">
            <v>-1</v>
          </cell>
          <cell r="O33">
            <v>-1</v>
          </cell>
          <cell r="P33">
            <v>-1</v>
          </cell>
          <cell r="Q33">
            <v>-1</v>
          </cell>
          <cell r="R33">
            <v>-1</v>
          </cell>
          <cell r="S33">
            <v>-1</v>
          </cell>
          <cell r="T33">
            <v>-1</v>
          </cell>
          <cell r="U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-2.9993882839227943</v>
          </cell>
          <cell r="T34">
            <v>-3.1943485223777568</v>
          </cell>
          <cell r="U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29.462264722120242</v>
          </cell>
          <cell r="T35">
            <v>32.25230181638014</v>
          </cell>
          <cell r="U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cell r="U36">
            <v>0</v>
          </cell>
        </row>
        <row r="37">
          <cell r="F37" t="str">
            <v>NOL Cash Flows</v>
          </cell>
          <cell r="J37">
            <v>0</v>
          </cell>
          <cell r="K37">
            <v>0</v>
          </cell>
          <cell r="L37">
            <v>0</v>
          </cell>
          <cell r="M37">
            <v>0</v>
          </cell>
          <cell r="N37">
            <v>0</v>
          </cell>
          <cell r="O37">
            <v>0</v>
          </cell>
          <cell r="P37">
            <v>0</v>
          </cell>
          <cell r="Q37">
            <v>0</v>
          </cell>
          <cell r="R37">
            <v>0</v>
          </cell>
          <cell r="S37">
            <v>0</v>
          </cell>
          <cell r="T37">
            <v>0</v>
          </cell>
        </row>
        <row r="40">
          <cell r="F40" t="str">
            <v>Unlevered Free Cash Flows</v>
          </cell>
        </row>
        <row r="42">
          <cell r="J42" t="str">
            <v>Year Ended December 31,</v>
          </cell>
          <cell r="U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2028E</v>
          </cell>
          <cell r="T43" t="str">
            <v>2029E</v>
          </cell>
          <cell r="U43" t="str">
            <v>2029E</v>
          </cell>
        </row>
        <row r="45">
          <cell r="F45" t="str">
            <v>Revenues</v>
          </cell>
          <cell r="J45">
            <v>91.337114749999998</v>
          </cell>
          <cell r="K45">
            <v>103.37417825</v>
          </cell>
          <cell r="L45">
            <v>114.68192075000002</v>
          </cell>
          <cell r="M45">
            <v>126.70854375</v>
          </cell>
          <cell r="N45">
            <v>138.73167013455515</v>
          </cell>
          <cell r="O45">
            <v>150.51091935896179</v>
          </cell>
          <cell r="P45">
            <v>161.78800498111804</v>
          </cell>
          <cell r="Q45">
            <v>172.29516906156368</v>
          </cell>
          <cell r="R45">
            <v>181.76497376514229</v>
          </cell>
          <cell r="S45">
            <v>189.94100609328041</v>
          </cell>
          <cell r="T45">
            <v>196.58894130654519</v>
          </cell>
          <cell r="U45">
            <v>196.58894130654519</v>
          </cell>
        </row>
        <row r="46">
          <cell r="F46" t="str">
            <v>Growth</v>
          </cell>
          <cell r="J46">
            <v>0.12636968950857264</v>
          </cell>
          <cell r="K46">
            <v>0.13178720975527636</v>
          </cell>
          <cell r="L46">
            <v>0.10938652854539144</v>
          </cell>
          <cell r="M46">
            <v>0.1048693893627517</v>
          </cell>
          <cell r="N46">
            <v>9.4888048025215666E-2</v>
          </cell>
          <cell r="O46">
            <v>8.4906706687679856E-2</v>
          </cell>
          <cell r="P46">
            <v>7.4925365350143824E-2</v>
          </cell>
          <cell r="Q46">
            <v>6.4944024012607793E-2</v>
          </cell>
          <cell r="R46">
            <v>5.4962682675071983E-2</v>
          </cell>
          <cell r="S46">
            <v>4.4981341337535952E-2</v>
          </cell>
          <cell r="T46">
            <v>3.499999999999992E-2</v>
          </cell>
          <cell r="U46">
            <v>0.03</v>
          </cell>
        </row>
        <row r="48">
          <cell r="F48" t="str">
            <v>EBITDA</v>
          </cell>
          <cell r="J48">
            <v>19.700902998181597</v>
          </cell>
          <cell r="K48">
            <v>23.870701966670467</v>
          </cell>
          <cell r="L48">
            <v>28.325281192946161</v>
          </cell>
          <cell r="M48">
            <v>32.8032753433938</v>
          </cell>
          <cell r="N48">
            <v>35.915914109562124</v>
          </cell>
          <cell r="O48">
            <v>38.965416094282624</v>
          </cell>
          <cell r="P48">
            <v>41.884914131167122</v>
          </cell>
          <cell r="Q48">
            <v>44.605089000267661</v>
          </cell>
          <cell r="R48">
            <v>47.056704352682715</v>
          </cell>
          <cell r="S48">
            <v>49.173378033390243</v>
          </cell>
          <cell r="T48">
            <v>50.894446264558894</v>
          </cell>
          <cell r="U48">
            <v>50.894446264558894</v>
          </cell>
        </row>
        <row r="49">
          <cell r="F49" t="str">
            <v>Margin</v>
          </cell>
          <cell r="J49">
            <v>0.21569438723902321</v>
          </cell>
          <cell r="K49">
            <v>0.23091551846672567</v>
          </cell>
          <cell r="L49">
            <v>0.24698994407927333</v>
          </cell>
          <cell r="M49">
            <v>0.25888763592860564</v>
          </cell>
          <cell r="N49">
            <v>0.25888763592860564</v>
          </cell>
          <cell r="O49">
            <v>0.25888763592860564</v>
          </cell>
          <cell r="P49">
            <v>0.25888763592860564</v>
          </cell>
          <cell r="Q49">
            <v>0.25888763592860564</v>
          </cell>
          <cell r="R49">
            <v>0.25888763592860564</v>
          </cell>
          <cell r="S49">
            <v>0.25888763592860564</v>
          </cell>
          <cell r="T49">
            <v>0.25888763592860564</v>
          </cell>
          <cell r="U49">
            <v>0.25888763592860564</v>
          </cell>
        </row>
        <row r="50">
          <cell r="F50" t="str">
            <v>Depreciation</v>
          </cell>
          <cell r="J50">
            <v>-2.6656174344304371</v>
          </cell>
          <cell r="K50">
            <v>-2.6681509344304368</v>
          </cell>
          <cell r="L50">
            <v>-2.9351189344304363</v>
          </cell>
          <cell r="M50">
            <v>-3.2821296844304371</v>
          </cell>
          <cell r="N50">
            <v>-3.4238170802593344</v>
          </cell>
          <cell r="O50">
            <v>-3.5303619297779862</v>
          </cell>
          <cell r="P50">
            <v>-3.5969171351183848</v>
          </cell>
          <cell r="Q50">
            <v>-3.6197007373819159</v>
          </cell>
          <cell r="R50">
            <v>-3.5962475900187609</v>
          </cell>
          <cell r="S50">
            <v>-3.5256060972789864</v>
          </cell>
          <cell r="T50">
            <v>-3.4084625839038294</v>
          </cell>
          <cell r="U50">
            <v>-3.4084625839038294</v>
          </cell>
        </row>
        <row r="51">
          <cell r="F51" t="str">
            <v>Amortization</v>
          </cell>
          <cell r="J51">
            <v>-0.48163956556956322</v>
          </cell>
          <cell r="K51">
            <v>-0.48163956556956322</v>
          </cell>
          <cell r="L51">
            <v>-0.48163956556956322</v>
          </cell>
          <cell r="M51">
            <v>-0.48163956556956322</v>
          </cell>
          <cell r="N51">
            <v>-0.48163956556956322</v>
          </cell>
          <cell r="O51">
            <v>-0.48163956556956322</v>
          </cell>
          <cell r="P51">
            <v>-0.48163956556956322</v>
          </cell>
          <cell r="Q51">
            <v>-0.48163956556956322</v>
          </cell>
          <cell r="R51">
            <v>-0.48163956556956322</v>
          </cell>
          <cell r="S51">
            <v>-0.48163956556956322</v>
          </cell>
          <cell r="T51">
            <v>-0.48163956556956322</v>
          </cell>
          <cell r="U51">
            <v>0</v>
          </cell>
        </row>
        <row r="52">
          <cell r="F52" t="str">
            <v>EBIT</v>
          </cell>
          <cell r="J52">
            <v>16.553645998181597</v>
          </cell>
          <cell r="K52">
            <v>20.720911466670469</v>
          </cell>
          <cell r="L52">
            <v>24.908522692946161</v>
          </cell>
          <cell r="M52">
            <v>29.039506093393801</v>
          </cell>
          <cell r="N52">
            <v>32.010457463733225</v>
          </cell>
          <cell r="O52">
            <v>34.953414598935069</v>
          </cell>
          <cell r="P52">
            <v>37.806357430479174</v>
          </cell>
          <cell r="Q52">
            <v>40.503748697316176</v>
          </cell>
          <cell r="R52">
            <v>42.978817197094386</v>
          </cell>
          <cell r="S52">
            <v>45.166132370541689</v>
          </cell>
          <cell r="T52">
            <v>47.004344115085502</v>
          </cell>
          <cell r="U52">
            <v>47.485983680655067</v>
          </cell>
        </row>
        <row r="53">
          <cell r="F53" t="str">
            <v>Taxes</v>
          </cell>
          <cell r="J53">
            <v>-4.1384114995453993</v>
          </cell>
          <cell r="K53">
            <v>-5.1802278666676171</v>
          </cell>
          <cell r="L53">
            <v>-6.2271306732365401</v>
          </cell>
          <cell r="M53">
            <v>-7.2598765233484501</v>
          </cell>
          <cell r="N53">
            <v>-8.0026143659333062</v>
          </cell>
          <cell r="O53">
            <v>-8.7383536497337673</v>
          </cell>
          <cell r="P53">
            <v>-9.4515893576197936</v>
          </cell>
          <cell r="Q53">
            <v>-10.125937174329044</v>
          </cell>
          <cell r="R53">
            <v>-10.744704299273597</v>
          </cell>
          <cell r="S53">
            <v>-11.291533092635422</v>
          </cell>
          <cell r="T53">
            <v>-11.751086028771375</v>
          </cell>
          <cell r="U53">
            <v>-11.871495920163767</v>
          </cell>
        </row>
        <row r="54">
          <cell r="F54" t="str">
            <v>Tax Rate</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J55">
            <v>12.415234498636199</v>
          </cell>
          <cell r="K55">
            <v>15.540683600002851</v>
          </cell>
          <cell r="L55">
            <v>18.681392019709619</v>
          </cell>
          <cell r="M55">
            <v>21.779629570045351</v>
          </cell>
          <cell r="N55">
            <v>24.00784309779992</v>
          </cell>
          <cell r="O55">
            <v>26.215060949201302</v>
          </cell>
          <cell r="P55">
            <v>28.354768072859379</v>
          </cell>
          <cell r="Q55">
            <v>30.37781152298713</v>
          </cell>
          <cell r="R55">
            <v>32.234112897820793</v>
          </cell>
          <cell r="S55">
            <v>33.87459927790627</v>
          </cell>
          <cell r="T55">
            <v>35.253258086314126</v>
          </cell>
          <cell r="U55">
            <v>35.614487760491301</v>
          </cell>
        </row>
        <row r="56">
          <cell r="F56" t="str">
            <v>Depreciation</v>
          </cell>
          <cell r="J56">
            <v>2.6656174344304371</v>
          </cell>
          <cell r="K56">
            <v>2.6681509344304368</v>
          </cell>
          <cell r="L56">
            <v>2.9351189344304363</v>
          </cell>
          <cell r="M56">
            <v>3.2821296844304371</v>
          </cell>
          <cell r="N56">
            <v>3.4238170802593344</v>
          </cell>
          <cell r="O56">
            <v>3.5303619297779862</v>
          </cell>
          <cell r="P56">
            <v>3.5969171351183848</v>
          </cell>
          <cell r="Q56">
            <v>3.6197007373819159</v>
          </cell>
          <cell r="R56">
            <v>3.5962475900187609</v>
          </cell>
          <cell r="S56">
            <v>3.5256060972789864</v>
          </cell>
          <cell r="T56">
            <v>3.4084625839038294</v>
          </cell>
          <cell r="U56">
            <v>3.4084625839038294</v>
          </cell>
        </row>
        <row r="57">
          <cell r="F57" t="str">
            <v>Amortization</v>
          </cell>
          <cell r="J57">
            <v>0.48163956556956322</v>
          </cell>
          <cell r="K57">
            <v>0.48163956556956322</v>
          </cell>
          <cell r="L57">
            <v>0.48163956556956322</v>
          </cell>
          <cell r="M57">
            <v>0.48163956556956322</v>
          </cell>
          <cell r="N57">
            <v>0.48163956556956322</v>
          </cell>
          <cell r="O57">
            <v>0.48163956556956322</v>
          </cell>
          <cell r="P57">
            <v>0.48163956556956322</v>
          </cell>
          <cell r="Q57">
            <v>0.48163956556956322</v>
          </cell>
          <cell r="R57">
            <v>0.48163956556956322</v>
          </cell>
          <cell r="S57">
            <v>0.48163956556956322</v>
          </cell>
          <cell r="T57">
            <v>0.48163956556956322</v>
          </cell>
          <cell r="U57">
            <v>0</v>
          </cell>
        </row>
        <row r="58">
          <cell r="F58" t="str">
            <v>Capex</v>
          </cell>
          <cell r="J58">
            <v>-1.1875</v>
          </cell>
          <cell r="K58">
            <v>-1.8125</v>
          </cell>
          <cell r="L58">
            <v>-2.0625</v>
          </cell>
          <cell r="M58">
            <v>-2.3125</v>
          </cell>
          <cell r="N58">
            <v>-2.5319286110583108</v>
          </cell>
          <cell r="O58">
            <v>-2.746906330991584</v>
          </cell>
          <cell r="P58">
            <v>-2.9527192914237514</v>
          </cell>
          <cell r="Q58">
            <v>-3.144480763988466</v>
          </cell>
          <cell r="R58">
            <v>-3.317309862397432</v>
          </cell>
          <cell r="S58">
            <v>-3.4665269096403049</v>
          </cell>
          <cell r="T58">
            <v>-3.5878553514777152</v>
          </cell>
          <cell r="U58">
            <v>-3.5878553514777152</v>
          </cell>
        </row>
        <row r="59">
          <cell r="F59" t="str">
            <v>Change in Working Capital</v>
          </cell>
          <cell r="J59">
            <v>-4.17435738414909</v>
          </cell>
          <cell r="K59">
            <v>-3.7885999110996318</v>
          </cell>
          <cell r="L59">
            <v>-3.5590501146926297</v>
          </cell>
          <cell r="M59">
            <v>-3.7853138208192316</v>
          </cell>
          <cell r="N59">
            <v>-3.7842132802294532</v>
          </cell>
          <cell r="O59">
            <v>-3.7074542777320549</v>
          </cell>
          <cell r="P59">
            <v>-3.5494010300405976</v>
          </cell>
          <cell r="Q59">
            <v>-3.3070724351570968</v>
          </cell>
          <cell r="R59">
            <v>-2.9805692441606504</v>
          </cell>
          <cell r="S59">
            <v>-2.5733614640756679</v>
          </cell>
          <cell r="T59">
            <v>-2.0924012536754559</v>
          </cell>
          <cell r="U59">
            <v>-1.8021930354125675</v>
          </cell>
        </row>
        <row r="60">
          <cell r="F60" t="str">
            <v>Unlevered Free Cash Flows</v>
          </cell>
          <cell r="J60">
            <v>10.20063411448711</v>
          </cell>
          <cell r="K60">
            <v>13.089374188903218</v>
          </cell>
          <cell r="L60">
            <v>16.476600405016988</v>
          </cell>
          <cell r="M60">
            <v>19.445584999226121</v>
          </cell>
          <cell r="N60">
            <v>21.597157852341049</v>
          </cell>
          <cell r="O60">
            <v>23.77270183582521</v>
          </cell>
          <cell r="P60">
            <v>25.931204452082977</v>
          </cell>
          <cell r="Q60">
            <v>28.027598626793054</v>
          </cell>
          <cell r="R60">
            <v>30.01412094685104</v>
          </cell>
          <cell r="S60">
            <v>31.841956567038849</v>
          </cell>
          <cell r="T60">
            <v>33.46310363063435</v>
          </cell>
          <cell r="U60">
            <v>33.632901957504849</v>
          </cell>
        </row>
        <row r="61">
          <cell r="F61" t="str">
            <v>Synergy Cash Flows</v>
          </cell>
          <cell r="J61">
            <v>0</v>
          </cell>
          <cell r="K61">
            <v>0</v>
          </cell>
          <cell r="L61">
            <v>0</v>
          </cell>
          <cell r="M61">
            <v>0</v>
          </cell>
          <cell r="N61">
            <v>0</v>
          </cell>
          <cell r="O61">
            <v>0</v>
          </cell>
          <cell r="P61">
            <v>0</v>
          </cell>
          <cell r="Q61">
            <v>0</v>
          </cell>
          <cell r="R61">
            <v>0</v>
          </cell>
          <cell r="S61">
            <v>0</v>
          </cell>
          <cell r="T61">
            <v>0</v>
          </cell>
          <cell r="U61">
            <v>0</v>
          </cell>
        </row>
        <row r="62">
          <cell r="F62" t="str">
            <v>NOL Cash Flows</v>
          </cell>
          <cell r="J62">
            <v>0</v>
          </cell>
          <cell r="K62">
            <v>0</v>
          </cell>
          <cell r="L62">
            <v>0</v>
          </cell>
          <cell r="M62">
            <v>0</v>
          </cell>
          <cell r="N62">
            <v>0</v>
          </cell>
          <cell r="O62">
            <v>0</v>
          </cell>
          <cell r="P62">
            <v>0</v>
          </cell>
          <cell r="Q62">
            <v>0</v>
          </cell>
          <cell r="R62">
            <v>0</v>
          </cell>
          <cell r="S62">
            <v>0</v>
          </cell>
          <cell r="T62">
            <v>0</v>
          </cell>
        </row>
        <row r="65">
          <cell r="A65" t="str">
            <v>x</v>
          </cell>
          <cell r="Y65" t="str">
            <v>x</v>
          </cell>
          <cell r="AK65" t="str">
            <v>x</v>
          </cell>
        </row>
        <row r="68">
          <cell r="AA68" t="str">
            <v>Implied Price Per Share</v>
          </cell>
          <cell r="AF68" t="str">
            <v>Implied Price Per Share</v>
          </cell>
        </row>
        <row r="69">
          <cell r="AA69" t="str">
            <v>PV Projected Period (12.5% WACC)</v>
          </cell>
          <cell r="AD69">
            <v>108.78449034595361</v>
          </cell>
          <cell r="AF69" t="str">
            <v>PV Projected Period (12.5% WACC)</v>
          </cell>
          <cell r="AI69">
            <v>130.51458891338422</v>
          </cell>
        </row>
        <row r="70">
          <cell r="AA70" t="str">
            <v>PV Terminal Value (3.0% Perp. Growth)</v>
          </cell>
          <cell r="AD70">
            <v>119.96889346449332</v>
          </cell>
          <cell r="AF70" t="str">
            <v>PV Terminal Value (3.0% Perp. Growth)</v>
          </cell>
          <cell r="AI70">
            <v>118.98947976998464</v>
          </cell>
        </row>
        <row r="71">
          <cell r="AA71" t="str">
            <v>PV of Synergies</v>
          </cell>
          <cell r="AD71">
            <v>0</v>
          </cell>
          <cell r="AF71" t="str">
            <v>PV of Synergies</v>
          </cell>
          <cell r="AI71">
            <v>0</v>
          </cell>
        </row>
        <row r="72">
          <cell r="AA72" t="str">
            <v>PV of NOLs</v>
          </cell>
          <cell r="AD72">
            <v>0</v>
          </cell>
          <cell r="AF72" t="str">
            <v>PV of NOLs</v>
          </cell>
          <cell r="AI72">
            <v>0</v>
          </cell>
        </row>
        <row r="73">
          <cell r="AA73" t="str">
            <v>Enterprise Value</v>
          </cell>
          <cell r="AD73">
            <v>228.75338381044693</v>
          </cell>
          <cell r="AF73" t="str">
            <v>Enterprise Value</v>
          </cell>
          <cell r="AI73">
            <v>249.50406868336887</v>
          </cell>
        </row>
        <row r="74">
          <cell r="AA74" t="str">
            <v xml:space="preserve">Plus: Cash &amp; Equivalents </v>
          </cell>
          <cell r="AD74">
            <v>0</v>
          </cell>
          <cell r="AF74" t="str">
            <v xml:space="preserve">Plus: Cash &amp; Equivalents </v>
          </cell>
          <cell r="AI74">
            <v>0</v>
          </cell>
        </row>
        <row r="75">
          <cell r="AA75" t="str">
            <v>Less: Debt</v>
          </cell>
          <cell r="AD75">
            <v>0</v>
          </cell>
          <cell r="AF75" t="str">
            <v>Less: Debt</v>
          </cell>
          <cell r="AI75">
            <v>0</v>
          </cell>
        </row>
        <row r="76">
          <cell r="AA76" t="str">
            <v xml:space="preserve">Less: Net Non-Operating Liabilities </v>
          </cell>
          <cell r="AD76">
            <v>0</v>
          </cell>
          <cell r="AF76" t="str">
            <v xml:space="preserve">Less: Net Non-Operating Liabilities </v>
          </cell>
          <cell r="AI76">
            <v>0</v>
          </cell>
        </row>
        <row r="77">
          <cell r="AA77" t="str">
            <v>Less: Preferred</v>
          </cell>
          <cell r="AD77">
            <v>0</v>
          </cell>
          <cell r="AF77" t="str">
            <v>Less: Preferred</v>
          </cell>
          <cell r="AI77">
            <v>0</v>
          </cell>
        </row>
        <row r="78">
          <cell r="AA78" t="str">
            <v>Less: Non-Controlling Interest</v>
          </cell>
          <cell r="AD78">
            <v>0</v>
          </cell>
          <cell r="AF78" t="str">
            <v>Less: Non-Controlling Interest</v>
          </cell>
          <cell r="AI78">
            <v>0</v>
          </cell>
        </row>
        <row r="79">
          <cell r="AA79" t="str">
            <v>Less: Make-Whole Premium</v>
          </cell>
          <cell r="AD79">
            <v>0</v>
          </cell>
          <cell r="AF79" t="str">
            <v>Less: Make-Whole Premium</v>
          </cell>
          <cell r="AI79">
            <v>0</v>
          </cell>
        </row>
        <row r="80">
          <cell r="AA80" t="str">
            <v>Equity Value</v>
          </cell>
          <cell r="AD80">
            <v>228.75338381044693</v>
          </cell>
          <cell r="AF80" t="str">
            <v>Equity Value</v>
          </cell>
          <cell r="AI80">
            <v>249.50406868336887</v>
          </cell>
        </row>
        <row r="81">
          <cell r="AA81" t="str">
            <v>Net Diluted Shares Outstanding</v>
          </cell>
          <cell r="AD81">
            <v>0</v>
          </cell>
          <cell r="AF81" t="str">
            <v>Net Diluted Shares Outstanding</v>
          </cell>
          <cell r="AI81">
            <v>0</v>
          </cell>
        </row>
        <row r="82">
          <cell r="AA82" t="str">
            <v>Equity Value Per Share</v>
          </cell>
          <cell r="AD82" t="str">
            <v>NA</v>
          </cell>
          <cell r="AF82" t="str">
            <v>Equity Value Per Share</v>
          </cell>
          <cell r="AI82" t="str">
            <v>NA</v>
          </cell>
        </row>
        <row r="83">
          <cell r="AA83" t="str">
            <v>Current Share Price</v>
          </cell>
          <cell r="AD83" t="str">
            <v>NA</v>
          </cell>
          <cell r="AF83" t="str">
            <v>Current Share Price</v>
          </cell>
          <cell r="AI83" t="str">
            <v>NA</v>
          </cell>
        </row>
        <row r="84">
          <cell r="AA84" t="str">
            <v>% Premium to Current</v>
          </cell>
          <cell r="AD84" t="str">
            <v>NA</v>
          </cell>
          <cell r="AF84" t="str">
            <v>% Premium to Current</v>
          </cell>
          <cell r="AI84" t="str">
            <v>NA</v>
          </cell>
        </row>
        <row r="86">
          <cell r="A86" t="str">
            <v>x</v>
          </cell>
          <cell r="Y86" t="str">
            <v>x</v>
          </cell>
          <cell r="AK86" t="str">
            <v>x</v>
          </cell>
          <cell r="AW86" t="str">
            <v>x</v>
          </cell>
        </row>
        <row r="89">
          <cell r="AM89" t="str">
            <v>Implied Enterprise Value</v>
          </cell>
          <cell r="AR89" t="str">
            <v>Implied Enterprise Value</v>
          </cell>
        </row>
        <row r="90">
          <cell r="AM90" t="str">
            <v>Perp.</v>
          </cell>
          <cell r="AN90" t="str">
            <v>WACC</v>
          </cell>
          <cell r="AR90" t="str">
            <v>Perp.</v>
          </cell>
          <cell r="AS90" t="str">
            <v>WACC</v>
          </cell>
        </row>
        <row r="91">
          <cell r="AM91" t="str">
            <v>Growth</v>
          </cell>
          <cell r="AN91">
            <v>0.12</v>
          </cell>
          <cell r="AO91">
            <v>0.125</v>
          </cell>
          <cell r="AP91">
            <v>0.13</v>
          </cell>
          <cell r="AR91" t="str">
            <v>Growth</v>
          </cell>
          <cell r="AS91">
            <v>0.12</v>
          </cell>
          <cell r="AT91">
            <v>0.125</v>
          </cell>
          <cell r="AU91">
            <v>0.13</v>
          </cell>
        </row>
        <row r="92">
          <cell r="AM92">
            <v>2.4999999999999998E-2</v>
          </cell>
          <cell r="AN92">
            <v>236.72925217512289</v>
          </cell>
          <cell r="AO92">
            <v>223.03073684257308</v>
          </cell>
          <cell r="AP92">
            <v>210.69787808989025</v>
          </cell>
          <cell r="AR92">
            <v>2.4999999999999998E-2</v>
          </cell>
          <cell r="AS92">
            <v>257.98126668896816</v>
          </cell>
          <cell r="AT92">
            <v>243.98597998561135</v>
          </cell>
          <cell r="AU92">
            <v>231.35798071954781</v>
          </cell>
        </row>
        <row r="93">
          <cell r="AM93">
            <v>0.03</v>
          </cell>
          <cell r="AN93">
            <v>243.3796603270128</v>
          </cell>
          <cell r="AO93">
            <v>228.75338381044696</v>
          </cell>
          <cell r="AP93">
            <v>215.64914320414459</v>
          </cell>
          <cell r="AR93">
            <v>0.03</v>
          </cell>
          <cell r="AS93">
            <v>264.40404716622618</v>
          </cell>
          <cell r="AT93">
            <v>249.50406868336887</v>
          </cell>
          <cell r="AU93">
            <v>236.12470781397593</v>
          </cell>
        </row>
        <row r="94">
          <cell r="AM94">
            <v>3.4999999999999996E-2</v>
          </cell>
          <cell r="AN94">
            <v>250.81246943794858</v>
          </cell>
          <cell r="AO94">
            <v>235.11188044141787</v>
          </cell>
          <cell r="AP94">
            <v>221.12159411989938</v>
          </cell>
          <cell r="AR94">
            <v>3.4999999999999996E-2</v>
          </cell>
          <cell r="AS94">
            <v>271.58244887610277</v>
          </cell>
          <cell r="AT94">
            <v>255.63527834754387</v>
          </cell>
          <cell r="AU94">
            <v>241.39319565518599</v>
          </cell>
        </row>
        <row r="96">
          <cell r="AM96" t="str">
            <v>Implied Equity Value Per Share</v>
          </cell>
          <cell r="AR96" t="str">
            <v>Implied Equity Value Per Share</v>
          </cell>
        </row>
        <row r="97">
          <cell r="AM97" t="str">
            <v>Perp.</v>
          </cell>
          <cell r="AN97" t="str">
            <v>WACC</v>
          </cell>
          <cell r="AR97" t="str">
            <v>Perp.</v>
          </cell>
          <cell r="AS97" t="str">
            <v>WACC</v>
          </cell>
        </row>
        <row r="98">
          <cell r="AM98" t="str">
            <v>Growth</v>
          </cell>
          <cell r="AN98">
            <v>0.12</v>
          </cell>
          <cell r="AO98">
            <v>0.125</v>
          </cell>
          <cell r="AP98">
            <v>0.13</v>
          </cell>
          <cell r="AR98" t="str">
            <v>Growth</v>
          </cell>
          <cell r="AS98">
            <v>0.12</v>
          </cell>
          <cell r="AT98">
            <v>0.125</v>
          </cell>
          <cell r="AU98">
            <v>0.13</v>
          </cell>
        </row>
        <row r="99">
          <cell r="AM99">
            <v>2.4999999999999998E-2</v>
          </cell>
          <cell r="AN99" t="str">
            <v>NA</v>
          </cell>
          <cell r="AO99" t="str">
            <v>NA</v>
          </cell>
          <cell r="AP99" t="str">
            <v>NA</v>
          </cell>
          <cell r="AR99">
            <v>2.4999999999999998E-2</v>
          </cell>
          <cell r="AS99" t="str">
            <v>NA</v>
          </cell>
          <cell r="AT99" t="str">
            <v>NA</v>
          </cell>
          <cell r="AU99" t="str">
            <v>NA</v>
          </cell>
        </row>
        <row r="100">
          <cell r="AM100">
            <v>0.03</v>
          </cell>
          <cell r="AN100" t="str">
            <v>NA</v>
          </cell>
          <cell r="AO100" t="str">
            <v>NA</v>
          </cell>
          <cell r="AP100" t="str">
            <v>NA</v>
          </cell>
          <cell r="AR100">
            <v>0.03</v>
          </cell>
          <cell r="AS100" t="str">
            <v>NA</v>
          </cell>
          <cell r="AT100" t="str">
            <v>NA</v>
          </cell>
          <cell r="AU100" t="str">
            <v>NA</v>
          </cell>
        </row>
        <row r="101">
          <cell r="AM101">
            <v>3.4999999999999996E-2</v>
          </cell>
          <cell r="AN101" t="str">
            <v>NA</v>
          </cell>
          <cell r="AO101" t="str">
            <v>NA</v>
          </cell>
          <cell r="AP101" t="str">
            <v>NA</v>
          </cell>
          <cell r="AR101">
            <v>3.4999999999999996E-2</v>
          </cell>
          <cell r="AS101" t="str">
            <v>NA</v>
          </cell>
          <cell r="AT101" t="str">
            <v>NA</v>
          </cell>
          <cell r="AU101" t="str">
            <v>NA</v>
          </cell>
        </row>
        <row r="103">
          <cell r="AM103" t="str">
            <v>Implied Terminal Value / LTM EBITDA</v>
          </cell>
          <cell r="AR103" t="str">
            <v>Implied Terminal Value / LTM EBITDA</v>
          </cell>
        </row>
        <row r="104">
          <cell r="AM104" t="str">
            <v>Perp.</v>
          </cell>
          <cell r="AN104" t="str">
            <v>WACC</v>
          </cell>
          <cell r="AR104" t="str">
            <v>Perp.</v>
          </cell>
          <cell r="AS104" t="str">
            <v>WACC</v>
          </cell>
        </row>
        <row r="105">
          <cell r="AM105" t="str">
            <v>Growth</v>
          </cell>
          <cell r="AN105">
            <v>0.12</v>
          </cell>
          <cell r="AO105">
            <v>0.125</v>
          </cell>
          <cell r="AP105">
            <v>0.13</v>
          </cell>
          <cell r="AR105" t="str">
            <v>Growth</v>
          </cell>
          <cell r="AS105">
            <v>0.12</v>
          </cell>
          <cell r="AT105">
            <v>0.125</v>
          </cell>
          <cell r="AU105">
            <v>0.13</v>
          </cell>
        </row>
        <row r="106">
          <cell r="AM106">
            <v>2.4999999999999998E-2</v>
          </cell>
          <cell r="AN106">
            <v>8.0814561785390815</v>
          </cell>
          <cell r="AO106">
            <v>7.6945013025012372</v>
          </cell>
          <cell r="AP106">
            <v>7.344363083446189</v>
          </cell>
          <cell r="AR106">
            <v>2.4999999999999998E-2</v>
          </cell>
          <cell r="AS106">
            <v>7.6115093714992001</v>
          </cell>
          <cell r="AT106">
            <v>7.2470564065581975</v>
          </cell>
          <cell r="AU106">
            <v>6.9172791638460644</v>
          </cell>
        </row>
        <row r="107">
          <cell r="AM107">
            <v>0.03</v>
          </cell>
          <cell r="AN107">
            <v>8.5098329753996929</v>
          </cell>
          <cell r="AO107">
            <v>8.0799224073369498</v>
          </cell>
          <cell r="AP107">
            <v>7.6929649900376695</v>
          </cell>
          <cell r="AR107">
            <v>0.03</v>
          </cell>
          <cell r="AS107">
            <v>8.0038266568864902</v>
          </cell>
          <cell r="AT107">
            <v>7.5994791597399693</v>
          </cell>
          <cell r="AU107">
            <v>7.2355307602104864</v>
          </cell>
        </row>
        <row r="108">
          <cell r="AM108">
            <v>3.4999999999999996E-2</v>
          </cell>
          <cell r="AN108">
            <v>8.9886070424791971</v>
          </cell>
          <cell r="AO108">
            <v>8.5081680793766274</v>
          </cell>
          <cell r="AP108">
            <v>8.078261834165092</v>
          </cell>
          <cell r="AR108">
            <v>3.4999999999999996E-2</v>
          </cell>
          <cell r="AS108">
            <v>8.4422989170252265</v>
          </cell>
          <cell r="AT108">
            <v>7.9910599966086062</v>
          </cell>
          <cell r="AU108">
            <v>7.5872825246132702</v>
          </cell>
        </row>
        <row r="110">
          <cell r="A110" t="str">
            <v>x</v>
          </cell>
          <cell r="AK110" t="str">
            <v>x</v>
          </cell>
          <cell r="AW110" t="str">
            <v>x</v>
          </cell>
        </row>
      </sheetData>
      <sheetData sheetId="44">
        <row r="1">
          <cell r="A1" t="str">
            <v>x</v>
          </cell>
          <cell r="S1" t="str">
            <v>x</v>
          </cell>
          <cell r="AT1" t="str">
            <v>x</v>
          </cell>
          <cell r="BL1" t="str">
            <v>x</v>
          </cell>
        </row>
        <row r="2">
          <cell r="B2" t="str">
            <v>Project Redbreast</v>
          </cell>
          <cell r="T2" t="str">
            <v>Reference</v>
          </cell>
        </row>
        <row r="3">
          <cell r="B3" t="str">
            <v>Football Field Output</v>
          </cell>
          <cell r="T3" t="str">
            <v>Comps Date</v>
          </cell>
          <cell r="V3">
            <v>43753</v>
          </cell>
        </row>
        <row r="4">
          <cell r="A4" t="str">
            <v>x</v>
          </cell>
          <cell r="C4" t="str">
            <v>Grouping</v>
          </cell>
          <cell r="E4" t="str">
            <v>Grouping Name &amp; Font Format</v>
          </cell>
          <cell r="S4" t="str">
            <v>x</v>
          </cell>
          <cell r="T4" t="str">
            <v>Ticker</v>
          </cell>
          <cell r="V4" t="str">
            <v>MM</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x</v>
          </cell>
          <cell r="AO4" t="str">
            <v>Text Labeling Formulas (Copy / Paste Formulas)</v>
          </cell>
          <cell r="AT4" t="str">
            <v>x</v>
          </cell>
          <cell r="BL4" t="str">
            <v>x</v>
          </cell>
        </row>
        <row r="5">
          <cell r="C5" t="str">
            <v>Grouping 1</v>
          </cell>
          <cell r="E5" t="str">
            <v>Historical Trading &amp; Broker Estimates</v>
          </cell>
          <cell r="T5" t="str">
            <v>Current Share Price</v>
          </cell>
          <cell r="V5" t="str">
            <v>NA</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t="str">
            <v>x</v>
          </cell>
          <cell r="AO5">
            <v>1</v>
          </cell>
          <cell r="AP5" t="str">
            <v>x x x</v>
          </cell>
          <cell r="AQ5" t="str">
            <v>Top</v>
          </cell>
        </row>
        <row r="6">
          <cell r="C6" t="str">
            <v>Grouping 2</v>
          </cell>
          <cell r="E6" t="str">
            <v>Public Trading Comparables</v>
          </cell>
          <cell r="T6" t="str">
            <v>Number of Rows</v>
          </cell>
          <cell r="V6">
            <v>5</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t="str">
            <v>x</v>
          </cell>
          <cell r="AO6">
            <v>2</v>
          </cell>
          <cell r="AP6" t="str">
            <v>x x x
x x</v>
          </cell>
          <cell r="AQ6" t="str">
            <v>Top &amp; Middle</v>
          </cell>
        </row>
        <row r="7">
          <cell r="C7" t="str">
            <v>Grouping 3</v>
          </cell>
          <cell r="E7" t="str">
            <v>Precedent 
Transactions</v>
          </cell>
          <cell r="X7" t="str">
            <v>Low Price</v>
          </cell>
          <cell r="AA7" t="str">
            <v>High Price</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t="str">
            <v>x</v>
          </cell>
          <cell r="AO7">
            <v>3</v>
          </cell>
          <cell r="AP7" t="str">
            <v>x x x
x x-x</v>
          </cell>
          <cell r="AQ7" t="str">
            <v>Top &amp; Middle Range</v>
          </cell>
        </row>
        <row r="8">
          <cell r="C8" t="str">
            <v>Grouping 4</v>
          </cell>
          <cell r="E8" t="str">
            <v>Discounted Cash 
Flow Analysis</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t="str">
            <v>x</v>
          </cell>
          <cell r="AO8">
            <v>4</v>
          </cell>
          <cell r="AP8" t="str">
            <v>x x x
x x
x x</v>
          </cell>
          <cell r="AQ8" t="str">
            <v>Top, Middle, Bottom</v>
          </cell>
        </row>
        <row r="9">
          <cell r="C9" t="str">
            <v>DCF: WACC &amp; Perp. Growth</v>
          </cell>
          <cell r="E9" t="str">
            <v>WACC: 12.0%-13.0%
Perp. Growth: 2.5%-3.5%</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t="str">
            <v>x</v>
          </cell>
          <cell r="AO9">
            <v>5</v>
          </cell>
          <cell r="AP9" t="str">
            <v>x x x
x x-x
x x-x</v>
          </cell>
          <cell r="AQ9" t="str">
            <v>Top, Middle Range, Bottom Range</v>
          </cell>
        </row>
        <row r="10">
          <cell r="C10" t="str">
            <v>Grouping 5</v>
          </cell>
          <cell r="E10" t="str">
            <v>Leveraged
Buyout Analysis</v>
          </cell>
          <cell r="T10" t="str">
            <v>Football Field Inputs</v>
          </cell>
          <cell r="AU10" t="str">
            <v>Chart Grouping</v>
          </cell>
        </row>
        <row r="12">
          <cell r="T12" t="str">
            <v>Grouping</v>
          </cell>
          <cell r="X12" t="str">
            <v>Number Supporting Calculations</v>
          </cell>
          <cell r="AB12" t="str">
            <v>Metric</v>
          </cell>
          <cell r="AC12" t="str">
            <v>Label Supporting Calculations</v>
          </cell>
        </row>
        <row r="13">
          <cell r="U13" t="str">
            <v>Color</v>
          </cell>
          <cell r="X13" t="str">
            <v>Bar</v>
          </cell>
          <cell r="AC13" t="str">
            <v>Top Text</v>
          </cell>
          <cell r="AF13" t="str">
            <v>Middle Text</v>
          </cell>
          <cell r="AK13" t="str">
            <v>Bottom Text</v>
          </cell>
          <cell r="AV13" t="str">
            <v>Left</v>
          </cell>
          <cell r="AW13" t="str">
            <v>Delta 1 #1</v>
          </cell>
          <cell r="AX13" t="str">
            <v>Delta 1 #2</v>
          </cell>
          <cell r="AY13" t="str">
            <v>Delta 1 #3</v>
          </cell>
          <cell r="AZ13" t="str">
            <v>Delta 1 #4</v>
          </cell>
          <cell r="BA13" t="str">
            <v>Delta 1 #5</v>
          </cell>
          <cell r="BB13" t="str">
            <v>Delta 1 #6</v>
          </cell>
          <cell r="BC13" t="str">
            <v>Delta 2 #1</v>
          </cell>
          <cell r="BD13" t="str">
            <v>Delta 2 #2</v>
          </cell>
          <cell r="BE13" t="str">
            <v>Delta 2 #3</v>
          </cell>
          <cell r="BF13" t="str">
            <v>Delta 2 #4</v>
          </cell>
          <cell r="BG13" t="str">
            <v>Delta 2 #5</v>
          </cell>
          <cell r="BH13" t="str">
            <v>Delta 2 #6</v>
          </cell>
          <cell r="BI13" t="str">
            <v>Right</v>
          </cell>
        </row>
        <row r="14">
          <cell r="N14">
            <v>17.082458128508037</v>
          </cell>
          <cell r="T14" t="str">
            <v>#</v>
          </cell>
          <cell r="U14" t="str">
            <v>Grouping</v>
          </cell>
          <cell r="V14" t="str">
            <v>Scenario</v>
          </cell>
          <cell r="W14" t="str">
            <v>Active?</v>
          </cell>
          <cell r="X14" t="str">
            <v>Left</v>
          </cell>
          <cell r="Y14" t="str">
            <v>Delta 1</v>
          </cell>
          <cell r="Z14" t="str">
            <v>Delta 2</v>
          </cell>
          <cell r="AA14" t="str">
            <v>Right</v>
          </cell>
          <cell r="AB14" t="str">
            <v>Metric</v>
          </cell>
          <cell r="AC14" t="str">
            <v>Label</v>
          </cell>
          <cell r="AD14" t="str">
            <v>[]</v>
          </cell>
          <cell r="AE14" t="str">
            <v>[]</v>
          </cell>
          <cell r="AF14" t="str">
            <v>Label</v>
          </cell>
          <cell r="AG14" t="str">
            <v>Left</v>
          </cell>
          <cell r="AH14" t="str">
            <v>Format</v>
          </cell>
          <cell r="AI14" t="str">
            <v>Right</v>
          </cell>
          <cell r="AJ14" t="str">
            <v>Format</v>
          </cell>
          <cell r="AK14" t="str">
            <v>Label</v>
          </cell>
          <cell r="AL14" t="str">
            <v>Left</v>
          </cell>
          <cell r="AM14" t="str">
            <v>Format</v>
          </cell>
          <cell r="AN14" t="str">
            <v>Right</v>
          </cell>
          <cell r="AO14" t="str">
            <v>Format</v>
          </cell>
          <cell r="AP14" t="str">
            <v>Combined</v>
          </cell>
          <cell r="AV14" t="str">
            <v>Left</v>
          </cell>
          <cell r="AW14" t="str">
            <v>Delta 1</v>
          </cell>
          <cell r="BC14" t="str">
            <v>Delta 2</v>
          </cell>
          <cell r="BI14" t="str">
            <v>Right</v>
          </cell>
        </row>
        <row r="15">
          <cell r="AW15">
            <v>1</v>
          </cell>
          <cell r="AX15">
            <v>2</v>
          </cell>
          <cell r="AY15">
            <v>3</v>
          </cell>
          <cell r="AZ15">
            <v>4</v>
          </cell>
          <cell r="BA15">
            <v>5</v>
          </cell>
          <cell r="BB15">
            <v>6</v>
          </cell>
          <cell r="BC15">
            <v>1</v>
          </cell>
          <cell r="BD15">
            <v>2</v>
          </cell>
          <cell r="BE15">
            <v>3</v>
          </cell>
          <cell r="BF15">
            <v>4</v>
          </cell>
          <cell r="BG15">
            <v>5</v>
          </cell>
          <cell r="BH15">
            <v>6</v>
          </cell>
        </row>
        <row r="16">
          <cell r="G16" t="str">
            <v>Metric</v>
          </cell>
          <cell r="N16" t="str">
            <v>Implied 2019E</v>
          </cell>
        </row>
        <row r="17">
          <cell r="N17" t="str">
            <v>EBITDA Mult.</v>
          </cell>
          <cell r="Q17" t="str">
            <v>Low</v>
          </cell>
          <cell r="R17" t="str">
            <v>High</v>
          </cell>
        </row>
        <row r="18">
          <cell r="E18" t="str">
            <v>Historical Prices  
As of 10/15/19</v>
          </cell>
          <cell r="G18" t="str">
            <v>[]</v>
          </cell>
          <cell r="T18">
            <v>1</v>
          </cell>
          <cell r="U18">
            <v>1</v>
          </cell>
          <cell r="X18" t="e">
            <v>#N/A</v>
          </cell>
          <cell r="Y18" t="e">
            <v>#N/A</v>
          </cell>
          <cell r="Z18" t="e">
            <v>#N/A</v>
          </cell>
          <cell r="AA18" t="e">
            <v>#N/A</v>
          </cell>
          <cell r="AB18" t="str">
            <v>[]</v>
          </cell>
          <cell r="AC18" t="str">
            <v>Historical Prices</v>
          </cell>
          <cell r="AF18" t="str">
            <v>As of</v>
          </cell>
          <cell r="AG18">
            <v>43753</v>
          </cell>
          <cell r="AH18" t="str">
            <v>mm/dd/yy;mm/dd/yy;mm/dd/yy;@</v>
          </cell>
          <cell r="AP18" t="str">
            <v>Historical Prices  
As of 10/15/19</v>
          </cell>
          <cell r="AV18" t="e">
            <v>#N/A</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row>
        <row r="19">
          <cell r="E19" t="str">
            <v>Broker Targets  
As of 10/15/19</v>
          </cell>
          <cell r="G19" t="str">
            <v>[]</v>
          </cell>
          <cell r="T19">
            <v>2</v>
          </cell>
          <cell r="U19">
            <v>1</v>
          </cell>
          <cell r="X19">
            <v>0</v>
          </cell>
          <cell r="Y19">
            <v>0</v>
          </cell>
          <cell r="Z19" t="e">
            <v>#N/A</v>
          </cell>
          <cell r="AA19">
            <v>0</v>
          </cell>
          <cell r="AB19" t="str">
            <v>[]</v>
          </cell>
          <cell r="AC19" t="str">
            <v>Broker Targets</v>
          </cell>
          <cell r="AF19" t="str">
            <v>As of</v>
          </cell>
          <cell r="AG19">
            <v>43753</v>
          </cell>
          <cell r="AH19" t="str">
            <v>mm/dd/yy;mm/dd/yy;mm/dd/yy;@</v>
          </cell>
          <cell r="AP19" t="str">
            <v>Broker Targets  
As of 10/15/19</v>
          </cell>
          <cell r="AV19">
            <v>0</v>
          </cell>
          <cell r="AW19">
            <v>0</v>
          </cell>
          <cell r="AX19" t="e">
            <v>#N/A</v>
          </cell>
          <cell r="AY19" t="e">
            <v>#N/A</v>
          </cell>
          <cell r="AZ19" t="e">
            <v>#N/A</v>
          </cell>
          <cell r="BA19" t="e">
            <v>#N/A</v>
          </cell>
          <cell r="BB19" t="e">
            <v>#N/A</v>
          </cell>
          <cell r="BC19" t="e">
            <v>#N/A</v>
          </cell>
          <cell r="BD19" t="e">
            <v>#N/A</v>
          </cell>
          <cell r="BE19" t="e">
            <v>#N/A</v>
          </cell>
          <cell r="BF19" t="e">
            <v>#N/A</v>
          </cell>
          <cell r="BG19" t="e">
            <v>#N/A</v>
          </cell>
          <cell r="BH19" t="e">
            <v>#N/A</v>
          </cell>
          <cell r="BI19">
            <v>0</v>
          </cell>
        </row>
        <row r="20">
          <cell r="E20" t="str">
            <v>EV / 2019E Revenues  
Multiples of 3.5x-5.5x</v>
          </cell>
          <cell r="G20" t="str">
            <v>[]</v>
          </cell>
          <cell r="T20">
            <v>3</v>
          </cell>
          <cell r="U20">
            <v>2</v>
          </cell>
          <cell r="X20">
            <v>295.71719382006711</v>
          </cell>
          <cell r="Y20">
            <v>168.98125361146691</v>
          </cell>
          <cell r="Z20" t="e">
            <v>#N/A</v>
          </cell>
          <cell r="AA20">
            <v>464.69844743153402</v>
          </cell>
          <cell r="AB20" t="str">
            <v>[]</v>
          </cell>
          <cell r="AC20" t="str">
            <v>EV / 2019E Revenues</v>
          </cell>
          <cell r="AF20" t="str">
            <v>Multiples of</v>
          </cell>
          <cell r="AG20">
            <v>3.5</v>
          </cell>
          <cell r="AH20" t="str">
            <v>#,##0.0x;(#,##0.0x);"-x";@</v>
          </cell>
          <cell r="AI20">
            <v>5.5</v>
          </cell>
          <cell r="AJ20" t="str">
            <v>#,##0.0x;(#,##0.0x);"-x";@</v>
          </cell>
          <cell r="AP20" t="str">
            <v>EV / 2019E Revenues  
Multiples of 3.5x-5.5x</v>
          </cell>
          <cell r="AV20">
            <v>295.71719382006711</v>
          </cell>
          <cell r="AW20" t="e">
            <v>#N/A</v>
          </cell>
          <cell r="AX20">
            <v>168.98125361146691</v>
          </cell>
          <cell r="AY20" t="e">
            <v>#N/A</v>
          </cell>
          <cell r="AZ20" t="e">
            <v>#N/A</v>
          </cell>
          <cell r="BA20" t="e">
            <v>#N/A</v>
          </cell>
          <cell r="BB20" t="e">
            <v>#N/A</v>
          </cell>
          <cell r="BC20" t="e">
            <v>#N/A</v>
          </cell>
          <cell r="BD20" t="e">
            <v>#N/A</v>
          </cell>
          <cell r="BE20" t="e">
            <v>#N/A</v>
          </cell>
          <cell r="BF20" t="e">
            <v>#N/A</v>
          </cell>
          <cell r="BG20" t="e">
            <v>#N/A</v>
          </cell>
          <cell r="BH20" t="e">
            <v>#N/A</v>
          </cell>
          <cell r="BI20">
            <v>464.69844743153402</v>
          </cell>
        </row>
        <row r="21">
          <cell r="E21" t="str">
            <v>EV / 2019E Buyer Case EBITDA  
Multiples of 11.0x-13.0x</v>
          </cell>
          <cell r="G21" t="str">
            <v>[]</v>
          </cell>
          <cell r="N21" t="str">
            <v>11.0x - 13.0x</v>
          </cell>
          <cell r="Q21">
            <v>11</v>
          </cell>
          <cell r="R21">
            <v>13</v>
          </cell>
          <cell r="T21">
            <v>4</v>
          </cell>
          <cell r="U21">
            <v>2</v>
          </cell>
          <cell r="X21">
            <v>187.90703941358839</v>
          </cell>
          <cell r="Y21">
            <v>34.164916257016102</v>
          </cell>
          <cell r="Z21" t="e">
            <v>#N/A</v>
          </cell>
          <cell r="AA21">
            <v>222.0719556706045</v>
          </cell>
          <cell r="AB21" t="str">
            <v>[]</v>
          </cell>
          <cell r="AC21" t="str">
            <v>EV / 2019E Buyer Case EBITDA</v>
          </cell>
          <cell r="AF21" t="str">
            <v>Multiples of</v>
          </cell>
          <cell r="AG21">
            <v>11</v>
          </cell>
          <cell r="AH21" t="str">
            <v>#,##0.0x;(#,##0.0x);"-x";@</v>
          </cell>
          <cell r="AI21">
            <v>13</v>
          </cell>
          <cell r="AJ21" t="str">
            <v>#,##0.0x;(#,##0.0x);"-x";@</v>
          </cell>
          <cell r="AP21" t="str">
            <v>EV / 2019E Buyer Case EBITDA  
Multiples of 11.0x-13.0x</v>
          </cell>
          <cell r="AV21">
            <v>187.90703941358839</v>
          </cell>
          <cell r="AW21" t="e">
            <v>#N/A</v>
          </cell>
          <cell r="AX21">
            <v>34.164916257016102</v>
          </cell>
          <cell r="AY21" t="e">
            <v>#N/A</v>
          </cell>
          <cell r="AZ21" t="e">
            <v>#N/A</v>
          </cell>
          <cell r="BA21" t="e">
            <v>#N/A</v>
          </cell>
          <cell r="BB21" t="e">
            <v>#N/A</v>
          </cell>
          <cell r="BC21" t="e">
            <v>#N/A</v>
          </cell>
          <cell r="BD21" t="e">
            <v>#N/A</v>
          </cell>
          <cell r="BE21" t="e">
            <v>#N/A</v>
          </cell>
          <cell r="BF21" t="e">
            <v>#N/A</v>
          </cell>
          <cell r="BG21" t="e">
            <v>#N/A</v>
          </cell>
          <cell r="BH21" t="e">
            <v>#N/A</v>
          </cell>
          <cell r="BI21">
            <v>222.0719556706045</v>
          </cell>
        </row>
        <row r="22">
          <cell r="E22" t="str">
            <v>EV / 2020E Revenues  
Multiples of 3.0x-5.0x</v>
          </cell>
          <cell r="G22" t="str">
            <v>[]</v>
          </cell>
          <cell r="T22">
            <v>5</v>
          </cell>
          <cell r="U22">
            <v>2</v>
          </cell>
          <cell r="X22">
            <v>269.94755264431842</v>
          </cell>
          <cell r="Y22">
            <v>179.9650350962122</v>
          </cell>
          <cell r="Z22" t="e">
            <v>#N/A</v>
          </cell>
          <cell r="AA22">
            <v>449.91258774053063</v>
          </cell>
          <cell r="AB22" t="str">
            <v>[]</v>
          </cell>
          <cell r="AC22" t="str">
            <v>EV / 2020E Revenues</v>
          </cell>
          <cell r="AF22" t="str">
            <v>Multiples of</v>
          </cell>
          <cell r="AG22">
            <v>3</v>
          </cell>
          <cell r="AH22" t="str">
            <v>#,##0.0x;(#,##0.0x);"-x";@</v>
          </cell>
          <cell r="AI22">
            <v>5</v>
          </cell>
          <cell r="AJ22" t="str">
            <v>#,##0.0x;(#,##0.0x);"-x";@</v>
          </cell>
          <cell r="AP22" t="str">
            <v>EV / 2020E Revenues  
Multiples of 3.0x-5.0x</v>
          </cell>
          <cell r="AV22">
            <v>269.94755264431842</v>
          </cell>
          <cell r="AW22" t="e">
            <v>#N/A</v>
          </cell>
          <cell r="AX22">
            <v>179.9650350962122</v>
          </cell>
          <cell r="AY22" t="e">
            <v>#N/A</v>
          </cell>
          <cell r="AZ22" t="e">
            <v>#N/A</v>
          </cell>
          <cell r="BA22" t="e">
            <v>#N/A</v>
          </cell>
          <cell r="BB22" t="e">
            <v>#N/A</v>
          </cell>
          <cell r="BC22" t="e">
            <v>#N/A</v>
          </cell>
          <cell r="BD22" t="e">
            <v>#N/A</v>
          </cell>
          <cell r="BE22" t="e">
            <v>#N/A</v>
          </cell>
          <cell r="BF22" t="e">
            <v>#N/A</v>
          </cell>
          <cell r="BG22" t="e">
            <v>#N/A</v>
          </cell>
          <cell r="BH22" t="e">
            <v>#N/A</v>
          </cell>
          <cell r="BI22">
            <v>449.91258774053063</v>
          </cell>
        </row>
        <row r="23">
          <cell r="E23" t="str">
            <v>EV / 2020E EBITDA  
Multiples of 14.0x-18.0x</v>
          </cell>
          <cell r="G23" t="str">
            <v>[]</v>
          </cell>
          <cell r="N23" t="str">
            <v>12.9x - 16.5x</v>
          </cell>
          <cell r="Q23">
            <v>12.858054449445838</v>
          </cell>
          <cell r="R23">
            <v>16.531784292144646</v>
          </cell>
          <cell r="T23">
            <v>6</v>
          </cell>
          <cell r="U23">
            <v>2</v>
          </cell>
          <cell r="X23">
            <v>219.647176746735</v>
          </cell>
          <cell r="Y23">
            <v>62.756336213352824</v>
          </cell>
          <cell r="Z23" t="e">
            <v>#N/A</v>
          </cell>
          <cell r="AA23">
            <v>282.40351296008782</v>
          </cell>
          <cell r="AB23" t="str">
            <v>[]</v>
          </cell>
          <cell r="AC23" t="str">
            <v>EV / 2020E EBITDA</v>
          </cell>
          <cell r="AF23" t="str">
            <v>Multiples of</v>
          </cell>
          <cell r="AG23">
            <v>14</v>
          </cell>
          <cell r="AH23" t="str">
            <v>#,##0.0x;(#,##0.0x);"-x";@</v>
          </cell>
          <cell r="AI23">
            <v>18</v>
          </cell>
          <cell r="AJ23" t="str">
            <v>#,##0.0x;(#,##0.0x);"-x";@</v>
          </cell>
          <cell r="AP23" t="str">
            <v>EV / 2020E EBITDA  
Multiples of 14.0x-18.0x</v>
          </cell>
          <cell r="AV23">
            <v>219.647176746735</v>
          </cell>
          <cell r="AW23" t="e">
            <v>#N/A</v>
          </cell>
          <cell r="AX23">
            <v>62.756336213352824</v>
          </cell>
          <cell r="AY23" t="e">
            <v>#N/A</v>
          </cell>
          <cell r="AZ23" t="e">
            <v>#N/A</v>
          </cell>
          <cell r="BA23" t="e">
            <v>#N/A</v>
          </cell>
          <cell r="BB23" t="e">
            <v>#N/A</v>
          </cell>
          <cell r="BC23" t="e">
            <v>#N/A</v>
          </cell>
          <cell r="BD23" t="e">
            <v>#N/A</v>
          </cell>
          <cell r="BE23" t="e">
            <v>#N/A</v>
          </cell>
          <cell r="BF23" t="e">
            <v>#N/A</v>
          </cell>
          <cell r="BG23" t="e">
            <v>#N/A</v>
          </cell>
          <cell r="BH23" t="e">
            <v>#N/A</v>
          </cell>
          <cell r="BI23">
            <v>282.40351296008782</v>
          </cell>
        </row>
        <row r="24">
          <cell r="E24" t="str">
            <v>EV / LTM Buyer Case EBITDA  
Multiples of 12.0x-16.0x</v>
          </cell>
          <cell r="G24" t="str">
            <v>[]</v>
          </cell>
          <cell r="N24" t="str">
            <v>12.3x - 16.5x</v>
          </cell>
          <cell r="Q24">
            <v>12.345998357697702</v>
          </cell>
          <cell r="R24">
            <v>16.461331143596936</v>
          </cell>
          <cell r="T24">
            <v>7</v>
          </cell>
          <cell r="U24">
            <v>3</v>
          </cell>
          <cell r="X24">
            <v>210.89999999999998</v>
          </cell>
          <cell r="Y24">
            <v>70.300000000000011</v>
          </cell>
          <cell r="Z24" t="e">
            <v>#N/A</v>
          </cell>
          <cell r="AA24">
            <v>281.2</v>
          </cell>
          <cell r="AB24" t="str">
            <v>[]</v>
          </cell>
          <cell r="AC24" t="str">
            <v>EV / LTM Buyer Case EBITDA</v>
          </cell>
          <cell r="AF24" t="str">
            <v>Multiples of</v>
          </cell>
          <cell r="AG24">
            <v>12</v>
          </cell>
          <cell r="AH24" t="str">
            <v>#,##0.0x;(#,##0.0x);"-x";@</v>
          </cell>
          <cell r="AI24">
            <v>16</v>
          </cell>
          <cell r="AJ24" t="str">
            <v>#,##0.0x;(#,##0.0x);"-x";@</v>
          </cell>
          <cell r="AP24" t="str">
            <v>EV / LTM Buyer Case EBITDA  
Multiples of 12.0x-16.0x</v>
          </cell>
          <cell r="AV24">
            <v>210.89999999999998</v>
          </cell>
          <cell r="AW24" t="e">
            <v>#N/A</v>
          </cell>
          <cell r="AX24" t="e">
            <v>#N/A</v>
          </cell>
          <cell r="AY24">
            <v>70.300000000000011</v>
          </cell>
          <cell r="AZ24" t="e">
            <v>#N/A</v>
          </cell>
          <cell r="BA24" t="e">
            <v>#N/A</v>
          </cell>
          <cell r="BB24" t="e">
            <v>#N/A</v>
          </cell>
          <cell r="BC24" t="e">
            <v>#N/A</v>
          </cell>
          <cell r="BD24" t="e">
            <v>#N/A</v>
          </cell>
          <cell r="BE24" t="e">
            <v>#N/A</v>
          </cell>
          <cell r="BF24" t="e">
            <v>#N/A</v>
          </cell>
          <cell r="BG24" t="e">
            <v>#N/A</v>
          </cell>
          <cell r="BH24" t="e">
            <v>#N/A</v>
          </cell>
          <cell r="BI24">
            <v>281.2</v>
          </cell>
        </row>
        <row r="25">
          <cell r="E25" t="str">
            <v>EV / LTM EBITDA  
Multiples of 12.0x-16.0x</v>
          </cell>
          <cell r="G25" t="str">
            <v>[]</v>
          </cell>
          <cell r="N25" t="str">
            <v>12.3x - 16.5x</v>
          </cell>
          <cell r="Q25">
            <v>12.345998357697702</v>
          </cell>
          <cell r="R25">
            <v>16.461331143596936</v>
          </cell>
          <cell r="T25">
            <v>8</v>
          </cell>
          <cell r="U25">
            <v>3</v>
          </cell>
          <cell r="X25">
            <v>210.89999999999998</v>
          </cell>
          <cell r="Y25">
            <v>70.300000000000011</v>
          </cell>
          <cell r="Z25" t="e">
            <v>#N/A</v>
          </cell>
          <cell r="AA25">
            <v>281.2</v>
          </cell>
          <cell r="AB25" t="str">
            <v>[]</v>
          </cell>
          <cell r="AC25" t="str">
            <v>EV / LTM EBITDA</v>
          </cell>
          <cell r="AF25" t="str">
            <v>Multiples of</v>
          </cell>
          <cell r="AG25">
            <v>12</v>
          </cell>
          <cell r="AH25" t="str">
            <v>#,##0.0x;(#,##0.0x);"-x";@</v>
          </cell>
          <cell r="AI25">
            <v>16</v>
          </cell>
          <cell r="AJ25" t="str">
            <v>#,##0.0x;(#,##0.0x);"-x";@</v>
          </cell>
          <cell r="AP25" t="str">
            <v>EV / LTM EBITDA  
Multiples of 12.0x-16.0x</v>
          </cell>
          <cell r="AV25">
            <v>210.89999999999998</v>
          </cell>
          <cell r="AW25" t="e">
            <v>#N/A</v>
          </cell>
          <cell r="AX25" t="e">
            <v>#N/A</v>
          </cell>
          <cell r="AY25">
            <v>70.300000000000011</v>
          </cell>
          <cell r="AZ25" t="e">
            <v>#N/A</v>
          </cell>
          <cell r="BA25" t="e">
            <v>#N/A</v>
          </cell>
          <cell r="BB25" t="e">
            <v>#N/A</v>
          </cell>
          <cell r="BC25" t="e">
            <v>#N/A</v>
          </cell>
          <cell r="BD25" t="e">
            <v>#N/A</v>
          </cell>
          <cell r="BE25" t="e">
            <v>#N/A</v>
          </cell>
          <cell r="BF25" t="e">
            <v>#N/A</v>
          </cell>
          <cell r="BG25" t="e">
            <v>#N/A</v>
          </cell>
          <cell r="BH25" t="e">
            <v>#N/A</v>
          </cell>
          <cell r="BI25">
            <v>281.2</v>
          </cell>
        </row>
        <row r="26">
          <cell r="E26" t="str">
            <v>LBO @ 6.0x Leverage 
17.5%-22.5% IRR
10.0x-12.0x LTM EBITDA Exit</v>
          </cell>
          <cell r="N26" t="str">
            <v>12.5x - 16.0x</v>
          </cell>
          <cell r="Q26">
            <v>12.46893148501475</v>
          </cell>
          <cell r="R26">
            <v>16.039846135652777</v>
          </cell>
          <cell r="T26">
            <v>9</v>
          </cell>
          <cell r="U26">
            <v>5</v>
          </cell>
          <cell r="X26">
            <v>213</v>
          </cell>
          <cell r="Y26">
            <v>61</v>
          </cell>
          <cell r="Z26" t="e">
            <v>#N/A</v>
          </cell>
          <cell r="AA26">
            <v>274</v>
          </cell>
          <cell r="AB26" t="str">
            <v>[]</v>
          </cell>
          <cell r="AC26" t="str">
            <v>LBO</v>
          </cell>
          <cell r="AD26" t="str">
            <v>@ 6.0x Leverage</v>
          </cell>
          <cell r="AF26" t="str">
            <v>IRR</v>
          </cell>
          <cell r="AG26">
            <v>0.17499999999999999</v>
          </cell>
          <cell r="AH26" t="str">
            <v>0.0%;(0.0%);"-"\%_);@_)</v>
          </cell>
          <cell r="AI26">
            <v>0.22500000000000001</v>
          </cell>
          <cell r="AJ26" t="str">
            <v>0.0%;(0.0%);"-"\%_);@_)</v>
          </cell>
          <cell r="AK26" t="str">
            <v>LTM EBITDA Exit</v>
          </cell>
          <cell r="AL26">
            <v>10</v>
          </cell>
          <cell r="AM26" t="str">
            <v>#,##0.0x;(#,##0.0x);"-x";@</v>
          </cell>
          <cell r="AN26">
            <v>12</v>
          </cell>
          <cell r="AO26" t="str">
            <v>#,##0.0x;(#,##0.0x);"-x";@</v>
          </cell>
          <cell r="AP26" t="str">
            <v>LBO @ 6.0x Leverage 
17.5%-22.5% IRR
10.0x-12.0x LTM EBITDA Exit</v>
          </cell>
          <cell r="AV26">
            <v>213</v>
          </cell>
          <cell r="AW26" t="e">
            <v>#N/A</v>
          </cell>
          <cell r="AX26" t="e">
            <v>#N/A</v>
          </cell>
          <cell r="AY26" t="e">
            <v>#N/A</v>
          </cell>
          <cell r="AZ26" t="e">
            <v>#N/A</v>
          </cell>
          <cell r="BA26">
            <v>61</v>
          </cell>
          <cell r="BB26" t="e">
            <v>#N/A</v>
          </cell>
          <cell r="BC26" t="e">
            <v>#N/A</v>
          </cell>
          <cell r="BD26" t="e">
            <v>#N/A</v>
          </cell>
          <cell r="BE26" t="e">
            <v>#N/A</v>
          </cell>
          <cell r="BF26" t="e">
            <v>#N/A</v>
          </cell>
          <cell r="BG26" t="e">
            <v>#N/A</v>
          </cell>
          <cell r="BH26" t="e">
            <v>#N/A</v>
          </cell>
          <cell r="BI26">
            <v>274</v>
          </cell>
        </row>
        <row r="27">
          <cell r="E27" t="str">
            <v xml:space="preserve">Standalone DCF  </v>
          </cell>
          <cell r="G27" t="str">
            <v>[]</v>
          </cell>
          <cell r="N27" t="str">
            <v>13.5x - 15.9x</v>
          </cell>
          <cell r="Q27">
            <v>13.543600047433827</v>
          </cell>
          <cell r="R27">
            <v>15.898323697505383</v>
          </cell>
          <cell r="T27">
            <v>10</v>
          </cell>
          <cell r="U27">
            <v>4</v>
          </cell>
          <cell r="X27">
            <v>231.35798071954781</v>
          </cell>
          <cell r="Y27">
            <v>40.224468156554963</v>
          </cell>
          <cell r="Z27" t="e">
            <v>#N/A</v>
          </cell>
          <cell r="AA27">
            <v>271.58244887610277</v>
          </cell>
          <cell r="AB27" t="str">
            <v>[]</v>
          </cell>
          <cell r="AC27" t="str">
            <v>Standalone DCF</v>
          </cell>
          <cell r="AP27" t="str">
            <v xml:space="preserve">Standalone DCF  </v>
          </cell>
          <cell r="AV27">
            <v>231.35798071954781</v>
          </cell>
          <cell r="AW27" t="e">
            <v>#N/A</v>
          </cell>
          <cell r="AX27" t="e">
            <v>#N/A</v>
          </cell>
          <cell r="AY27" t="e">
            <v>#N/A</v>
          </cell>
          <cell r="AZ27">
            <v>40.224468156554963</v>
          </cell>
          <cell r="BA27" t="e">
            <v>#N/A</v>
          </cell>
          <cell r="BB27" t="e">
            <v>#N/A</v>
          </cell>
          <cell r="BC27" t="e">
            <v>#N/A</v>
          </cell>
          <cell r="BD27" t="e">
            <v>#N/A</v>
          </cell>
          <cell r="BE27" t="e">
            <v>#N/A</v>
          </cell>
          <cell r="BF27" t="e">
            <v>#N/A</v>
          </cell>
          <cell r="BG27" t="e">
            <v>#N/A</v>
          </cell>
          <cell r="BH27" t="e">
            <v>#N/A</v>
          </cell>
          <cell r="BI27">
            <v>271.58244887610277</v>
          </cell>
        </row>
        <row r="28">
          <cell r="E28" t="str">
            <v xml:space="preserve">DCF with Synergies  </v>
          </cell>
          <cell r="G28" t="str">
            <v>[]</v>
          </cell>
          <cell r="N28" t="str">
            <v>13.5x - 15.9x</v>
          </cell>
          <cell r="Q28">
            <v>13.543600047433827</v>
          </cell>
          <cell r="R28">
            <v>15.898323697505383</v>
          </cell>
          <cell r="T28">
            <v>11</v>
          </cell>
          <cell r="U28">
            <v>4</v>
          </cell>
          <cell r="X28">
            <v>231.35798071954781</v>
          </cell>
          <cell r="Y28">
            <v>40.224468156554963</v>
          </cell>
          <cell r="Z28" t="e">
            <v>#N/A</v>
          </cell>
          <cell r="AA28">
            <v>271.58244887610277</v>
          </cell>
          <cell r="AB28" t="str">
            <v>[]</v>
          </cell>
          <cell r="AC28" t="str">
            <v>DCF with Synergies</v>
          </cell>
          <cell r="AP28" t="str">
            <v xml:space="preserve">DCF with Synergies  </v>
          </cell>
          <cell r="AV28">
            <v>231.35798071954781</v>
          </cell>
          <cell r="AW28" t="e">
            <v>#N/A</v>
          </cell>
          <cell r="AX28" t="e">
            <v>#N/A</v>
          </cell>
          <cell r="AY28" t="e">
            <v>#N/A</v>
          </cell>
          <cell r="AZ28">
            <v>40.224468156554963</v>
          </cell>
          <cell r="BA28" t="e">
            <v>#N/A</v>
          </cell>
          <cell r="BB28" t="e">
            <v>#N/A</v>
          </cell>
          <cell r="BC28" t="e">
            <v>#N/A</v>
          </cell>
          <cell r="BD28" t="e">
            <v>#N/A</v>
          </cell>
          <cell r="BE28" t="e">
            <v>#N/A</v>
          </cell>
          <cell r="BF28" t="e">
            <v>#N/A</v>
          </cell>
          <cell r="BG28" t="e">
            <v>#N/A</v>
          </cell>
          <cell r="BH28" t="e">
            <v>#N/A</v>
          </cell>
          <cell r="BI28">
            <v>271.58244887610277</v>
          </cell>
        </row>
        <row r="31">
          <cell r="T31" t="str">
            <v>Vertical Lines</v>
          </cell>
          <cell r="AA31" t="str">
            <v>DCF Outputs</v>
          </cell>
          <cell r="AE31" t="str">
            <v>Broker Dots</v>
          </cell>
          <cell r="AJ31" t="str">
            <v>Precedent Dots</v>
          </cell>
          <cell r="AO31" t="str">
            <v>Text Formatting Codes</v>
          </cell>
        </row>
        <row r="32">
          <cell r="T32" t="str">
            <v>Label</v>
          </cell>
          <cell r="V32" t="str">
            <v>X1</v>
          </cell>
          <cell r="W32" t="str">
            <v>X2</v>
          </cell>
          <cell r="X32" t="str">
            <v>Y1</v>
          </cell>
          <cell r="Y32" t="str">
            <v>Y2</v>
          </cell>
          <cell r="AC32" t="str">
            <v>Active</v>
          </cell>
          <cell r="AE32" t="str">
            <v>Label</v>
          </cell>
          <cell r="AF32" t="str">
            <v>Value (X-Axis)</v>
          </cell>
          <cell r="AG32" t="str">
            <v>#</v>
          </cell>
          <cell r="AH32" t="str">
            <v>Y-Axis</v>
          </cell>
          <cell r="AJ32" t="str">
            <v>Label</v>
          </cell>
          <cell r="AK32" t="str">
            <v>Value (X-Axis)</v>
          </cell>
          <cell r="AL32" t="str">
            <v>#</v>
          </cell>
          <cell r="AM32" t="str">
            <v>Y-Axis</v>
          </cell>
          <cell r="AP32" t="str">
            <v>1</v>
          </cell>
          <cell r="AQ32" t="str">
            <v>1.0</v>
          </cell>
          <cell r="AR32" t="str">
            <v>1.00</v>
          </cell>
        </row>
        <row r="33">
          <cell r="T33" t="str">
            <v>Current 
Price</v>
          </cell>
          <cell r="V33" t="str">
            <v>NA</v>
          </cell>
          <cell r="W33" t="str">
            <v>NA</v>
          </cell>
          <cell r="X33">
            <v>0</v>
          </cell>
          <cell r="Y33">
            <v>1</v>
          </cell>
          <cell r="AA33" t="str">
            <v>Equity Value / Share</v>
          </cell>
          <cell r="AE33" t="str">
            <v>[]</v>
          </cell>
          <cell r="AG33">
            <v>2</v>
          </cell>
          <cell r="AH33">
            <v>0.60000000000000009</v>
          </cell>
          <cell r="AJ33" t="str">
            <v>[]</v>
          </cell>
          <cell r="AL33">
            <v>9</v>
          </cell>
          <cell r="AM33">
            <v>-0.79999999999999993</v>
          </cell>
          <cell r="AO33" t="str">
            <v>Comma</v>
          </cell>
          <cell r="AP33" t="str">
            <v>#,##0;(#,##0);"-";@</v>
          </cell>
          <cell r="AQ33" t="str">
            <v>#,##0.0;(#,##0.0);"-";@</v>
          </cell>
          <cell r="AR33" t="str">
            <v>#,##0.00;(#,##0.00);"-";@</v>
          </cell>
        </row>
        <row r="34">
          <cell r="T34" t="str">
            <v>Offer 
Price</v>
          </cell>
          <cell r="V34" t="e">
            <v>#N/A</v>
          </cell>
          <cell r="W34" t="e">
            <v>#N/A</v>
          </cell>
          <cell r="X34">
            <v>0</v>
          </cell>
          <cell r="Y34">
            <v>1</v>
          </cell>
          <cell r="AA34" t="str">
            <v>Low</v>
          </cell>
          <cell r="AC34">
            <v>0</v>
          </cell>
          <cell r="AE34" t="str">
            <v>[]</v>
          </cell>
          <cell r="AG34">
            <v>2</v>
          </cell>
          <cell r="AH34">
            <v>0.60000000000000009</v>
          </cell>
          <cell r="AJ34" t="str">
            <v>[]</v>
          </cell>
          <cell r="AL34">
            <v>9</v>
          </cell>
          <cell r="AM34">
            <v>-0.79999999999999993</v>
          </cell>
          <cell r="AO34" t="str">
            <v>Currency</v>
          </cell>
          <cell r="AP34" t="str">
            <v>$#,##0;($#,##0);"$-";@</v>
          </cell>
          <cell r="AQ34" t="str">
            <v>$#,##0.0;($#,##0.0);"$-";@</v>
          </cell>
          <cell r="AR34" t="str">
            <v>$#,##0.00;($#,##0.00);"$-";@</v>
          </cell>
        </row>
        <row r="35">
          <cell r="T35" t="str">
            <v>Indicative Low</v>
          </cell>
          <cell r="V35" t="e">
            <v>#N/A</v>
          </cell>
          <cell r="W35" t="e">
            <v>#N/A</v>
          </cell>
          <cell r="X35">
            <v>0</v>
          </cell>
          <cell r="Y35">
            <v>1</v>
          </cell>
          <cell r="AA35" t="str">
            <v>High</v>
          </cell>
          <cell r="AC35">
            <v>0</v>
          </cell>
          <cell r="AE35" t="str">
            <v>[]</v>
          </cell>
          <cell r="AG35">
            <v>2</v>
          </cell>
          <cell r="AH35">
            <v>0.60000000000000009</v>
          </cell>
          <cell r="AJ35" t="str">
            <v>[]</v>
          </cell>
          <cell r="AL35">
            <v>9</v>
          </cell>
          <cell r="AM35">
            <v>-0.79999999999999993</v>
          </cell>
          <cell r="AO35" t="str">
            <v>Percent</v>
          </cell>
          <cell r="AP35" t="str">
            <v>0%;(0%);"-"\%;@</v>
          </cell>
          <cell r="AQ35" t="str">
            <v>0.0%;(0.0%);"-"\%;@</v>
          </cell>
          <cell r="AR35" t="str">
            <v>0.00%;(0.00%);"-"\%;@</v>
          </cell>
        </row>
        <row r="36">
          <cell r="T36" t="str">
            <v>Indicative High</v>
          </cell>
          <cell r="V36" t="e">
            <v>#N/A</v>
          </cell>
          <cell r="W36" t="e">
            <v>#N/A</v>
          </cell>
          <cell r="X36">
            <v>0</v>
          </cell>
          <cell r="Y36">
            <v>1</v>
          </cell>
          <cell r="AA36" t="str">
            <v>WACC</v>
          </cell>
          <cell r="AE36" t="str">
            <v>[]</v>
          </cell>
          <cell r="AG36">
            <v>2</v>
          </cell>
          <cell r="AH36">
            <v>0.60000000000000009</v>
          </cell>
          <cell r="AJ36" t="str">
            <v>[]</v>
          </cell>
          <cell r="AL36">
            <v>9</v>
          </cell>
          <cell r="AM36">
            <v>-0.79999999999999993</v>
          </cell>
          <cell r="AO36" t="str">
            <v>Multiple</v>
          </cell>
          <cell r="AP36" t="str">
            <v>#,##0x;(#,##0x);"-x";@</v>
          </cell>
          <cell r="AQ36" t="str">
            <v>#,##0.0x;(#,##0.0x);"-x";@</v>
          </cell>
          <cell r="AR36" t="str">
            <v>#,##0.00x;(#,##0.00x);"-x";@</v>
          </cell>
        </row>
        <row r="37">
          <cell r="T37" t="str">
            <v>Indicative Range</v>
          </cell>
          <cell r="V37" t="e">
            <v>#N/A</v>
          </cell>
          <cell r="W37" t="e">
            <v>#N/A</v>
          </cell>
          <cell r="X37">
            <v>0</v>
          </cell>
          <cell r="Y37">
            <v>1</v>
          </cell>
          <cell r="AA37" t="str">
            <v>Low</v>
          </cell>
          <cell r="AC37">
            <v>0.12</v>
          </cell>
          <cell r="AE37" t="str">
            <v>[]</v>
          </cell>
          <cell r="AG37">
            <v>2</v>
          </cell>
          <cell r="AH37">
            <v>0.60000000000000009</v>
          </cell>
          <cell r="AJ37" t="str">
            <v>[]</v>
          </cell>
          <cell r="AL37">
            <v>9</v>
          </cell>
          <cell r="AM37">
            <v>-0.79999999999999993</v>
          </cell>
          <cell r="AO37" t="str">
            <v>Date</v>
          </cell>
          <cell r="AP37" t="str">
            <v>mm/dd/yy;mm/dd/yy;mm/dd/yy;@</v>
          </cell>
        </row>
        <row r="38">
          <cell r="AA38" t="str">
            <v>High</v>
          </cell>
          <cell r="AC38">
            <v>0.13</v>
          </cell>
          <cell r="AE38" t="str">
            <v>[]</v>
          </cell>
          <cell r="AG38">
            <v>2</v>
          </cell>
          <cell r="AH38">
            <v>0.60000000000000009</v>
          </cell>
          <cell r="AJ38" t="str">
            <v>[]</v>
          </cell>
          <cell r="AL38">
            <v>9</v>
          </cell>
          <cell r="AM38">
            <v>-0.79999999999999993</v>
          </cell>
        </row>
        <row r="39">
          <cell r="AA39" t="str">
            <v>Perp. Growth</v>
          </cell>
          <cell r="AE39" t="str">
            <v>[]</v>
          </cell>
          <cell r="AG39">
            <v>2</v>
          </cell>
          <cell r="AH39">
            <v>0.60000000000000009</v>
          </cell>
          <cell r="AJ39" t="str">
            <v>[]</v>
          </cell>
          <cell r="AL39">
            <v>9</v>
          </cell>
          <cell r="AM39">
            <v>-0.79999999999999993</v>
          </cell>
        </row>
        <row r="40">
          <cell r="AA40" t="str">
            <v>Low</v>
          </cell>
          <cell r="AC40">
            <v>2.4999999999999998E-2</v>
          </cell>
          <cell r="AE40" t="str">
            <v>[]</v>
          </cell>
          <cell r="AG40">
            <v>2</v>
          </cell>
          <cell r="AH40">
            <v>0.60000000000000009</v>
          </cell>
          <cell r="AJ40" t="str">
            <v>[]</v>
          </cell>
          <cell r="AL40">
            <v>9</v>
          </cell>
          <cell r="AM40">
            <v>-0.79999999999999993</v>
          </cell>
        </row>
        <row r="41">
          <cell r="AA41" t="str">
            <v>High</v>
          </cell>
          <cell r="AC41">
            <v>3.4999999999999996E-2</v>
          </cell>
          <cell r="AE41" t="str">
            <v>[]</v>
          </cell>
          <cell r="AG41">
            <v>2</v>
          </cell>
          <cell r="AH41">
            <v>0.60000000000000009</v>
          </cell>
          <cell r="AJ41" t="str">
            <v>[]</v>
          </cell>
          <cell r="AL41">
            <v>9</v>
          </cell>
          <cell r="AM41">
            <v>-0.79999999999999993</v>
          </cell>
        </row>
        <row r="42">
          <cell r="AA42" t="str">
            <v>Terminal Multiple</v>
          </cell>
          <cell r="AE42" t="str">
            <v>[]</v>
          </cell>
          <cell r="AG42">
            <v>2</v>
          </cell>
          <cell r="AH42">
            <v>0.60000000000000009</v>
          </cell>
          <cell r="AJ42" t="str">
            <v>[]</v>
          </cell>
          <cell r="AL42">
            <v>9</v>
          </cell>
          <cell r="AM42">
            <v>-0.79999999999999993</v>
          </cell>
        </row>
        <row r="43">
          <cell r="AA43" t="str">
            <v>Low</v>
          </cell>
          <cell r="AC43" t="str">
            <v>[]</v>
          </cell>
          <cell r="AE43" t="str">
            <v>[]</v>
          </cell>
          <cell r="AG43">
            <v>2</v>
          </cell>
          <cell r="AH43">
            <v>0.60000000000000009</v>
          </cell>
          <cell r="AJ43" t="str">
            <v>[]</v>
          </cell>
          <cell r="AL43">
            <v>9</v>
          </cell>
          <cell r="AM43">
            <v>-0.79999999999999993</v>
          </cell>
        </row>
        <row r="44">
          <cell r="AA44" t="str">
            <v>High</v>
          </cell>
          <cell r="AC44" t="str">
            <v>[]</v>
          </cell>
          <cell r="AE44" t="str">
            <v>[]</v>
          </cell>
          <cell r="AG44">
            <v>2</v>
          </cell>
          <cell r="AH44">
            <v>0.60000000000000009</v>
          </cell>
          <cell r="AJ44" t="str">
            <v>[]</v>
          </cell>
          <cell r="AL44">
            <v>9</v>
          </cell>
          <cell r="AM44">
            <v>-0.79999999999999993</v>
          </cell>
        </row>
        <row r="45">
          <cell r="AA45" t="str">
            <v>WACC Label</v>
          </cell>
          <cell r="AC45" t="str">
            <v>WACC: 12.0%-13.0%</v>
          </cell>
        </row>
        <row r="46">
          <cell r="AA46" t="str">
            <v>Perp. Growth Label</v>
          </cell>
          <cell r="AC46" t="str">
            <v>Perp. Growth: 2.5%-3.5%</v>
          </cell>
        </row>
        <row r="53">
          <cell r="A53" t="str">
            <v>x</v>
          </cell>
          <cell r="S53" t="str">
            <v>x</v>
          </cell>
          <cell r="AT53" t="str">
            <v>x</v>
          </cell>
          <cell r="BL53" t="str">
            <v>x</v>
          </cell>
        </row>
      </sheetData>
      <sheetData sheetId="45"/>
      <sheetData sheetId="46"/>
      <sheetData sheetId="47"/>
      <sheetData sheetId="48"/>
      <sheetData sheetId="49"/>
      <sheetData sheetId="50"/>
      <sheetData sheetId="51"/>
      <sheetData sheetId="52"/>
      <sheetData sheetId="53"/>
      <sheetData sheetId="54"/>
      <sheetData sheetId="55"/>
      <sheetData sheetId="56">
        <row r="1">
          <cell r="A1" t="str">
            <v>x</v>
          </cell>
          <cell r="I1" t="str">
            <v>x</v>
          </cell>
          <cell r="N1" t="str">
            <v>x</v>
          </cell>
          <cell r="V1" t="str">
            <v>x</v>
          </cell>
          <cell r="Y1" t="str">
            <v>x</v>
          </cell>
        </row>
        <row r="2">
          <cell r="B2" t="str">
            <v>Project Redbreast</v>
          </cell>
          <cell r="O2" t="str">
            <v>Project Redbreast</v>
          </cell>
        </row>
        <row r="3">
          <cell r="B3" t="str">
            <v>Accretion / (Dilution) Output</v>
          </cell>
          <cell r="H3" t="str">
            <v>Strictly Private &amp; Confidential</v>
          </cell>
          <cell r="O3" t="str">
            <v>Accretion / (Dilution) Output</v>
          </cell>
          <cell r="U3" t="str">
            <v>Strictly Private &amp; Confidential</v>
          </cell>
        </row>
        <row r="4">
          <cell r="A4" t="str">
            <v>x</v>
          </cell>
          <cell r="I4" t="str">
            <v>x</v>
          </cell>
          <cell r="N4" t="str">
            <v>x</v>
          </cell>
          <cell r="V4" t="str">
            <v>x</v>
          </cell>
          <cell r="Y4" t="str">
            <v>x</v>
          </cell>
        </row>
        <row r="5">
          <cell r="B5" t="str">
            <v>Checks</v>
          </cell>
          <cell r="C5">
            <v>0</v>
          </cell>
          <cell r="F5" t="str">
            <v>% Stock</v>
          </cell>
          <cell r="H5" t="str">
            <v>NA</v>
          </cell>
          <cell r="J5">
            <v>0</v>
          </cell>
          <cell r="K5">
            <v>0</v>
          </cell>
          <cell r="L5">
            <v>0</v>
          </cell>
          <cell r="M5">
            <v>0</v>
          </cell>
          <cell r="O5" t="str">
            <v>Checks</v>
          </cell>
          <cell r="P5">
            <v>0</v>
          </cell>
          <cell r="S5" t="str">
            <v>% Stock</v>
          </cell>
          <cell r="U5" t="str">
            <v>NA</v>
          </cell>
        </row>
        <row r="6">
          <cell r="B6" t="str">
            <v>Targeted Case</v>
          </cell>
          <cell r="C6">
            <v>13</v>
          </cell>
          <cell r="F6" t="str">
            <v>% Cash</v>
          </cell>
          <cell r="H6" t="str">
            <v>NA</v>
          </cell>
          <cell r="J6">
            <v>0</v>
          </cell>
          <cell r="K6">
            <v>0</v>
          </cell>
          <cell r="L6">
            <v>0</v>
          </cell>
          <cell r="S6" t="str">
            <v>% Cash</v>
          </cell>
          <cell r="U6" t="str">
            <v>NA</v>
          </cell>
        </row>
        <row r="7">
          <cell r="B7" t="str">
            <v>Active</v>
          </cell>
          <cell r="C7">
            <v>0</v>
          </cell>
          <cell r="F7" t="str">
            <v>PF Leverage</v>
          </cell>
          <cell r="H7">
            <v>2.8115364657603417</v>
          </cell>
          <cell r="J7">
            <v>0</v>
          </cell>
          <cell r="K7">
            <v>0</v>
          </cell>
          <cell r="L7">
            <v>0</v>
          </cell>
          <cell r="S7" t="str">
            <v>PF Leverage</v>
          </cell>
          <cell r="U7">
            <v>2.8343878420017607</v>
          </cell>
          <cell r="W7">
            <v>13.5</v>
          </cell>
          <cell r="X7">
            <v>4</v>
          </cell>
        </row>
        <row r="8">
          <cell r="A8" t="str">
            <v>x</v>
          </cell>
          <cell r="I8" t="str">
            <v>x</v>
          </cell>
          <cell r="N8" t="str">
            <v>x</v>
          </cell>
          <cell r="V8" t="str">
            <v>x</v>
          </cell>
          <cell r="W8" t="str">
            <v>Display</v>
          </cell>
          <cell r="X8" t="str">
            <v>Empty</v>
          </cell>
          <cell r="Y8" t="str">
            <v>x</v>
          </cell>
        </row>
        <row r="9">
          <cell r="B9" t="str">
            <v>Current Valuation</v>
          </cell>
          <cell r="O9" t="str">
            <v>Current Valuation</v>
          </cell>
          <cell r="W9" t="str">
            <v>x</v>
          </cell>
        </row>
        <row r="10">
          <cell r="G10" t="str">
            <v>WAT</v>
          </cell>
          <cell r="H10" t="str">
            <v>MM</v>
          </cell>
          <cell r="T10" t="str">
            <v>WAT</v>
          </cell>
          <cell r="U10" t="str">
            <v>MM</v>
          </cell>
          <cell r="W10" t="str">
            <v>x</v>
          </cell>
        </row>
        <row r="11">
          <cell r="B11" t="str">
            <v>Stock Price (10/15/19)</v>
          </cell>
          <cell r="G11">
            <v>215.39</v>
          </cell>
          <cell r="H11" t="str">
            <v>NA</v>
          </cell>
          <cell r="O11" t="str">
            <v>Stock Price (10/15/19)</v>
          </cell>
          <cell r="T11">
            <v>215.39</v>
          </cell>
          <cell r="U11" t="str">
            <v>NA</v>
          </cell>
          <cell r="W11" t="str">
            <v>x</v>
          </cell>
        </row>
        <row r="12">
          <cell r="B12" t="str">
            <v>Offer Price</v>
          </cell>
          <cell r="H12" t="str">
            <v>NA</v>
          </cell>
          <cell r="O12" t="str">
            <v>Offer Price</v>
          </cell>
          <cell r="U12" t="str">
            <v>NA</v>
          </cell>
          <cell r="W12" t="str">
            <v>x</v>
          </cell>
        </row>
        <row r="13">
          <cell r="B13" t="str">
            <v>% Premium</v>
          </cell>
          <cell r="H13" t="str">
            <v>NA</v>
          </cell>
          <cell r="O13" t="str">
            <v>% Premium</v>
          </cell>
          <cell r="U13" t="str">
            <v>NA</v>
          </cell>
          <cell r="W13" t="str">
            <v>x</v>
          </cell>
        </row>
        <row r="14">
          <cell r="B14" t="str">
            <v>Diluted Shares Outstanding</v>
          </cell>
          <cell r="G14">
            <v>67.59812871145364</v>
          </cell>
          <cell r="H14">
            <v>0</v>
          </cell>
          <cell r="O14" t="str">
            <v>Diluted Shares Outstanding</v>
          </cell>
          <cell r="T14">
            <v>67.59812871145364</v>
          </cell>
          <cell r="U14">
            <v>0</v>
          </cell>
          <cell r="W14" t="str">
            <v>x</v>
          </cell>
        </row>
        <row r="15">
          <cell r="B15" t="str">
            <v>Market Capitalization</v>
          </cell>
          <cell r="G15">
            <v>14559.960943159998</v>
          </cell>
          <cell r="H15">
            <v>200</v>
          </cell>
          <cell r="O15" t="str">
            <v>Market Capitalization</v>
          </cell>
          <cell r="T15">
            <v>14559.960943159998</v>
          </cell>
          <cell r="U15">
            <v>220</v>
          </cell>
          <cell r="W15" t="str">
            <v>x</v>
          </cell>
        </row>
        <row r="16">
          <cell r="B16" t="str">
            <v>Less: Cash &amp; Investments</v>
          </cell>
          <cell r="G16">
            <v>-675.77300000000002</v>
          </cell>
          <cell r="H16">
            <v>0</v>
          </cell>
          <cell r="O16" t="str">
            <v>Less: Cash &amp; Investments</v>
          </cell>
          <cell r="T16">
            <v>-675.77300000000002</v>
          </cell>
          <cell r="U16">
            <v>0</v>
          </cell>
          <cell r="W16" t="str">
            <v>x</v>
          </cell>
        </row>
        <row r="17">
          <cell r="B17" t="str">
            <v>Plus: Debt</v>
          </cell>
          <cell r="G17">
            <v>1148.6890000000001</v>
          </cell>
          <cell r="H17">
            <v>0</v>
          </cell>
          <cell r="O17" t="str">
            <v>Plus: Debt</v>
          </cell>
          <cell r="T17">
            <v>1148.6890000000001</v>
          </cell>
          <cell r="U17">
            <v>0</v>
          </cell>
          <cell r="W17" t="str">
            <v>x</v>
          </cell>
        </row>
        <row r="18">
          <cell r="B18" t="str">
            <v>Plus: Net Non-Operating Liabilities</v>
          </cell>
          <cell r="G18">
            <v>2.7069999999999999</v>
          </cell>
          <cell r="H18">
            <v>0</v>
          </cell>
          <cell r="O18" t="str">
            <v>Plus: Net Non-Operating Liabilities</v>
          </cell>
          <cell r="T18">
            <v>2.7069999999999999</v>
          </cell>
          <cell r="U18">
            <v>0</v>
          </cell>
          <cell r="W18" t="str">
            <v>x</v>
          </cell>
        </row>
        <row r="19">
          <cell r="B19" t="str">
            <v>Plus: Preferred</v>
          </cell>
          <cell r="G19">
            <v>0</v>
          </cell>
          <cell r="H19">
            <v>0</v>
          </cell>
          <cell r="O19" t="str">
            <v>Plus: Preferred</v>
          </cell>
          <cell r="T19">
            <v>0</v>
          </cell>
          <cell r="U19">
            <v>0</v>
          </cell>
          <cell r="W19" t="str">
            <v>x</v>
          </cell>
        </row>
        <row r="20">
          <cell r="B20" t="str">
            <v>Plus: Non-Controlling Interest</v>
          </cell>
          <cell r="G20">
            <v>0</v>
          </cell>
          <cell r="H20">
            <v>0</v>
          </cell>
          <cell r="J20" t="str">
            <v>Transaction Value</v>
          </cell>
          <cell r="L20">
            <v>15035.58394316</v>
          </cell>
          <cell r="M20">
            <v>200</v>
          </cell>
          <cell r="O20" t="str">
            <v>Plus: Non-Controlling Interest</v>
          </cell>
          <cell r="T20">
            <v>0</v>
          </cell>
          <cell r="U20">
            <v>0</v>
          </cell>
          <cell r="W20" t="str">
            <v>x</v>
          </cell>
        </row>
        <row r="21">
          <cell r="B21" t="str">
            <v>Plus: Make-Whole Premium</v>
          </cell>
          <cell r="G21">
            <v>0</v>
          </cell>
          <cell r="H21">
            <v>0</v>
          </cell>
          <cell r="O21" t="str">
            <v>Plus: Make-Whole Premium</v>
          </cell>
          <cell r="T21">
            <v>0</v>
          </cell>
          <cell r="U21">
            <v>0</v>
          </cell>
          <cell r="W21" t="str">
            <v>x</v>
          </cell>
        </row>
        <row r="22">
          <cell r="B22" t="str">
            <v>Enterprise / Transaction Value</v>
          </cell>
          <cell r="G22">
            <v>15035.58394316</v>
          </cell>
          <cell r="H22">
            <v>200</v>
          </cell>
          <cell r="O22" t="str">
            <v>Enterprise / Transaction Value</v>
          </cell>
          <cell r="T22">
            <v>15035.58394316</v>
          </cell>
          <cell r="U22">
            <v>220</v>
          </cell>
          <cell r="W22" t="str">
            <v>x</v>
          </cell>
        </row>
        <row r="23">
          <cell r="B23" t="str">
            <v>EV / 2019E Revenues</v>
          </cell>
          <cell r="G23">
            <v>6.0432411347106108</v>
          </cell>
          <cell r="H23">
            <v>2.3671264797200933</v>
          </cell>
          <cell r="O23" t="str">
            <v>EV / 2019E Revenues</v>
          </cell>
          <cell r="T23">
            <v>6.0432411347106108</v>
          </cell>
          <cell r="U23">
            <v>2.6038391276921029</v>
          </cell>
          <cell r="W23" t="str">
            <v>x</v>
          </cell>
        </row>
        <row r="24">
          <cell r="B24" t="str">
            <v>EV / 2020E Revenues</v>
          </cell>
          <cell r="G24">
            <v>5.6952969481666669</v>
          </cell>
          <cell r="H24">
            <v>2.222653971568163</v>
          </cell>
          <cell r="O24" t="str">
            <v>EV / 2020E Revenues</v>
          </cell>
          <cell r="T24">
            <v>5.6952969481666669</v>
          </cell>
          <cell r="U24">
            <v>2.4449193687249791</v>
          </cell>
          <cell r="W24" t="str">
            <v>x</v>
          </cell>
        </row>
        <row r="25">
          <cell r="W25" t="str">
            <v>x</v>
          </cell>
          <cell r="X25" t="str">
            <v>x</v>
          </cell>
        </row>
        <row r="26">
          <cell r="B26" t="str">
            <v>EV / 2019E EBITDA</v>
          </cell>
          <cell r="G26">
            <v>17.163908610913243</v>
          </cell>
          <cell r="H26">
            <v>11.707916887337793</v>
          </cell>
          <cell r="O26" t="str">
            <v>EV / 2019E EBITDA</v>
          </cell>
          <cell r="T26">
            <v>17.163908610913243</v>
          </cell>
          <cell r="U26">
            <v>12.878708576071572</v>
          </cell>
          <cell r="W26" t="str">
            <v>x</v>
          </cell>
        </row>
        <row r="27">
          <cell r="B27" t="str">
            <v>EV / 2020E EBITDA</v>
          </cell>
          <cell r="G27">
            <v>15.956260154048604</v>
          </cell>
          <cell r="H27">
            <v>11.963522702452538</v>
          </cell>
          <cell r="O27" t="str">
            <v>EV / 2020E EBITDA</v>
          </cell>
          <cell r="T27">
            <v>15.956260154048604</v>
          </cell>
          <cell r="U27">
            <v>13.159874972697791</v>
          </cell>
          <cell r="W27" t="str">
            <v>x</v>
          </cell>
        </row>
        <row r="28">
          <cell r="W28" t="str">
            <v>x</v>
          </cell>
          <cell r="X28" t="str">
            <v>x</v>
          </cell>
        </row>
        <row r="29">
          <cell r="B29" t="str">
            <v>Price / 2019E Earnings</v>
          </cell>
          <cell r="G29">
            <v>23.13533834586466</v>
          </cell>
          <cell r="H29" t="str">
            <v>NA</v>
          </cell>
          <cell r="O29" t="str">
            <v>Price / 2019E Earnings</v>
          </cell>
          <cell r="T29">
            <v>23.13533834586466</v>
          </cell>
          <cell r="U29" t="str">
            <v>NA</v>
          </cell>
          <cell r="W29" t="str">
            <v>x</v>
          </cell>
        </row>
        <row r="30">
          <cell r="B30" t="str">
            <v>Price / 2020E Earnings</v>
          </cell>
          <cell r="G30">
            <v>20.670825335892513</v>
          </cell>
          <cell r="H30" t="str">
            <v>NA</v>
          </cell>
          <cell r="O30" t="str">
            <v>Price / 2020E Earnings</v>
          </cell>
          <cell r="T30">
            <v>20.670825335892513</v>
          </cell>
          <cell r="U30" t="str">
            <v>NA</v>
          </cell>
          <cell r="W30" t="str">
            <v>x</v>
          </cell>
        </row>
        <row r="31">
          <cell r="W31" t="str">
            <v>x</v>
          </cell>
          <cell r="X31" t="str">
            <v>x</v>
          </cell>
        </row>
        <row r="32">
          <cell r="B32" t="str">
            <v>Pro Forma Capital Structure (12/31/19)</v>
          </cell>
          <cell r="O32" t="str">
            <v>Pro Forma Capital Structure (12/31/19)</v>
          </cell>
          <cell r="W32" t="str">
            <v>x</v>
          </cell>
        </row>
        <row r="33">
          <cell r="E33" t="str">
            <v>WAT</v>
          </cell>
          <cell r="F33" t="str">
            <v>MM</v>
          </cell>
          <cell r="G33" t="str">
            <v>Adj.</v>
          </cell>
          <cell r="H33" t="str">
            <v>Pro Forma</v>
          </cell>
          <cell r="R33" t="str">
            <v>WAT</v>
          </cell>
          <cell r="S33" t="str">
            <v>MM</v>
          </cell>
          <cell r="T33" t="str">
            <v>Adj.</v>
          </cell>
          <cell r="U33" t="str">
            <v>Pro Forma</v>
          </cell>
          <cell r="W33" t="str">
            <v>x</v>
          </cell>
        </row>
        <row r="34">
          <cell r="B34" t="str">
            <v>Debt</v>
          </cell>
          <cell r="E34">
            <v>2298.6890000000003</v>
          </cell>
          <cell r="F34">
            <v>0</v>
          </cell>
          <cell r="G34">
            <v>212.24489795918367</v>
          </cell>
          <cell r="H34">
            <v>2510.9338979591839</v>
          </cell>
          <cell r="O34" t="str">
            <v>Debt</v>
          </cell>
          <cell r="R34">
            <v>2298.6890000000003</v>
          </cell>
          <cell r="S34">
            <v>0</v>
          </cell>
          <cell r="T34">
            <v>232.65306122448979</v>
          </cell>
          <cell r="U34">
            <v>2531.34206122449</v>
          </cell>
          <cell r="W34" t="str">
            <v>x</v>
          </cell>
        </row>
        <row r="35">
          <cell r="B35" t="str">
            <v>Cash</v>
          </cell>
          <cell r="E35">
            <v>928</v>
          </cell>
          <cell r="F35">
            <v>0</v>
          </cell>
          <cell r="G35">
            <v>0</v>
          </cell>
          <cell r="H35">
            <v>928</v>
          </cell>
          <cell r="O35" t="str">
            <v>Cash</v>
          </cell>
          <cell r="R35">
            <v>928</v>
          </cell>
          <cell r="S35">
            <v>0</v>
          </cell>
          <cell r="T35">
            <v>0</v>
          </cell>
          <cell r="U35">
            <v>928</v>
          </cell>
          <cell r="W35" t="str">
            <v>x</v>
          </cell>
        </row>
        <row r="36">
          <cell r="B36" t="str">
            <v>Net Debt</v>
          </cell>
          <cell r="E36">
            <v>1370.6890000000003</v>
          </cell>
          <cell r="F36">
            <v>0</v>
          </cell>
          <cell r="G36">
            <v>212.24489795918367</v>
          </cell>
          <cell r="H36">
            <v>1582.9338979591839</v>
          </cell>
          <cell r="O36" t="str">
            <v>Net Debt</v>
          </cell>
          <cell r="R36">
            <v>1370.6890000000003</v>
          </cell>
          <cell r="S36">
            <v>0</v>
          </cell>
          <cell r="T36">
            <v>232.65306122448979</v>
          </cell>
          <cell r="U36">
            <v>1603.34206122449</v>
          </cell>
          <cell r="W36" t="str">
            <v>x</v>
          </cell>
        </row>
        <row r="37">
          <cell r="W37" t="str">
            <v>x</v>
          </cell>
          <cell r="X37" t="str">
            <v>x</v>
          </cell>
        </row>
        <row r="38">
          <cell r="B38" t="str">
            <v>LTM EBITDA</v>
          </cell>
          <cell r="E38">
            <v>876</v>
          </cell>
          <cell r="F38">
            <v>17.082458128508037</v>
          </cell>
          <cell r="G38">
            <v>0</v>
          </cell>
          <cell r="H38">
            <v>893.08245812850805</v>
          </cell>
          <cell r="O38" t="str">
            <v>LTM EBITDA</v>
          </cell>
          <cell r="R38">
            <v>876</v>
          </cell>
          <cell r="S38">
            <v>17.082458128508037</v>
          </cell>
          <cell r="T38">
            <v>0</v>
          </cell>
          <cell r="U38">
            <v>893.08245812850805</v>
          </cell>
          <cell r="W38" t="str">
            <v>x</v>
          </cell>
        </row>
        <row r="39">
          <cell r="B39" t="str">
            <v>2020E EBITDA</v>
          </cell>
          <cell r="E39">
            <v>942.30000000000007</v>
          </cell>
          <cell r="F39">
            <v>16.717484053338215</v>
          </cell>
          <cell r="G39">
            <v>0</v>
          </cell>
          <cell r="H39">
            <v>959.01748405333831</v>
          </cell>
          <cell r="O39" t="str">
            <v>2020E EBITDA</v>
          </cell>
          <cell r="R39">
            <v>942.30000000000007</v>
          </cell>
          <cell r="S39">
            <v>16.717484053338215</v>
          </cell>
          <cell r="T39">
            <v>0</v>
          </cell>
          <cell r="U39">
            <v>959.01748405333831</v>
          </cell>
          <cell r="W39" t="str">
            <v>x</v>
          </cell>
        </row>
        <row r="40">
          <cell r="W40" t="str">
            <v>x</v>
          </cell>
          <cell r="X40" t="str">
            <v>x</v>
          </cell>
        </row>
        <row r="41">
          <cell r="B41" t="str">
            <v xml:space="preserve">Total Debt / </v>
          </cell>
          <cell r="O41" t="str">
            <v xml:space="preserve">Total Debt / </v>
          </cell>
          <cell r="W41" t="str">
            <v>x</v>
          </cell>
        </row>
        <row r="42">
          <cell r="B42" t="str">
            <v>LTM EBITDA</v>
          </cell>
          <cell r="E42">
            <v>2.6240742009132423</v>
          </cell>
          <cell r="F42">
            <v>0</v>
          </cell>
          <cell r="H42">
            <v>2.8115364657603417</v>
          </cell>
          <cell r="O42" t="str">
            <v>LTM EBITDA</v>
          </cell>
          <cell r="R42">
            <v>2.6240742009132423</v>
          </cell>
          <cell r="S42">
            <v>0</v>
          </cell>
          <cell r="U42">
            <v>2.8343878420017607</v>
          </cell>
          <cell r="W42" t="str">
            <v>x</v>
          </cell>
        </row>
        <row r="43">
          <cell r="B43" t="str">
            <v>2020E EBITDA</v>
          </cell>
          <cell r="E43">
            <v>2.4394449750610212</v>
          </cell>
          <cell r="F43">
            <v>0</v>
          </cell>
          <cell r="H43">
            <v>2.6182357878884424</v>
          </cell>
          <cell r="O43" t="str">
            <v>2020E EBITDA</v>
          </cell>
          <cell r="R43">
            <v>2.4394449750610212</v>
          </cell>
          <cell r="S43">
            <v>0</v>
          </cell>
          <cell r="U43">
            <v>2.6395160706827139</v>
          </cell>
          <cell r="W43" t="str">
            <v>x</v>
          </cell>
        </row>
        <row r="44">
          <cell r="W44" t="str">
            <v>x</v>
          </cell>
          <cell r="X44" t="str">
            <v>x</v>
          </cell>
        </row>
        <row r="45">
          <cell r="B45" t="str">
            <v xml:space="preserve">Net Debt / </v>
          </cell>
          <cell r="O45" t="str">
            <v xml:space="preserve">Net Debt / </v>
          </cell>
          <cell r="W45" t="str">
            <v>x</v>
          </cell>
        </row>
        <row r="46">
          <cell r="B46" t="str">
            <v>LTM EBITDA</v>
          </cell>
          <cell r="E46">
            <v>1.564713470319635</v>
          </cell>
          <cell r="F46">
            <v>0</v>
          </cell>
          <cell r="H46">
            <v>1.7724386853105241</v>
          </cell>
          <cell r="O46" t="str">
            <v>LTM EBITDA</v>
          </cell>
          <cell r="R46">
            <v>1.564713470319635</v>
          </cell>
          <cell r="S46">
            <v>0</v>
          </cell>
          <cell r="U46">
            <v>1.7952900615519432</v>
          </cell>
          <cell r="W46" t="str">
            <v>x</v>
          </cell>
        </row>
        <row r="47">
          <cell r="B47" t="str">
            <v>2020E EBITDA</v>
          </cell>
          <cell r="E47">
            <v>1.45462060914783</v>
          </cell>
          <cell r="F47">
            <v>0</v>
          </cell>
          <cell r="H47">
            <v>1.6505787686673132</v>
          </cell>
          <cell r="O47" t="str">
            <v>2020E EBITDA</v>
          </cell>
          <cell r="R47">
            <v>1.45462060914783</v>
          </cell>
          <cell r="S47">
            <v>0</v>
          </cell>
          <cell r="U47">
            <v>1.671859051461585</v>
          </cell>
          <cell r="W47" t="str">
            <v>x</v>
          </cell>
        </row>
        <row r="48">
          <cell r="W48" t="str">
            <v>x</v>
          </cell>
          <cell r="X48" t="str">
            <v>x</v>
          </cell>
        </row>
        <row r="49">
          <cell r="B49" t="str">
            <v>WAT Ownership</v>
          </cell>
          <cell r="G49">
            <v>67.59812871145364</v>
          </cell>
          <cell r="H49">
            <v>1</v>
          </cell>
          <cell r="O49" t="str">
            <v>WAT Ownership</v>
          </cell>
          <cell r="T49">
            <v>67.59812871145364</v>
          </cell>
          <cell r="U49">
            <v>1</v>
          </cell>
          <cell r="W49" t="str">
            <v>x</v>
          </cell>
        </row>
        <row r="50">
          <cell r="B50" t="str">
            <v>MM Ownership</v>
          </cell>
          <cell r="G50">
            <v>0</v>
          </cell>
          <cell r="H50">
            <v>0</v>
          </cell>
          <cell r="O50" t="str">
            <v>MM Ownership</v>
          </cell>
          <cell r="T50">
            <v>0</v>
          </cell>
          <cell r="U50">
            <v>0</v>
          </cell>
          <cell r="W50" t="str">
            <v>x</v>
          </cell>
        </row>
        <row r="51">
          <cell r="B51" t="str">
            <v>New Investors</v>
          </cell>
          <cell r="G51">
            <v>0</v>
          </cell>
          <cell r="H51">
            <v>0</v>
          </cell>
          <cell r="O51" t="str">
            <v>New Investors</v>
          </cell>
          <cell r="T51">
            <v>0</v>
          </cell>
          <cell r="U51">
            <v>0</v>
          </cell>
          <cell r="W51" t="str">
            <v>x</v>
          </cell>
        </row>
        <row r="52">
          <cell r="B52" t="str">
            <v>% of Basic Shares Issued</v>
          </cell>
          <cell r="H52">
            <v>0</v>
          </cell>
          <cell r="O52" t="str">
            <v>% of Basic Shares Issued</v>
          </cell>
          <cell r="U52">
            <v>0</v>
          </cell>
          <cell r="W52" t="str">
            <v>x</v>
          </cell>
        </row>
        <row r="53">
          <cell r="A53" t="str">
            <v>x</v>
          </cell>
          <cell r="I53" t="str">
            <v>x</v>
          </cell>
          <cell r="N53" t="str">
            <v>x</v>
          </cell>
          <cell r="V53" t="str">
            <v>x</v>
          </cell>
          <cell r="W53" t="str">
            <v>x</v>
          </cell>
          <cell r="Y53" t="str">
            <v>x</v>
          </cell>
        </row>
        <row r="54">
          <cell r="B54" t="str">
            <v>Sources &amp; Uses (12/31/19)</v>
          </cell>
          <cell r="O54" t="str">
            <v>Sources &amp; Uses (12/31/19)</v>
          </cell>
          <cell r="W54" t="str">
            <v>x</v>
          </cell>
        </row>
        <row r="55">
          <cell r="B55" t="str">
            <v>Sources</v>
          </cell>
          <cell r="G55" t="str">
            <v>Amount</v>
          </cell>
          <cell r="H55" t="str">
            <v>% of Total</v>
          </cell>
          <cell r="O55" t="str">
            <v>Sources</v>
          </cell>
          <cell r="T55" t="str">
            <v>Amount</v>
          </cell>
          <cell r="U55" t="str">
            <v>% of Total</v>
          </cell>
          <cell r="W55" t="str">
            <v>x</v>
          </cell>
        </row>
        <row r="56">
          <cell r="B56" t="str">
            <v>Issuance of Equity to Target</v>
          </cell>
          <cell r="G56">
            <v>0</v>
          </cell>
          <cell r="H56">
            <v>0</v>
          </cell>
          <cell r="O56" t="str">
            <v>Issuance of Equity to Target</v>
          </cell>
          <cell r="T56">
            <v>0</v>
          </cell>
          <cell r="U56">
            <v>0</v>
          </cell>
          <cell r="W56" t="str">
            <v>x</v>
          </cell>
        </row>
        <row r="57">
          <cell r="B57" t="str">
            <v>Issuance of Equity to Public</v>
          </cell>
          <cell r="G57">
            <v>0</v>
          </cell>
          <cell r="H57">
            <v>0</v>
          </cell>
          <cell r="O57" t="str">
            <v>Issuance of Equity to Public</v>
          </cell>
          <cell r="T57">
            <v>0</v>
          </cell>
          <cell r="U57">
            <v>0</v>
          </cell>
          <cell r="W57" t="str">
            <v>x</v>
          </cell>
        </row>
        <row r="58">
          <cell r="B58" t="str">
            <v>Issuance of Debt</v>
          </cell>
          <cell r="G58">
            <v>212.24489795918367</v>
          </cell>
          <cell r="H58">
            <v>1</v>
          </cell>
          <cell r="O58" t="str">
            <v>Issuance of Debt</v>
          </cell>
          <cell r="T58">
            <v>232.65306122448979</v>
          </cell>
          <cell r="U58">
            <v>1</v>
          </cell>
          <cell r="W58" t="str">
            <v>x</v>
          </cell>
        </row>
        <row r="59">
          <cell r="B59" t="str">
            <v>Cash</v>
          </cell>
          <cell r="G59">
            <v>0</v>
          </cell>
          <cell r="H59">
            <v>0</v>
          </cell>
          <cell r="O59" t="str">
            <v>Cash</v>
          </cell>
          <cell r="T59">
            <v>0</v>
          </cell>
          <cell r="U59">
            <v>0</v>
          </cell>
          <cell r="W59" t="str">
            <v>x</v>
          </cell>
        </row>
        <row r="60">
          <cell r="B60" t="str">
            <v>Total Sources</v>
          </cell>
          <cell r="G60">
            <v>212.24489795918367</v>
          </cell>
          <cell r="H60">
            <v>1</v>
          </cell>
          <cell r="J60" t="str">
            <v>Sources</v>
          </cell>
          <cell r="L60">
            <v>212.24489795918367</v>
          </cell>
          <cell r="O60" t="str">
            <v>Total Sources</v>
          </cell>
          <cell r="T60">
            <v>232.65306122448979</v>
          </cell>
          <cell r="U60">
            <v>1</v>
          </cell>
          <cell r="W60" t="str">
            <v>x</v>
          </cell>
        </row>
        <row r="61">
          <cell r="W61" t="str">
            <v>x</v>
          </cell>
          <cell r="X61" t="str">
            <v>x</v>
          </cell>
        </row>
        <row r="62">
          <cell r="B62" t="str">
            <v>Uses</v>
          </cell>
          <cell r="G62" t="str">
            <v>Amount</v>
          </cell>
          <cell r="H62" t="str">
            <v>% of Total</v>
          </cell>
          <cell r="O62" t="str">
            <v>Uses</v>
          </cell>
          <cell r="T62" t="str">
            <v>Amount</v>
          </cell>
          <cell r="U62" t="str">
            <v>% of Total</v>
          </cell>
          <cell r="W62" t="str">
            <v>x</v>
          </cell>
        </row>
        <row r="63">
          <cell r="B63" t="str">
            <v>Purchase of Equity</v>
          </cell>
          <cell r="G63">
            <v>200</v>
          </cell>
          <cell r="H63">
            <v>0.94230769230769229</v>
          </cell>
          <cell r="O63" t="str">
            <v>Purchase of Equity</v>
          </cell>
          <cell r="T63">
            <v>220</v>
          </cell>
          <cell r="U63">
            <v>0.94561403508771935</v>
          </cell>
          <cell r="W63" t="str">
            <v>x</v>
          </cell>
        </row>
        <row r="64">
          <cell r="B64" t="str">
            <v>Debt Refinanced at Target</v>
          </cell>
          <cell r="G64">
            <v>0</v>
          </cell>
          <cell r="H64">
            <v>0</v>
          </cell>
          <cell r="O64" t="str">
            <v>Debt Refinanced at Target</v>
          </cell>
          <cell r="T64">
            <v>0</v>
          </cell>
          <cell r="U64">
            <v>0</v>
          </cell>
          <cell r="W64" t="str">
            <v>x</v>
          </cell>
        </row>
        <row r="65">
          <cell r="B65" t="str">
            <v>Make-Wholes on Convertibles</v>
          </cell>
          <cell r="G65">
            <v>0</v>
          </cell>
          <cell r="H65">
            <v>0</v>
          </cell>
          <cell r="O65" t="str">
            <v>Make-Wholes on Convertibles</v>
          </cell>
          <cell r="T65">
            <v>0</v>
          </cell>
          <cell r="U65">
            <v>0</v>
          </cell>
          <cell r="W65" t="str">
            <v>x</v>
          </cell>
        </row>
        <row r="66">
          <cell r="B66" t="str">
            <v>Debt Financing Fees</v>
          </cell>
          <cell r="G66">
            <v>4.2448979591836737</v>
          </cell>
          <cell r="H66">
            <v>0.02</v>
          </cell>
          <cell r="O66" t="str">
            <v>Debt Financing Fees</v>
          </cell>
          <cell r="T66">
            <v>4.6530612244897958</v>
          </cell>
          <cell r="U66">
            <v>0.02</v>
          </cell>
          <cell r="W66" t="str">
            <v>x</v>
          </cell>
        </row>
        <row r="67">
          <cell r="B67" t="str">
            <v>Transaction Fees</v>
          </cell>
          <cell r="G67">
            <v>8</v>
          </cell>
          <cell r="H67">
            <v>3.7692307692307692E-2</v>
          </cell>
          <cell r="O67" t="str">
            <v>Transaction Fees</v>
          </cell>
          <cell r="T67">
            <v>8</v>
          </cell>
          <cell r="U67">
            <v>3.43859649122807E-2</v>
          </cell>
          <cell r="W67" t="str">
            <v>x</v>
          </cell>
        </row>
        <row r="68">
          <cell r="B68" t="str">
            <v>Cash to Balance Sheet</v>
          </cell>
          <cell r="G68">
            <v>0</v>
          </cell>
          <cell r="H68">
            <v>0</v>
          </cell>
          <cell r="O68" t="str">
            <v>Cash to Balance Sheet</v>
          </cell>
          <cell r="T68">
            <v>0</v>
          </cell>
          <cell r="U68">
            <v>0</v>
          </cell>
          <cell r="W68" t="str">
            <v>x</v>
          </cell>
        </row>
        <row r="69">
          <cell r="B69" t="str">
            <v>Total Uses</v>
          </cell>
          <cell r="G69">
            <v>212.24489795918367</v>
          </cell>
          <cell r="H69">
            <v>1</v>
          </cell>
          <cell r="J69" t="str">
            <v>Uses</v>
          </cell>
          <cell r="L69">
            <v>212.24489795918367</v>
          </cell>
          <cell r="O69" t="str">
            <v>Total Uses</v>
          </cell>
          <cell r="T69">
            <v>232.65306122448979</v>
          </cell>
          <cell r="U69">
            <v>1</v>
          </cell>
          <cell r="W69" t="str">
            <v>x</v>
          </cell>
        </row>
        <row r="70">
          <cell r="W70" t="str">
            <v>x</v>
          </cell>
          <cell r="X70" t="str">
            <v>x</v>
          </cell>
        </row>
        <row r="71">
          <cell r="B71" t="str">
            <v>Cash Accretion / Dilution Analysis</v>
          </cell>
          <cell r="O71" t="str">
            <v>Cash Accretion / Dilution Analysis</v>
          </cell>
          <cell r="W71" t="str">
            <v>x</v>
          </cell>
        </row>
        <row r="72">
          <cell r="F72">
            <v>44196</v>
          </cell>
          <cell r="G72">
            <v>44561</v>
          </cell>
          <cell r="H72">
            <v>44926</v>
          </cell>
          <cell r="S72">
            <v>44196</v>
          </cell>
          <cell r="T72">
            <v>44561</v>
          </cell>
          <cell r="U72">
            <v>44926</v>
          </cell>
          <cell r="W72" t="str">
            <v>x</v>
          </cell>
        </row>
        <row r="73">
          <cell r="B73" t="str">
            <v>WAT Cash EPS</v>
          </cell>
          <cell r="F73">
            <v>10.42</v>
          </cell>
          <cell r="G73">
            <v>11.6</v>
          </cell>
          <cell r="H73">
            <v>12.91</v>
          </cell>
          <cell r="O73" t="str">
            <v>WAT Cash EPS</v>
          </cell>
          <cell r="S73">
            <v>10.42</v>
          </cell>
          <cell r="T73">
            <v>11.6</v>
          </cell>
          <cell r="U73">
            <v>12.91</v>
          </cell>
          <cell r="W73" t="str">
            <v>x</v>
          </cell>
        </row>
        <row r="74">
          <cell r="B74" t="str">
            <v>WAT Average DSO</v>
          </cell>
          <cell r="F74">
            <v>62.408829174664113</v>
          </cell>
          <cell r="G74">
            <v>59.698275862068968</v>
          </cell>
          <cell r="H74">
            <v>57.474825716498835</v>
          </cell>
          <cell r="O74" t="str">
            <v>WAT Average DSO</v>
          </cell>
          <cell r="S74">
            <v>62.408829174664113</v>
          </cell>
          <cell r="T74">
            <v>59.698275862068968</v>
          </cell>
          <cell r="U74">
            <v>57.474825716498835</v>
          </cell>
        </row>
        <row r="75">
          <cell r="B75" t="str">
            <v>WAT Cash Net Income</v>
          </cell>
          <cell r="F75">
            <v>650.30000000000007</v>
          </cell>
          <cell r="G75">
            <v>692.5</v>
          </cell>
          <cell r="H75">
            <v>742</v>
          </cell>
          <cell r="O75" t="str">
            <v>WAT Cash Net Income</v>
          </cell>
          <cell r="S75">
            <v>650.30000000000007</v>
          </cell>
          <cell r="T75">
            <v>692.5</v>
          </cell>
          <cell r="U75">
            <v>742</v>
          </cell>
          <cell r="W75" t="str">
            <v>x</v>
          </cell>
        </row>
        <row r="76">
          <cell r="W76" t="str">
            <v>x</v>
          </cell>
          <cell r="X76" t="str">
            <v>x</v>
          </cell>
        </row>
        <row r="77">
          <cell r="B77" t="str">
            <v>MM EBITA</v>
          </cell>
          <cell r="F77">
            <v>15.707662624766787</v>
          </cell>
          <cell r="G77">
            <v>19.226007124888135</v>
          </cell>
          <cell r="H77">
            <v>22.094118682294734</v>
          </cell>
          <cell r="O77" t="str">
            <v>MM EBITA</v>
          </cell>
          <cell r="S77">
            <v>15.707662624766787</v>
          </cell>
          <cell r="T77">
            <v>19.226007124888135</v>
          </cell>
          <cell r="U77">
            <v>22.094118682294734</v>
          </cell>
          <cell r="W77" t="str">
            <v>x</v>
          </cell>
        </row>
        <row r="78">
          <cell r="B78" t="str">
            <v>MM Other Income</v>
          </cell>
          <cell r="F78">
            <v>0</v>
          </cell>
          <cell r="G78">
            <v>0</v>
          </cell>
          <cell r="H78">
            <v>0</v>
          </cell>
          <cell r="O78" t="str">
            <v>MM Other Income</v>
          </cell>
          <cell r="S78">
            <v>0</v>
          </cell>
          <cell r="T78">
            <v>0</v>
          </cell>
          <cell r="U78">
            <v>0</v>
          </cell>
        </row>
        <row r="79">
          <cell r="B79" t="str">
            <v>Plus: Synergies</v>
          </cell>
          <cell r="F79">
            <v>0</v>
          </cell>
          <cell r="G79">
            <v>0</v>
          </cell>
          <cell r="H79">
            <v>0</v>
          </cell>
          <cell r="O79" t="str">
            <v>Plus: Synergies</v>
          </cell>
          <cell r="S79">
            <v>0</v>
          </cell>
          <cell r="T79">
            <v>0</v>
          </cell>
          <cell r="U79">
            <v>0</v>
          </cell>
          <cell r="W79" t="str">
            <v>x</v>
          </cell>
        </row>
        <row r="80">
          <cell r="B80" t="str">
            <v>Less: Add'l (Foregone) Interest Income</v>
          </cell>
          <cell r="F80">
            <v>0</v>
          </cell>
          <cell r="G80">
            <v>0</v>
          </cell>
          <cell r="H80">
            <v>0</v>
          </cell>
          <cell r="O80" t="str">
            <v>Less: Add'l (Foregone) Interest Income</v>
          </cell>
          <cell r="S80">
            <v>0</v>
          </cell>
          <cell r="T80">
            <v>3.4017233474514797E-15</v>
          </cell>
          <cell r="U80">
            <v>-5.412559289652563E-14</v>
          </cell>
          <cell r="W80" t="str">
            <v>x</v>
          </cell>
        </row>
        <row r="81">
          <cell r="B81" t="str">
            <v>Less: Incremental Interest Expense</v>
          </cell>
          <cell r="F81">
            <v>-8.396316778253631</v>
          </cell>
          <cell r="G81">
            <v>-8.149136760851972</v>
          </cell>
          <cell r="H81">
            <v>-7.7866721593798731</v>
          </cell>
          <cell r="O81" t="str">
            <v>Less: Incremental Interest Expense</v>
          </cell>
          <cell r="S81">
            <v>-9.2265380232722674</v>
          </cell>
          <cell r="T81">
            <v>-9.0076187172200441</v>
          </cell>
          <cell r="U81">
            <v>-8.6743800636938246</v>
          </cell>
          <cell r="W81" t="str">
            <v>x</v>
          </cell>
        </row>
        <row r="82">
          <cell r="B82" t="str">
            <v>Less: Additional Depreciation</v>
          </cell>
          <cell r="F82">
            <v>0</v>
          </cell>
          <cell r="G82">
            <v>0</v>
          </cell>
          <cell r="H82">
            <v>0</v>
          </cell>
          <cell r="O82" t="str">
            <v>Less: Additional Depreciation</v>
          </cell>
          <cell r="S82">
            <v>0</v>
          </cell>
          <cell r="T82">
            <v>0</v>
          </cell>
          <cell r="U82">
            <v>0</v>
          </cell>
          <cell r="W82" t="str">
            <v>x</v>
          </cell>
        </row>
        <row r="83">
          <cell r="B83" t="str">
            <v>Cash Pre Tax Adjustments</v>
          </cell>
          <cell r="F83">
            <v>7.3113458465131558</v>
          </cell>
          <cell r="G83">
            <v>11.076870364036163</v>
          </cell>
          <cell r="H83">
            <v>14.307446522914862</v>
          </cell>
          <cell r="O83" t="str">
            <v>Cash Pre Tax Adjustments</v>
          </cell>
          <cell r="S83">
            <v>6.4811246014945194</v>
          </cell>
          <cell r="T83">
            <v>10.218388407668094</v>
          </cell>
          <cell r="U83">
            <v>13.419738618600856</v>
          </cell>
          <cell r="W83" t="str">
            <v>x</v>
          </cell>
        </row>
        <row r="84">
          <cell r="B84" t="str">
            <v>Tax Impact</v>
          </cell>
          <cell r="F84">
            <v>-1.1148539867614222</v>
          </cell>
          <cell r="G84">
            <v>-1.6937110648373337</v>
          </cell>
          <cell r="H84">
            <v>-2.188582002363689</v>
          </cell>
          <cell r="O84" t="str">
            <v>Tax Impact</v>
          </cell>
          <cell r="S84">
            <v>-0.98825958344175513</v>
          </cell>
          <cell r="T84">
            <v>-1.5624447106526136</v>
          </cell>
          <cell r="U84">
            <v>-2.052791067228898</v>
          </cell>
          <cell r="W84" t="str">
            <v>x</v>
          </cell>
        </row>
        <row r="85">
          <cell r="B85" t="str">
            <v>Tax Rate</v>
          </cell>
          <cell r="F85">
            <v>0.1524827316564577</v>
          </cell>
          <cell r="G85">
            <v>0.1529051987767584</v>
          </cell>
          <cell r="H85">
            <v>0.15296803652968038</v>
          </cell>
          <cell r="O85" t="str">
            <v>Tax Rate</v>
          </cell>
          <cell r="S85">
            <v>0.1524827316564577</v>
          </cell>
          <cell r="T85">
            <v>0.1529051987767584</v>
          </cell>
          <cell r="U85">
            <v>0.15296803652968036</v>
          </cell>
          <cell r="W85" t="str">
            <v>x</v>
          </cell>
        </row>
        <row r="86">
          <cell r="B86" t="str">
            <v>Cash Post-Tax Adjustments</v>
          </cell>
          <cell r="F86">
            <v>6.1964918597517338</v>
          </cell>
          <cell r="G86">
            <v>9.3831592991988284</v>
          </cell>
          <cell r="H86">
            <v>12.118864520551174</v>
          </cell>
          <cell r="O86" t="str">
            <v>Cash Post-Tax Adjustments</v>
          </cell>
          <cell r="S86">
            <v>5.4928650180527647</v>
          </cell>
          <cell r="T86">
            <v>8.6559436970154806</v>
          </cell>
          <cell r="U86">
            <v>11.366947551371958</v>
          </cell>
          <cell r="W86" t="str">
            <v>x</v>
          </cell>
        </row>
        <row r="87">
          <cell r="B87" t="str">
            <v>WAT Cash Net Income</v>
          </cell>
          <cell r="F87">
            <v>650.30000000000007</v>
          </cell>
          <cell r="G87">
            <v>692.5</v>
          </cell>
          <cell r="H87">
            <v>742</v>
          </cell>
          <cell r="O87" t="str">
            <v>WAT Cash Net Income</v>
          </cell>
          <cell r="S87">
            <v>650.30000000000007</v>
          </cell>
          <cell r="T87">
            <v>692.5</v>
          </cell>
          <cell r="U87">
            <v>742</v>
          </cell>
          <cell r="W87" t="str">
            <v>x</v>
          </cell>
        </row>
        <row r="88">
          <cell r="B88" t="str">
            <v>Pro Forma Cash Net Income</v>
          </cell>
          <cell r="F88">
            <v>656.49649185975181</v>
          </cell>
          <cell r="G88">
            <v>701.88315929919884</v>
          </cell>
          <cell r="H88">
            <v>754.11886452055114</v>
          </cell>
          <cell r="O88" t="str">
            <v>Pro Forma Cash Net Income</v>
          </cell>
          <cell r="S88">
            <v>655.79286501805279</v>
          </cell>
          <cell r="T88">
            <v>701.15594369701546</v>
          </cell>
          <cell r="U88">
            <v>753.36694755137194</v>
          </cell>
          <cell r="W88" t="str">
            <v>x</v>
          </cell>
        </row>
        <row r="89">
          <cell r="W89" t="str">
            <v>x</v>
          </cell>
          <cell r="X89" t="str">
            <v>x</v>
          </cell>
        </row>
        <row r="90">
          <cell r="B90" t="str">
            <v>Weighted Average PF Share Count</v>
          </cell>
          <cell r="F90">
            <v>62.408829174664113</v>
          </cell>
          <cell r="G90">
            <v>59.698275862068968</v>
          </cell>
          <cell r="H90">
            <v>57.474825716498835</v>
          </cell>
          <cell r="O90" t="str">
            <v>Weighted Average PF Share Count</v>
          </cell>
          <cell r="S90">
            <v>62.408829174664113</v>
          </cell>
          <cell r="T90">
            <v>59.698275862068968</v>
          </cell>
          <cell r="U90">
            <v>57.474825716498835</v>
          </cell>
          <cell r="W90" t="str">
            <v>x</v>
          </cell>
        </row>
        <row r="91">
          <cell r="W91" t="str">
            <v>x</v>
          </cell>
          <cell r="X91" t="str">
            <v>x</v>
          </cell>
        </row>
        <row r="92">
          <cell r="B92" t="str">
            <v>Pro Forma Cash EPS</v>
          </cell>
          <cell r="F92">
            <v>10.519288705487641</v>
          </cell>
          <cell r="G92">
            <v>11.757176386816905</v>
          </cell>
          <cell r="H92">
            <v>13.120855176496383</v>
          </cell>
          <cell r="J92" t="str">
            <v>PF Cash EPS</v>
          </cell>
          <cell r="K92">
            <v>10.519288705487641</v>
          </cell>
          <cell r="L92">
            <v>11.757176386816905</v>
          </cell>
          <cell r="M92">
            <v>13.120855176496383</v>
          </cell>
          <cell r="O92" t="str">
            <v>Pro Forma Cash EPS</v>
          </cell>
          <cell r="S92">
            <v>10.50801422956806</v>
          </cell>
          <cell r="T92">
            <v>11.744994869148561</v>
          </cell>
          <cell r="U92">
            <v>13.107772631924814</v>
          </cell>
          <cell r="W92" t="str">
            <v>x</v>
          </cell>
        </row>
        <row r="93">
          <cell r="B93" t="str">
            <v>Cash Accretion ($)</v>
          </cell>
          <cell r="F93">
            <v>9.9288705487641238E-2</v>
          </cell>
          <cell r="G93">
            <v>0.15717638681690538</v>
          </cell>
          <cell r="H93">
            <v>0.21085517649638241</v>
          </cell>
          <cell r="O93" t="str">
            <v>Cash Accretion ($)</v>
          </cell>
          <cell r="S93">
            <v>8.8014229568059932E-2</v>
          </cell>
          <cell r="T93">
            <v>0.14499486914856163</v>
          </cell>
          <cell r="U93">
            <v>0.19777263192481342</v>
          </cell>
          <cell r="W93" t="str">
            <v>x</v>
          </cell>
        </row>
        <row r="94">
          <cell r="B94" t="str">
            <v>Cash Accretion (%)</v>
          </cell>
          <cell r="F94">
            <v>9.5286665535164339E-3</v>
          </cell>
          <cell r="G94">
            <v>1.3549688518698739E-2</v>
          </cell>
          <cell r="H94">
            <v>1.6332701510176795E-2</v>
          </cell>
          <cell r="O94" t="str">
            <v>Cash Accretion (%)</v>
          </cell>
          <cell r="S94">
            <v>8.4466631063397253E-3</v>
          </cell>
          <cell r="T94">
            <v>1.2499557685220831E-2</v>
          </cell>
          <cell r="U94">
            <v>1.5319336322603674E-2</v>
          </cell>
          <cell r="W94" t="str">
            <v>x</v>
          </cell>
        </row>
        <row r="95">
          <cell r="W95" t="str">
            <v>x</v>
          </cell>
        </row>
        <row r="96">
          <cell r="A96" t="str">
            <v>x</v>
          </cell>
          <cell r="I96" t="str">
            <v>x</v>
          </cell>
          <cell r="N96" t="str">
            <v>x</v>
          </cell>
          <cell r="V96" t="str">
            <v>x</v>
          </cell>
          <cell r="W96" t="str">
            <v>x</v>
          </cell>
          <cell r="Y96" t="str">
            <v>x</v>
          </cell>
        </row>
        <row r="97">
          <cell r="B97" t="str">
            <v>GAAP Accretion / Dilution Analysis</v>
          </cell>
          <cell r="O97" t="str">
            <v>GAAP Accretion / Dilution Analysis</v>
          </cell>
          <cell r="W97" t="str">
            <v>x</v>
          </cell>
        </row>
        <row r="98">
          <cell r="F98">
            <v>44196</v>
          </cell>
          <cell r="G98">
            <v>44561</v>
          </cell>
          <cell r="H98">
            <v>44926</v>
          </cell>
          <cell r="S98">
            <v>44196</v>
          </cell>
          <cell r="T98">
            <v>44561</v>
          </cell>
          <cell r="U98">
            <v>44926</v>
          </cell>
          <cell r="W98" t="str">
            <v>x</v>
          </cell>
        </row>
        <row r="99">
          <cell r="B99" t="str">
            <v>WAT GAAP EPS</v>
          </cell>
          <cell r="F99">
            <v>10.42</v>
          </cell>
          <cell r="G99">
            <v>11.6</v>
          </cell>
          <cell r="H99">
            <v>12.91</v>
          </cell>
          <cell r="O99" t="str">
            <v>WAT GAAP EPS</v>
          </cell>
          <cell r="S99">
            <v>10.42</v>
          </cell>
          <cell r="T99">
            <v>11.6</v>
          </cell>
          <cell r="U99">
            <v>12.91</v>
          </cell>
          <cell r="W99" t="str">
            <v>x</v>
          </cell>
        </row>
        <row r="100">
          <cell r="B100" t="str">
            <v>WAT Average DSO</v>
          </cell>
          <cell r="F100">
            <v>62.408829174664113</v>
          </cell>
          <cell r="G100">
            <v>59.698275862068968</v>
          </cell>
          <cell r="H100">
            <v>57.474825716498835</v>
          </cell>
          <cell r="O100" t="str">
            <v>WAT Average DSO</v>
          </cell>
          <cell r="S100">
            <v>62.408829174664113</v>
          </cell>
          <cell r="T100">
            <v>59.698275862068968</v>
          </cell>
          <cell r="U100">
            <v>57.474825716498835</v>
          </cell>
          <cell r="W100" t="str">
            <v>x</v>
          </cell>
        </row>
        <row r="101">
          <cell r="B101" t="str">
            <v>WAT GAAP Net Income</v>
          </cell>
          <cell r="F101">
            <v>650.30000000000007</v>
          </cell>
          <cell r="G101">
            <v>692.5</v>
          </cell>
          <cell r="H101">
            <v>742</v>
          </cell>
          <cell r="O101" t="str">
            <v>WAT GAAP Net Income</v>
          </cell>
          <cell r="S101">
            <v>650.30000000000007</v>
          </cell>
          <cell r="T101">
            <v>692.5</v>
          </cell>
          <cell r="U101">
            <v>742</v>
          </cell>
          <cell r="W101" t="str">
            <v>x</v>
          </cell>
        </row>
        <row r="102">
          <cell r="W102" t="str">
            <v>x</v>
          </cell>
          <cell r="X102" t="str">
            <v>x</v>
          </cell>
        </row>
        <row r="103">
          <cell r="B103" t="str">
            <v>MM EBIT</v>
          </cell>
          <cell r="F103">
            <v>15.707662624766787</v>
          </cell>
          <cell r="G103">
            <v>19.226007124888135</v>
          </cell>
          <cell r="H103">
            <v>22.094118682294734</v>
          </cell>
          <cell r="O103" t="str">
            <v>MM EBIT</v>
          </cell>
          <cell r="S103">
            <v>15.707662624766787</v>
          </cell>
          <cell r="T103">
            <v>19.226007124888135</v>
          </cell>
          <cell r="U103">
            <v>22.094118682294734</v>
          </cell>
          <cell r="W103" t="str">
            <v>x</v>
          </cell>
        </row>
        <row r="104">
          <cell r="B104" t="str">
            <v>MM Other Income</v>
          </cell>
          <cell r="F104">
            <v>0</v>
          </cell>
          <cell r="G104">
            <v>0</v>
          </cell>
          <cell r="H104">
            <v>0</v>
          </cell>
          <cell r="O104" t="str">
            <v>MM Other Income</v>
          </cell>
          <cell r="S104">
            <v>0</v>
          </cell>
          <cell r="T104">
            <v>0</v>
          </cell>
          <cell r="U104">
            <v>0</v>
          </cell>
          <cell r="W104" t="str">
            <v>x</v>
          </cell>
        </row>
        <row r="105">
          <cell r="B105" t="str">
            <v>Plus: Synergies</v>
          </cell>
          <cell r="F105">
            <v>0</v>
          </cell>
          <cell r="G105">
            <v>0</v>
          </cell>
          <cell r="H105">
            <v>0</v>
          </cell>
          <cell r="O105" t="str">
            <v>Plus: Synergies</v>
          </cell>
          <cell r="S105">
            <v>0</v>
          </cell>
          <cell r="T105">
            <v>0</v>
          </cell>
          <cell r="U105">
            <v>0</v>
          </cell>
          <cell r="W105" t="str">
            <v>x</v>
          </cell>
        </row>
        <row r="106">
          <cell r="B106" t="str">
            <v>Less: Cost to Achieve Synergies</v>
          </cell>
          <cell r="F106">
            <v>0</v>
          </cell>
          <cell r="G106">
            <v>0</v>
          </cell>
          <cell r="H106">
            <v>0</v>
          </cell>
          <cell r="O106" t="str">
            <v>Less: Cost to Achieve Synergies</v>
          </cell>
          <cell r="S106">
            <v>0</v>
          </cell>
          <cell r="T106">
            <v>0</v>
          </cell>
          <cell r="U106">
            <v>0</v>
          </cell>
          <cell r="W106" t="str">
            <v>x</v>
          </cell>
        </row>
        <row r="107">
          <cell r="B107" t="str">
            <v>Less: Add'l (Foregone) Interest Income</v>
          </cell>
          <cell r="F107">
            <v>0</v>
          </cell>
          <cell r="G107">
            <v>0</v>
          </cell>
          <cell r="H107">
            <v>0</v>
          </cell>
          <cell r="O107" t="str">
            <v>Less: Add'l (Foregone) Interest Income</v>
          </cell>
          <cell r="S107">
            <v>-7.105427357601002E-17</v>
          </cell>
          <cell r="T107">
            <v>3.2862601528904633E-16</v>
          </cell>
          <cell r="U107">
            <v>1.7195134205394424E-14</v>
          </cell>
          <cell r="W107" t="str">
            <v>x</v>
          </cell>
        </row>
        <row r="108">
          <cell r="B108" t="str">
            <v>Less: Incremental Interest Expense</v>
          </cell>
          <cell r="F108">
            <v>-8.396316778253631</v>
          </cell>
          <cell r="G108">
            <v>-8.149136760851972</v>
          </cell>
          <cell r="H108">
            <v>-7.7866721593798731</v>
          </cell>
          <cell r="O108" t="str">
            <v>Less: Incremental Interest Expense</v>
          </cell>
          <cell r="S108">
            <v>-9.2265380232722674</v>
          </cell>
          <cell r="T108">
            <v>-9.007618717220053</v>
          </cell>
          <cell r="U108">
            <v>-8.674380063693782</v>
          </cell>
          <cell r="W108" t="str">
            <v>x</v>
          </cell>
        </row>
        <row r="109">
          <cell r="B109" t="str">
            <v>Less: Additional Depreciation</v>
          </cell>
          <cell r="F109">
            <v>0</v>
          </cell>
          <cell r="G109">
            <v>0</v>
          </cell>
          <cell r="H109">
            <v>0</v>
          </cell>
          <cell r="O109" t="str">
            <v>Less: Additional Depreciation</v>
          </cell>
          <cell r="S109">
            <v>0</v>
          </cell>
          <cell r="T109">
            <v>0</v>
          </cell>
          <cell r="U109">
            <v>0</v>
          </cell>
          <cell r="W109" t="str">
            <v>x</v>
          </cell>
        </row>
        <row r="110">
          <cell r="B110" t="str">
            <v>Less: Additional Amortization</v>
          </cell>
          <cell r="F110">
            <v>-3</v>
          </cell>
          <cell r="G110">
            <v>-3</v>
          </cell>
          <cell r="H110">
            <v>-3</v>
          </cell>
          <cell r="O110" t="str">
            <v>Less: Additional Amortization</v>
          </cell>
          <cell r="S110">
            <v>-3.3</v>
          </cell>
          <cell r="T110">
            <v>-3.3</v>
          </cell>
          <cell r="U110">
            <v>-3.3</v>
          </cell>
          <cell r="W110" t="str">
            <v>x</v>
          </cell>
        </row>
        <row r="111">
          <cell r="B111" t="str">
            <v>Less: Deferred Financing Fees</v>
          </cell>
          <cell r="F111">
            <v>-0.60641399416909625</v>
          </cell>
          <cell r="G111">
            <v>-0.60641399416909625</v>
          </cell>
          <cell r="H111">
            <v>-0.60641399416909625</v>
          </cell>
          <cell r="O111" t="str">
            <v>Less: Deferred Financing Fees</v>
          </cell>
          <cell r="S111">
            <v>-0.66472303206997085</v>
          </cell>
          <cell r="T111">
            <v>-0.66472303206997085</v>
          </cell>
          <cell r="U111">
            <v>-0.66472303206997085</v>
          </cell>
          <cell r="W111" t="str">
            <v>x</v>
          </cell>
        </row>
        <row r="112">
          <cell r="B112" t="str">
            <v>GAAP Pre Tax Adjustments</v>
          </cell>
          <cell r="F112">
            <v>3.7049318523440595</v>
          </cell>
          <cell r="G112">
            <v>7.4704563698670663</v>
          </cell>
          <cell r="H112">
            <v>10.701032528745767</v>
          </cell>
          <cell r="O112" t="str">
            <v>GAAP Pre Tax Adjustments</v>
          </cell>
          <cell r="S112">
            <v>2.5164015694245485</v>
          </cell>
          <cell r="T112">
            <v>6.2536653755981106</v>
          </cell>
          <cell r="U112">
            <v>9.4550155865309993</v>
          </cell>
          <cell r="W112" t="str">
            <v>x</v>
          </cell>
        </row>
        <row r="113">
          <cell r="B113" t="str">
            <v>Tax Impact</v>
          </cell>
          <cell r="F113">
            <v>-0.56493812944644206</v>
          </cell>
          <cell r="G113">
            <v>-1.1422716161876247</v>
          </cell>
          <cell r="H113">
            <v>-1.6369159347624802</v>
          </cell>
          <cell r="O113" t="str">
            <v>Tax Impact</v>
          </cell>
          <cell r="S113">
            <v>-0.38370778525045246</v>
          </cell>
          <cell r="T113">
            <v>-0.95621794733916055</v>
          </cell>
          <cell r="U113">
            <v>-1.4463151696291709</v>
          </cell>
          <cell r="W113" t="str">
            <v>x</v>
          </cell>
        </row>
        <row r="114">
          <cell r="B114" t="str">
            <v>Tax Rate</v>
          </cell>
          <cell r="F114">
            <v>0.1524827316564577</v>
          </cell>
          <cell r="G114">
            <v>0.1529051987767584</v>
          </cell>
          <cell r="H114">
            <v>0.15296803652968036</v>
          </cell>
          <cell r="O114" t="str">
            <v>Tax Rate</v>
          </cell>
          <cell r="S114">
            <v>0.1524827316564577</v>
          </cell>
          <cell r="T114">
            <v>0.1529051987767584</v>
          </cell>
          <cell r="U114">
            <v>0.15296803652968036</v>
          </cell>
          <cell r="W114" t="str">
            <v>x</v>
          </cell>
        </row>
        <row r="115">
          <cell r="B115" t="str">
            <v>GAAP Post-Tax Adjustments</v>
          </cell>
          <cell r="F115">
            <v>3.1399937228976174</v>
          </cell>
          <cell r="G115">
            <v>6.3281847536794418</v>
          </cell>
          <cell r="H115">
            <v>9.064116593983286</v>
          </cell>
          <cell r="O115" t="str">
            <v>GAAP Post-Tax Adjustments</v>
          </cell>
          <cell r="S115">
            <v>2.1326937841740961</v>
          </cell>
          <cell r="T115">
            <v>5.2974474282589501</v>
          </cell>
          <cell r="U115">
            <v>8.0087004169018279</v>
          </cell>
          <cell r="W115" t="str">
            <v>x</v>
          </cell>
        </row>
        <row r="116">
          <cell r="B116" t="str">
            <v>WAT GAAP Net Income</v>
          </cell>
          <cell r="F116">
            <v>650.30000000000007</v>
          </cell>
          <cell r="G116">
            <v>692.5</v>
          </cell>
          <cell r="H116">
            <v>742</v>
          </cell>
          <cell r="O116" t="str">
            <v>WAT GAAP Net Income</v>
          </cell>
          <cell r="S116">
            <v>650.30000000000007</v>
          </cell>
          <cell r="T116">
            <v>692.5</v>
          </cell>
          <cell r="U116">
            <v>742</v>
          </cell>
          <cell r="W116" t="str">
            <v>x</v>
          </cell>
        </row>
        <row r="117">
          <cell r="B117" t="str">
            <v>Pro Forma GAAP Net Income</v>
          </cell>
          <cell r="F117">
            <v>653.43999372289773</v>
          </cell>
          <cell r="G117">
            <v>698.82818475367947</v>
          </cell>
          <cell r="H117">
            <v>751.06411659398327</v>
          </cell>
          <cell r="O117" t="str">
            <v>Pro Forma GAAP Net Income</v>
          </cell>
          <cell r="S117">
            <v>652.43269378417415</v>
          </cell>
          <cell r="T117">
            <v>697.79744742825892</v>
          </cell>
          <cell r="U117">
            <v>750.00870041690177</v>
          </cell>
          <cell r="W117" t="str">
            <v>x</v>
          </cell>
        </row>
        <row r="118">
          <cell r="W118" t="str">
            <v>x</v>
          </cell>
          <cell r="X118" t="str">
            <v>x</v>
          </cell>
        </row>
        <row r="119">
          <cell r="B119" t="str">
            <v>Weighted Average PF Share Count</v>
          </cell>
          <cell r="F119">
            <v>62.408829174664113</v>
          </cell>
          <cell r="G119">
            <v>59.698275862068968</v>
          </cell>
          <cell r="H119">
            <v>57.474825716498835</v>
          </cell>
          <cell r="O119" t="str">
            <v>Weighted Average PF Share Count</v>
          </cell>
          <cell r="S119">
            <v>62.408829174664113</v>
          </cell>
          <cell r="T119">
            <v>59.698275862068968</v>
          </cell>
          <cell r="U119">
            <v>57.474825716498835</v>
          </cell>
          <cell r="W119" t="str">
            <v>x</v>
          </cell>
        </row>
        <row r="120">
          <cell r="W120" t="str">
            <v>x</v>
          </cell>
          <cell r="X120" t="str">
            <v>x</v>
          </cell>
        </row>
        <row r="121">
          <cell r="B121" t="str">
            <v>Pro Forma GAAP EPS</v>
          </cell>
          <cell r="F121">
            <v>10.470313293237881</v>
          </cell>
          <cell r="G121">
            <v>11.706002805982212</v>
          </cell>
          <cell r="H121">
            <v>13.067705856102863</v>
          </cell>
          <cell r="J121" t="str">
            <v>PF GAAP EPS</v>
          </cell>
          <cell r="K121">
            <v>10.470313293237881</v>
          </cell>
          <cell r="L121">
            <v>11.706002805982212</v>
          </cell>
          <cell r="M121">
            <v>13.067705856102863</v>
          </cell>
          <cell r="O121" t="str">
            <v>Pro Forma GAAP EPS</v>
          </cell>
          <cell r="S121">
            <v>10.454172949763331</v>
          </cell>
          <cell r="T121">
            <v>11.688737025513072</v>
          </cell>
          <cell r="U121">
            <v>13.049342752536662</v>
          </cell>
          <cell r="W121" t="str">
            <v>x</v>
          </cell>
        </row>
        <row r="122">
          <cell r="B122" t="str">
            <v>GAAP Accretion ($)</v>
          </cell>
          <cell r="F122">
            <v>5.031329323788114E-2</v>
          </cell>
          <cell r="G122">
            <v>0.10600280598221268</v>
          </cell>
          <cell r="H122">
            <v>0.15770585610286325</v>
          </cell>
          <cell r="O122" t="str">
            <v>GAAP Accretion ($)</v>
          </cell>
          <cell r="S122">
            <v>3.4172949763330962E-2</v>
          </cell>
          <cell r="T122">
            <v>8.8737025513072609E-2</v>
          </cell>
          <cell r="U122">
            <v>0.13934275253666151</v>
          </cell>
          <cell r="W122" t="str">
            <v>x</v>
          </cell>
        </row>
        <row r="123">
          <cell r="B123" t="str">
            <v>GAAP Accretion (%)</v>
          </cell>
          <cell r="F123">
            <v>4.8285310209098984E-3</v>
          </cell>
          <cell r="G123">
            <v>9.1381729295010924E-3</v>
          </cell>
          <cell r="H123">
            <v>1.2215790557928988E-2</v>
          </cell>
          <cell r="O123" t="str">
            <v>GAAP Accretion (%)</v>
          </cell>
          <cell r="S123">
            <v>3.2795537200893438E-3</v>
          </cell>
          <cell r="T123">
            <v>7.649743578713156E-3</v>
          </cell>
          <cell r="U123">
            <v>1.0793396788277421E-2</v>
          </cell>
          <cell r="W123" t="str">
            <v>x</v>
          </cell>
        </row>
        <row r="124">
          <cell r="W124" t="str">
            <v>x</v>
          </cell>
        </row>
        <row r="125">
          <cell r="A125" t="str">
            <v>x</v>
          </cell>
          <cell r="I125" t="str">
            <v>x</v>
          </cell>
          <cell r="N125" t="str">
            <v>x</v>
          </cell>
          <cell r="V125" t="str">
            <v>x</v>
          </cell>
          <cell r="Y125" t="str">
            <v>x</v>
          </cell>
        </row>
      </sheetData>
      <sheetData sheetId="57">
        <row r="1">
          <cell r="A1" t="str">
            <v>x</v>
          </cell>
          <cell r="O1" t="str">
            <v>x</v>
          </cell>
          <cell r="AA1" t="str">
            <v>x</v>
          </cell>
          <cell r="AP1" t="str">
            <v>x</v>
          </cell>
        </row>
        <row r="2">
          <cell r="B2" t="str">
            <v>Project Redbreast</v>
          </cell>
        </row>
        <row r="3">
          <cell r="B3" t="str">
            <v>FSP Output</v>
          </cell>
          <cell r="N3" t="str">
            <v>Strictly Private &amp; Confidential</v>
          </cell>
        </row>
        <row r="4">
          <cell r="A4" t="str">
            <v>x</v>
          </cell>
          <cell r="O4" t="str">
            <v>x</v>
          </cell>
        </row>
        <row r="5">
          <cell r="B5" t="str">
            <v>Reference</v>
          </cell>
          <cell r="K5" t="str">
            <v>Notes</v>
          </cell>
        </row>
        <row r="6">
          <cell r="B6" t="str">
            <v>Ticker</v>
          </cell>
          <cell r="D6" t="str">
            <v>WAT</v>
          </cell>
          <cell r="K6" t="str">
            <v>Adjust secondary axis to match primary axis</v>
          </cell>
        </row>
        <row r="7">
          <cell r="B7" t="str">
            <v>Start</v>
          </cell>
          <cell r="D7">
            <v>43753</v>
          </cell>
          <cell r="K7" t="str">
            <v>for Min / Max</v>
          </cell>
        </row>
        <row r="8">
          <cell r="B8" t="str">
            <v>Last Fiscal Year</v>
          </cell>
          <cell r="D8">
            <v>43465</v>
          </cell>
        </row>
        <row r="9">
          <cell r="B9" t="str">
            <v>Currency</v>
          </cell>
          <cell r="D9" t="str">
            <v>USD</v>
          </cell>
        </row>
        <row r="10">
          <cell r="B10" t="str">
            <v>Months Before</v>
          </cell>
          <cell r="D10">
            <v>24</v>
          </cell>
        </row>
        <row r="11">
          <cell r="B11" t="str">
            <v>End</v>
          </cell>
          <cell r="D11">
            <v>42735</v>
          </cell>
        </row>
        <row r="12">
          <cell r="B12" t="str">
            <v>Output Chart</v>
          </cell>
          <cell r="D12" t="str">
            <v>Future Value</v>
          </cell>
        </row>
        <row r="13">
          <cell r="B13" t="str">
            <v>Table Output</v>
          </cell>
          <cell r="D13" t="str">
            <v>Present Value</v>
          </cell>
          <cell r="AP13" t="str">
            <v>x</v>
          </cell>
        </row>
        <row r="14">
          <cell r="B14" t="str">
            <v>Cost of Equity</v>
          </cell>
          <cell r="D14">
            <v>0.09</v>
          </cell>
        </row>
        <row r="15">
          <cell r="B15" t="str">
            <v>Standalone Cost of Equity</v>
          </cell>
          <cell r="D15">
            <v>9.5000000000000001E-2</v>
          </cell>
        </row>
        <row r="16">
          <cell r="A16" t="str">
            <v>x</v>
          </cell>
          <cell r="O16" t="str">
            <v>x</v>
          </cell>
        </row>
        <row r="17">
          <cell r="B17" t="str">
            <v>Standalone Data Input</v>
          </cell>
        </row>
        <row r="18">
          <cell r="E18">
            <v>1</v>
          </cell>
          <cell r="F18">
            <v>2</v>
          </cell>
          <cell r="G18">
            <v>3</v>
          </cell>
          <cell r="H18">
            <v>4</v>
          </cell>
          <cell r="I18">
            <v>5</v>
          </cell>
          <cell r="J18">
            <v>6</v>
          </cell>
          <cell r="K18">
            <v>7</v>
          </cell>
          <cell r="L18" t="str">
            <v>Label</v>
          </cell>
        </row>
        <row r="19">
          <cell r="E19">
            <v>43753</v>
          </cell>
          <cell r="F19">
            <v>43830</v>
          </cell>
          <cell r="G19">
            <v>44196</v>
          </cell>
          <cell r="H19">
            <v>44561</v>
          </cell>
          <cell r="I19">
            <v>44926</v>
          </cell>
          <cell r="J19">
            <v>45291</v>
          </cell>
          <cell r="K19">
            <v>45657</v>
          </cell>
        </row>
        <row r="20">
          <cell r="D20" t="str">
            <v>Discount:</v>
          </cell>
          <cell r="E20">
            <v>1</v>
          </cell>
          <cell r="F20">
            <v>0.98198430606651865</v>
          </cell>
          <cell r="G20">
            <v>0.90069035203817649</v>
          </cell>
          <cell r="H20">
            <v>0.82632142388823515</v>
          </cell>
          <cell r="I20">
            <v>0.75809304943874789</v>
          </cell>
          <cell r="J20">
            <v>0.69549821049426408</v>
          </cell>
          <cell r="K20">
            <v>0.63792111969818655</v>
          </cell>
        </row>
        <row r="21">
          <cell r="D21" t="str">
            <v>Standalone Disc:</v>
          </cell>
          <cell r="E21">
            <v>1</v>
          </cell>
          <cell r="F21">
            <v>0.9810366688942318</v>
          </cell>
          <cell r="G21">
            <v>0.89570116183391246</v>
          </cell>
          <cell r="H21">
            <v>0.81799192861544523</v>
          </cell>
          <cell r="I21">
            <v>0.74702459234287244</v>
          </cell>
          <cell r="J21">
            <v>0.68221423958253191</v>
          </cell>
          <cell r="K21">
            <v>0.62287181140992898</v>
          </cell>
        </row>
        <row r="22">
          <cell r="B22" t="str">
            <v>Mutliple</v>
          </cell>
          <cell r="C22" t="str">
            <v>Line Name</v>
          </cell>
          <cell r="D22" t="str">
            <v>Metric</v>
          </cell>
          <cell r="E22">
            <v>43753</v>
          </cell>
          <cell r="F22">
            <v>43830</v>
          </cell>
          <cell r="G22">
            <v>44196</v>
          </cell>
          <cell r="H22">
            <v>44561</v>
          </cell>
          <cell r="I22">
            <v>44926</v>
          </cell>
          <cell r="J22">
            <v>45291</v>
          </cell>
          <cell r="K22">
            <v>45657</v>
          </cell>
          <cell r="L22" t="str">
            <v>Label</v>
          </cell>
          <cell r="M22" t="str">
            <v>Text Format</v>
          </cell>
        </row>
        <row r="23">
          <cell r="D23" t="str">
            <v>EPS</v>
          </cell>
          <cell r="F23">
            <v>10.040817097228896</v>
          </cell>
          <cell r="G23">
            <v>10.97664884945115</v>
          </cell>
          <cell r="H23">
            <v>11.837608517981254</v>
          </cell>
          <cell r="I23">
            <v>12.660256765712987</v>
          </cell>
          <cell r="J23">
            <v>13.531644958667131</v>
          </cell>
          <cell r="K23">
            <v>14.413802901210371</v>
          </cell>
        </row>
        <row r="24">
          <cell r="B24" t="str">
            <v>EPS</v>
          </cell>
          <cell r="C24" t="str">
            <v>Street</v>
          </cell>
          <cell r="D24" t="str">
            <v>Applied Multiple</v>
          </cell>
          <cell r="E24">
            <v>21.881994539632139</v>
          </cell>
          <cell r="F24">
            <v>21.881994539632139</v>
          </cell>
          <cell r="G24">
            <v>21.881994539632139</v>
          </cell>
          <cell r="H24">
            <v>21.881994539632139</v>
          </cell>
          <cell r="I24">
            <v>21.881994539632139</v>
          </cell>
          <cell r="J24">
            <v>21.881994539632139</v>
          </cell>
          <cell r="K24">
            <v>21.881994539632139</v>
          </cell>
        </row>
        <row r="25">
          <cell r="B25" t="str">
            <v>Active</v>
          </cell>
          <cell r="C25">
            <v>8</v>
          </cell>
          <cell r="D25" t="str">
            <v>Future Value</v>
          </cell>
          <cell r="E25" t="e">
            <v>#NUM!</v>
          </cell>
          <cell r="F25">
            <v>219.71310489500772</v>
          </cell>
          <cell r="G25">
            <v>240.19097018714947</v>
          </cell>
          <cell r="H25">
            <v>259.03048495276869</v>
          </cell>
          <cell r="I25">
            <v>277.03166941767239</v>
          </cell>
          <cell r="J25">
            <v>296.09938109779495</v>
          </cell>
          <cell r="K25">
            <v>315.40275637961923</v>
          </cell>
          <cell r="L25" t="str">
            <v>$296.10 (21.88x)</v>
          </cell>
          <cell r="M25" t="str">
            <v>0.00x</v>
          </cell>
        </row>
        <row r="26">
          <cell r="D26" t="str">
            <v>Present Value</v>
          </cell>
          <cell r="E26" t="e">
            <v>#NUM!</v>
          </cell>
          <cell r="F26">
            <v>215.54661253860732</v>
          </cell>
          <cell r="G26">
            <v>215.13933105864442</v>
          </cell>
          <cell r="H26">
            <v>211.88484595670931</v>
          </cell>
          <cell r="I26">
            <v>206.94946991280213</v>
          </cell>
          <cell r="J26">
            <v>202.00321411649051</v>
          </cell>
          <cell r="K26">
            <v>196.45548618985796</v>
          </cell>
          <cell r="L26" t="str">
            <v>$202.00 (21.88x)</v>
          </cell>
          <cell r="M26" t="str">
            <v>0.00x</v>
          </cell>
        </row>
        <row r="27">
          <cell r="B27" t="str">
            <v>Chart Output</v>
          </cell>
          <cell r="D27" t="str">
            <v>Future Value</v>
          </cell>
          <cell r="E27" t="e">
            <v>#NUM!</v>
          </cell>
          <cell r="F27">
            <v>219.71310489500772</v>
          </cell>
          <cell r="G27">
            <v>240.19097018714947</v>
          </cell>
          <cell r="H27">
            <v>259.03048495276869</v>
          </cell>
          <cell r="I27">
            <v>277.03166941767239</v>
          </cell>
          <cell r="J27">
            <v>296.09938109779495</v>
          </cell>
          <cell r="K27">
            <v>315.40275637961923</v>
          </cell>
          <cell r="L27" t="str">
            <v>$296.10 (21.88x)</v>
          </cell>
        </row>
        <row r="28">
          <cell r="B28" t="str">
            <v>Table Output</v>
          </cell>
          <cell r="D28" t="str">
            <v>Present Value</v>
          </cell>
          <cell r="E28" t="e">
            <v>#NUM!</v>
          </cell>
          <cell r="F28">
            <v>215.54661253860732</v>
          </cell>
          <cell r="G28">
            <v>215.13933105864442</v>
          </cell>
          <cell r="H28">
            <v>211.88484595670931</v>
          </cell>
          <cell r="I28">
            <v>206.94946991280213</v>
          </cell>
          <cell r="J28">
            <v>202.00321411649051</v>
          </cell>
          <cell r="K28">
            <v>196.45548618985796</v>
          </cell>
          <cell r="L28" t="str">
            <v>$202.00 (21.88x)</v>
          </cell>
        </row>
        <row r="30">
          <cell r="D30" t="str">
            <v>EPS</v>
          </cell>
          <cell r="F30">
            <v>10.42</v>
          </cell>
          <cell r="G30">
            <v>11.6</v>
          </cell>
          <cell r="H30">
            <v>12.91</v>
          </cell>
          <cell r="I30">
            <v>14.33</v>
          </cell>
          <cell r="J30">
            <v>16.059999999999999</v>
          </cell>
          <cell r="K30">
            <v>17.55987137659832</v>
          </cell>
        </row>
        <row r="31">
          <cell r="B31" t="str">
            <v>Price /
NTM EPS</v>
          </cell>
          <cell r="C31" t="str">
            <v>Mgmt (Organic)</v>
          </cell>
          <cell r="D31" t="str">
            <v>Applied Multiple</v>
          </cell>
          <cell r="E31">
            <v>21.881994539632139</v>
          </cell>
          <cell r="F31">
            <v>21.881994539632139</v>
          </cell>
          <cell r="G31">
            <v>21.881994539632139</v>
          </cell>
          <cell r="H31">
            <v>21.881994539632139</v>
          </cell>
          <cell r="I31">
            <v>21.881994539632139</v>
          </cell>
          <cell r="J31">
            <v>21.881994539632139</v>
          </cell>
          <cell r="K31">
            <v>21.881994539632139</v>
          </cell>
        </row>
        <row r="32">
          <cell r="B32" t="str">
            <v>Target</v>
          </cell>
          <cell r="C32" t="str">
            <v>[]</v>
          </cell>
          <cell r="D32" t="str">
            <v>Future Value</v>
          </cell>
          <cell r="E32" t="e">
            <v>#NUM!</v>
          </cell>
          <cell r="F32">
            <v>228.01038310296687</v>
          </cell>
          <cell r="G32">
            <v>253.83113665973281</v>
          </cell>
          <cell r="H32">
            <v>282.49654950665092</v>
          </cell>
          <cell r="I32">
            <v>313.56898175292855</v>
          </cell>
          <cell r="J32">
            <v>351.42483230649214</v>
          </cell>
          <cell r="K32">
            <v>384.24500957936715</v>
          </cell>
          <cell r="L32" t="str">
            <v>$351.42 (21.88x)</v>
          </cell>
          <cell r="M32" t="str">
            <v>0.00x</v>
          </cell>
        </row>
        <row r="33">
          <cell r="B33" t="str">
            <v>Active</v>
          </cell>
          <cell r="C33" t="e">
            <v>#VALUE!</v>
          </cell>
          <cell r="D33" t="str">
            <v>Present Value</v>
          </cell>
          <cell r="E33" t="e">
            <v>#NUM!</v>
          </cell>
          <cell r="F33">
            <v>223.68654671263226</v>
          </cell>
          <cell r="G33">
            <v>227.35684401574528</v>
          </cell>
          <cell r="H33">
            <v>231.079897358154</v>
          </cell>
          <cell r="I33">
            <v>234.24374076535105</v>
          </cell>
          <cell r="J33">
            <v>239.74702474239231</v>
          </cell>
          <cell r="K33">
            <v>239.33538514192594</v>
          </cell>
          <cell r="L33" t="str">
            <v>$239.75 (21.88x)</v>
          </cell>
          <cell r="M33" t="str">
            <v>0.00x</v>
          </cell>
        </row>
        <row r="34">
          <cell r="B34" t="str">
            <v>Chart Output</v>
          </cell>
          <cell r="D34" t="str">
            <v>Future Value</v>
          </cell>
          <cell r="E34" t="e">
            <v>#NUM!</v>
          </cell>
          <cell r="F34">
            <v>228.01038310296687</v>
          </cell>
          <cell r="G34">
            <v>253.83113665973281</v>
          </cell>
          <cell r="H34">
            <v>282.49654950665092</v>
          </cell>
          <cell r="I34">
            <v>313.56898175292855</v>
          </cell>
          <cell r="J34">
            <v>351.42483230649214</v>
          </cell>
          <cell r="K34">
            <v>384.24500957936715</v>
          </cell>
          <cell r="L34" t="str">
            <v>$351.42 (21.88x)</v>
          </cell>
        </row>
        <row r="35">
          <cell r="B35" t="str">
            <v>Table Output</v>
          </cell>
          <cell r="D35" t="str">
            <v>Present Value</v>
          </cell>
          <cell r="E35" t="e">
            <v>#NUM!</v>
          </cell>
          <cell r="F35">
            <v>223.68654671263226</v>
          </cell>
          <cell r="G35">
            <v>227.35684401574528</v>
          </cell>
          <cell r="H35">
            <v>231.079897358154</v>
          </cell>
          <cell r="I35">
            <v>234.24374076535105</v>
          </cell>
          <cell r="J35">
            <v>239.74702474239231</v>
          </cell>
          <cell r="K35">
            <v>239.33538514192594</v>
          </cell>
          <cell r="L35" t="str">
            <v>$239.75 (21.88x)</v>
          </cell>
        </row>
        <row r="37">
          <cell r="D37" t="str">
            <v>EPS</v>
          </cell>
          <cell r="F37">
            <v>10.33</v>
          </cell>
          <cell r="G37">
            <v>11.5</v>
          </cell>
          <cell r="H37">
            <v>12.98</v>
          </cell>
          <cell r="I37">
            <v>14.760000000000002</v>
          </cell>
          <cell r="J37">
            <v>16.87</v>
          </cell>
          <cell r="K37">
            <v>18.430449364092993</v>
          </cell>
        </row>
        <row r="38">
          <cell r="B38" t="str">
            <v>EPS</v>
          </cell>
          <cell r="C38" t="str">
            <v>Mgmt (Incl. M&amp;A)</v>
          </cell>
          <cell r="D38" t="str">
            <v>Applied Multiple</v>
          </cell>
          <cell r="E38">
            <v>21.881994539632139</v>
          </cell>
          <cell r="F38">
            <v>21.881994539632139</v>
          </cell>
          <cell r="G38">
            <v>21.881994539632139</v>
          </cell>
          <cell r="H38">
            <v>21.881994539632139</v>
          </cell>
          <cell r="I38">
            <v>21.881994539632139</v>
          </cell>
          <cell r="J38">
            <v>21.881994539632139</v>
          </cell>
          <cell r="K38">
            <v>21.881994539632139</v>
          </cell>
        </row>
        <row r="39">
          <cell r="B39" t="str">
            <v>Target</v>
          </cell>
          <cell r="C39" t="str">
            <v>[]</v>
          </cell>
          <cell r="D39" t="str">
            <v>Future Value</v>
          </cell>
          <cell r="E39" t="e">
            <v>#NUM!</v>
          </cell>
          <cell r="F39">
            <v>226.0410035944</v>
          </cell>
          <cell r="G39">
            <v>251.64293720576958</v>
          </cell>
          <cell r="H39">
            <v>284.02828912442516</v>
          </cell>
          <cell r="I39">
            <v>322.9782394049704</v>
          </cell>
          <cell r="J39">
            <v>369.14924788359423</v>
          </cell>
          <cell r="K39">
            <v>403.2949923480495</v>
          </cell>
          <cell r="L39" t="str">
            <v>$369.15 (21.88x)</v>
          </cell>
          <cell r="M39" t="str">
            <v>0.00x</v>
          </cell>
        </row>
        <row r="40">
          <cell r="B40" t="str">
            <v>Active</v>
          </cell>
          <cell r="C40" t="e">
            <v>#VALUE!</v>
          </cell>
          <cell r="D40" t="str">
            <v>Present Value</v>
          </cell>
          <cell r="E40" t="e">
            <v>#NUM!</v>
          </cell>
          <cell r="F40">
            <v>221.75451319975926</v>
          </cell>
          <cell r="G40">
            <v>225.39687122250609</v>
          </cell>
          <cell r="H40">
            <v>232.33284800223382</v>
          </cell>
          <cell r="I40">
            <v>241.27268762711668</v>
          </cell>
          <cell r="J40">
            <v>251.83887343736981</v>
          </cell>
          <cell r="K40">
            <v>251.20108241638303</v>
          </cell>
          <cell r="L40" t="str">
            <v>$251.84 (21.88x)</v>
          </cell>
          <cell r="M40" t="str">
            <v>0.00x</v>
          </cell>
        </row>
        <row r="41">
          <cell r="B41" t="str">
            <v>Chart Output</v>
          </cell>
          <cell r="D41" t="str">
            <v>Future Value</v>
          </cell>
          <cell r="E41" t="e">
            <v>#NUM!</v>
          </cell>
          <cell r="F41">
            <v>226.0410035944</v>
          </cell>
          <cell r="G41">
            <v>251.64293720576958</v>
          </cell>
          <cell r="H41">
            <v>284.02828912442516</v>
          </cell>
          <cell r="I41">
            <v>322.9782394049704</v>
          </cell>
          <cell r="J41">
            <v>369.14924788359423</v>
          </cell>
          <cell r="K41">
            <v>403.2949923480495</v>
          </cell>
          <cell r="L41" t="str">
            <v>$369.15 (21.88x)</v>
          </cell>
        </row>
        <row r="42">
          <cell r="B42" t="str">
            <v>Table Output</v>
          </cell>
          <cell r="D42" t="str">
            <v>Present Value</v>
          </cell>
          <cell r="E42" t="e">
            <v>#NUM!</v>
          </cell>
          <cell r="F42">
            <v>221.75451319975926</v>
          </cell>
          <cell r="G42">
            <v>225.39687122250609</v>
          </cell>
          <cell r="H42">
            <v>232.33284800223382</v>
          </cell>
          <cell r="I42">
            <v>241.27268762711668</v>
          </cell>
          <cell r="J42">
            <v>251.83887343736981</v>
          </cell>
          <cell r="K42">
            <v>251.20108241638303</v>
          </cell>
          <cell r="L42" t="str">
            <v>$251.84 (21.88x)</v>
          </cell>
        </row>
        <row r="43">
          <cell r="A43" t="str">
            <v>x</v>
          </cell>
          <cell r="O43" t="str">
            <v>x</v>
          </cell>
        </row>
        <row r="44">
          <cell r="B44" t="str">
            <v>Pro Forma Data Input</v>
          </cell>
        </row>
        <row r="46">
          <cell r="B46" t="str">
            <v>EPS</v>
          </cell>
          <cell r="C46" t="str">
            <v>[]</v>
          </cell>
          <cell r="D46" t="str">
            <v>Applied Multiple</v>
          </cell>
          <cell r="E46">
            <v>21.177106775328276</v>
          </cell>
          <cell r="F46">
            <v>21.177106775328276</v>
          </cell>
          <cell r="G46">
            <v>21.177106775328276</v>
          </cell>
          <cell r="H46">
            <v>21.177106775328276</v>
          </cell>
          <cell r="I46">
            <v>21.177106775328276</v>
          </cell>
          <cell r="J46">
            <v>21.177106775328276</v>
          </cell>
          <cell r="K46">
            <v>21.177106775328276</v>
          </cell>
        </row>
        <row r="47">
          <cell r="B47" t="str">
            <v>Active</v>
          </cell>
          <cell r="C47">
            <v>8</v>
          </cell>
          <cell r="D47" t="str">
            <v>Future Value</v>
          </cell>
          <cell r="E47" t="e">
            <v>#NUM!</v>
          </cell>
          <cell r="F47">
            <v>222.52429046384563</v>
          </cell>
          <cell r="G47">
            <v>248.59354831120979</v>
          </cell>
          <cell r="H47">
            <v>277.33182949350726</v>
          </cell>
          <cell r="I47">
            <v>308.53051226951629</v>
          </cell>
          <cell r="J47">
            <v>346.41785959897692</v>
          </cell>
          <cell r="K47">
            <v>379.45562026671058</v>
          </cell>
          <cell r="L47" t="str">
            <v>$346.42 (21.18x)</v>
          </cell>
          <cell r="M47" t="str">
            <v>0.00x</v>
          </cell>
        </row>
        <row r="48">
          <cell r="D48" t="str">
            <v>Present Value</v>
          </cell>
          <cell r="E48" t="e">
            <v>#NUM!</v>
          </cell>
          <cell r="F48">
            <v>218.51536095408389</v>
          </cell>
          <cell r="G48">
            <v>223.90581054284297</v>
          </cell>
          <cell r="H48">
            <v>229.16523223660417</v>
          </cell>
          <cell r="I48">
            <v>233.89483689129662</v>
          </cell>
          <cell r="J48">
            <v>240.93300143434166</v>
          </cell>
          <cell r="K48">
            <v>242.06275415630989</v>
          </cell>
          <cell r="L48" t="str">
            <v>$240.93 (21.18x)</v>
          </cell>
          <cell r="M48" t="str">
            <v>0.00x</v>
          </cell>
        </row>
        <row r="50">
          <cell r="B50" t="str">
            <v>[]</v>
          </cell>
          <cell r="C50" t="str">
            <v>[]</v>
          </cell>
          <cell r="D50" t="str">
            <v>Applied Multiple</v>
          </cell>
          <cell r="E50" t="e">
            <v>#VALUE!</v>
          </cell>
          <cell r="F50" t="e">
            <v>#VALUE!</v>
          </cell>
          <cell r="G50" t="e">
            <v>#VALUE!</v>
          </cell>
          <cell r="H50" t="e">
            <v>#VALUE!</v>
          </cell>
          <cell r="I50" t="e">
            <v>#VALUE!</v>
          </cell>
          <cell r="J50" t="e">
            <v>#VALUE!</v>
          </cell>
          <cell r="K50" t="e">
            <v>#VALUE!</v>
          </cell>
        </row>
        <row r="51">
          <cell r="B51" t="str">
            <v>Target</v>
          </cell>
          <cell r="C51" t="str">
            <v>[]</v>
          </cell>
          <cell r="D51" t="str">
            <v>Future Value</v>
          </cell>
          <cell r="E51" t="e">
            <v>#VALUE!</v>
          </cell>
          <cell r="F51" t="e">
            <v>#VALUE!</v>
          </cell>
          <cell r="G51" t="e">
            <v>#VALUE!</v>
          </cell>
          <cell r="H51" t="e">
            <v>#VALUE!</v>
          </cell>
          <cell r="I51" t="e">
            <v>#VALUE!</v>
          </cell>
          <cell r="J51" t="e">
            <v>#VALUE!</v>
          </cell>
          <cell r="K51" t="e">
            <v>#VALUE!</v>
          </cell>
          <cell r="L51" t="e">
            <v>#VALUE!</v>
          </cell>
          <cell r="M51" t="str">
            <v>0.0x</v>
          </cell>
        </row>
        <row r="52">
          <cell r="B52" t="str">
            <v>Active</v>
          </cell>
          <cell r="C52" t="e">
            <v>#VALUE!</v>
          </cell>
          <cell r="D52" t="str">
            <v>Present Value</v>
          </cell>
          <cell r="E52" t="e">
            <v>#VALUE!</v>
          </cell>
          <cell r="F52" t="e">
            <v>#VALUE!</v>
          </cell>
          <cell r="G52" t="e">
            <v>#VALUE!</v>
          </cell>
          <cell r="H52" t="e">
            <v>#VALUE!</v>
          </cell>
          <cell r="I52" t="e">
            <v>#VALUE!</v>
          </cell>
          <cell r="J52" t="e">
            <v>#VALUE!</v>
          </cell>
          <cell r="K52" t="e">
            <v>#VALUE!</v>
          </cell>
          <cell r="L52" t="e">
            <v>#VALUE!</v>
          </cell>
          <cell r="M52" t="str">
            <v>0.0x</v>
          </cell>
        </row>
        <row r="53">
          <cell r="B53" t="str">
            <v>Chart Output</v>
          </cell>
          <cell r="D53" t="str">
            <v>Future Value</v>
          </cell>
          <cell r="E53" t="e">
            <v>#VALUE!</v>
          </cell>
          <cell r="F53" t="e">
            <v>#VALUE!</v>
          </cell>
          <cell r="G53" t="e">
            <v>#VALUE!</v>
          </cell>
          <cell r="H53" t="e">
            <v>#VALUE!</v>
          </cell>
          <cell r="I53" t="e">
            <v>#VALUE!</v>
          </cell>
          <cell r="J53" t="e">
            <v>#VALUE!</v>
          </cell>
          <cell r="K53" t="e">
            <v>#VALUE!</v>
          </cell>
          <cell r="L53" t="e">
            <v>#VALUE!</v>
          </cell>
        </row>
        <row r="54">
          <cell r="B54" t="str">
            <v>Table Output</v>
          </cell>
          <cell r="D54" t="str">
            <v>Present Value</v>
          </cell>
          <cell r="E54" t="e">
            <v>#VALUE!</v>
          </cell>
          <cell r="F54" t="e">
            <v>#VALUE!</v>
          </cell>
          <cell r="G54" t="e">
            <v>#VALUE!</v>
          </cell>
          <cell r="H54" t="e">
            <v>#VALUE!</v>
          </cell>
          <cell r="I54" t="e">
            <v>#VALUE!</v>
          </cell>
          <cell r="J54" t="e">
            <v>#VALUE!</v>
          </cell>
          <cell r="K54" t="e">
            <v>#VALUE!</v>
          </cell>
          <cell r="L54" t="e">
            <v>#VALUE!</v>
          </cell>
        </row>
        <row r="56">
          <cell r="B56" t="str">
            <v>[]</v>
          </cell>
          <cell r="C56" t="str">
            <v>[]</v>
          </cell>
          <cell r="D56" t="str">
            <v>Applied Multiple</v>
          </cell>
          <cell r="E56" t="e">
            <v>#VALUE!</v>
          </cell>
          <cell r="F56" t="e">
            <v>#VALUE!</v>
          </cell>
          <cell r="G56" t="e">
            <v>#VALUE!</v>
          </cell>
          <cell r="H56" t="e">
            <v>#VALUE!</v>
          </cell>
          <cell r="I56" t="e">
            <v>#VALUE!</v>
          </cell>
          <cell r="J56" t="e">
            <v>#VALUE!</v>
          </cell>
          <cell r="K56" t="e">
            <v>#VALUE!</v>
          </cell>
        </row>
        <row r="57">
          <cell r="B57" t="str">
            <v>Target</v>
          </cell>
          <cell r="C57" t="str">
            <v>[]</v>
          </cell>
          <cell r="D57" t="str">
            <v>Future Value</v>
          </cell>
          <cell r="E57" t="e">
            <v>#VALUE!</v>
          </cell>
          <cell r="F57" t="e">
            <v>#VALUE!</v>
          </cell>
          <cell r="G57" t="e">
            <v>#VALUE!</v>
          </cell>
          <cell r="H57" t="e">
            <v>#VALUE!</v>
          </cell>
          <cell r="I57" t="e">
            <v>#VALUE!</v>
          </cell>
          <cell r="J57" t="e">
            <v>#VALUE!</v>
          </cell>
          <cell r="K57" t="e">
            <v>#VALUE!</v>
          </cell>
          <cell r="L57" t="e">
            <v>#VALUE!</v>
          </cell>
          <cell r="M57" t="str">
            <v>0.0x</v>
          </cell>
        </row>
        <row r="58">
          <cell r="B58" t="str">
            <v>Active</v>
          </cell>
          <cell r="C58" t="e">
            <v>#VALUE!</v>
          </cell>
          <cell r="D58" t="str">
            <v>Present Value</v>
          </cell>
          <cell r="E58" t="e">
            <v>#VALUE!</v>
          </cell>
          <cell r="F58" t="e">
            <v>#VALUE!</v>
          </cell>
          <cell r="G58" t="e">
            <v>#VALUE!</v>
          </cell>
          <cell r="H58" t="e">
            <v>#VALUE!</v>
          </cell>
          <cell r="I58" t="e">
            <v>#VALUE!</v>
          </cell>
          <cell r="J58" t="e">
            <v>#VALUE!</v>
          </cell>
          <cell r="K58" t="e">
            <v>#VALUE!</v>
          </cell>
          <cell r="L58" t="e">
            <v>#VALUE!</v>
          </cell>
          <cell r="M58" t="str">
            <v>0.0x</v>
          </cell>
        </row>
        <row r="59">
          <cell r="B59" t="str">
            <v>Chart Output</v>
          </cell>
          <cell r="D59" t="str">
            <v>Future Value</v>
          </cell>
          <cell r="E59" t="e">
            <v>#VALUE!</v>
          </cell>
          <cell r="F59" t="e">
            <v>#VALUE!</v>
          </cell>
          <cell r="G59" t="e">
            <v>#VALUE!</v>
          </cell>
          <cell r="H59" t="e">
            <v>#VALUE!</v>
          </cell>
          <cell r="I59" t="e">
            <v>#VALUE!</v>
          </cell>
          <cell r="J59" t="e">
            <v>#VALUE!</v>
          </cell>
          <cell r="K59" t="e">
            <v>#VALUE!</v>
          </cell>
          <cell r="L59" t="e">
            <v>#VALUE!</v>
          </cell>
        </row>
        <row r="60">
          <cell r="B60" t="str">
            <v>Table Output</v>
          </cell>
          <cell r="D60" t="str">
            <v>Present Value</v>
          </cell>
          <cell r="E60" t="e">
            <v>#VALUE!</v>
          </cell>
          <cell r="F60" t="e">
            <v>#VALUE!</v>
          </cell>
          <cell r="G60" t="e">
            <v>#VALUE!</v>
          </cell>
          <cell r="H60" t="e">
            <v>#VALUE!</v>
          </cell>
          <cell r="I60" t="e">
            <v>#VALUE!</v>
          </cell>
          <cell r="J60" t="e">
            <v>#VALUE!</v>
          </cell>
          <cell r="K60" t="e">
            <v>#VALUE!</v>
          </cell>
          <cell r="L60" t="e">
            <v>#VALUE!</v>
          </cell>
        </row>
        <row r="62">
          <cell r="A62" t="str">
            <v>x</v>
          </cell>
          <cell r="O62" t="str">
            <v>x</v>
          </cell>
          <cell r="AA62" t="str">
            <v>x</v>
          </cell>
          <cell r="AP62" t="str">
            <v>x</v>
          </cell>
        </row>
        <row r="64">
          <cell r="AB64" t="str">
            <v>Text Box 1</v>
          </cell>
          <cell r="AC64" t="str">
            <v>Text Box 2</v>
          </cell>
          <cell r="AF64" t="str">
            <v>Valuation Date</v>
          </cell>
          <cell r="AI64">
            <v>43830</v>
          </cell>
          <cell r="AJ64">
            <v>44196</v>
          </cell>
          <cell r="AK64">
            <v>44561</v>
          </cell>
          <cell r="AL64">
            <v>44926</v>
          </cell>
          <cell r="AM64">
            <v>45291</v>
          </cell>
          <cell r="AN64">
            <v>45657</v>
          </cell>
        </row>
        <row r="65">
          <cell r="AB65" t="str">
            <v>Price /
NTM EPS</v>
          </cell>
          <cell r="AC65" t="str">
            <v>[]</v>
          </cell>
          <cell r="AD65" t="str">
            <v xml:space="preserve"> </v>
          </cell>
          <cell r="AG65" t="str">
            <v>Applied Multiple</v>
          </cell>
          <cell r="AI65">
            <v>21.881994539632139</v>
          </cell>
          <cell r="AJ65">
            <v>21.881994539632139</v>
          </cell>
          <cell r="AK65">
            <v>21.881994539632139</v>
          </cell>
          <cell r="AL65">
            <v>21.881994539632139</v>
          </cell>
          <cell r="AM65">
            <v>21.881994539632139</v>
          </cell>
          <cell r="AN65">
            <v>21.881994539632139</v>
          </cell>
        </row>
        <row r="66">
          <cell r="AD66" t="str">
            <v xml:space="preserve"> </v>
          </cell>
          <cell r="AG66" t="str">
            <v>Present Value</v>
          </cell>
          <cell r="AI66">
            <v>215.54661253860732</v>
          </cell>
          <cell r="AJ66">
            <v>215.13933105864442</v>
          </cell>
          <cell r="AK66">
            <v>211.88484595670931</v>
          </cell>
          <cell r="AL66">
            <v>206.94946991280213</v>
          </cell>
          <cell r="AM66">
            <v>202.00321411649051</v>
          </cell>
          <cell r="AN66">
            <v>196.45548618985796</v>
          </cell>
        </row>
        <row r="67">
          <cell r="AB67" t="str">
            <v>EPS</v>
          </cell>
          <cell r="AC67" t="str">
            <v>[]</v>
          </cell>
          <cell r="AD67" t="str">
            <v xml:space="preserve"> </v>
          </cell>
          <cell r="AG67" t="str">
            <v>Applied Multiple</v>
          </cell>
          <cell r="AI67">
            <v>21.881994539632139</v>
          </cell>
          <cell r="AJ67">
            <v>21.881994539632139</v>
          </cell>
          <cell r="AK67">
            <v>21.881994539632139</v>
          </cell>
          <cell r="AL67">
            <v>21.881994539632139</v>
          </cell>
          <cell r="AM67">
            <v>21.881994539632139</v>
          </cell>
          <cell r="AN67">
            <v>21.881994539632139</v>
          </cell>
        </row>
        <row r="68">
          <cell r="AD68" t="str">
            <v xml:space="preserve"> </v>
          </cell>
          <cell r="AG68" t="str">
            <v>Present Value</v>
          </cell>
          <cell r="AI68">
            <v>223.68654671263226</v>
          </cell>
          <cell r="AJ68">
            <v>227.35684401574528</v>
          </cell>
          <cell r="AK68">
            <v>231.079897358154</v>
          </cell>
          <cell r="AL68">
            <v>234.24374076535105</v>
          </cell>
          <cell r="AM68">
            <v>239.74702474239231</v>
          </cell>
          <cell r="AN68">
            <v>239.33538514192594</v>
          </cell>
        </row>
        <row r="69">
          <cell r="AB69" t="str">
            <v>Active</v>
          </cell>
          <cell r="AC69" t="str">
            <v>[]</v>
          </cell>
          <cell r="AD69" t="str">
            <v xml:space="preserve"> </v>
          </cell>
          <cell r="AG69" t="str">
            <v>Applied Multiple</v>
          </cell>
          <cell r="AI69">
            <v>21.881994539632139</v>
          </cell>
          <cell r="AJ69">
            <v>21.881994539632139</v>
          </cell>
          <cell r="AK69">
            <v>21.881994539632139</v>
          </cell>
          <cell r="AL69">
            <v>21.881994539632139</v>
          </cell>
          <cell r="AM69">
            <v>21.881994539632139</v>
          </cell>
          <cell r="AN69">
            <v>21.881994539632139</v>
          </cell>
        </row>
        <row r="70">
          <cell r="AD70" t="str">
            <v xml:space="preserve"> </v>
          </cell>
          <cell r="AG70" t="str">
            <v>Present Value</v>
          </cell>
          <cell r="AI70">
            <v>221.75451319975926</v>
          </cell>
          <cell r="AJ70">
            <v>225.39687122250609</v>
          </cell>
          <cell r="AK70">
            <v>232.33284800223382</v>
          </cell>
          <cell r="AL70">
            <v>241.27268762711668</v>
          </cell>
          <cell r="AM70">
            <v>251.83887343736981</v>
          </cell>
          <cell r="AN70">
            <v>251.20108241638303</v>
          </cell>
        </row>
        <row r="71">
          <cell r="AB71" t="str">
            <v>[]</v>
          </cell>
          <cell r="AC71" t="str">
            <v>[]</v>
          </cell>
          <cell r="AD71" t="str">
            <v xml:space="preserve"> </v>
          </cell>
        </row>
        <row r="72">
          <cell r="AD72" t="str">
            <v xml:space="preserve"> </v>
          </cell>
        </row>
        <row r="73">
          <cell r="AB73" t="str">
            <v>[]</v>
          </cell>
          <cell r="AC73" t="str">
            <v>[]</v>
          </cell>
          <cell r="AD73" t="str">
            <v xml:space="preserve"> </v>
          </cell>
        </row>
        <row r="74">
          <cell r="AD74" t="str">
            <v xml:space="preserve"> </v>
          </cell>
        </row>
        <row r="79">
          <cell r="O79" t="str">
            <v>x</v>
          </cell>
          <cell r="AA79" t="str">
            <v>x</v>
          </cell>
          <cell r="AP79" t="str">
            <v>x</v>
          </cell>
        </row>
        <row r="80">
          <cell r="P80" t="str">
            <v>Chart Data</v>
          </cell>
        </row>
        <row r="81">
          <cell r="U81" t="str">
            <v>1_Lower</v>
          </cell>
          <cell r="V81" t="str">
            <v>1_Upper</v>
          </cell>
          <cell r="W81" t="str">
            <v>2_Lower</v>
          </cell>
          <cell r="X81" t="str">
            <v>2_Fill</v>
          </cell>
          <cell r="Y81" t="str">
            <v>2_Upper</v>
          </cell>
        </row>
        <row r="83">
          <cell r="U83" t="str">
            <v>Future Value</v>
          </cell>
        </row>
        <row r="84">
          <cell r="U84" t="str">
            <v>Price /
NTM EPS</v>
          </cell>
        </row>
        <row r="85">
          <cell r="Q85" t="str">
            <v>Scenario</v>
          </cell>
          <cell r="R85" t="str">
            <v>#</v>
          </cell>
          <cell r="S85" t="str">
            <v>Dates</v>
          </cell>
          <cell r="T85" t="str">
            <v>Price</v>
          </cell>
          <cell r="U85" t="str">
            <v>Mgmt (Organic)</v>
          </cell>
          <cell r="V85" t="str">
            <v>Mgmt (Incl. M&amp;A)</v>
          </cell>
          <cell r="W85" t="str">
            <v>Street</v>
          </cell>
          <cell r="X85" t="str">
            <v>Fill</v>
          </cell>
          <cell r="Y85" t="str">
            <v>[]</v>
          </cell>
        </row>
        <row r="86">
          <cell r="Q86" t="str">
            <v>Label</v>
          </cell>
          <cell r="R86" t="str">
            <v>Label</v>
          </cell>
          <cell r="U86" t="str">
            <v>$351.42 (21.88x)</v>
          </cell>
          <cell r="V86" t="str">
            <v>$369.15 (21.88x)</v>
          </cell>
          <cell r="W86" t="e">
            <v>#VALUE!</v>
          </cell>
          <cell r="Y86" t="e">
            <v>#VALUE!</v>
          </cell>
        </row>
        <row r="87">
          <cell r="Q87" t="str">
            <v>Projections</v>
          </cell>
          <cell r="R87">
            <v>1</v>
          </cell>
          <cell r="S87">
            <v>43753</v>
          </cell>
          <cell r="T87" t="e">
            <v>#NUM!</v>
          </cell>
          <cell r="U87" t="e">
            <v>#N/A</v>
          </cell>
          <cell r="V87" t="e">
            <v>#N/A</v>
          </cell>
          <cell r="W87" t="e">
            <v>#N/A</v>
          </cell>
          <cell r="X87" t="e">
            <v>#N/A</v>
          </cell>
          <cell r="Y87" t="e">
            <v>#N/A</v>
          </cell>
        </row>
        <row r="88">
          <cell r="Q88" t="str">
            <v>Projections</v>
          </cell>
          <cell r="R88">
            <v>2</v>
          </cell>
          <cell r="S88">
            <v>43830</v>
          </cell>
          <cell r="U88">
            <v>228.01038310296687</v>
          </cell>
          <cell r="V88">
            <v>226.0410035944</v>
          </cell>
          <cell r="W88">
            <v>219.71310489500772</v>
          </cell>
          <cell r="X88" t="e">
            <v>#VALUE!</v>
          </cell>
          <cell r="Y88" t="e">
            <v>#VALUE!</v>
          </cell>
        </row>
        <row r="89">
          <cell r="Q89" t="str">
            <v>Projections</v>
          </cell>
          <cell r="R89">
            <v>3</v>
          </cell>
          <cell r="S89">
            <v>44196</v>
          </cell>
          <cell r="U89">
            <v>253.83113665973281</v>
          </cell>
          <cell r="V89">
            <v>251.64293720576958</v>
          </cell>
          <cell r="W89">
            <v>240.19097018714947</v>
          </cell>
          <cell r="X89" t="e">
            <v>#VALUE!</v>
          </cell>
          <cell r="Y89" t="e">
            <v>#VALUE!</v>
          </cell>
        </row>
        <row r="90">
          <cell r="Q90" t="str">
            <v>Projections</v>
          </cell>
          <cell r="R90">
            <v>4</v>
          </cell>
          <cell r="S90">
            <v>44561</v>
          </cell>
          <cell r="U90">
            <v>282.49654950665092</v>
          </cell>
          <cell r="V90">
            <v>284.02828912442516</v>
          </cell>
          <cell r="W90">
            <v>259.03048495276869</v>
          </cell>
          <cell r="X90" t="e">
            <v>#VALUE!</v>
          </cell>
          <cell r="Y90" t="e">
            <v>#VALUE!</v>
          </cell>
        </row>
        <row r="91">
          <cell r="Q91" t="str">
            <v>Projections</v>
          </cell>
          <cell r="R91">
            <v>5</v>
          </cell>
          <cell r="S91">
            <v>44926</v>
          </cell>
          <cell r="U91">
            <v>313.56898175292855</v>
          </cell>
          <cell r="V91">
            <v>322.9782394049704</v>
          </cell>
          <cell r="W91">
            <v>277.03166941767239</v>
          </cell>
          <cell r="X91" t="e">
            <v>#VALUE!</v>
          </cell>
          <cell r="Y91" t="e">
            <v>#VALUE!</v>
          </cell>
        </row>
        <row r="92">
          <cell r="Q92" t="str">
            <v>Projections</v>
          </cell>
          <cell r="R92">
            <v>6</v>
          </cell>
          <cell r="S92">
            <v>45291</v>
          </cell>
          <cell r="U92">
            <v>351.42483230649214</v>
          </cell>
          <cell r="V92">
            <v>369.14924788359423</v>
          </cell>
          <cell r="W92">
            <v>296.09938109779495</v>
          </cell>
          <cell r="X92" t="e">
            <v>#VALUE!</v>
          </cell>
          <cell r="Y92" t="e">
            <v>#VALUE!</v>
          </cell>
        </row>
        <row r="93">
          <cell r="Q93" t="str">
            <v>Projections</v>
          </cell>
          <cell r="R93">
            <v>7</v>
          </cell>
          <cell r="S93">
            <v>45657</v>
          </cell>
          <cell r="U93">
            <v>384.24500957936715</v>
          </cell>
          <cell r="V93">
            <v>403.2949923480495</v>
          </cell>
          <cell r="W93">
            <v>315.40275637961923</v>
          </cell>
          <cell r="X93" t="e">
            <v>#VALUE!</v>
          </cell>
          <cell r="Y93" t="e">
            <v>#VALUE!</v>
          </cell>
        </row>
        <row r="94">
          <cell r="Q94" t="str">
            <v>FactSet</v>
          </cell>
          <cell r="R94">
            <v>1</v>
          </cell>
          <cell r="S94" t="e">
            <v>#NUM!</v>
          </cell>
          <cell r="T94" t="e">
            <v>#NUM!</v>
          </cell>
          <cell r="U94" t="e">
            <v>#NUM!</v>
          </cell>
          <cell r="V94" t="e">
            <v>#NUM!</v>
          </cell>
          <cell r="W94" t="e">
            <v>#NUM!</v>
          </cell>
          <cell r="X94" t="e">
            <v>#NUM!</v>
          </cell>
          <cell r="Y94" t="e">
            <v>#NUM!</v>
          </cell>
        </row>
        <row r="95">
          <cell r="Q95" t="str">
            <v>FactSet</v>
          </cell>
          <cell r="R95">
            <v>2</v>
          </cell>
          <cell r="S95" t="e">
            <v>#NUM!</v>
          </cell>
          <cell r="T95" t="e">
            <v>#NUM!</v>
          </cell>
        </row>
        <row r="96">
          <cell r="Q96" t="str">
            <v>FactSet</v>
          </cell>
          <cell r="R96">
            <v>3</v>
          </cell>
          <cell r="S96" t="e">
            <v>#NUM!</v>
          </cell>
          <cell r="T96" t="e">
            <v>#NUM!</v>
          </cell>
        </row>
        <row r="97">
          <cell r="Q97" t="str">
            <v>FactSet</v>
          </cell>
          <cell r="R97">
            <v>4</v>
          </cell>
          <cell r="S97" t="e">
            <v>#NUM!</v>
          </cell>
          <cell r="T97" t="e">
            <v>#NUM!</v>
          </cell>
        </row>
        <row r="98">
          <cell r="Q98" t="str">
            <v>FactSet</v>
          </cell>
          <cell r="R98">
            <v>5</v>
          </cell>
          <cell r="S98" t="e">
            <v>#NUM!</v>
          </cell>
          <cell r="T98" t="e">
            <v>#NUM!</v>
          </cell>
        </row>
        <row r="99">
          <cell r="Q99" t="str">
            <v>FactSet</v>
          </cell>
          <cell r="R99">
            <v>6</v>
          </cell>
          <cell r="S99" t="e">
            <v>#NUM!</v>
          </cell>
          <cell r="T99" t="e">
            <v>#NUM!</v>
          </cell>
        </row>
        <row r="100">
          <cell r="Q100" t="str">
            <v>FactSet</v>
          </cell>
          <cell r="R100">
            <v>7</v>
          </cell>
          <cell r="S100" t="e">
            <v>#NUM!</v>
          </cell>
          <cell r="T100" t="e">
            <v>#NUM!</v>
          </cell>
        </row>
        <row r="101">
          <cell r="Q101" t="str">
            <v>FactSet</v>
          </cell>
          <cell r="R101">
            <v>8</v>
          </cell>
          <cell r="S101" t="e">
            <v>#NUM!</v>
          </cell>
          <cell r="T101" t="e">
            <v>#NUM!</v>
          </cell>
        </row>
        <row r="102">
          <cell r="Q102" t="str">
            <v>FactSet</v>
          </cell>
          <cell r="R102">
            <v>9</v>
          </cell>
          <cell r="S102" t="e">
            <v>#NUM!</v>
          </cell>
          <cell r="T102" t="e">
            <v>#NUM!</v>
          </cell>
        </row>
        <row r="103">
          <cell r="Q103" t="str">
            <v>FactSet</v>
          </cell>
          <cell r="R103">
            <v>10</v>
          </cell>
          <cell r="S103" t="e">
            <v>#NUM!</v>
          </cell>
          <cell r="T103" t="e">
            <v>#NUM!</v>
          </cell>
        </row>
        <row r="104">
          <cell r="Q104" t="str">
            <v>FactSet</v>
          </cell>
          <cell r="R104">
            <v>11</v>
          </cell>
          <cell r="S104" t="e">
            <v>#NUM!</v>
          </cell>
          <cell r="T104" t="e">
            <v>#NUM!</v>
          </cell>
        </row>
        <row r="105">
          <cell r="Q105" t="str">
            <v>FactSet</v>
          </cell>
          <cell r="R105">
            <v>12</v>
          </cell>
          <cell r="S105" t="e">
            <v>#NUM!</v>
          </cell>
          <cell r="T105" t="e">
            <v>#NUM!</v>
          </cell>
        </row>
        <row r="106">
          <cell r="Q106" t="str">
            <v>FactSet</v>
          </cell>
          <cell r="R106">
            <v>13</v>
          </cell>
          <cell r="S106" t="e">
            <v>#NUM!</v>
          </cell>
          <cell r="T106" t="e">
            <v>#NUM!</v>
          </cell>
        </row>
        <row r="107">
          <cell r="Q107" t="str">
            <v>FactSet</v>
          </cell>
          <cell r="R107">
            <v>14</v>
          </cell>
          <cell r="S107" t="e">
            <v>#NUM!</v>
          </cell>
          <cell r="T107" t="e">
            <v>#NUM!</v>
          </cell>
        </row>
        <row r="108">
          <cell r="Q108" t="str">
            <v>FactSet</v>
          </cell>
          <cell r="R108">
            <v>15</v>
          </cell>
          <cell r="S108" t="e">
            <v>#NUM!</v>
          </cell>
          <cell r="T108" t="e">
            <v>#NUM!</v>
          </cell>
        </row>
        <row r="109">
          <cell r="Q109" t="str">
            <v>FactSet</v>
          </cell>
          <cell r="R109">
            <v>16</v>
          </cell>
          <cell r="S109" t="e">
            <v>#NUM!</v>
          </cell>
          <cell r="T109" t="e">
            <v>#NUM!</v>
          </cell>
        </row>
        <row r="110">
          <cell r="Q110" t="str">
            <v>FactSet</v>
          </cell>
          <cell r="R110">
            <v>17</v>
          </cell>
          <cell r="S110" t="e">
            <v>#NUM!</v>
          </cell>
          <cell r="T110" t="e">
            <v>#NUM!</v>
          </cell>
        </row>
        <row r="111">
          <cell r="Q111" t="str">
            <v>FactSet</v>
          </cell>
          <cell r="R111">
            <v>18</v>
          </cell>
          <cell r="S111" t="e">
            <v>#NUM!</v>
          </cell>
          <cell r="T111" t="e">
            <v>#NUM!</v>
          </cell>
        </row>
        <row r="112">
          <cell r="Q112" t="str">
            <v>FactSet</v>
          </cell>
          <cell r="R112">
            <v>19</v>
          </cell>
          <cell r="S112" t="e">
            <v>#NUM!</v>
          </cell>
          <cell r="T112" t="e">
            <v>#NUM!</v>
          </cell>
        </row>
        <row r="113">
          <cell r="Q113" t="str">
            <v>FactSet</v>
          </cell>
          <cell r="R113">
            <v>20</v>
          </cell>
          <cell r="S113" t="e">
            <v>#NUM!</v>
          </cell>
          <cell r="T113" t="e">
            <v>#NUM!</v>
          </cell>
        </row>
        <row r="114">
          <cell r="Q114" t="str">
            <v>FactSet</v>
          </cell>
          <cell r="R114">
            <v>21</v>
          </cell>
          <cell r="S114" t="e">
            <v>#NUM!</v>
          </cell>
          <cell r="T114" t="e">
            <v>#NUM!</v>
          </cell>
        </row>
        <row r="115">
          <cell r="Q115" t="str">
            <v>FactSet</v>
          </cell>
          <cell r="R115">
            <v>22</v>
          </cell>
          <cell r="S115" t="e">
            <v>#NUM!</v>
          </cell>
          <cell r="T115" t="e">
            <v>#NUM!</v>
          </cell>
        </row>
        <row r="116">
          <cell r="Q116" t="str">
            <v>FactSet</v>
          </cell>
          <cell r="R116">
            <v>23</v>
          </cell>
          <cell r="S116" t="e">
            <v>#NUM!</v>
          </cell>
          <cell r="T116" t="e">
            <v>#NUM!</v>
          </cell>
        </row>
        <row r="117">
          <cell r="Q117" t="str">
            <v>FactSet</v>
          </cell>
          <cell r="R117">
            <v>24</v>
          </cell>
          <cell r="S117" t="e">
            <v>#NUM!</v>
          </cell>
          <cell r="T117" t="e">
            <v>#NUM!</v>
          </cell>
        </row>
        <row r="118">
          <cell r="Q118" t="str">
            <v>FactSet</v>
          </cell>
          <cell r="R118">
            <v>25</v>
          </cell>
          <cell r="S118" t="e">
            <v>#NUM!</v>
          </cell>
          <cell r="T118" t="e">
            <v>#NUM!</v>
          </cell>
        </row>
        <row r="119">
          <cell r="Q119" t="str">
            <v>FactSet</v>
          </cell>
          <cell r="R119">
            <v>26</v>
          </cell>
          <cell r="S119" t="e">
            <v>#NUM!</v>
          </cell>
          <cell r="T119" t="e">
            <v>#NUM!</v>
          </cell>
        </row>
        <row r="120">
          <cell r="Q120" t="str">
            <v>FactSet</v>
          </cell>
          <cell r="R120">
            <v>27</v>
          </cell>
          <cell r="S120" t="e">
            <v>#NUM!</v>
          </cell>
          <cell r="T120" t="e">
            <v>#NUM!</v>
          </cell>
        </row>
        <row r="121">
          <cell r="Q121" t="str">
            <v>FactSet</v>
          </cell>
          <cell r="R121">
            <v>28</v>
          </cell>
          <cell r="S121" t="e">
            <v>#NUM!</v>
          </cell>
          <cell r="T121" t="e">
            <v>#NUM!</v>
          </cell>
        </row>
        <row r="122">
          <cell r="Q122" t="str">
            <v>FactSet</v>
          </cell>
          <cell r="R122">
            <v>29</v>
          </cell>
          <cell r="S122" t="e">
            <v>#NUM!</v>
          </cell>
          <cell r="T122" t="e">
            <v>#NUM!</v>
          </cell>
        </row>
        <row r="123">
          <cell r="Q123" t="str">
            <v>FactSet</v>
          </cell>
          <cell r="R123">
            <v>30</v>
          </cell>
          <cell r="S123" t="e">
            <v>#NUM!</v>
          </cell>
          <cell r="T123" t="e">
            <v>#NUM!</v>
          </cell>
        </row>
        <row r="124">
          <cell r="Q124" t="str">
            <v>FactSet</v>
          </cell>
          <cell r="R124">
            <v>31</v>
          </cell>
          <cell r="S124" t="e">
            <v>#NUM!</v>
          </cell>
          <cell r="T124" t="e">
            <v>#NUM!</v>
          </cell>
        </row>
        <row r="125">
          <cell r="Q125" t="str">
            <v>FactSet</v>
          </cell>
          <cell r="R125">
            <v>32</v>
          </cell>
          <cell r="S125" t="e">
            <v>#NUM!</v>
          </cell>
          <cell r="T125" t="e">
            <v>#NUM!</v>
          </cell>
        </row>
        <row r="126">
          <cell r="Q126" t="str">
            <v>FactSet</v>
          </cell>
          <cell r="R126">
            <v>33</v>
          </cell>
          <cell r="S126" t="e">
            <v>#NUM!</v>
          </cell>
          <cell r="T126" t="e">
            <v>#NUM!</v>
          </cell>
        </row>
        <row r="127">
          <cell r="Q127" t="str">
            <v>FactSet</v>
          </cell>
          <cell r="R127">
            <v>34</v>
          </cell>
          <cell r="S127" t="e">
            <v>#NUM!</v>
          </cell>
          <cell r="T127" t="e">
            <v>#NUM!</v>
          </cell>
        </row>
        <row r="128">
          <cell r="Q128" t="str">
            <v>FactSet</v>
          </cell>
          <cell r="R128">
            <v>35</v>
          </cell>
          <cell r="S128" t="e">
            <v>#NUM!</v>
          </cell>
          <cell r="T128" t="e">
            <v>#NUM!</v>
          </cell>
        </row>
        <row r="129">
          <cell r="Q129" t="str">
            <v>FactSet</v>
          </cell>
          <cell r="R129">
            <v>36</v>
          </cell>
          <cell r="S129" t="e">
            <v>#NUM!</v>
          </cell>
          <cell r="T129" t="e">
            <v>#NUM!</v>
          </cell>
        </row>
        <row r="130">
          <cell r="Q130" t="str">
            <v>FactSet</v>
          </cell>
          <cell r="R130">
            <v>37</v>
          </cell>
          <cell r="S130" t="e">
            <v>#NUM!</v>
          </cell>
          <cell r="T130" t="e">
            <v>#NUM!</v>
          </cell>
        </row>
        <row r="131">
          <cell r="Q131" t="str">
            <v>FactSet</v>
          </cell>
          <cell r="R131">
            <v>38</v>
          </cell>
          <cell r="S131" t="e">
            <v>#NUM!</v>
          </cell>
          <cell r="T131" t="e">
            <v>#NUM!</v>
          </cell>
        </row>
        <row r="132">
          <cell r="Q132" t="str">
            <v>FactSet</v>
          </cell>
          <cell r="R132">
            <v>39</v>
          </cell>
          <cell r="S132" t="e">
            <v>#NUM!</v>
          </cell>
          <cell r="T132" t="e">
            <v>#NUM!</v>
          </cell>
        </row>
        <row r="133">
          <cell r="Q133" t="str">
            <v>FactSet</v>
          </cell>
          <cell r="R133">
            <v>40</v>
          </cell>
          <cell r="S133" t="e">
            <v>#NUM!</v>
          </cell>
          <cell r="T133" t="e">
            <v>#NUM!</v>
          </cell>
        </row>
        <row r="134">
          <cell r="Q134" t="str">
            <v>FactSet</v>
          </cell>
          <cell r="R134">
            <v>41</v>
          </cell>
          <cell r="S134" t="e">
            <v>#NUM!</v>
          </cell>
          <cell r="T134" t="e">
            <v>#NUM!</v>
          </cell>
        </row>
        <row r="135">
          <cell r="Q135" t="str">
            <v>FactSet</v>
          </cell>
          <cell r="R135">
            <v>42</v>
          </cell>
          <cell r="S135" t="e">
            <v>#NUM!</v>
          </cell>
          <cell r="T135" t="e">
            <v>#NUM!</v>
          </cell>
        </row>
        <row r="136">
          <cell r="Q136" t="str">
            <v>FactSet</v>
          </cell>
          <cell r="R136">
            <v>43</v>
          </cell>
          <cell r="S136" t="e">
            <v>#NUM!</v>
          </cell>
          <cell r="T136" t="e">
            <v>#NUM!</v>
          </cell>
        </row>
        <row r="137">
          <cell r="Q137" t="str">
            <v>FactSet</v>
          </cell>
          <cell r="R137">
            <v>44</v>
          </cell>
          <cell r="S137" t="e">
            <v>#NUM!</v>
          </cell>
          <cell r="T137" t="e">
            <v>#NUM!</v>
          </cell>
        </row>
        <row r="138">
          <cell r="Q138" t="str">
            <v>FactSet</v>
          </cell>
          <cell r="R138">
            <v>45</v>
          </cell>
          <cell r="S138" t="e">
            <v>#NUM!</v>
          </cell>
          <cell r="T138" t="e">
            <v>#NUM!</v>
          </cell>
        </row>
        <row r="139">
          <cell r="Q139" t="str">
            <v>FactSet</v>
          </cell>
          <cell r="R139">
            <v>46</v>
          </cell>
          <cell r="S139" t="e">
            <v>#NUM!</v>
          </cell>
          <cell r="T139" t="e">
            <v>#NUM!</v>
          </cell>
        </row>
        <row r="140">
          <cell r="Q140" t="str">
            <v>FactSet</v>
          </cell>
          <cell r="R140">
            <v>47</v>
          </cell>
          <cell r="S140" t="e">
            <v>#NUM!</v>
          </cell>
          <cell r="T140" t="e">
            <v>#NUM!</v>
          </cell>
        </row>
        <row r="141">
          <cell r="Q141" t="str">
            <v>FactSet</v>
          </cell>
          <cell r="R141">
            <v>48</v>
          </cell>
          <cell r="S141" t="e">
            <v>#NUM!</v>
          </cell>
          <cell r="T141" t="e">
            <v>#NUM!</v>
          </cell>
        </row>
        <row r="142">
          <cell r="Q142" t="str">
            <v>FactSet</v>
          </cell>
          <cell r="R142">
            <v>49</v>
          </cell>
          <cell r="S142" t="e">
            <v>#NUM!</v>
          </cell>
          <cell r="T142" t="e">
            <v>#NUM!</v>
          </cell>
        </row>
        <row r="143">
          <cell r="Q143" t="str">
            <v>FactSet</v>
          </cell>
          <cell r="R143">
            <v>50</v>
          </cell>
          <cell r="S143" t="e">
            <v>#NUM!</v>
          </cell>
          <cell r="T143" t="e">
            <v>#NUM!</v>
          </cell>
        </row>
        <row r="144">
          <cell r="Q144" t="str">
            <v>FactSet</v>
          </cell>
          <cell r="R144">
            <v>51</v>
          </cell>
          <cell r="S144" t="e">
            <v>#NUM!</v>
          </cell>
          <cell r="T144" t="e">
            <v>#NUM!</v>
          </cell>
        </row>
        <row r="145">
          <cell r="Q145" t="str">
            <v>FactSet</v>
          </cell>
          <cell r="R145">
            <v>52</v>
          </cell>
          <cell r="S145" t="e">
            <v>#NUM!</v>
          </cell>
          <cell r="T145" t="e">
            <v>#NUM!</v>
          </cell>
        </row>
        <row r="146">
          <cell r="Q146" t="str">
            <v>FactSet</v>
          </cell>
          <cell r="R146">
            <v>53</v>
          </cell>
          <cell r="S146" t="e">
            <v>#NUM!</v>
          </cell>
          <cell r="T146" t="e">
            <v>#NUM!</v>
          </cell>
        </row>
        <row r="147">
          <cell r="Q147" t="str">
            <v>FactSet</v>
          </cell>
          <cell r="R147">
            <v>54</v>
          </cell>
          <cell r="S147" t="e">
            <v>#NUM!</v>
          </cell>
          <cell r="T147" t="e">
            <v>#NUM!</v>
          </cell>
        </row>
        <row r="148">
          <cell r="Q148" t="str">
            <v>FactSet</v>
          </cell>
          <cell r="R148">
            <v>55</v>
          </cell>
          <cell r="S148" t="e">
            <v>#NUM!</v>
          </cell>
          <cell r="T148" t="e">
            <v>#NUM!</v>
          </cell>
        </row>
        <row r="149">
          <cell r="Q149" t="str">
            <v>FactSet</v>
          </cell>
          <cell r="R149">
            <v>56</v>
          </cell>
          <cell r="S149" t="e">
            <v>#NUM!</v>
          </cell>
          <cell r="T149" t="e">
            <v>#NUM!</v>
          </cell>
        </row>
        <row r="150">
          <cell r="Q150" t="str">
            <v>FactSet</v>
          </cell>
          <cell r="R150">
            <v>57</v>
          </cell>
          <cell r="S150" t="e">
            <v>#NUM!</v>
          </cell>
          <cell r="T150" t="e">
            <v>#NUM!</v>
          </cell>
        </row>
        <row r="151">
          <cell r="Q151" t="str">
            <v>FactSet</v>
          </cell>
          <cell r="R151">
            <v>58</v>
          </cell>
          <cell r="S151" t="e">
            <v>#NUM!</v>
          </cell>
          <cell r="T151" t="e">
            <v>#NUM!</v>
          </cell>
        </row>
        <row r="152">
          <cell r="Q152" t="str">
            <v>FactSet</v>
          </cell>
          <cell r="R152">
            <v>59</v>
          </cell>
          <cell r="S152" t="e">
            <v>#NUM!</v>
          </cell>
          <cell r="T152" t="e">
            <v>#NUM!</v>
          </cell>
        </row>
        <row r="153">
          <cell r="Q153" t="str">
            <v>FactSet</v>
          </cell>
          <cell r="R153">
            <v>60</v>
          </cell>
          <cell r="S153" t="e">
            <v>#NUM!</v>
          </cell>
          <cell r="T153" t="e">
            <v>#NUM!</v>
          </cell>
        </row>
        <row r="154">
          <cell r="Q154" t="str">
            <v>FactSet</v>
          </cell>
          <cell r="R154">
            <v>61</v>
          </cell>
          <cell r="S154" t="e">
            <v>#NUM!</v>
          </cell>
          <cell r="T154" t="e">
            <v>#NUM!</v>
          </cell>
        </row>
        <row r="155">
          <cell r="Q155" t="str">
            <v>FactSet</v>
          </cell>
          <cell r="R155">
            <v>62</v>
          </cell>
          <cell r="S155" t="e">
            <v>#NUM!</v>
          </cell>
          <cell r="T155" t="e">
            <v>#NUM!</v>
          </cell>
        </row>
        <row r="156">
          <cell r="Q156" t="str">
            <v>FactSet</v>
          </cell>
          <cell r="R156">
            <v>63</v>
          </cell>
          <cell r="S156" t="e">
            <v>#NUM!</v>
          </cell>
          <cell r="T156" t="e">
            <v>#NUM!</v>
          </cell>
        </row>
        <row r="157">
          <cell r="Q157" t="str">
            <v>FactSet</v>
          </cell>
          <cell r="R157">
            <v>64</v>
          </cell>
          <cell r="S157" t="e">
            <v>#NUM!</v>
          </cell>
          <cell r="T157" t="e">
            <v>#NUM!</v>
          </cell>
        </row>
        <row r="158">
          <cell r="Q158" t="str">
            <v>FactSet</v>
          </cell>
          <cell r="R158">
            <v>65</v>
          </cell>
          <cell r="S158" t="e">
            <v>#NUM!</v>
          </cell>
          <cell r="T158" t="e">
            <v>#NUM!</v>
          </cell>
        </row>
        <row r="159">
          <cell r="Q159" t="str">
            <v>FactSet</v>
          </cell>
          <cell r="R159">
            <v>66</v>
          </cell>
          <cell r="S159" t="e">
            <v>#NUM!</v>
          </cell>
          <cell r="T159" t="e">
            <v>#NUM!</v>
          </cell>
        </row>
        <row r="160">
          <cell r="Q160" t="str">
            <v>FactSet</v>
          </cell>
          <cell r="R160">
            <v>67</v>
          </cell>
          <cell r="S160" t="e">
            <v>#NUM!</v>
          </cell>
          <cell r="T160" t="e">
            <v>#NUM!</v>
          </cell>
        </row>
        <row r="161">
          <cell r="Q161" t="str">
            <v>FactSet</v>
          </cell>
          <cell r="R161">
            <v>68</v>
          </cell>
          <cell r="S161" t="e">
            <v>#NUM!</v>
          </cell>
          <cell r="T161" t="e">
            <v>#NUM!</v>
          </cell>
        </row>
        <row r="162">
          <cell r="Q162" t="str">
            <v>FactSet</v>
          </cell>
          <cell r="R162">
            <v>69</v>
          </cell>
          <cell r="S162" t="e">
            <v>#NUM!</v>
          </cell>
          <cell r="T162" t="e">
            <v>#NUM!</v>
          </cell>
        </row>
        <row r="163">
          <cell r="Q163" t="str">
            <v>FactSet</v>
          </cell>
          <cell r="R163">
            <v>70</v>
          </cell>
          <cell r="S163" t="e">
            <v>#NUM!</v>
          </cell>
          <cell r="T163" t="e">
            <v>#NUM!</v>
          </cell>
        </row>
        <row r="164">
          <cell r="Q164" t="str">
            <v>FactSet</v>
          </cell>
          <cell r="R164">
            <v>71</v>
          </cell>
          <cell r="S164" t="e">
            <v>#NUM!</v>
          </cell>
          <cell r="T164" t="e">
            <v>#NUM!</v>
          </cell>
        </row>
        <row r="165">
          <cell r="Q165" t="str">
            <v>FactSet</v>
          </cell>
          <cell r="R165">
            <v>72</v>
          </cell>
          <cell r="S165" t="e">
            <v>#NUM!</v>
          </cell>
          <cell r="T165" t="e">
            <v>#NUM!</v>
          </cell>
        </row>
        <row r="166">
          <cell r="Q166" t="str">
            <v>FactSet</v>
          </cell>
          <cell r="R166">
            <v>73</v>
          </cell>
          <cell r="S166" t="e">
            <v>#NUM!</v>
          </cell>
          <cell r="T166" t="e">
            <v>#NUM!</v>
          </cell>
        </row>
        <row r="167">
          <cell r="Q167" t="str">
            <v>FactSet</v>
          </cell>
          <cell r="R167">
            <v>74</v>
          </cell>
          <cell r="S167" t="e">
            <v>#NUM!</v>
          </cell>
          <cell r="T167" t="e">
            <v>#NUM!</v>
          </cell>
        </row>
        <row r="168">
          <cell r="Q168" t="str">
            <v>FactSet</v>
          </cell>
          <cell r="R168">
            <v>75</v>
          </cell>
          <cell r="S168" t="e">
            <v>#NUM!</v>
          </cell>
          <cell r="T168" t="e">
            <v>#NUM!</v>
          </cell>
        </row>
        <row r="169">
          <cell r="Q169" t="str">
            <v>FactSet</v>
          </cell>
          <cell r="R169">
            <v>76</v>
          </cell>
          <cell r="S169" t="e">
            <v>#NUM!</v>
          </cell>
          <cell r="T169" t="e">
            <v>#NUM!</v>
          </cell>
        </row>
        <row r="170">
          <cell r="Q170" t="str">
            <v>FactSet</v>
          </cell>
          <cell r="R170">
            <v>77</v>
          </cell>
          <cell r="S170" t="e">
            <v>#NUM!</v>
          </cell>
          <cell r="T170" t="e">
            <v>#NUM!</v>
          </cell>
        </row>
        <row r="171">
          <cell r="Q171" t="str">
            <v>FactSet</v>
          </cell>
          <cell r="R171">
            <v>78</v>
          </cell>
          <cell r="S171" t="e">
            <v>#NUM!</v>
          </cell>
          <cell r="T171" t="e">
            <v>#NUM!</v>
          </cell>
        </row>
        <row r="172">
          <cell r="Q172" t="str">
            <v>FactSet</v>
          </cell>
          <cell r="R172">
            <v>79</v>
          </cell>
          <cell r="S172" t="e">
            <v>#NUM!</v>
          </cell>
          <cell r="T172" t="e">
            <v>#NUM!</v>
          </cell>
        </row>
        <row r="173">
          <cell r="Q173" t="str">
            <v>FactSet</v>
          </cell>
          <cell r="R173">
            <v>80</v>
          </cell>
          <cell r="S173" t="e">
            <v>#NUM!</v>
          </cell>
          <cell r="T173" t="e">
            <v>#NUM!</v>
          </cell>
        </row>
        <row r="174">
          <cell r="Q174" t="str">
            <v>FactSet</v>
          </cell>
          <cell r="R174">
            <v>81</v>
          </cell>
          <cell r="S174" t="e">
            <v>#NUM!</v>
          </cell>
          <cell r="T174" t="e">
            <v>#NUM!</v>
          </cell>
        </row>
        <row r="175">
          <cell r="Q175" t="str">
            <v>FactSet</v>
          </cell>
          <cell r="R175">
            <v>82</v>
          </cell>
          <cell r="S175" t="e">
            <v>#NUM!</v>
          </cell>
          <cell r="T175" t="e">
            <v>#NUM!</v>
          </cell>
        </row>
        <row r="176">
          <cell r="Q176" t="str">
            <v>FactSet</v>
          </cell>
          <cell r="R176">
            <v>83</v>
          </cell>
          <cell r="S176" t="e">
            <v>#NUM!</v>
          </cell>
          <cell r="T176" t="e">
            <v>#NUM!</v>
          </cell>
        </row>
        <row r="177">
          <cell r="Q177" t="str">
            <v>FactSet</v>
          </cell>
          <cell r="R177">
            <v>84</v>
          </cell>
          <cell r="S177" t="e">
            <v>#NUM!</v>
          </cell>
          <cell r="T177" t="e">
            <v>#NUM!</v>
          </cell>
        </row>
        <row r="178">
          <cell r="Q178" t="str">
            <v>FactSet</v>
          </cell>
          <cell r="R178">
            <v>85</v>
          </cell>
          <cell r="S178" t="e">
            <v>#NUM!</v>
          </cell>
          <cell r="T178" t="e">
            <v>#NUM!</v>
          </cell>
        </row>
        <row r="179">
          <cell r="Q179" t="str">
            <v>FactSet</v>
          </cell>
          <cell r="R179">
            <v>86</v>
          </cell>
          <cell r="S179" t="e">
            <v>#NUM!</v>
          </cell>
          <cell r="T179" t="e">
            <v>#NUM!</v>
          </cell>
        </row>
        <row r="180">
          <cell r="Q180" t="str">
            <v>FactSet</v>
          </cell>
          <cell r="R180">
            <v>87</v>
          </cell>
          <cell r="S180" t="e">
            <v>#NUM!</v>
          </cell>
          <cell r="T180" t="e">
            <v>#NUM!</v>
          </cell>
        </row>
        <row r="181">
          <cell r="Q181" t="str">
            <v>FactSet</v>
          </cell>
          <cell r="R181">
            <v>88</v>
          </cell>
          <cell r="S181" t="e">
            <v>#NUM!</v>
          </cell>
          <cell r="T181" t="e">
            <v>#NUM!</v>
          </cell>
        </row>
        <row r="182">
          <cell r="Q182" t="str">
            <v>FactSet</v>
          </cell>
          <cell r="R182">
            <v>89</v>
          </cell>
          <cell r="S182" t="e">
            <v>#NUM!</v>
          </cell>
          <cell r="T182" t="e">
            <v>#NUM!</v>
          </cell>
        </row>
        <row r="183">
          <cell r="Q183" t="str">
            <v>FactSet</v>
          </cell>
          <cell r="R183">
            <v>90</v>
          </cell>
          <cell r="S183" t="e">
            <v>#NUM!</v>
          </cell>
          <cell r="T183" t="e">
            <v>#NUM!</v>
          </cell>
        </row>
        <row r="184">
          <cell r="Q184" t="str">
            <v>FactSet</v>
          </cell>
          <cell r="R184">
            <v>91</v>
          </cell>
          <cell r="S184" t="e">
            <v>#NUM!</v>
          </cell>
          <cell r="T184" t="e">
            <v>#NUM!</v>
          </cell>
        </row>
        <row r="185">
          <cell r="Q185" t="str">
            <v>FactSet</v>
          </cell>
          <cell r="R185">
            <v>92</v>
          </cell>
          <cell r="S185" t="e">
            <v>#NUM!</v>
          </cell>
          <cell r="T185" t="e">
            <v>#NUM!</v>
          </cell>
        </row>
        <row r="186">
          <cell r="Q186" t="str">
            <v>FactSet</v>
          </cell>
          <cell r="R186">
            <v>93</v>
          </cell>
          <cell r="S186" t="e">
            <v>#NUM!</v>
          </cell>
          <cell r="T186" t="e">
            <v>#NUM!</v>
          </cell>
        </row>
        <row r="187">
          <cell r="Q187" t="str">
            <v>FactSet</v>
          </cell>
          <cell r="R187">
            <v>94</v>
          </cell>
          <cell r="S187" t="e">
            <v>#NUM!</v>
          </cell>
          <cell r="T187" t="e">
            <v>#NUM!</v>
          </cell>
        </row>
        <row r="188">
          <cell r="Q188" t="str">
            <v>FactSet</v>
          </cell>
          <cell r="R188">
            <v>95</v>
          </cell>
          <cell r="S188" t="e">
            <v>#NUM!</v>
          </cell>
          <cell r="T188" t="e">
            <v>#NUM!</v>
          </cell>
        </row>
        <row r="189">
          <cell r="Q189" t="str">
            <v>FactSet</v>
          </cell>
          <cell r="R189">
            <v>96</v>
          </cell>
          <cell r="S189" t="e">
            <v>#NUM!</v>
          </cell>
          <cell r="T189" t="e">
            <v>#NUM!</v>
          </cell>
        </row>
        <row r="190">
          <cell r="Q190" t="str">
            <v>FactSet</v>
          </cell>
          <cell r="R190">
            <v>97</v>
          </cell>
          <cell r="S190" t="e">
            <v>#NUM!</v>
          </cell>
          <cell r="T190" t="e">
            <v>#NUM!</v>
          </cell>
        </row>
        <row r="191">
          <cell r="Q191" t="str">
            <v>FactSet</v>
          </cell>
          <cell r="R191">
            <v>98</v>
          </cell>
          <cell r="S191" t="e">
            <v>#NUM!</v>
          </cell>
          <cell r="T191" t="e">
            <v>#NUM!</v>
          </cell>
        </row>
        <row r="192">
          <cell r="Q192" t="str">
            <v>FactSet</v>
          </cell>
          <cell r="R192">
            <v>99</v>
          </cell>
          <cell r="S192" t="e">
            <v>#NUM!</v>
          </cell>
          <cell r="T192" t="e">
            <v>#NUM!</v>
          </cell>
        </row>
        <row r="193">
          <cell r="Q193" t="str">
            <v>FactSet</v>
          </cell>
          <cell r="R193">
            <v>100</v>
          </cell>
          <cell r="S193" t="e">
            <v>#NUM!</v>
          </cell>
          <cell r="T193" t="e">
            <v>#NUM!</v>
          </cell>
        </row>
        <row r="194">
          <cell r="Q194" t="str">
            <v>FactSet</v>
          </cell>
          <cell r="R194">
            <v>101</v>
          </cell>
          <cell r="S194" t="e">
            <v>#NUM!</v>
          </cell>
          <cell r="T194" t="e">
            <v>#NUM!</v>
          </cell>
        </row>
        <row r="195">
          <cell r="Q195" t="str">
            <v>FactSet</v>
          </cell>
          <cell r="R195">
            <v>102</v>
          </cell>
          <cell r="S195" t="e">
            <v>#NUM!</v>
          </cell>
          <cell r="T195" t="e">
            <v>#NUM!</v>
          </cell>
        </row>
        <row r="196">
          <cell r="Q196" t="str">
            <v>FactSet</v>
          </cell>
          <cell r="R196">
            <v>103</v>
          </cell>
          <cell r="S196" t="e">
            <v>#NUM!</v>
          </cell>
          <cell r="T196" t="e">
            <v>#NUM!</v>
          </cell>
        </row>
        <row r="197">
          <cell r="Q197" t="str">
            <v>FactSet</v>
          </cell>
          <cell r="R197">
            <v>104</v>
          </cell>
          <cell r="S197" t="e">
            <v>#NUM!</v>
          </cell>
          <cell r="T197" t="e">
            <v>#NUM!</v>
          </cell>
        </row>
        <row r="198">
          <cell r="Q198" t="str">
            <v>FactSet</v>
          </cell>
          <cell r="R198">
            <v>105</v>
          </cell>
          <cell r="S198" t="e">
            <v>#NUM!</v>
          </cell>
          <cell r="T198" t="e">
            <v>#NUM!</v>
          </cell>
        </row>
        <row r="199">
          <cell r="Q199" t="str">
            <v>FactSet</v>
          </cell>
          <cell r="R199">
            <v>106</v>
          </cell>
          <cell r="S199" t="e">
            <v>#NUM!</v>
          </cell>
          <cell r="T199" t="e">
            <v>#NUM!</v>
          </cell>
        </row>
        <row r="200">
          <cell r="Q200" t="str">
            <v>FactSet</v>
          </cell>
          <cell r="R200">
            <v>107</v>
          </cell>
          <cell r="S200" t="e">
            <v>#NUM!</v>
          </cell>
          <cell r="T200" t="e">
            <v>#NUM!</v>
          </cell>
        </row>
        <row r="201">
          <cell r="Q201" t="str">
            <v>FactSet</v>
          </cell>
          <cell r="R201">
            <v>108</v>
          </cell>
          <cell r="S201" t="e">
            <v>#NUM!</v>
          </cell>
          <cell r="T201" t="e">
            <v>#NUM!</v>
          </cell>
        </row>
        <row r="202">
          <cell r="Q202" t="str">
            <v>FactSet</v>
          </cell>
          <cell r="R202">
            <v>109</v>
          </cell>
          <cell r="S202" t="e">
            <v>#NUM!</v>
          </cell>
          <cell r="T202" t="e">
            <v>#NUM!</v>
          </cell>
        </row>
        <row r="203">
          <cell r="Q203" t="str">
            <v>FactSet</v>
          </cell>
          <cell r="R203">
            <v>110</v>
          </cell>
          <cell r="S203" t="e">
            <v>#NUM!</v>
          </cell>
          <cell r="T203" t="e">
            <v>#NUM!</v>
          </cell>
        </row>
        <row r="204">
          <cell r="Q204" t="str">
            <v>FactSet</v>
          </cell>
          <cell r="R204">
            <v>111</v>
          </cell>
          <cell r="S204" t="e">
            <v>#NUM!</v>
          </cell>
          <cell r="T204" t="e">
            <v>#NUM!</v>
          </cell>
        </row>
        <row r="205">
          <cell r="Q205" t="str">
            <v>FactSet</v>
          </cell>
          <cell r="R205">
            <v>112</v>
          </cell>
          <cell r="S205" t="e">
            <v>#NUM!</v>
          </cell>
          <cell r="T205" t="e">
            <v>#NUM!</v>
          </cell>
        </row>
        <row r="206">
          <cell r="Q206" t="str">
            <v>FactSet</v>
          </cell>
          <cell r="R206">
            <v>113</v>
          </cell>
          <cell r="S206" t="e">
            <v>#NUM!</v>
          </cell>
          <cell r="T206" t="e">
            <v>#NUM!</v>
          </cell>
        </row>
        <row r="207">
          <cell r="Q207" t="str">
            <v>FactSet</v>
          </cell>
          <cell r="R207">
            <v>114</v>
          </cell>
          <cell r="S207" t="e">
            <v>#NUM!</v>
          </cell>
          <cell r="T207" t="e">
            <v>#NUM!</v>
          </cell>
        </row>
        <row r="208">
          <cell r="Q208" t="str">
            <v>FactSet</v>
          </cell>
          <cell r="R208">
            <v>115</v>
          </cell>
          <cell r="S208" t="e">
            <v>#NUM!</v>
          </cell>
          <cell r="T208" t="e">
            <v>#NUM!</v>
          </cell>
        </row>
        <row r="209">
          <cell r="Q209" t="str">
            <v>FactSet</v>
          </cell>
          <cell r="R209">
            <v>116</v>
          </cell>
          <cell r="S209" t="e">
            <v>#NUM!</v>
          </cell>
          <cell r="T209" t="e">
            <v>#NUM!</v>
          </cell>
        </row>
        <row r="210">
          <cell r="Q210" t="str">
            <v>FactSet</v>
          </cell>
          <cell r="R210">
            <v>117</v>
          </cell>
          <cell r="S210" t="e">
            <v>#NUM!</v>
          </cell>
          <cell r="T210" t="e">
            <v>#NUM!</v>
          </cell>
        </row>
        <row r="211">
          <cell r="Q211" t="str">
            <v>FactSet</v>
          </cell>
          <cell r="R211">
            <v>118</v>
          </cell>
          <cell r="S211" t="e">
            <v>#NUM!</v>
          </cell>
          <cell r="T211" t="e">
            <v>#NUM!</v>
          </cell>
        </row>
        <row r="212">
          <cell r="Q212" t="str">
            <v>FactSet</v>
          </cell>
          <cell r="R212">
            <v>119</v>
          </cell>
          <cell r="S212" t="e">
            <v>#NUM!</v>
          </cell>
          <cell r="T212" t="e">
            <v>#NUM!</v>
          </cell>
        </row>
        <row r="213">
          <cell r="Q213" t="str">
            <v>FactSet</v>
          </cell>
          <cell r="R213">
            <v>120</v>
          </cell>
          <cell r="S213" t="e">
            <v>#NUM!</v>
          </cell>
          <cell r="T213" t="e">
            <v>#NUM!</v>
          </cell>
        </row>
        <row r="214">
          <cell r="Q214" t="str">
            <v>FactSet</v>
          </cell>
          <cell r="R214">
            <v>121</v>
          </cell>
          <cell r="S214" t="e">
            <v>#NUM!</v>
          </cell>
          <cell r="T214" t="e">
            <v>#NUM!</v>
          </cell>
        </row>
        <row r="215">
          <cell r="Q215" t="str">
            <v>FactSet</v>
          </cell>
          <cell r="R215">
            <v>122</v>
          </cell>
          <cell r="S215" t="e">
            <v>#NUM!</v>
          </cell>
          <cell r="T215" t="e">
            <v>#NUM!</v>
          </cell>
        </row>
        <row r="216">
          <cell r="Q216" t="str">
            <v>FactSet</v>
          </cell>
          <cell r="R216">
            <v>123</v>
          </cell>
          <cell r="S216" t="e">
            <v>#NUM!</v>
          </cell>
          <cell r="T216" t="e">
            <v>#NUM!</v>
          </cell>
        </row>
        <row r="217">
          <cell r="Q217" t="str">
            <v>FactSet</v>
          </cell>
          <cell r="R217">
            <v>124</v>
          </cell>
          <cell r="S217" t="e">
            <v>#NUM!</v>
          </cell>
          <cell r="T217" t="e">
            <v>#NUM!</v>
          </cell>
        </row>
        <row r="218">
          <cell r="Q218" t="str">
            <v>FactSet</v>
          </cell>
          <cell r="R218">
            <v>125</v>
          </cell>
          <cell r="S218" t="e">
            <v>#NUM!</v>
          </cell>
          <cell r="T218" t="e">
            <v>#NUM!</v>
          </cell>
        </row>
        <row r="219">
          <cell r="Q219" t="str">
            <v>FactSet</v>
          </cell>
          <cell r="R219">
            <v>126</v>
          </cell>
          <cell r="S219" t="e">
            <v>#NUM!</v>
          </cell>
          <cell r="T219" t="e">
            <v>#NUM!</v>
          </cell>
        </row>
        <row r="220">
          <cell r="Q220" t="str">
            <v>FactSet</v>
          </cell>
          <cell r="R220">
            <v>127</v>
          </cell>
          <cell r="S220" t="e">
            <v>#NUM!</v>
          </cell>
          <cell r="T220" t="e">
            <v>#NUM!</v>
          </cell>
        </row>
        <row r="221">
          <cell r="Q221" t="str">
            <v>FactSet</v>
          </cell>
          <cell r="R221">
            <v>128</v>
          </cell>
          <cell r="S221" t="e">
            <v>#NUM!</v>
          </cell>
          <cell r="T221" t="e">
            <v>#NUM!</v>
          </cell>
        </row>
        <row r="222">
          <cell r="Q222" t="str">
            <v>FactSet</v>
          </cell>
          <cell r="R222">
            <v>129</v>
          </cell>
          <cell r="S222" t="e">
            <v>#NUM!</v>
          </cell>
          <cell r="T222" t="e">
            <v>#NUM!</v>
          </cell>
        </row>
        <row r="223">
          <cell r="Q223" t="str">
            <v>FactSet</v>
          </cell>
          <cell r="R223">
            <v>130</v>
          </cell>
          <cell r="S223" t="e">
            <v>#NUM!</v>
          </cell>
          <cell r="T223" t="e">
            <v>#NUM!</v>
          </cell>
        </row>
        <row r="224">
          <cell r="Q224" t="str">
            <v>FactSet</v>
          </cell>
          <cell r="R224">
            <v>131</v>
          </cell>
          <cell r="S224" t="e">
            <v>#NUM!</v>
          </cell>
          <cell r="T224" t="e">
            <v>#NUM!</v>
          </cell>
        </row>
        <row r="225">
          <cell r="Q225" t="str">
            <v>FactSet</v>
          </cell>
          <cell r="R225">
            <v>132</v>
          </cell>
          <cell r="S225" t="e">
            <v>#NUM!</v>
          </cell>
          <cell r="T225" t="e">
            <v>#NUM!</v>
          </cell>
        </row>
        <row r="226">
          <cell r="Q226" t="str">
            <v>FactSet</v>
          </cell>
          <cell r="R226">
            <v>133</v>
          </cell>
          <cell r="S226" t="e">
            <v>#NUM!</v>
          </cell>
          <cell r="T226" t="e">
            <v>#NUM!</v>
          </cell>
        </row>
        <row r="227">
          <cell r="Q227" t="str">
            <v>FactSet</v>
          </cell>
          <cell r="R227">
            <v>134</v>
          </cell>
          <cell r="S227" t="e">
            <v>#NUM!</v>
          </cell>
          <cell r="T227" t="e">
            <v>#NUM!</v>
          </cell>
        </row>
        <row r="228">
          <cell r="Q228" t="str">
            <v>FactSet</v>
          </cell>
          <cell r="R228">
            <v>135</v>
          </cell>
          <cell r="S228" t="e">
            <v>#NUM!</v>
          </cell>
          <cell r="T228" t="e">
            <v>#NUM!</v>
          </cell>
        </row>
        <row r="229">
          <cell r="Q229" t="str">
            <v>FactSet</v>
          </cell>
          <cell r="R229">
            <v>136</v>
          </cell>
          <cell r="S229" t="e">
            <v>#NUM!</v>
          </cell>
          <cell r="T229" t="e">
            <v>#NUM!</v>
          </cell>
        </row>
        <row r="230">
          <cell r="Q230" t="str">
            <v>FactSet</v>
          </cell>
          <cell r="R230">
            <v>137</v>
          </cell>
          <cell r="S230" t="e">
            <v>#NUM!</v>
          </cell>
          <cell r="T230" t="e">
            <v>#NUM!</v>
          </cell>
        </row>
        <row r="231">
          <cell r="Q231" t="str">
            <v>FactSet</v>
          </cell>
          <cell r="R231">
            <v>138</v>
          </cell>
          <cell r="S231" t="e">
            <v>#NUM!</v>
          </cell>
          <cell r="T231" t="e">
            <v>#NUM!</v>
          </cell>
        </row>
        <row r="232">
          <cell r="Q232" t="str">
            <v>FactSet</v>
          </cell>
          <cell r="R232">
            <v>139</v>
          </cell>
          <cell r="S232" t="e">
            <v>#NUM!</v>
          </cell>
          <cell r="T232" t="e">
            <v>#NUM!</v>
          </cell>
        </row>
        <row r="233">
          <cell r="Q233" t="str">
            <v>FactSet</v>
          </cell>
          <cell r="R233">
            <v>140</v>
          </cell>
          <cell r="S233" t="e">
            <v>#NUM!</v>
          </cell>
          <cell r="T233" t="e">
            <v>#NUM!</v>
          </cell>
        </row>
        <row r="234">
          <cell r="Q234" t="str">
            <v>FactSet</v>
          </cell>
          <cell r="R234">
            <v>141</v>
          </cell>
          <cell r="S234" t="e">
            <v>#NUM!</v>
          </cell>
          <cell r="T234" t="e">
            <v>#NUM!</v>
          </cell>
        </row>
        <row r="235">
          <cell r="Q235" t="str">
            <v>FactSet</v>
          </cell>
          <cell r="R235">
            <v>142</v>
          </cell>
          <cell r="S235" t="e">
            <v>#NUM!</v>
          </cell>
          <cell r="T235" t="e">
            <v>#NUM!</v>
          </cell>
        </row>
        <row r="236">
          <cell r="Q236" t="str">
            <v>FactSet</v>
          </cell>
          <cell r="R236">
            <v>143</v>
          </cell>
          <cell r="S236" t="e">
            <v>#NUM!</v>
          </cell>
          <cell r="T236" t="e">
            <v>#NUM!</v>
          </cell>
        </row>
        <row r="237">
          <cell r="Q237" t="str">
            <v>FactSet</v>
          </cell>
          <cell r="R237">
            <v>144</v>
          </cell>
          <cell r="S237" t="e">
            <v>#NUM!</v>
          </cell>
          <cell r="T237" t="e">
            <v>#NUM!</v>
          </cell>
        </row>
        <row r="238">
          <cell r="Q238" t="str">
            <v>FactSet</v>
          </cell>
          <cell r="R238">
            <v>145</v>
          </cell>
          <cell r="S238" t="e">
            <v>#NUM!</v>
          </cell>
          <cell r="T238" t="e">
            <v>#NUM!</v>
          </cell>
        </row>
        <row r="239">
          <cell r="Q239" t="str">
            <v>FactSet</v>
          </cell>
          <cell r="R239">
            <v>146</v>
          </cell>
          <cell r="S239" t="e">
            <v>#NUM!</v>
          </cell>
          <cell r="T239" t="e">
            <v>#NUM!</v>
          </cell>
        </row>
        <row r="240">
          <cell r="Q240" t="str">
            <v>FactSet</v>
          </cell>
          <cell r="R240">
            <v>147</v>
          </cell>
          <cell r="S240" t="e">
            <v>#NUM!</v>
          </cell>
          <cell r="T240" t="e">
            <v>#NUM!</v>
          </cell>
        </row>
        <row r="241">
          <cell r="Q241" t="str">
            <v>FactSet</v>
          </cell>
          <cell r="R241">
            <v>148</v>
          </cell>
          <cell r="S241" t="e">
            <v>#NUM!</v>
          </cell>
          <cell r="T241" t="e">
            <v>#NUM!</v>
          </cell>
        </row>
        <row r="242">
          <cell r="Q242" t="str">
            <v>FactSet</v>
          </cell>
          <cell r="R242">
            <v>149</v>
          </cell>
          <cell r="S242" t="e">
            <v>#NUM!</v>
          </cell>
          <cell r="T242" t="e">
            <v>#NUM!</v>
          </cell>
        </row>
        <row r="243">
          <cell r="Q243" t="str">
            <v>FactSet</v>
          </cell>
          <cell r="R243">
            <v>150</v>
          </cell>
          <cell r="S243" t="e">
            <v>#NUM!</v>
          </cell>
          <cell r="T243" t="e">
            <v>#NUM!</v>
          </cell>
        </row>
        <row r="244">
          <cell r="Q244" t="str">
            <v>FactSet</v>
          </cell>
          <cell r="R244">
            <v>151</v>
          </cell>
          <cell r="S244" t="e">
            <v>#NUM!</v>
          </cell>
          <cell r="T244" t="e">
            <v>#NUM!</v>
          </cell>
        </row>
        <row r="245">
          <cell r="Q245" t="str">
            <v>FactSet</v>
          </cell>
          <cell r="R245">
            <v>152</v>
          </cell>
          <cell r="S245" t="e">
            <v>#NUM!</v>
          </cell>
          <cell r="T245" t="e">
            <v>#NUM!</v>
          </cell>
        </row>
        <row r="246">
          <cell r="Q246" t="str">
            <v>FactSet</v>
          </cell>
          <cell r="R246">
            <v>153</v>
          </cell>
          <cell r="S246" t="e">
            <v>#NUM!</v>
          </cell>
          <cell r="T246" t="e">
            <v>#NUM!</v>
          </cell>
        </row>
        <row r="247">
          <cell r="Q247" t="str">
            <v>FactSet</v>
          </cell>
          <cell r="R247">
            <v>154</v>
          </cell>
          <cell r="S247" t="e">
            <v>#NUM!</v>
          </cell>
          <cell r="T247" t="e">
            <v>#NUM!</v>
          </cell>
        </row>
        <row r="248">
          <cell r="Q248" t="str">
            <v>FactSet</v>
          </cell>
          <cell r="R248">
            <v>155</v>
          </cell>
          <cell r="S248" t="e">
            <v>#NUM!</v>
          </cell>
          <cell r="T248" t="e">
            <v>#NUM!</v>
          </cell>
        </row>
        <row r="249">
          <cell r="Q249" t="str">
            <v>FactSet</v>
          </cell>
          <cell r="R249">
            <v>156</v>
          </cell>
          <cell r="S249" t="e">
            <v>#NUM!</v>
          </cell>
          <cell r="T249" t="e">
            <v>#NUM!</v>
          </cell>
        </row>
        <row r="250">
          <cell r="Q250" t="str">
            <v>FactSet</v>
          </cell>
          <cell r="R250">
            <v>157</v>
          </cell>
          <cell r="S250" t="e">
            <v>#NUM!</v>
          </cell>
          <cell r="T250" t="e">
            <v>#NUM!</v>
          </cell>
        </row>
        <row r="251">
          <cell r="Q251" t="str">
            <v>FactSet</v>
          </cell>
          <cell r="R251">
            <v>158</v>
          </cell>
          <cell r="S251" t="e">
            <v>#NUM!</v>
          </cell>
          <cell r="T251" t="e">
            <v>#NUM!</v>
          </cell>
        </row>
        <row r="252">
          <cell r="Q252" t="str">
            <v>FactSet</v>
          </cell>
          <cell r="R252">
            <v>159</v>
          </cell>
          <cell r="S252" t="e">
            <v>#NUM!</v>
          </cell>
          <cell r="T252" t="e">
            <v>#NUM!</v>
          </cell>
        </row>
        <row r="253">
          <cell r="Q253" t="str">
            <v>FactSet</v>
          </cell>
          <cell r="R253">
            <v>160</v>
          </cell>
          <cell r="S253" t="e">
            <v>#NUM!</v>
          </cell>
          <cell r="T253" t="e">
            <v>#NUM!</v>
          </cell>
        </row>
        <row r="254">
          <cell r="Q254" t="str">
            <v>FactSet</v>
          </cell>
          <cell r="R254">
            <v>161</v>
          </cell>
          <cell r="S254" t="e">
            <v>#NUM!</v>
          </cell>
          <cell r="T254" t="e">
            <v>#NUM!</v>
          </cell>
        </row>
        <row r="255">
          <cell r="Q255" t="str">
            <v>FactSet</v>
          </cell>
          <cell r="R255">
            <v>162</v>
          </cell>
          <cell r="S255" t="e">
            <v>#NUM!</v>
          </cell>
          <cell r="T255" t="e">
            <v>#NUM!</v>
          </cell>
        </row>
        <row r="256">
          <cell r="Q256" t="str">
            <v>FactSet</v>
          </cell>
          <cell r="R256">
            <v>163</v>
          </cell>
          <cell r="S256" t="e">
            <v>#NUM!</v>
          </cell>
          <cell r="T256" t="e">
            <v>#NUM!</v>
          </cell>
        </row>
        <row r="257">
          <cell r="Q257" t="str">
            <v>FactSet</v>
          </cell>
          <cell r="R257">
            <v>164</v>
          </cell>
          <cell r="S257" t="e">
            <v>#NUM!</v>
          </cell>
          <cell r="T257" t="e">
            <v>#NUM!</v>
          </cell>
        </row>
        <row r="258">
          <cell r="Q258" t="str">
            <v>FactSet</v>
          </cell>
          <cell r="R258">
            <v>165</v>
          </cell>
          <cell r="S258" t="e">
            <v>#NUM!</v>
          </cell>
          <cell r="T258" t="e">
            <v>#NUM!</v>
          </cell>
        </row>
        <row r="259">
          <cell r="Q259" t="str">
            <v>FactSet</v>
          </cell>
          <cell r="R259">
            <v>166</v>
          </cell>
          <cell r="S259" t="e">
            <v>#NUM!</v>
          </cell>
          <cell r="T259" t="e">
            <v>#NUM!</v>
          </cell>
        </row>
        <row r="260">
          <cell r="Q260" t="str">
            <v>FactSet</v>
          </cell>
          <cell r="R260">
            <v>167</v>
          </cell>
          <cell r="S260" t="e">
            <v>#NUM!</v>
          </cell>
          <cell r="T260" t="e">
            <v>#NUM!</v>
          </cell>
        </row>
        <row r="261">
          <cell r="Q261" t="str">
            <v>FactSet</v>
          </cell>
          <cell r="R261">
            <v>168</v>
          </cell>
          <cell r="S261" t="e">
            <v>#NUM!</v>
          </cell>
          <cell r="T261" t="e">
            <v>#NUM!</v>
          </cell>
        </row>
        <row r="262">
          <cell r="Q262" t="str">
            <v>FactSet</v>
          </cell>
          <cell r="R262">
            <v>169</v>
          </cell>
          <cell r="S262" t="e">
            <v>#NUM!</v>
          </cell>
          <cell r="T262" t="e">
            <v>#NUM!</v>
          </cell>
        </row>
        <row r="263">
          <cell r="Q263" t="str">
            <v>FactSet</v>
          </cell>
          <cell r="R263">
            <v>170</v>
          </cell>
          <cell r="S263" t="e">
            <v>#NUM!</v>
          </cell>
          <cell r="T263" t="e">
            <v>#NUM!</v>
          </cell>
        </row>
        <row r="264">
          <cell r="Q264" t="str">
            <v>FactSet</v>
          </cell>
          <cell r="R264">
            <v>171</v>
          </cell>
          <cell r="S264" t="e">
            <v>#NUM!</v>
          </cell>
          <cell r="T264" t="e">
            <v>#NUM!</v>
          </cell>
        </row>
        <row r="265">
          <cell r="Q265" t="str">
            <v>FactSet</v>
          </cell>
          <cell r="R265">
            <v>172</v>
          </cell>
          <cell r="S265" t="e">
            <v>#NUM!</v>
          </cell>
          <cell r="T265" t="e">
            <v>#NUM!</v>
          </cell>
        </row>
        <row r="266">
          <cell r="Q266" t="str">
            <v>FactSet</v>
          </cell>
          <cell r="R266">
            <v>173</v>
          </cell>
          <cell r="S266" t="e">
            <v>#NUM!</v>
          </cell>
          <cell r="T266" t="e">
            <v>#NUM!</v>
          </cell>
        </row>
        <row r="267">
          <cell r="Q267" t="str">
            <v>FactSet</v>
          </cell>
          <cell r="R267">
            <v>174</v>
          </cell>
          <cell r="S267" t="e">
            <v>#NUM!</v>
          </cell>
          <cell r="T267" t="e">
            <v>#NUM!</v>
          </cell>
        </row>
        <row r="268">
          <cell r="Q268" t="str">
            <v>FactSet</v>
          </cell>
          <cell r="R268">
            <v>175</v>
          </cell>
          <cell r="S268" t="e">
            <v>#NUM!</v>
          </cell>
          <cell r="T268" t="e">
            <v>#NUM!</v>
          </cell>
        </row>
        <row r="269">
          <cell r="Q269" t="str">
            <v>FactSet</v>
          </cell>
          <cell r="R269">
            <v>176</v>
          </cell>
          <cell r="S269" t="e">
            <v>#NUM!</v>
          </cell>
          <cell r="T269" t="e">
            <v>#NUM!</v>
          </cell>
        </row>
        <row r="270">
          <cell r="Q270" t="str">
            <v>FactSet</v>
          </cell>
          <cell r="R270">
            <v>177</v>
          </cell>
          <cell r="S270" t="e">
            <v>#NUM!</v>
          </cell>
          <cell r="T270" t="e">
            <v>#NUM!</v>
          </cell>
        </row>
        <row r="271">
          <cell r="Q271" t="str">
            <v>FactSet</v>
          </cell>
          <cell r="R271">
            <v>178</v>
          </cell>
          <cell r="S271" t="e">
            <v>#NUM!</v>
          </cell>
          <cell r="T271" t="e">
            <v>#NUM!</v>
          </cell>
        </row>
        <row r="272">
          <cell r="Q272" t="str">
            <v>FactSet</v>
          </cell>
          <cell r="R272">
            <v>179</v>
          </cell>
          <cell r="S272" t="e">
            <v>#NUM!</v>
          </cell>
          <cell r="T272" t="e">
            <v>#NUM!</v>
          </cell>
        </row>
        <row r="273">
          <cell r="Q273" t="str">
            <v>FactSet</v>
          </cell>
          <cell r="R273">
            <v>180</v>
          </cell>
          <cell r="S273" t="e">
            <v>#NUM!</v>
          </cell>
          <cell r="T273" t="e">
            <v>#NUM!</v>
          </cell>
        </row>
        <row r="274">
          <cell r="Q274" t="str">
            <v>FactSet</v>
          </cell>
          <cell r="R274">
            <v>181</v>
          </cell>
          <cell r="S274" t="e">
            <v>#NUM!</v>
          </cell>
          <cell r="T274" t="e">
            <v>#NUM!</v>
          </cell>
        </row>
        <row r="275">
          <cell r="Q275" t="str">
            <v>FactSet</v>
          </cell>
          <cell r="R275">
            <v>182</v>
          </cell>
          <cell r="S275" t="e">
            <v>#NUM!</v>
          </cell>
          <cell r="T275" t="e">
            <v>#NUM!</v>
          </cell>
        </row>
        <row r="276">
          <cell r="Q276" t="str">
            <v>FactSet</v>
          </cell>
          <cell r="R276">
            <v>183</v>
          </cell>
          <cell r="S276" t="e">
            <v>#NUM!</v>
          </cell>
          <cell r="T276" t="e">
            <v>#NUM!</v>
          </cell>
        </row>
        <row r="277">
          <cell r="Q277" t="str">
            <v>FactSet</v>
          </cell>
          <cell r="R277">
            <v>184</v>
          </cell>
          <cell r="S277" t="e">
            <v>#NUM!</v>
          </cell>
          <cell r="T277" t="e">
            <v>#NUM!</v>
          </cell>
        </row>
        <row r="278">
          <cell r="Q278" t="str">
            <v>FactSet</v>
          </cell>
          <cell r="R278">
            <v>185</v>
          </cell>
          <cell r="S278" t="e">
            <v>#NUM!</v>
          </cell>
          <cell r="T278" t="e">
            <v>#NUM!</v>
          </cell>
        </row>
        <row r="279">
          <cell r="Q279" t="str">
            <v>FactSet</v>
          </cell>
          <cell r="R279">
            <v>186</v>
          </cell>
          <cell r="S279" t="e">
            <v>#NUM!</v>
          </cell>
          <cell r="T279" t="e">
            <v>#NUM!</v>
          </cell>
        </row>
        <row r="280">
          <cell r="Q280" t="str">
            <v>FactSet</v>
          </cell>
          <cell r="R280">
            <v>187</v>
          </cell>
          <cell r="S280" t="e">
            <v>#NUM!</v>
          </cell>
          <cell r="T280" t="e">
            <v>#NUM!</v>
          </cell>
        </row>
        <row r="281">
          <cell r="Q281" t="str">
            <v>FactSet</v>
          </cell>
          <cell r="R281">
            <v>188</v>
          </cell>
          <cell r="S281" t="e">
            <v>#NUM!</v>
          </cell>
          <cell r="T281" t="e">
            <v>#NUM!</v>
          </cell>
        </row>
        <row r="282">
          <cell r="Q282" t="str">
            <v>FactSet</v>
          </cell>
          <cell r="R282">
            <v>189</v>
          </cell>
          <cell r="S282" t="e">
            <v>#NUM!</v>
          </cell>
          <cell r="T282" t="e">
            <v>#NUM!</v>
          </cell>
        </row>
        <row r="283">
          <cell r="Q283" t="str">
            <v>FactSet</v>
          </cell>
          <cell r="R283">
            <v>190</v>
          </cell>
          <cell r="S283" t="e">
            <v>#NUM!</v>
          </cell>
          <cell r="T283" t="e">
            <v>#NUM!</v>
          </cell>
        </row>
        <row r="284">
          <cell r="Q284" t="str">
            <v>FactSet</v>
          </cell>
          <cell r="R284">
            <v>191</v>
          </cell>
          <cell r="S284" t="e">
            <v>#NUM!</v>
          </cell>
          <cell r="T284" t="e">
            <v>#NUM!</v>
          </cell>
        </row>
        <row r="285">
          <cell r="Q285" t="str">
            <v>FactSet</v>
          </cell>
          <cell r="R285">
            <v>192</v>
          </cell>
          <cell r="S285" t="e">
            <v>#NUM!</v>
          </cell>
          <cell r="T285" t="e">
            <v>#NUM!</v>
          </cell>
        </row>
        <row r="286">
          <cell r="Q286" t="str">
            <v>FactSet</v>
          </cell>
          <cell r="R286">
            <v>193</v>
          </cell>
          <cell r="S286" t="e">
            <v>#NUM!</v>
          </cell>
          <cell r="T286" t="e">
            <v>#NUM!</v>
          </cell>
        </row>
        <row r="287">
          <cell r="Q287" t="str">
            <v>FactSet</v>
          </cell>
          <cell r="R287">
            <v>194</v>
          </cell>
          <cell r="S287" t="e">
            <v>#NUM!</v>
          </cell>
          <cell r="T287" t="e">
            <v>#NUM!</v>
          </cell>
        </row>
        <row r="288">
          <cell r="Q288" t="str">
            <v>FactSet</v>
          </cell>
          <cell r="R288">
            <v>195</v>
          </cell>
          <cell r="S288" t="e">
            <v>#NUM!</v>
          </cell>
          <cell r="T288" t="e">
            <v>#NUM!</v>
          </cell>
        </row>
        <row r="289">
          <cell r="Q289" t="str">
            <v>FactSet</v>
          </cell>
          <cell r="R289">
            <v>196</v>
          </cell>
          <cell r="S289" t="e">
            <v>#NUM!</v>
          </cell>
          <cell r="T289" t="e">
            <v>#NUM!</v>
          </cell>
        </row>
        <row r="290">
          <cell r="Q290" t="str">
            <v>FactSet</v>
          </cell>
          <cell r="R290">
            <v>197</v>
          </cell>
          <cell r="S290" t="e">
            <v>#NUM!</v>
          </cell>
          <cell r="T290" t="e">
            <v>#NUM!</v>
          </cell>
        </row>
        <row r="291">
          <cell r="Q291" t="str">
            <v>FactSet</v>
          </cell>
          <cell r="R291">
            <v>198</v>
          </cell>
          <cell r="S291" t="e">
            <v>#NUM!</v>
          </cell>
          <cell r="T291" t="e">
            <v>#NUM!</v>
          </cell>
        </row>
        <row r="292">
          <cell r="Q292" t="str">
            <v>FactSet</v>
          </cell>
          <cell r="R292">
            <v>199</v>
          </cell>
          <cell r="S292" t="e">
            <v>#NUM!</v>
          </cell>
          <cell r="T292" t="e">
            <v>#NUM!</v>
          </cell>
        </row>
        <row r="293">
          <cell r="Q293" t="str">
            <v>FactSet</v>
          </cell>
          <cell r="R293">
            <v>200</v>
          </cell>
          <cell r="S293" t="e">
            <v>#NUM!</v>
          </cell>
          <cell r="T293" t="e">
            <v>#NUM!</v>
          </cell>
        </row>
        <row r="294">
          <cell r="Q294" t="str">
            <v>FactSet</v>
          </cell>
          <cell r="R294">
            <v>201</v>
          </cell>
          <cell r="S294" t="e">
            <v>#NUM!</v>
          </cell>
          <cell r="T294" t="e">
            <v>#NUM!</v>
          </cell>
        </row>
        <row r="295">
          <cell r="Q295" t="str">
            <v>FactSet</v>
          </cell>
          <cell r="R295">
            <v>202</v>
          </cell>
          <cell r="S295" t="e">
            <v>#NUM!</v>
          </cell>
          <cell r="T295" t="e">
            <v>#NUM!</v>
          </cell>
        </row>
        <row r="296">
          <cell r="Q296" t="str">
            <v>FactSet</v>
          </cell>
          <cell r="R296">
            <v>203</v>
          </cell>
          <cell r="S296" t="e">
            <v>#NUM!</v>
          </cell>
          <cell r="T296" t="e">
            <v>#NUM!</v>
          </cell>
        </row>
        <row r="297">
          <cell r="Q297" t="str">
            <v>FactSet</v>
          </cell>
          <cell r="R297">
            <v>204</v>
          </cell>
          <cell r="S297" t="e">
            <v>#NUM!</v>
          </cell>
          <cell r="T297" t="e">
            <v>#NUM!</v>
          </cell>
        </row>
        <row r="298">
          <cell r="Q298" t="str">
            <v>FactSet</v>
          </cell>
          <cell r="R298">
            <v>205</v>
          </cell>
          <cell r="S298" t="e">
            <v>#NUM!</v>
          </cell>
          <cell r="T298" t="e">
            <v>#NUM!</v>
          </cell>
        </row>
        <row r="299">
          <cell r="Q299" t="str">
            <v>FactSet</v>
          </cell>
          <cell r="R299">
            <v>206</v>
          </cell>
          <cell r="S299" t="e">
            <v>#NUM!</v>
          </cell>
          <cell r="T299" t="e">
            <v>#NUM!</v>
          </cell>
        </row>
        <row r="300">
          <cell r="Q300" t="str">
            <v>FactSet</v>
          </cell>
          <cell r="R300">
            <v>207</v>
          </cell>
          <cell r="S300" t="e">
            <v>#NUM!</v>
          </cell>
          <cell r="T300" t="e">
            <v>#NUM!</v>
          </cell>
        </row>
        <row r="301">
          <cell r="Q301" t="str">
            <v>FactSet</v>
          </cell>
          <cell r="R301">
            <v>208</v>
          </cell>
          <cell r="S301" t="e">
            <v>#NUM!</v>
          </cell>
          <cell r="T301" t="e">
            <v>#NUM!</v>
          </cell>
        </row>
        <row r="302">
          <cell r="Q302" t="str">
            <v>FactSet</v>
          </cell>
          <cell r="R302">
            <v>209</v>
          </cell>
          <cell r="S302" t="e">
            <v>#NUM!</v>
          </cell>
          <cell r="T302" t="e">
            <v>#NUM!</v>
          </cell>
        </row>
        <row r="303">
          <cell r="Q303" t="str">
            <v>FactSet</v>
          </cell>
          <cell r="R303">
            <v>210</v>
          </cell>
          <cell r="S303" t="e">
            <v>#NUM!</v>
          </cell>
          <cell r="T303" t="e">
            <v>#NUM!</v>
          </cell>
        </row>
        <row r="304">
          <cell r="Q304" t="str">
            <v>FactSet</v>
          </cell>
          <cell r="R304">
            <v>211</v>
          </cell>
          <cell r="S304" t="e">
            <v>#NUM!</v>
          </cell>
          <cell r="T304" t="e">
            <v>#NUM!</v>
          </cell>
        </row>
        <row r="305">
          <cell r="Q305" t="str">
            <v>FactSet</v>
          </cell>
          <cell r="R305">
            <v>212</v>
          </cell>
          <cell r="S305" t="e">
            <v>#NUM!</v>
          </cell>
          <cell r="T305" t="e">
            <v>#NUM!</v>
          </cell>
        </row>
        <row r="306">
          <cell r="Q306" t="str">
            <v>FactSet</v>
          </cell>
          <cell r="R306">
            <v>213</v>
          </cell>
          <cell r="S306" t="e">
            <v>#NUM!</v>
          </cell>
          <cell r="T306" t="e">
            <v>#NUM!</v>
          </cell>
        </row>
        <row r="307">
          <cell r="Q307" t="str">
            <v>FactSet</v>
          </cell>
          <cell r="R307">
            <v>214</v>
          </cell>
          <cell r="S307" t="e">
            <v>#NUM!</v>
          </cell>
          <cell r="T307" t="e">
            <v>#NUM!</v>
          </cell>
        </row>
        <row r="308">
          <cell r="Q308" t="str">
            <v>FactSet</v>
          </cell>
          <cell r="R308">
            <v>215</v>
          </cell>
          <cell r="S308" t="e">
            <v>#NUM!</v>
          </cell>
          <cell r="T308" t="e">
            <v>#NUM!</v>
          </cell>
        </row>
        <row r="309">
          <cell r="Q309" t="str">
            <v>FactSet</v>
          </cell>
          <cell r="R309">
            <v>216</v>
          </cell>
          <cell r="S309" t="e">
            <v>#NUM!</v>
          </cell>
          <cell r="T309" t="e">
            <v>#NUM!</v>
          </cell>
        </row>
        <row r="310">
          <cell r="Q310" t="str">
            <v>FactSet</v>
          </cell>
          <cell r="R310">
            <v>217</v>
          </cell>
          <cell r="S310" t="e">
            <v>#NUM!</v>
          </cell>
          <cell r="T310" t="e">
            <v>#NUM!</v>
          </cell>
        </row>
        <row r="311">
          <cell r="Q311" t="str">
            <v>FactSet</v>
          </cell>
          <cell r="R311">
            <v>218</v>
          </cell>
          <cell r="S311" t="e">
            <v>#NUM!</v>
          </cell>
          <cell r="T311" t="e">
            <v>#NUM!</v>
          </cell>
        </row>
        <row r="312">
          <cell r="Q312" t="str">
            <v>FactSet</v>
          </cell>
          <cell r="R312">
            <v>219</v>
          </cell>
          <cell r="S312" t="e">
            <v>#NUM!</v>
          </cell>
          <cell r="T312" t="e">
            <v>#NUM!</v>
          </cell>
        </row>
        <row r="313">
          <cell r="Q313" t="str">
            <v>FactSet</v>
          </cell>
          <cell r="R313">
            <v>220</v>
          </cell>
          <cell r="S313" t="e">
            <v>#NUM!</v>
          </cell>
          <cell r="T313" t="e">
            <v>#NUM!</v>
          </cell>
        </row>
        <row r="314">
          <cell r="Q314" t="str">
            <v>FactSet</v>
          </cell>
          <cell r="R314">
            <v>221</v>
          </cell>
          <cell r="S314" t="e">
            <v>#NUM!</v>
          </cell>
          <cell r="T314" t="e">
            <v>#NUM!</v>
          </cell>
        </row>
        <row r="315">
          <cell r="Q315" t="str">
            <v>FactSet</v>
          </cell>
          <cell r="R315">
            <v>222</v>
          </cell>
          <cell r="S315" t="e">
            <v>#NUM!</v>
          </cell>
          <cell r="T315" t="e">
            <v>#NUM!</v>
          </cell>
        </row>
        <row r="316">
          <cell r="Q316" t="str">
            <v>FactSet</v>
          </cell>
          <cell r="R316">
            <v>223</v>
          </cell>
          <cell r="S316" t="e">
            <v>#NUM!</v>
          </cell>
          <cell r="T316" t="e">
            <v>#NUM!</v>
          </cell>
        </row>
        <row r="317">
          <cell r="Q317" t="str">
            <v>FactSet</v>
          </cell>
          <cell r="R317">
            <v>224</v>
          </cell>
          <cell r="S317" t="e">
            <v>#NUM!</v>
          </cell>
          <cell r="T317" t="e">
            <v>#NUM!</v>
          </cell>
        </row>
        <row r="318">
          <cell r="Q318" t="str">
            <v>FactSet</v>
          </cell>
          <cell r="R318">
            <v>225</v>
          </cell>
          <cell r="S318" t="e">
            <v>#NUM!</v>
          </cell>
          <cell r="T318" t="e">
            <v>#NUM!</v>
          </cell>
        </row>
        <row r="319">
          <cell r="Q319" t="str">
            <v>FactSet</v>
          </cell>
          <cell r="R319">
            <v>226</v>
          </cell>
          <cell r="S319" t="e">
            <v>#NUM!</v>
          </cell>
          <cell r="T319" t="e">
            <v>#NUM!</v>
          </cell>
        </row>
        <row r="320">
          <cell r="Q320" t="str">
            <v>FactSet</v>
          </cell>
          <cell r="R320">
            <v>227</v>
          </cell>
          <cell r="S320" t="e">
            <v>#NUM!</v>
          </cell>
          <cell r="T320" t="e">
            <v>#NUM!</v>
          </cell>
        </row>
        <row r="321">
          <cell r="Q321" t="str">
            <v>FactSet</v>
          </cell>
          <cell r="R321">
            <v>228</v>
          </cell>
          <cell r="S321" t="e">
            <v>#NUM!</v>
          </cell>
          <cell r="T321" t="e">
            <v>#NUM!</v>
          </cell>
        </row>
        <row r="322">
          <cell r="Q322" t="str">
            <v>FactSet</v>
          </cell>
          <cell r="R322">
            <v>229</v>
          </cell>
          <cell r="S322" t="e">
            <v>#NUM!</v>
          </cell>
          <cell r="T322" t="e">
            <v>#NUM!</v>
          </cell>
        </row>
        <row r="323">
          <cell r="Q323" t="str">
            <v>FactSet</v>
          </cell>
          <cell r="R323">
            <v>230</v>
          </cell>
          <cell r="S323" t="e">
            <v>#NUM!</v>
          </cell>
          <cell r="T323" t="e">
            <v>#NUM!</v>
          </cell>
        </row>
        <row r="324">
          <cell r="Q324" t="str">
            <v>FactSet</v>
          </cell>
          <cell r="R324">
            <v>231</v>
          </cell>
          <cell r="S324" t="e">
            <v>#NUM!</v>
          </cell>
          <cell r="T324" t="e">
            <v>#NUM!</v>
          </cell>
        </row>
        <row r="325">
          <cell r="Q325" t="str">
            <v>FactSet</v>
          </cell>
          <cell r="R325">
            <v>232</v>
          </cell>
          <cell r="S325" t="e">
            <v>#NUM!</v>
          </cell>
          <cell r="T325" t="e">
            <v>#NUM!</v>
          </cell>
        </row>
        <row r="326">
          <cell r="Q326" t="str">
            <v>FactSet</v>
          </cell>
          <cell r="R326">
            <v>233</v>
          </cell>
          <cell r="S326" t="e">
            <v>#NUM!</v>
          </cell>
          <cell r="T326" t="e">
            <v>#NUM!</v>
          </cell>
        </row>
        <row r="327">
          <cell r="Q327" t="str">
            <v>FactSet</v>
          </cell>
          <cell r="R327">
            <v>234</v>
          </cell>
          <cell r="S327" t="e">
            <v>#NUM!</v>
          </cell>
          <cell r="T327" t="e">
            <v>#NUM!</v>
          </cell>
        </row>
        <row r="328">
          <cell r="Q328" t="str">
            <v>FactSet</v>
          </cell>
          <cell r="R328">
            <v>235</v>
          </cell>
          <cell r="S328" t="e">
            <v>#NUM!</v>
          </cell>
          <cell r="T328" t="e">
            <v>#NUM!</v>
          </cell>
        </row>
        <row r="329">
          <cell r="Q329" t="str">
            <v>FactSet</v>
          </cell>
          <cell r="R329">
            <v>236</v>
          </cell>
          <cell r="S329" t="e">
            <v>#NUM!</v>
          </cell>
          <cell r="T329" t="e">
            <v>#NUM!</v>
          </cell>
        </row>
        <row r="330">
          <cell r="Q330" t="str">
            <v>FactSet</v>
          </cell>
          <cell r="R330">
            <v>237</v>
          </cell>
          <cell r="S330" t="e">
            <v>#NUM!</v>
          </cell>
          <cell r="T330" t="e">
            <v>#NUM!</v>
          </cell>
        </row>
        <row r="331">
          <cell r="Q331" t="str">
            <v>FactSet</v>
          </cell>
          <cell r="R331">
            <v>238</v>
          </cell>
          <cell r="S331" t="e">
            <v>#NUM!</v>
          </cell>
          <cell r="T331" t="e">
            <v>#NUM!</v>
          </cell>
        </row>
        <row r="332">
          <cell r="Q332" t="str">
            <v>FactSet</v>
          </cell>
          <cell r="R332">
            <v>239</v>
          </cell>
          <cell r="S332" t="e">
            <v>#NUM!</v>
          </cell>
          <cell r="T332" t="e">
            <v>#NUM!</v>
          </cell>
        </row>
        <row r="333">
          <cell r="Q333" t="str">
            <v>FactSet</v>
          </cell>
          <cell r="R333">
            <v>240</v>
          </cell>
          <cell r="S333" t="e">
            <v>#NUM!</v>
          </cell>
          <cell r="T333" t="e">
            <v>#NUM!</v>
          </cell>
        </row>
        <row r="334">
          <cell r="Q334" t="str">
            <v>FactSet</v>
          </cell>
          <cell r="R334">
            <v>241</v>
          </cell>
          <cell r="S334" t="e">
            <v>#NUM!</v>
          </cell>
          <cell r="T334" t="e">
            <v>#NUM!</v>
          </cell>
        </row>
        <row r="335">
          <cell r="Q335" t="str">
            <v>FactSet</v>
          </cell>
          <cell r="R335">
            <v>242</v>
          </cell>
          <cell r="S335" t="e">
            <v>#NUM!</v>
          </cell>
          <cell r="T335" t="e">
            <v>#NUM!</v>
          </cell>
        </row>
        <row r="336">
          <cell r="Q336" t="str">
            <v>FactSet</v>
          </cell>
          <cell r="R336">
            <v>243</v>
          </cell>
          <cell r="S336" t="e">
            <v>#NUM!</v>
          </cell>
          <cell r="T336" t="e">
            <v>#NUM!</v>
          </cell>
        </row>
        <row r="337">
          <cell r="Q337" t="str">
            <v>FactSet</v>
          </cell>
          <cell r="R337">
            <v>244</v>
          </cell>
          <cell r="S337" t="e">
            <v>#NUM!</v>
          </cell>
          <cell r="T337" t="e">
            <v>#NUM!</v>
          </cell>
        </row>
        <row r="338">
          <cell r="Q338" t="str">
            <v>FactSet</v>
          </cell>
          <cell r="R338">
            <v>245</v>
          </cell>
          <cell r="S338" t="e">
            <v>#NUM!</v>
          </cell>
          <cell r="T338" t="e">
            <v>#NUM!</v>
          </cell>
        </row>
        <row r="339">
          <cell r="Q339" t="str">
            <v>FactSet</v>
          </cell>
          <cell r="R339">
            <v>246</v>
          </cell>
          <cell r="S339" t="e">
            <v>#NUM!</v>
          </cell>
          <cell r="T339" t="e">
            <v>#NUM!</v>
          </cell>
        </row>
        <row r="340">
          <cell r="Q340" t="str">
            <v>FactSet</v>
          </cell>
          <cell r="R340">
            <v>247</v>
          </cell>
          <cell r="S340" t="e">
            <v>#NUM!</v>
          </cell>
          <cell r="T340" t="e">
            <v>#NUM!</v>
          </cell>
        </row>
        <row r="341">
          <cell r="Q341" t="str">
            <v>FactSet</v>
          </cell>
          <cell r="R341">
            <v>248</v>
          </cell>
          <cell r="S341" t="e">
            <v>#NUM!</v>
          </cell>
          <cell r="T341" t="e">
            <v>#NUM!</v>
          </cell>
        </row>
        <row r="342">
          <cell r="Q342" t="str">
            <v>FactSet</v>
          </cell>
          <cell r="R342">
            <v>249</v>
          </cell>
          <cell r="S342" t="e">
            <v>#NUM!</v>
          </cell>
          <cell r="T342" t="e">
            <v>#NUM!</v>
          </cell>
        </row>
        <row r="343">
          <cell r="Q343" t="str">
            <v>FactSet</v>
          </cell>
          <cell r="R343">
            <v>250</v>
          </cell>
          <cell r="S343" t="e">
            <v>#NUM!</v>
          </cell>
          <cell r="T343" t="e">
            <v>#NUM!</v>
          </cell>
        </row>
        <row r="344">
          <cell r="Q344" t="str">
            <v>FactSet</v>
          </cell>
          <cell r="R344">
            <v>251</v>
          </cell>
          <cell r="S344" t="e">
            <v>#NUM!</v>
          </cell>
          <cell r="T344" t="e">
            <v>#NUM!</v>
          </cell>
        </row>
        <row r="345">
          <cell r="Q345" t="str">
            <v>FactSet</v>
          </cell>
          <cell r="R345">
            <v>252</v>
          </cell>
          <cell r="S345" t="e">
            <v>#NUM!</v>
          </cell>
          <cell r="T345" t="e">
            <v>#NUM!</v>
          </cell>
        </row>
        <row r="346">
          <cell r="Q346" t="str">
            <v>FactSet</v>
          </cell>
          <cell r="R346">
            <v>253</v>
          </cell>
          <cell r="S346" t="e">
            <v>#NUM!</v>
          </cell>
          <cell r="T346" t="e">
            <v>#NUM!</v>
          </cell>
        </row>
        <row r="347">
          <cell r="Q347" t="str">
            <v>FactSet</v>
          </cell>
          <cell r="R347">
            <v>254</v>
          </cell>
          <cell r="S347" t="e">
            <v>#NUM!</v>
          </cell>
          <cell r="T347" t="e">
            <v>#NUM!</v>
          </cell>
        </row>
        <row r="348">
          <cell r="Q348" t="str">
            <v>FactSet</v>
          </cell>
          <cell r="R348">
            <v>255</v>
          </cell>
          <cell r="S348" t="e">
            <v>#NUM!</v>
          </cell>
          <cell r="T348" t="e">
            <v>#NUM!</v>
          </cell>
        </row>
        <row r="349">
          <cell r="Q349" t="str">
            <v>FactSet</v>
          </cell>
          <cell r="R349">
            <v>256</v>
          </cell>
          <cell r="S349" t="e">
            <v>#NUM!</v>
          </cell>
          <cell r="T349" t="e">
            <v>#NUM!</v>
          </cell>
        </row>
        <row r="350">
          <cell r="Q350" t="str">
            <v>FactSet</v>
          </cell>
          <cell r="R350">
            <v>257</v>
          </cell>
          <cell r="S350" t="e">
            <v>#NUM!</v>
          </cell>
          <cell r="T350" t="e">
            <v>#NUM!</v>
          </cell>
        </row>
        <row r="351">
          <cell r="Q351" t="str">
            <v>FactSet</v>
          </cell>
          <cell r="R351">
            <v>258</v>
          </cell>
          <cell r="S351" t="e">
            <v>#NUM!</v>
          </cell>
          <cell r="T351" t="e">
            <v>#NUM!</v>
          </cell>
        </row>
        <row r="352">
          <cell r="Q352" t="str">
            <v>FactSet</v>
          </cell>
          <cell r="R352">
            <v>259</v>
          </cell>
          <cell r="S352" t="e">
            <v>#NUM!</v>
          </cell>
          <cell r="T352" t="e">
            <v>#NUM!</v>
          </cell>
        </row>
        <row r="353">
          <cell r="Q353" t="str">
            <v>FactSet</v>
          </cell>
          <cell r="R353">
            <v>260</v>
          </cell>
          <cell r="S353" t="e">
            <v>#NUM!</v>
          </cell>
          <cell r="T353" t="e">
            <v>#NUM!</v>
          </cell>
        </row>
        <row r="354">
          <cell r="Q354" t="str">
            <v>FactSet</v>
          </cell>
          <cell r="R354">
            <v>261</v>
          </cell>
          <cell r="S354" t="e">
            <v>#NUM!</v>
          </cell>
          <cell r="T354" t="e">
            <v>#NUM!</v>
          </cell>
        </row>
        <row r="355">
          <cell r="Q355" t="str">
            <v>FactSet</v>
          </cell>
          <cell r="R355">
            <v>262</v>
          </cell>
          <cell r="S355" t="e">
            <v>#NUM!</v>
          </cell>
          <cell r="T355" t="e">
            <v>#NUM!</v>
          </cell>
        </row>
        <row r="356">
          <cell r="Q356" t="str">
            <v>FactSet</v>
          </cell>
          <cell r="R356">
            <v>263</v>
          </cell>
          <cell r="S356" t="e">
            <v>#NUM!</v>
          </cell>
          <cell r="T356" t="e">
            <v>#NUM!</v>
          </cell>
        </row>
        <row r="357">
          <cell r="Q357" t="str">
            <v>FactSet</v>
          </cell>
          <cell r="R357">
            <v>264</v>
          </cell>
          <cell r="S357" t="e">
            <v>#NUM!</v>
          </cell>
          <cell r="T357" t="e">
            <v>#NUM!</v>
          </cell>
        </row>
        <row r="358">
          <cell r="Q358" t="str">
            <v>FactSet</v>
          </cell>
          <cell r="R358">
            <v>265</v>
          </cell>
          <cell r="S358" t="e">
            <v>#NUM!</v>
          </cell>
          <cell r="T358" t="e">
            <v>#NUM!</v>
          </cell>
        </row>
        <row r="359">
          <cell r="Q359" t="str">
            <v>FactSet</v>
          </cell>
          <cell r="R359">
            <v>266</v>
          </cell>
          <cell r="S359" t="e">
            <v>#NUM!</v>
          </cell>
          <cell r="T359" t="e">
            <v>#NUM!</v>
          </cell>
        </row>
        <row r="360">
          <cell r="Q360" t="str">
            <v>FactSet</v>
          </cell>
          <cell r="R360">
            <v>267</v>
          </cell>
          <cell r="S360" t="e">
            <v>#NUM!</v>
          </cell>
          <cell r="T360" t="e">
            <v>#NUM!</v>
          </cell>
        </row>
        <row r="361">
          <cell r="Q361" t="str">
            <v>FactSet</v>
          </cell>
          <cell r="R361">
            <v>268</v>
          </cell>
          <cell r="S361" t="e">
            <v>#NUM!</v>
          </cell>
          <cell r="T361" t="e">
            <v>#NUM!</v>
          </cell>
        </row>
        <row r="362">
          <cell r="Q362" t="str">
            <v>FactSet</v>
          </cell>
          <cell r="R362">
            <v>269</v>
          </cell>
          <cell r="S362" t="e">
            <v>#NUM!</v>
          </cell>
          <cell r="T362" t="e">
            <v>#NUM!</v>
          </cell>
        </row>
        <row r="363">
          <cell r="Q363" t="str">
            <v>FactSet</v>
          </cell>
          <cell r="R363">
            <v>270</v>
          </cell>
          <cell r="S363" t="e">
            <v>#NUM!</v>
          </cell>
          <cell r="T363" t="e">
            <v>#NUM!</v>
          </cell>
        </row>
        <row r="364">
          <cell r="Q364" t="str">
            <v>FactSet</v>
          </cell>
          <cell r="R364">
            <v>271</v>
          </cell>
          <cell r="S364" t="e">
            <v>#NUM!</v>
          </cell>
          <cell r="T364" t="e">
            <v>#NUM!</v>
          </cell>
        </row>
        <row r="365">
          <cell r="Q365" t="str">
            <v>FactSet</v>
          </cell>
          <cell r="R365">
            <v>272</v>
          </cell>
          <cell r="S365" t="e">
            <v>#NUM!</v>
          </cell>
          <cell r="T365" t="e">
            <v>#NUM!</v>
          </cell>
        </row>
        <row r="366">
          <cell r="Q366" t="str">
            <v>FactSet</v>
          </cell>
          <cell r="R366">
            <v>273</v>
          </cell>
          <cell r="S366" t="e">
            <v>#NUM!</v>
          </cell>
          <cell r="T366" t="e">
            <v>#NUM!</v>
          </cell>
        </row>
        <row r="367">
          <cell r="Q367" t="str">
            <v>FactSet</v>
          </cell>
          <cell r="R367">
            <v>274</v>
          </cell>
          <cell r="S367" t="e">
            <v>#NUM!</v>
          </cell>
          <cell r="T367" t="e">
            <v>#NUM!</v>
          </cell>
        </row>
        <row r="368">
          <cell r="Q368" t="str">
            <v>FactSet</v>
          </cell>
          <cell r="R368">
            <v>275</v>
          </cell>
          <cell r="S368" t="e">
            <v>#NUM!</v>
          </cell>
          <cell r="T368" t="e">
            <v>#NUM!</v>
          </cell>
        </row>
        <row r="369">
          <cell r="Q369" t="str">
            <v>FactSet</v>
          </cell>
          <cell r="R369">
            <v>276</v>
          </cell>
          <cell r="S369" t="e">
            <v>#NUM!</v>
          </cell>
          <cell r="T369" t="e">
            <v>#NUM!</v>
          </cell>
        </row>
        <row r="370">
          <cell r="Q370" t="str">
            <v>FactSet</v>
          </cell>
          <cell r="R370">
            <v>277</v>
          </cell>
          <cell r="S370" t="e">
            <v>#NUM!</v>
          </cell>
          <cell r="T370" t="e">
            <v>#NUM!</v>
          </cell>
        </row>
        <row r="371">
          <cell r="Q371" t="str">
            <v>FactSet</v>
          </cell>
          <cell r="R371">
            <v>278</v>
          </cell>
          <cell r="S371" t="e">
            <v>#NUM!</v>
          </cell>
          <cell r="T371" t="e">
            <v>#NUM!</v>
          </cell>
        </row>
        <row r="372">
          <cell r="Q372" t="str">
            <v>FactSet</v>
          </cell>
          <cell r="R372">
            <v>279</v>
          </cell>
          <cell r="S372" t="e">
            <v>#NUM!</v>
          </cell>
          <cell r="T372" t="e">
            <v>#NUM!</v>
          </cell>
        </row>
        <row r="373">
          <cell r="Q373" t="str">
            <v>FactSet</v>
          </cell>
          <cell r="R373">
            <v>280</v>
          </cell>
          <cell r="S373" t="e">
            <v>#NUM!</v>
          </cell>
          <cell r="T373" t="e">
            <v>#NUM!</v>
          </cell>
        </row>
        <row r="374">
          <cell r="Q374" t="str">
            <v>FactSet</v>
          </cell>
          <cell r="R374">
            <v>281</v>
          </cell>
          <cell r="S374" t="e">
            <v>#NUM!</v>
          </cell>
          <cell r="T374" t="e">
            <v>#NUM!</v>
          </cell>
        </row>
        <row r="375">
          <cell r="Q375" t="str">
            <v>FactSet</v>
          </cell>
          <cell r="R375">
            <v>282</v>
          </cell>
          <cell r="S375" t="e">
            <v>#NUM!</v>
          </cell>
          <cell r="T375" t="e">
            <v>#NUM!</v>
          </cell>
        </row>
        <row r="376">
          <cell r="Q376" t="str">
            <v>FactSet</v>
          </cell>
          <cell r="R376">
            <v>283</v>
          </cell>
          <cell r="S376" t="e">
            <v>#NUM!</v>
          </cell>
          <cell r="T376" t="e">
            <v>#NUM!</v>
          </cell>
        </row>
        <row r="377">
          <cell r="Q377" t="str">
            <v>FactSet</v>
          </cell>
          <cell r="R377">
            <v>284</v>
          </cell>
          <cell r="S377" t="e">
            <v>#NUM!</v>
          </cell>
          <cell r="T377" t="e">
            <v>#NUM!</v>
          </cell>
        </row>
        <row r="378">
          <cell r="Q378" t="str">
            <v>FactSet</v>
          </cell>
          <cell r="R378">
            <v>285</v>
          </cell>
          <cell r="S378" t="e">
            <v>#NUM!</v>
          </cell>
          <cell r="T378" t="e">
            <v>#NUM!</v>
          </cell>
        </row>
        <row r="379">
          <cell r="Q379" t="str">
            <v>FactSet</v>
          </cell>
          <cell r="R379">
            <v>286</v>
          </cell>
          <cell r="S379" t="e">
            <v>#NUM!</v>
          </cell>
          <cell r="T379" t="e">
            <v>#NUM!</v>
          </cell>
        </row>
        <row r="380">
          <cell r="Q380" t="str">
            <v>FactSet</v>
          </cell>
          <cell r="R380">
            <v>287</v>
          </cell>
          <cell r="S380" t="e">
            <v>#NUM!</v>
          </cell>
          <cell r="T380" t="e">
            <v>#NUM!</v>
          </cell>
        </row>
        <row r="381">
          <cell r="Q381" t="str">
            <v>FactSet</v>
          </cell>
          <cell r="R381">
            <v>288</v>
          </cell>
          <cell r="S381" t="e">
            <v>#NUM!</v>
          </cell>
          <cell r="T381" t="e">
            <v>#NUM!</v>
          </cell>
        </row>
        <row r="382">
          <cell r="Q382" t="str">
            <v>FactSet</v>
          </cell>
          <cell r="R382">
            <v>289</v>
          </cell>
          <cell r="S382" t="e">
            <v>#NUM!</v>
          </cell>
          <cell r="T382" t="e">
            <v>#NUM!</v>
          </cell>
        </row>
        <row r="383">
          <cell r="Q383" t="str">
            <v>FactSet</v>
          </cell>
          <cell r="R383">
            <v>290</v>
          </cell>
          <cell r="S383" t="e">
            <v>#NUM!</v>
          </cell>
          <cell r="T383" t="e">
            <v>#NUM!</v>
          </cell>
        </row>
        <row r="384">
          <cell r="Q384" t="str">
            <v>FactSet</v>
          </cell>
          <cell r="R384">
            <v>291</v>
          </cell>
          <cell r="S384" t="e">
            <v>#NUM!</v>
          </cell>
          <cell r="T384" t="e">
            <v>#NUM!</v>
          </cell>
        </row>
        <row r="385">
          <cell r="Q385" t="str">
            <v>FactSet</v>
          </cell>
          <cell r="R385">
            <v>292</v>
          </cell>
          <cell r="S385" t="e">
            <v>#NUM!</v>
          </cell>
          <cell r="T385" t="e">
            <v>#NUM!</v>
          </cell>
        </row>
        <row r="386">
          <cell r="Q386" t="str">
            <v>FactSet</v>
          </cell>
          <cell r="R386">
            <v>293</v>
          </cell>
          <cell r="S386" t="e">
            <v>#NUM!</v>
          </cell>
          <cell r="T386" t="e">
            <v>#NUM!</v>
          </cell>
        </row>
        <row r="387">
          <cell r="Q387" t="str">
            <v>FactSet</v>
          </cell>
          <cell r="R387">
            <v>294</v>
          </cell>
          <cell r="S387" t="e">
            <v>#NUM!</v>
          </cell>
          <cell r="T387" t="e">
            <v>#NUM!</v>
          </cell>
        </row>
        <row r="388">
          <cell r="Q388" t="str">
            <v>FactSet</v>
          </cell>
          <cell r="R388">
            <v>295</v>
          </cell>
          <cell r="S388" t="e">
            <v>#NUM!</v>
          </cell>
          <cell r="T388" t="e">
            <v>#NUM!</v>
          </cell>
        </row>
        <row r="389">
          <cell r="Q389" t="str">
            <v>FactSet</v>
          </cell>
          <cell r="R389">
            <v>296</v>
          </cell>
          <cell r="S389" t="e">
            <v>#NUM!</v>
          </cell>
          <cell r="T389" t="e">
            <v>#NUM!</v>
          </cell>
        </row>
        <row r="390">
          <cell r="Q390" t="str">
            <v>FactSet</v>
          </cell>
          <cell r="R390">
            <v>297</v>
          </cell>
          <cell r="S390" t="e">
            <v>#NUM!</v>
          </cell>
          <cell r="T390" t="e">
            <v>#NUM!</v>
          </cell>
        </row>
        <row r="391">
          <cell r="Q391" t="str">
            <v>FactSet</v>
          </cell>
          <cell r="R391">
            <v>298</v>
          </cell>
          <cell r="S391" t="e">
            <v>#NUM!</v>
          </cell>
          <cell r="T391" t="e">
            <v>#NUM!</v>
          </cell>
        </row>
        <row r="392">
          <cell r="Q392" t="str">
            <v>FactSet</v>
          </cell>
          <cell r="R392">
            <v>299</v>
          </cell>
          <cell r="S392" t="e">
            <v>#NUM!</v>
          </cell>
          <cell r="T392" t="e">
            <v>#NUM!</v>
          </cell>
        </row>
        <row r="393">
          <cell r="Q393" t="str">
            <v>FactSet</v>
          </cell>
          <cell r="R393">
            <v>300</v>
          </cell>
          <cell r="S393" t="e">
            <v>#NUM!</v>
          </cell>
          <cell r="T393" t="e">
            <v>#NUM!</v>
          </cell>
        </row>
        <row r="394">
          <cell r="Q394" t="str">
            <v>FactSet</v>
          </cell>
          <cell r="R394">
            <v>301</v>
          </cell>
          <cell r="S394" t="e">
            <v>#NUM!</v>
          </cell>
          <cell r="T394" t="e">
            <v>#NUM!</v>
          </cell>
        </row>
        <row r="395">
          <cell r="Q395" t="str">
            <v>FactSet</v>
          </cell>
          <cell r="R395">
            <v>302</v>
          </cell>
          <cell r="S395" t="e">
            <v>#NUM!</v>
          </cell>
          <cell r="T395" t="e">
            <v>#NUM!</v>
          </cell>
        </row>
        <row r="396">
          <cell r="Q396" t="str">
            <v>FactSet</v>
          </cell>
          <cell r="R396">
            <v>303</v>
          </cell>
          <cell r="S396" t="e">
            <v>#NUM!</v>
          </cell>
          <cell r="T396" t="e">
            <v>#NUM!</v>
          </cell>
        </row>
        <row r="397">
          <cell r="Q397" t="str">
            <v>FactSet</v>
          </cell>
          <cell r="R397">
            <v>304</v>
          </cell>
          <cell r="S397" t="e">
            <v>#NUM!</v>
          </cell>
          <cell r="T397" t="e">
            <v>#NUM!</v>
          </cell>
        </row>
        <row r="398">
          <cell r="Q398" t="str">
            <v>FactSet</v>
          </cell>
          <cell r="R398">
            <v>305</v>
          </cell>
          <cell r="S398" t="e">
            <v>#NUM!</v>
          </cell>
          <cell r="T398" t="e">
            <v>#NUM!</v>
          </cell>
        </row>
        <row r="399">
          <cell r="Q399" t="str">
            <v>FactSet</v>
          </cell>
          <cell r="R399">
            <v>306</v>
          </cell>
          <cell r="S399" t="e">
            <v>#NUM!</v>
          </cell>
          <cell r="T399" t="e">
            <v>#NUM!</v>
          </cell>
        </row>
        <row r="400">
          <cell r="Q400" t="str">
            <v>FactSet</v>
          </cell>
          <cell r="R400">
            <v>307</v>
          </cell>
          <cell r="S400" t="e">
            <v>#NUM!</v>
          </cell>
          <cell r="T400" t="e">
            <v>#NUM!</v>
          </cell>
        </row>
        <row r="401">
          <cell r="Q401" t="str">
            <v>FactSet</v>
          </cell>
          <cell r="R401">
            <v>308</v>
          </cell>
          <cell r="S401" t="e">
            <v>#NUM!</v>
          </cell>
          <cell r="T401" t="e">
            <v>#NUM!</v>
          </cell>
        </row>
        <row r="402">
          <cell r="Q402" t="str">
            <v>FactSet</v>
          </cell>
          <cell r="R402">
            <v>309</v>
          </cell>
          <cell r="S402" t="e">
            <v>#NUM!</v>
          </cell>
          <cell r="T402" t="e">
            <v>#NUM!</v>
          </cell>
        </row>
        <row r="403">
          <cell r="Q403" t="str">
            <v>FactSet</v>
          </cell>
          <cell r="R403">
            <v>310</v>
          </cell>
          <cell r="S403" t="e">
            <v>#NUM!</v>
          </cell>
          <cell r="T403" t="e">
            <v>#NUM!</v>
          </cell>
        </row>
        <row r="404">
          <cell r="Q404" t="str">
            <v>FactSet</v>
          </cell>
          <cell r="R404">
            <v>311</v>
          </cell>
          <cell r="S404" t="e">
            <v>#NUM!</v>
          </cell>
          <cell r="T404" t="e">
            <v>#NUM!</v>
          </cell>
        </row>
        <row r="405">
          <cell r="Q405" t="str">
            <v>FactSet</v>
          </cell>
          <cell r="R405">
            <v>312</v>
          </cell>
          <cell r="S405" t="e">
            <v>#NUM!</v>
          </cell>
          <cell r="T405" t="e">
            <v>#NUM!</v>
          </cell>
        </row>
        <row r="406">
          <cell r="Q406" t="str">
            <v>FactSet</v>
          </cell>
          <cell r="R406">
            <v>313</v>
          </cell>
          <cell r="S406" t="e">
            <v>#NUM!</v>
          </cell>
          <cell r="T406" t="e">
            <v>#NUM!</v>
          </cell>
        </row>
        <row r="407">
          <cell r="Q407" t="str">
            <v>FactSet</v>
          </cell>
          <cell r="R407">
            <v>314</v>
          </cell>
          <cell r="S407" t="e">
            <v>#NUM!</v>
          </cell>
          <cell r="T407" t="e">
            <v>#NUM!</v>
          </cell>
        </row>
        <row r="408">
          <cell r="Q408" t="str">
            <v>FactSet</v>
          </cell>
          <cell r="R408">
            <v>315</v>
          </cell>
          <cell r="S408" t="e">
            <v>#NUM!</v>
          </cell>
          <cell r="T408" t="e">
            <v>#NUM!</v>
          </cell>
        </row>
        <row r="409">
          <cell r="Q409" t="str">
            <v>FactSet</v>
          </cell>
          <cell r="R409">
            <v>316</v>
          </cell>
          <cell r="S409" t="e">
            <v>#NUM!</v>
          </cell>
          <cell r="T409" t="e">
            <v>#NUM!</v>
          </cell>
        </row>
        <row r="410">
          <cell r="Q410" t="str">
            <v>FactSet</v>
          </cell>
          <cell r="R410">
            <v>317</v>
          </cell>
          <cell r="S410" t="e">
            <v>#NUM!</v>
          </cell>
          <cell r="T410" t="e">
            <v>#NUM!</v>
          </cell>
        </row>
        <row r="411">
          <cell r="Q411" t="str">
            <v>FactSet</v>
          </cell>
          <cell r="R411">
            <v>318</v>
          </cell>
          <cell r="S411" t="e">
            <v>#NUM!</v>
          </cell>
          <cell r="T411" t="e">
            <v>#NUM!</v>
          </cell>
        </row>
        <row r="412">
          <cell r="Q412" t="str">
            <v>FactSet</v>
          </cell>
          <cell r="R412">
            <v>319</v>
          </cell>
          <cell r="S412" t="e">
            <v>#NUM!</v>
          </cell>
          <cell r="T412" t="e">
            <v>#NUM!</v>
          </cell>
        </row>
        <row r="413">
          <cell r="Q413" t="str">
            <v>FactSet</v>
          </cell>
          <cell r="R413">
            <v>320</v>
          </cell>
          <cell r="S413" t="e">
            <v>#NUM!</v>
          </cell>
          <cell r="T413" t="e">
            <v>#NUM!</v>
          </cell>
        </row>
        <row r="414">
          <cell r="Q414" t="str">
            <v>FactSet</v>
          </cell>
          <cell r="R414">
            <v>321</v>
          </cell>
          <cell r="S414" t="e">
            <v>#NUM!</v>
          </cell>
          <cell r="T414" t="e">
            <v>#NUM!</v>
          </cell>
        </row>
        <row r="415">
          <cell r="Q415" t="str">
            <v>FactSet</v>
          </cell>
          <cell r="R415">
            <v>322</v>
          </cell>
          <cell r="S415" t="e">
            <v>#NUM!</v>
          </cell>
          <cell r="T415" t="e">
            <v>#NUM!</v>
          </cell>
        </row>
        <row r="416">
          <cell r="Q416" t="str">
            <v>FactSet</v>
          </cell>
          <cell r="R416">
            <v>323</v>
          </cell>
          <cell r="S416" t="e">
            <v>#NUM!</v>
          </cell>
          <cell r="T416" t="e">
            <v>#NUM!</v>
          </cell>
        </row>
        <row r="417">
          <cell r="Q417" t="str">
            <v>FactSet</v>
          </cell>
          <cell r="R417">
            <v>324</v>
          </cell>
          <cell r="S417" t="e">
            <v>#NUM!</v>
          </cell>
          <cell r="T417" t="e">
            <v>#NUM!</v>
          </cell>
        </row>
        <row r="418">
          <cell r="Q418" t="str">
            <v>FactSet</v>
          </cell>
          <cell r="R418">
            <v>325</v>
          </cell>
          <cell r="S418" t="e">
            <v>#NUM!</v>
          </cell>
          <cell r="T418" t="e">
            <v>#NUM!</v>
          </cell>
        </row>
        <row r="419">
          <cell r="Q419" t="str">
            <v>FactSet</v>
          </cell>
          <cell r="R419">
            <v>326</v>
          </cell>
          <cell r="S419" t="e">
            <v>#NUM!</v>
          </cell>
          <cell r="T419" t="e">
            <v>#NUM!</v>
          </cell>
        </row>
        <row r="420">
          <cell r="Q420" t="str">
            <v>FactSet</v>
          </cell>
          <cell r="R420">
            <v>327</v>
          </cell>
          <cell r="S420" t="e">
            <v>#NUM!</v>
          </cell>
          <cell r="T420" t="e">
            <v>#NUM!</v>
          </cell>
        </row>
        <row r="421">
          <cell r="Q421" t="str">
            <v>FactSet</v>
          </cell>
          <cell r="R421">
            <v>328</v>
          </cell>
          <cell r="S421" t="e">
            <v>#NUM!</v>
          </cell>
          <cell r="T421" t="e">
            <v>#NUM!</v>
          </cell>
        </row>
        <row r="422">
          <cell r="Q422" t="str">
            <v>FactSet</v>
          </cell>
          <cell r="R422">
            <v>329</v>
          </cell>
          <cell r="S422" t="e">
            <v>#NUM!</v>
          </cell>
          <cell r="T422" t="e">
            <v>#NUM!</v>
          </cell>
        </row>
        <row r="423">
          <cell r="Q423" t="str">
            <v>FactSet</v>
          </cell>
          <cell r="R423">
            <v>330</v>
          </cell>
          <cell r="S423" t="e">
            <v>#NUM!</v>
          </cell>
          <cell r="T423" t="e">
            <v>#NUM!</v>
          </cell>
        </row>
        <row r="424">
          <cell r="Q424" t="str">
            <v>FactSet</v>
          </cell>
          <cell r="R424">
            <v>331</v>
          </cell>
          <cell r="S424" t="e">
            <v>#NUM!</v>
          </cell>
          <cell r="T424" t="e">
            <v>#NUM!</v>
          </cell>
        </row>
        <row r="425">
          <cell r="Q425" t="str">
            <v>FactSet</v>
          </cell>
          <cell r="R425">
            <v>332</v>
          </cell>
          <cell r="S425" t="e">
            <v>#NUM!</v>
          </cell>
          <cell r="T425" t="e">
            <v>#NUM!</v>
          </cell>
        </row>
        <row r="426">
          <cell r="Q426" t="str">
            <v>FactSet</v>
          </cell>
          <cell r="R426">
            <v>333</v>
          </cell>
          <cell r="S426" t="e">
            <v>#NUM!</v>
          </cell>
          <cell r="T426" t="e">
            <v>#NUM!</v>
          </cell>
        </row>
        <row r="427">
          <cell r="Q427" t="str">
            <v>FactSet</v>
          </cell>
          <cell r="R427">
            <v>334</v>
          </cell>
          <cell r="S427" t="e">
            <v>#NUM!</v>
          </cell>
          <cell r="T427" t="e">
            <v>#NUM!</v>
          </cell>
        </row>
        <row r="428">
          <cell r="Q428" t="str">
            <v>FactSet</v>
          </cell>
          <cell r="R428">
            <v>335</v>
          </cell>
          <cell r="S428" t="e">
            <v>#NUM!</v>
          </cell>
          <cell r="T428" t="e">
            <v>#NUM!</v>
          </cell>
        </row>
        <row r="429">
          <cell r="Q429" t="str">
            <v>FactSet</v>
          </cell>
          <cell r="R429">
            <v>336</v>
          </cell>
          <cell r="S429" t="e">
            <v>#NUM!</v>
          </cell>
          <cell r="T429" t="e">
            <v>#NUM!</v>
          </cell>
        </row>
        <row r="430">
          <cell r="Q430" t="str">
            <v>FactSet</v>
          </cell>
          <cell r="R430">
            <v>337</v>
          </cell>
          <cell r="S430" t="e">
            <v>#NUM!</v>
          </cell>
          <cell r="T430" t="e">
            <v>#NUM!</v>
          </cell>
        </row>
        <row r="431">
          <cell r="Q431" t="str">
            <v>FactSet</v>
          </cell>
          <cell r="R431">
            <v>338</v>
          </cell>
          <cell r="S431" t="e">
            <v>#NUM!</v>
          </cell>
          <cell r="T431" t="e">
            <v>#NUM!</v>
          </cell>
        </row>
        <row r="432">
          <cell r="Q432" t="str">
            <v>FactSet</v>
          </cell>
          <cell r="R432">
            <v>339</v>
          </cell>
          <cell r="S432" t="e">
            <v>#NUM!</v>
          </cell>
          <cell r="T432" t="e">
            <v>#NUM!</v>
          </cell>
        </row>
        <row r="433">
          <cell r="Q433" t="str">
            <v>FactSet</v>
          </cell>
          <cell r="R433">
            <v>340</v>
          </cell>
          <cell r="S433" t="e">
            <v>#NUM!</v>
          </cell>
          <cell r="T433" t="e">
            <v>#NUM!</v>
          </cell>
        </row>
        <row r="434">
          <cell r="Q434" t="str">
            <v>FactSet</v>
          </cell>
          <cell r="R434">
            <v>341</v>
          </cell>
          <cell r="S434" t="e">
            <v>#NUM!</v>
          </cell>
          <cell r="T434" t="e">
            <v>#NUM!</v>
          </cell>
        </row>
        <row r="435">
          <cell r="Q435" t="str">
            <v>FactSet</v>
          </cell>
          <cell r="R435">
            <v>342</v>
          </cell>
          <cell r="S435" t="e">
            <v>#NUM!</v>
          </cell>
          <cell r="T435" t="e">
            <v>#NUM!</v>
          </cell>
        </row>
        <row r="436">
          <cell r="Q436" t="str">
            <v>FactSet</v>
          </cell>
          <cell r="R436">
            <v>343</v>
          </cell>
          <cell r="S436" t="e">
            <v>#NUM!</v>
          </cell>
          <cell r="T436" t="e">
            <v>#NUM!</v>
          </cell>
        </row>
        <row r="437">
          <cell r="Q437" t="str">
            <v>FactSet</v>
          </cell>
          <cell r="R437">
            <v>344</v>
          </cell>
          <cell r="S437" t="e">
            <v>#NUM!</v>
          </cell>
          <cell r="T437" t="e">
            <v>#NUM!</v>
          </cell>
        </row>
        <row r="438">
          <cell r="Q438" t="str">
            <v>FactSet</v>
          </cell>
          <cell r="R438">
            <v>345</v>
          </cell>
          <cell r="S438" t="e">
            <v>#NUM!</v>
          </cell>
          <cell r="T438" t="e">
            <v>#NUM!</v>
          </cell>
        </row>
        <row r="439">
          <cell r="Q439" t="str">
            <v>FactSet</v>
          </cell>
          <cell r="R439">
            <v>346</v>
          </cell>
          <cell r="S439" t="e">
            <v>#NUM!</v>
          </cell>
          <cell r="T439" t="e">
            <v>#NUM!</v>
          </cell>
        </row>
        <row r="440">
          <cell r="Q440" t="str">
            <v>FactSet</v>
          </cell>
          <cell r="R440">
            <v>347</v>
          </cell>
          <cell r="S440" t="e">
            <v>#NUM!</v>
          </cell>
          <cell r="T440" t="e">
            <v>#NUM!</v>
          </cell>
        </row>
        <row r="441">
          <cell r="Q441" t="str">
            <v>FactSet</v>
          </cell>
          <cell r="R441">
            <v>348</v>
          </cell>
          <cell r="S441" t="e">
            <v>#NUM!</v>
          </cell>
          <cell r="T441" t="e">
            <v>#NUM!</v>
          </cell>
        </row>
        <row r="442">
          <cell r="Q442" t="str">
            <v>FactSet</v>
          </cell>
          <cell r="R442">
            <v>349</v>
          </cell>
          <cell r="S442" t="e">
            <v>#NUM!</v>
          </cell>
          <cell r="T442" t="e">
            <v>#NUM!</v>
          </cell>
        </row>
        <row r="443">
          <cell r="Q443" t="str">
            <v>FactSet</v>
          </cell>
          <cell r="R443">
            <v>350</v>
          </cell>
          <cell r="S443" t="e">
            <v>#NUM!</v>
          </cell>
          <cell r="T443" t="e">
            <v>#NUM!</v>
          </cell>
        </row>
        <row r="444">
          <cell r="Q444" t="str">
            <v>FactSet</v>
          </cell>
          <cell r="R444">
            <v>351</v>
          </cell>
          <cell r="S444" t="e">
            <v>#NUM!</v>
          </cell>
          <cell r="T444" t="e">
            <v>#NUM!</v>
          </cell>
        </row>
        <row r="445">
          <cell r="Q445" t="str">
            <v>FactSet</v>
          </cell>
          <cell r="R445">
            <v>352</v>
          </cell>
          <cell r="S445" t="e">
            <v>#NUM!</v>
          </cell>
          <cell r="T445" t="e">
            <v>#NUM!</v>
          </cell>
        </row>
        <row r="446">
          <cell r="Q446" t="str">
            <v>FactSet</v>
          </cell>
          <cell r="R446">
            <v>353</v>
          </cell>
          <cell r="S446" t="e">
            <v>#NUM!</v>
          </cell>
          <cell r="T446" t="e">
            <v>#NUM!</v>
          </cell>
        </row>
        <row r="447">
          <cell r="Q447" t="str">
            <v>FactSet</v>
          </cell>
          <cell r="R447">
            <v>354</v>
          </cell>
          <cell r="S447" t="e">
            <v>#NUM!</v>
          </cell>
          <cell r="T447" t="e">
            <v>#NUM!</v>
          </cell>
        </row>
        <row r="448">
          <cell r="Q448" t="str">
            <v>FactSet</v>
          </cell>
          <cell r="R448">
            <v>355</v>
          </cell>
          <cell r="S448" t="e">
            <v>#NUM!</v>
          </cell>
          <cell r="T448" t="e">
            <v>#NUM!</v>
          </cell>
        </row>
        <row r="449">
          <cell r="Q449" t="str">
            <v>FactSet</v>
          </cell>
          <cell r="R449">
            <v>356</v>
          </cell>
          <cell r="S449" t="e">
            <v>#NUM!</v>
          </cell>
          <cell r="T449" t="e">
            <v>#NUM!</v>
          </cell>
        </row>
        <row r="450">
          <cell r="Q450" t="str">
            <v>FactSet</v>
          </cell>
          <cell r="R450">
            <v>357</v>
          </cell>
          <cell r="S450" t="e">
            <v>#NUM!</v>
          </cell>
          <cell r="T450" t="e">
            <v>#NUM!</v>
          </cell>
        </row>
        <row r="451">
          <cell r="Q451" t="str">
            <v>FactSet</v>
          </cell>
          <cell r="R451">
            <v>358</v>
          </cell>
          <cell r="S451" t="e">
            <v>#NUM!</v>
          </cell>
          <cell r="T451" t="e">
            <v>#NUM!</v>
          </cell>
        </row>
        <row r="452">
          <cell r="Q452" t="str">
            <v>FactSet</v>
          </cell>
          <cell r="R452">
            <v>359</v>
          </cell>
          <cell r="S452" t="e">
            <v>#NUM!</v>
          </cell>
          <cell r="T452" t="e">
            <v>#NUM!</v>
          </cell>
        </row>
        <row r="453">
          <cell r="Q453" t="str">
            <v>FactSet</v>
          </cell>
          <cell r="R453">
            <v>360</v>
          </cell>
          <cell r="S453" t="e">
            <v>#NUM!</v>
          </cell>
          <cell r="T453" t="e">
            <v>#NUM!</v>
          </cell>
        </row>
        <row r="454">
          <cell r="Q454" t="str">
            <v>FactSet</v>
          </cell>
          <cell r="R454">
            <v>361</v>
          </cell>
          <cell r="S454" t="e">
            <v>#NUM!</v>
          </cell>
          <cell r="T454" t="e">
            <v>#NUM!</v>
          </cell>
        </row>
        <row r="455">
          <cell r="Q455" t="str">
            <v>FactSet</v>
          </cell>
          <cell r="R455">
            <v>362</v>
          </cell>
          <cell r="S455" t="e">
            <v>#NUM!</v>
          </cell>
          <cell r="T455" t="e">
            <v>#NUM!</v>
          </cell>
        </row>
        <row r="456">
          <cell r="Q456" t="str">
            <v>FactSet</v>
          </cell>
          <cell r="R456">
            <v>363</v>
          </cell>
          <cell r="S456" t="e">
            <v>#NUM!</v>
          </cell>
          <cell r="T456" t="e">
            <v>#NUM!</v>
          </cell>
        </row>
        <row r="457">
          <cell r="Q457" t="str">
            <v>FactSet</v>
          </cell>
          <cell r="R457">
            <v>364</v>
          </cell>
          <cell r="S457" t="e">
            <v>#NUM!</v>
          </cell>
          <cell r="T457" t="e">
            <v>#NUM!</v>
          </cell>
        </row>
        <row r="458">
          <cell r="Q458" t="str">
            <v>FactSet</v>
          </cell>
          <cell r="R458">
            <v>365</v>
          </cell>
          <cell r="S458" t="e">
            <v>#NUM!</v>
          </cell>
          <cell r="T458" t="e">
            <v>#NUM!</v>
          </cell>
        </row>
        <row r="459">
          <cell r="Q459" t="str">
            <v>FactSet</v>
          </cell>
          <cell r="R459">
            <v>366</v>
          </cell>
          <cell r="S459" t="e">
            <v>#NUM!</v>
          </cell>
          <cell r="T459" t="e">
            <v>#NUM!</v>
          </cell>
        </row>
        <row r="460">
          <cell r="Q460" t="str">
            <v>FactSet</v>
          </cell>
          <cell r="R460">
            <v>367</v>
          </cell>
          <cell r="S460" t="e">
            <v>#NUM!</v>
          </cell>
          <cell r="T460" t="e">
            <v>#NUM!</v>
          </cell>
        </row>
        <row r="461">
          <cell r="Q461" t="str">
            <v>FactSet</v>
          </cell>
          <cell r="R461">
            <v>368</v>
          </cell>
          <cell r="S461" t="e">
            <v>#NUM!</v>
          </cell>
          <cell r="T461" t="e">
            <v>#NUM!</v>
          </cell>
        </row>
        <row r="462">
          <cell r="Q462" t="str">
            <v>FactSet</v>
          </cell>
          <cell r="R462">
            <v>369</v>
          </cell>
          <cell r="S462" t="e">
            <v>#NUM!</v>
          </cell>
          <cell r="T462" t="e">
            <v>#NUM!</v>
          </cell>
        </row>
        <row r="463">
          <cell r="Q463" t="str">
            <v>FactSet</v>
          </cell>
          <cell r="R463">
            <v>370</v>
          </cell>
          <cell r="S463" t="e">
            <v>#NUM!</v>
          </cell>
          <cell r="T463" t="e">
            <v>#NUM!</v>
          </cell>
        </row>
        <row r="464">
          <cell r="Q464" t="str">
            <v>FactSet</v>
          </cell>
          <cell r="R464">
            <v>371</v>
          </cell>
          <cell r="S464" t="e">
            <v>#NUM!</v>
          </cell>
          <cell r="T464" t="e">
            <v>#NUM!</v>
          </cell>
        </row>
        <row r="465">
          <cell r="Q465" t="str">
            <v>FactSet</v>
          </cell>
          <cell r="R465">
            <v>372</v>
          </cell>
          <cell r="S465" t="e">
            <v>#NUM!</v>
          </cell>
          <cell r="T465" t="e">
            <v>#NUM!</v>
          </cell>
        </row>
        <row r="466">
          <cell r="Q466" t="str">
            <v>FactSet</v>
          </cell>
          <cell r="R466">
            <v>373</v>
          </cell>
          <cell r="S466" t="e">
            <v>#NUM!</v>
          </cell>
          <cell r="T466" t="e">
            <v>#NUM!</v>
          </cell>
        </row>
        <row r="467">
          <cell r="Q467" t="str">
            <v>FactSet</v>
          </cell>
          <cell r="R467">
            <v>374</v>
          </cell>
          <cell r="S467" t="e">
            <v>#NUM!</v>
          </cell>
          <cell r="T467" t="e">
            <v>#NUM!</v>
          </cell>
        </row>
        <row r="468">
          <cell r="Q468" t="str">
            <v>FactSet</v>
          </cell>
          <cell r="R468">
            <v>375</v>
          </cell>
          <cell r="S468" t="e">
            <v>#NUM!</v>
          </cell>
          <cell r="T468" t="e">
            <v>#NUM!</v>
          </cell>
        </row>
        <row r="469">
          <cell r="Q469" t="str">
            <v>FactSet</v>
          </cell>
          <cell r="R469">
            <v>376</v>
          </cell>
          <cell r="S469" t="e">
            <v>#NUM!</v>
          </cell>
          <cell r="T469" t="e">
            <v>#NUM!</v>
          </cell>
        </row>
        <row r="470">
          <cell r="Q470" t="str">
            <v>FactSet</v>
          </cell>
          <cell r="R470">
            <v>377</v>
          </cell>
          <cell r="S470" t="e">
            <v>#NUM!</v>
          </cell>
          <cell r="T470" t="e">
            <v>#NUM!</v>
          </cell>
        </row>
        <row r="471">
          <cell r="Q471" t="str">
            <v>FactSet</v>
          </cell>
          <cell r="R471">
            <v>378</v>
          </cell>
          <cell r="S471" t="e">
            <v>#NUM!</v>
          </cell>
          <cell r="T471" t="e">
            <v>#NUM!</v>
          </cell>
        </row>
        <row r="472">
          <cell r="Q472" t="str">
            <v>FactSet</v>
          </cell>
          <cell r="R472">
            <v>379</v>
          </cell>
          <cell r="S472" t="e">
            <v>#NUM!</v>
          </cell>
          <cell r="T472" t="e">
            <v>#NUM!</v>
          </cell>
        </row>
        <row r="473">
          <cell r="Q473" t="str">
            <v>FactSet</v>
          </cell>
          <cell r="R473">
            <v>380</v>
          </cell>
          <cell r="S473" t="e">
            <v>#NUM!</v>
          </cell>
          <cell r="T473" t="e">
            <v>#NUM!</v>
          </cell>
        </row>
        <row r="474">
          <cell r="Q474" t="str">
            <v>FactSet</v>
          </cell>
          <cell r="R474">
            <v>381</v>
          </cell>
          <cell r="S474" t="e">
            <v>#NUM!</v>
          </cell>
          <cell r="T474" t="e">
            <v>#NUM!</v>
          </cell>
        </row>
        <row r="475">
          <cell r="Q475" t="str">
            <v>FactSet</v>
          </cell>
          <cell r="R475">
            <v>382</v>
          </cell>
          <cell r="S475" t="e">
            <v>#NUM!</v>
          </cell>
          <cell r="T475" t="e">
            <v>#NUM!</v>
          </cell>
        </row>
        <row r="476">
          <cell r="Q476" t="str">
            <v>FactSet</v>
          </cell>
          <cell r="R476">
            <v>383</v>
          </cell>
          <cell r="S476" t="e">
            <v>#NUM!</v>
          </cell>
          <cell r="T476" t="e">
            <v>#NUM!</v>
          </cell>
        </row>
        <row r="477">
          <cell r="Q477" t="str">
            <v>FactSet</v>
          </cell>
          <cell r="R477">
            <v>384</v>
          </cell>
          <cell r="S477" t="e">
            <v>#NUM!</v>
          </cell>
          <cell r="T477" t="e">
            <v>#NUM!</v>
          </cell>
        </row>
        <row r="478">
          <cell r="Q478" t="str">
            <v>FactSet</v>
          </cell>
          <cell r="R478">
            <v>385</v>
          </cell>
          <cell r="S478" t="e">
            <v>#NUM!</v>
          </cell>
          <cell r="T478" t="e">
            <v>#NUM!</v>
          </cell>
        </row>
        <row r="479">
          <cell r="Q479" t="str">
            <v>FactSet</v>
          </cell>
          <cell r="R479">
            <v>386</v>
          </cell>
          <cell r="S479" t="e">
            <v>#NUM!</v>
          </cell>
          <cell r="T479" t="e">
            <v>#NUM!</v>
          </cell>
        </row>
        <row r="480">
          <cell r="Q480" t="str">
            <v>FactSet</v>
          </cell>
          <cell r="R480">
            <v>387</v>
          </cell>
          <cell r="S480" t="e">
            <v>#NUM!</v>
          </cell>
          <cell r="T480" t="e">
            <v>#NUM!</v>
          </cell>
        </row>
        <row r="481">
          <cell r="Q481" t="str">
            <v>FactSet</v>
          </cell>
          <cell r="R481">
            <v>388</v>
          </cell>
          <cell r="S481" t="e">
            <v>#NUM!</v>
          </cell>
          <cell r="T481" t="e">
            <v>#NUM!</v>
          </cell>
        </row>
        <row r="482">
          <cell r="Q482" t="str">
            <v>FactSet</v>
          </cell>
          <cell r="R482">
            <v>389</v>
          </cell>
          <cell r="S482" t="e">
            <v>#NUM!</v>
          </cell>
          <cell r="T482" t="e">
            <v>#NUM!</v>
          </cell>
        </row>
        <row r="483">
          <cell r="Q483" t="str">
            <v>FactSet</v>
          </cell>
          <cell r="R483">
            <v>390</v>
          </cell>
          <cell r="S483" t="e">
            <v>#NUM!</v>
          </cell>
          <cell r="T483" t="e">
            <v>#NUM!</v>
          </cell>
        </row>
        <row r="484">
          <cell r="Q484" t="str">
            <v>FactSet</v>
          </cell>
          <cell r="R484">
            <v>391</v>
          </cell>
          <cell r="S484" t="e">
            <v>#NUM!</v>
          </cell>
          <cell r="T484" t="e">
            <v>#NUM!</v>
          </cell>
        </row>
        <row r="485">
          <cell r="Q485" t="str">
            <v>FactSet</v>
          </cell>
          <cell r="R485">
            <v>392</v>
          </cell>
          <cell r="S485" t="e">
            <v>#NUM!</v>
          </cell>
          <cell r="T485" t="e">
            <v>#NUM!</v>
          </cell>
        </row>
        <row r="486">
          <cell r="Q486" t="str">
            <v>FactSet</v>
          </cell>
          <cell r="R486">
            <v>393</v>
          </cell>
          <cell r="S486" t="e">
            <v>#NUM!</v>
          </cell>
          <cell r="T486" t="e">
            <v>#NUM!</v>
          </cell>
        </row>
        <row r="487">
          <cell r="Q487" t="str">
            <v>FactSet</v>
          </cell>
          <cell r="R487">
            <v>394</v>
          </cell>
          <cell r="S487" t="e">
            <v>#NUM!</v>
          </cell>
          <cell r="T487" t="e">
            <v>#NUM!</v>
          </cell>
        </row>
        <row r="488">
          <cell r="Q488" t="str">
            <v>FactSet</v>
          </cell>
          <cell r="R488">
            <v>395</v>
          </cell>
          <cell r="S488" t="e">
            <v>#NUM!</v>
          </cell>
          <cell r="T488" t="e">
            <v>#NUM!</v>
          </cell>
        </row>
        <row r="489">
          <cell r="Q489" t="str">
            <v>FactSet</v>
          </cell>
          <cell r="R489">
            <v>396</v>
          </cell>
          <cell r="S489" t="e">
            <v>#NUM!</v>
          </cell>
          <cell r="T489" t="e">
            <v>#NUM!</v>
          </cell>
        </row>
        <row r="490">
          <cell r="Q490" t="str">
            <v>FactSet</v>
          </cell>
          <cell r="R490">
            <v>397</v>
          </cell>
          <cell r="S490" t="e">
            <v>#NUM!</v>
          </cell>
          <cell r="T490" t="e">
            <v>#NUM!</v>
          </cell>
        </row>
        <row r="491">
          <cell r="Q491" t="str">
            <v>FactSet</v>
          </cell>
          <cell r="R491">
            <v>398</v>
          </cell>
          <cell r="S491" t="e">
            <v>#NUM!</v>
          </cell>
          <cell r="T491" t="e">
            <v>#NUM!</v>
          </cell>
        </row>
        <row r="492">
          <cell r="Q492" t="str">
            <v>FactSet</v>
          </cell>
          <cell r="R492">
            <v>399</v>
          </cell>
          <cell r="S492" t="e">
            <v>#NUM!</v>
          </cell>
          <cell r="T492" t="e">
            <v>#NUM!</v>
          </cell>
        </row>
        <row r="493">
          <cell r="Q493" t="str">
            <v>FactSet</v>
          </cell>
          <cell r="R493">
            <v>400</v>
          </cell>
          <cell r="S493" t="e">
            <v>#NUM!</v>
          </cell>
          <cell r="T493" t="e">
            <v>#NUM!</v>
          </cell>
        </row>
        <row r="494">
          <cell r="Q494" t="str">
            <v>FactSet</v>
          </cell>
          <cell r="R494">
            <v>401</v>
          </cell>
          <cell r="S494" t="e">
            <v>#NUM!</v>
          </cell>
          <cell r="T494" t="e">
            <v>#NUM!</v>
          </cell>
        </row>
        <row r="495">
          <cell r="Q495" t="str">
            <v>FactSet</v>
          </cell>
          <cell r="R495">
            <v>402</v>
          </cell>
          <cell r="S495" t="e">
            <v>#NUM!</v>
          </cell>
          <cell r="T495" t="e">
            <v>#NUM!</v>
          </cell>
        </row>
        <row r="496">
          <cell r="Q496" t="str">
            <v>FactSet</v>
          </cell>
          <cell r="R496">
            <v>403</v>
          </cell>
          <cell r="S496" t="e">
            <v>#NUM!</v>
          </cell>
          <cell r="T496" t="e">
            <v>#NUM!</v>
          </cell>
        </row>
        <row r="497">
          <cell r="Q497" t="str">
            <v>FactSet</v>
          </cell>
          <cell r="R497">
            <v>404</v>
          </cell>
          <cell r="S497" t="e">
            <v>#NUM!</v>
          </cell>
          <cell r="T497" t="e">
            <v>#NUM!</v>
          </cell>
        </row>
        <row r="498">
          <cell r="Q498" t="str">
            <v>FactSet</v>
          </cell>
          <cell r="R498">
            <v>405</v>
          </cell>
          <cell r="S498" t="e">
            <v>#NUM!</v>
          </cell>
          <cell r="T498" t="e">
            <v>#NUM!</v>
          </cell>
        </row>
        <row r="499">
          <cell r="Q499" t="str">
            <v>FactSet</v>
          </cell>
          <cell r="R499">
            <v>406</v>
          </cell>
          <cell r="S499" t="e">
            <v>#NUM!</v>
          </cell>
          <cell r="T499" t="e">
            <v>#NUM!</v>
          </cell>
        </row>
        <row r="500">
          <cell r="Q500" t="str">
            <v>FactSet</v>
          </cell>
          <cell r="R500">
            <v>407</v>
          </cell>
          <cell r="S500" t="e">
            <v>#NUM!</v>
          </cell>
          <cell r="T500" t="e">
            <v>#NUM!</v>
          </cell>
        </row>
        <row r="501">
          <cell r="Q501" t="str">
            <v>FactSet</v>
          </cell>
          <cell r="R501">
            <v>408</v>
          </cell>
          <cell r="S501" t="e">
            <v>#NUM!</v>
          </cell>
          <cell r="T501" t="e">
            <v>#NUM!</v>
          </cell>
        </row>
        <row r="502">
          <cell r="Q502" t="str">
            <v>FactSet</v>
          </cell>
          <cell r="R502">
            <v>409</v>
          </cell>
          <cell r="S502" t="e">
            <v>#NUM!</v>
          </cell>
          <cell r="T502" t="e">
            <v>#NUM!</v>
          </cell>
        </row>
        <row r="503">
          <cell r="Q503" t="str">
            <v>FactSet</v>
          </cell>
          <cell r="R503">
            <v>410</v>
          </cell>
          <cell r="S503" t="e">
            <v>#NUM!</v>
          </cell>
          <cell r="T503" t="e">
            <v>#NUM!</v>
          </cell>
        </row>
        <row r="504">
          <cell r="Q504" t="str">
            <v>FactSet</v>
          </cell>
          <cell r="R504">
            <v>411</v>
          </cell>
          <cell r="S504" t="e">
            <v>#NUM!</v>
          </cell>
          <cell r="T504" t="e">
            <v>#NUM!</v>
          </cell>
        </row>
        <row r="505">
          <cell r="Q505" t="str">
            <v>FactSet</v>
          </cell>
          <cell r="R505">
            <v>412</v>
          </cell>
          <cell r="S505" t="e">
            <v>#NUM!</v>
          </cell>
          <cell r="T505" t="e">
            <v>#NUM!</v>
          </cell>
        </row>
        <row r="506">
          <cell r="Q506" t="str">
            <v>FactSet</v>
          </cell>
          <cell r="R506">
            <v>413</v>
          </cell>
          <cell r="S506" t="e">
            <v>#NUM!</v>
          </cell>
          <cell r="T506" t="e">
            <v>#NUM!</v>
          </cell>
        </row>
        <row r="507">
          <cell r="Q507" t="str">
            <v>FactSet</v>
          </cell>
          <cell r="R507">
            <v>414</v>
          </cell>
          <cell r="S507" t="e">
            <v>#NUM!</v>
          </cell>
          <cell r="T507" t="e">
            <v>#NUM!</v>
          </cell>
        </row>
        <row r="508">
          <cell r="Q508" t="str">
            <v>FactSet</v>
          </cell>
          <cell r="R508">
            <v>415</v>
          </cell>
          <cell r="S508" t="e">
            <v>#NUM!</v>
          </cell>
          <cell r="T508" t="e">
            <v>#NUM!</v>
          </cell>
        </row>
        <row r="509">
          <cell r="Q509" t="str">
            <v>FactSet</v>
          </cell>
          <cell r="R509">
            <v>416</v>
          </cell>
          <cell r="S509" t="e">
            <v>#NUM!</v>
          </cell>
          <cell r="T509" t="e">
            <v>#NUM!</v>
          </cell>
        </row>
        <row r="510">
          <cell r="Q510" t="str">
            <v>FactSet</v>
          </cell>
          <cell r="R510">
            <v>417</v>
          </cell>
          <cell r="S510" t="e">
            <v>#NUM!</v>
          </cell>
          <cell r="T510" t="e">
            <v>#NUM!</v>
          </cell>
        </row>
        <row r="511">
          <cell r="Q511" t="str">
            <v>FactSet</v>
          </cell>
          <cell r="R511">
            <v>418</v>
          </cell>
          <cell r="S511" t="e">
            <v>#NUM!</v>
          </cell>
          <cell r="T511" t="e">
            <v>#NUM!</v>
          </cell>
        </row>
        <row r="512">
          <cell r="Q512" t="str">
            <v>FactSet</v>
          </cell>
          <cell r="R512">
            <v>419</v>
          </cell>
          <cell r="S512" t="e">
            <v>#NUM!</v>
          </cell>
          <cell r="T512" t="e">
            <v>#NUM!</v>
          </cell>
        </row>
        <row r="513">
          <cell r="Q513" t="str">
            <v>FactSet</v>
          </cell>
          <cell r="R513">
            <v>420</v>
          </cell>
          <cell r="S513" t="e">
            <v>#NUM!</v>
          </cell>
          <cell r="T513" t="e">
            <v>#NUM!</v>
          </cell>
        </row>
        <row r="514">
          <cell r="Q514" t="str">
            <v>FactSet</v>
          </cell>
          <cell r="R514">
            <v>421</v>
          </cell>
          <cell r="S514" t="e">
            <v>#NUM!</v>
          </cell>
          <cell r="T514" t="e">
            <v>#NUM!</v>
          </cell>
        </row>
        <row r="515">
          <cell r="Q515" t="str">
            <v>FactSet</v>
          </cell>
          <cell r="R515">
            <v>422</v>
          </cell>
          <cell r="S515" t="e">
            <v>#NUM!</v>
          </cell>
          <cell r="T515" t="e">
            <v>#NUM!</v>
          </cell>
        </row>
        <row r="516">
          <cell r="Q516" t="str">
            <v>FactSet</v>
          </cell>
          <cell r="R516">
            <v>423</v>
          </cell>
          <cell r="S516" t="e">
            <v>#NUM!</v>
          </cell>
          <cell r="T516" t="e">
            <v>#NUM!</v>
          </cell>
        </row>
        <row r="517">
          <cell r="Q517" t="str">
            <v>FactSet</v>
          </cell>
          <cell r="R517">
            <v>424</v>
          </cell>
          <cell r="S517" t="e">
            <v>#NUM!</v>
          </cell>
          <cell r="T517" t="e">
            <v>#NUM!</v>
          </cell>
        </row>
        <row r="518">
          <cell r="Q518" t="str">
            <v>FactSet</v>
          </cell>
          <cell r="R518">
            <v>425</v>
          </cell>
          <cell r="S518" t="e">
            <v>#NUM!</v>
          </cell>
          <cell r="T518" t="e">
            <v>#NUM!</v>
          </cell>
        </row>
        <row r="519">
          <cell r="Q519" t="str">
            <v>FactSet</v>
          </cell>
          <cell r="R519">
            <v>426</v>
          </cell>
          <cell r="S519" t="e">
            <v>#NUM!</v>
          </cell>
          <cell r="T519" t="e">
            <v>#NUM!</v>
          </cell>
        </row>
        <row r="520">
          <cell r="Q520" t="str">
            <v>FactSet</v>
          </cell>
          <cell r="R520">
            <v>427</v>
          </cell>
          <cell r="S520" t="e">
            <v>#NUM!</v>
          </cell>
          <cell r="T520" t="e">
            <v>#NUM!</v>
          </cell>
        </row>
        <row r="521">
          <cell r="Q521" t="str">
            <v>FactSet</v>
          </cell>
          <cell r="R521">
            <v>428</v>
          </cell>
          <cell r="S521" t="e">
            <v>#NUM!</v>
          </cell>
          <cell r="T521" t="e">
            <v>#NUM!</v>
          </cell>
        </row>
        <row r="522">
          <cell r="Q522" t="str">
            <v>FactSet</v>
          </cell>
          <cell r="R522">
            <v>429</v>
          </cell>
          <cell r="S522" t="e">
            <v>#NUM!</v>
          </cell>
          <cell r="T522" t="e">
            <v>#NUM!</v>
          </cell>
        </row>
        <row r="523">
          <cell r="Q523" t="str">
            <v>FactSet</v>
          </cell>
          <cell r="R523">
            <v>430</v>
          </cell>
          <cell r="S523" t="e">
            <v>#NUM!</v>
          </cell>
          <cell r="T523" t="e">
            <v>#NUM!</v>
          </cell>
        </row>
        <row r="524">
          <cell r="Q524" t="str">
            <v>FactSet</v>
          </cell>
          <cell r="R524">
            <v>431</v>
          </cell>
          <cell r="S524" t="e">
            <v>#NUM!</v>
          </cell>
          <cell r="T524" t="e">
            <v>#NUM!</v>
          </cell>
        </row>
        <row r="525">
          <cell r="Q525" t="str">
            <v>FactSet</v>
          </cell>
          <cell r="R525">
            <v>432</v>
          </cell>
          <cell r="S525" t="e">
            <v>#NUM!</v>
          </cell>
          <cell r="T525" t="e">
            <v>#NUM!</v>
          </cell>
        </row>
        <row r="526">
          <cell r="Q526" t="str">
            <v>FactSet</v>
          </cell>
          <cell r="R526">
            <v>433</v>
          </cell>
          <cell r="S526" t="e">
            <v>#NUM!</v>
          </cell>
          <cell r="T526" t="e">
            <v>#NUM!</v>
          </cell>
        </row>
        <row r="527">
          <cell r="Q527" t="str">
            <v>FactSet</v>
          </cell>
          <cell r="R527">
            <v>434</v>
          </cell>
          <cell r="S527" t="e">
            <v>#NUM!</v>
          </cell>
          <cell r="T527" t="e">
            <v>#NUM!</v>
          </cell>
        </row>
        <row r="528">
          <cell r="Q528" t="str">
            <v>FactSet</v>
          </cell>
          <cell r="R528">
            <v>435</v>
          </cell>
          <cell r="S528" t="e">
            <v>#NUM!</v>
          </cell>
          <cell r="T528" t="e">
            <v>#NUM!</v>
          </cell>
        </row>
        <row r="529">
          <cell r="Q529" t="str">
            <v>FactSet</v>
          </cell>
          <cell r="R529">
            <v>436</v>
          </cell>
          <cell r="S529" t="e">
            <v>#NUM!</v>
          </cell>
          <cell r="T529" t="e">
            <v>#NUM!</v>
          </cell>
        </row>
        <row r="530">
          <cell r="Q530" t="str">
            <v>FactSet</v>
          </cell>
          <cell r="R530">
            <v>437</v>
          </cell>
          <cell r="S530" t="e">
            <v>#NUM!</v>
          </cell>
          <cell r="T530" t="e">
            <v>#NUM!</v>
          </cell>
        </row>
        <row r="531">
          <cell r="Q531" t="str">
            <v>FactSet</v>
          </cell>
          <cell r="R531">
            <v>438</v>
          </cell>
          <cell r="S531" t="e">
            <v>#NUM!</v>
          </cell>
          <cell r="T531" t="e">
            <v>#NUM!</v>
          </cell>
        </row>
        <row r="532">
          <cell r="Q532" t="str">
            <v>FactSet</v>
          </cell>
          <cell r="R532">
            <v>439</v>
          </cell>
          <cell r="S532" t="e">
            <v>#NUM!</v>
          </cell>
          <cell r="T532" t="e">
            <v>#NUM!</v>
          </cell>
        </row>
        <row r="533">
          <cell r="Q533" t="str">
            <v>FactSet</v>
          </cell>
          <cell r="R533">
            <v>440</v>
          </cell>
          <cell r="S533" t="e">
            <v>#NUM!</v>
          </cell>
          <cell r="T533" t="e">
            <v>#NUM!</v>
          </cell>
        </row>
        <row r="534">
          <cell r="Q534" t="str">
            <v>FactSet</v>
          </cell>
          <cell r="R534">
            <v>441</v>
          </cell>
          <cell r="S534" t="e">
            <v>#NUM!</v>
          </cell>
          <cell r="T534" t="e">
            <v>#NUM!</v>
          </cell>
        </row>
        <row r="535">
          <cell r="Q535" t="str">
            <v>FactSet</v>
          </cell>
          <cell r="R535">
            <v>442</v>
          </cell>
          <cell r="S535" t="e">
            <v>#NUM!</v>
          </cell>
          <cell r="T535" t="e">
            <v>#NUM!</v>
          </cell>
        </row>
        <row r="536">
          <cell r="Q536" t="str">
            <v>FactSet</v>
          </cell>
          <cell r="R536">
            <v>443</v>
          </cell>
          <cell r="S536" t="e">
            <v>#NUM!</v>
          </cell>
          <cell r="T536" t="e">
            <v>#NUM!</v>
          </cell>
        </row>
        <row r="537">
          <cell r="Q537" t="str">
            <v>FactSet</v>
          </cell>
          <cell r="R537">
            <v>444</v>
          </cell>
          <cell r="S537" t="e">
            <v>#NUM!</v>
          </cell>
          <cell r="T537" t="e">
            <v>#NUM!</v>
          </cell>
        </row>
        <row r="538">
          <cell r="Q538" t="str">
            <v>FactSet</v>
          </cell>
          <cell r="R538">
            <v>445</v>
          </cell>
          <cell r="S538" t="e">
            <v>#NUM!</v>
          </cell>
          <cell r="T538" t="e">
            <v>#NUM!</v>
          </cell>
        </row>
        <row r="539">
          <cell r="Q539" t="str">
            <v>FactSet</v>
          </cell>
          <cell r="R539">
            <v>446</v>
          </cell>
          <cell r="S539" t="e">
            <v>#NUM!</v>
          </cell>
          <cell r="T539" t="e">
            <v>#NUM!</v>
          </cell>
        </row>
        <row r="540">
          <cell r="Q540" t="str">
            <v>FactSet</v>
          </cell>
          <cell r="R540">
            <v>447</v>
          </cell>
          <cell r="S540" t="e">
            <v>#NUM!</v>
          </cell>
          <cell r="T540" t="e">
            <v>#NUM!</v>
          </cell>
        </row>
        <row r="541">
          <cell r="Q541" t="str">
            <v>FactSet</v>
          </cell>
          <cell r="R541">
            <v>448</v>
          </cell>
          <cell r="S541" t="e">
            <v>#NUM!</v>
          </cell>
          <cell r="T541" t="e">
            <v>#NUM!</v>
          </cell>
        </row>
        <row r="542">
          <cell r="Q542" t="str">
            <v>FactSet</v>
          </cell>
          <cell r="R542">
            <v>449</v>
          </cell>
          <cell r="S542" t="e">
            <v>#NUM!</v>
          </cell>
          <cell r="T542" t="e">
            <v>#NUM!</v>
          </cell>
        </row>
        <row r="543">
          <cell r="Q543" t="str">
            <v>FactSet</v>
          </cell>
          <cell r="R543">
            <v>450</v>
          </cell>
          <cell r="S543" t="e">
            <v>#NUM!</v>
          </cell>
          <cell r="T543" t="e">
            <v>#NUM!</v>
          </cell>
        </row>
        <row r="544">
          <cell r="Q544" t="str">
            <v>FactSet</v>
          </cell>
          <cell r="R544">
            <v>451</v>
          </cell>
          <cell r="S544" t="e">
            <v>#NUM!</v>
          </cell>
          <cell r="T544" t="e">
            <v>#NUM!</v>
          </cell>
        </row>
        <row r="545">
          <cell r="Q545" t="str">
            <v>FactSet</v>
          </cell>
          <cell r="R545">
            <v>452</v>
          </cell>
          <cell r="S545" t="e">
            <v>#NUM!</v>
          </cell>
          <cell r="T545" t="e">
            <v>#NUM!</v>
          </cell>
        </row>
        <row r="546">
          <cell r="Q546" t="str">
            <v>FactSet</v>
          </cell>
          <cell r="R546">
            <v>453</v>
          </cell>
          <cell r="S546" t="e">
            <v>#NUM!</v>
          </cell>
          <cell r="T546" t="e">
            <v>#NUM!</v>
          </cell>
        </row>
        <row r="547">
          <cell r="Q547" t="str">
            <v>FactSet</v>
          </cell>
          <cell r="R547">
            <v>454</v>
          </cell>
          <cell r="S547" t="e">
            <v>#NUM!</v>
          </cell>
          <cell r="T547" t="e">
            <v>#NUM!</v>
          </cell>
        </row>
        <row r="548">
          <cell r="Q548" t="str">
            <v>FactSet</v>
          </cell>
          <cell r="R548">
            <v>455</v>
          </cell>
          <cell r="S548" t="e">
            <v>#NUM!</v>
          </cell>
          <cell r="T548" t="e">
            <v>#NUM!</v>
          </cell>
        </row>
        <row r="549">
          <cell r="Q549" t="str">
            <v>FactSet</v>
          </cell>
          <cell r="R549">
            <v>456</v>
          </cell>
          <cell r="S549" t="e">
            <v>#NUM!</v>
          </cell>
          <cell r="T549" t="e">
            <v>#NUM!</v>
          </cell>
        </row>
        <row r="550">
          <cell r="Q550" t="str">
            <v>FactSet</v>
          </cell>
          <cell r="R550">
            <v>457</v>
          </cell>
          <cell r="S550" t="e">
            <v>#NUM!</v>
          </cell>
          <cell r="T550" t="e">
            <v>#NUM!</v>
          </cell>
        </row>
        <row r="551">
          <cell r="Q551" t="str">
            <v>FactSet</v>
          </cell>
          <cell r="R551">
            <v>458</v>
          </cell>
          <cell r="S551" t="e">
            <v>#NUM!</v>
          </cell>
          <cell r="T551" t="e">
            <v>#NUM!</v>
          </cell>
        </row>
        <row r="552">
          <cell r="Q552" t="str">
            <v>FactSet</v>
          </cell>
          <cell r="R552">
            <v>459</v>
          </cell>
          <cell r="S552" t="e">
            <v>#NUM!</v>
          </cell>
          <cell r="T552" t="e">
            <v>#NUM!</v>
          </cell>
        </row>
        <row r="553">
          <cell r="Q553" t="str">
            <v>FactSet</v>
          </cell>
          <cell r="R553">
            <v>460</v>
          </cell>
          <cell r="S553" t="e">
            <v>#NUM!</v>
          </cell>
          <cell r="T553" t="e">
            <v>#NUM!</v>
          </cell>
        </row>
        <row r="554">
          <cell r="Q554" t="str">
            <v>FactSet</v>
          </cell>
          <cell r="R554">
            <v>461</v>
          </cell>
          <cell r="S554" t="e">
            <v>#NUM!</v>
          </cell>
          <cell r="T554" t="e">
            <v>#NUM!</v>
          </cell>
        </row>
        <row r="555">
          <cell r="Q555" t="str">
            <v>FactSet</v>
          </cell>
          <cell r="R555">
            <v>462</v>
          </cell>
          <cell r="S555" t="e">
            <v>#NUM!</v>
          </cell>
          <cell r="T555" t="e">
            <v>#NUM!</v>
          </cell>
        </row>
        <row r="556">
          <cell r="Q556" t="str">
            <v>FactSet</v>
          </cell>
          <cell r="R556">
            <v>463</v>
          </cell>
          <cell r="S556" t="e">
            <v>#NUM!</v>
          </cell>
          <cell r="T556" t="e">
            <v>#NUM!</v>
          </cell>
        </row>
        <row r="557">
          <cell r="Q557" t="str">
            <v>FactSet</v>
          </cell>
          <cell r="R557">
            <v>464</v>
          </cell>
          <cell r="S557" t="e">
            <v>#NUM!</v>
          </cell>
          <cell r="T557" t="e">
            <v>#NUM!</v>
          </cell>
        </row>
        <row r="558">
          <cell r="Q558" t="str">
            <v>FactSet</v>
          </cell>
          <cell r="R558">
            <v>465</v>
          </cell>
          <cell r="S558" t="e">
            <v>#NUM!</v>
          </cell>
          <cell r="T558" t="e">
            <v>#NUM!</v>
          </cell>
        </row>
        <row r="559">
          <cell r="Q559" t="str">
            <v>FactSet</v>
          </cell>
          <cell r="R559">
            <v>466</v>
          </cell>
          <cell r="S559" t="e">
            <v>#NUM!</v>
          </cell>
          <cell r="T559" t="e">
            <v>#NUM!</v>
          </cell>
        </row>
        <row r="560">
          <cell r="Q560" t="str">
            <v>FactSet</v>
          </cell>
          <cell r="R560">
            <v>467</v>
          </cell>
          <cell r="S560" t="e">
            <v>#NUM!</v>
          </cell>
          <cell r="T560" t="e">
            <v>#NUM!</v>
          </cell>
        </row>
        <row r="561">
          <cell r="Q561" t="str">
            <v>FactSet</v>
          </cell>
          <cell r="R561">
            <v>468</v>
          </cell>
          <cell r="S561" t="e">
            <v>#NUM!</v>
          </cell>
          <cell r="T561" t="e">
            <v>#NUM!</v>
          </cell>
        </row>
        <row r="562">
          <cell r="Q562" t="str">
            <v>FactSet</v>
          </cell>
          <cell r="R562">
            <v>469</v>
          </cell>
          <cell r="S562" t="e">
            <v>#NUM!</v>
          </cell>
          <cell r="T562" t="e">
            <v>#NUM!</v>
          </cell>
        </row>
        <row r="563">
          <cell r="Q563" t="str">
            <v>FactSet</v>
          </cell>
          <cell r="R563">
            <v>470</v>
          </cell>
          <cell r="S563" t="e">
            <v>#NUM!</v>
          </cell>
          <cell r="T563" t="e">
            <v>#NUM!</v>
          </cell>
        </row>
        <row r="564">
          <cell r="Q564" t="str">
            <v>FactSet</v>
          </cell>
          <cell r="R564">
            <v>471</v>
          </cell>
          <cell r="S564" t="e">
            <v>#NUM!</v>
          </cell>
          <cell r="T564" t="e">
            <v>#NUM!</v>
          </cell>
        </row>
        <row r="565">
          <cell r="Q565" t="str">
            <v>FactSet</v>
          </cell>
          <cell r="R565">
            <v>472</v>
          </cell>
          <cell r="S565" t="e">
            <v>#NUM!</v>
          </cell>
          <cell r="T565" t="e">
            <v>#NUM!</v>
          </cell>
        </row>
        <row r="566">
          <cell r="Q566" t="str">
            <v>FactSet</v>
          </cell>
          <cell r="R566">
            <v>473</v>
          </cell>
          <cell r="S566" t="e">
            <v>#NUM!</v>
          </cell>
          <cell r="T566" t="e">
            <v>#NUM!</v>
          </cell>
        </row>
        <row r="567">
          <cell r="Q567" t="str">
            <v>FactSet</v>
          </cell>
          <cell r="R567">
            <v>474</v>
          </cell>
          <cell r="S567" t="e">
            <v>#NUM!</v>
          </cell>
          <cell r="T567" t="e">
            <v>#NUM!</v>
          </cell>
        </row>
        <row r="568">
          <cell r="Q568" t="str">
            <v>FactSet</v>
          </cell>
          <cell r="R568">
            <v>475</v>
          </cell>
          <cell r="S568" t="e">
            <v>#NUM!</v>
          </cell>
          <cell r="T568" t="e">
            <v>#NUM!</v>
          </cell>
        </row>
        <row r="569">
          <cell r="Q569" t="str">
            <v>FactSet</v>
          </cell>
          <cell r="R569">
            <v>476</v>
          </cell>
          <cell r="S569" t="e">
            <v>#NUM!</v>
          </cell>
          <cell r="T569" t="e">
            <v>#NUM!</v>
          </cell>
        </row>
        <row r="570">
          <cell r="Q570" t="str">
            <v>FactSet</v>
          </cell>
          <cell r="R570">
            <v>477</v>
          </cell>
          <cell r="S570" t="e">
            <v>#NUM!</v>
          </cell>
          <cell r="T570" t="e">
            <v>#NUM!</v>
          </cell>
        </row>
        <row r="571">
          <cell r="Q571" t="str">
            <v>FactSet</v>
          </cell>
          <cell r="R571">
            <v>478</v>
          </cell>
          <cell r="S571" t="e">
            <v>#NUM!</v>
          </cell>
          <cell r="T571" t="e">
            <v>#NUM!</v>
          </cell>
        </row>
        <row r="572">
          <cell r="Q572" t="str">
            <v>FactSet</v>
          </cell>
          <cell r="R572">
            <v>479</v>
          </cell>
          <cell r="S572" t="e">
            <v>#NUM!</v>
          </cell>
          <cell r="T572" t="e">
            <v>#NUM!</v>
          </cell>
        </row>
        <row r="573">
          <cell r="Q573" t="str">
            <v>FactSet</v>
          </cell>
          <cell r="R573">
            <v>480</v>
          </cell>
          <cell r="S573" t="e">
            <v>#NUM!</v>
          </cell>
          <cell r="T573" t="e">
            <v>#NUM!</v>
          </cell>
        </row>
        <row r="574">
          <cell r="Q574" t="str">
            <v>FactSet</v>
          </cell>
          <cell r="R574">
            <v>481</v>
          </cell>
          <cell r="S574" t="e">
            <v>#NUM!</v>
          </cell>
          <cell r="T574" t="e">
            <v>#NUM!</v>
          </cell>
        </row>
        <row r="575">
          <cell r="Q575" t="str">
            <v>FactSet</v>
          </cell>
          <cell r="R575">
            <v>482</v>
          </cell>
          <cell r="S575" t="e">
            <v>#NUM!</v>
          </cell>
          <cell r="T575" t="e">
            <v>#NUM!</v>
          </cell>
        </row>
        <row r="576">
          <cell r="Q576" t="str">
            <v>FactSet</v>
          </cell>
          <cell r="R576">
            <v>483</v>
          </cell>
          <cell r="S576" t="e">
            <v>#NUM!</v>
          </cell>
          <cell r="T576" t="e">
            <v>#NUM!</v>
          </cell>
        </row>
        <row r="577">
          <cell r="Q577" t="str">
            <v>FactSet</v>
          </cell>
          <cell r="R577">
            <v>484</v>
          </cell>
          <cell r="S577" t="e">
            <v>#NUM!</v>
          </cell>
          <cell r="T577" t="e">
            <v>#NUM!</v>
          </cell>
        </row>
        <row r="578">
          <cell r="Q578" t="str">
            <v>FactSet</v>
          </cell>
          <cell r="R578">
            <v>485</v>
          </cell>
          <cell r="S578" t="e">
            <v>#NUM!</v>
          </cell>
          <cell r="T578" t="e">
            <v>#NUM!</v>
          </cell>
        </row>
        <row r="579">
          <cell r="Q579" t="str">
            <v>FactSet</v>
          </cell>
          <cell r="R579">
            <v>486</v>
          </cell>
          <cell r="S579" t="e">
            <v>#NUM!</v>
          </cell>
          <cell r="T579" t="e">
            <v>#NUM!</v>
          </cell>
        </row>
        <row r="580">
          <cell r="Q580" t="str">
            <v>FactSet</v>
          </cell>
          <cell r="R580">
            <v>487</v>
          </cell>
          <cell r="S580" t="e">
            <v>#NUM!</v>
          </cell>
          <cell r="T580" t="e">
            <v>#NUM!</v>
          </cell>
        </row>
        <row r="581">
          <cell r="Q581" t="str">
            <v>FactSet</v>
          </cell>
          <cell r="R581">
            <v>488</v>
          </cell>
          <cell r="S581" t="e">
            <v>#NUM!</v>
          </cell>
          <cell r="T581" t="e">
            <v>#NUM!</v>
          </cell>
        </row>
        <row r="582">
          <cell r="Q582" t="str">
            <v>FactSet</v>
          </cell>
          <cell r="R582">
            <v>489</v>
          </cell>
          <cell r="S582" t="e">
            <v>#NUM!</v>
          </cell>
          <cell r="T582" t="e">
            <v>#NUM!</v>
          </cell>
        </row>
        <row r="583">
          <cell r="Q583" t="str">
            <v>FactSet</v>
          </cell>
          <cell r="R583">
            <v>490</v>
          </cell>
          <cell r="S583" t="e">
            <v>#NUM!</v>
          </cell>
          <cell r="T583" t="e">
            <v>#NUM!</v>
          </cell>
        </row>
        <row r="584">
          <cell r="Q584" t="str">
            <v>FactSet</v>
          </cell>
          <cell r="R584">
            <v>491</v>
          </cell>
          <cell r="S584" t="e">
            <v>#NUM!</v>
          </cell>
          <cell r="T584" t="e">
            <v>#NUM!</v>
          </cell>
        </row>
        <row r="585">
          <cell r="Q585" t="str">
            <v>FactSet</v>
          </cell>
          <cell r="R585">
            <v>492</v>
          </cell>
          <cell r="S585" t="e">
            <v>#NUM!</v>
          </cell>
          <cell r="T585" t="e">
            <v>#NUM!</v>
          </cell>
        </row>
        <row r="586">
          <cell r="Q586" t="str">
            <v>FactSet</v>
          </cell>
          <cell r="R586">
            <v>493</v>
          </cell>
          <cell r="S586" t="e">
            <v>#NUM!</v>
          </cell>
          <cell r="T586" t="e">
            <v>#NUM!</v>
          </cell>
        </row>
        <row r="587">
          <cell r="Q587" t="str">
            <v>FactSet</v>
          </cell>
          <cell r="R587">
            <v>494</v>
          </cell>
          <cell r="S587" t="e">
            <v>#NUM!</v>
          </cell>
          <cell r="T587" t="e">
            <v>#NUM!</v>
          </cell>
        </row>
        <row r="588">
          <cell r="Q588" t="str">
            <v>FactSet</v>
          </cell>
          <cell r="R588">
            <v>495</v>
          </cell>
          <cell r="S588" t="e">
            <v>#NUM!</v>
          </cell>
          <cell r="T588" t="e">
            <v>#NUM!</v>
          </cell>
        </row>
        <row r="589">
          <cell r="Q589" t="str">
            <v>FactSet</v>
          </cell>
          <cell r="R589">
            <v>496</v>
          </cell>
          <cell r="S589" t="e">
            <v>#NUM!</v>
          </cell>
          <cell r="T589" t="e">
            <v>#NUM!</v>
          </cell>
        </row>
        <row r="590">
          <cell r="Q590" t="str">
            <v>FactSet</v>
          </cell>
          <cell r="R590">
            <v>497</v>
          </cell>
          <cell r="S590" t="e">
            <v>#NUM!</v>
          </cell>
          <cell r="T590" t="e">
            <v>#NUM!</v>
          </cell>
        </row>
        <row r="591">
          <cell r="Q591" t="str">
            <v>FactSet</v>
          </cell>
          <cell r="R591">
            <v>498</v>
          </cell>
          <cell r="S591" t="e">
            <v>#NUM!</v>
          </cell>
          <cell r="T591" t="e">
            <v>#NUM!</v>
          </cell>
        </row>
        <row r="592">
          <cell r="Q592" t="str">
            <v>FactSet</v>
          </cell>
          <cell r="R592">
            <v>499</v>
          </cell>
          <cell r="S592" t="e">
            <v>#NUM!</v>
          </cell>
          <cell r="T592" t="e">
            <v>#NUM!</v>
          </cell>
        </row>
        <row r="593">
          <cell r="Q593" t="str">
            <v>FactSet</v>
          </cell>
          <cell r="R593">
            <v>500</v>
          </cell>
          <cell r="S593" t="e">
            <v>#NUM!</v>
          </cell>
          <cell r="T593" t="e">
            <v>#NUM!</v>
          </cell>
        </row>
        <row r="594">
          <cell r="Q594" t="str">
            <v>FactSet</v>
          </cell>
          <cell r="R594">
            <v>501</v>
          </cell>
          <cell r="S594" t="e">
            <v>#NUM!</v>
          </cell>
          <cell r="T594" t="e">
            <v>#NUM!</v>
          </cell>
        </row>
        <row r="595">
          <cell r="Q595" t="str">
            <v>FactSet</v>
          </cell>
          <cell r="R595">
            <v>502</v>
          </cell>
          <cell r="S595" t="e">
            <v>#NUM!</v>
          </cell>
          <cell r="T595" t="e">
            <v>#NUM!</v>
          </cell>
        </row>
        <row r="596">
          <cell r="Q596" t="str">
            <v>FactSet</v>
          </cell>
          <cell r="R596">
            <v>503</v>
          </cell>
          <cell r="S596" t="e">
            <v>#NUM!</v>
          </cell>
          <cell r="T596" t="e">
            <v>#NUM!</v>
          </cell>
        </row>
        <row r="597">
          <cell r="Q597" t="str">
            <v>FactSet</v>
          </cell>
          <cell r="R597">
            <v>504</v>
          </cell>
          <cell r="S597" t="e">
            <v>#NUM!</v>
          </cell>
          <cell r="T597" t="e">
            <v>#NUM!</v>
          </cell>
        </row>
        <row r="598">
          <cell r="Q598" t="str">
            <v>FactSet</v>
          </cell>
          <cell r="R598">
            <v>505</v>
          </cell>
          <cell r="S598" t="e">
            <v>#NUM!</v>
          </cell>
          <cell r="T598" t="e">
            <v>#NUM!</v>
          </cell>
        </row>
        <row r="599">
          <cell r="Q599" t="str">
            <v>FactSet</v>
          </cell>
          <cell r="R599">
            <v>506</v>
          </cell>
          <cell r="S599" t="e">
            <v>#NUM!</v>
          </cell>
          <cell r="T599" t="e">
            <v>#NUM!</v>
          </cell>
        </row>
        <row r="600">
          <cell r="Q600" t="str">
            <v>FactSet</v>
          </cell>
          <cell r="R600">
            <v>507</v>
          </cell>
          <cell r="S600" t="e">
            <v>#NUM!</v>
          </cell>
          <cell r="T600" t="e">
            <v>#NUM!</v>
          </cell>
        </row>
        <row r="601">
          <cell r="Q601" t="str">
            <v>FactSet</v>
          </cell>
          <cell r="R601">
            <v>508</v>
          </cell>
          <cell r="S601" t="e">
            <v>#NUM!</v>
          </cell>
          <cell r="T601" t="e">
            <v>#NUM!</v>
          </cell>
        </row>
        <row r="602">
          <cell r="Q602" t="str">
            <v>FactSet</v>
          </cell>
          <cell r="R602">
            <v>509</v>
          </cell>
          <cell r="S602" t="e">
            <v>#NUM!</v>
          </cell>
          <cell r="T602" t="e">
            <v>#NUM!</v>
          </cell>
        </row>
        <row r="603">
          <cell r="Q603" t="str">
            <v>FactSet</v>
          </cell>
          <cell r="R603">
            <v>510</v>
          </cell>
          <cell r="S603" t="e">
            <v>#NUM!</v>
          </cell>
          <cell r="T603" t="e">
            <v>#NUM!</v>
          </cell>
        </row>
        <row r="604">
          <cell r="Q604" t="str">
            <v>FactSet</v>
          </cell>
          <cell r="R604">
            <v>511</v>
          </cell>
          <cell r="S604" t="e">
            <v>#NUM!</v>
          </cell>
          <cell r="T604" t="e">
            <v>#NUM!</v>
          </cell>
        </row>
        <row r="605">
          <cell r="Q605" t="str">
            <v>FactSet</v>
          </cell>
          <cell r="R605">
            <v>512</v>
          </cell>
          <cell r="S605" t="e">
            <v>#NUM!</v>
          </cell>
          <cell r="T605" t="e">
            <v>#NUM!</v>
          </cell>
        </row>
        <row r="606">
          <cell r="Q606" t="str">
            <v>FactSet</v>
          </cell>
          <cell r="R606">
            <v>513</v>
          </cell>
          <cell r="S606" t="e">
            <v>#NUM!</v>
          </cell>
          <cell r="T606" t="e">
            <v>#NUM!</v>
          </cell>
        </row>
        <row r="607">
          <cell r="Q607" t="str">
            <v>FactSet</v>
          </cell>
          <cell r="R607">
            <v>514</v>
          </cell>
          <cell r="S607" t="e">
            <v>#NUM!</v>
          </cell>
          <cell r="T607" t="e">
            <v>#NUM!</v>
          </cell>
        </row>
        <row r="608">
          <cell r="Q608" t="str">
            <v>FactSet</v>
          </cell>
          <cell r="R608">
            <v>515</v>
          </cell>
          <cell r="S608" t="e">
            <v>#NUM!</v>
          </cell>
          <cell r="T608" t="e">
            <v>#NUM!</v>
          </cell>
        </row>
        <row r="609">
          <cell r="Q609" t="str">
            <v>FactSet</v>
          </cell>
          <cell r="R609">
            <v>516</v>
          </cell>
          <cell r="S609" t="e">
            <v>#NUM!</v>
          </cell>
          <cell r="T609" t="e">
            <v>#NUM!</v>
          </cell>
        </row>
        <row r="610">
          <cell r="Q610" t="str">
            <v>FactSet</v>
          </cell>
          <cell r="R610">
            <v>517</v>
          </cell>
          <cell r="S610" t="e">
            <v>#NUM!</v>
          </cell>
          <cell r="T610" t="e">
            <v>#NUM!</v>
          </cell>
        </row>
        <row r="611">
          <cell r="Q611" t="str">
            <v>FactSet</v>
          </cell>
          <cell r="R611">
            <v>518</v>
          </cell>
          <cell r="S611" t="e">
            <v>#NUM!</v>
          </cell>
          <cell r="T611" t="e">
            <v>#NUM!</v>
          </cell>
        </row>
        <row r="612">
          <cell r="Q612" t="str">
            <v>FactSet</v>
          </cell>
          <cell r="R612">
            <v>519</v>
          </cell>
          <cell r="S612" t="e">
            <v>#NUM!</v>
          </cell>
          <cell r="T612" t="e">
            <v>#NUM!</v>
          </cell>
        </row>
        <row r="613">
          <cell r="Q613" t="str">
            <v>FactSet</v>
          </cell>
          <cell r="R613">
            <v>520</v>
          </cell>
          <cell r="S613" t="e">
            <v>#NUM!</v>
          </cell>
          <cell r="T613" t="e">
            <v>#NUM!</v>
          </cell>
        </row>
        <row r="614">
          <cell r="Q614" t="str">
            <v>FactSet</v>
          </cell>
          <cell r="R614">
            <v>521</v>
          </cell>
          <cell r="S614" t="e">
            <v>#NUM!</v>
          </cell>
          <cell r="T614" t="e">
            <v>#NUM!</v>
          </cell>
        </row>
        <row r="615">
          <cell r="Q615" t="str">
            <v>FactSet</v>
          </cell>
          <cell r="R615">
            <v>522</v>
          </cell>
          <cell r="S615" t="e">
            <v>#NUM!</v>
          </cell>
          <cell r="T615" t="e">
            <v>#NUM!</v>
          </cell>
        </row>
        <row r="616">
          <cell r="Q616" t="str">
            <v>FactSet</v>
          </cell>
          <cell r="R616">
            <v>523</v>
          </cell>
          <cell r="S616" t="e">
            <v>#NUM!</v>
          </cell>
          <cell r="T616" t="e">
            <v>#NUM!</v>
          </cell>
        </row>
        <row r="617">
          <cell r="Q617" t="str">
            <v>FactSet</v>
          </cell>
          <cell r="R617">
            <v>524</v>
          </cell>
          <cell r="S617" t="e">
            <v>#NUM!</v>
          </cell>
          <cell r="T617" t="e">
            <v>#NUM!</v>
          </cell>
        </row>
        <row r="618">
          <cell r="Q618" t="str">
            <v>FactSet</v>
          </cell>
          <cell r="R618">
            <v>525</v>
          </cell>
          <cell r="S618" t="e">
            <v>#NUM!</v>
          </cell>
          <cell r="T618" t="e">
            <v>#NUM!</v>
          </cell>
        </row>
        <row r="619">
          <cell r="Q619" t="str">
            <v>FactSet</v>
          </cell>
          <cell r="R619">
            <v>526</v>
          </cell>
          <cell r="S619" t="e">
            <v>#NUM!</v>
          </cell>
          <cell r="T619" t="e">
            <v>#NUM!</v>
          </cell>
        </row>
        <row r="620">
          <cell r="Q620" t="str">
            <v>FactSet</v>
          </cell>
          <cell r="R620">
            <v>527</v>
          </cell>
          <cell r="S620" t="e">
            <v>#NUM!</v>
          </cell>
          <cell r="T620" t="e">
            <v>#NUM!</v>
          </cell>
        </row>
        <row r="621">
          <cell r="Q621" t="str">
            <v>FactSet</v>
          </cell>
          <cell r="R621">
            <v>528</v>
          </cell>
          <cell r="S621" t="e">
            <v>#NUM!</v>
          </cell>
          <cell r="T621" t="e">
            <v>#NUM!</v>
          </cell>
        </row>
        <row r="622">
          <cell r="Q622" t="str">
            <v>FactSet</v>
          </cell>
          <cell r="R622">
            <v>529</v>
          </cell>
          <cell r="S622" t="e">
            <v>#NUM!</v>
          </cell>
          <cell r="T622" t="e">
            <v>#NUM!</v>
          </cell>
        </row>
        <row r="623">
          <cell r="Q623" t="str">
            <v>FactSet</v>
          </cell>
          <cell r="R623">
            <v>530</v>
          </cell>
          <cell r="S623" t="e">
            <v>#NUM!</v>
          </cell>
          <cell r="T623" t="e">
            <v>#NUM!</v>
          </cell>
        </row>
        <row r="624">
          <cell r="Q624" t="str">
            <v>FactSet</v>
          </cell>
          <cell r="R624">
            <v>531</v>
          </cell>
          <cell r="S624" t="e">
            <v>#NUM!</v>
          </cell>
          <cell r="T624" t="e">
            <v>#NUM!</v>
          </cell>
        </row>
        <row r="625">
          <cell r="Q625" t="str">
            <v>FactSet</v>
          </cell>
          <cell r="R625">
            <v>532</v>
          </cell>
          <cell r="S625" t="e">
            <v>#NUM!</v>
          </cell>
          <cell r="T625" t="e">
            <v>#NUM!</v>
          </cell>
        </row>
        <row r="626">
          <cell r="Q626" t="str">
            <v>FactSet</v>
          </cell>
          <cell r="R626">
            <v>533</v>
          </cell>
          <cell r="S626" t="e">
            <v>#NUM!</v>
          </cell>
          <cell r="T626" t="e">
            <v>#NUM!</v>
          </cell>
        </row>
        <row r="627">
          <cell r="Q627" t="str">
            <v>FactSet</v>
          </cell>
          <cell r="R627">
            <v>534</v>
          </cell>
          <cell r="S627" t="e">
            <v>#NUM!</v>
          </cell>
          <cell r="T627" t="e">
            <v>#NUM!</v>
          </cell>
        </row>
        <row r="628">
          <cell r="Q628" t="str">
            <v>FactSet</v>
          </cell>
          <cell r="R628">
            <v>535</v>
          </cell>
          <cell r="S628" t="e">
            <v>#NUM!</v>
          </cell>
          <cell r="T628" t="e">
            <v>#NUM!</v>
          </cell>
        </row>
        <row r="629">
          <cell r="Q629" t="str">
            <v>FactSet</v>
          </cell>
          <cell r="R629">
            <v>536</v>
          </cell>
          <cell r="S629" t="e">
            <v>#NUM!</v>
          </cell>
          <cell r="T629" t="e">
            <v>#NUM!</v>
          </cell>
        </row>
        <row r="630">
          <cell r="Q630" t="str">
            <v>FactSet</v>
          </cell>
          <cell r="R630">
            <v>537</v>
          </cell>
          <cell r="S630" t="e">
            <v>#NUM!</v>
          </cell>
          <cell r="T630" t="e">
            <v>#NUM!</v>
          </cell>
        </row>
        <row r="631">
          <cell r="Q631" t="str">
            <v>FactSet</v>
          </cell>
          <cell r="R631">
            <v>538</v>
          </cell>
          <cell r="S631" t="e">
            <v>#NUM!</v>
          </cell>
          <cell r="T631" t="e">
            <v>#NUM!</v>
          </cell>
        </row>
        <row r="632">
          <cell r="Q632" t="str">
            <v>FactSet</v>
          </cell>
          <cell r="R632">
            <v>539</v>
          </cell>
          <cell r="S632" t="e">
            <v>#NUM!</v>
          </cell>
          <cell r="T632" t="e">
            <v>#NUM!</v>
          </cell>
        </row>
        <row r="633">
          <cell r="Q633" t="str">
            <v>FactSet</v>
          </cell>
          <cell r="R633">
            <v>540</v>
          </cell>
          <cell r="S633" t="e">
            <v>#NUM!</v>
          </cell>
          <cell r="T633" t="e">
            <v>#NUM!</v>
          </cell>
        </row>
        <row r="634">
          <cell r="Q634" t="str">
            <v>FactSet</v>
          </cell>
          <cell r="R634">
            <v>541</v>
          </cell>
          <cell r="S634" t="e">
            <v>#NUM!</v>
          </cell>
          <cell r="T634" t="e">
            <v>#NUM!</v>
          </cell>
        </row>
        <row r="635">
          <cell r="Q635" t="str">
            <v>FactSet</v>
          </cell>
          <cell r="R635">
            <v>542</v>
          </cell>
          <cell r="S635" t="e">
            <v>#NUM!</v>
          </cell>
          <cell r="T635" t="e">
            <v>#NUM!</v>
          </cell>
        </row>
        <row r="636">
          <cell r="Q636" t="str">
            <v>FactSet</v>
          </cell>
          <cell r="R636">
            <v>543</v>
          </cell>
          <cell r="S636" t="e">
            <v>#NUM!</v>
          </cell>
          <cell r="T636" t="e">
            <v>#NUM!</v>
          </cell>
        </row>
        <row r="637">
          <cell r="Q637" t="str">
            <v>FactSet</v>
          </cell>
          <cell r="R637">
            <v>544</v>
          </cell>
          <cell r="S637" t="e">
            <v>#NUM!</v>
          </cell>
          <cell r="T637" t="e">
            <v>#NUM!</v>
          </cell>
        </row>
        <row r="638">
          <cell r="Q638" t="str">
            <v>FactSet</v>
          </cell>
          <cell r="R638">
            <v>545</v>
          </cell>
          <cell r="S638" t="e">
            <v>#NUM!</v>
          </cell>
          <cell r="T638" t="e">
            <v>#NUM!</v>
          </cell>
        </row>
        <row r="639">
          <cell r="Q639" t="str">
            <v>FactSet</v>
          </cell>
          <cell r="R639">
            <v>546</v>
          </cell>
          <cell r="S639" t="e">
            <v>#NUM!</v>
          </cell>
          <cell r="T639" t="e">
            <v>#NUM!</v>
          </cell>
        </row>
        <row r="640">
          <cell r="Q640" t="str">
            <v>FactSet</v>
          </cell>
          <cell r="R640">
            <v>547</v>
          </cell>
          <cell r="S640" t="e">
            <v>#NUM!</v>
          </cell>
          <cell r="T640" t="e">
            <v>#NUM!</v>
          </cell>
        </row>
        <row r="641">
          <cell r="Q641" t="str">
            <v>FactSet</v>
          </cell>
          <cell r="R641">
            <v>548</v>
          </cell>
          <cell r="S641" t="e">
            <v>#NUM!</v>
          </cell>
          <cell r="T641" t="e">
            <v>#NUM!</v>
          </cell>
        </row>
        <row r="642">
          <cell r="Q642" t="str">
            <v>FactSet</v>
          </cell>
          <cell r="R642">
            <v>549</v>
          </cell>
          <cell r="S642" t="e">
            <v>#NUM!</v>
          </cell>
          <cell r="T642" t="e">
            <v>#NUM!</v>
          </cell>
        </row>
        <row r="643">
          <cell r="Q643" t="str">
            <v>FactSet</v>
          </cell>
          <cell r="R643">
            <v>550</v>
          </cell>
          <cell r="S643" t="e">
            <v>#NUM!</v>
          </cell>
          <cell r="T643" t="e">
            <v>#NUM!</v>
          </cell>
        </row>
        <row r="644">
          <cell r="Q644" t="str">
            <v>FactSet</v>
          </cell>
          <cell r="R644">
            <v>551</v>
          </cell>
          <cell r="S644" t="e">
            <v>#NUM!</v>
          </cell>
          <cell r="T644" t="e">
            <v>#NUM!</v>
          </cell>
        </row>
        <row r="645">
          <cell r="Q645" t="str">
            <v>FactSet</v>
          </cell>
          <cell r="R645">
            <v>552</v>
          </cell>
          <cell r="S645" t="e">
            <v>#NUM!</v>
          </cell>
          <cell r="T645" t="e">
            <v>#NUM!</v>
          </cell>
        </row>
        <row r="646">
          <cell r="Q646" t="str">
            <v>FactSet</v>
          </cell>
          <cell r="R646">
            <v>553</v>
          </cell>
          <cell r="S646" t="e">
            <v>#NUM!</v>
          </cell>
          <cell r="T646" t="e">
            <v>#NUM!</v>
          </cell>
        </row>
        <row r="647">
          <cell r="Q647" t="str">
            <v>FactSet</v>
          </cell>
          <cell r="R647">
            <v>554</v>
          </cell>
          <cell r="S647" t="e">
            <v>#NUM!</v>
          </cell>
          <cell r="T647" t="e">
            <v>#NUM!</v>
          </cell>
        </row>
        <row r="648">
          <cell r="Q648" t="str">
            <v>FactSet</v>
          </cell>
          <cell r="R648">
            <v>555</v>
          </cell>
          <cell r="S648" t="e">
            <v>#NUM!</v>
          </cell>
          <cell r="T648" t="e">
            <v>#NUM!</v>
          </cell>
        </row>
        <row r="649">
          <cell r="Q649" t="str">
            <v>FactSet</v>
          </cell>
          <cell r="R649">
            <v>556</v>
          </cell>
          <cell r="S649" t="e">
            <v>#NUM!</v>
          </cell>
          <cell r="T649" t="e">
            <v>#NUM!</v>
          </cell>
        </row>
        <row r="650">
          <cell r="Q650" t="str">
            <v>FactSet</v>
          </cell>
          <cell r="R650">
            <v>557</v>
          </cell>
          <cell r="S650" t="e">
            <v>#NUM!</v>
          </cell>
          <cell r="T650" t="e">
            <v>#NUM!</v>
          </cell>
        </row>
        <row r="651">
          <cell r="Q651" t="str">
            <v>FactSet</v>
          </cell>
          <cell r="R651">
            <v>558</v>
          </cell>
          <cell r="S651" t="e">
            <v>#NUM!</v>
          </cell>
          <cell r="T651" t="e">
            <v>#NUM!</v>
          </cell>
        </row>
        <row r="652">
          <cell r="Q652" t="str">
            <v>FactSet</v>
          </cell>
          <cell r="R652">
            <v>559</v>
          </cell>
          <cell r="S652" t="e">
            <v>#NUM!</v>
          </cell>
          <cell r="T652" t="e">
            <v>#NUM!</v>
          </cell>
        </row>
        <row r="653">
          <cell r="Q653" t="str">
            <v>FactSet</v>
          </cell>
          <cell r="R653">
            <v>560</v>
          </cell>
          <cell r="S653" t="e">
            <v>#NUM!</v>
          </cell>
          <cell r="T653" t="e">
            <v>#NUM!</v>
          </cell>
        </row>
        <row r="654">
          <cell r="Q654" t="str">
            <v>FactSet</v>
          </cell>
          <cell r="R654">
            <v>561</v>
          </cell>
          <cell r="S654" t="e">
            <v>#NUM!</v>
          </cell>
          <cell r="T654" t="e">
            <v>#NUM!</v>
          </cell>
        </row>
        <row r="655">
          <cell r="Q655" t="str">
            <v>FactSet</v>
          </cell>
          <cell r="R655">
            <v>562</v>
          </cell>
          <cell r="S655" t="e">
            <v>#NUM!</v>
          </cell>
          <cell r="T655" t="e">
            <v>#NUM!</v>
          </cell>
        </row>
        <row r="656">
          <cell r="Q656" t="str">
            <v>FactSet</v>
          </cell>
          <cell r="R656">
            <v>563</v>
          </cell>
          <cell r="S656" t="e">
            <v>#NUM!</v>
          </cell>
          <cell r="T656" t="e">
            <v>#NUM!</v>
          </cell>
        </row>
        <row r="657">
          <cell r="Q657" t="str">
            <v>FactSet</v>
          </cell>
          <cell r="R657">
            <v>564</v>
          </cell>
          <cell r="S657" t="e">
            <v>#NUM!</v>
          </cell>
          <cell r="T657" t="e">
            <v>#NUM!</v>
          </cell>
        </row>
        <row r="658">
          <cell r="Q658" t="str">
            <v>FactSet</v>
          </cell>
          <cell r="R658">
            <v>565</v>
          </cell>
          <cell r="S658" t="e">
            <v>#NUM!</v>
          </cell>
          <cell r="T658" t="e">
            <v>#NUM!</v>
          </cell>
        </row>
        <row r="659">
          <cell r="Q659" t="str">
            <v>FactSet</v>
          </cell>
          <cell r="R659">
            <v>566</v>
          </cell>
          <cell r="S659" t="e">
            <v>#NUM!</v>
          </cell>
          <cell r="T659" t="e">
            <v>#NUM!</v>
          </cell>
        </row>
        <row r="660">
          <cell r="Q660" t="str">
            <v>FactSet</v>
          </cell>
          <cell r="R660">
            <v>567</v>
          </cell>
          <cell r="S660" t="e">
            <v>#NUM!</v>
          </cell>
          <cell r="T660" t="e">
            <v>#NUM!</v>
          </cell>
        </row>
        <row r="661">
          <cell r="Q661" t="str">
            <v>FactSet</v>
          </cell>
          <cell r="R661">
            <v>568</v>
          </cell>
          <cell r="S661" t="e">
            <v>#NUM!</v>
          </cell>
          <cell r="T661" t="e">
            <v>#NUM!</v>
          </cell>
        </row>
        <row r="662">
          <cell r="Q662" t="str">
            <v>FactSet</v>
          </cell>
          <cell r="R662">
            <v>569</v>
          </cell>
          <cell r="S662" t="e">
            <v>#NUM!</v>
          </cell>
          <cell r="T662" t="e">
            <v>#NUM!</v>
          </cell>
        </row>
        <row r="663">
          <cell r="Q663" t="str">
            <v>FactSet</v>
          </cell>
          <cell r="R663">
            <v>570</v>
          </cell>
          <cell r="S663" t="e">
            <v>#NUM!</v>
          </cell>
          <cell r="T663" t="e">
            <v>#NUM!</v>
          </cell>
        </row>
        <row r="664">
          <cell r="Q664" t="str">
            <v>FactSet</v>
          </cell>
          <cell r="R664">
            <v>571</v>
          </cell>
          <cell r="S664" t="e">
            <v>#NUM!</v>
          </cell>
          <cell r="T664" t="e">
            <v>#NUM!</v>
          </cell>
        </row>
        <row r="665">
          <cell r="Q665" t="str">
            <v>FactSet</v>
          </cell>
          <cell r="R665">
            <v>572</v>
          </cell>
          <cell r="S665" t="e">
            <v>#NUM!</v>
          </cell>
          <cell r="T665" t="e">
            <v>#NUM!</v>
          </cell>
        </row>
        <row r="666">
          <cell r="Q666" t="str">
            <v>FactSet</v>
          </cell>
          <cell r="R666">
            <v>573</v>
          </cell>
          <cell r="S666" t="e">
            <v>#NUM!</v>
          </cell>
          <cell r="T666" t="e">
            <v>#NUM!</v>
          </cell>
        </row>
        <row r="667">
          <cell r="Q667" t="str">
            <v>FactSet</v>
          </cell>
          <cell r="R667">
            <v>574</v>
          </cell>
          <cell r="S667" t="e">
            <v>#NUM!</v>
          </cell>
          <cell r="T667" t="e">
            <v>#NUM!</v>
          </cell>
        </row>
        <row r="668">
          <cell r="Q668" t="str">
            <v>FactSet</v>
          </cell>
          <cell r="R668">
            <v>575</v>
          </cell>
          <cell r="S668" t="e">
            <v>#NUM!</v>
          </cell>
          <cell r="T668" t="e">
            <v>#NUM!</v>
          </cell>
        </row>
        <row r="669">
          <cell r="Q669" t="str">
            <v>FactSet</v>
          </cell>
          <cell r="R669">
            <v>576</v>
          </cell>
          <cell r="S669" t="e">
            <v>#NUM!</v>
          </cell>
          <cell r="T669" t="e">
            <v>#NUM!</v>
          </cell>
        </row>
        <row r="670">
          <cell r="Q670" t="str">
            <v>FactSet</v>
          </cell>
          <cell r="R670">
            <v>577</v>
          </cell>
          <cell r="S670" t="e">
            <v>#NUM!</v>
          </cell>
          <cell r="T670" t="e">
            <v>#NUM!</v>
          </cell>
        </row>
        <row r="671">
          <cell r="Q671" t="str">
            <v>FactSet</v>
          </cell>
          <cell r="R671">
            <v>578</v>
          </cell>
          <cell r="S671" t="e">
            <v>#NUM!</v>
          </cell>
          <cell r="T671" t="e">
            <v>#NUM!</v>
          </cell>
        </row>
        <row r="672">
          <cell r="Q672" t="str">
            <v>FactSet</v>
          </cell>
          <cell r="R672">
            <v>579</v>
          </cell>
          <cell r="S672" t="e">
            <v>#NUM!</v>
          </cell>
          <cell r="T672" t="e">
            <v>#NUM!</v>
          </cell>
        </row>
        <row r="673">
          <cell r="Q673" t="str">
            <v>FactSet</v>
          </cell>
          <cell r="R673">
            <v>580</v>
          </cell>
          <cell r="S673" t="e">
            <v>#NUM!</v>
          </cell>
          <cell r="T673" t="e">
            <v>#NUM!</v>
          </cell>
        </row>
        <row r="674">
          <cell r="Q674" t="str">
            <v>FactSet</v>
          </cell>
          <cell r="R674">
            <v>581</v>
          </cell>
          <cell r="S674" t="e">
            <v>#NUM!</v>
          </cell>
          <cell r="T674" t="e">
            <v>#NUM!</v>
          </cell>
        </row>
        <row r="675">
          <cell r="Q675" t="str">
            <v>FactSet</v>
          </cell>
          <cell r="R675">
            <v>582</v>
          </cell>
          <cell r="S675" t="e">
            <v>#NUM!</v>
          </cell>
          <cell r="T675" t="e">
            <v>#NUM!</v>
          </cell>
        </row>
        <row r="676">
          <cell r="Q676" t="str">
            <v>FactSet</v>
          </cell>
          <cell r="R676">
            <v>583</v>
          </cell>
          <cell r="S676" t="e">
            <v>#NUM!</v>
          </cell>
          <cell r="T676" t="e">
            <v>#NUM!</v>
          </cell>
        </row>
        <row r="677">
          <cell r="Q677" t="str">
            <v>FactSet</v>
          </cell>
          <cell r="R677">
            <v>584</v>
          </cell>
          <cell r="S677" t="e">
            <v>#NUM!</v>
          </cell>
          <cell r="T677" t="e">
            <v>#NUM!</v>
          </cell>
        </row>
        <row r="678">
          <cell r="Q678" t="str">
            <v>FactSet</v>
          </cell>
          <cell r="R678">
            <v>585</v>
          </cell>
          <cell r="S678" t="e">
            <v>#NUM!</v>
          </cell>
          <cell r="T678" t="e">
            <v>#NUM!</v>
          </cell>
        </row>
        <row r="679">
          <cell r="Q679" t="str">
            <v>FactSet</v>
          </cell>
          <cell r="R679">
            <v>586</v>
          </cell>
          <cell r="S679" t="e">
            <v>#NUM!</v>
          </cell>
          <cell r="T679" t="e">
            <v>#NUM!</v>
          </cell>
        </row>
        <row r="680">
          <cell r="Q680" t="str">
            <v>FactSet</v>
          </cell>
          <cell r="R680">
            <v>587</v>
          </cell>
          <cell r="S680" t="e">
            <v>#NUM!</v>
          </cell>
          <cell r="T680" t="e">
            <v>#NUM!</v>
          </cell>
        </row>
        <row r="681">
          <cell r="Q681" t="str">
            <v>FactSet</v>
          </cell>
          <cell r="R681">
            <v>588</v>
          </cell>
          <cell r="S681" t="e">
            <v>#NUM!</v>
          </cell>
          <cell r="T681" t="e">
            <v>#NUM!</v>
          </cell>
        </row>
        <row r="682">
          <cell r="Q682" t="str">
            <v>FactSet</v>
          </cell>
          <cell r="R682">
            <v>589</v>
          </cell>
          <cell r="S682" t="e">
            <v>#NUM!</v>
          </cell>
          <cell r="T682" t="e">
            <v>#NUM!</v>
          </cell>
        </row>
        <row r="683">
          <cell r="Q683" t="str">
            <v>FactSet</v>
          </cell>
          <cell r="R683">
            <v>590</v>
          </cell>
          <cell r="S683" t="e">
            <v>#NUM!</v>
          </cell>
          <cell r="T683" t="e">
            <v>#NUM!</v>
          </cell>
        </row>
        <row r="684">
          <cell r="Q684" t="str">
            <v>FactSet</v>
          </cell>
          <cell r="R684">
            <v>591</v>
          </cell>
          <cell r="S684" t="e">
            <v>#NUM!</v>
          </cell>
          <cell r="T684" t="e">
            <v>#NUM!</v>
          </cell>
        </row>
        <row r="685">
          <cell r="Q685" t="str">
            <v>FactSet</v>
          </cell>
          <cell r="R685">
            <v>592</v>
          </cell>
          <cell r="S685" t="e">
            <v>#NUM!</v>
          </cell>
          <cell r="T685" t="e">
            <v>#NUM!</v>
          </cell>
        </row>
        <row r="686">
          <cell r="Q686" t="str">
            <v>FactSet</v>
          </cell>
          <cell r="R686">
            <v>593</v>
          </cell>
          <cell r="S686" t="e">
            <v>#NUM!</v>
          </cell>
          <cell r="T686" t="e">
            <v>#NUM!</v>
          </cell>
        </row>
        <row r="687">
          <cell r="Q687" t="str">
            <v>FactSet</v>
          </cell>
          <cell r="R687">
            <v>594</v>
          </cell>
          <cell r="S687" t="e">
            <v>#NUM!</v>
          </cell>
          <cell r="T687" t="e">
            <v>#NUM!</v>
          </cell>
        </row>
        <row r="688">
          <cell r="Q688" t="str">
            <v>FactSet</v>
          </cell>
          <cell r="R688">
            <v>595</v>
          </cell>
          <cell r="S688" t="e">
            <v>#NUM!</v>
          </cell>
          <cell r="T688" t="e">
            <v>#NUM!</v>
          </cell>
        </row>
        <row r="689">
          <cell r="Q689" t="str">
            <v>FactSet</v>
          </cell>
          <cell r="R689">
            <v>596</v>
          </cell>
          <cell r="S689" t="e">
            <v>#NUM!</v>
          </cell>
          <cell r="T689" t="e">
            <v>#NUM!</v>
          </cell>
        </row>
        <row r="690">
          <cell r="Q690" t="str">
            <v>FactSet</v>
          </cell>
          <cell r="R690">
            <v>597</v>
          </cell>
          <cell r="S690" t="e">
            <v>#NUM!</v>
          </cell>
          <cell r="T690" t="e">
            <v>#NUM!</v>
          </cell>
        </row>
        <row r="691">
          <cell r="Q691" t="str">
            <v>FactSet</v>
          </cell>
          <cell r="R691">
            <v>598</v>
          </cell>
          <cell r="S691" t="e">
            <v>#NUM!</v>
          </cell>
          <cell r="T691" t="e">
            <v>#NUM!</v>
          </cell>
        </row>
        <row r="692">
          <cell r="Q692" t="str">
            <v>FactSet</v>
          </cell>
          <cell r="R692">
            <v>599</v>
          </cell>
          <cell r="S692" t="e">
            <v>#NUM!</v>
          </cell>
          <cell r="T692" t="e">
            <v>#NUM!</v>
          </cell>
        </row>
        <row r="693">
          <cell r="Q693" t="str">
            <v>FactSet</v>
          </cell>
          <cell r="R693">
            <v>600</v>
          </cell>
          <cell r="S693" t="e">
            <v>#NUM!</v>
          </cell>
          <cell r="T693" t="e">
            <v>#NUM!</v>
          </cell>
        </row>
        <row r="694">
          <cell r="Q694" t="str">
            <v>FactSet</v>
          </cell>
          <cell r="R694">
            <v>601</v>
          </cell>
          <cell r="S694" t="e">
            <v>#NUM!</v>
          </cell>
          <cell r="T694" t="e">
            <v>#NUM!</v>
          </cell>
        </row>
        <row r="695">
          <cell r="Q695" t="str">
            <v>FactSet</v>
          </cell>
          <cell r="R695">
            <v>602</v>
          </cell>
          <cell r="S695" t="e">
            <v>#NUM!</v>
          </cell>
          <cell r="T695" t="e">
            <v>#NUM!</v>
          </cell>
        </row>
        <row r="696">
          <cell r="Q696" t="str">
            <v>FactSet</v>
          </cell>
          <cell r="R696">
            <v>603</v>
          </cell>
          <cell r="S696" t="e">
            <v>#NUM!</v>
          </cell>
          <cell r="T696" t="e">
            <v>#NUM!</v>
          </cell>
        </row>
        <row r="697">
          <cell r="Q697" t="str">
            <v>FactSet</v>
          </cell>
          <cell r="R697">
            <v>604</v>
          </cell>
          <cell r="S697" t="e">
            <v>#NUM!</v>
          </cell>
          <cell r="T697" t="e">
            <v>#NUM!</v>
          </cell>
        </row>
        <row r="698">
          <cell r="Q698" t="str">
            <v>FactSet</v>
          </cell>
          <cell r="R698">
            <v>605</v>
          </cell>
          <cell r="S698" t="e">
            <v>#NUM!</v>
          </cell>
          <cell r="T698" t="e">
            <v>#NUM!</v>
          </cell>
        </row>
        <row r="699">
          <cell r="Q699" t="str">
            <v>FactSet</v>
          </cell>
          <cell r="R699">
            <v>606</v>
          </cell>
          <cell r="S699" t="e">
            <v>#NUM!</v>
          </cell>
          <cell r="T699" t="e">
            <v>#NUM!</v>
          </cell>
        </row>
        <row r="700">
          <cell r="Q700" t="str">
            <v>FactSet</v>
          </cell>
          <cell r="R700">
            <v>607</v>
          </cell>
          <cell r="S700" t="e">
            <v>#NUM!</v>
          </cell>
          <cell r="T700" t="e">
            <v>#NUM!</v>
          </cell>
        </row>
        <row r="701">
          <cell r="Q701" t="str">
            <v>FactSet</v>
          </cell>
          <cell r="R701">
            <v>608</v>
          </cell>
          <cell r="S701" t="e">
            <v>#NUM!</v>
          </cell>
          <cell r="T701" t="e">
            <v>#NUM!</v>
          </cell>
        </row>
        <row r="702">
          <cell r="Q702" t="str">
            <v>FactSet</v>
          </cell>
          <cell r="R702">
            <v>609</v>
          </cell>
          <cell r="S702" t="e">
            <v>#NUM!</v>
          </cell>
          <cell r="T702" t="e">
            <v>#NUM!</v>
          </cell>
        </row>
        <row r="703">
          <cell r="Q703" t="str">
            <v>FactSet</v>
          </cell>
          <cell r="R703">
            <v>610</v>
          </cell>
          <cell r="S703" t="e">
            <v>#NUM!</v>
          </cell>
          <cell r="T703" t="e">
            <v>#NUM!</v>
          </cell>
        </row>
        <row r="704">
          <cell r="Q704" t="str">
            <v>FactSet</v>
          </cell>
          <cell r="R704">
            <v>611</v>
          </cell>
          <cell r="S704" t="e">
            <v>#NUM!</v>
          </cell>
          <cell r="T704" t="e">
            <v>#NUM!</v>
          </cell>
        </row>
        <row r="705">
          <cell r="Q705" t="str">
            <v>FactSet</v>
          </cell>
          <cell r="R705">
            <v>612</v>
          </cell>
          <cell r="S705" t="e">
            <v>#NUM!</v>
          </cell>
          <cell r="T705" t="e">
            <v>#NUM!</v>
          </cell>
        </row>
        <row r="706">
          <cell r="Q706" t="str">
            <v>FactSet</v>
          </cell>
          <cell r="R706">
            <v>613</v>
          </cell>
          <cell r="S706" t="e">
            <v>#NUM!</v>
          </cell>
          <cell r="T706" t="e">
            <v>#NUM!</v>
          </cell>
        </row>
        <row r="707">
          <cell r="Q707" t="str">
            <v>FactSet</v>
          </cell>
          <cell r="R707">
            <v>614</v>
          </cell>
          <cell r="S707" t="e">
            <v>#NUM!</v>
          </cell>
          <cell r="T707" t="e">
            <v>#NUM!</v>
          </cell>
        </row>
        <row r="708">
          <cell r="Q708" t="str">
            <v>FactSet</v>
          </cell>
          <cell r="R708">
            <v>615</v>
          </cell>
          <cell r="S708" t="e">
            <v>#NUM!</v>
          </cell>
          <cell r="T708" t="e">
            <v>#NUM!</v>
          </cell>
        </row>
        <row r="709">
          <cell r="Q709" t="str">
            <v>FactSet</v>
          </cell>
          <cell r="R709">
            <v>616</v>
          </cell>
          <cell r="S709" t="e">
            <v>#NUM!</v>
          </cell>
          <cell r="T709" t="e">
            <v>#NUM!</v>
          </cell>
        </row>
        <row r="710">
          <cell r="Q710" t="str">
            <v>FactSet</v>
          </cell>
          <cell r="R710">
            <v>617</v>
          </cell>
          <cell r="S710" t="e">
            <v>#NUM!</v>
          </cell>
          <cell r="T710" t="e">
            <v>#NUM!</v>
          </cell>
        </row>
        <row r="711">
          <cell r="Q711" t="str">
            <v>FactSet</v>
          </cell>
          <cell r="R711">
            <v>618</v>
          </cell>
          <cell r="S711" t="e">
            <v>#NUM!</v>
          </cell>
          <cell r="T711" t="e">
            <v>#NUM!</v>
          </cell>
        </row>
        <row r="712">
          <cell r="Q712" t="str">
            <v>FactSet</v>
          </cell>
          <cell r="R712">
            <v>619</v>
          </cell>
          <cell r="S712" t="e">
            <v>#NUM!</v>
          </cell>
          <cell r="T712" t="e">
            <v>#NUM!</v>
          </cell>
        </row>
        <row r="713">
          <cell r="Q713" t="str">
            <v>FactSet</v>
          </cell>
          <cell r="R713">
            <v>620</v>
          </cell>
          <cell r="S713" t="e">
            <v>#NUM!</v>
          </cell>
          <cell r="T713" t="e">
            <v>#NUM!</v>
          </cell>
        </row>
        <row r="714">
          <cell r="Q714" t="str">
            <v>FactSet</v>
          </cell>
          <cell r="R714">
            <v>621</v>
          </cell>
          <cell r="S714" t="e">
            <v>#NUM!</v>
          </cell>
          <cell r="T714" t="e">
            <v>#NUM!</v>
          </cell>
        </row>
        <row r="715">
          <cell r="Q715" t="str">
            <v>FactSet</v>
          </cell>
          <cell r="R715">
            <v>622</v>
          </cell>
          <cell r="S715" t="e">
            <v>#NUM!</v>
          </cell>
          <cell r="T715" t="e">
            <v>#NUM!</v>
          </cell>
        </row>
        <row r="716">
          <cell r="Q716" t="str">
            <v>FactSet</v>
          </cell>
          <cell r="R716">
            <v>623</v>
          </cell>
          <cell r="S716" t="e">
            <v>#NUM!</v>
          </cell>
          <cell r="T716" t="e">
            <v>#NUM!</v>
          </cell>
        </row>
        <row r="717">
          <cell r="Q717" t="str">
            <v>FactSet</v>
          </cell>
          <cell r="R717">
            <v>624</v>
          </cell>
          <cell r="S717" t="e">
            <v>#NUM!</v>
          </cell>
          <cell r="T717" t="e">
            <v>#NUM!</v>
          </cell>
        </row>
        <row r="718">
          <cell r="Q718" t="str">
            <v>FactSet</v>
          </cell>
          <cell r="R718">
            <v>625</v>
          </cell>
          <cell r="S718" t="e">
            <v>#NUM!</v>
          </cell>
          <cell r="T718" t="e">
            <v>#NUM!</v>
          </cell>
        </row>
        <row r="719">
          <cell r="Q719" t="str">
            <v>FactSet</v>
          </cell>
          <cell r="R719">
            <v>626</v>
          </cell>
          <cell r="S719" t="e">
            <v>#NUM!</v>
          </cell>
          <cell r="T719" t="e">
            <v>#NUM!</v>
          </cell>
        </row>
        <row r="720">
          <cell r="Q720" t="str">
            <v>FactSet</v>
          </cell>
          <cell r="R720">
            <v>627</v>
          </cell>
          <cell r="S720" t="e">
            <v>#NUM!</v>
          </cell>
          <cell r="T720" t="e">
            <v>#NUM!</v>
          </cell>
        </row>
        <row r="721">
          <cell r="Q721" t="str">
            <v>FactSet</v>
          </cell>
          <cell r="R721">
            <v>628</v>
          </cell>
          <cell r="S721" t="e">
            <v>#NUM!</v>
          </cell>
          <cell r="T721" t="e">
            <v>#NUM!</v>
          </cell>
        </row>
        <row r="722">
          <cell r="Q722" t="str">
            <v>FactSet</v>
          </cell>
          <cell r="R722">
            <v>629</v>
          </cell>
          <cell r="S722" t="e">
            <v>#NUM!</v>
          </cell>
          <cell r="T722" t="e">
            <v>#NUM!</v>
          </cell>
        </row>
        <row r="723">
          <cell r="Q723" t="str">
            <v>FactSet</v>
          </cell>
          <cell r="R723">
            <v>630</v>
          </cell>
          <cell r="S723" t="e">
            <v>#NUM!</v>
          </cell>
          <cell r="T723" t="e">
            <v>#NUM!</v>
          </cell>
        </row>
        <row r="724">
          <cell r="Q724" t="str">
            <v>FactSet</v>
          </cell>
          <cell r="R724">
            <v>631</v>
          </cell>
          <cell r="S724" t="e">
            <v>#NUM!</v>
          </cell>
          <cell r="T724" t="e">
            <v>#NUM!</v>
          </cell>
        </row>
        <row r="725">
          <cell r="Q725" t="str">
            <v>FactSet</v>
          </cell>
          <cell r="R725">
            <v>632</v>
          </cell>
          <cell r="S725" t="e">
            <v>#NUM!</v>
          </cell>
          <cell r="T725" t="e">
            <v>#NUM!</v>
          </cell>
        </row>
        <row r="726">
          <cell r="Q726" t="str">
            <v>FactSet</v>
          </cell>
          <cell r="R726">
            <v>633</v>
          </cell>
          <cell r="S726" t="e">
            <v>#NUM!</v>
          </cell>
          <cell r="T726" t="e">
            <v>#NUM!</v>
          </cell>
        </row>
        <row r="727">
          <cell r="Q727" t="str">
            <v>FactSet</v>
          </cell>
          <cell r="R727">
            <v>634</v>
          </cell>
          <cell r="S727" t="e">
            <v>#NUM!</v>
          </cell>
          <cell r="T727" t="e">
            <v>#NUM!</v>
          </cell>
        </row>
        <row r="728">
          <cell r="Q728" t="str">
            <v>FactSet</v>
          </cell>
          <cell r="R728">
            <v>635</v>
          </cell>
          <cell r="S728" t="e">
            <v>#NUM!</v>
          </cell>
          <cell r="T728" t="e">
            <v>#NUM!</v>
          </cell>
        </row>
        <row r="729">
          <cell r="Q729" t="str">
            <v>FactSet</v>
          </cell>
          <cell r="R729">
            <v>636</v>
          </cell>
          <cell r="S729" t="e">
            <v>#NUM!</v>
          </cell>
          <cell r="T729" t="e">
            <v>#NUM!</v>
          </cell>
        </row>
        <row r="730">
          <cell r="Q730" t="str">
            <v>FactSet</v>
          </cell>
          <cell r="R730">
            <v>637</v>
          </cell>
          <cell r="S730" t="e">
            <v>#NUM!</v>
          </cell>
          <cell r="T730" t="e">
            <v>#NUM!</v>
          </cell>
        </row>
        <row r="731">
          <cell r="Q731" t="str">
            <v>FactSet</v>
          </cell>
          <cell r="R731">
            <v>638</v>
          </cell>
          <cell r="S731" t="e">
            <v>#NUM!</v>
          </cell>
          <cell r="T731" t="e">
            <v>#NUM!</v>
          </cell>
        </row>
        <row r="732">
          <cell r="Q732" t="str">
            <v>FactSet</v>
          </cell>
          <cell r="R732">
            <v>639</v>
          </cell>
          <cell r="S732" t="e">
            <v>#NUM!</v>
          </cell>
          <cell r="T732" t="e">
            <v>#NUM!</v>
          </cell>
        </row>
        <row r="733">
          <cell r="Q733" t="str">
            <v>FactSet</v>
          </cell>
          <cell r="R733">
            <v>640</v>
          </cell>
          <cell r="S733" t="e">
            <v>#NUM!</v>
          </cell>
          <cell r="T733" t="e">
            <v>#NUM!</v>
          </cell>
        </row>
        <row r="734">
          <cell r="Q734" t="str">
            <v>FactSet</v>
          </cell>
          <cell r="R734">
            <v>641</v>
          </cell>
          <cell r="S734" t="e">
            <v>#NUM!</v>
          </cell>
          <cell r="T734" t="e">
            <v>#NUM!</v>
          </cell>
        </row>
        <row r="735">
          <cell r="Q735" t="str">
            <v>FactSet</v>
          </cell>
          <cell r="R735">
            <v>642</v>
          </cell>
          <cell r="S735" t="e">
            <v>#NUM!</v>
          </cell>
          <cell r="T735" t="e">
            <v>#NUM!</v>
          </cell>
        </row>
        <row r="736">
          <cell r="Q736" t="str">
            <v>FactSet</v>
          </cell>
          <cell r="R736">
            <v>643</v>
          </cell>
          <cell r="S736" t="e">
            <v>#NUM!</v>
          </cell>
          <cell r="T736" t="e">
            <v>#NUM!</v>
          </cell>
        </row>
        <row r="737">
          <cell r="Q737" t="str">
            <v>FactSet</v>
          </cell>
          <cell r="R737">
            <v>644</v>
          </cell>
          <cell r="S737" t="e">
            <v>#NUM!</v>
          </cell>
          <cell r="T737" t="e">
            <v>#NUM!</v>
          </cell>
        </row>
        <row r="738">
          <cell r="Q738" t="str">
            <v>FactSet</v>
          </cell>
          <cell r="R738">
            <v>645</v>
          </cell>
          <cell r="S738" t="e">
            <v>#NUM!</v>
          </cell>
          <cell r="T738" t="e">
            <v>#NUM!</v>
          </cell>
        </row>
        <row r="739">
          <cell r="Q739" t="str">
            <v>FactSet</v>
          </cell>
          <cell r="R739">
            <v>646</v>
          </cell>
          <cell r="S739" t="e">
            <v>#NUM!</v>
          </cell>
          <cell r="T739" t="e">
            <v>#NUM!</v>
          </cell>
        </row>
        <row r="740">
          <cell r="Q740" t="str">
            <v>FactSet</v>
          </cell>
          <cell r="R740">
            <v>647</v>
          </cell>
          <cell r="S740" t="e">
            <v>#NUM!</v>
          </cell>
          <cell r="T740" t="e">
            <v>#NUM!</v>
          </cell>
        </row>
        <row r="741">
          <cell r="Q741" t="str">
            <v>FactSet</v>
          </cell>
          <cell r="R741">
            <v>648</v>
          </cell>
          <cell r="S741" t="e">
            <v>#NUM!</v>
          </cell>
          <cell r="T741" t="e">
            <v>#NUM!</v>
          </cell>
        </row>
        <row r="742">
          <cell r="Q742" t="str">
            <v>FactSet</v>
          </cell>
          <cell r="R742">
            <v>649</v>
          </cell>
          <cell r="S742" t="e">
            <v>#NUM!</v>
          </cell>
          <cell r="T742" t="e">
            <v>#NUM!</v>
          </cell>
        </row>
        <row r="743">
          <cell r="Q743" t="str">
            <v>FactSet</v>
          </cell>
          <cell r="R743">
            <v>650</v>
          </cell>
          <cell r="S743" t="e">
            <v>#NUM!</v>
          </cell>
          <cell r="T743" t="e">
            <v>#NUM!</v>
          </cell>
        </row>
        <row r="744">
          <cell r="Q744" t="str">
            <v>FactSet</v>
          </cell>
          <cell r="R744">
            <v>651</v>
          </cell>
          <cell r="S744" t="e">
            <v>#NUM!</v>
          </cell>
          <cell r="T744" t="e">
            <v>#NUM!</v>
          </cell>
        </row>
        <row r="745">
          <cell r="Q745" t="str">
            <v>FactSet</v>
          </cell>
          <cell r="R745">
            <v>652</v>
          </cell>
          <cell r="S745" t="e">
            <v>#NUM!</v>
          </cell>
          <cell r="T745" t="e">
            <v>#NUM!</v>
          </cell>
        </row>
        <row r="746">
          <cell r="Q746" t="str">
            <v>FactSet</v>
          </cell>
          <cell r="R746">
            <v>653</v>
          </cell>
          <cell r="S746" t="e">
            <v>#NUM!</v>
          </cell>
          <cell r="T746" t="e">
            <v>#NUM!</v>
          </cell>
        </row>
        <row r="747">
          <cell r="Q747" t="str">
            <v>FactSet</v>
          </cell>
          <cell r="R747">
            <v>654</v>
          </cell>
          <cell r="S747" t="e">
            <v>#NUM!</v>
          </cell>
          <cell r="T747" t="e">
            <v>#NUM!</v>
          </cell>
        </row>
        <row r="748">
          <cell r="Q748" t="str">
            <v>FactSet</v>
          </cell>
          <cell r="R748">
            <v>655</v>
          </cell>
          <cell r="S748" t="e">
            <v>#NUM!</v>
          </cell>
          <cell r="T748" t="e">
            <v>#NUM!</v>
          </cell>
        </row>
        <row r="749">
          <cell r="Q749" t="str">
            <v>FactSet</v>
          </cell>
          <cell r="R749">
            <v>656</v>
          </cell>
          <cell r="S749" t="e">
            <v>#NUM!</v>
          </cell>
          <cell r="T749" t="e">
            <v>#NUM!</v>
          </cell>
        </row>
        <row r="750">
          <cell r="Q750" t="str">
            <v>FactSet</v>
          </cell>
          <cell r="R750">
            <v>657</v>
          </cell>
          <cell r="S750" t="e">
            <v>#NUM!</v>
          </cell>
          <cell r="T750" t="e">
            <v>#NUM!</v>
          </cell>
        </row>
        <row r="751">
          <cell r="Q751" t="str">
            <v>FactSet</v>
          </cell>
          <cell r="R751">
            <v>658</v>
          </cell>
          <cell r="S751" t="e">
            <v>#NUM!</v>
          </cell>
          <cell r="T751" t="e">
            <v>#NUM!</v>
          </cell>
        </row>
        <row r="752">
          <cell r="Q752" t="str">
            <v>FactSet</v>
          </cell>
          <cell r="R752">
            <v>659</v>
          </cell>
          <cell r="S752" t="e">
            <v>#NUM!</v>
          </cell>
          <cell r="T752" t="e">
            <v>#NUM!</v>
          </cell>
        </row>
        <row r="753">
          <cell r="Q753" t="str">
            <v>FactSet</v>
          </cell>
          <cell r="R753">
            <v>660</v>
          </cell>
          <cell r="S753" t="e">
            <v>#NUM!</v>
          </cell>
          <cell r="T753" t="e">
            <v>#NUM!</v>
          </cell>
        </row>
        <row r="754">
          <cell r="Q754" t="str">
            <v>FactSet</v>
          </cell>
          <cell r="R754">
            <v>661</v>
          </cell>
          <cell r="S754" t="e">
            <v>#NUM!</v>
          </cell>
          <cell r="T754" t="e">
            <v>#NUM!</v>
          </cell>
        </row>
        <row r="755">
          <cell r="Q755" t="str">
            <v>FactSet</v>
          </cell>
          <cell r="R755">
            <v>662</v>
          </cell>
          <cell r="S755" t="e">
            <v>#NUM!</v>
          </cell>
          <cell r="T755" t="e">
            <v>#NUM!</v>
          </cell>
        </row>
        <row r="756">
          <cell r="Q756" t="str">
            <v>FactSet</v>
          </cell>
          <cell r="R756">
            <v>663</v>
          </cell>
          <cell r="S756" t="e">
            <v>#NUM!</v>
          </cell>
          <cell r="T756" t="e">
            <v>#NUM!</v>
          </cell>
        </row>
        <row r="757">
          <cell r="Q757" t="str">
            <v>FactSet</v>
          </cell>
          <cell r="R757">
            <v>664</v>
          </cell>
          <cell r="S757" t="e">
            <v>#NUM!</v>
          </cell>
          <cell r="T757" t="e">
            <v>#NUM!</v>
          </cell>
        </row>
        <row r="758">
          <cell r="Q758" t="str">
            <v>FactSet</v>
          </cell>
          <cell r="R758">
            <v>665</v>
          </cell>
          <cell r="S758" t="e">
            <v>#NUM!</v>
          </cell>
          <cell r="T758" t="e">
            <v>#NUM!</v>
          </cell>
        </row>
        <row r="759">
          <cell r="Q759" t="str">
            <v>FactSet</v>
          </cell>
          <cell r="R759">
            <v>666</v>
          </cell>
          <cell r="S759" t="e">
            <v>#NUM!</v>
          </cell>
          <cell r="T759" t="e">
            <v>#NUM!</v>
          </cell>
        </row>
        <row r="760">
          <cell r="Q760" t="str">
            <v>FactSet</v>
          </cell>
          <cell r="R760">
            <v>667</v>
          </cell>
          <cell r="S760" t="e">
            <v>#NUM!</v>
          </cell>
          <cell r="T760" t="e">
            <v>#NUM!</v>
          </cell>
        </row>
        <row r="761">
          <cell r="Q761" t="str">
            <v>FactSet</v>
          </cell>
          <cell r="R761">
            <v>668</v>
          </cell>
          <cell r="S761" t="e">
            <v>#NUM!</v>
          </cell>
          <cell r="T761" t="e">
            <v>#NUM!</v>
          </cell>
        </row>
        <row r="762">
          <cell r="Q762" t="str">
            <v>FactSet</v>
          </cell>
          <cell r="R762">
            <v>669</v>
          </cell>
          <cell r="S762" t="e">
            <v>#NUM!</v>
          </cell>
          <cell r="T762" t="e">
            <v>#NUM!</v>
          </cell>
        </row>
        <row r="763">
          <cell r="Q763" t="str">
            <v>FactSet</v>
          </cell>
          <cell r="R763">
            <v>670</v>
          </cell>
          <cell r="S763" t="e">
            <v>#NUM!</v>
          </cell>
          <cell r="T763" t="e">
            <v>#NUM!</v>
          </cell>
        </row>
        <row r="764">
          <cell r="Q764" t="str">
            <v>FactSet</v>
          </cell>
          <cell r="R764">
            <v>671</v>
          </cell>
          <cell r="S764" t="e">
            <v>#NUM!</v>
          </cell>
          <cell r="T764" t="e">
            <v>#NUM!</v>
          </cell>
        </row>
        <row r="765">
          <cell r="Q765" t="str">
            <v>FactSet</v>
          </cell>
          <cell r="R765">
            <v>672</v>
          </cell>
          <cell r="S765" t="e">
            <v>#NUM!</v>
          </cell>
          <cell r="T765" t="e">
            <v>#NUM!</v>
          </cell>
        </row>
        <row r="766">
          <cell r="Q766" t="str">
            <v>FactSet</v>
          </cell>
          <cell r="R766">
            <v>673</v>
          </cell>
          <cell r="S766" t="e">
            <v>#NUM!</v>
          </cell>
          <cell r="T766" t="e">
            <v>#NUM!</v>
          </cell>
        </row>
        <row r="767">
          <cell r="Q767" t="str">
            <v>FactSet</v>
          </cell>
          <cell r="R767">
            <v>674</v>
          </cell>
        </row>
        <row r="768">
          <cell r="Q768" t="str">
            <v>FactSet</v>
          </cell>
          <cell r="R768">
            <v>675</v>
          </cell>
        </row>
        <row r="769">
          <cell r="Q769" t="str">
            <v>FactSet</v>
          </cell>
          <cell r="R769">
            <v>676</v>
          </cell>
        </row>
        <row r="770">
          <cell r="Q770" t="str">
            <v>FactSet</v>
          </cell>
          <cell r="R770">
            <v>677</v>
          </cell>
        </row>
        <row r="771">
          <cell r="Q771" t="str">
            <v>FactSet</v>
          </cell>
          <cell r="R771">
            <v>678</v>
          </cell>
        </row>
        <row r="772">
          <cell r="Q772" t="str">
            <v>FactSet</v>
          </cell>
          <cell r="R772">
            <v>679</v>
          </cell>
        </row>
        <row r="773">
          <cell r="Q773" t="str">
            <v>FactSet</v>
          </cell>
          <cell r="R773">
            <v>680</v>
          </cell>
        </row>
        <row r="774">
          <cell r="Q774" t="str">
            <v>FactSet</v>
          </cell>
          <cell r="R774">
            <v>681</v>
          </cell>
        </row>
        <row r="775">
          <cell r="Q775" t="str">
            <v>FactSet</v>
          </cell>
          <cell r="R775">
            <v>682</v>
          </cell>
        </row>
        <row r="776">
          <cell r="Q776" t="str">
            <v>FactSet</v>
          </cell>
          <cell r="R776">
            <v>683</v>
          </cell>
        </row>
        <row r="777">
          <cell r="Q777" t="str">
            <v>FactSet</v>
          </cell>
          <cell r="R777">
            <v>684</v>
          </cell>
        </row>
        <row r="778">
          <cell r="Q778" t="str">
            <v>FactSet</v>
          </cell>
          <cell r="R778">
            <v>685</v>
          </cell>
        </row>
        <row r="779">
          <cell r="Q779" t="str">
            <v>FactSet</v>
          </cell>
          <cell r="R779">
            <v>686</v>
          </cell>
        </row>
        <row r="780">
          <cell r="Q780" t="str">
            <v>FactSet</v>
          </cell>
          <cell r="R780">
            <v>687</v>
          </cell>
        </row>
        <row r="781">
          <cell r="Q781" t="str">
            <v>FactSet</v>
          </cell>
          <cell r="R781">
            <v>688</v>
          </cell>
        </row>
        <row r="782">
          <cell r="Q782" t="str">
            <v>FactSet</v>
          </cell>
          <cell r="R782">
            <v>689</v>
          </cell>
        </row>
        <row r="783">
          <cell r="Q783" t="str">
            <v>FactSet</v>
          </cell>
          <cell r="R783">
            <v>690</v>
          </cell>
        </row>
        <row r="784">
          <cell r="Q784" t="str">
            <v>FactSet</v>
          </cell>
          <cell r="R784">
            <v>691</v>
          </cell>
        </row>
        <row r="785">
          <cell r="Q785" t="str">
            <v>FactSet</v>
          </cell>
          <cell r="R785">
            <v>692</v>
          </cell>
        </row>
        <row r="786">
          <cell r="Q786" t="str">
            <v>FactSet</v>
          </cell>
          <cell r="R786">
            <v>693</v>
          </cell>
        </row>
        <row r="787">
          <cell r="Q787" t="str">
            <v>FactSet</v>
          </cell>
          <cell r="R787">
            <v>694</v>
          </cell>
        </row>
        <row r="788">
          <cell r="Q788" t="str">
            <v>FactSet</v>
          </cell>
          <cell r="R788">
            <v>695</v>
          </cell>
        </row>
        <row r="789">
          <cell r="Q789" t="str">
            <v>FactSet</v>
          </cell>
          <cell r="R789">
            <v>696</v>
          </cell>
        </row>
        <row r="790">
          <cell r="Q790" t="str">
            <v>FactSet</v>
          </cell>
          <cell r="R790">
            <v>697</v>
          </cell>
        </row>
        <row r="791">
          <cell r="Q791" t="str">
            <v>FactSet</v>
          </cell>
          <cell r="R791">
            <v>698</v>
          </cell>
        </row>
        <row r="792">
          <cell r="Q792" t="str">
            <v>FactSet</v>
          </cell>
          <cell r="R792">
            <v>699</v>
          </cell>
        </row>
        <row r="793">
          <cell r="Q793" t="str">
            <v>FactSet</v>
          </cell>
          <cell r="R793">
            <v>700</v>
          </cell>
        </row>
        <row r="794">
          <cell r="Q794" t="str">
            <v>FactSet</v>
          </cell>
          <cell r="R794">
            <v>701</v>
          </cell>
        </row>
        <row r="795">
          <cell r="Q795" t="str">
            <v>FactSet</v>
          </cell>
          <cell r="R795">
            <v>702</v>
          </cell>
        </row>
        <row r="796">
          <cell r="Q796" t="str">
            <v>FactSet</v>
          </cell>
          <cell r="R796">
            <v>703</v>
          </cell>
        </row>
        <row r="797">
          <cell r="Q797" t="str">
            <v>FactSet</v>
          </cell>
          <cell r="R797">
            <v>704</v>
          </cell>
        </row>
        <row r="798">
          <cell r="Q798" t="str">
            <v>FactSet</v>
          </cell>
          <cell r="R798">
            <v>705</v>
          </cell>
        </row>
        <row r="799">
          <cell r="Q799" t="str">
            <v>FactSet</v>
          </cell>
          <cell r="R799">
            <v>706</v>
          </cell>
        </row>
        <row r="800">
          <cell r="Q800" t="str">
            <v>FactSet</v>
          </cell>
          <cell r="R800">
            <v>707</v>
          </cell>
        </row>
        <row r="801">
          <cell r="Q801" t="str">
            <v>FactSet</v>
          </cell>
          <cell r="R801">
            <v>708</v>
          </cell>
        </row>
        <row r="802">
          <cell r="Q802" t="str">
            <v>FactSet</v>
          </cell>
          <cell r="R802">
            <v>709</v>
          </cell>
        </row>
        <row r="803">
          <cell r="Q803" t="str">
            <v>FactSet</v>
          </cell>
          <cell r="R803">
            <v>710</v>
          </cell>
        </row>
        <row r="804">
          <cell r="Q804" t="str">
            <v>FactSet</v>
          </cell>
          <cell r="R804">
            <v>711</v>
          </cell>
        </row>
        <row r="805">
          <cell r="Q805" t="str">
            <v>FactSet</v>
          </cell>
          <cell r="R805">
            <v>712</v>
          </cell>
        </row>
        <row r="806">
          <cell r="Q806" t="str">
            <v>FactSet</v>
          </cell>
          <cell r="R806">
            <v>713</v>
          </cell>
        </row>
        <row r="807">
          <cell r="Q807" t="str">
            <v>FactSet</v>
          </cell>
          <cell r="R807">
            <v>714</v>
          </cell>
        </row>
        <row r="808">
          <cell r="Q808" t="str">
            <v>FactSet</v>
          </cell>
          <cell r="R808">
            <v>715</v>
          </cell>
        </row>
        <row r="809">
          <cell r="Q809" t="str">
            <v>FactSet</v>
          </cell>
          <cell r="R809">
            <v>716</v>
          </cell>
        </row>
        <row r="810">
          <cell r="Q810" t="str">
            <v>FactSet</v>
          </cell>
          <cell r="R810">
            <v>717</v>
          </cell>
        </row>
        <row r="811">
          <cell r="Q811" t="str">
            <v>FactSet</v>
          </cell>
          <cell r="R811">
            <v>718</v>
          </cell>
        </row>
        <row r="812">
          <cell r="P812" t="str">
            <v>x</v>
          </cell>
          <cell r="Q812" t="str">
            <v>x</v>
          </cell>
          <cell r="R812" t="str">
            <v>x</v>
          </cell>
          <cell r="S812" t="str">
            <v>x</v>
          </cell>
          <cell r="T812" t="str">
            <v>x</v>
          </cell>
          <cell r="U812" t="str">
            <v>x</v>
          </cell>
          <cell r="V812" t="str">
            <v>x</v>
          </cell>
          <cell r="W812" t="str">
            <v>x</v>
          </cell>
          <cell r="X812" t="str">
            <v>x</v>
          </cell>
          <cell r="Y812" t="str">
            <v>x</v>
          </cell>
          <cell r="Z812" t="str">
            <v>x</v>
          </cell>
        </row>
        <row r="813">
          <cell r="O813" t="str">
            <v>x</v>
          </cell>
        </row>
      </sheetData>
      <sheetData sheetId="58">
        <row r="1">
          <cell r="E1">
            <v>2017</v>
          </cell>
          <cell r="F1">
            <v>2018</v>
          </cell>
          <cell r="G1">
            <v>2019</v>
          </cell>
          <cell r="H1">
            <v>2020</v>
          </cell>
          <cell r="I1">
            <v>2021</v>
          </cell>
          <cell r="J1">
            <v>2022</v>
          </cell>
          <cell r="K1">
            <v>2023</v>
          </cell>
          <cell r="L1">
            <v>2024</v>
          </cell>
          <cell r="M1">
            <v>2025</v>
          </cell>
          <cell r="N1">
            <v>2026</v>
          </cell>
          <cell r="O1">
            <v>2027</v>
          </cell>
          <cell r="P1">
            <v>2028</v>
          </cell>
          <cell r="Q1">
            <v>2029</v>
          </cell>
          <cell r="V1">
            <v>2017</v>
          </cell>
          <cell r="W1">
            <v>2018</v>
          </cell>
          <cell r="X1">
            <v>2019</v>
          </cell>
          <cell r="Y1">
            <v>2020</v>
          </cell>
          <cell r="Z1">
            <v>2021</v>
          </cell>
          <cell r="AA1">
            <v>2022</v>
          </cell>
          <cell r="AB1">
            <v>2023</v>
          </cell>
          <cell r="AC1">
            <v>2024</v>
          </cell>
        </row>
        <row r="2">
          <cell r="E2">
            <v>43100</v>
          </cell>
          <cell r="F2">
            <v>43465</v>
          </cell>
          <cell r="G2">
            <v>43830</v>
          </cell>
          <cell r="H2">
            <v>44196</v>
          </cell>
          <cell r="I2">
            <v>44561</v>
          </cell>
          <cell r="J2">
            <v>44926</v>
          </cell>
          <cell r="K2">
            <v>45291</v>
          </cell>
          <cell r="L2">
            <v>45657</v>
          </cell>
          <cell r="M2">
            <v>46022</v>
          </cell>
          <cell r="N2">
            <v>46387</v>
          </cell>
          <cell r="O2">
            <v>46752</v>
          </cell>
          <cell r="P2">
            <v>47118</v>
          </cell>
          <cell r="Q2">
            <v>47483</v>
          </cell>
          <cell r="V2">
            <v>43100</v>
          </cell>
          <cell r="W2">
            <v>43465</v>
          </cell>
          <cell r="X2">
            <v>43830</v>
          </cell>
          <cell r="Y2">
            <v>44196</v>
          </cell>
          <cell r="Z2">
            <v>44561</v>
          </cell>
          <cell r="AA2">
            <v>44926</v>
          </cell>
          <cell r="AB2">
            <v>45291</v>
          </cell>
          <cell r="AC2">
            <v>45657</v>
          </cell>
        </row>
        <row r="3">
          <cell r="B3" t="str">
            <v>Project Redbreast</v>
          </cell>
        </row>
        <row r="4">
          <cell r="B4" t="str">
            <v>Standalone Financials Summary</v>
          </cell>
          <cell r="Q4" t="str">
            <v>Strictly Private &amp; Confidential</v>
          </cell>
        </row>
        <row r="5">
          <cell r="R5" t="str">
            <v>x</v>
          </cell>
        </row>
        <row r="6">
          <cell r="B6" t="str">
            <v>Waters Income Statement</v>
          </cell>
        </row>
        <row r="8">
          <cell r="E8" t="str">
            <v>2017E</v>
          </cell>
          <cell r="F8" t="str">
            <v>2018E</v>
          </cell>
          <cell r="G8" t="str">
            <v>2019E</v>
          </cell>
          <cell r="H8" t="str">
            <v>2020E</v>
          </cell>
          <cell r="I8" t="str">
            <v>2021E</v>
          </cell>
          <cell r="J8" t="str">
            <v>2022E</v>
          </cell>
          <cell r="K8" t="str">
            <v>2023E</v>
          </cell>
          <cell r="L8" t="str">
            <v>2024E</v>
          </cell>
          <cell r="M8" t="str">
            <v>2025E</v>
          </cell>
          <cell r="N8" t="str">
            <v>2026E</v>
          </cell>
          <cell r="O8" t="str">
            <v>2027E</v>
          </cell>
          <cell r="P8" t="str">
            <v>2028E</v>
          </cell>
          <cell r="Q8" t="str">
            <v>2029E</v>
          </cell>
        </row>
        <row r="9">
          <cell r="B9" t="str">
            <v>Revenues</v>
          </cell>
          <cell r="F9">
            <v>2420</v>
          </cell>
          <cell r="G9">
            <v>2488</v>
          </cell>
          <cell r="H9">
            <v>2759.5</v>
          </cell>
          <cell r="I9">
            <v>3089</v>
          </cell>
          <cell r="J9">
            <v>3403.4</v>
          </cell>
          <cell r="K9">
            <v>3649</v>
          </cell>
          <cell r="L9">
            <v>3908</v>
          </cell>
          <cell r="M9" t="e">
            <v>#NAME?</v>
          </cell>
          <cell r="N9" t="e">
            <v>#NAME?</v>
          </cell>
          <cell r="O9" t="e">
            <v>#NAME?</v>
          </cell>
          <cell r="P9" t="e">
            <v>#NAME?</v>
          </cell>
          <cell r="Q9" t="e">
            <v>#NAME?</v>
          </cell>
          <cell r="AE9" t="str">
            <v>Revenues</v>
          </cell>
        </row>
        <row r="10">
          <cell r="B10" t="str">
            <v>% Growth</v>
          </cell>
          <cell r="G10">
            <v>2.8099173553719048E-2</v>
          </cell>
          <cell r="H10">
            <v>0.10912379421221874</v>
          </cell>
          <cell r="I10">
            <v>0.1194056894364921</v>
          </cell>
          <cell r="J10">
            <v>0.10178051149239242</v>
          </cell>
          <cell r="K10">
            <v>7.2163130986660384E-2</v>
          </cell>
          <cell r="L10">
            <v>7.0978350232940635E-2</v>
          </cell>
          <cell r="M10" t="e">
            <v>#NAME?</v>
          </cell>
          <cell r="N10" t="e">
            <v>#NAME?</v>
          </cell>
          <cell r="O10" t="e">
            <v>#NAME?</v>
          </cell>
          <cell r="P10" t="e">
            <v>#NAME?</v>
          </cell>
          <cell r="Q10" t="e">
            <v>#NAME?</v>
          </cell>
        </row>
        <row r="12">
          <cell r="B12" t="str">
            <v>EBITDA</v>
          </cell>
          <cell r="G12">
            <v>876</v>
          </cell>
          <cell r="H12">
            <v>954.1</v>
          </cell>
          <cell r="I12">
            <v>1042.0999999999999</v>
          </cell>
          <cell r="J12">
            <v>1145.6000000000001</v>
          </cell>
          <cell r="K12">
            <v>1243.5999999999999</v>
          </cell>
          <cell r="L12">
            <v>1347</v>
          </cell>
          <cell r="M12" t="e">
            <v>#NAME?</v>
          </cell>
          <cell r="N12" t="e">
            <v>#NAME?</v>
          </cell>
          <cell r="O12" t="e">
            <v>#NAME?</v>
          </cell>
          <cell r="P12" t="e">
            <v>#NAME?</v>
          </cell>
          <cell r="Q12" t="e">
            <v>#NAME?</v>
          </cell>
          <cell r="AE12" t="str">
            <v>EBITDA (Post-SBC)</v>
          </cell>
        </row>
        <row r="13">
          <cell r="B13" t="str">
            <v>% Margin</v>
          </cell>
          <cell r="G13">
            <v>0.35209003215434082</v>
          </cell>
          <cell r="H13">
            <v>0.34575104185540861</v>
          </cell>
          <cell r="I13">
            <v>0.33735836840401423</v>
          </cell>
          <cell r="J13">
            <v>0.33660457189868959</v>
          </cell>
          <cell r="K13">
            <v>0.34080570019183337</v>
          </cell>
          <cell r="L13">
            <v>0.34467758444216989</v>
          </cell>
          <cell r="M13" t="e">
            <v>#NAME?</v>
          </cell>
          <cell r="N13" t="e">
            <v>#NAME?</v>
          </cell>
          <cell r="O13" t="e">
            <v>#NAME?</v>
          </cell>
          <cell r="P13" t="e">
            <v>#NAME?</v>
          </cell>
          <cell r="Q13" t="e">
            <v>#NAME?</v>
          </cell>
        </row>
        <row r="15">
          <cell r="B15" t="str">
            <v>Depreciation &amp; Amortization</v>
          </cell>
          <cell r="G15">
            <v>110</v>
          </cell>
          <cell r="H15">
            <v>120</v>
          </cell>
          <cell r="I15">
            <v>124</v>
          </cell>
          <cell r="J15">
            <v>134</v>
          </cell>
          <cell r="K15">
            <v>138</v>
          </cell>
          <cell r="L15">
            <v>143</v>
          </cell>
          <cell r="M15" t="e">
            <v>#NAME?</v>
          </cell>
          <cell r="N15" t="e">
            <v>#NAME?</v>
          </cell>
          <cell r="O15" t="e">
            <v>#NAME?</v>
          </cell>
          <cell r="P15" t="e">
            <v>#NAME?</v>
          </cell>
          <cell r="Q15" t="e">
            <v>#NAME?</v>
          </cell>
          <cell r="AE15" t="str">
            <v>Depreciation</v>
          </cell>
        </row>
        <row r="16">
          <cell r="B16" t="str">
            <v>% Margin</v>
          </cell>
          <cell r="G16">
            <v>4.4212218649517687E-2</v>
          </cell>
          <cell r="H16">
            <v>4.3486138793259646E-2</v>
          </cell>
          <cell r="I16">
            <v>4.0142440919391391E-2</v>
          </cell>
          <cell r="J16">
            <v>3.9372392313568781E-2</v>
          </cell>
          <cell r="K16">
            <v>3.7818580432995338E-2</v>
          </cell>
          <cell r="L16">
            <v>3.6591606960081881E-2</v>
          </cell>
          <cell r="M16" t="e">
            <v>#NAME?</v>
          </cell>
          <cell r="N16" t="e">
            <v>#NAME?</v>
          </cell>
          <cell r="O16" t="e">
            <v>#NAME?</v>
          </cell>
          <cell r="P16" t="e">
            <v>#NAME?</v>
          </cell>
          <cell r="Q16" t="e">
            <v>#NAME?</v>
          </cell>
        </row>
        <row r="18">
          <cell r="B18" t="str">
            <v>EBITA</v>
          </cell>
          <cell r="G18">
            <v>766</v>
          </cell>
          <cell r="H18">
            <v>834.1</v>
          </cell>
          <cell r="I18">
            <v>918.09999999999991</v>
          </cell>
          <cell r="J18">
            <v>1011.6000000000001</v>
          </cell>
          <cell r="K18">
            <v>1105.5999999999999</v>
          </cell>
          <cell r="L18">
            <v>1204</v>
          </cell>
          <cell r="M18" t="e">
            <v>#NAME?</v>
          </cell>
          <cell r="N18" t="e">
            <v>#NAME?</v>
          </cell>
          <cell r="O18" t="e">
            <v>#NAME?</v>
          </cell>
          <cell r="P18" t="e">
            <v>#NAME?</v>
          </cell>
          <cell r="Q18" t="e">
            <v>#NAME?</v>
          </cell>
          <cell r="AE18" t="str">
            <v>EBITA</v>
          </cell>
        </row>
        <row r="19">
          <cell r="B19" t="str">
            <v>% Margin</v>
          </cell>
          <cell r="G19">
            <v>0.30787781350482313</v>
          </cell>
          <cell r="H19">
            <v>0.30226490306214893</v>
          </cell>
          <cell r="I19">
            <v>0.29721592748462283</v>
          </cell>
          <cell r="J19">
            <v>0.29723217958512077</v>
          </cell>
          <cell r="K19">
            <v>0.30298711975883802</v>
          </cell>
          <cell r="L19">
            <v>0.30808597748208805</v>
          </cell>
          <cell r="M19" t="e">
            <v>#NAME?</v>
          </cell>
          <cell r="N19" t="e">
            <v>#NAME?</v>
          </cell>
          <cell r="O19" t="e">
            <v>#NAME?</v>
          </cell>
          <cell r="P19" t="e">
            <v>#NAME?</v>
          </cell>
          <cell r="Q19" t="e">
            <v>#NAME?</v>
          </cell>
        </row>
        <row r="21">
          <cell r="B21" t="str">
            <v>Amortization</v>
          </cell>
          <cell r="G21">
            <v>0</v>
          </cell>
          <cell r="H21">
            <v>0</v>
          </cell>
          <cell r="I21">
            <v>0</v>
          </cell>
          <cell r="J21">
            <v>0</v>
          </cell>
          <cell r="K21">
            <v>0</v>
          </cell>
          <cell r="L21">
            <v>0</v>
          </cell>
          <cell r="M21" t="e">
            <v>#NAME?</v>
          </cell>
          <cell r="N21" t="e">
            <v>#NAME?</v>
          </cell>
          <cell r="O21" t="e">
            <v>#NAME?</v>
          </cell>
          <cell r="P21" t="e">
            <v>#NAME?</v>
          </cell>
          <cell r="Q21" t="e">
            <v>#NAME?</v>
          </cell>
          <cell r="AE21" t="str">
            <v>Amortization</v>
          </cell>
        </row>
        <row r="22">
          <cell r="B22" t="str">
            <v>% Margin</v>
          </cell>
          <cell r="G22">
            <v>0</v>
          </cell>
          <cell r="H22">
            <v>0</v>
          </cell>
          <cell r="I22">
            <v>0</v>
          </cell>
          <cell r="J22">
            <v>0</v>
          </cell>
          <cell r="K22">
            <v>0</v>
          </cell>
          <cell r="L22">
            <v>0</v>
          </cell>
          <cell r="M22" t="e">
            <v>#NAME?</v>
          </cell>
          <cell r="N22" t="e">
            <v>#NAME?</v>
          </cell>
          <cell r="O22" t="e">
            <v>#NAME?</v>
          </cell>
          <cell r="P22" t="e">
            <v>#NAME?</v>
          </cell>
          <cell r="Q22" t="e">
            <v>#NAME?</v>
          </cell>
        </row>
        <row r="23">
          <cell r="B23" t="str">
            <v>EBIT</v>
          </cell>
          <cell r="G23">
            <v>766</v>
          </cell>
          <cell r="H23">
            <v>834.1</v>
          </cell>
          <cell r="I23">
            <v>918.09999999999991</v>
          </cell>
          <cell r="J23">
            <v>1011.6000000000001</v>
          </cell>
          <cell r="K23">
            <v>1105.5999999999999</v>
          </cell>
          <cell r="L23">
            <v>1204</v>
          </cell>
          <cell r="M23" t="e">
            <v>#NAME?</v>
          </cell>
          <cell r="N23" t="e">
            <v>#NAME?</v>
          </cell>
          <cell r="O23" t="e">
            <v>#NAME?</v>
          </cell>
          <cell r="P23" t="e">
            <v>#NAME?</v>
          </cell>
          <cell r="Q23" t="e">
            <v>#NAME?</v>
          </cell>
          <cell r="AE23" t="str">
            <v>EBIT</v>
          </cell>
        </row>
        <row r="24">
          <cell r="B24" t="str">
            <v>% Margin</v>
          </cell>
          <cell r="G24">
            <v>0.30787781350482313</v>
          </cell>
          <cell r="H24">
            <v>0.30226490306214893</v>
          </cell>
          <cell r="I24">
            <v>0.29721592748462283</v>
          </cell>
          <cell r="J24">
            <v>0.29723217958512077</v>
          </cell>
          <cell r="K24">
            <v>0.30298711975883802</v>
          </cell>
          <cell r="L24">
            <v>0.30808597748208805</v>
          </cell>
          <cell r="M24" t="e">
            <v>#NAME?</v>
          </cell>
          <cell r="N24" t="e">
            <v>#NAME?</v>
          </cell>
          <cell r="O24" t="e">
            <v>#NAME?</v>
          </cell>
          <cell r="P24" t="e">
            <v>#NAME?</v>
          </cell>
          <cell r="Q24" t="e">
            <v>#NAME?</v>
          </cell>
        </row>
        <row r="26">
          <cell r="B26" t="str">
            <v>GAAP Net Income</v>
          </cell>
          <cell r="G26">
            <v>627</v>
          </cell>
          <cell r="H26">
            <v>644.1</v>
          </cell>
          <cell r="I26">
            <v>686.59999999999991</v>
          </cell>
          <cell r="J26">
            <v>745.60000000000014</v>
          </cell>
          <cell r="K26">
            <v>818.1</v>
          </cell>
          <cell r="L26">
            <v>904</v>
          </cell>
          <cell r="AE26" t="str">
            <v>Cash Net Income</v>
          </cell>
        </row>
        <row r="27">
          <cell r="B27" t="str">
            <v>GAAP EPS</v>
          </cell>
          <cell r="G27">
            <v>9.31</v>
          </cell>
          <cell r="H27">
            <v>10.33</v>
          </cell>
          <cell r="I27">
            <v>11.5</v>
          </cell>
          <cell r="J27">
            <v>12.98</v>
          </cell>
          <cell r="K27">
            <v>14.760000000000002</v>
          </cell>
          <cell r="L27">
            <v>16.87</v>
          </cell>
          <cell r="AE27" t="str">
            <v>Cash EPS</v>
          </cell>
        </row>
        <row r="29">
          <cell r="B29" t="str">
            <v>Cash Net Income</v>
          </cell>
          <cell r="G29">
            <v>627</v>
          </cell>
          <cell r="H29">
            <v>644.1</v>
          </cell>
          <cell r="I29">
            <v>686.59999999999991</v>
          </cell>
          <cell r="J29">
            <v>745.60000000000014</v>
          </cell>
          <cell r="K29">
            <v>818.1</v>
          </cell>
          <cell r="L29">
            <v>904</v>
          </cell>
          <cell r="AE29" t="str">
            <v>Cash Net Income</v>
          </cell>
        </row>
        <row r="30">
          <cell r="B30" t="str">
            <v>Cash EPS</v>
          </cell>
          <cell r="G30">
            <v>9.31</v>
          </cell>
          <cell r="H30">
            <v>10.33</v>
          </cell>
          <cell r="I30">
            <v>11.5</v>
          </cell>
          <cell r="J30">
            <v>12.98</v>
          </cell>
          <cell r="K30">
            <v>14.760000000000002</v>
          </cell>
          <cell r="L30">
            <v>16.87</v>
          </cell>
          <cell r="AE30" t="str">
            <v>Cash EPS</v>
          </cell>
        </row>
        <row r="32">
          <cell r="B32" t="str">
            <v>Capex</v>
          </cell>
          <cell r="G32">
            <v>-101</v>
          </cell>
          <cell r="H32">
            <v>-113</v>
          </cell>
          <cell r="I32">
            <v>-127</v>
          </cell>
          <cell r="J32">
            <v>-136.4</v>
          </cell>
          <cell r="K32">
            <v>-145.5</v>
          </cell>
          <cell r="L32">
            <v>-156</v>
          </cell>
          <cell r="M32" t="e">
            <v>#NAME?</v>
          </cell>
          <cell r="N32" t="e">
            <v>#NAME?</v>
          </cell>
          <cell r="O32" t="e">
            <v>#NAME?</v>
          </cell>
          <cell r="P32" t="e">
            <v>#NAME?</v>
          </cell>
          <cell r="Q32" t="e">
            <v>#NAME?</v>
          </cell>
          <cell r="AE32" t="str">
            <v>Capex</v>
          </cell>
        </row>
        <row r="33">
          <cell r="B33" t="str">
            <v>% of Revenues</v>
          </cell>
          <cell r="G33">
            <v>4.0594855305466235E-2</v>
          </cell>
          <cell r="H33">
            <v>4.0949447363652837E-2</v>
          </cell>
          <cell r="I33">
            <v>4.1113629006150856E-2</v>
          </cell>
          <cell r="J33">
            <v>4.0077569489334199E-2</v>
          </cell>
          <cell r="K33">
            <v>3.9873938065223352E-2</v>
          </cell>
          <cell r="L33">
            <v>3.9918116683725691E-2</v>
          </cell>
          <cell r="M33" t="e">
            <v>#NAME?</v>
          </cell>
          <cell r="N33" t="e">
            <v>#NAME?</v>
          </cell>
          <cell r="O33" t="e">
            <v>#NAME?</v>
          </cell>
          <cell r="P33" t="e">
            <v>#NAME?</v>
          </cell>
          <cell r="Q33" t="e">
            <v>#NAME?</v>
          </cell>
        </row>
        <row r="35">
          <cell r="B35" t="str">
            <v>Change in NWC</v>
          </cell>
          <cell r="G35">
            <v>-69</v>
          </cell>
          <cell r="H35">
            <v>-87</v>
          </cell>
          <cell r="I35">
            <v>-105</v>
          </cell>
          <cell r="J35">
            <v>-101</v>
          </cell>
          <cell r="K35">
            <v>-79</v>
          </cell>
          <cell r="L35">
            <v>-83</v>
          </cell>
          <cell r="AE35" t="str">
            <v>Change in Working Capital</v>
          </cell>
        </row>
        <row r="36">
          <cell r="B36" t="str">
            <v>% of Change in Revenues</v>
          </cell>
          <cell r="G36">
            <v>1.0147058823529411</v>
          </cell>
          <cell r="H36">
            <v>0.32044198895027626</v>
          </cell>
          <cell r="I36">
            <v>0.31866464339908951</v>
          </cell>
          <cell r="J36">
            <v>0.32124681933842231</v>
          </cell>
          <cell r="K36">
            <v>0.32166123778501643</v>
          </cell>
          <cell r="L36">
            <v>0.32046332046332049</v>
          </cell>
        </row>
        <row r="38">
          <cell r="B38" t="str">
            <v>Share Repurchases</v>
          </cell>
          <cell r="G38">
            <v>1263.8888888888889</v>
          </cell>
          <cell r="H38">
            <v>1100</v>
          </cell>
          <cell r="I38">
            <v>650</v>
          </cell>
          <cell r="J38">
            <v>600</v>
          </cell>
          <cell r="K38">
            <v>600</v>
          </cell>
          <cell r="L38">
            <v>600</v>
          </cell>
        </row>
        <row r="40">
          <cell r="B40" t="str">
            <v>Ending Debt Balance</v>
          </cell>
          <cell r="G40">
            <v>2298.6890000000003</v>
          </cell>
          <cell r="H40">
            <v>2698.6890000000003</v>
          </cell>
          <cell r="I40">
            <v>3348.6890000000003</v>
          </cell>
          <cell r="J40">
            <v>3698.6890000000003</v>
          </cell>
          <cell r="K40">
            <v>3698.6890000000003</v>
          </cell>
          <cell r="L40">
            <v>3698.6890000000003</v>
          </cell>
        </row>
        <row r="42">
          <cell r="B42" t="str">
            <v>Ending Cash Balance</v>
          </cell>
          <cell r="G42">
            <v>678</v>
          </cell>
          <cell r="H42">
            <v>241.10000000000002</v>
          </cell>
          <cell r="I42">
            <v>120.70000000000002</v>
          </cell>
          <cell r="J42">
            <v>121.90000000000002</v>
          </cell>
          <cell r="K42">
            <v>329.5</v>
          </cell>
          <cell r="L42">
            <v>591.5</v>
          </cell>
        </row>
        <row r="44">
          <cell r="B44" t="str">
            <v>Debt / LTM EBITDA</v>
          </cell>
          <cell r="G44">
            <v>2.6240742009132423</v>
          </cell>
          <cell r="H44">
            <v>2.8285179750550258</v>
          </cell>
          <cell r="I44">
            <v>3.2134046636599178</v>
          </cell>
          <cell r="J44">
            <v>3.228604224860335</v>
          </cell>
          <cell r="K44">
            <v>2.9741789964618852</v>
          </cell>
          <cell r="L44">
            <v>2.7458715664439497</v>
          </cell>
          <cell r="AE44" t="str">
            <v>Debt / LTM EBITDA</v>
          </cell>
        </row>
        <row r="45">
          <cell r="B45" t="str">
            <v>Net Debt / LTM EBITDA</v>
          </cell>
          <cell r="G45">
            <v>1.8501015981735163</v>
          </cell>
          <cell r="H45">
            <v>2.5758190965307621</v>
          </cell>
          <cell r="I45">
            <v>3.0975808463679115</v>
          </cell>
          <cell r="J45">
            <v>3.1221971019553072</v>
          </cell>
          <cell r="K45">
            <v>2.7092224187841754</v>
          </cell>
          <cell r="L45">
            <v>2.3067475872308836</v>
          </cell>
          <cell r="AE45" t="str">
            <v>Net Debt / LTM EBITDA</v>
          </cell>
        </row>
        <row r="46">
          <cell r="R46" t="str">
            <v>x</v>
          </cell>
        </row>
        <row r="49">
          <cell r="B49" t="str">
            <v>EBIT Check</v>
          </cell>
          <cell r="G49">
            <v>0</v>
          </cell>
          <cell r="H49">
            <v>0</v>
          </cell>
          <cell r="I49">
            <v>0</v>
          </cell>
          <cell r="J49">
            <v>0</v>
          </cell>
          <cell r="K49">
            <v>0</v>
          </cell>
          <cell r="L49">
            <v>0</v>
          </cell>
        </row>
        <row r="50">
          <cell r="B50" t="str">
            <v>Debt / EBITDA Check</v>
          </cell>
          <cell r="G50">
            <v>0</v>
          </cell>
          <cell r="H50">
            <v>0</v>
          </cell>
          <cell r="I50">
            <v>0</v>
          </cell>
          <cell r="J50">
            <v>0</v>
          </cell>
          <cell r="K50">
            <v>0</v>
          </cell>
          <cell r="L50">
            <v>0</v>
          </cell>
        </row>
        <row r="51">
          <cell r="B51" t="str">
            <v>Net Debt / EBITDA Check</v>
          </cell>
          <cell r="G51">
            <v>0</v>
          </cell>
          <cell r="H51">
            <v>0</v>
          </cell>
          <cell r="I51">
            <v>0</v>
          </cell>
          <cell r="J51">
            <v>0</v>
          </cell>
          <cell r="K51">
            <v>0</v>
          </cell>
          <cell r="L51">
            <v>0</v>
          </cell>
        </row>
      </sheetData>
      <sheetData sheetId="59">
        <row r="1">
          <cell r="E1">
            <v>2017</v>
          </cell>
          <cell r="F1">
            <v>2018</v>
          </cell>
          <cell r="G1">
            <v>2019</v>
          </cell>
          <cell r="H1">
            <v>2020</v>
          </cell>
          <cell r="I1">
            <v>2021</v>
          </cell>
          <cell r="J1">
            <v>2022</v>
          </cell>
          <cell r="K1">
            <v>2023</v>
          </cell>
          <cell r="L1">
            <v>2024</v>
          </cell>
          <cell r="M1">
            <v>2025</v>
          </cell>
          <cell r="N1">
            <v>2026</v>
          </cell>
          <cell r="O1">
            <v>2027</v>
          </cell>
          <cell r="P1">
            <v>2028</v>
          </cell>
          <cell r="Q1">
            <v>2029</v>
          </cell>
          <cell r="V1">
            <v>2017</v>
          </cell>
          <cell r="W1">
            <v>2018</v>
          </cell>
          <cell r="X1">
            <v>2019</v>
          </cell>
          <cell r="Y1">
            <v>2020</v>
          </cell>
          <cell r="Z1">
            <v>2021</v>
          </cell>
          <cell r="AA1">
            <v>2022</v>
          </cell>
          <cell r="AB1">
            <v>2023</v>
          </cell>
          <cell r="AC1">
            <v>2024</v>
          </cell>
        </row>
        <row r="2">
          <cell r="E2">
            <v>43100</v>
          </cell>
          <cell r="F2">
            <v>43465</v>
          </cell>
          <cell r="G2">
            <v>43830</v>
          </cell>
          <cell r="H2">
            <v>44196</v>
          </cell>
          <cell r="I2">
            <v>44561</v>
          </cell>
          <cell r="J2">
            <v>44926</v>
          </cell>
          <cell r="K2">
            <v>45291</v>
          </cell>
          <cell r="L2">
            <v>45657</v>
          </cell>
          <cell r="M2">
            <v>46022</v>
          </cell>
          <cell r="N2">
            <v>46387</v>
          </cell>
          <cell r="O2">
            <v>46752</v>
          </cell>
          <cell r="P2">
            <v>47118</v>
          </cell>
          <cell r="Q2">
            <v>47483</v>
          </cell>
          <cell r="V2">
            <v>43100</v>
          </cell>
          <cell r="W2">
            <v>43465</v>
          </cell>
          <cell r="X2">
            <v>43830</v>
          </cell>
          <cell r="Y2">
            <v>44196</v>
          </cell>
          <cell r="Z2">
            <v>44561</v>
          </cell>
          <cell r="AA2">
            <v>44926</v>
          </cell>
          <cell r="AB2">
            <v>45291</v>
          </cell>
          <cell r="AC2">
            <v>45657</v>
          </cell>
        </row>
        <row r="3">
          <cell r="B3" t="str">
            <v>Project Redbreast</v>
          </cell>
        </row>
        <row r="4">
          <cell r="B4" t="str">
            <v>Standalone Financials Summary</v>
          </cell>
          <cell r="Q4" t="str">
            <v>Strictly Private &amp; Confidential</v>
          </cell>
        </row>
        <row r="5">
          <cell r="R5" t="str">
            <v>x</v>
          </cell>
        </row>
        <row r="6">
          <cell r="B6" t="str">
            <v>Waters Income Statement (Excluding M&amp;A)</v>
          </cell>
        </row>
        <row r="8">
          <cell r="E8" t="str">
            <v>2017E</v>
          </cell>
          <cell r="F8" t="str">
            <v>2018E</v>
          </cell>
          <cell r="G8" t="str">
            <v>2019E</v>
          </cell>
          <cell r="H8" t="str">
            <v>2020E</v>
          </cell>
          <cell r="I8" t="str">
            <v>2021E</v>
          </cell>
          <cell r="J8" t="str">
            <v>2022E</v>
          </cell>
          <cell r="K8" t="str">
            <v>2023E</v>
          </cell>
          <cell r="L8" t="str">
            <v>2024E</v>
          </cell>
          <cell r="M8" t="str">
            <v>2025E</v>
          </cell>
          <cell r="N8" t="str">
            <v>2026E</v>
          </cell>
          <cell r="O8" t="str">
            <v>2027E</v>
          </cell>
          <cell r="P8" t="str">
            <v>2028E</v>
          </cell>
          <cell r="Q8" t="str">
            <v>2029E</v>
          </cell>
        </row>
        <row r="9">
          <cell r="B9" t="str">
            <v>Revenues</v>
          </cell>
          <cell r="F9">
            <v>2420</v>
          </cell>
          <cell r="G9">
            <v>2488</v>
          </cell>
          <cell r="H9">
            <v>2640</v>
          </cell>
          <cell r="I9">
            <v>2801</v>
          </cell>
          <cell r="J9">
            <v>2972</v>
          </cell>
          <cell r="K9">
            <v>3154</v>
          </cell>
          <cell r="L9">
            <v>3346</v>
          </cell>
          <cell r="M9" t="e">
            <v>#NAME?</v>
          </cell>
          <cell r="N9" t="e">
            <v>#NAME?</v>
          </cell>
          <cell r="O9" t="e">
            <v>#NAME?</v>
          </cell>
          <cell r="P9" t="e">
            <v>#NAME?</v>
          </cell>
          <cell r="Q9" t="e">
            <v>#NAME?</v>
          </cell>
          <cell r="AE9" t="str">
            <v>Revenues</v>
          </cell>
        </row>
        <row r="10">
          <cell r="B10" t="str">
            <v>% Growth</v>
          </cell>
          <cell r="G10">
            <v>2.8099173553719048E-2</v>
          </cell>
          <cell r="H10">
            <v>6.1093247588424493E-2</v>
          </cell>
          <cell r="I10">
            <v>6.0984848484848531E-2</v>
          </cell>
          <cell r="J10">
            <v>6.1049625133880792E-2</v>
          </cell>
          <cell r="K10">
            <v>6.1238223418573323E-2</v>
          </cell>
          <cell r="L10">
            <v>6.0875079264426146E-2</v>
          </cell>
          <cell r="M10" t="e">
            <v>#NAME?</v>
          </cell>
          <cell r="N10" t="e">
            <v>#NAME?</v>
          </cell>
          <cell r="O10" t="e">
            <v>#NAME?</v>
          </cell>
          <cell r="P10" t="e">
            <v>#NAME?</v>
          </cell>
          <cell r="Q10" t="e">
            <v>#NAME?</v>
          </cell>
        </row>
        <row r="12">
          <cell r="B12" t="str">
            <v>EBITDA</v>
          </cell>
          <cell r="G12">
            <v>876</v>
          </cell>
          <cell r="H12">
            <v>942.30000000000007</v>
          </cell>
          <cell r="I12">
            <v>1006.5</v>
          </cell>
          <cell r="J12">
            <v>1081</v>
          </cell>
          <cell r="K12">
            <v>1154</v>
          </cell>
          <cell r="L12">
            <v>1233</v>
          </cell>
          <cell r="M12" t="e">
            <v>#NAME?</v>
          </cell>
          <cell r="N12" t="e">
            <v>#NAME?</v>
          </cell>
          <cell r="O12" t="e">
            <v>#NAME?</v>
          </cell>
          <cell r="P12" t="e">
            <v>#NAME?</v>
          </cell>
          <cell r="Q12" t="e">
            <v>#NAME?</v>
          </cell>
          <cell r="AE12" t="str">
            <v>EBITDA (Post-SBC)</v>
          </cell>
        </row>
        <row r="13">
          <cell r="B13" t="str">
            <v>% Margin</v>
          </cell>
          <cell r="G13">
            <v>0.35209003215434082</v>
          </cell>
          <cell r="H13">
            <v>0.35693181818181818</v>
          </cell>
          <cell r="I13">
            <v>0.35933595144591218</v>
          </cell>
          <cell r="J13">
            <v>0.36372812920592196</v>
          </cell>
          <cell r="K13">
            <v>0.3658845909955612</v>
          </cell>
          <cell r="L13">
            <v>0.36849970113568442</v>
          </cell>
          <cell r="M13" t="e">
            <v>#NAME?</v>
          </cell>
          <cell r="N13" t="e">
            <v>#NAME?</v>
          </cell>
          <cell r="O13" t="e">
            <v>#NAME?</v>
          </cell>
          <cell r="P13" t="e">
            <v>#NAME?</v>
          </cell>
          <cell r="Q13" t="e">
            <v>#NAME?</v>
          </cell>
        </row>
        <row r="15">
          <cell r="B15" t="str">
            <v>Depreciation &amp; Amortization</v>
          </cell>
          <cell r="G15">
            <v>110</v>
          </cell>
          <cell r="H15">
            <v>120</v>
          </cell>
          <cell r="I15">
            <v>124</v>
          </cell>
          <cell r="J15">
            <v>134</v>
          </cell>
          <cell r="K15">
            <v>138</v>
          </cell>
          <cell r="L15">
            <v>143</v>
          </cell>
          <cell r="M15" t="e">
            <v>#NAME?</v>
          </cell>
          <cell r="N15" t="e">
            <v>#NAME?</v>
          </cell>
          <cell r="O15" t="e">
            <v>#NAME?</v>
          </cell>
          <cell r="P15" t="e">
            <v>#NAME?</v>
          </cell>
          <cell r="Q15" t="e">
            <v>#NAME?</v>
          </cell>
          <cell r="AE15" t="str">
            <v>Depreciation</v>
          </cell>
        </row>
        <row r="16">
          <cell r="B16" t="str">
            <v>% Margin</v>
          </cell>
          <cell r="G16">
            <v>4.4212218649517687E-2</v>
          </cell>
          <cell r="H16">
            <v>4.5454545454545456E-2</v>
          </cell>
          <cell r="I16">
            <v>4.4269903605855053E-2</v>
          </cell>
          <cell r="J16">
            <v>4.5087483176312247E-2</v>
          </cell>
          <cell r="K16">
            <v>4.3753963221306279E-2</v>
          </cell>
          <cell r="L16">
            <v>4.2737597130902569E-2</v>
          </cell>
          <cell r="M16" t="e">
            <v>#NAME?</v>
          </cell>
          <cell r="N16" t="e">
            <v>#NAME?</v>
          </cell>
          <cell r="O16" t="e">
            <v>#NAME?</v>
          </cell>
          <cell r="P16" t="e">
            <v>#NAME?</v>
          </cell>
          <cell r="Q16" t="e">
            <v>#NAME?</v>
          </cell>
        </row>
        <row r="18">
          <cell r="B18" t="str">
            <v>EBITA</v>
          </cell>
          <cell r="G18">
            <v>766</v>
          </cell>
          <cell r="H18">
            <v>824.5</v>
          </cell>
          <cell r="I18">
            <v>898</v>
          </cell>
          <cell r="J18">
            <v>980</v>
          </cell>
          <cell r="K18">
            <v>1061</v>
          </cell>
          <cell r="L18">
            <v>1144.7100000000003</v>
          </cell>
          <cell r="M18" t="e">
            <v>#NAME?</v>
          </cell>
          <cell r="N18" t="e">
            <v>#NAME?</v>
          </cell>
          <cell r="O18" t="e">
            <v>#NAME?</v>
          </cell>
          <cell r="P18" t="e">
            <v>#NAME?</v>
          </cell>
          <cell r="Q18" t="e">
            <v>#NAME?</v>
          </cell>
          <cell r="AE18" t="str">
            <v>EBITA</v>
          </cell>
        </row>
        <row r="19">
          <cell r="B19" t="str">
            <v>% Margin</v>
          </cell>
          <cell r="G19">
            <v>0.30787781350482313</v>
          </cell>
          <cell r="H19">
            <v>0.30179355783308931</v>
          </cell>
          <cell r="I19">
            <v>0.29627185747278129</v>
          </cell>
          <cell r="J19">
            <v>0.29598308668076112</v>
          </cell>
          <cell r="K19">
            <v>0.30142045454545452</v>
          </cell>
          <cell r="L19">
            <v>0.30623595505617984</v>
          </cell>
          <cell r="M19" t="e">
            <v>#NAME?</v>
          </cell>
          <cell r="N19" t="e">
            <v>#NAME?</v>
          </cell>
          <cell r="O19" t="e">
            <v>#NAME?</v>
          </cell>
          <cell r="P19" t="e">
            <v>#NAME?</v>
          </cell>
          <cell r="Q19" t="e">
            <v>#NAME?</v>
          </cell>
        </row>
        <row r="21">
          <cell r="B21" t="str">
            <v>Amortization</v>
          </cell>
          <cell r="G21">
            <v>0</v>
          </cell>
          <cell r="H21">
            <v>0</v>
          </cell>
          <cell r="I21">
            <v>0</v>
          </cell>
          <cell r="J21">
            <v>0</v>
          </cell>
          <cell r="K21">
            <v>0</v>
          </cell>
          <cell r="L21">
            <v>0</v>
          </cell>
          <cell r="M21" t="e">
            <v>#NAME?</v>
          </cell>
          <cell r="N21" t="e">
            <v>#NAME?</v>
          </cell>
          <cell r="O21" t="e">
            <v>#NAME?</v>
          </cell>
          <cell r="P21" t="e">
            <v>#NAME?</v>
          </cell>
          <cell r="Q21" t="e">
            <v>#NAME?</v>
          </cell>
          <cell r="AE21" t="str">
            <v>Amortization</v>
          </cell>
        </row>
        <row r="22">
          <cell r="B22" t="str">
            <v>% Margin</v>
          </cell>
          <cell r="G22">
            <v>0</v>
          </cell>
          <cell r="H22">
            <v>0</v>
          </cell>
          <cell r="I22">
            <v>0</v>
          </cell>
          <cell r="J22">
            <v>0</v>
          </cell>
          <cell r="K22">
            <v>0</v>
          </cell>
          <cell r="L22">
            <v>0</v>
          </cell>
          <cell r="M22" t="e">
            <v>#NAME?</v>
          </cell>
          <cell r="N22" t="e">
            <v>#NAME?</v>
          </cell>
          <cell r="O22" t="e">
            <v>#NAME?</v>
          </cell>
          <cell r="P22" t="e">
            <v>#NAME?</v>
          </cell>
          <cell r="Q22" t="e">
            <v>#NAME?</v>
          </cell>
        </row>
        <row r="23">
          <cell r="B23" t="str">
            <v>EBIT</v>
          </cell>
          <cell r="G23">
            <v>766</v>
          </cell>
          <cell r="H23">
            <v>822.30000000000007</v>
          </cell>
          <cell r="I23">
            <v>882.5</v>
          </cell>
          <cell r="J23">
            <v>947</v>
          </cell>
          <cell r="K23">
            <v>1016</v>
          </cell>
          <cell r="L23">
            <v>1090</v>
          </cell>
          <cell r="M23" t="e">
            <v>#NAME?</v>
          </cell>
          <cell r="N23" t="e">
            <v>#NAME?</v>
          </cell>
          <cell r="O23" t="e">
            <v>#NAME?</v>
          </cell>
          <cell r="P23" t="e">
            <v>#NAME?</v>
          </cell>
          <cell r="Q23" t="e">
            <v>#NAME?</v>
          </cell>
          <cell r="AE23" t="str">
            <v>EBIT</v>
          </cell>
        </row>
        <row r="24">
          <cell r="B24" t="str">
            <v>% Margin</v>
          </cell>
          <cell r="G24">
            <v>0.30787781350482313</v>
          </cell>
          <cell r="H24">
            <v>0.31147727272727277</v>
          </cell>
          <cell r="I24">
            <v>0.3150660478400571</v>
          </cell>
          <cell r="J24">
            <v>0.31864064602960968</v>
          </cell>
          <cell r="K24">
            <v>0.32213062777425494</v>
          </cell>
          <cell r="L24">
            <v>0.32576210400478184</v>
          </cell>
          <cell r="M24" t="e">
            <v>#NAME?</v>
          </cell>
          <cell r="N24" t="e">
            <v>#NAME?</v>
          </cell>
          <cell r="O24" t="e">
            <v>#NAME?</v>
          </cell>
          <cell r="P24" t="e">
            <v>#NAME?</v>
          </cell>
          <cell r="Q24" t="e">
            <v>#NAME?</v>
          </cell>
        </row>
        <row r="26">
          <cell r="B26" t="str">
            <v>GAAP Net Income</v>
          </cell>
          <cell r="G26">
            <v>627</v>
          </cell>
          <cell r="H26">
            <v>636.1</v>
          </cell>
          <cell r="I26">
            <v>669.5</v>
          </cell>
          <cell r="J26">
            <v>719</v>
          </cell>
          <cell r="K26">
            <v>780</v>
          </cell>
          <cell r="L26">
            <v>852.71000000000026</v>
          </cell>
          <cell r="AE26" t="str">
            <v>Cash Net Income</v>
          </cell>
        </row>
        <row r="27">
          <cell r="B27" t="str">
            <v>GAAP EPS</v>
          </cell>
          <cell r="G27">
            <v>9.31</v>
          </cell>
          <cell r="H27">
            <v>10.199999999999999</v>
          </cell>
          <cell r="I27">
            <v>11.22</v>
          </cell>
          <cell r="J27">
            <v>12.52</v>
          </cell>
          <cell r="K27">
            <v>14.07</v>
          </cell>
          <cell r="L27">
            <v>15.91</v>
          </cell>
          <cell r="AE27" t="str">
            <v>Cash EPS</v>
          </cell>
        </row>
        <row r="29">
          <cell r="B29" t="str">
            <v>Cash Net Income</v>
          </cell>
          <cell r="G29">
            <v>627</v>
          </cell>
          <cell r="H29">
            <v>650.30000000000007</v>
          </cell>
          <cell r="I29">
            <v>692.5</v>
          </cell>
          <cell r="J29">
            <v>742</v>
          </cell>
          <cell r="K29">
            <v>794.2</v>
          </cell>
          <cell r="L29">
            <v>860.2</v>
          </cell>
          <cell r="AE29" t="str">
            <v>Cash Net Income</v>
          </cell>
        </row>
        <row r="30">
          <cell r="B30" t="str">
            <v>Cash EPS</v>
          </cell>
          <cell r="G30">
            <v>9.31</v>
          </cell>
          <cell r="H30">
            <v>10.42</v>
          </cell>
          <cell r="I30">
            <v>11.6</v>
          </cell>
          <cell r="J30">
            <v>12.91</v>
          </cell>
          <cell r="K30">
            <v>14.33</v>
          </cell>
          <cell r="L30">
            <v>16.059999999999999</v>
          </cell>
          <cell r="AE30" t="str">
            <v>Cash EPS</v>
          </cell>
        </row>
        <row r="32">
          <cell r="B32" t="str">
            <v>Capex</v>
          </cell>
          <cell r="G32">
            <v>-100.99999999999999</v>
          </cell>
          <cell r="H32">
            <v>-108.1065410400435</v>
          </cell>
          <cell r="I32">
            <v>-115.15927484622856</v>
          </cell>
          <cell r="J32">
            <v>-119.11053652230123</v>
          </cell>
          <cell r="K32">
            <v>-125.76240065771445</v>
          </cell>
          <cell r="L32">
            <v>-133.56601842374616</v>
          </cell>
          <cell r="M32" t="e">
            <v>#NAME?</v>
          </cell>
          <cell r="N32" t="e">
            <v>#NAME?</v>
          </cell>
          <cell r="O32" t="e">
            <v>#NAME?</v>
          </cell>
          <cell r="P32" t="e">
            <v>#NAME?</v>
          </cell>
          <cell r="Q32" t="e">
            <v>#NAME?</v>
          </cell>
          <cell r="AE32" t="str">
            <v>Capex</v>
          </cell>
        </row>
        <row r="33">
          <cell r="B33" t="str">
            <v>% of Revenues</v>
          </cell>
          <cell r="G33">
            <v>4.0594855305466235E-2</v>
          </cell>
          <cell r="H33">
            <v>4.0949447363652837E-2</v>
          </cell>
          <cell r="I33">
            <v>4.1113629006150856E-2</v>
          </cell>
          <cell r="J33">
            <v>4.0077569489334199E-2</v>
          </cell>
          <cell r="K33">
            <v>3.9873938065223352E-2</v>
          </cell>
          <cell r="L33">
            <v>3.9918116683725691E-2</v>
          </cell>
          <cell r="M33" t="e">
            <v>#NAME?</v>
          </cell>
          <cell r="N33" t="e">
            <v>#NAME?</v>
          </cell>
          <cell r="O33" t="e">
            <v>#NAME?</v>
          </cell>
          <cell r="P33" t="e">
            <v>#NAME?</v>
          </cell>
          <cell r="Q33" t="e">
            <v>#NAME?</v>
          </cell>
        </row>
        <row r="35">
          <cell r="B35" t="str">
            <v>Change in NWC</v>
          </cell>
          <cell r="G35">
            <v>-69</v>
          </cell>
          <cell r="H35">
            <v>-48.707182320441994</v>
          </cell>
          <cell r="I35">
            <v>-51.305007587253414</v>
          </cell>
          <cell r="J35">
            <v>-54.933206106870216</v>
          </cell>
          <cell r="K35">
            <v>-58.542345276872993</v>
          </cell>
          <cell r="L35">
            <v>-61.528957528957534</v>
          </cell>
          <cell r="AE35" t="str">
            <v>Change in Working Capital</v>
          </cell>
        </row>
        <row r="36">
          <cell r="B36" t="str">
            <v>% of Change in Revenues</v>
          </cell>
          <cell r="G36">
            <v>1.0147058823529411</v>
          </cell>
          <cell r="H36">
            <v>0.32044198895027626</v>
          </cell>
          <cell r="I36">
            <v>0.31866464339908951</v>
          </cell>
          <cell r="J36">
            <v>0.32124681933842231</v>
          </cell>
          <cell r="K36">
            <v>0.32166123778501643</v>
          </cell>
          <cell r="L36">
            <v>0.32046332046332049</v>
          </cell>
        </row>
        <row r="38">
          <cell r="B38" t="str">
            <v>Share Repurchases</v>
          </cell>
          <cell r="G38">
            <v>2500</v>
          </cell>
          <cell r="H38">
            <v>1100</v>
          </cell>
          <cell r="I38">
            <v>650</v>
          </cell>
          <cell r="J38">
            <v>600</v>
          </cell>
          <cell r="K38">
            <v>600</v>
          </cell>
          <cell r="L38">
            <v>600</v>
          </cell>
        </row>
        <row r="40">
          <cell r="B40" t="str">
            <v>Ending Debt Balance</v>
          </cell>
          <cell r="G40">
            <v>2298.6890000000003</v>
          </cell>
          <cell r="H40">
            <v>2698.6890000000003</v>
          </cell>
          <cell r="I40">
            <v>3348.6890000000003</v>
          </cell>
          <cell r="J40">
            <v>3698.6890000000003</v>
          </cell>
          <cell r="K40">
            <v>3698.6890000000003</v>
          </cell>
          <cell r="L40">
            <v>3698.6890000000003</v>
          </cell>
        </row>
        <row r="42">
          <cell r="B42" t="str">
            <v>Ending Cash Balance</v>
          </cell>
          <cell r="G42">
            <v>928</v>
          </cell>
          <cell r="H42">
            <v>890.48627999999997</v>
          </cell>
          <cell r="I42">
            <v>1591.5219999999999</v>
          </cell>
          <cell r="J42">
            <v>2152.4782599999999</v>
          </cell>
          <cell r="K42">
            <v>2376.3735099999999</v>
          </cell>
          <cell r="L42">
            <v>2638.4785299999999</v>
          </cell>
        </row>
        <row r="44">
          <cell r="B44" t="str">
            <v>Debt / LTM EBITDA</v>
          </cell>
          <cell r="G44">
            <v>2.6240742009132423</v>
          </cell>
          <cell r="H44">
            <v>2.8639382362305001</v>
          </cell>
          <cell r="I44">
            <v>3.3270630899155491</v>
          </cell>
          <cell r="J44">
            <v>3.4215439407955599</v>
          </cell>
          <cell r="K44">
            <v>3.2051031195840558</v>
          </cell>
          <cell r="L44">
            <v>2.9997477696674779</v>
          </cell>
          <cell r="AE44" t="str">
            <v>Debt / LTM EBITDA</v>
          </cell>
        </row>
        <row r="45">
          <cell r="B45" t="str">
            <v>Net Debt / LTM EBITDA</v>
          </cell>
          <cell r="G45">
            <v>1.564713470319635</v>
          </cell>
          <cell r="H45">
            <v>1.9189246736708057</v>
          </cell>
          <cell r="I45">
            <v>1.7458191753601593</v>
          </cell>
          <cell r="J45">
            <v>1.4303522109158191</v>
          </cell>
          <cell r="K45">
            <v>1.145853977469671</v>
          </cell>
          <cell r="L45">
            <v>0.85986250608272541</v>
          </cell>
          <cell r="AE45" t="str">
            <v>Net Debt / LTM EBITDA</v>
          </cell>
        </row>
        <row r="46">
          <cell r="R46" t="str">
            <v>x</v>
          </cell>
        </row>
        <row r="47">
          <cell r="G47">
            <v>0.50555555555555554</v>
          </cell>
        </row>
        <row r="49">
          <cell r="B49" t="str">
            <v>EBIT Check</v>
          </cell>
          <cell r="G49">
            <v>0</v>
          </cell>
          <cell r="H49">
            <v>0</v>
          </cell>
          <cell r="I49">
            <v>0</v>
          </cell>
          <cell r="J49">
            <v>0</v>
          </cell>
          <cell r="K49">
            <v>0</v>
          </cell>
          <cell r="L49">
            <v>0</v>
          </cell>
        </row>
        <row r="50">
          <cell r="B50" t="str">
            <v>Debt / EBITDA Check</v>
          </cell>
          <cell r="G50">
            <v>0</v>
          </cell>
          <cell r="H50">
            <v>0</v>
          </cell>
          <cell r="I50">
            <v>0</v>
          </cell>
          <cell r="J50">
            <v>0</v>
          </cell>
          <cell r="K50">
            <v>0</v>
          </cell>
          <cell r="L50">
            <v>0</v>
          </cell>
        </row>
        <row r="51">
          <cell r="B51" t="str">
            <v>Net Debt / EBITDA Check</v>
          </cell>
          <cell r="G51">
            <v>0</v>
          </cell>
          <cell r="H51">
            <v>0</v>
          </cell>
          <cell r="I51">
            <v>0</v>
          </cell>
          <cell r="J51">
            <v>0</v>
          </cell>
          <cell r="K51">
            <v>0</v>
          </cell>
          <cell r="L51">
            <v>0</v>
          </cell>
        </row>
      </sheetData>
      <sheetData sheetId="60">
        <row r="1">
          <cell r="E1">
            <v>43465</v>
          </cell>
          <cell r="F1">
            <v>43830</v>
          </cell>
          <cell r="G1">
            <v>44196</v>
          </cell>
          <cell r="H1">
            <v>44561</v>
          </cell>
          <cell r="I1">
            <v>44926</v>
          </cell>
          <cell r="L1">
            <v>43465</v>
          </cell>
          <cell r="M1">
            <v>43830</v>
          </cell>
          <cell r="N1">
            <v>44196</v>
          </cell>
          <cell r="O1">
            <v>44561</v>
          </cell>
          <cell r="P1">
            <v>44926</v>
          </cell>
          <cell r="S1">
            <v>43465</v>
          </cell>
          <cell r="T1">
            <v>43830</v>
          </cell>
          <cell r="U1">
            <v>44196</v>
          </cell>
          <cell r="V1">
            <v>44561</v>
          </cell>
          <cell r="W1">
            <v>44926</v>
          </cell>
        </row>
        <row r="2">
          <cell r="E2">
            <v>2018</v>
          </cell>
          <cell r="F2">
            <v>2019</v>
          </cell>
          <cell r="G2">
            <v>2020</v>
          </cell>
          <cell r="H2">
            <v>2021</v>
          </cell>
          <cell r="I2">
            <v>2022</v>
          </cell>
          <cell r="L2">
            <v>2018</v>
          </cell>
          <cell r="M2">
            <v>2019</v>
          </cell>
          <cell r="N2">
            <v>2020</v>
          </cell>
          <cell r="O2">
            <v>2021</v>
          </cell>
          <cell r="P2">
            <v>2022</v>
          </cell>
          <cell r="S2">
            <v>2018</v>
          </cell>
          <cell r="T2">
            <v>2019</v>
          </cell>
          <cell r="U2">
            <v>2020</v>
          </cell>
          <cell r="V2">
            <v>2021</v>
          </cell>
          <cell r="W2">
            <v>2022</v>
          </cell>
        </row>
        <row r="4">
          <cell r="F4" t="str">
            <v>Wall Street Consensus Estimates</v>
          </cell>
          <cell r="M4" t="str">
            <v>WAT Mgmt Proj. (Organic)</v>
          </cell>
          <cell r="T4" t="str">
            <v>WAT Mgmt Proj. (Including M&amp;A)</v>
          </cell>
        </row>
        <row r="6">
          <cell r="F6" t="str">
            <v>2019E</v>
          </cell>
          <cell r="G6" t="str">
            <v>2020E</v>
          </cell>
          <cell r="H6" t="str">
            <v>2021E</v>
          </cell>
          <cell r="I6" t="str">
            <v>2022E</v>
          </cell>
          <cell r="M6" t="str">
            <v>2019E</v>
          </cell>
          <cell r="N6" t="str">
            <v>2020E</v>
          </cell>
          <cell r="O6" t="str">
            <v>2021E</v>
          </cell>
          <cell r="P6" t="str">
            <v>2022E</v>
          </cell>
          <cell r="T6" t="str">
            <v>2019E</v>
          </cell>
          <cell r="U6" t="str">
            <v>2020E</v>
          </cell>
          <cell r="V6" t="str">
            <v>2021E</v>
          </cell>
          <cell r="W6" t="str">
            <v>2022E</v>
          </cell>
        </row>
        <row r="8">
          <cell r="C8" t="str">
            <v>Revenues</v>
          </cell>
          <cell r="E8">
            <v>2419.92</v>
          </cell>
          <cell r="F8">
            <v>2436.1343000000002</v>
          </cell>
          <cell r="G8">
            <v>2544.0459999999998</v>
          </cell>
          <cell r="H8">
            <v>2661.2190000000001</v>
          </cell>
          <cell r="I8">
            <v>2788</v>
          </cell>
          <cell r="L8">
            <v>2420</v>
          </cell>
          <cell r="M8">
            <v>2488</v>
          </cell>
          <cell r="N8">
            <v>2640</v>
          </cell>
          <cell r="O8">
            <v>2801</v>
          </cell>
          <cell r="P8">
            <v>2972</v>
          </cell>
          <cell r="S8">
            <v>2420</v>
          </cell>
          <cell r="T8">
            <v>2488</v>
          </cell>
          <cell r="U8">
            <v>2759.5</v>
          </cell>
          <cell r="V8">
            <v>3089</v>
          </cell>
          <cell r="W8">
            <v>3403.4</v>
          </cell>
        </row>
        <row r="9">
          <cell r="C9" t="str">
            <v>% Growth</v>
          </cell>
          <cell r="F9">
            <v>6.7003454659657624E-3</v>
          </cell>
          <cell r="G9">
            <v>4.4296285307423133E-2</v>
          </cell>
          <cell r="H9">
            <v>4.6057736377408398E-2</v>
          </cell>
          <cell r="I9">
            <v>4.7640197969426756E-2</v>
          </cell>
          <cell r="M9">
            <v>2.8099173553719048E-2</v>
          </cell>
          <cell r="N9">
            <v>6.1093247588424493E-2</v>
          </cell>
          <cell r="O9">
            <v>6.0984848484848531E-2</v>
          </cell>
          <cell r="P9">
            <v>6.1049625133880792E-2</v>
          </cell>
          <cell r="T9">
            <v>2.8099173553719048E-2</v>
          </cell>
          <cell r="U9">
            <v>0.10912379421221874</v>
          </cell>
          <cell r="V9">
            <v>0.1194056894364921</v>
          </cell>
          <cell r="W9">
            <v>0.10178051149239242</v>
          </cell>
        </row>
        <row r="11">
          <cell r="C11" t="str">
            <v>Gross Profit</v>
          </cell>
          <cell r="F11">
            <v>1428.25</v>
          </cell>
          <cell r="G11">
            <v>1490.8</v>
          </cell>
          <cell r="H11">
            <v>1541</v>
          </cell>
          <cell r="I11">
            <v>1645</v>
          </cell>
          <cell r="M11">
            <v>1464</v>
          </cell>
          <cell r="N11">
            <v>1559</v>
          </cell>
          <cell r="O11">
            <v>1659.5</v>
          </cell>
          <cell r="P11">
            <v>1767</v>
          </cell>
          <cell r="T11">
            <v>1464</v>
          </cell>
          <cell r="U11">
            <v>1630.5</v>
          </cell>
          <cell r="V11">
            <v>1833.5</v>
          </cell>
          <cell r="W11">
            <v>2030.4</v>
          </cell>
        </row>
        <row r="12">
          <cell r="C12" t="str">
            <v>% Margin</v>
          </cell>
          <cell r="F12">
            <v>0.58627720154837104</v>
          </cell>
          <cell r="G12">
            <v>0.58599569347409597</v>
          </cell>
          <cell r="H12">
            <v>0.57905794299529656</v>
          </cell>
          <cell r="I12">
            <v>0.59002869440459116</v>
          </cell>
          <cell r="M12">
            <v>0.58842443729903537</v>
          </cell>
          <cell r="N12">
            <v>0.59053030303030307</v>
          </cell>
          <cell r="O12">
            <v>0.59246697607997145</v>
          </cell>
          <cell r="P12">
            <v>0.59454912516823688</v>
          </cell>
          <cell r="T12">
            <v>0.58842443729903537</v>
          </cell>
          <cell r="U12">
            <v>0.5908679108534155</v>
          </cell>
          <cell r="V12">
            <v>0.59355778569116224</v>
          </cell>
          <cell r="W12">
            <v>0.59657989069753781</v>
          </cell>
        </row>
        <row r="14">
          <cell r="C14" t="str">
            <v>EBIT</v>
          </cell>
          <cell r="F14">
            <v>701.4</v>
          </cell>
          <cell r="G14">
            <v>740.18799999999999</v>
          </cell>
          <cell r="H14">
            <v>783</v>
          </cell>
          <cell r="I14">
            <v>826</v>
          </cell>
          <cell r="M14">
            <v>766</v>
          </cell>
          <cell r="N14">
            <v>822.30000000000007</v>
          </cell>
          <cell r="O14">
            <v>882.5</v>
          </cell>
          <cell r="P14">
            <v>947</v>
          </cell>
          <cell r="T14">
            <v>766</v>
          </cell>
          <cell r="U14">
            <v>834.1</v>
          </cell>
          <cell r="V14">
            <v>918.09999999999991</v>
          </cell>
          <cell r="W14">
            <v>1011.6000000000001</v>
          </cell>
        </row>
        <row r="15">
          <cell r="C15" t="str">
            <v>% Margin</v>
          </cell>
          <cell r="F15">
            <v>0.28791516132751793</v>
          </cell>
          <cell r="G15">
            <v>0.29094914164287911</v>
          </cell>
          <cell r="H15">
            <v>0.29422606707677945</v>
          </cell>
          <cell r="I15">
            <v>0.29626972740315638</v>
          </cell>
          <cell r="M15">
            <v>0.30787781350482313</v>
          </cell>
          <cell r="N15">
            <v>0.31147727272727277</v>
          </cell>
          <cell r="O15">
            <v>0.3150660478400571</v>
          </cell>
          <cell r="P15">
            <v>0.31864064602960968</v>
          </cell>
          <cell r="T15">
            <v>0.30787781350482313</v>
          </cell>
          <cell r="U15">
            <v>0.30226490306214893</v>
          </cell>
          <cell r="V15">
            <v>0.29721592748462283</v>
          </cell>
          <cell r="W15">
            <v>0.29723217958512077</v>
          </cell>
        </row>
        <row r="17">
          <cell r="C17" t="str">
            <v>EBITDA</v>
          </cell>
          <cell r="F17">
            <v>833.38775570103769</v>
          </cell>
          <cell r="G17">
            <v>875.79924197984803</v>
          </cell>
          <cell r="H17">
            <v>903.77602238309578</v>
          </cell>
          <cell r="I17">
            <v>953.40337251596429</v>
          </cell>
          <cell r="M17">
            <v>876</v>
          </cell>
          <cell r="N17">
            <v>942.30000000000007</v>
          </cell>
          <cell r="O17">
            <v>1006.5</v>
          </cell>
          <cell r="P17">
            <v>1081</v>
          </cell>
          <cell r="T17">
            <v>876</v>
          </cell>
          <cell r="U17">
            <v>954.1</v>
          </cell>
          <cell r="V17">
            <v>1042.0999999999999</v>
          </cell>
          <cell r="W17">
            <v>1145.6000000000001</v>
          </cell>
        </row>
        <row r="18">
          <cell r="C18" t="str">
            <v>% Margin</v>
          </cell>
          <cell r="F18">
            <v>0.342094340078475</v>
          </cell>
          <cell r="G18">
            <v>0.34425448359811422</v>
          </cell>
          <cell r="H18">
            <v>0.33960978874083486</v>
          </cell>
          <cell r="I18">
            <v>0.34196677636871031</v>
          </cell>
          <cell r="M18">
            <v>0.35209003215434082</v>
          </cell>
          <cell r="N18">
            <v>0.35693181818181818</v>
          </cell>
          <cell r="O18">
            <v>0.35933595144591218</v>
          </cell>
          <cell r="P18">
            <v>0.36372812920592196</v>
          </cell>
          <cell r="T18">
            <v>0.35209003215434082</v>
          </cell>
          <cell r="U18">
            <v>0.34575104185540861</v>
          </cell>
          <cell r="V18">
            <v>0.33735836840401423</v>
          </cell>
          <cell r="W18">
            <v>0.33660457189868959</v>
          </cell>
        </row>
        <row r="20">
          <cell r="C20" t="str">
            <v>Cash Net Income</v>
          </cell>
          <cell r="F20">
            <v>606.56726006346594</v>
          </cell>
          <cell r="G20">
            <v>665.9396397304339</v>
          </cell>
          <cell r="H20">
            <v>713.95678016093211</v>
          </cell>
          <cell r="I20">
            <v>754.58566961569102</v>
          </cell>
          <cell r="M20">
            <v>627</v>
          </cell>
          <cell r="N20">
            <v>650.30000000000007</v>
          </cell>
          <cell r="O20">
            <v>692.5</v>
          </cell>
          <cell r="P20">
            <v>742</v>
          </cell>
          <cell r="T20">
            <v>627</v>
          </cell>
          <cell r="U20">
            <v>644.1</v>
          </cell>
          <cell r="V20">
            <v>686.59999999999991</v>
          </cell>
          <cell r="W20">
            <v>745.60000000000014</v>
          </cell>
        </row>
        <row r="21">
          <cell r="C21" t="str">
            <v>% Margin</v>
          </cell>
          <cell r="F21">
            <v>0.24898761125914359</v>
          </cell>
          <cell r="G21">
            <v>0.26176399315516857</v>
          </cell>
          <cell r="H21">
            <v>0.26828185886277384</v>
          </cell>
          <cell r="I21">
            <v>0.27065483128252904</v>
          </cell>
          <cell r="M21">
            <v>0.25200964630225081</v>
          </cell>
          <cell r="N21">
            <v>0.24632575757575761</v>
          </cell>
          <cell r="O21">
            <v>0.24723313102463407</v>
          </cell>
          <cell r="P21">
            <v>0.24966352624495289</v>
          </cell>
          <cell r="T21">
            <v>0.25200964630225081</v>
          </cell>
          <cell r="U21">
            <v>0.23341184997282116</v>
          </cell>
          <cell r="V21">
            <v>0.22227258012301712</v>
          </cell>
          <cell r="W21">
            <v>0.2190750426044544</v>
          </cell>
        </row>
        <row r="23">
          <cell r="C23" t="str">
            <v>Cash EPS</v>
          </cell>
          <cell r="E23">
            <v>8.2899999999999991</v>
          </cell>
          <cell r="F23">
            <v>9.0161250119521679</v>
          </cell>
          <cell r="G23">
            <v>10.040817097228896</v>
          </cell>
          <cell r="H23">
            <v>10.97664884945115</v>
          </cell>
          <cell r="I23">
            <v>11.837608517981254</v>
          </cell>
          <cell r="L23">
            <v>8.2899999999999991</v>
          </cell>
          <cell r="M23">
            <v>9.31</v>
          </cell>
          <cell r="N23">
            <v>10.42</v>
          </cell>
          <cell r="O23">
            <v>11.6</v>
          </cell>
          <cell r="P23">
            <v>12.91</v>
          </cell>
          <cell r="S23">
            <v>8.2899999999999991</v>
          </cell>
          <cell r="T23">
            <v>9.31</v>
          </cell>
          <cell r="U23">
            <v>10.33</v>
          </cell>
          <cell r="V23">
            <v>11.5</v>
          </cell>
          <cell r="W23">
            <v>12.98</v>
          </cell>
        </row>
        <row r="24">
          <cell r="C24" t="str">
            <v>% Growth</v>
          </cell>
          <cell r="F24">
            <v>8.7590471888078225E-2</v>
          </cell>
          <cell r="G24">
            <v>0.11365105119087771</v>
          </cell>
          <cell r="H24">
            <v>9.3202748656832757E-2</v>
          </cell>
          <cell r="I24">
            <v>7.843556629518611E-2</v>
          </cell>
          <cell r="M24">
            <v>0.1230398069963814</v>
          </cell>
          <cell r="N24">
            <v>0.11922663802363043</v>
          </cell>
          <cell r="O24">
            <v>0.11324376199616126</v>
          </cell>
          <cell r="P24">
            <v>0.11293103448275876</v>
          </cell>
          <cell r="T24">
            <v>0.1230398069963814</v>
          </cell>
          <cell r="U24">
            <v>0.10955961331901176</v>
          </cell>
          <cell r="V24">
            <v>0.11326234269119073</v>
          </cell>
          <cell r="W24">
            <v>0.1286956521739131</v>
          </cell>
          <cell r="AF24">
            <v>2018</v>
          </cell>
          <cell r="AG24">
            <v>2019</v>
          </cell>
          <cell r="AH24">
            <v>2020</v>
          </cell>
          <cell r="AI24">
            <v>2021</v>
          </cell>
          <cell r="AJ24">
            <v>2022</v>
          </cell>
          <cell r="AK24">
            <v>2023</v>
          </cell>
          <cell r="AL24">
            <v>2024</v>
          </cell>
        </row>
        <row r="25">
          <cell r="AD25" t="str">
            <v>x</v>
          </cell>
        </row>
        <row r="26">
          <cell r="AE26" t="str">
            <v>Revenues</v>
          </cell>
        </row>
        <row r="28">
          <cell r="AF28" t="str">
            <v>2018A</v>
          </cell>
          <cell r="AG28" t="str">
            <v>2019E</v>
          </cell>
          <cell r="AH28" t="str">
            <v>2020E</v>
          </cell>
          <cell r="AI28" t="str">
            <v>2021E</v>
          </cell>
          <cell r="AJ28" t="str">
            <v>2022E</v>
          </cell>
          <cell r="AK28" t="str">
            <v>2023E</v>
          </cell>
          <cell r="AL28" t="str">
            <v>2024E</v>
          </cell>
          <cell r="AM28" t="str">
            <v>CAGR</v>
          </cell>
          <cell r="AN28" t="str">
            <v>TY GR</v>
          </cell>
        </row>
        <row r="29">
          <cell r="AE29" t="str">
            <v>Street</v>
          </cell>
          <cell r="AF29">
            <v>2419.92</v>
          </cell>
          <cell r="AG29">
            <v>2436.1343000000002</v>
          </cell>
          <cell r="AH29">
            <v>2544.0459999999998</v>
          </cell>
          <cell r="AI29">
            <v>2661.2190000000001</v>
          </cell>
          <cell r="AJ29">
            <v>2788</v>
          </cell>
          <cell r="AK29">
            <v>2913.7950330903673</v>
          </cell>
          <cell r="AL29">
            <v>3037.9231135302543</v>
          </cell>
          <cell r="AM29">
            <v>4.5997181479819016E-2</v>
          </cell>
          <cell r="AN29">
            <v>4.2600141406733405E-2</v>
          </cell>
        </row>
        <row r="30">
          <cell r="AE30" t="str">
            <v>Management</v>
          </cell>
          <cell r="AF30">
            <v>2420</v>
          </cell>
          <cell r="AG30">
            <v>2488</v>
          </cell>
          <cell r="AH30">
            <v>2759.5</v>
          </cell>
          <cell r="AI30">
            <v>3089</v>
          </cell>
          <cell r="AJ30">
            <v>3403.4</v>
          </cell>
          <cell r="AK30">
            <v>3649</v>
          </cell>
          <cell r="AL30">
            <v>3908</v>
          </cell>
          <cell r="AM30">
            <v>0.11007981597854677</v>
          </cell>
          <cell r="AN30">
            <v>7.0978350232940635E-2</v>
          </cell>
        </row>
        <row r="31">
          <cell r="AE31" t="str">
            <v>Organic</v>
          </cell>
          <cell r="AF31">
            <v>2420</v>
          </cell>
          <cell r="AG31">
            <v>2488</v>
          </cell>
          <cell r="AH31">
            <v>2640</v>
          </cell>
          <cell r="AI31">
            <v>2801</v>
          </cell>
          <cell r="AJ31">
            <v>2972</v>
          </cell>
          <cell r="AK31">
            <v>3154</v>
          </cell>
          <cell r="AL31">
            <v>3346</v>
          </cell>
          <cell r="AM31">
            <v>6.1042572801133232E-2</v>
          </cell>
          <cell r="AN31">
            <v>6.0875079264426146E-2</v>
          </cell>
        </row>
        <row r="32">
          <cell r="AE32" t="str">
            <v>EBITDA</v>
          </cell>
        </row>
        <row r="34">
          <cell r="AF34" t="str">
            <v>2018A</v>
          </cell>
          <cell r="AG34" t="str">
            <v>2019E</v>
          </cell>
          <cell r="AH34" t="str">
            <v>2020E</v>
          </cell>
          <cell r="AI34" t="str">
            <v>2021E</v>
          </cell>
          <cell r="AJ34" t="str">
            <v>2022E</v>
          </cell>
          <cell r="AK34" t="str">
            <v>2023E</v>
          </cell>
          <cell r="AL34" t="str">
            <v>2024E</v>
          </cell>
          <cell r="AM34" t="str">
            <v>CAGR</v>
          </cell>
          <cell r="AN34" t="str">
            <v>TY Margin</v>
          </cell>
        </row>
        <row r="35">
          <cell r="AE35" t="str">
            <v>Street</v>
          </cell>
          <cell r="AF35">
            <v>808.25199999999995</v>
          </cell>
          <cell r="AG35">
            <v>833.38775570103769</v>
          </cell>
          <cell r="AH35">
            <v>875.79924197984803</v>
          </cell>
          <cell r="AI35">
            <v>903.77602238309578</v>
          </cell>
          <cell r="AJ35">
            <v>953.40337251596429</v>
          </cell>
          <cell r="AK35">
            <v>999.76497548172335</v>
          </cell>
          <cell r="AL35">
            <v>1045.8414356315516</v>
          </cell>
          <cell r="AM35">
            <v>4.5867151198930145E-2</v>
          </cell>
          <cell r="AN35">
            <v>0.34196677636871031</v>
          </cell>
        </row>
        <row r="36">
          <cell r="AE36" t="str">
            <v>Management</v>
          </cell>
          <cell r="AF36">
            <v>858</v>
          </cell>
          <cell r="AG36">
            <v>876</v>
          </cell>
          <cell r="AH36">
            <v>954.1</v>
          </cell>
          <cell r="AI36">
            <v>1042.0999999999999</v>
          </cell>
          <cell r="AJ36">
            <v>1145.6000000000001</v>
          </cell>
          <cell r="AK36">
            <v>1243.5999999999999</v>
          </cell>
          <cell r="AL36">
            <v>1347</v>
          </cell>
          <cell r="AM36">
            <v>9.3560881164864718E-2</v>
          </cell>
          <cell r="AN36">
            <v>0.33660457189868959</v>
          </cell>
        </row>
        <row r="37">
          <cell r="AE37" t="str">
            <v>Organic</v>
          </cell>
          <cell r="AF37">
            <v>858</v>
          </cell>
          <cell r="AG37">
            <v>876</v>
          </cell>
          <cell r="AH37">
            <v>942.30000000000007</v>
          </cell>
          <cell r="AI37">
            <v>1006.5</v>
          </cell>
          <cell r="AJ37">
            <v>1081</v>
          </cell>
          <cell r="AK37">
            <v>1154</v>
          </cell>
          <cell r="AL37">
            <v>1233</v>
          </cell>
          <cell r="AM37">
            <v>7.2606758832412632E-2</v>
          </cell>
          <cell r="AN37">
            <v>0.36372812920592196</v>
          </cell>
        </row>
        <row r="38">
          <cell r="AE38" t="str">
            <v>EPS</v>
          </cell>
        </row>
        <row r="40">
          <cell r="AF40" t="str">
            <v>2018A</v>
          </cell>
          <cell r="AG40" t="str">
            <v>2019E</v>
          </cell>
          <cell r="AH40" t="str">
            <v>2020E</v>
          </cell>
          <cell r="AI40" t="str">
            <v>2021E</v>
          </cell>
          <cell r="AJ40" t="str">
            <v>2022E</v>
          </cell>
          <cell r="AK40" t="str">
            <v>2023E</v>
          </cell>
          <cell r="AL40" t="str">
            <v>2024E</v>
          </cell>
          <cell r="AM40" t="str">
            <v>CAGR</v>
          </cell>
          <cell r="AN40" t="str">
            <v>TY GR</v>
          </cell>
        </row>
        <row r="41">
          <cell r="AE41" t="str">
            <v>Street</v>
          </cell>
          <cell r="AF41">
            <v>8.2899999999999991</v>
          </cell>
          <cell r="AG41">
            <v>9.0161250119521679</v>
          </cell>
          <cell r="AH41">
            <v>10.040817097228896</v>
          </cell>
          <cell r="AI41">
            <v>10.97664884945115</v>
          </cell>
          <cell r="AJ41">
            <v>11.837608517981254</v>
          </cell>
          <cell r="AK41">
            <v>12.660256765712987</v>
          </cell>
          <cell r="AL41">
            <v>13.531644958667131</v>
          </cell>
          <cell r="AM41">
            <v>9.5001421224098825E-2</v>
          </cell>
          <cell r="AN41">
            <v>6.8828635080614875E-2</v>
          </cell>
        </row>
        <row r="42">
          <cell r="AE42" t="str">
            <v>Management</v>
          </cell>
          <cell r="AF42">
            <v>8.2899999999999991</v>
          </cell>
          <cell r="AG42">
            <v>9.31</v>
          </cell>
          <cell r="AH42">
            <v>10.33</v>
          </cell>
          <cell r="AI42">
            <v>11.5</v>
          </cell>
          <cell r="AJ42">
            <v>12.98</v>
          </cell>
          <cell r="AK42">
            <v>14.760000000000002</v>
          </cell>
          <cell r="AL42">
            <v>16.87</v>
          </cell>
          <cell r="AM42">
            <v>0.11714189024915012</v>
          </cell>
          <cell r="AN42">
            <v>0.14295392953929542</v>
          </cell>
        </row>
        <row r="43">
          <cell r="AE43" t="str">
            <v>Organic</v>
          </cell>
          <cell r="AF43">
            <v>8.2899999999999991</v>
          </cell>
          <cell r="AG43">
            <v>9.31</v>
          </cell>
          <cell r="AH43">
            <v>10.42</v>
          </cell>
          <cell r="AI43">
            <v>11.6</v>
          </cell>
          <cell r="AJ43">
            <v>12.91</v>
          </cell>
          <cell r="AK43">
            <v>14.33</v>
          </cell>
          <cell r="AL43">
            <v>16.059999999999999</v>
          </cell>
          <cell r="AM43">
            <v>0.11513005331715731</v>
          </cell>
          <cell r="AN43">
            <v>0.12072575017445919</v>
          </cell>
        </row>
        <row r="44">
          <cell r="AP44" t="str">
            <v>Revenues</v>
          </cell>
          <cell r="AY44" t="str">
            <v>EBITDA</v>
          </cell>
          <cell r="BG44" t="str">
            <v>EPS</v>
          </cell>
        </row>
        <row r="74">
          <cell r="AP74" t="str">
            <v># of Brokers</v>
          </cell>
          <cell r="AQ74">
            <v>11</v>
          </cell>
          <cell r="AR74">
            <v>11</v>
          </cell>
          <cell r="AS74">
            <v>8</v>
          </cell>
          <cell r="AT74">
            <v>1</v>
          </cell>
          <cell r="AU74">
            <v>1</v>
          </cell>
          <cell r="AV74">
            <v>0</v>
          </cell>
          <cell r="AX74">
            <v>11</v>
          </cell>
          <cell r="AY74">
            <v>11</v>
          </cell>
          <cell r="AZ74">
            <v>8</v>
          </cell>
          <cell r="BA74">
            <v>1</v>
          </cell>
          <cell r="BB74">
            <v>1</v>
          </cell>
          <cell r="BC74">
            <v>0</v>
          </cell>
          <cell r="BF74">
            <v>13</v>
          </cell>
          <cell r="BG74">
            <v>13</v>
          </cell>
          <cell r="BH74">
            <v>9</v>
          </cell>
          <cell r="BI74">
            <v>2</v>
          </cell>
          <cell r="BJ74">
            <v>1</v>
          </cell>
          <cell r="BK74">
            <v>0</v>
          </cell>
          <cell r="BN74" t="str">
            <v>Source</v>
          </cell>
        </row>
        <row r="79">
          <cell r="BO79" t="str">
            <v>x</v>
          </cell>
          <cell r="BP79" t="str">
            <v>Tables</v>
          </cell>
        </row>
        <row r="83">
          <cell r="BP83" t="str">
            <v>Case</v>
          </cell>
          <cell r="BQ83" t="str">
            <v>'19E-'22E</v>
          </cell>
          <cell r="BR83" t="str">
            <v>Terminal Year</v>
          </cell>
          <cell r="BT83" t="str">
            <v>Case</v>
          </cell>
          <cell r="BU83" t="str">
            <v>'19E-'22E</v>
          </cell>
          <cell r="BV83" t="str">
            <v>2022E</v>
          </cell>
          <cell r="BX83" t="str">
            <v>Case</v>
          </cell>
          <cell r="BY83" t="str">
            <v>'19E-'22E</v>
          </cell>
          <cell r="BZ83" t="str">
            <v>Terminal Year</v>
          </cell>
        </row>
        <row r="84">
          <cell r="BQ84" t="str">
            <v>Revenue CAGR</v>
          </cell>
          <cell r="BR84" t="str">
            <v>Growth Rate</v>
          </cell>
          <cell r="BU84" t="str">
            <v>EBITDA CAGR</v>
          </cell>
          <cell r="BV84" t="str">
            <v>Margin</v>
          </cell>
          <cell r="BY84" t="str">
            <v>EPS CAGR</v>
          </cell>
          <cell r="BZ84" t="str">
            <v>Growth Rate</v>
          </cell>
        </row>
        <row r="85">
          <cell r="BP85" t="str">
            <v>Street</v>
          </cell>
          <cell r="BQ85">
            <v>4.5997181479819016E-2</v>
          </cell>
          <cell r="BR85">
            <v>4.2600141406733405E-2</v>
          </cell>
          <cell r="BT85" t="str">
            <v>Street</v>
          </cell>
          <cell r="BU85">
            <v>4.5867151198930145E-2</v>
          </cell>
          <cell r="BV85">
            <v>0.34196677636871031</v>
          </cell>
          <cell r="BX85" t="str">
            <v>Street</v>
          </cell>
          <cell r="BY85">
            <v>9.5001421224098825E-2</v>
          </cell>
          <cell r="BZ85">
            <v>6.8828635080614875E-2</v>
          </cell>
        </row>
        <row r="86">
          <cell r="BP86" t="str">
            <v>Mgmt. (Inc. M&amp;A)</v>
          </cell>
          <cell r="BQ86">
            <v>0.11007981597854677</v>
          </cell>
          <cell r="BR86">
            <v>7.0978350232940635E-2</v>
          </cell>
          <cell r="BT86" t="str">
            <v>Mgmt. (Inc. M&amp;A)</v>
          </cell>
          <cell r="BU86">
            <v>9.3560881164864718E-2</v>
          </cell>
          <cell r="BV86">
            <v>0.33660457189868959</v>
          </cell>
          <cell r="BX86" t="str">
            <v>Mgmt. (Inc. M&amp;A)</v>
          </cell>
          <cell r="BY86">
            <v>0.11714189024915012</v>
          </cell>
          <cell r="BZ86">
            <v>0.14295392953929542</v>
          </cell>
        </row>
        <row r="87">
          <cell r="BP87" t="str">
            <v>Mgmt. (Organic)</v>
          </cell>
          <cell r="BQ87">
            <v>6.1042572801133232E-2</v>
          </cell>
          <cell r="BR87">
            <v>6.0875079264426146E-2</v>
          </cell>
          <cell r="BT87" t="str">
            <v>Mgmt. (Organic)</v>
          </cell>
          <cell r="BU87">
            <v>7.2606758832412632E-2</v>
          </cell>
          <cell r="BV87">
            <v>0.36372812920592196</v>
          </cell>
          <cell r="BX87" t="str">
            <v>Mgmt. (Organic)</v>
          </cell>
          <cell r="BY87">
            <v>0.11513005331715731</v>
          </cell>
          <cell r="BZ87">
            <v>0.12072575017445919</v>
          </cell>
        </row>
      </sheetData>
      <sheetData sheetId="61">
        <row r="1">
          <cell r="E1">
            <v>43465</v>
          </cell>
          <cell r="F1">
            <v>43830</v>
          </cell>
          <cell r="G1">
            <v>44196</v>
          </cell>
          <cell r="H1">
            <v>44561</v>
          </cell>
          <cell r="I1">
            <v>44926</v>
          </cell>
          <cell r="K1">
            <v>43465</v>
          </cell>
          <cell r="L1">
            <v>43465</v>
          </cell>
          <cell r="M1">
            <v>43830</v>
          </cell>
          <cell r="N1">
            <v>44196</v>
          </cell>
          <cell r="O1">
            <v>44561</v>
          </cell>
          <cell r="P1">
            <v>44926</v>
          </cell>
        </row>
        <row r="2">
          <cell r="E2">
            <v>2018</v>
          </cell>
          <cell r="F2">
            <v>2019</v>
          </cell>
          <cell r="G2">
            <v>2020</v>
          </cell>
          <cell r="H2">
            <v>2021</v>
          </cell>
          <cell r="I2">
            <v>2022</v>
          </cell>
          <cell r="K2">
            <v>2018</v>
          </cell>
          <cell r="L2">
            <v>2018</v>
          </cell>
          <cell r="M2">
            <v>2019</v>
          </cell>
          <cell r="N2">
            <v>2020</v>
          </cell>
          <cell r="O2">
            <v>2021</v>
          </cell>
          <cell r="P2">
            <v>2022</v>
          </cell>
        </row>
        <row r="4">
          <cell r="F4" t="str">
            <v>Wall Street Consensus Estimates</v>
          </cell>
          <cell r="M4" t="str">
            <v>WAT Management Projections (Organic)</v>
          </cell>
        </row>
        <row r="6">
          <cell r="F6" t="str">
            <v>2019E</v>
          </cell>
          <cell r="G6" t="str">
            <v>2020E</v>
          </cell>
          <cell r="H6" t="str">
            <v>2021E</v>
          </cell>
          <cell r="I6" t="str">
            <v>2022E</v>
          </cell>
          <cell r="M6" t="str">
            <v>2019E</v>
          </cell>
          <cell r="N6" t="str">
            <v>2020E</v>
          </cell>
          <cell r="O6" t="str">
            <v>2021E</v>
          </cell>
          <cell r="P6" t="str">
            <v>2022E</v>
          </cell>
        </row>
        <row r="7">
          <cell r="C7" t="str">
            <v>Revenues</v>
          </cell>
          <cell r="E7">
            <v>2419.92</v>
          </cell>
          <cell r="F7">
            <v>2436.1343000000002</v>
          </cell>
          <cell r="G7">
            <v>2544.0459999999998</v>
          </cell>
          <cell r="H7">
            <v>2661.2190000000001</v>
          </cell>
          <cell r="I7">
            <v>2788</v>
          </cell>
          <cell r="L7">
            <v>2420</v>
          </cell>
          <cell r="M7">
            <v>2488</v>
          </cell>
          <cell r="N7">
            <v>2640</v>
          </cell>
          <cell r="O7">
            <v>2801</v>
          </cell>
          <cell r="P7">
            <v>2972</v>
          </cell>
        </row>
        <row r="8">
          <cell r="C8" t="str">
            <v>% Growth</v>
          </cell>
          <cell r="F8">
            <v>6.7003454659657624E-3</v>
          </cell>
          <cell r="G8">
            <v>4.4296285307423133E-2</v>
          </cell>
          <cell r="H8">
            <v>4.6057736377408398E-2</v>
          </cell>
          <cell r="I8">
            <v>4.7640197969426756E-2</v>
          </cell>
          <cell r="M8">
            <v>2.8099173553719048E-2</v>
          </cell>
          <cell r="N8">
            <v>6.1093247588424493E-2</v>
          </cell>
          <cell r="O8">
            <v>6.0984848484848531E-2</v>
          </cell>
          <cell r="P8">
            <v>6.1049625133880792E-2</v>
          </cell>
        </row>
        <row r="10">
          <cell r="C10" t="str">
            <v>Gross Profit</v>
          </cell>
          <cell r="F10">
            <v>1428.25</v>
          </cell>
          <cell r="G10">
            <v>1490.8</v>
          </cell>
          <cell r="H10">
            <v>1541</v>
          </cell>
          <cell r="I10">
            <v>1645</v>
          </cell>
          <cell r="L10">
            <v>1427</v>
          </cell>
          <cell r="M10">
            <v>1464</v>
          </cell>
          <cell r="N10">
            <v>1559</v>
          </cell>
          <cell r="O10">
            <v>1659.5</v>
          </cell>
          <cell r="P10">
            <v>1767</v>
          </cell>
        </row>
        <row r="11">
          <cell r="C11" t="str">
            <v>% Margin</v>
          </cell>
          <cell r="F11">
            <v>0.58627720154837104</v>
          </cell>
          <cell r="G11">
            <v>0.58599569347409597</v>
          </cell>
          <cell r="H11">
            <v>0.57905794299529656</v>
          </cell>
          <cell r="I11">
            <v>0.59002869440459116</v>
          </cell>
          <cell r="L11">
            <v>0.58966942148760326</v>
          </cell>
          <cell r="M11">
            <v>0.58842443729903537</v>
          </cell>
          <cell r="N11">
            <v>0.59053030303030307</v>
          </cell>
          <cell r="O11">
            <v>0.59246697607997145</v>
          </cell>
          <cell r="P11">
            <v>0.59454912516823688</v>
          </cell>
        </row>
        <row r="13">
          <cell r="C13" t="str">
            <v>EBIT</v>
          </cell>
          <cell r="F13">
            <v>701.4</v>
          </cell>
          <cell r="G13">
            <v>740.18799999999999</v>
          </cell>
          <cell r="H13">
            <v>783</v>
          </cell>
          <cell r="I13">
            <v>826</v>
          </cell>
          <cell r="L13">
            <v>750</v>
          </cell>
          <cell r="M13">
            <v>766</v>
          </cell>
          <cell r="N13">
            <v>822.30000000000007</v>
          </cell>
          <cell r="O13">
            <v>882.5</v>
          </cell>
          <cell r="P13">
            <v>947</v>
          </cell>
        </row>
        <row r="14">
          <cell r="C14" t="str">
            <v>% Margin</v>
          </cell>
          <cell r="F14">
            <v>0.28791516132751793</v>
          </cell>
          <cell r="G14">
            <v>0.29094914164287911</v>
          </cell>
          <cell r="H14">
            <v>0.29422606707677945</v>
          </cell>
          <cell r="I14">
            <v>0.29626972740315638</v>
          </cell>
          <cell r="L14">
            <v>0.30991735537190085</v>
          </cell>
          <cell r="M14">
            <v>0.30787781350482313</v>
          </cell>
          <cell r="N14">
            <v>0.31147727272727277</v>
          </cell>
          <cell r="O14">
            <v>0.3150660478400571</v>
          </cell>
          <cell r="P14">
            <v>0.31864064602960968</v>
          </cell>
        </row>
        <row r="16">
          <cell r="C16" t="str">
            <v>EBITDA</v>
          </cell>
          <cell r="F16">
            <v>833.38775570103769</v>
          </cell>
          <cell r="G16">
            <v>875.79924197984803</v>
          </cell>
          <cell r="H16">
            <v>903.77602238309578</v>
          </cell>
          <cell r="I16">
            <v>953.40337251596429</v>
          </cell>
          <cell r="L16">
            <v>858</v>
          </cell>
          <cell r="M16">
            <v>876</v>
          </cell>
          <cell r="N16">
            <v>942.30000000000007</v>
          </cell>
          <cell r="O16">
            <v>1006.5</v>
          </cell>
          <cell r="P16">
            <v>1081</v>
          </cell>
        </row>
        <row r="17">
          <cell r="C17" t="str">
            <v>% Margin</v>
          </cell>
          <cell r="F17">
            <v>0.342094340078475</v>
          </cell>
          <cell r="G17">
            <v>0.34425448359811422</v>
          </cell>
          <cell r="H17">
            <v>0.33960978874083486</v>
          </cell>
          <cell r="I17">
            <v>0.34196677636871031</v>
          </cell>
          <cell r="L17">
            <v>0.35454545454545455</v>
          </cell>
          <cell r="M17">
            <v>0.35209003215434082</v>
          </cell>
          <cell r="N17">
            <v>0.35693181818181818</v>
          </cell>
          <cell r="O17">
            <v>0.35933595144591218</v>
          </cell>
          <cell r="P17">
            <v>0.36372812920592196</v>
          </cell>
        </row>
        <row r="19">
          <cell r="C19" t="str">
            <v>Cash Net Income</v>
          </cell>
          <cell r="F19">
            <v>606.56726006346594</v>
          </cell>
          <cell r="G19">
            <v>665.9396397304339</v>
          </cell>
          <cell r="H19">
            <v>713.95678016093211</v>
          </cell>
          <cell r="I19">
            <v>754.58566961569102</v>
          </cell>
          <cell r="L19">
            <v>0</v>
          </cell>
          <cell r="M19">
            <v>627</v>
          </cell>
          <cell r="N19">
            <v>650.30000000000007</v>
          </cell>
          <cell r="O19">
            <v>692.5</v>
          </cell>
          <cell r="P19">
            <v>742</v>
          </cell>
        </row>
        <row r="20">
          <cell r="C20" t="str">
            <v>% Margin</v>
          </cell>
          <cell r="F20">
            <v>0.24898761125914359</v>
          </cell>
          <cell r="G20">
            <v>0.26176399315516857</v>
          </cell>
          <cell r="H20">
            <v>0.26828185886277384</v>
          </cell>
          <cell r="I20">
            <v>0.27065483128252904</v>
          </cell>
          <cell r="L20">
            <v>0</v>
          </cell>
          <cell r="M20">
            <v>0.25200964630225081</v>
          </cell>
          <cell r="N20">
            <v>0.24632575757575761</v>
          </cell>
          <cell r="O20">
            <v>0.24723313102463407</v>
          </cell>
          <cell r="P20">
            <v>0.24966352624495289</v>
          </cell>
        </row>
        <row r="22">
          <cell r="C22" t="str">
            <v>Cash EPS</v>
          </cell>
          <cell r="E22">
            <v>8.2899999999999991</v>
          </cell>
          <cell r="F22">
            <v>9.0161250119521679</v>
          </cell>
          <cell r="G22">
            <v>10.040817097228896</v>
          </cell>
          <cell r="H22">
            <v>10.97664884945115</v>
          </cell>
          <cell r="I22">
            <v>11.837608517981254</v>
          </cell>
          <cell r="L22">
            <v>8.2899999999999991</v>
          </cell>
          <cell r="M22">
            <v>9.31</v>
          </cell>
          <cell r="N22">
            <v>10.42</v>
          </cell>
          <cell r="O22">
            <v>11.6</v>
          </cell>
          <cell r="P22">
            <v>12.91</v>
          </cell>
        </row>
        <row r="23">
          <cell r="C23" t="str">
            <v>% Growth</v>
          </cell>
          <cell r="F23">
            <v>8.7590471888078225E-2</v>
          </cell>
          <cell r="G23">
            <v>0.11365105119087771</v>
          </cell>
          <cell r="H23">
            <v>9.3202748656832757E-2</v>
          </cell>
          <cell r="I23">
            <v>7.843556629518611E-2</v>
          </cell>
          <cell r="M23">
            <v>0.1230398069963814</v>
          </cell>
          <cell r="N23">
            <v>0.11922663802363043</v>
          </cell>
          <cell r="O23">
            <v>0.11324376199616126</v>
          </cell>
          <cell r="P23">
            <v>0.11293103448275876</v>
          </cell>
        </row>
        <row r="24">
          <cell r="Q24" t="str">
            <v>x</v>
          </cell>
        </row>
        <row r="25">
          <cell r="R25" t="str">
            <v>Revenues</v>
          </cell>
        </row>
        <row r="27">
          <cell r="S27" t="str">
            <v>2019E</v>
          </cell>
          <cell r="T27" t="str">
            <v>2020E</v>
          </cell>
          <cell r="U27" t="str">
            <v>2021E</v>
          </cell>
          <cell r="V27" t="str">
            <v>2022E</v>
          </cell>
        </row>
        <row r="28">
          <cell r="R28" t="str">
            <v>Street</v>
          </cell>
          <cell r="S28">
            <v>2436.1343000000002</v>
          </cell>
          <cell r="T28">
            <v>2544.0459999999998</v>
          </cell>
          <cell r="U28">
            <v>2661.2190000000001</v>
          </cell>
          <cell r="V28">
            <v>2788</v>
          </cell>
        </row>
        <row r="29">
          <cell r="R29" t="str">
            <v>Management</v>
          </cell>
          <cell r="S29">
            <v>2488</v>
          </cell>
          <cell r="T29">
            <v>2640</v>
          </cell>
          <cell r="U29">
            <v>2801</v>
          </cell>
          <cell r="V29">
            <v>2972</v>
          </cell>
        </row>
        <row r="30">
          <cell r="R30" t="str">
            <v>Organic</v>
          </cell>
          <cell r="S30">
            <v>2488</v>
          </cell>
          <cell r="T30">
            <v>2640</v>
          </cell>
          <cell r="U30">
            <v>2801</v>
          </cell>
          <cell r="V30">
            <v>2972</v>
          </cell>
        </row>
        <row r="31">
          <cell r="R31" t="str">
            <v>EBITDA</v>
          </cell>
        </row>
        <row r="33">
          <cell r="S33" t="str">
            <v>2019E</v>
          </cell>
          <cell r="T33" t="str">
            <v>2020E</v>
          </cell>
          <cell r="U33" t="str">
            <v>2021E</v>
          </cell>
          <cell r="V33" t="str">
            <v>2022E</v>
          </cell>
        </row>
        <row r="34">
          <cell r="R34" t="str">
            <v>Street</v>
          </cell>
          <cell r="S34">
            <v>833.38775570103769</v>
          </cell>
          <cell r="T34">
            <v>875.79924197984803</v>
          </cell>
          <cell r="U34">
            <v>903.77602238309578</v>
          </cell>
          <cell r="V34">
            <v>953.40337251596429</v>
          </cell>
        </row>
        <row r="35">
          <cell r="R35" t="str">
            <v>Management</v>
          </cell>
          <cell r="S35">
            <v>876</v>
          </cell>
          <cell r="T35">
            <v>942.30000000000007</v>
          </cell>
          <cell r="U35">
            <v>1006.5</v>
          </cell>
          <cell r="V35">
            <v>1081</v>
          </cell>
        </row>
        <row r="36">
          <cell r="R36" t="str">
            <v>Organic</v>
          </cell>
          <cell r="S36">
            <v>876</v>
          </cell>
          <cell r="T36">
            <v>942.30000000000007</v>
          </cell>
          <cell r="U36">
            <v>1006.5</v>
          </cell>
          <cell r="V36">
            <v>1081</v>
          </cell>
        </row>
        <row r="37">
          <cell r="R37" t="str">
            <v>EPS</v>
          </cell>
        </row>
        <row r="39">
          <cell r="S39" t="str">
            <v>2019E</v>
          </cell>
          <cell r="T39" t="str">
            <v>2020E</v>
          </cell>
          <cell r="U39" t="str">
            <v>2021E</v>
          </cell>
          <cell r="V39" t="str">
            <v>2022E</v>
          </cell>
        </row>
        <row r="40">
          <cell r="R40" t="str">
            <v>Street</v>
          </cell>
          <cell r="S40">
            <v>9.0161250119521679</v>
          </cell>
          <cell r="T40">
            <v>10.040817097228896</v>
          </cell>
          <cell r="U40">
            <v>10.97664884945115</v>
          </cell>
          <cell r="V40">
            <v>11.837608517981254</v>
          </cell>
        </row>
        <row r="41">
          <cell r="R41" t="str">
            <v>Management</v>
          </cell>
          <cell r="S41">
            <v>9.31</v>
          </cell>
          <cell r="T41">
            <v>10.42</v>
          </cell>
          <cell r="U41">
            <v>11.6</v>
          </cell>
          <cell r="V41">
            <v>12.91</v>
          </cell>
        </row>
        <row r="42">
          <cell r="R42" t="str">
            <v>Organic</v>
          </cell>
          <cell r="S42">
            <v>9.31</v>
          </cell>
          <cell r="T42">
            <v>10.42</v>
          </cell>
          <cell r="U42">
            <v>11.6</v>
          </cell>
          <cell r="V42">
            <v>12.91</v>
          </cell>
        </row>
        <row r="43">
          <cell r="Z43" t="str">
            <v>Revenues</v>
          </cell>
          <cell r="AG43" t="str">
            <v>EBITDA</v>
          </cell>
          <cell r="AM43" t="str">
            <v>EPS</v>
          </cell>
        </row>
        <row r="73">
          <cell r="Z73" t="str">
            <v># of Brokers</v>
          </cell>
          <cell r="AA73">
            <v>11</v>
          </cell>
          <cell r="AB73">
            <v>11</v>
          </cell>
          <cell r="AC73">
            <v>8</v>
          </cell>
          <cell r="AD73">
            <v>1</v>
          </cell>
          <cell r="AF73">
            <v>11</v>
          </cell>
          <cell r="AG73">
            <v>11</v>
          </cell>
          <cell r="AH73">
            <v>8</v>
          </cell>
          <cell r="AI73">
            <v>1</v>
          </cell>
          <cell r="AL73">
            <v>13</v>
          </cell>
          <cell r="AM73">
            <v>13</v>
          </cell>
          <cell r="AN73">
            <v>9</v>
          </cell>
          <cell r="AO73">
            <v>2</v>
          </cell>
          <cell r="AR73" t="str">
            <v>Source</v>
          </cell>
        </row>
      </sheetData>
      <sheetData sheetId="62"/>
      <sheetData sheetId="63"/>
      <sheetData sheetId="64">
        <row r="1">
          <cell r="A1" t="str">
            <v>x</v>
          </cell>
          <cell r="P1" t="str">
            <v>x</v>
          </cell>
        </row>
        <row r="2">
          <cell r="B2" t="str">
            <v>Project Redbreast</v>
          </cell>
        </row>
        <row r="3">
          <cell r="B3" t="str">
            <v>Value Math Output</v>
          </cell>
          <cell r="K3" t="str">
            <v>Strictly Private &amp; Confidential</v>
          </cell>
        </row>
        <row r="4">
          <cell r="A4" t="str">
            <v>x</v>
          </cell>
          <cell r="P4" t="str">
            <v>x</v>
          </cell>
        </row>
        <row r="5">
          <cell r="B5" t="str">
            <v>VALUE CREATION IN A HEADS UP DEAL - MANAGEMENT / UPSIDE</v>
          </cell>
        </row>
        <row r="7">
          <cell r="R7" t="str">
            <v>{Cost + Rev Synergies Assumptions related?</v>
          </cell>
        </row>
        <row r="16">
          <cell r="L16" t="str">
            <v>Label Format</v>
          </cell>
          <cell r="M16" t="str">
            <v>Label</v>
          </cell>
        </row>
        <row r="17">
          <cell r="L17" t="str">
            <v>0.0%;(0.0%);"-"_);@_)</v>
          </cell>
          <cell r="M17" t="e">
            <v>#VALUE!</v>
          </cell>
        </row>
        <row r="18">
          <cell r="L18" t="str">
            <v>$#,##0"M"</v>
          </cell>
        </row>
        <row r="19">
          <cell r="L19" t="str">
            <v>LTM as of:</v>
          </cell>
          <cell r="M19">
            <v>43830</v>
          </cell>
          <cell r="N19" t="str">
            <v>(LTM for deal synergies)</v>
          </cell>
        </row>
        <row r="20">
          <cell r="L20" t="str">
            <v>Run Rate</v>
          </cell>
          <cell r="N20" t="str">
            <v>RR Syn.</v>
          </cell>
        </row>
        <row r="21">
          <cell r="L21" t="str">
            <v>Synergies</v>
          </cell>
          <cell r="M21" t="str">
            <v>MM LTM Revenues at Transaction</v>
          </cell>
          <cell r="N21" t="str">
            <v>% of Sales</v>
          </cell>
        </row>
        <row r="22">
          <cell r="L22" t="e">
            <v>#VALUE!</v>
          </cell>
          <cell r="M22">
            <v>84.490626805733456</v>
          </cell>
          <cell r="N22">
            <v>0</v>
          </cell>
        </row>
        <row r="28">
          <cell r="B28" t="str">
            <v>PRO FORMA PRICE PER SHARE</v>
          </cell>
          <cell r="G28" t="str">
            <v>VALUE CREATION PER SHARE (%)</v>
          </cell>
        </row>
        <row r="30">
          <cell r="B30" t="str">
            <v>Offer</v>
          </cell>
          <cell r="C30" t="str">
            <v>Run-Rate Synergies ($M)</v>
          </cell>
          <cell r="G30" t="str">
            <v>Offer</v>
          </cell>
          <cell r="H30" t="str">
            <v>Run-Rate Synergies ($M)</v>
          </cell>
        </row>
        <row r="31">
          <cell r="B31" t="str">
            <v>Price</v>
          </cell>
          <cell r="C31" t="e">
            <v>#VALUE!</v>
          </cell>
          <cell r="D31" t="e">
            <v>#VALUE!</v>
          </cell>
          <cell r="E31" t="e">
            <v>#VALUE!</v>
          </cell>
          <cell r="G31" t="str">
            <v>Price</v>
          </cell>
          <cell r="H31" t="e">
            <v>#VALUE!</v>
          </cell>
          <cell r="I31" t="e">
            <v>#VALUE!</v>
          </cell>
          <cell r="J31" t="e">
            <v>#VALUE!</v>
          </cell>
        </row>
        <row r="32">
          <cell r="B32" t="e">
            <v>#VALUE!</v>
          </cell>
          <cell r="C32" t="e">
            <v>#VALUE!</v>
          </cell>
          <cell r="D32" t="e">
            <v>#VALUE!</v>
          </cell>
          <cell r="E32" t="e">
            <v>#VALUE!</v>
          </cell>
          <cell r="G32" t="e">
            <v>#VALUE!</v>
          </cell>
          <cell r="H32" t="e">
            <v>#VALUE!</v>
          </cell>
          <cell r="I32" t="e">
            <v>#VALUE!</v>
          </cell>
          <cell r="J32" t="e">
            <v>#VALUE!</v>
          </cell>
        </row>
        <row r="33">
          <cell r="B33" t="e">
            <v>#VALUE!</v>
          </cell>
          <cell r="C33" t="e">
            <v>#VALUE!</v>
          </cell>
          <cell r="D33" t="e">
            <v>#VALUE!</v>
          </cell>
          <cell r="E33" t="e">
            <v>#VALUE!</v>
          </cell>
          <cell r="G33" t="e">
            <v>#VALUE!</v>
          </cell>
          <cell r="H33" t="e">
            <v>#VALUE!</v>
          </cell>
          <cell r="I33" t="e">
            <v>#VALUE!</v>
          </cell>
          <cell r="J33" t="e">
            <v>#VALUE!</v>
          </cell>
        </row>
        <row r="34">
          <cell r="B34" t="e">
            <v>#VALUE!</v>
          </cell>
          <cell r="C34" t="e">
            <v>#VALUE!</v>
          </cell>
          <cell r="D34" t="e">
            <v>#VALUE!</v>
          </cell>
          <cell r="E34" t="e">
            <v>#VALUE!</v>
          </cell>
          <cell r="G34" t="e">
            <v>#VALUE!</v>
          </cell>
          <cell r="H34" t="e">
            <v>#VALUE!</v>
          </cell>
          <cell r="I34" t="e">
            <v>#VALUE!</v>
          </cell>
          <cell r="J34" t="e">
            <v>#VALUE!</v>
          </cell>
        </row>
        <row r="36">
          <cell r="A36" t="str">
            <v>x</v>
          </cell>
          <cell r="P36" t="str">
            <v>x</v>
          </cell>
          <cell r="AI36" t="str">
            <v>x</v>
          </cell>
        </row>
        <row r="37">
          <cell r="B37" t="str">
            <v>Pro Forma Price Per Share</v>
          </cell>
          <cell r="D37" t="str">
            <v>WAT</v>
          </cell>
          <cell r="E37">
            <v>214.98023475390235</v>
          </cell>
        </row>
        <row r="38">
          <cell r="B38" t="str">
            <v>Value Creation Per Share (%)</v>
          </cell>
          <cell r="E38">
            <v>-1.9024339388905469E-3</v>
          </cell>
        </row>
        <row r="39">
          <cell r="B39" t="str">
            <v>Offer Price</v>
          </cell>
          <cell r="D39" t="str">
            <v>MM</v>
          </cell>
          <cell r="E39" t="str">
            <v>NA</v>
          </cell>
        </row>
        <row r="40">
          <cell r="B40" t="str">
            <v>Run Rate Synergies ($M)</v>
          </cell>
          <cell r="E40">
            <v>0</v>
          </cell>
        </row>
        <row r="41">
          <cell r="B41" t="str">
            <v>WAT Stock Price</v>
          </cell>
          <cell r="E41">
            <v>215.39</v>
          </cell>
        </row>
        <row r="43">
          <cell r="B43" t="str">
            <v>PRO FORMA PRICE PER SHARE</v>
          </cell>
          <cell r="G43" t="str">
            <v>Value Creation Per Share ($)</v>
          </cell>
          <cell r="L43" t="str">
            <v>VALUE CREATION PER SHARE (%)</v>
          </cell>
        </row>
        <row r="44">
          <cell r="B44" t="str">
            <v>Offer</v>
          </cell>
          <cell r="C44" t="str">
            <v>Run-Rate Synergies ($M)</v>
          </cell>
          <cell r="G44" t="str">
            <v>Offer</v>
          </cell>
          <cell r="H44" t="str">
            <v>Run-Rate Synergies ($M)</v>
          </cell>
          <cell r="L44" t="str">
            <v>Offer</v>
          </cell>
          <cell r="M44" t="str">
            <v>Run-Rate Synergies ($M)</v>
          </cell>
        </row>
        <row r="45">
          <cell r="B45" t="str">
            <v>Price</v>
          </cell>
          <cell r="C45">
            <v>0</v>
          </cell>
          <cell r="D45">
            <v>0</v>
          </cell>
          <cell r="E45">
            <v>0</v>
          </cell>
          <cell r="G45" t="str">
            <v>Price</v>
          </cell>
          <cell r="H45">
            <v>35</v>
          </cell>
          <cell r="I45">
            <v>35</v>
          </cell>
          <cell r="J45">
            <v>35</v>
          </cell>
          <cell r="L45" t="str">
            <v>Price</v>
          </cell>
          <cell r="M45">
            <v>0</v>
          </cell>
          <cell r="N45">
            <v>0</v>
          </cell>
          <cell r="O45">
            <v>0</v>
          </cell>
        </row>
        <row r="46">
          <cell r="B46" t="str">
            <v>NA</v>
          </cell>
          <cell r="C46">
            <v>214.98023475390235</v>
          </cell>
          <cell r="D46">
            <v>214.98023475390235</v>
          </cell>
          <cell r="E46">
            <v>214.98023475390235</v>
          </cell>
          <cell r="G46">
            <v>29.7</v>
          </cell>
          <cell r="H46">
            <v>-0.40976524609763487</v>
          </cell>
          <cell r="I46">
            <v>-0.40976524609763487</v>
          </cell>
          <cell r="J46">
            <v>-0.40976524609763487</v>
          </cell>
          <cell r="L46" t="str">
            <v>NA</v>
          </cell>
          <cell r="M46">
            <v>-1.9024339388905469E-3</v>
          </cell>
          <cell r="N46">
            <v>-1.9024339388905469E-3</v>
          </cell>
          <cell r="O46">
            <v>-1.9024339388905469E-3</v>
          </cell>
        </row>
        <row r="47">
          <cell r="B47" t="str">
            <v>NA</v>
          </cell>
          <cell r="C47">
            <v>214.98023475390235</v>
          </cell>
          <cell r="D47">
            <v>214.98023475390235</v>
          </cell>
          <cell r="E47">
            <v>214.98023475390235</v>
          </cell>
          <cell r="G47">
            <v>29.7</v>
          </cell>
          <cell r="H47">
            <v>-0.40976524609763487</v>
          </cell>
          <cell r="I47">
            <v>-0.40976524609763487</v>
          </cell>
          <cell r="J47">
            <v>-0.40976524609763487</v>
          </cell>
          <cell r="L47" t="str">
            <v>NA</v>
          </cell>
          <cell r="M47">
            <v>-1.9024339388905469E-3</v>
          </cell>
          <cell r="N47">
            <v>-1.9024339388905469E-3</v>
          </cell>
          <cell r="O47">
            <v>-1.9024339388905469E-3</v>
          </cell>
        </row>
        <row r="48">
          <cell r="B48" t="str">
            <v>NA</v>
          </cell>
          <cell r="C48">
            <v>214.98023475390235</v>
          </cell>
          <cell r="D48">
            <v>214.98023475390235</v>
          </cell>
          <cell r="E48">
            <v>214.98023475390235</v>
          </cell>
          <cell r="G48">
            <v>29.7</v>
          </cell>
          <cell r="H48">
            <v>-0.40976524609763487</v>
          </cell>
          <cell r="I48">
            <v>-0.40976524609763487</v>
          </cell>
          <cell r="J48">
            <v>-0.40976524609763487</v>
          </cell>
          <cell r="L48" t="str">
            <v>NA</v>
          </cell>
          <cell r="M48">
            <v>-1.9024339388905469E-3</v>
          </cell>
          <cell r="N48">
            <v>-1.9024339388905469E-3</v>
          </cell>
          <cell r="O48">
            <v>-1.9024339388905469E-3</v>
          </cell>
        </row>
        <row r="50">
          <cell r="B50" t="str">
            <v>Scenarios</v>
          </cell>
          <cell r="G50" t="str">
            <v>Scenarios</v>
          </cell>
          <cell r="L50" t="str">
            <v>Scenarios</v>
          </cell>
        </row>
        <row r="51">
          <cell r="B51" t="str">
            <v>Offer</v>
          </cell>
          <cell r="C51" t="str">
            <v>Run-Rate Synergies ($M)</v>
          </cell>
          <cell r="G51" t="str">
            <v>Offer</v>
          </cell>
          <cell r="H51" t="str">
            <v>Run-Rate Synergies ($M)</v>
          </cell>
          <cell r="L51" t="str">
            <v>Offer</v>
          </cell>
          <cell r="M51" t="str">
            <v>Run-Rate Synergies ($M)</v>
          </cell>
        </row>
        <row r="52">
          <cell r="B52" t="str">
            <v>Price</v>
          </cell>
          <cell r="C52" t="str">
            <v>[]</v>
          </cell>
          <cell r="D52" t="str">
            <v>[]</v>
          </cell>
          <cell r="E52" t="str">
            <v>[]</v>
          </cell>
          <cell r="G52" t="str">
            <v>Price</v>
          </cell>
          <cell r="H52" t="str">
            <v>[]</v>
          </cell>
          <cell r="I52" t="str">
            <v>[]</v>
          </cell>
          <cell r="J52" t="str">
            <v>[]</v>
          </cell>
          <cell r="L52" t="str">
            <v>Price</v>
          </cell>
          <cell r="M52" t="str">
            <v>[]</v>
          </cell>
          <cell r="N52" t="str">
            <v>[]</v>
          </cell>
          <cell r="O52" t="str">
            <v>[]</v>
          </cell>
        </row>
        <row r="53">
          <cell r="B53" t="str">
            <v>[]</v>
          </cell>
          <cell r="C53" t="str">
            <v>[]</v>
          </cell>
          <cell r="D53" t="str">
            <v>[]</v>
          </cell>
          <cell r="E53" t="str">
            <v>[]</v>
          </cell>
          <cell r="G53" t="str">
            <v>[]</v>
          </cell>
          <cell r="H53" t="str">
            <v>[]</v>
          </cell>
          <cell r="I53" t="str">
            <v>[]</v>
          </cell>
          <cell r="J53" t="str">
            <v>[]</v>
          </cell>
          <cell r="L53" t="str">
            <v>[]</v>
          </cell>
          <cell r="M53" t="str">
            <v>[]</v>
          </cell>
          <cell r="N53" t="str">
            <v>[]</v>
          </cell>
          <cell r="O53" t="str">
            <v>[]</v>
          </cell>
        </row>
        <row r="54">
          <cell r="B54" t="str">
            <v>[]</v>
          </cell>
          <cell r="C54" t="str">
            <v>[]</v>
          </cell>
          <cell r="D54" t="str">
            <v>[]</v>
          </cell>
          <cell r="E54" t="str">
            <v>[]</v>
          </cell>
          <cell r="G54" t="str">
            <v>[]</v>
          </cell>
          <cell r="H54" t="str">
            <v>[]</v>
          </cell>
          <cell r="I54" t="str">
            <v>[]</v>
          </cell>
          <cell r="J54" t="str">
            <v>[]</v>
          </cell>
          <cell r="L54" t="str">
            <v>[]</v>
          </cell>
          <cell r="M54" t="str">
            <v>[]</v>
          </cell>
          <cell r="N54" t="str">
            <v>[]</v>
          </cell>
          <cell r="O54" t="str">
            <v>[]</v>
          </cell>
        </row>
        <row r="55">
          <cell r="B55" t="str">
            <v>[]</v>
          </cell>
          <cell r="C55" t="str">
            <v>[]</v>
          </cell>
          <cell r="D55" t="str">
            <v>[]</v>
          </cell>
          <cell r="E55" t="str">
            <v>[]</v>
          </cell>
          <cell r="G55" t="str">
            <v>[]</v>
          </cell>
          <cell r="H55" t="str">
            <v>[]</v>
          </cell>
          <cell r="I55" t="str">
            <v>[]</v>
          </cell>
          <cell r="J55" t="str">
            <v>[]</v>
          </cell>
          <cell r="L55" t="str">
            <v>[]</v>
          </cell>
          <cell r="M55" t="str">
            <v>[]</v>
          </cell>
          <cell r="N55" t="str">
            <v>[]</v>
          </cell>
          <cell r="O55" t="str">
            <v>[]</v>
          </cell>
        </row>
        <row r="57">
          <cell r="B57" t="str">
            <v>Active?</v>
          </cell>
          <cell r="G57" t="str">
            <v>Active?</v>
          </cell>
          <cell r="L57" t="str">
            <v>Active?</v>
          </cell>
        </row>
        <row r="58">
          <cell r="B58" t="str">
            <v>Offer</v>
          </cell>
          <cell r="C58" t="str">
            <v>Run-Rate Synergies ($M)</v>
          </cell>
          <cell r="G58" t="str">
            <v>Offer</v>
          </cell>
          <cell r="H58" t="str">
            <v>Run-Rate Synergies ($M)</v>
          </cell>
          <cell r="L58" t="str">
            <v>Offer</v>
          </cell>
          <cell r="M58" t="str">
            <v>Run-Rate Synergies ($M)</v>
          </cell>
        </row>
        <row r="59">
          <cell r="B59" t="str">
            <v>Price</v>
          </cell>
          <cell r="C59" t="e">
            <v>#VALUE!</v>
          </cell>
          <cell r="D59" t="e">
            <v>#VALUE!</v>
          </cell>
          <cell r="E59" t="e">
            <v>#VALUE!</v>
          </cell>
          <cell r="G59" t="str">
            <v>Price</v>
          </cell>
          <cell r="H59" t="e">
            <v>#VALUE!</v>
          </cell>
          <cell r="I59" t="e">
            <v>#VALUE!</v>
          </cell>
          <cell r="J59" t="e">
            <v>#VALUE!</v>
          </cell>
          <cell r="L59" t="str">
            <v>Price</v>
          </cell>
          <cell r="M59" t="e">
            <v>#VALUE!</v>
          </cell>
          <cell r="N59" t="e">
            <v>#VALUE!</v>
          </cell>
          <cell r="O59" t="e">
            <v>#VALUE!</v>
          </cell>
        </row>
        <row r="60">
          <cell r="B60" t="e">
            <v>#VALUE!</v>
          </cell>
          <cell r="C60" t="e">
            <v>#VALUE!</v>
          </cell>
          <cell r="D60" t="e">
            <v>#VALUE!</v>
          </cell>
          <cell r="E60" t="e">
            <v>#VALUE!</v>
          </cell>
          <cell r="G60" t="e">
            <v>#VALUE!</v>
          </cell>
          <cell r="H60" t="e">
            <v>#VALUE!</v>
          </cell>
          <cell r="I60" t="e">
            <v>#VALUE!</v>
          </cell>
          <cell r="J60" t="e">
            <v>#VALUE!</v>
          </cell>
          <cell r="L60" t="e">
            <v>#VALUE!</v>
          </cell>
          <cell r="M60" t="e">
            <v>#VALUE!</v>
          </cell>
          <cell r="N60" t="e">
            <v>#VALUE!</v>
          </cell>
          <cell r="O60" t="e">
            <v>#VALUE!</v>
          </cell>
        </row>
        <row r="61">
          <cell r="B61" t="e">
            <v>#VALUE!</v>
          </cell>
          <cell r="C61" t="e">
            <v>#VALUE!</v>
          </cell>
          <cell r="D61" t="e">
            <v>#VALUE!</v>
          </cell>
          <cell r="E61" t="e">
            <v>#VALUE!</v>
          </cell>
          <cell r="G61" t="e">
            <v>#VALUE!</v>
          </cell>
          <cell r="H61" t="e">
            <v>#VALUE!</v>
          </cell>
          <cell r="I61" t="e">
            <v>#VALUE!</v>
          </cell>
          <cell r="J61" t="e">
            <v>#VALUE!</v>
          </cell>
          <cell r="L61" t="e">
            <v>#VALUE!</v>
          </cell>
          <cell r="M61" t="e">
            <v>#VALUE!</v>
          </cell>
          <cell r="N61" t="e">
            <v>#VALUE!</v>
          </cell>
          <cell r="O61" t="e">
            <v>#VALUE!</v>
          </cell>
        </row>
        <row r="62">
          <cell r="B62" t="e">
            <v>#VALUE!</v>
          </cell>
          <cell r="C62" t="e">
            <v>#VALUE!</v>
          </cell>
          <cell r="D62" t="e">
            <v>#VALUE!</v>
          </cell>
          <cell r="E62" t="e">
            <v>#VALUE!</v>
          </cell>
          <cell r="G62" t="e">
            <v>#VALUE!</v>
          </cell>
          <cell r="H62" t="e">
            <v>#VALUE!</v>
          </cell>
          <cell r="I62" t="e">
            <v>#VALUE!</v>
          </cell>
          <cell r="J62" t="e">
            <v>#VALUE!</v>
          </cell>
          <cell r="L62" t="e">
            <v>#VALUE!</v>
          </cell>
          <cell r="M62" t="e">
            <v>#VALUE!</v>
          </cell>
          <cell r="N62" t="e">
            <v>#VALUE!</v>
          </cell>
          <cell r="O62" t="e">
            <v>#VALUE!</v>
          </cell>
        </row>
        <row r="67">
          <cell r="Y67" t="str">
            <v>MM</v>
          </cell>
          <cell r="AD67" t="str">
            <v>WAT</v>
          </cell>
          <cell r="AE67" t="str">
            <v>MM</v>
          </cell>
          <cell r="AF67" t="str">
            <v>New Investors</v>
          </cell>
        </row>
        <row r="68">
          <cell r="R68" t="str">
            <v>Private Target?</v>
          </cell>
          <cell r="S68">
            <v>0</v>
          </cell>
          <cell r="X68">
            <v>215.39</v>
          </cell>
          <cell r="Y68" t="str">
            <v>NA</v>
          </cell>
          <cell r="Z68">
            <v>0</v>
          </cell>
          <cell r="AD68">
            <v>214.98023475390235</v>
          </cell>
          <cell r="AE68" t="e">
            <v>#VALUE!</v>
          </cell>
          <cell r="AF68">
            <v>0</v>
          </cell>
        </row>
        <row r="70">
          <cell r="V70" t="str">
            <v>Series Label:</v>
          </cell>
          <cell r="W70" t="str">
            <v>Clear Base</v>
          </cell>
          <cell r="X70" t="str">
            <v>$14,560
($215.39/Share)</v>
          </cell>
          <cell r="Y70" t="str">
            <v>$0
(NA/MM Share)</v>
          </cell>
          <cell r="Z70" t="str">
            <v/>
          </cell>
          <cell r="AA70" t="str">
            <v>Synergies</v>
          </cell>
          <cell r="AB70" t="str">
            <v>Cash Consid.</v>
          </cell>
          <cell r="AC70" t="str">
            <v>Base2</v>
          </cell>
          <cell r="AD70" t="str">
            <v>WAT $14,352
($214.98/Share)</v>
          </cell>
          <cell r="AE70" t="e">
            <v>#VALUE!</v>
          </cell>
          <cell r="AF70" t="str">
            <v/>
          </cell>
        </row>
        <row r="72">
          <cell r="X72" t="str">
            <v>Market Cap / New Capital</v>
          </cell>
          <cell r="AD72" t="str">
            <v>Pro Forma Market Cap</v>
          </cell>
        </row>
        <row r="73">
          <cell r="R73" t="str">
            <v>Value</v>
          </cell>
          <cell r="S73" t="str">
            <v>Per Share</v>
          </cell>
          <cell r="T73" t="str">
            <v>Label</v>
          </cell>
          <cell r="V73" t="str">
            <v>Label</v>
          </cell>
          <cell r="W73" t="str">
            <v>Clear Base</v>
          </cell>
          <cell r="X73" t="str">
            <v>WAT</v>
          </cell>
          <cell r="Y73" t="str">
            <v>MM</v>
          </cell>
          <cell r="Z73" t="str">
            <v>New Investors</v>
          </cell>
          <cell r="AA73" t="str">
            <v>Synergies</v>
          </cell>
          <cell r="AB73" t="str">
            <v>Cash Consid.</v>
          </cell>
          <cell r="AC73" t="str">
            <v>Base2</v>
          </cell>
          <cell r="AD73" t="str">
            <v>WAT</v>
          </cell>
          <cell r="AE73" t="str">
            <v>MM</v>
          </cell>
          <cell r="AF73" t="str">
            <v>New Investors</v>
          </cell>
          <cell r="AG73" t="str">
            <v>Cumulative</v>
          </cell>
        </row>
        <row r="74">
          <cell r="R74">
            <v>14559.960943159998</v>
          </cell>
          <cell r="S74">
            <v>215.39</v>
          </cell>
          <cell r="T74" t="str">
            <v>WAT Market Cap</v>
          </cell>
          <cell r="V74" t="str">
            <v>WAT Market Cap</v>
          </cell>
          <cell r="X74">
            <v>14559.960943159998</v>
          </cell>
          <cell r="AG74">
            <v>14559.960943159998</v>
          </cell>
        </row>
        <row r="75">
          <cell r="R75" t="str">
            <v>NA</v>
          </cell>
          <cell r="S75" t="str">
            <v>NA</v>
          </cell>
          <cell r="T75" t="str">
            <v>MM Market Cap</v>
          </cell>
          <cell r="V75" t="str">
            <v>MM Market Cap</v>
          </cell>
          <cell r="W75">
            <v>14559.960943159998</v>
          </cell>
          <cell r="Y75" t="str">
            <v>NA</v>
          </cell>
          <cell r="AG75">
            <v>14559.960943159998</v>
          </cell>
        </row>
        <row r="76">
          <cell r="R76">
            <v>0</v>
          </cell>
          <cell r="S76">
            <v>0</v>
          </cell>
          <cell r="T76" t="str">
            <v>New Investors</v>
          </cell>
          <cell r="V76" t="str">
            <v>New Investors</v>
          </cell>
          <cell r="W76">
            <v>14559.960943159998</v>
          </cell>
          <cell r="Z76">
            <v>0</v>
          </cell>
          <cell r="AG76">
            <v>14559.960943159998</v>
          </cell>
        </row>
        <row r="77">
          <cell r="R77">
            <v>-8</v>
          </cell>
          <cell r="S77">
            <v>0</v>
          </cell>
          <cell r="T77" t="str">
            <v>Capitalized Synergies Less Fees</v>
          </cell>
          <cell r="V77" t="str">
            <v>Capitalized Synergies Less Fees</v>
          </cell>
          <cell r="W77">
            <v>14559.960943159998</v>
          </cell>
          <cell r="AA77">
            <v>-8</v>
          </cell>
          <cell r="AG77">
            <v>14551.960943159998</v>
          </cell>
        </row>
        <row r="78">
          <cell r="R78">
            <v>-200</v>
          </cell>
          <cell r="S78" t="str">
            <v>NA</v>
          </cell>
          <cell r="T78" t="str">
            <v>Less: Cash Consideration</v>
          </cell>
          <cell r="V78" t="str">
            <v>Less: Cash Consideration</v>
          </cell>
          <cell r="W78">
            <v>14351.960943159998</v>
          </cell>
          <cell r="AB78">
            <v>200</v>
          </cell>
          <cell r="AG78">
            <v>14351.960943159998</v>
          </cell>
        </row>
        <row r="79">
          <cell r="R79">
            <v>14351.960943159998</v>
          </cell>
          <cell r="S79">
            <v>214.98023475390235</v>
          </cell>
          <cell r="T79" t="str">
            <v>Pro Forma Market Cap</v>
          </cell>
          <cell r="V79" t="str">
            <v>Pro Forma Market Cap</v>
          </cell>
          <cell r="AC79">
            <v>14351.960943159998</v>
          </cell>
          <cell r="AD79">
            <v>14351.960943159998</v>
          </cell>
          <cell r="AE79">
            <v>200</v>
          </cell>
          <cell r="AF79">
            <v>0</v>
          </cell>
        </row>
        <row r="80">
          <cell r="R80">
            <v>14351.960943159998</v>
          </cell>
          <cell r="S80">
            <v>214.98023475390235</v>
          </cell>
          <cell r="T80" t="str">
            <v>Implied WAT PF Value</v>
          </cell>
        </row>
        <row r="81">
          <cell r="R81">
            <v>200</v>
          </cell>
          <cell r="S81" t="e">
            <v>#VALUE!</v>
          </cell>
          <cell r="T81" t="str">
            <v>Implied MM PF Value</v>
          </cell>
        </row>
        <row r="82">
          <cell r="R82">
            <v>0</v>
          </cell>
          <cell r="S82">
            <v>0</v>
          </cell>
          <cell r="T82" t="str">
            <v>New Investors PF Equity Value</v>
          </cell>
        </row>
        <row r="86">
          <cell r="A86" t="str">
            <v>x</v>
          </cell>
          <cell r="P86" t="str">
            <v>x</v>
          </cell>
          <cell r="AI86" t="str">
            <v>x</v>
          </cell>
        </row>
      </sheetData>
      <sheetData sheetId="65"/>
      <sheetData sheetId="66"/>
      <sheetData sheetId="67"/>
      <sheetData sheetId="68"/>
      <sheetData sheetId="69"/>
      <sheetData sheetId="70"/>
      <sheetData sheetId="71"/>
      <sheetData sheetId="72"/>
      <sheetData sheetId="73"/>
      <sheetData sheetId="74"/>
      <sheetData sheetId="75"/>
      <sheetData sheetId="7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Inputs&gt;&gt;"/>
      <sheetName val="Cover"/>
      <sheetName val="Comps"/>
      <sheetName val="Hardcodes"/>
      <sheetName val="Libor"/>
      <sheetName val="MW"/>
      <sheetName val="NWC"/>
      <sheetName val="Fiscal"/>
      <sheetName val="Interface"/>
      <sheetName val="FSP Override"/>
      <sheetName val="Cases"/>
      <sheetName val="FF.CRY"/>
      <sheetName val="FF.ATRC"/>
      <sheetName val="ScenMgr"/>
      <sheetName val="CRY MGMT"/>
      <sheetName val="FM"/>
      <sheetName val="FM.QM"/>
      <sheetName val="Op&gt;&gt;"/>
      <sheetName val="Twins P&amp;L"/>
      <sheetName val="CRY.SA.MGMT"/>
      <sheetName val="FSP CRY"/>
      <sheetName val="FSP PF"/>
      <sheetName val="FSP PF EBITDA"/>
      <sheetName val="FSP ATRC"/>
      <sheetName val="CRY.SA"/>
      <sheetName val="ATRC.SA.MGMT"/>
      <sheetName val="ATRC.SA"/>
      <sheetName val="DCF.CRY"/>
      <sheetName val="DCF.ATRC"/>
      <sheetName val="DCF.ATRC.Syn"/>
      <sheetName val="DCF.CRY.Street"/>
      <sheetName val="DCF.ATRC.Street"/>
      <sheetName val="Model&gt;&gt;"/>
      <sheetName val="QM"/>
      <sheetName val="DCF"/>
      <sheetName val="CRY.Mults"/>
      <sheetName val="ATRC.Mults"/>
      <sheetName val="Linker"/>
      <sheetName val="Mults"/>
      <sheetName val="Outputs&gt;&gt;"/>
      <sheetName val="Scen Comp"/>
      <sheetName val="Interloper"/>
      <sheetName val="FM.B.4Q Val 1"/>
      <sheetName val="FM.B.4Q Val 2"/>
      <sheetName val="FM.B.4Q Val 3"/>
      <sheetName val="FM.B.4Q Val 4"/>
      <sheetName val="FM.B.4Q Val 5"/>
      <sheetName val="VM.MOE"/>
      <sheetName val="AVP.MOE.MGMT"/>
      <sheetName val="AVP.MOE"/>
      <sheetName val="Cash.AVP.MGMT"/>
      <sheetName val="Cash.AVP"/>
      <sheetName val="Breakeven.MGMT EBITDA"/>
      <sheetName val="Breakeven.MGMT"/>
      <sheetName val="Breakeven"/>
      <sheetName val="P&amp;Ls"/>
      <sheetName val="PF Key Financials"/>
      <sheetName val="Contribution"/>
      <sheetName val="PMO.Cases.CRY"/>
      <sheetName val="PMO.Cases.ATRC"/>
      <sheetName val="Synergies.Output"/>
      <sheetName val="Share Issuance"/>
      <sheetName val="CRY.Out"/>
      <sheetName val="ATRC.Out"/>
      <sheetName val="FM.QM Out"/>
      <sheetName val="Temps&gt;&gt;"/>
      <sheetName val="QM.ATRC"/>
      <sheetName val="Temp.SA"/>
      <sheetName val="FF.Temp"/>
      <sheetName val="DCF.Temp"/>
      <sheetName val="QM.Temp"/>
      <sheetName val="FSP.Temp"/>
      <sheetName val="AVP.PF.Temp"/>
      <sheetName val="AVP.Comps.Temp"/>
      <sheetName val="AVP.Cases.Temp"/>
      <sheetName val="VM.Temp"/>
      <sheetName val="FN"/>
      <sheetName val="PMO.Temp"/>
      <sheetName val="PMO.Cases.Temp"/>
      <sheetName val="WidePMO.Cases.Temp"/>
    </sheetNames>
    <sheetDataSet>
      <sheetData sheetId="0"/>
      <sheetData sheetId="1"/>
      <sheetData sheetId="2"/>
      <sheetData sheetId="3">
        <row r="1">
          <cell r="B1" t="str">
            <v>v002.007</v>
          </cell>
        </row>
      </sheetData>
      <sheetData sheetId="4"/>
      <sheetData sheetId="5"/>
      <sheetData sheetId="6"/>
      <sheetData sheetId="7"/>
      <sheetData sheetId="8"/>
      <sheetData sheetId="9"/>
      <sheetData sheetId="10"/>
      <sheetData sheetId="11">
        <row r="1">
          <cell r="A1" t="str">
            <v>x</v>
          </cell>
        </row>
      </sheetData>
      <sheetData sheetId="12">
        <row r="1">
          <cell r="A1" t="str">
            <v>x</v>
          </cell>
          <cell r="B1">
            <v>0</v>
          </cell>
          <cell r="C1">
            <v>0</v>
          </cell>
          <cell r="D1">
            <v>0</v>
          </cell>
          <cell r="E1">
            <v>0</v>
          </cell>
          <cell r="F1">
            <v>0</v>
          </cell>
          <cell r="G1">
            <v>0</v>
          </cell>
          <cell r="H1">
            <v>0</v>
          </cell>
          <cell r="I1">
            <v>0</v>
          </cell>
          <cell r="J1">
            <v>0</v>
          </cell>
          <cell r="K1">
            <v>0</v>
          </cell>
          <cell r="L1">
            <v>0</v>
          </cell>
          <cell r="M1">
            <v>0</v>
          </cell>
          <cell r="N1">
            <v>0</v>
          </cell>
          <cell r="O1">
            <v>0</v>
          </cell>
          <cell r="R1" t="str">
            <v>x</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t="str">
            <v>x</v>
          </cell>
          <cell r="AT1">
            <v>0</v>
          </cell>
          <cell r="AU1">
            <v>0</v>
          </cell>
          <cell r="AV1">
            <v>0</v>
          </cell>
          <cell r="AW1">
            <v>0</v>
          </cell>
          <cell r="AX1">
            <v>0</v>
          </cell>
          <cell r="AY1">
            <v>0</v>
          </cell>
          <cell r="AZ1">
            <v>0</v>
          </cell>
          <cell r="BA1">
            <v>0</v>
          </cell>
          <cell r="BB1">
            <v>0</v>
          </cell>
          <cell r="BC1">
            <v>0</v>
          </cell>
          <cell r="BD1">
            <v>0</v>
          </cell>
          <cell r="BE1">
            <v>0</v>
          </cell>
          <cell r="BF1">
            <v>0</v>
          </cell>
          <cell r="BG1">
            <v>0</v>
          </cell>
          <cell r="BH1">
            <v>0</v>
          </cell>
          <cell r="BI1">
            <v>0</v>
          </cell>
          <cell r="BJ1">
            <v>0</v>
          </cell>
          <cell r="BK1" t="str">
            <v>x</v>
          </cell>
        </row>
        <row r="2">
          <cell r="A2">
            <v>0</v>
          </cell>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t="str">
            <v>Reference</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A3">
            <v>0</v>
          </cell>
          <cell r="B3" t="str">
            <v>Football Field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Comps Date</v>
          </cell>
          <cell r="T3">
            <v>0</v>
          </cell>
          <cell r="U3">
            <v>43376</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row>
        <row r="4">
          <cell r="A4" t="str">
            <v>x</v>
          </cell>
          <cell r="B4">
            <v>0</v>
          </cell>
          <cell r="C4" t="str">
            <v>Grouping</v>
          </cell>
          <cell r="E4" t="str">
            <v>Grouping Name &amp; Font Format</v>
          </cell>
          <cell r="F4">
            <v>0</v>
          </cell>
          <cell r="G4">
            <v>0</v>
          </cell>
          <cell r="H4">
            <v>0</v>
          </cell>
          <cell r="I4">
            <v>0</v>
          </cell>
          <cell r="J4">
            <v>0</v>
          </cell>
          <cell r="K4">
            <v>0</v>
          </cell>
          <cell r="L4">
            <v>0</v>
          </cell>
          <cell r="M4">
            <v>0</v>
          </cell>
          <cell r="N4">
            <v>0</v>
          </cell>
          <cell r="O4">
            <v>0</v>
          </cell>
          <cell r="R4" t="str">
            <v>x</v>
          </cell>
          <cell r="S4" t="str">
            <v>Ticker</v>
          </cell>
          <cell r="U4" t="str">
            <v>CRY</v>
          </cell>
          <cell r="V4">
            <v>0</v>
          </cell>
          <cell r="W4">
            <v>0</v>
          </cell>
          <cell r="X4">
            <v>0</v>
          </cell>
          <cell r="Y4">
            <v>0</v>
          </cell>
          <cell r="Z4">
            <v>0</v>
          </cell>
          <cell r="AA4">
            <v>0</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O4">
            <v>0</v>
          </cell>
          <cell r="AP4">
            <v>0</v>
          </cell>
          <cell r="AQ4">
            <v>0</v>
          </cell>
          <cell r="AR4">
            <v>0</v>
          </cell>
          <cell r="AS4" t="str">
            <v>x</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t="str">
            <v>x</v>
          </cell>
        </row>
        <row r="5">
          <cell r="A5">
            <v>0</v>
          </cell>
          <cell r="B5">
            <v>0</v>
          </cell>
          <cell r="C5" t="str">
            <v>Grouping 1</v>
          </cell>
          <cell r="D5">
            <v>0</v>
          </cell>
          <cell r="E5" t="str">
            <v>Historical Trading &amp; Broker Estimates</v>
          </cell>
          <cell r="F5">
            <v>0</v>
          </cell>
          <cell r="G5">
            <v>0</v>
          </cell>
          <cell r="H5">
            <v>0</v>
          </cell>
          <cell r="I5">
            <v>0</v>
          </cell>
          <cell r="J5">
            <v>0</v>
          </cell>
          <cell r="K5">
            <v>0</v>
          </cell>
          <cell r="L5">
            <v>0</v>
          </cell>
          <cell r="M5">
            <v>0</v>
          </cell>
          <cell r="N5">
            <v>0</v>
          </cell>
          <cell r="O5">
            <v>0</v>
          </cell>
          <cell r="R5">
            <v>0</v>
          </cell>
          <cell r="S5" t="str">
            <v>Current Share Price</v>
          </cell>
          <cell r="U5">
            <v>33.25</v>
          </cell>
          <cell r="W5">
            <v>0</v>
          </cell>
          <cell r="X5">
            <v>0</v>
          </cell>
          <cell r="Y5">
            <v>0</v>
          </cell>
          <cell r="Z5">
            <v>0</v>
          </cell>
          <cell r="AA5">
            <v>0</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row>
        <row r="6">
          <cell r="A6">
            <v>0</v>
          </cell>
          <cell r="B6">
            <v>0</v>
          </cell>
          <cell r="C6" t="str">
            <v>Grouping 2</v>
          </cell>
          <cell r="D6">
            <v>0</v>
          </cell>
          <cell r="E6" t="str">
            <v>Public Trading Comparables</v>
          </cell>
          <cell r="F6">
            <v>0</v>
          </cell>
          <cell r="G6">
            <v>0</v>
          </cell>
          <cell r="H6">
            <v>0</v>
          </cell>
          <cell r="I6">
            <v>0</v>
          </cell>
          <cell r="J6">
            <v>0</v>
          </cell>
          <cell r="K6">
            <v>0</v>
          </cell>
          <cell r="L6">
            <v>0</v>
          </cell>
          <cell r="M6">
            <v>0</v>
          </cell>
          <cell r="N6">
            <v>0</v>
          </cell>
          <cell r="O6">
            <v>0</v>
          </cell>
          <cell r="R6">
            <v>0</v>
          </cell>
          <cell r="S6" t="str">
            <v>Number of Rows</v>
          </cell>
          <cell r="T6">
            <v>0</v>
          </cell>
          <cell r="U6">
            <v>9</v>
          </cell>
          <cell r="V6">
            <v>0</v>
          </cell>
          <cell r="W6">
            <v>0</v>
          </cell>
          <cell r="X6">
            <v>0</v>
          </cell>
          <cell r="Y6">
            <v>0</v>
          </cell>
          <cell r="Z6">
            <v>0</v>
          </cell>
          <cell r="AA6">
            <v>0</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row>
        <row r="7">
          <cell r="A7">
            <v>0</v>
          </cell>
          <cell r="B7">
            <v>0</v>
          </cell>
          <cell r="C7" t="str">
            <v>Grouping 3</v>
          </cell>
          <cell r="D7">
            <v>0</v>
          </cell>
          <cell r="E7" t="str">
            <v>Precedent 
Transactions</v>
          </cell>
          <cell r="F7">
            <v>0</v>
          </cell>
          <cell r="G7">
            <v>0</v>
          </cell>
          <cell r="H7">
            <v>0</v>
          </cell>
          <cell r="I7">
            <v>0</v>
          </cell>
          <cell r="J7">
            <v>0</v>
          </cell>
          <cell r="K7">
            <v>0</v>
          </cell>
          <cell r="L7">
            <v>0</v>
          </cell>
          <cell r="M7">
            <v>0</v>
          </cell>
          <cell r="N7">
            <v>0</v>
          </cell>
          <cell r="O7">
            <v>0</v>
          </cell>
          <cell r="R7">
            <v>0</v>
          </cell>
          <cell r="S7">
            <v>0</v>
          </cell>
          <cell r="T7">
            <v>0</v>
          </cell>
          <cell r="U7">
            <v>0</v>
          </cell>
          <cell r="V7">
            <v>0</v>
          </cell>
          <cell r="W7" t="str">
            <v>Low Price</v>
          </cell>
          <cell r="X7">
            <v>0</v>
          </cell>
          <cell r="Y7">
            <v>0</v>
          </cell>
          <cell r="Z7" t="str">
            <v>High Price</v>
          </cell>
          <cell r="AA7">
            <v>0</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row>
        <row r="8">
          <cell r="A8">
            <v>0</v>
          </cell>
          <cell r="B8">
            <v>0</v>
          </cell>
          <cell r="C8" t="str">
            <v>Grouping 4</v>
          </cell>
          <cell r="D8">
            <v>0</v>
          </cell>
          <cell r="E8" t="str">
            <v>Present Value of Future Stock Price</v>
          </cell>
          <cell r="F8">
            <v>0</v>
          </cell>
          <cell r="G8">
            <v>0</v>
          </cell>
          <cell r="H8">
            <v>0</v>
          </cell>
          <cell r="I8">
            <v>0</v>
          </cell>
          <cell r="J8">
            <v>0</v>
          </cell>
          <cell r="K8">
            <v>0</v>
          </cell>
          <cell r="L8">
            <v>0</v>
          </cell>
          <cell r="M8">
            <v>0</v>
          </cell>
          <cell r="N8">
            <v>0</v>
          </cell>
          <cell r="O8">
            <v>0</v>
          </cell>
          <cell r="R8">
            <v>0</v>
          </cell>
          <cell r="S8">
            <v>0</v>
          </cell>
          <cell r="T8">
            <v>0</v>
          </cell>
          <cell r="U8">
            <v>0</v>
          </cell>
          <cell r="V8">
            <v>0</v>
          </cell>
          <cell r="W8">
            <v>0</v>
          </cell>
          <cell r="X8">
            <v>0</v>
          </cell>
          <cell r="Y8">
            <v>0</v>
          </cell>
          <cell r="Z8">
            <v>0</v>
          </cell>
          <cell r="AA8">
            <v>0</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row>
        <row r="9">
          <cell r="A9">
            <v>0</v>
          </cell>
          <cell r="B9">
            <v>0</v>
          </cell>
          <cell r="C9">
            <v>0</v>
          </cell>
          <cell r="D9">
            <v>0</v>
          </cell>
          <cell r="E9" t="str">
            <v>Cost of Equity: 9.5%</v>
          </cell>
          <cell r="F9">
            <v>0</v>
          </cell>
          <cell r="G9">
            <v>0</v>
          </cell>
          <cell r="H9">
            <v>0</v>
          </cell>
          <cell r="I9">
            <v>0</v>
          </cell>
          <cell r="J9">
            <v>0</v>
          </cell>
          <cell r="K9">
            <v>0</v>
          </cell>
          <cell r="L9">
            <v>0</v>
          </cell>
          <cell r="M9">
            <v>0</v>
          </cell>
          <cell r="N9">
            <v>0</v>
          </cell>
          <cell r="O9">
            <v>0</v>
          </cell>
          <cell r="R9">
            <v>0</v>
          </cell>
          <cell r="S9">
            <v>0</v>
          </cell>
          <cell r="T9">
            <v>0</v>
          </cell>
          <cell r="U9">
            <v>0</v>
          </cell>
          <cell r="V9">
            <v>0</v>
          </cell>
          <cell r="W9">
            <v>0</v>
          </cell>
          <cell r="X9">
            <v>0</v>
          </cell>
          <cell r="Y9">
            <v>0</v>
          </cell>
          <cell r="Z9">
            <v>0</v>
          </cell>
          <cell r="AA9">
            <v>0</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4</v>
          </cell>
          <cell r="AO9" t="str">
            <v>x x x
x x
x x</v>
          </cell>
          <cell r="AP9" t="str">
            <v>Top, Middle, Bottom</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row>
        <row r="10">
          <cell r="A10">
            <v>0</v>
          </cell>
          <cell r="B10">
            <v>0</v>
          </cell>
          <cell r="C10" t="str">
            <v>Grouping 5</v>
          </cell>
          <cell r="D10">
            <v>0</v>
          </cell>
          <cell r="E10" t="str">
            <v>Discounted Cash 
Flow Analysis</v>
          </cell>
          <cell r="F10">
            <v>0</v>
          </cell>
          <cell r="G10">
            <v>0</v>
          </cell>
          <cell r="H10">
            <v>0</v>
          </cell>
          <cell r="I10">
            <v>0</v>
          </cell>
          <cell r="J10">
            <v>0</v>
          </cell>
          <cell r="K10">
            <v>0</v>
          </cell>
          <cell r="L10">
            <v>0</v>
          </cell>
          <cell r="M10">
            <v>0</v>
          </cell>
          <cell r="N10">
            <v>0</v>
          </cell>
          <cell r="O10">
            <v>0</v>
          </cell>
          <cell r="R10">
            <v>0</v>
          </cell>
          <cell r="S10">
            <v>0</v>
          </cell>
          <cell r="T10">
            <v>0</v>
          </cell>
          <cell r="U10">
            <v>0</v>
          </cell>
          <cell r="V10">
            <v>0</v>
          </cell>
          <cell r="W10">
            <v>0</v>
          </cell>
          <cell r="X10">
            <v>0</v>
          </cell>
          <cell r="Y10">
            <v>0</v>
          </cell>
          <cell r="Z10">
            <v>0</v>
          </cell>
          <cell r="AA10">
            <v>0</v>
          </cell>
          <cell r="AB10" t="str">
            <v>x</v>
          </cell>
          <cell r="AC10" t="str">
            <v>x</v>
          </cell>
          <cell r="AD10" t="str">
            <v>x</v>
          </cell>
          <cell r="AE10" t="str">
            <v>x</v>
          </cell>
          <cell r="AF10" t="str">
            <v>x</v>
          </cell>
          <cell r="AG10" t="str">
            <v>x</v>
          </cell>
          <cell r="AH10" t="str">
            <v>x</v>
          </cell>
          <cell r="AI10" t="str">
            <v>x</v>
          </cell>
          <cell r="AJ10" t="str">
            <v>x</v>
          </cell>
          <cell r="AK10" t="str">
            <v>x</v>
          </cell>
          <cell r="AL10" t="str">
            <v>x</v>
          </cell>
          <cell r="AM10" t="str">
            <v>x</v>
          </cell>
          <cell r="AN10">
            <v>4</v>
          </cell>
          <cell r="AO10" t="str">
            <v>x x x
x x
x x</v>
          </cell>
          <cell r="AP10" t="str">
            <v>Top, Middle, Bottom</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row>
        <row r="11">
          <cell r="A11">
            <v>0</v>
          </cell>
          <cell r="B11">
            <v>0</v>
          </cell>
          <cell r="C11" t="str">
            <v>DCF: WACC &amp; Perp. Growth</v>
          </cell>
          <cell r="D11">
            <v>0</v>
          </cell>
          <cell r="E11" t="str">
            <v>WACC: 8.0%-10.0%
Perp. Growth: 3.0%-4.0%</v>
          </cell>
          <cell r="F11">
            <v>0</v>
          </cell>
          <cell r="G11">
            <v>0</v>
          </cell>
          <cell r="H11">
            <v>0</v>
          </cell>
          <cell r="I11">
            <v>0</v>
          </cell>
          <cell r="J11">
            <v>0</v>
          </cell>
          <cell r="K11">
            <v>0</v>
          </cell>
          <cell r="L11">
            <v>0</v>
          </cell>
          <cell r="M11">
            <v>0</v>
          </cell>
          <cell r="N11">
            <v>0</v>
          </cell>
          <cell r="O11">
            <v>0</v>
          </cell>
          <cell r="R11">
            <v>0</v>
          </cell>
          <cell r="S11">
            <v>0</v>
          </cell>
          <cell r="T11">
            <v>0</v>
          </cell>
          <cell r="U11">
            <v>0</v>
          </cell>
          <cell r="V11">
            <v>0</v>
          </cell>
          <cell r="W11">
            <v>0</v>
          </cell>
          <cell r="X11">
            <v>0</v>
          </cell>
          <cell r="Y11">
            <v>0</v>
          </cell>
          <cell r="Z11">
            <v>0</v>
          </cell>
          <cell r="AA11">
            <v>0</v>
          </cell>
          <cell r="AB11" t="str">
            <v>x</v>
          </cell>
          <cell r="AC11" t="str">
            <v>x</v>
          </cell>
          <cell r="AD11" t="str">
            <v>x</v>
          </cell>
          <cell r="AE11" t="str">
            <v>x</v>
          </cell>
          <cell r="AF11" t="str">
            <v>x</v>
          </cell>
          <cell r="AG11" t="str">
            <v>x</v>
          </cell>
          <cell r="AH11" t="str">
            <v>x</v>
          </cell>
          <cell r="AI11" t="str">
            <v>x</v>
          </cell>
          <cell r="AJ11" t="str">
            <v>x</v>
          </cell>
          <cell r="AK11" t="str">
            <v>x</v>
          </cell>
          <cell r="AL11" t="str">
            <v>x</v>
          </cell>
          <cell r="AM11" t="str">
            <v>x</v>
          </cell>
          <cell r="AN11">
            <v>5</v>
          </cell>
          <cell r="AO11" t="str">
            <v>x x x
x x-x
x x-x</v>
          </cell>
          <cell r="AP11" t="str">
            <v>Top, Middle Range, Bottom Range</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row>
        <row r="12">
          <cell r="A12">
            <v>0</v>
          </cell>
          <cell r="B12">
            <v>0</v>
          </cell>
          <cell r="J12">
            <v>0</v>
          </cell>
          <cell r="K12">
            <v>0</v>
          </cell>
          <cell r="L12">
            <v>0</v>
          </cell>
          <cell r="M12">
            <v>0</v>
          </cell>
          <cell r="N12">
            <v>0</v>
          </cell>
          <cell r="O12">
            <v>0</v>
          </cell>
          <cell r="R12">
            <v>0</v>
          </cell>
          <cell r="S12" t="str">
            <v>Football Field Inputs</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t="str">
            <v>Chart Grouping</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row>
        <row r="13">
          <cell r="A13">
            <v>0</v>
          </cell>
          <cell r="R13">
            <v>0</v>
          </cell>
          <cell r="S13">
            <v>0</v>
          </cell>
          <cell r="T13">
            <v>0</v>
          </cell>
          <cell r="U13">
            <v>0</v>
          </cell>
          <cell r="V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R14">
            <v>0</v>
          </cell>
          <cell r="S14" t="str">
            <v>Grouping</v>
          </cell>
          <cell r="T14">
            <v>0</v>
          </cell>
          <cell r="U14">
            <v>0</v>
          </cell>
          <cell r="V14">
            <v>0</v>
          </cell>
          <cell r="W14" t="str">
            <v>Number Supporting Calculations</v>
          </cell>
          <cell r="X14">
            <v>0</v>
          </cell>
          <cell r="Y14">
            <v>0</v>
          </cell>
          <cell r="Z14">
            <v>0</v>
          </cell>
          <cell r="AA14" t="str">
            <v>Metric</v>
          </cell>
          <cell r="AB14" t="str">
            <v>Label Supporting Calculations</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R15">
            <v>0</v>
          </cell>
          <cell r="S15">
            <v>0</v>
          </cell>
          <cell r="T15" t="str">
            <v>Color</v>
          </cell>
          <cell r="U15">
            <v>0</v>
          </cell>
          <cell r="V15">
            <v>0</v>
          </cell>
          <cell r="W15" t="str">
            <v>Bar</v>
          </cell>
          <cell r="X15">
            <v>0</v>
          </cell>
          <cell r="Y15">
            <v>0</v>
          </cell>
          <cell r="Z15">
            <v>0</v>
          </cell>
          <cell r="AB15" t="str">
            <v>Top Text</v>
          </cell>
          <cell r="AC15">
            <v>0</v>
          </cell>
          <cell r="AD15">
            <v>0</v>
          </cell>
          <cell r="AE15" t="str">
            <v>Middle Text</v>
          </cell>
          <cell r="AF15">
            <v>0</v>
          </cell>
          <cell r="AG15">
            <v>0</v>
          </cell>
          <cell r="AH15">
            <v>0</v>
          </cell>
          <cell r="AI15">
            <v>0</v>
          </cell>
          <cell r="AJ15" t="str">
            <v>Bottom Text</v>
          </cell>
          <cell r="AK15">
            <v>0</v>
          </cell>
          <cell r="AL15">
            <v>0</v>
          </cell>
          <cell r="AM15">
            <v>0</v>
          </cell>
          <cell r="AN15">
            <v>0</v>
          </cell>
          <cell r="AO15">
            <v>0</v>
          </cell>
          <cell r="AU15" t="str">
            <v>Left</v>
          </cell>
          <cell r="AV15" t="str">
            <v>Delta 1 #1</v>
          </cell>
          <cell r="AW15" t="str">
            <v>Delta 1 #2</v>
          </cell>
          <cell r="AX15" t="str">
            <v>Delta 1 #3</v>
          </cell>
          <cell r="AY15" t="str">
            <v>Delta 1 #4</v>
          </cell>
          <cell r="AZ15" t="str">
            <v>Delta 1 #5</v>
          </cell>
          <cell r="BA15" t="str">
            <v>Delta 1 #6</v>
          </cell>
          <cell r="BB15" t="str">
            <v>Delta 2 #1</v>
          </cell>
          <cell r="BC15" t="str">
            <v>Delta 2 #2</v>
          </cell>
          <cell r="BD15" t="str">
            <v>Delta 2 #3</v>
          </cell>
          <cell r="BE15" t="str">
            <v>Delta 2 #4</v>
          </cell>
          <cell r="BF15" t="str">
            <v>Delta 2 #5</v>
          </cell>
          <cell r="BG15" t="str">
            <v>Delta 2 #6</v>
          </cell>
          <cell r="BH15" t="str">
            <v>Right</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R16">
            <v>0</v>
          </cell>
          <cell r="S16" t="str">
            <v>#</v>
          </cell>
          <cell r="T16" t="str">
            <v>Grouping</v>
          </cell>
          <cell r="U16" t="str">
            <v>Scenario</v>
          </cell>
          <cell r="V16" t="str">
            <v>Active?</v>
          </cell>
          <cell r="W16" t="str">
            <v>Left</v>
          </cell>
          <cell r="X16" t="str">
            <v>Delta 1</v>
          </cell>
          <cell r="Y16" t="str">
            <v>Delta 2</v>
          </cell>
          <cell r="Z16" t="str">
            <v>Right</v>
          </cell>
          <cell r="AA16" t="str">
            <v>Metric</v>
          </cell>
          <cell r="AB16" t="str">
            <v>Label</v>
          </cell>
          <cell r="AC16" t="str">
            <v>[]</v>
          </cell>
          <cell r="AD16" t="str">
            <v>[]</v>
          </cell>
          <cell r="AE16" t="str">
            <v>Label</v>
          </cell>
          <cell r="AF16" t="str">
            <v>Left</v>
          </cell>
          <cell r="AG16" t="str">
            <v>Format</v>
          </cell>
          <cell r="AH16" t="str">
            <v>Right</v>
          </cell>
          <cell r="AI16" t="str">
            <v>Format</v>
          </cell>
          <cell r="AJ16" t="str">
            <v>Label</v>
          </cell>
          <cell r="AK16" t="str">
            <v>Left</v>
          </cell>
          <cell r="AL16" t="str">
            <v>Format</v>
          </cell>
          <cell r="AM16" t="str">
            <v>Right</v>
          </cell>
          <cell r="AN16" t="str">
            <v>Format</v>
          </cell>
          <cell r="AO16" t="str">
            <v>Combined</v>
          </cell>
          <cell r="AP16">
            <v>0</v>
          </cell>
          <cell r="AQ16">
            <v>0</v>
          </cell>
          <cell r="AR16">
            <v>0</v>
          </cell>
          <cell r="AU16" t="str">
            <v>Left</v>
          </cell>
          <cell r="AV16" t="str">
            <v>Delta 1</v>
          </cell>
          <cell r="AW16">
            <v>0</v>
          </cell>
          <cell r="AX16">
            <v>0</v>
          </cell>
          <cell r="AY16">
            <v>0</v>
          </cell>
          <cell r="AZ16">
            <v>0</v>
          </cell>
          <cell r="BA16">
            <v>0</v>
          </cell>
          <cell r="BB16" t="str">
            <v>Delta 2</v>
          </cell>
          <cell r="BC16">
            <v>0</v>
          </cell>
          <cell r="BD16">
            <v>0</v>
          </cell>
          <cell r="BE16">
            <v>0</v>
          </cell>
          <cell r="BF16">
            <v>0</v>
          </cell>
          <cell r="BG16">
            <v>0</v>
          </cell>
          <cell r="BH16" t="str">
            <v>Right</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U17">
            <v>0</v>
          </cell>
          <cell r="AV17">
            <v>1</v>
          </cell>
          <cell r="AW17">
            <v>2</v>
          </cell>
          <cell r="AX17">
            <v>3</v>
          </cell>
          <cell r="AY17">
            <v>4</v>
          </cell>
          <cell r="AZ17">
            <v>5</v>
          </cell>
          <cell r="BA17">
            <v>6</v>
          </cell>
          <cell r="BB17">
            <v>1</v>
          </cell>
          <cell r="BC17">
            <v>2</v>
          </cell>
          <cell r="BD17">
            <v>3</v>
          </cell>
          <cell r="BE17">
            <v>4</v>
          </cell>
          <cell r="BF17">
            <v>5</v>
          </cell>
          <cell r="BG17">
            <v>6</v>
          </cell>
          <cell r="BH17">
            <v>0</v>
          </cell>
          <cell r="BI17">
            <v>0</v>
          </cell>
        </row>
        <row r="18">
          <cell r="B18">
            <v>0</v>
          </cell>
          <cell r="C18">
            <v>0</v>
          </cell>
          <cell r="D18">
            <v>0</v>
          </cell>
          <cell r="E18">
            <v>0</v>
          </cell>
          <cell r="F18">
            <v>0</v>
          </cell>
          <cell r="G18" t="str">
            <v>Metric</v>
          </cell>
          <cell r="H18">
            <v>0</v>
          </cell>
          <cell r="I18">
            <v>0</v>
          </cell>
          <cell r="J18">
            <v>0</v>
          </cell>
          <cell r="K18">
            <v>0</v>
          </cell>
          <cell r="L18">
            <v>0</v>
          </cell>
          <cell r="M18">
            <v>0</v>
          </cell>
          <cell r="N18">
            <v>0</v>
          </cell>
          <cell r="O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O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row>
        <row r="20">
          <cell r="A20">
            <v>0</v>
          </cell>
          <cell r="B20">
            <v>0</v>
          </cell>
          <cell r="C20">
            <v>0</v>
          </cell>
          <cell r="D20">
            <v>0</v>
          </cell>
          <cell r="E20" t="str">
            <v>Historical Prices  
As of 10/03/18</v>
          </cell>
          <cell r="F20">
            <v>0</v>
          </cell>
          <cell r="G20" t="str">
            <v>[]</v>
          </cell>
          <cell r="H20">
            <v>0</v>
          </cell>
          <cell r="I20">
            <v>0</v>
          </cell>
          <cell r="J20">
            <v>0</v>
          </cell>
          <cell r="K20">
            <v>0</v>
          </cell>
          <cell r="L20">
            <v>0</v>
          </cell>
          <cell r="M20">
            <v>0</v>
          </cell>
          <cell r="N20">
            <v>0</v>
          </cell>
          <cell r="O20">
            <v>0</v>
          </cell>
          <cell r="R20">
            <v>0</v>
          </cell>
          <cell r="S20">
            <v>1</v>
          </cell>
          <cell r="T20">
            <v>1</v>
          </cell>
          <cell r="U20">
            <v>0</v>
          </cell>
          <cell r="V20">
            <v>0</v>
          </cell>
          <cell r="W20">
            <v>16.8</v>
          </cell>
          <cell r="X20">
            <v>19.249999999999996</v>
          </cell>
          <cell r="Y20" t="e">
            <v>#N/A</v>
          </cell>
          <cell r="Z20">
            <v>36.049999999999997</v>
          </cell>
          <cell r="AA20" t="str">
            <v>[]</v>
          </cell>
          <cell r="AB20" t="str">
            <v>Historical Prices</v>
          </cell>
          <cell r="AC20">
            <v>0</v>
          </cell>
          <cell r="AD20">
            <v>0</v>
          </cell>
          <cell r="AE20" t="str">
            <v>As of</v>
          </cell>
          <cell r="AF20">
            <v>43376</v>
          </cell>
          <cell r="AG20" t="str">
            <v>mm/dd/yy;mm/dd/yy;mm/dd/yy;@</v>
          </cell>
          <cell r="AH20">
            <v>0</v>
          </cell>
          <cell r="AI20">
            <v>0</v>
          </cell>
          <cell r="AJ20">
            <v>0</v>
          </cell>
          <cell r="AK20">
            <v>0</v>
          </cell>
          <cell r="AL20">
            <v>0</v>
          </cell>
          <cell r="AM20">
            <v>0</v>
          </cell>
          <cell r="AN20">
            <v>0</v>
          </cell>
          <cell r="AO20" t="str">
            <v>Historical Prices  
As of 10/03/18</v>
          </cell>
          <cell r="AP20">
            <v>0</v>
          </cell>
          <cell r="AQ20">
            <v>0</v>
          </cell>
          <cell r="AR20">
            <v>0</v>
          </cell>
          <cell r="AS20">
            <v>0</v>
          </cell>
          <cell r="AT20">
            <v>0</v>
          </cell>
          <cell r="AU20">
            <v>16.8</v>
          </cell>
          <cell r="AV20">
            <v>19.249999999999996</v>
          </cell>
          <cell r="AW20" t="e">
            <v>#N/A</v>
          </cell>
          <cell r="AX20" t="e">
            <v>#N/A</v>
          </cell>
          <cell r="AY20" t="e">
            <v>#N/A</v>
          </cell>
          <cell r="AZ20" t="e">
            <v>#N/A</v>
          </cell>
          <cell r="BA20" t="e">
            <v>#N/A</v>
          </cell>
          <cell r="BB20" t="e">
            <v>#N/A</v>
          </cell>
          <cell r="BC20" t="e">
            <v>#N/A</v>
          </cell>
          <cell r="BD20" t="e">
            <v>#N/A</v>
          </cell>
          <cell r="BE20" t="e">
            <v>#N/A</v>
          </cell>
          <cell r="BF20" t="e">
            <v>#N/A</v>
          </cell>
          <cell r="BG20" t="e">
            <v>#N/A</v>
          </cell>
          <cell r="BH20">
            <v>36.049999999999997</v>
          </cell>
          <cell r="BI20">
            <v>0</v>
          </cell>
          <cell r="BJ20">
            <v>0</v>
          </cell>
        </row>
        <row r="21">
          <cell r="A21">
            <v>0</v>
          </cell>
          <cell r="B21">
            <v>0</v>
          </cell>
          <cell r="C21">
            <v>0</v>
          </cell>
          <cell r="D21">
            <v>0</v>
          </cell>
          <cell r="E21" t="str">
            <v>Broker Targets  
As of 10/03/18</v>
          </cell>
          <cell r="F21">
            <v>0</v>
          </cell>
          <cell r="G21" t="str">
            <v>[]</v>
          </cell>
          <cell r="H21">
            <v>0</v>
          </cell>
          <cell r="I21">
            <v>0</v>
          </cell>
          <cell r="J21">
            <v>0</v>
          </cell>
          <cell r="K21">
            <v>0</v>
          </cell>
          <cell r="L21">
            <v>0</v>
          </cell>
          <cell r="M21">
            <v>0</v>
          </cell>
          <cell r="N21">
            <v>0</v>
          </cell>
          <cell r="O21">
            <v>0</v>
          </cell>
          <cell r="R21">
            <v>0</v>
          </cell>
          <cell r="S21">
            <v>2</v>
          </cell>
          <cell r="T21">
            <v>1</v>
          </cell>
          <cell r="U21">
            <v>0</v>
          </cell>
          <cell r="V21">
            <v>0</v>
          </cell>
          <cell r="W21">
            <v>32</v>
          </cell>
          <cell r="X21">
            <v>6</v>
          </cell>
          <cell r="Y21" t="e">
            <v>#N/A</v>
          </cell>
          <cell r="Z21">
            <v>38</v>
          </cell>
          <cell r="AA21" t="str">
            <v>[]</v>
          </cell>
          <cell r="AB21" t="str">
            <v>Broker Targets</v>
          </cell>
          <cell r="AC21">
            <v>0</v>
          </cell>
          <cell r="AD21">
            <v>0</v>
          </cell>
          <cell r="AE21" t="str">
            <v>As of</v>
          </cell>
          <cell r="AF21">
            <v>43376</v>
          </cell>
          <cell r="AG21" t="str">
            <v>mm/dd/yy;mm/dd/yy;mm/dd/yy;@</v>
          </cell>
          <cell r="AH21">
            <v>0</v>
          </cell>
          <cell r="AI21">
            <v>0</v>
          </cell>
          <cell r="AJ21">
            <v>0</v>
          </cell>
          <cell r="AK21">
            <v>0</v>
          </cell>
          <cell r="AL21">
            <v>0</v>
          </cell>
          <cell r="AM21">
            <v>0</v>
          </cell>
          <cell r="AN21">
            <v>0</v>
          </cell>
          <cell r="AO21" t="str">
            <v>Broker Targets  
As of 10/03/18</v>
          </cell>
          <cell r="AP21">
            <v>0</v>
          </cell>
          <cell r="AQ21">
            <v>0</v>
          </cell>
          <cell r="AR21">
            <v>0</v>
          </cell>
          <cell r="AS21">
            <v>0</v>
          </cell>
          <cell r="AT21">
            <v>0</v>
          </cell>
          <cell r="AU21">
            <v>32</v>
          </cell>
          <cell r="AV21">
            <v>6</v>
          </cell>
          <cell r="AW21" t="e">
            <v>#N/A</v>
          </cell>
          <cell r="AX21" t="e">
            <v>#N/A</v>
          </cell>
          <cell r="AY21" t="e">
            <v>#N/A</v>
          </cell>
          <cell r="AZ21" t="e">
            <v>#N/A</v>
          </cell>
          <cell r="BA21" t="e">
            <v>#N/A</v>
          </cell>
          <cell r="BB21" t="e">
            <v>#N/A</v>
          </cell>
          <cell r="BC21" t="e">
            <v>#N/A</v>
          </cell>
          <cell r="BD21" t="e">
            <v>#N/A</v>
          </cell>
          <cell r="BE21" t="e">
            <v>#N/A</v>
          </cell>
          <cell r="BF21" t="e">
            <v>#N/A</v>
          </cell>
          <cell r="BG21" t="e">
            <v>#N/A</v>
          </cell>
          <cell r="BH21">
            <v>38</v>
          </cell>
          <cell r="BI21">
            <v>0</v>
          </cell>
          <cell r="BJ21">
            <v>0</v>
          </cell>
        </row>
        <row r="22">
          <cell r="A22">
            <v>0</v>
          </cell>
          <cell r="B22">
            <v>0</v>
          </cell>
          <cell r="C22">
            <v>0</v>
          </cell>
          <cell r="D22">
            <v>0</v>
          </cell>
          <cell r="E22" t="str">
            <v>EV / 2018E Street Revenues  
Multiples of 5.00x-7.00x</v>
          </cell>
          <cell r="F22">
            <v>0</v>
          </cell>
          <cell r="G22" t="str">
            <v>[]</v>
          </cell>
          <cell r="H22">
            <v>0</v>
          </cell>
          <cell r="I22">
            <v>0</v>
          </cell>
          <cell r="J22">
            <v>0</v>
          </cell>
          <cell r="K22">
            <v>0</v>
          </cell>
          <cell r="L22">
            <v>0</v>
          </cell>
          <cell r="M22">
            <v>0</v>
          </cell>
          <cell r="N22">
            <v>0</v>
          </cell>
          <cell r="O22">
            <v>0</v>
          </cell>
          <cell r="R22">
            <v>0</v>
          </cell>
          <cell r="S22">
            <v>3</v>
          </cell>
          <cell r="T22">
            <v>2</v>
          </cell>
          <cell r="U22">
            <v>0</v>
          </cell>
          <cell r="V22">
            <v>0</v>
          </cell>
          <cell r="W22">
            <v>28.582544338165643</v>
          </cell>
          <cell r="X22">
            <v>13.342512520473353</v>
          </cell>
          <cell r="Y22" t="e">
            <v>#N/A</v>
          </cell>
          <cell r="Z22">
            <v>41.925056858638996</v>
          </cell>
          <cell r="AA22" t="str">
            <v>[]</v>
          </cell>
          <cell r="AB22" t="str">
            <v>EV / 2018E Street Revenues</v>
          </cell>
          <cell r="AC22">
            <v>0</v>
          </cell>
          <cell r="AD22">
            <v>0</v>
          </cell>
          <cell r="AE22" t="str">
            <v>Multiples of</v>
          </cell>
          <cell r="AF22">
            <v>5</v>
          </cell>
          <cell r="AG22" t="str">
            <v>#,##0.00x;(#,##0.00x);"-x";@</v>
          </cell>
          <cell r="AH22">
            <v>7</v>
          </cell>
          <cell r="AI22" t="str">
            <v>#,##0.00x;(#,##0.00x);"-x";@</v>
          </cell>
          <cell r="AJ22">
            <v>0</v>
          </cell>
          <cell r="AK22">
            <v>0</v>
          </cell>
          <cell r="AL22">
            <v>0</v>
          </cell>
          <cell r="AM22">
            <v>0</v>
          </cell>
          <cell r="AN22">
            <v>0</v>
          </cell>
          <cell r="AO22" t="str">
            <v>EV / 2018E Street Revenues  
Multiples of 5.00x-7.00x</v>
          </cell>
          <cell r="AP22">
            <v>0</v>
          </cell>
          <cell r="AQ22">
            <v>0</v>
          </cell>
          <cell r="AR22">
            <v>0</v>
          </cell>
          <cell r="AS22">
            <v>0</v>
          </cell>
          <cell r="AT22">
            <v>0</v>
          </cell>
          <cell r="AU22">
            <v>28.582544338165643</v>
          </cell>
          <cell r="AV22" t="e">
            <v>#N/A</v>
          </cell>
          <cell r="AW22">
            <v>13.342512520473353</v>
          </cell>
          <cell r="AX22" t="e">
            <v>#N/A</v>
          </cell>
          <cell r="AY22" t="e">
            <v>#N/A</v>
          </cell>
          <cell r="AZ22" t="e">
            <v>#N/A</v>
          </cell>
          <cell r="BA22" t="e">
            <v>#N/A</v>
          </cell>
          <cell r="BB22" t="e">
            <v>#N/A</v>
          </cell>
          <cell r="BC22" t="e">
            <v>#N/A</v>
          </cell>
          <cell r="BD22" t="e">
            <v>#N/A</v>
          </cell>
          <cell r="BE22" t="e">
            <v>#N/A</v>
          </cell>
          <cell r="BF22" t="e">
            <v>#N/A</v>
          </cell>
          <cell r="BG22" t="e">
            <v>#N/A</v>
          </cell>
          <cell r="BH22">
            <v>41.925056858638996</v>
          </cell>
          <cell r="BI22">
            <v>0</v>
          </cell>
          <cell r="BJ22">
            <v>0</v>
          </cell>
        </row>
        <row r="23">
          <cell r="A23">
            <v>0</v>
          </cell>
          <cell r="B23">
            <v>0</v>
          </cell>
          <cell r="C23">
            <v>0</v>
          </cell>
          <cell r="D23">
            <v>0</v>
          </cell>
          <cell r="E23" t="str">
            <v>EV / 2018E Mgmt. Revenues  
Multiples of 5.00x-7.00x</v>
          </cell>
          <cell r="F23">
            <v>0</v>
          </cell>
          <cell r="G23" t="str">
            <v>[]</v>
          </cell>
          <cell r="H23">
            <v>0</v>
          </cell>
          <cell r="I23">
            <v>0</v>
          </cell>
          <cell r="J23">
            <v>0</v>
          </cell>
          <cell r="K23">
            <v>0</v>
          </cell>
          <cell r="L23">
            <v>0</v>
          </cell>
          <cell r="M23">
            <v>0</v>
          </cell>
          <cell r="N23">
            <v>0</v>
          </cell>
          <cell r="O23">
            <v>0</v>
          </cell>
          <cell r="R23">
            <v>0</v>
          </cell>
          <cell r="S23">
            <v>4</v>
          </cell>
          <cell r="T23">
            <v>5</v>
          </cell>
          <cell r="U23">
            <v>0</v>
          </cell>
          <cell r="V23">
            <v>0</v>
          </cell>
          <cell r="W23">
            <v>29.007991399502973</v>
          </cell>
          <cell r="X23">
            <v>13.512691345008289</v>
          </cell>
          <cell r="Y23" t="e">
            <v>#N/A</v>
          </cell>
          <cell r="Z23">
            <v>42.520682744511262</v>
          </cell>
          <cell r="AA23" t="str">
            <v>[]</v>
          </cell>
          <cell r="AB23" t="str">
            <v>EV / 2018E Mgmt. Revenues</v>
          </cell>
          <cell r="AC23">
            <v>0</v>
          </cell>
          <cell r="AD23">
            <v>0</v>
          </cell>
          <cell r="AE23" t="str">
            <v>Multiples of</v>
          </cell>
          <cell r="AF23">
            <v>5</v>
          </cell>
          <cell r="AG23" t="str">
            <v>#,##0.00x;(#,##0.00x);"-x";@</v>
          </cell>
          <cell r="AH23">
            <v>7</v>
          </cell>
          <cell r="AI23" t="str">
            <v>#,##0.00x;(#,##0.00x);"-x";@</v>
          </cell>
          <cell r="AJ23">
            <v>0</v>
          </cell>
          <cell r="AK23">
            <v>0</v>
          </cell>
          <cell r="AL23">
            <v>0</v>
          </cell>
          <cell r="AM23">
            <v>0</v>
          </cell>
          <cell r="AN23">
            <v>0</v>
          </cell>
          <cell r="AO23" t="str">
            <v>EV / 2018E Mgmt. Revenues  
Multiples of 5.00x-7.00x</v>
          </cell>
          <cell r="AP23">
            <v>0</v>
          </cell>
          <cell r="AQ23">
            <v>0</v>
          </cell>
          <cell r="AR23">
            <v>0</v>
          </cell>
          <cell r="AS23">
            <v>0</v>
          </cell>
          <cell r="AT23">
            <v>0</v>
          </cell>
          <cell r="AU23">
            <v>29.007991399502973</v>
          </cell>
          <cell r="AV23" t="e">
            <v>#N/A</v>
          </cell>
          <cell r="AW23" t="e">
            <v>#N/A</v>
          </cell>
          <cell r="AX23" t="e">
            <v>#N/A</v>
          </cell>
          <cell r="AY23" t="e">
            <v>#N/A</v>
          </cell>
          <cell r="AZ23">
            <v>13.512691345008289</v>
          </cell>
          <cell r="BA23" t="e">
            <v>#N/A</v>
          </cell>
          <cell r="BB23" t="e">
            <v>#N/A</v>
          </cell>
          <cell r="BC23" t="e">
            <v>#N/A</v>
          </cell>
          <cell r="BD23" t="e">
            <v>#N/A</v>
          </cell>
          <cell r="BE23" t="e">
            <v>#N/A</v>
          </cell>
          <cell r="BF23" t="e">
            <v>#N/A</v>
          </cell>
          <cell r="BG23" t="e">
            <v>#N/A</v>
          </cell>
          <cell r="BH23">
            <v>42.520682744511262</v>
          </cell>
          <cell r="BI23">
            <v>0</v>
          </cell>
          <cell r="BJ23">
            <v>0</v>
          </cell>
        </row>
        <row r="24">
          <cell r="A24">
            <v>0</v>
          </cell>
          <cell r="B24">
            <v>0</v>
          </cell>
          <cell r="C24">
            <v>0</v>
          </cell>
          <cell r="D24">
            <v>0</v>
          </cell>
          <cell r="E24" t="str">
            <v>EV / 2019E Street Revenues  
Multiples of 4.50x-6.00x</v>
          </cell>
          <cell r="F24">
            <v>0</v>
          </cell>
          <cell r="G24" t="str">
            <v>[]</v>
          </cell>
          <cell r="H24">
            <v>0</v>
          </cell>
          <cell r="I24">
            <v>0</v>
          </cell>
          <cell r="J24">
            <v>0</v>
          </cell>
          <cell r="K24">
            <v>0</v>
          </cell>
          <cell r="L24">
            <v>0</v>
          </cell>
          <cell r="M24">
            <v>0</v>
          </cell>
          <cell r="N24">
            <v>0</v>
          </cell>
          <cell r="O24">
            <v>0</v>
          </cell>
          <cell r="R24">
            <v>0</v>
          </cell>
          <cell r="S24">
            <v>5</v>
          </cell>
          <cell r="T24">
            <v>2</v>
          </cell>
          <cell r="U24">
            <v>0</v>
          </cell>
          <cell r="V24">
            <v>0</v>
          </cell>
          <cell r="W24">
            <v>27.858411885153622</v>
          </cell>
          <cell r="X24">
            <v>10.877382949390451</v>
          </cell>
          <cell r="Y24" t="e">
            <v>#N/A</v>
          </cell>
          <cell r="Z24">
            <v>38.735794834544073</v>
          </cell>
          <cell r="AA24" t="str">
            <v>[]</v>
          </cell>
          <cell r="AB24" t="str">
            <v>EV / 2019E Street Revenues</v>
          </cell>
          <cell r="AC24">
            <v>0</v>
          </cell>
          <cell r="AD24">
            <v>0</v>
          </cell>
          <cell r="AE24" t="str">
            <v>Multiples of</v>
          </cell>
          <cell r="AF24">
            <v>4.5</v>
          </cell>
          <cell r="AG24" t="str">
            <v>#,##0.00x;(#,##0.00x);"-x";@</v>
          </cell>
          <cell r="AH24">
            <v>6</v>
          </cell>
          <cell r="AI24" t="str">
            <v>#,##0.00x;(#,##0.00x);"-x";@</v>
          </cell>
          <cell r="AJ24">
            <v>0</v>
          </cell>
          <cell r="AK24">
            <v>0</v>
          </cell>
          <cell r="AL24">
            <v>0</v>
          </cell>
          <cell r="AM24">
            <v>0</v>
          </cell>
          <cell r="AN24">
            <v>0</v>
          </cell>
          <cell r="AO24" t="str">
            <v>EV / 2019E Street Revenues  
Multiples of 4.50x-6.00x</v>
          </cell>
          <cell r="AP24">
            <v>0</v>
          </cell>
          <cell r="AQ24">
            <v>0</v>
          </cell>
          <cell r="AR24">
            <v>0</v>
          </cell>
          <cell r="AS24">
            <v>0</v>
          </cell>
          <cell r="AT24">
            <v>0</v>
          </cell>
          <cell r="AU24">
            <v>27.858411885153622</v>
          </cell>
          <cell r="AV24" t="e">
            <v>#N/A</v>
          </cell>
          <cell r="AW24">
            <v>10.877382949390451</v>
          </cell>
          <cell r="AX24" t="e">
            <v>#N/A</v>
          </cell>
          <cell r="AY24" t="e">
            <v>#N/A</v>
          </cell>
          <cell r="AZ24" t="e">
            <v>#N/A</v>
          </cell>
          <cell r="BA24" t="e">
            <v>#N/A</v>
          </cell>
          <cell r="BB24" t="e">
            <v>#N/A</v>
          </cell>
          <cell r="BC24" t="e">
            <v>#N/A</v>
          </cell>
          <cell r="BD24" t="e">
            <v>#N/A</v>
          </cell>
          <cell r="BE24" t="e">
            <v>#N/A</v>
          </cell>
          <cell r="BF24" t="e">
            <v>#N/A</v>
          </cell>
          <cell r="BG24" t="e">
            <v>#N/A</v>
          </cell>
          <cell r="BH24">
            <v>38.735794834544073</v>
          </cell>
          <cell r="BI24">
            <v>0</v>
          </cell>
          <cell r="BJ24">
            <v>0</v>
          </cell>
        </row>
        <row r="25">
          <cell r="A25">
            <v>0</v>
          </cell>
          <cell r="B25">
            <v>0</v>
          </cell>
          <cell r="C25">
            <v>0</v>
          </cell>
          <cell r="D25">
            <v>0</v>
          </cell>
          <cell r="E25" t="str">
            <v>EV / 2019E Mgmt. Revenues  
Multiples of 4.50x-6.00x</v>
          </cell>
          <cell r="F25">
            <v>0</v>
          </cell>
          <cell r="G25" t="str">
            <v>[]</v>
          </cell>
          <cell r="H25">
            <v>0</v>
          </cell>
          <cell r="I25">
            <v>0</v>
          </cell>
          <cell r="J25">
            <v>0</v>
          </cell>
          <cell r="K25">
            <v>0</v>
          </cell>
          <cell r="L25">
            <v>0</v>
          </cell>
          <cell r="M25">
            <v>0</v>
          </cell>
          <cell r="N25">
            <v>0</v>
          </cell>
          <cell r="O25">
            <v>0</v>
          </cell>
          <cell r="R25">
            <v>0</v>
          </cell>
          <cell r="S25">
            <v>6</v>
          </cell>
          <cell r="T25">
            <v>5</v>
          </cell>
          <cell r="U25">
            <v>0</v>
          </cell>
          <cell r="V25">
            <v>0</v>
          </cell>
          <cell r="W25">
            <v>28.349458024701953</v>
          </cell>
          <cell r="X25">
            <v>11.041064995906559</v>
          </cell>
          <cell r="Y25" t="e">
            <v>#N/A</v>
          </cell>
          <cell r="Z25">
            <v>39.390523020608512</v>
          </cell>
          <cell r="AA25" t="str">
            <v>[]</v>
          </cell>
          <cell r="AB25" t="str">
            <v>EV / 2019E Mgmt. Revenues</v>
          </cell>
          <cell r="AC25">
            <v>0</v>
          </cell>
          <cell r="AD25">
            <v>0</v>
          </cell>
          <cell r="AE25" t="str">
            <v>Multiples of</v>
          </cell>
          <cell r="AF25">
            <v>4.5</v>
          </cell>
          <cell r="AG25" t="str">
            <v>#,##0.00x;(#,##0.00x);"-x";@</v>
          </cell>
          <cell r="AH25">
            <v>6</v>
          </cell>
          <cell r="AI25" t="str">
            <v>#,##0.00x;(#,##0.00x);"-x";@</v>
          </cell>
          <cell r="AJ25">
            <v>0</v>
          </cell>
          <cell r="AK25">
            <v>0</v>
          </cell>
          <cell r="AL25">
            <v>0</v>
          </cell>
          <cell r="AM25">
            <v>0</v>
          </cell>
          <cell r="AN25">
            <v>0</v>
          </cell>
          <cell r="AO25" t="str">
            <v>EV / 2019E Mgmt. Revenues  
Multiples of 4.50x-6.00x</v>
          </cell>
          <cell r="AP25">
            <v>0</v>
          </cell>
          <cell r="AQ25">
            <v>0</v>
          </cell>
          <cell r="AR25">
            <v>0</v>
          </cell>
          <cell r="AS25">
            <v>0</v>
          </cell>
          <cell r="AT25">
            <v>0</v>
          </cell>
          <cell r="AU25">
            <v>28.349458024701953</v>
          </cell>
          <cell r="AV25" t="e">
            <v>#N/A</v>
          </cell>
          <cell r="AW25" t="e">
            <v>#N/A</v>
          </cell>
          <cell r="AX25" t="e">
            <v>#N/A</v>
          </cell>
          <cell r="AY25" t="e">
            <v>#N/A</v>
          </cell>
          <cell r="AZ25">
            <v>11.041064995906559</v>
          </cell>
          <cell r="BA25" t="e">
            <v>#N/A</v>
          </cell>
          <cell r="BB25" t="e">
            <v>#N/A</v>
          </cell>
          <cell r="BC25" t="e">
            <v>#N/A</v>
          </cell>
          <cell r="BD25" t="e">
            <v>#N/A</v>
          </cell>
          <cell r="BE25" t="e">
            <v>#N/A</v>
          </cell>
          <cell r="BF25" t="e">
            <v>#N/A</v>
          </cell>
          <cell r="BG25" t="e">
            <v>#N/A</v>
          </cell>
          <cell r="BH25">
            <v>39.390523020608512</v>
          </cell>
          <cell r="BI25">
            <v>0</v>
          </cell>
          <cell r="BJ25">
            <v>0</v>
          </cell>
        </row>
        <row r="26">
          <cell r="A26">
            <v>0</v>
          </cell>
          <cell r="B26">
            <v>0</v>
          </cell>
          <cell r="C26">
            <v>0</v>
          </cell>
          <cell r="D26">
            <v>0</v>
          </cell>
          <cell r="E26" t="str">
            <v>EV / LTM Revenues  
Multiples of 5.50x-8.00x</v>
          </cell>
          <cell r="F26">
            <v>0</v>
          </cell>
          <cell r="G26" t="str">
            <v>[]</v>
          </cell>
          <cell r="H26">
            <v>0</v>
          </cell>
          <cell r="I26">
            <v>0</v>
          </cell>
          <cell r="J26">
            <v>0</v>
          </cell>
          <cell r="K26">
            <v>0</v>
          </cell>
          <cell r="L26">
            <v>0</v>
          </cell>
          <cell r="M26">
            <v>0</v>
          </cell>
          <cell r="N26">
            <v>0</v>
          </cell>
          <cell r="O26">
            <v>0</v>
          </cell>
          <cell r="R26">
            <v>0</v>
          </cell>
          <cell r="S26">
            <v>7</v>
          </cell>
          <cell r="T26">
            <v>3</v>
          </cell>
          <cell r="U26">
            <v>0</v>
          </cell>
          <cell r="V26">
            <v>0</v>
          </cell>
          <cell r="W26">
            <v>30.240472789209115</v>
          </cell>
          <cell r="X26">
            <v>15.915549887375853</v>
          </cell>
          <cell r="Y26" t="e">
            <v>#N/A</v>
          </cell>
          <cell r="Z26">
            <v>46.156022676584968</v>
          </cell>
          <cell r="AA26" t="str">
            <v>[]</v>
          </cell>
          <cell r="AB26" t="str">
            <v>EV / LTM Revenues</v>
          </cell>
          <cell r="AC26">
            <v>0</v>
          </cell>
          <cell r="AD26">
            <v>0</v>
          </cell>
          <cell r="AE26" t="str">
            <v>Multiples of</v>
          </cell>
          <cell r="AF26">
            <v>5.5</v>
          </cell>
          <cell r="AG26" t="str">
            <v>#,##0.00x;(#,##0.00x);"-x";@</v>
          </cell>
          <cell r="AH26">
            <v>8</v>
          </cell>
          <cell r="AI26" t="str">
            <v>#,##0.00x;(#,##0.00x);"-x";@</v>
          </cell>
          <cell r="AJ26">
            <v>0</v>
          </cell>
          <cell r="AK26">
            <v>0</v>
          </cell>
          <cell r="AL26">
            <v>0</v>
          </cell>
          <cell r="AM26">
            <v>0</v>
          </cell>
          <cell r="AN26">
            <v>0</v>
          </cell>
          <cell r="AO26" t="str">
            <v>EV / LTM Revenues  
Multiples of 5.50x-8.00x</v>
          </cell>
          <cell r="AP26">
            <v>0</v>
          </cell>
          <cell r="AQ26">
            <v>0</v>
          </cell>
          <cell r="AR26">
            <v>0</v>
          </cell>
          <cell r="AS26">
            <v>0</v>
          </cell>
          <cell r="AT26">
            <v>0</v>
          </cell>
          <cell r="AU26">
            <v>30.240472789209115</v>
          </cell>
          <cell r="AV26" t="e">
            <v>#N/A</v>
          </cell>
          <cell r="AW26" t="e">
            <v>#N/A</v>
          </cell>
          <cell r="AX26">
            <v>15.915549887375853</v>
          </cell>
          <cell r="AY26" t="e">
            <v>#N/A</v>
          </cell>
          <cell r="AZ26" t="e">
            <v>#N/A</v>
          </cell>
          <cell r="BA26" t="e">
            <v>#N/A</v>
          </cell>
          <cell r="BB26" t="e">
            <v>#N/A</v>
          </cell>
          <cell r="BC26" t="e">
            <v>#N/A</v>
          </cell>
          <cell r="BD26" t="e">
            <v>#N/A</v>
          </cell>
          <cell r="BE26" t="e">
            <v>#N/A</v>
          </cell>
          <cell r="BF26" t="e">
            <v>#N/A</v>
          </cell>
          <cell r="BG26" t="e">
            <v>#N/A</v>
          </cell>
          <cell r="BH26">
            <v>46.156022676584968</v>
          </cell>
          <cell r="BI26">
            <v>0</v>
          </cell>
          <cell r="BJ26">
            <v>0</v>
          </cell>
        </row>
        <row r="27">
          <cell r="A27">
            <v>0</v>
          </cell>
          <cell r="B27">
            <v>0</v>
          </cell>
          <cell r="C27">
            <v>0</v>
          </cell>
          <cell r="D27">
            <v>0</v>
          </cell>
          <cell r="E27" t="str">
            <v>EV / NTM Street Revenues  
Multiples of 4.50x-6.50x</v>
          </cell>
          <cell r="F27">
            <v>0</v>
          </cell>
          <cell r="G27" t="str">
            <v>[]</v>
          </cell>
          <cell r="H27">
            <v>0</v>
          </cell>
          <cell r="I27">
            <v>0</v>
          </cell>
          <cell r="J27">
            <v>0</v>
          </cell>
          <cell r="K27">
            <v>0</v>
          </cell>
          <cell r="L27">
            <v>0</v>
          </cell>
          <cell r="M27">
            <v>0</v>
          </cell>
          <cell r="N27">
            <v>0</v>
          </cell>
          <cell r="O27">
            <v>0</v>
          </cell>
          <cell r="R27">
            <v>0</v>
          </cell>
          <cell r="S27">
            <v>8</v>
          </cell>
          <cell r="T27">
            <v>3</v>
          </cell>
          <cell r="U27">
            <v>0</v>
          </cell>
          <cell r="V27">
            <v>0</v>
          </cell>
          <cell r="W27">
            <v>27.220046275194299</v>
          </cell>
          <cell r="X27">
            <v>14.219459216983132</v>
          </cell>
          <cell r="Y27" t="e">
            <v>#N/A</v>
          </cell>
          <cell r="Z27">
            <v>41.439505492177432</v>
          </cell>
          <cell r="AA27" t="str">
            <v>[]</v>
          </cell>
          <cell r="AB27" t="str">
            <v>EV / NTM Street Revenues</v>
          </cell>
          <cell r="AC27">
            <v>0</v>
          </cell>
          <cell r="AD27">
            <v>0</v>
          </cell>
          <cell r="AE27" t="str">
            <v>Multiples of</v>
          </cell>
          <cell r="AF27">
            <v>4.5</v>
          </cell>
          <cell r="AG27" t="str">
            <v>#,##0.00x;(#,##0.00x);"-x";@</v>
          </cell>
          <cell r="AH27">
            <v>6.5</v>
          </cell>
          <cell r="AI27" t="str">
            <v>#,##0.00x;(#,##0.00x);"-x";@</v>
          </cell>
          <cell r="AJ27">
            <v>0</v>
          </cell>
          <cell r="AK27">
            <v>0</v>
          </cell>
          <cell r="AL27">
            <v>0</v>
          </cell>
          <cell r="AM27">
            <v>0</v>
          </cell>
          <cell r="AN27">
            <v>0</v>
          </cell>
          <cell r="AO27" t="str">
            <v>EV / NTM Street Revenues  
Multiples of 4.50x-6.50x</v>
          </cell>
          <cell r="AP27">
            <v>0</v>
          </cell>
          <cell r="AQ27">
            <v>0</v>
          </cell>
          <cell r="AR27">
            <v>0</v>
          </cell>
          <cell r="AS27">
            <v>0</v>
          </cell>
          <cell r="AT27">
            <v>0</v>
          </cell>
          <cell r="AU27">
            <v>27.220046275194299</v>
          </cell>
          <cell r="AV27" t="e">
            <v>#N/A</v>
          </cell>
          <cell r="AW27" t="e">
            <v>#N/A</v>
          </cell>
          <cell r="AX27">
            <v>14.219459216983132</v>
          </cell>
          <cell r="AY27" t="e">
            <v>#N/A</v>
          </cell>
          <cell r="AZ27" t="e">
            <v>#N/A</v>
          </cell>
          <cell r="BA27" t="e">
            <v>#N/A</v>
          </cell>
          <cell r="BB27" t="e">
            <v>#N/A</v>
          </cell>
          <cell r="BC27" t="e">
            <v>#N/A</v>
          </cell>
          <cell r="BD27" t="e">
            <v>#N/A</v>
          </cell>
          <cell r="BE27" t="e">
            <v>#N/A</v>
          </cell>
          <cell r="BF27" t="e">
            <v>#N/A</v>
          </cell>
          <cell r="BG27" t="e">
            <v>#N/A</v>
          </cell>
          <cell r="BH27">
            <v>41.439505492177432</v>
          </cell>
          <cell r="BI27">
            <v>0</v>
          </cell>
          <cell r="BJ27">
            <v>0</v>
          </cell>
        </row>
        <row r="28">
          <cell r="A28">
            <v>0</v>
          </cell>
          <cell r="B28">
            <v>0</v>
          </cell>
          <cell r="C28">
            <v>0</v>
          </cell>
          <cell r="D28">
            <v>0</v>
          </cell>
          <cell r="E28" t="str">
            <v>EV / LTM Street EBITDA  
Multiples of 21.0x-26.0x</v>
          </cell>
          <cell r="F28">
            <v>0</v>
          </cell>
          <cell r="G28" t="str">
            <v>[]</v>
          </cell>
          <cell r="H28">
            <v>0</v>
          </cell>
          <cell r="I28">
            <v>0</v>
          </cell>
          <cell r="J28">
            <v>0</v>
          </cell>
          <cell r="K28">
            <v>0</v>
          </cell>
          <cell r="L28">
            <v>0</v>
          </cell>
          <cell r="M28">
            <v>0</v>
          </cell>
          <cell r="N28">
            <v>0</v>
          </cell>
          <cell r="O28">
            <v>0</v>
          </cell>
          <cell r="R28">
            <v>0</v>
          </cell>
          <cell r="S28">
            <v>9</v>
          </cell>
          <cell r="T28">
            <v>3</v>
          </cell>
          <cell r="U28">
            <v>0</v>
          </cell>
          <cell r="V28">
            <v>0</v>
          </cell>
          <cell r="W28">
            <v>-5.5412173742699844</v>
          </cell>
          <cell r="X28">
            <v>0</v>
          </cell>
          <cell r="Y28" t="e">
            <v>#N/A</v>
          </cell>
          <cell r="Z28">
            <v>-5.5412173742699844</v>
          </cell>
          <cell r="AA28" t="str">
            <v>[]</v>
          </cell>
          <cell r="AB28" t="str">
            <v>EV / LTM Street EBITDA</v>
          </cell>
          <cell r="AC28">
            <v>0</v>
          </cell>
          <cell r="AD28">
            <v>0</v>
          </cell>
          <cell r="AE28" t="str">
            <v>Multiples of</v>
          </cell>
          <cell r="AF28">
            <v>21</v>
          </cell>
          <cell r="AG28" t="str">
            <v>#,##0.0x;(#,##0.0x);"-x";@</v>
          </cell>
          <cell r="AH28">
            <v>26</v>
          </cell>
          <cell r="AI28" t="str">
            <v>#,##0.0x;(#,##0.0x);"-x";@</v>
          </cell>
          <cell r="AJ28">
            <v>0</v>
          </cell>
          <cell r="AK28">
            <v>0</v>
          </cell>
          <cell r="AL28">
            <v>0</v>
          </cell>
          <cell r="AM28">
            <v>0</v>
          </cell>
          <cell r="AN28">
            <v>0</v>
          </cell>
          <cell r="AO28" t="str">
            <v>EV / LTM Street EBITDA  
Multiples of 21.0x-26.0x</v>
          </cell>
          <cell r="AP28">
            <v>0</v>
          </cell>
          <cell r="AQ28">
            <v>0</v>
          </cell>
          <cell r="AR28">
            <v>0</v>
          </cell>
          <cell r="AS28">
            <v>0</v>
          </cell>
          <cell r="AT28">
            <v>0</v>
          </cell>
          <cell r="AU28">
            <v>-5.5412173742699844</v>
          </cell>
          <cell r="AV28" t="e">
            <v>#N/A</v>
          </cell>
          <cell r="AW28" t="e">
            <v>#N/A</v>
          </cell>
          <cell r="AX28">
            <v>0</v>
          </cell>
          <cell r="AY28" t="e">
            <v>#N/A</v>
          </cell>
          <cell r="AZ28" t="e">
            <v>#N/A</v>
          </cell>
          <cell r="BA28" t="e">
            <v>#N/A</v>
          </cell>
          <cell r="BB28" t="e">
            <v>#N/A</v>
          </cell>
          <cell r="BC28" t="e">
            <v>#N/A</v>
          </cell>
          <cell r="BD28" t="e">
            <v>#N/A</v>
          </cell>
          <cell r="BE28" t="e">
            <v>#N/A</v>
          </cell>
          <cell r="BF28" t="e">
            <v>#N/A</v>
          </cell>
          <cell r="BG28" t="e">
            <v>#N/A</v>
          </cell>
          <cell r="BH28">
            <v>-5.5412173742699844</v>
          </cell>
          <cell r="BI28">
            <v>0</v>
          </cell>
          <cell r="BJ28">
            <v>0</v>
          </cell>
        </row>
        <row r="29">
          <cell r="A29">
            <v>0</v>
          </cell>
          <cell r="B29">
            <v>0</v>
          </cell>
          <cell r="C29">
            <v>0</v>
          </cell>
          <cell r="D29">
            <v>0</v>
          </cell>
          <cell r="E29" t="str">
            <v>EV / LTM Mgmt. EBITDA  
Multiples of 20.0x-25.0x</v>
          </cell>
          <cell r="F29">
            <v>0</v>
          </cell>
          <cell r="G29" t="str">
            <v>[]</v>
          </cell>
          <cell r="H29">
            <v>0</v>
          </cell>
          <cell r="I29">
            <v>0</v>
          </cell>
          <cell r="J29">
            <v>0</v>
          </cell>
          <cell r="K29">
            <v>0</v>
          </cell>
          <cell r="L29">
            <v>0</v>
          </cell>
          <cell r="M29">
            <v>0</v>
          </cell>
          <cell r="N29">
            <v>0</v>
          </cell>
          <cell r="O29">
            <v>0</v>
          </cell>
          <cell r="R29">
            <v>0</v>
          </cell>
          <cell r="S29">
            <v>10</v>
          </cell>
          <cell r="T29">
            <v>3</v>
          </cell>
          <cell r="U29">
            <v>0</v>
          </cell>
          <cell r="V29">
            <v>0</v>
          </cell>
          <cell r="W29">
            <v>-5.5412173742699844</v>
          </cell>
          <cell r="X29">
            <v>0</v>
          </cell>
          <cell r="Y29" t="e">
            <v>#N/A</v>
          </cell>
          <cell r="Z29">
            <v>-5.5412173742699844</v>
          </cell>
          <cell r="AA29" t="str">
            <v>[]</v>
          </cell>
          <cell r="AB29" t="str">
            <v>EV / LTM Mgmt. EBITDA</v>
          </cell>
          <cell r="AC29">
            <v>0</v>
          </cell>
          <cell r="AD29">
            <v>0</v>
          </cell>
          <cell r="AE29" t="str">
            <v>Multiples of</v>
          </cell>
          <cell r="AF29">
            <v>20</v>
          </cell>
          <cell r="AG29" t="str">
            <v>#,##0.0x;(#,##0.0x);"-x";@</v>
          </cell>
          <cell r="AH29">
            <v>25</v>
          </cell>
          <cell r="AI29" t="str">
            <v>#,##0.0x;(#,##0.0x);"-x";@</v>
          </cell>
          <cell r="AJ29">
            <v>0</v>
          </cell>
          <cell r="AK29">
            <v>0</v>
          </cell>
          <cell r="AL29">
            <v>0</v>
          </cell>
          <cell r="AM29">
            <v>0</v>
          </cell>
          <cell r="AN29">
            <v>0</v>
          </cell>
          <cell r="AO29" t="str">
            <v>EV / LTM Mgmt. EBITDA  
Multiples of 20.0x-25.0x</v>
          </cell>
          <cell r="AP29">
            <v>0</v>
          </cell>
          <cell r="AQ29">
            <v>0</v>
          </cell>
          <cell r="AR29">
            <v>0</v>
          </cell>
          <cell r="AS29">
            <v>0</v>
          </cell>
          <cell r="AT29">
            <v>0</v>
          </cell>
          <cell r="AU29">
            <v>-5.5412173742699844</v>
          </cell>
          <cell r="AV29" t="e">
            <v>#N/A</v>
          </cell>
          <cell r="AW29" t="e">
            <v>#N/A</v>
          </cell>
          <cell r="AX29">
            <v>0</v>
          </cell>
          <cell r="AY29" t="e">
            <v>#N/A</v>
          </cell>
          <cell r="AZ29" t="e">
            <v>#N/A</v>
          </cell>
          <cell r="BA29" t="e">
            <v>#N/A</v>
          </cell>
          <cell r="BB29" t="e">
            <v>#N/A</v>
          </cell>
          <cell r="BC29" t="e">
            <v>#N/A</v>
          </cell>
          <cell r="BD29" t="e">
            <v>#N/A</v>
          </cell>
          <cell r="BE29" t="e">
            <v>#N/A</v>
          </cell>
          <cell r="BF29" t="e">
            <v>#N/A</v>
          </cell>
          <cell r="BG29" t="e">
            <v>#N/A</v>
          </cell>
          <cell r="BH29">
            <v>-5.5412173742699844</v>
          </cell>
          <cell r="BI29">
            <v>0</v>
          </cell>
          <cell r="BJ29">
            <v>0</v>
          </cell>
        </row>
        <row r="30">
          <cell r="A30">
            <v>0</v>
          </cell>
          <cell r="B30">
            <v>0</v>
          </cell>
          <cell r="C30">
            <v>0</v>
          </cell>
          <cell r="D30">
            <v>0</v>
          </cell>
          <cell r="E30" t="str">
            <v>EV / Revenues (Mgmt.)  
Multiples of 3.53x-5.63x</v>
          </cell>
          <cell r="F30">
            <v>0</v>
          </cell>
          <cell r="G30" t="str">
            <v>[]</v>
          </cell>
          <cell r="H30">
            <v>0</v>
          </cell>
          <cell r="I30">
            <v>0</v>
          </cell>
          <cell r="J30">
            <v>0</v>
          </cell>
          <cell r="K30">
            <v>0</v>
          </cell>
          <cell r="L30">
            <v>0</v>
          </cell>
          <cell r="M30">
            <v>0</v>
          </cell>
          <cell r="N30">
            <v>0</v>
          </cell>
          <cell r="O30">
            <v>0</v>
          </cell>
          <cell r="R30">
            <v>0</v>
          </cell>
          <cell r="S30">
            <v>11</v>
          </cell>
          <cell r="T30">
            <v>6</v>
          </cell>
          <cell r="U30">
            <v>0</v>
          </cell>
          <cell r="V30">
            <v>0</v>
          </cell>
          <cell r="W30">
            <v>24.185062761391805</v>
          </cell>
          <cell r="X30">
            <v>14.66144924064524</v>
          </cell>
          <cell r="Y30" t="e">
            <v>#N/A</v>
          </cell>
          <cell r="Z30">
            <v>38.846512002037045</v>
          </cell>
          <cell r="AA30" t="str">
            <v>[]</v>
          </cell>
          <cell r="AB30" t="str">
            <v>EV / Revenues (Mgmt.)</v>
          </cell>
          <cell r="AC30">
            <v>0</v>
          </cell>
          <cell r="AD30">
            <v>0</v>
          </cell>
          <cell r="AE30" t="str">
            <v>Multiples of</v>
          </cell>
          <cell r="AF30">
            <v>3.5312759378435672</v>
          </cell>
          <cell r="AG30" t="str">
            <v>#,##0.00x;(#,##0.00x);"-x";@</v>
          </cell>
          <cell r="AH30">
            <v>5.6296729460219987</v>
          </cell>
          <cell r="AI30" t="str">
            <v>#,##0.00x;(#,##0.00x);"-x";@</v>
          </cell>
          <cell r="AJ30">
            <v>0</v>
          </cell>
          <cell r="AK30">
            <v>0</v>
          </cell>
          <cell r="AL30">
            <v>0</v>
          </cell>
          <cell r="AM30">
            <v>0</v>
          </cell>
          <cell r="AN30">
            <v>0</v>
          </cell>
          <cell r="AO30" t="str">
            <v>EV / Revenues (Mgmt.)  
Multiples of 3.53x-5.63x</v>
          </cell>
          <cell r="AP30">
            <v>0</v>
          </cell>
          <cell r="AQ30">
            <v>0</v>
          </cell>
          <cell r="AR30">
            <v>0</v>
          </cell>
          <cell r="AS30">
            <v>0</v>
          </cell>
          <cell r="AT30">
            <v>0</v>
          </cell>
          <cell r="AU30">
            <v>24.185062761391805</v>
          </cell>
          <cell r="AV30" t="e">
            <v>#N/A</v>
          </cell>
          <cell r="AW30" t="e">
            <v>#N/A</v>
          </cell>
          <cell r="AX30" t="e">
            <v>#N/A</v>
          </cell>
          <cell r="AY30" t="e">
            <v>#N/A</v>
          </cell>
          <cell r="AZ30" t="e">
            <v>#N/A</v>
          </cell>
          <cell r="BA30">
            <v>14.66144924064524</v>
          </cell>
          <cell r="BB30" t="e">
            <v>#N/A</v>
          </cell>
          <cell r="BC30" t="e">
            <v>#N/A</v>
          </cell>
          <cell r="BD30" t="e">
            <v>#N/A</v>
          </cell>
          <cell r="BE30" t="e">
            <v>#N/A</v>
          </cell>
          <cell r="BF30" t="e">
            <v>#N/A</v>
          </cell>
          <cell r="BG30" t="e">
            <v>#N/A</v>
          </cell>
          <cell r="BH30">
            <v>38.846512002037045</v>
          </cell>
          <cell r="BI30">
            <v>0</v>
          </cell>
          <cell r="BJ30">
            <v>0</v>
          </cell>
        </row>
        <row r="31">
          <cell r="A31">
            <v>0</v>
          </cell>
          <cell r="B31">
            <v>0</v>
          </cell>
          <cell r="C31">
            <v>0</v>
          </cell>
          <cell r="D31">
            <v>0</v>
          </cell>
          <cell r="E31" t="str">
            <v>EV / EBITDA (Mgmt.)  
Multiples of 17.21x-36.04x</v>
          </cell>
          <cell r="F31">
            <v>0</v>
          </cell>
          <cell r="G31" t="str">
            <v>[]</v>
          </cell>
          <cell r="H31">
            <v>0</v>
          </cell>
          <cell r="I31">
            <v>0</v>
          </cell>
          <cell r="J31">
            <v>0</v>
          </cell>
          <cell r="K31">
            <v>0</v>
          </cell>
          <cell r="L31">
            <v>0</v>
          </cell>
          <cell r="M31">
            <v>0</v>
          </cell>
          <cell r="N31">
            <v>0</v>
          </cell>
          <cell r="O31">
            <v>0</v>
          </cell>
          <cell r="R31">
            <v>0</v>
          </cell>
          <cell r="S31">
            <v>12</v>
          </cell>
          <cell r="T31">
            <v>6</v>
          </cell>
          <cell r="U31">
            <v>0</v>
          </cell>
          <cell r="V31">
            <v>0</v>
          </cell>
          <cell r="W31">
            <v>33.869085117532059</v>
          </cell>
          <cell r="X31">
            <v>14.451730407973123</v>
          </cell>
          <cell r="Y31" t="e">
            <v>#N/A</v>
          </cell>
          <cell r="Z31">
            <v>48.320815525505182</v>
          </cell>
          <cell r="AA31" t="str">
            <v>[]</v>
          </cell>
          <cell r="AB31" t="str">
            <v>EV / EBITDA (Mgmt.)</v>
          </cell>
          <cell r="AC31">
            <v>0</v>
          </cell>
          <cell r="AD31">
            <v>0</v>
          </cell>
          <cell r="AE31" t="str">
            <v>Multiples of</v>
          </cell>
          <cell r="AF31">
            <v>17.208439800752593</v>
          </cell>
          <cell r="AG31" t="str">
            <v>#,##0.00x;(#,##0.00x);"-x";@</v>
          </cell>
          <cell r="AH31">
            <v>36.03685077047372</v>
          </cell>
          <cell r="AI31" t="str">
            <v>#,##0.00x;(#,##0.00x);"-x";@</v>
          </cell>
          <cell r="AJ31">
            <v>0</v>
          </cell>
          <cell r="AK31">
            <v>0</v>
          </cell>
          <cell r="AL31">
            <v>0</v>
          </cell>
          <cell r="AM31">
            <v>0</v>
          </cell>
          <cell r="AN31">
            <v>0</v>
          </cell>
          <cell r="AO31" t="str">
            <v>EV / EBITDA (Mgmt.)  
Multiples of 17.21x-36.04x</v>
          </cell>
          <cell r="AP31">
            <v>0</v>
          </cell>
          <cell r="AQ31">
            <v>0</v>
          </cell>
          <cell r="AR31">
            <v>0</v>
          </cell>
          <cell r="AS31">
            <v>0</v>
          </cell>
          <cell r="AT31">
            <v>0</v>
          </cell>
          <cell r="AU31">
            <v>33.869085117532059</v>
          </cell>
          <cell r="AV31" t="e">
            <v>#N/A</v>
          </cell>
          <cell r="AW31" t="e">
            <v>#N/A</v>
          </cell>
          <cell r="AX31" t="e">
            <v>#N/A</v>
          </cell>
          <cell r="AY31" t="e">
            <v>#N/A</v>
          </cell>
          <cell r="AZ31" t="e">
            <v>#N/A</v>
          </cell>
          <cell r="BA31">
            <v>14.451730407973123</v>
          </cell>
          <cell r="BB31" t="e">
            <v>#N/A</v>
          </cell>
          <cell r="BC31" t="e">
            <v>#N/A</v>
          </cell>
          <cell r="BD31" t="e">
            <v>#N/A</v>
          </cell>
          <cell r="BE31" t="e">
            <v>#N/A</v>
          </cell>
          <cell r="BF31" t="e">
            <v>#N/A</v>
          </cell>
          <cell r="BG31" t="e">
            <v>#N/A</v>
          </cell>
          <cell r="BH31">
            <v>48.320815525505182</v>
          </cell>
          <cell r="BI31">
            <v>0</v>
          </cell>
          <cell r="BJ31">
            <v>0</v>
          </cell>
        </row>
        <row r="32">
          <cell r="A32">
            <v>0</v>
          </cell>
          <cell r="B32">
            <v>0</v>
          </cell>
          <cell r="C32">
            <v>0</v>
          </cell>
          <cell r="D32">
            <v>0</v>
          </cell>
          <cell r="E32" t="str">
            <v xml:space="preserve">Standalone DCF (Mgmt)  </v>
          </cell>
          <cell r="F32">
            <v>0</v>
          </cell>
          <cell r="G32" t="str">
            <v>[]</v>
          </cell>
          <cell r="H32">
            <v>0</v>
          </cell>
          <cell r="I32">
            <v>0</v>
          </cell>
          <cell r="J32">
            <v>0</v>
          </cell>
          <cell r="K32">
            <v>0</v>
          </cell>
          <cell r="L32">
            <v>0</v>
          </cell>
          <cell r="M32">
            <v>0</v>
          </cell>
          <cell r="N32">
            <v>0</v>
          </cell>
          <cell r="O32">
            <v>0</v>
          </cell>
          <cell r="R32">
            <v>0</v>
          </cell>
          <cell r="S32">
            <v>13</v>
          </cell>
          <cell r="T32">
            <v>4</v>
          </cell>
          <cell r="U32">
            <v>4</v>
          </cell>
          <cell r="V32">
            <v>0</v>
          </cell>
          <cell r="W32">
            <v>23.006287349398139</v>
          </cell>
          <cell r="X32">
            <v>21.136702907610452</v>
          </cell>
          <cell r="Y32" t="e">
            <v>#N/A</v>
          </cell>
          <cell r="Z32">
            <v>44.142990257008591</v>
          </cell>
          <cell r="AA32" t="str">
            <v>[]</v>
          </cell>
          <cell r="AB32" t="str">
            <v>Standalone DCF (Mgmt)</v>
          </cell>
          <cell r="AC32">
            <v>0</v>
          </cell>
          <cell r="AD32">
            <v>0</v>
          </cell>
          <cell r="AE32">
            <v>0</v>
          </cell>
          <cell r="AF32">
            <v>0</v>
          </cell>
          <cell r="AG32">
            <v>0</v>
          </cell>
          <cell r="AH32">
            <v>0</v>
          </cell>
          <cell r="AI32">
            <v>0</v>
          </cell>
          <cell r="AJ32">
            <v>0</v>
          </cell>
          <cell r="AK32">
            <v>0</v>
          </cell>
          <cell r="AL32">
            <v>0</v>
          </cell>
          <cell r="AM32">
            <v>0</v>
          </cell>
          <cell r="AN32">
            <v>0</v>
          </cell>
          <cell r="AO32" t="str">
            <v xml:space="preserve">Standalone DCF (Mgmt)  </v>
          </cell>
          <cell r="AP32">
            <v>0</v>
          </cell>
          <cell r="AQ32">
            <v>0</v>
          </cell>
          <cell r="AR32">
            <v>0</v>
          </cell>
          <cell r="AS32">
            <v>0</v>
          </cell>
          <cell r="AT32">
            <v>0</v>
          </cell>
          <cell r="AU32">
            <v>23.006287349398139</v>
          </cell>
          <cell r="AV32" t="e">
            <v>#N/A</v>
          </cell>
          <cell r="AW32" t="e">
            <v>#N/A</v>
          </cell>
          <cell r="AX32" t="e">
            <v>#N/A</v>
          </cell>
          <cell r="AY32">
            <v>21.136702907610452</v>
          </cell>
          <cell r="AZ32" t="e">
            <v>#N/A</v>
          </cell>
          <cell r="BA32" t="e">
            <v>#N/A</v>
          </cell>
          <cell r="BB32" t="e">
            <v>#N/A</v>
          </cell>
          <cell r="BC32" t="e">
            <v>#N/A</v>
          </cell>
          <cell r="BD32" t="e">
            <v>#N/A</v>
          </cell>
          <cell r="BE32" t="e">
            <v>#N/A</v>
          </cell>
          <cell r="BF32" t="e">
            <v>#N/A</v>
          </cell>
          <cell r="BG32" t="e">
            <v>#N/A</v>
          </cell>
          <cell r="BH32">
            <v>44.142990257008591</v>
          </cell>
          <cell r="BI32">
            <v>0</v>
          </cell>
          <cell r="BJ32">
            <v>0</v>
          </cell>
        </row>
        <row r="33">
          <cell r="A33">
            <v>0</v>
          </cell>
          <cell r="B33">
            <v>0</v>
          </cell>
          <cell r="C33">
            <v>0</v>
          </cell>
          <cell r="D33">
            <v>0</v>
          </cell>
          <cell r="E33" t="str">
            <v xml:space="preserve">DCF with Synergies  </v>
          </cell>
          <cell r="F33">
            <v>0</v>
          </cell>
          <cell r="G33" t="str">
            <v>[]</v>
          </cell>
          <cell r="H33">
            <v>0</v>
          </cell>
          <cell r="I33">
            <v>0</v>
          </cell>
          <cell r="J33">
            <v>0</v>
          </cell>
          <cell r="K33">
            <v>0</v>
          </cell>
          <cell r="L33">
            <v>0</v>
          </cell>
          <cell r="M33">
            <v>0</v>
          </cell>
          <cell r="N33">
            <v>0</v>
          </cell>
          <cell r="O33">
            <v>0</v>
          </cell>
          <cell r="R33">
            <v>0</v>
          </cell>
          <cell r="S33">
            <v>14</v>
          </cell>
          <cell r="T33">
            <v>4</v>
          </cell>
          <cell r="U33">
            <v>0</v>
          </cell>
          <cell r="V33">
            <v>0</v>
          </cell>
          <cell r="W33" t="e">
            <v>#REF!</v>
          </cell>
          <cell r="X33" t="e">
            <v>#REF!</v>
          </cell>
          <cell r="Y33" t="e">
            <v>#N/A</v>
          </cell>
          <cell r="Z33" t="e">
            <v>#REF!</v>
          </cell>
          <cell r="AA33" t="str">
            <v>[]</v>
          </cell>
          <cell r="AB33" t="str">
            <v>DCF with Synergies</v>
          </cell>
          <cell r="AC33">
            <v>0</v>
          </cell>
          <cell r="AD33">
            <v>0</v>
          </cell>
          <cell r="AE33">
            <v>0</v>
          </cell>
          <cell r="AF33">
            <v>0</v>
          </cell>
          <cell r="AG33">
            <v>0</v>
          </cell>
          <cell r="AH33">
            <v>0</v>
          </cell>
          <cell r="AI33">
            <v>0</v>
          </cell>
          <cell r="AJ33">
            <v>0</v>
          </cell>
          <cell r="AK33">
            <v>0</v>
          </cell>
          <cell r="AL33">
            <v>0</v>
          </cell>
          <cell r="AM33">
            <v>0</v>
          </cell>
          <cell r="AN33">
            <v>0</v>
          </cell>
          <cell r="AO33" t="str">
            <v xml:space="preserve">DCF with Synergies  </v>
          </cell>
          <cell r="AP33">
            <v>0</v>
          </cell>
          <cell r="AQ33">
            <v>0</v>
          </cell>
          <cell r="AR33">
            <v>0</v>
          </cell>
          <cell r="AS33">
            <v>0</v>
          </cell>
          <cell r="AT33">
            <v>0</v>
          </cell>
          <cell r="AU33" t="e">
            <v>#REF!</v>
          </cell>
          <cell r="AV33" t="e">
            <v>#N/A</v>
          </cell>
          <cell r="AW33" t="e">
            <v>#N/A</v>
          </cell>
          <cell r="AX33" t="e">
            <v>#N/A</v>
          </cell>
          <cell r="AY33" t="e">
            <v>#REF!</v>
          </cell>
          <cell r="AZ33" t="e">
            <v>#N/A</v>
          </cell>
          <cell r="BA33" t="e">
            <v>#N/A</v>
          </cell>
          <cell r="BB33" t="e">
            <v>#N/A</v>
          </cell>
          <cell r="BC33" t="e">
            <v>#N/A</v>
          </cell>
          <cell r="BD33" t="e">
            <v>#N/A</v>
          </cell>
          <cell r="BE33" t="e">
            <v>#N/A</v>
          </cell>
          <cell r="BF33" t="e">
            <v>#N/A</v>
          </cell>
          <cell r="BG33" t="e">
            <v>#N/A</v>
          </cell>
          <cell r="BH33" t="e">
            <v>#REF!</v>
          </cell>
          <cell r="BI33">
            <v>0</v>
          </cell>
          <cell r="BJ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row>
        <row r="35">
          <cell r="A35">
            <v>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row>
        <row r="36">
          <cell r="A36">
            <v>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R36">
            <v>0</v>
          </cell>
          <cell r="S36" t="str">
            <v>Vertical Lines</v>
          </cell>
          <cell r="T36">
            <v>0</v>
          </cell>
          <cell r="U36">
            <v>0</v>
          </cell>
          <cell r="V36">
            <v>0</v>
          </cell>
          <cell r="W36">
            <v>0</v>
          </cell>
          <cell r="X36">
            <v>0</v>
          </cell>
          <cell r="Z36" t="str">
            <v>DCF Outputs</v>
          </cell>
          <cell r="AA36">
            <v>0</v>
          </cell>
          <cell r="AB36">
            <v>0</v>
          </cell>
          <cell r="AD36" t="str">
            <v>Broker Dots</v>
          </cell>
          <cell r="AE36">
            <v>0</v>
          </cell>
          <cell r="AF36">
            <v>0</v>
          </cell>
          <cell r="AG36">
            <v>0</v>
          </cell>
          <cell r="AI36" t="str">
            <v>Precedent Dots</v>
          </cell>
          <cell r="AJ36">
            <v>0</v>
          </cell>
          <cell r="AK36">
            <v>0</v>
          </cell>
          <cell r="AL36">
            <v>0</v>
          </cell>
          <cell r="AN36" t="str">
            <v>Text Formatting Codes</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row>
        <row r="37">
          <cell r="A37">
            <v>0</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t="str">
            <v>Label</v>
          </cell>
          <cell r="T37">
            <v>0</v>
          </cell>
          <cell r="U37" t="str">
            <v>X1</v>
          </cell>
          <cell r="V37" t="str">
            <v>X2</v>
          </cell>
          <cell r="W37" t="str">
            <v>Y1</v>
          </cell>
          <cell r="X37" t="str">
            <v>Y2</v>
          </cell>
          <cell r="AB37" t="str">
            <v>Active</v>
          </cell>
          <cell r="AD37" t="str">
            <v>Label</v>
          </cell>
          <cell r="AE37" t="str">
            <v>Value (X-Axis)</v>
          </cell>
          <cell r="AF37" t="str">
            <v>#</v>
          </cell>
          <cell r="AG37" t="str">
            <v>Y-Axis</v>
          </cell>
          <cell r="AI37" t="str">
            <v>Label</v>
          </cell>
          <cell r="AJ37" t="str">
            <v>Value (X-Axis)</v>
          </cell>
          <cell r="AK37" t="str">
            <v>#</v>
          </cell>
          <cell r="AL37" t="str">
            <v>Y-Axis</v>
          </cell>
          <cell r="AN37">
            <v>0</v>
          </cell>
          <cell r="AO37" t="str">
            <v>1</v>
          </cell>
          <cell r="AP37" t="str">
            <v>1.0</v>
          </cell>
          <cell r="AQ37" t="str">
            <v>1.00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row>
        <row r="38">
          <cell r="A38">
            <v>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R38">
            <v>0</v>
          </cell>
          <cell r="S38" t="str">
            <v>Current Price</v>
          </cell>
          <cell r="T38">
            <v>0</v>
          </cell>
          <cell r="U38">
            <v>33.25</v>
          </cell>
          <cell r="V38">
            <v>33.25</v>
          </cell>
          <cell r="W38">
            <v>0</v>
          </cell>
          <cell r="X38">
            <v>1</v>
          </cell>
          <cell r="Z38" t="str">
            <v>Equity Value / Share</v>
          </cell>
          <cell r="AA38">
            <v>4</v>
          </cell>
          <cell r="AB38">
            <v>0</v>
          </cell>
          <cell r="AD38" t="str">
            <v>Lake Street Capital Markets</v>
          </cell>
          <cell r="AE38">
            <v>38</v>
          </cell>
          <cell r="AF38">
            <v>1.7</v>
          </cell>
          <cell r="AG38">
            <v>0.84814814814814821</v>
          </cell>
          <cell r="AI38" t="str">
            <v>[]</v>
          </cell>
          <cell r="AJ38">
            <v>0</v>
          </cell>
          <cell r="AK38">
            <v>9</v>
          </cell>
          <cell r="AL38">
            <v>0</v>
          </cell>
          <cell r="AN38" t="str">
            <v>Comma</v>
          </cell>
          <cell r="AO38" t="str">
            <v>#,##0;(#,##0);"-";@</v>
          </cell>
          <cell r="AP38" t="str">
            <v>#,##0.0;(#,##0.0);"-";@</v>
          </cell>
          <cell r="AQ38" t="str">
            <v>#,##0.00;(#,##0.00);"-";@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R39">
            <v>0</v>
          </cell>
          <cell r="S39" t="str">
            <v>Offer 
Price</v>
          </cell>
          <cell r="T39">
            <v>0</v>
          </cell>
          <cell r="U39" t="e">
            <v>#N/A</v>
          </cell>
          <cell r="V39" t="e">
            <v>#N/A</v>
          </cell>
          <cell r="W39">
            <v>0</v>
          </cell>
          <cell r="X39">
            <v>1</v>
          </cell>
          <cell r="Z39" t="str">
            <v>Low</v>
          </cell>
          <cell r="AB39">
            <v>23.006287349398139</v>
          </cell>
          <cell r="AD39" t="str">
            <v>Northland Securities</v>
          </cell>
          <cell r="AE39">
            <v>32</v>
          </cell>
          <cell r="AF39">
            <v>1.7</v>
          </cell>
          <cell r="AG39">
            <v>0.8666666666666667</v>
          </cell>
          <cell r="AI39" t="str">
            <v>[]</v>
          </cell>
          <cell r="AJ39">
            <v>0</v>
          </cell>
          <cell r="AK39">
            <v>9</v>
          </cell>
          <cell r="AL39">
            <v>0</v>
          </cell>
          <cell r="AN39" t="str">
            <v>Currency</v>
          </cell>
          <cell r="AO39" t="str">
            <v>$#,##0;($#,##0);"$-";@</v>
          </cell>
          <cell r="AP39" t="str">
            <v>$#,##0.0;($#,##0.0);"$-";@</v>
          </cell>
          <cell r="AQ39" t="str">
            <v>$#,##0.00;($#,##0.00);"$-";@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cell r="O40">
            <v>0</v>
          </cell>
          <cell r="R40">
            <v>0</v>
          </cell>
          <cell r="S40" t="str">
            <v>Indicative Low</v>
          </cell>
          <cell r="T40">
            <v>0</v>
          </cell>
          <cell r="U40" t="e">
            <v>#N/A</v>
          </cell>
          <cell r="V40" t="e">
            <v>#N/A</v>
          </cell>
          <cell r="W40">
            <v>0</v>
          </cell>
          <cell r="X40">
            <v>1</v>
          </cell>
          <cell r="Z40" t="str">
            <v>High</v>
          </cell>
          <cell r="AA40">
            <v>0</v>
          </cell>
          <cell r="AB40">
            <v>44.142990257008591</v>
          </cell>
          <cell r="AD40" t="str">
            <v>Ladenburg Thalmann &amp; Co</v>
          </cell>
          <cell r="AE40">
            <v>37.5</v>
          </cell>
          <cell r="AF40">
            <v>1.7</v>
          </cell>
          <cell r="AG40">
            <v>0.8666666666666667</v>
          </cell>
          <cell r="AI40" t="str">
            <v>[]</v>
          </cell>
          <cell r="AJ40">
            <v>0</v>
          </cell>
          <cell r="AK40">
            <v>9</v>
          </cell>
          <cell r="AL40">
            <v>0</v>
          </cell>
          <cell r="AN40" t="str">
            <v>Percent</v>
          </cell>
          <cell r="AO40" t="str">
            <v>0%;(0%);"-"\%;@</v>
          </cell>
          <cell r="AP40" t="str">
            <v>0.0%;(0.0%);"-"\%;@</v>
          </cell>
          <cell r="AQ40" t="str">
            <v>0.00%;(0.00%);"-"\%;@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row>
        <row r="41">
          <cell r="A41">
            <v>0</v>
          </cell>
          <cell r="B41">
            <v>0</v>
          </cell>
          <cell r="C41">
            <v>0</v>
          </cell>
          <cell r="D41">
            <v>0</v>
          </cell>
          <cell r="E41">
            <v>0</v>
          </cell>
          <cell r="F41">
            <v>0</v>
          </cell>
          <cell r="G41">
            <v>0</v>
          </cell>
          <cell r="H41">
            <v>0</v>
          </cell>
          <cell r="I41">
            <v>0</v>
          </cell>
          <cell r="J41">
            <v>0</v>
          </cell>
          <cell r="K41">
            <v>0</v>
          </cell>
          <cell r="L41">
            <v>0</v>
          </cell>
          <cell r="M41">
            <v>0</v>
          </cell>
          <cell r="N41">
            <v>0</v>
          </cell>
          <cell r="O41">
            <v>0</v>
          </cell>
          <cell r="R41">
            <v>0</v>
          </cell>
          <cell r="S41" t="str">
            <v>Indicative High</v>
          </cell>
          <cell r="T41">
            <v>0</v>
          </cell>
          <cell r="U41" t="e">
            <v>#N/A</v>
          </cell>
          <cell r="V41" t="e">
            <v>#N/A</v>
          </cell>
          <cell r="W41">
            <v>0</v>
          </cell>
          <cell r="X41">
            <v>1</v>
          </cell>
          <cell r="Z41" t="str">
            <v>WACC</v>
          </cell>
          <cell r="AD41" t="str">
            <v>First Analysis Securities Corp</v>
          </cell>
          <cell r="AE41">
            <v>38</v>
          </cell>
          <cell r="AF41">
            <v>1.7</v>
          </cell>
          <cell r="AG41">
            <v>0.8851851851851853</v>
          </cell>
          <cell r="AI41" t="str">
            <v>[]</v>
          </cell>
          <cell r="AJ41">
            <v>0</v>
          </cell>
          <cell r="AK41">
            <v>9</v>
          </cell>
          <cell r="AL41">
            <v>0</v>
          </cell>
          <cell r="AN41" t="str">
            <v>Multiple</v>
          </cell>
          <cell r="AO41" t="str">
            <v>#,##0x;(#,##0x);"-x";@</v>
          </cell>
          <cell r="AP41" t="str">
            <v>#,##0.0x;(#,##0.0x);"-x";@</v>
          </cell>
          <cell r="AQ41" t="str">
            <v>#,##0.00x;(#,##0.00x);"-x";@</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row>
        <row r="42">
          <cell r="A42">
            <v>0</v>
          </cell>
          <cell r="B42">
            <v>0</v>
          </cell>
          <cell r="C42">
            <v>0</v>
          </cell>
          <cell r="D42">
            <v>0</v>
          </cell>
          <cell r="E42">
            <v>0</v>
          </cell>
          <cell r="F42">
            <v>0</v>
          </cell>
          <cell r="G42">
            <v>0</v>
          </cell>
          <cell r="H42">
            <v>0</v>
          </cell>
          <cell r="I42">
            <v>0</v>
          </cell>
          <cell r="J42">
            <v>0</v>
          </cell>
          <cell r="K42">
            <v>0</v>
          </cell>
          <cell r="L42">
            <v>0</v>
          </cell>
          <cell r="M42">
            <v>0</v>
          </cell>
          <cell r="N42">
            <v>0</v>
          </cell>
          <cell r="O42">
            <v>0</v>
          </cell>
          <cell r="R42">
            <v>0</v>
          </cell>
          <cell r="S42" t="str">
            <v>Indicative Range</v>
          </cell>
          <cell r="T42">
            <v>0</v>
          </cell>
          <cell r="U42" t="e">
            <v>#N/A</v>
          </cell>
          <cell r="V42" t="e">
            <v>#N/A</v>
          </cell>
          <cell r="W42">
            <v>0</v>
          </cell>
          <cell r="X42">
            <v>1</v>
          </cell>
          <cell r="Z42" t="str">
            <v>Low</v>
          </cell>
          <cell r="AB42">
            <v>0.08</v>
          </cell>
          <cell r="AD42" t="str">
            <v>Canaccord Genuity</v>
          </cell>
          <cell r="AE42">
            <v>36</v>
          </cell>
          <cell r="AF42">
            <v>1.7</v>
          </cell>
          <cell r="AG42">
            <v>0.8666666666666667</v>
          </cell>
          <cell r="AI42" t="str">
            <v>[]</v>
          </cell>
          <cell r="AJ42">
            <v>0</v>
          </cell>
          <cell r="AK42">
            <v>9</v>
          </cell>
          <cell r="AL42">
            <v>0</v>
          </cell>
          <cell r="AN42" t="str">
            <v>Date</v>
          </cell>
          <cell r="AO42" t="str">
            <v>mm/dd/yy;mm/dd/yy;mm/dd/yy;@</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R43">
            <v>0</v>
          </cell>
          <cell r="S43">
            <v>0</v>
          </cell>
          <cell r="T43">
            <v>0</v>
          </cell>
          <cell r="U43">
            <v>0</v>
          </cell>
          <cell r="V43">
            <v>0</v>
          </cell>
          <cell r="W43">
            <v>0</v>
          </cell>
          <cell r="X43">
            <v>0</v>
          </cell>
          <cell r="Y43">
            <v>0</v>
          </cell>
          <cell r="Z43" t="str">
            <v>High</v>
          </cell>
          <cell r="AB43">
            <v>9.9999999999999992E-2</v>
          </cell>
          <cell r="AD43" t="str">
            <v>[]</v>
          </cell>
          <cell r="AE43">
            <v>0</v>
          </cell>
          <cell r="AF43">
            <v>1.7</v>
          </cell>
          <cell r="AG43">
            <v>0.81111111111111112</v>
          </cell>
          <cell r="AI43" t="str">
            <v>[]</v>
          </cell>
          <cell r="AJ43">
            <v>0</v>
          </cell>
          <cell r="AK43">
            <v>9</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row>
        <row r="44">
          <cell r="A44">
            <v>0</v>
          </cell>
          <cell r="B44">
            <v>0</v>
          </cell>
          <cell r="C44">
            <v>0</v>
          </cell>
          <cell r="D44">
            <v>0</v>
          </cell>
          <cell r="E44">
            <v>0</v>
          </cell>
          <cell r="F44">
            <v>0</v>
          </cell>
          <cell r="G44">
            <v>0</v>
          </cell>
          <cell r="H44">
            <v>0</v>
          </cell>
          <cell r="I44">
            <v>0</v>
          </cell>
          <cell r="J44">
            <v>0</v>
          </cell>
          <cell r="K44">
            <v>0</v>
          </cell>
          <cell r="L44">
            <v>0</v>
          </cell>
          <cell r="M44">
            <v>0</v>
          </cell>
          <cell r="N44">
            <v>0</v>
          </cell>
          <cell r="O44">
            <v>0</v>
          </cell>
          <cell r="R44">
            <v>0</v>
          </cell>
          <cell r="S44">
            <v>0</v>
          </cell>
          <cell r="T44">
            <v>0</v>
          </cell>
          <cell r="U44">
            <v>0</v>
          </cell>
          <cell r="V44">
            <v>0</v>
          </cell>
          <cell r="W44">
            <v>0</v>
          </cell>
          <cell r="X44">
            <v>0</v>
          </cell>
          <cell r="Y44">
            <v>0</v>
          </cell>
          <cell r="Z44" t="str">
            <v>Perp. Growth</v>
          </cell>
          <cell r="AD44" t="str">
            <v>[]</v>
          </cell>
          <cell r="AE44">
            <v>0</v>
          </cell>
          <cell r="AF44">
            <v>1.7</v>
          </cell>
          <cell r="AG44">
            <v>0.81111111111111112</v>
          </cell>
          <cell r="AI44" t="str">
            <v>[]</v>
          </cell>
          <cell r="AJ44">
            <v>0</v>
          </cell>
          <cell r="AK44">
            <v>9</v>
          </cell>
          <cell r="AL44">
            <v>0</v>
          </cell>
          <cell r="AM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row>
        <row r="45">
          <cell r="A45">
            <v>0</v>
          </cell>
          <cell r="B45">
            <v>0</v>
          </cell>
          <cell r="C45">
            <v>0</v>
          </cell>
          <cell r="D45">
            <v>0</v>
          </cell>
          <cell r="E45">
            <v>0</v>
          </cell>
          <cell r="F45">
            <v>0</v>
          </cell>
          <cell r="G45">
            <v>0</v>
          </cell>
          <cell r="H45">
            <v>0</v>
          </cell>
          <cell r="I45">
            <v>0</v>
          </cell>
          <cell r="J45">
            <v>0</v>
          </cell>
          <cell r="K45">
            <v>0</v>
          </cell>
          <cell r="L45">
            <v>0</v>
          </cell>
          <cell r="M45">
            <v>0</v>
          </cell>
          <cell r="N45">
            <v>0</v>
          </cell>
          <cell r="O45">
            <v>0</v>
          </cell>
          <cell r="R45">
            <v>0</v>
          </cell>
          <cell r="S45">
            <v>0</v>
          </cell>
          <cell r="T45">
            <v>0</v>
          </cell>
          <cell r="U45">
            <v>0</v>
          </cell>
          <cell r="V45">
            <v>0</v>
          </cell>
          <cell r="W45">
            <v>0</v>
          </cell>
          <cell r="X45">
            <v>0</v>
          </cell>
          <cell r="Y45">
            <v>0</v>
          </cell>
          <cell r="Z45" t="str">
            <v>Low</v>
          </cell>
          <cell r="AB45">
            <v>3.0000000000000002E-2</v>
          </cell>
          <cell r="AD45" t="str">
            <v>[]</v>
          </cell>
          <cell r="AE45">
            <v>0</v>
          </cell>
          <cell r="AF45">
            <v>1.7</v>
          </cell>
          <cell r="AG45">
            <v>0.81111111111111112</v>
          </cell>
          <cell r="AI45" t="str">
            <v>[]</v>
          </cell>
          <cell r="AJ45">
            <v>0</v>
          </cell>
          <cell r="AK45">
            <v>9</v>
          </cell>
          <cell r="AL45">
            <v>0</v>
          </cell>
          <cell r="AM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R46">
            <v>0</v>
          </cell>
          <cell r="S46">
            <v>0</v>
          </cell>
          <cell r="T46">
            <v>0</v>
          </cell>
          <cell r="U46">
            <v>0</v>
          </cell>
          <cell r="V46">
            <v>0</v>
          </cell>
          <cell r="W46">
            <v>0</v>
          </cell>
          <cell r="X46">
            <v>0</v>
          </cell>
          <cell r="Y46">
            <v>0</v>
          </cell>
          <cell r="Z46" t="str">
            <v>High</v>
          </cell>
          <cell r="AA46">
            <v>0</v>
          </cell>
          <cell r="AB46">
            <v>0.04</v>
          </cell>
          <cell r="AD46" t="str">
            <v>[]</v>
          </cell>
          <cell r="AE46">
            <v>0</v>
          </cell>
          <cell r="AF46">
            <v>1.7</v>
          </cell>
          <cell r="AG46">
            <v>0.81111111111111112</v>
          </cell>
          <cell r="AI46" t="str">
            <v>[]</v>
          </cell>
          <cell r="AJ46">
            <v>0</v>
          </cell>
          <cell r="AK46">
            <v>9</v>
          </cell>
          <cell r="AL46">
            <v>0</v>
          </cell>
          <cell r="AM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row>
        <row r="47">
          <cell r="A47">
            <v>0</v>
          </cell>
          <cell r="B47">
            <v>0</v>
          </cell>
          <cell r="C47">
            <v>0</v>
          </cell>
          <cell r="D47">
            <v>0</v>
          </cell>
          <cell r="E47">
            <v>0</v>
          </cell>
          <cell r="F47">
            <v>0</v>
          </cell>
          <cell r="G47">
            <v>0</v>
          </cell>
          <cell r="H47">
            <v>0</v>
          </cell>
          <cell r="I47">
            <v>0</v>
          </cell>
          <cell r="J47">
            <v>0</v>
          </cell>
          <cell r="K47">
            <v>0</v>
          </cell>
          <cell r="L47">
            <v>0</v>
          </cell>
          <cell r="M47">
            <v>0</v>
          </cell>
          <cell r="N47">
            <v>0</v>
          </cell>
          <cell r="O47">
            <v>0</v>
          </cell>
          <cell r="R47">
            <v>0</v>
          </cell>
          <cell r="S47">
            <v>0</v>
          </cell>
          <cell r="T47">
            <v>0</v>
          </cell>
          <cell r="U47">
            <v>0</v>
          </cell>
          <cell r="V47">
            <v>0</v>
          </cell>
          <cell r="W47">
            <v>0</v>
          </cell>
          <cell r="X47">
            <v>0</v>
          </cell>
          <cell r="Y47">
            <v>0</v>
          </cell>
          <cell r="Z47" t="str">
            <v>Terminal Multiple</v>
          </cell>
          <cell r="AD47" t="str">
            <v>[]</v>
          </cell>
          <cell r="AE47">
            <v>0</v>
          </cell>
          <cell r="AF47">
            <v>1.7</v>
          </cell>
          <cell r="AG47">
            <v>0.81111111111111112</v>
          </cell>
          <cell r="AI47" t="str">
            <v>[]</v>
          </cell>
          <cell r="AJ47">
            <v>0</v>
          </cell>
          <cell r="AK47">
            <v>9</v>
          </cell>
          <cell r="AL47">
            <v>0</v>
          </cell>
          <cell r="AM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R48">
            <v>0</v>
          </cell>
          <cell r="S48">
            <v>0</v>
          </cell>
          <cell r="T48">
            <v>0</v>
          </cell>
          <cell r="U48">
            <v>0</v>
          </cell>
          <cell r="V48">
            <v>0</v>
          </cell>
          <cell r="W48">
            <v>0</v>
          </cell>
          <cell r="X48">
            <v>0</v>
          </cell>
          <cell r="Y48">
            <v>0</v>
          </cell>
          <cell r="Z48" t="str">
            <v>Low</v>
          </cell>
          <cell r="AA48">
            <v>0</v>
          </cell>
          <cell r="AB48" t="str">
            <v>[]</v>
          </cell>
          <cell r="AD48" t="str">
            <v>[]</v>
          </cell>
          <cell r="AE48">
            <v>0</v>
          </cell>
          <cell r="AF48">
            <v>1.7</v>
          </cell>
          <cell r="AG48">
            <v>0.81111111111111112</v>
          </cell>
          <cell r="AI48" t="str">
            <v>[]</v>
          </cell>
          <cell r="AJ48">
            <v>0</v>
          </cell>
          <cell r="AK48">
            <v>9</v>
          </cell>
          <cell r="AL48">
            <v>0</v>
          </cell>
          <cell r="AM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row>
        <row r="49">
          <cell r="A49">
            <v>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R49">
            <v>0</v>
          </cell>
          <cell r="S49">
            <v>0</v>
          </cell>
          <cell r="T49">
            <v>0</v>
          </cell>
          <cell r="U49">
            <v>0</v>
          </cell>
          <cell r="V49">
            <v>0</v>
          </cell>
          <cell r="W49">
            <v>0</v>
          </cell>
          <cell r="X49">
            <v>0</v>
          </cell>
          <cell r="Y49">
            <v>0</v>
          </cell>
          <cell r="Z49" t="str">
            <v>High</v>
          </cell>
          <cell r="AA49">
            <v>0</v>
          </cell>
          <cell r="AB49" t="str">
            <v>[]</v>
          </cell>
          <cell r="AD49" t="str">
            <v>[]</v>
          </cell>
          <cell r="AE49">
            <v>0</v>
          </cell>
          <cell r="AF49">
            <v>1.7</v>
          </cell>
          <cell r="AG49">
            <v>0.81111111111111112</v>
          </cell>
          <cell r="AI49" t="str">
            <v>[]</v>
          </cell>
          <cell r="AJ49">
            <v>0</v>
          </cell>
          <cell r="AK49">
            <v>9</v>
          </cell>
          <cell r="AL49">
            <v>0</v>
          </cell>
          <cell r="AM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row>
        <row r="50">
          <cell r="A50">
            <v>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R50">
            <v>0</v>
          </cell>
          <cell r="S50">
            <v>0</v>
          </cell>
          <cell r="T50">
            <v>0</v>
          </cell>
          <cell r="U50">
            <v>0</v>
          </cell>
          <cell r="V50">
            <v>0</v>
          </cell>
          <cell r="W50">
            <v>0</v>
          </cell>
          <cell r="X50">
            <v>0</v>
          </cell>
          <cell r="Y50">
            <v>0</v>
          </cell>
          <cell r="Z50" t="str">
            <v>WACC Label</v>
          </cell>
          <cell r="AA50">
            <v>0</v>
          </cell>
          <cell r="AB50" t="str">
            <v>WACC: 8.0%-10.0%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R51">
            <v>0</v>
          </cell>
          <cell r="S51">
            <v>0</v>
          </cell>
          <cell r="T51">
            <v>0</v>
          </cell>
          <cell r="U51">
            <v>0</v>
          </cell>
          <cell r="V51">
            <v>0</v>
          </cell>
          <cell r="W51">
            <v>0</v>
          </cell>
          <cell r="X51">
            <v>0</v>
          </cell>
          <cell r="Y51">
            <v>0</v>
          </cell>
          <cell r="Z51" t="str">
            <v>Perp. Growth Label</v>
          </cell>
          <cell r="AA51">
            <v>0</v>
          </cell>
          <cell r="AB51" t="str">
            <v>Perp. Growth: 3.0%-4.0%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row>
        <row r="55">
          <cell r="A55">
            <v>0</v>
          </cell>
          <cell r="B55">
            <v>0</v>
          </cell>
          <cell r="C55">
            <v>0</v>
          </cell>
          <cell r="D55">
            <v>0</v>
          </cell>
          <cell r="E55">
            <v>0</v>
          </cell>
          <cell r="F55">
            <v>0</v>
          </cell>
          <cell r="G55">
            <v>0</v>
          </cell>
          <cell r="H55">
            <v>0</v>
          </cell>
          <cell r="I55">
            <v>0</v>
          </cell>
          <cell r="J55">
            <v>0</v>
          </cell>
          <cell r="K55">
            <v>0</v>
          </cell>
          <cell r="L55">
            <v>0</v>
          </cell>
          <cell r="M55">
            <v>0</v>
          </cell>
          <cell r="N55">
            <v>0</v>
          </cell>
          <cell r="O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row>
        <row r="57">
          <cell r="A57">
            <v>0</v>
          </cell>
          <cell r="B57">
            <v>0</v>
          </cell>
          <cell r="C57">
            <v>0</v>
          </cell>
          <cell r="D57">
            <v>0</v>
          </cell>
          <cell r="E57">
            <v>0</v>
          </cell>
          <cell r="F57">
            <v>0</v>
          </cell>
          <cell r="G57">
            <v>0</v>
          </cell>
          <cell r="H57">
            <v>0</v>
          </cell>
          <cell r="I57">
            <v>0</v>
          </cell>
          <cell r="J57">
            <v>0</v>
          </cell>
          <cell r="K57">
            <v>0</v>
          </cell>
          <cell r="L57">
            <v>0</v>
          </cell>
          <cell r="M57">
            <v>0</v>
          </cell>
          <cell r="N57">
            <v>0</v>
          </cell>
          <cell r="O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row>
        <row r="58">
          <cell r="A58" t="str">
            <v>x</v>
          </cell>
          <cell r="R58" t="str">
            <v>x</v>
          </cell>
          <cell r="AS58" t="str">
            <v>x</v>
          </cell>
          <cell r="BK58" t="str">
            <v>x</v>
          </cell>
        </row>
      </sheetData>
      <sheetData sheetId="13">
        <row r="1">
          <cell r="A1" t="str">
            <v>x</v>
          </cell>
          <cell r="B1">
            <v>0</v>
          </cell>
          <cell r="C1">
            <v>0</v>
          </cell>
          <cell r="D1">
            <v>0</v>
          </cell>
          <cell r="E1">
            <v>0</v>
          </cell>
          <cell r="F1">
            <v>0</v>
          </cell>
          <cell r="G1">
            <v>0</v>
          </cell>
          <cell r="H1">
            <v>0</v>
          </cell>
          <cell r="I1">
            <v>0</v>
          </cell>
          <cell r="J1">
            <v>0</v>
          </cell>
          <cell r="K1">
            <v>0</v>
          </cell>
          <cell r="L1">
            <v>0</v>
          </cell>
          <cell r="M1">
            <v>0</v>
          </cell>
          <cell r="N1">
            <v>0</v>
          </cell>
          <cell r="O1">
            <v>0</v>
          </cell>
          <cell r="R1" t="str">
            <v>x</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t="str">
            <v>x</v>
          </cell>
          <cell r="AT1">
            <v>0</v>
          </cell>
          <cell r="AU1">
            <v>0</v>
          </cell>
          <cell r="AV1">
            <v>0</v>
          </cell>
          <cell r="AW1">
            <v>0</v>
          </cell>
          <cell r="AX1">
            <v>0</v>
          </cell>
          <cell r="AY1">
            <v>0</v>
          </cell>
          <cell r="AZ1">
            <v>0</v>
          </cell>
          <cell r="BA1">
            <v>0</v>
          </cell>
          <cell r="BB1">
            <v>0</v>
          </cell>
          <cell r="BC1">
            <v>0</v>
          </cell>
          <cell r="BD1">
            <v>0</v>
          </cell>
          <cell r="BE1">
            <v>0</v>
          </cell>
          <cell r="BF1">
            <v>0</v>
          </cell>
          <cell r="BG1">
            <v>0</v>
          </cell>
          <cell r="BH1">
            <v>0</v>
          </cell>
          <cell r="BI1">
            <v>0</v>
          </cell>
          <cell r="BJ1">
            <v>0</v>
          </cell>
          <cell r="BK1" t="str">
            <v>x</v>
          </cell>
        </row>
        <row r="2">
          <cell r="A2">
            <v>0</v>
          </cell>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t="str">
            <v>Reference</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A3">
            <v>0</v>
          </cell>
          <cell r="B3" t="str">
            <v>Football Field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Comps Date</v>
          </cell>
          <cell r="T3">
            <v>0</v>
          </cell>
          <cell r="U3">
            <v>43376</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row>
        <row r="4">
          <cell r="A4" t="str">
            <v>x</v>
          </cell>
          <cell r="B4">
            <v>0</v>
          </cell>
          <cell r="C4" t="str">
            <v>Grouping</v>
          </cell>
          <cell r="E4" t="str">
            <v>Grouping Name &amp; Font Format</v>
          </cell>
          <cell r="F4">
            <v>0</v>
          </cell>
          <cell r="G4">
            <v>0</v>
          </cell>
          <cell r="H4">
            <v>0</v>
          </cell>
          <cell r="I4">
            <v>0</v>
          </cell>
          <cell r="J4">
            <v>0</v>
          </cell>
          <cell r="K4">
            <v>0</v>
          </cell>
          <cell r="L4">
            <v>0</v>
          </cell>
          <cell r="M4">
            <v>0</v>
          </cell>
          <cell r="N4">
            <v>0</v>
          </cell>
          <cell r="O4">
            <v>0</v>
          </cell>
          <cell r="R4" t="str">
            <v>x</v>
          </cell>
          <cell r="S4" t="str">
            <v>Ticker</v>
          </cell>
          <cell r="U4" t="str">
            <v>ATRC</v>
          </cell>
          <cell r="V4">
            <v>0</v>
          </cell>
          <cell r="W4">
            <v>0</v>
          </cell>
          <cell r="X4">
            <v>0</v>
          </cell>
          <cell r="Y4">
            <v>0</v>
          </cell>
          <cell r="Z4">
            <v>0</v>
          </cell>
          <cell r="AA4">
            <v>0</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O4">
            <v>0</v>
          </cell>
          <cell r="AP4">
            <v>0</v>
          </cell>
          <cell r="AQ4">
            <v>0</v>
          </cell>
          <cell r="AR4">
            <v>0</v>
          </cell>
          <cell r="AS4" t="str">
            <v>x</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t="str">
            <v>x</v>
          </cell>
        </row>
        <row r="5">
          <cell r="A5">
            <v>0</v>
          </cell>
          <cell r="B5">
            <v>0</v>
          </cell>
          <cell r="C5" t="str">
            <v>Grouping 1</v>
          </cell>
          <cell r="D5">
            <v>0</v>
          </cell>
          <cell r="E5" t="str">
            <v>Historical Trading &amp; Broker Estimates</v>
          </cell>
          <cell r="F5">
            <v>0</v>
          </cell>
          <cell r="G5">
            <v>0</v>
          </cell>
          <cell r="H5">
            <v>0</v>
          </cell>
          <cell r="I5">
            <v>0</v>
          </cell>
          <cell r="J5">
            <v>0</v>
          </cell>
          <cell r="K5">
            <v>0</v>
          </cell>
          <cell r="L5">
            <v>0</v>
          </cell>
          <cell r="M5">
            <v>0</v>
          </cell>
          <cell r="N5">
            <v>0</v>
          </cell>
          <cell r="O5">
            <v>0</v>
          </cell>
          <cell r="R5">
            <v>0</v>
          </cell>
          <cell r="S5" t="str">
            <v>Current Share Price</v>
          </cell>
          <cell r="U5">
            <v>33.69</v>
          </cell>
          <cell r="W5">
            <v>0</v>
          </cell>
          <cell r="X5">
            <v>0</v>
          </cell>
          <cell r="Y5">
            <v>0</v>
          </cell>
          <cell r="Z5">
            <v>0</v>
          </cell>
          <cell r="AA5">
            <v>0</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row>
        <row r="6">
          <cell r="A6">
            <v>0</v>
          </cell>
          <cell r="B6">
            <v>0</v>
          </cell>
          <cell r="C6" t="str">
            <v>Grouping 2</v>
          </cell>
          <cell r="D6">
            <v>0</v>
          </cell>
          <cell r="E6" t="str">
            <v>Public Trading Comparables</v>
          </cell>
          <cell r="F6">
            <v>0</v>
          </cell>
          <cell r="G6">
            <v>0</v>
          </cell>
          <cell r="H6">
            <v>0</v>
          </cell>
          <cell r="I6">
            <v>0</v>
          </cell>
          <cell r="J6">
            <v>0</v>
          </cell>
          <cell r="K6">
            <v>0</v>
          </cell>
          <cell r="L6">
            <v>0</v>
          </cell>
          <cell r="M6">
            <v>0</v>
          </cell>
          <cell r="N6">
            <v>0</v>
          </cell>
          <cell r="O6">
            <v>0</v>
          </cell>
          <cell r="R6">
            <v>0</v>
          </cell>
          <cell r="S6" t="str">
            <v>Number of Rows</v>
          </cell>
          <cell r="T6">
            <v>0</v>
          </cell>
          <cell r="U6">
            <v>11</v>
          </cell>
          <cell r="V6">
            <v>0</v>
          </cell>
          <cell r="W6">
            <v>0</v>
          </cell>
          <cell r="X6">
            <v>0</v>
          </cell>
          <cell r="Y6">
            <v>0</v>
          </cell>
          <cell r="Z6">
            <v>0</v>
          </cell>
          <cell r="AA6">
            <v>0</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row>
        <row r="7">
          <cell r="A7">
            <v>0</v>
          </cell>
          <cell r="B7">
            <v>0</v>
          </cell>
          <cell r="C7" t="str">
            <v>Grouping 3</v>
          </cell>
          <cell r="D7">
            <v>0</v>
          </cell>
          <cell r="E7" t="str">
            <v>Precedent 
Transactions</v>
          </cell>
          <cell r="F7">
            <v>0</v>
          </cell>
          <cell r="G7">
            <v>0</v>
          </cell>
          <cell r="H7">
            <v>0</v>
          </cell>
          <cell r="I7">
            <v>0</v>
          </cell>
          <cell r="J7">
            <v>0</v>
          </cell>
          <cell r="K7">
            <v>0</v>
          </cell>
          <cell r="L7">
            <v>0</v>
          </cell>
          <cell r="M7">
            <v>0</v>
          </cell>
          <cell r="N7">
            <v>0</v>
          </cell>
          <cell r="O7">
            <v>0</v>
          </cell>
          <cell r="R7">
            <v>0</v>
          </cell>
          <cell r="S7">
            <v>0</v>
          </cell>
          <cell r="T7">
            <v>0</v>
          </cell>
          <cell r="U7">
            <v>0</v>
          </cell>
          <cell r="V7">
            <v>0</v>
          </cell>
          <cell r="W7" t="str">
            <v>Low Price</v>
          </cell>
          <cell r="X7">
            <v>0</v>
          </cell>
          <cell r="Y7">
            <v>0</v>
          </cell>
          <cell r="Z7" t="str">
            <v>High Price</v>
          </cell>
          <cell r="AA7">
            <v>0</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row>
        <row r="8">
          <cell r="A8">
            <v>0</v>
          </cell>
          <cell r="B8">
            <v>0</v>
          </cell>
          <cell r="C8" t="str">
            <v>Grouping 4</v>
          </cell>
          <cell r="D8">
            <v>0</v>
          </cell>
          <cell r="E8" t="str">
            <v>Present Value of Future Stock Price</v>
          </cell>
          <cell r="F8">
            <v>0</v>
          </cell>
          <cell r="G8">
            <v>0</v>
          </cell>
          <cell r="H8">
            <v>0</v>
          </cell>
          <cell r="I8">
            <v>0</v>
          </cell>
          <cell r="J8">
            <v>0</v>
          </cell>
          <cell r="K8">
            <v>0</v>
          </cell>
          <cell r="L8">
            <v>0</v>
          </cell>
          <cell r="M8">
            <v>0</v>
          </cell>
          <cell r="N8">
            <v>0</v>
          </cell>
          <cell r="O8">
            <v>0</v>
          </cell>
          <cell r="R8">
            <v>0</v>
          </cell>
          <cell r="S8">
            <v>0</v>
          </cell>
          <cell r="T8">
            <v>0</v>
          </cell>
          <cell r="U8">
            <v>0</v>
          </cell>
          <cell r="V8">
            <v>0</v>
          </cell>
          <cell r="W8">
            <v>0</v>
          </cell>
          <cell r="X8">
            <v>0</v>
          </cell>
          <cell r="Y8">
            <v>0</v>
          </cell>
          <cell r="Z8">
            <v>0</v>
          </cell>
          <cell r="AA8">
            <v>0</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row>
        <row r="9">
          <cell r="A9">
            <v>0</v>
          </cell>
          <cell r="B9">
            <v>0</v>
          </cell>
          <cell r="C9">
            <v>0</v>
          </cell>
          <cell r="D9">
            <v>0</v>
          </cell>
          <cell r="E9" t="str">
            <v>Cost of Equity: 9.5%</v>
          </cell>
          <cell r="F9">
            <v>0</v>
          </cell>
          <cell r="G9">
            <v>0</v>
          </cell>
          <cell r="H9">
            <v>0</v>
          </cell>
          <cell r="I9">
            <v>0</v>
          </cell>
          <cell r="J9">
            <v>0</v>
          </cell>
          <cell r="K9">
            <v>0</v>
          </cell>
          <cell r="L9">
            <v>0</v>
          </cell>
          <cell r="M9">
            <v>0</v>
          </cell>
          <cell r="N9">
            <v>0</v>
          </cell>
          <cell r="O9">
            <v>0</v>
          </cell>
          <cell r="R9">
            <v>0</v>
          </cell>
          <cell r="S9">
            <v>0</v>
          </cell>
          <cell r="T9">
            <v>0</v>
          </cell>
          <cell r="U9">
            <v>0</v>
          </cell>
          <cell r="V9">
            <v>0</v>
          </cell>
          <cell r="W9">
            <v>0</v>
          </cell>
          <cell r="X9">
            <v>0</v>
          </cell>
          <cell r="Y9">
            <v>0</v>
          </cell>
          <cell r="Z9">
            <v>0</v>
          </cell>
          <cell r="AA9">
            <v>0</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4</v>
          </cell>
          <cell r="AO9" t="str">
            <v>x x x
x x
x x</v>
          </cell>
          <cell r="AP9" t="str">
            <v>Top, Middle, Bottom</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row>
        <row r="10">
          <cell r="A10">
            <v>0</v>
          </cell>
          <cell r="B10">
            <v>0</v>
          </cell>
          <cell r="C10" t="str">
            <v>Grouping 4</v>
          </cell>
          <cell r="D10">
            <v>0</v>
          </cell>
          <cell r="E10" t="str">
            <v>Discounted Cash 
Flow Analysis</v>
          </cell>
          <cell r="F10">
            <v>0</v>
          </cell>
          <cell r="G10">
            <v>0</v>
          </cell>
          <cell r="H10">
            <v>0</v>
          </cell>
          <cell r="I10">
            <v>0</v>
          </cell>
          <cell r="J10">
            <v>0</v>
          </cell>
          <cell r="K10">
            <v>0</v>
          </cell>
          <cell r="L10">
            <v>0</v>
          </cell>
          <cell r="M10">
            <v>0</v>
          </cell>
          <cell r="N10">
            <v>0</v>
          </cell>
          <cell r="O10">
            <v>0</v>
          </cell>
          <cell r="R10">
            <v>0</v>
          </cell>
          <cell r="S10">
            <v>0</v>
          </cell>
          <cell r="T10">
            <v>0</v>
          </cell>
          <cell r="U10">
            <v>0</v>
          </cell>
          <cell r="V10">
            <v>0</v>
          </cell>
          <cell r="W10">
            <v>0</v>
          </cell>
          <cell r="X10">
            <v>0</v>
          </cell>
          <cell r="Y10">
            <v>0</v>
          </cell>
          <cell r="Z10">
            <v>0</v>
          </cell>
          <cell r="AA10">
            <v>0</v>
          </cell>
          <cell r="AB10" t="str">
            <v>x</v>
          </cell>
          <cell r="AC10" t="str">
            <v>x</v>
          </cell>
          <cell r="AD10" t="str">
            <v>x</v>
          </cell>
          <cell r="AE10" t="str">
            <v>x</v>
          </cell>
          <cell r="AF10" t="str">
            <v>x</v>
          </cell>
          <cell r="AG10" t="str">
            <v>x</v>
          </cell>
          <cell r="AH10" t="str">
            <v>x</v>
          </cell>
          <cell r="AI10" t="str">
            <v>x</v>
          </cell>
          <cell r="AJ10" t="str">
            <v>x</v>
          </cell>
          <cell r="AK10" t="str">
            <v>x</v>
          </cell>
          <cell r="AL10" t="str">
            <v>x</v>
          </cell>
          <cell r="AM10" t="str">
            <v>x</v>
          </cell>
          <cell r="AN10">
            <v>4</v>
          </cell>
          <cell r="AO10" t="str">
            <v>x x x
x x
x x</v>
          </cell>
          <cell r="AP10" t="str">
            <v>Top, Middle, Bottom</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row>
        <row r="11">
          <cell r="A11">
            <v>0</v>
          </cell>
          <cell r="B11">
            <v>0</v>
          </cell>
          <cell r="C11" t="str">
            <v>DCF: WACC &amp; Perp. Growth</v>
          </cell>
          <cell r="D11">
            <v>0</v>
          </cell>
          <cell r="E11" t="str">
            <v>WACC: 8.0%-10.0%
Perp. Growth: 3.0%-4.0%</v>
          </cell>
          <cell r="F11">
            <v>0</v>
          </cell>
          <cell r="G11">
            <v>0</v>
          </cell>
          <cell r="H11">
            <v>0</v>
          </cell>
          <cell r="I11">
            <v>0</v>
          </cell>
          <cell r="J11">
            <v>0</v>
          </cell>
          <cell r="K11">
            <v>0</v>
          </cell>
          <cell r="L11">
            <v>0</v>
          </cell>
          <cell r="M11">
            <v>0</v>
          </cell>
          <cell r="N11">
            <v>0</v>
          </cell>
          <cell r="O11">
            <v>0</v>
          </cell>
          <cell r="R11">
            <v>0</v>
          </cell>
          <cell r="S11">
            <v>0</v>
          </cell>
          <cell r="T11">
            <v>0</v>
          </cell>
          <cell r="U11">
            <v>0</v>
          </cell>
          <cell r="V11">
            <v>0</v>
          </cell>
          <cell r="W11">
            <v>0</v>
          </cell>
          <cell r="X11">
            <v>0</v>
          </cell>
          <cell r="Y11">
            <v>0</v>
          </cell>
          <cell r="Z11">
            <v>0</v>
          </cell>
          <cell r="AA11">
            <v>0</v>
          </cell>
          <cell r="AB11" t="str">
            <v>x</v>
          </cell>
          <cell r="AC11" t="str">
            <v>x</v>
          </cell>
          <cell r="AD11" t="str">
            <v>x</v>
          </cell>
          <cell r="AE11" t="str">
            <v>x</v>
          </cell>
          <cell r="AF11" t="str">
            <v>x</v>
          </cell>
          <cell r="AG11" t="str">
            <v>x</v>
          </cell>
          <cell r="AH11" t="str">
            <v>x</v>
          </cell>
          <cell r="AI11" t="str">
            <v>x</v>
          </cell>
          <cell r="AJ11" t="str">
            <v>x</v>
          </cell>
          <cell r="AK11" t="str">
            <v>x</v>
          </cell>
          <cell r="AL11" t="str">
            <v>x</v>
          </cell>
          <cell r="AM11" t="str">
            <v>x</v>
          </cell>
          <cell r="AN11">
            <v>5</v>
          </cell>
          <cell r="AO11" t="str">
            <v>x x x
x x-x
x x-x</v>
          </cell>
          <cell r="AP11" t="str">
            <v>Top, Middle Range, Bottom Range</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row>
        <row r="12">
          <cell r="A12">
            <v>0</v>
          </cell>
          <cell r="B12">
            <v>0</v>
          </cell>
          <cell r="J12">
            <v>0</v>
          </cell>
          <cell r="K12">
            <v>0</v>
          </cell>
          <cell r="L12">
            <v>0</v>
          </cell>
          <cell r="M12">
            <v>0</v>
          </cell>
          <cell r="N12">
            <v>0</v>
          </cell>
          <cell r="O12">
            <v>0</v>
          </cell>
          <cell r="R12">
            <v>0</v>
          </cell>
          <cell r="S12" t="str">
            <v>Football Field Inputs</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t="str">
            <v>Chart Grouping</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row>
        <row r="13">
          <cell r="A13">
            <v>0</v>
          </cell>
          <cell r="R13">
            <v>0</v>
          </cell>
          <cell r="S13">
            <v>0</v>
          </cell>
          <cell r="T13">
            <v>0</v>
          </cell>
          <cell r="U13">
            <v>0</v>
          </cell>
          <cell r="V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R14">
            <v>0</v>
          </cell>
          <cell r="S14" t="str">
            <v>Grouping</v>
          </cell>
          <cell r="T14">
            <v>0</v>
          </cell>
          <cell r="U14">
            <v>0</v>
          </cell>
          <cell r="V14">
            <v>0</v>
          </cell>
          <cell r="W14" t="str">
            <v>Number Supporting Calculations</v>
          </cell>
          <cell r="X14">
            <v>0</v>
          </cell>
          <cell r="Y14">
            <v>0</v>
          </cell>
          <cell r="Z14">
            <v>0</v>
          </cell>
          <cell r="AA14" t="str">
            <v>Metric</v>
          </cell>
          <cell r="AB14" t="str">
            <v>Label Supporting Calculations</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R15">
            <v>0</v>
          </cell>
          <cell r="S15">
            <v>0</v>
          </cell>
          <cell r="T15" t="str">
            <v>Color</v>
          </cell>
          <cell r="U15">
            <v>0</v>
          </cell>
          <cell r="V15">
            <v>0</v>
          </cell>
          <cell r="W15" t="str">
            <v>Bar</v>
          </cell>
          <cell r="X15">
            <v>0</v>
          </cell>
          <cell r="Y15">
            <v>0</v>
          </cell>
          <cell r="Z15">
            <v>0</v>
          </cell>
          <cell r="AB15" t="str">
            <v>Top Text</v>
          </cell>
          <cell r="AC15">
            <v>0</v>
          </cell>
          <cell r="AD15">
            <v>0</v>
          </cell>
          <cell r="AE15" t="str">
            <v>Middle Text</v>
          </cell>
          <cell r="AF15">
            <v>0</v>
          </cell>
          <cell r="AG15">
            <v>0</v>
          </cell>
          <cell r="AH15">
            <v>0</v>
          </cell>
          <cell r="AI15">
            <v>0</v>
          </cell>
          <cell r="AJ15" t="str">
            <v>Bottom Text</v>
          </cell>
          <cell r="AK15">
            <v>0</v>
          </cell>
          <cell r="AL15">
            <v>0</v>
          </cell>
          <cell r="AM15">
            <v>0</v>
          </cell>
          <cell r="AN15">
            <v>0</v>
          </cell>
          <cell r="AO15">
            <v>0</v>
          </cell>
          <cell r="AU15" t="str">
            <v>Left</v>
          </cell>
          <cell r="AV15" t="str">
            <v>Delta 1 #1</v>
          </cell>
          <cell r="AW15" t="str">
            <v>Delta 1 #2</v>
          </cell>
          <cell r="AX15" t="str">
            <v>Delta 1 #3</v>
          </cell>
          <cell r="AY15" t="str">
            <v>Delta 1 #4</v>
          </cell>
          <cell r="AZ15" t="str">
            <v>Delta 1 #5</v>
          </cell>
          <cell r="BA15" t="str">
            <v>Delta 1 #6</v>
          </cell>
          <cell r="BB15" t="str">
            <v>Delta 2 #1</v>
          </cell>
          <cell r="BC15" t="str">
            <v>Delta 2 #2</v>
          </cell>
          <cell r="BD15" t="str">
            <v>Delta 2 #3</v>
          </cell>
          <cell r="BE15" t="str">
            <v>Delta 2 #4</v>
          </cell>
          <cell r="BF15" t="str">
            <v>Delta 2 #5</v>
          </cell>
          <cell r="BG15" t="str">
            <v>Delta 2 #6</v>
          </cell>
          <cell r="BH15" t="str">
            <v>Right</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R16">
            <v>0</v>
          </cell>
          <cell r="S16" t="str">
            <v>#</v>
          </cell>
          <cell r="T16" t="str">
            <v>Grouping</v>
          </cell>
          <cell r="U16" t="str">
            <v>Scenario</v>
          </cell>
          <cell r="V16" t="str">
            <v>Active?</v>
          </cell>
          <cell r="W16" t="str">
            <v>Left</v>
          </cell>
          <cell r="X16" t="str">
            <v>Delta 1</v>
          </cell>
          <cell r="Y16" t="str">
            <v>Delta 2</v>
          </cell>
          <cell r="Z16" t="str">
            <v>Right</v>
          </cell>
          <cell r="AA16" t="str">
            <v>Metric</v>
          </cell>
          <cell r="AB16" t="str">
            <v>Label</v>
          </cell>
          <cell r="AC16" t="str">
            <v>[]</v>
          </cell>
          <cell r="AD16" t="str">
            <v>[]</v>
          </cell>
          <cell r="AE16" t="str">
            <v>Label</v>
          </cell>
          <cell r="AF16" t="str">
            <v>Left</v>
          </cell>
          <cell r="AG16" t="str">
            <v>Format</v>
          </cell>
          <cell r="AH16" t="str">
            <v>Right</v>
          </cell>
          <cell r="AI16" t="str">
            <v>Format</v>
          </cell>
          <cell r="AJ16" t="str">
            <v>Label</v>
          </cell>
          <cell r="AK16" t="str">
            <v>Left</v>
          </cell>
          <cell r="AL16" t="str">
            <v>Format</v>
          </cell>
          <cell r="AM16" t="str">
            <v>Right</v>
          </cell>
          <cell r="AN16" t="str">
            <v>Format</v>
          </cell>
          <cell r="AO16" t="str">
            <v>Combined</v>
          </cell>
          <cell r="AP16">
            <v>0</v>
          </cell>
          <cell r="AQ16">
            <v>0</v>
          </cell>
          <cell r="AR16">
            <v>0</v>
          </cell>
          <cell r="AU16" t="str">
            <v>Left</v>
          </cell>
          <cell r="AV16" t="str">
            <v>Delta 1</v>
          </cell>
          <cell r="AW16">
            <v>0</v>
          </cell>
          <cell r="AX16">
            <v>0</v>
          </cell>
          <cell r="AY16">
            <v>0</v>
          </cell>
          <cell r="AZ16">
            <v>0</v>
          </cell>
          <cell r="BA16">
            <v>0</v>
          </cell>
          <cell r="BB16" t="str">
            <v>Delta 2</v>
          </cell>
          <cell r="BC16">
            <v>0</v>
          </cell>
          <cell r="BD16">
            <v>0</v>
          </cell>
          <cell r="BE16">
            <v>0</v>
          </cell>
          <cell r="BF16">
            <v>0</v>
          </cell>
          <cell r="BG16">
            <v>0</v>
          </cell>
          <cell r="BH16" t="str">
            <v>Right</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U17">
            <v>0</v>
          </cell>
          <cell r="AV17">
            <v>1</v>
          </cell>
          <cell r="AW17">
            <v>2</v>
          </cell>
          <cell r="AX17">
            <v>3</v>
          </cell>
          <cell r="AY17">
            <v>4</v>
          </cell>
          <cell r="AZ17">
            <v>5</v>
          </cell>
          <cell r="BA17">
            <v>6</v>
          </cell>
          <cell r="BB17">
            <v>1</v>
          </cell>
          <cell r="BC17">
            <v>2</v>
          </cell>
          <cell r="BD17">
            <v>3</v>
          </cell>
          <cell r="BE17">
            <v>4</v>
          </cell>
          <cell r="BF17">
            <v>5</v>
          </cell>
          <cell r="BG17">
            <v>6</v>
          </cell>
          <cell r="BH17">
            <v>0</v>
          </cell>
          <cell r="BI17">
            <v>0</v>
          </cell>
        </row>
        <row r="18">
          <cell r="B18">
            <v>0</v>
          </cell>
          <cell r="C18">
            <v>0</v>
          </cell>
          <cell r="D18">
            <v>0</v>
          </cell>
          <cell r="E18">
            <v>0</v>
          </cell>
          <cell r="F18">
            <v>0</v>
          </cell>
          <cell r="G18" t="str">
            <v>Metric</v>
          </cell>
          <cell r="H18">
            <v>0</v>
          </cell>
          <cell r="I18">
            <v>0</v>
          </cell>
          <cell r="J18">
            <v>0</v>
          </cell>
          <cell r="K18">
            <v>0</v>
          </cell>
          <cell r="L18">
            <v>0</v>
          </cell>
          <cell r="M18">
            <v>0</v>
          </cell>
          <cell r="N18">
            <v>0</v>
          </cell>
          <cell r="O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O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row>
        <row r="20">
          <cell r="A20">
            <v>0</v>
          </cell>
          <cell r="B20">
            <v>0</v>
          </cell>
          <cell r="C20">
            <v>0</v>
          </cell>
          <cell r="D20">
            <v>0</v>
          </cell>
          <cell r="E20" t="str">
            <v>Historical Prices  
As of 10/03/18</v>
          </cell>
          <cell r="F20">
            <v>0</v>
          </cell>
          <cell r="G20" t="str">
            <v>[]</v>
          </cell>
          <cell r="H20">
            <v>0</v>
          </cell>
          <cell r="I20">
            <v>0</v>
          </cell>
          <cell r="J20">
            <v>0</v>
          </cell>
          <cell r="K20">
            <v>0</v>
          </cell>
          <cell r="L20">
            <v>0</v>
          </cell>
          <cell r="M20">
            <v>0</v>
          </cell>
          <cell r="N20">
            <v>0</v>
          </cell>
          <cell r="O20">
            <v>0</v>
          </cell>
          <cell r="R20">
            <v>0</v>
          </cell>
          <cell r="S20">
            <v>1</v>
          </cell>
          <cell r="T20">
            <v>1</v>
          </cell>
          <cell r="U20">
            <v>0</v>
          </cell>
          <cell r="V20">
            <v>0</v>
          </cell>
          <cell r="W20">
            <v>14.88</v>
          </cell>
          <cell r="X20">
            <v>21.61</v>
          </cell>
          <cell r="Y20" t="e">
            <v>#N/A</v>
          </cell>
          <cell r="Z20">
            <v>36.49</v>
          </cell>
          <cell r="AA20" t="str">
            <v>[]</v>
          </cell>
          <cell r="AB20" t="str">
            <v>Historical Prices</v>
          </cell>
          <cell r="AC20">
            <v>0</v>
          </cell>
          <cell r="AD20">
            <v>0</v>
          </cell>
          <cell r="AE20" t="str">
            <v>As of</v>
          </cell>
          <cell r="AF20">
            <v>43376</v>
          </cell>
          <cell r="AG20" t="str">
            <v>mm/dd/yy;mm/dd/yy;mm/dd/yy;@</v>
          </cell>
          <cell r="AH20">
            <v>0</v>
          </cell>
          <cell r="AI20">
            <v>0</v>
          </cell>
          <cell r="AJ20">
            <v>0</v>
          </cell>
          <cell r="AK20">
            <v>0</v>
          </cell>
          <cell r="AL20">
            <v>0</v>
          </cell>
          <cell r="AM20">
            <v>0</v>
          </cell>
          <cell r="AN20">
            <v>0</v>
          </cell>
          <cell r="AO20" t="str">
            <v>Historical Prices  
As of 10/03/18</v>
          </cell>
          <cell r="AP20">
            <v>0</v>
          </cell>
          <cell r="AQ20">
            <v>0</v>
          </cell>
          <cell r="AR20">
            <v>0</v>
          </cell>
          <cell r="AS20">
            <v>0</v>
          </cell>
          <cell r="AT20">
            <v>0</v>
          </cell>
          <cell r="AU20">
            <v>14.88</v>
          </cell>
          <cell r="AV20">
            <v>21.61</v>
          </cell>
          <cell r="AW20" t="e">
            <v>#N/A</v>
          </cell>
          <cell r="AX20" t="e">
            <v>#N/A</v>
          </cell>
          <cell r="AY20" t="e">
            <v>#N/A</v>
          </cell>
          <cell r="AZ20" t="e">
            <v>#N/A</v>
          </cell>
          <cell r="BA20" t="e">
            <v>#N/A</v>
          </cell>
          <cell r="BB20" t="e">
            <v>#N/A</v>
          </cell>
          <cell r="BC20" t="e">
            <v>#N/A</v>
          </cell>
          <cell r="BD20" t="e">
            <v>#N/A</v>
          </cell>
          <cell r="BE20" t="e">
            <v>#N/A</v>
          </cell>
          <cell r="BF20" t="e">
            <v>#N/A</v>
          </cell>
          <cell r="BG20" t="e">
            <v>#N/A</v>
          </cell>
          <cell r="BH20">
            <v>36.49</v>
          </cell>
          <cell r="BI20">
            <v>0</v>
          </cell>
          <cell r="BJ20">
            <v>0</v>
          </cell>
        </row>
        <row r="21">
          <cell r="A21">
            <v>0</v>
          </cell>
          <cell r="B21">
            <v>0</v>
          </cell>
          <cell r="C21">
            <v>0</v>
          </cell>
          <cell r="D21">
            <v>0</v>
          </cell>
          <cell r="E21" t="str">
            <v>Broker Targets  
As of 10/03/18</v>
          </cell>
          <cell r="F21">
            <v>0</v>
          </cell>
          <cell r="G21" t="str">
            <v>[]</v>
          </cell>
          <cell r="H21">
            <v>0</v>
          </cell>
          <cell r="I21">
            <v>0</v>
          </cell>
          <cell r="J21">
            <v>0</v>
          </cell>
          <cell r="K21">
            <v>0</v>
          </cell>
          <cell r="L21">
            <v>0</v>
          </cell>
          <cell r="M21">
            <v>0</v>
          </cell>
          <cell r="N21">
            <v>0</v>
          </cell>
          <cell r="O21">
            <v>0</v>
          </cell>
          <cell r="R21">
            <v>0</v>
          </cell>
          <cell r="S21">
            <v>2</v>
          </cell>
          <cell r="T21">
            <v>1</v>
          </cell>
          <cell r="U21">
            <v>0</v>
          </cell>
          <cell r="V21">
            <v>0</v>
          </cell>
          <cell r="W21">
            <v>30</v>
          </cell>
          <cell r="X21">
            <v>8</v>
          </cell>
          <cell r="Y21" t="e">
            <v>#N/A</v>
          </cell>
          <cell r="Z21">
            <v>38</v>
          </cell>
          <cell r="AA21" t="str">
            <v>[]</v>
          </cell>
          <cell r="AB21" t="str">
            <v>Broker Targets</v>
          </cell>
          <cell r="AC21">
            <v>0</v>
          </cell>
          <cell r="AD21">
            <v>0</v>
          </cell>
          <cell r="AE21" t="str">
            <v>As of</v>
          </cell>
          <cell r="AF21">
            <v>43376</v>
          </cell>
          <cell r="AG21" t="str">
            <v>mm/dd/yy;mm/dd/yy;mm/dd/yy;@</v>
          </cell>
          <cell r="AH21">
            <v>0</v>
          </cell>
          <cell r="AI21">
            <v>0</v>
          </cell>
          <cell r="AJ21">
            <v>0</v>
          </cell>
          <cell r="AK21">
            <v>0</v>
          </cell>
          <cell r="AL21">
            <v>0</v>
          </cell>
          <cell r="AM21">
            <v>0</v>
          </cell>
          <cell r="AN21">
            <v>0</v>
          </cell>
          <cell r="AO21" t="str">
            <v>Broker Targets  
As of 10/03/18</v>
          </cell>
          <cell r="AP21">
            <v>0</v>
          </cell>
          <cell r="AQ21">
            <v>0</v>
          </cell>
          <cell r="AR21">
            <v>0</v>
          </cell>
          <cell r="AS21">
            <v>0</v>
          </cell>
          <cell r="AT21">
            <v>0</v>
          </cell>
          <cell r="AU21">
            <v>30</v>
          </cell>
          <cell r="AV21">
            <v>8</v>
          </cell>
          <cell r="AW21" t="e">
            <v>#N/A</v>
          </cell>
          <cell r="AX21" t="e">
            <v>#N/A</v>
          </cell>
          <cell r="AY21" t="e">
            <v>#N/A</v>
          </cell>
          <cell r="AZ21" t="e">
            <v>#N/A</v>
          </cell>
          <cell r="BA21" t="e">
            <v>#N/A</v>
          </cell>
          <cell r="BB21" t="e">
            <v>#N/A</v>
          </cell>
          <cell r="BC21" t="e">
            <v>#N/A</v>
          </cell>
          <cell r="BD21" t="e">
            <v>#N/A</v>
          </cell>
          <cell r="BE21" t="e">
            <v>#N/A</v>
          </cell>
          <cell r="BF21" t="e">
            <v>#N/A</v>
          </cell>
          <cell r="BG21" t="e">
            <v>#N/A</v>
          </cell>
          <cell r="BH21">
            <v>38</v>
          </cell>
          <cell r="BI21">
            <v>0</v>
          </cell>
          <cell r="BJ21">
            <v>0</v>
          </cell>
        </row>
        <row r="22">
          <cell r="A22">
            <v>0</v>
          </cell>
          <cell r="B22">
            <v>0</v>
          </cell>
          <cell r="C22">
            <v>0</v>
          </cell>
          <cell r="D22">
            <v>0</v>
          </cell>
          <cell r="E22" t="str">
            <v>EV / 2018E Street Revenues  
Multiples of 5.00x-7.00x</v>
          </cell>
          <cell r="F22">
            <v>0</v>
          </cell>
          <cell r="G22" t="str">
            <v>[]</v>
          </cell>
          <cell r="H22">
            <v>0</v>
          </cell>
          <cell r="I22">
            <v>0</v>
          </cell>
          <cell r="J22">
            <v>0</v>
          </cell>
          <cell r="K22">
            <v>0</v>
          </cell>
          <cell r="L22">
            <v>0</v>
          </cell>
          <cell r="M22">
            <v>0</v>
          </cell>
          <cell r="N22">
            <v>0</v>
          </cell>
          <cell r="O22">
            <v>0</v>
          </cell>
          <cell r="R22">
            <v>0</v>
          </cell>
          <cell r="S22">
            <v>3</v>
          </cell>
          <cell r="T22">
            <v>2</v>
          </cell>
          <cell r="U22">
            <v>0</v>
          </cell>
          <cell r="V22">
            <v>0</v>
          </cell>
          <cell r="W22">
            <v>26.065052900021993</v>
          </cell>
          <cell r="X22">
            <v>9.662822276553559</v>
          </cell>
          <cell r="Y22" t="e">
            <v>#N/A</v>
          </cell>
          <cell r="Z22">
            <v>35.727875176575552</v>
          </cell>
          <cell r="AA22" t="str">
            <v>[]</v>
          </cell>
          <cell r="AB22" t="str">
            <v>EV / 2018E Street Revenues</v>
          </cell>
          <cell r="AC22">
            <v>0</v>
          </cell>
          <cell r="AD22">
            <v>0</v>
          </cell>
          <cell r="AE22" t="str">
            <v>Multiples of</v>
          </cell>
          <cell r="AF22">
            <v>5</v>
          </cell>
          <cell r="AG22" t="str">
            <v>#,##0.00x;(#,##0.00x);"-x";@</v>
          </cell>
          <cell r="AH22">
            <v>7</v>
          </cell>
          <cell r="AI22" t="str">
            <v>#,##0.00x;(#,##0.00x);"-x";@</v>
          </cell>
          <cell r="AJ22">
            <v>0</v>
          </cell>
          <cell r="AK22">
            <v>0</v>
          </cell>
          <cell r="AL22">
            <v>0</v>
          </cell>
          <cell r="AM22">
            <v>0</v>
          </cell>
          <cell r="AN22">
            <v>0</v>
          </cell>
          <cell r="AO22" t="str">
            <v>EV / 2018E Street Revenues  
Multiples of 5.00x-7.00x</v>
          </cell>
          <cell r="AP22">
            <v>0</v>
          </cell>
          <cell r="AQ22">
            <v>0</v>
          </cell>
          <cell r="AR22">
            <v>0</v>
          </cell>
          <cell r="AS22">
            <v>0</v>
          </cell>
          <cell r="AT22">
            <v>0</v>
          </cell>
          <cell r="AU22">
            <v>26.065052900021993</v>
          </cell>
          <cell r="AV22" t="e">
            <v>#N/A</v>
          </cell>
          <cell r="AW22">
            <v>9.662822276553559</v>
          </cell>
          <cell r="AX22" t="e">
            <v>#N/A</v>
          </cell>
          <cell r="AY22" t="e">
            <v>#N/A</v>
          </cell>
          <cell r="AZ22" t="e">
            <v>#N/A</v>
          </cell>
          <cell r="BA22" t="e">
            <v>#N/A</v>
          </cell>
          <cell r="BB22" t="e">
            <v>#N/A</v>
          </cell>
          <cell r="BC22" t="e">
            <v>#N/A</v>
          </cell>
          <cell r="BD22" t="e">
            <v>#N/A</v>
          </cell>
          <cell r="BE22" t="e">
            <v>#N/A</v>
          </cell>
          <cell r="BF22" t="e">
            <v>#N/A</v>
          </cell>
          <cell r="BG22" t="e">
            <v>#N/A</v>
          </cell>
          <cell r="BH22">
            <v>35.727875176575552</v>
          </cell>
          <cell r="BI22">
            <v>0</v>
          </cell>
          <cell r="BJ22">
            <v>0</v>
          </cell>
        </row>
        <row r="23">
          <cell r="A23">
            <v>0</v>
          </cell>
          <cell r="B23">
            <v>0</v>
          </cell>
          <cell r="C23">
            <v>0</v>
          </cell>
          <cell r="D23">
            <v>0</v>
          </cell>
          <cell r="E23" t="str">
            <v>EV / 2018E Upside Revenues  
Multiples of 5.00x-7.00x</v>
          </cell>
          <cell r="F23">
            <v>0</v>
          </cell>
          <cell r="G23" t="str">
            <v>[]</v>
          </cell>
          <cell r="H23">
            <v>0</v>
          </cell>
          <cell r="I23">
            <v>0</v>
          </cell>
          <cell r="J23">
            <v>0</v>
          </cell>
          <cell r="K23">
            <v>0</v>
          </cell>
          <cell r="L23">
            <v>0</v>
          </cell>
          <cell r="M23">
            <v>0</v>
          </cell>
          <cell r="N23">
            <v>0</v>
          </cell>
          <cell r="O23">
            <v>0</v>
          </cell>
          <cell r="R23">
            <v>0</v>
          </cell>
          <cell r="S23">
            <v>4</v>
          </cell>
          <cell r="T23">
            <v>5</v>
          </cell>
          <cell r="U23">
            <v>0</v>
          </cell>
          <cell r="V23">
            <v>0</v>
          </cell>
          <cell r="W23">
            <v>25.926211871683243</v>
          </cell>
          <cell r="X23">
            <v>9.6072858652180528</v>
          </cell>
          <cell r="Y23" t="e">
            <v>#N/A</v>
          </cell>
          <cell r="Z23">
            <v>35.533497736901296</v>
          </cell>
          <cell r="AA23" t="str">
            <v>[]</v>
          </cell>
          <cell r="AB23" t="str">
            <v>EV / 2018E Upside Revenues</v>
          </cell>
          <cell r="AC23">
            <v>0</v>
          </cell>
          <cell r="AD23">
            <v>0</v>
          </cell>
          <cell r="AE23" t="str">
            <v>Multiples of</v>
          </cell>
          <cell r="AF23">
            <v>5</v>
          </cell>
          <cell r="AG23" t="str">
            <v>#,##0.00x;(#,##0.00x);"-x";@</v>
          </cell>
          <cell r="AH23">
            <v>7</v>
          </cell>
          <cell r="AI23" t="str">
            <v>#,##0.00x;(#,##0.00x);"-x";@</v>
          </cell>
          <cell r="AJ23">
            <v>0</v>
          </cell>
          <cell r="AK23">
            <v>0</v>
          </cell>
          <cell r="AL23">
            <v>0</v>
          </cell>
          <cell r="AM23">
            <v>0</v>
          </cell>
          <cell r="AN23">
            <v>0</v>
          </cell>
          <cell r="AO23" t="str">
            <v>EV / 2018E Upside Revenues  
Multiples of 5.00x-7.00x</v>
          </cell>
          <cell r="AP23">
            <v>0</v>
          </cell>
          <cell r="AQ23">
            <v>0</v>
          </cell>
          <cell r="AR23">
            <v>0</v>
          </cell>
          <cell r="AS23">
            <v>0</v>
          </cell>
          <cell r="AT23">
            <v>0</v>
          </cell>
          <cell r="AU23">
            <v>25.926211871683243</v>
          </cell>
          <cell r="AV23" t="e">
            <v>#N/A</v>
          </cell>
          <cell r="AW23" t="e">
            <v>#N/A</v>
          </cell>
          <cell r="AX23" t="e">
            <v>#N/A</v>
          </cell>
          <cell r="AY23" t="e">
            <v>#N/A</v>
          </cell>
          <cell r="AZ23">
            <v>9.6072858652180528</v>
          </cell>
          <cell r="BA23" t="e">
            <v>#N/A</v>
          </cell>
          <cell r="BB23" t="e">
            <v>#N/A</v>
          </cell>
          <cell r="BC23" t="e">
            <v>#N/A</v>
          </cell>
          <cell r="BD23" t="e">
            <v>#N/A</v>
          </cell>
          <cell r="BE23" t="e">
            <v>#N/A</v>
          </cell>
          <cell r="BF23" t="e">
            <v>#N/A</v>
          </cell>
          <cell r="BG23" t="e">
            <v>#N/A</v>
          </cell>
          <cell r="BH23">
            <v>35.533497736901296</v>
          </cell>
          <cell r="BI23">
            <v>0</v>
          </cell>
          <cell r="BJ23">
            <v>0</v>
          </cell>
        </row>
        <row r="24">
          <cell r="A24">
            <v>0</v>
          </cell>
          <cell r="B24">
            <v>0</v>
          </cell>
          <cell r="C24">
            <v>0</v>
          </cell>
          <cell r="D24">
            <v>0</v>
          </cell>
          <cell r="E24" t="str">
            <v>EV / 2019E Street Revenues  
Multiples of 4.50x-6.00x</v>
          </cell>
          <cell r="F24">
            <v>0</v>
          </cell>
          <cell r="G24" t="str">
            <v>[]</v>
          </cell>
          <cell r="H24">
            <v>0</v>
          </cell>
          <cell r="I24">
            <v>0</v>
          </cell>
          <cell r="J24">
            <v>0</v>
          </cell>
          <cell r="K24">
            <v>0</v>
          </cell>
          <cell r="L24">
            <v>0</v>
          </cell>
          <cell r="M24">
            <v>0</v>
          </cell>
          <cell r="N24">
            <v>0</v>
          </cell>
          <cell r="O24">
            <v>0</v>
          </cell>
          <cell r="R24">
            <v>0</v>
          </cell>
          <cell r="S24">
            <v>5</v>
          </cell>
          <cell r="T24">
            <v>2</v>
          </cell>
          <cell r="U24">
            <v>0</v>
          </cell>
          <cell r="V24">
            <v>0</v>
          </cell>
          <cell r="W24">
            <v>26.24681417314476</v>
          </cell>
          <cell r="X24">
            <v>8.1129389881688816</v>
          </cell>
          <cell r="Y24" t="e">
            <v>#N/A</v>
          </cell>
          <cell r="Z24">
            <v>34.359753161313641</v>
          </cell>
          <cell r="AA24" t="str">
            <v>[]</v>
          </cell>
          <cell r="AB24" t="str">
            <v>EV / 2019E Street Revenues</v>
          </cell>
          <cell r="AC24">
            <v>0</v>
          </cell>
          <cell r="AD24">
            <v>0</v>
          </cell>
          <cell r="AE24" t="str">
            <v>Multiples of</v>
          </cell>
          <cell r="AF24">
            <v>4.5</v>
          </cell>
          <cell r="AG24" t="str">
            <v>#,##0.00x;(#,##0.00x);"-x";@</v>
          </cell>
          <cell r="AH24">
            <v>6</v>
          </cell>
          <cell r="AI24" t="str">
            <v>#,##0.00x;(#,##0.00x);"-x";@</v>
          </cell>
          <cell r="AJ24">
            <v>0</v>
          </cell>
          <cell r="AK24">
            <v>0</v>
          </cell>
          <cell r="AL24">
            <v>0</v>
          </cell>
          <cell r="AM24">
            <v>0</v>
          </cell>
          <cell r="AN24">
            <v>0</v>
          </cell>
          <cell r="AO24" t="str">
            <v>EV / 2019E Street Revenues  
Multiples of 4.50x-6.00x</v>
          </cell>
          <cell r="AP24">
            <v>0</v>
          </cell>
          <cell r="AQ24">
            <v>0</v>
          </cell>
          <cell r="AR24">
            <v>0</v>
          </cell>
          <cell r="AS24">
            <v>0</v>
          </cell>
          <cell r="AT24">
            <v>0</v>
          </cell>
          <cell r="AU24">
            <v>26.24681417314476</v>
          </cell>
          <cell r="AV24" t="e">
            <v>#N/A</v>
          </cell>
          <cell r="AW24">
            <v>8.1129389881688816</v>
          </cell>
          <cell r="AX24" t="e">
            <v>#N/A</v>
          </cell>
          <cell r="AY24" t="e">
            <v>#N/A</v>
          </cell>
          <cell r="AZ24" t="e">
            <v>#N/A</v>
          </cell>
          <cell r="BA24" t="e">
            <v>#N/A</v>
          </cell>
          <cell r="BB24" t="e">
            <v>#N/A</v>
          </cell>
          <cell r="BC24" t="e">
            <v>#N/A</v>
          </cell>
          <cell r="BD24" t="e">
            <v>#N/A</v>
          </cell>
          <cell r="BE24" t="e">
            <v>#N/A</v>
          </cell>
          <cell r="BF24" t="e">
            <v>#N/A</v>
          </cell>
          <cell r="BG24" t="e">
            <v>#N/A</v>
          </cell>
          <cell r="BH24">
            <v>34.359753161313641</v>
          </cell>
          <cell r="BI24">
            <v>0</v>
          </cell>
          <cell r="BJ24">
            <v>0</v>
          </cell>
        </row>
        <row r="25">
          <cell r="A25">
            <v>0</v>
          </cell>
          <cell r="B25">
            <v>0</v>
          </cell>
          <cell r="C25">
            <v>0</v>
          </cell>
          <cell r="D25">
            <v>0</v>
          </cell>
          <cell r="E25" t="str">
            <v>EV / 2019E Upside Revenues  
Multiples of 4.50x-6.00x</v>
          </cell>
          <cell r="F25">
            <v>0</v>
          </cell>
          <cell r="G25" t="str">
            <v>[]</v>
          </cell>
          <cell r="H25">
            <v>0</v>
          </cell>
          <cell r="I25">
            <v>0</v>
          </cell>
          <cell r="J25">
            <v>0</v>
          </cell>
          <cell r="K25">
            <v>0</v>
          </cell>
          <cell r="L25">
            <v>0</v>
          </cell>
          <cell r="M25">
            <v>0</v>
          </cell>
          <cell r="N25">
            <v>0</v>
          </cell>
          <cell r="O25">
            <v>0</v>
          </cell>
          <cell r="R25">
            <v>0</v>
          </cell>
          <cell r="S25">
            <v>6</v>
          </cell>
          <cell r="T25">
            <v>5</v>
          </cell>
          <cell r="U25">
            <v>0</v>
          </cell>
          <cell r="V25">
            <v>0</v>
          </cell>
          <cell r="W25">
            <v>26.25845937912797</v>
          </cell>
          <cell r="X25">
            <v>8.1168207234966303</v>
          </cell>
          <cell r="Y25" t="e">
            <v>#N/A</v>
          </cell>
          <cell r="Z25">
            <v>34.3752801026246</v>
          </cell>
          <cell r="AA25" t="str">
            <v>[]</v>
          </cell>
          <cell r="AB25" t="str">
            <v>EV / 2019E Upside Revenues</v>
          </cell>
          <cell r="AC25">
            <v>0</v>
          </cell>
          <cell r="AD25">
            <v>0</v>
          </cell>
          <cell r="AE25" t="str">
            <v>Multiples of</v>
          </cell>
          <cell r="AF25">
            <v>4.5</v>
          </cell>
          <cell r="AG25" t="str">
            <v>#,##0.00x;(#,##0.00x);"-x";@</v>
          </cell>
          <cell r="AH25">
            <v>6</v>
          </cell>
          <cell r="AI25" t="str">
            <v>#,##0.00x;(#,##0.00x);"-x";@</v>
          </cell>
          <cell r="AJ25">
            <v>0</v>
          </cell>
          <cell r="AK25">
            <v>0</v>
          </cell>
          <cell r="AL25">
            <v>0</v>
          </cell>
          <cell r="AM25">
            <v>0</v>
          </cell>
          <cell r="AN25">
            <v>0</v>
          </cell>
          <cell r="AO25" t="str">
            <v>EV / 2019E Upside Revenues  
Multiples of 4.50x-6.00x</v>
          </cell>
          <cell r="AP25">
            <v>0</v>
          </cell>
          <cell r="AQ25">
            <v>0</v>
          </cell>
          <cell r="AR25">
            <v>0</v>
          </cell>
          <cell r="AS25">
            <v>0</v>
          </cell>
          <cell r="AT25">
            <v>0</v>
          </cell>
          <cell r="AU25">
            <v>26.25845937912797</v>
          </cell>
          <cell r="AV25" t="e">
            <v>#N/A</v>
          </cell>
          <cell r="AW25" t="e">
            <v>#N/A</v>
          </cell>
          <cell r="AX25" t="e">
            <v>#N/A</v>
          </cell>
          <cell r="AY25" t="e">
            <v>#N/A</v>
          </cell>
          <cell r="AZ25">
            <v>8.1168207234966303</v>
          </cell>
          <cell r="BA25" t="e">
            <v>#N/A</v>
          </cell>
          <cell r="BB25" t="e">
            <v>#N/A</v>
          </cell>
          <cell r="BC25" t="e">
            <v>#N/A</v>
          </cell>
          <cell r="BD25" t="e">
            <v>#N/A</v>
          </cell>
          <cell r="BE25" t="e">
            <v>#N/A</v>
          </cell>
          <cell r="BF25" t="e">
            <v>#N/A</v>
          </cell>
          <cell r="BG25" t="e">
            <v>#N/A</v>
          </cell>
          <cell r="BH25">
            <v>34.3752801026246</v>
          </cell>
          <cell r="BI25">
            <v>0</v>
          </cell>
          <cell r="BJ25">
            <v>0</v>
          </cell>
        </row>
        <row r="26">
          <cell r="A26">
            <v>0</v>
          </cell>
          <cell r="B26">
            <v>0</v>
          </cell>
          <cell r="C26">
            <v>0</v>
          </cell>
          <cell r="D26">
            <v>0</v>
          </cell>
          <cell r="E26" t="str">
            <v>EV / LTM Revenues  
Multiples of 5.50x-8.00x</v>
          </cell>
          <cell r="F26">
            <v>0</v>
          </cell>
          <cell r="G26" t="str">
            <v>[]</v>
          </cell>
          <cell r="H26">
            <v>0</v>
          </cell>
          <cell r="I26">
            <v>0</v>
          </cell>
          <cell r="J26">
            <v>0</v>
          </cell>
          <cell r="K26">
            <v>0</v>
          </cell>
          <cell r="L26">
            <v>0</v>
          </cell>
          <cell r="M26">
            <v>0</v>
          </cell>
          <cell r="N26">
            <v>0</v>
          </cell>
          <cell r="O26">
            <v>0</v>
          </cell>
          <cell r="R26">
            <v>0</v>
          </cell>
          <cell r="S26">
            <v>7</v>
          </cell>
          <cell r="T26">
            <v>3</v>
          </cell>
          <cell r="U26">
            <v>0</v>
          </cell>
          <cell r="V26">
            <v>0</v>
          </cell>
          <cell r="W26">
            <v>26.919455426829476</v>
          </cell>
          <cell r="X26">
            <v>11.36884464463245</v>
          </cell>
          <cell r="Y26" t="e">
            <v>#N/A</v>
          </cell>
          <cell r="Z26">
            <v>38.288300071461926</v>
          </cell>
          <cell r="AA26" t="str">
            <v>[]</v>
          </cell>
          <cell r="AB26" t="str">
            <v>EV / LTM Revenues</v>
          </cell>
          <cell r="AC26">
            <v>0</v>
          </cell>
          <cell r="AD26">
            <v>0</v>
          </cell>
          <cell r="AE26" t="str">
            <v>Multiples of</v>
          </cell>
          <cell r="AF26">
            <v>5.5</v>
          </cell>
          <cell r="AG26" t="str">
            <v>#,##0.00x;(#,##0.00x);"-x";@</v>
          </cell>
          <cell r="AH26">
            <v>8</v>
          </cell>
          <cell r="AI26" t="str">
            <v>#,##0.00x;(#,##0.00x);"-x";@</v>
          </cell>
          <cell r="AJ26">
            <v>0</v>
          </cell>
          <cell r="AK26">
            <v>0</v>
          </cell>
          <cell r="AL26">
            <v>0</v>
          </cell>
          <cell r="AM26">
            <v>0</v>
          </cell>
          <cell r="AN26">
            <v>0</v>
          </cell>
          <cell r="AO26" t="str">
            <v>EV / LTM Revenues  
Multiples of 5.50x-8.00x</v>
          </cell>
          <cell r="AP26">
            <v>0</v>
          </cell>
          <cell r="AQ26">
            <v>0</v>
          </cell>
          <cell r="AR26">
            <v>0</v>
          </cell>
          <cell r="AS26">
            <v>0</v>
          </cell>
          <cell r="AT26">
            <v>0</v>
          </cell>
          <cell r="AU26">
            <v>26.919455426829476</v>
          </cell>
          <cell r="AV26" t="e">
            <v>#N/A</v>
          </cell>
          <cell r="AW26" t="e">
            <v>#N/A</v>
          </cell>
          <cell r="AX26">
            <v>11.36884464463245</v>
          </cell>
          <cell r="AY26" t="e">
            <v>#N/A</v>
          </cell>
          <cell r="AZ26" t="e">
            <v>#N/A</v>
          </cell>
          <cell r="BA26" t="e">
            <v>#N/A</v>
          </cell>
          <cell r="BB26" t="e">
            <v>#N/A</v>
          </cell>
          <cell r="BC26" t="e">
            <v>#N/A</v>
          </cell>
          <cell r="BD26" t="e">
            <v>#N/A</v>
          </cell>
          <cell r="BE26" t="e">
            <v>#N/A</v>
          </cell>
          <cell r="BF26" t="e">
            <v>#N/A</v>
          </cell>
          <cell r="BG26" t="e">
            <v>#N/A</v>
          </cell>
          <cell r="BH26">
            <v>38.288300071461926</v>
          </cell>
          <cell r="BI26">
            <v>0</v>
          </cell>
          <cell r="BJ26">
            <v>0</v>
          </cell>
        </row>
        <row r="27">
          <cell r="A27">
            <v>0</v>
          </cell>
          <cell r="B27">
            <v>0</v>
          </cell>
          <cell r="C27">
            <v>0</v>
          </cell>
          <cell r="D27">
            <v>0</v>
          </cell>
          <cell r="E27" t="str">
            <v>EV / NTM Upside Revenues  
Multiples of 4.50x-6.50x</v>
          </cell>
          <cell r="F27">
            <v>0</v>
          </cell>
          <cell r="G27" t="str">
            <v>[]</v>
          </cell>
          <cell r="H27">
            <v>0</v>
          </cell>
          <cell r="I27">
            <v>0</v>
          </cell>
          <cell r="J27">
            <v>0</v>
          </cell>
          <cell r="K27">
            <v>0</v>
          </cell>
          <cell r="L27">
            <v>0</v>
          </cell>
          <cell r="M27">
            <v>0</v>
          </cell>
          <cell r="N27">
            <v>0</v>
          </cell>
          <cell r="O27">
            <v>0</v>
          </cell>
          <cell r="R27">
            <v>0</v>
          </cell>
          <cell r="S27">
            <v>8</v>
          </cell>
          <cell r="T27">
            <v>3</v>
          </cell>
          <cell r="U27">
            <v>0</v>
          </cell>
          <cell r="V27">
            <v>0</v>
          </cell>
          <cell r="W27">
            <v>25.590131407767046</v>
          </cell>
          <cell r="X27">
            <v>10.525392977390638</v>
          </cell>
          <cell r="Y27" t="e">
            <v>#N/A</v>
          </cell>
          <cell r="Z27">
            <v>36.115524385157684</v>
          </cell>
          <cell r="AA27" t="str">
            <v>[]</v>
          </cell>
          <cell r="AB27" t="str">
            <v>EV / NTM Upside Revenues</v>
          </cell>
          <cell r="AC27">
            <v>0</v>
          </cell>
          <cell r="AD27">
            <v>0</v>
          </cell>
          <cell r="AE27" t="str">
            <v>Multiples of</v>
          </cell>
          <cell r="AF27">
            <v>4.5</v>
          </cell>
          <cell r="AG27" t="str">
            <v>#,##0.00x;(#,##0.00x);"-x";@</v>
          </cell>
          <cell r="AH27">
            <v>6.5</v>
          </cell>
          <cell r="AI27" t="str">
            <v>#,##0.00x;(#,##0.00x);"-x";@</v>
          </cell>
          <cell r="AJ27">
            <v>0</v>
          </cell>
          <cell r="AK27">
            <v>0</v>
          </cell>
          <cell r="AL27">
            <v>0</v>
          </cell>
          <cell r="AM27">
            <v>0</v>
          </cell>
          <cell r="AN27">
            <v>0</v>
          </cell>
          <cell r="AO27" t="str">
            <v>EV / NTM Upside Revenues  
Multiples of 4.50x-6.50x</v>
          </cell>
          <cell r="AP27">
            <v>0</v>
          </cell>
          <cell r="AQ27">
            <v>0</v>
          </cell>
          <cell r="AR27">
            <v>0</v>
          </cell>
          <cell r="AS27">
            <v>0</v>
          </cell>
          <cell r="AT27">
            <v>0</v>
          </cell>
          <cell r="AU27">
            <v>25.590131407767046</v>
          </cell>
          <cell r="AV27" t="e">
            <v>#N/A</v>
          </cell>
          <cell r="AW27" t="e">
            <v>#N/A</v>
          </cell>
          <cell r="AX27">
            <v>10.525392977390638</v>
          </cell>
          <cell r="AY27" t="e">
            <v>#N/A</v>
          </cell>
          <cell r="AZ27" t="e">
            <v>#N/A</v>
          </cell>
          <cell r="BA27" t="e">
            <v>#N/A</v>
          </cell>
          <cell r="BB27" t="e">
            <v>#N/A</v>
          </cell>
          <cell r="BC27" t="e">
            <v>#N/A</v>
          </cell>
          <cell r="BD27" t="e">
            <v>#N/A</v>
          </cell>
          <cell r="BE27" t="e">
            <v>#N/A</v>
          </cell>
          <cell r="BF27" t="e">
            <v>#N/A</v>
          </cell>
          <cell r="BG27" t="e">
            <v>#N/A</v>
          </cell>
          <cell r="BH27">
            <v>36.115524385157684</v>
          </cell>
          <cell r="BI27">
            <v>0</v>
          </cell>
          <cell r="BJ27">
            <v>0</v>
          </cell>
        </row>
        <row r="28">
          <cell r="A28">
            <v>0</v>
          </cell>
          <cell r="B28">
            <v>0</v>
          </cell>
          <cell r="C28">
            <v>0</v>
          </cell>
          <cell r="D28">
            <v>0</v>
          </cell>
          <cell r="E28" t="str">
            <v>EV / LTM Street EBITDA  
Multiples of 21.0x-26.0x</v>
          </cell>
          <cell r="F28">
            <v>0</v>
          </cell>
          <cell r="G28" t="str">
            <v>[]</v>
          </cell>
          <cell r="H28">
            <v>0</v>
          </cell>
          <cell r="I28">
            <v>0</v>
          </cell>
          <cell r="J28">
            <v>0</v>
          </cell>
          <cell r="K28">
            <v>0</v>
          </cell>
          <cell r="L28">
            <v>0</v>
          </cell>
          <cell r="M28">
            <v>0</v>
          </cell>
          <cell r="N28">
            <v>0</v>
          </cell>
          <cell r="O28">
            <v>0</v>
          </cell>
          <cell r="R28">
            <v>0</v>
          </cell>
          <cell r="S28">
            <v>9</v>
          </cell>
          <cell r="T28">
            <v>3</v>
          </cell>
          <cell r="U28">
            <v>0</v>
          </cell>
          <cell r="V28">
            <v>0</v>
          </cell>
          <cell r="W28">
            <v>1.1681957325706323</v>
          </cell>
          <cell r="X28">
            <v>0</v>
          </cell>
          <cell r="Y28" t="e">
            <v>#N/A</v>
          </cell>
          <cell r="Z28">
            <v>1.1681957325706323</v>
          </cell>
          <cell r="AA28" t="str">
            <v>[]</v>
          </cell>
          <cell r="AB28" t="str">
            <v>EV / LTM Street EBITDA</v>
          </cell>
          <cell r="AC28">
            <v>0</v>
          </cell>
          <cell r="AD28">
            <v>0</v>
          </cell>
          <cell r="AE28" t="str">
            <v>Multiples of</v>
          </cell>
          <cell r="AF28">
            <v>21</v>
          </cell>
          <cell r="AG28" t="str">
            <v>#,##0.0x;(#,##0.0x);"-x";@</v>
          </cell>
          <cell r="AH28">
            <v>26</v>
          </cell>
          <cell r="AI28" t="str">
            <v>#,##0.0x;(#,##0.0x);"-x";@</v>
          </cell>
          <cell r="AJ28">
            <v>0</v>
          </cell>
          <cell r="AK28">
            <v>0</v>
          </cell>
          <cell r="AL28">
            <v>0</v>
          </cell>
          <cell r="AM28">
            <v>0</v>
          </cell>
          <cell r="AN28">
            <v>0</v>
          </cell>
          <cell r="AO28" t="str">
            <v>EV / LTM Street EBITDA  
Multiples of 21.0x-26.0x</v>
          </cell>
          <cell r="AP28">
            <v>0</v>
          </cell>
          <cell r="AQ28">
            <v>0</v>
          </cell>
          <cell r="AR28">
            <v>0</v>
          </cell>
          <cell r="AS28">
            <v>0</v>
          </cell>
          <cell r="AT28">
            <v>0</v>
          </cell>
          <cell r="AU28">
            <v>1.1681957325706323</v>
          </cell>
          <cell r="AV28" t="e">
            <v>#N/A</v>
          </cell>
          <cell r="AW28" t="e">
            <v>#N/A</v>
          </cell>
          <cell r="AX28">
            <v>0</v>
          </cell>
          <cell r="AY28" t="e">
            <v>#N/A</v>
          </cell>
          <cell r="AZ28" t="e">
            <v>#N/A</v>
          </cell>
          <cell r="BA28" t="e">
            <v>#N/A</v>
          </cell>
          <cell r="BB28" t="e">
            <v>#N/A</v>
          </cell>
          <cell r="BC28" t="e">
            <v>#N/A</v>
          </cell>
          <cell r="BD28" t="e">
            <v>#N/A</v>
          </cell>
          <cell r="BE28" t="e">
            <v>#N/A</v>
          </cell>
          <cell r="BF28" t="e">
            <v>#N/A</v>
          </cell>
          <cell r="BG28" t="e">
            <v>#N/A</v>
          </cell>
          <cell r="BH28">
            <v>1.1681957325706323</v>
          </cell>
          <cell r="BI28">
            <v>0</v>
          </cell>
          <cell r="BJ28">
            <v>0</v>
          </cell>
        </row>
        <row r="29">
          <cell r="A29">
            <v>0</v>
          </cell>
          <cell r="B29">
            <v>0</v>
          </cell>
          <cell r="C29">
            <v>0</v>
          </cell>
          <cell r="D29">
            <v>0</v>
          </cell>
          <cell r="E29" t="str">
            <v>EV / LTM Upside EBITDA  
Multiples of 20.0x-25.0x</v>
          </cell>
          <cell r="F29">
            <v>0</v>
          </cell>
          <cell r="G29" t="str">
            <v>[]</v>
          </cell>
          <cell r="H29">
            <v>0</v>
          </cell>
          <cell r="I29">
            <v>0</v>
          </cell>
          <cell r="J29">
            <v>0</v>
          </cell>
          <cell r="K29">
            <v>0</v>
          </cell>
          <cell r="L29">
            <v>0</v>
          </cell>
          <cell r="M29">
            <v>0</v>
          </cell>
          <cell r="N29">
            <v>0</v>
          </cell>
          <cell r="O29">
            <v>0</v>
          </cell>
          <cell r="R29">
            <v>0</v>
          </cell>
          <cell r="S29">
            <v>10</v>
          </cell>
          <cell r="T29">
            <v>3</v>
          </cell>
          <cell r="U29">
            <v>0</v>
          </cell>
          <cell r="V29">
            <v>0</v>
          </cell>
          <cell r="W29">
            <v>1.1681957325706323</v>
          </cell>
          <cell r="X29">
            <v>0</v>
          </cell>
          <cell r="Y29" t="e">
            <v>#N/A</v>
          </cell>
          <cell r="Z29">
            <v>1.1681957325706323</v>
          </cell>
          <cell r="AA29" t="str">
            <v>[]</v>
          </cell>
          <cell r="AB29" t="str">
            <v>EV / LTM Upside EBITDA</v>
          </cell>
          <cell r="AC29">
            <v>0</v>
          </cell>
          <cell r="AD29">
            <v>0</v>
          </cell>
          <cell r="AE29" t="str">
            <v>Multiples of</v>
          </cell>
          <cell r="AF29">
            <v>20</v>
          </cell>
          <cell r="AG29" t="str">
            <v>#,##0.0x;(#,##0.0x);"-x";@</v>
          </cell>
          <cell r="AH29">
            <v>25</v>
          </cell>
          <cell r="AI29" t="str">
            <v>#,##0.0x;(#,##0.0x);"-x";@</v>
          </cell>
          <cell r="AJ29">
            <v>0</v>
          </cell>
          <cell r="AK29">
            <v>0</v>
          </cell>
          <cell r="AL29">
            <v>0</v>
          </cell>
          <cell r="AM29">
            <v>0</v>
          </cell>
          <cell r="AN29">
            <v>0</v>
          </cell>
          <cell r="AO29" t="str">
            <v>EV / LTM Upside EBITDA  
Multiples of 20.0x-25.0x</v>
          </cell>
          <cell r="AP29">
            <v>0</v>
          </cell>
          <cell r="AQ29">
            <v>0</v>
          </cell>
          <cell r="AR29">
            <v>0</v>
          </cell>
          <cell r="AS29">
            <v>0</v>
          </cell>
          <cell r="AT29">
            <v>0</v>
          </cell>
          <cell r="AU29">
            <v>1.1681957325706323</v>
          </cell>
          <cell r="AV29" t="e">
            <v>#N/A</v>
          </cell>
          <cell r="AW29" t="e">
            <v>#N/A</v>
          </cell>
          <cell r="AX29">
            <v>0</v>
          </cell>
          <cell r="AY29" t="e">
            <v>#N/A</v>
          </cell>
          <cell r="AZ29" t="e">
            <v>#N/A</v>
          </cell>
          <cell r="BA29" t="e">
            <v>#N/A</v>
          </cell>
          <cell r="BB29" t="e">
            <v>#N/A</v>
          </cell>
          <cell r="BC29" t="e">
            <v>#N/A</v>
          </cell>
          <cell r="BD29" t="e">
            <v>#N/A</v>
          </cell>
          <cell r="BE29" t="e">
            <v>#N/A</v>
          </cell>
          <cell r="BF29" t="e">
            <v>#N/A</v>
          </cell>
          <cell r="BG29" t="e">
            <v>#N/A</v>
          </cell>
          <cell r="BH29">
            <v>1.1681957325706323</v>
          </cell>
          <cell r="BI29">
            <v>0</v>
          </cell>
          <cell r="BJ29">
            <v>0</v>
          </cell>
        </row>
        <row r="30">
          <cell r="A30">
            <v>0</v>
          </cell>
          <cell r="B30">
            <v>0</v>
          </cell>
          <cell r="C30">
            <v>0</v>
          </cell>
          <cell r="D30">
            <v>0</v>
          </cell>
          <cell r="E30" t="str">
            <v>EV / Revenues (Upside)  
Multiples of 3.87x-6.20x</v>
          </cell>
          <cell r="F30">
            <v>0</v>
          </cell>
          <cell r="G30" t="str">
            <v>[]</v>
          </cell>
          <cell r="H30">
            <v>0</v>
          </cell>
          <cell r="I30">
            <v>0</v>
          </cell>
          <cell r="J30">
            <v>0</v>
          </cell>
          <cell r="K30">
            <v>0</v>
          </cell>
          <cell r="L30">
            <v>0</v>
          </cell>
          <cell r="M30">
            <v>0</v>
          </cell>
          <cell r="N30">
            <v>0</v>
          </cell>
          <cell r="O30">
            <v>0</v>
          </cell>
          <cell r="R30">
            <v>0</v>
          </cell>
          <cell r="S30">
            <v>11</v>
          </cell>
          <cell r="T30">
            <v>3</v>
          </cell>
          <cell r="U30">
            <v>0</v>
          </cell>
          <cell r="V30">
            <v>0</v>
          </cell>
          <cell r="W30" t="e">
            <v>#VALUE!</v>
          </cell>
          <cell r="X30" t="e">
            <v>#VALUE!</v>
          </cell>
          <cell r="Y30" t="e">
            <v>#N/A</v>
          </cell>
          <cell r="Z30" t="e">
            <v>#VALUE!</v>
          </cell>
          <cell r="AA30" t="str">
            <v>[]</v>
          </cell>
          <cell r="AB30" t="str">
            <v>EV / Revenues (Upside)</v>
          </cell>
          <cell r="AC30">
            <v>0</v>
          </cell>
          <cell r="AD30">
            <v>0</v>
          </cell>
          <cell r="AE30" t="str">
            <v>Multiples of</v>
          </cell>
          <cell r="AF30">
            <v>3.8651058051717762</v>
          </cell>
          <cell r="AG30" t="str">
            <v>#,##0.00x;(#,##0.00x);"-x";@</v>
          </cell>
          <cell r="AH30">
            <v>6.1989720947745814</v>
          </cell>
          <cell r="AI30" t="str">
            <v>#,##0.00x;(#,##0.00x);"-x";@</v>
          </cell>
          <cell r="AJ30">
            <v>0</v>
          </cell>
          <cell r="AK30">
            <v>0</v>
          </cell>
          <cell r="AL30">
            <v>0</v>
          </cell>
          <cell r="AM30">
            <v>0</v>
          </cell>
          <cell r="AN30">
            <v>0</v>
          </cell>
          <cell r="AO30" t="str">
            <v>EV / Revenues (Upside)  
Multiples of 3.87x-6.20x</v>
          </cell>
          <cell r="AP30">
            <v>0</v>
          </cell>
          <cell r="AQ30">
            <v>0</v>
          </cell>
          <cell r="AR30">
            <v>0</v>
          </cell>
          <cell r="AS30">
            <v>0</v>
          </cell>
          <cell r="AT30">
            <v>0</v>
          </cell>
          <cell r="AU30" t="e">
            <v>#VALUE!</v>
          </cell>
          <cell r="AV30" t="e">
            <v>#N/A</v>
          </cell>
          <cell r="AW30" t="e">
            <v>#N/A</v>
          </cell>
          <cell r="AX30" t="e">
            <v>#VALUE!</v>
          </cell>
          <cell r="AY30" t="e">
            <v>#N/A</v>
          </cell>
          <cell r="AZ30" t="e">
            <v>#N/A</v>
          </cell>
          <cell r="BA30" t="e">
            <v>#N/A</v>
          </cell>
          <cell r="BB30" t="e">
            <v>#N/A</v>
          </cell>
          <cell r="BC30" t="e">
            <v>#N/A</v>
          </cell>
          <cell r="BD30" t="e">
            <v>#N/A</v>
          </cell>
          <cell r="BE30" t="e">
            <v>#N/A</v>
          </cell>
          <cell r="BF30" t="e">
            <v>#N/A</v>
          </cell>
          <cell r="BG30" t="e">
            <v>#N/A</v>
          </cell>
          <cell r="BH30" t="e">
            <v>#VALUE!</v>
          </cell>
          <cell r="BI30">
            <v>0</v>
          </cell>
          <cell r="BJ30">
            <v>0</v>
          </cell>
        </row>
        <row r="31">
          <cell r="A31">
            <v>0</v>
          </cell>
          <cell r="B31">
            <v>0</v>
          </cell>
          <cell r="C31">
            <v>0</v>
          </cell>
          <cell r="D31">
            <v>0</v>
          </cell>
          <cell r="E31" t="str">
            <v>EV / Revenues (Street)  
Multiples of 3.87x-6.20x</v>
          </cell>
          <cell r="F31">
            <v>0</v>
          </cell>
          <cell r="G31" t="str">
            <v>[]</v>
          </cell>
          <cell r="H31">
            <v>0</v>
          </cell>
          <cell r="I31">
            <v>0</v>
          </cell>
          <cell r="J31">
            <v>0</v>
          </cell>
          <cell r="K31">
            <v>0</v>
          </cell>
          <cell r="L31">
            <v>0</v>
          </cell>
          <cell r="M31">
            <v>0</v>
          </cell>
          <cell r="N31">
            <v>0</v>
          </cell>
          <cell r="O31">
            <v>0</v>
          </cell>
          <cell r="R31">
            <v>0</v>
          </cell>
          <cell r="S31">
            <v>12</v>
          </cell>
          <cell r="T31">
            <v>3</v>
          </cell>
          <cell r="U31">
            <v>0</v>
          </cell>
          <cell r="V31">
            <v>0</v>
          </cell>
          <cell r="W31" t="e">
            <v>#VALUE!</v>
          </cell>
          <cell r="X31" t="e">
            <v>#VALUE!</v>
          </cell>
          <cell r="Y31" t="e">
            <v>#N/A</v>
          </cell>
          <cell r="Z31" t="e">
            <v>#VALUE!</v>
          </cell>
          <cell r="AA31" t="str">
            <v>[]</v>
          </cell>
          <cell r="AB31" t="str">
            <v>EV / Revenues (Street)</v>
          </cell>
          <cell r="AC31">
            <v>0</v>
          </cell>
          <cell r="AD31">
            <v>0</v>
          </cell>
          <cell r="AE31" t="str">
            <v>Multiples of</v>
          </cell>
          <cell r="AF31">
            <v>3.8651058051717762</v>
          </cell>
          <cell r="AG31" t="str">
            <v>#,##0.00x;(#,##0.00x);"-x";@</v>
          </cell>
          <cell r="AH31">
            <v>6.1989720947745814</v>
          </cell>
          <cell r="AI31" t="str">
            <v>#,##0.00x;(#,##0.00x);"-x";@</v>
          </cell>
          <cell r="AJ31">
            <v>0</v>
          </cell>
          <cell r="AK31">
            <v>0</v>
          </cell>
          <cell r="AL31">
            <v>0</v>
          </cell>
          <cell r="AM31">
            <v>0</v>
          </cell>
          <cell r="AN31">
            <v>0</v>
          </cell>
          <cell r="AO31" t="str">
            <v>EV / Revenues (Street)  
Multiples of 3.87x-6.20x</v>
          </cell>
          <cell r="AP31">
            <v>0</v>
          </cell>
          <cell r="AQ31">
            <v>0</v>
          </cell>
          <cell r="AR31">
            <v>0</v>
          </cell>
          <cell r="AS31">
            <v>0</v>
          </cell>
          <cell r="AT31">
            <v>0</v>
          </cell>
          <cell r="AU31" t="e">
            <v>#VALUE!</v>
          </cell>
          <cell r="AV31" t="e">
            <v>#N/A</v>
          </cell>
          <cell r="AW31" t="e">
            <v>#N/A</v>
          </cell>
          <cell r="AX31" t="e">
            <v>#VALUE!</v>
          </cell>
          <cell r="AY31" t="e">
            <v>#N/A</v>
          </cell>
          <cell r="AZ31" t="e">
            <v>#N/A</v>
          </cell>
          <cell r="BA31" t="e">
            <v>#N/A</v>
          </cell>
          <cell r="BB31" t="e">
            <v>#N/A</v>
          </cell>
          <cell r="BC31" t="e">
            <v>#N/A</v>
          </cell>
          <cell r="BD31" t="e">
            <v>#N/A</v>
          </cell>
          <cell r="BE31" t="e">
            <v>#N/A</v>
          </cell>
          <cell r="BF31" t="e">
            <v>#N/A</v>
          </cell>
          <cell r="BG31" t="e">
            <v>#N/A</v>
          </cell>
          <cell r="BH31" t="e">
            <v>#VALUE!</v>
          </cell>
          <cell r="BI31">
            <v>0</v>
          </cell>
          <cell r="BJ31">
            <v>0</v>
          </cell>
        </row>
        <row r="32">
          <cell r="A32">
            <v>0</v>
          </cell>
          <cell r="B32">
            <v>0</v>
          </cell>
          <cell r="C32">
            <v>0</v>
          </cell>
          <cell r="D32">
            <v>0</v>
          </cell>
          <cell r="E32" t="str">
            <v xml:space="preserve">Standalone DCF (Street)  </v>
          </cell>
          <cell r="F32">
            <v>0</v>
          </cell>
          <cell r="G32">
            <v>0</v>
          </cell>
          <cell r="H32">
            <v>0</v>
          </cell>
          <cell r="I32">
            <v>0</v>
          </cell>
          <cell r="J32">
            <v>0</v>
          </cell>
          <cell r="K32">
            <v>0</v>
          </cell>
          <cell r="L32">
            <v>0</v>
          </cell>
          <cell r="M32">
            <v>0</v>
          </cell>
          <cell r="N32">
            <v>0</v>
          </cell>
          <cell r="O32">
            <v>0</v>
          </cell>
          <cell r="R32">
            <v>0</v>
          </cell>
          <cell r="S32">
            <v>13</v>
          </cell>
          <cell r="T32">
            <v>4</v>
          </cell>
          <cell r="U32">
            <v>67</v>
          </cell>
          <cell r="V32">
            <v>0</v>
          </cell>
          <cell r="W32">
            <v>17.883137013171819</v>
          </cell>
          <cell r="X32">
            <v>16.376515908320854</v>
          </cell>
          <cell r="Y32" t="e">
            <v>#N/A</v>
          </cell>
          <cell r="Z32">
            <v>34.259652921492673</v>
          </cell>
          <cell r="AA32" t="str">
            <v>[]</v>
          </cell>
          <cell r="AB32" t="str">
            <v>Standalone DCF (Street)</v>
          </cell>
          <cell r="AC32">
            <v>0</v>
          </cell>
          <cell r="AD32">
            <v>0</v>
          </cell>
          <cell r="AE32">
            <v>0</v>
          </cell>
          <cell r="AF32">
            <v>0</v>
          </cell>
          <cell r="AG32">
            <v>0</v>
          </cell>
          <cell r="AH32">
            <v>0</v>
          </cell>
          <cell r="AI32">
            <v>0</v>
          </cell>
          <cell r="AJ32">
            <v>0</v>
          </cell>
          <cell r="AK32">
            <v>0</v>
          </cell>
          <cell r="AL32">
            <v>0</v>
          </cell>
          <cell r="AM32">
            <v>0</v>
          </cell>
          <cell r="AN32">
            <v>0</v>
          </cell>
          <cell r="AO32" t="str">
            <v xml:space="preserve">Standalone DCF (Street)  </v>
          </cell>
          <cell r="AP32">
            <v>0</v>
          </cell>
          <cell r="AQ32">
            <v>0</v>
          </cell>
          <cell r="AR32">
            <v>0</v>
          </cell>
          <cell r="AS32">
            <v>0</v>
          </cell>
          <cell r="AT32">
            <v>0</v>
          </cell>
          <cell r="AU32">
            <v>17.883137013171819</v>
          </cell>
          <cell r="AV32" t="e">
            <v>#N/A</v>
          </cell>
          <cell r="AW32" t="e">
            <v>#N/A</v>
          </cell>
          <cell r="AX32" t="e">
            <v>#N/A</v>
          </cell>
          <cell r="AY32">
            <v>16.376515908320854</v>
          </cell>
          <cell r="AZ32" t="e">
            <v>#N/A</v>
          </cell>
          <cell r="BA32" t="e">
            <v>#N/A</v>
          </cell>
          <cell r="BB32" t="e">
            <v>#N/A</v>
          </cell>
          <cell r="BC32" t="e">
            <v>#N/A</v>
          </cell>
          <cell r="BD32" t="e">
            <v>#N/A</v>
          </cell>
          <cell r="BE32" t="e">
            <v>#N/A</v>
          </cell>
          <cell r="BF32" t="e">
            <v>#N/A</v>
          </cell>
          <cell r="BG32" t="e">
            <v>#N/A</v>
          </cell>
          <cell r="BH32">
            <v>34.259652921492673</v>
          </cell>
          <cell r="BI32">
            <v>0</v>
          </cell>
          <cell r="BJ32">
            <v>0</v>
          </cell>
        </row>
        <row r="33">
          <cell r="A33">
            <v>0</v>
          </cell>
          <cell r="B33">
            <v>0</v>
          </cell>
          <cell r="C33">
            <v>0</v>
          </cell>
          <cell r="D33">
            <v>0</v>
          </cell>
          <cell r="E33" t="str">
            <v xml:space="preserve">Standalone DCF (Upside)  </v>
          </cell>
          <cell r="F33">
            <v>0</v>
          </cell>
          <cell r="G33" t="str">
            <v>[]</v>
          </cell>
          <cell r="H33">
            <v>0</v>
          </cell>
          <cell r="I33">
            <v>0</v>
          </cell>
          <cell r="J33">
            <v>0</v>
          </cell>
          <cell r="K33">
            <v>0</v>
          </cell>
          <cell r="L33">
            <v>0</v>
          </cell>
          <cell r="M33">
            <v>0</v>
          </cell>
          <cell r="N33">
            <v>0</v>
          </cell>
          <cell r="O33">
            <v>0</v>
          </cell>
          <cell r="R33">
            <v>0</v>
          </cell>
          <cell r="S33">
            <v>14</v>
          </cell>
          <cell r="T33">
            <v>6</v>
          </cell>
          <cell r="U33">
            <v>61</v>
          </cell>
          <cell r="V33">
            <v>0</v>
          </cell>
          <cell r="W33">
            <v>23.423437575709588</v>
          </cell>
          <cell r="X33">
            <v>21.532337768760645</v>
          </cell>
          <cell r="Y33" t="e">
            <v>#N/A</v>
          </cell>
          <cell r="Z33">
            <v>44.955775344470233</v>
          </cell>
          <cell r="AA33" t="str">
            <v>[]</v>
          </cell>
          <cell r="AB33" t="str">
            <v>Standalone DCF (Upside)</v>
          </cell>
          <cell r="AC33">
            <v>0</v>
          </cell>
          <cell r="AD33">
            <v>0</v>
          </cell>
          <cell r="AE33">
            <v>0</v>
          </cell>
          <cell r="AF33">
            <v>0</v>
          </cell>
          <cell r="AG33">
            <v>0</v>
          </cell>
          <cell r="AH33">
            <v>0</v>
          </cell>
          <cell r="AI33">
            <v>0</v>
          </cell>
          <cell r="AJ33">
            <v>0</v>
          </cell>
          <cell r="AK33">
            <v>0</v>
          </cell>
          <cell r="AL33">
            <v>0</v>
          </cell>
          <cell r="AM33">
            <v>0</v>
          </cell>
          <cell r="AN33">
            <v>0</v>
          </cell>
          <cell r="AO33" t="str">
            <v xml:space="preserve">Standalone DCF (Upside)  </v>
          </cell>
          <cell r="AP33">
            <v>0</v>
          </cell>
          <cell r="AQ33">
            <v>0</v>
          </cell>
          <cell r="AR33">
            <v>0</v>
          </cell>
          <cell r="AS33">
            <v>0</v>
          </cell>
          <cell r="AT33">
            <v>0</v>
          </cell>
          <cell r="AU33">
            <v>23.423437575709588</v>
          </cell>
          <cell r="AV33" t="e">
            <v>#N/A</v>
          </cell>
          <cell r="AW33" t="e">
            <v>#N/A</v>
          </cell>
          <cell r="AX33" t="e">
            <v>#N/A</v>
          </cell>
          <cell r="AY33" t="e">
            <v>#N/A</v>
          </cell>
          <cell r="AZ33" t="e">
            <v>#N/A</v>
          </cell>
          <cell r="BA33">
            <v>21.532337768760645</v>
          </cell>
          <cell r="BB33" t="e">
            <v>#N/A</v>
          </cell>
          <cell r="BC33" t="e">
            <v>#N/A</v>
          </cell>
          <cell r="BD33" t="e">
            <v>#N/A</v>
          </cell>
          <cell r="BE33" t="e">
            <v>#N/A</v>
          </cell>
          <cell r="BF33" t="e">
            <v>#N/A</v>
          </cell>
          <cell r="BG33" t="e">
            <v>#N/A</v>
          </cell>
          <cell r="BH33">
            <v>44.955775344470233</v>
          </cell>
          <cell r="BI33">
            <v>0</v>
          </cell>
          <cell r="BJ33">
            <v>0</v>
          </cell>
        </row>
        <row r="34">
          <cell r="A34">
            <v>0</v>
          </cell>
          <cell r="B34">
            <v>0</v>
          </cell>
          <cell r="C34">
            <v>0</v>
          </cell>
          <cell r="D34">
            <v>0</v>
          </cell>
          <cell r="E34" t="str">
            <v xml:space="preserve">DCF with Synergies (Upside)  </v>
          </cell>
          <cell r="F34">
            <v>0</v>
          </cell>
          <cell r="G34" t="str">
            <v>[]</v>
          </cell>
          <cell r="H34">
            <v>0</v>
          </cell>
          <cell r="I34">
            <v>0</v>
          </cell>
          <cell r="J34">
            <v>0</v>
          </cell>
          <cell r="K34">
            <v>0</v>
          </cell>
          <cell r="L34">
            <v>0</v>
          </cell>
          <cell r="M34">
            <v>0</v>
          </cell>
          <cell r="N34">
            <v>0</v>
          </cell>
          <cell r="O34">
            <v>0</v>
          </cell>
          <cell r="R34">
            <v>0</v>
          </cell>
          <cell r="S34">
            <v>15</v>
          </cell>
          <cell r="T34">
            <v>6</v>
          </cell>
          <cell r="U34">
            <v>62</v>
          </cell>
          <cell r="V34">
            <v>0</v>
          </cell>
          <cell r="W34">
            <v>32.608047348712738</v>
          </cell>
          <cell r="X34">
            <v>27.591425238899077</v>
          </cell>
          <cell r="Y34" t="e">
            <v>#N/A</v>
          </cell>
          <cell r="Z34">
            <v>60.199472587611815</v>
          </cell>
          <cell r="AA34" t="str">
            <v>[]</v>
          </cell>
          <cell r="AB34" t="str">
            <v>DCF with Synergies (Upside)</v>
          </cell>
          <cell r="AC34">
            <v>0</v>
          </cell>
          <cell r="AD34">
            <v>0</v>
          </cell>
          <cell r="AE34">
            <v>0</v>
          </cell>
          <cell r="AF34">
            <v>0</v>
          </cell>
          <cell r="AG34">
            <v>0</v>
          </cell>
          <cell r="AH34">
            <v>0</v>
          </cell>
          <cell r="AI34">
            <v>0</v>
          </cell>
          <cell r="AJ34">
            <v>0</v>
          </cell>
          <cell r="AK34">
            <v>0</v>
          </cell>
          <cell r="AL34">
            <v>0</v>
          </cell>
          <cell r="AM34">
            <v>0</v>
          </cell>
          <cell r="AN34">
            <v>0</v>
          </cell>
          <cell r="AO34" t="str">
            <v xml:space="preserve">DCF with Synergies (Upside)  </v>
          </cell>
          <cell r="AP34">
            <v>0</v>
          </cell>
          <cell r="AQ34">
            <v>0</v>
          </cell>
          <cell r="AR34">
            <v>0</v>
          </cell>
          <cell r="AS34">
            <v>0</v>
          </cell>
          <cell r="AT34">
            <v>0</v>
          </cell>
          <cell r="AU34">
            <v>32.608047348712738</v>
          </cell>
          <cell r="AV34" t="e">
            <v>#N/A</v>
          </cell>
          <cell r="AW34" t="e">
            <v>#N/A</v>
          </cell>
          <cell r="AX34" t="e">
            <v>#N/A</v>
          </cell>
          <cell r="AY34" t="e">
            <v>#N/A</v>
          </cell>
          <cell r="AZ34" t="e">
            <v>#N/A</v>
          </cell>
          <cell r="BA34">
            <v>27.591425238899077</v>
          </cell>
          <cell r="BB34" t="e">
            <v>#N/A</v>
          </cell>
          <cell r="BC34" t="e">
            <v>#N/A</v>
          </cell>
          <cell r="BD34" t="e">
            <v>#N/A</v>
          </cell>
          <cell r="BE34" t="e">
            <v>#N/A</v>
          </cell>
          <cell r="BF34" t="e">
            <v>#N/A</v>
          </cell>
          <cell r="BG34" t="e">
            <v>#N/A</v>
          </cell>
          <cell r="BH34">
            <v>60.199472587611815</v>
          </cell>
          <cell r="BI34">
            <v>0</v>
          </cell>
          <cell r="BJ34">
            <v>0</v>
          </cell>
        </row>
        <row r="35">
          <cell r="A35">
            <v>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row>
        <row r="36">
          <cell r="A36">
            <v>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row>
        <row r="37">
          <cell r="A37">
            <v>0</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t="str">
            <v>Vertical Lines</v>
          </cell>
          <cell r="T37">
            <v>0</v>
          </cell>
          <cell r="U37">
            <v>0</v>
          </cell>
          <cell r="V37">
            <v>0</v>
          </cell>
          <cell r="W37">
            <v>0</v>
          </cell>
          <cell r="X37">
            <v>0</v>
          </cell>
          <cell r="Z37" t="str">
            <v>DCF Outputs</v>
          </cell>
          <cell r="AA37">
            <v>0</v>
          </cell>
          <cell r="AB37">
            <v>0</v>
          </cell>
          <cell r="AD37" t="str">
            <v>Broker Dots</v>
          </cell>
          <cell r="AE37">
            <v>0</v>
          </cell>
          <cell r="AF37">
            <v>0</v>
          </cell>
          <cell r="AG37">
            <v>0</v>
          </cell>
          <cell r="AI37" t="str">
            <v>Precedent Dots</v>
          </cell>
          <cell r="AJ37">
            <v>0</v>
          </cell>
          <cell r="AK37">
            <v>0</v>
          </cell>
          <cell r="AL37">
            <v>0</v>
          </cell>
          <cell r="AN37" t="str">
            <v>Text Formatting Codes</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row>
        <row r="38">
          <cell r="A38">
            <v>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R38">
            <v>0</v>
          </cell>
          <cell r="S38" t="str">
            <v>Label</v>
          </cell>
          <cell r="T38">
            <v>0</v>
          </cell>
          <cell r="U38" t="str">
            <v>X1</v>
          </cell>
          <cell r="V38" t="str">
            <v>X2</v>
          </cell>
          <cell r="W38" t="str">
            <v>Y1</v>
          </cell>
          <cell r="X38" t="str">
            <v>Y2</v>
          </cell>
          <cell r="AB38" t="str">
            <v>Active</v>
          </cell>
          <cell r="AD38" t="str">
            <v>Label</v>
          </cell>
          <cell r="AE38" t="str">
            <v>Value (X-Axis)</v>
          </cell>
          <cell r="AF38" t="str">
            <v>#</v>
          </cell>
          <cell r="AG38" t="str">
            <v>Y-Axis</v>
          </cell>
          <cell r="AI38" t="str">
            <v>Label</v>
          </cell>
          <cell r="AJ38" t="str">
            <v>Value (X-Axis)</v>
          </cell>
          <cell r="AK38" t="str">
            <v>#</v>
          </cell>
          <cell r="AL38" t="str">
            <v>Y-Axis</v>
          </cell>
          <cell r="AN38">
            <v>0</v>
          </cell>
          <cell r="AO38" t="str">
            <v>1</v>
          </cell>
          <cell r="AP38" t="str">
            <v>1.0</v>
          </cell>
          <cell r="AQ38" t="str">
            <v>1.00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R39">
            <v>0</v>
          </cell>
          <cell r="S39" t="str">
            <v>Current Price</v>
          </cell>
          <cell r="T39">
            <v>0</v>
          </cell>
          <cell r="U39">
            <v>33.69</v>
          </cell>
          <cell r="V39">
            <v>33.69</v>
          </cell>
          <cell r="W39">
            <v>0</v>
          </cell>
          <cell r="X39">
            <v>1</v>
          </cell>
          <cell r="Z39" t="str">
            <v>Equity Value / Share</v>
          </cell>
          <cell r="AA39">
            <v>2</v>
          </cell>
          <cell r="AB39">
            <v>0</v>
          </cell>
          <cell r="AD39" t="str">
            <v>Stifel</v>
          </cell>
          <cell r="AE39">
            <v>38</v>
          </cell>
          <cell r="AF39">
            <v>1.7</v>
          </cell>
          <cell r="AG39">
            <v>0.87575757575757573</v>
          </cell>
          <cell r="AI39" t="str">
            <v>[]</v>
          </cell>
          <cell r="AJ39">
            <v>0</v>
          </cell>
          <cell r="AK39">
            <v>9</v>
          </cell>
          <cell r="AL39">
            <v>0.18181818181818188</v>
          </cell>
          <cell r="AN39" t="str">
            <v>Comma</v>
          </cell>
          <cell r="AO39" t="str">
            <v>#,##0;(#,##0);"-";@</v>
          </cell>
          <cell r="AP39" t="str">
            <v>#,##0.0;(#,##0.0);"-";@</v>
          </cell>
          <cell r="AQ39" t="str">
            <v>#,##0.00;(#,##0.00);"-";@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cell r="O40">
            <v>0</v>
          </cell>
          <cell r="R40">
            <v>0</v>
          </cell>
          <cell r="S40" t="str">
            <v>Offer 
Price</v>
          </cell>
          <cell r="T40">
            <v>0</v>
          </cell>
          <cell r="U40" t="e">
            <v>#N/A</v>
          </cell>
          <cell r="V40" t="e">
            <v>#N/A</v>
          </cell>
          <cell r="W40">
            <v>0</v>
          </cell>
          <cell r="X40">
            <v>1</v>
          </cell>
          <cell r="Z40" t="str">
            <v>Low</v>
          </cell>
          <cell r="AB40">
            <v>23.998743386654912</v>
          </cell>
          <cell r="AD40" t="str">
            <v>Leerink</v>
          </cell>
          <cell r="AE40">
            <v>38</v>
          </cell>
          <cell r="AF40">
            <v>1.7</v>
          </cell>
          <cell r="AG40">
            <v>0.90606060606060601</v>
          </cell>
          <cell r="AI40" t="str">
            <v>[]</v>
          </cell>
          <cell r="AJ40">
            <v>0</v>
          </cell>
          <cell r="AK40">
            <v>9</v>
          </cell>
          <cell r="AL40">
            <v>0.18181818181818188</v>
          </cell>
          <cell r="AN40" t="str">
            <v>Currency</v>
          </cell>
          <cell r="AO40" t="str">
            <v>$#,##0;($#,##0);"$-";@</v>
          </cell>
          <cell r="AP40" t="str">
            <v>$#,##0.0;($#,##0.0);"$-";@</v>
          </cell>
          <cell r="AQ40" t="str">
            <v>$#,##0.00;($#,##0.00);"$-";@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row>
        <row r="41">
          <cell r="A41">
            <v>0</v>
          </cell>
          <cell r="B41">
            <v>0</v>
          </cell>
          <cell r="C41">
            <v>0</v>
          </cell>
          <cell r="D41">
            <v>0</v>
          </cell>
          <cell r="E41">
            <v>0</v>
          </cell>
          <cell r="F41">
            <v>0</v>
          </cell>
          <cell r="G41">
            <v>0</v>
          </cell>
          <cell r="H41">
            <v>0</v>
          </cell>
          <cell r="I41">
            <v>0</v>
          </cell>
          <cell r="J41">
            <v>0</v>
          </cell>
          <cell r="K41">
            <v>0</v>
          </cell>
          <cell r="L41">
            <v>0</v>
          </cell>
          <cell r="M41">
            <v>0</v>
          </cell>
          <cell r="N41">
            <v>0</v>
          </cell>
          <cell r="O41">
            <v>0</v>
          </cell>
          <cell r="R41">
            <v>0</v>
          </cell>
          <cell r="S41" t="str">
            <v>Indicative Low</v>
          </cell>
          <cell r="T41">
            <v>0</v>
          </cell>
          <cell r="U41" t="e">
            <v>#N/A</v>
          </cell>
          <cell r="V41" t="e">
            <v>#N/A</v>
          </cell>
          <cell r="W41">
            <v>0</v>
          </cell>
          <cell r="X41">
            <v>1</v>
          </cell>
          <cell r="Z41" t="str">
            <v>High</v>
          </cell>
          <cell r="AA41">
            <v>0</v>
          </cell>
          <cell r="AB41">
            <v>44.022084163430478</v>
          </cell>
          <cell r="AD41" t="str">
            <v>Northland Securities</v>
          </cell>
          <cell r="AE41">
            <v>30</v>
          </cell>
          <cell r="AF41">
            <v>1.7</v>
          </cell>
          <cell r="AG41">
            <v>0.89090909090909087</v>
          </cell>
          <cell r="AI41" t="str">
            <v>[]</v>
          </cell>
          <cell r="AJ41">
            <v>0</v>
          </cell>
          <cell r="AK41">
            <v>9</v>
          </cell>
          <cell r="AL41">
            <v>0.18181818181818188</v>
          </cell>
          <cell r="AN41" t="str">
            <v>Percent</v>
          </cell>
          <cell r="AO41" t="str">
            <v>0%;(0%);"-"\%;@</v>
          </cell>
          <cell r="AP41" t="str">
            <v>0.0%;(0.0%);"-"\%;@</v>
          </cell>
          <cell r="AQ41" t="str">
            <v>0.00%;(0.00%);"-"\%;@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row>
        <row r="42">
          <cell r="A42">
            <v>0</v>
          </cell>
          <cell r="B42">
            <v>0</v>
          </cell>
          <cell r="C42">
            <v>0</v>
          </cell>
          <cell r="D42">
            <v>0</v>
          </cell>
          <cell r="E42">
            <v>0</v>
          </cell>
          <cell r="F42">
            <v>0</v>
          </cell>
          <cell r="G42">
            <v>0</v>
          </cell>
          <cell r="H42">
            <v>0</v>
          </cell>
          <cell r="I42">
            <v>0</v>
          </cell>
          <cell r="J42">
            <v>0</v>
          </cell>
          <cell r="K42">
            <v>0</v>
          </cell>
          <cell r="L42">
            <v>0</v>
          </cell>
          <cell r="M42">
            <v>0</v>
          </cell>
          <cell r="N42">
            <v>0</v>
          </cell>
          <cell r="O42">
            <v>0</v>
          </cell>
          <cell r="R42">
            <v>0</v>
          </cell>
          <cell r="S42" t="str">
            <v>Indicative High</v>
          </cell>
          <cell r="T42">
            <v>0</v>
          </cell>
          <cell r="U42" t="e">
            <v>#N/A</v>
          </cell>
          <cell r="V42" t="e">
            <v>#N/A</v>
          </cell>
          <cell r="W42">
            <v>0</v>
          </cell>
          <cell r="X42">
            <v>1</v>
          </cell>
          <cell r="Z42" t="str">
            <v>WACC</v>
          </cell>
          <cell r="AD42" t="str">
            <v>Piper Jaffray</v>
          </cell>
          <cell r="AE42">
            <v>36</v>
          </cell>
          <cell r="AF42">
            <v>1.7</v>
          </cell>
          <cell r="AG42">
            <v>0.87575757575757573</v>
          </cell>
          <cell r="AI42" t="str">
            <v>[]</v>
          </cell>
          <cell r="AJ42">
            <v>0</v>
          </cell>
          <cell r="AK42">
            <v>9</v>
          </cell>
          <cell r="AL42">
            <v>0.18181818181818188</v>
          </cell>
          <cell r="AN42" t="str">
            <v>Multiple</v>
          </cell>
          <cell r="AO42" t="str">
            <v>#,##0x;(#,##0x);"-x";@</v>
          </cell>
          <cell r="AP42" t="str">
            <v>#,##0.0x;(#,##0.0x);"-x";@</v>
          </cell>
          <cell r="AQ42" t="str">
            <v>#,##0.00x;(#,##0.00x);"-x";@</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R43">
            <v>0</v>
          </cell>
          <cell r="S43" t="str">
            <v>Indicative Range</v>
          </cell>
          <cell r="T43">
            <v>0</v>
          </cell>
          <cell r="U43" t="e">
            <v>#N/A</v>
          </cell>
          <cell r="V43" t="e">
            <v>#N/A</v>
          </cell>
          <cell r="W43">
            <v>0</v>
          </cell>
          <cell r="X43">
            <v>1</v>
          </cell>
          <cell r="Z43" t="str">
            <v>Low</v>
          </cell>
          <cell r="AB43">
            <v>0.08</v>
          </cell>
          <cell r="AD43" t="str">
            <v>Needham</v>
          </cell>
          <cell r="AE43">
            <v>36</v>
          </cell>
          <cell r="AF43">
            <v>1.7</v>
          </cell>
          <cell r="AG43">
            <v>0.90606060606060601</v>
          </cell>
          <cell r="AI43" t="str">
            <v>[]</v>
          </cell>
          <cell r="AJ43">
            <v>0</v>
          </cell>
          <cell r="AK43">
            <v>9</v>
          </cell>
          <cell r="AL43">
            <v>0.18181818181818188</v>
          </cell>
          <cell r="AN43" t="str">
            <v>Date</v>
          </cell>
          <cell r="AO43" t="str">
            <v>mm/dd/yy;mm/dd/yy;mm/dd/yy;@</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row>
        <row r="44">
          <cell r="A44">
            <v>0</v>
          </cell>
          <cell r="B44">
            <v>0</v>
          </cell>
          <cell r="C44">
            <v>0</v>
          </cell>
          <cell r="D44">
            <v>0</v>
          </cell>
          <cell r="E44">
            <v>0</v>
          </cell>
          <cell r="F44">
            <v>0</v>
          </cell>
          <cell r="G44">
            <v>0</v>
          </cell>
          <cell r="H44">
            <v>0</v>
          </cell>
          <cell r="I44">
            <v>0</v>
          </cell>
          <cell r="J44">
            <v>0</v>
          </cell>
          <cell r="K44">
            <v>0</v>
          </cell>
          <cell r="L44">
            <v>0</v>
          </cell>
          <cell r="M44">
            <v>0</v>
          </cell>
          <cell r="N44">
            <v>0</v>
          </cell>
          <cell r="O44">
            <v>0</v>
          </cell>
          <cell r="R44">
            <v>0</v>
          </cell>
          <cell r="S44">
            <v>0</v>
          </cell>
          <cell r="T44">
            <v>0</v>
          </cell>
          <cell r="U44">
            <v>0</v>
          </cell>
          <cell r="V44">
            <v>0</v>
          </cell>
          <cell r="W44">
            <v>0</v>
          </cell>
          <cell r="X44">
            <v>0</v>
          </cell>
          <cell r="Y44">
            <v>0</v>
          </cell>
          <cell r="Z44" t="str">
            <v>High</v>
          </cell>
          <cell r="AB44">
            <v>9.9999999999999992E-2</v>
          </cell>
          <cell r="AD44" t="str">
            <v>Canaccord</v>
          </cell>
          <cell r="AE44">
            <v>37</v>
          </cell>
          <cell r="AF44">
            <v>1.7</v>
          </cell>
          <cell r="AG44">
            <v>0.89090909090909087</v>
          </cell>
          <cell r="AI44" t="str">
            <v>[]</v>
          </cell>
          <cell r="AJ44">
            <v>0</v>
          </cell>
          <cell r="AK44">
            <v>9</v>
          </cell>
          <cell r="AL44">
            <v>0.18181818181818188</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row>
        <row r="45">
          <cell r="A45">
            <v>0</v>
          </cell>
          <cell r="B45">
            <v>0</v>
          </cell>
          <cell r="C45">
            <v>0</v>
          </cell>
          <cell r="D45">
            <v>0</v>
          </cell>
          <cell r="E45">
            <v>0</v>
          </cell>
          <cell r="F45">
            <v>0</v>
          </cell>
          <cell r="G45">
            <v>0</v>
          </cell>
          <cell r="H45">
            <v>0</v>
          </cell>
          <cell r="I45">
            <v>0</v>
          </cell>
          <cell r="J45">
            <v>0</v>
          </cell>
          <cell r="K45">
            <v>0</v>
          </cell>
          <cell r="L45">
            <v>0</v>
          </cell>
          <cell r="M45">
            <v>0</v>
          </cell>
          <cell r="N45">
            <v>0</v>
          </cell>
          <cell r="O45">
            <v>0</v>
          </cell>
          <cell r="R45">
            <v>0</v>
          </cell>
          <cell r="S45">
            <v>0</v>
          </cell>
          <cell r="T45">
            <v>0</v>
          </cell>
          <cell r="U45">
            <v>0</v>
          </cell>
          <cell r="V45">
            <v>0</v>
          </cell>
          <cell r="W45">
            <v>0</v>
          </cell>
          <cell r="X45">
            <v>0</v>
          </cell>
          <cell r="Y45">
            <v>0</v>
          </cell>
          <cell r="Z45" t="str">
            <v>Perp. Growth</v>
          </cell>
          <cell r="AD45" t="str">
            <v>[]</v>
          </cell>
          <cell r="AE45">
            <v>0</v>
          </cell>
          <cell r="AF45">
            <v>1.7</v>
          </cell>
          <cell r="AG45">
            <v>0.84545454545454546</v>
          </cell>
          <cell r="AI45" t="str">
            <v>[]</v>
          </cell>
          <cell r="AJ45">
            <v>0</v>
          </cell>
          <cell r="AK45">
            <v>9</v>
          </cell>
          <cell r="AL45">
            <v>0.18181818181818188</v>
          </cell>
          <cell r="AM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R46">
            <v>0</v>
          </cell>
          <cell r="S46">
            <v>0</v>
          </cell>
          <cell r="T46">
            <v>0</v>
          </cell>
          <cell r="U46">
            <v>0</v>
          </cell>
          <cell r="V46">
            <v>0</v>
          </cell>
          <cell r="W46">
            <v>0</v>
          </cell>
          <cell r="X46">
            <v>0</v>
          </cell>
          <cell r="Y46">
            <v>0</v>
          </cell>
          <cell r="Z46" t="str">
            <v>Low</v>
          </cell>
          <cell r="AB46">
            <v>3.0000000000000002E-2</v>
          </cell>
          <cell r="AD46" t="str">
            <v>[]</v>
          </cell>
          <cell r="AE46">
            <v>0</v>
          </cell>
          <cell r="AF46">
            <v>1.7</v>
          </cell>
          <cell r="AG46">
            <v>0.84545454545454546</v>
          </cell>
          <cell r="AI46" t="str">
            <v>[]</v>
          </cell>
          <cell r="AJ46">
            <v>0</v>
          </cell>
          <cell r="AK46">
            <v>9</v>
          </cell>
          <cell r="AL46">
            <v>0.18181818181818188</v>
          </cell>
          <cell r="AM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row>
        <row r="47">
          <cell r="A47">
            <v>0</v>
          </cell>
          <cell r="B47">
            <v>0</v>
          </cell>
          <cell r="C47">
            <v>0</v>
          </cell>
          <cell r="D47">
            <v>0</v>
          </cell>
          <cell r="E47">
            <v>0</v>
          </cell>
          <cell r="F47">
            <v>0</v>
          </cell>
          <cell r="G47">
            <v>0</v>
          </cell>
          <cell r="H47">
            <v>0</v>
          </cell>
          <cell r="I47">
            <v>0</v>
          </cell>
          <cell r="J47">
            <v>0</v>
          </cell>
          <cell r="K47">
            <v>0</v>
          </cell>
          <cell r="L47">
            <v>0</v>
          </cell>
          <cell r="M47">
            <v>0</v>
          </cell>
          <cell r="N47">
            <v>0</v>
          </cell>
          <cell r="O47">
            <v>0</v>
          </cell>
          <cell r="R47">
            <v>0</v>
          </cell>
          <cell r="S47">
            <v>0</v>
          </cell>
          <cell r="T47">
            <v>0</v>
          </cell>
          <cell r="U47">
            <v>0</v>
          </cell>
          <cell r="V47">
            <v>0</v>
          </cell>
          <cell r="W47">
            <v>0</v>
          </cell>
          <cell r="X47">
            <v>0</v>
          </cell>
          <cell r="Y47">
            <v>0</v>
          </cell>
          <cell r="Z47" t="str">
            <v>High</v>
          </cell>
          <cell r="AA47">
            <v>0</v>
          </cell>
          <cell r="AB47">
            <v>0.04</v>
          </cell>
          <cell r="AD47" t="str">
            <v>[]</v>
          </cell>
          <cell r="AE47">
            <v>0</v>
          </cell>
          <cell r="AF47">
            <v>1.7</v>
          </cell>
          <cell r="AG47">
            <v>0.84545454545454546</v>
          </cell>
          <cell r="AI47" t="str">
            <v>[]</v>
          </cell>
          <cell r="AJ47">
            <v>0</v>
          </cell>
          <cell r="AK47">
            <v>9</v>
          </cell>
          <cell r="AL47">
            <v>0.18181818181818188</v>
          </cell>
          <cell r="AM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R48">
            <v>0</v>
          </cell>
          <cell r="S48">
            <v>0</v>
          </cell>
          <cell r="T48">
            <v>0</v>
          </cell>
          <cell r="U48">
            <v>0</v>
          </cell>
          <cell r="V48">
            <v>0</v>
          </cell>
          <cell r="W48">
            <v>0</v>
          </cell>
          <cell r="X48">
            <v>0</v>
          </cell>
          <cell r="Y48">
            <v>0</v>
          </cell>
          <cell r="Z48" t="str">
            <v>Terminal Multiple</v>
          </cell>
          <cell r="AD48" t="str">
            <v>[]</v>
          </cell>
          <cell r="AE48">
            <v>0</v>
          </cell>
          <cell r="AF48">
            <v>1.7</v>
          </cell>
          <cell r="AG48">
            <v>0.84545454545454546</v>
          </cell>
          <cell r="AI48" t="str">
            <v>[]</v>
          </cell>
          <cell r="AJ48">
            <v>0</v>
          </cell>
          <cell r="AK48">
            <v>9</v>
          </cell>
          <cell r="AL48">
            <v>0.18181818181818188</v>
          </cell>
          <cell r="AM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row>
        <row r="49">
          <cell r="A49">
            <v>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R49">
            <v>0</v>
          </cell>
          <cell r="S49">
            <v>0</v>
          </cell>
          <cell r="T49">
            <v>0</v>
          </cell>
          <cell r="U49">
            <v>0</v>
          </cell>
          <cell r="V49">
            <v>0</v>
          </cell>
          <cell r="W49">
            <v>0</v>
          </cell>
          <cell r="X49">
            <v>0</v>
          </cell>
          <cell r="Y49">
            <v>0</v>
          </cell>
          <cell r="Z49" t="str">
            <v>Low</v>
          </cell>
          <cell r="AA49">
            <v>0</v>
          </cell>
          <cell r="AB49" t="str">
            <v>[]</v>
          </cell>
          <cell r="AD49" t="str">
            <v>[]</v>
          </cell>
          <cell r="AE49">
            <v>0</v>
          </cell>
          <cell r="AF49">
            <v>1.7</v>
          </cell>
          <cell r="AG49">
            <v>0.84545454545454546</v>
          </cell>
          <cell r="AI49" t="str">
            <v>[]</v>
          </cell>
          <cell r="AJ49">
            <v>0</v>
          </cell>
          <cell r="AK49">
            <v>9</v>
          </cell>
          <cell r="AL49">
            <v>0.18181818181818188</v>
          </cell>
          <cell r="AM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row>
        <row r="50">
          <cell r="A50">
            <v>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R50">
            <v>0</v>
          </cell>
          <cell r="S50">
            <v>0</v>
          </cell>
          <cell r="T50">
            <v>0</v>
          </cell>
          <cell r="U50">
            <v>0</v>
          </cell>
          <cell r="V50">
            <v>0</v>
          </cell>
          <cell r="W50">
            <v>0</v>
          </cell>
          <cell r="X50">
            <v>0</v>
          </cell>
          <cell r="Y50">
            <v>0</v>
          </cell>
          <cell r="Z50" t="str">
            <v>High</v>
          </cell>
          <cell r="AA50">
            <v>0</v>
          </cell>
          <cell r="AB50" t="str">
            <v>[]</v>
          </cell>
          <cell r="AD50" t="str">
            <v>[]</v>
          </cell>
          <cell r="AE50">
            <v>0</v>
          </cell>
          <cell r="AF50">
            <v>1.7</v>
          </cell>
          <cell r="AG50">
            <v>0.84545454545454546</v>
          </cell>
          <cell r="AI50" t="str">
            <v>[]</v>
          </cell>
          <cell r="AJ50">
            <v>0</v>
          </cell>
          <cell r="AK50">
            <v>9</v>
          </cell>
          <cell r="AL50">
            <v>0.18181818181818188</v>
          </cell>
          <cell r="AM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R51">
            <v>0</v>
          </cell>
          <cell r="S51">
            <v>0</v>
          </cell>
          <cell r="T51">
            <v>0</v>
          </cell>
          <cell r="U51">
            <v>0</v>
          </cell>
          <cell r="V51">
            <v>0</v>
          </cell>
          <cell r="W51">
            <v>0</v>
          </cell>
          <cell r="X51">
            <v>0</v>
          </cell>
          <cell r="Y51">
            <v>0</v>
          </cell>
          <cell r="Z51" t="str">
            <v>WACC Label</v>
          </cell>
          <cell r="AA51">
            <v>0</v>
          </cell>
          <cell r="AB51" t="str">
            <v>WACC: 8.0%-10.0%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R52">
            <v>0</v>
          </cell>
          <cell r="S52">
            <v>0</v>
          </cell>
          <cell r="T52">
            <v>0</v>
          </cell>
          <cell r="U52">
            <v>0</v>
          </cell>
          <cell r="V52">
            <v>0</v>
          </cell>
          <cell r="W52">
            <v>0</v>
          </cell>
          <cell r="X52">
            <v>0</v>
          </cell>
          <cell r="Y52">
            <v>0</v>
          </cell>
          <cell r="Z52" t="str">
            <v>Perp. Growth Label</v>
          </cell>
          <cell r="AA52">
            <v>0</v>
          </cell>
          <cell r="AB52" t="str">
            <v>Perp. Growth: 3.0%-4.0%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row>
        <row r="55">
          <cell r="A55">
            <v>0</v>
          </cell>
          <cell r="B55">
            <v>0</v>
          </cell>
          <cell r="C55">
            <v>0</v>
          </cell>
          <cell r="D55">
            <v>0</v>
          </cell>
          <cell r="E55">
            <v>0</v>
          </cell>
          <cell r="F55">
            <v>0</v>
          </cell>
          <cell r="G55">
            <v>0</v>
          </cell>
          <cell r="H55">
            <v>0</v>
          </cell>
          <cell r="I55">
            <v>0</v>
          </cell>
          <cell r="J55">
            <v>0</v>
          </cell>
          <cell r="K55">
            <v>0</v>
          </cell>
          <cell r="L55">
            <v>0</v>
          </cell>
          <cell r="M55">
            <v>0</v>
          </cell>
          <cell r="N55">
            <v>0</v>
          </cell>
          <cell r="O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row>
        <row r="57">
          <cell r="A57">
            <v>0</v>
          </cell>
          <cell r="B57">
            <v>0</v>
          </cell>
          <cell r="C57">
            <v>0</v>
          </cell>
          <cell r="D57">
            <v>0</v>
          </cell>
          <cell r="E57">
            <v>0</v>
          </cell>
          <cell r="F57">
            <v>0</v>
          </cell>
          <cell r="G57">
            <v>0</v>
          </cell>
          <cell r="H57">
            <v>0</v>
          </cell>
          <cell r="I57">
            <v>0</v>
          </cell>
          <cell r="J57">
            <v>0</v>
          </cell>
          <cell r="K57">
            <v>0</v>
          </cell>
          <cell r="L57">
            <v>0</v>
          </cell>
          <cell r="M57">
            <v>0</v>
          </cell>
          <cell r="N57">
            <v>0</v>
          </cell>
          <cell r="O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row>
        <row r="58">
          <cell r="A58">
            <v>0</v>
          </cell>
          <cell r="B58">
            <v>0</v>
          </cell>
          <cell r="C58">
            <v>0</v>
          </cell>
          <cell r="D58">
            <v>0</v>
          </cell>
          <cell r="E58">
            <v>0</v>
          </cell>
          <cell r="F58">
            <v>0</v>
          </cell>
          <cell r="G58">
            <v>0</v>
          </cell>
          <cell r="H58">
            <v>0</v>
          </cell>
          <cell r="I58">
            <v>0</v>
          </cell>
          <cell r="J58">
            <v>0</v>
          </cell>
          <cell r="K58">
            <v>0</v>
          </cell>
          <cell r="L58">
            <v>0</v>
          </cell>
          <cell r="M58">
            <v>0</v>
          </cell>
          <cell r="N58">
            <v>0</v>
          </cell>
          <cell r="O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row>
        <row r="59">
          <cell r="A59" t="str">
            <v>x</v>
          </cell>
          <cell r="R59" t="str">
            <v>x</v>
          </cell>
          <cell r="AS59" t="str">
            <v>x</v>
          </cell>
          <cell r="BK59" t="str">
            <v>x</v>
          </cell>
        </row>
      </sheetData>
      <sheetData sheetId="14">
        <row r="5">
          <cell r="C5">
            <v>12</v>
          </cell>
        </row>
      </sheetData>
      <sheetData sheetId="15"/>
      <sheetData sheetId="16"/>
      <sheetData sheetId="17">
        <row r="1">
          <cell r="A1" t="str">
            <v>Check</v>
          </cell>
          <cell r="C1" t="str">
            <v>Acquiror</v>
          </cell>
          <cell r="D1" t="str">
            <v>Braves</v>
          </cell>
          <cell r="E1" t="str">
            <v xml:space="preserve">CRY Case: 2 </v>
          </cell>
          <cell r="F1">
            <v>2018</v>
          </cell>
          <cell r="G1">
            <v>2019</v>
          </cell>
          <cell r="H1">
            <v>2020</v>
          </cell>
          <cell r="I1">
            <v>2021</v>
          </cell>
          <cell r="J1">
            <v>2022</v>
          </cell>
          <cell r="K1">
            <v>2023</v>
          </cell>
          <cell r="N1">
            <v>0</v>
          </cell>
        </row>
        <row r="2">
          <cell r="A2">
            <v>0</v>
          </cell>
          <cell r="C2" t="str">
            <v>Target</v>
          </cell>
          <cell r="D2" t="str">
            <v>Twins</v>
          </cell>
          <cell r="E2" t="str">
            <v xml:space="preserve">ATRC Case: 2 </v>
          </cell>
          <cell r="F2">
            <v>43465</v>
          </cell>
          <cell r="G2">
            <v>43830</v>
          </cell>
          <cell r="H2">
            <v>44196</v>
          </cell>
          <cell r="I2">
            <v>44561</v>
          </cell>
          <cell r="J2">
            <v>44926</v>
          </cell>
          <cell r="K2">
            <v>45291</v>
          </cell>
        </row>
        <row r="4">
          <cell r="C4" t="str">
            <v>CryoLife</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row>
        <row r="5">
          <cell r="B5">
            <v>0</v>
          </cell>
          <cell r="C5" t="str">
            <v>Quick Merge Math Calculation</v>
          </cell>
          <cell r="D5">
            <v>0</v>
          </cell>
          <cell r="E5">
            <v>0</v>
          </cell>
          <cell r="F5">
            <v>0</v>
          </cell>
          <cell r="G5">
            <v>0</v>
          </cell>
          <cell r="H5">
            <v>0</v>
          </cell>
          <cell r="I5">
            <v>0</v>
          </cell>
          <cell r="J5">
            <v>0</v>
          </cell>
          <cell r="K5" t="str">
            <v>Strictly Private &amp; Confidential</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row>
        <row r="7">
          <cell r="C7" t="str">
            <v>% of Transaction Year</v>
          </cell>
          <cell r="F7">
            <v>0</v>
          </cell>
          <cell r="G7">
            <v>1</v>
          </cell>
          <cell r="H7">
            <v>1</v>
          </cell>
          <cell r="I7">
            <v>1</v>
          </cell>
          <cell r="J7">
            <v>1</v>
          </cell>
          <cell r="K7">
            <v>1</v>
          </cell>
          <cell r="L7">
            <v>0</v>
          </cell>
          <cell r="M7">
            <v>0</v>
          </cell>
        </row>
        <row r="8">
          <cell r="C8" t="str">
            <v>Target % of Year</v>
          </cell>
          <cell r="D8">
            <v>0</v>
          </cell>
          <cell r="E8">
            <v>0</v>
          </cell>
          <cell r="F8">
            <v>0</v>
          </cell>
          <cell r="G8">
            <v>1</v>
          </cell>
          <cell r="H8">
            <v>1</v>
          </cell>
          <cell r="I8">
            <v>1</v>
          </cell>
          <cell r="J8">
            <v>1</v>
          </cell>
          <cell r="K8">
            <v>1</v>
          </cell>
          <cell r="L8">
            <v>0</v>
          </cell>
        </row>
        <row r="9">
          <cell r="L9">
            <v>0</v>
          </cell>
          <cell r="M9">
            <v>0</v>
          </cell>
        </row>
        <row r="10">
          <cell r="C10" t="str">
            <v>Cash Accretion / (Dilution)</v>
          </cell>
          <cell r="D10">
            <v>0</v>
          </cell>
          <cell r="E10">
            <v>0</v>
          </cell>
          <cell r="F10">
            <v>43465</v>
          </cell>
          <cell r="G10">
            <v>43830</v>
          </cell>
          <cell r="H10">
            <v>44196</v>
          </cell>
          <cell r="I10">
            <v>44561</v>
          </cell>
          <cell r="J10">
            <v>44926</v>
          </cell>
          <cell r="K10">
            <v>45291</v>
          </cell>
          <cell r="L10">
            <v>0</v>
          </cell>
        </row>
        <row r="11">
          <cell r="C11" t="str">
            <v>Braves Cash EPS</v>
          </cell>
          <cell r="D11">
            <v>0</v>
          </cell>
          <cell r="E11">
            <v>0</v>
          </cell>
          <cell r="F11">
            <v>0.32478272324542384</v>
          </cell>
          <cell r="G11">
            <v>0.27773323951377987</v>
          </cell>
          <cell r="H11">
            <v>0.21668910979612915</v>
          </cell>
          <cell r="I11">
            <v>0.68775300142054652</v>
          </cell>
          <cell r="J11">
            <v>1.1047649367178096</v>
          </cell>
          <cell r="K11">
            <v>1.6023202639182175</v>
          </cell>
          <cell r="L11">
            <v>0</v>
          </cell>
          <cell r="M11">
            <v>0</v>
          </cell>
          <cell r="N11">
            <v>0</v>
          </cell>
          <cell r="O11">
            <v>0</v>
          </cell>
          <cell r="P11">
            <v>0</v>
          </cell>
        </row>
        <row r="12">
          <cell r="C12" t="str">
            <v>Braves Average DSO</v>
          </cell>
          <cell r="D12">
            <v>0</v>
          </cell>
          <cell r="E12">
            <v>0</v>
          </cell>
          <cell r="F12">
            <v>38.512274409976634</v>
          </cell>
          <cell r="G12">
            <v>38.72716282606897</v>
          </cell>
          <cell r="H12">
            <v>39.005312702388899</v>
          </cell>
          <cell r="I12">
            <v>39.273365179686849</v>
          </cell>
          <cell r="J12">
            <v>39.520978860569869</v>
          </cell>
          <cell r="K12">
            <v>39.746518205057029</v>
          </cell>
          <cell r="L12">
            <v>0</v>
          </cell>
          <cell r="M12">
            <v>0</v>
          </cell>
          <cell r="N12" t="str">
            <v>Average DSO</v>
          </cell>
          <cell r="O12">
            <v>0</v>
          </cell>
        </row>
        <row r="13">
          <cell r="C13" t="str">
            <v>Braves Cash Net Income</v>
          </cell>
          <cell r="D13">
            <v>0</v>
          </cell>
          <cell r="E13">
            <v>0</v>
          </cell>
          <cell r="F13">
            <v>12.508121361247261</v>
          </cell>
          <cell r="G13">
            <v>10.755820388861766</v>
          </cell>
          <cell r="H13">
            <v>8.4520264868002997</v>
          </cell>
          <cell r="I13">
            <v>27.01037477821481</v>
          </cell>
          <cell r="J13">
            <v>43.661391709923365</v>
          </cell>
          <cell r="K13">
            <v>63.686651540157214</v>
          </cell>
          <cell r="L13">
            <v>0</v>
          </cell>
          <cell r="M13">
            <v>0</v>
          </cell>
          <cell r="N13">
            <v>0</v>
          </cell>
          <cell r="O13">
            <v>0</v>
          </cell>
          <cell r="P13">
            <v>0</v>
          </cell>
        </row>
        <row r="14">
          <cell r="F14">
            <v>0</v>
          </cell>
          <cell r="G14">
            <v>0</v>
          </cell>
          <cell r="H14">
            <v>0</v>
          </cell>
          <cell r="I14">
            <v>0</v>
          </cell>
          <cell r="J14">
            <v>0</v>
          </cell>
          <cell r="K14">
            <v>0</v>
          </cell>
          <cell r="L14">
            <v>0</v>
          </cell>
        </row>
        <row r="15">
          <cell r="C15" t="str">
            <v>Twins EBITA</v>
          </cell>
          <cell r="F15">
            <v>0</v>
          </cell>
          <cell r="G15">
            <v>-17.423225097101145</v>
          </cell>
          <cell r="H15">
            <v>-12.459563112492349</v>
          </cell>
          <cell r="I15">
            <v>-1.5603926099369634</v>
          </cell>
          <cell r="J15">
            <v>12.729971546066846</v>
          </cell>
          <cell r="K15">
            <v>31.313049081847637</v>
          </cell>
          <cell r="L15">
            <v>0</v>
          </cell>
          <cell r="M15">
            <v>0</v>
          </cell>
          <cell r="N15" t="str">
            <v>EBITA</v>
          </cell>
        </row>
        <row r="16">
          <cell r="C16" t="str">
            <v>Plus: Other Income</v>
          </cell>
          <cell r="F16">
            <v>0</v>
          </cell>
          <cell r="G16">
            <v>0</v>
          </cell>
          <cell r="H16">
            <v>0</v>
          </cell>
          <cell r="I16">
            <v>0</v>
          </cell>
          <cell r="J16">
            <v>0</v>
          </cell>
          <cell r="K16">
            <v>0</v>
          </cell>
          <cell r="L16">
            <v>0</v>
          </cell>
          <cell r="M16">
            <v>0</v>
          </cell>
          <cell r="N16" t="str">
            <v>Other Income</v>
          </cell>
        </row>
        <row r="17">
          <cell r="C17" t="str">
            <v>Plus: Synergies</v>
          </cell>
          <cell r="E17" t="str">
            <v>Include?</v>
          </cell>
          <cell r="F17">
            <v>0</v>
          </cell>
          <cell r="G17">
            <v>17.5</v>
          </cell>
          <cell r="H17">
            <v>35</v>
          </cell>
          <cell r="I17">
            <v>36.050000000000004</v>
          </cell>
          <cell r="J17">
            <v>37.131499999999996</v>
          </cell>
          <cell r="K17">
            <v>38.245445000000004</v>
          </cell>
          <cell r="L17">
            <v>0</v>
          </cell>
          <cell r="M17">
            <v>0</v>
          </cell>
          <cell r="N17">
            <v>0</v>
          </cell>
        </row>
        <row r="18">
          <cell r="C18" t="str">
            <v>Less: One-Time Items</v>
          </cell>
          <cell r="E18">
            <v>0</v>
          </cell>
          <cell r="F18">
            <v>0</v>
          </cell>
          <cell r="G18">
            <v>0</v>
          </cell>
          <cell r="H18">
            <v>0</v>
          </cell>
          <cell r="I18">
            <v>0</v>
          </cell>
          <cell r="J18">
            <v>0</v>
          </cell>
          <cell r="K18">
            <v>0</v>
          </cell>
          <cell r="L18">
            <v>0</v>
          </cell>
          <cell r="M18">
            <v>0</v>
          </cell>
          <cell r="N18">
            <v>0</v>
          </cell>
        </row>
        <row r="19">
          <cell r="C19" t="str">
            <v>Less: Add'l (Foregone) Interest Income</v>
          </cell>
          <cell r="F19">
            <v>0</v>
          </cell>
          <cell r="G19">
            <v>0.12692999999999999</v>
          </cell>
          <cell r="H19">
            <v>0.15820999999999999</v>
          </cell>
          <cell r="I19">
            <v>0.23699000000000001</v>
          </cell>
          <cell r="J19">
            <v>0.32906999999999997</v>
          </cell>
          <cell r="K19">
            <v>0.41458</v>
          </cell>
          <cell r="L19">
            <v>0</v>
          </cell>
          <cell r="M19">
            <v>0</v>
          </cell>
          <cell r="N19">
            <v>0</v>
          </cell>
        </row>
        <row r="20">
          <cell r="C20" t="str">
            <v>Less: Interest Expense</v>
          </cell>
          <cell r="F20">
            <v>0</v>
          </cell>
          <cell r="G20">
            <v>-0.74511251505598253</v>
          </cell>
          <cell r="H20">
            <v>0</v>
          </cell>
          <cell r="I20">
            <v>0</v>
          </cell>
          <cell r="J20">
            <v>0</v>
          </cell>
          <cell r="K20">
            <v>0</v>
          </cell>
          <cell r="L20">
            <v>0</v>
          </cell>
          <cell r="M20">
            <v>0</v>
          </cell>
          <cell r="N20">
            <v>0</v>
          </cell>
          <cell r="Q20">
            <v>0</v>
          </cell>
        </row>
        <row r="21">
          <cell r="C21" t="str">
            <v>Less: Additional Depreciation</v>
          </cell>
          <cell r="F21">
            <v>0</v>
          </cell>
          <cell r="G21">
            <v>0</v>
          </cell>
          <cell r="H21">
            <v>0</v>
          </cell>
          <cell r="I21">
            <v>0</v>
          </cell>
          <cell r="J21">
            <v>0</v>
          </cell>
          <cell r="K21">
            <v>0</v>
          </cell>
          <cell r="L21">
            <v>0</v>
          </cell>
          <cell r="M21">
            <v>0</v>
          </cell>
        </row>
        <row r="22">
          <cell r="C22" t="str">
            <v>Cash Pre-Tax Adjustments</v>
          </cell>
          <cell r="D22">
            <v>0</v>
          </cell>
          <cell r="E22">
            <v>0</v>
          </cell>
          <cell r="F22">
            <v>0</v>
          </cell>
          <cell r="G22">
            <v>-0.54140761215712785</v>
          </cell>
          <cell r="H22">
            <v>22.698646887507653</v>
          </cell>
          <cell r="I22">
            <v>34.726597390063041</v>
          </cell>
          <cell r="J22">
            <v>50.190541546066839</v>
          </cell>
          <cell r="K22">
            <v>69.973074081847642</v>
          </cell>
          <cell r="L22">
            <v>0</v>
          </cell>
          <cell r="M22">
            <v>0</v>
          </cell>
        </row>
        <row r="23">
          <cell r="C23" t="str">
            <v>Tax Impact</v>
          </cell>
          <cell r="F23">
            <v>0</v>
          </cell>
          <cell r="G23">
            <v>0</v>
          </cell>
          <cell r="H23">
            <v>3.0185808881426217</v>
          </cell>
          <cell r="I23">
            <v>-9.1385775792089401</v>
          </cell>
          <cell r="J23">
            <v>-12.98705581788451</v>
          </cell>
          <cell r="K23">
            <v>-17.907477307086744</v>
          </cell>
          <cell r="L23">
            <v>0</v>
          </cell>
          <cell r="M23">
            <v>0</v>
          </cell>
        </row>
        <row r="24">
          <cell r="C24" t="str">
            <v>Tax Rate</v>
          </cell>
          <cell r="F24" t="str">
            <v>NA</v>
          </cell>
          <cell r="G24">
            <v>0</v>
          </cell>
          <cell r="H24">
            <v>-0.13298505867342766</v>
          </cell>
          <cell r="I24">
            <v>0.26315787511689609</v>
          </cell>
          <cell r="J24">
            <v>0.25875504463255261</v>
          </cell>
          <cell r="K24">
            <v>0.25591954536884193</v>
          </cell>
          <cell r="L24">
            <v>0</v>
          </cell>
          <cell r="M24">
            <v>0</v>
          </cell>
        </row>
        <row r="25">
          <cell r="C25" t="str">
            <v>Cash Post-Tax Adjustments</v>
          </cell>
          <cell r="D25">
            <v>0</v>
          </cell>
          <cell r="E25">
            <v>0</v>
          </cell>
          <cell r="F25">
            <v>0</v>
          </cell>
          <cell r="G25">
            <v>-0.54140761215712785</v>
          </cell>
          <cell r="H25">
            <v>25.717227775650276</v>
          </cell>
          <cell r="I25">
            <v>25.588019810854099</v>
          </cell>
          <cell r="J25">
            <v>37.203485728182329</v>
          </cell>
          <cell r="K25">
            <v>52.065596774760898</v>
          </cell>
          <cell r="L25">
            <v>0</v>
          </cell>
          <cell r="M25">
            <v>0</v>
          </cell>
        </row>
        <row r="26">
          <cell r="C26" t="str">
            <v>Braves Cash Net Income</v>
          </cell>
          <cell r="F26">
            <v>12.508121361247261</v>
          </cell>
          <cell r="G26">
            <v>10.755820388861766</v>
          </cell>
          <cell r="H26">
            <v>8.4520264868002997</v>
          </cell>
          <cell r="I26">
            <v>27.01037477821481</v>
          </cell>
          <cell r="J26">
            <v>43.661391709923365</v>
          </cell>
          <cell r="K26">
            <v>63.686651540157214</v>
          </cell>
          <cell r="L26">
            <v>0</v>
          </cell>
          <cell r="M26">
            <v>0</v>
          </cell>
          <cell r="N26">
            <v>0</v>
          </cell>
          <cell r="O26">
            <v>0</v>
          </cell>
          <cell r="P26">
            <v>0</v>
          </cell>
          <cell r="R26">
            <v>0</v>
          </cell>
          <cell r="S26">
            <v>0</v>
          </cell>
        </row>
        <row r="27">
          <cell r="C27" t="str">
            <v>Pro Forma Cash Net Income</v>
          </cell>
          <cell r="D27">
            <v>0</v>
          </cell>
          <cell r="E27">
            <v>0</v>
          </cell>
          <cell r="F27">
            <v>12.508121361247261</v>
          </cell>
          <cell r="G27">
            <v>10.214412776704638</v>
          </cell>
          <cell r="H27">
            <v>34.169254262450579</v>
          </cell>
          <cell r="I27">
            <v>52.59839458906891</v>
          </cell>
          <cell r="J27">
            <v>80.864877438105694</v>
          </cell>
          <cell r="K27">
            <v>115.75224831491812</v>
          </cell>
          <cell r="L27">
            <v>0</v>
          </cell>
          <cell r="M27">
            <v>0</v>
          </cell>
          <cell r="N27">
            <v>0</v>
          </cell>
          <cell r="O27">
            <v>0</v>
          </cell>
          <cell r="P27">
            <v>0</v>
          </cell>
          <cell r="Q27">
            <v>0</v>
          </cell>
          <cell r="R27">
            <v>0</v>
          </cell>
          <cell r="S27">
            <v>0</v>
          </cell>
        </row>
        <row r="28">
          <cell r="F28">
            <v>0</v>
          </cell>
          <cell r="G28">
            <v>0</v>
          </cell>
          <cell r="H28">
            <v>0</v>
          </cell>
          <cell r="I28">
            <v>0</v>
          </cell>
          <cell r="J28">
            <v>0</v>
          </cell>
          <cell r="K28">
            <v>0</v>
          </cell>
          <cell r="L28">
            <v>0</v>
          </cell>
        </row>
        <row r="29">
          <cell r="C29" t="str">
            <v>Pro Forma Share Count</v>
          </cell>
          <cell r="F29">
            <v>38.512274409976634</v>
          </cell>
          <cell r="G29">
            <v>84.612125321871474</v>
          </cell>
          <cell r="H29">
            <v>85.695146318453894</v>
          </cell>
          <cell r="I29">
            <v>86.805204596502904</v>
          </cell>
          <cell r="J29">
            <v>87.530183775828931</v>
          </cell>
          <cell r="K29">
            <v>88.202384140202241</v>
          </cell>
          <cell r="L29">
            <v>0</v>
          </cell>
          <cell r="M29">
            <v>0</v>
          </cell>
          <cell r="N29">
            <v>0</v>
          </cell>
          <cell r="O29">
            <v>0</v>
          </cell>
          <cell r="P29">
            <v>0</v>
          </cell>
          <cell r="Q29">
            <v>0</v>
          </cell>
          <cell r="R29">
            <v>0</v>
          </cell>
          <cell r="S29">
            <v>0</v>
          </cell>
          <cell r="T29">
            <v>0</v>
          </cell>
        </row>
        <row r="30">
          <cell r="F30">
            <v>0</v>
          </cell>
          <cell r="G30">
            <v>0</v>
          </cell>
          <cell r="H30">
            <v>0</v>
          </cell>
          <cell r="I30">
            <v>0</v>
          </cell>
          <cell r="J30">
            <v>0</v>
          </cell>
          <cell r="K30">
            <v>0</v>
          </cell>
          <cell r="L30">
            <v>0</v>
          </cell>
          <cell r="N30">
            <v>0</v>
          </cell>
          <cell r="O30">
            <v>0</v>
          </cell>
          <cell r="P30">
            <v>0</v>
          </cell>
          <cell r="Q30">
            <v>0</v>
          </cell>
          <cell r="R30">
            <v>0</v>
          </cell>
          <cell r="S30">
            <v>0</v>
          </cell>
          <cell r="T30">
            <v>0</v>
          </cell>
        </row>
        <row r="31">
          <cell r="C31" t="str">
            <v>Pro Forma Cash EPS</v>
          </cell>
          <cell r="D31">
            <v>0</v>
          </cell>
          <cell r="E31">
            <v>0</v>
          </cell>
          <cell r="F31">
            <v>0.32478272324542384</v>
          </cell>
          <cell r="G31">
            <v>0.12072043738232756</v>
          </cell>
          <cell r="H31">
            <v>0.39873033340153657</v>
          </cell>
          <cell r="I31">
            <v>0.60593595549440049</v>
          </cell>
          <cell r="J31">
            <v>0.92385133847321099</v>
          </cell>
          <cell r="K31">
            <v>1.3123482935668036</v>
          </cell>
          <cell r="L31">
            <v>0</v>
          </cell>
          <cell r="M31">
            <v>0</v>
          </cell>
          <cell r="N31">
            <v>0</v>
          </cell>
          <cell r="O31">
            <v>0</v>
          </cell>
          <cell r="P31">
            <v>0</v>
          </cell>
          <cell r="Q31">
            <v>0</v>
          </cell>
          <cell r="R31">
            <v>0</v>
          </cell>
          <cell r="S31">
            <v>0</v>
          </cell>
          <cell r="T31">
            <v>0</v>
          </cell>
        </row>
        <row r="32">
          <cell r="C32" t="str">
            <v>Cash Accretion ($)</v>
          </cell>
          <cell r="D32">
            <v>0</v>
          </cell>
          <cell r="E32">
            <v>0</v>
          </cell>
          <cell r="F32">
            <v>0</v>
          </cell>
          <cell r="G32">
            <v>-0.1570128021314523</v>
          </cell>
          <cell r="H32">
            <v>0.18204122360540742</v>
          </cell>
          <cell r="I32">
            <v>-8.1817045926146026E-2</v>
          </cell>
          <cell r="J32">
            <v>-0.18091359824459863</v>
          </cell>
          <cell r="K32">
            <v>-0.28997197035141387</v>
          </cell>
          <cell r="L32">
            <v>0</v>
          </cell>
          <cell r="M32">
            <v>0</v>
          </cell>
          <cell r="N32">
            <v>0</v>
          </cell>
          <cell r="O32">
            <v>0</v>
          </cell>
          <cell r="P32">
            <v>0</v>
          </cell>
          <cell r="Q32">
            <v>0</v>
          </cell>
          <cell r="R32">
            <v>0</v>
          </cell>
          <cell r="S32">
            <v>0</v>
          </cell>
          <cell r="T32">
            <v>0</v>
          </cell>
        </row>
        <row r="33">
          <cell r="C33" t="str">
            <v>Cash Accretion (%)</v>
          </cell>
          <cell r="D33">
            <v>0</v>
          </cell>
          <cell r="E33">
            <v>0</v>
          </cell>
          <cell r="F33">
            <v>0</v>
          </cell>
          <cell r="G33">
            <v>-0.56533673249313043</v>
          </cell>
          <cell r="H33">
            <v>0.84010324181349016</v>
          </cell>
          <cell r="I33">
            <v>-0.11896283368760847</v>
          </cell>
          <cell r="J33">
            <v>-0.16375754898782549</v>
          </cell>
          <cell r="K33">
            <v>-0.18097004505349878</v>
          </cell>
          <cell r="L33">
            <v>0</v>
          </cell>
          <cell r="M33">
            <v>0</v>
          </cell>
          <cell r="N33">
            <v>0</v>
          </cell>
          <cell r="O33">
            <v>0</v>
          </cell>
          <cell r="P33">
            <v>0</v>
          </cell>
          <cell r="Q33">
            <v>0</v>
          </cell>
          <cell r="R33">
            <v>0</v>
          </cell>
          <cell r="S33">
            <v>0</v>
          </cell>
          <cell r="T33">
            <v>0</v>
          </cell>
        </row>
        <row r="34">
          <cell r="C34" t="str">
            <v>Check: Pro Forma Cash EPS</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row>
        <row r="35">
          <cell r="C35" t="str">
            <v>Check: Cash Accretion ($)</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row>
        <row r="36">
          <cell r="C36" t="str">
            <v>Check: Cash Accretion (%)</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row>
        <row r="37">
          <cell r="C37">
            <v>0</v>
          </cell>
          <cell r="F37">
            <v>0</v>
          </cell>
          <cell r="G37">
            <v>0</v>
          </cell>
          <cell r="H37">
            <v>0</v>
          </cell>
          <cell r="I37">
            <v>0</v>
          </cell>
          <cell r="J37">
            <v>0</v>
          </cell>
          <cell r="K37">
            <v>0</v>
          </cell>
          <cell r="L37">
            <v>0</v>
          </cell>
          <cell r="M37">
            <v>0</v>
          </cell>
          <cell r="N37">
            <v>0</v>
          </cell>
          <cell r="O37">
            <v>0</v>
          </cell>
          <cell r="P37">
            <v>0</v>
          </cell>
          <cell r="Q37">
            <v>0</v>
          </cell>
          <cell r="R37">
            <v>0</v>
          </cell>
          <cell r="S37">
            <v>0</v>
          </cell>
        </row>
        <row r="38">
          <cell r="C38" t="str">
            <v>GAAP Accretion / (Dilution)</v>
          </cell>
          <cell r="D38">
            <v>0</v>
          </cell>
          <cell r="E38">
            <v>0</v>
          </cell>
          <cell r="F38">
            <v>43465</v>
          </cell>
          <cell r="G38">
            <v>43830</v>
          </cell>
          <cell r="H38">
            <v>44196</v>
          </cell>
          <cell r="I38">
            <v>44561</v>
          </cell>
          <cell r="J38">
            <v>44926</v>
          </cell>
          <cell r="K38">
            <v>45291</v>
          </cell>
          <cell r="L38">
            <v>0</v>
          </cell>
        </row>
        <row r="39">
          <cell r="C39" t="str">
            <v>Braves GAAP EPS</v>
          </cell>
          <cell r="F39">
            <v>-0.11258433071482082</v>
          </cell>
          <cell r="G39">
            <v>-1.2777421993156167E-2</v>
          </cell>
          <cell r="H39">
            <v>7.4341446853322607E-3</v>
          </cell>
          <cell r="I39">
            <v>0.48004600756034993</v>
          </cell>
          <cell r="J39">
            <v>0.90820891588173069</v>
          </cell>
          <cell r="K39">
            <v>1.4241372365088796</v>
          </cell>
          <cell r="L39">
            <v>0</v>
          </cell>
        </row>
        <row r="40">
          <cell r="C40" t="str">
            <v>Braves Average DSO</v>
          </cell>
          <cell r="F40">
            <v>38.512274409976634</v>
          </cell>
          <cell r="G40">
            <v>38.72716282606897</v>
          </cell>
          <cell r="H40">
            <v>39.005312702388899</v>
          </cell>
          <cell r="I40">
            <v>39.273365179686849</v>
          </cell>
          <cell r="J40">
            <v>39.520978860569869</v>
          </cell>
          <cell r="K40">
            <v>39.746518205057029</v>
          </cell>
          <cell r="L40">
            <v>0</v>
          </cell>
        </row>
        <row r="41">
          <cell r="C41" t="str">
            <v>Braves GAAP Net Income</v>
          </cell>
          <cell r="D41">
            <v>0</v>
          </cell>
          <cell r="E41">
            <v>0</v>
          </cell>
          <cell r="F41">
            <v>-4.3358786387527406</v>
          </cell>
          <cell r="G41">
            <v>-0.49483330202635362</v>
          </cell>
          <cell r="H41">
            <v>0.28997113812618736</v>
          </cell>
          <cell r="I41">
            <v>18.853022157968336</v>
          </cell>
          <cell r="J41">
            <v>35.893305365542957</v>
          </cell>
          <cell r="K41">
            <v>56.604496597399788</v>
          </cell>
          <cell r="L41">
            <v>0</v>
          </cell>
        </row>
        <row r="42">
          <cell r="F42">
            <v>0</v>
          </cell>
          <cell r="G42">
            <v>0</v>
          </cell>
          <cell r="H42">
            <v>0</v>
          </cell>
          <cell r="I42">
            <v>0</v>
          </cell>
          <cell r="J42">
            <v>0</v>
          </cell>
          <cell r="K42">
            <v>0</v>
          </cell>
          <cell r="L42">
            <v>0</v>
          </cell>
        </row>
        <row r="43">
          <cell r="C43" t="str">
            <v>Twins EBIT</v>
          </cell>
          <cell r="F43">
            <v>0</v>
          </cell>
          <cell r="G43">
            <v>-18.790225097101146</v>
          </cell>
          <cell r="H43">
            <v>-13.694563112492348</v>
          </cell>
          <cell r="I43">
            <v>-2.4843926099369633</v>
          </cell>
          <cell r="J43">
            <v>11.804971546066845</v>
          </cell>
          <cell r="K43">
            <v>30.388049081847637</v>
          </cell>
          <cell r="L43">
            <v>0</v>
          </cell>
          <cell r="N43" t="str">
            <v>EBIT</v>
          </cell>
        </row>
        <row r="44">
          <cell r="C44" t="str">
            <v>Plus: Other Income</v>
          </cell>
          <cell r="F44">
            <v>0</v>
          </cell>
          <cell r="G44">
            <v>0</v>
          </cell>
          <cell r="H44">
            <v>0</v>
          </cell>
          <cell r="I44">
            <v>0</v>
          </cell>
          <cell r="J44">
            <v>0</v>
          </cell>
          <cell r="K44">
            <v>0</v>
          </cell>
          <cell r="L44">
            <v>0</v>
          </cell>
        </row>
        <row r="45">
          <cell r="C45" t="str">
            <v>Plus: Synergies</v>
          </cell>
          <cell r="E45" t="str">
            <v>Include?</v>
          </cell>
          <cell r="F45">
            <v>0</v>
          </cell>
          <cell r="G45">
            <v>17.5</v>
          </cell>
          <cell r="H45">
            <v>35</v>
          </cell>
          <cell r="I45">
            <v>36.050000000000004</v>
          </cell>
          <cell r="J45">
            <v>37.131499999999996</v>
          </cell>
          <cell r="K45">
            <v>38.245445000000004</v>
          </cell>
          <cell r="L45">
            <v>0</v>
          </cell>
        </row>
        <row r="46">
          <cell r="C46" t="str">
            <v>Less: One-Time Items</v>
          </cell>
          <cell r="E46">
            <v>1</v>
          </cell>
          <cell r="F46">
            <v>0</v>
          </cell>
          <cell r="G46">
            <v>-17.5</v>
          </cell>
          <cell r="H46">
            <v>-17.5</v>
          </cell>
          <cell r="I46">
            <v>0</v>
          </cell>
          <cell r="J46">
            <v>0</v>
          </cell>
          <cell r="K46">
            <v>0</v>
          </cell>
          <cell r="L46">
            <v>0</v>
          </cell>
        </row>
        <row r="47">
          <cell r="C47" t="str">
            <v>Less: Add'l (Foregone) Interest Income</v>
          </cell>
          <cell r="F47">
            <v>0</v>
          </cell>
          <cell r="G47">
            <v>0.12692999999999999</v>
          </cell>
          <cell r="H47">
            <v>0.15820999999999999</v>
          </cell>
          <cell r="I47">
            <v>0.23699000000000001</v>
          </cell>
          <cell r="J47">
            <v>0.32906999999999997</v>
          </cell>
          <cell r="K47">
            <v>0.41458</v>
          </cell>
          <cell r="L47">
            <v>0</v>
          </cell>
        </row>
        <row r="48">
          <cell r="C48" t="str">
            <v>Less: Interest Expense</v>
          </cell>
          <cell r="F48">
            <v>0</v>
          </cell>
          <cell r="G48">
            <v>-0.74511251505598253</v>
          </cell>
          <cell r="H48">
            <v>0</v>
          </cell>
          <cell r="I48">
            <v>0</v>
          </cell>
          <cell r="J48">
            <v>0</v>
          </cell>
          <cell r="K48">
            <v>0</v>
          </cell>
          <cell r="L48">
            <v>0</v>
          </cell>
        </row>
        <row r="49">
          <cell r="C49" t="str">
            <v>Less: Additional Depreciation</v>
          </cell>
          <cell r="F49">
            <v>0</v>
          </cell>
          <cell r="G49">
            <v>0</v>
          </cell>
          <cell r="H49">
            <v>0</v>
          </cell>
          <cell r="I49">
            <v>0</v>
          </cell>
          <cell r="J49">
            <v>0</v>
          </cell>
          <cell r="K49">
            <v>0</v>
          </cell>
          <cell r="L49">
            <v>0</v>
          </cell>
        </row>
        <row r="50">
          <cell r="C50" t="str">
            <v>Less: Additional Amortization</v>
          </cell>
          <cell r="F50">
            <v>0</v>
          </cell>
          <cell r="G50">
            <v>-21.589290937499996</v>
          </cell>
          <cell r="H50">
            <v>-21.589290937499996</v>
          </cell>
          <cell r="I50">
            <v>-21.589290937499996</v>
          </cell>
          <cell r="J50">
            <v>-21.589290937499996</v>
          </cell>
          <cell r="K50">
            <v>-21.589290937499996</v>
          </cell>
          <cell r="L50">
            <v>0</v>
          </cell>
        </row>
        <row r="51">
          <cell r="C51" t="str">
            <v>Less: Financing Fee Amortization</v>
          </cell>
          <cell r="F51">
            <v>0</v>
          </cell>
          <cell r="G51">
            <v>-5.8309037900874376E-2</v>
          </cell>
          <cell r="H51">
            <v>-5.8309037900874376E-2</v>
          </cell>
          <cell r="I51">
            <v>-5.8309037900874376E-2</v>
          </cell>
          <cell r="J51">
            <v>-5.8309037900874376E-2</v>
          </cell>
          <cell r="K51">
            <v>-5.8309037900874376E-2</v>
          </cell>
          <cell r="L51">
            <v>0</v>
          </cell>
        </row>
        <row r="52">
          <cell r="C52" t="str">
            <v>GAAP Pre-Tax Adjustments</v>
          </cell>
          <cell r="D52">
            <v>0</v>
          </cell>
          <cell r="E52">
            <v>0</v>
          </cell>
          <cell r="F52">
            <v>0</v>
          </cell>
          <cell r="G52">
            <v>-41.056007587558</v>
          </cell>
          <cell r="H52">
            <v>-17.683953087893215</v>
          </cell>
          <cell r="I52">
            <v>12.154997414662171</v>
          </cell>
          <cell r="J52">
            <v>27.617941570665973</v>
          </cell>
          <cell r="K52">
            <v>47.400474106446772</v>
          </cell>
          <cell r="L52">
            <v>0</v>
          </cell>
        </row>
        <row r="53">
          <cell r="C53" t="str">
            <v>Tax Impact</v>
          </cell>
          <cell r="F53">
            <v>0</v>
          </cell>
          <cell r="G53">
            <v>0</v>
          </cell>
          <cell r="H53">
            <v>0.10356112075934082</v>
          </cell>
          <cell r="I53">
            <v>-3.1986841802510533</v>
          </cell>
          <cell r="J53">
            <v>-7.1137624653604021</v>
          </cell>
          <cell r="K53">
            <v>-12.071539530926483</v>
          </cell>
          <cell r="L53">
            <v>0</v>
          </cell>
        </row>
        <row r="54">
          <cell r="C54" t="str">
            <v>Tax Rate</v>
          </cell>
          <cell r="F54" t="str">
            <v>NA</v>
          </cell>
          <cell r="G54">
            <v>0</v>
          </cell>
          <cell r="H54">
            <v>5.8562200569419525E-3</v>
          </cell>
          <cell r="I54">
            <v>0.26315794821910748</v>
          </cell>
          <cell r="J54">
            <v>0.2575775767777056</v>
          </cell>
          <cell r="K54">
            <v>0.25467128248163817</v>
          </cell>
          <cell r="L54">
            <v>0</v>
          </cell>
        </row>
        <row r="55">
          <cell r="C55" t="str">
            <v>GAAP Post-Tax Adjustments</v>
          </cell>
          <cell r="D55">
            <v>0</v>
          </cell>
          <cell r="E55">
            <v>0</v>
          </cell>
          <cell r="F55">
            <v>0</v>
          </cell>
          <cell r="G55">
            <v>-41.056007587558</v>
          </cell>
          <cell r="H55">
            <v>-17.580391967133874</v>
          </cell>
          <cell r="I55">
            <v>8.9563132344111178</v>
          </cell>
          <cell r="J55">
            <v>20.504179105305571</v>
          </cell>
          <cell r="K55">
            <v>35.328934575520293</v>
          </cell>
          <cell r="L55">
            <v>0</v>
          </cell>
        </row>
        <row r="56">
          <cell r="C56" t="str">
            <v>Braves GAAP Net Income</v>
          </cell>
          <cell r="F56">
            <v>-4.3358786387527406</v>
          </cell>
          <cell r="G56">
            <v>-0.49483330202635362</v>
          </cell>
          <cell r="H56">
            <v>0.28997113812618736</v>
          </cell>
          <cell r="I56">
            <v>18.853022157968336</v>
          </cell>
          <cell r="J56">
            <v>35.893305365542957</v>
          </cell>
          <cell r="K56">
            <v>56.604496597399788</v>
          </cell>
          <cell r="L56">
            <v>0</v>
          </cell>
        </row>
        <row r="57">
          <cell r="C57" t="str">
            <v>Pro Forma GAAP Net Income</v>
          </cell>
          <cell r="D57">
            <v>0</v>
          </cell>
          <cell r="E57">
            <v>0</v>
          </cell>
          <cell r="F57">
            <v>-4.3358786387527406</v>
          </cell>
          <cell r="G57">
            <v>-41.55084088958435</v>
          </cell>
          <cell r="H57">
            <v>-17.290420829007687</v>
          </cell>
          <cell r="I57">
            <v>27.809335392379452</v>
          </cell>
          <cell r="J57">
            <v>56.397484470848525</v>
          </cell>
          <cell r="K57">
            <v>91.933431172920081</v>
          </cell>
          <cell r="L57">
            <v>0</v>
          </cell>
        </row>
        <row r="58">
          <cell r="F58">
            <v>0</v>
          </cell>
          <cell r="G58">
            <v>0</v>
          </cell>
          <cell r="H58">
            <v>0</v>
          </cell>
          <cell r="I58">
            <v>0</v>
          </cell>
          <cell r="J58">
            <v>0</v>
          </cell>
          <cell r="K58">
            <v>0</v>
          </cell>
          <cell r="L58">
            <v>0</v>
          </cell>
        </row>
        <row r="59">
          <cell r="C59" t="str">
            <v>Pro Forma Share Count</v>
          </cell>
          <cell r="F59">
            <v>38.512274409976634</v>
          </cell>
          <cell r="G59">
            <v>84.612125321871474</v>
          </cell>
          <cell r="H59">
            <v>85.695146318453894</v>
          </cell>
          <cell r="I59">
            <v>86.805204596502904</v>
          </cell>
          <cell r="J59">
            <v>87.530183775828931</v>
          </cell>
          <cell r="K59">
            <v>88.202384140202241</v>
          </cell>
          <cell r="L59">
            <v>0</v>
          </cell>
        </row>
        <row r="60">
          <cell r="F60">
            <v>0</v>
          </cell>
          <cell r="G60">
            <v>0</v>
          </cell>
          <cell r="H60">
            <v>0</v>
          </cell>
          <cell r="I60">
            <v>0</v>
          </cell>
          <cell r="J60">
            <v>0</v>
          </cell>
          <cell r="K60">
            <v>0</v>
          </cell>
          <cell r="L60">
            <v>0</v>
          </cell>
        </row>
        <row r="61">
          <cell r="C61" t="str">
            <v>Pro Forma GAAP EPS</v>
          </cell>
          <cell r="D61">
            <v>0</v>
          </cell>
          <cell r="E61">
            <v>0</v>
          </cell>
          <cell r="F61">
            <v>-0.11258433071482082</v>
          </cell>
          <cell r="G61">
            <v>-0.49107430798507351</v>
          </cell>
          <cell r="H61">
            <v>-0.201766629404591</v>
          </cell>
          <cell r="I61">
            <v>0.32036483897072454</v>
          </cell>
          <cell r="J61">
            <v>0.64432041654666827</v>
          </cell>
          <cell r="K61">
            <v>1.0423009771117655</v>
          </cell>
          <cell r="L61">
            <v>0</v>
          </cell>
        </row>
        <row r="62">
          <cell r="C62" t="str">
            <v>GAAP Accretion ($)</v>
          </cell>
          <cell r="D62">
            <v>0</v>
          </cell>
          <cell r="E62">
            <v>0</v>
          </cell>
          <cell r="F62">
            <v>0</v>
          </cell>
          <cell r="G62">
            <v>-0.47829688599191733</v>
          </cell>
          <cell r="H62">
            <v>-0.20920077408992327</v>
          </cell>
          <cell r="I62">
            <v>-0.15968116858962539</v>
          </cell>
          <cell r="J62">
            <v>-0.26388849933506242</v>
          </cell>
          <cell r="K62">
            <v>-0.38183625939711408</v>
          </cell>
          <cell r="L62">
            <v>0</v>
          </cell>
        </row>
        <row r="63">
          <cell r="C63" t="str">
            <v>GAAP Accretion (%)</v>
          </cell>
          <cell r="D63">
            <v>0</v>
          </cell>
          <cell r="E63">
            <v>0</v>
          </cell>
          <cell r="F63">
            <v>0</v>
          </cell>
          <cell r="G63">
            <v>37.432972492268185</v>
          </cell>
          <cell r="H63">
            <v>-28.140530342741545</v>
          </cell>
          <cell r="I63">
            <v>-0.33263721825569137</v>
          </cell>
          <cell r="J63">
            <v>-0.2905592476802184</v>
          </cell>
          <cell r="K63">
            <v>-0.26811760103481663</v>
          </cell>
          <cell r="L63">
            <v>0</v>
          </cell>
        </row>
        <row r="64">
          <cell r="C64" t="str">
            <v>Check: Pro Forma GAAP EPS</v>
          </cell>
          <cell r="D64">
            <v>0</v>
          </cell>
          <cell r="E64">
            <v>0</v>
          </cell>
          <cell r="F64">
            <v>0</v>
          </cell>
          <cell r="G64">
            <v>0</v>
          </cell>
          <cell r="H64">
            <v>0</v>
          </cell>
          <cell r="I64">
            <v>0</v>
          </cell>
          <cell r="J64">
            <v>0</v>
          </cell>
          <cell r="K64">
            <v>0</v>
          </cell>
          <cell r="L64">
            <v>0</v>
          </cell>
          <cell r="M64">
            <v>0</v>
          </cell>
          <cell r="N64">
            <v>0</v>
          </cell>
        </row>
        <row r="65">
          <cell r="C65" t="str">
            <v>Check: GAAP Accretion ($)</v>
          </cell>
          <cell r="D65">
            <v>0</v>
          </cell>
          <cell r="E65">
            <v>0</v>
          </cell>
          <cell r="F65">
            <v>0</v>
          </cell>
          <cell r="G65">
            <v>0</v>
          </cell>
          <cell r="H65">
            <v>0</v>
          </cell>
          <cell r="I65">
            <v>0</v>
          </cell>
          <cell r="J65">
            <v>0</v>
          </cell>
          <cell r="K65">
            <v>0</v>
          </cell>
          <cell r="L65">
            <v>0</v>
          </cell>
          <cell r="M65">
            <v>0</v>
          </cell>
          <cell r="N65">
            <v>0</v>
          </cell>
        </row>
        <row r="66">
          <cell r="C66" t="str">
            <v>Check: GAAP Accretion (%)</v>
          </cell>
          <cell r="D66">
            <v>0</v>
          </cell>
          <cell r="E66">
            <v>0</v>
          </cell>
          <cell r="F66">
            <v>0</v>
          </cell>
          <cell r="G66">
            <v>0</v>
          </cell>
          <cell r="H66">
            <v>0</v>
          </cell>
          <cell r="I66">
            <v>0</v>
          </cell>
          <cell r="J66">
            <v>0</v>
          </cell>
          <cell r="K66">
            <v>0</v>
          </cell>
          <cell r="L66">
            <v>0</v>
          </cell>
          <cell r="M66">
            <v>0</v>
          </cell>
          <cell r="N66">
            <v>0</v>
          </cell>
        </row>
        <row r="68">
          <cell r="C68" t="str">
            <v>Pre-Deal EPS Check</v>
          </cell>
          <cell r="D68">
            <v>0</v>
          </cell>
          <cell r="E68">
            <v>0</v>
          </cell>
          <cell r="F68">
            <v>43465</v>
          </cell>
          <cell r="G68">
            <v>43830</v>
          </cell>
          <cell r="H68">
            <v>44196</v>
          </cell>
          <cell r="I68">
            <v>44561</v>
          </cell>
          <cell r="J68">
            <v>44926</v>
          </cell>
          <cell r="K68">
            <v>45291</v>
          </cell>
        </row>
        <row r="69">
          <cell r="C69" t="str">
            <v>Braves Cash EPS</v>
          </cell>
          <cell r="D69">
            <v>0</v>
          </cell>
          <cell r="E69">
            <v>0</v>
          </cell>
          <cell r="F69">
            <v>0.32478272324542384</v>
          </cell>
          <cell r="G69">
            <v>0.27773323951377987</v>
          </cell>
          <cell r="H69">
            <v>0.21668910979612915</v>
          </cell>
          <cell r="I69">
            <v>0.68775300142054652</v>
          </cell>
          <cell r="J69">
            <v>1.1047649367178096</v>
          </cell>
          <cell r="K69">
            <v>1.6023202639182175</v>
          </cell>
          <cell r="N69">
            <v>0</v>
          </cell>
        </row>
        <row r="70">
          <cell r="C70" t="str">
            <v>Pro Forma Cash EPS</v>
          </cell>
          <cell r="D70">
            <v>0</v>
          </cell>
          <cell r="E70">
            <v>0</v>
          </cell>
          <cell r="F70">
            <v>0.32478272324542384</v>
          </cell>
          <cell r="G70">
            <v>0.12072043738232756</v>
          </cell>
          <cell r="H70">
            <v>0.39873033340153657</v>
          </cell>
          <cell r="I70">
            <v>0.60593595549440049</v>
          </cell>
          <cell r="J70">
            <v>0.92385133847321099</v>
          </cell>
          <cell r="K70">
            <v>1.3123482935668036</v>
          </cell>
          <cell r="N70">
            <v>0</v>
          </cell>
        </row>
        <row r="71">
          <cell r="C71" t="str">
            <v>Check</v>
          </cell>
          <cell r="D71">
            <v>0</v>
          </cell>
          <cell r="E71">
            <v>0</v>
          </cell>
          <cell r="F71">
            <v>0</v>
          </cell>
          <cell r="G71">
            <v>0</v>
          </cell>
          <cell r="H71">
            <v>0</v>
          </cell>
          <cell r="I71">
            <v>0</v>
          </cell>
          <cell r="J71">
            <v>0</v>
          </cell>
          <cell r="K71">
            <v>0</v>
          </cell>
          <cell r="N71">
            <v>0</v>
          </cell>
        </row>
        <row r="72">
          <cell r="C72">
            <v>0</v>
          </cell>
          <cell r="D72">
            <v>0</v>
          </cell>
          <cell r="E72">
            <v>0</v>
          </cell>
          <cell r="F72">
            <v>0</v>
          </cell>
          <cell r="G72">
            <v>0</v>
          </cell>
          <cell r="H72">
            <v>0</v>
          </cell>
          <cell r="I72">
            <v>0</v>
          </cell>
          <cell r="J72">
            <v>0</v>
          </cell>
          <cell r="K72">
            <v>0</v>
          </cell>
          <cell r="N72">
            <v>0</v>
          </cell>
        </row>
        <row r="73">
          <cell r="C73" t="str">
            <v>Braves GAAP EPS</v>
          </cell>
          <cell r="D73">
            <v>0</v>
          </cell>
          <cell r="E73">
            <v>0</v>
          </cell>
          <cell r="F73">
            <v>-0.11258433071482082</v>
          </cell>
          <cell r="G73">
            <v>-1.2777421993156167E-2</v>
          </cell>
          <cell r="H73">
            <v>7.4341446853322607E-3</v>
          </cell>
          <cell r="I73">
            <v>0.48004600756034993</v>
          </cell>
          <cell r="J73">
            <v>0.90820891588173069</v>
          </cell>
          <cell r="K73">
            <v>1.4241372365088796</v>
          </cell>
          <cell r="N73">
            <v>0</v>
          </cell>
        </row>
        <row r="74">
          <cell r="C74" t="str">
            <v>Pro Forma GAAP EPS</v>
          </cell>
          <cell r="D74">
            <v>0</v>
          </cell>
          <cell r="E74">
            <v>0</v>
          </cell>
          <cell r="F74">
            <v>-0.11258433071482082</v>
          </cell>
          <cell r="G74">
            <v>-0.49107430798507351</v>
          </cell>
          <cell r="H74">
            <v>-0.201766629404591</v>
          </cell>
          <cell r="I74">
            <v>0.32036483897072454</v>
          </cell>
          <cell r="J74">
            <v>0.64432041654666827</v>
          </cell>
          <cell r="K74">
            <v>1.0423009771117655</v>
          </cell>
          <cell r="N74">
            <v>0</v>
          </cell>
        </row>
        <row r="75">
          <cell r="C75" t="str">
            <v>Check</v>
          </cell>
          <cell r="D75">
            <v>0</v>
          </cell>
          <cell r="E75">
            <v>0</v>
          </cell>
          <cell r="F75">
            <v>0</v>
          </cell>
          <cell r="G75">
            <v>0</v>
          </cell>
          <cell r="H75">
            <v>0</v>
          </cell>
          <cell r="I75">
            <v>0</v>
          </cell>
          <cell r="J75">
            <v>0</v>
          </cell>
          <cell r="K75">
            <v>0</v>
          </cell>
          <cell r="N75">
            <v>0</v>
          </cell>
        </row>
        <row r="76">
          <cell r="F76">
            <v>0</v>
          </cell>
          <cell r="G76">
            <v>0</v>
          </cell>
          <cell r="H76">
            <v>0</v>
          </cell>
          <cell r="I76">
            <v>0</v>
          </cell>
          <cell r="J76">
            <v>0</v>
          </cell>
          <cell r="K76">
            <v>0</v>
          </cell>
          <cell r="L76">
            <v>0</v>
          </cell>
        </row>
        <row r="77">
          <cell r="C77" t="str">
            <v>Additional Calculations</v>
          </cell>
          <cell r="D77">
            <v>0</v>
          </cell>
          <cell r="E77">
            <v>0</v>
          </cell>
          <cell r="F77">
            <v>43465</v>
          </cell>
          <cell r="G77">
            <v>43830</v>
          </cell>
          <cell r="H77">
            <v>44196</v>
          </cell>
          <cell r="I77">
            <v>44561</v>
          </cell>
          <cell r="J77">
            <v>44926</v>
          </cell>
          <cell r="K77">
            <v>45291</v>
          </cell>
          <cell r="L77">
            <v>0</v>
          </cell>
        </row>
        <row r="78">
          <cell r="C78" t="str">
            <v>One Time Items</v>
          </cell>
          <cell r="L78">
            <v>0</v>
          </cell>
        </row>
        <row r="79">
          <cell r="C79" t="str">
            <v>Braves Standalone</v>
          </cell>
          <cell r="F79">
            <v>-5.8529999999999998</v>
          </cell>
          <cell r="G79">
            <v>-0.3</v>
          </cell>
          <cell r="H79">
            <v>-0.3</v>
          </cell>
          <cell r="I79">
            <v>-0.3</v>
          </cell>
          <cell r="J79">
            <v>-0.3</v>
          </cell>
          <cell r="K79">
            <v>-0.3</v>
          </cell>
          <cell r="L79">
            <v>0</v>
          </cell>
          <cell r="N79" t="str">
            <v>One Time Items</v>
          </cell>
        </row>
        <row r="80">
          <cell r="C80" t="str">
            <v>Pro Forma</v>
          </cell>
          <cell r="F80">
            <v>-5.8529999999999998</v>
          </cell>
          <cell r="G80">
            <v>-17.8</v>
          </cell>
          <cell r="H80">
            <v>-17.8</v>
          </cell>
          <cell r="I80">
            <v>-0.3</v>
          </cell>
          <cell r="J80">
            <v>-0.3</v>
          </cell>
          <cell r="K80">
            <v>-0.3</v>
          </cell>
          <cell r="L80">
            <v>0</v>
          </cell>
        </row>
        <row r="81">
          <cell r="C81" t="str">
            <v>Incremental One Time Items</v>
          </cell>
          <cell r="D81">
            <v>0</v>
          </cell>
          <cell r="E81">
            <v>0</v>
          </cell>
          <cell r="F81">
            <v>0</v>
          </cell>
          <cell r="G81">
            <v>-17.5</v>
          </cell>
          <cell r="H81">
            <v>-17.5</v>
          </cell>
          <cell r="I81">
            <v>0</v>
          </cell>
          <cell r="J81">
            <v>0</v>
          </cell>
          <cell r="K81">
            <v>0</v>
          </cell>
          <cell r="L81">
            <v>0</v>
          </cell>
        </row>
        <row r="82">
          <cell r="F82">
            <v>0</v>
          </cell>
          <cell r="G82">
            <v>0</v>
          </cell>
          <cell r="H82">
            <v>0</v>
          </cell>
          <cell r="I82">
            <v>0</v>
          </cell>
          <cell r="J82">
            <v>0</v>
          </cell>
          <cell r="K82">
            <v>0</v>
          </cell>
          <cell r="L82">
            <v>0</v>
          </cell>
        </row>
        <row r="83">
          <cell r="C83" t="str">
            <v>Interest Income</v>
          </cell>
          <cell r="F83">
            <v>0</v>
          </cell>
          <cell r="G83">
            <v>0</v>
          </cell>
          <cell r="H83">
            <v>0</v>
          </cell>
          <cell r="I83">
            <v>0</v>
          </cell>
          <cell r="J83">
            <v>0</v>
          </cell>
          <cell r="K83">
            <v>0</v>
          </cell>
          <cell r="L83">
            <v>0</v>
          </cell>
        </row>
        <row r="84">
          <cell r="C84" t="str">
            <v>Braves Standalone</v>
          </cell>
          <cell r="F84">
            <v>7.2663291441794411E-2</v>
          </cell>
          <cell r="G84">
            <v>6.9109806285251096E-2</v>
          </cell>
          <cell r="H84">
            <v>0.10806740515766639</v>
          </cell>
          <cell r="I84">
            <v>0.1462642447518285</v>
          </cell>
          <cell r="J84">
            <v>0.2016111886561795</v>
          </cell>
          <cell r="K84">
            <v>0.26280507002723852</v>
          </cell>
          <cell r="L84">
            <v>0</v>
          </cell>
          <cell r="N84" t="str">
            <v>Interest Income</v>
          </cell>
        </row>
        <row r="85">
          <cell r="C85" t="str">
            <v>Pro Forma</v>
          </cell>
          <cell r="F85">
            <v>7.2663291441794384E-2</v>
          </cell>
          <cell r="G85">
            <v>0.19603991768681348</v>
          </cell>
          <cell r="H85">
            <v>0.26627946199337144</v>
          </cell>
          <cell r="I85">
            <v>0.38325671504360603</v>
          </cell>
          <cell r="J85">
            <v>0.53068278340019215</v>
          </cell>
          <cell r="K85">
            <v>0.67738410288286999</v>
          </cell>
          <cell r="L85">
            <v>0</v>
          </cell>
        </row>
        <row r="86">
          <cell r="C86" t="str">
            <v>Incremental Interest Income</v>
          </cell>
          <cell r="D86">
            <v>0</v>
          </cell>
          <cell r="E86">
            <v>0</v>
          </cell>
          <cell r="F86">
            <v>0</v>
          </cell>
          <cell r="G86">
            <v>0.12692999999999999</v>
          </cell>
          <cell r="H86">
            <v>0.15820999999999999</v>
          </cell>
          <cell r="I86">
            <v>0.23699000000000001</v>
          </cell>
          <cell r="J86">
            <v>0.32906999999999997</v>
          </cell>
          <cell r="K86">
            <v>0.41458</v>
          </cell>
          <cell r="L86">
            <v>0</v>
          </cell>
        </row>
        <row r="87">
          <cell r="C87" t="str">
            <v>Implied Interest Income Rate</v>
          </cell>
          <cell r="D87">
            <v>0</v>
          </cell>
          <cell r="E87">
            <v>0</v>
          </cell>
          <cell r="F87" t="str">
            <v>NA</v>
          </cell>
          <cell r="G87">
            <v>2.1378818413103182E-3</v>
          </cell>
          <cell r="H87">
            <v>2.6716130600523609E-3</v>
          </cell>
          <cell r="I87">
            <v>2.4683668564542452E-3</v>
          </cell>
          <cell r="J87">
            <v>2.0699699798683202E-3</v>
          </cell>
          <cell r="K87">
            <v>1.7310189893092105E-3</v>
          </cell>
          <cell r="L87">
            <v>0</v>
          </cell>
        </row>
        <row r="88">
          <cell r="F88">
            <v>0</v>
          </cell>
          <cell r="G88">
            <v>0</v>
          </cell>
          <cell r="H88">
            <v>0</v>
          </cell>
          <cell r="I88">
            <v>0</v>
          </cell>
          <cell r="J88">
            <v>0</v>
          </cell>
          <cell r="K88">
            <v>0</v>
          </cell>
          <cell r="L88">
            <v>0</v>
          </cell>
        </row>
        <row r="89">
          <cell r="C89" t="str">
            <v>Cash</v>
          </cell>
          <cell r="F89">
            <v>0</v>
          </cell>
          <cell r="G89">
            <v>0</v>
          </cell>
          <cell r="H89">
            <v>0</v>
          </cell>
          <cell r="I89">
            <v>0</v>
          </cell>
          <cell r="J89">
            <v>0</v>
          </cell>
          <cell r="K89">
            <v>0</v>
          </cell>
          <cell r="L89">
            <v>0</v>
          </cell>
        </row>
        <row r="90">
          <cell r="C90" t="str">
            <v>Braves Standalone</v>
          </cell>
          <cell r="F90">
            <v>27.111610000000002</v>
          </cell>
          <cell r="G90">
            <v>37.540930000000003</v>
          </cell>
          <cell r="H90">
            <v>43.358510000000003</v>
          </cell>
          <cell r="I90">
            <v>75.151200000000003</v>
          </cell>
          <cell r="J90">
            <v>119.64410000000001</v>
          </cell>
          <cell r="K90">
            <v>183.99865</v>
          </cell>
          <cell r="L90">
            <v>0</v>
          </cell>
          <cell r="N90" t="str">
            <v>Cash</v>
          </cell>
        </row>
        <row r="91">
          <cell r="C91" t="str">
            <v>Pro Forma</v>
          </cell>
          <cell r="F91">
            <v>97.680399999999992</v>
          </cell>
          <cell r="G91">
            <v>85.715839999999986</v>
          </cell>
          <cell r="H91">
            <v>113.62140999999998</v>
          </cell>
          <cell r="I91">
            <v>196.90999999999997</v>
          </cell>
          <cell r="J91">
            <v>315.83193999999997</v>
          </cell>
          <cell r="K91">
            <v>466.81191000000001</v>
          </cell>
          <cell r="L91">
            <v>0</v>
          </cell>
        </row>
        <row r="92">
          <cell r="C92" t="str">
            <v>Incremental Cash</v>
          </cell>
          <cell r="D92">
            <v>0</v>
          </cell>
          <cell r="E92">
            <v>0</v>
          </cell>
          <cell r="F92">
            <v>70.568789999999993</v>
          </cell>
          <cell r="G92">
            <v>48.174909999999983</v>
          </cell>
          <cell r="H92">
            <v>70.262899999999973</v>
          </cell>
          <cell r="I92">
            <v>121.75879999999997</v>
          </cell>
          <cell r="J92">
            <v>196.18783999999997</v>
          </cell>
          <cell r="K92">
            <v>282.81326000000001</v>
          </cell>
          <cell r="L92">
            <v>0</v>
          </cell>
        </row>
        <row r="93">
          <cell r="C93" t="str">
            <v>Average Incremental Cash</v>
          </cell>
          <cell r="F93">
            <v>0</v>
          </cell>
          <cell r="G93">
            <v>59.371849999999988</v>
          </cell>
          <cell r="H93">
            <v>59.218904999999978</v>
          </cell>
          <cell r="I93">
            <v>96.010849999999976</v>
          </cell>
          <cell r="J93">
            <v>158.97331999999997</v>
          </cell>
          <cell r="K93">
            <v>239.50054999999998</v>
          </cell>
          <cell r="L93">
            <v>0</v>
          </cell>
        </row>
        <row r="94">
          <cell r="F94">
            <v>0</v>
          </cell>
          <cell r="G94">
            <v>0</v>
          </cell>
          <cell r="H94">
            <v>0</v>
          </cell>
          <cell r="I94">
            <v>0</v>
          </cell>
          <cell r="J94">
            <v>0</v>
          </cell>
          <cell r="K94">
            <v>0</v>
          </cell>
          <cell r="L94">
            <v>0</v>
          </cell>
        </row>
        <row r="95">
          <cell r="C95" t="str">
            <v>Interest Expense</v>
          </cell>
          <cell r="F95">
            <v>0</v>
          </cell>
          <cell r="G95">
            <v>0</v>
          </cell>
          <cell r="H95">
            <v>0</v>
          </cell>
          <cell r="I95">
            <v>0</v>
          </cell>
          <cell r="J95">
            <v>0</v>
          </cell>
          <cell r="K95">
            <v>0</v>
          </cell>
          <cell r="L95">
            <v>0</v>
          </cell>
          <cell r="M95">
            <v>0</v>
          </cell>
          <cell r="N95">
            <v>0</v>
          </cell>
          <cell r="O95">
            <v>0</v>
          </cell>
          <cell r="P95">
            <v>0</v>
          </cell>
        </row>
        <row r="96">
          <cell r="C96" t="str">
            <v>Braves Standalone</v>
          </cell>
          <cell r="F96">
            <v>-15.715</v>
          </cell>
          <cell r="G96">
            <v>-16.515466769695031</v>
          </cell>
          <cell r="H96">
            <v>-16.491822028138781</v>
          </cell>
          <cell r="I96">
            <v>-16.425780825431584</v>
          </cell>
          <cell r="J96">
            <v>-16.314487283331452</v>
          </cell>
          <cell r="K96">
            <v>-16.225943988311659</v>
          </cell>
          <cell r="L96">
            <v>0</v>
          </cell>
          <cell r="N96" t="str">
            <v>Interest Expense</v>
          </cell>
        </row>
        <row r="97">
          <cell r="C97" t="str">
            <v>Pro Forma</v>
          </cell>
          <cell r="F97">
            <v>-15.714999999999998</v>
          </cell>
          <cell r="G97">
            <v>-17.260579284751014</v>
          </cell>
          <cell r="H97">
            <v>-16.491822028138781</v>
          </cell>
          <cell r="I97">
            <v>-16.425780825431584</v>
          </cell>
          <cell r="J97">
            <v>-16.314487283331452</v>
          </cell>
          <cell r="K97">
            <v>-16.225943988311659</v>
          </cell>
          <cell r="L97">
            <v>0</v>
          </cell>
          <cell r="N97">
            <v>0</v>
          </cell>
        </row>
        <row r="98">
          <cell r="C98" t="str">
            <v>Incremental Interest Expense</v>
          </cell>
          <cell r="D98">
            <v>0</v>
          </cell>
          <cell r="E98">
            <v>0</v>
          </cell>
          <cell r="F98">
            <v>0</v>
          </cell>
          <cell r="G98">
            <v>-0.74511251505598253</v>
          </cell>
          <cell r="H98">
            <v>0</v>
          </cell>
          <cell r="I98">
            <v>0</v>
          </cell>
          <cell r="J98">
            <v>0</v>
          </cell>
          <cell r="K98">
            <v>0</v>
          </cell>
          <cell r="L98">
            <v>0</v>
          </cell>
          <cell r="N98">
            <v>0</v>
          </cell>
        </row>
        <row r="99">
          <cell r="C99" t="str">
            <v>Implied Interest Expense Rate</v>
          </cell>
          <cell r="D99">
            <v>0</v>
          </cell>
          <cell r="E99">
            <v>0</v>
          </cell>
          <cell r="F99" t="str">
            <v>NA</v>
          </cell>
          <cell r="G99">
            <v>7.3021026475486625E-2</v>
          </cell>
          <cell r="H99" t="str">
            <v>NA</v>
          </cell>
          <cell r="I99" t="str">
            <v>NA</v>
          </cell>
          <cell r="J99" t="str">
            <v>NA</v>
          </cell>
          <cell r="K99" t="str">
            <v>NA</v>
          </cell>
          <cell r="L99">
            <v>0</v>
          </cell>
          <cell r="N99">
            <v>0</v>
          </cell>
        </row>
        <row r="100">
          <cell r="C100">
            <v>0</v>
          </cell>
          <cell r="D100">
            <v>0</v>
          </cell>
          <cell r="E100">
            <v>0</v>
          </cell>
          <cell r="F100">
            <v>0</v>
          </cell>
          <cell r="G100">
            <v>0</v>
          </cell>
          <cell r="H100">
            <v>0</v>
          </cell>
          <cell r="I100">
            <v>0</v>
          </cell>
          <cell r="J100">
            <v>0</v>
          </cell>
          <cell r="K100">
            <v>0</v>
          </cell>
          <cell r="L100">
            <v>0</v>
          </cell>
          <cell r="N100">
            <v>0</v>
          </cell>
        </row>
        <row r="101">
          <cell r="C101" t="str">
            <v>Additional Calculations (Continued)</v>
          </cell>
          <cell r="D101">
            <v>0</v>
          </cell>
          <cell r="E101">
            <v>0</v>
          </cell>
          <cell r="F101">
            <v>43465</v>
          </cell>
          <cell r="G101">
            <v>43830</v>
          </cell>
          <cell r="H101">
            <v>44196</v>
          </cell>
          <cell r="I101">
            <v>44561</v>
          </cell>
          <cell r="J101">
            <v>44926</v>
          </cell>
          <cell r="K101">
            <v>45291</v>
          </cell>
          <cell r="L101">
            <v>0</v>
          </cell>
          <cell r="N101">
            <v>0</v>
          </cell>
        </row>
        <row r="102">
          <cell r="C102" t="str">
            <v>Debt</v>
          </cell>
          <cell r="L102">
            <v>0</v>
          </cell>
          <cell r="N102">
            <v>0</v>
          </cell>
        </row>
        <row r="103">
          <cell r="C103" t="str">
            <v>Braves Standalone</v>
          </cell>
          <cell r="F103">
            <v>226.81362499999997</v>
          </cell>
          <cell r="G103">
            <v>225.53462499999998</v>
          </cell>
          <cell r="H103">
            <v>224.25562499999998</v>
          </cell>
          <cell r="I103">
            <v>222.97662499999998</v>
          </cell>
          <cell r="J103">
            <v>221.69762499999999</v>
          </cell>
          <cell r="K103">
            <v>220.41862499999999</v>
          </cell>
          <cell r="L103">
            <v>0</v>
          </cell>
          <cell r="N103" t="str">
            <v>Debt</v>
          </cell>
        </row>
        <row r="104">
          <cell r="C104" t="str">
            <v>Pro Forma</v>
          </cell>
          <cell r="F104">
            <v>247.221788265306</v>
          </cell>
          <cell r="G104">
            <v>225.53462499999998</v>
          </cell>
          <cell r="H104">
            <v>224.25562499999998</v>
          </cell>
          <cell r="I104">
            <v>222.97662499999998</v>
          </cell>
          <cell r="J104">
            <v>221.69762499999999</v>
          </cell>
          <cell r="K104">
            <v>220.41862499999999</v>
          </cell>
          <cell r="L104">
            <v>0</v>
          </cell>
        </row>
        <row r="105">
          <cell r="C105" t="str">
            <v>Incremental Debt</v>
          </cell>
          <cell r="D105">
            <v>0</v>
          </cell>
          <cell r="E105">
            <v>0</v>
          </cell>
          <cell r="F105">
            <v>20.40816326530603</v>
          </cell>
          <cell r="G105">
            <v>0</v>
          </cell>
          <cell r="H105">
            <v>0</v>
          </cell>
          <cell r="I105">
            <v>0</v>
          </cell>
          <cell r="J105">
            <v>0</v>
          </cell>
          <cell r="K105">
            <v>0</v>
          </cell>
          <cell r="L105">
            <v>0</v>
          </cell>
        </row>
        <row r="106">
          <cell r="C106" t="str">
            <v>Average Incremental Debt</v>
          </cell>
          <cell r="F106">
            <v>0</v>
          </cell>
          <cell r="G106">
            <v>10.204081632653015</v>
          </cell>
          <cell r="H106">
            <v>0</v>
          </cell>
          <cell r="I106">
            <v>0</v>
          </cell>
          <cell r="J106">
            <v>0</v>
          </cell>
          <cell r="K106">
            <v>0</v>
          </cell>
          <cell r="L106">
            <v>0</v>
          </cell>
        </row>
        <row r="107">
          <cell r="F107">
            <v>0</v>
          </cell>
          <cell r="G107">
            <v>0</v>
          </cell>
          <cell r="H107">
            <v>0</v>
          </cell>
          <cell r="I107">
            <v>0</v>
          </cell>
          <cell r="J107">
            <v>0</v>
          </cell>
          <cell r="K107">
            <v>0</v>
          </cell>
          <cell r="L107">
            <v>0</v>
          </cell>
        </row>
        <row r="108">
          <cell r="C108" t="str">
            <v>GAAP Post-Tax Adjustments</v>
          </cell>
          <cell r="F108">
            <v>0</v>
          </cell>
          <cell r="G108">
            <v>-41.056007587558</v>
          </cell>
          <cell r="H108">
            <v>-17.580391967133874</v>
          </cell>
          <cell r="I108">
            <v>8.9563132344111178</v>
          </cell>
          <cell r="J108">
            <v>20.504179105305571</v>
          </cell>
          <cell r="K108">
            <v>35.328934575520293</v>
          </cell>
          <cell r="L108">
            <v>0</v>
          </cell>
        </row>
        <row r="109">
          <cell r="A109" t="str">
            <v>{make dynamic</v>
          </cell>
          <cell r="C109" t="str">
            <v>Depreciation</v>
          </cell>
          <cell r="F109">
            <v>0</v>
          </cell>
          <cell r="G109">
            <v>9.3972372680431615</v>
          </cell>
          <cell r="H109">
            <v>10.438632574416571</v>
          </cell>
          <cell r="I109">
            <v>11.671505715210893</v>
          </cell>
          <cell r="J109">
            <v>13.083494667055678</v>
          </cell>
          <cell r="K109">
            <v>14.70386569588725</v>
          </cell>
          <cell r="L109">
            <v>0</v>
          </cell>
          <cell r="N109" t="str">
            <v>Depreciation</v>
          </cell>
        </row>
        <row r="110">
          <cell r="C110" t="str">
            <v>Amortization</v>
          </cell>
          <cell r="F110">
            <v>0</v>
          </cell>
          <cell r="G110">
            <v>1.367</v>
          </cell>
          <cell r="H110">
            <v>1.2350000000000001</v>
          </cell>
          <cell r="I110">
            <v>0.92400000000000004</v>
          </cell>
          <cell r="J110">
            <v>0.92500000000000004</v>
          </cell>
          <cell r="K110">
            <v>0.92500000000000004</v>
          </cell>
          <cell r="L110">
            <v>0</v>
          </cell>
          <cell r="N110" t="str">
            <v>Amortization</v>
          </cell>
        </row>
        <row r="111">
          <cell r="C111" t="str">
            <v>SBC</v>
          </cell>
          <cell r="F111">
            <v>0</v>
          </cell>
          <cell r="G111">
            <v>16.680126527824719</v>
          </cell>
          <cell r="H111">
            <v>17.928468208043078</v>
          </cell>
          <cell r="I111">
            <v>19.345956402025504</v>
          </cell>
          <cell r="J111">
            <v>20.867093486850997</v>
          </cell>
          <cell r="K111">
            <v>22.489156412741401</v>
          </cell>
          <cell r="L111">
            <v>0</v>
          </cell>
          <cell r="N111" t="str">
            <v>SBC</v>
          </cell>
        </row>
        <row r="112">
          <cell r="C112" t="str">
            <v>Change in Working Capital</v>
          </cell>
          <cell r="F112">
            <v>0</v>
          </cell>
          <cell r="G112">
            <v>-1.9135632480885434</v>
          </cell>
          <cell r="H112">
            <v>-2.2886518135512528</v>
          </cell>
          <cell r="I112">
            <v>-2.7497019842256831</v>
          </cell>
          <cell r="J112">
            <v>-3.2173611250115561</v>
          </cell>
          <cell r="K112">
            <v>-3.7745345829107002</v>
          </cell>
          <cell r="L112">
            <v>0</v>
          </cell>
          <cell r="N112" t="str">
            <v>Change in Working Capital</v>
          </cell>
        </row>
        <row r="113">
          <cell r="C113" t="str">
            <v>Transition Tax Cash Flows</v>
          </cell>
          <cell r="F113">
            <v>0</v>
          </cell>
          <cell r="G113">
            <v>0</v>
          </cell>
          <cell r="H113">
            <v>0</v>
          </cell>
          <cell r="I113">
            <v>0</v>
          </cell>
          <cell r="J113">
            <v>0</v>
          </cell>
          <cell r="K113">
            <v>0</v>
          </cell>
          <cell r="L113">
            <v>0</v>
          </cell>
          <cell r="N113" t="str">
            <v>Transition Tax Cash Flows</v>
          </cell>
        </row>
        <row r="114">
          <cell r="C114" t="str">
            <v>NOLS</v>
          </cell>
          <cell r="F114">
            <v>0</v>
          </cell>
          <cell r="G114">
            <v>0</v>
          </cell>
          <cell r="H114">
            <v>-0.10356112075934082</v>
          </cell>
          <cell r="I114">
            <v>7.8694906737640231</v>
          </cell>
          <cell r="J114">
            <v>18.264357598490804</v>
          </cell>
          <cell r="K114">
            <v>14.707220669673045</v>
          </cell>
          <cell r="L114">
            <v>0</v>
          </cell>
          <cell r="N114">
            <v>0</v>
          </cell>
          <cell r="P114">
            <v>0</v>
          </cell>
          <cell r="Q114">
            <v>0</v>
          </cell>
          <cell r="R114">
            <v>0</v>
          </cell>
          <cell r="S114">
            <v>0</v>
          </cell>
          <cell r="T114">
            <v>0</v>
          </cell>
          <cell r="U114">
            <v>0</v>
          </cell>
        </row>
        <row r="115">
          <cell r="C115" t="str">
            <v>Other Cash Flows</v>
          </cell>
          <cell r="F115">
            <v>0</v>
          </cell>
          <cell r="G115">
            <v>0</v>
          </cell>
          <cell r="H115">
            <v>0</v>
          </cell>
          <cell r="I115">
            <v>0</v>
          </cell>
          <cell r="J115">
            <v>0</v>
          </cell>
          <cell r="K115">
            <v>0</v>
          </cell>
          <cell r="L115">
            <v>0</v>
          </cell>
          <cell r="N115" t="str">
            <v>Other Cash Flows</v>
          </cell>
        </row>
        <row r="116">
          <cell r="C116" t="str">
            <v>Transaction Other Cash Flows</v>
          </cell>
          <cell r="F116">
            <v>0</v>
          </cell>
          <cell r="G116">
            <v>0</v>
          </cell>
          <cell r="H116">
            <v>0</v>
          </cell>
          <cell r="I116">
            <v>0</v>
          </cell>
          <cell r="J116">
            <v>0</v>
          </cell>
          <cell r="K116">
            <v>0</v>
          </cell>
          <cell r="L116">
            <v>0</v>
          </cell>
          <cell r="M116" t="str">
            <v>{AF ADDED THIS</v>
          </cell>
          <cell r="N116">
            <v>0</v>
          </cell>
        </row>
        <row r="117">
          <cell r="C117" t="str">
            <v>Capex</v>
          </cell>
          <cell r="F117">
            <v>0</v>
          </cell>
          <cell r="G117">
            <v>-8.0498031182657783</v>
          </cell>
          <cell r="H117">
            <v>-9.1307999499993677</v>
          </cell>
          <cell r="I117">
            <v>-10.429564189959175</v>
          </cell>
          <cell r="J117">
            <v>-11.949217446993341</v>
          </cell>
          <cell r="K117">
            <v>-13.73203993717549</v>
          </cell>
          <cell r="L117">
            <v>0</v>
          </cell>
          <cell r="N117" t="str">
            <v>Capex</v>
          </cell>
        </row>
        <row r="118">
          <cell r="C118" t="str">
            <v>Less: PF Transaction Depreciation (PP&amp;E Writeup)</v>
          </cell>
          <cell r="F118">
            <v>0</v>
          </cell>
          <cell r="G118">
            <v>0</v>
          </cell>
          <cell r="H118">
            <v>0</v>
          </cell>
          <cell r="I118">
            <v>0</v>
          </cell>
          <cell r="J118">
            <v>0</v>
          </cell>
          <cell r="K118">
            <v>0</v>
          </cell>
          <cell r="L118">
            <v>0</v>
          </cell>
          <cell r="N118">
            <v>0</v>
          </cell>
        </row>
        <row r="119">
          <cell r="C119" t="str">
            <v>Less: PF Transaction Intangible Amortization</v>
          </cell>
          <cell r="F119">
            <v>0</v>
          </cell>
          <cell r="G119">
            <v>21.589290937499996</v>
          </cell>
          <cell r="H119">
            <v>21.589290937499996</v>
          </cell>
          <cell r="I119">
            <v>21.589290937499996</v>
          </cell>
          <cell r="J119">
            <v>21.589290937499996</v>
          </cell>
          <cell r="K119">
            <v>21.589290937499996</v>
          </cell>
          <cell r="L119">
            <v>0</v>
          </cell>
          <cell r="N119">
            <v>0</v>
          </cell>
        </row>
        <row r="120">
          <cell r="C120" t="str">
            <v>Less: PF Less: (Decrease in DTL) / Decrease in DTA</v>
          </cell>
          <cell r="F120">
            <v>0</v>
          </cell>
          <cell r="G120">
            <v>0</v>
          </cell>
          <cell r="H120">
            <v>0</v>
          </cell>
          <cell r="I120">
            <v>-5.6813900000000004</v>
          </cell>
          <cell r="J120">
            <v>-5.6378000000000004</v>
          </cell>
          <cell r="K120">
            <v>-5.6114800000000002</v>
          </cell>
          <cell r="L120">
            <v>0</v>
          </cell>
          <cell r="N120">
            <v>0</v>
          </cell>
        </row>
        <row r="121">
          <cell r="C121" t="str">
            <v>Change in FCF</v>
          </cell>
          <cell r="D121">
            <v>0</v>
          </cell>
          <cell r="E121">
            <v>0</v>
          </cell>
          <cell r="F121">
            <v>0</v>
          </cell>
          <cell r="G121">
            <v>-1.9857192205444427</v>
          </cell>
          <cell r="H121">
            <v>22.087986868515813</v>
          </cell>
          <cell r="I121">
            <v>51.495900788726672</v>
          </cell>
          <cell r="J121">
            <v>74.429037223198137</v>
          </cell>
          <cell r="K121">
            <v>86.625413771235799</v>
          </cell>
          <cell r="L121">
            <v>0</v>
          </cell>
        </row>
        <row r="122">
          <cell r="C122" t="str">
            <v>M&amp;A</v>
          </cell>
          <cell r="F122">
            <v>0</v>
          </cell>
          <cell r="G122">
            <v>0</v>
          </cell>
          <cell r="H122">
            <v>0</v>
          </cell>
          <cell r="I122">
            <v>0</v>
          </cell>
          <cell r="J122">
            <v>0</v>
          </cell>
          <cell r="K122">
            <v>0</v>
          </cell>
          <cell r="L122">
            <v>0</v>
          </cell>
          <cell r="N122" t="str">
            <v>M&amp;A</v>
          </cell>
        </row>
        <row r="123">
          <cell r="C123" t="str">
            <v>Less: Cash Used in Transaction</v>
          </cell>
          <cell r="F123">
            <v>0</v>
          </cell>
          <cell r="G123">
            <v>0</v>
          </cell>
          <cell r="H123">
            <v>0</v>
          </cell>
          <cell r="I123">
            <v>0</v>
          </cell>
          <cell r="J123">
            <v>0</v>
          </cell>
          <cell r="K123">
            <v>0</v>
          </cell>
          <cell r="L123">
            <v>0</v>
          </cell>
          <cell r="N123">
            <v>0</v>
          </cell>
        </row>
        <row r="124">
          <cell r="C124" t="str">
            <v>Plus: Target Cash</v>
          </cell>
          <cell r="F124">
            <v>70.568790000000007</v>
          </cell>
          <cell r="G124">
            <v>0</v>
          </cell>
          <cell r="H124">
            <v>0</v>
          </cell>
          <cell r="I124">
            <v>0</v>
          </cell>
          <cell r="J124">
            <v>0</v>
          </cell>
          <cell r="K124">
            <v>0</v>
          </cell>
          <cell r="L124">
            <v>0</v>
          </cell>
          <cell r="N124">
            <v>0</v>
          </cell>
        </row>
        <row r="125">
          <cell r="C125" t="str">
            <v>Plus: S/A Dividends</v>
          </cell>
          <cell r="F125">
            <v>0</v>
          </cell>
          <cell r="G125">
            <v>0</v>
          </cell>
          <cell r="H125">
            <v>0</v>
          </cell>
          <cell r="I125">
            <v>0</v>
          </cell>
          <cell r="J125">
            <v>0</v>
          </cell>
          <cell r="K125">
            <v>0</v>
          </cell>
          <cell r="L125">
            <v>0</v>
          </cell>
          <cell r="N125" t="str">
            <v>Dividends</v>
          </cell>
        </row>
        <row r="126">
          <cell r="C126" t="str">
            <v>Plus: S/A Share Repurchases</v>
          </cell>
          <cell r="F126">
            <v>0</v>
          </cell>
          <cell r="G126">
            <v>0</v>
          </cell>
          <cell r="H126">
            <v>0</v>
          </cell>
          <cell r="I126">
            <v>0</v>
          </cell>
          <cell r="J126">
            <v>0</v>
          </cell>
          <cell r="K126">
            <v>0</v>
          </cell>
          <cell r="L126">
            <v>0</v>
          </cell>
          <cell r="N126" t="str">
            <v>Share Repurchases</v>
          </cell>
        </row>
        <row r="127">
          <cell r="C127" t="str">
            <v>Plus: S/A Debt Repayment</v>
          </cell>
          <cell r="F127">
            <v>0.62837500000000002</v>
          </cell>
          <cell r="G127">
            <v>1.2789999999999999</v>
          </cell>
          <cell r="H127">
            <v>1.2789999999999999</v>
          </cell>
          <cell r="I127">
            <v>1.2789999999999999</v>
          </cell>
          <cell r="J127">
            <v>1.2789999999999999</v>
          </cell>
          <cell r="K127">
            <v>1.2789999999999999</v>
          </cell>
          <cell r="L127">
            <v>0</v>
          </cell>
          <cell r="N127" t="str">
            <v>Debt Issuance / (Repayment)</v>
          </cell>
        </row>
        <row r="128">
          <cell r="C128">
            <v>0</v>
          </cell>
          <cell r="F128">
            <v>0</v>
          </cell>
          <cell r="G128">
            <v>0</v>
          </cell>
          <cell r="H128">
            <v>0</v>
          </cell>
          <cell r="I128">
            <v>0</v>
          </cell>
          <cell r="J128">
            <v>0</v>
          </cell>
          <cell r="K128">
            <v>0</v>
          </cell>
          <cell r="L128">
            <v>0</v>
          </cell>
          <cell r="M128" t="str">
            <v>{AF: Changed from P&amp;L One-Times</v>
          </cell>
          <cell r="N128">
            <v>0</v>
          </cell>
        </row>
        <row r="129">
          <cell r="C129" t="str">
            <v>Less: PF Dividends Paid</v>
          </cell>
          <cell r="F129">
            <v>0</v>
          </cell>
          <cell r="G129">
            <v>0</v>
          </cell>
          <cell r="H129">
            <v>0</v>
          </cell>
          <cell r="I129">
            <v>0</v>
          </cell>
          <cell r="J129">
            <v>0</v>
          </cell>
          <cell r="K129">
            <v>0</v>
          </cell>
          <cell r="L129">
            <v>0</v>
          </cell>
          <cell r="N129">
            <v>0</v>
          </cell>
        </row>
        <row r="130">
          <cell r="C130" t="str">
            <v>Less: PF Share Repurchases</v>
          </cell>
          <cell r="F130">
            <v>0</v>
          </cell>
          <cell r="G130">
            <v>0</v>
          </cell>
          <cell r="H130">
            <v>0</v>
          </cell>
          <cell r="I130">
            <v>0</v>
          </cell>
          <cell r="J130">
            <v>0</v>
          </cell>
          <cell r="K130">
            <v>0</v>
          </cell>
          <cell r="L130">
            <v>0</v>
          </cell>
          <cell r="N130">
            <v>0</v>
          </cell>
        </row>
        <row r="131">
          <cell r="C131" t="str">
            <v>Less: PF Debt Repayment</v>
          </cell>
          <cell r="F131">
            <v>-0.62837500000000002</v>
          </cell>
          <cell r="G131">
            <v>-21.68716326530603</v>
          </cell>
          <cell r="H131">
            <v>-1.2789999999999999</v>
          </cell>
          <cell r="I131">
            <v>-1.2789999999999999</v>
          </cell>
          <cell r="J131">
            <v>-1.2789999999999999</v>
          </cell>
          <cell r="K131">
            <v>-1.2789999999999999</v>
          </cell>
          <cell r="L131">
            <v>0</v>
          </cell>
          <cell r="N131">
            <v>0</v>
          </cell>
        </row>
        <row r="132">
          <cell r="C132" t="str">
            <v xml:space="preserve">Incremental Change in Net Debt </v>
          </cell>
          <cell r="D132">
            <v>0</v>
          </cell>
          <cell r="E132">
            <v>0</v>
          </cell>
          <cell r="F132">
            <v>70.568790000000007</v>
          </cell>
          <cell r="G132">
            <v>-22.393882485850472</v>
          </cell>
          <cell r="H132">
            <v>22.087986868515813</v>
          </cell>
          <cell r="I132">
            <v>51.495900788726672</v>
          </cell>
          <cell r="J132">
            <v>74.429037223198137</v>
          </cell>
          <cell r="K132">
            <v>86.625413771235799</v>
          </cell>
          <cell r="L132">
            <v>0</v>
          </cell>
        </row>
        <row r="133">
          <cell r="C133">
            <v>0</v>
          </cell>
          <cell r="F133">
            <v>0</v>
          </cell>
          <cell r="G133">
            <v>0</v>
          </cell>
          <cell r="H133">
            <v>0</v>
          </cell>
          <cell r="I133">
            <v>0</v>
          </cell>
          <cell r="J133">
            <v>0</v>
          </cell>
          <cell r="K133">
            <v>0</v>
          </cell>
          <cell r="L133">
            <v>0</v>
          </cell>
        </row>
        <row r="134">
          <cell r="C134" t="str">
            <v>Incremental Cash (Calculated)</v>
          </cell>
          <cell r="F134">
            <v>70.568790000000007</v>
          </cell>
          <cell r="G134">
            <v>48.174907514149538</v>
          </cell>
          <cell r="H134">
            <v>70.262894382665351</v>
          </cell>
          <cell r="I134">
            <v>121.75879517139202</v>
          </cell>
          <cell r="J134">
            <v>196.18783239459015</v>
          </cell>
          <cell r="K134">
            <v>282.81324616582594</v>
          </cell>
          <cell r="L134">
            <v>0</v>
          </cell>
        </row>
        <row r="135">
          <cell r="C135" t="str">
            <v>Incremental Cash (Actual)</v>
          </cell>
          <cell r="F135">
            <v>70.568789999999993</v>
          </cell>
          <cell r="G135">
            <v>48.174909999999983</v>
          </cell>
          <cell r="H135">
            <v>70.262899999999973</v>
          </cell>
          <cell r="I135">
            <v>121.75879999999997</v>
          </cell>
          <cell r="J135">
            <v>196.18783999999997</v>
          </cell>
          <cell r="K135">
            <v>282.81326000000001</v>
          </cell>
          <cell r="L135">
            <v>0</v>
          </cell>
        </row>
        <row r="136">
          <cell r="C136" t="str">
            <v>Difference</v>
          </cell>
          <cell r="D136">
            <v>0</v>
          </cell>
          <cell r="E136">
            <v>0</v>
          </cell>
          <cell r="F136">
            <v>0</v>
          </cell>
          <cell r="G136">
            <v>0</v>
          </cell>
          <cell r="H136">
            <v>0</v>
          </cell>
          <cell r="I136">
            <v>0</v>
          </cell>
          <cell r="J136">
            <v>0</v>
          </cell>
          <cell r="K136">
            <v>0</v>
          </cell>
          <cell r="L136">
            <v>0</v>
          </cell>
          <cell r="N136">
            <v>0</v>
          </cell>
        </row>
        <row r="137">
          <cell r="F137">
            <v>0</v>
          </cell>
          <cell r="G137">
            <v>0</v>
          </cell>
          <cell r="H137">
            <v>0</v>
          </cell>
          <cell r="I137">
            <v>0</v>
          </cell>
          <cell r="J137">
            <v>0</v>
          </cell>
          <cell r="K137">
            <v>0</v>
          </cell>
          <cell r="L137">
            <v>0</v>
          </cell>
        </row>
        <row r="138">
          <cell r="C138" t="str">
            <v>Taxes &amp; NOLs</v>
          </cell>
          <cell r="D138">
            <v>0</v>
          </cell>
          <cell r="E138">
            <v>0</v>
          </cell>
          <cell r="F138">
            <v>43465</v>
          </cell>
          <cell r="G138">
            <v>43830</v>
          </cell>
          <cell r="H138">
            <v>44196</v>
          </cell>
          <cell r="I138">
            <v>44561</v>
          </cell>
          <cell r="J138">
            <v>44926</v>
          </cell>
          <cell r="K138">
            <v>45291</v>
          </cell>
          <cell r="L138">
            <v>0</v>
          </cell>
          <cell r="N138">
            <v>0</v>
          </cell>
        </row>
        <row r="139">
          <cell r="C139" t="str">
            <v>Cash Taxes</v>
          </cell>
          <cell r="L139">
            <v>0</v>
          </cell>
        </row>
        <row r="140">
          <cell r="C140" t="str">
            <v>Pro Forma Cash Taxes</v>
          </cell>
          <cell r="F140">
            <v>0</v>
          </cell>
          <cell r="G140">
            <v>0</v>
          </cell>
          <cell r="H140">
            <v>0</v>
          </cell>
          <cell r="I140">
            <v>-18.785139999999998</v>
          </cell>
          <cell r="J140">
            <v>-28.580410000000001</v>
          </cell>
          <cell r="K140">
            <v>-40.652709999999999</v>
          </cell>
          <cell r="L140">
            <v>0</v>
          </cell>
        </row>
        <row r="141">
          <cell r="C141" t="str">
            <v>Braves SA Cash Tax</v>
          </cell>
          <cell r="F141">
            <v>0</v>
          </cell>
          <cell r="G141">
            <v>0</v>
          </cell>
          <cell r="H141">
            <v>-3.0185808881426217</v>
          </cell>
          <cell r="I141">
            <v>-9.6465624207910583</v>
          </cell>
          <cell r="J141">
            <v>-15.59335418211549</v>
          </cell>
          <cell r="K141">
            <v>-22.745232692913255</v>
          </cell>
          <cell r="L141">
            <v>0</v>
          </cell>
          <cell r="N141" t="str">
            <v>Cash Taxes</v>
          </cell>
        </row>
        <row r="142">
          <cell r="C142" t="str">
            <v>Incremental Cash Taxes</v>
          </cell>
          <cell r="D142">
            <v>0</v>
          </cell>
          <cell r="E142">
            <v>0</v>
          </cell>
          <cell r="F142">
            <v>0</v>
          </cell>
          <cell r="G142">
            <v>0</v>
          </cell>
          <cell r="H142">
            <v>3.0185808881426217</v>
          </cell>
          <cell r="I142">
            <v>-9.1385775792089401</v>
          </cell>
          <cell r="J142">
            <v>-12.98705581788451</v>
          </cell>
          <cell r="K142">
            <v>-17.907477307086744</v>
          </cell>
          <cell r="L142">
            <v>0</v>
          </cell>
        </row>
        <row r="143">
          <cell r="F143">
            <v>0</v>
          </cell>
          <cell r="G143">
            <v>0</v>
          </cell>
          <cell r="H143">
            <v>0</v>
          </cell>
          <cell r="I143">
            <v>0</v>
          </cell>
          <cell r="J143">
            <v>0</v>
          </cell>
          <cell r="K143">
            <v>0</v>
          </cell>
          <cell r="L143">
            <v>0</v>
          </cell>
        </row>
        <row r="144">
          <cell r="C144" t="str">
            <v>GAAP Taxes</v>
          </cell>
          <cell r="F144">
            <v>0</v>
          </cell>
          <cell r="G144">
            <v>0</v>
          </cell>
          <cell r="H144">
            <v>0</v>
          </cell>
          <cell r="I144">
            <v>0</v>
          </cell>
          <cell r="J144">
            <v>0</v>
          </cell>
          <cell r="K144">
            <v>0</v>
          </cell>
          <cell r="L144">
            <v>0</v>
          </cell>
        </row>
        <row r="145">
          <cell r="C145" t="str">
            <v>Pro Forma GAAP Taxes</v>
          </cell>
          <cell r="F145">
            <v>0</v>
          </cell>
          <cell r="G145">
            <v>0</v>
          </cell>
          <cell r="H145">
            <v>0</v>
          </cell>
          <cell r="I145">
            <v>-9.9319063795254969</v>
          </cell>
          <cell r="J145">
            <v>-19.93280009591146</v>
          </cell>
          <cell r="K145">
            <v>-32.287431172854944</v>
          </cell>
          <cell r="L145">
            <v>0</v>
          </cell>
        </row>
        <row r="146">
          <cell r="C146" t="str">
            <v>Braves SA GAAP Tax</v>
          </cell>
          <cell r="F146">
            <v>0</v>
          </cell>
          <cell r="G146">
            <v>0</v>
          </cell>
          <cell r="H146">
            <v>-0.10356112075934082</v>
          </cell>
          <cell r="I146">
            <v>-6.7332221992744437</v>
          </cell>
          <cell r="J146">
            <v>-12.819037630551058</v>
          </cell>
          <cell r="K146">
            <v>-20.215891641928462</v>
          </cell>
          <cell r="L146">
            <v>0</v>
          </cell>
          <cell r="N146" t="str">
            <v>GAAP Taxes</v>
          </cell>
        </row>
        <row r="147">
          <cell r="C147" t="str">
            <v>Incremental GAAP Taxes</v>
          </cell>
          <cell r="D147">
            <v>0</v>
          </cell>
          <cell r="E147">
            <v>0</v>
          </cell>
          <cell r="F147">
            <v>0</v>
          </cell>
          <cell r="G147">
            <v>0</v>
          </cell>
          <cell r="H147">
            <v>0.10356112075934082</v>
          </cell>
          <cell r="I147">
            <v>-3.1986841802510533</v>
          </cell>
          <cell r="J147">
            <v>-7.1137624653604021</v>
          </cell>
          <cell r="K147">
            <v>-12.071539530926483</v>
          </cell>
          <cell r="L147">
            <v>0</v>
          </cell>
        </row>
        <row r="148">
          <cell r="F148">
            <v>0</v>
          </cell>
          <cell r="G148">
            <v>0</v>
          </cell>
          <cell r="H148">
            <v>0</v>
          </cell>
          <cell r="I148">
            <v>0</v>
          </cell>
          <cell r="J148">
            <v>0</v>
          </cell>
          <cell r="K148">
            <v>0</v>
          </cell>
          <cell r="L148">
            <v>0</v>
          </cell>
        </row>
        <row r="149">
          <cell r="C149" t="str">
            <v>NOLs</v>
          </cell>
          <cell r="F149">
            <v>0</v>
          </cell>
          <cell r="G149">
            <v>0</v>
          </cell>
          <cell r="H149">
            <v>0</v>
          </cell>
          <cell r="I149">
            <v>0</v>
          </cell>
          <cell r="J149">
            <v>0</v>
          </cell>
          <cell r="K149">
            <v>0</v>
          </cell>
          <cell r="L149">
            <v>0</v>
          </cell>
        </row>
        <row r="150">
          <cell r="C150" t="str">
            <v>Pro Forma NOLs</v>
          </cell>
          <cell r="F150">
            <v>0</v>
          </cell>
          <cell r="G150">
            <v>0</v>
          </cell>
          <cell r="H150">
            <v>0</v>
          </cell>
          <cell r="I150">
            <v>9.9319063795254969</v>
          </cell>
          <cell r="J150">
            <v>18.264357598490804</v>
          </cell>
          <cell r="K150">
            <v>14.707220669673045</v>
          </cell>
          <cell r="L150">
            <v>0</v>
          </cell>
        </row>
        <row r="151">
          <cell r="C151" t="str">
            <v>Braves SA NOLs</v>
          </cell>
          <cell r="F151">
            <v>0</v>
          </cell>
          <cell r="G151">
            <v>0</v>
          </cell>
          <cell r="H151">
            <v>0.10356112075934082</v>
          </cell>
          <cell r="I151">
            <v>2.0624157057614734</v>
          </cell>
          <cell r="J151">
            <v>0</v>
          </cell>
          <cell r="K151">
            <v>0</v>
          </cell>
          <cell r="L151">
            <v>0</v>
          </cell>
          <cell r="N151" t="str">
            <v>NOL Cash Flows</v>
          </cell>
        </row>
        <row r="152">
          <cell r="C152" t="str">
            <v>Incremental NOLs</v>
          </cell>
          <cell r="D152">
            <v>0</v>
          </cell>
          <cell r="E152">
            <v>0</v>
          </cell>
          <cell r="F152">
            <v>0</v>
          </cell>
          <cell r="G152">
            <v>0</v>
          </cell>
          <cell r="H152">
            <v>-0.10356112075934082</v>
          </cell>
          <cell r="I152">
            <v>7.8694906737640231</v>
          </cell>
          <cell r="J152">
            <v>18.264357598490804</v>
          </cell>
          <cell r="K152">
            <v>14.707220669673045</v>
          </cell>
          <cell r="L152">
            <v>0</v>
          </cell>
        </row>
        <row r="153">
          <cell r="F153">
            <v>0</v>
          </cell>
          <cell r="G153">
            <v>0</v>
          </cell>
          <cell r="H153">
            <v>0</v>
          </cell>
          <cell r="I153">
            <v>0</v>
          </cell>
          <cell r="J153">
            <v>0</v>
          </cell>
          <cell r="K153">
            <v>0</v>
          </cell>
          <cell r="L153">
            <v>0</v>
          </cell>
        </row>
        <row r="154">
          <cell r="C154" t="str">
            <v>Share Count Bridge</v>
          </cell>
          <cell r="D154">
            <v>0</v>
          </cell>
          <cell r="E154">
            <v>0</v>
          </cell>
          <cell r="F154">
            <v>43465</v>
          </cell>
          <cell r="G154">
            <v>43830</v>
          </cell>
          <cell r="H154">
            <v>44196</v>
          </cell>
          <cell r="I154">
            <v>44561</v>
          </cell>
          <cell r="J154">
            <v>44926</v>
          </cell>
          <cell r="K154">
            <v>45291</v>
          </cell>
          <cell r="L154">
            <v>0</v>
          </cell>
          <cell r="N154">
            <v>0</v>
          </cell>
        </row>
        <row r="155">
          <cell r="C155" t="str">
            <v>Braves Standalone Share Repo</v>
          </cell>
          <cell r="F155">
            <v>0</v>
          </cell>
          <cell r="G155">
            <v>0</v>
          </cell>
          <cell r="H155">
            <v>0</v>
          </cell>
          <cell r="I155">
            <v>0</v>
          </cell>
          <cell r="J155">
            <v>0</v>
          </cell>
          <cell r="K155">
            <v>0</v>
          </cell>
          <cell r="L155">
            <v>0</v>
          </cell>
          <cell r="N155" t="str">
            <v>Share Repurchases</v>
          </cell>
        </row>
        <row r="156">
          <cell r="C156" t="str">
            <v>Braves Standalone Share Repo Price</v>
          </cell>
          <cell r="F156">
            <v>34.935800352141094</v>
          </cell>
          <cell r="G156">
            <v>38.411906542675766</v>
          </cell>
          <cell r="H156">
            <v>42.291828172899443</v>
          </cell>
          <cell r="I156">
            <v>47.195940112622196</v>
          </cell>
          <cell r="J156">
            <v>53.017366274068991</v>
          </cell>
          <cell r="K156">
            <v>59.149799857219577</v>
          </cell>
          <cell r="L156">
            <v>0</v>
          </cell>
          <cell r="N156" t="str">
            <v>Share Repurchase Price</v>
          </cell>
        </row>
        <row r="157">
          <cell r="C157" t="str">
            <v>Braves Standalone Shares Repurchased</v>
          </cell>
          <cell r="D157">
            <v>0</v>
          </cell>
          <cell r="E157">
            <v>0</v>
          </cell>
          <cell r="F157">
            <v>0</v>
          </cell>
          <cell r="G157">
            <v>0</v>
          </cell>
          <cell r="H157">
            <v>0</v>
          </cell>
          <cell r="I157">
            <v>0</v>
          </cell>
          <cell r="J157">
            <v>0</v>
          </cell>
          <cell r="K157">
            <v>0</v>
          </cell>
          <cell r="L157">
            <v>0</v>
          </cell>
        </row>
        <row r="158">
          <cell r="F158">
            <v>0</v>
          </cell>
          <cell r="G158">
            <v>0</v>
          </cell>
          <cell r="H158">
            <v>0</v>
          </cell>
          <cell r="I158">
            <v>0</v>
          </cell>
          <cell r="J158">
            <v>0</v>
          </cell>
          <cell r="K158">
            <v>0</v>
          </cell>
          <cell r="L158">
            <v>0</v>
          </cell>
        </row>
        <row r="159">
          <cell r="C159" t="str">
            <v>Braves Standalone SBC</v>
          </cell>
          <cell r="F159">
            <v>3.5285000000000002</v>
          </cell>
          <cell r="G159">
            <v>9.0847458366308143</v>
          </cell>
          <cell r="H159">
            <v>9.942404205107211</v>
          </cell>
          <cell r="I159">
            <v>10.121989615003042</v>
          </cell>
          <cell r="J159">
            <v>10.480897774113755</v>
          </cell>
          <cell r="K159">
            <v>10.855510398233422</v>
          </cell>
          <cell r="L159">
            <v>0</v>
          </cell>
          <cell r="N159" t="str">
            <v>SBC Cash Flow</v>
          </cell>
        </row>
        <row r="160">
          <cell r="C160" t="str">
            <v>Braves Standalone SBC Issuance Price</v>
          </cell>
          <cell r="F160">
            <v>34.935800352141094</v>
          </cell>
          <cell r="G160">
            <v>38.411906542675766</v>
          </cell>
          <cell r="H160">
            <v>42.291828172899443</v>
          </cell>
          <cell r="I160">
            <v>47.195940112622196</v>
          </cell>
          <cell r="J160">
            <v>53.017366274068991</v>
          </cell>
          <cell r="K160">
            <v>59.149799857219577</v>
          </cell>
          <cell r="L160">
            <v>0</v>
          </cell>
          <cell r="N160" t="str">
            <v>SBC Issuance Price</v>
          </cell>
        </row>
        <row r="161">
          <cell r="C161" t="str">
            <v>Braves Standalone SBC Shares Issued</v>
          </cell>
          <cell r="D161">
            <v>0</v>
          </cell>
          <cell r="E161">
            <v>0</v>
          </cell>
          <cell r="F161">
            <v>0.10099954672381653</v>
          </cell>
          <cell r="G161">
            <v>0.23650858950564271</v>
          </cell>
          <cell r="H161">
            <v>0.23509043317919967</v>
          </cell>
          <cell r="I161">
            <v>0.21446737983922462</v>
          </cell>
          <cell r="J161">
            <v>0.19768801263973773</v>
          </cell>
          <cell r="K161">
            <v>0.18352573338265393</v>
          </cell>
          <cell r="L161">
            <v>0</v>
          </cell>
        </row>
        <row r="162">
          <cell r="C162">
            <v>0</v>
          </cell>
          <cell r="F162">
            <v>0</v>
          </cell>
          <cell r="G162">
            <v>0</v>
          </cell>
          <cell r="H162">
            <v>0</v>
          </cell>
          <cell r="I162">
            <v>0</v>
          </cell>
          <cell r="J162">
            <v>0</v>
          </cell>
          <cell r="K162">
            <v>0</v>
          </cell>
          <cell r="L162">
            <v>0</v>
          </cell>
        </row>
        <row r="163">
          <cell r="C163" t="str">
            <v>Braves Standalone Shares Repurchased</v>
          </cell>
          <cell r="F163">
            <v>0</v>
          </cell>
          <cell r="G163">
            <v>0</v>
          </cell>
          <cell r="H163">
            <v>0</v>
          </cell>
          <cell r="I163">
            <v>0</v>
          </cell>
          <cell r="J163">
            <v>0</v>
          </cell>
          <cell r="K163">
            <v>0</v>
          </cell>
          <cell r="L163">
            <v>0</v>
          </cell>
        </row>
        <row r="164">
          <cell r="C164" t="str">
            <v>Braves Standalone SBC Shares Issued</v>
          </cell>
          <cell r="F164">
            <v>0.10099954672381653</v>
          </cell>
          <cell r="G164">
            <v>0.23650858950564271</v>
          </cell>
          <cell r="H164">
            <v>0.23509043317919967</v>
          </cell>
          <cell r="I164">
            <v>0.21446737983922462</v>
          </cell>
          <cell r="J164">
            <v>0.19768801263973773</v>
          </cell>
          <cell r="K164">
            <v>0.18352573338265393</v>
          </cell>
          <cell r="L164">
            <v>0</v>
          </cell>
        </row>
        <row r="165">
          <cell r="C165" t="str">
            <v>Shares Repurchased</v>
          </cell>
          <cell r="D165">
            <v>0</v>
          </cell>
          <cell r="E165">
            <v>0</v>
          </cell>
          <cell r="F165">
            <v>0.10099954672381653</v>
          </cell>
          <cell r="G165">
            <v>0.23650858950564271</v>
          </cell>
          <cell r="H165">
            <v>0.23509043317919967</v>
          </cell>
          <cell r="I165">
            <v>0.21446737983922462</v>
          </cell>
          <cell r="J165">
            <v>0.19768801263973773</v>
          </cell>
          <cell r="K165">
            <v>0.18352573338265393</v>
          </cell>
          <cell r="L165">
            <v>0</v>
          </cell>
        </row>
        <row r="166">
          <cell r="C166" t="str">
            <v>Cumulative Net Share Repurchased</v>
          </cell>
          <cell r="F166">
            <v>0.10099954672381653</v>
          </cell>
          <cell r="G166">
            <v>0.33750813622945924</v>
          </cell>
          <cell r="H166">
            <v>0.57259856940865894</v>
          </cell>
          <cell r="I166">
            <v>0.78706594924788353</v>
          </cell>
          <cell r="J166">
            <v>0.98475396188762132</v>
          </cell>
          <cell r="K166">
            <v>1.1682796952702752</v>
          </cell>
          <cell r="L166">
            <v>0</v>
          </cell>
        </row>
        <row r="167">
          <cell r="C167">
            <v>0</v>
          </cell>
          <cell r="F167">
            <v>0</v>
          </cell>
          <cell r="G167">
            <v>0</v>
          </cell>
          <cell r="H167">
            <v>0</v>
          </cell>
          <cell r="I167">
            <v>0</v>
          </cell>
          <cell r="J167">
            <v>0</v>
          </cell>
          <cell r="K167">
            <v>0</v>
          </cell>
          <cell r="L167">
            <v>0</v>
          </cell>
        </row>
        <row r="168">
          <cell r="C168" t="str">
            <v>PF Share Repo</v>
          </cell>
          <cell r="F168">
            <v>0</v>
          </cell>
          <cell r="G168">
            <v>0</v>
          </cell>
          <cell r="H168">
            <v>0</v>
          </cell>
          <cell r="I168">
            <v>0</v>
          </cell>
          <cell r="J168">
            <v>0</v>
          </cell>
          <cell r="K168">
            <v>0</v>
          </cell>
          <cell r="L168">
            <v>0</v>
          </cell>
        </row>
        <row r="169">
          <cell r="C169" t="str">
            <v>PF SBC</v>
          </cell>
          <cell r="F169">
            <v>3.5285000000000002</v>
          </cell>
          <cell r="G169">
            <v>25.764872364455535</v>
          </cell>
          <cell r="H169">
            <v>27.870872413150288</v>
          </cell>
          <cell r="I169">
            <v>29.467946017028545</v>
          </cell>
          <cell r="J169">
            <v>31.347991260964754</v>
          </cell>
          <cell r="K169">
            <v>33.344666810974822</v>
          </cell>
          <cell r="L169">
            <v>0</v>
          </cell>
        </row>
        <row r="170">
          <cell r="C170" t="str">
            <v>Contingent Payment Shares</v>
          </cell>
          <cell r="F170">
            <v>0</v>
          </cell>
          <cell r="G170">
            <v>0</v>
          </cell>
          <cell r="H170">
            <v>25</v>
          </cell>
          <cell r="I170">
            <v>0</v>
          </cell>
          <cell r="J170">
            <v>0</v>
          </cell>
          <cell r="K170">
            <v>0</v>
          </cell>
          <cell r="L170">
            <v>0</v>
          </cell>
          <cell r="M170" t="str">
            <v>{AF: added</v>
          </cell>
        </row>
        <row r="171">
          <cell r="C171" t="str">
            <v>PF Net Share Repo</v>
          </cell>
          <cell r="D171">
            <v>0</v>
          </cell>
          <cell r="E171">
            <v>0</v>
          </cell>
          <cell r="F171">
            <v>3.5285000000000002</v>
          </cell>
          <cell r="G171">
            <v>25.764872364455535</v>
          </cell>
          <cell r="H171">
            <v>52.870872413150288</v>
          </cell>
          <cell r="I171">
            <v>29.467946017028545</v>
          </cell>
          <cell r="J171">
            <v>31.347991260964754</v>
          </cell>
          <cell r="K171">
            <v>33.344666810974822</v>
          </cell>
          <cell r="L171">
            <v>0</v>
          </cell>
        </row>
        <row r="172">
          <cell r="C172" t="str">
            <v>Share Repo Price</v>
          </cell>
          <cell r="F172">
            <v>34.935800352141094</v>
          </cell>
          <cell r="G172">
            <v>35.94952845674861</v>
          </cell>
          <cell r="H172">
            <v>37.391432967882437</v>
          </cell>
          <cell r="I172">
            <v>42.311204628313632</v>
          </cell>
          <cell r="J172">
            <v>48.347630541604659</v>
          </cell>
          <cell r="K172">
            <v>54.656242032426647</v>
          </cell>
          <cell r="L172">
            <v>0</v>
          </cell>
        </row>
        <row r="173">
          <cell r="C173" t="str">
            <v>Shares Repurchased</v>
          </cell>
          <cell r="D173">
            <v>0</v>
          </cell>
          <cell r="E173">
            <v>0</v>
          </cell>
          <cell r="F173">
            <v>0.10099954672381653</v>
          </cell>
          <cell r="G173">
            <v>0.71669569728720139</v>
          </cell>
          <cell r="H173">
            <v>1.4139835843831927</v>
          </cell>
          <cell r="I173">
            <v>0.69645726884621262</v>
          </cell>
          <cell r="J173">
            <v>0.64838733376993152</v>
          </cell>
          <cell r="K173">
            <v>0.61007975614554655</v>
          </cell>
          <cell r="L173">
            <v>0</v>
          </cell>
        </row>
        <row r="174">
          <cell r="C174" t="str">
            <v>Cumulative Net Share Repurchased</v>
          </cell>
          <cell r="F174">
            <v>0.10099954672381653</v>
          </cell>
          <cell r="G174">
            <v>0.8176952440110179</v>
          </cell>
          <cell r="H174">
            <v>2.2316788283942106</v>
          </cell>
          <cell r="I174">
            <v>2.9281360972404231</v>
          </cell>
          <cell r="J174">
            <v>3.5765234310103544</v>
          </cell>
          <cell r="K174">
            <v>4.1866031871559013</v>
          </cell>
          <cell r="L174">
            <v>0</v>
          </cell>
        </row>
        <row r="175">
          <cell r="F175">
            <v>0</v>
          </cell>
          <cell r="G175">
            <v>0</v>
          </cell>
          <cell r="H175">
            <v>0</v>
          </cell>
          <cell r="I175">
            <v>0</v>
          </cell>
          <cell r="J175">
            <v>0</v>
          </cell>
          <cell r="K175">
            <v>0</v>
          </cell>
          <cell r="L175">
            <v>0</v>
          </cell>
        </row>
        <row r="176">
          <cell r="C176" t="str">
            <v>Incremental Shares Repurchased</v>
          </cell>
          <cell r="D176">
            <v>0</v>
          </cell>
          <cell r="E176">
            <v>0</v>
          </cell>
          <cell r="F176">
            <v>0</v>
          </cell>
          <cell r="G176">
            <v>0.48018710778155871</v>
          </cell>
          <cell r="H176">
            <v>1.1788931512039931</v>
          </cell>
          <cell r="I176">
            <v>0.48198988900698803</v>
          </cell>
          <cell r="J176">
            <v>0.45069932113019379</v>
          </cell>
          <cell r="K176">
            <v>0.42655402276289262</v>
          </cell>
          <cell r="L176">
            <v>0</v>
          </cell>
        </row>
        <row r="177">
          <cell r="C177" t="str">
            <v>Cumulative Incremental Net Share Repurchased</v>
          </cell>
          <cell r="F177">
            <v>0</v>
          </cell>
          <cell r="G177">
            <v>0.48018710778155871</v>
          </cell>
          <cell r="H177">
            <v>1.6590802589855518</v>
          </cell>
          <cell r="I177">
            <v>2.14107014799254</v>
          </cell>
          <cell r="J177">
            <v>2.5917694691227338</v>
          </cell>
          <cell r="K177">
            <v>3.0183234918856265</v>
          </cell>
          <cell r="L177">
            <v>0</v>
          </cell>
        </row>
        <row r="178">
          <cell r="C178" t="str">
            <v>Check</v>
          </cell>
          <cell r="D178">
            <v>0</v>
          </cell>
          <cell r="E178">
            <v>0</v>
          </cell>
          <cell r="F178">
            <v>0</v>
          </cell>
          <cell r="G178">
            <v>0</v>
          </cell>
          <cell r="H178">
            <v>0</v>
          </cell>
          <cell r="I178">
            <v>0</v>
          </cell>
          <cell r="J178">
            <v>0</v>
          </cell>
          <cell r="K178">
            <v>0</v>
          </cell>
          <cell r="L178">
            <v>0</v>
          </cell>
          <cell r="M178">
            <v>0</v>
          </cell>
          <cell r="N178">
            <v>0</v>
          </cell>
        </row>
        <row r="179">
          <cell r="C179">
            <v>0</v>
          </cell>
          <cell r="F179">
            <v>0</v>
          </cell>
          <cell r="G179">
            <v>0</v>
          </cell>
          <cell r="H179">
            <v>0</v>
          </cell>
          <cell r="I179">
            <v>0</v>
          </cell>
          <cell r="J179">
            <v>0</v>
          </cell>
          <cell r="K179">
            <v>0</v>
          </cell>
          <cell r="L179">
            <v>0</v>
          </cell>
          <cell r="N179">
            <v>0</v>
          </cell>
        </row>
        <row r="180">
          <cell r="C180" t="str">
            <v>Dilution</v>
          </cell>
          <cell r="F180">
            <v>0</v>
          </cell>
          <cell r="G180">
            <v>0</v>
          </cell>
          <cell r="H180">
            <v>0</v>
          </cell>
          <cell r="I180">
            <v>0</v>
          </cell>
          <cell r="J180">
            <v>0</v>
          </cell>
          <cell r="K180">
            <v>0</v>
          </cell>
          <cell r="L180">
            <v>0</v>
          </cell>
          <cell r="N180">
            <v>0</v>
          </cell>
        </row>
        <row r="181">
          <cell r="C181" t="str">
            <v>PF Net ITM</v>
          </cell>
          <cell r="F181">
            <v>1.7115648672144044</v>
          </cell>
          <cell r="G181">
            <v>1.6931068805305238</v>
          </cell>
          <cell r="H181">
            <v>1.7469275787088674</v>
          </cell>
          <cell r="I181">
            <v>1.8027825833991238</v>
          </cell>
          <cell r="J181">
            <v>1.8520413347447775</v>
          </cell>
          <cell r="K181">
            <v>1.8887162222302689</v>
          </cell>
          <cell r="L181">
            <v>0</v>
          </cell>
          <cell r="N181">
            <v>0</v>
          </cell>
        </row>
        <row r="182">
          <cell r="C182" t="str">
            <v>Braves Standalone Net ITM</v>
          </cell>
          <cell r="F182">
            <v>1.7115648672144044</v>
          </cell>
          <cell r="G182">
            <v>1.7547111019702517</v>
          </cell>
          <cell r="H182">
            <v>1.7962655971694201</v>
          </cell>
          <cell r="I182">
            <v>1.8412582435477165</v>
          </cell>
          <cell r="J182">
            <v>1.8793375664565146</v>
          </cell>
          <cell r="K182">
            <v>1.9111231864996303</v>
          </cell>
          <cell r="L182">
            <v>0</v>
          </cell>
          <cell r="N182" t="str">
            <v>ITM Options</v>
          </cell>
        </row>
        <row r="183">
          <cell r="C183" t="str">
            <v>Incremental Dilution</v>
          </cell>
          <cell r="D183">
            <v>0</v>
          </cell>
          <cell r="E183">
            <v>0</v>
          </cell>
          <cell r="F183">
            <v>0</v>
          </cell>
          <cell r="G183">
            <v>-6.160422143972788E-2</v>
          </cell>
          <cell r="H183">
            <v>-4.9338018460552746E-2</v>
          </cell>
          <cell r="I183">
            <v>-3.8475660148592716E-2</v>
          </cell>
          <cell r="J183">
            <v>-2.7296231711737118E-2</v>
          </cell>
          <cell r="K183">
            <v>-2.2406964269361396E-2</v>
          </cell>
          <cell r="L183">
            <v>0</v>
          </cell>
          <cell r="N183">
            <v>0</v>
          </cell>
        </row>
        <row r="184">
          <cell r="C184">
            <v>0</v>
          </cell>
          <cell r="D184">
            <v>0</v>
          </cell>
          <cell r="E184">
            <v>0</v>
          </cell>
          <cell r="F184">
            <v>0</v>
          </cell>
          <cell r="G184">
            <v>0</v>
          </cell>
          <cell r="H184">
            <v>0</v>
          </cell>
          <cell r="I184">
            <v>0</v>
          </cell>
          <cell r="J184">
            <v>0</v>
          </cell>
          <cell r="K184">
            <v>0</v>
          </cell>
          <cell r="L184">
            <v>0</v>
          </cell>
          <cell r="N184">
            <v>0</v>
          </cell>
        </row>
        <row r="185">
          <cell r="C185" t="str">
            <v>Transaction Shares</v>
          </cell>
          <cell r="F185">
            <v>0</v>
          </cell>
          <cell r="G185">
            <v>0</v>
          </cell>
          <cell r="H185">
            <v>0</v>
          </cell>
          <cell r="I185">
            <v>0</v>
          </cell>
          <cell r="J185">
            <v>0</v>
          </cell>
          <cell r="K185">
            <v>0</v>
          </cell>
          <cell r="L185">
            <v>0</v>
          </cell>
        </row>
        <row r="186">
          <cell r="C186" t="str">
            <v>Transaction Shares Issued Twins</v>
          </cell>
          <cell r="F186">
            <v>45.675671052631579</v>
          </cell>
          <cell r="G186">
            <v>0</v>
          </cell>
          <cell r="H186">
            <v>0</v>
          </cell>
          <cell r="I186">
            <v>0</v>
          </cell>
          <cell r="J186">
            <v>0</v>
          </cell>
          <cell r="K186">
            <v>0</v>
          </cell>
          <cell r="L186">
            <v>0</v>
          </cell>
        </row>
        <row r="187">
          <cell r="C187" t="str">
            <v>Transaction Shares Issued to new Investors</v>
          </cell>
          <cell r="F187">
            <v>0</v>
          </cell>
          <cell r="G187">
            <v>0</v>
          </cell>
          <cell r="H187">
            <v>0</v>
          </cell>
          <cell r="I187">
            <v>0</v>
          </cell>
          <cell r="J187">
            <v>0</v>
          </cell>
          <cell r="K187">
            <v>0</v>
          </cell>
          <cell r="L187">
            <v>0</v>
          </cell>
        </row>
        <row r="188">
          <cell r="C188" t="str">
            <v>Total Transaction Shares Issued</v>
          </cell>
          <cell r="D188">
            <v>0</v>
          </cell>
          <cell r="E188">
            <v>0</v>
          </cell>
          <cell r="F188">
            <v>45.675671052631579</v>
          </cell>
          <cell r="G188">
            <v>0</v>
          </cell>
          <cell r="H188">
            <v>0</v>
          </cell>
          <cell r="I188">
            <v>0</v>
          </cell>
          <cell r="J188">
            <v>0</v>
          </cell>
          <cell r="K188">
            <v>0</v>
          </cell>
          <cell r="L188">
            <v>0</v>
          </cell>
        </row>
        <row r="189">
          <cell r="C189" t="str">
            <v>Cumulative Transaction shares Issued</v>
          </cell>
          <cell r="D189">
            <v>0</v>
          </cell>
          <cell r="E189">
            <v>0</v>
          </cell>
          <cell r="F189">
            <v>45.675671052631579</v>
          </cell>
          <cell r="G189">
            <v>45.675671052631579</v>
          </cell>
          <cell r="H189">
            <v>45.675671052631579</v>
          </cell>
          <cell r="I189">
            <v>45.675671052631579</v>
          </cell>
          <cell r="J189">
            <v>45.675671052631579</v>
          </cell>
          <cell r="K189">
            <v>45.675671052631579</v>
          </cell>
          <cell r="L189">
            <v>0</v>
          </cell>
        </row>
        <row r="190">
          <cell r="F190">
            <v>0</v>
          </cell>
          <cell r="G190">
            <v>0</v>
          </cell>
          <cell r="H190">
            <v>0</v>
          </cell>
          <cell r="I190">
            <v>0</v>
          </cell>
          <cell r="J190">
            <v>0</v>
          </cell>
          <cell r="K190">
            <v>0</v>
          </cell>
          <cell r="L190">
            <v>0</v>
          </cell>
        </row>
        <row r="191">
          <cell r="C191" t="str">
            <v>Ending Share Counts</v>
          </cell>
          <cell r="F191">
            <v>0</v>
          </cell>
          <cell r="G191">
            <v>0</v>
          </cell>
          <cell r="H191">
            <v>0</v>
          </cell>
          <cell r="I191">
            <v>0</v>
          </cell>
          <cell r="J191">
            <v>0</v>
          </cell>
          <cell r="K191">
            <v>0</v>
          </cell>
          <cell r="L191">
            <v>0</v>
          </cell>
        </row>
        <row r="192">
          <cell r="C192" t="str">
            <v>PF DSO</v>
          </cell>
          <cell r="F192">
            <v>84.263006466569806</v>
          </cell>
          <cell r="G192">
            <v>84.961244177173128</v>
          </cell>
          <cell r="H192">
            <v>86.429048459734659</v>
          </cell>
          <cell r="I192">
            <v>87.181360733271134</v>
          </cell>
          <cell r="J192">
            <v>87.879006818386728</v>
          </cell>
          <cell r="K192">
            <v>88.525761462017769</v>
          </cell>
          <cell r="L192">
            <v>0</v>
          </cell>
        </row>
        <row r="193">
          <cell r="C193" t="str">
            <v>Braves Standalone Year end DSO</v>
          </cell>
          <cell r="F193">
            <v>38.587335413938227</v>
          </cell>
          <cell r="G193">
            <v>38.866990238199712</v>
          </cell>
          <cell r="H193">
            <v>39.143635166578086</v>
          </cell>
          <cell r="I193">
            <v>39.403095192795604</v>
          </cell>
          <cell r="J193">
            <v>39.638862528344141</v>
          </cell>
          <cell r="K193">
            <v>39.85417388176991</v>
          </cell>
          <cell r="L193">
            <v>0</v>
          </cell>
          <cell r="N193" t="str">
            <v>Ending DSO</v>
          </cell>
        </row>
        <row r="194">
          <cell r="C194" t="str">
            <v>Incremental Ending Shares</v>
          </cell>
          <cell r="D194">
            <v>0</v>
          </cell>
          <cell r="E194">
            <v>0</v>
          </cell>
          <cell r="F194">
            <v>45.675671052631579</v>
          </cell>
          <cell r="G194">
            <v>46.094253938973416</v>
          </cell>
          <cell r="H194">
            <v>47.285413293156573</v>
          </cell>
          <cell r="I194">
            <v>47.77826554047553</v>
          </cell>
          <cell r="J194">
            <v>48.240144290042586</v>
          </cell>
          <cell r="K194">
            <v>48.671587580247859</v>
          </cell>
          <cell r="L194">
            <v>0</v>
          </cell>
        </row>
        <row r="195">
          <cell r="F195">
            <v>0</v>
          </cell>
          <cell r="G195">
            <v>0</v>
          </cell>
          <cell r="H195">
            <v>0</v>
          </cell>
          <cell r="I195">
            <v>0</v>
          </cell>
          <cell r="J195">
            <v>0</v>
          </cell>
          <cell r="K195">
            <v>0</v>
          </cell>
          <cell r="L195">
            <v>0</v>
          </cell>
        </row>
        <row r="196">
          <cell r="C196" t="str">
            <v>Incremental Net Repo</v>
          </cell>
          <cell r="F196">
            <v>0</v>
          </cell>
          <cell r="G196">
            <v>0.48018710778155871</v>
          </cell>
          <cell r="H196">
            <v>1.6590802589855518</v>
          </cell>
          <cell r="I196">
            <v>2.14107014799254</v>
          </cell>
          <cell r="J196">
            <v>2.5917694691227338</v>
          </cell>
          <cell r="K196">
            <v>3.0183234918856265</v>
          </cell>
          <cell r="L196">
            <v>0</v>
          </cell>
        </row>
        <row r="197">
          <cell r="C197" t="str">
            <v>Incremental Dilution</v>
          </cell>
          <cell r="F197">
            <v>0</v>
          </cell>
          <cell r="G197">
            <v>-6.160422143972788E-2</v>
          </cell>
          <cell r="H197">
            <v>-4.9338018460552746E-2</v>
          </cell>
          <cell r="I197">
            <v>-3.8475660148592716E-2</v>
          </cell>
          <cell r="J197">
            <v>-2.7296231711737118E-2</v>
          </cell>
          <cell r="K197">
            <v>-2.2406964269361396E-2</v>
          </cell>
          <cell r="L197">
            <v>0</v>
          </cell>
        </row>
        <row r="198">
          <cell r="C198" t="str">
            <v>Incremental Transaction Shares</v>
          </cell>
          <cell r="F198">
            <v>45.675671052631579</v>
          </cell>
          <cell r="G198">
            <v>45.675671052631579</v>
          </cell>
          <cell r="H198">
            <v>45.675671052631579</v>
          </cell>
          <cell r="I198">
            <v>45.675671052631579</v>
          </cell>
          <cell r="J198">
            <v>45.675671052631579</v>
          </cell>
          <cell r="K198">
            <v>45.675671052631579</v>
          </cell>
          <cell r="L198">
            <v>0</v>
          </cell>
        </row>
        <row r="199">
          <cell r="C199" t="str">
            <v>Net Incremental Shares</v>
          </cell>
          <cell r="D199">
            <v>0</v>
          </cell>
          <cell r="E199">
            <v>0</v>
          </cell>
          <cell r="F199">
            <v>45.675671052631579</v>
          </cell>
          <cell r="G199">
            <v>46.094253938973409</v>
          </cell>
          <cell r="H199">
            <v>47.28541329315658</v>
          </cell>
          <cell r="I199">
            <v>47.778265540475523</v>
          </cell>
          <cell r="J199">
            <v>48.240144290042572</v>
          </cell>
          <cell r="K199">
            <v>48.671587580247845</v>
          </cell>
          <cell r="L199">
            <v>0</v>
          </cell>
        </row>
        <row r="200">
          <cell r="C200" t="str">
            <v>Check</v>
          </cell>
          <cell r="D200">
            <v>0</v>
          </cell>
          <cell r="E200">
            <v>0</v>
          </cell>
          <cell r="F200">
            <v>0</v>
          </cell>
          <cell r="G200">
            <v>0</v>
          </cell>
          <cell r="H200">
            <v>0</v>
          </cell>
          <cell r="I200">
            <v>0</v>
          </cell>
          <cell r="J200">
            <v>0</v>
          </cell>
          <cell r="K200">
            <v>0</v>
          </cell>
          <cell r="L200">
            <v>0</v>
          </cell>
          <cell r="M200">
            <v>0</v>
          </cell>
          <cell r="N200">
            <v>0</v>
          </cell>
        </row>
        <row r="201">
          <cell r="F201">
            <v>0</v>
          </cell>
          <cell r="G201">
            <v>0</v>
          </cell>
          <cell r="H201">
            <v>0</v>
          </cell>
          <cell r="I201">
            <v>0</v>
          </cell>
          <cell r="J201">
            <v>0</v>
          </cell>
          <cell r="K201">
            <v>0</v>
          </cell>
          <cell r="L201">
            <v>0</v>
          </cell>
        </row>
        <row r="203">
          <cell r="C203">
            <v>0</v>
          </cell>
          <cell r="D203">
            <v>0</v>
          </cell>
          <cell r="E203">
            <v>0</v>
          </cell>
          <cell r="F203">
            <v>0</v>
          </cell>
          <cell r="G203">
            <v>0</v>
          </cell>
          <cell r="H203">
            <v>0</v>
          </cell>
          <cell r="I203">
            <v>0</v>
          </cell>
          <cell r="J203">
            <v>0</v>
          </cell>
          <cell r="K203">
            <v>0</v>
          </cell>
        </row>
        <row r="204">
          <cell r="C204" t="str">
            <v>Check Sum</v>
          </cell>
          <cell r="D204">
            <v>0</v>
          </cell>
          <cell r="E204">
            <v>0</v>
          </cell>
          <cell r="F204">
            <v>0</v>
          </cell>
          <cell r="G204">
            <v>0</v>
          </cell>
          <cell r="H204">
            <v>0</v>
          </cell>
          <cell r="I204">
            <v>0</v>
          </cell>
          <cell r="J204">
            <v>0</v>
          </cell>
          <cell r="K204">
            <v>0</v>
          </cell>
        </row>
        <row r="205">
          <cell r="C205" t="str">
            <v>Pro Forma Cash EPS</v>
          </cell>
          <cell r="D205">
            <v>0</v>
          </cell>
          <cell r="E205">
            <v>0</v>
          </cell>
          <cell r="F205">
            <v>0</v>
          </cell>
          <cell r="G205">
            <v>0</v>
          </cell>
          <cell r="H205">
            <v>0</v>
          </cell>
          <cell r="I205">
            <v>0</v>
          </cell>
          <cell r="J205">
            <v>0</v>
          </cell>
          <cell r="K205">
            <v>0</v>
          </cell>
        </row>
        <row r="206">
          <cell r="C206" t="str">
            <v>Cash Accretion ($)</v>
          </cell>
          <cell r="D206">
            <v>0</v>
          </cell>
          <cell r="E206">
            <v>0</v>
          </cell>
          <cell r="F206">
            <v>0</v>
          </cell>
          <cell r="G206">
            <v>0</v>
          </cell>
          <cell r="H206">
            <v>0</v>
          </cell>
          <cell r="I206">
            <v>0</v>
          </cell>
          <cell r="J206">
            <v>0</v>
          </cell>
          <cell r="K206">
            <v>0</v>
          </cell>
        </row>
        <row r="207">
          <cell r="C207" t="str">
            <v>Cash Accretion (%)</v>
          </cell>
          <cell r="D207">
            <v>0</v>
          </cell>
          <cell r="E207">
            <v>0</v>
          </cell>
          <cell r="F207">
            <v>0</v>
          </cell>
          <cell r="G207">
            <v>0</v>
          </cell>
          <cell r="H207">
            <v>0</v>
          </cell>
          <cell r="I207">
            <v>0</v>
          </cell>
          <cell r="J207">
            <v>0</v>
          </cell>
          <cell r="K207">
            <v>0</v>
          </cell>
        </row>
        <row r="208">
          <cell r="C208" t="str">
            <v>Pro Forma GAAP EPS</v>
          </cell>
          <cell r="D208">
            <v>0</v>
          </cell>
          <cell r="E208">
            <v>0</v>
          </cell>
          <cell r="F208">
            <v>0</v>
          </cell>
          <cell r="G208">
            <v>0</v>
          </cell>
          <cell r="H208">
            <v>0</v>
          </cell>
          <cell r="I208">
            <v>0</v>
          </cell>
          <cell r="J208">
            <v>0</v>
          </cell>
          <cell r="K208">
            <v>0</v>
          </cell>
        </row>
        <row r="209">
          <cell r="C209" t="str">
            <v>GAAP Accretion ($)</v>
          </cell>
          <cell r="D209">
            <v>0</v>
          </cell>
          <cell r="E209">
            <v>0</v>
          </cell>
          <cell r="F209">
            <v>0</v>
          </cell>
          <cell r="G209">
            <v>0</v>
          </cell>
          <cell r="H209">
            <v>0</v>
          </cell>
          <cell r="I209">
            <v>0</v>
          </cell>
          <cell r="J209">
            <v>0</v>
          </cell>
          <cell r="K209">
            <v>0</v>
          </cell>
        </row>
        <row r="210">
          <cell r="C210" t="str">
            <v>GAAP Accretion (%)</v>
          </cell>
          <cell r="D210">
            <v>0</v>
          </cell>
          <cell r="E210">
            <v>0</v>
          </cell>
          <cell r="F210">
            <v>0</v>
          </cell>
          <cell r="G210">
            <v>0</v>
          </cell>
          <cell r="H210">
            <v>0</v>
          </cell>
          <cell r="I210">
            <v>0</v>
          </cell>
          <cell r="J210">
            <v>0</v>
          </cell>
          <cell r="K210">
            <v>0</v>
          </cell>
        </row>
        <row r="211">
          <cell r="C211" t="str">
            <v>Pre-Deal EPS: Cash</v>
          </cell>
          <cell r="D211">
            <v>0</v>
          </cell>
          <cell r="E211">
            <v>0</v>
          </cell>
        </row>
        <row r="212">
          <cell r="C212" t="str">
            <v>Pre-Deal EPS: GAAP</v>
          </cell>
          <cell r="D212">
            <v>0</v>
          </cell>
          <cell r="E212">
            <v>0</v>
          </cell>
        </row>
        <row r="213">
          <cell r="C213" t="str">
            <v>Incremental Cash</v>
          </cell>
          <cell r="D213">
            <v>0</v>
          </cell>
          <cell r="E213">
            <v>0</v>
          </cell>
        </row>
        <row r="214">
          <cell r="C214" t="str">
            <v>Incremental Shares Repurchased</v>
          </cell>
          <cell r="D214">
            <v>0</v>
          </cell>
          <cell r="E214">
            <v>0</v>
          </cell>
        </row>
        <row r="215">
          <cell r="C215" t="str">
            <v>Net Incremental Shares</v>
          </cell>
          <cell r="D215">
            <v>0</v>
          </cell>
          <cell r="E215">
            <v>0</v>
          </cell>
        </row>
        <row r="216">
          <cell r="C216" t="str">
            <v>-</v>
          </cell>
          <cell r="D216">
            <v>0</v>
          </cell>
          <cell r="E216" t="str">
            <v>-</v>
          </cell>
        </row>
        <row r="217">
          <cell r="C217" t="str">
            <v>Total</v>
          </cell>
          <cell r="D217">
            <v>0</v>
          </cell>
          <cell r="E217">
            <v>0</v>
          </cell>
        </row>
      </sheetData>
      <sheetData sheetId="18"/>
      <sheetData sheetId="19"/>
      <sheetData sheetId="20"/>
      <sheetData sheetId="21">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CRY</v>
          </cell>
          <cell r="K6" t="str">
            <v>Adjust secondary axis to match primary axis</v>
          </cell>
          <cell r="L6">
            <v>0</v>
          </cell>
          <cell r="M6">
            <v>0</v>
          </cell>
          <cell r="N6">
            <v>0</v>
          </cell>
          <cell r="S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S8">
            <v>0</v>
          </cell>
          <cell r="T8">
            <v>0</v>
          </cell>
          <cell r="U8">
            <v>0</v>
          </cell>
          <cell r="V8">
            <v>0</v>
          </cell>
          <cell r="W8">
            <v>0</v>
          </cell>
        </row>
        <row r="9">
          <cell r="B9" t="str">
            <v>Currency</v>
          </cell>
          <cell r="D9" t="str">
            <v>USD</v>
          </cell>
          <cell r="K9">
            <v>0</v>
          </cell>
          <cell r="L9">
            <v>0</v>
          </cell>
          <cell r="M9">
            <v>0</v>
          </cell>
          <cell r="N9">
            <v>0</v>
          </cell>
          <cell r="S9">
            <v>0</v>
          </cell>
          <cell r="T9">
            <v>0</v>
          </cell>
          <cell r="U9">
            <v>0</v>
          </cell>
          <cell r="V9">
            <v>0</v>
          </cell>
          <cell r="W9">
            <v>0</v>
          </cell>
        </row>
        <row r="10">
          <cell r="B10" t="str">
            <v>Months Before</v>
          </cell>
          <cell r="D10">
            <v>24</v>
          </cell>
          <cell r="N10">
            <v>0</v>
          </cell>
        </row>
        <row r="11">
          <cell r="B11" t="str">
            <v>End</v>
          </cell>
          <cell r="D11">
            <v>42369</v>
          </cell>
          <cell r="K11">
            <v>0</v>
          </cell>
          <cell r="L11">
            <v>0</v>
          </cell>
          <cell r="M11">
            <v>0</v>
          </cell>
          <cell r="N11">
            <v>0</v>
          </cell>
          <cell r="S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K13">
            <v>0</v>
          </cell>
          <cell r="L13">
            <v>0</v>
          </cell>
          <cell r="M13">
            <v>0</v>
          </cell>
          <cell r="S13">
            <v>0</v>
          </cell>
          <cell r="T13">
            <v>0</v>
          </cell>
          <cell r="U13">
            <v>0</v>
          </cell>
          <cell r="V13">
            <v>0</v>
          </cell>
          <cell r="W13">
            <v>0</v>
          </cell>
          <cell r="AA13">
            <v>0</v>
          </cell>
          <cell r="AB13">
            <v>0</v>
          </cell>
          <cell r="AQ13" t="str">
            <v>x</v>
          </cell>
        </row>
        <row r="14">
          <cell r="B14" t="str">
            <v>Cost of Equity</v>
          </cell>
          <cell r="D14">
            <v>9.5000000000000001E-2</v>
          </cell>
          <cell r="P14">
            <v>0</v>
          </cell>
          <cell r="Q14">
            <v>0</v>
          </cell>
          <cell r="R14">
            <v>0</v>
          </cell>
          <cell r="S14">
            <v>0</v>
          </cell>
          <cell r="T14">
            <v>0</v>
          </cell>
          <cell r="U14">
            <v>0</v>
          </cell>
          <cell r="V14">
            <v>0</v>
          </cell>
          <cell r="W14">
            <v>0</v>
          </cell>
          <cell r="AA14">
            <v>0</v>
          </cell>
          <cell r="AB14">
            <v>0</v>
          </cell>
          <cell r="AQ14">
            <v>0</v>
          </cell>
        </row>
        <row r="15">
          <cell r="A15" t="str">
            <v>x</v>
          </cell>
          <cell r="B15">
            <v>0</v>
          </cell>
          <cell r="C15">
            <v>0</v>
          </cell>
          <cell r="D15">
            <v>0</v>
          </cell>
          <cell r="E15">
            <v>0</v>
          </cell>
          <cell r="F15">
            <v>0</v>
          </cell>
          <cell r="G15">
            <v>0</v>
          </cell>
          <cell r="H15">
            <v>0</v>
          </cell>
          <cell r="I15">
            <v>0</v>
          </cell>
          <cell r="J15">
            <v>0</v>
          </cell>
          <cell r="K15">
            <v>0</v>
          </cell>
          <cell r="L15">
            <v>0</v>
          </cell>
          <cell r="M15">
            <v>0</v>
          </cell>
          <cell r="N15">
            <v>0</v>
          </cell>
          <cell r="O15" t="str">
            <v>x</v>
          </cell>
          <cell r="P15">
            <v>0</v>
          </cell>
          <cell r="Q15">
            <v>0</v>
          </cell>
          <cell r="R15">
            <v>0</v>
          </cell>
          <cell r="S15">
            <v>0</v>
          </cell>
          <cell r="T15">
            <v>0</v>
          </cell>
          <cell r="U15">
            <v>0</v>
          </cell>
          <cell r="V15">
            <v>0</v>
          </cell>
          <cell r="W15">
            <v>0</v>
          </cell>
          <cell r="AA15">
            <v>0</v>
          </cell>
          <cell r="AB15">
            <v>0</v>
          </cell>
          <cell r="AQ15">
            <v>0</v>
          </cell>
        </row>
        <row r="16">
          <cell r="A16">
            <v>0</v>
          </cell>
          <cell r="B16" t="str">
            <v>Data Input</v>
          </cell>
          <cell r="C16">
            <v>0</v>
          </cell>
          <cell r="D16">
            <v>0</v>
          </cell>
          <cell r="E16">
            <v>0</v>
          </cell>
          <cell r="F16">
            <v>0</v>
          </cell>
          <cell r="G16">
            <v>0</v>
          </cell>
          <cell r="H16">
            <v>0</v>
          </cell>
          <cell r="I16">
            <v>0</v>
          </cell>
          <cell r="J16">
            <v>0</v>
          </cell>
          <cell r="K16">
            <v>0</v>
          </cell>
          <cell r="L16">
            <v>0</v>
          </cell>
          <cell r="M16">
            <v>0</v>
          </cell>
          <cell r="N16">
            <v>0</v>
          </cell>
          <cell r="O16">
            <v>0</v>
          </cell>
          <cell r="AA16">
            <v>0</v>
          </cell>
          <cell r="AB16">
            <v>0</v>
          </cell>
        </row>
        <row r="17">
          <cell r="E17">
            <v>1</v>
          </cell>
          <cell r="F17">
            <v>2</v>
          </cell>
          <cell r="G17">
            <v>3</v>
          </cell>
          <cell r="H17">
            <v>4</v>
          </cell>
          <cell r="I17">
            <v>5</v>
          </cell>
          <cell r="J17">
            <v>6</v>
          </cell>
          <cell r="K17">
            <v>7</v>
          </cell>
          <cell r="L17" t="str">
            <v>Label</v>
          </cell>
          <cell r="N17">
            <v>0</v>
          </cell>
          <cell r="AA17">
            <v>0</v>
          </cell>
          <cell r="AB17">
            <v>0</v>
          </cell>
        </row>
        <row r="18">
          <cell r="E18">
            <v>43376</v>
          </cell>
          <cell r="F18">
            <v>43465</v>
          </cell>
          <cell r="G18">
            <v>43830</v>
          </cell>
          <cell r="H18">
            <v>44196</v>
          </cell>
          <cell r="I18">
            <v>44561</v>
          </cell>
          <cell r="J18">
            <v>44926</v>
          </cell>
          <cell r="K18">
            <v>45291</v>
          </cell>
          <cell r="L18">
            <v>0</v>
          </cell>
          <cell r="N18">
            <v>0</v>
          </cell>
          <cell r="AA18">
            <v>0</v>
          </cell>
          <cell r="AB18">
            <v>0</v>
          </cell>
        </row>
        <row r="19">
          <cell r="D19" t="str">
            <v>Discount:</v>
          </cell>
          <cell r="E19">
            <v>1</v>
          </cell>
          <cell r="F19">
            <v>0.97811390728576098</v>
          </cell>
          <cell r="G19">
            <v>0.8932547098500101</v>
          </cell>
          <cell r="H19">
            <v>0.81555491939774583</v>
          </cell>
          <cell r="I19">
            <v>0.74479901314862651</v>
          </cell>
          <cell r="J19">
            <v>0.68018174716769542</v>
          </cell>
          <cell r="K19">
            <v>0.62117054535862604</v>
          </cell>
          <cell r="L19">
            <v>0</v>
          </cell>
          <cell r="N19">
            <v>0</v>
          </cell>
        </row>
        <row r="20">
          <cell r="B20" t="str">
            <v>Mutliple</v>
          </cell>
          <cell r="C20" t="str">
            <v>Line Name</v>
          </cell>
          <cell r="D20" t="str">
            <v>Metric</v>
          </cell>
          <cell r="E20">
            <v>43376</v>
          </cell>
          <cell r="F20">
            <v>43465</v>
          </cell>
          <cell r="G20">
            <v>43830</v>
          </cell>
          <cell r="H20">
            <v>44196</v>
          </cell>
          <cell r="I20">
            <v>44561</v>
          </cell>
          <cell r="J20">
            <v>44926</v>
          </cell>
          <cell r="K20">
            <v>45291</v>
          </cell>
          <cell r="L20" t="str">
            <v>Label</v>
          </cell>
          <cell r="M20" t="str">
            <v>Text Format</v>
          </cell>
          <cell r="N20">
            <v>0</v>
          </cell>
        </row>
        <row r="21">
          <cell r="B21" t="str">
            <v>Revenues</v>
          </cell>
          <cell r="C21" t="str">
            <v>AVP Medium 1</v>
          </cell>
          <cell r="D21" t="str">
            <v>Applied Multiple</v>
          </cell>
          <cell r="E21">
            <v>5.6296729460219987</v>
          </cell>
          <cell r="F21">
            <v>5.6296729460219987</v>
          </cell>
          <cell r="G21">
            <v>5.6296729460219987</v>
          </cell>
          <cell r="H21">
            <v>5.6296729460219987</v>
          </cell>
          <cell r="I21">
            <v>5.6296729460219987</v>
          </cell>
          <cell r="J21">
            <v>5.6296729460219987</v>
          </cell>
          <cell r="K21">
            <v>5.6296729460219987</v>
          </cell>
          <cell r="N21">
            <v>0</v>
          </cell>
        </row>
        <row r="22">
          <cell r="B22" t="str">
            <v>Active</v>
          </cell>
          <cell r="C22">
            <v>12</v>
          </cell>
          <cell r="D22" t="str">
            <v>Future Value</v>
          </cell>
          <cell r="E22" t="str">
            <v>#Calc</v>
          </cell>
          <cell r="F22">
            <v>36.621600704282187</v>
          </cell>
          <cell r="G22">
            <v>40.202212381069344</v>
          </cell>
          <cell r="H22">
            <v>44.381443964729542</v>
          </cell>
          <cell r="I22">
            <v>50.010436260514844</v>
          </cell>
          <cell r="J22">
            <v>56.024296287623145</v>
          </cell>
          <cell r="K22">
            <v>62.275303426816016</v>
          </cell>
          <cell r="L22" t="str">
            <v>$56.02 (5.63x)</v>
          </cell>
          <cell r="M22" t="str">
            <v>0.00x</v>
          </cell>
          <cell r="N22">
            <v>0</v>
          </cell>
        </row>
        <row r="23">
          <cell r="B23">
            <v>0</v>
          </cell>
          <cell r="C23">
            <v>0</v>
          </cell>
          <cell r="D23" t="str">
            <v>Present Value</v>
          </cell>
          <cell r="E23" t="e">
            <v>#VALUE!</v>
          </cell>
          <cell r="F23">
            <v>35.820096955924427</v>
          </cell>
          <cell r="G23">
            <v>35.91081555578058</v>
          </cell>
          <cell r="H23">
            <v>36.195504955410577</v>
          </cell>
          <cell r="I23">
            <v>37.247723573963746</v>
          </cell>
          <cell r="J23">
            <v>38.106703732756145</v>
          </cell>
          <cell r="K23">
            <v>38.683584192009221</v>
          </cell>
          <cell r="L23" t="str">
            <v>$38.11 (5.63x)</v>
          </cell>
          <cell r="M23" t="str">
            <v>0.00x</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t="str">
            <v>NTM Revenue</v>
          </cell>
          <cell r="C25" t="str">
            <v>Flat</v>
          </cell>
          <cell r="D25" t="str">
            <v>Applied Multiple</v>
          </cell>
          <cell r="E25">
            <v>5.6296729460219987</v>
          </cell>
          <cell r="F25">
            <v>5.6296729460219987</v>
          </cell>
          <cell r="G25">
            <v>5.6296729460219987</v>
          </cell>
          <cell r="H25">
            <v>5.6296729460219987</v>
          </cell>
          <cell r="I25">
            <v>5.6296729460219987</v>
          </cell>
          <cell r="J25">
            <v>5.6296729460219987</v>
          </cell>
          <cell r="K25">
            <v>5.6296729460219987</v>
          </cell>
          <cell r="N25">
            <v>0</v>
          </cell>
          <cell r="AG25">
            <v>0</v>
          </cell>
          <cell r="AH25">
            <v>0</v>
          </cell>
          <cell r="AI25">
            <v>0</v>
          </cell>
          <cell r="AJ25">
            <v>0</v>
          </cell>
          <cell r="AK25">
            <v>0</v>
          </cell>
          <cell r="AL25">
            <v>0</v>
          </cell>
          <cell r="AM25">
            <v>0</v>
          </cell>
          <cell r="AN25">
            <v>0</v>
          </cell>
          <cell r="AO25">
            <v>0</v>
          </cell>
        </row>
        <row r="26">
          <cell r="B26" t="str">
            <v>Target</v>
          </cell>
          <cell r="C26">
            <v>6</v>
          </cell>
          <cell r="D26" t="str">
            <v>Future Value</v>
          </cell>
          <cell r="E26">
            <v>35.200000000000003</v>
          </cell>
          <cell r="F26">
            <v>36.966403572985485</v>
          </cell>
          <cell r="G26">
            <v>40.562226882923333</v>
          </cell>
          <cell r="H26">
            <v>44.751003222884599</v>
          </cell>
          <cell r="I26">
            <v>50.340511048036859</v>
          </cell>
          <cell r="J26">
            <v>56.367080232663341</v>
          </cell>
          <cell r="K26">
            <v>62.630961514464175</v>
          </cell>
          <cell r="L26" t="str">
            <v>$56.37 (5.63x)</v>
          </cell>
          <cell r="M26" t="str">
            <v>0.00x</v>
          </cell>
          <cell r="N26">
            <v>0</v>
          </cell>
          <cell r="AG26">
            <v>0</v>
          </cell>
          <cell r="AH26">
            <v>0</v>
          </cell>
          <cell r="AI26">
            <v>0</v>
          </cell>
          <cell r="AJ26">
            <v>0</v>
          </cell>
          <cell r="AK26">
            <v>0</v>
          </cell>
          <cell r="AL26">
            <v>0</v>
          </cell>
          <cell r="AM26">
            <v>0</v>
          </cell>
          <cell r="AN26">
            <v>0</v>
          </cell>
          <cell r="AO26">
            <v>0</v>
          </cell>
        </row>
        <row r="27">
          <cell r="B27" t="str">
            <v>Active</v>
          </cell>
          <cell r="C27">
            <v>0</v>
          </cell>
          <cell r="D27" t="str">
            <v>Present Value</v>
          </cell>
          <cell r="E27">
            <v>35.200000000000003</v>
          </cell>
          <cell r="F27">
            <v>36.1034522135974</v>
          </cell>
          <cell r="G27">
            <v>36.178387106457521</v>
          </cell>
          <cell r="H27">
            <v>36.442493425957188</v>
          </cell>
          <cell r="I27">
            <v>37.437669785143477</v>
          </cell>
          <cell r="J27">
            <v>38.282704342773314</v>
          </cell>
          <cell r="K27">
            <v>38.846512002037045</v>
          </cell>
          <cell r="L27" t="str">
            <v>$38.28 (5.63x)</v>
          </cell>
          <cell r="M27" t="str">
            <v>0.00x</v>
          </cell>
          <cell r="N27">
            <v>0</v>
          </cell>
          <cell r="AG27">
            <v>0</v>
          </cell>
          <cell r="AH27">
            <v>0</v>
          </cell>
          <cell r="AI27">
            <v>0</v>
          </cell>
          <cell r="AJ27">
            <v>0</v>
          </cell>
          <cell r="AK27">
            <v>0</v>
          </cell>
          <cell r="AL27">
            <v>0</v>
          </cell>
          <cell r="AM27">
            <v>0</v>
          </cell>
          <cell r="AN27">
            <v>0</v>
          </cell>
          <cell r="AO27">
            <v>0</v>
          </cell>
        </row>
        <row r="28">
          <cell r="B28" t="str">
            <v>Chart Output</v>
          </cell>
          <cell r="C28">
            <v>0</v>
          </cell>
          <cell r="D28" t="str">
            <v>Future Value</v>
          </cell>
          <cell r="E28">
            <v>35.200000000000003</v>
          </cell>
          <cell r="F28">
            <v>36.966403572985485</v>
          </cell>
          <cell r="G28">
            <v>40.562226882923333</v>
          </cell>
          <cell r="H28">
            <v>44.751003222884599</v>
          </cell>
          <cell r="I28">
            <v>50.340511048036859</v>
          </cell>
          <cell r="J28">
            <v>56.367080232663341</v>
          </cell>
          <cell r="K28">
            <v>62.630961514464175</v>
          </cell>
          <cell r="L28" t="str">
            <v>$56.37 (5.63x)</v>
          </cell>
          <cell r="M28">
            <v>0</v>
          </cell>
          <cell r="N28">
            <v>0</v>
          </cell>
          <cell r="AG28">
            <v>0</v>
          </cell>
          <cell r="AH28">
            <v>0</v>
          </cell>
          <cell r="AI28">
            <v>0</v>
          </cell>
          <cell r="AJ28">
            <v>0</v>
          </cell>
          <cell r="AK28">
            <v>0</v>
          </cell>
          <cell r="AL28">
            <v>0</v>
          </cell>
          <cell r="AM28">
            <v>0</v>
          </cell>
          <cell r="AN28">
            <v>0</v>
          </cell>
          <cell r="AO28">
            <v>0</v>
          </cell>
        </row>
        <row r="29">
          <cell r="B29" t="str">
            <v>Table Output</v>
          </cell>
          <cell r="C29">
            <v>0</v>
          </cell>
          <cell r="D29" t="str">
            <v>Present Value</v>
          </cell>
          <cell r="E29">
            <v>35.200000000000003</v>
          </cell>
          <cell r="F29">
            <v>36.1034522135974</v>
          </cell>
          <cell r="G29">
            <v>36.178387106457521</v>
          </cell>
          <cell r="H29">
            <v>36.442493425957188</v>
          </cell>
          <cell r="I29">
            <v>37.437669785143477</v>
          </cell>
          <cell r="J29">
            <v>38.282704342773314</v>
          </cell>
          <cell r="K29">
            <v>38.846512002037045</v>
          </cell>
          <cell r="L29" t="str">
            <v>$38.28 (5.63x)</v>
          </cell>
          <cell r="M29">
            <v>0</v>
          </cell>
          <cell r="N29">
            <v>0</v>
          </cell>
          <cell r="AG29">
            <v>0</v>
          </cell>
          <cell r="AH29">
            <v>0</v>
          </cell>
          <cell r="AI29">
            <v>0</v>
          </cell>
          <cell r="AJ29">
            <v>0</v>
          </cell>
          <cell r="AK29">
            <v>0</v>
          </cell>
          <cell r="AL29">
            <v>0</v>
          </cell>
          <cell r="AM29">
            <v>0</v>
          </cell>
          <cell r="AN29">
            <v>0</v>
          </cell>
          <cell r="AO29">
            <v>0</v>
          </cell>
        </row>
        <row r="30">
          <cell r="E30">
            <v>0</v>
          </cell>
          <cell r="F30">
            <v>0</v>
          </cell>
          <cell r="G30">
            <v>0</v>
          </cell>
          <cell r="H30">
            <v>0</v>
          </cell>
          <cell r="I30">
            <v>0</v>
          </cell>
          <cell r="J30">
            <v>0</v>
          </cell>
          <cell r="K30">
            <v>0</v>
          </cell>
          <cell r="N30">
            <v>0</v>
          </cell>
          <cell r="Y30">
            <v>35</v>
          </cell>
          <cell r="AG30">
            <v>0</v>
          </cell>
          <cell r="AH30">
            <v>0</v>
          </cell>
          <cell r="AI30">
            <v>0</v>
          </cell>
          <cell r="AJ30">
            <v>0</v>
          </cell>
          <cell r="AK30">
            <v>0</v>
          </cell>
          <cell r="AL30">
            <v>0</v>
          </cell>
          <cell r="AM30">
            <v>0</v>
          </cell>
          <cell r="AN30">
            <v>0</v>
          </cell>
          <cell r="AO30">
            <v>0</v>
          </cell>
        </row>
        <row r="31">
          <cell r="B31" t="str">
            <v>NTM Revenue</v>
          </cell>
          <cell r="C31" t="str">
            <v>2 Year Braves Average</v>
          </cell>
          <cell r="D31" t="str">
            <v>Applied Multiple</v>
          </cell>
          <cell r="E31">
            <v>5.6296729460219987</v>
          </cell>
          <cell r="F31">
            <v>5.6296729460219987</v>
          </cell>
          <cell r="G31">
            <v>5.2799401113255939</v>
          </cell>
          <cell r="H31">
            <v>4.9302072766291882</v>
          </cell>
          <cell r="I31">
            <v>4.5804744419327825</v>
          </cell>
          <cell r="J31">
            <v>4.0999999999999996</v>
          </cell>
          <cell r="K31">
            <v>3.5312759378435672</v>
          </cell>
          <cell r="N31">
            <v>0</v>
          </cell>
          <cell r="AG31">
            <v>0</v>
          </cell>
          <cell r="AH31">
            <v>0</v>
          </cell>
          <cell r="AI31">
            <v>0</v>
          </cell>
          <cell r="AJ31">
            <v>0</v>
          </cell>
          <cell r="AK31">
            <v>0</v>
          </cell>
          <cell r="AL31">
            <v>0</v>
          </cell>
          <cell r="AM31">
            <v>0</v>
          </cell>
          <cell r="AN31">
            <v>0</v>
          </cell>
          <cell r="AO31">
            <v>0</v>
          </cell>
        </row>
        <row r="32">
          <cell r="B32" t="str">
            <v>Target</v>
          </cell>
          <cell r="C32">
            <v>7</v>
          </cell>
          <cell r="D32" t="str">
            <v>Future Value</v>
          </cell>
          <cell r="E32">
            <v>35.200000000000003</v>
          </cell>
          <cell r="F32">
            <v>36.966403572985485</v>
          </cell>
          <cell r="G32">
            <v>37.783672383744225</v>
          </cell>
          <cell r="H32">
            <v>38.681645619631539</v>
          </cell>
          <cell r="I32">
            <v>40.318268055571977</v>
          </cell>
          <cell r="J32">
            <v>40.409088581398812</v>
          </cell>
          <cell r="K32">
            <v>38.992786146519428</v>
          </cell>
          <cell r="L32" t="str">
            <v>$40.41 (4.10x)</v>
          </cell>
          <cell r="M32" t="str">
            <v>0.00x</v>
          </cell>
          <cell r="N32">
            <v>0</v>
          </cell>
          <cell r="AF32">
            <v>0</v>
          </cell>
          <cell r="AG32">
            <v>0</v>
          </cell>
          <cell r="AH32">
            <v>0</v>
          </cell>
          <cell r="AI32">
            <v>0</v>
          </cell>
          <cell r="AJ32">
            <v>0</v>
          </cell>
          <cell r="AK32">
            <v>0</v>
          </cell>
          <cell r="AL32">
            <v>0</v>
          </cell>
          <cell r="AM32">
            <v>0</v>
          </cell>
          <cell r="AN32">
            <v>0</v>
          </cell>
          <cell r="AO32">
            <v>0</v>
          </cell>
        </row>
        <row r="33">
          <cell r="B33" t="str">
            <v>Active</v>
          </cell>
          <cell r="C33">
            <v>0</v>
          </cell>
          <cell r="D33" t="str">
            <v>Present Value</v>
          </cell>
          <cell r="E33">
            <v>35.200000000000003</v>
          </cell>
          <cell r="F33">
            <v>36.1034522135974</v>
          </cell>
          <cell r="G33">
            <v>33.700130166624383</v>
          </cell>
          <cell r="H33">
            <v>31.499977982119599</v>
          </cell>
          <cell r="I33">
            <v>29.984240810210565</v>
          </cell>
          <cell r="J33">
            <v>27.44455069408043</v>
          </cell>
          <cell r="K33">
            <v>24.185062761391805</v>
          </cell>
          <cell r="L33" t="str">
            <v>$27.44 (4.10x)</v>
          </cell>
          <cell r="M33" t="str">
            <v>0.00x</v>
          </cell>
          <cell r="N33">
            <v>0</v>
          </cell>
          <cell r="AF33">
            <v>0</v>
          </cell>
          <cell r="AG33">
            <v>0</v>
          </cell>
          <cell r="AH33">
            <v>0</v>
          </cell>
          <cell r="AI33">
            <v>0</v>
          </cell>
          <cell r="AJ33">
            <v>0</v>
          </cell>
          <cell r="AK33">
            <v>0</v>
          </cell>
          <cell r="AL33">
            <v>0</v>
          </cell>
          <cell r="AM33">
            <v>0</v>
          </cell>
          <cell r="AN33">
            <v>0</v>
          </cell>
          <cell r="AO33">
            <v>0</v>
          </cell>
        </row>
        <row r="34">
          <cell r="B34" t="str">
            <v>Chart Output</v>
          </cell>
          <cell r="C34">
            <v>0</v>
          </cell>
          <cell r="D34" t="str">
            <v>Future Value</v>
          </cell>
          <cell r="E34">
            <v>35.200000000000003</v>
          </cell>
          <cell r="F34">
            <v>36.966403572985485</v>
          </cell>
          <cell r="G34">
            <v>37.783672383744225</v>
          </cell>
          <cell r="H34">
            <v>38.681645619631539</v>
          </cell>
          <cell r="I34">
            <v>40.318268055571977</v>
          </cell>
          <cell r="J34">
            <v>40.409088581398812</v>
          </cell>
          <cell r="K34">
            <v>38.992786146519428</v>
          </cell>
          <cell r="L34" t="str">
            <v>$40.41 (4.10x)</v>
          </cell>
          <cell r="M34">
            <v>0</v>
          </cell>
          <cell r="N34">
            <v>0</v>
          </cell>
          <cell r="AF34">
            <v>0</v>
          </cell>
          <cell r="AG34">
            <v>0</v>
          </cell>
          <cell r="AH34">
            <v>0</v>
          </cell>
          <cell r="AI34">
            <v>0</v>
          </cell>
          <cell r="AJ34">
            <v>0</v>
          </cell>
          <cell r="AK34">
            <v>0</v>
          </cell>
          <cell r="AL34">
            <v>0</v>
          </cell>
          <cell r="AM34">
            <v>0</v>
          </cell>
          <cell r="AN34">
            <v>0</v>
          </cell>
          <cell r="AO34">
            <v>0</v>
          </cell>
        </row>
        <row r="35">
          <cell r="B35" t="str">
            <v>Table Output</v>
          </cell>
          <cell r="C35">
            <v>0</v>
          </cell>
          <cell r="D35" t="str">
            <v>Present Value</v>
          </cell>
          <cell r="E35">
            <v>35.200000000000003</v>
          </cell>
          <cell r="F35">
            <v>36.1034522135974</v>
          </cell>
          <cell r="G35">
            <v>33.700130166624383</v>
          </cell>
          <cell r="H35">
            <v>31.499977982119599</v>
          </cell>
          <cell r="I35">
            <v>29.984240810210565</v>
          </cell>
          <cell r="J35">
            <v>27.44455069408043</v>
          </cell>
          <cell r="K35">
            <v>24.185062761391805</v>
          </cell>
          <cell r="L35" t="str">
            <v>$27.44 (4.10x)</v>
          </cell>
          <cell r="M35">
            <v>0</v>
          </cell>
          <cell r="N35">
            <v>0</v>
          </cell>
          <cell r="AF35">
            <v>0</v>
          </cell>
          <cell r="AG35">
            <v>0</v>
          </cell>
          <cell r="AH35">
            <v>0</v>
          </cell>
          <cell r="AI35">
            <v>0</v>
          </cell>
          <cell r="AJ35">
            <v>0</v>
          </cell>
          <cell r="AK35">
            <v>0</v>
          </cell>
          <cell r="AL35">
            <v>0</v>
          </cell>
          <cell r="AM35">
            <v>0</v>
          </cell>
          <cell r="AN35">
            <v>0</v>
          </cell>
          <cell r="AO35">
            <v>0</v>
          </cell>
        </row>
        <row r="36">
          <cell r="E36">
            <v>0</v>
          </cell>
          <cell r="F36">
            <v>0</v>
          </cell>
          <cell r="G36">
            <v>0</v>
          </cell>
          <cell r="H36">
            <v>0</v>
          </cell>
          <cell r="I36">
            <v>0</v>
          </cell>
          <cell r="J36">
            <v>0</v>
          </cell>
          <cell r="K36">
            <v>0</v>
          </cell>
          <cell r="N36">
            <v>0</v>
          </cell>
          <cell r="AF36">
            <v>0</v>
          </cell>
          <cell r="AG36">
            <v>0</v>
          </cell>
          <cell r="AH36">
            <v>0</v>
          </cell>
          <cell r="AI36">
            <v>0</v>
          </cell>
          <cell r="AJ36">
            <v>0</v>
          </cell>
          <cell r="AK36">
            <v>0</v>
          </cell>
          <cell r="AL36">
            <v>0</v>
          </cell>
          <cell r="AM36">
            <v>0</v>
          </cell>
          <cell r="AN36">
            <v>0</v>
          </cell>
          <cell r="AO36">
            <v>0</v>
          </cell>
        </row>
        <row r="37">
          <cell r="B37" t="str">
            <v>NTM EBITDA</v>
          </cell>
          <cell r="C37" t="str">
            <v>@ 2 Year Braves Average</v>
          </cell>
          <cell r="D37" t="str">
            <v>Applied Multiple</v>
          </cell>
          <cell r="E37">
            <v>36.03685077047372</v>
          </cell>
          <cell r="F37">
            <v>36.03685077047372</v>
          </cell>
          <cell r="G37">
            <v>36.03685077047372</v>
          </cell>
          <cell r="H37">
            <v>30</v>
          </cell>
          <cell r="I37">
            <v>26.5</v>
          </cell>
          <cell r="J37">
            <v>23.5</v>
          </cell>
          <cell r="K37">
            <v>22.586722948354407</v>
          </cell>
          <cell r="N37">
            <v>0</v>
          </cell>
          <cell r="AF37">
            <v>0</v>
          </cell>
          <cell r="AG37">
            <v>0</v>
          </cell>
          <cell r="AH37">
            <v>0</v>
          </cell>
          <cell r="AI37">
            <v>0</v>
          </cell>
          <cell r="AJ37">
            <v>0</v>
          </cell>
          <cell r="AK37">
            <v>0</v>
          </cell>
          <cell r="AL37">
            <v>0</v>
          </cell>
          <cell r="AM37">
            <v>0</v>
          </cell>
          <cell r="AN37">
            <v>0</v>
          </cell>
          <cell r="AO37">
            <v>0</v>
          </cell>
        </row>
        <row r="38">
          <cell r="B38" t="str">
            <v>Target</v>
          </cell>
          <cell r="C38">
            <v>59</v>
          </cell>
          <cell r="D38" t="str">
            <v>Future Value</v>
          </cell>
          <cell r="E38">
            <v>35.200000000000003</v>
          </cell>
          <cell r="F38">
            <v>36.114251591613112</v>
          </cell>
          <cell r="G38">
            <v>37.973100094591153</v>
          </cell>
          <cell r="H38">
            <v>50.588837519416181</v>
          </cell>
          <cell r="I38">
            <v>60.005556937243647</v>
          </cell>
          <cell r="J38">
            <v>69.976104220447482</v>
          </cell>
          <cell r="K38">
            <v>77.906071396236044</v>
          </cell>
          <cell r="L38" t="str">
            <v>$69.98 (23.5x)</v>
          </cell>
          <cell r="M38" t="str">
            <v>0.0x</v>
          </cell>
          <cell r="N38">
            <v>0</v>
          </cell>
          <cell r="AF38">
            <v>0</v>
          </cell>
          <cell r="AG38">
            <v>0</v>
          </cell>
          <cell r="AH38">
            <v>0</v>
          </cell>
          <cell r="AI38">
            <v>0</v>
          </cell>
          <cell r="AJ38">
            <v>0</v>
          </cell>
          <cell r="AK38">
            <v>0</v>
          </cell>
          <cell r="AL38">
            <v>0</v>
          </cell>
          <cell r="AM38">
            <v>0</v>
          </cell>
          <cell r="AN38">
            <v>0</v>
          </cell>
          <cell r="AO38">
            <v>0</v>
          </cell>
        </row>
        <row r="39">
          <cell r="B39" t="str">
            <v>Active</v>
          </cell>
          <cell r="C39">
            <v>0</v>
          </cell>
          <cell r="D39" t="str">
            <v>Present Value</v>
          </cell>
          <cell r="E39">
            <v>35.200000000000003</v>
          </cell>
          <cell r="F39">
            <v>35.271193044066429</v>
          </cell>
          <cell r="G39">
            <v>33.869085117532059</v>
          </cell>
          <cell r="H39">
            <v>41.196470379581925</v>
          </cell>
          <cell r="I39">
            <v>44.625455306690995</v>
          </cell>
          <cell r="J39">
            <v>47.525514855001141</v>
          </cell>
          <cell r="K39">
            <v>48.320815525505182</v>
          </cell>
          <cell r="L39" t="str">
            <v>$47.53 (23.5x)</v>
          </cell>
          <cell r="M39" t="str">
            <v>0.0x</v>
          </cell>
          <cell r="N39">
            <v>0</v>
          </cell>
          <cell r="AF39">
            <v>0</v>
          </cell>
          <cell r="AG39">
            <v>0</v>
          </cell>
          <cell r="AH39">
            <v>0</v>
          </cell>
          <cell r="AI39">
            <v>0</v>
          </cell>
          <cell r="AJ39">
            <v>0</v>
          </cell>
          <cell r="AK39">
            <v>0</v>
          </cell>
          <cell r="AL39">
            <v>0</v>
          </cell>
          <cell r="AM39">
            <v>0</v>
          </cell>
          <cell r="AN39">
            <v>0</v>
          </cell>
          <cell r="AO39">
            <v>0</v>
          </cell>
        </row>
        <row r="40">
          <cell r="B40" t="str">
            <v>Chart Output</v>
          </cell>
          <cell r="C40">
            <v>0</v>
          </cell>
          <cell r="D40" t="str">
            <v>Future Value</v>
          </cell>
          <cell r="E40">
            <v>35.200000000000003</v>
          </cell>
          <cell r="F40">
            <v>36.114251591613112</v>
          </cell>
          <cell r="G40">
            <v>37.973100094591153</v>
          </cell>
          <cell r="H40">
            <v>50.588837519416181</v>
          </cell>
          <cell r="I40">
            <v>60.005556937243647</v>
          </cell>
          <cell r="J40">
            <v>69.976104220447482</v>
          </cell>
          <cell r="K40">
            <v>77.906071396236044</v>
          </cell>
          <cell r="L40" t="str">
            <v>$69.98 (23.5x)</v>
          </cell>
          <cell r="M40">
            <v>0</v>
          </cell>
          <cell r="N40">
            <v>0</v>
          </cell>
          <cell r="AF40">
            <v>0</v>
          </cell>
          <cell r="AG40">
            <v>0</v>
          </cell>
          <cell r="AH40">
            <v>0</v>
          </cell>
          <cell r="AI40">
            <v>0</v>
          </cell>
          <cell r="AJ40">
            <v>0</v>
          </cell>
          <cell r="AK40">
            <v>0</v>
          </cell>
          <cell r="AL40">
            <v>0</v>
          </cell>
          <cell r="AM40">
            <v>0</v>
          </cell>
          <cell r="AN40">
            <v>0</v>
          </cell>
          <cell r="AO40">
            <v>0</v>
          </cell>
        </row>
        <row r="41">
          <cell r="B41" t="str">
            <v>Table Output</v>
          </cell>
          <cell r="C41">
            <v>0</v>
          </cell>
          <cell r="D41" t="str">
            <v>Present Value</v>
          </cell>
          <cell r="E41">
            <v>35.200000000000003</v>
          </cell>
          <cell r="F41">
            <v>35.271193044066429</v>
          </cell>
          <cell r="G41">
            <v>33.869085117532059</v>
          </cell>
          <cell r="H41">
            <v>41.196470379581925</v>
          </cell>
          <cell r="I41">
            <v>44.625455306690995</v>
          </cell>
          <cell r="J41">
            <v>47.525514855001141</v>
          </cell>
          <cell r="K41">
            <v>48.320815525505182</v>
          </cell>
          <cell r="L41" t="str">
            <v>$47.53 (23.5x)</v>
          </cell>
          <cell r="M41">
            <v>0</v>
          </cell>
          <cell r="N41">
            <v>0</v>
          </cell>
          <cell r="AF41">
            <v>0</v>
          </cell>
          <cell r="AG41">
            <v>0</v>
          </cell>
          <cell r="AH41">
            <v>0</v>
          </cell>
          <cell r="AI41">
            <v>0</v>
          </cell>
          <cell r="AJ41">
            <v>0</v>
          </cell>
          <cell r="AK41">
            <v>0</v>
          </cell>
          <cell r="AL41">
            <v>0</v>
          </cell>
          <cell r="AM41">
            <v>0</v>
          </cell>
          <cell r="AN41">
            <v>0</v>
          </cell>
          <cell r="AO41">
            <v>0</v>
          </cell>
        </row>
        <row r="42">
          <cell r="E42">
            <v>0</v>
          </cell>
          <cell r="F42">
            <v>0</v>
          </cell>
          <cell r="G42">
            <v>0</v>
          </cell>
          <cell r="H42">
            <v>0</v>
          </cell>
          <cell r="I42">
            <v>0</v>
          </cell>
          <cell r="J42">
            <v>0</v>
          </cell>
          <cell r="K42">
            <v>0</v>
          </cell>
          <cell r="N42">
            <v>0</v>
          </cell>
          <cell r="AF42">
            <v>0</v>
          </cell>
          <cell r="AG42">
            <v>0</v>
          </cell>
          <cell r="AH42">
            <v>0</v>
          </cell>
          <cell r="AI42">
            <v>0</v>
          </cell>
          <cell r="AJ42">
            <v>0</v>
          </cell>
          <cell r="AK42">
            <v>0</v>
          </cell>
          <cell r="AL42">
            <v>0</v>
          </cell>
          <cell r="AM42">
            <v>0</v>
          </cell>
          <cell r="AN42">
            <v>0</v>
          </cell>
          <cell r="AO42">
            <v>0</v>
          </cell>
        </row>
        <row r="43">
          <cell r="B43" t="str">
            <v>NTM EBITDA</v>
          </cell>
          <cell r="C43" t="str">
            <v>@ 2 Year Peers Average</v>
          </cell>
          <cell r="D43" t="str">
            <v>Applied Multiple</v>
          </cell>
          <cell r="E43">
            <v>36.03685077047372</v>
          </cell>
          <cell r="F43">
            <v>36.03685077047372</v>
          </cell>
          <cell r="G43">
            <v>36.03685077047372</v>
          </cell>
          <cell r="H43">
            <v>27</v>
          </cell>
          <cell r="I43">
            <v>22.5</v>
          </cell>
          <cell r="J43">
            <v>19</v>
          </cell>
          <cell r="K43">
            <v>17.208439800752593</v>
          </cell>
          <cell r="N43">
            <v>0</v>
          </cell>
          <cell r="AF43">
            <v>0</v>
          </cell>
          <cell r="AG43">
            <v>0</v>
          </cell>
          <cell r="AH43">
            <v>0</v>
          </cell>
          <cell r="AI43">
            <v>0</v>
          </cell>
          <cell r="AJ43">
            <v>0</v>
          </cell>
          <cell r="AK43">
            <v>0</v>
          </cell>
          <cell r="AL43">
            <v>0</v>
          </cell>
          <cell r="AM43">
            <v>0</v>
          </cell>
          <cell r="AN43">
            <v>0</v>
          </cell>
          <cell r="AO43">
            <v>0</v>
          </cell>
        </row>
        <row r="44">
          <cell r="B44" t="str">
            <v>Target</v>
          </cell>
          <cell r="C44">
            <v>60</v>
          </cell>
          <cell r="D44" t="str">
            <v>Future Value</v>
          </cell>
          <cell r="E44">
            <v>35.200000000000003</v>
          </cell>
          <cell r="F44">
            <v>36.114251591613112</v>
          </cell>
          <cell r="G44">
            <v>37.973100094591153</v>
          </cell>
          <cell r="H44">
            <v>45.131412742629557</v>
          </cell>
          <cell r="I44">
            <v>50.43888839645377</v>
          </cell>
          <cell r="J44">
            <v>56.113640476021331</v>
          </cell>
          <cell r="K44">
            <v>59.134614519952308</v>
          </cell>
          <cell r="L44" t="str">
            <v>$56.11 (19.0x)</v>
          </cell>
          <cell r="M44" t="str">
            <v>0.0x</v>
          </cell>
          <cell r="N44">
            <v>0</v>
          </cell>
          <cell r="AF44">
            <v>0</v>
          </cell>
          <cell r="AG44">
            <v>0</v>
          </cell>
          <cell r="AH44">
            <v>0</v>
          </cell>
          <cell r="AI44">
            <v>0</v>
          </cell>
          <cell r="AJ44">
            <v>0</v>
          </cell>
          <cell r="AK44">
            <v>0</v>
          </cell>
          <cell r="AL44">
            <v>0</v>
          </cell>
          <cell r="AM44">
            <v>0</v>
          </cell>
          <cell r="AN44">
            <v>0</v>
          </cell>
          <cell r="AO44">
            <v>0</v>
          </cell>
        </row>
        <row r="45">
          <cell r="B45" t="str">
            <v>Active</v>
          </cell>
          <cell r="C45">
            <v>0</v>
          </cell>
          <cell r="D45" t="str">
            <v>Present Value</v>
          </cell>
          <cell r="E45">
            <v>35.200000000000003</v>
          </cell>
          <cell r="F45">
            <v>35.271193044066429</v>
          </cell>
          <cell r="G45">
            <v>33.869085117532059</v>
          </cell>
          <cell r="H45">
            <v>36.752275786666097</v>
          </cell>
          <cell r="I45">
            <v>37.51083190860416</v>
          </cell>
          <cell r="J45">
            <v>38.11057622770717</v>
          </cell>
          <cell r="K45">
            <v>36.677921863847573</v>
          </cell>
          <cell r="L45" t="str">
            <v>$38.11 (19.0x)</v>
          </cell>
          <cell r="M45" t="str">
            <v>0.0x</v>
          </cell>
          <cell r="N45">
            <v>0</v>
          </cell>
          <cell r="AF45">
            <v>0</v>
          </cell>
          <cell r="AG45">
            <v>0</v>
          </cell>
          <cell r="AH45">
            <v>0</v>
          </cell>
          <cell r="AI45">
            <v>0</v>
          </cell>
          <cell r="AJ45">
            <v>0</v>
          </cell>
          <cell r="AK45">
            <v>0</v>
          </cell>
          <cell r="AL45">
            <v>0</v>
          </cell>
          <cell r="AM45">
            <v>0</v>
          </cell>
          <cell r="AN45">
            <v>0</v>
          </cell>
          <cell r="AO45">
            <v>0</v>
          </cell>
        </row>
        <row r="46">
          <cell r="B46" t="str">
            <v>Chart Output</v>
          </cell>
          <cell r="C46">
            <v>0</v>
          </cell>
          <cell r="D46" t="str">
            <v>Future Value</v>
          </cell>
          <cell r="E46">
            <v>35.200000000000003</v>
          </cell>
          <cell r="F46">
            <v>36.114251591613112</v>
          </cell>
          <cell r="G46">
            <v>37.973100094591153</v>
          </cell>
          <cell r="H46">
            <v>45.131412742629557</v>
          </cell>
          <cell r="I46">
            <v>50.43888839645377</v>
          </cell>
          <cell r="J46">
            <v>56.113640476021331</v>
          </cell>
          <cell r="K46">
            <v>59.134614519952308</v>
          </cell>
          <cell r="L46" t="str">
            <v>$56.11 (19.0x)</v>
          </cell>
          <cell r="M46">
            <v>0</v>
          </cell>
          <cell r="N46">
            <v>0</v>
          </cell>
          <cell r="AF46">
            <v>0</v>
          </cell>
          <cell r="AG46">
            <v>0</v>
          </cell>
          <cell r="AH46">
            <v>0</v>
          </cell>
          <cell r="AI46">
            <v>0</v>
          </cell>
          <cell r="AJ46">
            <v>0</v>
          </cell>
          <cell r="AK46">
            <v>0</v>
          </cell>
          <cell r="AL46">
            <v>0</v>
          </cell>
          <cell r="AM46">
            <v>0</v>
          </cell>
          <cell r="AN46">
            <v>0</v>
          </cell>
          <cell r="AO46">
            <v>0</v>
          </cell>
        </row>
        <row r="47">
          <cell r="B47" t="str">
            <v>Table Output</v>
          </cell>
          <cell r="C47">
            <v>0</v>
          </cell>
          <cell r="D47" t="str">
            <v>Present Value</v>
          </cell>
          <cell r="E47">
            <v>35.200000000000003</v>
          </cell>
          <cell r="F47">
            <v>35.271193044066429</v>
          </cell>
          <cell r="G47">
            <v>33.869085117532059</v>
          </cell>
          <cell r="H47">
            <v>36.752275786666097</v>
          </cell>
          <cell r="I47">
            <v>37.51083190860416</v>
          </cell>
          <cell r="J47">
            <v>38.11057622770717</v>
          </cell>
          <cell r="K47">
            <v>36.677921863847573</v>
          </cell>
          <cell r="L47" t="str">
            <v>$38.11 (19.0x)</v>
          </cell>
          <cell r="M47">
            <v>0</v>
          </cell>
          <cell r="N47">
            <v>0</v>
          </cell>
          <cell r="AF47">
            <v>0</v>
          </cell>
          <cell r="AG47">
            <v>0</v>
          </cell>
          <cell r="AH47">
            <v>0</v>
          </cell>
          <cell r="AI47">
            <v>0</v>
          </cell>
          <cell r="AJ47">
            <v>0</v>
          </cell>
          <cell r="AK47">
            <v>0</v>
          </cell>
          <cell r="AL47">
            <v>0</v>
          </cell>
          <cell r="AM47">
            <v>0</v>
          </cell>
          <cell r="AN47">
            <v>0</v>
          </cell>
          <cell r="AO47">
            <v>0</v>
          </cell>
        </row>
        <row r="48">
          <cell r="N48">
            <v>0</v>
          </cell>
          <cell r="AF48">
            <v>0</v>
          </cell>
          <cell r="AG48">
            <v>0</v>
          </cell>
          <cell r="AH48">
            <v>0</v>
          </cell>
          <cell r="AI48">
            <v>0</v>
          </cell>
          <cell r="AJ48">
            <v>0</v>
          </cell>
          <cell r="AK48">
            <v>0</v>
          </cell>
          <cell r="AL48">
            <v>0</v>
          </cell>
          <cell r="AM48">
            <v>0</v>
          </cell>
          <cell r="AN48">
            <v>0</v>
          </cell>
          <cell r="AO48">
            <v>0</v>
          </cell>
        </row>
        <row r="49">
          <cell r="A49" t="str">
            <v>x</v>
          </cell>
          <cell r="N49">
            <v>0</v>
          </cell>
          <cell r="O49" t="str">
            <v>x</v>
          </cell>
          <cell r="AB49" t="str">
            <v>x</v>
          </cell>
          <cell r="AQ49" t="str">
            <v>x</v>
          </cell>
        </row>
        <row r="50">
          <cell r="N50">
            <v>0</v>
          </cell>
        </row>
        <row r="51">
          <cell r="N51">
            <v>0</v>
          </cell>
          <cell r="AC51" t="str">
            <v>Text Box 1</v>
          </cell>
          <cell r="AD51" t="str">
            <v>Text Box 2</v>
          </cell>
          <cell r="AE51">
            <v>0</v>
          </cell>
          <cell r="AF51">
            <v>0</v>
          </cell>
          <cell r="AG51" t="str">
            <v>Valuation Date</v>
          </cell>
          <cell r="AH51">
            <v>0</v>
          </cell>
          <cell r="AI51">
            <v>43376</v>
          </cell>
          <cell r="AJ51">
            <v>43465</v>
          </cell>
          <cell r="AK51">
            <v>43830</v>
          </cell>
          <cell r="AL51">
            <v>44196</v>
          </cell>
          <cell r="AM51">
            <v>44561</v>
          </cell>
          <cell r="AN51">
            <v>44926</v>
          </cell>
          <cell r="AO51">
            <v>45291</v>
          </cell>
        </row>
        <row r="52">
          <cell r="N52">
            <v>0</v>
          </cell>
          <cell r="AC52" t="str">
            <v>NTM Revenue</v>
          </cell>
          <cell r="AD52" t="str">
            <v>Flat</v>
          </cell>
          <cell r="AE52">
            <v>0</v>
          </cell>
          <cell r="AF52">
            <v>0</v>
          </cell>
          <cell r="AG52">
            <v>0</v>
          </cell>
          <cell r="AH52" t="str">
            <v>Applied Multiple</v>
          </cell>
          <cell r="AI52">
            <v>5.6296729460219987</v>
          </cell>
          <cell r="AJ52">
            <v>5.6296729460219987</v>
          </cell>
          <cell r="AK52">
            <v>5.6296729460219987</v>
          </cell>
          <cell r="AL52">
            <v>5.6296729460219987</v>
          </cell>
          <cell r="AM52">
            <v>5.6296729460219987</v>
          </cell>
          <cell r="AN52">
            <v>5.6296729460219987</v>
          </cell>
          <cell r="AO52">
            <v>5.6296729460219987</v>
          </cell>
        </row>
        <row r="53">
          <cell r="N53">
            <v>0</v>
          </cell>
          <cell r="AC53">
            <v>0</v>
          </cell>
          <cell r="AD53">
            <v>0</v>
          </cell>
          <cell r="AE53">
            <v>0</v>
          </cell>
          <cell r="AF53">
            <v>0</v>
          </cell>
          <cell r="AG53">
            <v>0</v>
          </cell>
          <cell r="AH53" t="str">
            <v>Present Value</v>
          </cell>
          <cell r="AI53">
            <v>35.200000000000003</v>
          </cell>
          <cell r="AJ53">
            <v>36.1034522135974</v>
          </cell>
          <cell r="AK53">
            <v>36.178387106457521</v>
          </cell>
          <cell r="AL53">
            <v>36.442493425957188</v>
          </cell>
          <cell r="AM53">
            <v>37.437669785143477</v>
          </cell>
          <cell r="AN53">
            <v>38.282704342773314</v>
          </cell>
          <cell r="AO53">
            <v>38.846512002037045</v>
          </cell>
        </row>
        <row r="54">
          <cell r="N54">
            <v>0</v>
          </cell>
          <cell r="AC54" t="str">
            <v>NTM Revenue</v>
          </cell>
          <cell r="AD54" t="str">
            <v>2 Year Braves Average</v>
          </cell>
          <cell r="AE54">
            <v>0</v>
          </cell>
          <cell r="AF54">
            <v>0</v>
          </cell>
          <cell r="AG54">
            <v>0</v>
          </cell>
          <cell r="AH54" t="str">
            <v>Applied Multiple</v>
          </cell>
          <cell r="AI54">
            <v>5.6296729460219987</v>
          </cell>
          <cell r="AJ54">
            <v>5.6296729460219987</v>
          </cell>
          <cell r="AK54">
            <v>5.2799401113255939</v>
          </cell>
          <cell r="AL54">
            <v>4.9302072766291882</v>
          </cell>
          <cell r="AM54">
            <v>4.5804744419327825</v>
          </cell>
          <cell r="AN54">
            <v>4.0999999999999996</v>
          </cell>
          <cell r="AO54">
            <v>3.5312759378435672</v>
          </cell>
        </row>
        <row r="55">
          <cell r="N55">
            <v>0</v>
          </cell>
          <cell r="AC55">
            <v>0</v>
          </cell>
          <cell r="AD55">
            <v>0</v>
          </cell>
          <cell r="AE55">
            <v>0</v>
          </cell>
          <cell r="AF55">
            <v>0</v>
          </cell>
          <cell r="AG55">
            <v>0</v>
          </cell>
          <cell r="AH55" t="str">
            <v>Present Value</v>
          </cell>
          <cell r="AI55">
            <v>35.200000000000003</v>
          </cell>
          <cell r="AJ55">
            <v>36.1034522135974</v>
          </cell>
          <cell r="AK55">
            <v>33.700130166624383</v>
          </cell>
          <cell r="AL55">
            <v>31.499977982119599</v>
          </cell>
          <cell r="AM55">
            <v>29.984240810210565</v>
          </cell>
          <cell r="AN55">
            <v>27.44455069408043</v>
          </cell>
          <cell r="AO55">
            <v>24.185062761391805</v>
          </cell>
        </row>
        <row r="56">
          <cell r="N56">
            <v>0</v>
          </cell>
          <cell r="AC56" t="str">
            <v>NTM EBITDA</v>
          </cell>
          <cell r="AD56" t="str">
            <v>@ 2 Year Braves Average</v>
          </cell>
          <cell r="AE56">
            <v>0</v>
          </cell>
          <cell r="AF56">
            <v>0</v>
          </cell>
          <cell r="AG56">
            <v>0</v>
          </cell>
          <cell r="AH56" t="str">
            <v>Applied Multiple</v>
          </cell>
          <cell r="AI56">
            <v>36.03685077047372</v>
          </cell>
          <cell r="AJ56">
            <v>36.03685077047372</v>
          </cell>
          <cell r="AK56">
            <v>36.03685077047372</v>
          </cell>
          <cell r="AL56">
            <v>30</v>
          </cell>
          <cell r="AM56">
            <v>26.5</v>
          </cell>
          <cell r="AN56">
            <v>23.5</v>
          </cell>
          <cell r="AO56">
            <v>22.586722948354407</v>
          </cell>
        </row>
        <row r="57">
          <cell r="N57">
            <v>0</v>
          </cell>
          <cell r="AC57">
            <v>0</v>
          </cell>
          <cell r="AD57">
            <v>0</v>
          </cell>
          <cell r="AE57">
            <v>0</v>
          </cell>
          <cell r="AF57">
            <v>0</v>
          </cell>
          <cell r="AG57">
            <v>0</v>
          </cell>
          <cell r="AH57" t="str">
            <v>Present Value</v>
          </cell>
          <cell r="AI57">
            <v>35.200000000000003</v>
          </cell>
          <cell r="AJ57">
            <v>35.271193044066429</v>
          </cell>
          <cell r="AK57">
            <v>33.869085117532059</v>
          </cell>
          <cell r="AL57">
            <v>41.196470379581925</v>
          </cell>
          <cell r="AM57">
            <v>44.625455306690995</v>
          </cell>
          <cell r="AN57">
            <v>47.525514855001141</v>
          </cell>
          <cell r="AO57">
            <v>48.320815525505182</v>
          </cell>
        </row>
        <row r="58">
          <cell r="N58">
            <v>0</v>
          </cell>
          <cell r="AC58" t="str">
            <v>NTM EBITDA</v>
          </cell>
          <cell r="AD58" t="str">
            <v>@ 2 Year Peers Average</v>
          </cell>
          <cell r="AF58">
            <v>0</v>
          </cell>
          <cell r="AG58">
            <v>0</v>
          </cell>
          <cell r="AH58" t="str">
            <v>Applied Multiple</v>
          </cell>
          <cell r="AI58">
            <v>36.03685077047372</v>
          </cell>
          <cell r="AJ58">
            <v>36.03685077047372</v>
          </cell>
          <cell r="AK58">
            <v>36.03685077047372</v>
          </cell>
          <cell r="AL58">
            <v>27</v>
          </cell>
          <cell r="AM58">
            <v>22.5</v>
          </cell>
          <cell r="AN58">
            <v>19</v>
          </cell>
          <cell r="AO58">
            <v>17.208439800752593</v>
          </cell>
        </row>
        <row r="59">
          <cell r="N59">
            <v>0</v>
          </cell>
          <cell r="AC59">
            <v>0</v>
          </cell>
          <cell r="AD59">
            <v>0</v>
          </cell>
          <cell r="AF59">
            <v>0</v>
          </cell>
          <cell r="AG59">
            <v>0</v>
          </cell>
          <cell r="AH59" t="str">
            <v>Present Value</v>
          </cell>
          <cell r="AI59">
            <v>35.200000000000003</v>
          </cell>
          <cell r="AJ59">
            <v>35.271193044066429</v>
          </cell>
          <cell r="AK59">
            <v>33.869085117532059</v>
          </cell>
          <cell r="AL59">
            <v>36.752275786666097</v>
          </cell>
          <cell r="AM59">
            <v>37.51083190860416</v>
          </cell>
          <cell r="AN59">
            <v>38.11057622770717</v>
          </cell>
          <cell r="AO59">
            <v>36.677921863847573</v>
          </cell>
        </row>
        <row r="60">
          <cell r="N60">
            <v>0</v>
          </cell>
        </row>
        <row r="61">
          <cell r="N61">
            <v>0</v>
          </cell>
        </row>
        <row r="62">
          <cell r="N62">
            <v>0</v>
          </cell>
        </row>
        <row r="63">
          <cell r="N63">
            <v>0</v>
          </cell>
        </row>
        <row r="64">
          <cell r="N64">
            <v>0</v>
          </cell>
          <cell r="O64" t="str">
            <v>x</v>
          </cell>
          <cell r="AB64" t="str">
            <v>x</v>
          </cell>
          <cell r="AQ64" t="str">
            <v>x</v>
          </cell>
        </row>
        <row r="65">
          <cell r="A65">
            <v>0</v>
          </cell>
          <cell r="N65">
            <v>0</v>
          </cell>
          <cell r="O65">
            <v>0</v>
          </cell>
          <cell r="P65" t="str">
            <v>Chart Data</v>
          </cell>
          <cell r="Q65">
            <v>0</v>
          </cell>
          <cell r="R65">
            <v>0</v>
          </cell>
          <cell r="S65">
            <v>0</v>
          </cell>
          <cell r="T65">
            <v>0</v>
          </cell>
          <cell r="U65">
            <v>0</v>
          </cell>
          <cell r="V65">
            <v>0</v>
          </cell>
          <cell r="W65">
            <v>0</v>
          </cell>
          <cell r="X65">
            <v>0</v>
          </cell>
          <cell r="Y65">
            <v>0</v>
          </cell>
          <cell r="Z65">
            <v>0</v>
          </cell>
          <cell r="AO65">
            <v>0</v>
          </cell>
        </row>
        <row r="66">
          <cell r="N66">
            <v>0</v>
          </cell>
          <cell r="U66" t="str">
            <v>1_Lower</v>
          </cell>
          <cell r="V66" t="str">
            <v>1_Fill</v>
          </cell>
          <cell r="W66" t="str">
            <v>1_Upper</v>
          </cell>
          <cell r="X66" t="str">
            <v>2_Lower</v>
          </cell>
          <cell r="Y66" t="str">
            <v>2_Fill</v>
          </cell>
          <cell r="Z66" t="str">
            <v>2_Upper</v>
          </cell>
        </row>
        <row r="67">
          <cell r="N67">
            <v>0</v>
          </cell>
          <cell r="U67">
            <v>0</v>
          </cell>
          <cell r="V67">
            <v>0</v>
          </cell>
          <cell r="W67">
            <v>0</v>
          </cell>
          <cell r="X67">
            <v>0</v>
          </cell>
          <cell r="Y67">
            <v>0</v>
          </cell>
          <cell r="Z67">
            <v>0</v>
          </cell>
        </row>
        <row r="68">
          <cell r="N68">
            <v>0</v>
          </cell>
          <cell r="U68" t="str">
            <v>Future Value</v>
          </cell>
          <cell r="V68">
            <v>0</v>
          </cell>
          <cell r="W68">
            <v>0</v>
          </cell>
          <cell r="X68">
            <v>0</v>
          </cell>
          <cell r="Y68">
            <v>0</v>
          </cell>
          <cell r="Z68">
            <v>0</v>
          </cell>
        </row>
        <row r="69">
          <cell r="N69">
            <v>0</v>
          </cell>
          <cell r="U69" t="str">
            <v>NTM Revenue</v>
          </cell>
          <cell r="V69">
            <v>0</v>
          </cell>
          <cell r="W69">
            <v>0</v>
          </cell>
          <cell r="X69" t="str">
            <v>NTM EBITDA</v>
          </cell>
          <cell r="Y69">
            <v>0</v>
          </cell>
          <cell r="Z69">
            <v>0</v>
          </cell>
        </row>
        <row r="70">
          <cell r="N70">
            <v>0</v>
          </cell>
          <cell r="Q70" t="str">
            <v>Scenario</v>
          </cell>
          <cell r="R70" t="str">
            <v>#</v>
          </cell>
          <cell r="S70" t="str">
            <v>Dates</v>
          </cell>
          <cell r="T70" t="str">
            <v>Price</v>
          </cell>
          <cell r="U70" t="str">
            <v>Flat</v>
          </cell>
          <cell r="V70" t="str">
            <v>Fill</v>
          </cell>
          <cell r="W70" t="str">
            <v>2 Year Braves Average</v>
          </cell>
          <cell r="X70" t="str">
            <v>@ 2 Year Braves Average</v>
          </cell>
          <cell r="Y70" t="str">
            <v>Fill</v>
          </cell>
          <cell r="Z70" t="str">
            <v>@ 2 Year Peers Average</v>
          </cell>
        </row>
        <row r="71">
          <cell r="N71">
            <v>0</v>
          </cell>
          <cell r="Q71" t="str">
            <v>Label</v>
          </cell>
          <cell r="R71" t="str">
            <v>Label</v>
          </cell>
          <cell r="U71" t="str">
            <v>$56.37 (5.63x)</v>
          </cell>
          <cell r="W71" t="str">
            <v>$40.41 (4.10x)</v>
          </cell>
          <cell r="X71" t="str">
            <v>$69.98 (23.5x)</v>
          </cell>
          <cell r="Z71" t="str">
            <v>$56.11 (19.0x)</v>
          </cell>
        </row>
        <row r="72">
          <cell r="N72">
            <v>0</v>
          </cell>
          <cell r="Q72" t="str">
            <v>Projections</v>
          </cell>
          <cell r="R72">
            <v>1</v>
          </cell>
          <cell r="S72">
            <v>43376</v>
          </cell>
          <cell r="T72" t="str">
            <v>#Calc</v>
          </cell>
          <cell r="U72" t="e">
            <v>#N/A</v>
          </cell>
          <cell r="V72" t="e">
            <v>#N/A</v>
          </cell>
          <cell r="W72" t="e">
            <v>#N/A</v>
          </cell>
          <cell r="X72" t="e">
            <v>#N/A</v>
          </cell>
          <cell r="Y72" t="e">
            <v>#N/A</v>
          </cell>
          <cell r="Z72" t="e">
            <v>#N/A</v>
          </cell>
        </row>
        <row r="73">
          <cell r="N73">
            <v>0</v>
          </cell>
          <cell r="Q73" t="str">
            <v>Projections</v>
          </cell>
          <cell r="R73">
            <v>2</v>
          </cell>
          <cell r="S73">
            <v>43465</v>
          </cell>
          <cell r="T73">
            <v>0</v>
          </cell>
          <cell r="U73">
            <v>36.966403572985485</v>
          </cell>
          <cell r="V73">
            <v>0</v>
          </cell>
          <cell r="W73">
            <v>36.966403572985485</v>
          </cell>
          <cell r="X73">
            <v>36.114251591613112</v>
          </cell>
          <cell r="Y73">
            <v>0</v>
          </cell>
          <cell r="Z73">
            <v>36.114251591613112</v>
          </cell>
        </row>
        <row r="74">
          <cell r="N74">
            <v>0</v>
          </cell>
          <cell r="Q74" t="str">
            <v>Projections</v>
          </cell>
          <cell r="R74">
            <v>3</v>
          </cell>
          <cell r="S74">
            <v>43830</v>
          </cell>
          <cell r="T74">
            <v>0</v>
          </cell>
          <cell r="U74">
            <v>40.562226882923333</v>
          </cell>
          <cell r="V74">
            <v>-2.7785544991791085</v>
          </cell>
          <cell r="W74">
            <v>37.783672383744225</v>
          </cell>
          <cell r="X74">
            <v>37.973100094591153</v>
          </cell>
          <cell r="Y74">
            <v>0</v>
          </cell>
          <cell r="Z74">
            <v>37.973100094591153</v>
          </cell>
        </row>
        <row r="75">
          <cell r="N75">
            <v>0</v>
          </cell>
          <cell r="Q75" t="str">
            <v>Projections</v>
          </cell>
          <cell r="R75">
            <v>4</v>
          </cell>
          <cell r="S75">
            <v>44196</v>
          </cell>
          <cell r="T75">
            <v>0</v>
          </cell>
          <cell r="U75">
            <v>44.751003222884599</v>
          </cell>
          <cell r="V75">
            <v>-6.0693576032530601</v>
          </cell>
          <cell r="W75">
            <v>38.681645619631539</v>
          </cell>
          <cell r="X75">
            <v>50.588837519416181</v>
          </cell>
          <cell r="Y75">
            <v>-5.457424776786624</v>
          </cell>
          <cell r="Z75">
            <v>45.131412742629557</v>
          </cell>
        </row>
        <row r="76">
          <cell r="N76">
            <v>0</v>
          </cell>
          <cell r="Q76" t="str">
            <v>Projections</v>
          </cell>
          <cell r="R76">
            <v>5</v>
          </cell>
          <cell r="S76">
            <v>44561</v>
          </cell>
          <cell r="T76">
            <v>0</v>
          </cell>
          <cell r="U76">
            <v>50.340511048036859</v>
          </cell>
          <cell r="V76">
            <v>-10.022242992464882</v>
          </cell>
          <cell r="W76">
            <v>40.318268055571977</v>
          </cell>
          <cell r="X76">
            <v>60.005556937243647</v>
          </cell>
          <cell r="Y76">
            <v>-9.5666685407898768</v>
          </cell>
          <cell r="Z76">
            <v>50.43888839645377</v>
          </cell>
        </row>
        <row r="77">
          <cell r="N77">
            <v>0</v>
          </cell>
          <cell r="Q77" t="str">
            <v>Projections</v>
          </cell>
          <cell r="R77">
            <v>6</v>
          </cell>
          <cell r="S77">
            <v>44926</v>
          </cell>
          <cell r="T77">
            <v>0</v>
          </cell>
          <cell r="U77">
            <v>56.367080232663341</v>
          </cell>
          <cell r="V77">
            <v>-15.957991651264528</v>
          </cell>
          <cell r="W77">
            <v>40.409088581398812</v>
          </cell>
          <cell r="X77">
            <v>69.976104220447482</v>
          </cell>
          <cell r="Y77">
            <v>-13.862463744426151</v>
          </cell>
          <cell r="Z77">
            <v>56.113640476021331</v>
          </cell>
        </row>
        <row r="78">
          <cell r="N78">
            <v>0</v>
          </cell>
          <cell r="Q78" t="str">
            <v>Projections</v>
          </cell>
          <cell r="R78">
            <v>7</v>
          </cell>
          <cell r="S78">
            <v>45291</v>
          </cell>
          <cell r="T78">
            <v>0</v>
          </cell>
          <cell r="U78">
            <v>62.630961514464175</v>
          </cell>
          <cell r="V78">
            <v>-23.638175367944747</v>
          </cell>
          <cell r="W78">
            <v>38.992786146519428</v>
          </cell>
          <cell r="X78">
            <v>77.906071396236044</v>
          </cell>
          <cell r="Y78">
            <v>-18.771456876283736</v>
          </cell>
          <cell r="Z78">
            <v>59.134614519952308</v>
          </cell>
        </row>
        <row r="79">
          <cell r="N79">
            <v>0</v>
          </cell>
          <cell r="Q79" t="str">
            <v>FactSet</v>
          </cell>
          <cell r="R79">
            <v>1</v>
          </cell>
          <cell r="S79" t="str">
            <v>#Calc</v>
          </cell>
          <cell r="T79" t="str">
            <v>#Calc</v>
          </cell>
          <cell r="U79" t="str">
            <v>#Calc</v>
          </cell>
          <cell r="V79" t="e">
            <v>#VALUE!</v>
          </cell>
          <cell r="W79" t="str">
            <v>#Calc</v>
          </cell>
          <cell r="X79" t="str">
            <v>#Calc</v>
          </cell>
          <cell r="Y79" t="e">
            <v>#VALUE!</v>
          </cell>
          <cell r="Z79" t="str">
            <v>#Calc</v>
          </cell>
        </row>
        <row r="80">
          <cell r="N80">
            <v>0</v>
          </cell>
          <cell r="Q80" t="str">
            <v>FactSet</v>
          </cell>
          <cell r="R80">
            <v>2</v>
          </cell>
          <cell r="S80" t="str">
            <v>#Calc</v>
          </cell>
          <cell r="T80" t="str">
            <v>#Calc</v>
          </cell>
          <cell r="U80">
            <v>0</v>
          </cell>
          <cell r="V80">
            <v>0</v>
          </cell>
          <cell r="W80">
            <v>0</v>
          </cell>
          <cell r="X80">
            <v>0</v>
          </cell>
          <cell r="Y80">
            <v>0</v>
          </cell>
          <cell r="Z80">
            <v>0</v>
          </cell>
        </row>
        <row r="81">
          <cell r="N81">
            <v>0</v>
          </cell>
          <cell r="Q81" t="str">
            <v>FactSet</v>
          </cell>
          <cell r="R81">
            <v>3</v>
          </cell>
          <cell r="S81" t="str">
            <v>#Calc</v>
          </cell>
          <cell r="T81" t="str">
            <v>#Calc</v>
          </cell>
          <cell r="U81">
            <v>0</v>
          </cell>
          <cell r="V81">
            <v>0</v>
          </cell>
          <cell r="W81">
            <v>0</v>
          </cell>
          <cell r="X81">
            <v>0</v>
          </cell>
          <cell r="Y81">
            <v>0</v>
          </cell>
          <cell r="Z81">
            <v>0</v>
          </cell>
        </row>
        <row r="82">
          <cell r="N82">
            <v>0</v>
          </cell>
          <cell r="Q82" t="str">
            <v>FactSet</v>
          </cell>
          <cell r="R82">
            <v>4</v>
          </cell>
          <cell r="S82" t="str">
            <v>#Calc</v>
          </cell>
          <cell r="T82" t="str">
            <v>#Calc</v>
          </cell>
          <cell r="U82">
            <v>0</v>
          </cell>
          <cell r="V82">
            <v>0</v>
          </cell>
          <cell r="W82">
            <v>0</v>
          </cell>
          <cell r="X82">
            <v>0</v>
          </cell>
          <cell r="Y82">
            <v>0</v>
          </cell>
          <cell r="Z82">
            <v>0</v>
          </cell>
        </row>
        <row r="83">
          <cell r="N83">
            <v>0</v>
          </cell>
          <cell r="Q83" t="str">
            <v>FactSet</v>
          </cell>
          <cell r="R83">
            <v>5</v>
          </cell>
          <cell r="S83" t="str">
            <v>#Calc</v>
          </cell>
          <cell r="T83" t="str">
            <v>#Calc</v>
          </cell>
          <cell r="U83">
            <v>0</v>
          </cell>
          <cell r="V83">
            <v>0</v>
          </cell>
          <cell r="W83">
            <v>0</v>
          </cell>
          <cell r="X83">
            <v>0</v>
          </cell>
          <cell r="Y83">
            <v>0</v>
          </cell>
          <cell r="Z83">
            <v>0</v>
          </cell>
        </row>
        <row r="84">
          <cell r="N84">
            <v>0</v>
          </cell>
          <cell r="Q84" t="str">
            <v>FactSet</v>
          </cell>
          <cell r="R84">
            <v>6</v>
          </cell>
          <cell r="S84" t="str">
            <v>#Calc</v>
          </cell>
          <cell r="T84" t="str">
            <v>#Calc</v>
          </cell>
          <cell r="U84">
            <v>0</v>
          </cell>
          <cell r="V84">
            <v>0</v>
          </cell>
          <cell r="W84">
            <v>0</v>
          </cell>
          <cell r="X84">
            <v>0</v>
          </cell>
          <cell r="Y84">
            <v>0</v>
          </cell>
          <cell r="Z84">
            <v>0</v>
          </cell>
        </row>
        <row r="85">
          <cell r="N85">
            <v>0</v>
          </cell>
          <cell r="Q85" t="str">
            <v>FactSet</v>
          </cell>
          <cell r="R85">
            <v>7</v>
          </cell>
          <cell r="S85" t="str">
            <v>#Calc</v>
          </cell>
          <cell r="T85" t="str">
            <v>#Calc</v>
          </cell>
          <cell r="U85">
            <v>0</v>
          </cell>
          <cell r="V85">
            <v>0</v>
          </cell>
          <cell r="W85">
            <v>0</v>
          </cell>
          <cell r="X85">
            <v>0</v>
          </cell>
          <cell r="Y85">
            <v>0</v>
          </cell>
          <cell r="Z85">
            <v>0</v>
          </cell>
        </row>
        <row r="86">
          <cell r="N86">
            <v>0</v>
          </cell>
          <cell r="Q86" t="str">
            <v>FactSet</v>
          </cell>
          <cell r="R86">
            <v>8</v>
          </cell>
          <cell r="S86" t="str">
            <v>#Calc</v>
          </cell>
          <cell r="T86" t="str">
            <v>#Calc</v>
          </cell>
          <cell r="U86">
            <v>0</v>
          </cell>
          <cell r="V86">
            <v>0</v>
          </cell>
          <cell r="W86">
            <v>0</v>
          </cell>
          <cell r="X86">
            <v>0</v>
          </cell>
          <cell r="Y86">
            <v>0</v>
          </cell>
          <cell r="Z86">
            <v>0</v>
          </cell>
        </row>
        <row r="87">
          <cell r="N87">
            <v>0</v>
          </cell>
          <cell r="Q87" t="str">
            <v>FactSet</v>
          </cell>
          <cell r="R87">
            <v>9</v>
          </cell>
          <cell r="S87" t="str">
            <v>#Calc</v>
          </cell>
          <cell r="T87" t="str">
            <v>#Calc</v>
          </cell>
          <cell r="U87">
            <v>0</v>
          </cell>
          <cell r="V87">
            <v>0</v>
          </cell>
          <cell r="W87">
            <v>0</v>
          </cell>
          <cell r="X87">
            <v>0</v>
          </cell>
          <cell r="Y87">
            <v>0</v>
          </cell>
          <cell r="Z87">
            <v>0</v>
          </cell>
        </row>
        <row r="88">
          <cell r="Q88" t="str">
            <v>FactSet</v>
          </cell>
          <cell r="R88">
            <v>10</v>
          </cell>
          <cell r="S88" t="str">
            <v>#Calc</v>
          </cell>
          <cell r="T88" t="str">
            <v>#Calc</v>
          </cell>
          <cell r="U88">
            <v>0</v>
          </cell>
          <cell r="V88">
            <v>0</v>
          </cell>
          <cell r="W88">
            <v>0</v>
          </cell>
          <cell r="X88">
            <v>0</v>
          </cell>
          <cell r="Y88">
            <v>0</v>
          </cell>
          <cell r="Z88">
            <v>0</v>
          </cell>
        </row>
        <row r="89">
          <cell r="Q89" t="str">
            <v>FactSet</v>
          </cell>
          <cell r="R89">
            <v>11</v>
          </cell>
          <cell r="S89" t="str">
            <v>#Calc</v>
          </cell>
          <cell r="T89" t="str">
            <v>#Calc</v>
          </cell>
          <cell r="U89">
            <v>0</v>
          </cell>
          <cell r="V89">
            <v>0</v>
          </cell>
          <cell r="W89">
            <v>0</v>
          </cell>
          <cell r="X89">
            <v>0</v>
          </cell>
          <cell r="Y89">
            <v>0</v>
          </cell>
          <cell r="Z89">
            <v>0</v>
          </cell>
        </row>
        <row r="90">
          <cell r="N90">
            <v>0</v>
          </cell>
          <cell r="Q90" t="str">
            <v>FactSet</v>
          </cell>
          <cell r="R90">
            <v>12</v>
          </cell>
          <cell r="S90" t="str">
            <v>#Calc</v>
          </cell>
          <cell r="T90" t="str">
            <v>#Calc</v>
          </cell>
          <cell r="U90">
            <v>0</v>
          </cell>
          <cell r="V90">
            <v>0</v>
          </cell>
          <cell r="W90">
            <v>0</v>
          </cell>
          <cell r="X90">
            <v>0</v>
          </cell>
          <cell r="Y90">
            <v>0</v>
          </cell>
          <cell r="Z90">
            <v>0</v>
          </cell>
        </row>
        <row r="91">
          <cell r="N91">
            <v>0</v>
          </cell>
          <cell r="Q91" t="str">
            <v>FactSet</v>
          </cell>
          <cell r="R91">
            <v>13</v>
          </cell>
          <cell r="S91" t="str">
            <v>#Calc</v>
          </cell>
          <cell r="T91" t="str">
            <v>#Calc</v>
          </cell>
          <cell r="U91">
            <v>0</v>
          </cell>
          <cell r="V91">
            <v>0</v>
          </cell>
          <cell r="W91">
            <v>0</v>
          </cell>
          <cell r="X91">
            <v>0</v>
          </cell>
          <cell r="Y91">
            <v>0</v>
          </cell>
          <cell r="Z91">
            <v>0</v>
          </cell>
        </row>
        <row r="92">
          <cell r="N92">
            <v>0</v>
          </cell>
          <cell r="Q92" t="str">
            <v>FactSet</v>
          </cell>
          <cell r="R92">
            <v>14</v>
          </cell>
          <cell r="S92" t="str">
            <v>#Calc</v>
          </cell>
          <cell r="T92" t="str">
            <v>#Calc</v>
          </cell>
          <cell r="U92">
            <v>0</v>
          </cell>
          <cell r="V92">
            <v>0</v>
          </cell>
          <cell r="W92">
            <v>0</v>
          </cell>
          <cell r="X92">
            <v>0</v>
          </cell>
          <cell r="Y92">
            <v>0</v>
          </cell>
          <cell r="Z92">
            <v>0</v>
          </cell>
        </row>
        <row r="93">
          <cell r="A93">
            <v>0</v>
          </cell>
          <cell r="O93">
            <v>0</v>
          </cell>
          <cell r="Q93" t="str">
            <v>FactSet</v>
          </cell>
          <cell r="R93">
            <v>15</v>
          </cell>
          <cell r="S93" t="str">
            <v>#Calc</v>
          </cell>
          <cell r="T93" t="str">
            <v>#Calc</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row>
        <row r="94">
          <cell r="A94">
            <v>0</v>
          </cell>
          <cell r="O94">
            <v>0</v>
          </cell>
          <cell r="Q94" t="str">
            <v>FactSet</v>
          </cell>
          <cell r="R94">
            <v>16</v>
          </cell>
          <cell r="S94" t="str">
            <v>#Calc</v>
          </cell>
          <cell r="T94" t="str">
            <v>#Calc</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row>
        <row r="95">
          <cell r="Q95" t="str">
            <v>FactSet</v>
          </cell>
          <cell r="R95">
            <v>17</v>
          </cell>
          <cell r="S95" t="str">
            <v>#Calc</v>
          </cell>
          <cell r="T95" t="str">
            <v>#Calc</v>
          </cell>
          <cell r="U95">
            <v>0</v>
          </cell>
          <cell r="V95">
            <v>0</v>
          </cell>
          <cell r="W95">
            <v>0</v>
          </cell>
          <cell r="X95">
            <v>0</v>
          </cell>
          <cell r="Y95">
            <v>0</v>
          </cell>
          <cell r="Z95">
            <v>0</v>
          </cell>
        </row>
        <row r="96">
          <cell r="Q96" t="str">
            <v>FactSet</v>
          </cell>
          <cell r="R96">
            <v>18</v>
          </cell>
          <cell r="S96" t="str">
            <v>#Calc</v>
          </cell>
          <cell r="T96" t="str">
            <v>#Calc</v>
          </cell>
          <cell r="U96">
            <v>0</v>
          </cell>
          <cell r="V96">
            <v>0</v>
          </cell>
          <cell r="W96">
            <v>0</v>
          </cell>
          <cell r="X96">
            <v>0</v>
          </cell>
          <cell r="Y96">
            <v>0</v>
          </cell>
          <cell r="Z96">
            <v>0</v>
          </cell>
        </row>
        <row r="97">
          <cell r="Q97" t="str">
            <v>FactSet</v>
          </cell>
          <cell r="R97">
            <v>19</v>
          </cell>
          <cell r="S97" t="str">
            <v>#Calc</v>
          </cell>
          <cell r="T97" t="str">
            <v>#Calc</v>
          </cell>
          <cell r="U97">
            <v>0</v>
          </cell>
          <cell r="V97">
            <v>0</v>
          </cell>
          <cell r="W97">
            <v>0</v>
          </cell>
          <cell r="X97">
            <v>0</v>
          </cell>
          <cell r="Y97">
            <v>0</v>
          </cell>
          <cell r="Z97">
            <v>0</v>
          </cell>
        </row>
        <row r="98">
          <cell r="Q98" t="str">
            <v>FactSet</v>
          </cell>
          <cell r="R98">
            <v>20</v>
          </cell>
          <cell r="S98" t="str">
            <v>#Calc</v>
          </cell>
          <cell r="T98" t="str">
            <v>#Calc</v>
          </cell>
          <cell r="U98">
            <v>0</v>
          </cell>
          <cell r="V98">
            <v>0</v>
          </cell>
          <cell r="W98">
            <v>0</v>
          </cell>
          <cell r="X98">
            <v>0</v>
          </cell>
          <cell r="Y98">
            <v>0</v>
          </cell>
          <cell r="Z98">
            <v>0</v>
          </cell>
        </row>
        <row r="99">
          <cell r="Q99" t="str">
            <v>FactSet</v>
          </cell>
          <cell r="R99">
            <v>21</v>
          </cell>
          <cell r="S99" t="str">
            <v>#Calc</v>
          </cell>
          <cell r="T99" t="str">
            <v>#Calc</v>
          </cell>
          <cell r="U99">
            <v>0</v>
          </cell>
          <cell r="V99">
            <v>0</v>
          </cell>
          <cell r="W99">
            <v>0</v>
          </cell>
          <cell r="X99">
            <v>0</v>
          </cell>
          <cell r="Y99">
            <v>0</v>
          </cell>
          <cell r="Z99">
            <v>0</v>
          </cell>
        </row>
        <row r="100">
          <cell r="Q100" t="str">
            <v>FactSet</v>
          </cell>
          <cell r="R100">
            <v>22</v>
          </cell>
          <cell r="S100" t="str">
            <v>#Calc</v>
          </cell>
          <cell r="T100" t="str">
            <v>#Calc</v>
          </cell>
          <cell r="U100">
            <v>0</v>
          </cell>
          <cell r="V100">
            <v>0</v>
          </cell>
          <cell r="W100">
            <v>0</v>
          </cell>
          <cell r="X100">
            <v>0</v>
          </cell>
          <cell r="Y100">
            <v>0</v>
          </cell>
          <cell r="Z100">
            <v>0</v>
          </cell>
        </row>
        <row r="101">
          <cell r="Q101" t="str">
            <v>FactSet</v>
          </cell>
          <cell r="R101">
            <v>23</v>
          </cell>
          <cell r="S101" t="str">
            <v>#Calc</v>
          </cell>
          <cell r="T101" t="str">
            <v>#Calc</v>
          </cell>
          <cell r="U101">
            <v>0</v>
          </cell>
          <cell r="V101">
            <v>0</v>
          </cell>
          <cell r="W101">
            <v>0</v>
          </cell>
          <cell r="X101">
            <v>0</v>
          </cell>
          <cell r="Y101">
            <v>0</v>
          </cell>
          <cell r="Z101">
            <v>0</v>
          </cell>
        </row>
        <row r="102">
          <cell r="Q102" t="str">
            <v>FactSet</v>
          </cell>
          <cell r="R102">
            <v>24</v>
          </cell>
          <cell r="S102" t="str">
            <v>#Calc</v>
          </cell>
          <cell r="T102" t="str">
            <v>#Calc</v>
          </cell>
          <cell r="U102">
            <v>0</v>
          </cell>
          <cell r="V102">
            <v>0</v>
          </cell>
          <cell r="W102">
            <v>0</v>
          </cell>
          <cell r="X102">
            <v>0</v>
          </cell>
          <cell r="Y102">
            <v>0</v>
          </cell>
          <cell r="Z102">
            <v>0</v>
          </cell>
        </row>
        <row r="103">
          <cell r="Q103" t="str">
            <v>FactSet</v>
          </cell>
          <cell r="R103">
            <v>25</v>
          </cell>
          <cell r="S103" t="str">
            <v>#Calc</v>
          </cell>
          <cell r="T103" t="str">
            <v>#Calc</v>
          </cell>
          <cell r="U103">
            <v>0</v>
          </cell>
          <cell r="V103">
            <v>0</v>
          </cell>
          <cell r="W103">
            <v>0</v>
          </cell>
          <cell r="X103">
            <v>0</v>
          </cell>
          <cell r="Y103">
            <v>0</v>
          </cell>
          <cell r="Z103">
            <v>0</v>
          </cell>
        </row>
        <row r="104">
          <cell r="Q104" t="str">
            <v>FactSet</v>
          </cell>
          <cell r="R104">
            <v>26</v>
          </cell>
          <cell r="S104" t="str">
            <v>#Calc</v>
          </cell>
          <cell r="T104" t="str">
            <v>#Calc</v>
          </cell>
          <cell r="U104">
            <v>0</v>
          </cell>
          <cell r="V104">
            <v>0</v>
          </cell>
          <cell r="W104">
            <v>0</v>
          </cell>
          <cell r="X104">
            <v>0</v>
          </cell>
          <cell r="Y104">
            <v>0</v>
          </cell>
          <cell r="Z104">
            <v>0</v>
          </cell>
        </row>
        <row r="105">
          <cell r="Q105" t="str">
            <v>FactSet</v>
          </cell>
          <cell r="R105">
            <v>27</v>
          </cell>
          <cell r="S105" t="str">
            <v>#Calc</v>
          </cell>
          <cell r="T105" t="str">
            <v>#Calc</v>
          </cell>
          <cell r="U105">
            <v>0</v>
          </cell>
          <cell r="V105">
            <v>0</v>
          </cell>
          <cell r="W105">
            <v>0</v>
          </cell>
          <cell r="X105">
            <v>0</v>
          </cell>
          <cell r="Y105">
            <v>0</v>
          </cell>
          <cell r="Z105">
            <v>0</v>
          </cell>
        </row>
        <row r="106">
          <cell r="Q106" t="str">
            <v>FactSet</v>
          </cell>
          <cell r="R106">
            <v>28</v>
          </cell>
          <cell r="S106" t="str">
            <v>#Calc</v>
          </cell>
          <cell r="T106" t="str">
            <v>#Calc</v>
          </cell>
          <cell r="U106">
            <v>0</v>
          </cell>
          <cell r="V106">
            <v>0</v>
          </cell>
          <cell r="W106">
            <v>0</v>
          </cell>
          <cell r="X106">
            <v>0</v>
          </cell>
          <cell r="Y106">
            <v>0</v>
          </cell>
          <cell r="Z106">
            <v>0</v>
          </cell>
        </row>
        <row r="107">
          <cell r="Q107" t="str">
            <v>FactSet</v>
          </cell>
          <cell r="R107">
            <v>29</v>
          </cell>
          <cell r="S107" t="str">
            <v>#Calc</v>
          </cell>
          <cell r="T107" t="str">
            <v>#Calc</v>
          </cell>
          <cell r="U107">
            <v>0</v>
          </cell>
          <cell r="V107">
            <v>0</v>
          </cell>
          <cell r="W107">
            <v>0</v>
          </cell>
          <cell r="X107">
            <v>0</v>
          </cell>
          <cell r="Y107">
            <v>0</v>
          </cell>
          <cell r="Z107">
            <v>0</v>
          </cell>
        </row>
        <row r="108">
          <cell r="Q108" t="str">
            <v>FactSet</v>
          </cell>
          <cell r="R108">
            <v>30</v>
          </cell>
          <cell r="S108" t="str">
            <v>#Calc</v>
          </cell>
          <cell r="T108" t="str">
            <v>#Calc</v>
          </cell>
          <cell r="U108">
            <v>0</v>
          </cell>
          <cell r="V108">
            <v>0</v>
          </cell>
          <cell r="W108">
            <v>0</v>
          </cell>
          <cell r="X108">
            <v>0</v>
          </cell>
          <cell r="Y108">
            <v>0</v>
          </cell>
          <cell r="Z108">
            <v>0</v>
          </cell>
        </row>
        <row r="109">
          <cell r="Q109" t="str">
            <v>FactSet</v>
          </cell>
          <cell r="R109">
            <v>31</v>
          </cell>
          <cell r="S109" t="str">
            <v>#Calc</v>
          </cell>
          <cell r="T109" t="str">
            <v>#Calc</v>
          </cell>
          <cell r="U109">
            <v>0</v>
          </cell>
          <cell r="V109">
            <v>0</v>
          </cell>
          <cell r="W109">
            <v>0</v>
          </cell>
          <cell r="X109">
            <v>0</v>
          </cell>
          <cell r="Y109">
            <v>0</v>
          </cell>
          <cell r="Z109">
            <v>0</v>
          </cell>
        </row>
        <row r="110">
          <cell r="Q110" t="str">
            <v>FactSet</v>
          </cell>
          <cell r="R110">
            <v>32</v>
          </cell>
          <cell r="S110" t="str">
            <v>#Calc</v>
          </cell>
          <cell r="T110" t="str">
            <v>#Calc</v>
          </cell>
          <cell r="U110">
            <v>0</v>
          </cell>
          <cell r="V110">
            <v>0</v>
          </cell>
          <cell r="W110">
            <v>0</v>
          </cell>
          <cell r="X110">
            <v>0</v>
          </cell>
          <cell r="Y110">
            <v>0</v>
          </cell>
          <cell r="Z110">
            <v>0</v>
          </cell>
        </row>
        <row r="111">
          <cell r="Q111" t="str">
            <v>FactSet</v>
          </cell>
          <cell r="R111">
            <v>33</v>
          </cell>
          <cell r="S111" t="str">
            <v>#Calc</v>
          </cell>
          <cell r="T111" t="str">
            <v>#Calc</v>
          </cell>
          <cell r="U111">
            <v>0</v>
          </cell>
          <cell r="V111">
            <v>0</v>
          </cell>
          <cell r="W111">
            <v>0</v>
          </cell>
          <cell r="X111">
            <v>0</v>
          </cell>
          <cell r="Y111">
            <v>0</v>
          </cell>
          <cell r="Z111">
            <v>0</v>
          </cell>
        </row>
        <row r="112">
          <cell r="Q112" t="str">
            <v>FactSet</v>
          </cell>
          <cell r="R112">
            <v>34</v>
          </cell>
          <cell r="S112" t="str">
            <v>#Calc</v>
          </cell>
          <cell r="T112" t="str">
            <v>#Calc</v>
          </cell>
          <cell r="U112">
            <v>0</v>
          </cell>
          <cell r="V112">
            <v>0</v>
          </cell>
          <cell r="W112">
            <v>0</v>
          </cell>
          <cell r="X112">
            <v>0</v>
          </cell>
          <cell r="Y112">
            <v>0</v>
          </cell>
          <cell r="Z112">
            <v>0</v>
          </cell>
        </row>
        <row r="113">
          <cell r="Q113" t="str">
            <v>FactSet</v>
          </cell>
          <cell r="R113">
            <v>35</v>
          </cell>
          <cell r="S113" t="str">
            <v>#Calc</v>
          </cell>
          <cell r="T113" t="str">
            <v>#Calc</v>
          </cell>
          <cell r="U113">
            <v>0</v>
          </cell>
          <cell r="V113">
            <v>0</v>
          </cell>
          <cell r="W113">
            <v>0</v>
          </cell>
          <cell r="X113">
            <v>0</v>
          </cell>
          <cell r="Y113">
            <v>0</v>
          </cell>
          <cell r="Z113">
            <v>0</v>
          </cell>
        </row>
        <row r="114">
          <cell r="Q114" t="str">
            <v>FactSet</v>
          </cell>
          <cell r="R114">
            <v>36</v>
          </cell>
          <cell r="S114" t="str">
            <v>#Calc</v>
          </cell>
          <cell r="T114" t="str">
            <v>#Calc</v>
          </cell>
          <cell r="U114">
            <v>0</v>
          </cell>
          <cell r="V114">
            <v>0</v>
          </cell>
          <cell r="W114">
            <v>0</v>
          </cell>
          <cell r="X114">
            <v>0</v>
          </cell>
          <cell r="Y114">
            <v>0</v>
          </cell>
          <cell r="Z114">
            <v>0</v>
          </cell>
        </row>
        <row r="115">
          <cell r="Q115" t="str">
            <v>FactSet</v>
          </cell>
          <cell r="R115">
            <v>37</v>
          </cell>
          <cell r="S115" t="str">
            <v>#Calc</v>
          </cell>
          <cell r="T115" t="str">
            <v>#Calc</v>
          </cell>
          <cell r="U115">
            <v>0</v>
          </cell>
          <cell r="V115">
            <v>0</v>
          </cell>
          <cell r="W115">
            <v>0</v>
          </cell>
          <cell r="X115">
            <v>0</v>
          </cell>
          <cell r="Y115">
            <v>0</v>
          </cell>
          <cell r="Z115">
            <v>0</v>
          </cell>
        </row>
        <row r="116">
          <cell r="Q116" t="str">
            <v>FactSet</v>
          </cell>
          <cell r="R116">
            <v>38</v>
          </cell>
          <cell r="S116" t="str">
            <v>#Calc</v>
          </cell>
          <cell r="T116" t="str">
            <v>#Calc</v>
          </cell>
          <cell r="U116">
            <v>0</v>
          </cell>
          <cell r="V116">
            <v>0</v>
          </cell>
          <cell r="W116">
            <v>0</v>
          </cell>
          <cell r="X116">
            <v>0</v>
          </cell>
          <cell r="Y116">
            <v>0</v>
          </cell>
          <cell r="Z116">
            <v>0</v>
          </cell>
        </row>
        <row r="117">
          <cell r="Q117" t="str">
            <v>FactSet</v>
          </cell>
          <cell r="R117">
            <v>39</v>
          </cell>
          <cell r="S117" t="str">
            <v>#Calc</v>
          </cell>
          <cell r="T117" t="str">
            <v>#Calc</v>
          </cell>
          <cell r="U117">
            <v>0</v>
          </cell>
          <cell r="V117">
            <v>0</v>
          </cell>
          <cell r="W117">
            <v>0</v>
          </cell>
          <cell r="X117">
            <v>0</v>
          </cell>
          <cell r="Y117">
            <v>0</v>
          </cell>
          <cell r="Z117">
            <v>0</v>
          </cell>
        </row>
        <row r="118">
          <cell r="Q118" t="str">
            <v>FactSet</v>
          </cell>
          <cell r="R118">
            <v>40</v>
          </cell>
          <cell r="S118" t="str">
            <v>#Calc</v>
          </cell>
          <cell r="T118" t="str">
            <v>#Calc</v>
          </cell>
          <cell r="U118">
            <v>0</v>
          </cell>
          <cell r="V118">
            <v>0</v>
          </cell>
          <cell r="W118">
            <v>0</v>
          </cell>
          <cell r="X118">
            <v>0</v>
          </cell>
          <cell r="Y118">
            <v>0</v>
          </cell>
          <cell r="Z118">
            <v>0</v>
          </cell>
        </row>
        <row r="119">
          <cell r="Q119" t="str">
            <v>FactSet</v>
          </cell>
          <cell r="R119">
            <v>41</v>
          </cell>
          <cell r="S119" t="str">
            <v>#Calc</v>
          </cell>
          <cell r="T119" t="str">
            <v>#Calc</v>
          </cell>
          <cell r="U119">
            <v>0</v>
          </cell>
          <cell r="V119">
            <v>0</v>
          </cell>
          <cell r="W119">
            <v>0</v>
          </cell>
          <cell r="X119">
            <v>0</v>
          </cell>
          <cell r="Y119">
            <v>0</v>
          </cell>
          <cell r="Z119">
            <v>0</v>
          </cell>
        </row>
        <row r="120">
          <cell r="Q120" t="str">
            <v>FactSet</v>
          </cell>
          <cell r="R120">
            <v>42</v>
          </cell>
          <cell r="S120" t="str">
            <v>#Calc</v>
          </cell>
          <cell r="T120" t="str">
            <v>#Calc</v>
          </cell>
          <cell r="U120">
            <v>0</v>
          </cell>
          <cell r="V120">
            <v>0</v>
          </cell>
          <cell r="W120">
            <v>0</v>
          </cell>
          <cell r="X120">
            <v>0</v>
          </cell>
          <cell r="Y120">
            <v>0</v>
          </cell>
          <cell r="Z120">
            <v>0</v>
          </cell>
        </row>
        <row r="121">
          <cell r="Q121" t="str">
            <v>FactSet</v>
          </cell>
          <cell r="R121">
            <v>43</v>
          </cell>
          <cell r="S121" t="str">
            <v>#Calc</v>
          </cell>
          <cell r="T121" t="str">
            <v>#Calc</v>
          </cell>
          <cell r="U121">
            <v>0</v>
          </cell>
          <cell r="V121">
            <v>0</v>
          </cell>
          <cell r="W121">
            <v>0</v>
          </cell>
          <cell r="X121">
            <v>0</v>
          </cell>
          <cell r="Y121">
            <v>0</v>
          </cell>
          <cell r="Z121">
            <v>0</v>
          </cell>
        </row>
        <row r="122">
          <cell r="Q122" t="str">
            <v>FactSet</v>
          </cell>
          <cell r="R122">
            <v>44</v>
          </cell>
          <cell r="S122" t="str">
            <v>#Calc</v>
          </cell>
          <cell r="T122" t="str">
            <v>#Calc</v>
          </cell>
          <cell r="U122">
            <v>0</v>
          </cell>
          <cell r="V122">
            <v>0</v>
          </cell>
          <cell r="W122">
            <v>0</v>
          </cell>
          <cell r="X122">
            <v>0</v>
          </cell>
          <cell r="Y122">
            <v>0</v>
          </cell>
          <cell r="Z122">
            <v>0</v>
          </cell>
        </row>
        <row r="123">
          <cell r="Q123" t="str">
            <v>FactSet</v>
          </cell>
          <cell r="R123">
            <v>45</v>
          </cell>
          <cell r="S123" t="str">
            <v>#Calc</v>
          </cell>
          <cell r="T123" t="str">
            <v>#Calc</v>
          </cell>
          <cell r="U123">
            <v>0</v>
          </cell>
          <cell r="V123">
            <v>0</v>
          </cell>
          <cell r="W123">
            <v>0</v>
          </cell>
          <cell r="X123">
            <v>0</v>
          </cell>
          <cell r="Y123">
            <v>0</v>
          </cell>
          <cell r="Z123">
            <v>0</v>
          </cell>
        </row>
        <row r="124">
          <cell r="Q124" t="str">
            <v>FactSet</v>
          </cell>
          <cell r="R124">
            <v>46</v>
          </cell>
          <cell r="S124" t="str">
            <v>#Calc</v>
          </cell>
          <cell r="T124" t="str">
            <v>#Calc</v>
          </cell>
          <cell r="U124">
            <v>0</v>
          </cell>
          <cell r="V124">
            <v>0</v>
          </cell>
          <cell r="W124">
            <v>0</v>
          </cell>
          <cell r="X124">
            <v>0</v>
          </cell>
          <cell r="Y124">
            <v>0</v>
          </cell>
          <cell r="Z124">
            <v>0</v>
          </cell>
        </row>
        <row r="125">
          <cell r="Q125" t="str">
            <v>FactSet</v>
          </cell>
          <cell r="R125">
            <v>47</v>
          </cell>
          <cell r="S125" t="str">
            <v>#Calc</v>
          </cell>
          <cell r="T125" t="str">
            <v>#Calc</v>
          </cell>
          <cell r="U125">
            <v>0</v>
          </cell>
          <cell r="V125">
            <v>0</v>
          </cell>
          <cell r="W125">
            <v>0</v>
          </cell>
          <cell r="X125">
            <v>0</v>
          </cell>
          <cell r="Y125">
            <v>0</v>
          </cell>
          <cell r="Z125">
            <v>0</v>
          </cell>
        </row>
        <row r="126">
          <cell r="Q126" t="str">
            <v>FactSet</v>
          </cell>
          <cell r="R126">
            <v>48</v>
          </cell>
          <cell r="S126" t="str">
            <v>#Calc</v>
          </cell>
          <cell r="T126" t="str">
            <v>#Calc</v>
          </cell>
          <cell r="U126">
            <v>0</v>
          </cell>
          <cell r="V126">
            <v>0</v>
          </cell>
          <cell r="W126">
            <v>0</v>
          </cell>
          <cell r="X126">
            <v>0</v>
          </cell>
          <cell r="Y126">
            <v>0</v>
          </cell>
          <cell r="Z126">
            <v>0</v>
          </cell>
        </row>
        <row r="127">
          <cell r="Q127" t="str">
            <v>FactSet</v>
          </cell>
          <cell r="R127">
            <v>49</v>
          </cell>
          <cell r="S127" t="str">
            <v>#Calc</v>
          </cell>
          <cell r="T127" t="str">
            <v>#Calc</v>
          </cell>
          <cell r="U127">
            <v>0</v>
          </cell>
          <cell r="V127">
            <v>0</v>
          </cell>
          <cell r="W127">
            <v>0</v>
          </cell>
          <cell r="X127">
            <v>0</v>
          </cell>
          <cell r="Y127">
            <v>0</v>
          </cell>
          <cell r="Z127">
            <v>0</v>
          </cell>
        </row>
        <row r="128">
          <cell r="Q128" t="str">
            <v>FactSet</v>
          </cell>
          <cell r="R128">
            <v>50</v>
          </cell>
          <cell r="S128" t="str">
            <v>#Calc</v>
          </cell>
          <cell r="T128" t="str">
            <v>#Calc</v>
          </cell>
          <cell r="U128">
            <v>0</v>
          </cell>
          <cell r="V128">
            <v>0</v>
          </cell>
          <cell r="W128">
            <v>0</v>
          </cell>
          <cell r="X128">
            <v>0</v>
          </cell>
          <cell r="Y128">
            <v>0</v>
          </cell>
          <cell r="Z128">
            <v>0</v>
          </cell>
        </row>
        <row r="129">
          <cell r="Q129" t="str">
            <v>FactSet</v>
          </cell>
          <cell r="R129">
            <v>51</v>
          </cell>
          <cell r="S129" t="str">
            <v>#Calc</v>
          </cell>
          <cell r="T129" t="str">
            <v>#Calc</v>
          </cell>
          <cell r="U129">
            <v>0</v>
          </cell>
          <cell r="V129">
            <v>0</v>
          </cell>
          <cell r="W129">
            <v>0</v>
          </cell>
          <cell r="X129">
            <v>0</v>
          </cell>
          <cell r="Y129">
            <v>0</v>
          </cell>
          <cell r="Z129">
            <v>0</v>
          </cell>
        </row>
        <row r="130">
          <cell r="Q130" t="str">
            <v>FactSet</v>
          </cell>
          <cell r="R130">
            <v>52</v>
          </cell>
          <cell r="S130" t="str">
            <v>#Calc</v>
          </cell>
          <cell r="T130" t="str">
            <v>#Calc</v>
          </cell>
          <cell r="U130">
            <v>0</v>
          </cell>
          <cell r="V130">
            <v>0</v>
          </cell>
          <cell r="W130">
            <v>0</v>
          </cell>
          <cell r="X130">
            <v>0</v>
          </cell>
          <cell r="Y130">
            <v>0</v>
          </cell>
          <cell r="Z130">
            <v>0</v>
          </cell>
        </row>
        <row r="131">
          <cell r="Q131" t="str">
            <v>FactSet</v>
          </cell>
          <cell r="R131">
            <v>53</v>
          </cell>
          <cell r="S131" t="str">
            <v>#Calc</v>
          </cell>
          <cell r="T131" t="str">
            <v>#Calc</v>
          </cell>
          <cell r="U131">
            <v>0</v>
          </cell>
          <cell r="V131">
            <v>0</v>
          </cell>
          <cell r="W131">
            <v>0</v>
          </cell>
          <cell r="X131">
            <v>0</v>
          </cell>
          <cell r="Y131">
            <v>0</v>
          </cell>
          <cell r="Z131">
            <v>0</v>
          </cell>
        </row>
        <row r="132">
          <cell r="Q132" t="str">
            <v>FactSet</v>
          </cell>
          <cell r="R132">
            <v>54</v>
          </cell>
          <cell r="S132" t="str">
            <v>#Calc</v>
          </cell>
          <cell r="T132" t="str">
            <v>#Calc</v>
          </cell>
          <cell r="U132">
            <v>0</v>
          </cell>
          <cell r="V132">
            <v>0</v>
          </cell>
          <cell r="W132">
            <v>0</v>
          </cell>
          <cell r="X132">
            <v>0</v>
          </cell>
          <cell r="Y132">
            <v>0</v>
          </cell>
          <cell r="Z132">
            <v>0</v>
          </cell>
        </row>
        <row r="133">
          <cell r="Q133" t="str">
            <v>FactSet</v>
          </cell>
          <cell r="R133">
            <v>55</v>
          </cell>
          <cell r="S133" t="str">
            <v>#Calc</v>
          </cell>
          <cell r="T133" t="str">
            <v>#Calc</v>
          </cell>
          <cell r="U133">
            <v>0</v>
          </cell>
          <cell r="V133">
            <v>0</v>
          </cell>
          <cell r="W133">
            <v>0</v>
          </cell>
          <cell r="X133">
            <v>0</v>
          </cell>
          <cell r="Y133">
            <v>0</v>
          </cell>
          <cell r="Z133">
            <v>0</v>
          </cell>
        </row>
        <row r="134">
          <cell r="Q134" t="str">
            <v>FactSet</v>
          </cell>
          <cell r="R134">
            <v>56</v>
          </cell>
          <cell r="S134" t="str">
            <v>#Calc</v>
          </cell>
          <cell r="T134" t="str">
            <v>#Calc</v>
          </cell>
          <cell r="U134">
            <v>0</v>
          </cell>
          <cell r="V134">
            <v>0</v>
          </cell>
          <cell r="W134">
            <v>0</v>
          </cell>
          <cell r="X134">
            <v>0</v>
          </cell>
          <cell r="Y134">
            <v>0</v>
          </cell>
          <cell r="Z134">
            <v>0</v>
          </cell>
        </row>
        <row r="135">
          <cell r="Q135" t="str">
            <v>FactSet</v>
          </cell>
          <cell r="R135">
            <v>57</v>
          </cell>
          <cell r="S135" t="str">
            <v>#Calc</v>
          </cell>
          <cell r="T135" t="str">
            <v>#Calc</v>
          </cell>
          <cell r="U135">
            <v>0</v>
          </cell>
          <cell r="V135">
            <v>0</v>
          </cell>
          <cell r="W135">
            <v>0</v>
          </cell>
          <cell r="X135">
            <v>0</v>
          </cell>
          <cell r="Y135">
            <v>0</v>
          </cell>
          <cell r="Z135">
            <v>0</v>
          </cell>
        </row>
        <row r="136">
          <cell r="Q136" t="str">
            <v>FactSet</v>
          </cell>
          <cell r="R136">
            <v>58</v>
          </cell>
          <cell r="S136" t="str">
            <v>#Calc</v>
          </cell>
          <cell r="T136" t="str">
            <v>#Calc</v>
          </cell>
          <cell r="U136">
            <v>0</v>
          </cell>
          <cell r="V136">
            <v>0</v>
          </cell>
          <cell r="W136">
            <v>0</v>
          </cell>
          <cell r="X136">
            <v>0</v>
          </cell>
          <cell r="Y136">
            <v>0</v>
          </cell>
          <cell r="Z136">
            <v>0</v>
          </cell>
        </row>
        <row r="137">
          <cell r="Q137" t="str">
            <v>FactSet</v>
          </cell>
          <cell r="R137">
            <v>59</v>
          </cell>
          <cell r="S137" t="str">
            <v>#Calc</v>
          </cell>
          <cell r="T137" t="str">
            <v>#Calc</v>
          </cell>
          <cell r="U137">
            <v>0</v>
          </cell>
          <cell r="V137">
            <v>0</v>
          </cell>
          <cell r="W137">
            <v>0</v>
          </cell>
          <cell r="X137">
            <v>0</v>
          </cell>
          <cell r="Y137">
            <v>0</v>
          </cell>
          <cell r="Z137">
            <v>0</v>
          </cell>
        </row>
        <row r="138">
          <cell r="Q138" t="str">
            <v>FactSet</v>
          </cell>
          <cell r="R138">
            <v>60</v>
          </cell>
          <cell r="S138" t="str">
            <v>#Calc</v>
          </cell>
          <cell r="T138" t="str">
            <v>#Calc</v>
          </cell>
          <cell r="U138">
            <v>0</v>
          </cell>
          <cell r="V138">
            <v>0</v>
          </cell>
          <cell r="W138">
            <v>0</v>
          </cell>
          <cell r="X138">
            <v>0</v>
          </cell>
          <cell r="Y138">
            <v>0</v>
          </cell>
          <cell r="Z138">
            <v>0</v>
          </cell>
        </row>
        <row r="139">
          <cell r="Q139" t="str">
            <v>FactSet</v>
          </cell>
          <cell r="R139">
            <v>61</v>
          </cell>
          <cell r="S139" t="str">
            <v>#Calc</v>
          </cell>
          <cell r="T139" t="str">
            <v>#Calc</v>
          </cell>
          <cell r="U139">
            <v>0</v>
          </cell>
          <cell r="V139">
            <v>0</v>
          </cell>
          <cell r="W139">
            <v>0</v>
          </cell>
          <cell r="X139">
            <v>0</v>
          </cell>
          <cell r="Y139">
            <v>0</v>
          </cell>
          <cell r="Z139">
            <v>0</v>
          </cell>
        </row>
        <row r="140">
          <cell r="Q140" t="str">
            <v>FactSet</v>
          </cell>
          <cell r="R140">
            <v>62</v>
          </cell>
          <cell r="S140" t="str">
            <v>#Calc</v>
          </cell>
          <cell r="T140" t="str">
            <v>#Calc</v>
          </cell>
          <cell r="U140">
            <v>0</v>
          </cell>
          <cell r="V140">
            <v>0</v>
          </cell>
          <cell r="W140">
            <v>0</v>
          </cell>
          <cell r="X140">
            <v>0</v>
          </cell>
          <cell r="Y140">
            <v>0</v>
          </cell>
          <cell r="Z140">
            <v>0</v>
          </cell>
        </row>
        <row r="141">
          <cell r="Q141" t="str">
            <v>FactSet</v>
          </cell>
          <cell r="R141">
            <v>63</v>
          </cell>
          <cell r="S141" t="str">
            <v>#Calc</v>
          </cell>
          <cell r="T141" t="str">
            <v>#Calc</v>
          </cell>
          <cell r="U141">
            <v>0</v>
          </cell>
          <cell r="V141">
            <v>0</v>
          </cell>
          <cell r="W141">
            <v>0</v>
          </cell>
          <cell r="X141">
            <v>0</v>
          </cell>
          <cell r="Y141">
            <v>0</v>
          </cell>
          <cell r="Z141">
            <v>0</v>
          </cell>
        </row>
        <row r="142">
          <cell r="Q142" t="str">
            <v>FactSet</v>
          </cell>
          <cell r="R142">
            <v>64</v>
          </cell>
          <cell r="S142" t="str">
            <v>#Calc</v>
          </cell>
          <cell r="T142" t="str">
            <v>#Calc</v>
          </cell>
          <cell r="U142">
            <v>0</v>
          </cell>
          <cell r="V142">
            <v>0</v>
          </cell>
          <cell r="W142">
            <v>0</v>
          </cell>
          <cell r="X142">
            <v>0</v>
          </cell>
          <cell r="Y142">
            <v>0</v>
          </cell>
          <cell r="Z142">
            <v>0</v>
          </cell>
        </row>
        <row r="143">
          <cell r="Q143" t="str">
            <v>FactSet</v>
          </cell>
          <cell r="R143">
            <v>65</v>
          </cell>
          <cell r="S143" t="str">
            <v>#Calc</v>
          </cell>
          <cell r="T143" t="str">
            <v>#Calc</v>
          </cell>
          <cell r="U143">
            <v>0</v>
          </cell>
          <cell r="V143">
            <v>0</v>
          </cell>
          <cell r="W143">
            <v>0</v>
          </cell>
          <cell r="X143">
            <v>0</v>
          </cell>
          <cell r="Y143">
            <v>0</v>
          </cell>
          <cell r="Z143">
            <v>0</v>
          </cell>
        </row>
        <row r="144">
          <cell r="Q144" t="str">
            <v>FactSet</v>
          </cell>
          <cell r="R144">
            <v>66</v>
          </cell>
          <cell r="S144" t="str">
            <v>#Calc</v>
          </cell>
          <cell r="T144" t="str">
            <v>#Calc</v>
          </cell>
          <cell r="U144">
            <v>0</v>
          </cell>
          <cell r="V144">
            <v>0</v>
          </cell>
          <cell r="W144">
            <v>0</v>
          </cell>
          <cell r="X144">
            <v>0</v>
          </cell>
          <cell r="Y144">
            <v>0</v>
          </cell>
          <cell r="Z144">
            <v>0</v>
          </cell>
        </row>
        <row r="145">
          <cell r="Q145" t="str">
            <v>FactSet</v>
          </cell>
          <cell r="R145">
            <v>67</v>
          </cell>
          <cell r="S145" t="str">
            <v>#Calc</v>
          </cell>
          <cell r="T145" t="str">
            <v>#Calc</v>
          </cell>
          <cell r="U145">
            <v>0</v>
          </cell>
          <cell r="V145">
            <v>0</v>
          </cell>
          <cell r="W145">
            <v>0</v>
          </cell>
          <cell r="X145">
            <v>0</v>
          </cell>
          <cell r="Y145">
            <v>0</v>
          </cell>
          <cell r="Z145">
            <v>0</v>
          </cell>
        </row>
        <row r="146">
          <cell r="Q146" t="str">
            <v>FactSet</v>
          </cell>
          <cell r="R146">
            <v>68</v>
          </cell>
          <cell r="S146" t="str">
            <v>#Calc</v>
          </cell>
          <cell r="T146" t="str">
            <v>#Calc</v>
          </cell>
          <cell r="U146">
            <v>0</v>
          </cell>
          <cell r="V146">
            <v>0</v>
          </cell>
          <cell r="W146">
            <v>0</v>
          </cell>
          <cell r="X146">
            <v>0</v>
          </cell>
          <cell r="Y146">
            <v>0</v>
          </cell>
          <cell r="Z146">
            <v>0</v>
          </cell>
        </row>
        <row r="147">
          <cell r="Q147" t="str">
            <v>FactSet</v>
          </cell>
          <cell r="R147">
            <v>69</v>
          </cell>
          <cell r="S147" t="str">
            <v>#Calc</v>
          </cell>
          <cell r="T147" t="str">
            <v>#Calc</v>
          </cell>
          <cell r="U147">
            <v>0</v>
          </cell>
          <cell r="V147">
            <v>0</v>
          </cell>
          <cell r="W147">
            <v>0</v>
          </cell>
          <cell r="X147">
            <v>0</v>
          </cell>
          <cell r="Y147">
            <v>0</v>
          </cell>
          <cell r="Z147">
            <v>0</v>
          </cell>
        </row>
        <row r="148">
          <cell r="Q148" t="str">
            <v>FactSet</v>
          </cell>
          <cell r="R148">
            <v>70</v>
          </cell>
          <cell r="S148" t="str">
            <v>#Calc</v>
          </cell>
          <cell r="T148" t="str">
            <v>#Calc</v>
          </cell>
          <cell r="U148">
            <v>0</v>
          </cell>
          <cell r="V148">
            <v>0</v>
          </cell>
          <cell r="W148">
            <v>0</v>
          </cell>
          <cell r="X148">
            <v>0</v>
          </cell>
          <cell r="Y148">
            <v>0</v>
          </cell>
          <cell r="Z148">
            <v>0</v>
          </cell>
        </row>
        <row r="149">
          <cell r="Q149" t="str">
            <v>FactSet</v>
          </cell>
          <cell r="R149">
            <v>71</v>
          </cell>
          <cell r="S149" t="str">
            <v>#Calc</v>
          </cell>
          <cell r="T149" t="str">
            <v>#Calc</v>
          </cell>
          <cell r="U149">
            <v>0</v>
          </cell>
          <cell r="V149">
            <v>0</v>
          </cell>
          <cell r="W149">
            <v>0</v>
          </cell>
          <cell r="X149">
            <v>0</v>
          </cell>
          <cell r="Y149">
            <v>0</v>
          </cell>
          <cell r="Z149">
            <v>0</v>
          </cell>
        </row>
        <row r="150">
          <cell r="Q150" t="str">
            <v>FactSet</v>
          </cell>
          <cell r="R150">
            <v>72</v>
          </cell>
          <cell r="S150" t="str">
            <v>#Calc</v>
          </cell>
          <cell r="T150" t="str">
            <v>#Calc</v>
          </cell>
          <cell r="U150">
            <v>0</v>
          </cell>
          <cell r="V150">
            <v>0</v>
          </cell>
          <cell r="W150">
            <v>0</v>
          </cell>
          <cell r="X150">
            <v>0</v>
          </cell>
          <cell r="Y150">
            <v>0</v>
          </cell>
          <cell r="Z150">
            <v>0</v>
          </cell>
        </row>
        <row r="151">
          <cell r="Q151" t="str">
            <v>FactSet</v>
          </cell>
          <cell r="R151">
            <v>73</v>
          </cell>
          <cell r="S151" t="str">
            <v>#Calc</v>
          </cell>
          <cell r="T151" t="str">
            <v>#Calc</v>
          </cell>
          <cell r="U151">
            <v>0</v>
          </cell>
          <cell r="V151">
            <v>0</v>
          </cell>
          <cell r="W151">
            <v>0</v>
          </cell>
          <cell r="X151">
            <v>0</v>
          </cell>
          <cell r="Y151">
            <v>0</v>
          </cell>
          <cell r="Z151">
            <v>0</v>
          </cell>
        </row>
        <row r="152">
          <cell r="Q152" t="str">
            <v>FactSet</v>
          </cell>
          <cell r="R152">
            <v>74</v>
          </cell>
          <cell r="S152" t="str">
            <v>#Calc</v>
          </cell>
          <cell r="T152" t="str">
            <v>#Calc</v>
          </cell>
          <cell r="U152">
            <v>0</v>
          </cell>
          <cell r="V152">
            <v>0</v>
          </cell>
          <cell r="W152">
            <v>0</v>
          </cell>
          <cell r="X152">
            <v>0</v>
          </cell>
          <cell r="Y152">
            <v>0</v>
          </cell>
          <cell r="Z152">
            <v>0</v>
          </cell>
        </row>
        <row r="153">
          <cell r="Q153" t="str">
            <v>FactSet</v>
          </cell>
          <cell r="R153">
            <v>75</v>
          </cell>
          <cell r="S153" t="str">
            <v>#Calc</v>
          </cell>
          <cell r="T153" t="str">
            <v>#Calc</v>
          </cell>
          <cell r="U153">
            <v>0</v>
          </cell>
          <cell r="V153">
            <v>0</v>
          </cell>
          <cell r="W153">
            <v>0</v>
          </cell>
          <cell r="X153">
            <v>0</v>
          </cell>
          <cell r="Y153">
            <v>0</v>
          </cell>
          <cell r="Z153">
            <v>0</v>
          </cell>
        </row>
        <row r="154">
          <cell r="Q154" t="str">
            <v>FactSet</v>
          </cell>
          <cell r="R154">
            <v>76</v>
          </cell>
          <cell r="S154" t="str">
            <v>#Calc</v>
          </cell>
          <cell r="T154" t="str">
            <v>#Calc</v>
          </cell>
          <cell r="U154">
            <v>0</v>
          </cell>
          <cell r="V154">
            <v>0</v>
          </cell>
          <cell r="W154">
            <v>0</v>
          </cell>
          <cell r="X154">
            <v>0</v>
          </cell>
          <cell r="Y154">
            <v>0</v>
          </cell>
          <cell r="Z154">
            <v>0</v>
          </cell>
        </row>
        <row r="155">
          <cell r="Q155" t="str">
            <v>FactSet</v>
          </cell>
          <cell r="R155">
            <v>77</v>
          </cell>
          <cell r="S155" t="str">
            <v>#Calc</v>
          </cell>
          <cell r="T155" t="str">
            <v>#Calc</v>
          </cell>
          <cell r="U155">
            <v>0</v>
          </cell>
          <cell r="V155">
            <v>0</v>
          </cell>
          <cell r="W155">
            <v>0</v>
          </cell>
          <cell r="X155">
            <v>0</v>
          </cell>
          <cell r="Y155">
            <v>0</v>
          </cell>
          <cell r="Z155">
            <v>0</v>
          </cell>
        </row>
        <row r="156">
          <cell r="Q156" t="str">
            <v>FactSet</v>
          </cell>
          <cell r="R156">
            <v>78</v>
          </cell>
          <cell r="S156" t="str">
            <v>#Calc</v>
          </cell>
          <cell r="T156" t="str">
            <v>#Calc</v>
          </cell>
          <cell r="U156">
            <v>0</v>
          </cell>
          <cell r="V156">
            <v>0</v>
          </cell>
          <cell r="W156">
            <v>0</v>
          </cell>
          <cell r="X156">
            <v>0</v>
          </cell>
          <cell r="Y156">
            <v>0</v>
          </cell>
          <cell r="Z156">
            <v>0</v>
          </cell>
        </row>
        <row r="157">
          <cell r="Q157" t="str">
            <v>FactSet</v>
          </cell>
          <cell r="R157">
            <v>79</v>
          </cell>
          <cell r="S157" t="str">
            <v>#Calc</v>
          </cell>
          <cell r="T157" t="str">
            <v>#Calc</v>
          </cell>
          <cell r="U157">
            <v>0</v>
          </cell>
          <cell r="V157">
            <v>0</v>
          </cell>
          <cell r="W157">
            <v>0</v>
          </cell>
          <cell r="X157">
            <v>0</v>
          </cell>
          <cell r="Y157">
            <v>0</v>
          </cell>
          <cell r="Z157">
            <v>0</v>
          </cell>
        </row>
        <row r="158">
          <cell r="Q158" t="str">
            <v>FactSet</v>
          </cell>
          <cell r="R158">
            <v>80</v>
          </cell>
          <cell r="S158" t="str">
            <v>#Calc</v>
          </cell>
          <cell r="T158" t="str">
            <v>#Calc</v>
          </cell>
          <cell r="U158">
            <v>0</v>
          </cell>
          <cell r="V158">
            <v>0</v>
          </cell>
          <cell r="W158">
            <v>0</v>
          </cell>
          <cell r="X158">
            <v>0</v>
          </cell>
          <cell r="Y158">
            <v>0</v>
          </cell>
          <cell r="Z158">
            <v>0</v>
          </cell>
        </row>
        <row r="159">
          <cell r="Q159" t="str">
            <v>FactSet</v>
          </cell>
          <cell r="R159">
            <v>81</v>
          </cell>
          <cell r="S159" t="str">
            <v>#Calc</v>
          </cell>
          <cell r="T159" t="str">
            <v>#Calc</v>
          </cell>
          <cell r="U159">
            <v>0</v>
          </cell>
          <cell r="V159">
            <v>0</v>
          </cell>
          <cell r="W159">
            <v>0</v>
          </cell>
          <cell r="X159">
            <v>0</v>
          </cell>
          <cell r="Y159">
            <v>0</v>
          </cell>
          <cell r="Z159">
            <v>0</v>
          </cell>
        </row>
        <row r="160">
          <cell r="Q160" t="str">
            <v>FactSet</v>
          </cell>
          <cell r="R160">
            <v>82</v>
          </cell>
          <cell r="S160" t="str">
            <v>#Calc</v>
          </cell>
          <cell r="T160" t="str">
            <v>#Calc</v>
          </cell>
          <cell r="U160">
            <v>0</v>
          </cell>
          <cell r="V160">
            <v>0</v>
          </cell>
          <cell r="W160">
            <v>0</v>
          </cell>
          <cell r="X160">
            <v>0</v>
          </cell>
          <cell r="Y160">
            <v>0</v>
          </cell>
          <cell r="Z160">
            <v>0</v>
          </cell>
        </row>
        <row r="161">
          <cell r="Q161" t="str">
            <v>FactSet</v>
          </cell>
          <cell r="R161">
            <v>83</v>
          </cell>
          <cell r="S161" t="str">
            <v>#Calc</v>
          </cell>
          <cell r="T161" t="str">
            <v>#Calc</v>
          </cell>
          <cell r="U161">
            <v>0</v>
          </cell>
          <cell r="V161">
            <v>0</v>
          </cell>
          <cell r="W161">
            <v>0</v>
          </cell>
          <cell r="X161">
            <v>0</v>
          </cell>
          <cell r="Y161">
            <v>0</v>
          </cell>
          <cell r="Z161">
            <v>0</v>
          </cell>
        </row>
        <row r="162">
          <cell r="Q162" t="str">
            <v>FactSet</v>
          </cell>
          <cell r="R162">
            <v>84</v>
          </cell>
          <cell r="S162" t="str">
            <v>#Calc</v>
          </cell>
          <cell r="T162" t="str">
            <v>#Calc</v>
          </cell>
          <cell r="U162">
            <v>0</v>
          </cell>
          <cell r="V162">
            <v>0</v>
          </cell>
          <cell r="W162">
            <v>0</v>
          </cell>
          <cell r="X162">
            <v>0</v>
          </cell>
          <cell r="Y162">
            <v>0</v>
          </cell>
          <cell r="Z162">
            <v>0</v>
          </cell>
        </row>
        <row r="163">
          <cell r="Q163" t="str">
            <v>FactSet</v>
          </cell>
          <cell r="R163">
            <v>85</v>
          </cell>
          <cell r="S163" t="str">
            <v>#Calc</v>
          </cell>
          <cell r="T163" t="str">
            <v>#Calc</v>
          </cell>
          <cell r="U163">
            <v>0</v>
          </cell>
          <cell r="V163">
            <v>0</v>
          </cell>
          <cell r="W163">
            <v>0</v>
          </cell>
          <cell r="X163">
            <v>0</v>
          </cell>
          <cell r="Y163">
            <v>0</v>
          </cell>
          <cell r="Z163">
            <v>0</v>
          </cell>
        </row>
        <row r="164">
          <cell r="Q164" t="str">
            <v>FactSet</v>
          </cell>
          <cell r="R164">
            <v>86</v>
          </cell>
          <cell r="S164" t="str">
            <v>#Calc</v>
          </cell>
          <cell r="T164" t="str">
            <v>#Calc</v>
          </cell>
          <cell r="U164">
            <v>0</v>
          </cell>
          <cell r="V164">
            <v>0</v>
          </cell>
          <cell r="W164">
            <v>0</v>
          </cell>
          <cell r="X164">
            <v>0</v>
          </cell>
          <cell r="Y164">
            <v>0</v>
          </cell>
          <cell r="Z164">
            <v>0</v>
          </cell>
        </row>
        <row r="165">
          <cell r="Q165" t="str">
            <v>FactSet</v>
          </cell>
          <cell r="R165">
            <v>87</v>
          </cell>
          <cell r="S165" t="str">
            <v>#Calc</v>
          </cell>
          <cell r="T165" t="str">
            <v>#Calc</v>
          </cell>
          <cell r="U165">
            <v>0</v>
          </cell>
          <cell r="V165">
            <v>0</v>
          </cell>
          <cell r="W165">
            <v>0</v>
          </cell>
          <cell r="X165">
            <v>0</v>
          </cell>
          <cell r="Y165">
            <v>0</v>
          </cell>
          <cell r="Z165">
            <v>0</v>
          </cell>
        </row>
        <row r="166">
          <cell r="Q166" t="str">
            <v>FactSet</v>
          </cell>
          <cell r="R166">
            <v>88</v>
          </cell>
          <cell r="S166" t="str">
            <v>#Calc</v>
          </cell>
          <cell r="T166" t="str">
            <v>#Calc</v>
          </cell>
          <cell r="U166">
            <v>0</v>
          </cell>
          <cell r="V166">
            <v>0</v>
          </cell>
          <cell r="W166">
            <v>0</v>
          </cell>
          <cell r="X166">
            <v>0</v>
          </cell>
          <cell r="Y166">
            <v>0</v>
          </cell>
          <cell r="Z166">
            <v>0</v>
          </cell>
        </row>
        <row r="167">
          <cell r="Q167" t="str">
            <v>FactSet</v>
          </cell>
          <cell r="R167">
            <v>89</v>
          </cell>
          <cell r="S167" t="str">
            <v>#Calc</v>
          </cell>
          <cell r="T167" t="str">
            <v>#Calc</v>
          </cell>
          <cell r="U167">
            <v>0</v>
          </cell>
          <cell r="V167">
            <v>0</v>
          </cell>
          <cell r="W167">
            <v>0</v>
          </cell>
          <cell r="X167">
            <v>0</v>
          </cell>
          <cell r="Y167">
            <v>0</v>
          </cell>
          <cell r="Z167">
            <v>0</v>
          </cell>
        </row>
        <row r="168">
          <cell r="Q168" t="str">
            <v>FactSet</v>
          </cell>
          <cell r="R168">
            <v>90</v>
          </cell>
          <cell r="S168" t="str">
            <v>#Calc</v>
          </cell>
          <cell r="T168" t="str">
            <v>#Calc</v>
          </cell>
          <cell r="U168">
            <v>0</v>
          </cell>
          <cell r="V168">
            <v>0</v>
          </cell>
          <cell r="W168">
            <v>0</v>
          </cell>
          <cell r="X168">
            <v>0</v>
          </cell>
          <cell r="Y168">
            <v>0</v>
          </cell>
          <cell r="Z168">
            <v>0</v>
          </cell>
        </row>
        <row r="169">
          <cell r="Q169" t="str">
            <v>FactSet</v>
          </cell>
          <cell r="R169">
            <v>91</v>
          </cell>
          <cell r="S169" t="str">
            <v>#Calc</v>
          </cell>
          <cell r="T169" t="str">
            <v>#Calc</v>
          </cell>
          <cell r="U169">
            <v>0</v>
          </cell>
          <cell r="V169">
            <v>0</v>
          </cell>
          <cell r="W169">
            <v>0</v>
          </cell>
          <cell r="X169">
            <v>0</v>
          </cell>
          <cell r="Y169">
            <v>0</v>
          </cell>
          <cell r="Z169">
            <v>0</v>
          </cell>
        </row>
        <row r="170">
          <cell r="Q170" t="str">
            <v>FactSet</v>
          </cell>
          <cell r="R170">
            <v>92</v>
          </cell>
          <cell r="S170" t="str">
            <v>#Calc</v>
          </cell>
          <cell r="T170" t="str">
            <v>#Calc</v>
          </cell>
          <cell r="U170">
            <v>0</v>
          </cell>
          <cell r="V170">
            <v>0</v>
          </cell>
          <cell r="W170">
            <v>0</v>
          </cell>
          <cell r="X170">
            <v>0</v>
          </cell>
          <cell r="Y170">
            <v>0</v>
          </cell>
          <cell r="Z170">
            <v>0</v>
          </cell>
        </row>
        <row r="171">
          <cell r="Q171" t="str">
            <v>FactSet</v>
          </cell>
          <cell r="R171">
            <v>93</v>
          </cell>
          <cell r="S171" t="str">
            <v>#Calc</v>
          </cell>
          <cell r="T171" t="str">
            <v>#Calc</v>
          </cell>
          <cell r="U171">
            <v>0</v>
          </cell>
          <cell r="V171">
            <v>0</v>
          </cell>
          <cell r="W171">
            <v>0</v>
          </cell>
          <cell r="X171">
            <v>0</v>
          </cell>
          <cell r="Y171">
            <v>0</v>
          </cell>
          <cell r="Z171">
            <v>0</v>
          </cell>
        </row>
        <row r="172">
          <cell r="Q172" t="str">
            <v>FactSet</v>
          </cell>
          <cell r="R172">
            <v>94</v>
          </cell>
          <cell r="S172" t="str">
            <v>#Calc</v>
          </cell>
          <cell r="T172" t="str">
            <v>#Calc</v>
          </cell>
          <cell r="U172">
            <v>0</v>
          </cell>
          <cell r="V172">
            <v>0</v>
          </cell>
          <cell r="W172">
            <v>0</v>
          </cell>
          <cell r="X172">
            <v>0</v>
          </cell>
          <cell r="Y172">
            <v>0</v>
          </cell>
          <cell r="Z172">
            <v>0</v>
          </cell>
        </row>
        <row r="173">
          <cell r="Q173" t="str">
            <v>FactSet</v>
          </cell>
          <cell r="R173">
            <v>95</v>
          </cell>
          <cell r="S173" t="str">
            <v>#Calc</v>
          </cell>
          <cell r="T173" t="str">
            <v>#Calc</v>
          </cell>
          <cell r="U173">
            <v>0</v>
          </cell>
          <cell r="V173">
            <v>0</v>
          </cell>
          <cell r="W173">
            <v>0</v>
          </cell>
          <cell r="X173">
            <v>0</v>
          </cell>
          <cell r="Y173">
            <v>0</v>
          </cell>
          <cell r="Z173">
            <v>0</v>
          </cell>
        </row>
        <row r="174">
          <cell r="Q174" t="str">
            <v>FactSet</v>
          </cell>
          <cell r="R174">
            <v>96</v>
          </cell>
          <cell r="S174" t="str">
            <v>#Calc</v>
          </cell>
          <cell r="T174" t="str">
            <v>#Calc</v>
          </cell>
          <cell r="U174">
            <v>0</v>
          </cell>
          <cell r="V174">
            <v>0</v>
          </cell>
          <cell r="W174">
            <v>0</v>
          </cell>
          <cell r="X174">
            <v>0</v>
          </cell>
          <cell r="Y174">
            <v>0</v>
          </cell>
          <cell r="Z174">
            <v>0</v>
          </cell>
        </row>
        <row r="175">
          <cell r="Q175" t="str">
            <v>FactSet</v>
          </cell>
          <cell r="R175">
            <v>97</v>
          </cell>
          <cell r="S175" t="str">
            <v>#Calc</v>
          </cell>
          <cell r="T175" t="str">
            <v>#Calc</v>
          </cell>
          <cell r="U175">
            <v>0</v>
          </cell>
          <cell r="V175">
            <v>0</v>
          </cell>
          <cell r="W175">
            <v>0</v>
          </cell>
          <cell r="X175">
            <v>0</v>
          </cell>
          <cell r="Y175">
            <v>0</v>
          </cell>
          <cell r="Z175">
            <v>0</v>
          </cell>
        </row>
        <row r="176">
          <cell r="Q176" t="str">
            <v>FactSet</v>
          </cell>
          <cell r="R176">
            <v>98</v>
          </cell>
          <cell r="S176" t="str">
            <v>#Calc</v>
          </cell>
          <cell r="T176" t="str">
            <v>#Calc</v>
          </cell>
          <cell r="U176">
            <v>0</v>
          </cell>
          <cell r="V176">
            <v>0</v>
          </cell>
          <cell r="W176">
            <v>0</v>
          </cell>
          <cell r="X176">
            <v>0</v>
          </cell>
          <cell r="Y176">
            <v>0</v>
          </cell>
          <cell r="Z176">
            <v>0</v>
          </cell>
        </row>
        <row r="177">
          <cell r="Q177" t="str">
            <v>FactSet</v>
          </cell>
          <cell r="R177">
            <v>99</v>
          </cell>
          <cell r="S177" t="str">
            <v>#Calc</v>
          </cell>
          <cell r="T177" t="str">
            <v>#Calc</v>
          </cell>
          <cell r="U177">
            <v>0</v>
          </cell>
          <cell r="V177">
            <v>0</v>
          </cell>
          <cell r="W177">
            <v>0</v>
          </cell>
          <cell r="X177">
            <v>0</v>
          </cell>
          <cell r="Y177">
            <v>0</v>
          </cell>
          <cell r="Z177">
            <v>0</v>
          </cell>
        </row>
        <row r="178">
          <cell r="Q178" t="str">
            <v>FactSet</v>
          </cell>
          <cell r="R178">
            <v>100</v>
          </cell>
          <cell r="S178" t="str">
            <v>#Calc</v>
          </cell>
          <cell r="T178" t="str">
            <v>#Calc</v>
          </cell>
          <cell r="U178">
            <v>0</v>
          </cell>
          <cell r="V178">
            <v>0</v>
          </cell>
          <cell r="W178">
            <v>0</v>
          </cell>
          <cell r="X178">
            <v>0</v>
          </cell>
          <cell r="Y178">
            <v>0</v>
          </cell>
          <cell r="Z178">
            <v>0</v>
          </cell>
        </row>
        <row r="179">
          <cell r="Q179" t="str">
            <v>FactSet</v>
          </cell>
          <cell r="R179">
            <v>101</v>
          </cell>
          <cell r="S179" t="str">
            <v>#Calc</v>
          </cell>
          <cell r="T179" t="str">
            <v>#Calc</v>
          </cell>
          <cell r="U179">
            <v>0</v>
          </cell>
          <cell r="V179">
            <v>0</v>
          </cell>
          <cell r="W179">
            <v>0</v>
          </cell>
          <cell r="X179">
            <v>0</v>
          </cell>
          <cell r="Y179">
            <v>0</v>
          </cell>
          <cell r="Z179">
            <v>0</v>
          </cell>
        </row>
        <row r="180">
          <cell r="Q180" t="str">
            <v>FactSet</v>
          </cell>
          <cell r="R180">
            <v>102</v>
          </cell>
          <cell r="S180" t="str">
            <v>#Calc</v>
          </cell>
          <cell r="T180" t="str">
            <v>#Calc</v>
          </cell>
          <cell r="U180">
            <v>0</v>
          </cell>
          <cell r="V180">
            <v>0</v>
          </cell>
          <cell r="W180">
            <v>0</v>
          </cell>
          <cell r="X180">
            <v>0</v>
          </cell>
          <cell r="Y180">
            <v>0</v>
          </cell>
          <cell r="Z180">
            <v>0</v>
          </cell>
        </row>
        <row r="181">
          <cell r="Q181" t="str">
            <v>FactSet</v>
          </cell>
          <cell r="R181">
            <v>103</v>
          </cell>
          <cell r="S181" t="str">
            <v>#Calc</v>
          </cell>
          <cell r="T181" t="str">
            <v>#Calc</v>
          </cell>
          <cell r="U181">
            <v>0</v>
          </cell>
          <cell r="V181">
            <v>0</v>
          </cell>
          <cell r="W181">
            <v>0</v>
          </cell>
          <cell r="X181">
            <v>0</v>
          </cell>
          <cell r="Y181">
            <v>0</v>
          </cell>
          <cell r="Z181">
            <v>0</v>
          </cell>
        </row>
        <row r="182">
          <cell r="Q182" t="str">
            <v>FactSet</v>
          </cell>
          <cell r="R182">
            <v>104</v>
          </cell>
          <cell r="S182" t="str">
            <v>#Calc</v>
          </cell>
          <cell r="T182" t="str">
            <v>#Calc</v>
          </cell>
          <cell r="U182">
            <v>0</v>
          </cell>
          <cell r="V182">
            <v>0</v>
          </cell>
          <cell r="W182">
            <v>0</v>
          </cell>
          <cell r="X182">
            <v>0</v>
          </cell>
          <cell r="Y182">
            <v>0</v>
          </cell>
          <cell r="Z182">
            <v>0</v>
          </cell>
        </row>
        <row r="183">
          <cell r="Q183" t="str">
            <v>FactSet</v>
          </cell>
          <cell r="R183">
            <v>105</v>
          </cell>
          <cell r="S183" t="str">
            <v>#Calc</v>
          </cell>
          <cell r="T183" t="str">
            <v>#Calc</v>
          </cell>
          <cell r="U183">
            <v>0</v>
          </cell>
          <cell r="V183">
            <v>0</v>
          </cell>
          <cell r="W183">
            <v>0</v>
          </cell>
          <cell r="X183">
            <v>0</v>
          </cell>
          <cell r="Y183">
            <v>0</v>
          </cell>
          <cell r="Z183">
            <v>0</v>
          </cell>
        </row>
        <row r="184">
          <cell r="Q184" t="str">
            <v>FactSet</v>
          </cell>
          <cell r="R184">
            <v>106</v>
          </cell>
          <cell r="S184" t="str">
            <v>#Calc</v>
          </cell>
          <cell r="T184" t="str">
            <v>#Calc</v>
          </cell>
          <cell r="U184">
            <v>0</v>
          </cell>
          <cell r="V184">
            <v>0</v>
          </cell>
          <cell r="W184">
            <v>0</v>
          </cell>
          <cell r="X184">
            <v>0</v>
          </cell>
          <cell r="Y184">
            <v>0</v>
          </cell>
          <cell r="Z184">
            <v>0</v>
          </cell>
        </row>
        <row r="185">
          <cell r="Q185" t="str">
            <v>FactSet</v>
          </cell>
          <cell r="R185">
            <v>107</v>
          </cell>
          <cell r="S185" t="str">
            <v>#Calc</v>
          </cell>
          <cell r="T185" t="str">
            <v>#Calc</v>
          </cell>
          <cell r="U185">
            <v>0</v>
          </cell>
          <cell r="V185">
            <v>0</v>
          </cell>
          <cell r="W185">
            <v>0</v>
          </cell>
          <cell r="X185">
            <v>0</v>
          </cell>
          <cell r="Y185">
            <v>0</v>
          </cell>
          <cell r="Z185">
            <v>0</v>
          </cell>
        </row>
        <row r="186">
          <cell r="Q186" t="str">
            <v>FactSet</v>
          </cell>
          <cell r="R186">
            <v>108</v>
          </cell>
          <cell r="S186" t="str">
            <v>#Calc</v>
          </cell>
          <cell r="T186" t="str">
            <v>#Calc</v>
          </cell>
          <cell r="U186">
            <v>0</v>
          </cell>
          <cell r="V186">
            <v>0</v>
          </cell>
          <cell r="W186">
            <v>0</v>
          </cell>
          <cell r="X186">
            <v>0</v>
          </cell>
          <cell r="Y186">
            <v>0</v>
          </cell>
          <cell r="Z186">
            <v>0</v>
          </cell>
        </row>
        <row r="187">
          <cell r="Q187" t="str">
            <v>FactSet</v>
          </cell>
          <cell r="R187">
            <v>109</v>
          </cell>
          <cell r="S187" t="str">
            <v>#Calc</v>
          </cell>
          <cell r="T187" t="str">
            <v>#Calc</v>
          </cell>
          <cell r="U187">
            <v>0</v>
          </cell>
          <cell r="V187">
            <v>0</v>
          </cell>
          <cell r="W187">
            <v>0</v>
          </cell>
          <cell r="X187">
            <v>0</v>
          </cell>
          <cell r="Y187">
            <v>0</v>
          </cell>
          <cell r="Z187">
            <v>0</v>
          </cell>
        </row>
        <row r="188">
          <cell r="Q188" t="str">
            <v>FactSet</v>
          </cell>
          <cell r="R188">
            <v>110</v>
          </cell>
          <cell r="S188" t="str">
            <v>#Calc</v>
          </cell>
          <cell r="T188" t="str">
            <v>#Calc</v>
          </cell>
          <cell r="U188">
            <v>0</v>
          </cell>
          <cell r="V188">
            <v>0</v>
          </cell>
          <cell r="W188">
            <v>0</v>
          </cell>
          <cell r="X188">
            <v>0</v>
          </cell>
          <cell r="Y188">
            <v>0</v>
          </cell>
          <cell r="Z188">
            <v>0</v>
          </cell>
        </row>
        <row r="189">
          <cell r="Q189" t="str">
            <v>FactSet</v>
          </cell>
          <cell r="R189">
            <v>111</v>
          </cell>
          <cell r="S189" t="str">
            <v>#Calc</v>
          </cell>
          <cell r="T189" t="str">
            <v>#Calc</v>
          </cell>
          <cell r="U189">
            <v>0</v>
          </cell>
          <cell r="V189">
            <v>0</v>
          </cell>
          <cell r="W189">
            <v>0</v>
          </cell>
          <cell r="X189">
            <v>0</v>
          </cell>
          <cell r="Y189">
            <v>0</v>
          </cell>
          <cell r="Z189">
            <v>0</v>
          </cell>
        </row>
        <row r="190">
          <cell r="Q190" t="str">
            <v>FactSet</v>
          </cell>
          <cell r="R190">
            <v>112</v>
          </cell>
          <cell r="S190" t="str">
            <v>#Calc</v>
          </cell>
          <cell r="T190" t="str">
            <v>#Calc</v>
          </cell>
          <cell r="U190">
            <v>0</v>
          </cell>
          <cell r="V190">
            <v>0</v>
          </cell>
          <cell r="W190">
            <v>0</v>
          </cell>
          <cell r="X190">
            <v>0</v>
          </cell>
          <cell r="Y190">
            <v>0</v>
          </cell>
          <cell r="Z190">
            <v>0</v>
          </cell>
        </row>
        <row r="191">
          <cell r="Q191" t="str">
            <v>FactSet</v>
          </cell>
          <cell r="R191">
            <v>113</v>
          </cell>
          <cell r="S191" t="str">
            <v>#Calc</v>
          </cell>
          <cell r="T191" t="str">
            <v>#Calc</v>
          </cell>
          <cell r="U191">
            <v>0</v>
          </cell>
          <cell r="V191">
            <v>0</v>
          </cell>
          <cell r="W191">
            <v>0</v>
          </cell>
          <cell r="X191">
            <v>0</v>
          </cell>
          <cell r="Y191">
            <v>0</v>
          </cell>
          <cell r="Z191">
            <v>0</v>
          </cell>
        </row>
        <row r="192">
          <cell r="Q192" t="str">
            <v>FactSet</v>
          </cell>
          <cell r="R192">
            <v>114</v>
          </cell>
          <cell r="S192" t="str">
            <v>#Calc</v>
          </cell>
          <cell r="T192" t="str">
            <v>#Calc</v>
          </cell>
          <cell r="U192">
            <v>0</v>
          </cell>
          <cell r="V192">
            <v>0</v>
          </cell>
          <cell r="W192">
            <v>0</v>
          </cell>
          <cell r="X192">
            <v>0</v>
          </cell>
          <cell r="Y192">
            <v>0</v>
          </cell>
          <cell r="Z192">
            <v>0</v>
          </cell>
        </row>
        <row r="193">
          <cell r="Q193" t="str">
            <v>FactSet</v>
          </cell>
          <cell r="R193">
            <v>115</v>
          </cell>
          <cell r="S193" t="str">
            <v>#Calc</v>
          </cell>
          <cell r="T193" t="str">
            <v>#Calc</v>
          </cell>
          <cell r="U193">
            <v>0</v>
          </cell>
          <cell r="V193">
            <v>0</v>
          </cell>
          <cell r="W193">
            <v>0</v>
          </cell>
          <cell r="X193">
            <v>0</v>
          </cell>
          <cell r="Y193">
            <v>0</v>
          </cell>
          <cell r="Z193">
            <v>0</v>
          </cell>
        </row>
        <row r="194">
          <cell r="Q194" t="str">
            <v>FactSet</v>
          </cell>
          <cell r="R194">
            <v>116</v>
          </cell>
          <cell r="S194" t="str">
            <v>#Calc</v>
          </cell>
          <cell r="T194" t="str">
            <v>#Calc</v>
          </cell>
          <cell r="U194">
            <v>0</v>
          </cell>
          <cell r="V194">
            <v>0</v>
          </cell>
          <cell r="W194">
            <v>0</v>
          </cell>
          <cell r="X194">
            <v>0</v>
          </cell>
          <cell r="Y194">
            <v>0</v>
          </cell>
          <cell r="Z194">
            <v>0</v>
          </cell>
        </row>
        <row r="195">
          <cell r="Q195" t="str">
            <v>FactSet</v>
          </cell>
          <cell r="R195">
            <v>117</v>
          </cell>
          <cell r="S195" t="str">
            <v>#Calc</v>
          </cell>
          <cell r="T195" t="str">
            <v>#Calc</v>
          </cell>
          <cell r="U195">
            <v>0</v>
          </cell>
          <cell r="V195">
            <v>0</v>
          </cell>
          <cell r="W195">
            <v>0</v>
          </cell>
          <cell r="X195">
            <v>0</v>
          </cell>
          <cell r="Y195">
            <v>0</v>
          </cell>
          <cell r="Z195">
            <v>0</v>
          </cell>
        </row>
        <row r="196">
          <cell r="Q196" t="str">
            <v>FactSet</v>
          </cell>
          <cell r="R196">
            <v>118</v>
          </cell>
          <cell r="S196" t="str">
            <v>#Calc</v>
          </cell>
          <cell r="T196" t="str">
            <v>#Calc</v>
          </cell>
          <cell r="U196">
            <v>0</v>
          </cell>
          <cell r="V196">
            <v>0</v>
          </cell>
          <cell r="W196">
            <v>0</v>
          </cell>
          <cell r="X196">
            <v>0</v>
          </cell>
          <cell r="Y196">
            <v>0</v>
          </cell>
          <cell r="Z196">
            <v>0</v>
          </cell>
        </row>
        <row r="197">
          <cell r="Q197" t="str">
            <v>FactSet</v>
          </cell>
          <cell r="R197">
            <v>119</v>
          </cell>
          <cell r="S197" t="str">
            <v>#Calc</v>
          </cell>
          <cell r="T197" t="str">
            <v>#Calc</v>
          </cell>
          <cell r="U197">
            <v>0</v>
          </cell>
          <cell r="V197">
            <v>0</v>
          </cell>
          <cell r="W197">
            <v>0</v>
          </cell>
          <cell r="X197">
            <v>0</v>
          </cell>
          <cell r="Y197">
            <v>0</v>
          </cell>
          <cell r="Z197">
            <v>0</v>
          </cell>
        </row>
        <row r="198">
          <cell r="Q198" t="str">
            <v>FactSet</v>
          </cell>
          <cell r="R198">
            <v>120</v>
          </cell>
          <cell r="S198" t="str">
            <v>#Calc</v>
          </cell>
          <cell r="T198" t="str">
            <v>#Calc</v>
          </cell>
          <cell r="U198">
            <v>0</v>
          </cell>
          <cell r="V198">
            <v>0</v>
          </cell>
          <cell r="W198">
            <v>0</v>
          </cell>
          <cell r="X198">
            <v>0</v>
          </cell>
          <cell r="Y198">
            <v>0</v>
          </cell>
          <cell r="Z198">
            <v>0</v>
          </cell>
        </row>
        <row r="199">
          <cell r="Q199" t="str">
            <v>FactSet</v>
          </cell>
          <cell r="R199">
            <v>121</v>
          </cell>
          <cell r="S199" t="str">
            <v>#Calc</v>
          </cell>
          <cell r="T199" t="str">
            <v>#Calc</v>
          </cell>
          <cell r="U199">
            <v>0</v>
          </cell>
          <cell r="V199">
            <v>0</v>
          </cell>
          <cell r="W199">
            <v>0</v>
          </cell>
          <cell r="X199">
            <v>0</v>
          </cell>
          <cell r="Y199">
            <v>0</v>
          </cell>
          <cell r="Z199">
            <v>0</v>
          </cell>
        </row>
        <row r="200">
          <cell r="Q200" t="str">
            <v>FactSet</v>
          </cell>
          <cell r="R200">
            <v>122</v>
          </cell>
          <cell r="S200" t="str">
            <v>#Calc</v>
          </cell>
          <cell r="T200" t="str">
            <v>#Calc</v>
          </cell>
          <cell r="U200">
            <v>0</v>
          </cell>
          <cell r="V200">
            <v>0</v>
          </cell>
          <cell r="W200">
            <v>0</v>
          </cell>
          <cell r="X200">
            <v>0</v>
          </cell>
          <cell r="Y200">
            <v>0</v>
          </cell>
          <cell r="Z200">
            <v>0</v>
          </cell>
        </row>
        <row r="201">
          <cell r="Q201" t="str">
            <v>FactSet</v>
          </cell>
          <cell r="R201">
            <v>123</v>
          </cell>
          <cell r="S201" t="str">
            <v>#Calc</v>
          </cell>
          <cell r="T201" t="str">
            <v>#Calc</v>
          </cell>
          <cell r="U201">
            <v>0</v>
          </cell>
          <cell r="V201">
            <v>0</v>
          </cell>
          <cell r="W201">
            <v>0</v>
          </cell>
          <cell r="X201">
            <v>0</v>
          </cell>
          <cell r="Y201">
            <v>0</v>
          </cell>
          <cell r="Z201">
            <v>0</v>
          </cell>
        </row>
        <row r="202">
          <cell r="Q202" t="str">
            <v>FactSet</v>
          </cell>
          <cell r="R202">
            <v>124</v>
          </cell>
          <cell r="S202" t="str">
            <v>#Calc</v>
          </cell>
          <cell r="T202" t="str">
            <v>#Calc</v>
          </cell>
          <cell r="U202">
            <v>0</v>
          </cell>
          <cell r="V202">
            <v>0</v>
          </cell>
          <cell r="W202">
            <v>0</v>
          </cell>
          <cell r="X202">
            <v>0</v>
          </cell>
          <cell r="Y202">
            <v>0</v>
          </cell>
          <cell r="Z202">
            <v>0</v>
          </cell>
        </row>
        <row r="203">
          <cell r="Q203" t="str">
            <v>FactSet</v>
          </cell>
          <cell r="R203">
            <v>125</v>
          </cell>
          <cell r="S203" t="str">
            <v>#Calc</v>
          </cell>
          <cell r="T203" t="str">
            <v>#Calc</v>
          </cell>
          <cell r="U203">
            <v>0</v>
          </cell>
          <cell r="V203">
            <v>0</v>
          </cell>
          <cell r="W203">
            <v>0</v>
          </cell>
          <cell r="X203">
            <v>0</v>
          </cell>
          <cell r="Y203">
            <v>0</v>
          </cell>
          <cell r="Z203">
            <v>0</v>
          </cell>
        </row>
        <row r="204">
          <cell r="Q204" t="str">
            <v>FactSet</v>
          </cell>
          <cell r="R204">
            <v>126</v>
          </cell>
          <cell r="S204" t="str">
            <v>#Calc</v>
          </cell>
          <cell r="T204" t="str">
            <v>#Calc</v>
          </cell>
          <cell r="U204">
            <v>0</v>
          </cell>
          <cell r="V204">
            <v>0</v>
          </cell>
          <cell r="W204">
            <v>0</v>
          </cell>
          <cell r="X204">
            <v>0</v>
          </cell>
          <cell r="Y204">
            <v>0</v>
          </cell>
          <cell r="Z204">
            <v>0</v>
          </cell>
        </row>
        <row r="205">
          <cell r="Q205" t="str">
            <v>FactSet</v>
          </cell>
          <cell r="R205">
            <v>127</v>
          </cell>
          <cell r="S205" t="str">
            <v>#Calc</v>
          </cell>
          <cell r="T205" t="str">
            <v>#Calc</v>
          </cell>
          <cell r="U205">
            <v>0</v>
          </cell>
          <cell r="V205">
            <v>0</v>
          </cell>
          <cell r="W205">
            <v>0</v>
          </cell>
          <cell r="X205">
            <v>0</v>
          </cell>
          <cell r="Y205">
            <v>0</v>
          </cell>
          <cell r="Z205">
            <v>0</v>
          </cell>
        </row>
        <row r="206">
          <cell r="Q206" t="str">
            <v>FactSet</v>
          </cell>
          <cell r="R206">
            <v>128</v>
          </cell>
          <cell r="S206" t="str">
            <v>#Calc</v>
          </cell>
          <cell r="T206" t="str">
            <v>#Calc</v>
          </cell>
          <cell r="U206">
            <v>0</v>
          </cell>
          <cell r="V206">
            <v>0</v>
          </cell>
          <cell r="W206">
            <v>0</v>
          </cell>
          <cell r="X206">
            <v>0</v>
          </cell>
          <cell r="Y206">
            <v>0</v>
          </cell>
          <cell r="Z206">
            <v>0</v>
          </cell>
        </row>
        <row r="207">
          <cell r="Q207" t="str">
            <v>FactSet</v>
          </cell>
          <cell r="R207">
            <v>129</v>
          </cell>
          <cell r="S207" t="str">
            <v>#Calc</v>
          </cell>
          <cell r="T207" t="str">
            <v>#Calc</v>
          </cell>
          <cell r="U207">
            <v>0</v>
          </cell>
          <cell r="V207">
            <v>0</v>
          </cell>
          <cell r="W207">
            <v>0</v>
          </cell>
          <cell r="X207">
            <v>0</v>
          </cell>
          <cell r="Y207">
            <v>0</v>
          </cell>
          <cell r="Z207">
            <v>0</v>
          </cell>
        </row>
        <row r="208">
          <cell r="Q208" t="str">
            <v>FactSet</v>
          </cell>
          <cell r="R208">
            <v>130</v>
          </cell>
          <cell r="S208" t="str">
            <v>#Calc</v>
          </cell>
          <cell r="T208" t="str">
            <v>#Calc</v>
          </cell>
          <cell r="U208">
            <v>0</v>
          </cell>
          <cell r="V208">
            <v>0</v>
          </cell>
          <cell r="W208">
            <v>0</v>
          </cell>
          <cell r="X208">
            <v>0</v>
          </cell>
          <cell r="Y208">
            <v>0</v>
          </cell>
          <cell r="Z208">
            <v>0</v>
          </cell>
        </row>
        <row r="209">
          <cell r="Q209" t="str">
            <v>FactSet</v>
          </cell>
          <cell r="R209">
            <v>131</v>
          </cell>
          <cell r="S209" t="str">
            <v>#Calc</v>
          </cell>
          <cell r="T209" t="str">
            <v>#Calc</v>
          </cell>
          <cell r="U209">
            <v>0</v>
          </cell>
          <cell r="V209">
            <v>0</v>
          </cell>
          <cell r="W209">
            <v>0</v>
          </cell>
          <cell r="X209">
            <v>0</v>
          </cell>
          <cell r="Y209">
            <v>0</v>
          </cell>
          <cell r="Z209">
            <v>0</v>
          </cell>
        </row>
        <row r="210">
          <cell r="Q210" t="str">
            <v>FactSet</v>
          </cell>
          <cell r="R210">
            <v>132</v>
          </cell>
          <cell r="S210" t="str">
            <v>#Calc</v>
          </cell>
          <cell r="T210" t="str">
            <v>#Calc</v>
          </cell>
          <cell r="U210">
            <v>0</v>
          </cell>
          <cell r="V210">
            <v>0</v>
          </cell>
          <cell r="W210">
            <v>0</v>
          </cell>
          <cell r="X210">
            <v>0</v>
          </cell>
          <cell r="Y210">
            <v>0</v>
          </cell>
          <cell r="Z210">
            <v>0</v>
          </cell>
        </row>
        <row r="211">
          <cell r="Q211" t="str">
            <v>FactSet</v>
          </cell>
          <cell r="R211">
            <v>133</v>
          </cell>
          <cell r="S211" t="str">
            <v>#Calc</v>
          </cell>
          <cell r="T211" t="str">
            <v>#Calc</v>
          </cell>
          <cell r="U211">
            <v>0</v>
          </cell>
          <cell r="V211">
            <v>0</v>
          </cell>
          <cell r="W211">
            <v>0</v>
          </cell>
          <cell r="X211">
            <v>0</v>
          </cell>
          <cell r="Y211">
            <v>0</v>
          </cell>
          <cell r="Z211">
            <v>0</v>
          </cell>
        </row>
        <row r="212">
          <cell r="Q212" t="str">
            <v>FactSet</v>
          </cell>
          <cell r="R212">
            <v>134</v>
          </cell>
          <cell r="S212" t="str">
            <v>#Calc</v>
          </cell>
          <cell r="T212" t="str">
            <v>#Calc</v>
          </cell>
          <cell r="U212">
            <v>0</v>
          </cell>
          <cell r="V212">
            <v>0</v>
          </cell>
          <cell r="W212">
            <v>0</v>
          </cell>
          <cell r="X212">
            <v>0</v>
          </cell>
          <cell r="Y212">
            <v>0</v>
          </cell>
          <cell r="Z212">
            <v>0</v>
          </cell>
        </row>
        <row r="213">
          <cell r="Q213" t="str">
            <v>FactSet</v>
          </cell>
          <cell r="R213">
            <v>135</v>
          </cell>
          <cell r="S213" t="str">
            <v>#Calc</v>
          </cell>
          <cell r="T213" t="str">
            <v>#Calc</v>
          </cell>
          <cell r="U213">
            <v>0</v>
          </cell>
          <cell r="V213">
            <v>0</v>
          </cell>
          <cell r="W213">
            <v>0</v>
          </cell>
          <cell r="X213">
            <v>0</v>
          </cell>
          <cell r="Y213">
            <v>0</v>
          </cell>
          <cell r="Z213">
            <v>0</v>
          </cell>
        </row>
        <row r="214">
          <cell r="Q214" t="str">
            <v>FactSet</v>
          </cell>
          <cell r="R214">
            <v>136</v>
          </cell>
          <cell r="S214" t="str">
            <v>#Calc</v>
          </cell>
          <cell r="T214" t="str">
            <v>#Calc</v>
          </cell>
          <cell r="U214">
            <v>0</v>
          </cell>
          <cell r="V214">
            <v>0</v>
          </cell>
          <cell r="W214">
            <v>0</v>
          </cell>
          <cell r="X214">
            <v>0</v>
          </cell>
          <cell r="Y214">
            <v>0</v>
          </cell>
          <cell r="Z214">
            <v>0</v>
          </cell>
        </row>
        <row r="215">
          <cell r="Q215" t="str">
            <v>FactSet</v>
          </cell>
          <cell r="R215">
            <v>137</v>
          </cell>
          <cell r="S215" t="str">
            <v>#Calc</v>
          </cell>
          <cell r="T215" t="str">
            <v>#Calc</v>
          </cell>
          <cell r="U215">
            <v>0</v>
          </cell>
          <cell r="V215">
            <v>0</v>
          </cell>
          <cell r="W215">
            <v>0</v>
          </cell>
          <cell r="X215">
            <v>0</v>
          </cell>
          <cell r="Y215">
            <v>0</v>
          </cell>
          <cell r="Z215">
            <v>0</v>
          </cell>
        </row>
        <row r="216">
          <cell r="Q216" t="str">
            <v>FactSet</v>
          </cell>
          <cell r="R216">
            <v>138</v>
          </cell>
          <cell r="S216" t="str">
            <v>#Calc</v>
          </cell>
          <cell r="T216" t="str">
            <v>#Calc</v>
          </cell>
          <cell r="U216">
            <v>0</v>
          </cell>
          <cell r="V216">
            <v>0</v>
          </cell>
          <cell r="W216">
            <v>0</v>
          </cell>
          <cell r="X216">
            <v>0</v>
          </cell>
          <cell r="Y216">
            <v>0</v>
          </cell>
          <cell r="Z216">
            <v>0</v>
          </cell>
        </row>
        <row r="217">
          <cell r="Q217" t="str">
            <v>FactSet</v>
          </cell>
          <cell r="R217">
            <v>139</v>
          </cell>
          <cell r="S217" t="str">
            <v>#Calc</v>
          </cell>
          <cell r="T217" t="str">
            <v>#Calc</v>
          </cell>
          <cell r="U217">
            <v>0</v>
          </cell>
          <cell r="V217">
            <v>0</v>
          </cell>
          <cell r="W217">
            <v>0</v>
          </cell>
          <cell r="X217">
            <v>0</v>
          </cell>
          <cell r="Y217">
            <v>0</v>
          </cell>
          <cell r="Z217">
            <v>0</v>
          </cell>
        </row>
        <row r="218">
          <cell r="Q218" t="str">
            <v>FactSet</v>
          </cell>
          <cell r="R218">
            <v>140</v>
          </cell>
          <cell r="S218" t="str">
            <v>#Calc</v>
          </cell>
          <cell r="T218" t="str">
            <v>#Calc</v>
          </cell>
          <cell r="U218">
            <v>0</v>
          </cell>
          <cell r="V218">
            <v>0</v>
          </cell>
          <cell r="W218">
            <v>0</v>
          </cell>
          <cell r="X218">
            <v>0</v>
          </cell>
          <cell r="Y218">
            <v>0</v>
          </cell>
          <cell r="Z218">
            <v>0</v>
          </cell>
        </row>
        <row r="219">
          <cell r="Q219" t="str">
            <v>FactSet</v>
          </cell>
          <cell r="R219">
            <v>141</v>
          </cell>
          <cell r="S219" t="str">
            <v>#Calc</v>
          </cell>
          <cell r="T219" t="str">
            <v>#Calc</v>
          </cell>
          <cell r="U219">
            <v>0</v>
          </cell>
          <cell r="V219">
            <v>0</v>
          </cell>
          <cell r="W219">
            <v>0</v>
          </cell>
          <cell r="X219">
            <v>0</v>
          </cell>
          <cell r="Y219">
            <v>0</v>
          </cell>
          <cell r="Z219">
            <v>0</v>
          </cell>
        </row>
        <row r="220">
          <cell r="Q220" t="str">
            <v>FactSet</v>
          </cell>
          <cell r="R220">
            <v>142</v>
          </cell>
          <cell r="S220" t="str">
            <v>#Calc</v>
          </cell>
          <cell r="T220" t="str">
            <v>#Calc</v>
          </cell>
          <cell r="U220">
            <v>0</v>
          </cell>
          <cell r="V220">
            <v>0</v>
          </cell>
          <cell r="W220">
            <v>0</v>
          </cell>
          <cell r="X220">
            <v>0</v>
          </cell>
          <cell r="Y220">
            <v>0</v>
          </cell>
          <cell r="Z220">
            <v>0</v>
          </cell>
        </row>
        <row r="221">
          <cell r="Q221" t="str">
            <v>FactSet</v>
          </cell>
          <cell r="R221">
            <v>143</v>
          </cell>
          <cell r="S221" t="str">
            <v>#Calc</v>
          </cell>
          <cell r="T221" t="str">
            <v>#Calc</v>
          </cell>
          <cell r="U221">
            <v>0</v>
          </cell>
          <cell r="V221">
            <v>0</v>
          </cell>
          <cell r="W221">
            <v>0</v>
          </cell>
          <cell r="X221">
            <v>0</v>
          </cell>
          <cell r="Y221">
            <v>0</v>
          </cell>
          <cell r="Z221">
            <v>0</v>
          </cell>
        </row>
        <row r="222">
          <cell r="Q222" t="str">
            <v>FactSet</v>
          </cell>
          <cell r="R222">
            <v>144</v>
          </cell>
          <cell r="S222" t="str">
            <v>#Calc</v>
          </cell>
          <cell r="T222" t="str">
            <v>#Calc</v>
          </cell>
          <cell r="U222">
            <v>0</v>
          </cell>
          <cell r="V222">
            <v>0</v>
          </cell>
          <cell r="W222">
            <v>0</v>
          </cell>
          <cell r="X222">
            <v>0</v>
          </cell>
          <cell r="Y222">
            <v>0</v>
          </cell>
          <cell r="Z222">
            <v>0</v>
          </cell>
        </row>
        <row r="223">
          <cell r="Q223" t="str">
            <v>FactSet</v>
          </cell>
          <cell r="R223">
            <v>145</v>
          </cell>
          <cell r="S223" t="str">
            <v>#Calc</v>
          </cell>
          <cell r="T223" t="str">
            <v>#Calc</v>
          </cell>
          <cell r="U223">
            <v>0</v>
          </cell>
          <cell r="V223">
            <v>0</v>
          </cell>
          <cell r="W223">
            <v>0</v>
          </cell>
          <cell r="X223">
            <v>0</v>
          </cell>
          <cell r="Y223">
            <v>0</v>
          </cell>
          <cell r="Z223">
            <v>0</v>
          </cell>
        </row>
        <row r="224">
          <cell r="Q224" t="str">
            <v>FactSet</v>
          </cell>
          <cell r="R224">
            <v>146</v>
          </cell>
          <cell r="S224" t="str">
            <v>#Calc</v>
          </cell>
          <cell r="T224" t="str">
            <v>#Calc</v>
          </cell>
          <cell r="U224">
            <v>0</v>
          </cell>
          <cell r="V224">
            <v>0</v>
          </cell>
          <cell r="W224">
            <v>0</v>
          </cell>
          <cell r="X224">
            <v>0</v>
          </cell>
          <cell r="Y224">
            <v>0</v>
          </cell>
          <cell r="Z224">
            <v>0</v>
          </cell>
        </row>
        <row r="225">
          <cell r="Q225" t="str">
            <v>FactSet</v>
          </cell>
          <cell r="R225">
            <v>147</v>
          </cell>
          <cell r="S225" t="str">
            <v>#Calc</v>
          </cell>
          <cell r="T225" t="str">
            <v>#Calc</v>
          </cell>
          <cell r="U225">
            <v>0</v>
          </cell>
          <cell r="V225">
            <v>0</v>
          </cell>
          <cell r="W225">
            <v>0</v>
          </cell>
          <cell r="X225">
            <v>0</v>
          </cell>
          <cell r="Y225">
            <v>0</v>
          </cell>
          <cell r="Z225">
            <v>0</v>
          </cell>
        </row>
        <row r="226">
          <cell r="Q226" t="str">
            <v>FactSet</v>
          </cell>
          <cell r="R226">
            <v>148</v>
          </cell>
          <cell r="S226" t="str">
            <v>#Calc</v>
          </cell>
          <cell r="T226" t="str">
            <v>#Calc</v>
          </cell>
          <cell r="U226">
            <v>0</v>
          </cell>
          <cell r="V226">
            <v>0</v>
          </cell>
          <cell r="W226">
            <v>0</v>
          </cell>
          <cell r="X226">
            <v>0</v>
          </cell>
          <cell r="Y226">
            <v>0</v>
          </cell>
          <cell r="Z226">
            <v>0</v>
          </cell>
        </row>
        <row r="227">
          <cell r="Q227" t="str">
            <v>FactSet</v>
          </cell>
          <cell r="R227">
            <v>149</v>
          </cell>
          <cell r="S227" t="str">
            <v>#Calc</v>
          </cell>
          <cell r="T227" t="str">
            <v>#Calc</v>
          </cell>
          <cell r="U227">
            <v>0</v>
          </cell>
          <cell r="V227">
            <v>0</v>
          </cell>
          <cell r="W227">
            <v>0</v>
          </cell>
          <cell r="X227">
            <v>0</v>
          </cell>
          <cell r="Y227">
            <v>0</v>
          </cell>
          <cell r="Z227">
            <v>0</v>
          </cell>
        </row>
        <row r="228">
          <cell r="Q228" t="str">
            <v>FactSet</v>
          </cell>
          <cell r="R228">
            <v>150</v>
          </cell>
          <cell r="S228" t="str">
            <v>#Calc</v>
          </cell>
          <cell r="T228" t="str">
            <v>#Calc</v>
          </cell>
          <cell r="U228">
            <v>0</v>
          </cell>
          <cell r="V228">
            <v>0</v>
          </cell>
          <cell r="W228">
            <v>0</v>
          </cell>
          <cell r="X228">
            <v>0</v>
          </cell>
          <cell r="Y228">
            <v>0</v>
          </cell>
          <cell r="Z228">
            <v>0</v>
          </cell>
        </row>
        <row r="229">
          <cell r="Q229" t="str">
            <v>FactSet</v>
          </cell>
          <cell r="R229">
            <v>151</v>
          </cell>
          <cell r="S229" t="str">
            <v>#Calc</v>
          </cell>
          <cell r="T229" t="str">
            <v>#Calc</v>
          </cell>
          <cell r="U229">
            <v>0</v>
          </cell>
          <cell r="V229">
            <v>0</v>
          </cell>
          <cell r="W229">
            <v>0</v>
          </cell>
          <cell r="X229">
            <v>0</v>
          </cell>
          <cell r="Y229">
            <v>0</v>
          </cell>
          <cell r="Z229">
            <v>0</v>
          </cell>
        </row>
        <row r="230">
          <cell r="Q230" t="str">
            <v>FactSet</v>
          </cell>
          <cell r="R230">
            <v>152</v>
          </cell>
          <cell r="S230" t="str">
            <v>#Calc</v>
          </cell>
          <cell r="T230" t="str">
            <v>#Calc</v>
          </cell>
          <cell r="U230">
            <v>0</v>
          </cell>
          <cell r="V230">
            <v>0</v>
          </cell>
          <cell r="W230">
            <v>0</v>
          </cell>
          <cell r="X230">
            <v>0</v>
          </cell>
          <cell r="Y230">
            <v>0</v>
          </cell>
          <cell r="Z230">
            <v>0</v>
          </cell>
        </row>
        <row r="231">
          <cell r="Q231" t="str">
            <v>FactSet</v>
          </cell>
          <cell r="R231">
            <v>153</v>
          </cell>
          <cell r="S231" t="str">
            <v>#Calc</v>
          </cell>
          <cell r="T231" t="str">
            <v>#Calc</v>
          </cell>
          <cell r="U231">
            <v>0</v>
          </cell>
          <cell r="V231">
            <v>0</v>
          </cell>
          <cell r="W231">
            <v>0</v>
          </cell>
          <cell r="X231">
            <v>0</v>
          </cell>
          <cell r="Y231">
            <v>0</v>
          </cell>
          <cell r="Z231">
            <v>0</v>
          </cell>
        </row>
        <row r="232">
          <cell r="Q232" t="str">
            <v>FactSet</v>
          </cell>
          <cell r="R232">
            <v>154</v>
          </cell>
          <cell r="S232" t="str">
            <v>#Calc</v>
          </cell>
          <cell r="T232" t="str">
            <v>#Calc</v>
          </cell>
          <cell r="U232">
            <v>0</v>
          </cell>
          <cell r="V232">
            <v>0</v>
          </cell>
          <cell r="W232">
            <v>0</v>
          </cell>
          <cell r="X232">
            <v>0</v>
          </cell>
          <cell r="Y232">
            <v>0</v>
          </cell>
          <cell r="Z232">
            <v>0</v>
          </cell>
        </row>
        <row r="233">
          <cell r="Q233" t="str">
            <v>FactSet</v>
          </cell>
          <cell r="R233">
            <v>155</v>
          </cell>
          <cell r="S233" t="str">
            <v>#Calc</v>
          </cell>
          <cell r="T233" t="str">
            <v>#Calc</v>
          </cell>
          <cell r="U233">
            <v>0</v>
          </cell>
          <cell r="V233">
            <v>0</v>
          </cell>
          <cell r="W233">
            <v>0</v>
          </cell>
          <cell r="X233">
            <v>0</v>
          </cell>
          <cell r="Y233">
            <v>0</v>
          </cell>
          <cell r="Z233">
            <v>0</v>
          </cell>
        </row>
        <row r="234">
          <cell r="Q234" t="str">
            <v>FactSet</v>
          </cell>
          <cell r="R234">
            <v>156</v>
          </cell>
          <cell r="S234" t="str">
            <v>#Calc</v>
          </cell>
          <cell r="T234" t="str">
            <v>#Calc</v>
          </cell>
          <cell r="U234">
            <v>0</v>
          </cell>
          <cell r="V234">
            <v>0</v>
          </cell>
          <cell r="W234">
            <v>0</v>
          </cell>
          <cell r="X234">
            <v>0</v>
          </cell>
          <cell r="Y234">
            <v>0</v>
          </cell>
          <cell r="Z234">
            <v>0</v>
          </cell>
        </row>
        <row r="235">
          <cell r="Q235" t="str">
            <v>FactSet</v>
          </cell>
          <cell r="R235">
            <v>157</v>
          </cell>
          <cell r="S235" t="str">
            <v>#Calc</v>
          </cell>
          <cell r="T235" t="str">
            <v>#Calc</v>
          </cell>
          <cell r="U235">
            <v>0</v>
          </cell>
          <cell r="V235">
            <v>0</v>
          </cell>
          <cell r="W235">
            <v>0</v>
          </cell>
          <cell r="X235">
            <v>0</v>
          </cell>
          <cell r="Y235">
            <v>0</v>
          </cell>
          <cell r="Z235">
            <v>0</v>
          </cell>
        </row>
        <row r="236">
          <cell r="Q236" t="str">
            <v>FactSet</v>
          </cell>
          <cell r="R236">
            <v>158</v>
          </cell>
          <cell r="S236" t="str">
            <v>#Calc</v>
          </cell>
          <cell r="T236" t="str">
            <v>#Calc</v>
          </cell>
          <cell r="U236">
            <v>0</v>
          </cell>
          <cell r="V236">
            <v>0</v>
          </cell>
          <cell r="W236">
            <v>0</v>
          </cell>
          <cell r="X236">
            <v>0</v>
          </cell>
          <cell r="Y236">
            <v>0</v>
          </cell>
          <cell r="Z236">
            <v>0</v>
          </cell>
        </row>
        <row r="237">
          <cell r="Q237" t="str">
            <v>FactSet</v>
          </cell>
          <cell r="R237">
            <v>159</v>
          </cell>
          <cell r="S237" t="str">
            <v>#Calc</v>
          </cell>
          <cell r="T237" t="str">
            <v>#Calc</v>
          </cell>
          <cell r="U237">
            <v>0</v>
          </cell>
          <cell r="V237">
            <v>0</v>
          </cell>
          <cell r="W237">
            <v>0</v>
          </cell>
          <cell r="X237">
            <v>0</v>
          </cell>
          <cell r="Y237">
            <v>0</v>
          </cell>
          <cell r="Z237">
            <v>0</v>
          </cell>
        </row>
        <row r="238">
          <cell r="Q238" t="str">
            <v>FactSet</v>
          </cell>
          <cell r="R238">
            <v>160</v>
          </cell>
          <cell r="S238" t="str">
            <v>#Calc</v>
          </cell>
          <cell r="T238" t="str">
            <v>#Calc</v>
          </cell>
          <cell r="U238">
            <v>0</v>
          </cell>
          <cell r="V238">
            <v>0</v>
          </cell>
          <cell r="W238">
            <v>0</v>
          </cell>
          <cell r="X238">
            <v>0</v>
          </cell>
          <cell r="Y238">
            <v>0</v>
          </cell>
          <cell r="Z238">
            <v>0</v>
          </cell>
        </row>
        <row r="239">
          <cell r="Q239" t="str">
            <v>FactSet</v>
          </cell>
          <cell r="R239">
            <v>161</v>
          </cell>
          <cell r="S239" t="str">
            <v>#Calc</v>
          </cell>
          <cell r="T239" t="str">
            <v>#Calc</v>
          </cell>
          <cell r="U239">
            <v>0</v>
          </cell>
          <cell r="V239">
            <v>0</v>
          </cell>
          <cell r="W239">
            <v>0</v>
          </cell>
          <cell r="X239">
            <v>0</v>
          </cell>
          <cell r="Y239">
            <v>0</v>
          </cell>
          <cell r="Z239">
            <v>0</v>
          </cell>
        </row>
        <row r="240">
          <cell r="Q240" t="str">
            <v>FactSet</v>
          </cell>
          <cell r="R240">
            <v>162</v>
          </cell>
          <cell r="S240" t="str">
            <v>#Calc</v>
          </cell>
          <cell r="T240" t="str">
            <v>#Calc</v>
          </cell>
          <cell r="U240">
            <v>0</v>
          </cell>
          <cell r="V240">
            <v>0</v>
          </cell>
          <cell r="W240">
            <v>0</v>
          </cell>
          <cell r="X240">
            <v>0</v>
          </cell>
          <cell r="Y240">
            <v>0</v>
          </cell>
          <cell r="Z240">
            <v>0</v>
          </cell>
        </row>
        <row r="241">
          <cell r="Q241" t="str">
            <v>FactSet</v>
          </cell>
          <cell r="R241">
            <v>163</v>
          </cell>
          <cell r="S241" t="str">
            <v>#Calc</v>
          </cell>
          <cell r="T241" t="str">
            <v>#Calc</v>
          </cell>
          <cell r="U241">
            <v>0</v>
          </cell>
          <cell r="V241">
            <v>0</v>
          </cell>
          <cell r="W241">
            <v>0</v>
          </cell>
          <cell r="X241">
            <v>0</v>
          </cell>
          <cell r="Y241">
            <v>0</v>
          </cell>
          <cell r="Z241">
            <v>0</v>
          </cell>
        </row>
        <row r="242">
          <cell r="Q242" t="str">
            <v>FactSet</v>
          </cell>
          <cell r="R242">
            <v>164</v>
          </cell>
          <cell r="S242" t="str">
            <v>#Calc</v>
          </cell>
          <cell r="T242" t="str">
            <v>#Calc</v>
          </cell>
          <cell r="U242">
            <v>0</v>
          </cell>
          <cell r="V242">
            <v>0</v>
          </cell>
          <cell r="W242">
            <v>0</v>
          </cell>
          <cell r="X242">
            <v>0</v>
          </cell>
          <cell r="Y242">
            <v>0</v>
          </cell>
          <cell r="Z242">
            <v>0</v>
          </cell>
        </row>
        <row r="243">
          <cell r="Q243" t="str">
            <v>FactSet</v>
          </cell>
          <cell r="R243">
            <v>165</v>
          </cell>
          <cell r="S243" t="str">
            <v>#Calc</v>
          </cell>
          <cell r="T243" t="str">
            <v>#Calc</v>
          </cell>
          <cell r="U243">
            <v>0</v>
          </cell>
          <cell r="V243">
            <v>0</v>
          </cell>
          <cell r="W243">
            <v>0</v>
          </cell>
          <cell r="X243">
            <v>0</v>
          </cell>
          <cell r="Y243">
            <v>0</v>
          </cell>
          <cell r="Z243">
            <v>0</v>
          </cell>
        </row>
        <row r="244">
          <cell r="Q244" t="str">
            <v>FactSet</v>
          </cell>
          <cell r="R244">
            <v>166</v>
          </cell>
          <cell r="S244" t="str">
            <v>#Calc</v>
          </cell>
          <cell r="T244" t="str">
            <v>#Calc</v>
          </cell>
          <cell r="U244">
            <v>0</v>
          </cell>
          <cell r="V244">
            <v>0</v>
          </cell>
          <cell r="W244">
            <v>0</v>
          </cell>
          <cell r="X244">
            <v>0</v>
          </cell>
          <cell r="Y244">
            <v>0</v>
          </cell>
          <cell r="Z244">
            <v>0</v>
          </cell>
        </row>
        <row r="245">
          <cell r="Q245" t="str">
            <v>FactSet</v>
          </cell>
          <cell r="R245">
            <v>167</v>
          </cell>
          <cell r="S245" t="str">
            <v>#Calc</v>
          </cell>
          <cell r="T245" t="str">
            <v>#Calc</v>
          </cell>
          <cell r="U245">
            <v>0</v>
          </cell>
          <cell r="V245">
            <v>0</v>
          </cell>
          <cell r="W245">
            <v>0</v>
          </cell>
          <cell r="X245">
            <v>0</v>
          </cell>
          <cell r="Y245">
            <v>0</v>
          </cell>
          <cell r="Z245">
            <v>0</v>
          </cell>
        </row>
        <row r="246">
          <cell r="Q246" t="str">
            <v>FactSet</v>
          </cell>
          <cell r="R246">
            <v>168</v>
          </cell>
          <cell r="S246" t="str">
            <v>#Calc</v>
          </cell>
          <cell r="T246" t="str">
            <v>#Calc</v>
          </cell>
          <cell r="U246">
            <v>0</v>
          </cell>
          <cell r="V246">
            <v>0</v>
          </cell>
          <cell r="W246">
            <v>0</v>
          </cell>
          <cell r="X246">
            <v>0</v>
          </cell>
          <cell r="Y246">
            <v>0</v>
          </cell>
          <cell r="Z246">
            <v>0</v>
          </cell>
        </row>
        <row r="247">
          <cell r="Q247" t="str">
            <v>FactSet</v>
          </cell>
          <cell r="R247">
            <v>169</v>
          </cell>
          <cell r="S247" t="str">
            <v>#Calc</v>
          </cell>
          <cell r="T247" t="str">
            <v>#Calc</v>
          </cell>
          <cell r="U247">
            <v>0</v>
          </cell>
          <cell r="V247">
            <v>0</v>
          </cell>
          <cell r="W247">
            <v>0</v>
          </cell>
          <cell r="X247">
            <v>0</v>
          </cell>
          <cell r="Y247">
            <v>0</v>
          </cell>
          <cell r="Z247">
            <v>0</v>
          </cell>
        </row>
        <row r="248">
          <cell r="Q248" t="str">
            <v>FactSet</v>
          </cell>
          <cell r="R248">
            <v>170</v>
          </cell>
          <cell r="S248" t="str">
            <v>#Calc</v>
          </cell>
          <cell r="T248" t="str">
            <v>#Calc</v>
          </cell>
          <cell r="U248">
            <v>0</v>
          </cell>
          <cell r="V248">
            <v>0</v>
          </cell>
          <cell r="W248">
            <v>0</v>
          </cell>
          <cell r="X248">
            <v>0</v>
          </cell>
          <cell r="Y248">
            <v>0</v>
          </cell>
          <cell r="Z248">
            <v>0</v>
          </cell>
        </row>
        <row r="249">
          <cell r="Q249" t="str">
            <v>FactSet</v>
          </cell>
          <cell r="R249">
            <v>171</v>
          </cell>
          <cell r="S249" t="str">
            <v>#Calc</v>
          </cell>
          <cell r="T249" t="str">
            <v>#Calc</v>
          </cell>
          <cell r="U249">
            <v>0</v>
          </cell>
          <cell r="V249">
            <v>0</v>
          </cell>
          <cell r="W249">
            <v>0</v>
          </cell>
          <cell r="X249">
            <v>0</v>
          </cell>
          <cell r="Y249">
            <v>0</v>
          </cell>
          <cell r="Z249">
            <v>0</v>
          </cell>
        </row>
        <row r="250">
          <cell r="Q250" t="str">
            <v>FactSet</v>
          </cell>
          <cell r="R250">
            <v>172</v>
          </cell>
          <cell r="S250" t="str">
            <v>#Calc</v>
          </cell>
          <cell r="T250" t="str">
            <v>#Calc</v>
          </cell>
          <cell r="U250">
            <v>0</v>
          </cell>
          <cell r="V250">
            <v>0</v>
          </cell>
          <cell r="W250">
            <v>0</v>
          </cell>
          <cell r="X250">
            <v>0</v>
          </cell>
          <cell r="Y250">
            <v>0</v>
          </cell>
          <cell r="Z250">
            <v>0</v>
          </cell>
        </row>
        <row r="251">
          <cell r="Q251" t="str">
            <v>FactSet</v>
          </cell>
          <cell r="R251">
            <v>173</v>
          </cell>
          <cell r="S251" t="str">
            <v>#Calc</v>
          </cell>
          <cell r="T251" t="str">
            <v>#Calc</v>
          </cell>
          <cell r="U251">
            <v>0</v>
          </cell>
          <cell r="V251">
            <v>0</v>
          </cell>
          <cell r="W251">
            <v>0</v>
          </cell>
          <cell r="X251">
            <v>0</v>
          </cell>
          <cell r="Y251">
            <v>0</v>
          </cell>
          <cell r="Z251">
            <v>0</v>
          </cell>
        </row>
        <row r="252">
          <cell r="Q252" t="str">
            <v>FactSet</v>
          </cell>
          <cell r="R252">
            <v>174</v>
          </cell>
          <cell r="S252" t="str">
            <v>#Calc</v>
          </cell>
          <cell r="T252" t="str">
            <v>#Calc</v>
          </cell>
          <cell r="U252">
            <v>0</v>
          </cell>
          <cell r="V252">
            <v>0</v>
          </cell>
          <cell r="W252">
            <v>0</v>
          </cell>
          <cell r="X252">
            <v>0</v>
          </cell>
          <cell r="Y252">
            <v>0</v>
          </cell>
          <cell r="Z252">
            <v>0</v>
          </cell>
        </row>
        <row r="253">
          <cell r="Q253" t="str">
            <v>FactSet</v>
          </cell>
          <cell r="R253">
            <v>175</v>
          </cell>
          <cell r="S253" t="str">
            <v>#Calc</v>
          </cell>
          <cell r="T253" t="str">
            <v>#Calc</v>
          </cell>
          <cell r="U253">
            <v>0</v>
          </cell>
          <cell r="V253">
            <v>0</v>
          </cell>
          <cell r="W253">
            <v>0</v>
          </cell>
          <cell r="X253">
            <v>0</v>
          </cell>
          <cell r="Y253">
            <v>0</v>
          </cell>
          <cell r="Z253">
            <v>0</v>
          </cell>
        </row>
        <row r="254">
          <cell r="Q254" t="str">
            <v>FactSet</v>
          </cell>
          <cell r="R254">
            <v>176</v>
          </cell>
          <cell r="S254" t="str">
            <v>#Calc</v>
          </cell>
          <cell r="T254" t="str">
            <v>#Calc</v>
          </cell>
          <cell r="U254">
            <v>0</v>
          </cell>
          <cell r="V254">
            <v>0</v>
          </cell>
          <cell r="W254">
            <v>0</v>
          </cell>
          <cell r="X254">
            <v>0</v>
          </cell>
          <cell r="Y254">
            <v>0</v>
          </cell>
          <cell r="Z254">
            <v>0</v>
          </cell>
        </row>
        <row r="255">
          <cell r="Q255" t="str">
            <v>FactSet</v>
          </cell>
          <cell r="R255">
            <v>177</v>
          </cell>
          <cell r="S255" t="str">
            <v>#Calc</v>
          </cell>
          <cell r="T255" t="str">
            <v>#Calc</v>
          </cell>
          <cell r="U255">
            <v>0</v>
          </cell>
          <cell r="V255">
            <v>0</v>
          </cell>
          <cell r="W255">
            <v>0</v>
          </cell>
          <cell r="X255">
            <v>0</v>
          </cell>
          <cell r="Y255">
            <v>0</v>
          </cell>
          <cell r="Z255">
            <v>0</v>
          </cell>
        </row>
        <row r="256">
          <cell r="Q256" t="str">
            <v>FactSet</v>
          </cell>
          <cell r="R256">
            <v>178</v>
          </cell>
          <cell r="S256" t="str">
            <v>#Calc</v>
          </cell>
          <cell r="T256" t="str">
            <v>#Calc</v>
          </cell>
          <cell r="U256">
            <v>0</v>
          </cell>
          <cell r="V256">
            <v>0</v>
          </cell>
          <cell r="W256">
            <v>0</v>
          </cell>
          <cell r="X256">
            <v>0</v>
          </cell>
          <cell r="Y256">
            <v>0</v>
          </cell>
          <cell r="Z256">
            <v>0</v>
          </cell>
        </row>
        <row r="257">
          <cell r="Q257" t="str">
            <v>FactSet</v>
          </cell>
          <cell r="R257">
            <v>179</v>
          </cell>
          <cell r="S257" t="str">
            <v>#Calc</v>
          </cell>
          <cell r="T257" t="str">
            <v>#Calc</v>
          </cell>
          <cell r="U257">
            <v>0</v>
          </cell>
          <cell r="V257">
            <v>0</v>
          </cell>
          <cell r="W257">
            <v>0</v>
          </cell>
          <cell r="X257">
            <v>0</v>
          </cell>
          <cell r="Y257">
            <v>0</v>
          </cell>
          <cell r="Z257">
            <v>0</v>
          </cell>
        </row>
        <row r="258">
          <cell r="Q258" t="str">
            <v>FactSet</v>
          </cell>
          <cell r="R258">
            <v>180</v>
          </cell>
          <cell r="S258" t="str">
            <v>#Calc</v>
          </cell>
          <cell r="T258" t="str">
            <v>#Calc</v>
          </cell>
          <cell r="U258">
            <v>0</v>
          </cell>
          <cell r="V258">
            <v>0</v>
          </cell>
          <cell r="W258">
            <v>0</v>
          </cell>
          <cell r="X258">
            <v>0</v>
          </cell>
          <cell r="Y258">
            <v>0</v>
          </cell>
          <cell r="Z258">
            <v>0</v>
          </cell>
        </row>
        <row r="259">
          <cell r="Q259" t="str">
            <v>FactSet</v>
          </cell>
          <cell r="R259">
            <v>181</v>
          </cell>
          <cell r="S259" t="str">
            <v>#Calc</v>
          </cell>
          <cell r="T259" t="str">
            <v>#Calc</v>
          </cell>
          <cell r="U259">
            <v>0</v>
          </cell>
          <cell r="V259">
            <v>0</v>
          </cell>
          <cell r="W259">
            <v>0</v>
          </cell>
          <cell r="X259">
            <v>0</v>
          </cell>
          <cell r="Y259">
            <v>0</v>
          </cell>
          <cell r="Z259">
            <v>0</v>
          </cell>
        </row>
        <row r="260">
          <cell r="Q260" t="str">
            <v>FactSet</v>
          </cell>
          <cell r="R260">
            <v>182</v>
          </cell>
          <cell r="S260" t="str">
            <v>#Calc</v>
          </cell>
          <cell r="T260" t="str">
            <v>#Calc</v>
          </cell>
          <cell r="U260">
            <v>0</v>
          </cell>
          <cell r="V260">
            <v>0</v>
          </cell>
          <cell r="W260">
            <v>0</v>
          </cell>
          <cell r="X260">
            <v>0</v>
          </cell>
          <cell r="Y260">
            <v>0</v>
          </cell>
          <cell r="Z260">
            <v>0</v>
          </cell>
        </row>
        <row r="261">
          <cell r="Q261" t="str">
            <v>FactSet</v>
          </cell>
          <cell r="R261">
            <v>183</v>
          </cell>
          <cell r="S261" t="str">
            <v>#Calc</v>
          </cell>
          <cell r="T261" t="str">
            <v>#Calc</v>
          </cell>
          <cell r="U261">
            <v>0</v>
          </cell>
          <cell r="V261">
            <v>0</v>
          </cell>
          <cell r="W261">
            <v>0</v>
          </cell>
          <cell r="X261">
            <v>0</v>
          </cell>
          <cell r="Y261">
            <v>0</v>
          </cell>
          <cell r="Z261">
            <v>0</v>
          </cell>
        </row>
        <row r="262">
          <cell r="Q262" t="str">
            <v>FactSet</v>
          </cell>
          <cell r="R262">
            <v>184</v>
          </cell>
          <cell r="S262" t="str">
            <v>#Calc</v>
          </cell>
          <cell r="T262" t="str">
            <v>#Calc</v>
          </cell>
          <cell r="U262">
            <v>0</v>
          </cell>
          <cell r="V262">
            <v>0</v>
          </cell>
          <cell r="W262">
            <v>0</v>
          </cell>
          <cell r="X262">
            <v>0</v>
          </cell>
          <cell r="Y262">
            <v>0</v>
          </cell>
          <cell r="Z262">
            <v>0</v>
          </cell>
        </row>
        <row r="263">
          <cell r="Q263" t="str">
            <v>FactSet</v>
          </cell>
          <cell r="R263">
            <v>185</v>
          </cell>
          <cell r="S263" t="str">
            <v>#Calc</v>
          </cell>
          <cell r="T263" t="str">
            <v>#Calc</v>
          </cell>
          <cell r="U263">
            <v>0</v>
          </cell>
          <cell r="V263">
            <v>0</v>
          </cell>
          <cell r="W263">
            <v>0</v>
          </cell>
          <cell r="X263">
            <v>0</v>
          </cell>
          <cell r="Y263">
            <v>0</v>
          </cell>
          <cell r="Z263">
            <v>0</v>
          </cell>
        </row>
        <row r="264">
          <cell r="Q264" t="str">
            <v>FactSet</v>
          </cell>
          <cell r="R264">
            <v>186</v>
          </cell>
          <cell r="S264" t="str">
            <v>#Calc</v>
          </cell>
          <cell r="T264" t="str">
            <v>#Calc</v>
          </cell>
          <cell r="U264">
            <v>0</v>
          </cell>
          <cell r="V264">
            <v>0</v>
          </cell>
          <cell r="W264">
            <v>0</v>
          </cell>
          <cell r="X264">
            <v>0</v>
          </cell>
          <cell r="Y264">
            <v>0</v>
          </cell>
          <cell r="Z264">
            <v>0</v>
          </cell>
        </row>
        <row r="265">
          <cell r="Q265" t="str">
            <v>FactSet</v>
          </cell>
          <cell r="R265">
            <v>187</v>
          </cell>
          <cell r="S265" t="str">
            <v>#Calc</v>
          </cell>
          <cell r="T265" t="str">
            <v>#Calc</v>
          </cell>
          <cell r="U265">
            <v>0</v>
          </cell>
          <cell r="V265">
            <v>0</v>
          </cell>
          <cell r="W265">
            <v>0</v>
          </cell>
          <cell r="X265">
            <v>0</v>
          </cell>
          <cell r="Y265">
            <v>0</v>
          </cell>
          <cell r="Z265">
            <v>0</v>
          </cell>
        </row>
        <row r="266">
          <cell r="Q266" t="str">
            <v>FactSet</v>
          </cell>
          <cell r="R266">
            <v>188</v>
          </cell>
          <cell r="S266" t="str">
            <v>#Calc</v>
          </cell>
          <cell r="T266" t="str">
            <v>#Calc</v>
          </cell>
          <cell r="U266">
            <v>0</v>
          </cell>
          <cell r="V266">
            <v>0</v>
          </cell>
          <cell r="W266">
            <v>0</v>
          </cell>
          <cell r="X266">
            <v>0</v>
          </cell>
          <cell r="Y266">
            <v>0</v>
          </cell>
          <cell r="Z266">
            <v>0</v>
          </cell>
        </row>
        <row r="267">
          <cell r="Q267" t="str">
            <v>FactSet</v>
          </cell>
          <cell r="R267">
            <v>189</v>
          </cell>
          <cell r="S267" t="str">
            <v>#Calc</v>
          </cell>
          <cell r="T267" t="str">
            <v>#Calc</v>
          </cell>
          <cell r="U267">
            <v>0</v>
          </cell>
          <cell r="V267">
            <v>0</v>
          </cell>
          <cell r="W267">
            <v>0</v>
          </cell>
          <cell r="X267">
            <v>0</v>
          </cell>
          <cell r="Y267">
            <v>0</v>
          </cell>
          <cell r="Z267">
            <v>0</v>
          </cell>
        </row>
        <row r="268">
          <cell r="Q268" t="str">
            <v>FactSet</v>
          </cell>
          <cell r="R268">
            <v>190</v>
          </cell>
          <cell r="S268" t="str">
            <v>#Calc</v>
          </cell>
          <cell r="T268" t="str">
            <v>#Calc</v>
          </cell>
          <cell r="U268">
            <v>0</v>
          </cell>
          <cell r="V268">
            <v>0</v>
          </cell>
          <cell r="W268">
            <v>0</v>
          </cell>
          <cell r="X268">
            <v>0</v>
          </cell>
          <cell r="Y268">
            <v>0</v>
          </cell>
          <cell r="Z268">
            <v>0</v>
          </cell>
        </row>
        <row r="269">
          <cell r="Q269" t="str">
            <v>FactSet</v>
          </cell>
          <cell r="R269">
            <v>191</v>
          </cell>
          <cell r="S269" t="str">
            <v>#Calc</v>
          </cell>
          <cell r="T269" t="str">
            <v>#Calc</v>
          </cell>
          <cell r="U269">
            <v>0</v>
          </cell>
          <cell r="V269">
            <v>0</v>
          </cell>
          <cell r="W269">
            <v>0</v>
          </cell>
          <cell r="X269">
            <v>0</v>
          </cell>
          <cell r="Y269">
            <v>0</v>
          </cell>
          <cell r="Z269">
            <v>0</v>
          </cell>
        </row>
        <row r="270">
          <cell r="Q270" t="str">
            <v>FactSet</v>
          </cell>
          <cell r="R270">
            <v>192</v>
          </cell>
          <cell r="S270" t="str">
            <v>#Calc</v>
          </cell>
          <cell r="T270" t="str">
            <v>#Calc</v>
          </cell>
          <cell r="U270">
            <v>0</v>
          </cell>
          <cell r="V270">
            <v>0</v>
          </cell>
          <cell r="W270">
            <v>0</v>
          </cell>
          <cell r="X270">
            <v>0</v>
          </cell>
          <cell r="Y270">
            <v>0</v>
          </cell>
          <cell r="Z270">
            <v>0</v>
          </cell>
        </row>
        <row r="271">
          <cell r="Q271" t="str">
            <v>FactSet</v>
          </cell>
          <cell r="R271">
            <v>193</v>
          </cell>
          <cell r="S271" t="str">
            <v>#Calc</v>
          </cell>
          <cell r="T271" t="str">
            <v>#Calc</v>
          </cell>
          <cell r="U271">
            <v>0</v>
          </cell>
          <cell r="V271">
            <v>0</v>
          </cell>
          <cell r="W271">
            <v>0</v>
          </cell>
          <cell r="X271">
            <v>0</v>
          </cell>
          <cell r="Y271">
            <v>0</v>
          </cell>
          <cell r="Z271">
            <v>0</v>
          </cell>
        </row>
        <row r="272">
          <cell r="Q272" t="str">
            <v>FactSet</v>
          </cell>
          <cell r="R272">
            <v>194</v>
          </cell>
          <cell r="S272" t="str">
            <v>#Calc</v>
          </cell>
          <cell r="T272" t="str">
            <v>#Calc</v>
          </cell>
          <cell r="U272">
            <v>0</v>
          </cell>
          <cell r="V272">
            <v>0</v>
          </cell>
          <cell r="W272">
            <v>0</v>
          </cell>
          <cell r="X272">
            <v>0</v>
          </cell>
          <cell r="Y272">
            <v>0</v>
          </cell>
          <cell r="Z272">
            <v>0</v>
          </cell>
        </row>
        <row r="273">
          <cell r="Q273" t="str">
            <v>FactSet</v>
          </cell>
          <cell r="R273">
            <v>195</v>
          </cell>
          <cell r="S273" t="str">
            <v>#Calc</v>
          </cell>
          <cell r="T273" t="str">
            <v>#Calc</v>
          </cell>
          <cell r="U273">
            <v>0</v>
          </cell>
          <cell r="V273">
            <v>0</v>
          </cell>
          <cell r="W273">
            <v>0</v>
          </cell>
          <cell r="X273">
            <v>0</v>
          </cell>
          <cell r="Y273">
            <v>0</v>
          </cell>
          <cell r="Z273">
            <v>0</v>
          </cell>
        </row>
        <row r="274">
          <cell r="Q274" t="str">
            <v>FactSet</v>
          </cell>
          <cell r="R274">
            <v>196</v>
          </cell>
          <cell r="S274" t="str">
            <v>#Calc</v>
          </cell>
          <cell r="T274" t="str">
            <v>#Calc</v>
          </cell>
          <cell r="U274">
            <v>0</v>
          </cell>
          <cell r="V274">
            <v>0</v>
          </cell>
          <cell r="W274">
            <v>0</v>
          </cell>
          <cell r="X274">
            <v>0</v>
          </cell>
          <cell r="Y274">
            <v>0</v>
          </cell>
          <cell r="Z274">
            <v>0</v>
          </cell>
        </row>
        <row r="275">
          <cell r="Q275" t="str">
            <v>FactSet</v>
          </cell>
          <cell r="R275">
            <v>197</v>
          </cell>
          <cell r="S275" t="str">
            <v>#Calc</v>
          </cell>
          <cell r="T275" t="str">
            <v>#Calc</v>
          </cell>
          <cell r="U275">
            <v>0</v>
          </cell>
          <cell r="V275">
            <v>0</v>
          </cell>
          <cell r="W275">
            <v>0</v>
          </cell>
          <cell r="X275">
            <v>0</v>
          </cell>
          <cell r="Y275">
            <v>0</v>
          </cell>
          <cell r="Z275">
            <v>0</v>
          </cell>
        </row>
        <row r="276">
          <cell r="Q276" t="str">
            <v>FactSet</v>
          </cell>
          <cell r="R276">
            <v>198</v>
          </cell>
          <cell r="S276" t="str">
            <v>#Calc</v>
          </cell>
          <cell r="T276" t="str">
            <v>#Calc</v>
          </cell>
          <cell r="U276">
            <v>0</v>
          </cell>
          <cell r="V276">
            <v>0</v>
          </cell>
          <cell r="W276">
            <v>0</v>
          </cell>
          <cell r="X276">
            <v>0</v>
          </cell>
          <cell r="Y276">
            <v>0</v>
          </cell>
          <cell r="Z276">
            <v>0</v>
          </cell>
        </row>
        <row r="277">
          <cell r="Q277" t="str">
            <v>FactSet</v>
          </cell>
          <cell r="R277">
            <v>199</v>
          </cell>
          <cell r="S277" t="str">
            <v>#Calc</v>
          </cell>
          <cell r="T277" t="str">
            <v>#Calc</v>
          </cell>
          <cell r="U277">
            <v>0</v>
          </cell>
          <cell r="V277">
            <v>0</v>
          </cell>
          <cell r="W277">
            <v>0</v>
          </cell>
          <cell r="X277">
            <v>0</v>
          </cell>
          <cell r="Y277">
            <v>0</v>
          </cell>
          <cell r="Z277">
            <v>0</v>
          </cell>
        </row>
        <row r="278">
          <cell r="Q278" t="str">
            <v>FactSet</v>
          </cell>
          <cell r="R278">
            <v>200</v>
          </cell>
          <cell r="S278" t="str">
            <v>#Calc</v>
          </cell>
          <cell r="T278" t="str">
            <v>#Calc</v>
          </cell>
          <cell r="U278">
            <v>0</v>
          </cell>
          <cell r="V278">
            <v>0</v>
          </cell>
          <cell r="W278">
            <v>0</v>
          </cell>
          <cell r="X278">
            <v>0</v>
          </cell>
          <cell r="Y278">
            <v>0</v>
          </cell>
          <cell r="Z278">
            <v>0</v>
          </cell>
        </row>
        <row r="279">
          <cell r="Q279" t="str">
            <v>FactSet</v>
          </cell>
          <cell r="R279">
            <v>201</v>
          </cell>
          <cell r="S279" t="str">
            <v>#Calc</v>
          </cell>
          <cell r="T279" t="str">
            <v>#Calc</v>
          </cell>
          <cell r="U279">
            <v>0</v>
          </cell>
          <cell r="V279">
            <v>0</v>
          </cell>
          <cell r="W279">
            <v>0</v>
          </cell>
          <cell r="X279">
            <v>0</v>
          </cell>
          <cell r="Y279">
            <v>0</v>
          </cell>
          <cell r="Z279">
            <v>0</v>
          </cell>
        </row>
        <row r="280">
          <cell r="Q280" t="str">
            <v>FactSet</v>
          </cell>
          <cell r="R280">
            <v>202</v>
          </cell>
          <cell r="S280" t="str">
            <v>#Calc</v>
          </cell>
          <cell r="T280" t="str">
            <v>#Calc</v>
          </cell>
          <cell r="U280">
            <v>0</v>
          </cell>
          <cell r="V280">
            <v>0</v>
          </cell>
          <cell r="W280">
            <v>0</v>
          </cell>
          <cell r="X280">
            <v>0</v>
          </cell>
          <cell r="Y280">
            <v>0</v>
          </cell>
          <cell r="Z280">
            <v>0</v>
          </cell>
        </row>
        <row r="281">
          <cell r="Q281" t="str">
            <v>FactSet</v>
          </cell>
          <cell r="R281">
            <v>203</v>
          </cell>
          <cell r="S281" t="str">
            <v>#Calc</v>
          </cell>
          <cell r="T281" t="str">
            <v>#Calc</v>
          </cell>
          <cell r="U281">
            <v>0</v>
          </cell>
          <cell r="V281">
            <v>0</v>
          </cell>
          <cell r="W281">
            <v>0</v>
          </cell>
          <cell r="X281">
            <v>0</v>
          </cell>
          <cell r="Y281">
            <v>0</v>
          </cell>
          <cell r="Z281">
            <v>0</v>
          </cell>
        </row>
        <row r="282">
          <cell r="Q282" t="str">
            <v>FactSet</v>
          </cell>
          <cell r="R282">
            <v>204</v>
          </cell>
          <cell r="S282" t="str">
            <v>#Calc</v>
          </cell>
          <cell r="T282" t="str">
            <v>#Calc</v>
          </cell>
          <cell r="U282">
            <v>0</v>
          </cell>
          <cell r="V282">
            <v>0</v>
          </cell>
          <cell r="W282">
            <v>0</v>
          </cell>
          <cell r="X282">
            <v>0</v>
          </cell>
          <cell r="Y282">
            <v>0</v>
          </cell>
          <cell r="Z282">
            <v>0</v>
          </cell>
        </row>
        <row r="283">
          <cell r="Q283" t="str">
            <v>FactSet</v>
          </cell>
          <cell r="R283">
            <v>205</v>
          </cell>
          <cell r="S283" t="str">
            <v>#Calc</v>
          </cell>
          <cell r="T283" t="str">
            <v>#Calc</v>
          </cell>
          <cell r="U283">
            <v>0</v>
          </cell>
          <cell r="V283">
            <v>0</v>
          </cell>
          <cell r="W283">
            <v>0</v>
          </cell>
          <cell r="X283">
            <v>0</v>
          </cell>
          <cell r="Y283">
            <v>0</v>
          </cell>
          <cell r="Z283">
            <v>0</v>
          </cell>
        </row>
        <row r="284">
          <cell r="Q284" t="str">
            <v>FactSet</v>
          </cell>
          <cell r="R284">
            <v>206</v>
          </cell>
          <cell r="S284" t="str">
            <v>#Calc</v>
          </cell>
          <cell r="T284" t="str">
            <v>#Calc</v>
          </cell>
          <cell r="U284">
            <v>0</v>
          </cell>
          <cell r="V284">
            <v>0</v>
          </cell>
          <cell r="W284">
            <v>0</v>
          </cell>
          <cell r="X284">
            <v>0</v>
          </cell>
          <cell r="Y284">
            <v>0</v>
          </cell>
          <cell r="Z284">
            <v>0</v>
          </cell>
        </row>
        <row r="285">
          <cell r="Q285" t="str">
            <v>FactSet</v>
          </cell>
          <cell r="R285">
            <v>207</v>
          </cell>
          <cell r="S285" t="str">
            <v>#Calc</v>
          </cell>
          <cell r="T285" t="str">
            <v>#Calc</v>
          </cell>
          <cell r="U285">
            <v>0</v>
          </cell>
          <cell r="V285">
            <v>0</v>
          </cell>
          <cell r="W285">
            <v>0</v>
          </cell>
          <cell r="X285">
            <v>0</v>
          </cell>
          <cell r="Y285">
            <v>0</v>
          </cell>
          <cell r="Z285">
            <v>0</v>
          </cell>
        </row>
        <row r="286">
          <cell r="Q286" t="str">
            <v>FactSet</v>
          </cell>
          <cell r="R286">
            <v>208</v>
          </cell>
          <cell r="S286" t="str">
            <v>#Calc</v>
          </cell>
          <cell r="T286" t="str">
            <v>#Calc</v>
          </cell>
          <cell r="U286">
            <v>0</v>
          </cell>
          <cell r="V286">
            <v>0</v>
          </cell>
          <cell r="W286">
            <v>0</v>
          </cell>
          <cell r="X286">
            <v>0</v>
          </cell>
          <cell r="Y286">
            <v>0</v>
          </cell>
          <cell r="Z286">
            <v>0</v>
          </cell>
        </row>
        <row r="287">
          <cell r="Q287" t="str">
            <v>FactSet</v>
          </cell>
          <cell r="R287">
            <v>209</v>
          </cell>
          <cell r="S287" t="str">
            <v>#Calc</v>
          </cell>
          <cell r="T287" t="str">
            <v>#Calc</v>
          </cell>
          <cell r="U287">
            <v>0</v>
          </cell>
          <cell r="V287">
            <v>0</v>
          </cell>
          <cell r="W287">
            <v>0</v>
          </cell>
          <cell r="X287">
            <v>0</v>
          </cell>
          <cell r="Y287">
            <v>0</v>
          </cell>
          <cell r="Z287">
            <v>0</v>
          </cell>
        </row>
        <row r="288">
          <cell r="Q288" t="str">
            <v>FactSet</v>
          </cell>
          <cell r="R288">
            <v>210</v>
          </cell>
          <cell r="S288" t="str">
            <v>#Calc</v>
          </cell>
          <cell r="T288" t="str">
            <v>#Calc</v>
          </cell>
          <cell r="U288">
            <v>0</v>
          </cell>
          <cell r="V288">
            <v>0</v>
          </cell>
          <cell r="W288">
            <v>0</v>
          </cell>
          <cell r="X288">
            <v>0</v>
          </cell>
          <cell r="Y288">
            <v>0</v>
          </cell>
          <cell r="Z288">
            <v>0</v>
          </cell>
        </row>
        <row r="289">
          <cell r="Q289" t="str">
            <v>FactSet</v>
          </cell>
          <cell r="R289">
            <v>211</v>
          </cell>
          <cell r="S289" t="str">
            <v>#Calc</v>
          </cell>
          <cell r="T289" t="str">
            <v>#Calc</v>
          </cell>
          <cell r="U289">
            <v>0</v>
          </cell>
          <cell r="V289">
            <v>0</v>
          </cell>
          <cell r="W289">
            <v>0</v>
          </cell>
          <cell r="X289">
            <v>0</v>
          </cell>
          <cell r="Y289">
            <v>0</v>
          </cell>
          <cell r="Z289">
            <v>0</v>
          </cell>
        </row>
        <row r="290">
          <cell r="Q290" t="str">
            <v>FactSet</v>
          </cell>
          <cell r="R290">
            <v>212</v>
          </cell>
          <cell r="S290" t="str">
            <v>#Calc</v>
          </cell>
          <cell r="T290" t="str">
            <v>#Calc</v>
          </cell>
          <cell r="U290">
            <v>0</v>
          </cell>
          <cell r="V290">
            <v>0</v>
          </cell>
          <cell r="W290">
            <v>0</v>
          </cell>
          <cell r="X290">
            <v>0</v>
          </cell>
          <cell r="Y290">
            <v>0</v>
          </cell>
          <cell r="Z290">
            <v>0</v>
          </cell>
        </row>
        <row r="291">
          <cell r="Q291" t="str">
            <v>FactSet</v>
          </cell>
          <cell r="R291">
            <v>213</v>
          </cell>
          <cell r="S291" t="str">
            <v>#Calc</v>
          </cell>
          <cell r="T291" t="str">
            <v>#Calc</v>
          </cell>
          <cell r="U291">
            <v>0</v>
          </cell>
          <cell r="V291">
            <v>0</v>
          </cell>
          <cell r="W291">
            <v>0</v>
          </cell>
          <cell r="X291">
            <v>0</v>
          </cell>
          <cell r="Y291">
            <v>0</v>
          </cell>
          <cell r="Z291">
            <v>0</v>
          </cell>
        </row>
        <row r="292">
          <cell r="Q292" t="str">
            <v>FactSet</v>
          </cell>
          <cell r="R292">
            <v>214</v>
          </cell>
          <cell r="S292" t="str">
            <v>#Calc</v>
          </cell>
          <cell r="T292" t="str">
            <v>#Calc</v>
          </cell>
          <cell r="U292">
            <v>0</v>
          </cell>
          <cell r="V292">
            <v>0</v>
          </cell>
          <cell r="W292">
            <v>0</v>
          </cell>
          <cell r="X292">
            <v>0</v>
          </cell>
          <cell r="Y292">
            <v>0</v>
          </cell>
          <cell r="Z292">
            <v>0</v>
          </cell>
        </row>
        <row r="293">
          <cell r="Q293" t="str">
            <v>FactSet</v>
          </cell>
          <cell r="R293">
            <v>215</v>
          </cell>
          <cell r="S293" t="str">
            <v>#Calc</v>
          </cell>
          <cell r="T293" t="str">
            <v>#Calc</v>
          </cell>
          <cell r="U293">
            <v>0</v>
          </cell>
          <cell r="V293">
            <v>0</v>
          </cell>
          <cell r="W293">
            <v>0</v>
          </cell>
          <cell r="X293">
            <v>0</v>
          </cell>
          <cell r="Y293">
            <v>0</v>
          </cell>
          <cell r="Z293">
            <v>0</v>
          </cell>
        </row>
        <row r="294">
          <cell r="Q294" t="str">
            <v>FactSet</v>
          </cell>
          <cell r="R294">
            <v>216</v>
          </cell>
          <cell r="S294" t="str">
            <v>#Calc</v>
          </cell>
          <cell r="T294" t="str">
            <v>#Calc</v>
          </cell>
          <cell r="U294">
            <v>0</v>
          </cell>
          <cell r="V294">
            <v>0</v>
          </cell>
          <cell r="W294">
            <v>0</v>
          </cell>
          <cell r="X294">
            <v>0</v>
          </cell>
          <cell r="Y294">
            <v>0</v>
          </cell>
          <cell r="Z294">
            <v>0</v>
          </cell>
        </row>
        <row r="295">
          <cell r="Q295" t="str">
            <v>FactSet</v>
          </cell>
          <cell r="R295">
            <v>217</v>
          </cell>
          <cell r="S295" t="str">
            <v>#Calc</v>
          </cell>
          <cell r="T295" t="str">
            <v>#Calc</v>
          </cell>
          <cell r="U295">
            <v>0</v>
          </cell>
          <cell r="V295">
            <v>0</v>
          </cell>
          <cell r="W295">
            <v>0</v>
          </cell>
          <cell r="X295">
            <v>0</v>
          </cell>
          <cell r="Y295">
            <v>0</v>
          </cell>
          <cell r="Z295">
            <v>0</v>
          </cell>
        </row>
        <row r="296">
          <cell r="Q296" t="str">
            <v>FactSet</v>
          </cell>
          <cell r="R296">
            <v>218</v>
          </cell>
          <cell r="S296" t="str">
            <v>#Calc</v>
          </cell>
          <cell r="T296" t="str">
            <v>#Calc</v>
          </cell>
          <cell r="U296">
            <v>0</v>
          </cell>
          <cell r="V296">
            <v>0</v>
          </cell>
          <cell r="W296">
            <v>0</v>
          </cell>
          <cell r="X296">
            <v>0</v>
          </cell>
          <cell r="Y296">
            <v>0</v>
          </cell>
          <cell r="Z296">
            <v>0</v>
          </cell>
        </row>
        <row r="297">
          <cell r="Q297" t="str">
            <v>FactSet</v>
          </cell>
          <cell r="R297">
            <v>219</v>
          </cell>
          <cell r="S297" t="str">
            <v>#Calc</v>
          </cell>
          <cell r="T297" t="str">
            <v>#Calc</v>
          </cell>
          <cell r="U297">
            <v>0</v>
          </cell>
          <cell r="V297">
            <v>0</v>
          </cell>
          <cell r="W297">
            <v>0</v>
          </cell>
          <cell r="X297">
            <v>0</v>
          </cell>
          <cell r="Y297">
            <v>0</v>
          </cell>
          <cell r="Z297">
            <v>0</v>
          </cell>
        </row>
        <row r="298">
          <cell r="Q298" t="str">
            <v>FactSet</v>
          </cell>
          <cell r="R298">
            <v>220</v>
          </cell>
          <cell r="S298" t="str">
            <v>#Calc</v>
          </cell>
          <cell r="T298" t="str">
            <v>#Calc</v>
          </cell>
          <cell r="U298">
            <v>0</v>
          </cell>
          <cell r="V298">
            <v>0</v>
          </cell>
          <cell r="W298">
            <v>0</v>
          </cell>
          <cell r="X298">
            <v>0</v>
          </cell>
          <cell r="Y298">
            <v>0</v>
          </cell>
          <cell r="Z298">
            <v>0</v>
          </cell>
        </row>
        <row r="299">
          <cell r="Q299" t="str">
            <v>FactSet</v>
          </cell>
          <cell r="R299">
            <v>221</v>
          </cell>
          <cell r="S299" t="str">
            <v>#Calc</v>
          </cell>
          <cell r="T299" t="str">
            <v>#Calc</v>
          </cell>
          <cell r="U299">
            <v>0</v>
          </cell>
          <cell r="V299">
            <v>0</v>
          </cell>
          <cell r="W299">
            <v>0</v>
          </cell>
          <cell r="X299">
            <v>0</v>
          </cell>
          <cell r="Y299">
            <v>0</v>
          </cell>
          <cell r="Z299">
            <v>0</v>
          </cell>
        </row>
        <row r="300">
          <cell r="Q300" t="str">
            <v>FactSet</v>
          </cell>
          <cell r="R300">
            <v>222</v>
          </cell>
          <cell r="S300" t="str">
            <v>#Calc</v>
          </cell>
          <cell r="T300" t="str">
            <v>#Calc</v>
          </cell>
          <cell r="U300">
            <v>0</v>
          </cell>
          <cell r="V300">
            <v>0</v>
          </cell>
          <cell r="W300">
            <v>0</v>
          </cell>
          <cell r="X300">
            <v>0</v>
          </cell>
          <cell r="Y300">
            <v>0</v>
          </cell>
          <cell r="Z300">
            <v>0</v>
          </cell>
        </row>
        <row r="301">
          <cell r="Q301" t="str">
            <v>FactSet</v>
          </cell>
          <cell r="R301">
            <v>223</v>
          </cell>
          <cell r="S301" t="str">
            <v>#Calc</v>
          </cell>
          <cell r="T301" t="str">
            <v>#Calc</v>
          </cell>
          <cell r="U301">
            <v>0</v>
          </cell>
          <cell r="V301">
            <v>0</v>
          </cell>
          <cell r="W301">
            <v>0</v>
          </cell>
          <cell r="X301">
            <v>0</v>
          </cell>
          <cell r="Y301">
            <v>0</v>
          </cell>
          <cell r="Z301">
            <v>0</v>
          </cell>
        </row>
        <row r="302">
          <cell r="Q302" t="str">
            <v>FactSet</v>
          </cell>
          <cell r="R302">
            <v>224</v>
          </cell>
          <cell r="S302" t="str">
            <v>#Calc</v>
          </cell>
          <cell r="T302" t="str">
            <v>#Calc</v>
          </cell>
          <cell r="U302">
            <v>0</v>
          </cell>
          <cell r="V302">
            <v>0</v>
          </cell>
          <cell r="W302">
            <v>0</v>
          </cell>
          <cell r="X302">
            <v>0</v>
          </cell>
          <cell r="Y302">
            <v>0</v>
          </cell>
          <cell r="Z302">
            <v>0</v>
          </cell>
        </row>
        <row r="303">
          <cell r="Q303" t="str">
            <v>FactSet</v>
          </cell>
          <cell r="R303">
            <v>225</v>
          </cell>
          <cell r="S303" t="str">
            <v>#Calc</v>
          </cell>
          <cell r="T303" t="str">
            <v>#Calc</v>
          </cell>
          <cell r="U303">
            <v>0</v>
          </cell>
          <cell r="V303">
            <v>0</v>
          </cell>
          <cell r="W303">
            <v>0</v>
          </cell>
          <cell r="X303">
            <v>0</v>
          </cell>
          <cell r="Y303">
            <v>0</v>
          </cell>
          <cell r="Z303">
            <v>0</v>
          </cell>
        </row>
        <row r="304">
          <cell r="Q304" t="str">
            <v>FactSet</v>
          </cell>
          <cell r="R304">
            <v>226</v>
          </cell>
          <cell r="S304" t="str">
            <v>#Calc</v>
          </cell>
          <cell r="T304" t="str">
            <v>#Calc</v>
          </cell>
          <cell r="U304">
            <v>0</v>
          </cell>
          <cell r="V304">
            <v>0</v>
          </cell>
          <cell r="W304">
            <v>0</v>
          </cell>
          <cell r="X304">
            <v>0</v>
          </cell>
          <cell r="Y304">
            <v>0</v>
          </cell>
          <cell r="Z304">
            <v>0</v>
          </cell>
        </row>
        <row r="305">
          <cell r="Q305" t="str">
            <v>FactSet</v>
          </cell>
          <cell r="R305">
            <v>227</v>
          </cell>
          <cell r="S305" t="str">
            <v>#Calc</v>
          </cell>
          <cell r="T305" t="str">
            <v>#Calc</v>
          </cell>
          <cell r="U305">
            <v>0</v>
          </cell>
          <cell r="V305">
            <v>0</v>
          </cell>
          <cell r="W305">
            <v>0</v>
          </cell>
          <cell r="X305">
            <v>0</v>
          </cell>
          <cell r="Y305">
            <v>0</v>
          </cell>
          <cell r="Z305">
            <v>0</v>
          </cell>
        </row>
        <row r="306">
          <cell r="Q306" t="str">
            <v>FactSet</v>
          </cell>
          <cell r="R306">
            <v>228</v>
          </cell>
          <cell r="S306" t="str">
            <v>#Calc</v>
          </cell>
          <cell r="T306" t="str">
            <v>#Calc</v>
          </cell>
          <cell r="U306">
            <v>0</v>
          </cell>
          <cell r="V306">
            <v>0</v>
          </cell>
          <cell r="W306">
            <v>0</v>
          </cell>
          <cell r="X306">
            <v>0</v>
          </cell>
          <cell r="Y306">
            <v>0</v>
          </cell>
          <cell r="Z306">
            <v>0</v>
          </cell>
        </row>
        <row r="307">
          <cell r="Q307" t="str">
            <v>FactSet</v>
          </cell>
          <cell r="R307">
            <v>229</v>
          </cell>
          <cell r="S307" t="str">
            <v>#Calc</v>
          </cell>
          <cell r="T307" t="str">
            <v>#Calc</v>
          </cell>
          <cell r="U307">
            <v>0</v>
          </cell>
          <cell r="V307">
            <v>0</v>
          </cell>
          <cell r="W307">
            <v>0</v>
          </cell>
          <cell r="X307">
            <v>0</v>
          </cell>
          <cell r="Y307">
            <v>0</v>
          </cell>
          <cell r="Z307">
            <v>0</v>
          </cell>
        </row>
        <row r="308">
          <cell r="Q308" t="str">
            <v>FactSet</v>
          </cell>
          <cell r="R308">
            <v>230</v>
          </cell>
          <cell r="S308" t="str">
            <v>#Calc</v>
          </cell>
          <cell r="T308" t="str">
            <v>#Calc</v>
          </cell>
          <cell r="U308">
            <v>0</v>
          </cell>
          <cell r="V308">
            <v>0</v>
          </cell>
          <cell r="W308">
            <v>0</v>
          </cell>
          <cell r="X308">
            <v>0</v>
          </cell>
          <cell r="Y308">
            <v>0</v>
          </cell>
          <cell r="Z308">
            <v>0</v>
          </cell>
        </row>
        <row r="309">
          <cell r="Q309" t="str">
            <v>FactSet</v>
          </cell>
          <cell r="R309">
            <v>231</v>
          </cell>
          <cell r="S309" t="str">
            <v>#Calc</v>
          </cell>
          <cell r="T309" t="str">
            <v>#Calc</v>
          </cell>
          <cell r="U309">
            <v>0</v>
          </cell>
          <cell r="V309">
            <v>0</v>
          </cell>
          <cell r="W309">
            <v>0</v>
          </cell>
          <cell r="X309">
            <v>0</v>
          </cell>
          <cell r="Y309">
            <v>0</v>
          </cell>
          <cell r="Z309">
            <v>0</v>
          </cell>
        </row>
        <row r="310">
          <cell r="Q310" t="str">
            <v>FactSet</v>
          </cell>
          <cell r="R310">
            <v>232</v>
          </cell>
          <cell r="S310" t="str">
            <v>#Calc</v>
          </cell>
          <cell r="T310" t="str">
            <v>#Calc</v>
          </cell>
          <cell r="U310">
            <v>0</v>
          </cell>
          <cell r="V310">
            <v>0</v>
          </cell>
          <cell r="W310">
            <v>0</v>
          </cell>
          <cell r="X310">
            <v>0</v>
          </cell>
          <cell r="Y310">
            <v>0</v>
          </cell>
          <cell r="Z310">
            <v>0</v>
          </cell>
        </row>
        <row r="311">
          <cell r="Q311" t="str">
            <v>FactSet</v>
          </cell>
          <cell r="R311">
            <v>233</v>
          </cell>
          <cell r="S311" t="str">
            <v>#Calc</v>
          </cell>
          <cell r="T311" t="str">
            <v>#Calc</v>
          </cell>
          <cell r="U311">
            <v>0</v>
          </cell>
          <cell r="V311">
            <v>0</v>
          </cell>
          <cell r="W311">
            <v>0</v>
          </cell>
          <cell r="X311">
            <v>0</v>
          </cell>
          <cell r="Y311">
            <v>0</v>
          </cell>
          <cell r="Z311">
            <v>0</v>
          </cell>
        </row>
        <row r="312">
          <cell r="Q312" t="str">
            <v>FactSet</v>
          </cell>
          <cell r="R312">
            <v>234</v>
          </cell>
          <cell r="S312" t="str">
            <v>#Calc</v>
          </cell>
          <cell r="T312" t="str">
            <v>#Calc</v>
          </cell>
          <cell r="U312">
            <v>0</v>
          </cell>
          <cell r="V312">
            <v>0</v>
          </cell>
          <cell r="W312">
            <v>0</v>
          </cell>
          <cell r="X312">
            <v>0</v>
          </cell>
          <cell r="Y312">
            <v>0</v>
          </cell>
          <cell r="Z312">
            <v>0</v>
          </cell>
        </row>
        <row r="313">
          <cell r="Q313" t="str">
            <v>FactSet</v>
          </cell>
          <cell r="R313">
            <v>235</v>
          </cell>
          <cell r="S313" t="str">
            <v>#Calc</v>
          </cell>
          <cell r="T313" t="str">
            <v>#Calc</v>
          </cell>
          <cell r="U313">
            <v>0</v>
          </cell>
          <cell r="V313">
            <v>0</v>
          </cell>
          <cell r="W313">
            <v>0</v>
          </cell>
          <cell r="X313">
            <v>0</v>
          </cell>
          <cell r="Y313">
            <v>0</v>
          </cell>
          <cell r="Z313">
            <v>0</v>
          </cell>
        </row>
        <row r="314">
          <cell r="Q314" t="str">
            <v>FactSet</v>
          </cell>
          <cell r="R314">
            <v>236</v>
          </cell>
          <cell r="S314" t="str">
            <v>#Calc</v>
          </cell>
          <cell r="T314" t="str">
            <v>#Calc</v>
          </cell>
          <cell r="U314">
            <v>0</v>
          </cell>
          <cell r="V314">
            <v>0</v>
          </cell>
          <cell r="W314">
            <v>0</v>
          </cell>
          <cell r="X314">
            <v>0</v>
          </cell>
          <cell r="Y314">
            <v>0</v>
          </cell>
          <cell r="Z314">
            <v>0</v>
          </cell>
        </row>
        <row r="315">
          <cell r="Q315" t="str">
            <v>FactSet</v>
          </cell>
          <cell r="R315">
            <v>237</v>
          </cell>
          <cell r="S315" t="str">
            <v>#Calc</v>
          </cell>
          <cell r="T315" t="str">
            <v>#Calc</v>
          </cell>
          <cell r="U315">
            <v>0</v>
          </cell>
          <cell r="V315">
            <v>0</v>
          </cell>
          <cell r="W315">
            <v>0</v>
          </cell>
          <cell r="X315">
            <v>0</v>
          </cell>
          <cell r="Y315">
            <v>0</v>
          </cell>
          <cell r="Z315">
            <v>0</v>
          </cell>
        </row>
        <row r="316">
          <cell r="Q316" t="str">
            <v>FactSet</v>
          </cell>
          <cell r="R316">
            <v>238</v>
          </cell>
          <cell r="S316" t="str">
            <v>#Calc</v>
          </cell>
          <cell r="T316" t="str">
            <v>#Calc</v>
          </cell>
          <cell r="U316">
            <v>0</v>
          </cell>
          <cell r="V316">
            <v>0</v>
          </cell>
          <cell r="W316">
            <v>0</v>
          </cell>
          <cell r="X316">
            <v>0</v>
          </cell>
          <cell r="Y316">
            <v>0</v>
          </cell>
          <cell r="Z316">
            <v>0</v>
          </cell>
        </row>
        <row r="317">
          <cell r="Q317" t="str">
            <v>FactSet</v>
          </cell>
          <cell r="R317">
            <v>239</v>
          </cell>
          <cell r="S317" t="str">
            <v>#Calc</v>
          </cell>
          <cell r="T317" t="str">
            <v>#Calc</v>
          </cell>
          <cell r="U317">
            <v>0</v>
          </cell>
          <cell r="V317">
            <v>0</v>
          </cell>
          <cell r="W317">
            <v>0</v>
          </cell>
          <cell r="X317">
            <v>0</v>
          </cell>
          <cell r="Y317">
            <v>0</v>
          </cell>
          <cell r="Z317">
            <v>0</v>
          </cell>
        </row>
        <row r="318">
          <cell r="Q318" t="str">
            <v>FactSet</v>
          </cell>
          <cell r="R318">
            <v>240</v>
          </cell>
          <cell r="S318" t="str">
            <v>#Calc</v>
          </cell>
          <cell r="T318" t="str">
            <v>#Calc</v>
          </cell>
          <cell r="U318">
            <v>0</v>
          </cell>
          <cell r="V318">
            <v>0</v>
          </cell>
          <cell r="W318">
            <v>0</v>
          </cell>
          <cell r="X318">
            <v>0</v>
          </cell>
          <cell r="Y318">
            <v>0</v>
          </cell>
          <cell r="Z318">
            <v>0</v>
          </cell>
        </row>
        <row r="319">
          <cell r="Q319" t="str">
            <v>FactSet</v>
          </cell>
          <cell r="R319">
            <v>241</v>
          </cell>
          <cell r="S319" t="str">
            <v>#Calc</v>
          </cell>
          <cell r="T319" t="str">
            <v>#Calc</v>
          </cell>
          <cell r="U319">
            <v>0</v>
          </cell>
          <cell r="V319">
            <v>0</v>
          </cell>
          <cell r="W319">
            <v>0</v>
          </cell>
          <cell r="X319">
            <v>0</v>
          </cell>
          <cell r="Y319">
            <v>0</v>
          </cell>
          <cell r="Z319">
            <v>0</v>
          </cell>
        </row>
        <row r="320">
          <cell r="Q320" t="str">
            <v>FactSet</v>
          </cell>
          <cell r="R320">
            <v>242</v>
          </cell>
          <cell r="S320" t="str">
            <v>#Calc</v>
          </cell>
          <cell r="T320" t="str">
            <v>#Calc</v>
          </cell>
          <cell r="U320">
            <v>0</v>
          </cell>
          <cell r="V320">
            <v>0</v>
          </cell>
          <cell r="W320">
            <v>0</v>
          </cell>
          <cell r="X320">
            <v>0</v>
          </cell>
          <cell r="Y320">
            <v>0</v>
          </cell>
          <cell r="Z320">
            <v>0</v>
          </cell>
        </row>
        <row r="321">
          <cell r="Q321" t="str">
            <v>FactSet</v>
          </cell>
          <cell r="R321">
            <v>243</v>
          </cell>
          <cell r="S321" t="str">
            <v>#Calc</v>
          </cell>
          <cell r="T321" t="str">
            <v>#Calc</v>
          </cell>
          <cell r="U321">
            <v>0</v>
          </cell>
          <cell r="V321">
            <v>0</v>
          </cell>
          <cell r="W321">
            <v>0</v>
          </cell>
          <cell r="X321">
            <v>0</v>
          </cell>
          <cell r="Y321">
            <v>0</v>
          </cell>
          <cell r="Z321">
            <v>0</v>
          </cell>
        </row>
        <row r="322">
          <cell r="Q322" t="str">
            <v>FactSet</v>
          </cell>
          <cell r="R322">
            <v>244</v>
          </cell>
          <cell r="S322" t="str">
            <v>#Calc</v>
          </cell>
          <cell r="T322" t="str">
            <v>#Calc</v>
          </cell>
          <cell r="U322">
            <v>0</v>
          </cell>
          <cell r="V322">
            <v>0</v>
          </cell>
          <cell r="W322">
            <v>0</v>
          </cell>
          <cell r="X322">
            <v>0</v>
          </cell>
          <cell r="Y322">
            <v>0</v>
          </cell>
          <cell r="Z322">
            <v>0</v>
          </cell>
        </row>
        <row r="323">
          <cell r="Q323" t="str">
            <v>FactSet</v>
          </cell>
          <cell r="R323">
            <v>245</v>
          </cell>
          <cell r="S323" t="str">
            <v>#Calc</v>
          </cell>
          <cell r="T323" t="str">
            <v>#Calc</v>
          </cell>
          <cell r="U323">
            <v>0</v>
          </cell>
          <cell r="V323">
            <v>0</v>
          </cell>
          <cell r="W323">
            <v>0</v>
          </cell>
          <cell r="X323">
            <v>0</v>
          </cell>
          <cell r="Y323">
            <v>0</v>
          </cell>
          <cell r="Z323">
            <v>0</v>
          </cell>
        </row>
        <row r="324">
          <cell r="Q324" t="str">
            <v>FactSet</v>
          </cell>
          <cell r="R324">
            <v>246</v>
          </cell>
          <cell r="S324" t="str">
            <v>#Calc</v>
          </cell>
          <cell r="T324" t="str">
            <v>#Calc</v>
          </cell>
          <cell r="U324">
            <v>0</v>
          </cell>
          <cell r="V324">
            <v>0</v>
          </cell>
          <cell r="W324">
            <v>0</v>
          </cell>
          <cell r="X324">
            <v>0</v>
          </cell>
          <cell r="Y324">
            <v>0</v>
          </cell>
          <cell r="Z324">
            <v>0</v>
          </cell>
        </row>
        <row r="325">
          <cell r="Q325" t="str">
            <v>FactSet</v>
          </cell>
          <cell r="R325">
            <v>247</v>
          </cell>
          <cell r="S325" t="str">
            <v>#Calc</v>
          </cell>
          <cell r="T325" t="str">
            <v>#Calc</v>
          </cell>
          <cell r="U325">
            <v>0</v>
          </cell>
          <cell r="V325">
            <v>0</v>
          </cell>
          <cell r="W325">
            <v>0</v>
          </cell>
          <cell r="X325">
            <v>0</v>
          </cell>
          <cell r="Y325">
            <v>0</v>
          </cell>
          <cell r="Z325">
            <v>0</v>
          </cell>
        </row>
        <row r="326">
          <cell r="Q326" t="str">
            <v>FactSet</v>
          </cell>
          <cell r="R326">
            <v>248</v>
          </cell>
          <cell r="S326" t="str">
            <v>#Calc</v>
          </cell>
          <cell r="T326" t="str">
            <v>#Calc</v>
          </cell>
          <cell r="U326">
            <v>0</v>
          </cell>
          <cell r="V326">
            <v>0</v>
          </cell>
          <cell r="W326">
            <v>0</v>
          </cell>
          <cell r="X326">
            <v>0</v>
          </cell>
          <cell r="Y326">
            <v>0</v>
          </cell>
          <cell r="Z326">
            <v>0</v>
          </cell>
        </row>
        <row r="327">
          <cell r="Q327" t="str">
            <v>FactSet</v>
          </cell>
          <cell r="R327">
            <v>249</v>
          </cell>
          <cell r="S327" t="str">
            <v>#Calc</v>
          </cell>
          <cell r="T327" t="str">
            <v>#Calc</v>
          </cell>
          <cell r="U327">
            <v>0</v>
          </cell>
          <cell r="V327">
            <v>0</v>
          </cell>
          <cell r="W327">
            <v>0</v>
          </cell>
          <cell r="X327">
            <v>0</v>
          </cell>
          <cell r="Y327">
            <v>0</v>
          </cell>
          <cell r="Z327">
            <v>0</v>
          </cell>
        </row>
        <row r="328">
          <cell r="Q328" t="str">
            <v>FactSet</v>
          </cell>
          <cell r="R328">
            <v>250</v>
          </cell>
          <cell r="S328" t="str">
            <v>#Calc</v>
          </cell>
          <cell r="T328" t="str">
            <v>#Calc</v>
          </cell>
          <cell r="U328">
            <v>0</v>
          </cell>
          <cell r="V328">
            <v>0</v>
          </cell>
          <cell r="W328">
            <v>0</v>
          </cell>
          <cell r="X328">
            <v>0</v>
          </cell>
          <cell r="Y328">
            <v>0</v>
          </cell>
          <cell r="Z328">
            <v>0</v>
          </cell>
        </row>
        <row r="329">
          <cell r="Q329" t="str">
            <v>FactSet</v>
          </cell>
          <cell r="R329">
            <v>251</v>
          </cell>
          <cell r="S329" t="str">
            <v>#Calc</v>
          </cell>
          <cell r="T329" t="str">
            <v>#Calc</v>
          </cell>
          <cell r="U329">
            <v>0</v>
          </cell>
          <cell r="V329">
            <v>0</v>
          </cell>
          <cell r="W329">
            <v>0</v>
          </cell>
          <cell r="X329">
            <v>0</v>
          </cell>
          <cell r="Y329">
            <v>0</v>
          </cell>
          <cell r="Z329">
            <v>0</v>
          </cell>
        </row>
        <row r="330">
          <cell r="Q330" t="str">
            <v>FactSet</v>
          </cell>
          <cell r="R330">
            <v>252</v>
          </cell>
          <cell r="S330" t="str">
            <v>#Calc</v>
          </cell>
          <cell r="T330" t="str">
            <v>#Calc</v>
          </cell>
          <cell r="U330">
            <v>0</v>
          </cell>
          <cell r="V330">
            <v>0</v>
          </cell>
          <cell r="W330">
            <v>0</v>
          </cell>
          <cell r="X330">
            <v>0</v>
          </cell>
          <cell r="Y330">
            <v>0</v>
          </cell>
          <cell r="Z330">
            <v>0</v>
          </cell>
        </row>
        <row r="331">
          <cell r="Q331" t="str">
            <v>FactSet</v>
          </cell>
          <cell r="R331">
            <v>253</v>
          </cell>
          <cell r="S331" t="str">
            <v>#Calc</v>
          </cell>
          <cell r="T331" t="str">
            <v>#Calc</v>
          </cell>
          <cell r="U331">
            <v>0</v>
          </cell>
          <cell r="V331">
            <v>0</v>
          </cell>
          <cell r="W331">
            <v>0</v>
          </cell>
          <cell r="X331">
            <v>0</v>
          </cell>
          <cell r="Y331">
            <v>0</v>
          </cell>
          <cell r="Z331">
            <v>0</v>
          </cell>
        </row>
        <row r="332">
          <cell r="Q332" t="str">
            <v>FactSet</v>
          </cell>
          <cell r="R332">
            <v>254</v>
          </cell>
          <cell r="S332" t="str">
            <v>#Calc</v>
          </cell>
          <cell r="T332" t="str">
            <v>#Calc</v>
          </cell>
          <cell r="U332">
            <v>0</v>
          </cell>
          <cell r="V332">
            <v>0</v>
          </cell>
          <cell r="W332">
            <v>0</v>
          </cell>
          <cell r="X332">
            <v>0</v>
          </cell>
          <cell r="Y332">
            <v>0</v>
          </cell>
          <cell r="Z332">
            <v>0</v>
          </cell>
        </row>
        <row r="333">
          <cell r="Q333" t="str">
            <v>FactSet</v>
          </cell>
          <cell r="R333">
            <v>255</v>
          </cell>
          <cell r="S333" t="str">
            <v>#Calc</v>
          </cell>
          <cell r="T333" t="str">
            <v>#Calc</v>
          </cell>
          <cell r="U333">
            <v>0</v>
          </cell>
          <cell r="V333">
            <v>0</v>
          </cell>
          <cell r="W333">
            <v>0</v>
          </cell>
          <cell r="X333">
            <v>0</v>
          </cell>
          <cell r="Y333">
            <v>0</v>
          </cell>
          <cell r="Z333">
            <v>0</v>
          </cell>
        </row>
        <row r="334">
          <cell r="Q334" t="str">
            <v>FactSet</v>
          </cell>
          <cell r="R334">
            <v>256</v>
          </cell>
          <cell r="S334" t="str">
            <v>#Calc</v>
          </cell>
          <cell r="T334" t="str">
            <v>#Calc</v>
          </cell>
          <cell r="U334">
            <v>0</v>
          </cell>
          <cell r="V334">
            <v>0</v>
          </cell>
          <cell r="W334">
            <v>0</v>
          </cell>
          <cell r="X334">
            <v>0</v>
          </cell>
          <cell r="Y334">
            <v>0</v>
          </cell>
          <cell r="Z334">
            <v>0</v>
          </cell>
        </row>
        <row r="335">
          <cell r="Q335" t="str">
            <v>FactSet</v>
          </cell>
          <cell r="R335">
            <v>257</v>
          </cell>
          <cell r="S335" t="str">
            <v>#Calc</v>
          </cell>
          <cell r="T335" t="str">
            <v>#Calc</v>
          </cell>
          <cell r="U335">
            <v>0</v>
          </cell>
          <cell r="V335">
            <v>0</v>
          </cell>
          <cell r="W335">
            <v>0</v>
          </cell>
          <cell r="X335">
            <v>0</v>
          </cell>
          <cell r="Y335">
            <v>0</v>
          </cell>
          <cell r="Z335">
            <v>0</v>
          </cell>
        </row>
        <row r="336">
          <cell r="Q336" t="str">
            <v>FactSet</v>
          </cell>
          <cell r="R336">
            <v>258</v>
          </cell>
          <cell r="S336" t="str">
            <v>#Calc</v>
          </cell>
          <cell r="T336" t="str">
            <v>#Calc</v>
          </cell>
          <cell r="U336">
            <v>0</v>
          </cell>
          <cell r="V336">
            <v>0</v>
          </cell>
          <cell r="W336">
            <v>0</v>
          </cell>
          <cell r="X336">
            <v>0</v>
          </cell>
          <cell r="Y336">
            <v>0</v>
          </cell>
          <cell r="Z336">
            <v>0</v>
          </cell>
        </row>
        <row r="337">
          <cell r="Q337" t="str">
            <v>FactSet</v>
          </cell>
          <cell r="R337">
            <v>259</v>
          </cell>
          <cell r="S337" t="str">
            <v>#Calc</v>
          </cell>
          <cell r="T337" t="str">
            <v>#Calc</v>
          </cell>
          <cell r="U337">
            <v>0</v>
          </cell>
          <cell r="V337">
            <v>0</v>
          </cell>
          <cell r="W337">
            <v>0</v>
          </cell>
          <cell r="X337">
            <v>0</v>
          </cell>
          <cell r="Y337">
            <v>0</v>
          </cell>
          <cell r="Z337">
            <v>0</v>
          </cell>
        </row>
        <row r="338">
          <cell r="Q338" t="str">
            <v>FactSet</v>
          </cell>
          <cell r="R338">
            <v>260</v>
          </cell>
          <cell r="S338" t="str">
            <v>#Calc</v>
          </cell>
          <cell r="T338" t="str">
            <v>#Calc</v>
          </cell>
          <cell r="U338">
            <v>0</v>
          </cell>
          <cell r="V338">
            <v>0</v>
          </cell>
          <cell r="W338">
            <v>0</v>
          </cell>
          <cell r="X338">
            <v>0</v>
          </cell>
          <cell r="Y338">
            <v>0</v>
          </cell>
          <cell r="Z338">
            <v>0</v>
          </cell>
        </row>
        <row r="339">
          <cell r="Q339" t="str">
            <v>FactSet</v>
          </cell>
          <cell r="R339">
            <v>261</v>
          </cell>
          <cell r="S339" t="str">
            <v>#Calc</v>
          </cell>
          <cell r="T339" t="str">
            <v>#Calc</v>
          </cell>
          <cell r="U339">
            <v>0</v>
          </cell>
          <cell r="V339">
            <v>0</v>
          </cell>
          <cell r="W339">
            <v>0</v>
          </cell>
          <cell r="X339">
            <v>0</v>
          </cell>
          <cell r="Y339">
            <v>0</v>
          </cell>
          <cell r="Z339">
            <v>0</v>
          </cell>
        </row>
        <row r="340">
          <cell r="Q340" t="str">
            <v>FactSet</v>
          </cell>
          <cell r="R340">
            <v>262</v>
          </cell>
          <cell r="S340" t="str">
            <v>#Calc</v>
          </cell>
          <cell r="T340" t="str">
            <v>#Calc</v>
          </cell>
          <cell r="U340">
            <v>0</v>
          </cell>
          <cell r="V340">
            <v>0</v>
          </cell>
          <cell r="W340">
            <v>0</v>
          </cell>
          <cell r="X340">
            <v>0</v>
          </cell>
          <cell r="Y340">
            <v>0</v>
          </cell>
          <cell r="Z340">
            <v>0</v>
          </cell>
        </row>
        <row r="341">
          <cell r="Q341" t="str">
            <v>FactSet</v>
          </cell>
          <cell r="R341">
            <v>263</v>
          </cell>
          <cell r="S341" t="str">
            <v>#Calc</v>
          </cell>
          <cell r="T341" t="str">
            <v>#Calc</v>
          </cell>
          <cell r="U341">
            <v>0</v>
          </cell>
          <cell r="V341">
            <v>0</v>
          </cell>
          <cell r="W341">
            <v>0</v>
          </cell>
          <cell r="X341">
            <v>0</v>
          </cell>
          <cell r="Y341">
            <v>0</v>
          </cell>
          <cell r="Z341">
            <v>0</v>
          </cell>
        </row>
        <row r="342">
          <cell r="Q342" t="str">
            <v>FactSet</v>
          </cell>
          <cell r="R342">
            <v>264</v>
          </cell>
          <cell r="S342" t="str">
            <v>#Calc</v>
          </cell>
          <cell r="T342" t="str">
            <v>#Calc</v>
          </cell>
          <cell r="U342">
            <v>0</v>
          </cell>
          <cell r="V342">
            <v>0</v>
          </cell>
          <cell r="W342">
            <v>0</v>
          </cell>
          <cell r="X342">
            <v>0</v>
          </cell>
          <cell r="Y342">
            <v>0</v>
          </cell>
          <cell r="Z342">
            <v>0</v>
          </cell>
        </row>
        <row r="343">
          <cell r="Q343" t="str">
            <v>FactSet</v>
          </cell>
          <cell r="R343">
            <v>265</v>
          </cell>
          <cell r="S343" t="str">
            <v>#Calc</v>
          </cell>
          <cell r="T343" t="str">
            <v>#Calc</v>
          </cell>
          <cell r="U343">
            <v>0</v>
          </cell>
          <cell r="V343">
            <v>0</v>
          </cell>
          <cell r="W343">
            <v>0</v>
          </cell>
          <cell r="X343">
            <v>0</v>
          </cell>
          <cell r="Y343">
            <v>0</v>
          </cell>
          <cell r="Z343">
            <v>0</v>
          </cell>
        </row>
        <row r="344">
          <cell r="Q344" t="str">
            <v>FactSet</v>
          </cell>
          <cell r="R344">
            <v>266</v>
          </cell>
          <cell r="S344" t="str">
            <v>#Calc</v>
          </cell>
          <cell r="T344" t="str">
            <v>#Calc</v>
          </cell>
          <cell r="U344">
            <v>0</v>
          </cell>
          <cell r="V344">
            <v>0</v>
          </cell>
          <cell r="W344">
            <v>0</v>
          </cell>
          <cell r="X344">
            <v>0</v>
          </cell>
          <cell r="Y344">
            <v>0</v>
          </cell>
          <cell r="Z344">
            <v>0</v>
          </cell>
        </row>
        <row r="345">
          <cell r="Q345" t="str">
            <v>FactSet</v>
          </cell>
          <cell r="R345">
            <v>267</v>
          </cell>
          <cell r="S345" t="str">
            <v>#Calc</v>
          </cell>
          <cell r="T345" t="str">
            <v>#Calc</v>
          </cell>
          <cell r="U345">
            <v>0</v>
          </cell>
          <cell r="V345">
            <v>0</v>
          </cell>
          <cell r="W345">
            <v>0</v>
          </cell>
          <cell r="X345">
            <v>0</v>
          </cell>
          <cell r="Y345">
            <v>0</v>
          </cell>
          <cell r="Z345">
            <v>0</v>
          </cell>
        </row>
        <row r="346">
          <cell r="Q346" t="str">
            <v>FactSet</v>
          </cell>
          <cell r="R346">
            <v>268</v>
          </cell>
          <cell r="S346" t="str">
            <v>#Calc</v>
          </cell>
          <cell r="T346" t="str">
            <v>#Calc</v>
          </cell>
          <cell r="U346">
            <v>0</v>
          </cell>
          <cell r="V346">
            <v>0</v>
          </cell>
          <cell r="W346">
            <v>0</v>
          </cell>
          <cell r="X346">
            <v>0</v>
          </cell>
          <cell r="Y346">
            <v>0</v>
          </cell>
          <cell r="Z346">
            <v>0</v>
          </cell>
        </row>
        <row r="347">
          <cell r="Q347" t="str">
            <v>FactSet</v>
          </cell>
          <cell r="R347">
            <v>269</v>
          </cell>
          <cell r="S347" t="str">
            <v>#Calc</v>
          </cell>
          <cell r="T347" t="str">
            <v>#Calc</v>
          </cell>
          <cell r="U347">
            <v>0</v>
          </cell>
          <cell r="V347">
            <v>0</v>
          </cell>
          <cell r="W347">
            <v>0</v>
          </cell>
          <cell r="X347">
            <v>0</v>
          </cell>
          <cell r="Y347">
            <v>0</v>
          </cell>
          <cell r="Z347">
            <v>0</v>
          </cell>
        </row>
        <row r="348">
          <cell r="Q348" t="str">
            <v>FactSet</v>
          </cell>
          <cell r="R348">
            <v>270</v>
          </cell>
          <cell r="S348" t="str">
            <v>#Calc</v>
          </cell>
          <cell r="T348" t="str">
            <v>#Calc</v>
          </cell>
          <cell r="U348">
            <v>0</v>
          </cell>
          <cell r="V348">
            <v>0</v>
          </cell>
          <cell r="W348">
            <v>0</v>
          </cell>
          <cell r="X348">
            <v>0</v>
          </cell>
          <cell r="Y348">
            <v>0</v>
          </cell>
          <cell r="Z348">
            <v>0</v>
          </cell>
        </row>
        <row r="349">
          <cell r="Q349" t="str">
            <v>FactSet</v>
          </cell>
          <cell r="R349">
            <v>271</v>
          </cell>
          <cell r="S349" t="str">
            <v>#Calc</v>
          </cell>
          <cell r="T349" t="str">
            <v>#Calc</v>
          </cell>
          <cell r="U349">
            <v>0</v>
          </cell>
          <cell r="V349">
            <v>0</v>
          </cell>
          <cell r="W349">
            <v>0</v>
          </cell>
          <cell r="X349">
            <v>0</v>
          </cell>
          <cell r="Y349">
            <v>0</v>
          </cell>
          <cell r="Z349">
            <v>0</v>
          </cell>
        </row>
        <row r="350">
          <cell r="Q350" t="str">
            <v>FactSet</v>
          </cell>
          <cell r="R350">
            <v>272</v>
          </cell>
          <cell r="S350" t="str">
            <v>#Calc</v>
          </cell>
          <cell r="T350" t="str">
            <v>#Calc</v>
          </cell>
          <cell r="U350">
            <v>0</v>
          </cell>
          <cell r="V350">
            <v>0</v>
          </cell>
          <cell r="W350">
            <v>0</v>
          </cell>
          <cell r="X350">
            <v>0</v>
          </cell>
          <cell r="Y350">
            <v>0</v>
          </cell>
          <cell r="Z350">
            <v>0</v>
          </cell>
        </row>
        <row r="351">
          <cell r="Q351" t="str">
            <v>FactSet</v>
          </cell>
          <cell r="R351">
            <v>273</v>
          </cell>
          <cell r="S351" t="str">
            <v>#Calc</v>
          </cell>
          <cell r="T351" t="str">
            <v>#Calc</v>
          </cell>
          <cell r="U351">
            <v>0</v>
          </cell>
          <cell r="V351">
            <v>0</v>
          </cell>
          <cell r="W351">
            <v>0</v>
          </cell>
          <cell r="X351">
            <v>0</v>
          </cell>
          <cell r="Y351">
            <v>0</v>
          </cell>
          <cell r="Z351">
            <v>0</v>
          </cell>
        </row>
        <row r="352">
          <cell r="Q352" t="str">
            <v>FactSet</v>
          </cell>
          <cell r="R352">
            <v>274</v>
          </cell>
          <cell r="S352" t="str">
            <v>#Calc</v>
          </cell>
          <cell r="T352" t="str">
            <v>#Calc</v>
          </cell>
          <cell r="U352">
            <v>0</v>
          </cell>
          <cell r="V352">
            <v>0</v>
          </cell>
          <cell r="W352">
            <v>0</v>
          </cell>
          <cell r="X352">
            <v>0</v>
          </cell>
          <cell r="Y352">
            <v>0</v>
          </cell>
          <cell r="Z352">
            <v>0</v>
          </cell>
        </row>
        <row r="353">
          <cell r="Q353" t="str">
            <v>FactSet</v>
          </cell>
          <cell r="R353">
            <v>275</v>
          </cell>
          <cell r="S353" t="str">
            <v>#Calc</v>
          </cell>
          <cell r="T353" t="str">
            <v>#Calc</v>
          </cell>
          <cell r="U353">
            <v>0</v>
          </cell>
          <cell r="V353">
            <v>0</v>
          </cell>
          <cell r="W353">
            <v>0</v>
          </cell>
          <cell r="X353">
            <v>0</v>
          </cell>
          <cell r="Y353">
            <v>0</v>
          </cell>
          <cell r="Z353">
            <v>0</v>
          </cell>
        </row>
        <row r="354">
          <cell r="Q354" t="str">
            <v>FactSet</v>
          </cell>
          <cell r="R354">
            <v>276</v>
          </cell>
          <cell r="S354" t="str">
            <v>#Calc</v>
          </cell>
          <cell r="T354" t="str">
            <v>#Calc</v>
          </cell>
          <cell r="U354">
            <v>0</v>
          </cell>
          <cell r="V354">
            <v>0</v>
          </cell>
          <cell r="W354">
            <v>0</v>
          </cell>
          <cell r="X354">
            <v>0</v>
          </cell>
          <cell r="Y354">
            <v>0</v>
          </cell>
          <cell r="Z354">
            <v>0</v>
          </cell>
        </row>
        <row r="355">
          <cell r="Q355" t="str">
            <v>FactSet</v>
          </cell>
          <cell r="R355">
            <v>277</v>
          </cell>
          <cell r="S355" t="str">
            <v>#Calc</v>
          </cell>
          <cell r="T355" t="str">
            <v>#Calc</v>
          </cell>
          <cell r="U355">
            <v>0</v>
          </cell>
          <cell r="V355">
            <v>0</v>
          </cell>
          <cell r="W355">
            <v>0</v>
          </cell>
          <cell r="X355">
            <v>0</v>
          </cell>
          <cell r="Y355">
            <v>0</v>
          </cell>
          <cell r="Z355">
            <v>0</v>
          </cell>
        </row>
        <row r="356">
          <cell r="Q356" t="str">
            <v>FactSet</v>
          </cell>
          <cell r="R356">
            <v>278</v>
          </cell>
          <cell r="S356" t="str">
            <v>#Calc</v>
          </cell>
          <cell r="T356" t="str">
            <v>#Calc</v>
          </cell>
          <cell r="U356">
            <v>0</v>
          </cell>
          <cell r="V356">
            <v>0</v>
          </cell>
          <cell r="W356">
            <v>0</v>
          </cell>
          <cell r="X356">
            <v>0</v>
          </cell>
          <cell r="Y356">
            <v>0</v>
          </cell>
          <cell r="Z356">
            <v>0</v>
          </cell>
        </row>
        <row r="357">
          <cell r="Q357" t="str">
            <v>FactSet</v>
          </cell>
          <cell r="R357">
            <v>279</v>
          </cell>
          <cell r="S357" t="str">
            <v>#Calc</v>
          </cell>
          <cell r="T357" t="str">
            <v>#Calc</v>
          </cell>
          <cell r="U357">
            <v>0</v>
          </cell>
          <cell r="V357">
            <v>0</v>
          </cell>
          <cell r="W357">
            <v>0</v>
          </cell>
          <cell r="X357">
            <v>0</v>
          </cell>
          <cell r="Y357">
            <v>0</v>
          </cell>
          <cell r="Z357">
            <v>0</v>
          </cell>
        </row>
        <row r="358">
          <cell r="Q358" t="str">
            <v>FactSet</v>
          </cell>
          <cell r="R358">
            <v>280</v>
          </cell>
          <cell r="S358" t="str">
            <v>#Calc</v>
          </cell>
          <cell r="T358" t="str">
            <v>#Calc</v>
          </cell>
          <cell r="U358">
            <v>0</v>
          </cell>
          <cell r="V358">
            <v>0</v>
          </cell>
          <cell r="W358">
            <v>0</v>
          </cell>
          <cell r="X358">
            <v>0</v>
          </cell>
          <cell r="Y358">
            <v>0</v>
          </cell>
          <cell r="Z358">
            <v>0</v>
          </cell>
        </row>
        <row r="359">
          <cell r="Q359" t="str">
            <v>FactSet</v>
          </cell>
          <cell r="R359">
            <v>281</v>
          </cell>
          <cell r="S359" t="str">
            <v>#Calc</v>
          </cell>
          <cell r="T359" t="str">
            <v>#Calc</v>
          </cell>
          <cell r="U359">
            <v>0</v>
          </cell>
          <cell r="V359">
            <v>0</v>
          </cell>
          <cell r="W359">
            <v>0</v>
          </cell>
          <cell r="X359">
            <v>0</v>
          </cell>
          <cell r="Y359">
            <v>0</v>
          </cell>
          <cell r="Z359">
            <v>0</v>
          </cell>
        </row>
        <row r="360">
          <cell r="Q360" t="str">
            <v>FactSet</v>
          </cell>
          <cell r="R360">
            <v>282</v>
          </cell>
          <cell r="S360" t="str">
            <v>#Calc</v>
          </cell>
          <cell r="T360" t="str">
            <v>#Calc</v>
          </cell>
          <cell r="U360">
            <v>0</v>
          </cell>
          <cell r="V360">
            <v>0</v>
          </cell>
          <cell r="W360">
            <v>0</v>
          </cell>
          <cell r="X360">
            <v>0</v>
          </cell>
          <cell r="Y360">
            <v>0</v>
          </cell>
          <cell r="Z360">
            <v>0</v>
          </cell>
        </row>
        <row r="361">
          <cell r="Q361" t="str">
            <v>FactSet</v>
          </cell>
          <cell r="R361">
            <v>283</v>
          </cell>
          <cell r="S361" t="str">
            <v>#Calc</v>
          </cell>
          <cell r="T361" t="str">
            <v>#Calc</v>
          </cell>
          <cell r="U361">
            <v>0</v>
          </cell>
          <cell r="V361">
            <v>0</v>
          </cell>
          <cell r="W361">
            <v>0</v>
          </cell>
          <cell r="X361">
            <v>0</v>
          </cell>
          <cell r="Y361">
            <v>0</v>
          </cell>
          <cell r="Z361">
            <v>0</v>
          </cell>
        </row>
        <row r="362">
          <cell r="Q362" t="str">
            <v>FactSet</v>
          </cell>
          <cell r="R362">
            <v>284</v>
          </cell>
          <cell r="S362" t="str">
            <v>#Calc</v>
          </cell>
          <cell r="T362" t="str">
            <v>#Calc</v>
          </cell>
          <cell r="U362">
            <v>0</v>
          </cell>
          <cell r="V362">
            <v>0</v>
          </cell>
          <cell r="W362">
            <v>0</v>
          </cell>
          <cell r="X362">
            <v>0</v>
          </cell>
          <cell r="Y362">
            <v>0</v>
          </cell>
          <cell r="Z362">
            <v>0</v>
          </cell>
        </row>
        <row r="363">
          <cell r="Q363" t="str">
            <v>FactSet</v>
          </cell>
          <cell r="R363">
            <v>285</v>
          </cell>
          <cell r="S363" t="str">
            <v>#Calc</v>
          </cell>
          <cell r="T363" t="str">
            <v>#Calc</v>
          </cell>
          <cell r="U363">
            <v>0</v>
          </cell>
          <cell r="V363">
            <v>0</v>
          </cell>
          <cell r="W363">
            <v>0</v>
          </cell>
          <cell r="X363">
            <v>0</v>
          </cell>
          <cell r="Y363">
            <v>0</v>
          </cell>
          <cell r="Z363">
            <v>0</v>
          </cell>
        </row>
        <row r="364">
          <cell r="Q364" t="str">
            <v>FactSet</v>
          </cell>
          <cell r="R364">
            <v>286</v>
          </cell>
          <cell r="S364" t="str">
            <v>#Calc</v>
          </cell>
          <cell r="T364" t="str">
            <v>#Calc</v>
          </cell>
          <cell r="U364">
            <v>0</v>
          </cell>
          <cell r="V364">
            <v>0</v>
          </cell>
          <cell r="W364">
            <v>0</v>
          </cell>
          <cell r="X364">
            <v>0</v>
          </cell>
          <cell r="Y364">
            <v>0</v>
          </cell>
          <cell r="Z364">
            <v>0</v>
          </cell>
        </row>
        <row r="365">
          <cell r="Q365" t="str">
            <v>FactSet</v>
          </cell>
          <cell r="R365">
            <v>287</v>
          </cell>
          <cell r="S365" t="str">
            <v>#Calc</v>
          </cell>
          <cell r="T365" t="str">
            <v>#Calc</v>
          </cell>
          <cell r="U365">
            <v>0</v>
          </cell>
          <cell r="V365">
            <v>0</v>
          </cell>
          <cell r="W365">
            <v>0</v>
          </cell>
          <cell r="X365">
            <v>0</v>
          </cell>
          <cell r="Y365">
            <v>0</v>
          </cell>
          <cell r="Z365">
            <v>0</v>
          </cell>
        </row>
        <row r="366">
          <cell r="Q366" t="str">
            <v>FactSet</v>
          </cell>
          <cell r="R366">
            <v>288</v>
          </cell>
          <cell r="S366" t="str">
            <v>#Calc</v>
          </cell>
          <cell r="T366" t="str">
            <v>#Calc</v>
          </cell>
          <cell r="U366">
            <v>0</v>
          </cell>
          <cell r="V366">
            <v>0</v>
          </cell>
          <cell r="W366">
            <v>0</v>
          </cell>
          <cell r="X366">
            <v>0</v>
          </cell>
          <cell r="Y366">
            <v>0</v>
          </cell>
          <cell r="Z366">
            <v>0</v>
          </cell>
        </row>
        <row r="367">
          <cell r="Q367" t="str">
            <v>FactSet</v>
          </cell>
          <cell r="R367">
            <v>289</v>
          </cell>
          <cell r="S367" t="str">
            <v>#Calc</v>
          </cell>
          <cell r="T367" t="str">
            <v>#Calc</v>
          </cell>
          <cell r="U367">
            <v>0</v>
          </cell>
          <cell r="V367">
            <v>0</v>
          </cell>
          <cell r="W367">
            <v>0</v>
          </cell>
          <cell r="X367">
            <v>0</v>
          </cell>
          <cell r="Y367">
            <v>0</v>
          </cell>
          <cell r="Z367">
            <v>0</v>
          </cell>
        </row>
        <row r="368">
          <cell r="Q368" t="str">
            <v>FactSet</v>
          </cell>
          <cell r="R368">
            <v>290</v>
          </cell>
          <cell r="S368" t="str">
            <v>#Calc</v>
          </cell>
          <cell r="T368" t="str">
            <v>#Calc</v>
          </cell>
          <cell r="U368">
            <v>0</v>
          </cell>
          <cell r="V368">
            <v>0</v>
          </cell>
          <cell r="W368">
            <v>0</v>
          </cell>
          <cell r="X368">
            <v>0</v>
          </cell>
          <cell r="Y368">
            <v>0</v>
          </cell>
          <cell r="Z368">
            <v>0</v>
          </cell>
        </row>
        <row r="369">
          <cell r="Q369" t="str">
            <v>FactSet</v>
          </cell>
          <cell r="R369">
            <v>291</v>
          </cell>
          <cell r="S369" t="str">
            <v>#Calc</v>
          </cell>
          <cell r="T369" t="str">
            <v>#Calc</v>
          </cell>
          <cell r="U369">
            <v>0</v>
          </cell>
          <cell r="V369">
            <v>0</v>
          </cell>
          <cell r="W369">
            <v>0</v>
          </cell>
          <cell r="X369">
            <v>0</v>
          </cell>
          <cell r="Y369">
            <v>0</v>
          </cell>
          <cell r="Z369">
            <v>0</v>
          </cell>
        </row>
        <row r="370">
          <cell r="Q370" t="str">
            <v>FactSet</v>
          </cell>
          <cell r="R370">
            <v>292</v>
          </cell>
          <cell r="S370" t="str">
            <v>#Calc</v>
          </cell>
          <cell r="T370" t="str">
            <v>#Calc</v>
          </cell>
          <cell r="U370">
            <v>0</v>
          </cell>
          <cell r="V370">
            <v>0</v>
          </cell>
          <cell r="W370">
            <v>0</v>
          </cell>
          <cell r="X370">
            <v>0</v>
          </cell>
          <cell r="Y370">
            <v>0</v>
          </cell>
          <cell r="Z370">
            <v>0</v>
          </cell>
        </row>
        <row r="371">
          <cell r="Q371" t="str">
            <v>FactSet</v>
          </cell>
          <cell r="R371">
            <v>293</v>
          </cell>
          <cell r="S371" t="str">
            <v>#Calc</v>
          </cell>
          <cell r="T371" t="str">
            <v>#Calc</v>
          </cell>
          <cell r="U371">
            <v>0</v>
          </cell>
          <cell r="V371">
            <v>0</v>
          </cell>
          <cell r="W371">
            <v>0</v>
          </cell>
          <cell r="X371">
            <v>0</v>
          </cell>
          <cell r="Y371">
            <v>0</v>
          </cell>
          <cell r="Z371">
            <v>0</v>
          </cell>
        </row>
        <row r="372">
          <cell r="Q372" t="str">
            <v>FactSet</v>
          </cell>
          <cell r="R372">
            <v>294</v>
          </cell>
          <cell r="S372" t="str">
            <v>#Calc</v>
          </cell>
          <cell r="T372" t="str">
            <v>#Calc</v>
          </cell>
          <cell r="U372">
            <v>0</v>
          </cell>
          <cell r="V372">
            <v>0</v>
          </cell>
          <cell r="W372">
            <v>0</v>
          </cell>
          <cell r="X372">
            <v>0</v>
          </cell>
          <cell r="Y372">
            <v>0</v>
          </cell>
          <cell r="Z372">
            <v>0</v>
          </cell>
        </row>
        <row r="373">
          <cell r="Q373" t="str">
            <v>FactSet</v>
          </cell>
          <cell r="R373">
            <v>295</v>
          </cell>
          <cell r="S373" t="str">
            <v>#Calc</v>
          </cell>
          <cell r="T373" t="str">
            <v>#Calc</v>
          </cell>
          <cell r="U373">
            <v>0</v>
          </cell>
          <cell r="V373">
            <v>0</v>
          </cell>
          <cell r="W373">
            <v>0</v>
          </cell>
          <cell r="X373">
            <v>0</v>
          </cell>
          <cell r="Y373">
            <v>0</v>
          </cell>
          <cell r="Z373">
            <v>0</v>
          </cell>
        </row>
        <row r="374">
          <cell r="Q374" t="str">
            <v>FactSet</v>
          </cell>
          <cell r="R374">
            <v>296</v>
          </cell>
          <cell r="S374" t="str">
            <v>#Calc</v>
          </cell>
          <cell r="T374" t="str">
            <v>#Calc</v>
          </cell>
          <cell r="U374">
            <v>0</v>
          </cell>
          <cell r="V374">
            <v>0</v>
          </cell>
          <cell r="W374">
            <v>0</v>
          </cell>
          <cell r="X374">
            <v>0</v>
          </cell>
          <cell r="Y374">
            <v>0</v>
          </cell>
          <cell r="Z374">
            <v>0</v>
          </cell>
        </row>
        <row r="375">
          <cell r="Q375" t="str">
            <v>FactSet</v>
          </cell>
          <cell r="R375">
            <v>297</v>
          </cell>
          <cell r="S375" t="str">
            <v>#Calc</v>
          </cell>
          <cell r="T375" t="str">
            <v>#Calc</v>
          </cell>
          <cell r="U375">
            <v>0</v>
          </cell>
          <cell r="V375">
            <v>0</v>
          </cell>
          <cell r="W375">
            <v>0</v>
          </cell>
          <cell r="X375">
            <v>0</v>
          </cell>
          <cell r="Y375">
            <v>0</v>
          </cell>
          <cell r="Z375">
            <v>0</v>
          </cell>
        </row>
        <row r="376">
          <cell r="Q376" t="str">
            <v>FactSet</v>
          </cell>
          <cell r="R376">
            <v>298</v>
          </cell>
          <cell r="S376" t="str">
            <v>#Calc</v>
          </cell>
          <cell r="T376" t="str">
            <v>#Calc</v>
          </cell>
          <cell r="U376">
            <v>0</v>
          </cell>
          <cell r="V376">
            <v>0</v>
          </cell>
          <cell r="W376">
            <v>0</v>
          </cell>
          <cell r="X376">
            <v>0</v>
          </cell>
          <cell r="Y376">
            <v>0</v>
          </cell>
          <cell r="Z376">
            <v>0</v>
          </cell>
        </row>
        <row r="377">
          <cell r="Q377" t="str">
            <v>FactSet</v>
          </cell>
          <cell r="R377">
            <v>299</v>
          </cell>
          <cell r="S377" t="str">
            <v>#Calc</v>
          </cell>
          <cell r="T377" t="str">
            <v>#Calc</v>
          </cell>
          <cell r="U377">
            <v>0</v>
          </cell>
          <cell r="V377">
            <v>0</v>
          </cell>
          <cell r="W377">
            <v>0</v>
          </cell>
          <cell r="X377">
            <v>0</v>
          </cell>
          <cell r="Y377">
            <v>0</v>
          </cell>
          <cell r="Z377">
            <v>0</v>
          </cell>
        </row>
        <row r="378">
          <cell r="Q378" t="str">
            <v>FactSet</v>
          </cell>
          <cell r="R378">
            <v>300</v>
          </cell>
          <cell r="S378" t="str">
            <v>#Calc</v>
          </cell>
          <cell r="T378" t="str">
            <v>#Calc</v>
          </cell>
          <cell r="U378">
            <v>0</v>
          </cell>
          <cell r="V378">
            <v>0</v>
          </cell>
          <cell r="W378">
            <v>0</v>
          </cell>
          <cell r="X378">
            <v>0</v>
          </cell>
          <cell r="Y378">
            <v>0</v>
          </cell>
          <cell r="Z378">
            <v>0</v>
          </cell>
        </row>
        <row r="379">
          <cell r="Q379" t="str">
            <v>FactSet</v>
          </cell>
          <cell r="R379">
            <v>301</v>
          </cell>
          <cell r="S379" t="str">
            <v>#Calc</v>
          </cell>
          <cell r="T379" t="str">
            <v>#Calc</v>
          </cell>
          <cell r="U379">
            <v>0</v>
          </cell>
          <cell r="V379">
            <v>0</v>
          </cell>
          <cell r="W379">
            <v>0</v>
          </cell>
          <cell r="X379">
            <v>0</v>
          </cell>
          <cell r="Y379">
            <v>0</v>
          </cell>
          <cell r="Z379">
            <v>0</v>
          </cell>
        </row>
        <row r="380">
          <cell r="Q380" t="str">
            <v>FactSet</v>
          </cell>
          <cell r="R380">
            <v>302</v>
          </cell>
          <cell r="S380" t="str">
            <v>#Calc</v>
          </cell>
          <cell r="T380" t="str">
            <v>#Calc</v>
          </cell>
          <cell r="U380">
            <v>0</v>
          </cell>
          <cell r="V380">
            <v>0</v>
          </cell>
          <cell r="W380">
            <v>0</v>
          </cell>
          <cell r="X380">
            <v>0</v>
          </cell>
          <cell r="Y380">
            <v>0</v>
          </cell>
          <cell r="Z380">
            <v>0</v>
          </cell>
        </row>
        <row r="381">
          <cell r="Q381" t="str">
            <v>FactSet</v>
          </cell>
          <cell r="R381">
            <v>303</v>
          </cell>
          <cell r="S381" t="str">
            <v>#Calc</v>
          </cell>
          <cell r="T381" t="str">
            <v>#Calc</v>
          </cell>
          <cell r="U381">
            <v>0</v>
          </cell>
          <cell r="V381">
            <v>0</v>
          </cell>
          <cell r="W381">
            <v>0</v>
          </cell>
          <cell r="X381">
            <v>0</v>
          </cell>
          <cell r="Y381">
            <v>0</v>
          </cell>
          <cell r="Z381">
            <v>0</v>
          </cell>
        </row>
        <row r="382">
          <cell r="Q382" t="str">
            <v>FactSet</v>
          </cell>
          <cell r="R382">
            <v>304</v>
          </cell>
          <cell r="S382" t="str">
            <v>#Calc</v>
          </cell>
          <cell r="T382" t="str">
            <v>#Calc</v>
          </cell>
          <cell r="U382">
            <v>0</v>
          </cell>
          <cell r="V382">
            <v>0</v>
          </cell>
          <cell r="W382">
            <v>0</v>
          </cell>
          <cell r="X382">
            <v>0</v>
          </cell>
          <cell r="Y382">
            <v>0</v>
          </cell>
          <cell r="Z382">
            <v>0</v>
          </cell>
        </row>
        <row r="383">
          <cell r="Q383" t="str">
            <v>FactSet</v>
          </cell>
          <cell r="R383">
            <v>305</v>
          </cell>
          <cell r="S383" t="str">
            <v>#Calc</v>
          </cell>
          <cell r="T383" t="str">
            <v>#Calc</v>
          </cell>
          <cell r="U383">
            <v>0</v>
          </cell>
          <cell r="V383">
            <v>0</v>
          </cell>
          <cell r="W383">
            <v>0</v>
          </cell>
          <cell r="X383">
            <v>0</v>
          </cell>
          <cell r="Y383">
            <v>0</v>
          </cell>
          <cell r="Z383">
            <v>0</v>
          </cell>
        </row>
        <row r="384">
          <cell r="Q384" t="str">
            <v>FactSet</v>
          </cell>
          <cell r="R384">
            <v>306</v>
          </cell>
          <cell r="S384" t="str">
            <v>#Calc</v>
          </cell>
          <cell r="T384" t="str">
            <v>#Calc</v>
          </cell>
          <cell r="U384">
            <v>0</v>
          </cell>
          <cell r="V384">
            <v>0</v>
          </cell>
          <cell r="W384">
            <v>0</v>
          </cell>
          <cell r="X384">
            <v>0</v>
          </cell>
          <cell r="Y384">
            <v>0</v>
          </cell>
          <cell r="Z384">
            <v>0</v>
          </cell>
        </row>
        <row r="385">
          <cell r="Q385" t="str">
            <v>FactSet</v>
          </cell>
          <cell r="R385">
            <v>307</v>
          </cell>
          <cell r="S385" t="str">
            <v>#Calc</v>
          </cell>
          <cell r="T385" t="str">
            <v>#Calc</v>
          </cell>
          <cell r="U385">
            <v>0</v>
          </cell>
          <cell r="V385">
            <v>0</v>
          </cell>
          <cell r="W385">
            <v>0</v>
          </cell>
          <cell r="X385">
            <v>0</v>
          </cell>
          <cell r="Y385">
            <v>0</v>
          </cell>
          <cell r="Z385">
            <v>0</v>
          </cell>
        </row>
        <row r="386">
          <cell r="Q386" t="str">
            <v>FactSet</v>
          </cell>
          <cell r="R386">
            <v>308</v>
          </cell>
          <cell r="S386" t="str">
            <v>#Calc</v>
          </cell>
          <cell r="T386" t="str">
            <v>#Calc</v>
          </cell>
          <cell r="U386">
            <v>0</v>
          </cell>
          <cell r="V386">
            <v>0</v>
          </cell>
          <cell r="W386">
            <v>0</v>
          </cell>
          <cell r="X386">
            <v>0</v>
          </cell>
          <cell r="Y386">
            <v>0</v>
          </cell>
          <cell r="Z386">
            <v>0</v>
          </cell>
        </row>
        <row r="387">
          <cell r="Q387" t="str">
            <v>FactSet</v>
          </cell>
          <cell r="R387">
            <v>309</v>
          </cell>
          <cell r="S387" t="str">
            <v>#Calc</v>
          </cell>
          <cell r="T387" t="str">
            <v>#Calc</v>
          </cell>
          <cell r="U387">
            <v>0</v>
          </cell>
          <cell r="V387">
            <v>0</v>
          </cell>
          <cell r="W387">
            <v>0</v>
          </cell>
          <cell r="X387">
            <v>0</v>
          </cell>
          <cell r="Y387">
            <v>0</v>
          </cell>
          <cell r="Z387">
            <v>0</v>
          </cell>
        </row>
        <row r="388">
          <cell r="Q388" t="str">
            <v>FactSet</v>
          </cell>
          <cell r="R388">
            <v>310</v>
          </cell>
          <cell r="S388" t="str">
            <v>#Calc</v>
          </cell>
          <cell r="T388" t="str">
            <v>#Calc</v>
          </cell>
          <cell r="U388">
            <v>0</v>
          </cell>
          <cell r="V388">
            <v>0</v>
          </cell>
          <cell r="W388">
            <v>0</v>
          </cell>
          <cell r="X388">
            <v>0</v>
          </cell>
          <cell r="Y388">
            <v>0</v>
          </cell>
          <cell r="Z388">
            <v>0</v>
          </cell>
        </row>
        <row r="389">
          <cell r="Q389" t="str">
            <v>FactSet</v>
          </cell>
          <cell r="R389">
            <v>311</v>
          </cell>
          <cell r="S389" t="str">
            <v>#Calc</v>
          </cell>
          <cell r="T389" t="str">
            <v>#Calc</v>
          </cell>
          <cell r="U389">
            <v>0</v>
          </cell>
          <cell r="V389">
            <v>0</v>
          </cell>
          <cell r="W389">
            <v>0</v>
          </cell>
          <cell r="X389">
            <v>0</v>
          </cell>
          <cell r="Y389">
            <v>0</v>
          </cell>
          <cell r="Z389">
            <v>0</v>
          </cell>
        </row>
        <row r="390">
          <cell r="Q390" t="str">
            <v>FactSet</v>
          </cell>
          <cell r="R390">
            <v>312</v>
          </cell>
          <cell r="S390" t="str">
            <v>#Calc</v>
          </cell>
          <cell r="T390" t="str">
            <v>#Calc</v>
          </cell>
          <cell r="U390">
            <v>0</v>
          </cell>
          <cell r="V390">
            <v>0</v>
          </cell>
          <cell r="W390">
            <v>0</v>
          </cell>
          <cell r="X390">
            <v>0</v>
          </cell>
          <cell r="Y390">
            <v>0</v>
          </cell>
          <cell r="Z390">
            <v>0</v>
          </cell>
        </row>
        <row r="391">
          <cell r="Q391" t="str">
            <v>FactSet</v>
          </cell>
          <cell r="R391">
            <v>313</v>
          </cell>
          <cell r="S391" t="str">
            <v>#Calc</v>
          </cell>
          <cell r="T391" t="str">
            <v>#Calc</v>
          </cell>
          <cell r="U391">
            <v>0</v>
          </cell>
          <cell r="V391">
            <v>0</v>
          </cell>
          <cell r="W391">
            <v>0</v>
          </cell>
          <cell r="X391">
            <v>0</v>
          </cell>
          <cell r="Y391">
            <v>0</v>
          </cell>
          <cell r="Z391">
            <v>0</v>
          </cell>
        </row>
        <row r="392">
          <cell r="Q392" t="str">
            <v>FactSet</v>
          </cell>
          <cell r="R392">
            <v>314</v>
          </cell>
          <cell r="S392" t="str">
            <v>#Calc</v>
          </cell>
          <cell r="T392" t="str">
            <v>#Calc</v>
          </cell>
          <cell r="U392">
            <v>0</v>
          </cell>
          <cell r="V392">
            <v>0</v>
          </cell>
          <cell r="W392">
            <v>0</v>
          </cell>
          <cell r="X392">
            <v>0</v>
          </cell>
          <cell r="Y392">
            <v>0</v>
          </cell>
          <cell r="Z392">
            <v>0</v>
          </cell>
        </row>
        <row r="393">
          <cell r="Q393" t="str">
            <v>FactSet</v>
          </cell>
          <cell r="R393">
            <v>315</v>
          </cell>
          <cell r="S393" t="str">
            <v>#Calc</v>
          </cell>
          <cell r="T393" t="str">
            <v>#Calc</v>
          </cell>
          <cell r="U393">
            <v>0</v>
          </cell>
          <cell r="V393">
            <v>0</v>
          </cell>
          <cell r="W393">
            <v>0</v>
          </cell>
          <cell r="X393">
            <v>0</v>
          </cell>
          <cell r="Y393">
            <v>0</v>
          </cell>
          <cell r="Z393">
            <v>0</v>
          </cell>
        </row>
        <row r="394">
          <cell r="Q394" t="str">
            <v>FactSet</v>
          </cell>
          <cell r="R394">
            <v>316</v>
          </cell>
          <cell r="S394" t="str">
            <v>#Calc</v>
          </cell>
          <cell r="T394" t="str">
            <v>#Calc</v>
          </cell>
          <cell r="U394">
            <v>0</v>
          </cell>
          <cell r="V394">
            <v>0</v>
          </cell>
          <cell r="W394">
            <v>0</v>
          </cell>
          <cell r="X394">
            <v>0</v>
          </cell>
          <cell r="Y394">
            <v>0</v>
          </cell>
          <cell r="Z394">
            <v>0</v>
          </cell>
        </row>
        <row r="395">
          <cell r="Q395" t="str">
            <v>FactSet</v>
          </cell>
          <cell r="R395">
            <v>317</v>
          </cell>
          <cell r="S395" t="str">
            <v>#Calc</v>
          </cell>
          <cell r="T395" t="str">
            <v>#Calc</v>
          </cell>
          <cell r="U395">
            <v>0</v>
          </cell>
          <cell r="V395">
            <v>0</v>
          </cell>
          <cell r="W395">
            <v>0</v>
          </cell>
          <cell r="X395">
            <v>0</v>
          </cell>
          <cell r="Y395">
            <v>0</v>
          </cell>
          <cell r="Z395">
            <v>0</v>
          </cell>
        </row>
        <row r="396">
          <cell r="Q396" t="str">
            <v>FactSet</v>
          </cell>
          <cell r="R396">
            <v>318</v>
          </cell>
          <cell r="S396" t="str">
            <v>#Calc</v>
          </cell>
          <cell r="T396" t="str">
            <v>#Calc</v>
          </cell>
          <cell r="U396">
            <v>0</v>
          </cell>
          <cell r="V396">
            <v>0</v>
          </cell>
          <cell r="W396">
            <v>0</v>
          </cell>
          <cell r="X396">
            <v>0</v>
          </cell>
          <cell r="Y396">
            <v>0</v>
          </cell>
          <cell r="Z396">
            <v>0</v>
          </cell>
        </row>
        <row r="397">
          <cell r="Q397" t="str">
            <v>FactSet</v>
          </cell>
          <cell r="R397">
            <v>319</v>
          </cell>
          <cell r="S397" t="str">
            <v>#Calc</v>
          </cell>
          <cell r="T397" t="str">
            <v>#Calc</v>
          </cell>
          <cell r="U397">
            <v>0</v>
          </cell>
          <cell r="V397">
            <v>0</v>
          </cell>
          <cell r="W397">
            <v>0</v>
          </cell>
          <cell r="X397">
            <v>0</v>
          </cell>
          <cell r="Y397">
            <v>0</v>
          </cell>
          <cell r="Z397">
            <v>0</v>
          </cell>
        </row>
        <row r="398">
          <cell r="Q398" t="str">
            <v>FactSet</v>
          </cell>
          <cell r="R398">
            <v>320</v>
          </cell>
          <cell r="S398" t="str">
            <v>#Calc</v>
          </cell>
          <cell r="T398" t="str">
            <v>#Calc</v>
          </cell>
          <cell r="U398">
            <v>0</v>
          </cell>
          <cell r="V398">
            <v>0</v>
          </cell>
          <cell r="W398">
            <v>0</v>
          </cell>
          <cell r="X398">
            <v>0</v>
          </cell>
          <cell r="Y398">
            <v>0</v>
          </cell>
          <cell r="Z398">
            <v>0</v>
          </cell>
        </row>
        <row r="399">
          <cell r="Q399" t="str">
            <v>FactSet</v>
          </cell>
          <cell r="R399">
            <v>321</v>
          </cell>
          <cell r="S399" t="str">
            <v>#Calc</v>
          </cell>
          <cell r="T399" t="str">
            <v>#Calc</v>
          </cell>
          <cell r="U399">
            <v>0</v>
          </cell>
          <cell r="V399">
            <v>0</v>
          </cell>
          <cell r="W399">
            <v>0</v>
          </cell>
          <cell r="X399">
            <v>0</v>
          </cell>
          <cell r="Y399">
            <v>0</v>
          </cell>
          <cell r="Z399">
            <v>0</v>
          </cell>
        </row>
        <row r="400">
          <cell r="Q400" t="str">
            <v>FactSet</v>
          </cell>
          <cell r="R400">
            <v>322</v>
          </cell>
          <cell r="S400" t="str">
            <v>#Calc</v>
          </cell>
          <cell r="T400" t="str">
            <v>#Calc</v>
          </cell>
          <cell r="U400">
            <v>0</v>
          </cell>
          <cell r="V400">
            <v>0</v>
          </cell>
          <cell r="W400">
            <v>0</v>
          </cell>
          <cell r="X400">
            <v>0</v>
          </cell>
          <cell r="Y400">
            <v>0</v>
          </cell>
          <cell r="Z400">
            <v>0</v>
          </cell>
        </row>
        <row r="401">
          <cell r="Q401" t="str">
            <v>FactSet</v>
          </cell>
          <cell r="R401">
            <v>323</v>
          </cell>
          <cell r="S401" t="str">
            <v>#Calc</v>
          </cell>
          <cell r="T401" t="str">
            <v>#Calc</v>
          </cell>
          <cell r="U401">
            <v>0</v>
          </cell>
          <cell r="V401">
            <v>0</v>
          </cell>
          <cell r="W401">
            <v>0</v>
          </cell>
          <cell r="X401">
            <v>0</v>
          </cell>
          <cell r="Y401">
            <v>0</v>
          </cell>
          <cell r="Z401">
            <v>0</v>
          </cell>
        </row>
        <row r="402">
          <cell r="Q402" t="str">
            <v>FactSet</v>
          </cell>
          <cell r="R402">
            <v>324</v>
          </cell>
          <cell r="S402" t="str">
            <v>#Calc</v>
          </cell>
          <cell r="T402" t="str">
            <v>#Calc</v>
          </cell>
          <cell r="U402">
            <v>0</v>
          </cell>
          <cell r="V402">
            <v>0</v>
          </cell>
          <cell r="W402">
            <v>0</v>
          </cell>
          <cell r="X402">
            <v>0</v>
          </cell>
          <cell r="Y402">
            <v>0</v>
          </cell>
          <cell r="Z402">
            <v>0</v>
          </cell>
        </row>
        <row r="403">
          <cell r="Q403" t="str">
            <v>FactSet</v>
          </cell>
          <cell r="R403">
            <v>325</v>
          </cell>
          <cell r="S403" t="str">
            <v>#Calc</v>
          </cell>
          <cell r="T403" t="str">
            <v>#Calc</v>
          </cell>
          <cell r="U403">
            <v>0</v>
          </cell>
          <cell r="V403">
            <v>0</v>
          </cell>
          <cell r="W403">
            <v>0</v>
          </cell>
          <cell r="X403">
            <v>0</v>
          </cell>
          <cell r="Y403">
            <v>0</v>
          </cell>
          <cell r="Z403">
            <v>0</v>
          </cell>
        </row>
        <row r="404">
          <cell r="Q404" t="str">
            <v>FactSet</v>
          </cell>
          <cell r="R404">
            <v>326</v>
          </cell>
          <cell r="S404" t="str">
            <v>#Calc</v>
          </cell>
          <cell r="T404" t="str">
            <v>#Calc</v>
          </cell>
          <cell r="U404">
            <v>0</v>
          </cell>
          <cell r="V404">
            <v>0</v>
          </cell>
          <cell r="W404">
            <v>0</v>
          </cell>
          <cell r="X404">
            <v>0</v>
          </cell>
          <cell r="Y404">
            <v>0</v>
          </cell>
          <cell r="Z404">
            <v>0</v>
          </cell>
        </row>
        <row r="405">
          <cell r="Q405" t="str">
            <v>FactSet</v>
          </cell>
          <cell r="R405">
            <v>327</v>
          </cell>
          <cell r="S405" t="str">
            <v>#Calc</v>
          </cell>
          <cell r="T405" t="str">
            <v>#Calc</v>
          </cell>
          <cell r="U405">
            <v>0</v>
          </cell>
          <cell r="V405">
            <v>0</v>
          </cell>
          <cell r="W405">
            <v>0</v>
          </cell>
          <cell r="X405">
            <v>0</v>
          </cell>
          <cell r="Y405">
            <v>0</v>
          </cell>
          <cell r="Z405">
            <v>0</v>
          </cell>
        </row>
        <row r="406">
          <cell r="Q406" t="str">
            <v>FactSet</v>
          </cell>
          <cell r="R406">
            <v>328</v>
          </cell>
          <cell r="S406" t="str">
            <v>#Calc</v>
          </cell>
          <cell r="T406" t="str">
            <v>#Calc</v>
          </cell>
          <cell r="U406">
            <v>0</v>
          </cell>
          <cell r="V406">
            <v>0</v>
          </cell>
          <cell r="W406">
            <v>0</v>
          </cell>
          <cell r="X406">
            <v>0</v>
          </cell>
          <cell r="Y406">
            <v>0</v>
          </cell>
          <cell r="Z406">
            <v>0</v>
          </cell>
        </row>
        <row r="407">
          <cell r="Q407" t="str">
            <v>FactSet</v>
          </cell>
          <cell r="R407">
            <v>329</v>
          </cell>
          <cell r="S407" t="str">
            <v>#Calc</v>
          </cell>
          <cell r="T407" t="str">
            <v>#Calc</v>
          </cell>
          <cell r="U407">
            <v>0</v>
          </cell>
          <cell r="V407">
            <v>0</v>
          </cell>
          <cell r="W407">
            <v>0</v>
          </cell>
          <cell r="X407">
            <v>0</v>
          </cell>
          <cell r="Y407">
            <v>0</v>
          </cell>
          <cell r="Z407">
            <v>0</v>
          </cell>
        </row>
        <row r="408">
          <cell r="Q408" t="str">
            <v>FactSet</v>
          </cell>
          <cell r="R408">
            <v>330</v>
          </cell>
          <cell r="S408" t="str">
            <v>#Calc</v>
          </cell>
          <cell r="T408" t="str">
            <v>#Calc</v>
          </cell>
          <cell r="U408">
            <v>0</v>
          </cell>
          <cell r="V408">
            <v>0</v>
          </cell>
          <cell r="W408">
            <v>0</v>
          </cell>
          <cell r="X408">
            <v>0</v>
          </cell>
          <cell r="Y408">
            <v>0</v>
          </cell>
          <cell r="Z408">
            <v>0</v>
          </cell>
        </row>
        <row r="409">
          <cell r="Q409" t="str">
            <v>FactSet</v>
          </cell>
          <cell r="R409">
            <v>331</v>
          </cell>
          <cell r="S409" t="str">
            <v>#Calc</v>
          </cell>
          <cell r="T409" t="str">
            <v>#Calc</v>
          </cell>
          <cell r="U409">
            <v>0</v>
          </cell>
          <cell r="V409">
            <v>0</v>
          </cell>
          <cell r="W409">
            <v>0</v>
          </cell>
          <cell r="X409">
            <v>0</v>
          </cell>
          <cell r="Y409">
            <v>0</v>
          </cell>
          <cell r="Z409">
            <v>0</v>
          </cell>
        </row>
        <row r="410">
          <cell r="Q410" t="str">
            <v>FactSet</v>
          </cell>
          <cell r="R410">
            <v>332</v>
          </cell>
          <cell r="S410" t="str">
            <v>#Calc</v>
          </cell>
          <cell r="T410" t="str">
            <v>#Calc</v>
          </cell>
          <cell r="U410">
            <v>0</v>
          </cell>
          <cell r="V410">
            <v>0</v>
          </cell>
          <cell r="W410">
            <v>0</v>
          </cell>
          <cell r="X410">
            <v>0</v>
          </cell>
          <cell r="Y410">
            <v>0</v>
          </cell>
          <cell r="Z410">
            <v>0</v>
          </cell>
        </row>
        <row r="411">
          <cell r="Q411" t="str">
            <v>FactSet</v>
          </cell>
          <cell r="R411">
            <v>333</v>
          </cell>
          <cell r="S411" t="str">
            <v>#Calc</v>
          </cell>
          <cell r="T411" t="str">
            <v>#Calc</v>
          </cell>
          <cell r="U411">
            <v>0</v>
          </cell>
          <cell r="V411">
            <v>0</v>
          </cell>
          <cell r="W411">
            <v>0</v>
          </cell>
          <cell r="X411">
            <v>0</v>
          </cell>
          <cell r="Y411">
            <v>0</v>
          </cell>
          <cell r="Z411">
            <v>0</v>
          </cell>
        </row>
        <row r="412">
          <cell r="Q412" t="str">
            <v>FactSet</v>
          </cell>
          <cell r="R412">
            <v>334</v>
          </cell>
          <cell r="S412" t="str">
            <v>#Calc</v>
          </cell>
          <cell r="T412" t="str">
            <v>#Calc</v>
          </cell>
          <cell r="U412">
            <v>0</v>
          </cell>
          <cell r="V412">
            <v>0</v>
          </cell>
          <cell r="W412">
            <v>0</v>
          </cell>
          <cell r="X412">
            <v>0</v>
          </cell>
          <cell r="Y412">
            <v>0</v>
          </cell>
          <cell r="Z412">
            <v>0</v>
          </cell>
        </row>
        <row r="413">
          <cell r="Q413" t="str">
            <v>FactSet</v>
          </cell>
          <cell r="R413">
            <v>335</v>
          </cell>
          <cell r="S413" t="str">
            <v>#Calc</v>
          </cell>
          <cell r="T413" t="str">
            <v>#Calc</v>
          </cell>
          <cell r="U413">
            <v>0</v>
          </cell>
          <cell r="V413">
            <v>0</v>
          </cell>
          <cell r="W413">
            <v>0</v>
          </cell>
          <cell r="X413">
            <v>0</v>
          </cell>
          <cell r="Y413">
            <v>0</v>
          </cell>
          <cell r="Z413">
            <v>0</v>
          </cell>
        </row>
        <row r="414">
          <cell r="Q414" t="str">
            <v>FactSet</v>
          </cell>
          <cell r="R414">
            <v>336</v>
          </cell>
          <cell r="S414" t="str">
            <v>#Calc</v>
          </cell>
          <cell r="T414" t="str">
            <v>#Calc</v>
          </cell>
          <cell r="U414">
            <v>0</v>
          </cell>
          <cell r="V414">
            <v>0</v>
          </cell>
          <cell r="W414">
            <v>0</v>
          </cell>
          <cell r="X414">
            <v>0</v>
          </cell>
          <cell r="Y414">
            <v>0</v>
          </cell>
          <cell r="Z414">
            <v>0</v>
          </cell>
        </row>
        <row r="415">
          <cell r="Q415" t="str">
            <v>FactSet</v>
          </cell>
          <cell r="R415">
            <v>337</v>
          </cell>
          <cell r="S415" t="str">
            <v>#Calc</v>
          </cell>
          <cell r="T415" t="str">
            <v>#Calc</v>
          </cell>
          <cell r="U415">
            <v>0</v>
          </cell>
          <cell r="V415">
            <v>0</v>
          </cell>
          <cell r="W415">
            <v>0</v>
          </cell>
          <cell r="X415">
            <v>0</v>
          </cell>
          <cell r="Y415">
            <v>0</v>
          </cell>
          <cell r="Z415">
            <v>0</v>
          </cell>
        </row>
        <row r="416">
          <cell r="Q416" t="str">
            <v>FactSet</v>
          </cell>
          <cell r="R416">
            <v>338</v>
          </cell>
          <cell r="S416" t="str">
            <v>#Calc</v>
          </cell>
          <cell r="T416" t="str">
            <v>#Calc</v>
          </cell>
          <cell r="U416">
            <v>0</v>
          </cell>
          <cell r="V416">
            <v>0</v>
          </cell>
          <cell r="W416">
            <v>0</v>
          </cell>
          <cell r="X416">
            <v>0</v>
          </cell>
          <cell r="Y416">
            <v>0</v>
          </cell>
          <cell r="Z416">
            <v>0</v>
          </cell>
        </row>
        <row r="417">
          <cell r="Q417" t="str">
            <v>FactSet</v>
          </cell>
          <cell r="R417">
            <v>339</v>
          </cell>
          <cell r="S417" t="str">
            <v>#Calc</v>
          </cell>
          <cell r="T417" t="str">
            <v>#Calc</v>
          </cell>
          <cell r="U417">
            <v>0</v>
          </cell>
          <cell r="V417">
            <v>0</v>
          </cell>
          <cell r="W417">
            <v>0</v>
          </cell>
          <cell r="X417">
            <v>0</v>
          </cell>
          <cell r="Y417">
            <v>0</v>
          </cell>
          <cell r="Z417">
            <v>0</v>
          </cell>
        </row>
        <row r="418">
          <cell r="Q418" t="str">
            <v>FactSet</v>
          </cell>
          <cell r="R418">
            <v>340</v>
          </cell>
          <cell r="S418" t="str">
            <v>#Calc</v>
          </cell>
          <cell r="T418" t="str">
            <v>#Calc</v>
          </cell>
          <cell r="U418">
            <v>0</v>
          </cell>
          <cell r="V418">
            <v>0</v>
          </cell>
          <cell r="W418">
            <v>0</v>
          </cell>
          <cell r="X418">
            <v>0</v>
          </cell>
          <cell r="Y418">
            <v>0</v>
          </cell>
          <cell r="Z418">
            <v>0</v>
          </cell>
        </row>
        <row r="419">
          <cell r="Q419" t="str">
            <v>FactSet</v>
          </cell>
          <cell r="R419">
            <v>341</v>
          </cell>
          <cell r="S419" t="str">
            <v>#Calc</v>
          </cell>
          <cell r="T419" t="str">
            <v>#Calc</v>
          </cell>
          <cell r="U419">
            <v>0</v>
          </cell>
          <cell r="V419">
            <v>0</v>
          </cell>
          <cell r="W419">
            <v>0</v>
          </cell>
          <cell r="X419">
            <v>0</v>
          </cell>
          <cell r="Y419">
            <v>0</v>
          </cell>
          <cell r="Z419">
            <v>0</v>
          </cell>
        </row>
        <row r="420">
          <cell r="Q420" t="str">
            <v>FactSet</v>
          </cell>
          <cell r="R420">
            <v>342</v>
          </cell>
          <cell r="S420" t="str">
            <v>#Calc</v>
          </cell>
          <cell r="T420" t="str">
            <v>#Calc</v>
          </cell>
          <cell r="U420">
            <v>0</v>
          </cell>
          <cell r="V420">
            <v>0</v>
          </cell>
          <cell r="W420">
            <v>0</v>
          </cell>
          <cell r="X420">
            <v>0</v>
          </cell>
          <cell r="Y420">
            <v>0</v>
          </cell>
          <cell r="Z420">
            <v>0</v>
          </cell>
        </row>
        <row r="421">
          <cell r="Q421" t="str">
            <v>FactSet</v>
          </cell>
          <cell r="R421">
            <v>343</v>
          </cell>
          <cell r="S421" t="str">
            <v>#Calc</v>
          </cell>
          <cell r="T421" t="str">
            <v>#Calc</v>
          </cell>
          <cell r="U421">
            <v>0</v>
          </cell>
          <cell r="V421">
            <v>0</v>
          </cell>
          <cell r="W421">
            <v>0</v>
          </cell>
          <cell r="X421">
            <v>0</v>
          </cell>
          <cell r="Y421">
            <v>0</v>
          </cell>
          <cell r="Z421">
            <v>0</v>
          </cell>
        </row>
        <row r="422">
          <cell r="Q422" t="str">
            <v>FactSet</v>
          </cell>
          <cell r="R422">
            <v>344</v>
          </cell>
          <cell r="S422" t="str">
            <v>#Calc</v>
          </cell>
          <cell r="T422" t="str">
            <v>#Calc</v>
          </cell>
          <cell r="U422">
            <v>0</v>
          </cell>
          <cell r="V422">
            <v>0</v>
          </cell>
          <cell r="W422">
            <v>0</v>
          </cell>
          <cell r="X422">
            <v>0</v>
          </cell>
          <cell r="Y422">
            <v>0</v>
          </cell>
          <cell r="Z422">
            <v>0</v>
          </cell>
        </row>
        <row r="423">
          <cell r="Q423" t="str">
            <v>FactSet</v>
          </cell>
          <cell r="R423">
            <v>345</v>
          </cell>
          <cell r="S423" t="str">
            <v>#Calc</v>
          </cell>
          <cell r="T423" t="str">
            <v>#Calc</v>
          </cell>
          <cell r="U423">
            <v>0</v>
          </cell>
          <cell r="V423">
            <v>0</v>
          </cell>
          <cell r="W423">
            <v>0</v>
          </cell>
          <cell r="X423">
            <v>0</v>
          </cell>
          <cell r="Y423">
            <v>0</v>
          </cell>
          <cell r="Z423">
            <v>0</v>
          </cell>
        </row>
        <row r="424">
          <cell r="Q424" t="str">
            <v>FactSet</v>
          </cell>
          <cell r="R424">
            <v>346</v>
          </cell>
          <cell r="S424" t="str">
            <v>#Calc</v>
          </cell>
          <cell r="T424" t="str">
            <v>#Calc</v>
          </cell>
          <cell r="U424">
            <v>0</v>
          </cell>
          <cell r="V424">
            <v>0</v>
          </cell>
          <cell r="W424">
            <v>0</v>
          </cell>
          <cell r="X424">
            <v>0</v>
          </cell>
          <cell r="Y424">
            <v>0</v>
          </cell>
          <cell r="Z424">
            <v>0</v>
          </cell>
        </row>
        <row r="425">
          <cell r="Q425" t="str">
            <v>FactSet</v>
          </cell>
          <cell r="R425">
            <v>347</v>
          </cell>
          <cell r="S425" t="str">
            <v>#Calc</v>
          </cell>
          <cell r="T425" t="str">
            <v>#Calc</v>
          </cell>
          <cell r="U425">
            <v>0</v>
          </cell>
          <cell r="V425">
            <v>0</v>
          </cell>
          <cell r="W425">
            <v>0</v>
          </cell>
          <cell r="X425">
            <v>0</v>
          </cell>
          <cell r="Y425">
            <v>0</v>
          </cell>
          <cell r="Z425">
            <v>0</v>
          </cell>
        </row>
        <row r="426">
          <cell r="Q426" t="str">
            <v>FactSet</v>
          </cell>
          <cell r="R426">
            <v>348</v>
          </cell>
          <cell r="S426" t="str">
            <v>#Calc</v>
          </cell>
          <cell r="T426" t="str">
            <v>#Calc</v>
          </cell>
          <cell r="U426">
            <v>0</v>
          </cell>
          <cell r="V426">
            <v>0</v>
          </cell>
          <cell r="W426">
            <v>0</v>
          </cell>
          <cell r="X426">
            <v>0</v>
          </cell>
          <cell r="Y426">
            <v>0</v>
          </cell>
          <cell r="Z426">
            <v>0</v>
          </cell>
        </row>
        <row r="427">
          <cell r="Q427" t="str">
            <v>FactSet</v>
          </cell>
          <cell r="R427">
            <v>349</v>
          </cell>
          <cell r="S427" t="str">
            <v>#Calc</v>
          </cell>
          <cell r="T427" t="str">
            <v>#Calc</v>
          </cell>
          <cell r="U427">
            <v>0</v>
          </cell>
          <cell r="V427">
            <v>0</v>
          </cell>
          <cell r="W427">
            <v>0</v>
          </cell>
          <cell r="X427">
            <v>0</v>
          </cell>
          <cell r="Y427">
            <v>0</v>
          </cell>
          <cell r="Z427">
            <v>0</v>
          </cell>
        </row>
        <row r="428">
          <cell r="Q428" t="str">
            <v>FactSet</v>
          </cell>
          <cell r="R428">
            <v>350</v>
          </cell>
          <cell r="S428" t="str">
            <v>#Calc</v>
          </cell>
          <cell r="T428" t="str">
            <v>#Calc</v>
          </cell>
          <cell r="U428">
            <v>0</v>
          </cell>
          <cell r="V428">
            <v>0</v>
          </cell>
          <cell r="W428">
            <v>0</v>
          </cell>
          <cell r="X428">
            <v>0</v>
          </cell>
          <cell r="Y428">
            <v>0</v>
          </cell>
          <cell r="Z428">
            <v>0</v>
          </cell>
        </row>
        <row r="429">
          <cell r="Q429" t="str">
            <v>FactSet</v>
          </cell>
          <cell r="R429">
            <v>351</v>
          </cell>
          <cell r="S429" t="str">
            <v>#Calc</v>
          </cell>
          <cell r="T429" t="str">
            <v>#Calc</v>
          </cell>
          <cell r="U429">
            <v>0</v>
          </cell>
          <cell r="V429">
            <v>0</v>
          </cell>
          <cell r="W429">
            <v>0</v>
          </cell>
          <cell r="X429">
            <v>0</v>
          </cell>
          <cell r="Y429">
            <v>0</v>
          </cell>
          <cell r="Z429">
            <v>0</v>
          </cell>
        </row>
        <row r="430">
          <cell r="Q430" t="str">
            <v>FactSet</v>
          </cell>
          <cell r="R430">
            <v>352</v>
          </cell>
          <cell r="S430" t="str">
            <v>#Calc</v>
          </cell>
          <cell r="T430" t="str">
            <v>#Calc</v>
          </cell>
          <cell r="U430">
            <v>0</v>
          </cell>
          <cell r="V430">
            <v>0</v>
          </cell>
          <cell r="W430">
            <v>0</v>
          </cell>
          <cell r="X430">
            <v>0</v>
          </cell>
          <cell r="Y430">
            <v>0</v>
          </cell>
          <cell r="Z430">
            <v>0</v>
          </cell>
        </row>
        <row r="431">
          <cell r="Q431" t="str">
            <v>FactSet</v>
          </cell>
          <cell r="R431">
            <v>353</v>
          </cell>
          <cell r="S431" t="str">
            <v>#Calc</v>
          </cell>
          <cell r="T431" t="str">
            <v>#Calc</v>
          </cell>
          <cell r="U431">
            <v>0</v>
          </cell>
          <cell r="V431">
            <v>0</v>
          </cell>
          <cell r="W431">
            <v>0</v>
          </cell>
          <cell r="X431">
            <v>0</v>
          </cell>
          <cell r="Y431">
            <v>0</v>
          </cell>
          <cell r="Z431">
            <v>0</v>
          </cell>
        </row>
        <row r="432">
          <cell r="Q432" t="str">
            <v>FactSet</v>
          </cell>
          <cell r="R432">
            <v>354</v>
          </cell>
          <cell r="S432" t="str">
            <v>#Calc</v>
          </cell>
          <cell r="T432" t="str">
            <v>#Calc</v>
          </cell>
          <cell r="U432">
            <v>0</v>
          </cell>
          <cell r="V432">
            <v>0</v>
          </cell>
          <cell r="W432">
            <v>0</v>
          </cell>
          <cell r="X432">
            <v>0</v>
          </cell>
          <cell r="Y432">
            <v>0</v>
          </cell>
          <cell r="Z432">
            <v>0</v>
          </cell>
        </row>
        <row r="433">
          <cell r="Q433" t="str">
            <v>FactSet</v>
          </cell>
          <cell r="R433">
            <v>355</v>
          </cell>
          <cell r="S433" t="str">
            <v>#Calc</v>
          </cell>
          <cell r="T433" t="str">
            <v>#Calc</v>
          </cell>
          <cell r="U433">
            <v>0</v>
          </cell>
          <cell r="V433">
            <v>0</v>
          </cell>
          <cell r="W433">
            <v>0</v>
          </cell>
          <cell r="X433">
            <v>0</v>
          </cell>
          <cell r="Y433">
            <v>0</v>
          </cell>
          <cell r="Z433">
            <v>0</v>
          </cell>
        </row>
        <row r="434">
          <cell r="Q434" t="str">
            <v>FactSet</v>
          </cell>
          <cell r="R434">
            <v>356</v>
          </cell>
          <cell r="S434" t="str">
            <v>#Calc</v>
          </cell>
          <cell r="T434" t="str">
            <v>#Calc</v>
          </cell>
          <cell r="U434">
            <v>0</v>
          </cell>
          <cell r="V434">
            <v>0</v>
          </cell>
          <cell r="W434">
            <v>0</v>
          </cell>
          <cell r="X434">
            <v>0</v>
          </cell>
          <cell r="Y434">
            <v>0</v>
          </cell>
          <cell r="Z434">
            <v>0</v>
          </cell>
        </row>
        <row r="435">
          <cell r="Q435" t="str">
            <v>FactSet</v>
          </cell>
          <cell r="R435">
            <v>357</v>
          </cell>
          <cell r="S435" t="str">
            <v>#Calc</v>
          </cell>
          <cell r="T435" t="str">
            <v>#Calc</v>
          </cell>
          <cell r="U435">
            <v>0</v>
          </cell>
          <cell r="V435">
            <v>0</v>
          </cell>
          <cell r="W435">
            <v>0</v>
          </cell>
          <cell r="X435">
            <v>0</v>
          </cell>
          <cell r="Y435">
            <v>0</v>
          </cell>
          <cell r="Z435">
            <v>0</v>
          </cell>
        </row>
        <row r="436">
          <cell r="Q436" t="str">
            <v>FactSet</v>
          </cell>
          <cell r="R436">
            <v>358</v>
          </cell>
          <cell r="S436" t="str">
            <v>#Calc</v>
          </cell>
          <cell r="T436" t="str">
            <v>#Calc</v>
          </cell>
          <cell r="U436">
            <v>0</v>
          </cell>
          <cell r="V436">
            <v>0</v>
          </cell>
          <cell r="W436">
            <v>0</v>
          </cell>
          <cell r="X436">
            <v>0</v>
          </cell>
          <cell r="Y436">
            <v>0</v>
          </cell>
          <cell r="Z436">
            <v>0</v>
          </cell>
        </row>
        <row r="437">
          <cell r="Q437" t="str">
            <v>FactSet</v>
          </cell>
          <cell r="R437">
            <v>359</v>
          </cell>
          <cell r="S437" t="str">
            <v>#Calc</v>
          </cell>
          <cell r="T437" t="str">
            <v>#Calc</v>
          </cell>
          <cell r="U437">
            <v>0</v>
          </cell>
          <cell r="V437">
            <v>0</v>
          </cell>
          <cell r="W437">
            <v>0</v>
          </cell>
          <cell r="X437">
            <v>0</v>
          </cell>
          <cell r="Y437">
            <v>0</v>
          </cell>
          <cell r="Z437">
            <v>0</v>
          </cell>
        </row>
        <row r="438">
          <cell r="Q438" t="str">
            <v>FactSet</v>
          </cell>
          <cell r="R438">
            <v>360</v>
          </cell>
          <cell r="S438" t="str">
            <v>#Calc</v>
          </cell>
          <cell r="T438" t="str">
            <v>#Calc</v>
          </cell>
          <cell r="U438">
            <v>0</v>
          </cell>
          <cell r="V438">
            <v>0</v>
          </cell>
          <cell r="W438">
            <v>0</v>
          </cell>
          <cell r="X438">
            <v>0</v>
          </cell>
          <cell r="Y438">
            <v>0</v>
          </cell>
          <cell r="Z438">
            <v>0</v>
          </cell>
        </row>
        <row r="439">
          <cell r="Q439" t="str">
            <v>FactSet</v>
          </cell>
          <cell r="R439">
            <v>361</v>
          </cell>
          <cell r="S439" t="str">
            <v>#Calc</v>
          </cell>
          <cell r="T439" t="str">
            <v>#Calc</v>
          </cell>
          <cell r="U439">
            <v>0</v>
          </cell>
          <cell r="V439">
            <v>0</v>
          </cell>
          <cell r="W439">
            <v>0</v>
          </cell>
          <cell r="X439">
            <v>0</v>
          </cell>
          <cell r="Y439">
            <v>0</v>
          </cell>
          <cell r="Z439">
            <v>0</v>
          </cell>
        </row>
        <row r="440">
          <cell r="Q440" t="str">
            <v>FactSet</v>
          </cell>
          <cell r="R440">
            <v>362</v>
          </cell>
          <cell r="S440" t="str">
            <v>#Calc</v>
          </cell>
          <cell r="T440" t="str">
            <v>#Calc</v>
          </cell>
          <cell r="U440">
            <v>0</v>
          </cell>
          <cell r="V440">
            <v>0</v>
          </cell>
          <cell r="W440">
            <v>0</v>
          </cell>
          <cell r="X440">
            <v>0</v>
          </cell>
          <cell r="Y440">
            <v>0</v>
          </cell>
          <cell r="Z440">
            <v>0</v>
          </cell>
        </row>
        <row r="441">
          <cell r="Q441" t="str">
            <v>FactSet</v>
          </cell>
          <cell r="R441">
            <v>363</v>
          </cell>
          <cell r="S441" t="str">
            <v>#Calc</v>
          </cell>
          <cell r="T441" t="str">
            <v>#Calc</v>
          </cell>
          <cell r="U441">
            <v>0</v>
          </cell>
          <cell r="V441">
            <v>0</v>
          </cell>
          <cell r="W441">
            <v>0</v>
          </cell>
          <cell r="X441">
            <v>0</v>
          </cell>
          <cell r="Y441">
            <v>0</v>
          </cell>
          <cell r="Z441">
            <v>0</v>
          </cell>
        </row>
        <row r="442">
          <cell r="Q442" t="str">
            <v>FactSet</v>
          </cell>
          <cell r="R442">
            <v>364</v>
          </cell>
          <cell r="S442" t="str">
            <v>#Calc</v>
          </cell>
          <cell r="T442" t="str">
            <v>#Calc</v>
          </cell>
          <cell r="U442">
            <v>0</v>
          </cell>
          <cell r="V442">
            <v>0</v>
          </cell>
          <cell r="W442">
            <v>0</v>
          </cell>
          <cell r="X442">
            <v>0</v>
          </cell>
          <cell r="Y442">
            <v>0</v>
          </cell>
          <cell r="Z442">
            <v>0</v>
          </cell>
        </row>
        <row r="443">
          <cell r="Q443" t="str">
            <v>FactSet</v>
          </cell>
          <cell r="R443">
            <v>365</v>
          </cell>
          <cell r="S443" t="str">
            <v>#Calc</v>
          </cell>
          <cell r="T443" t="str">
            <v>#Calc</v>
          </cell>
          <cell r="U443">
            <v>0</v>
          </cell>
          <cell r="V443">
            <v>0</v>
          </cell>
          <cell r="W443">
            <v>0</v>
          </cell>
          <cell r="X443">
            <v>0</v>
          </cell>
          <cell r="Y443">
            <v>0</v>
          </cell>
          <cell r="Z443">
            <v>0</v>
          </cell>
        </row>
        <row r="444">
          <cell r="Q444" t="str">
            <v>FactSet</v>
          </cell>
          <cell r="R444">
            <v>366</v>
          </cell>
          <cell r="S444" t="str">
            <v>#Calc</v>
          </cell>
          <cell r="T444" t="str">
            <v>#Calc</v>
          </cell>
          <cell r="U444">
            <v>0</v>
          </cell>
          <cell r="V444">
            <v>0</v>
          </cell>
          <cell r="W444">
            <v>0</v>
          </cell>
          <cell r="X444">
            <v>0</v>
          </cell>
          <cell r="Y444">
            <v>0</v>
          </cell>
          <cell r="Z444">
            <v>0</v>
          </cell>
        </row>
        <row r="445">
          <cell r="Q445" t="str">
            <v>FactSet</v>
          </cell>
          <cell r="R445">
            <v>367</v>
          </cell>
          <cell r="S445" t="str">
            <v>#Calc</v>
          </cell>
          <cell r="T445" t="str">
            <v>#Calc</v>
          </cell>
          <cell r="U445">
            <v>0</v>
          </cell>
          <cell r="V445">
            <v>0</v>
          </cell>
          <cell r="W445">
            <v>0</v>
          </cell>
          <cell r="X445">
            <v>0</v>
          </cell>
          <cell r="Y445">
            <v>0</v>
          </cell>
          <cell r="Z445">
            <v>0</v>
          </cell>
        </row>
        <row r="446">
          <cell r="Q446" t="str">
            <v>FactSet</v>
          </cell>
          <cell r="R446">
            <v>368</v>
          </cell>
          <cell r="S446" t="str">
            <v>#Calc</v>
          </cell>
          <cell r="T446" t="str">
            <v>#Calc</v>
          </cell>
          <cell r="U446">
            <v>0</v>
          </cell>
          <cell r="V446">
            <v>0</v>
          </cell>
          <cell r="W446">
            <v>0</v>
          </cell>
          <cell r="X446">
            <v>0</v>
          </cell>
          <cell r="Y446">
            <v>0</v>
          </cell>
          <cell r="Z446">
            <v>0</v>
          </cell>
        </row>
        <row r="447">
          <cell r="Q447" t="str">
            <v>FactSet</v>
          </cell>
          <cell r="R447">
            <v>369</v>
          </cell>
          <cell r="S447" t="str">
            <v>#Calc</v>
          </cell>
          <cell r="T447" t="str">
            <v>#Calc</v>
          </cell>
          <cell r="U447">
            <v>0</v>
          </cell>
          <cell r="V447">
            <v>0</v>
          </cell>
          <cell r="W447">
            <v>0</v>
          </cell>
          <cell r="X447">
            <v>0</v>
          </cell>
          <cell r="Y447">
            <v>0</v>
          </cell>
          <cell r="Z447">
            <v>0</v>
          </cell>
        </row>
        <row r="448">
          <cell r="Q448" t="str">
            <v>FactSet</v>
          </cell>
          <cell r="R448">
            <v>370</v>
          </cell>
          <cell r="S448" t="str">
            <v>#Calc</v>
          </cell>
          <cell r="T448" t="str">
            <v>#Calc</v>
          </cell>
          <cell r="U448">
            <v>0</v>
          </cell>
          <cell r="V448">
            <v>0</v>
          </cell>
          <cell r="W448">
            <v>0</v>
          </cell>
          <cell r="X448">
            <v>0</v>
          </cell>
          <cell r="Y448">
            <v>0</v>
          </cell>
          <cell r="Z448">
            <v>0</v>
          </cell>
        </row>
        <row r="449">
          <cell r="Q449" t="str">
            <v>FactSet</v>
          </cell>
          <cell r="R449">
            <v>371</v>
          </cell>
          <cell r="S449" t="str">
            <v>#Calc</v>
          </cell>
          <cell r="T449" t="str">
            <v>#Calc</v>
          </cell>
          <cell r="U449">
            <v>0</v>
          </cell>
          <cell r="V449">
            <v>0</v>
          </cell>
          <cell r="W449">
            <v>0</v>
          </cell>
          <cell r="X449">
            <v>0</v>
          </cell>
          <cell r="Y449">
            <v>0</v>
          </cell>
          <cell r="Z449">
            <v>0</v>
          </cell>
        </row>
        <row r="450">
          <cell r="Q450" t="str">
            <v>FactSet</v>
          </cell>
          <cell r="R450">
            <v>372</v>
          </cell>
          <cell r="S450" t="str">
            <v>#Calc</v>
          </cell>
          <cell r="T450" t="str">
            <v>#Calc</v>
          </cell>
          <cell r="U450">
            <v>0</v>
          </cell>
          <cell r="V450">
            <v>0</v>
          </cell>
          <cell r="W450">
            <v>0</v>
          </cell>
          <cell r="X450">
            <v>0</v>
          </cell>
          <cell r="Y450">
            <v>0</v>
          </cell>
          <cell r="Z450">
            <v>0</v>
          </cell>
        </row>
        <row r="451">
          <cell r="Q451" t="str">
            <v>FactSet</v>
          </cell>
          <cell r="R451">
            <v>373</v>
          </cell>
          <cell r="S451" t="str">
            <v>#Calc</v>
          </cell>
          <cell r="T451" t="str">
            <v>#Calc</v>
          </cell>
          <cell r="U451">
            <v>0</v>
          </cell>
          <cell r="V451">
            <v>0</v>
          </cell>
          <cell r="W451">
            <v>0</v>
          </cell>
          <cell r="X451">
            <v>0</v>
          </cell>
          <cell r="Y451">
            <v>0</v>
          </cell>
          <cell r="Z451">
            <v>0</v>
          </cell>
        </row>
        <row r="452">
          <cell r="Q452" t="str">
            <v>FactSet</v>
          </cell>
          <cell r="R452">
            <v>374</v>
          </cell>
          <cell r="S452" t="str">
            <v>#Calc</v>
          </cell>
          <cell r="T452" t="str">
            <v>#Calc</v>
          </cell>
          <cell r="U452">
            <v>0</v>
          </cell>
          <cell r="V452">
            <v>0</v>
          </cell>
          <cell r="W452">
            <v>0</v>
          </cell>
          <cell r="X452">
            <v>0</v>
          </cell>
          <cell r="Y452">
            <v>0</v>
          </cell>
          <cell r="Z452">
            <v>0</v>
          </cell>
        </row>
        <row r="453">
          <cell r="Q453" t="str">
            <v>FactSet</v>
          </cell>
          <cell r="R453">
            <v>375</v>
          </cell>
          <cell r="S453" t="str">
            <v>#Calc</v>
          </cell>
          <cell r="T453" t="str">
            <v>#Calc</v>
          </cell>
          <cell r="U453">
            <v>0</v>
          </cell>
          <cell r="V453">
            <v>0</v>
          </cell>
          <cell r="W453">
            <v>0</v>
          </cell>
          <cell r="X453">
            <v>0</v>
          </cell>
          <cell r="Y453">
            <v>0</v>
          </cell>
          <cell r="Z453">
            <v>0</v>
          </cell>
        </row>
        <row r="454">
          <cell r="Q454" t="str">
            <v>FactSet</v>
          </cell>
          <cell r="R454">
            <v>376</v>
          </cell>
          <cell r="S454" t="str">
            <v>#Calc</v>
          </cell>
          <cell r="T454" t="str">
            <v>#Calc</v>
          </cell>
          <cell r="U454">
            <v>0</v>
          </cell>
          <cell r="V454">
            <v>0</v>
          </cell>
          <cell r="W454">
            <v>0</v>
          </cell>
          <cell r="X454">
            <v>0</v>
          </cell>
          <cell r="Y454">
            <v>0</v>
          </cell>
          <cell r="Z454">
            <v>0</v>
          </cell>
        </row>
        <row r="455">
          <cell r="Q455" t="str">
            <v>FactSet</v>
          </cell>
          <cell r="R455">
            <v>377</v>
          </cell>
          <cell r="S455" t="str">
            <v>#Calc</v>
          </cell>
          <cell r="T455" t="str">
            <v>#Calc</v>
          </cell>
          <cell r="U455">
            <v>0</v>
          </cell>
          <cell r="V455">
            <v>0</v>
          </cell>
          <cell r="W455">
            <v>0</v>
          </cell>
          <cell r="X455">
            <v>0</v>
          </cell>
          <cell r="Y455">
            <v>0</v>
          </cell>
          <cell r="Z455">
            <v>0</v>
          </cell>
        </row>
        <row r="456">
          <cell r="Q456" t="str">
            <v>FactSet</v>
          </cell>
          <cell r="R456">
            <v>378</v>
          </cell>
          <cell r="S456" t="str">
            <v>#Calc</v>
          </cell>
          <cell r="T456" t="str">
            <v>#Calc</v>
          </cell>
          <cell r="U456">
            <v>0</v>
          </cell>
          <cell r="V456">
            <v>0</v>
          </cell>
          <cell r="W456">
            <v>0</v>
          </cell>
          <cell r="X456">
            <v>0</v>
          </cell>
          <cell r="Y456">
            <v>0</v>
          </cell>
          <cell r="Z456">
            <v>0</v>
          </cell>
        </row>
        <row r="457">
          <cell r="Q457" t="str">
            <v>FactSet</v>
          </cell>
          <cell r="R457">
            <v>379</v>
          </cell>
          <cell r="S457" t="str">
            <v>#Calc</v>
          </cell>
          <cell r="T457" t="str">
            <v>#Calc</v>
          </cell>
          <cell r="U457">
            <v>0</v>
          </cell>
          <cell r="V457">
            <v>0</v>
          </cell>
          <cell r="W457">
            <v>0</v>
          </cell>
          <cell r="X457">
            <v>0</v>
          </cell>
          <cell r="Y457">
            <v>0</v>
          </cell>
          <cell r="Z457">
            <v>0</v>
          </cell>
        </row>
        <row r="458">
          <cell r="Q458" t="str">
            <v>FactSet</v>
          </cell>
          <cell r="R458">
            <v>380</v>
          </cell>
          <cell r="S458" t="str">
            <v>#Calc</v>
          </cell>
          <cell r="T458" t="str">
            <v>#Calc</v>
          </cell>
          <cell r="U458">
            <v>0</v>
          </cell>
          <cell r="V458">
            <v>0</v>
          </cell>
          <cell r="W458">
            <v>0</v>
          </cell>
          <cell r="X458">
            <v>0</v>
          </cell>
          <cell r="Y458">
            <v>0</v>
          </cell>
          <cell r="Z458">
            <v>0</v>
          </cell>
        </row>
        <row r="459">
          <cell r="Q459" t="str">
            <v>FactSet</v>
          </cell>
          <cell r="R459">
            <v>381</v>
          </cell>
          <cell r="S459" t="str">
            <v>#Calc</v>
          </cell>
          <cell r="T459" t="str">
            <v>#Calc</v>
          </cell>
          <cell r="U459">
            <v>0</v>
          </cell>
          <cell r="V459">
            <v>0</v>
          </cell>
          <cell r="W459">
            <v>0</v>
          </cell>
          <cell r="X459">
            <v>0</v>
          </cell>
          <cell r="Y459">
            <v>0</v>
          </cell>
          <cell r="Z459">
            <v>0</v>
          </cell>
        </row>
        <row r="460">
          <cell r="Q460" t="str">
            <v>FactSet</v>
          </cell>
          <cell r="R460">
            <v>382</v>
          </cell>
          <cell r="S460" t="str">
            <v>#Calc</v>
          </cell>
          <cell r="T460" t="str">
            <v>#Calc</v>
          </cell>
          <cell r="U460">
            <v>0</v>
          </cell>
          <cell r="V460">
            <v>0</v>
          </cell>
          <cell r="W460">
            <v>0</v>
          </cell>
          <cell r="X460">
            <v>0</v>
          </cell>
          <cell r="Y460">
            <v>0</v>
          </cell>
          <cell r="Z460">
            <v>0</v>
          </cell>
        </row>
        <row r="461">
          <cell r="Q461" t="str">
            <v>FactSet</v>
          </cell>
          <cell r="R461">
            <v>383</v>
          </cell>
          <cell r="S461" t="str">
            <v>#Calc</v>
          </cell>
          <cell r="T461" t="str">
            <v>#Calc</v>
          </cell>
          <cell r="U461">
            <v>0</v>
          </cell>
          <cell r="V461">
            <v>0</v>
          </cell>
          <cell r="W461">
            <v>0</v>
          </cell>
          <cell r="X461">
            <v>0</v>
          </cell>
          <cell r="Y461">
            <v>0</v>
          </cell>
          <cell r="Z461">
            <v>0</v>
          </cell>
        </row>
        <row r="462">
          <cell r="Q462" t="str">
            <v>FactSet</v>
          </cell>
          <cell r="R462">
            <v>384</v>
          </cell>
          <cell r="S462" t="str">
            <v>#Calc</v>
          </cell>
          <cell r="T462" t="str">
            <v>#Calc</v>
          </cell>
          <cell r="U462">
            <v>0</v>
          </cell>
          <cell r="V462">
            <v>0</v>
          </cell>
          <cell r="W462">
            <v>0</v>
          </cell>
          <cell r="X462">
            <v>0</v>
          </cell>
          <cell r="Y462">
            <v>0</v>
          </cell>
          <cell r="Z462">
            <v>0</v>
          </cell>
        </row>
        <row r="463">
          <cell r="Q463" t="str">
            <v>FactSet</v>
          </cell>
          <cell r="R463">
            <v>385</v>
          </cell>
          <cell r="S463" t="str">
            <v>#Calc</v>
          </cell>
          <cell r="T463" t="str">
            <v>#Calc</v>
          </cell>
          <cell r="U463">
            <v>0</v>
          </cell>
          <cell r="V463">
            <v>0</v>
          </cell>
          <cell r="W463">
            <v>0</v>
          </cell>
          <cell r="X463">
            <v>0</v>
          </cell>
          <cell r="Y463">
            <v>0</v>
          </cell>
          <cell r="Z463">
            <v>0</v>
          </cell>
        </row>
        <row r="464">
          <cell r="Q464" t="str">
            <v>FactSet</v>
          </cell>
          <cell r="R464">
            <v>386</v>
          </cell>
          <cell r="S464" t="str">
            <v>#Calc</v>
          </cell>
          <cell r="T464" t="str">
            <v>#Calc</v>
          </cell>
          <cell r="U464">
            <v>0</v>
          </cell>
          <cell r="V464">
            <v>0</v>
          </cell>
          <cell r="W464">
            <v>0</v>
          </cell>
          <cell r="X464">
            <v>0</v>
          </cell>
          <cell r="Y464">
            <v>0</v>
          </cell>
          <cell r="Z464">
            <v>0</v>
          </cell>
        </row>
        <row r="465">
          <cell r="Q465" t="str">
            <v>FactSet</v>
          </cell>
          <cell r="R465">
            <v>387</v>
          </cell>
          <cell r="S465" t="str">
            <v>#Calc</v>
          </cell>
          <cell r="T465" t="str">
            <v>#Calc</v>
          </cell>
          <cell r="U465">
            <v>0</v>
          </cell>
          <cell r="V465">
            <v>0</v>
          </cell>
          <cell r="W465">
            <v>0</v>
          </cell>
          <cell r="X465">
            <v>0</v>
          </cell>
          <cell r="Y465">
            <v>0</v>
          </cell>
          <cell r="Z465">
            <v>0</v>
          </cell>
        </row>
        <row r="466">
          <cell r="Q466" t="str">
            <v>FactSet</v>
          </cell>
          <cell r="R466">
            <v>388</v>
          </cell>
          <cell r="S466" t="str">
            <v>#Calc</v>
          </cell>
          <cell r="T466" t="str">
            <v>#Calc</v>
          </cell>
          <cell r="U466">
            <v>0</v>
          </cell>
          <cell r="V466">
            <v>0</v>
          </cell>
          <cell r="W466">
            <v>0</v>
          </cell>
          <cell r="X466">
            <v>0</v>
          </cell>
          <cell r="Y466">
            <v>0</v>
          </cell>
          <cell r="Z466">
            <v>0</v>
          </cell>
        </row>
        <row r="467">
          <cell r="Q467" t="str">
            <v>FactSet</v>
          </cell>
          <cell r="R467">
            <v>389</v>
          </cell>
          <cell r="S467" t="str">
            <v>#Calc</v>
          </cell>
          <cell r="T467" t="str">
            <v>#Calc</v>
          </cell>
          <cell r="U467">
            <v>0</v>
          </cell>
          <cell r="V467">
            <v>0</v>
          </cell>
          <cell r="W467">
            <v>0</v>
          </cell>
          <cell r="X467">
            <v>0</v>
          </cell>
          <cell r="Y467">
            <v>0</v>
          </cell>
          <cell r="Z467">
            <v>0</v>
          </cell>
        </row>
        <row r="468">
          <cell r="Q468" t="str">
            <v>FactSet</v>
          </cell>
          <cell r="R468">
            <v>390</v>
          </cell>
          <cell r="S468" t="str">
            <v>#Calc</v>
          </cell>
          <cell r="T468" t="str">
            <v>#Calc</v>
          </cell>
          <cell r="U468">
            <v>0</v>
          </cell>
          <cell r="V468">
            <v>0</v>
          </cell>
          <cell r="W468">
            <v>0</v>
          </cell>
          <cell r="X468">
            <v>0</v>
          </cell>
          <cell r="Y468">
            <v>0</v>
          </cell>
          <cell r="Z468">
            <v>0</v>
          </cell>
        </row>
        <row r="469">
          <cell r="Q469" t="str">
            <v>FactSet</v>
          </cell>
          <cell r="R469">
            <v>391</v>
          </cell>
          <cell r="S469" t="str">
            <v>#Calc</v>
          </cell>
          <cell r="T469" t="str">
            <v>#Calc</v>
          </cell>
          <cell r="U469">
            <v>0</v>
          </cell>
          <cell r="V469">
            <v>0</v>
          </cell>
          <cell r="W469">
            <v>0</v>
          </cell>
          <cell r="X469">
            <v>0</v>
          </cell>
          <cell r="Y469">
            <v>0</v>
          </cell>
          <cell r="Z469">
            <v>0</v>
          </cell>
        </row>
        <row r="470">
          <cell r="Q470" t="str">
            <v>FactSet</v>
          </cell>
          <cell r="R470">
            <v>392</v>
          </cell>
          <cell r="S470" t="str">
            <v>#Calc</v>
          </cell>
          <cell r="T470" t="str">
            <v>#Calc</v>
          </cell>
          <cell r="U470">
            <v>0</v>
          </cell>
          <cell r="V470">
            <v>0</v>
          </cell>
          <cell r="W470">
            <v>0</v>
          </cell>
          <cell r="X470">
            <v>0</v>
          </cell>
          <cell r="Y470">
            <v>0</v>
          </cell>
          <cell r="Z470">
            <v>0</v>
          </cell>
        </row>
        <row r="471">
          <cell r="Q471" t="str">
            <v>FactSet</v>
          </cell>
          <cell r="R471">
            <v>393</v>
          </cell>
          <cell r="S471" t="str">
            <v>#Calc</v>
          </cell>
          <cell r="T471" t="str">
            <v>#Calc</v>
          </cell>
          <cell r="U471">
            <v>0</v>
          </cell>
          <cell r="V471">
            <v>0</v>
          </cell>
          <cell r="W471">
            <v>0</v>
          </cell>
          <cell r="X471">
            <v>0</v>
          </cell>
          <cell r="Y471">
            <v>0</v>
          </cell>
          <cell r="Z471">
            <v>0</v>
          </cell>
        </row>
        <row r="472">
          <cell r="Q472" t="str">
            <v>FactSet</v>
          </cell>
          <cell r="R472">
            <v>394</v>
          </cell>
          <cell r="S472" t="str">
            <v>#Calc</v>
          </cell>
          <cell r="T472" t="str">
            <v>#Calc</v>
          </cell>
          <cell r="U472">
            <v>0</v>
          </cell>
          <cell r="V472">
            <v>0</v>
          </cell>
          <cell r="W472">
            <v>0</v>
          </cell>
          <cell r="X472">
            <v>0</v>
          </cell>
          <cell r="Y472">
            <v>0</v>
          </cell>
          <cell r="Z472">
            <v>0</v>
          </cell>
        </row>
        <row r="473">
          <cell r="Q473" t="str">
            <v>FactSet</v>
          </cell>
          <cell r="R473">
            <v>395</v>
          </cell>
          <cell r="S473" t="str">
            <v>#Calc</v>
          </cell>
          <cell r="T473" t="str">
            <v>#Calc</v>
          </cell>
          <cell r="U473">
            <v>0</v>
          </cell>
          <cell r="V473">
            <v>0</v>
          </cell>
          <cell r="W473">
            <v>0</v>
          </cell>
          <cell r="X473">
            <v>0</v>
          </cell>
          <cell r="Y473">
            <v>0</v>
          </cell>
          <cell r="Z473">
            <v>0</v>
          </cell>
        </row>
        <row r="474">
          <cell r="Q474" t="str">
            <v>FactSet</v>
          </cell>
          <cell r="R474">
            <v>396</v>
          </cell>
          <cell r="S474" t="str">
            <v>#Calc</v>
          </cell>
          <cell r="T474" t="str">
            <v>#Calc</v>
          </cell>
          <cell r="U474">
            <v>0</v>
          </cell>
          <cell r="V474">
            <v>0</v>
          </cell>
          <cell r="W474">
            <v>0</v>
          </cell>
          <cell r="X474">
            <v>0</v>
          </cell>
          <cell r="Y474">
            <v>0</v>
          </cell>
          <cell r="Z474">
            <v>0</v>
          </cell>
        </row>
        <row r="475">
          <cell r="Q475" t="str">
            <v>FactSet</v>
          </cell>
          <cell r="R475">
            <v>397</v>
          </cell>
          <cell r="S475" t="str">
            <v>#Calc</v>
          </cell>
          <cell r="T475" t="str">
            <v>#Calc</v>
          </cell>
          <cell r="U475">
            <v>0</v>
          </cell>
          <cell r="V475">
            <v>0</v>
          </cell>
          <cell r="W475">
            <v>0</v>
          </cell>
          <cell r="X475">
            <v>0</v>
          </cell>
          <cell r="Y475">
            <v>0</v>
          </cell>
          <cell r="Z475">
            <v>0</v>
          </cell>
        </row>
        <row r="476">
          <cell r="Q476" t="str">
            <v>FactSet</v>
          </cell>
          <cell r="R476">
            <v>398</v>
          </cell>
          <cell r="S476" t="str">
            <v>#Calc</v>
          </cell>
          <cell r="T476" t="str">
            <v>#Calc</v>
          </cell>
          <cell r="U476">
            <v>0</v>
          </cell>
          <cell r="V476">
            <v>0</v>
          </cell>
          <cell r="W476">
            <v>0</v>
          </cell>
          <cell r="X476">
            <v>0</v>
          </cell>
          <cell r="Y476">
            <v>0</v>
          </cell>
          <cell r="Z476">
            <v>0</v>
          </cell>
        </row>
        <row r="477">
          <cell r="Q477" t="str">
            <v>FactSet</v>
          </cell>
          <cell r="R477">
            <v>399</v>
          </cell>
          <cell r="S477" t="str">
            <v>#Calc</v>
          </cell>
          <cell r="T477" t="str">
            <v>#Calc</v>
          </cell>
          <cell r="U477">
            <v>0</v>
          </cell>
          <cell r="V477">
            <v>0</v>
          </cell>
          <cell r="W477">
            <v>0</v>
          </cell>
          <cell r="X477">
            <v>0</v>
          </cell>
          <cell r="Y477">
            <v>0</v>
          </cell>
          <cell r="Z477">
            <v>0</v>
          </cell>
        </row>
        <row r="478">
          <cell r="Q478" t="str">
            <v>FactSet</v>
          </cell>
          <cell r="R478">
            <v>400</v>
          </cell>
          <cell r="S478" t="str">
            <v>#Calc</v>
          </cell>
          <cell r="T478" t="str">
            <v>#Calc</v>
          </cell>
          <cell r="U478">
            <v>0</v>
          </cell>
          <cell r="V478">
            <v>0</v>
          </cell>
          <cell r="W478">
            <v>0</v>
          </cell>
          <cell r="X478">
            <v>0</v>
          </cell>
          <cell r="Y478">
            <v>0</v>
          </cell>
          <cell r="Z478">
            <v>0</v>
          </cell>
        </row>
        <row r="479">
          <cell r="Q479" t="str">
            <v>FactSet</v>
          </cell>
          <cell r="R479">
            <v>401</v>
          </cell>
          <cell r="S479" t="str">
            <v>#Calc</v>
          </cell>
          <cell r="T479" t="str">
            <v>#Calc</v>
          </cell>
          <cell r="U479">
            <v>0</v>
          </cell>
          <cell r="V479">
            <v>0</v>
          </cell>
          <cell r="W479">
            <v>0</v>
          </cell>
          <cell r="X479">
            <v>0</v>
          </cell>
          <cell r="Y479">
            <v>0</v>
          </cell>
          <cell r="Z479">
            <v>0</v>
          </cell>
        </row>
        <row r="480">
          <cell r="Q480" t="str">
            <v>FactSet</v>
          </cell>
          <cell r="R480">
            <v>402</v>
          </cell>
          <cell r="S480" t="str">
            <v>#Calc</v>
          </cell>
          <cell r="T480" t="str">
            <v>#Calc</v>
          </cell>
          <cell r="U480">
            <v>0</v>
          </cell>
          <cell r="V480">
            <v>0</v>
          </cell>
          <cell r="W480">
            <v>0</v>
          </cell>
          <cell r="X480">
            <v>0</v>
          </cell>
          <cell r="Y480">
            <v>0</v>
          </cell>
          <cell r="Z480">
            <v>0</v>
          </cell>
        </row>
        <row r="481">
          <cell r="Q481" t="str">
            <v>FactSet</v>
          </cell>
          <cell r="R481">
            <v>403</v>
          </cell>
          <cell r="S481" t="str">
            <v>#Calc</v>
          </cell>
          <cell r="T481" t="str">
            <v>#Calc</v>
          </cell>
          <cell r="U481">
            <v>0</v>
          </cell>
          <cell r="V481">
            <v>0</v>
          </cell>
          <cell r="W481">
            <v>0</v>
          </cell>
          <cell r="X481">
            <v>0</v>
          </cell>
          <cell r="Y481">
            <v>0</v>
          </cell>
          <cell r="Z481">
            <v>0</v>
          </cell>
        </row>
        <row r="482">
          <cell r="Q482" t="str">
            <v>FactSet</v>
          </cell>
          <cell r="R482">
            <v>404</v>
          </cell>
          <cell r="S482" t="str">
            <v>#Calc</v>
          </cell>
          <cell r="T482" t="str">
            <v>#Calc</v>
          </cell>
          <cell r="U482">
            <v>0</v>
          </cell>
          <cell r="V482">
            <v>0</v>
          </cell>
          <cell r="W482">
            <v>0</v>
          </cell>
          <cell r="X482">
            <v>0</v>
          </cell>
          <cell r="Y482">
            <v>0</v>
          </cell>
          <cell r="Z482">
            <v>0</v>
          </cell>
        </row>
        <row r="483">
          <cell r="Q483" t="str">
            <v>FactSet</v>
          </cell>
          <cell r="R483">
            <v>405</v>
          </cell>
          <cell r="S483" t="str">
            <v>#Calc</v>
          </cell>
          <cell r="T483" t="str">
            <v>#Calc</v>
          </cell>
          <cell r="U483">
            <v>0</v>
          </cell>
          <cell r="V483">
            <v>0</v>
          </cell>
          <cell r="W483">
            <v>0</v>
          </cell>
          <cell r="X483">
            <v>0</v>
          </cell>
          <cell r="Y483">
            <v>0</v>
          </cell>
          <cell r="Z483">
            <v>0</v>
          </cell>
        </row>
        <row r="484">
          <cell r="Q484" t="str">
            <v>FactSet</v>
          </cell>
          <cell r="R484">
            <v>406</v>
          </cell>
          <cell r="S484" t="str">
            <v>#Calc</v>
          </cell>
          <cell r="T484" t="str">
            <v>#Calc</v>
          </cell>
          <cell r="U484">
            <v>0</v>
          </cell>
          <cell r="V484">
            <v>0</v>
          </cell>
          <cell r="W484">
            <v>0</v>
          </cell>
          <cell r="X484">
            <v>0</v>
          </cell>
          <cell r="Y484">
            <v>0</v>
          </cell>
          <cell r="Z484">
            <v>0</v>
          </cell>
        </row>
        <row r="485">
          <cell r="Q485" t="str">
            <v>FactSet</v>
          </cell>
          <cell r="R485">
            <v>407</v>
          </cell>
          <cell r="S485" t="str">
            <v>#Calc</v>
          </cell>
          <cell r="T485" t="str">
            <v>#Calc</v>
          </cell>
          <cell r="U485">
            <v>0</v>
          </cell>
          <cell r="V485">
            <v>0</v>
          </cell>
          <cell r="W485">
            <v>0</v>
          </cell>
          <cell r="X485">
            <v>0</v>
          </cell>
          <cell r="Y485">
            <v>0</v>
          </cell>
          <cell r="Z485">
            <v>0</v>
          </cell>
        </row>
        <row r="486">
          <cell r="Q486" t="str">
            <v>FactSet</v>
          </cell>
          <cell r="R486">
            <v>408</v>
          </cell>
          <cell r="S486" t="str">
            <v>#Calc</v>
          </cell>
          <cell r="T486" t="str">
            <v>#Calc</v>
          </cell>
          <cell r="U486">
            <v>0</v>
          </cell>
          <cell r="V486">
            <v>0</v>
          </cell>
          <cell r="W486">
            <v>0</v>
          </cell>
          <cell r="X486">
            <v>0</v>
          </cell>
          <cell r="Y486">
            <v>0</v>
          </cell>
          <cell r="Z486">
            <v>0</v>
          </cell>
        </row>
        <row r="487">
          <cell r="Q487" t="str">
            <v>FactSet</v>
          </cell>
          <cell r="R487">
            <v>409</v>
          </cell>
          <cell r="S487" t="str">
            <v>#Calc</v>
          </cell>
          <cell r="T487" t="str">
            <v>#Calc</v>
          </cell>
          <cell r="U487">
            <v>0</v>
          </cell>
          <cell r="V487">
            <v>0</v>
          </cell>
          <cell r="W487">
            <v>0</v>
          </cell>
          <cell r="X487">
            <v>0</v>
          </cell>
          <cell r="Y487">
            <v>0</v>
          </cell>
          <cell r="Z487">
            <v>0</v>
          </cell>
        </row>
        <row r="488">
          <cell r="Q488" t="str">
            <v>FactSet</v>
          </cell>
          <cell r="R488">
            <v>410</v>
          </cell>
          <cell r="S488" t="str">
            <v>#Calc</v>
          </cell>
          <cell r="T488" t="str">
            <v>#Calc</v>
          </cell>
          <cell r="U488">
            <v>0</v>
          </cell>
          <cell r="V488">
            <v>0</v>
          </cell>
          <cell r="W488">
            <v>0</v>
          </cell>
          <cell r="X488">
            <v>0</v>
          </cell>
          <cell r="Y488">
            <v>0</v>
          </cell>
          <cell r="Z488">
            <v>0</v>
          </cell>
        </row>
        <row r="489">
          <cell r="Q489" t="str">
            <v>FactSet</v>
          </cell>
          <cell r="R489">
            <v>411</v>
          </cell>
          <cell r="S489" t="str">
            <v>#Calc</v>
          </cell>
          <cell r="T489" t="str">
            <v>#Calc</v>
          </cell>
          <cell r="U489">
            <v>0</v>
          </cell>
          <cell r="V489">
            <v>0</v>
          </cell>
          <cell r="W489">
            <v>0</v>
          </cell>
          <cell r="X489">
            <v>0</v>
          </cell>
          <cell r="Y489">
            <v>0</v>
          </cell>
          <cell r="Z489">
            <v>0</v>
          </cell>
        </row>
        <row r="490">
          <cell r="Q490" t="str">
            <v>FactSet</v>
          </cell>
          <cell r="R490">
            <v>412</v>
          </cell>
          <cell r="S490" t="str">
            <v>#Calc</v>
          </cell>
          <cell r="T490" t="str">
            <v>#Calc</v>
          </cell>
          <cell r="U490">
            <v>0</v>
          </cell>
          <cell r="V490">
            <v>0</v>
          </cell>
          <cell r="W490">
            <v>0</v>
          </cell>
          <cell r="X490">
            <v>0</v>
          </cell>
          <cell r="Y490">
            <v>0</v>
          </cell>
          <cell r="Z490">
            <v>0</v>
          </cell>
        </row>
        <row r="491">
          <cell r="Q491" t="str">
            <v>FactSet</v>
          </cell>
          <cell r="R491">
            <v>413</v>
          </cell>
          <cell r="S491" t="str">
            <v>#Calc</v>
          </cell>
          <cell r="T491" t="str">
            <v>#Calc</v>
          </cell>
          <cell r="U491">
            <v>0</v>
          </cell>
          <cell r="V491">
            <v>0</v>
          </cell>
          <cell r="W491">
            <v>0</v>
          </cell>
          <cell r="X491">
            <v>0</v>
          </cell>
          <cell r="Y491">
            <v>0</v>
          </cell>
          <cell r="Z491">
            <v>0</v>
          </cell>
        </row>
        <row r="492">
          <cell r="Q492" t="str">
            <v>FactSet</v>
          </cell>
          <cell r="R492">
            <v>414</v>
          </cell>
          <cell r="S492" t="str">
            <v>#Calc</v>
          </cell>
          <cell r="T492" t="str">
            <v>#Calc</v>
          </cell>
          <cell r="U492">
            <v>0</v>
          </cell>
          <cell r="V492">
            <v>0</v>
          </cell>
          <cell r="W492">
            <v>0</v>
          </cell>
          <cell r="X492">
            <v>0</v>
          </cell>
          <cell r="Y492">
            <v>0</v>
          </cell>
          <cell r="Z492">
            <v>0</v>
          </cell>
        </row>
        <row r="493">
          <cell r="Q493" t="str">
            <v>FactSet</v>
          </cell>
          <cell r="R493">
            <v>415</v>
          </cell>
          <cell r="S493" t="str">
            <v>#Calc</v>
          </cell>
          <cell r="T493" t="str">
            <v>#Calc</v>
          </cell>
          <cell r="U493">
            <v>0</v>
          </cell>
          <cell r="V493">
            <v>0</v>
          </cell>
          <cell r="W493">
            <v>0</v>
          </cell>
          <cell r="X493">
            <v>0</v>
          </cell>
          <cell r="Y493">
            <v>0</v>
          </cell>
          <cell r="Z493">
            <v>0</v>
          </cell>
        </row>
        <row r="494">
          <cell r="Q494" t="str">
            <v>FactSet</v>
          </cell>
          <cell r="R494">
            <v>416</v>
          </cell>
          <cell r="S494" t="str">
            <v>#Calc</v>
          </cell>
          <cell r="T494" t="str">
            <v>#Calc</v>
          </cell>
          <cell r="U494">
            <v>0</v>
          </cell>
          <cell r="V494">
            <v>0</v>
          </cell>
          <cell r="W494">
            <v>0</v>
          </cell>
          <cell r="X494">
            <v>0</v>
          </cell>
          <cell r="Y494">
            <v>0</v>
          </cell>
          <cell r="Z494">
            <v>0</v>
          </cell>
        </row>
        <row r="495">
          <cell r="Q495" t="str">
            <v>FactSet</v>
          </cell>
          <cell r="R495">
            <v>417</v>
          </cell>
          <cell r="S495" t="str">
            <v>#Calc</v>
          </cell>
          <cell r="T495" t="str">
            <v>#Calc</v>
          </cell>
          <cell r="U495">
            <v>0</v>
          </cell>
          <cell r="V495">
            <v>0</v>
          </cell>
          <cell r="W495">
            <v>0</v>
          </cell>
          <cell r="X495">
            <v>0</v>
          </cell>
          <cell r="Y495">
            <v>0</v>
          </cell>
          <cell r="Z495">
            <v>0</v>
          </cell>
        </row>
        <row r="496">
          <cell r="Q496" t="str">
            <v>FactSet</v>
          </cell>
          <cell r="R496">
            <v>418</v>
          </cell>
          <cell r="S496" t="str">
            <v>#Calc</v>
          </cell>
          <cell r="T496" t="str">
            <v>#Calc</v>
          </cell>
          <cell r="U496">
            <v>0</v>
          </cell>
          <cell r="V496">
            <v>0</v>
          </cell>
          <cell r="W496">
            <v>0</v>
          </cell>
          <cell r="X496">
            <v>0</v>
          </cell>
          <cell r="Y496">
            <v>0</v>
          </cell>
          <cell r="Z496">
            <v>0</v>
          </cell>
        </row>
        <row r="497">
          <cell r="Q497" t="str">
            <v>FactSet</v>
          </cell>
          <cell r="R497">
            <v>419</v>
          </cell>
          <cell r="S497" t="str">
            <v>#Calc</v>
          </cell>
          <cell r="T497" t="str">
            <v>#Calc</v>
          </cell>
          <cell r="U497">
            <v>0</v>
          </cell>
          <cell r="V497">
            <v>0</v>
          </cell>
          <cell r="W497">
            <v>0</v>
          </cell>
          <cell r="X497">
            <v>0</v>
          </cell>
          <cell r="Y497">
            <v>0</v>
          </cell>
          <cell r="Z497">
            <v>0</v>
          </cell>
        </row>
        <row r="498">
          <cell r="Q498" t="str">
            <v>FactSet</v>
          </cell>
          <cell r="R498">
            <v>420</v>
          </cell>
          <cell r="S498" t="str">
            <v>#Calc</v>
          </cell>
          <cell r="T498" t="str">
            <v>#Calc</v>
          </cell>
          <cell r="U498">
            <v>0</v>
          </cell>
          <cell r="V498">
            <v>0</v>
          </cell>
          <cell r="W498">
            <v>0</v>
          </cell>
          <cell r="X498">
            <v>0</v>
          </cell>
          <cell r="Y498">
            <v>0</v>
          </cell>
          <cell r="Z498">
            <v>0</v>
          </cell>
        </row>
        <row r="499">
          <cell r="Q499" t="str">
            <v>FactSet</v>
          </cell>
          <cell r="R499">
            <v>421</v>
          </cell>
          <cell r="S499" t="str">
            <v>#Calc</v>
          </cell>
          <cell r="T499" t="str">
            <v>#Calc</v>
          </cell>
          <cell r="U499">
            <v>0</v>
          </cell>
          <cell r="V499">
            <v>0</v>
          </cell>
          <cell r="W499">
            <v>0</v>
          </cell>
          <cell r="X499">
            <v>0</v>
          </cell>
          <cell r="Y499">
            <v>0</v>
          </cell>
          <cell r="Z499">
            <v>0</v>
          </cell>
        </row>
        <row r="500">
          <cell r="Q500" t="str">
            <v>FactSet</v>
          </cell>
          <cell r="R500">
            <v>422</v>
          </cell>
          <cell r="S500" t="str">
            <v>#Calc</v>
          </cell>
          <cell r="T500" t="str">
            <v>#Calc</v>
          </cell>
          <cell r="U500">
            <v>0</v>
          </cell>
          <cell r="V500">
            <v>0</v>
          </cell>
          <cell r="W500">
            <v>0</v>
          </cell>
          <cell r="X500">
            <v>0</v>
          </cell>
          <cell r="Y500">
            <v>0</v>
          </cell>
          <cell r="Z500">
            <v>0</v>
          </cell>
        </row>
        <row r="501">
          <cell r="Q501" t="str">
            <v>FactSet</v>
          </cell>
          <cell r="R501">
            <v>423</v>
          </cell>
          <cell r="S501" t="str">
            <v>#Calc</v>
          </cell>
          <cell r="T501" t="str">
            <v>#Calc</v>
          </cell>
          <cell r="U501">
            <v>0</v>
          </cell>
          <cell r="V501">
            <v>0</v>
          </cell>
          <cell r="W501">
            <v>0</v>
          </cell>
          <cell r="X501">
            <v>0</v>
          </cell>
          <cell r="Y501">
            <v>0</v>
          </cell>
          <cell r="Z501">
            <v>0</v>
          </cell>
        </row>
        <row r="502">
          <cell r="Q502" t="str">
            <v>FactSet</v>
          </cell>
          <cell r="R502">
            <v>424</v>
          </cell>
          <cell r="S502" t="str">
            <v>#Calc</v>
          </cell>
          <cell r="T502" t="str">
            <v>#Calc</v>
          </cell>
          <cell r="U502">
            <v>0</v>
          </cell>
          <cell r="V502">
            <v>0</v>
          </cell>
          <cell r="W502">
            <v>0</v>
          </cell>
          <cell r="X502">
            <v>0</v>
          </cell>
          <cell r="Y502">
            <v>0</v>
          </cell>
          <cell r="Z502">
            <v>0</v>
          </cell>
        </row>
        <row r="503">
          <cell r="Q503" t="str">
            <v>FactSet</v>
          </cell>
          <cell r="R503">
            <v>425</v>
          </cell>
          <cell r="S503" t="str">
            <v>#Calc</v>
          </cell>
          <cell r="T503" t="str">
            <v>#Calc</v>
          </cell>
          <cell r="U503">
            <v>0</v>
          </cell>
          <cell r="V503">
            <v>0</v>
          </cell>
          <cell r="W503">
            <v>0</v>
          </cell>
          <cell r="X503">
            <v>0</v>
          </cell>
          <cell r="Y503">
            <v>0</v>
          </cell>
          <cell r="Z503">
            <v>0</v>
          </cell>
        </row>
        <row r="504">
          <cell r="Q504" t="str">
            <v>FactSet</v>
          </cell>
          <cell r="R504">
            <v>426</v>
          </cell>
          <cell r="S504" t="str">
            <v>#Calc</v>
          </cell>
          <cell r="T504" t="str">
            <v>#Calc</v>
          </cell>
          <cell r="U504">
            <v>0</v>
          </cell>
          <cell r="V504">
            <v>0</v>
          </cell>
          <cell r="W504">
            <v>0</v>
          </cell>
          <cell r="X504">
            <v>0</v>
          </cell>
          <cell r="Y504">
            <v>0</v>
          </cell>
          <cell r="Z504">
            <v>0</v>
          </cell>
        </row>
        <row r="505">
          <cell r="Q505" t="str">
            <v>FactSet</v>
          </cell>
          <cell r="R505">
            <v>427</v>
          </cell>
          <cell r="S505" t="str">
            <v>#Calc</v>
          </cell>
          <cell r="T505" t="str">
            <v>#Calc</v>
          </cell>
          <cell r="U505">
            <v>0</v>
          </cell>
          <cell r="V505">
            <v>0</v>
          </cell>
          <cell r="W505">
            <v>0</v>
          </cell>
          <cell r="X505">
            <v>0</v>
          </cell>
          <cell r="Y505">
            <v>0</v>
          </cell>
          <cell r="Z505">
            <v>0</v>
          </cell>
        </row>
        <row r="506">
          <cell r="Q506" t="str">
            <v>FactSet</v>
          </cell>
          <cell r="R506">
            <v>428</v>
          </cell>
          <cell r="S506" t="str">
            <v>#Calc</v>
          </cell>
          <cell r="T506" t="str">
            <v>#Calc</v>
          </cell>
          <cell r="U506">
            <v>0</v>
          </cell>
          <cell r="V506">
            <v>0</v>
          </cell>
          <cell r="W506">
            <v>0</v>
          </cell>
          <cell r="X506">
            <v>0</v>
          </cell>
          <cell r="Y506">
            <v>0</v>
          </cell>
          <cell r="Z506">
            <v>0</v>
          </cell>
        </row>
        <row r="507">
          <cell r="Q507" t="str">
            <v>FactSet</v>
          </cell>
          <cell r="R507">
            <v>429</v>
          </cell>
          <cell r="S507" t="str">
            <v>#Calc</v>
          </cell>
          <cell r="T507" t="str">
            <v>#Calc</v>
          </cell>
          <cell r="U507">
            <v>0</v>
          </cell>
          <cell r="V507">
            <v>0</v>
          </cell>
          <cell r="W507">
            <v>0</v>
          </cell>
          <cell r="X507">
            <v>0</v>
          </cell>
          <cell r="Y507">
            <v>0</v>
          </cell>
          <cell r="Z507">
            <v>0</v>
          </cell>
        </row>
        <row r="508">
          <cell r="Q508" t="str">
            <v>FactSet</v>
          </cell>
          <cell r="R508">
            <v>430</v>
          </cell>
          <cell r="S508" t="str">
            <v>#Calc</v>
          </cell>
          <cell r="T508" t="str">
            <v>#Calc</v>
          </cell>
          <cell r="U508">
            <v>0</v>
          </cell>
          <cell r="V508">
            <v>0</v>
          </cell>
          <cell r="W508">
            <v>0</v>
          </cell>
          <cell r="X508">
            <v>0</v>
          </cell>
          <cell r="Y508">
            <v>0</v>
          </cell>
          <cell r="Z508">
            <v>0</v>
          </cell>
        </row>
        <row r="509">
          <cell r="Q509" t="str">
            <v>FactSet</v>
          </cell>
          <cell r="R509">
            <v>431</v>
          </cell>
          <cell r="S509" t="str">
            <v>#Calc</v>
          </cell>
          <cell r="T509" t="str">
            <v>#Calc</v>
          </cell>
          <cell r="U509">
            <v>0</v>
          </cell>
          <cell r="V509">
            <v>0</v>
          </cell>
          <cell r="W509">
            <v>0</v>
          </cell>
          <cell r="X509">
            <v>0</v>
          </cell>
          <cell r="Y509">
            <v>0</v>
          </cell>
          <cell r="Z509">
            <v>0</v>
          </cell>
        </row>
        <row r="510">
          <cell r="Q510" t="str">
            <v>FactSet</v>
          </cell>
          <cell r="R510">
            <v>432</v>
          </cell>
          <cell r="S510" t="str">
            <v>#Calc</v>
          </cell>
          <cell r="T510" t="str">
            <v>#Calc</v>
          </cell>
          <cell r="U510">
            <v>0</v>
          </cell>
          <cell r="V510">
            <v>0</v>
          </cell>
          <cell r="W510">
            <v>0</v>
          </cell>
          <cell r="X510">
            <v>0</v>
          </cell>
          <cell r="Y510">
            <v>0</v>
          </cell>
          <cell r="Z510">
            <v>0</v>
          </cell>
        </row>
        <row r="511">
          <cell r="Q511" t="str">
            <v>FactSet</v>
          </cell>
          <cell r="R511">
            <v>433</v>
          </cell>
          <cell r="S511" t="str">
            <v>#Calc</v>
          </cell>
          <cell r="T511" t="str">
            <v>#Calc</v>
          </cell>
          <cell r="U511">
            <v>0</v>
          </cell>
          <cell r="V511">
            <v>0</v>
          </cell>
          <cell r="W511">
            <v>0</v>
          </cell>
          <cell r="X511">
            <v>0</v>
          </cell>
          <cell r="Y511">
            <v>0</v>
          </cell>
          <cell r="Z511">
            <v>0</v>
          </cell>
        </row>
        <row r="512">
          <cell r="Q512" t="str">
            <v>FactSet</v>
          </cell>
          <cell r="R512">
            <v>434</v>
          </cell>
          <cell r="S512" t="str">
            <v>#Calc</v>
          </cell>
          <cell r="T512" t="str">
            <v>#Calc</v>
          </cell>
          <cell r="U512">
            <v>0</v>
          </cell>
          <cell r="V512">
            <v>0</v>
          </cell>
          <cell r="W512">
            <v>0</v>
          </cell>
          <cell r="X512">
            <v>0</v>
          </cell>
          <cell r="Y512">
            <v>0</v>
          </cell>
          <cell r="Z512">
            <v>0</v>
          </cell>
        </row>
        <row r="513">
          <cell r="Q513" t="str">
            <v>FactSet</v>
          </cell>
          <cell r="R513">
            <v>435</v>
          </cell>
          <cell r="S513" t="str">
            <v>#Calc</v>
          </cell>
          <cell r="T513" t="str">
            <v>#Calc</v>
          </cell>
          <cell r="U513">
            <v>0</v>
          </cell>
          <cell r="V513">
            <v>0</v>
          </cell>
          <cell r="W513">
            <v>0</v>
          </cell>
          <cell r="X513">
            <v>0</v>
          </cell>
          <cell r="Y513">
            <v>0</v>
          </cell>
          <cell r="Z513">
            <v>0</v>
          </cell>
        </row>
        <row r="514">
          <cell r="Q514" t="str">
            <v>FactSet</v>
          </cell>
          <cell r="R514">
            <v>436</v>
          </cell>
          <cell r="S514" t="str">
            <v>#Calc</v>
          </cell>
          <cell r="T514" t="str">
            <v>#Calc</v>
          </cell>
          <cell r="U514">
            <v>0</v>
          </cell>
          <cell r="V514">
            <v>0</v>
          </cell>
          <cell r="W514">
            <v>0</v>
          </cell>
          <cell r="X514">
            <v>0</v>
          </cell>
          <cell r="Y514">
            <v>0</v>
          </cell>
          <cell r="Z514">
            <v>0</v>
          </cell>
        </row>
        <row r="515">
          <cell r="Q515" t="str">
            <v>FactSet</v>
          </cell>
          <cell r="R515">
            <v>437</v>
          </cell>
          <cell r="S515" t="str">
            <v>#Calc</v>
          </cell>
          <cell r="T515" t="str">
            <v>#Calc</v>
          </cell>
          <cell r="U515">
            <v>0</v>
          </cell>
          <cell r="V515">
            <v>0</v>
          </cell>
          <cell r="W515">
            <v>0</v>
          </cell>
          <cell r="X515">
            <v>0</v>
          </cell>
          <cell r="Y515">
            <v>0</v>
          </cell>
          <cell r="Z515">
            <v>0</v>
          </cell>
        </row>
        <row r="516">
          <cell r="Q516" t="str">
            <v>FactSet</v>
          </cell>
          <cell r="R516">
            <v>438</v>
          </cell>
          <cell r="S516" t="str">
            <v>#Calc</v>
          </cell>
          <cell r="T516" t="str">
            <v>#Calc</v>
          </cell>
          <cell r="U516">
            <v>0</v>
          </cell>
          <cell r="V516">
            <v>0</v>
          </cell>
          <cell r="W516">
            <v>0</v>
          </cell>
          <cell r="X516">
            <v>0</v>
          </cell>
          <cell r="Y516">
            <v>0</v>
          </cell>
          <cell r="Z516">
            <v>0</v>
          </cell>
        </row>
        <row r="517">
          <cell r="Q517" t="str">
            <v>FactSet</v>
          </cell>
          <cell r="R517">
            <v>439</v>
          </cell>
          <cell r="S517" t="str">
            <v>#Calc</v>
          </cell>
          <cell r="T517" t="str">
            <v>#Calc</v>
          </cell>
          <cell r="U517">
            <v>0</v>
          </cell>
          <cell r="V517">
            <v>0</v>
          </cell>
          <cell r="W517">
            <v>0</v>
          </cell>
          <cell r="X517">
            <v>0</v>
          </cell>
          <cell r="Y517">
            <v>0</v>
          </cell>
          <cell r="Z517">
            <v>0</v>
          </cell>
        </row>
        <row r="518">
          <cell r="Q518" t="str">
            <v>FactSet</v>
          </cell>
          <cell r="R518">
            <v>440</v>
          </cell>
          <cell r="S518" t="str">
            <v>#Calc</v>
          </cell>
          <cell r="T518" t="str">
            <v>#Calc</v>
          </cell>
          <cell r="U518">
            <v>0</v>
          </cell>
          <cell r="V518">
            <v>0</v>
          </cell>
          <cell r="W518">
            <v>0</v>
          </cell>
          <cell r="X518">
            <v>0</v>
          </cell>
          <cell r="Y518">
            <v>0</v>
          </cell>
          <cell r="Z518">
            <v>0</v>
          </cell>
        </row>
        <row r="519">
          <cell r="Q519" t="str">
            <v>FactSet</v>
          </cell>
          <cell r="R519">
            <v>441</v>
          </cell>
          <cell r="S519" t="str">
            <v>#Calc</v>
          </cell>
          <cell r="T519" t="str">
            <v>#Calc</v>
          </cell>
          <cell r="U519">
            <v>0</v>
          </cell>
          <cell r="V519">
            <v>0</v>
          </cell>
          <cell r="W519">
            <v>0</v>
          </cell>
          <cell r="X519">
            <v>0</v>
          </cell>
          <cell r="Y519">
            <v>0</v>
          </cell>
          <cell r="Z519">
            <v>0</v>
          </cell>
        </row>
        <row r="520">
          <cell r="Q520" t="str">
            <v>FactSet</v>
          </cell>
          <cell r="R520">
            <v>442</v>
          </cell>
          <cell r="S520" t="str">
            <v>#Calc</v>
          </cell>
          <cell r="T520" t="str">
            <v>#Calc</v>
          </cell>
          <cell r="U520">
            <v>0</v>
          </cell>
          <cell r="V520">
            <v>0</v>
          </cell>
          <cell r="W520">
            <v>0</v>
          </cell>
          <cell r="X520">
            <v>0</v>
          </cell>
          <cell r="Y520">
            <v>0</v>
          </cell>
          <cell r="Z520">
            <v>0</v>
          </cell>
        </row>
        <row r="521">
          <cell r="Q521" t="str">
            <v>FactSet</v>
          </cell>
          <cell r="R521">
            <v>443</v>
          </cell>
          <cell r="S521" t="str">
            <v>#Calc</v>
          </cell>
          <cell r="T521" t="str">
            <v>#Calc</v>
          </cell>
          <cell r="U521">
            <v>0</v>
          </cell>
          <cell r="V521">
            <v>0</v>
          </cell>
          <cell r="W521">
            <v>0</v>
          </cell>
          <cell r="X521">
            <v>0</v>
          </cell>
          <cell r="Y521">
            <v>0</v>
          </cell>
          <cell r="Z521">
            <v>0</v>
          </cell>
        </row>
        <row r="522">
          <cell r="Q522" t="str">
            <v>FactSet</v>
          </cell>
          <cell r="R522">
            <v>444</v>
          </cell>
          <cell r="S522" t="str">
            <v>#Calc</v>
          </cell>
          <cell r="T522" t="str">
            <v>#Calc</v>
          </cell>
          <cell r="U522">
            <v>0</v>
          </cell>
          <cell r="V522">
            <v>0</v>
          </cell>
          <cell r="W522">
            <v>0</v>
          </cell>
          <cell r="X522">
            <v>0</v>
          </cell>
          <cell r="Y522">
            <v>0</v>
          </cell>
          <cell r="Z522">
            <v>0</v>
          </cell>
        </row>
        <row r="523">
          <cell r="Q523" t="str">
            <v>FactSet</v>
          </cell>
          <cell r="R523">
            <v>445</v>
          </cell>
          <cell r="S523" t="str">
            <v>#Calc</v>
          </cell>
          <cell r="T523" t="str">
            <v>#Calc</v>
          </cell>
          <cell r="U523">
            <v>0</v>
          </cell>
          <cell r="V523">
            <v>0</v>
          </cell>
          <cell r="W523">
            <v>0</v>
          </cell>
          <cell r="X523">
            <v>0</v>
          </cell>
          <cell r="Y523">
            <v>0</v>
          </cell>
          <cell r="Z523">
            <v>0</v>
          </cell>
        </row>
        <row r="524">
          <cell r="Q524" t="str">
            <v>FactSet</v>
          </cell>
          <cell r="R524">
            <v>446</v>
          </cell>
          <cell r="S524" t="str">
            <v>#Calc</v>
          </cell>
          <cell r="T524" t="str">
            <v>#Calc</v>
          </cell>
          <cell r="U524">
            <v>0</v>
          </cell>
          <cell r="V524">
            <v>0</v>
          </cell>
          <cell r="W524">
            <v>0</v>
          </cell>
          <cell r="X524">
            <v>0</v>
          </cell>
          <cell r="Y524">
            <v>0</v>
          </cell>
          <cell r="Z524">
            <v>0</v>
          </cell>
        </row>
        <row r="525">
          <cell r="Q525" t="str">
            <v>FactSet</v>
          </cell>
          <cell r="R525">
            <v>447</v>
          </cell>
          <cell r="S525" t="str">
            <v>#Calc</v>
          </cell>
          <cell r="T525" t="str">
            <v>#Calc</v>
          </cell>
          <cell r="U525">
            <v>0</v>
          </cell>
          <cell r="V525">
            <v>0</v>
          </cell>
          <cell r="W525">
            <v>0</v>
          </cell>
          <cell r="X525">
            <v>0</v>
          </cell>
          <cell r="Y525">
            <v>0</v>
          </cell>
          <cell r="Z525">
            <v>0</v>
          </cell>
        </row>
        <row r="526">
          <cell r="Q526" t="str">
            <v>FactSet</v>
          </cell>
          <cell r="R526">
            <v>448</v>
          </cell>
          <cell r="S526" t="str">
            <v>#Calc</v>
          </cell>
          <cell r="T526" t="str">
            <v>#Calc</v>
          </cell>
          <cell r="U526">
            <v>0</v>
          </cell>
          <cell r="V526">
            <v>0</v>
          </cell>
          <cell r="W526">
            <v>0</v>
          </cell>
          <cell r="X526">
            <v>0</v>
          </cell>
          <cell r="Y526">
            <v>0</v>
          </cell>
          <cell r="Z526">
            <v>0</v>
          </cell>
        </row>
        <row r="527">
          <cell r="Q527" t="str">
            <v>FactSet</v>
          </cell>
          <cell r="R527">
            <v>449</v>
          </cell>
          <cell r="S527" t="str">
            <v>#Calc</v>
          </cell>
          <cell r="T527" t="str">
            <v>#Calc</v>
          </cell>
          <cell r="U527">
            <v>0</v>
          </cell>
          <cell r="V527">
            <v>0</v>
          </cell>
          <cell r="W527">
            <v>0</v>
          </cell>
          <cell r="X527">
            <v>0</v>
          </cell>
          <cell r="Y527">
            <v>0</v>
          </cell>
          <cell r="Z527">
            <v>0</v>
          </cell>
        </row>
        <row r="528">
          <cell r="Q528" t="str">
            <v>FactSet</v>
          </cell>
          <cell r="R528">
            <v>450</v>
          </cell>
          <cell r="S528" t="str">
            <v>#Calc</v>
          </cell>
          <cell r="T528" t="str">
            <v>#Calc</v>
          </cell>
          <cell r="U528">
            <v>0</v>
          </cell>
          <cell r="V528">
            <v>0</v>
          </cell>
          <cell r="W528">
            <v>0</v>
          </cell>
          <cell r="X528">
            <v>0</v>
          </cell>
          <cell r="Y528">
            <v>0</v>
          </cell>
          <cell r="Z528">
            <v>0</v>
          </cell>
        </row>
        <row r="529">
          <cell r="Q529" t="str">
            <v>FactSet</v>
          </cell>
          <cell r="R529">
            <v>451</v>
          </cell>
          <cell r="S529" t="str">
            <v>#Calc</v>
          </cell>
          <cell r="T529" t="str">
            <v>#Calc</v>
          </cell>
          <cell r="U529">
            <v>0</v>
          </cell>
          <cell r="V529">
            <v>0</v>
          </cell>
          <cell r="W529">
            <v>0</v>
          </cell>
          <cell r="X529">
            <v>0</v>
          </cell>
          <cell r="Y529">
            <v>0</v>
          </cell>
          <cell r="Z529">
            <v>0</v>
          </cell>
        </row>
        <row r="530">
          <cell r="Q530" t="str">
            <v>FactSet</v>
          </cell>
          <cell r="R530">
            <v>452</v>
          </cell>
          <cell r="S530" t="str">
            <v>#Calc</v>
          </cell>
          <cell r="T530" t="str">
            <v>#Calc</v>
          </cell>
          <cell r="U530">
            <v>0</v>
          </cell>
          <cell r="V530">
            <v>0</v>
          </cell>
          <cell r="W530">
            <v>0</v>
          </cell>
          <cell r="X530">
            <v>0</v>
          </cell>
          <cell r="Y530">
            <v>0</v>
          </cell>
          <cell r="Z530">
            <v>0</v>
          </cell>
        </row>
        <row r="531">
          <cell r="Q531" t="str">
            <v>FactSet</v>
          </cell>
          <cell r="R531">
            <v>453</v>
          </cell>
          <cell r="S531" t="str">
            <v>#Calc</v>
          </cell>
          <cell r="T531" t="str">
            <v>#Calc</v>
          </cell>
          <cell r="U531">
            <v>0</v>
          </cell>
          <cell r="V531">
            <v>0</v>
          </cell>
          <cell r="W531">
            <v>0</v>
          </cell>
          <cell r="X531">
            <v>0</v>
          </cell>
          <cell r="Y531">
            <v>0</v>
          </cell>
          <cell r="Z531">
            <v>0</v>
          </cell>
        </row>
        <row r="532">
          <cell r="Q532" t="str">
            <v>FactSet</v>
          </cell>
          <cell r="R532">
            <v>454</v>
          </cell>
          <cell r="S532" t="str">
            <v>#Calc</v>
          </cell>
          <cell r="T532" t="str">
            <v>#Calc</v>
          </cell>
          <cell r="U532">
            <v>0</v>
          </cell>
          <cell r="V532">
            <v>0</v>
          </cell>
          <cell r="W532">
            <v>0</v>
          </cell>
          <cell r="X532">
            <v>0</v>
          </cell>
          <cell r="Y532">
            <v>0</v>
          </cell>
          <cell r="Z532">
            <v>0</v>
          </cell>
        </row>
        <row r="533">
          <cell r="Q533" t="str">
            <v>FactSet</v>
          </cell>
          <cell r="R533">
            <v>455</v>
          </cell>
          <cell r="S533" t="str">
            <v>#Calc</v>
          </cell>
          <cell r="T533" t="str">
            <v>#Calc</v>
          </cell>
          <cell r="U533">
            <v>0</v>
          </cell>
          <cell r="V533">
            <v>0</v>
          </cell>
          <cell r="W533">
            <v>0</v>
          </cell>
          <cell r="X533">
            <v>0</v>
          </cell>
          <cell r="Y533">
            <v>0</v>
          </cell>
          <cell r="Z533">
            <v>0</v>
          </cell>
        </row>
        <row r="534">
          <cell r="Q534" t="str">
            <v>FactSet</v>
          </cell>
          <cell r="R534">
            <v>456</v>
          </cell>
          <cell r="S534" t="str">
            <v>#Calc</v>
          </cell>
          <cell r="T534" t="str">
            <v>#Calc</v>
          </cell>
          <cell r="U534">
            <v>0</v>
          </cell>
          <cell r="V534">
            <v>0</v>
          </cell>
          <cell r="W534">
            <v>0</v>
          </cell>
          <cell r="X534">
            <v>0</v>
          </cell>
          <cell r="Y534">
            <v>0</v>
          </cell>
          <cell r="Z534">
            <v>0</v>
          </cell>
        </row>
        <row r="535">
          <cell r="Q535" t="str">
            <v>FactSet</v>
          </cell>
          <cell r="R535">
            <v>457</v>
          </cell>
          <cell r="S535" t="str">
            <v>#Calc</v>
          </cell>
          <cell r="T535" t="str">
            <v>#Calc</v>
          </cell>
          <cell r="U535">
            <v>0</v>
          </cell>
          <cell r="V535">
            <v>0</v>
          </cell>
          <cell r="W535">
            <v>0</v>
          </cell>
          <cell r="X535">
            <v>0</v>
          </cell>
          <cell r="Y535">
            <v>0</v>
          </cell>
          <cell r="Z535">
            <v>0</v>
          </cell>
        </row>
        <row r="536">
          <cell r="Q536" t="str">
            <v>FactSet</v>
          </cell>
          <cell r="R536">
            <v>458</v>
          </cell>
          <cell r="S536" t="str">
            <v>#Calc</v>
          </cell>
          <cell r="T536" t="str">
            <v>#Calc</v>
          </cell>
          <cell r="U536">
            <v>0</v>
          </cell>
          <cell r="V536">
            <v>0</v>
          </cell>
          <cell r="W536">
            <v>0</v>
          </cell>
          <cell r="X536">
            <v>0</v>
          </cell>
          <cell r="Y536">
            <v>0</v>
          </cell>
          <cell r="Z536">
            <v>0</v>
          </cell>
        </row>
        <row r="537">
          <cell r="Q537" t="str">
            <v>FactSet</v>
          </cell>
          <cell r="R537">
            <v>459</v>
          </cell>
          <cell r="S537" t="str">
            <v>#Calc</v>
          </cell>
          <cell r="T537" t="str">
            <v>#Calc</v>
          </cell>
          <cell r="U537">
            <v>0</v>
          </cell>
          <cell r="V537">
            <v>0</v>
          </cell>
          <cell r="W537">
            <v>0</v>
          </cell>
          <cell r="X537">
            <v>0</v>
          </cell>
          <cell r="Y537">
            <v>0</v>
          </cell>
          <cell r="Z537">
            <v>0</v>
          </cell>
        </row>
        <row r="538">
          <cell r="Q538" t="str">
            <v>FactSet</v>
          </cell>
          <cell r="R538">
            <v>460</v>
          </cell>
          <cell r="S538" t="str">
            <v>#Calc</v>
          </cell>
          <cell r="T538" t="str">
            <v>#Calc</v>
          </cell>
          <cell r="U538">
            <v>0</v>
          </cell>
          <cell r="V538">
            <v>0</v>
          </cell>
          <cell r="W538">
            <v>0</v>
          </cell>
          <cell r="X538">
            <v>0</v>
          </cell>
          <cell r="Y538">
            <v>0</v>
          </cell>
          <cell r="Z538">
            <v>0</v>
          </cell>
        </row>
        <row r="539">
          <cell r="Q539" t="str">
            <v>FactSet</v>
          </cell>
          <cell r="R539">
            <v>461</v>
          </cell>
          <cell r="S539" t="str">
            <v>#Calc</v>
          </cell>
          <cell r="T539" t="str">
            <v>#Calc</v>
          </cell>
          <cell r="U539">
            <v>0</v>
          </cell>
          <cell r="V539">
            <v>0</v>
          </cell>
          <cell r="W539">
            <v>0</v>
          </cell>
          <cell r="X539">
            <v>0</v>
          </cell>
          <cell r="Y539">
            <v>0</v>
          </cell>
          <cell r="Z539">
            <v>0</v>
          </cell>
        </row>
        <row r="540">
          <cell r="Q540" t="str">
            <v>FactSet</v>
          </cell>
          <cell r="R540">
            <v>462</v>
          </cell>
          <cell r="S540" t="str">
            <v>#Calc</v>
          </cell>
          <cell r="T540" t="str">
            <v>#Calc</v>
          </cell>
          <cell r="U540">
            <v>0</v>
          </cell>
          <cell r="V540">
            <v>0</v>
          </cell>
          <cell r="W540">
            <v>0</v>
          </cell>
          <cell r="X540">
            <v>0</v>
          </cell>
          <cell r="Y540">
            <v>0</v>
          </cell>
          <cell r="Z540">
            <v>0</v>
          </cell>
        </row>
        <row r="541">
          <cell r="Q541" t="str">
            <v>FactSet</v>
          </cell>
          <cell r="R541">
            <v>463</v>
          </cell>
          <cell r="S541" t="str">
            <v>#Calc</v>
          </cell>
          <cell r="T541" t="str">
            <v>#Calc</v>
          </cell>
          <cell r="U541">
            <v>0</v>
          </cell>
          <cell r="V541">
            <v>0</v>
          </cell>
          <cell r="W541">
            <v>0</v>
          </cell>
          <cell r="X541">
            <v>0</v>
          </cell>
          <cell r="Y541">
            <v>0</v>
          </cell>
          <cell r="Z541">
            <v>0</v>
          </cell>
        </row>
        <row r="542">
          <cell r="Q542" t="str">
            <v>FactSet</v>
          </cell>
          <cell r="R542">
            <v>464</v>
          </cell>
          <cell r="S542" t="str">
            <v>#Calc</v>
          </cell>
          <cell r="T542" t="str">
            <v>#Calc</v>
          </cell>
          <cell r="U542">
            <v>0</v>
          </cell>
          <cell r="V542">
            <v>0</v>
          </cell>
          <cell r="W542">
            <v>0</v>
          </cell>
          <cell r="X542">
            <v>0</v>
          </cell>
          <cell r="Y542">
            <v>0</v>
          </cell>
          <cell r="Z542">
            <v>0</v>
          </cell>
        </row>
        <row r="543">
          <cell r="Q543" t="str">
            <v>FactSet</v>
          </cell>
          <cell r="R543">
            <v>465</v>
          </cell>
          <cell r="S543" t="str">
            <v>#Calc</v>
          </cell>
          <cell r="T543" t="str">
            <v>#Calc</v>
          </cell>
          <cell r="U543">
            <v>0</v>
          </cell>
          <cell r="V543">
            <v>0</v>
          </cell>
          <cell r="W543">
            <v>0</v>
          </cell>
          <cell r="X543">
            <v>0</v>
          </cell>
          <cell r="Y543">
            <v>0</v>
          </cell>
          <cell r="Z543">
            <v>0</v>
          </cell>
        </row>
        <row r="544">
          <cell r="Q544" t="str">
            <v>FactSet</v>
          </cell>
          <cell r="R544">
            <v>466</v>
          </cell>
          <cell r="S544" t="str">
            <v>#Calc</v>
          </cell>
          <cell r="T544" t="str">
            <v>#Calc</v>
          </cell>
          <cell r="U544">
            <v>0</v>
          </cell>
          <cell r="V544">
            <v>0</v>
          </cell>
          <cell r="W544">
            <v>0</v>
          </cell>
          <cell r="X544">
            <v>0</v>
          </cell>
          <cell r="Y544">
            <v>0</v>
          </cell>
          <cell r="Z544">
            <v>0</v>
          </cell>
        </row>
        <row r="545">
          <cell r="Q545" t="str">
            <v>FactSet</v>
          </cell>
          <cell r="R545">
            <v>467</v>
          </cell>
          <cell r="S545" t="str">
            <v>#Calc</v>
          </cell>
          <cell r="T545" t="str">
            <v>#Calc</v>
          </cell>
          <cell r="U545">
            <v>0</v>
          </cell>
          <cell r="V545">
            <v>0</v>
          </cell>
          <cell r="W545">
            <v>0</v>
          </cell>
          <cell r="X545">
            <v>0</v>
          </cell>
          <cell r="Y545">
            <v>0</v>
          </cell>
          <cell r="Z545">
            <v>0</v>
          </cell>
        </row>
        <row r="546">
          <cell r="Q546" t="str">
            <v>FactSet</v>
          </cell>
          <cell r="R546">
            <v>468</v>
          </cell>
          <cell r="S546" t="str">
            <v>#Calc</v>
          </cell>
          <cell r="T546" t="str">
            <v>#Calc</v>
          </cell>
          <cell r="U546">
            <v>0</v>
          </cell>
          <cell r="V546">
            <v>0</v>
          </cell>
          <cell r="W546">
            <v>0</v>
          </cell>
          <cell r="X546">
            <v>0</v>
          </cell>
          <cell r="Y546">
            <v>0</v>
          </cell>
          <cell r="Z546">
            <v>0</v>
          </cell>
        </row>
        <row r="547">
          <cell r="Q547" t="str">
            <v>FactSet</v>
          </cell>
          <cell r="R547">
            <v>469</v>
          </cell>
          <cell r="S547" t="str">
            <v>#Calc</v>
          </cell>
          <cell r="T547" t="str">
            <v>#Calc</v>
          </cell>
          <cell r="U547">
            <v>0</v>
          </cell>
          <cell r="V547">
            <v>0</v>
          </cell>
          <cell r="W547">
            <v>0</v>
          </cell>
          <cell r="X547">
            <v>0</v>
          </cell>
          <cell r="Y547">
            <v>0</v>
          </cell>
          <cell r="Z547">
            <v>0</v>
          </cell>
        </row>
        <row r="548">
          <cell r="Q548" t="str">
            <v>FactSet</v>
          </cell>
          <cell r="R548">
            <v>470</v>
          </cell>
          <cell r="S548" t="str">
            <v>#Calc</v>
          </cell>
          <cell r="T548" t="str">
            <v>#Calc</v>
          </cell>
          <cell r="U548">
            <v>0</v>
          </cell>
          <cell r="V548">
            <v>0</v>
          </cell>
          <cell r="W548">
            <v>0</v>
          </cell>
          <cell r="X548">
            <v>0</v>
          </cell>
          <cell r="Y548">
            <v>0</v>
          </cell>
          <cell r="Z548">
            <v>0</v>
          </cell>
        </row>
        <row r="549">
          <cell r="Q549" t="str">
            <v>FactSet</v>
          </cell>
          <cell r="R549">
            <v>471</v>
          </cell>
          <cell r="S549" t="str">
            <v>#Calc</v>
          </cell>
          <cell r="T549" t="str">
            <v>#Calc</v>
          </cell>
          <cell r="U549">
            <v>0</v>
          </cell>
          <cell r="V549">
            <v>0</v>
          </cell>
          <cell r="W549">
            <v>0</v>
          </cell>
          <cell r="X549">
            <v>0</v>
          </cell>
          <cell r="Y549">
            <v>0</v>
          </cell>
          <cell r="Z549">
            <v>0</v>
          </cell>
        </row>
        <row r="550">
          <cell r="Q550" t="str">
            <v>FactSet</v>
          </cell>
          <cell r="R550">
            <v>472</v>
          </cell>
          <cell r="S550" t="str">
            <v>#Calc</v>
          </cell>
          <cell r="T550" t="str">
            <v>#Calc</v>
          </cell>
          <cell r="U550">
            <v>0</v>
          </cell>
          <cell r="V550">
            <v>0</v>
          </cell>
          <cell r="W550">
            <v>0</v>
          </cell>
          <cell r="X550">
            <v>0</v>
          </cell>
          <cell r="Y550">
            <v>0</v>
          </cell>
          <cell r="Z550">
            <v>0</v>
          </cell>
        </row>
        <row r="551">
          <cell r="Q551" t="str">
            <v>FactSet</v>
          </cell>
          <cell r="R551">
            <v>473</v>
          </cell>
          <cell r="S551" t="str">
            <v>#Calc</v>
          </cell>
          <cell r="T551" t="str">
            <v>#Calc</v>
          </cell>
          <cell r="U551">
            <v>0</v>
          </cell>
          <cell r="V551">
            <v>0</v>
          </cell>
          <cell r="W551">
            <v>0</v>
          </cell>
          <cell r="X551">
            <v>0</v>
          </cell>
          <cell r="Y551">
            <v>0</v>
          </cell>
          <cell r="Z551">
            <v>0</v>
          </cell>
        </row>
        <row r="552">
          <cell r="Q552" t="str">
            <v>FactSet</v>
          </cell>
          <cell r="R552">
            <v>474</v>
          </cell>
          <cell r="S552" t="str">
            <v>#Calc</v>
          </cell>
          <cell r="T552" t="str">
            <v>#Calc</v>
          </cell>
          <cell r="U552">
            <v>0</v>
          </cell>
          <cell r="V552">
            <v>0</v>
          </cell>
          <cell r="W552">
            <v>0</v>
          </cell>
          <cell r="X552">
            <v>0</v>
          </cell>
          <cell r="Y552">
            <v>0</v>
          </cell>
          <cell r="Z552">
            <v>0</v>
          </cell>
        </row>
        <row r="553">
          <cell r="Q553" t="str">
            <v>FactSet</v>
          </cell>
          <cell r="R553">
            <v>475</v>
          </cell>
          <cell r="S553" t="str">
            <v>#Calc</v>
          </cell>
          <cell r="T553" t="str">
            <v>#Calc</v>
          </cell>
          <cell r="U553">
            <v>0</v>
          </cell>
          <cell r="V553">
            <v>0</v>
          </cell>
          <cell r="W553">
            <v>0</v>
          </cell>
          <cell r="X553">
            <v>0</v>
          </cell>
          <cell r="Y553">
            <v>0</v>
          </cell>
          <cell r="Z553">
            <v>0</v>
          </cell>
        </row>
        <row r="554">
          <cell r="Q554" t="str">
            <v>FactSet</v>
          </cell>
          <cell r="R554">
            <v>476</v>
          </cell>
          <cell r="S554" t="str">
            <v>#Calc</v>
          </cell>
          <cell r="T554" t="str">
            <v>#Calc</v>
          </cell>
          <cell r="U554">
            <v>0</v>
          </cell>
          <cell r="V554">
            <v>0</v>
          </cell>
          <cell r="W554">
            <v>0</v>
          </cell>
          <cell r="X554">
            <v>0</v>
          </cell>
          <cell r="Y554">
            <v>0</v>
          </cell>
          <cell r="Z554">
            <v>0</v>
          </cell>
        </row>
        <row r="555">
          <cell r="Q555" t="str">
            <v>FactSet</v>
          </cell>
          <cell r="R555">
            <v>477</v>
          </cell>
          <cell r="S555" t="str">
            <v>#Calc</v>
          </cell>
          <cell r="T555" t="str">
            <v>#Calc</v>
          </cell>
          <cell r="U555">
            <v>0</v>
          </cell>
          <cell r="V555">
            <v>0</v>
          </cell>
          <cell r="W555">
            <v>0</v>
          </cell>
          <cell r="X555">
            <v>0</v>
          </cell>
          <cell r="Y555">
            <v>0</v>
          </cell>
          <cell r="Z555">
            <v>0</v>
          </cell>
        </row>
        <row r="556">
          <cell r="Q556" t="str">
            <v>FactSet</v>
          </cell>
          <cell r="R556">
            <v>478</v>
          </cell>
          <cell r="S556" t="str">
            <v>#Calc</v>
          </cell>
          <cell r="T556" t="str">
            <v>#Calc</v>
          </cell>
          <cell r="U556">
            <v>0</v>
          </cell>
          <cell r="V556">
            <v>0</v>
          </cell>
          <cell r="W556">
            <v>0</v>
          </cell>
          <cell r="X556">
            <v>0</v>
          </cell>
          <cell r="Y556">
            <v>0</v>
          </cell>
          <cell r="Z556">
            <v>0</v>
          </cell>
        </row>
        <row r="557">
          <cell r="Q557" t="str">
            <v>FactSet</v>
          </cell>
          <cell r="R557">
            <v>479</v>
          </cell>
          <cell r="S557" t="str">
            <v>#Calc</v>
          </cell>
          <cell r="T557" t="str">
            <v>#Calc</v>
          </cell>
          <cell r="U557">
            <v>0</v>
          </cell>
          <cell r="V557">
            <v>0</v>
          </cell>
          <cell r="W557">
            <v>0</v>
          </cell>
          <cell r="X557">
            <v>0</v>
          </cell>
          <cell r="Y557">
            <v>0</v>
          </cell>
          <cell r="Z557">
            <v>0</v>
          </cell>
        </row>
        <row r="558">
          <cell r="Q558" t="str">
            <v>FactSet</v>
          </cell>
          <cell r="R558">
            <v>480</v>
          </cell>
          <cell r="S558" t="str">
            <v>#Calc</v>
          </cell>
          <cell r="T558" t="str">
            <v>#Calc</v>
          </cell>
          <cell r="U558">
            <v>0</v>
          </cell>
          <cell r="V558">
            <v>0</v>
          </cell>
          <cell r="W558">
            <v>0</v>
          </cell>
          <cell r="X558">
            <v>0</v>
          </cell>
          <cell r="Y558">
            <v>0</v>
          </cell>
          <cell r="Z558">
            <v>0</v>
          </cell>
        </row>
        <row r="559">
          <cell r="Q559" t="str">
            <v>FactSet</v>
          </cell>
          <cell r="R559">
            <v>481</v>
          </cell>
          <cell r="S559" t="str">
            <v>#Calc</v>
          </cell>
          <cell r="T559" t="str">
            <v>#Calc</v>
          </cell>
          <cell r="U559">
            <v>0</v>
          </cell>
          <cell r="V559">
            <v>0</v>
          </cell>
          <cell r="W559">
            <v>0</v>
          </cell>
          <cell r="X559">
            <v>0</v>
          </cell>
          <cell r="Y559">
            <v>0</v>
          </cell>
          <cell r="Z559">
            <v>0</v>
          </cell>
        </row>
        <row r="560">
          <cell r="Q560" t="str">
            <v>FactSet</v>
          </cell>
          <cell r="R560">
            <v>482</v>
          </cell>
          <cell r="S560" t="str">
            <v>#Calc</v>
          </cell>
          <cell r="T560" t="str">
            <v>#Calc</v>
          </cell>
          <cell r="U560">
            <v>0</v>
          </cell>
          <cell r="V560">
            <v>0</v>
          </cell>
          <cell r="W560">
            <v>0</v>
          </cell>
          <cell r="X560">
            <v>0</v>
          </cell>
          <cell r="Y560">
            <v>0</v>
          </cell>
          <cell r="Z560">
            <v>0</v>
          </cell>
        </row>
        <row r="561">
          <cell r="Q561" t="str">
            <v>FactSet</v>
          </cell>
          <cell r="R561">
            <v>483</v>
          </cell>
          <cell r="S561" t="str">
            <v>#Calc</v>
          </cell>
          <cell r="T561" t="str">
            <v>#Calc</v>
          </cell>
          <cell r="U561">
            <v>0</v>
          </cell>
          <cell r="V561">
            <v>0</v>
          </cell>
          <cell r="W561">
            <v>0</v>
          </cell>
          <cell r="X561">
            <v>0</v>
          </cell>
          <cell r="Y561">
            <v>0</v>
          </cell>
          <cell r="Z561">
            <v>0</v>
          </cell>
        </row>
        <row r="562">
          <cell r="Q562" t="str">
            <v>FactSet</v>
          </cell>
          <cell r="R562">
            <v>484</v>
          </cell>
          <cell r="S562" t="str">
            <v>#Calc</v>
          </cell>
          <cell r="T562" t="str">
            <v>#Calc</v>
          </cell>
          <cell r="U562">
            <v>0</v>
          </cell>
          <cell r="V562">
            <v>0</v>
          </cell>
          <cell r="W562">
            <v>0</v>
          </cell>
          <cell r="X562">
            <v>0</v>
          </cell>
          <cell r="Y562">
            <v>0</v>
          </cell>
          <cell r="Z562">
            <v>0</v>
          </cell>
        </row>
        <row r="563">
          <cell r="Q563" t="str">
            <v>FactSet</v>
          </cell>
          <cell r="R563">
            <v>485</v>
          </cell>
          <cell r="S563" t="str">
            <v>#Calc</v>
          </cell>
          <cell r="T563" t="str">
            <v>#Calc</v>
          </cell>
          <cell r="U563">
            <v>0</v>
          </cell>
          <cell r="V563">
            <v>0</v>
          </cell>
          <cell r="W563">
            <v>0</v>
          </cell>
          <cell r="X563">
            <v>0</v>
          </cell>
          <cell r="Y563">
            <v>0</v>
          </cell>
          <cell r="Z563">
            <v>0</v>
          </cell>
        </row>
        <row r="564">
          <cell r="Q564" t="str">
            <v>FactSet</v>
          </cell>
          <cell r="R564">
            <v>486</v>
          </cell>
          <cell r="S564" t="str">
            <v>#Calc</v>
          </cell>
          <cell r="T564" t="str">
            <v>#Calc</v>
          </cell>
          <cell r="U564">
            <v>0</v>
          </cell>
          <cell r="V564">
            <v>0</v>
          </cell>
          <cell r="W564">
            <v>0</v>
          </cell>
          <cell r="X564">
            <v>0</v>
          </cell>
          <cell r="Y564">
            <v>0</v>
          </cell>
          <cell r="Z564">
            <v>0</v>
          </cell>
        </row>
        <row r="565">
          <cell r="Q565" t="str">
            <v>FactSet</v>
          </cell>
          <cell r="R565">
            <v>487</v>
          </cell>
          <cell r="S565" t="str">
            <v>#Calc</v>
          </cell>
          <cell r="T565" t="str">
            <v>#Calc</v>
          </cell>
          <cell r="U565">
            <v>0</v>
          </cell>
          <cell r="V565">
            <v>0</v>
          </cell>
          <cell r="W565">
            <v>0</v>
          </cell>
          <cell r="X565">
            <v>0</v>
          </cell>
          <cell r="Y565">
            <v>0</v>
          </cell>
          <cell r="Z565">
            <v>0</v>
          </cell>
        </row>
        <row r="566">
          <cell r="Q566" t="str">
            <v>FactSet</v>
          </cell>
          <cell r="R566">
            <v>488</v>
          </cell>
          <cell r="S566" t="str">
            <v>#Calc</v>
          </cell>
          <cell r="T566" t="str">
            <v>#Calc</v>
          </cell>
          <cell r="U566">
            <v>0</v>
          </cell>
          <cell r="V566">
            <v>0</v>
          </cell>
          <cell r="W566">
            <v>0</v>
          </cell>
          <cell r="X566">
            <v>0</v>
          </cell>
          <cell r="Y566">
            <v>0</v>
          </cell>
          <cell r="Z566">
            <v>0</v>
          </cell>
        </row>
        <row r="567">
          <cell r="Q567" t="str">
            <v>FactSet</v>
          </cell>
          <cell r="R567">
            <v>489</v>
          </cell>
          <cell r="S567" t="str">
            <v>#Calc</v>
          </cell>
          <cell r="T567" t="str">
            <v>#Calc</v>
          </cell>
          <cell r="U567">
            <v>0</v>
          </cell>
          <cell r="V567">
            <v>0</v>
          </cell>
          <cell r="W567">
            <v>0</v>
          </cell>
          <cell r="X567">
            <v>0</v>
          </cell>
          <cell r="Y567">
            <v>0</v>
          </cell>
          <cell r="Z567">
            <v>0</v>
          </cell>
        </row>
        <row r="568">
          <cell r="Q568" t="str">
            <v>FactSet</v>
          </cell>
          <cell r="R568">
            <v>490</v>
          </cell>
          <cell r="S568" t="str">
            <v>#Calc</v>
          </cell>
          <cell r="T568" t="str">
            <v>#Calc</v>
          </cell>
          <cell r="U568">
            <v>0</v>
          </cell>
          <cell r="V568">
            <v>0</v>
          </cell>
          <cell r="W568">
            <v>0</v>
          </cell>
          <cell r="X568">
            <v>0</v>
          </cell>
          <cell r="Y568">
            <v>0</v>
          </cell>
          <cell r="Z568">
            <v>0</v>
          </cell>
        </row>
        <row r="569">
          <cell r="Q569" t="str">
            <v>FactSet</v>
          </cell>
          <cell r="R569">
            <v>491</v>
          </cell>
          <cell r="S569" t="str">
            <v>#Calc</v>
          </cell>
          <cell r="T569" t="str">
            <v>#Calc</v>
          </cell>
          <cell r="U569">
            <v>0</v>
          </cell>
          <cell r="V569">
            <v>0</v>
          </cell>
          <cell r="W569">
            <v>0</v>
          </cell>
          <cell r="X569">
            <v>0</v>
          </cell>
          <cell r="Y569">
            <v>0</v>
          </cell>
          <cell r="Z569">
            <v>0</v>
          </cell>
        </row>
        <row r="570">
          <cell r="Q570" t="str">
            <v>FactSet</v>
          </cell>
          <cell r="R570">
            <v>492</v>
          </cell>
          <cell r="S570" t="str">
            <v>#Calc</v>
          </cell>
          <cell r="T570" t="str">
            <v>#Calc</v>
          </cell>
          <cell r="U570">
            <v>0</v>
          </cell>
          <cell r="V570">
            <v>0</v>
          </cell>
          <cell r="W570">
            <v>0</v>
          </cell>
          <cell r="X570">
            <v>0</v>
          </cell>
          <cell r="Y570">
            <v>0</v>
          </cell>
          <cell r="Z570">
            <v>0</v>
          </cell>
        </row>
        <row r="571">
          <cell r="Q571" t="str">
            <v>FactSet</v>
          </cell>
          <cell r="R571">
            <v>493</v>
          </cell>
          <cell r="S571" t="str">
            <v>#Calc</v>
          </cell>
          <cell r="T571" t="str">
            <v>#Calc</v>
          </cell>
          <cell r="U571">
            <v>0</v>
          </cell>
          <cell r="V571">
            <v>0</v>
          </cell>
          <cell r="W571">
            <v>0</v>
          </cell>
          <cell r="X571">
            <v>0</v>
          </cell>
          <cell r="Y571">
            <v>0</v>
          </cell>
          <cell r="Z571">
            <v>0</v>
          </cell>
        </row>
        <row r="572">
          <cell r="Q572" t="str">
            <v>FactSet</v>
          </cell>
          <cell r="R572">
            <v>494</v>
          </cell>
          <cell r="S572" t="str">
            <v>#Calc</v>
          </cell>
          <cell r="T572" t="str">
            <v>#Calc</v>
          </cell>
          <cell r="U572">
            <v>0</v>
          </cell>
          <cell r="V572">
            <v>0</v>
          </cell>
          <cell r="W572">
            <v>0</v>
          </cell>
          <cell r="X572">
            <v>0</v>
          </cell>
          <cell r="Y572">
            <v>0</v>
          </cell>
          <cell r="Z572">
            <v>0</v>
          </cell>
        </row>
        <row r="573">
          <cell r="Q573" t="str">
            <v>FactSet</v>
          </cell>
          <cell r="R573">
            <v>495</v>
          </cell>
          <cell r="S573" t="str">
            <v>#Calc</v>
          </cell>
          <cell r="T573" t="str">
            <v>#Calc</v>
          </cell>
          <cell r="U573">
            <v>0</v>
          </cell>
          <cell r="V573">
            <v>0</v>
          </cell>
          <cell r="W573">
            <v>0</v>
          </cell>
          <cell r="X573">
            <v>0</v>
          </cell>
          <cell r="Y573">
            <v>0</v>
          </cell>
          <cell r="Z573">
            <v>0</v>
          </cell>
        </row>
        <row r="574">
          <cell r="Q574" t="str">
            <v>FactSet</v>
          </cell>
          <cell r="R574">
            <v>496</v>
          </cell>
          <cell r="S574" t="str">
            <v>#Calc</v>
          </cell>
          <cell r="T574" t="str">
            <v>#Calc</v>
          </cell>
          <cell r="U574">
            <v>0</v>
          </cell>
          <cell r="V574">
            <v>0</v>
          </cell>
          <cell r="W574">
            <v>0</v>
          </cell>
          <cell r="X574">
            <v>0</v>
          </cell>
          <cell r="Y574">
            <v>0</v>
          </cell>
          <cell r="Z574">
            <v>0</v>
          </cell>
        </row>
        <row r="575">
          <cell r="Q575" t="str">
            <v>FactSet</v>
          </cell>
          <cell r="R575">
            <v>497</v>
          </cell>
          <cell r="S575" t="str">
            <v>#Calc</v>
          </cell>
          <cell r="T575" t="str">
            <v>#Calc</v>
          </cell>
          <cell r="U575">
            <v>0</v>
          </cell>
          <cell r="V575">
            <v>0</v>
          </cell>
          <cell r="W575">
            <v>0</v>
          </cell>
          <cell r="X575">
            <v>0</v>
          </cell>
          <cell r="Y575">
            <v>0</v>
          </cell>
          <cell r="Z575">
            <v>0</v>
          </cell>
        </row>
        <row r="576">
          <cell r="Q576" t="str">
            <v>FactSet</v>
          </cell>
          <cell r="R576">
            <v>498</v>
          </cell>
          <cell r="S576" t="str">
            <v>#Calc</v>
          </cell>
          <cell r="T576" t="str">
            <v>#Calc</v>
          </cell>
          <cell r="U576">
            <v>0</v>
          </cell>
          <cell r="V576">
            <v>0</v>
          </cell>
          <cell r="W576">
            <v>0</v>
          </cell>
          <cell r="X576">
            <v>0</v>
          </cell>
          <cell r="Y576">
            <v>0</v>
          </cell>
          <cell r="Z576">
            <v>0</v>
          </cell>
        </row>
        <row r="577">
          <cell r="Q577" t="str">
            <v>FactSet</v>
          </cell>
          <cell r="R577">
            <v>499</v>
          </cell>
          <cell r="S577" t="str">
            <v>#Calc</v>
          </cell>
          <cell r="T577" t="str">
            <v>#Calc</v>
          </cell>
          <cell r="U577">
            <v>0</v>
          </cell>
          <cell r="V577">
            <v>0</v>
          </cell>
          <cell r="W577">
            <v>0</v>
          </cell>
          <cell r="X577">
            <v>0</v>
          </cell>
          <cell r="Y577">
            <v>0</v>
          </cell>
          <cell r="Z577">
            <v>0</v>
          </cell>
        </row>
        <row r="578">
          <cell r="Q578" t="str">
            <v>FactSet</v>
          </cell>
          <cell r="R578">
            <v>500</v>
          </cell>
          <cell r="S578" t="str">
            <v>#Calc</v>
          </cell>
          <cell r="T578" t="str">
            <v>#Calc</v>
          </cell>
          <cell r="U578">
            <v>0</v>
          </cell>
          <cell r="V578">
            <v>0</v>
          </cell>
          <cell r="W578">
            <v>0</v>
          </cell>
          <cell r="X578">
            <v>0</v>
          </cell>
          <cell r="Y578">
            <v>0</v>
          </cell>
          <cell r="Z578">
            <v>0</v>
          </cell>
        </row>
        <row r="579">
          <cell r="Q579" t="str">
            <v>FactSet</v>
          </cell>
          <cell r="R579">
            <v>501</v>
          </cell>
          <cell r="S579" t="str">
            <v>#Calc</v>
          </cell>
          <cell r="T579" t="str">
            <v>#Calc</v>
          </cell>
          <cell r="U579">
            <v>0</v>
          </cell>
          <cell r="V579">
            <v>0</v>
          </cell>
          <cell r="W579">
            <v>0</v>
          </cell>
          <cell r="X579">
            <v>0</v>
          </cell>
          <cell r="Y579">
            <v>0</v>
          </cell>
          <cell r="Z579">
            <v>0</v>
          </cell>
        </row>
        <row r="580">
          <cell r="Q580" t="str">
            <v>FactSet</v>
          </cell>
          <cell r="R580">
            <v>502</v>
          </cell>
          <cell r="S580" t="str">
            <v>#Calc</v>
          </cell>
          <cell r="T580" t="str">
            <v>#Calc</v>
          </cell>
          <cell r="U580">
            <v>0</v>
          </cell>
          <cell r="V580">
            <v>0</v>
          </cell>
          <cell r="W580">
            <v>0</v>
          </cell>
          <cell r="X580">
            <v>0</v>
          </cell>
          <cell r="Y580">
            <v>0</v>
          </cell>
          <cell r="Z580">
            <v>0</v>
          </cell>
        </row>
        <row r="581">
          <cell r="Q581" t="str">
            <v>FactSet</v>
          </cell>
          <cell r="R581">
            <v>503</v>
          </cell>
          <cell r="S581" t="str">
            <v>#Calc</v>
          </cell>
          <cell r="T581" t="str">
            <v>#Calc</v>
          </cell>
          <cell r="U581">
            <v>0</v>
          </cell>
          <cell r="V581">
            <v>0</v>
          </cell>
          <cell r="W581">
            <v>0</v>
          </cell>
          <cell r="X581">
            <v>0</v>
          </cell>
          <cell r="Y581">
            <v>0</v>
          </cell>
          <cell r="Z581">
            <v>0</v>
          </cell>
        </row>
        <row r="582">
          <cell r="Q582" t="str">
            <v>FactSet</v>
          </cell>
          <cell r="R582">
            <v>504</v>
          </cell>
          <cell r="S582" t="str">
            <v>#Calc</v>
          </cell>
          <cell r="T582" t="str">
            <v>#Calc</v>
          </cell>
          <cell r="U582">
            <v>0</v>
          </cell>
          <cell r="V582">
            <v>0</v>
          </cell>
          <cell r="W582">
            <v>0</v>
          </cell>
          <cell r="X582">
            <v>0</v>
          </cell>
          <cell r="Y582">
            <v>0</v>
          </cell>
          <cell r="Z582">
            <v>0</v>
          </cell>
        </row>
        <row r="583">
          <cell r="Q583" t="str">
            <v>FactSet</v>
          </cell>
          <cell r="R583">
            <v>505</v>
          </cell>
          <cell r="S583" t="str">
            <v>#Calc</v>
          </cell>
          <cell r="T583" t="str">
            <v>#Calc</v>
          </cell>
          <cell r="U583">
            <v>0</v>
          </cell>
          <cell r="V583">
            <v>0</v>
          </cell>
          <cell r="W583">
            <v>0</v>
          </cell>
          <cell r="X583">
            <v>0</v>
          </cell>
          <cell r="Y583">
            <v>0</v>
          </cell>
          <cell r="Z583">
            <v>0</v>
          </cell>
        </row>
        <row r="584">
          <cell r="Q584" t="str">
            <v>FactSet</v>
          </cell>
          <cell r="R584">
            <v>506</v>
          </cell>
          <cell r="S584" t="str">
            <v>#Calc</v>
          </cell>
          <cell r="T584" t="str">
            <v>#Calc</v>
          </cell>
          <cell r="U584">
            <v>0</v>
          </cell>
          <cell r="V584">
            <v>0</v>
          </cell>
          <cell r="W584">
            <v>0</v>
          </cell>
          <cell r="X584">
            <v>0</v>
          </cell>
          <cell r="Y584">
            <v>0</v>
          </cell>
          <cell r="Z584">
            <v>0</v>
          </cell>
        </row>
        <row r="585">
          <cell r="Q585" t="str">
            <v>FactSet</v>
          </cell>
          <cell r="R585">
            <v>507</v>
          </cell>
          <cell r="S585" t="str">
            <v>#Calc</v>
          </cell>
          <cell r="T585" t="str">
            <v>#Calc</v>
          </cell>
          <cell r="U585">
            <v>0</v>
          </cell>
          <cell r="V585">
            <v>0</v>
          </cell>
          <cell r="W585">
            <v>0</v>
          </cell>
          <cell r="X585">
            <v>0</v>
          </cell>
          <cell r="Y585">
            <v>0</v>
          </cell>
          <cell r="Z585">
            <v>0</v>
          </cell>
        </row>
        <row r="586">
          <cell r="Q586" t="str">
            <v>FactSet</v>
          </cell>
          <cell r="R586">
            <v>508</v>
          </cell>
          <cell r="S586" t="str">
            <v>#Calc</v>
          </cell>
          <cell r="T586" t="str">
            <v>#Calc</v>
          </cell>
          <cell r="U586">
            <v>0</v>
          </cell>
          <cell r="V586">
            <v>0</v>
          </cell>
          <cell r="W586">
            <v>0</v>
          </cell>
          <cell r="X586">
            <v>0</v>
          </cell>
          <cell r="Y586">
            <v>0</v>
          </cell>
          <cell r="Z586">
            <v>0</v>
          </cell>
        </row>
        <row r="587">
          <cell r="Q587" t="str">
            <v>FactSet</v>
          </cell>
          <cell r="R587">
            <v>509</v>
          </cell>
          <cell r="S587" t="str">
            <v>#Calc</v>
          </cell>
          <cell r="T587" t="str">
            <v>#Calc</v>
          </cell>
          <cell r="U587">
            <v>0</v>
          </cell>
          <cell r="V587">
            <v>0</v>
          </cell>
          <cell r="W587">
            <v>0</v>
          </cell>
          <cell r="X587">
            <v>0</v>
          </cell>
          <cell r="Y587">
            <v>0</v>
          </cell>
          <cell r="Z587">
            <v>0</v>
          </cell>
        </row>
        <row r="588">
          <cell r="Q588" t="str">
            <v>FactSet</v>
          </cell>
          <cell r="R588">
            <v>510</v>
          </cell>
          <cell r="S588" t="str">
            <v>#Calc</v>
          </cell>
          <cell r="T588" t="str">
            <v>#Calc</v>
          </cell>
          <cell r="U588">
            <v>0</v>
          </cell>
          <cell r="V588">
            <v>0</v>
          </cell>
          <cell r="W588">
            <v>0</v>
          </cell>
          <cell r="X588">
            <v>0</v>
          </cell>
          <cell r="Y588">
            <v>0</v>
          </cell>
          <cell r="Z588">
            <v>0</v>
          </cell>
        </row>
        <row r="589">
          <cell r="Q589" t="str">
            <v>FactSet</v>
          </cell>
          <cell r="R589">
            <v>511</v>
          </cell>
          <cell r="S589" t="str">
            <v>#Calc</v>
          </cell>
          <cell r="T589" t="str">
            <v>#Calc</v>
          </cell>
          <cell r="U589">
            <v>0</v>
          </cell>
          <cell r="V589">
            <v>0</v>
          </cell>
          <cell r="W589">
            <v>0</v>
          </cell>
          <cell r="X589">
            <v>0</v>
          </cell>
          <cell r="Y589">
            <v>0</v>
          </cell>
          <cell r="Z589">
            <v>0</v>
          </cell>
        </row>
        <row r="590">
          <cell r="Q590" t="str">
            <v>FactSet</v>
          </cell>
          <cell r="R590">
            <v>512</v>
          </cell>
          <cell r="S590" t="str">
            <v>#Calc</v>
          </cell>
          <cell r="T590" t="str">
            <v>#Calc</v>
          </cell>
          <cell r="U590">
            <v>0</v>
          </cell>
          <cell r="V590">
            <v>0</v>
          </cell>
          <cell r="W590">
            <v>0</v>
          </cell>
          <cell r="X590">
            <v>0</v>
          </cell>
          <cell r="Y590">
            <v>0</v>
          </cell>
          <cell r="Z590">
            <v>0</v>
          </cell>
        </row>
        <row r="591">
          <cell r="Q591" t="str">
            <v>FactSet</v>
          </cell>
          <cell r="R591">
            <v>513</v>
          </cell>
          <cell r="S591" t="str">
            <v>#Calc</v>
          </cell>
          <cell r="T591" t="str">
            <v>#Calc</v>
          </cell>
          <cell r="U591">
            <v>0</v>
          </cell>
          <cell r="V591">
            <v>0</v>
          </cell>
          <cell r="W591">
            <v>0</v>
          </cell>
          <cell r="X591">
            <v>0</v>
          </cell>
          <cell r="Y591">
            <v>0</v>
          </cell>
          <cell r="Z591">
            <v>0</v>
          </cell>
        </row>
        <row r="592">
          <cell r="Q592" t="str">
            <v>FactSet</v>
          </cell>
          <cell r="R592">
            <v>514</v>
          </cell>
          <cell r="S592" t="str">
            <v>#Calc</v>
          </cell>
          <cell r="T592" t="str">
            <v>#Calc</v>
          </cell>
          <cell r="U592">
            <v>0</v>
          </cell>
          <cell r="V592">
            <v>0</v>
          </cell>
          <cell r="W592">
            <v>0</v>
          </cell>
          <cell r="X592">
            <v>0</v>
          </cell>
          <cell r="Y592">
            <v>0</v>
          </cell>
          <cell r="Z592">
            <v>0</v>
          </cell>
        </row>
        <row r="593">
          <cell r="Q593" t="str">
            <v>FactSet</v>
          </cell>
          <cell r="R593">
            <v>515</v>
          </cell>
          <cell r="S593" t="str">
            <v>#Calc</v>
          </cell>
          <cell r="T593" t="str">
            <v>#Calc</v>
          </cell>
          <cell r="U593">
            <v>0</v>
          </cell>
          <cell r="V593">
            <v>0</v>
          </cell>
          <cell r="W593">
            <v>0</v>
          </cell>
          <cell r="X593">
            <v>0</v>
          </cell>
          <cell r="Y593">
            <v>0</v>
          </cell>
          <cell r="Z593">
            <v>0</v>
          </cell>
        </row>
        <row r="594">
          <cell r="Q594" t="str">
            <v>FactSet</v>
          </cell>
          <cell r="R594">
            <v>516</v>
          </cell>
          <cell r="S594" t="str">
            <v>#Calc</v>
          </cell>
          <cell r="T594" t="str">
            <v>#Calc</v>
          </cell>
          <cell r="U594">
            <v>0</v>
          </cell>
          <cell r="V594">
            <v>0</v>
          </cell>
          <cell r="W594">
            <v>0</v>
          </cell>
          <cell r="X594">
            <v>0</v>
          </cell>
          <cell r="Y594">
            <v>0</v>
          </cell>
          <cell r="Z594">
            <v>0</v>
          </cell>
        </row>
        <row r="595">
          <cell r="Q595" t="str">
            <v>FactSet</v>
          </cell>
          <cell r="R595">
            <v>517</v>
          </cell>
          <cell r="S595" t="str">
            <v>#Calc</v>
          </cell>
          <cell r="T595" t="str">
            <v>#Calc</v>
          </cell>
          <cell r="U595">
            <v>0</v>
          </cell>
          <cell r="V595">
            <v>0</v>
          </cell>
          <cell r="W595">
            <v>0</v>
          </cell>
          <cell r="X595">
            <v>0</v>
          </cell>
          <cell r="Y595">
            <v>0</v>
          </cell>
          <cell r="Z595">
            <v>0</v>
          </cell>
        </row>
        <row r="596">
          <cell r="Q596" t="str">
            <v>FactSet</v>
          </cell>
          <cell r="R596">
            <v>518</v>
          </cell>
          <cell r="S596" t="str">
            <v>#Calc</v>
          </cell>
          <cell r="T596" t="str">
            <v>#Calc</v>
          </cell>
          <cell r="U596">
            <v>0</v>
          </cell>
          <cell r="V596">
            <v>0</v>
          </cell>
          <cell r="W596">
            <v>0</v>
          </cell>
          <cell r="X596">
            <v>0</v>
          </cell>
          <cell r="Y596">
            <v>0</v>
          </cell>
          <cell r="Z596">
            <v>0</v>
          </cell>
        </row>
        <row r="597">
          <cell r="Q597" t="str">
            <v>FactSet</v>
          </cell>
          <cell r="R597">
            <v>519</v>
          </cell>
          <cell r="S597" t="str">
            <v>#Calc</v>
          </cell>
          <cell r="T597" t="str">
            <v>#Calc</v>
          </cell>
          <cell r="U597">
            <v>0</v>
          </cell>
          <cell r="V597">
            <v>0</v>
          </cell>
          <cell r="W597">
            <v>0</v>
          </cell>
          <cell r="X597">
            <v>0</v>
          </cell>
          <cell r="Y597">
            <v>0</v>
          </cell>
          <cell r="Z597">
            <v>0</v>
          </cell>
        </row>
        <row r="598">
          <cell r="Q598" t="str">
            <v>FactSet</v>
          </cell>
          <cell r="R598">
            <v>520</v>
          </cell>
          <cell r="S598" t="str">
            <v>#Calc</v>
          </cell>
          <cell r="T598" t="str">
            <v>#Calc</v>
          </cell>
          <cell r="U598">
            <v>0</v>
          </cell>
          <cell r="V598">
            <v>0</v>
          </cell>
          <cell r="W598">
            <v>0</v>
          </cell>
          <cell r="X598">
            <v>0</v>
          </cell>
          <cell r="Y598">
            <v>0</v>
          </cell>
          <cell r="Z598">
            <v>0</v>
          </cell>
        </row>
        <row r="599">
          <cell r="Q599" t="str">
            <v>FactSet</v>
          </cell>
          <cell r="R599">
            <v>521</v>
          </cell>
          <cell r="S599" t="str">
            <v>#Calc</v>
          </cell>
          <cell r="T599" t="str">
            <v>#Calc</v>
          </cell>
          <cell r="U599">
            <v>0</v>
          </cell>
          <cell r="V599">
            <v>0</v>
          </cell>
          <cell r="W599">
            <v>0</v>
          </cell>
          <cell r="X599">
            <v>0</v>
          </cell>
          <cell r="Y599">
            <v>0</v>
          </cell>
          <cell r="Z599">
            <v>0</v>
          </cell>
        </row>
        <row r="600">
          <cell r="Q600" t="str">
            <v>FactSet</v>
          </cell>
          <cell r="R600">
            <v>522</v>
          </cell>
          <cell r="S600" t="str">
            <v>#Calc</v>
          </cell>
          <cell r="T600" t="str">
            <v>#Calc</v>
          </cell>
          <cell r="U600">
            <v>0</v>
          </cell>
          <cell r="V600">
            <v>0</v>
          </cell>
          <cell r="W600">
            <v>0</v>
          </cell>
          <cell r="X600">
            <v>0</v>
          </cell>
          <cell r="Y600">
            <v>0</v>
          </cell>
          <cell r="Z600">
            <v>0</v>
          </cell>
        </row>
        <row r="601">
          <cell r="Q601" t="str">
            <v>FactSet</v>
          </cell>
          <cell r="R601">
            <v>523</v>
          </cell>
          <cell r="S601" t="str">
            <v>#Calc</v>
          </cell>
          <cell r="T601" t="str">
            <v>#Calc</v>
          </cell>
          <cell r="U601">
            <v>0</v>
          </cell>
          <cell r="V601">
            <v>0</v>
          </cell>
          <cell r="W601">
            <v>0</v>
          </cell>
          <cell r="X601">
            <v>0</v>
          </cell>
          <cell r="Y601">
            <v>0</v>
          </cell>
          <cell r="Z601">
            <v>0</v>
          </cell>
        </row>
        <row r="602">
          <cell r="Q602" t="str">
            <v>FactSet</v>
          </cell>
          <cell r="R602">
            <v>524</v>
          </cell>
          <cell r="S602" t="str">
            <v>#Calc</v>
          </cell>
          <cell r="T602" t="str">
            <v>#Calc</v>
          </cell>
          <cell r="U602">
            <v>0</v>
          </cell>
          <cell r="V602">
            <v>0</v>
          </cell>
          <cell r="W602">
            <v>0</v>
          </cell>
          <cell r="X602">
            <v>0</v>
          </cell>
          <cell r="Y602">
            <v>0</v>
          </cell>
          <cell r="Z602">
            <v>0</v>
          </cell>
        </row>
        <row r="603">
          <cell r="Q603" t="str">
            <v>FactSet</v>
          </cell>
          <cell r="R603">
            <v>525</v>
          </cell>
          <cell r="S603" t="str">
            <v>#Calc</v>
          </cell>
          <cell r="T603" t="str">
            <v>#Calc</v>
          </cell>
          <cell r="U603">
            <v>0</v>
          </cell>
          <cell r="V603">
            <v>0</v>
          </cell>
          <cell r="W603">
            <v>0</v>
          </cell>
          <cell r="X603">
            <v>0</v>
          </cell>
          <cell r="Y603">
            <v>0</v>
          </cell>
          <cell r="Z603">
            <v>0</v>
          </cell>
        </row>
        <row r="604">
          <cell r="Q604" t="str">
            <v>FactSet</v>
          </cell>
          <cell r="R604">
            <v>526</v>
          </cell>
          <cell r="S604" t="str">
            <v>#Calc</v>
          </cell>
          <cell r="T604" t="str">
            <v>#Calc</v>
          </cell>
          <cell r="U604">
            <v>0</v>
          </cell>
          <cell r="V604">
            <v>0</v>
          </cell>
          <cell r="W604">
            <v>0</v>
          </cell>
          <cell r="X604">
            <v>0</v>
          </cell>
          <cell r="Y604">
            <v>0</v>
          </cell>
          <cell r="Z604">
            <v>0</v>
          </cell>
        </row>
        <row r="605">
          <cell r="Q605" t="str">
            <v>FactSet</v>
          </cell>
          <cell r="R605">
            <v>527</v>
          </cell>
          <cell r="S605" t="str">
            <v>#Calc</v>
          </cell>
          <cell r="T605" t="str">
            <v>#Calc</v>
          </cell>
          <cell r="U605">
            <v>0</v>
          </cell>
          <cell r="V605">
            <v>0</v>
          </cell>
          <cell r="W605">
            <v>0</v>
          </cell>
          <cell r="X605">
            <v>0</v>
          </cell>
          <cell r="Y605">
            <v>0</v>
          </cell>
          <cell r="Z605">
            <v>0</v>
          </cell>
        </row>
        <row r="606">
          <cell r="Q606" t="str">
            <v>FactSet</v>
          </cell>
          <cell r="R606">
            <v>528</v>
          </cell>
          <cell r="S606" t="str">
            <v>#Calc</v>
          </cell>
          <cell r="T606" t="str">
            <v>#Calc</v>
          </cell>
          <cell r="U606">
            <v>0</v>
          </cell>
          <cell r="V606">
            <v>0</v>
          </cell>
          <cell r="W606">
            <v>0</v>
          </cell>
          <cell r="X606">
            <v>0</v>
          </cell>
          <cell r="Y606">
            <v>0</v>
          </cell>
          <cell r="Z606">
            <v>0</v>
          </cell>
        </row>
        <row r="607">
          <cell r="Q607" t="str">
            <v>FactSet</v>
          </cell>
          <cell r="R607">
            <v>529</v>
          </cell>
          <cell r="S607" t="str">
            <v>#Calc</v>
          </cell>
          <cell r="T607" t="str">
            <v>#Calc</v>
          </cell>
          <cell r="U607">
            <v>0</v>
          </cell>
          <cell r="V607">
            <v>0</v>
          </cell>
          <cell r="W607">
            <v>0</v>
          </cell>
          <cell r="X607">
            <v>0</v>
          </cell>
          <cell r="Y607">
            <v>0</v>
          </cell>
          <cell r="Z607">
            <v>0</v>
          </cell>
        </row>
        <row r="608">
          <cell r="Q608" t="str">
            <v>FactSet</v>
          </cell>
          <cell r="R608">
            <v>530</v>
          </cell>
          <cell r="S608" t="str">
            <v>#Calc</v>
          </cell>
          <cell r="T608" t="str">
            <v>#Calc</v>
          </cell>
          <cell r="U608">
            <v>0</v>
          </cell>
          <cell r="V608">
            <v>0</v>
          </cell>
          <cell r="W608">
            <v>0</v>
          </cell>
          <cell r="X608">
            <v>0</v>
          </cell>
          <cell r="Y608">
            <v>0</v>
          </cell>
          <cell r="Z608">
            <v>0</v>
          </cell>
        </row>
        <row r="609">
          <cell r="Q609" t="str">
            <v>FactSet</v>
          </cell>
          <cell r="R609">
            <v>531</v>
          </cell>
          <cell r="S609" t="str">
            <v>#Calc</v>
          </cell>
          <cell r="T609" t="str">
            <v>#Calc</v>
          </cell>
          <cell r="U609">
            <v>0</v>
          </cell>
          <cell r="V609">
            <v>0</v>
          </cell>
          <cell r="W609">
            <v>0</v>
          </cell>
          <cell r="X609">
            <v>0</v>
          </cell>
          <cell r="Y609">
            <v>0</v>
          </cell>
          <cell r="Z609">
            <v>0</v>
          </cell>
        </row>
        <row r="610">
          <cell r="Q610" t="str">
            <v>FactSet</v>
          </cell>
          <cell r="R610">
            <v>532</v>
          </cell>
          <cell r="S610" t="str">
            <v>#Calc</v>
          </cell>
          <cell r="T610" t="str">
            <v>#Calc</v>
          </cell>
          <cell r="U610">
            <v>0</v>
          </cell>
          <cell r="V610">
            <v>0</v>
          </cell>
          <cell r="W610">
            <v>0</v>
          </cell>
          <cell r="X610">
            <v>0</v>
          </cell>
          <cell r="Y610">
            <v>0</v>
          </cell>
          <cell r="Z610">
            <v>0</v>
          </cell>
        </row>
        <row r="611">
          <cell r="Q611" t="str">
            <v>FactSet</v>
          </cell>
          <cell r="R611">
            <v>533</v>
          </cell>
          <cell r="S611" t="str">
            <v>#Calc</v>
          </cell>
          <cell r="T611" t="str">
            <v>#Calc</v>
          </cell>
          <cell r="U611">
            <v>0</v>
          </cell>
          <cell r="V611">
            <v>0</v>
          </cell>
          <cell r="W611">
            <v>0</v>
          </cell>
          <cell r="X611">
            <v>0</v>
          </cell>
          <cell r="Y611">
            <v>0</v>
          </cell>
          <cell r="Z611">
            <v>0</v>
          </cell>
        </row>
        <row r="612">
          <cell r="Q612" t="str">
            <v>FactSet</v>
          </cell>
          <cell r="R612">
            <v>534</v>
          </cell>
          <cell r="S612" t="str">
            <v>#Calc</v>
          </cell>
          <cell r="T612" t="str">
            <v>#Calc</v>
          </cell>
          <cell r="U612">
            <v>0</v>
          </cell>
          <cell r="V612">
            <v>0</v>
          </cell>
          <cell r="W612">
            <v>0</v>
          </cell>
          <cell r="X612">
            <v>0</v>
          </cell>
          <cell r="Y612">
            <v>0</v>
          </cell>
          <cell r="Z612">
            <v>0</v>
          </cell>
        </row>
        <row r="613">
          <cell r="Q613" t="str">
            <v>FactSet</v>
          </cell>
          <cell r="R613">
            <v>535</v>
          </cell>
          <cell r="S613" t="str">
            <v>#Calc</v>
          </cell>
          <cell r="T613" t="str">
            <v>#Calc</v>
          </cell>
          <cell r="U613">
            <v>0</v>
          </cell>
          <cell r="V613">
            <v>0</v>
          </cell>
          <cell r="W613">
            <v>0</v>
          </cell>
          <cell r="X613">
            <v>0</v>
          </cell>
          <cell r="Y613">
            <v>0</v>
          </cell>
          <cell r="Z613">
            <v>0</v>
          </cell>
        </row>
        <row r="614">
          <cell r="Q614" t="str">
            <v>FactSet</v>
          </cell>
          <cell r="R614">
            <v>536</v>
          </cell>
          <cell r="S614" t="str">
            <v>#Calc</v>
          </cell>
          <cell r="T614" t="str">
            <v>#Calc</v>
          </cell>
          <cell r="U614">
            <v>0</v>
          </cell>
          <cell r="V614">
            <v>0</v>
          </cell>
          <cell r="W614">
            <v>0</v>
          </cell>
          <cell r="X614">
            <v>0</v>
          </cell>
          <cell r="Y614">
            <v>0</v>
          </cell>
          <cell r="Z614">
            <v>0</v>
          </cell>
        </row>
        <row r="615">
          <cell r="Q615" t="str">
            <v>FactSet</v>
          </cell>
          <cell r="R615">
            <v>537</v>
          </cell>
          <cell r="S615" t="str">
            <v>#Calc</v>
          </cell>
          <cell r="T615" t="str">
            <v>#Calc</v>
          </cell>
          <cell r="U615">
            <v>0</v>
          </cell>
          <cell r="V615">
            <v>0</v>
          </cell>
          <cell r="W615">
            <v>0</v>
          </cell>
          <cell r="X615">
            <v>0</v>
          </cell>
          <cell r="Y615">
            <v>0</v>
          </cell>
          <cell r="Z615">
            <v>0</v>
          </cell>
        </row>
        <row r="616">
          <cell r="Q616" t="str">
            <v>FactSet</v>
          </cell>
          <cell r="R616">
            <v>538</v>
          </cell>
          <cell r="S616" t="str">
            <v>#Calc</v>
          </cell>
          <cell r="T616" t="str">
            <v>#Calc</v>
          </cell>
          <cell r="U616">
            <v>0</v>
          </cell>
          <cell r="V616">
            <v>0</v>
          </cell>
          <cell r="W616">
            <v>0</v>
          </cell>
          <cell r="X616">
            <v>0</v>
          </cell>
          <cell r="Y616">
            <v>0</v>
          </cell>
          <cell r="Z616">
            <v>0</v>
          </cell>
        </row>
        <row r="617">
          <cell r="Q617" t="str">
            <v>FactSet</v>
          </cell>
          <cell r="R617">
            <v>539</v>
          </cell>
          <cell r="S617" t="str">
            <v>#Calc</v>
          </cell>
          <cell r="T617" t="str">
            <v>#Calc</v>
          </cell>
          <cell r="U617">
            <v>0</v>
          </cell>
          <cell r="V617">
            <v>0</v>
          </cell>
          <cell r="W617">
            <v>0</v>
          </cell>
          <cell r="X617">
            <v>0</v>
          </cell>
          <cell r="Y617">
            <v>0</v>
          </cell>
          <cell r="Z617">
            <v>0</v>
          </cell>
        </row>
        <row r="618">
          <cell r="Q618" t="str">
            <v>FactSet</v>
          </cell>
          <cell r="R618">
            <v>540</v>
          </cell>
          <cell r="S618" t="str">
            <v>#Calc</v>
          </cell>
          <cell r="T618" t="str">
            <v>#Calc</v>
          </cell>
          <cell r="U618">
            <v>0</v>
          </cell>
          <cell r="V618">
            <v>0</v>
          </cell>
          <cell r="W618">
            <v>0</v>
          </cell>
          <cell r="X618">
            <v>0</v>
          </cell>
          <cell r="Y618">
            <v>0</v>
          </cell>
          <cell r="Z618">
            <v>0</v>
          </cell>
        </row>
        <row r="619">
          <cell r="Q619" t="str">
            <v>FactSet</v>
          </cell>
          <cell r="R619">
            <v>541</v>
          </cell>
          <cell r="S619" t="str">
            <v>#Calc</v>
          </cell>
          <cell r="T619" t="str">
            <v>#Calc</v>
          </cell>
          <cell r="U619">
            <v>0</v>
          </cell>
          <cell r="V619">
            <v>0</v>
          </cell>
          <cell r="W619">
            <v>0</v>
          </cell>
          <cell r="X619">
            <v>0</v>
          </cell>
          <cell r="Y619">
            <v>0</v>
          </cell>
          <cell r="Z619">
            <v>0</v>
          </cell>
        </row>
        <row r="620">
          <cell r="Q620" t="str">
            <v>FactSet</v>
          </cell>
          <cell r="R620">
            <v>542</v>
          </cell>
          <cell r="S620" t="str">
            <v>#Calc</v>
          </cell>
          <cell r="T620" t="str">
            <v>#Calc</v>
          </cell>
          <cell r="U620">
            <v>0</v>
          </cell>
          <cell r="V620">
            <v>0</v>
          </cell>
          <cell r="W620">
            <v>0</v>
          </cell>
          <cell r="X620">
            <v>0</v>
          </cell>
          <cell r="Y620">
            <v>0</v>
          </cell>
          <cell r="Z620">
            <v>0</v>
          </cell>
        </row>
        <row r="621">
          <cell r="Q621" t="str">
            <v>FactSet</v>
          </cell>
          <cell r="R621">
            <v>543</v>
          </cell>
          <cell r="S621" t="str">
            <v>#Calc</v>
          </cell>
          <cell r="T621" t="str">
            <v>#Calc</v>
          </cell>
          <cell r="U621">
            <v>0</v>
          </cell>
          <cell r="V621">
            <v>0</v>
          </cell>
          <cell r="W621">
            <v>0</v>
          </cell>
          <cell r="X621">
            <v>0</v>
          </cell>
          <cell r="Y621">
            <v>0</v>
          </cell>
          <cell r="Z621">
            <v>0</v>
          </cell>
        </row>
        <row r="622">
          <cell r="Q622" t="str">
            <v>FactSet</v>
          </cell>
          <cell r="R622">
            <v>544</v>
          </cell>
          <cell r="S622" t="str">
            <v>#Calc</v>
          </cell>
          <cell r="T622" t="str">
            <v>#Calc</v>
          </cell>
          <cell r="U622">
            <v>0</v>
          </cell>
          <cell r="V622">
            <v>0</v>
          </cell>
          <cell r="W622">
            <v>0</v>
          </cell>
          <cell r="X622">
            <v>0</v>
          </cell>
          <cell r="Y622">
            <v>0</v>
          </cell>
          <cell r="Z622">
            <v>0</v>
          </cell>
        </row>
        <row r="623">
          <cell r="Q623" t="str">
            <v>FactSet</v>
          </cell>
          <cell r="R623">
            <v>545</v>
          </cell>
          <cell r="S623" t="str">
            <v>#Calc</v>
          </cell>
          <cell r="T623" t="str">
            <v>#Calc</v>
          </cell>
          <cell r="U623">
            <v>0</v>
          </cell>
          <cell r="V623">
            <v>0</v>
          </cell>
          <cell r="W623">
            <v>0</v>
          </cell>
          <cell r="X623">
            <v>0</v>
          </cell>
          <cell r="Y623">
            <v>0</v>
          </cell>
          <cell r="Z623">
            <v>0</v>
          </cell>
        </row>
        <row r="624">
          <cell r="Q624" t="str">
            <v>FactSet</v>
          </cell>
          <cell r="R624">
            <v>546</v>
          </cell>
          <cell r="S624" t="str">
            <v>#Calc</v>
          </cell>
          <cell r="T624" t="str">
            <v>#Calc</v>
          </cell>
          <cell r="U624">
            <v>0</v>
          </cell>
          <cell r="V624">
            <v>0</v>
          </cell>
          <cell r="W624">
            <v>0</v>
          </cell>
          <cell r="X624">
            <v>0</v>
          </cell>
          <cell r="Y624">
            <v>0</v>
          </cell>
          <cell r="Z624">
            <v>0</v>
          </cell>
        </row>
        <row r="625">
          <cell r="Q625" t="str">
            <v>FactSet</v>
          </cell>
          <cell r="R625">
            <v>547</v>
          </cell>
          <cell r="S625" t="str">
            <v>#Calc</v>
          </cell>
          <cell r="T625" t="str">
            <v>#Calc</v>
          </cell>
          <cell r="U625">
            <v>0</v>
          </cell>
          <cell r="V625">
            <v>0</v>
          </cell>
          <cell r="W625">
            <v>0</v>
          </cell>
          <cell r="X625">
            <v>0</v>
          </cell>
          <cell r="Y625">
            <v>0</v>
          </cell>
          <cell r="Z625">
            <v>0</v>
          </cell>
        </row>
        <row r="626">
          <cell r="Q626" t="str">
            <v>FactSet</v>
          </cell>
          <cell r="R626">
            <v>548</v>
          </cell>
          <cell r="S626" t="str">
            <v>#Calc</v>
          </cell>
          <cell r="T626" t="str">
            <v>#Calc</v>
          </cell>
          <cell r="U626">
            <v>0</v>
          </cell>
          <cell r="V626">
            <v>0</v>
          </cell>
          <cell r="W626">
            <v>0</v>
          </cell>
          <cell r="X626">
            <v>0</v>
          </cell>
          <cell r="Y626">
            <v>0</v>
          </cell>
          <cell r="Z626">
            <v>0</v>
          </cell>
        </row>
        <row r="627">
          <cell r="Q627" t="str">
            <v>FactSet</v>
          </cell>
          <cell r="R627">
            <v>549</v>
          </cell>
          <cell r="S627" t="str">
            <v>#Calc</v>
          </cell>
          <cell r="T627" t="str">
            <v>#Calc</v>
          </cell>
          <cell r="U627">
            <v>0</v>
          </cell>
          <cell r="V627">
            <v>0</v>
          </cell>
          <cell r="W627">
            <v>0</v>
          </cell>
          <cell r="X627">
            <v>0</v>
          </cell>
          <cell r="Y627">
            <v>0</v>
          </cell>
          <cell r="Z627">
            <v>0</v>
          </cell>
        </row>
        <row r="628">
          <cell r="Q628" t="str">
            <v>FactSet</v>
          </cell>
          <cell r="R628">
            <v>550</v>
          </cell>
          <cell r="S628" t="str">
            <v>#Calc</v>
          </cell>
          <cell r="T628" t="str">
            <v>#Calc</v>
          </cell>
          <cell r="U628">
            <v>0</v>
          </cell>
          <cell r="V628">
            <v>0</v>
          </cell>
          <cell r="W628">
            <v>0</v>
          </cell>
          <cell r="X628">
            <v>0</v>
          </cell>
          <cell r="Y628">
            <v>0</v>
          </cell>
          <cell r="Z628">
            <v>0</v>
          </cell>
        </row>
        <row r="629">
          <cell r="Q629" t="str">
            <v>FactSet</v>
          </cell>
          <cell r="R629">
            <v>551</v>
          </cell>
          <cell r="S629" t="str">
            <v>#Calc</v>
          </cell>
          <cell r="T629" t="str">
            <v>#Calc</v>
          </cell>
          <cell r="U629">
            <v>0</v>
          </cell>
          <cell r="V629">
            <v>0</v>
          </cell>
          <cell r="W629">
            <v>0</v>
          </cell>
          <cell r="X629">
            <v>0</v>
          </cell>
          <cell r="Y629">
            <v>0</v>
          </cell>
          <cell r="Z629">
            <v>0</v>
          </cell>
        </row>
        <row r="630">
          <cell r="Q630" t="str">
            <v>FactSet</v>
          </cell>
          <cell r="R630">
            <v>552</v>
          </cell>
          <cell r="S630" t="str">
            <v>#Calc</v>
          </cell>
          <cell r="T630" t="str">
            <v>#Calc</v>
          </cell>
          <cell r="U630">
            <v>0</v>
          </cell>
          <cell r="V630">
            <v>0</v>
          </cell>
          <cell r="W630">
            <v>0</v>
          </cell>
          <cell r="X630">
            <v>0</v>
          </cell>
          <cell r="Y630">
            <v>0</v>
          </cell>
          <cell r="Z630">
            <v>0</v>
          </cell>
        </row>
        <row r="631">
          <cell r="Q631" t="str">
            <v>FactSet</v>
          </cell>
          <cell r="R631">
            <v>553</v>
          </cell>
          <cell r="S631" t="str">
            <v>#Calc</v>
          </cell>
          <cell r="T631" t="str">
            <v>#Calc</v>
          </cell>
          <cell r="U631">
            <v>0</v>
          </cell>
          <cell r="V631">
            <v>0</v>
          </cell>
          <cell r="W631">
            <v>0</v>
          </cell>
          <cell r="X631">
            <v>0</v>
          </cell>
          <cell r="Y631">
            <v>0</v>
          </cell>
          <cell r="Z631">
            <v>0</v>
          </cell>
        </row>
        <row r="632">
          <cell r="Q632" t="str">
            <v>FactSet</v>
          </cell>
          <cell r="R632">
            <v>554</v>
          </cell>
          <cell r="S632" t="str">
            <v>#Calc</v>
          </cell>
          <cell r="T632" t="str">
            <v>#Calc</v>
          </cell>
          <cell r="U632">
            <v>0</v>
          </cell>
          <cell r="V632">
            <v>0</v>
          </cell>
          <cell r="W632">
            <v>0</v>
          </cell>
          <cell r="X632">
            <v>0</v>
          </cell>
          <cell r="Y632">
            <v>0</v>
          </cell>
          <cell r="Z632">
            <v>0</v>
          </cell>
        </row>
        <row r="633">
          <cell r="Q633" t="str">
            <v>FactSet</v>
          </cell>
          <cell r="R633">
            <v>555</v>
          </cell>
          <cell r="S633" t="str">
            <v>#Calc</v>
          </cell>
          <cell r="T633" t="str">
            <v>#Calc</v>
          </cell>
          <cell r="U633">
            <v>0</v>
          </cell>
          <cell r="V633">
            <v>0</v>
          </cell>
          <cell r="W633">
            <v>0</v>
          </cell>
          <cell r="X633">
            <v>0</v>
          </cell>
          <cell r="Y633">
            <v>0</v>
          </cell>
          <cell r="Z633">
            <v>0</v>
          </cell>
        </row>
        <row r="634">
          <cell r="Q634" t="str">
            <v>FactSet</v>
          </cell>
          <cell r="R634">
            <v>556</v>
          </cell>
          <cell r="S634" t="str">
            <v>#Calc</v>
          </cell>
          <cell r="T634" t="str">
            <v>#Calc</v>
          </cell>
          <cell r="U634">
            <v>0</v>
          </cell>
          <cell r="V634">
            <v>0</v>
          </cell>
          <cell r="W634">
            <v>0</v>
          </cell>
          <cell r="X634">
            <v>0</v>
          </cell>
          <cell r="Y634">
            <v>0</v>
          </cell>
          <cell r="Z634">
            <v>0</v>
          </cell>
        </row>
        <row r="635">
          <cell r="Q635" t="str">
            <v>FactSet</v>
          </cell>
          <cell r="R635">
            <v>557</v>
          </cell>
          <cell r="S635" t="str">
            <v>#Calc</v>
          </cell>
          <cell r="T635" t="str">
            <v>#Calc</v>
          </cell>
          <cell r="U635">
            <v>0</v>
          </cell>
          <cell r="V635">
            <v>0</v>
          </cell>
          <cell r="W635">
            <v>0</v>
          </cell>
          <cell r="X635">
            <v>0</v>
          </cell>
          <cell r="Y635">
            <v>0</v>
          </cell>
          <cell r="Z635">
            <v>0</v>
          </cell>
        </row>
        <row r="636">
          <cell r="Q636" t="str">
            <v>FactSet</v>
          </cell>
          <cell r="R636">
            <v>558</v>
          </cell>
          <cell r="S636" t="str">
            <v>#Calc</v>
          </cell>
          <cell r="T636" t="str">
            <v>#Calc</v>
          </cell>
          <cell r="U636">
            <v>0</v>
          </cell>
          <cell r="V636">
            <v>0</v>
          </cell>
          <cell r="W636">
            <v>0</v>
          </cell>
          <cell r="X636">
            <v>0</v>
          </cell>
          <cell r="Y636">
            <v>0</v>
          </cell>
          <cell r="Z636">
            <v>0</v>
          </cell>
        </row>
        <row r="637">
          <cell r="Q637" t="str">
            <v>FactSet</v>
          </cell>
          <cell r="R637">
            <v>559</v>
          </cell>
          <cell r="S637" t="str">
            <v>#Calc</v>
          </cell>
          <cell r="T637" t="str">
            <v>#Calc</v>
          </cell>
          <cell r="U637">
            <v>0</v>
          </cell>
          <cell r="V637">
            <v>0</v>
          </cell>
          <cell r="W637">
            <v>0</v>
          </cell>
          <cell r="X637">
            <v>0</v>
          </cell>
          <cell r="Y637">
            <v>0</v>
          </cell>
          <cell r="Z637">
            <v>0</v>
          </cell>
        </row>
        <row r="638">
          <cell r="Q638" t="str">
            <v>FactSet</v>
          </cell>
          <cell r="R638">
            <v>560</v>
          </cell>
          <cell r="S638" t="str">
            <v>#Calc</v>
          </cell>
          <cell r="T638" t="str">
            <v>#Calc</v>
          </cell>
          <cell r="U638">
            <v>0</v>
          </cell>
          <cell r="V638">
            <v>0</v>
          </cell>
          <cell r="W638">
            <v>0</v>
          </cell>
          <cell r="X638">
            <v>0</v>
          </cell>
          <cell r="Y638">
            <v>0</v>
          </cell>
          <cell r="Z638">
            <v>0</v>
          </cell>
        </row>
        <row r="639">
          <cell r="Q639" t="str">
            <v>FactSet</v>
          </cell>
          <cell r="R639">
            <v>561</v>
          </cell>
          <cell r="S639" t="str">
            <v>#Calc</v>
          </cell>
          <cell r="T639" t="str">
            <v>#Calc</v>
          </cell>
          <cell r="U639">
            <v>0</v>
          </cell>
          <cell r="V639">
            <v>0</v>
          </cell>
          <cell r="W639">
            <v>0</v>
          </cell>
          <cell r="X639">
            <v>0</v>
          </cell>
          <cell r="Y639">
            <v>0</v>
          </cell>
          <cell r="Z639">
            <v>0</v>
          </cell>
        </row>
        <row r="640">
          <cell r="Q640" t="str">
            <v>FactSet</v>
          </cell>
          <cell r="R640">
            <v>562</v>
          </cell>
          <cell r="S640" t="str">
            <v>#Calc</v>
          </cell>
          <cell r="T640" t="str">
            <v>#Calc</v>
          </cell>
          <cell r="U640">
            <v>0</v>
          </cell>
          <cell r="V640">
            <v>0</v>
          </cell>
          <cell r="W640">
            <v>0</v>
          </cell>
          <cell r="X640">
            <v>0</v>
          </cell>
          <cell r="Y640">
            <v>0</v>
          </cell>
          <cell r="Z640">
            <v>0</v>
          </cell>
        </row>
        <row r="641">
          <cell r="Q641" t="str">
            <v>FactSet</v>
          </cell>
          <cell r="R641">
            <v>563</v>
          </cell>
          <cell r="S641" t="str">
            <v>#Calc</v>
          </cell>
          <cell r="T641" t="str">
            <v>#Calc</v>
          </cell>
          <cell r="U641">
            <v>0</v>
          </cell>
          <cell r="V641">
            <v>0</v>
          </cell>
          <cell r="W641">
            <v>0</v>
          </cell>
          <cell r="X641">
            <v>0</v>
          </cell>
          <cell r="Y641">
            <v>0</v>
          </cell>
          <cell r="Z641">
            <v>0</v>
          </cell>
        </row>
        <row r="642">
          <cell r="Q642" t="str">
            <v>FactSet</v>
          </cell>
          <cell r="R642">
            <v>564</v>
          </cell>
          <cell r="S642" t="str">
            <v>#Calc</v>
          </cell>
          <cell r="T642" t="str">
            <v>#Calc</v>
          </cell>
          <cell r="U642">
            <v>0</v>
          </cell>
          <cell r="V642">
            <v>0</v>
          </cell>
          <cell r="W642">
            <v>0</v>
          </cell>
          <cell r="X642">
            <v>0</v>
          </cell>
          <cell r="Y642">
            <v>0</v>
          </cell>
          <cell r="Z642">
            <v>0</v>
          </cell>
        </row>
        <row r="643">
          <cell r="Q643" t="str">
            <v>FactSet</v>
          </cell>
          <cell r="R643">
            <v>565</v>
          </cell>
          <cell r="S643" t="str">
            <v>#Calc</v>
          </cell>
          <cell r="T643" t="str">
            <v>#Calc</v>
          </cell>
          <cell r="U643">
            <v>0</v>
          </cell>
          <cell r="V643">
            <v>0</v>
          </cell>
          <cell r="W643">
            <v>0</v>
          </cell>
          <cell r="X643">
            <v>0</v>
          </cell>
          <cell r="Y643">
            <v>0</v>
          </cell>
          <cell r="Z643">
            <v>0</v>
          </cell>
        </row>
        <row r="644">
          <cell r="Q644" t="str">
            <v>FactSet</v>
          </cell>
          <cell r="R644">
            <v>566</v>
          </cell>
          <cell r="S644" t="str">
            <v>#Calc</v>
          </cell>
          <cell r="T644" t="str">
            <v>#Calc</v>
          </cell>
          <cell r="U644">
            <v>0</v>
          </cell>
          <cell r="V644">
            <v>0</v>
          </cell>
          <cell r="W644">
            <v>0</v>
          </cell>
          <cell r="X644">
            <v>0</v>
          </cell>
          <cell r="Y644">
            <v>0</v>
          </cell>
          <cell r="Z644">
            <v>0</v>
          </cell>
        </row>
        <row r="645">
          <cell r="Q645" t="str">
            <v>FactSet</v>
          </cell>
          <cell r="R645">
            <v>567</v>
          </cell>
          <cell r="S645" t="str">
            <v>#Calc</v>
          </cell>
          <cell r="T645" t="str">
            <v>#Calc</v>
          </cell>
          <cell r="U645">
            <v>0</v>
          </cell>
          <cell r="V645">
            <v>0</v>
          </cell>
          <cell r="W645">
            <v>0</v>
          </cell>
          <cell r="X645">
            <v>0</v>
          </cell>
          <cell r="Y645">
            <v>0</v>
          </cell>
          <cell r="Z645">
            <v>0</v>
          </cell>
        </row>
        <row r="646">
          <cell r="Q646" t="str">
            <v>FactSet</v>
          </cell>
          <cell r="R646">
            <v>568</v>
          </cell>
          <cell r="S646" t="str">
            <v>#Calc</v>
          </cell>
          <cell r="T646" t="str">
            <v>#Calc</v>
          </cell>
          <cell r="U646">
            <v>0</v>
          </cell>
          <cell r="V646">
            <v>0</v>
          </cell>
          <cell r="W646">
            <v>0</v>
          </cell>
          <cell r="X646">
            <v>0</v>
          </cell>
          <cell r="Y646">
            <v>0</v>
          </cell>
          <cell r="Z646">
            <v>0</v>
          </cell>
        </row>
        <row r="647">
          <cell r="Q647" t="str">
            <v>FactSet</v>
          </cell>
          <cell r="R647">
            <v>569</v>
          </cell>
          <cell r="S647" t="str">
            <v>#Calc</v>
          </cell>
          <cell r="T647" t="str">
            <v>#Calc</v>
          </cell>
          <cell r="U647">
            <v>0</v>
          </cell>
          <cell r="V647">
            <v>0</v>
          </cell>
          <cell r="W647">
            <v>0</v>
          </cell>
          <cell r="X647">
            <v>0</v>
          </cell>
          <cell r="Y647">
            <v>0</v>
          </cell>
          <cell r="Z647">
            <v>0</v>
          </cell>
        </row>
        <row r="648">
          <cell r="Q648" t="str">
            <v>FactSet</v>
          </cell>
          <cell r="R648">
            <v>570</v>
          </cell>
          <cell r="S648" t="str">
            <v>#Calc</v>
          </cell>
          <cell r="T648" t="str">
            <v>#Calc</v>
          </cell>
          <cell r="U648">
            <v>0</v>
          </cell>
          <cell r="V648">
            <v>0</v>
          </cell>
          <cell r="W648">
            <v>0</v>
          </cell>
          <cell r="X648">
            <v>0</v>
          </cell>
          <cell r="Y648">
            <v>0</v>
          </cell>
          <cell r="Z648">
            <v>0</v>
          </cell>
        </row>
        <row r="649">
          <cell r="Q649" t="str">
            <v>FactSet</v>
          </cell>
          <cell r="R649">
            <v>571</v>
          </cell>
          <cell r="S649" t="str">
            <v>#Calc</v>
          </cell>
          <cell r="T649" t="str">
            <v>#Calc</v>
          </cell>
          <cell r="U649">
            <v>0</v>
          </cell>
          <cell r="V649">
            <v>0</v>
          </cell>
          <cell r="W649">
            <v>0</v>
          </cell>
          <cell r="X649">
            <v>0</v>
          </cell>
          <cell r="Y649">
            <v>0</v>
          </cell>
          <cell r="Z649">
            <v>0</v>
          </cell>
        </row>
        <row r="650">
          <cell r="Q650" t="str">
            <v>FactSet</v>
          </cell>
          <cell r="R650">
            <v>572</v>
          </cell>
          <cell r="S650" t="str">
            <v>#Calc</v>
          </cell>
          <cell r="T650" t="str">
            <v>#Calc</v>
          </cell>
          <cell r="U650">
            <v>0</v>
          </cell>
          <cell r="V650">
            <v>0</v>
          </cell>
          <cell r="W650">
            <v>0</v>
          </cell>
          <cell r="X650">
            <v>0</v>
          </cell>
          <cell r="Y650">
            <v>0</v>
          </cell>
          <cell r="Z650">
            <v>0</v>
          </cell>
        </row>
        <row r="651">
          <cell r="Q651" t="str">
            <v>FactSet</v>
          </cell>
          <cell r="R651">
            <v>573</v>
          </cell>
          <cell r="S651" t="str">
            <v>#Calc</v>
          </cell>
          <cell r="T651" t="str">
            <v>#Calc</v>
          </cell>
          <cell r="U651">
            <v>0</v>
          </cell>
          <cell r="V651">
            <v>0</v>
          </cell>
          <cell r="W651">
            <v>0</v>
          </cell>
          <cell r="X651">
            <v>0</v>
          </cell>
          <cell r="Y651">
            <v>0</v>
          </cell>
          <cell r="Z651">
            <v>0</v>
          </cell>
        </row>
        <row r="652">
          <cell r="Q652" t="str">
            <v>FactSet</v>
          </cell>
          <cell r="R652">
            <v>574</v>
          </cell>
          <cell r="S652" t="str">
            <v>#Calc</v>
          </cell>
          <cell r="T652" t="str">
            <v>#Calc</v>
          </cell>
          <cell r="U652">
            <v>0</v>
          </cell>
          <cell r="V652">
            <v>0</v>
          </cell>
          <cell r="W652">
            <v>0</v>
          </cell>
          <cell r="X652">
            <v>0</v>
          </cell>
          <cell r="Y652">
            <v>0</v>
          </cell>
          <cell r="Z652">
            <v>0</v>
          </cell>
        </row>
        <row r="653">
          <cell r="Q653" t="str">
            <v>FactSet</v>
          </cell>
          <cell r="R653">
            <v>575</v>
          </cell>
          <cell r="S653" t="str">
            <v>#Calc</v>
          </cell>
          <cell r="T653" t="str">
            <v>#Calc</v>
          </cell>
          <cell r="U653">
            <v>0</v>
          </cell>
          <cell r="V653">
            <v>0</v>
          </cell>
          <cell r="W653">
            <v>0</v>
          </cell>
          <cell r="X653">
            <v>0</v>
          </cell>
          <cell r="Y653">
            <v>0</v>
          </cell>
          <cell r="Z653">
            <v>0</v>
          </cell>
        </row>
        <row r="654">
          <cell r="Q654" t="str">
            <v>FactSet</v>
          </cell>
          <cell r="R654">
            <v>576</v>
          </cell>
          <cell r="S654" t="str">
            <v>#Calc</v>
          </cell>
          <cell r="T654" t="str">
            <v>#Calc</v>
          </cell>
          <cell r="U654">
            <v>0</v>
          </cell>
          <cell r="V654">
            <v>0</v>
          </cell>
          <cell r="W654">
            <v>0</v>
          </cell>
          <cell r="X654">
            <v>0</v>
          </cell>
          <cell r="Y654">
            <v>0</v>
          </cell>
          <cell r="Z654">
            <v>0</v>
          </cell>
        </row>
        <row r="655">
          <cell r="Q655" t="str">
            <v>FactSet</v>
          </cell>
          <cell r="R655">
            <v>577</v>
          </cell>
          <cell r="S655" t="str">
            <v>#Calc</v>
          </cell>
          <cell r="T655" t="str">
            <v>#Calc</v>
          </cell>
          <cell r="U655">
            <v>0</v>
          </cell>
          <cell r="V655">
            <v>0</v>
          </cell>
          <cell r="W655">
            <v>0</v>
          </cell>
          <cell r="X655">
            <v>0</v>
          </cell>
          <cell r="Y655">
            <v>0</v>
          </cell>
          <cell r="Z655">
            <v>0</v>
          </cell>
        </row>
        <row r="656">
          <cell r="Q656" t="str">
            <v>FactSet</v>
          </cell>
          <cell r="R656">
            <v>578</v>
          </cell>
          <cell r="S656" t="str">
            <v>#Calc</v>
          </cell>
          <cell r="T656" t="str">
            <v>#Calc</v>
          </cell>
          <cell r="U656">
            <v>0</v>
          </cell>
          <cell r="V656">
            <v>0</v>
          </cell>
          <cell r="W656">
            <v>0</v>
          </cell>
          <cell r="X656">
            <v>0</v>
          </cell>
          <cell r="Y656">
            <v>0</v>
          </cell>
          <cell r="Z656">
            <v>0</v>
          </cell>
        </row>
        <row r="657">
          <cell r="Q657" t="str">
            <v>FactSet</v>
          </cell>
          <cell r="R657">
            <v>579</v>
          </cell>
          <cell r="S657" t="str">
            <v>#Calc</v>
          </cell>
          <cell r="T657" t="str">
            <v>#Calc</v>
          </cell>
          <cell r="U657">
            <v>0</v>
          </cell>
          <cell r="V657">
            <v>0</v>
          </cell>
          <cell r="W657">
            <v>0</v>
          </cell>
          <cell r="X657">
            <v>0</v>
          </cell>
          <cell r="Y657">
            <v>0</v>
          </cell>
          <cell r="Z657">
            <v>0</v>
          </cell>
        </row>
        <row r="658">
          <cell r="Q658" t="str">
            <v>FactSet</v>
          </cell>
          <cell r="R658">
            <v>580</v>
          </cell>
          <cell r="S658" t="str">
            <v>#Calc</v>
          </cell>
          <cell r="T658" t="str">
            <v>#Calc</v>
          </cell>
          <cell r="U658">
            <v>0</v>
          </cell>
          <cell r="V658">
            <v>0</v>
          </cell>
          <cell r="W658">
            <v>0</v>
          </cell>
          <cell r="X658">
            <v>0</v>
          </cell>
          <cell r="Y658">
            <v>0</v>
          </cell>
          <cell r="Z658">
            <v>0</v>
          </cell>
        </row>
        <row r="659">
          <cell r="Q659" t="str">
            <v>FactSet</v>
          </cell>
          <cell r="R659">
            <v>581</v>
          </cell>
          <cell r="S659" t="str">
            <v>#Calc</v>
          </cell>
          <cell r="T659" t="str">
            <v>#Calc</v>
          </cell>
          <cell r="U659">
            <v>0</v>
          </cell>
          <cell r="V659">
            <v>0</v>
          </cell>
          <cell r="W659">
            <v>0</v>
          </cell>
          <cell r="X659">
            <v>0</v>
          </cell>
          <cell r="Y659">
            <v>0</v>
          </cell>
          <cell r="Z659">
            <v>0</v>
          </cell>
        </row>
        <row r="660">
          <cell r="Q660" t="str">
            <v>FactSet</v>
          </cell>
          <cell r="R660">
            <v>582</v>
          </cell>
          <cell r="S660" t="str">
            <v>#Calc</v>
          </cell>
          <cell r="T660" t="str">
            <v>#Calc</v>
          </cell>
          <cell r="U660">
            <v>0</v>
          </cell>
          <cell r="V660">
            <v>0</v>
          </cell>
          <cell r="W660">
            <v>0</v>
          </cell>
          <cell r="X660">
            <v>0</v>
          </cell>
          <cell r="Y660">
            <v>0</v>
          </cell>
          <cell r="Z660">
            <v>0</v>
          </cell>
        </row>
        <row r="661">
          <cell r="Q661" t="str">
            <v>FactSet</v>
          </cell>
          <cell r="R661">
            <v>583</v>
          </cell>
          <cell r="S661" t="str">
            <v>#Calc</v>
          </cell>
          <cell r="T661" t="str">
            <v>#Calc</v>
          </cell>
          <cell r="U661">
            <v>0</v>
          </cell>
          <cell r="V661">
            <v>0</v>
          </cell>
          <cell r="W661">
            <v>0</v>
          </cell>
          <cell r="X661">
            <v>0</v>
          </cell>
          <cell r="Y661">
            <v>0</v>
          </cell>
          <cell r="Z661">
            <v>0</v>
          </cell>
        </row>
        <row r="662">
          <cell r="Q662" t="str">
            <v>FactSet</v>
          </cell>
          <cell r="R662">
            <v>584</v>
          </cell>
          <cell r="S662" t="str">
            <v>#Calc</v>
          </cell>
          <cell r="T662" t="str">
            <v>#Calc</v>
          </cell>
          <cell r="U662">
            <v>0</v>
          </cell>
          <cell r="V662">
            <v>0</v>
          </cell>
          <cell r="W662">
            <v>0</v>
          </cell>
          <cell r="X662">
            <v>0</v>
          </cell>
          <cell r="Y662">
            <v>0</v>
          </cell>
          <cell r="Z662">
            <v>0</v>
          </cell>
        </row>
        <row r="663">
          <cell r="Q663" t="str">
            <v>FactSet</v>
          </cell>
          <cell r="R663">
            <v>585</v>
          </cell>
          <cell r="S663" t="str">
            <v>#Calc</v>
          </cell>
          <cell r="T663" t="str">
            <v>#Calc</v>
          </cell>
          <cell r="U663">
            <v>0</v>
          </cell>
          <cell r="V663">
            <v>0</v>
          </cell>
          <cell r="W663">
            <v>0</v>
          </cell>
          <cell r="X663">
            <v>0</v>
          </cell>
          <cell r="Y663">
            <v>0</v>
          </cell>
          <cell r="Z663">
            <v>0</v>
          </cell>
        </row>
        <row r="664">
          <cell r="Q664" t="str">
            <v>FactSet</v>
          </cell>
          <cell r="R664">
            <v>586</v>
          </cell>
          <cell r="S664" t="str">
            <v>#Calc</v>
          </cell>
          <cell r="T664" t="str">
            <v>#Calc</v>
          </cell>
          <cell r="U664">
            <v>0</v>
          </cell>
          <cell r="V664">
            <v>0</v>
          </cell>
          <cell r="W664">
            <v>0</v>
          </cell>
          <cell r="X664">
            <v>0</v>
          </cell>
          <cell r="Y664">
            <v>0</v>
          </cell>
          <cell r="Z664">
            <v>0</v>
          </cell>
        </row>
        <row r="665">
          <cell r="Q665" t="str">
            <v>FactSet</v>
          </cell>
          <cell r="R665">
            <v>587</v>
          </cell>
          <cell r="S665" t="str">
            <v>#Calc</v>
          </cell>
          <cell r="T665" t="str">
            <v>#Calc</v>
          </cell>
          <cell r="U665">
            <v>0</v>
          </cell>
          <cell r="V665">
            <v>0</v>
          </cell>
          <cell r="W665">
            <v>0</v>
          </cell>
          <cell r="X665">
            <v>0</v>
          </cell>
          <cell r="Y665">
            <v>0</v>
          </cell>
          <cell r="Z665">
            <v>0</v>
          </cell>
        </row>
        <row r="666">
          <cell r="Q666" t="str">
            <v>FactSet</v>
          </cell>
          <cell r="R666">
            <v>588</v>
          </cell>
          <cell r="S666" t="str">
            <v>#Calc</v>
          </cell>
          <cell r="T666" t="str">
            <v>#Calc</v>
          </cell>
          <cell r="U666">
            <v>0</v>
          </cell>
          <cell r="V666">
            <v>0</v>
          </cell>
          <cell r="W666">
            <v>0</v>
          </cell>
          <cell r="X666">
            <v>0</v>
          </cell>
          <cell r="Y666">
            <v>0</v>
          </cell>
          <cell r="Z666">
            <v>0</v>
          </cell>
        </row>
        <row r="667">
          <cell r="Q667" t="str">
            <v>FactSet</v>
          </cell>
          <cell r="R667">
            <v>589</v>
          </cell>
          <cell r="S667" t="str">
            <v>#Calc</v>
          </cell>
          <cell r="T667" t="str">
            <v>#Calc</v>
          </cell>
          <cell r="U667">
            <v>0</v>
          </cell>
          <cell r="V667">
            <v>0</v>
          </cell>
          <cell r="W667">
            <v>0</v>
          </cell>
          <cell r="X667">
            <v>0</v>
          </cell>
          <cell r="Y667">
            <v>0</v>
          </cell>
          <cell r="Z667">
            <v>0</v>
          </cell>
        </row>
        <row r="668">
          <cell r="Q668" t="str">
            <v>FactSet</v>
          </cell>
          <cell r="R668">
            <v>590</v>
          </cell>
          <cell r="S668" t="str">
            <v>#Calc</v>
          </cell>
          <cell r="T668" t="str">
            <v>#Calc</v>
          </cell>
          <cell r="U668">
            <v>0</v>
          </cell>
          <cell r="V668">
            <v>0</v>
          </cell>
          <cell r="W668">
            <v>0</v>
          </cell>
          <cell r="X668">
            <v>0</v>
          </cell>
          <cell r="Y668">
            <v>0</v>
          </cell>
          <cell r="Z668">
            <v>0</v>
          </cell>
        </row>
        <row r="669">
          <cell r="Q669" t="str">
            <v>FactSet</v>
          </cell>
          <cell r="R669">
            <v>591</v>
          </cell>
          <cell r="S669" t="str">
            <v>#Calc</v>
          </cell>
          <cell r="T669" t="str">
            <v>#Calc</v>
          </cell>
          <cell r="U669">
            <v>0</v>
          </cell>
          <cell r="V669">
            <v>0</v>
          </cell>
          <cell r="W669">
            <v>0</v>
          </cell>
          <cell r="X669">
            <v>0</v>
          </cell>
          <cell r="Y669">
            <v>0</v>
          </cell>
          <cell r="Z669">
            <v>0</v>
          </cell>
        </row>
        <row r="670">
          <cell r="Q670" t="str">
            <v>FactSet</v>
          </cell>
          <cell r="R670">
            <v>592</v>
          </cell>
          <cell r="S670" t="str">
            <v>#Calc</v>
          </cell>
          <cell r="T670" t="str">
            <v>#Calc</v>
          </cell>
          <cell r="U670">
            <v>0</v>
          </cell>
          <cell r="V670">
            <v>0</v>
          </cell>
          <cell r="W670">
            <v>0</v>
          </cell>
          <cell r="X670">
            <v>0</v>
          </cell>
          <cell r="Y670">
            <v>0</v>
          </cell>
          <cell r="Z670">
            <v>0</v>
          </cell>
        </row>
        <row r="671">
          <cell r="Q671" t="str">
            <v>FactSet</v>
          </cell>
          <cell r="R671">
            <v>593</v>
          </cell>
          <cell r="S671" t="str">
            <v>#Calc</v>
          </cell>
          <cell r="T671" t="str">
            <v>#Calc</v>
          </cell>
          <cell r="U671">
            <v>0</v>
          </cell>
          <cell r="V671">
            <v>0</v>
          </cell>
          <cell r="W671">
            <v>0</v>
          </cell>
          <cell r="X671">
            <v>0</v>
          </cell>
          <cell r="Y671">
            <v>0</v>
          </cell>
          <cell r="Z671">
            <v>0</v>
          </cell>
        </row>
        <row r="672">
          <cell r="Q672" t="str">
            <v>FactSet</v>
          </cell>
          <cell r="R672">
            <v>594</v>
          </cell>
          <cell r="S672" t="str">
            <v>#Calc</v>
          </cell>
          <cell r="T672" t="str">
            <v>#Calc</v>
          </cell>
          <cell r="U672">
            <v>0</v>
          </cell>
          <cell r="V672">
            <v>0</v>
          </cell>
          <cell r="W672">
            <v>0</v>
          </cell>
          <cell r="X672">
            <v>0</v>
          </cell>
          <cell r="Y672">
            <v>0</v>
          </cell>
          <cell r="Z672">
            <v>0</v>
          </cell>
        </row>
        <row r="673">
          <cell r="Q673" t="str">
            <v>FactSet</v>
          </cell>
          <cell r="R673">
            <v>595</v>
          </cell>
          <cell r="S673" t="str">
            <v>#Calc</v>
          </cell>
          <cell r="T673" t="str">
            <v>#Calc</v>
          </cell>
          <cell r="U673">
            <v>0</v>
          </cell>
          <cell r="V673">
            <v>0</v>
          </cell>
          <cell r="W673">
            <v>0</v>
          </cell>
          <cell r="X673">
            <v>0</v>
          </cell>
          <cell r="Y673">
            <v>0</v>
          </cell>
          <cell r="Z673">
            <v>0</v>
          </cell>
        </row>
        <row r="674">
          <cell r="Q674" t="str">
            <v>FactSet</v>
          </cell>
          <cell r="R674">
            <v>596</v>
          </cell>
          <cell r="S674" t="str">
            <v>#Calc</v>
          </cell>
          <cell r="T674" t="str">
            <v>#Calc</v>
          </cell>
          <cell r="U674">
            <v>0</v>
          </cell>
          <cell r="V674">
            <v>0</v>
          </cell>
          <cell r="W674">
            <v>0</v>
          </cell>
          <cell r="X674">
            <v>0</v>
          </cell>
          <cell r="Y674">
            <v>0</v>
          </cell>
          <cell r="Z674">
            <v>0</v>
          </cell>
        </row>
        <row r="675">
          <cell r="Q675" t="str">
            <v>FactSet</v>
          </cell>
          <cell r="R675">
            <v>597</v>
          </cell>
          <cell r="S675" t="str">
            <v>#Calc</v>
          </cell>
          <cell r="T675" t="str">
            <v>#Calc</v>
          </cell>
          <cell r="U675">
            <v>0</v>
          </cell>
          <cell r="V675">
            <v>0</v>
          </cell>
          <cell r="W675">
            <v>0</v>
          </cell>
          <cell r="X675">
            <v>0</v>
          </cell>
          <cell r="Y675">
            <v>0</v>
          </cell>
          <cell r="Z675">
            <v>0</v>
          </cell>
        </row>
        <row r="676">
          <cell r="Q676" t="str">
            <v>FactSet</v>
          </cell>
          <cell r="R676">
            <v>598</v>
          </cell>
          <cell r="S676" t="str">
            <v>#Calc</v>
          </cell>
          <cell r="T676" t="str">
            <v>#Calc</v>
          </cell>
          <cell r="U676">
            <v>0</v>
          </cell>
          <cell r="V676">
            <v>0</v>
          </cell>
          <cell r="W676">
            <v>0</v>
          </cell>
          <cell r="X676">
            <v>0</v>
          </cell>
          <cell r="Y676">
            <v>0</v>
          </cell>
          <cell r="Z676">
            <v>0</v>
          </cell>
        </row>
        <row r="677">
          <cell r="Q677" t="str">
            <v>FactSet</v>
          </cell>
          <cell r="R677">
            <v>599</v>
          </cell>
          <cell r="S677" t="str">
            <v>#Calc</v>
          </cell>
          <cell r="T677" t="str">
            <v>#Calc</v>
          </cell>
          <cell r="U677">
            <v>0</v>
          </cell>
          <cell r="V677">
            <v>0</v>
          </cell>
          <cell r="W677">
            <v>0</v>
          </cell>
          <cell r="X677">
            <v>0</v>
          </cell>
          <cell r="Y677">
            <v>0</v>
          </cell>
          <cell r="Z677">
            <v>0</v>
          </cell>
        </row>
        <row r="678">
          <cell r="Q678" t="str">
            <v>FactSet</v>
          </cell>
          <cell r="R678">
            <v>600</v>
          </cell>
          <cell r="S678" t="str">
            <v>#Calc</v>
          </cell>
          <cell r="T678" t="str">
            <v>#Calc</v>
          </cell>
          <cell r="U678">
            <v>0</v>
          </cell>
          <cell r="V678">
            <v>0</v>
          </cell>
          <cell r="W678">
            <v>0</v>
          </cell>
          <cell r="X678">
            <v>0</v>
          </cell>
          <cell r="Y678">
            <v>0</v>
          </cell>
          <cell r="Z678">
            <v>0</v>
          </cell>
        </row>
        <row r="679">
          <cell r="Q679" t="str">
            <v>FactSet</v>
          </cell>
          <cell r="R679">
            <v>601</v>
          </cell>
          <cell r="S679" t="str">
            <v>#Calc</v>
          </cell>
          <cell r="T679" t="str">
            <v>#Calc</v>
          </cell>
          <cell r="U679">
            <v>0</v>
          </cell>
          <cell r="V679">
            <v>0</v>
          </cell>
          <cell r="W679">
            <v>0</v>
          </cell>
          <cell r="X679">
            <v>0</v>
          </cell>
          <cell r="Y679">
            <v>0</v>
          </cell>
          <cell r="Z679">
            <v>0</v>
          </cell>
        </row>
        <row r="680">
          <cell r="Q680" t="str">
            <v>FactSet</v>
          </cell>
          <cell r="R680">
            <v>602</v>
          </cell>
          <cell r="S680" t="str">
            <v>#Calc</v>
          </cell>
          <cell r="T680" t="str">
            <v>#Calc</v>
          </cell>
          <cell r="U680">
            <v>0</v>
          </cell>
          <cell r="V680">
            <v>0</v>
          </cell>
          <cell r="W680">
            <v>0</v>
          </cell>
          <cell r="X680">
            <v>0</v>
          </cell>
          <cell r="Y680">
            <v>0</v>
          </cell>
          <cell r="Z680">
            <v>0</v>
          </cell>
        </row>
        <row r="681">
          <cell r="Q681" t="str">
            <v>FactSet</v>
          </cell>
          <cell r="R681">
            <v>603</v>
          </cell>
          <cell r="S681" t="str">
            <v>#Calc</v>
          </cell>
          <cell r="T681" t="str">
            <v>#Calc</v>
          </cell>
          <cell r="U681">
            <v>0</v>
          </cell>
          <cell r="V681">
            <v>0</v>
          </cell>
          <cell r="W681">
            <v>0</v>
          </cell>
          <cell r="X681">
            <v>0</v>
          </cell>
          <cell r="Y681">
            <v>0</v>
          </cell>
          <cell r="Z681">
            <v>0</v>
          </cell>
        </row>
        <row r="682">
          <cell r="Q682" t="str">
            <v>FactSet</v>
          </cell>
          <cell r="R682">
            <v>604</v>
          </cell>
          <cell r="S682" t="str">
            <v>#Calc</v>
          </cell>
          <cell r="T682" t="str">
            <v>#Calc</v>
          </cell>
          <cell r="U682">
            <v>0</v>
          </cell>
          <cell r="V682">
            <v>0</v>
          </cell>
          <cell r="W682">
            <v>0</v>
          </cell>
          <cell r="X682">
            <v>0</v>
          </cell>
          <cell r="Y682">
            <v>0</v>
          </cell>
          <cell r="Z682">
            <v>0</v>
          </cell>
        </row>
        <row r="683">
          <cell r="Q683" t="str">
            <v>FactSet</v>
          </cell>
          <cell r="R683">
            <v>605</v>
          </cell>
          <cell r="S683" t="str">
            <v>#Calc</v>
          </cell>
          <cell r="T683" t="str">
            <v>#Calc</v>
          </cell>
          <cell r="U683">
            <v>0</v>
          </cell>
          <cell r="V683">
            <v>0</v>
          </cell>
          <cell r="W683">
            <v>0</v>
          </cell>
          <cell r="X683">
            <v>0</v>
          </cell>
          <cell r="Y683">
            <v>0</v>
          </cell>
          <cell r="Z683">
            <v>0</v>
          </cell>
        </row>
        <row r="684">
          <cell r="Q684" t="str">
            <v>FactSet</v>
          </cell>
          <cell r="R684">
            <v>606</v>
          </cell>
          <cell r="S684" t="str">
            <v>#Calc</v>
          </cell>
          <cell r="T684" t="str">
            <v>#Calc</v>
          </cell>
          <cell r="U684">
            <v>0</v>
          </cell>
          <cell r="V684">
            <v>0</v>
          </cell>
          <cell r="W684">
            <v>0</v>
          </cell>
          <cell r="X684">
            <v>0</v>
          </cell>
          <cell r="Y684">
            <v>0</v>
          </cell>
          <cell r="Z684">
            <v>0</v>
          </cell>
        </row>
        <row r="685">
          <cell r="Q685" t="str">
            <v>FactSet</v>
          </cell>
          <cell r="R685">
            <v>607</v>
          </cell>
          <cell r="S685" t="str">
            <v>#Calc</v>
          </cell>
          <cell r="T685" t="str">
            <v>#Calc</v>
          </cell>
          <cell r="U685">
            <v>0</v>
          </cell>
          <cell r="V685">
            <v>0</v>
          </cell>
          <cell r="W685">
            <v>0</v>
          </cell>
          <cell r="X685">
            <v>0</v>
          </cell>
          <cell r="Y685">
            <v>0</v>
          </cell>
          <cell r="Z685">
            <v>0</v>
          </cell>
        </row>
        <row r="686">
          <cell r="Q686" t="str">
            <v>FactSet</v>
          </cell>
          <cell r="R686">
            <v>608</v>
          </cell>
          <cell r="S686" t="str">
            <v>#Calc</v>
          </cell>
          <cell r="T686" t="str">
            <v>#Calc</v>
          </cell>
          <cell r="U686">
            <v>0</v>
          </cell>
          <cell r="V686">
            <v>0</v>
          </cell>
          <cell r="W686">
            <v>0</v>
          </cell>
          <cell r="X686">
            <v>0</v>
          </cell>
          <cell r="Y686">
            <v>0</v>
          </cell>
          <cell r="Z686">
            <v>0</v>
          </cell>
        </row>
        <row r="687">
          <cell r="Q687" t="str">
            <v>FactSet</v>
          </cell>
          <cell r="R687">
            <v>609</v>
          </cell>
          <cell r="S687" t="str">
            <v>#Calc</v>
          </cell>
          <cell r="T687" t="str">
            <v>#Calc</v>
          </cell>
          <cell r="U687">
            <v>0</v>
          </cell>
          <cell r="V687">
            <v>0</v>
          </cell>
          <cell r="W687">
            <v>0</v>
          </cell>
          <cell r="X687">
            <v>0</v>
          </cell>
          <cell r="Y687">
            <v>0</v>
          </cell>
          <cell r="Z687">
            <v>0</v>
          </cell>
        </row>
        <row r="688">
          <cell r="Q688" t="str">
            <v>FactSet</v>
          </cell>
          <cell r="R688">
            <v>610</v>
          </cell>
          <cell r="S688" t="str">
            <v>#Calc</v>
          </cell>
          <cell r="T688" t="str">
            <v>#Calc</v>
          </cell>
          <cell r="U688">
            <v>0</v>
          </cell>
          <cell r="V688">
            <v>0</v>
          </cell>
          <cell r="W688">
            <v>0</v>
          </cell>
          <cell r="X688">
            <v>0</v>
          </cell>
          <cell r="Y688">
            <v>0</v>
          </cell>
          <cell r="Z688">
            <v>0</v>
          </cell>
        </row>
        <row r="689">
          <cell r="Q689" t="str">
            <v>FactSet</v>
          </cell>
          <cell r="R689">
            <v>611</v>
          </cell>
          <cell r="S689" t="str">
            <v>#Calc</v>
          </cell>
          <cell r="T689" t="str">
            <v>#Calc</v>
          </cell>
          <cell r="U689">
            <v>0</v>
          </cell>
          <cell r="V689">
            <v>0</v>
          </cell>
          <cell r="W689">
            <v>0</v>
          </cell>
          <cell r="X689">
            <v>0</v>
          </cell>
          <cell r="Y689">
            <v>0</v>
          </cell>
          <cell r="Z689">
            <v>0</v>
          </cell>
        </row>
        <row r="690">
          <cell r="Q690" t="str">
            <v>FactSet</v>
          </cell>
          <cell r="R690">
            <v>612</v>
          </cell>
          <cell r="S690" t="str">
            <v>#Calc</v>
          </cell>
          <cell r="T690" t="str">
            <v>#Calc</v>
          </cell>
          <cell r="U690">
            <v>0</v>
          </cell>
          <cell r="V690">
            <v>0</v>
          </cell>
          <cell r="W690">
            <v>0</v>
          </cell>
          <cell r="X690">
            <v>0</v>
          </cell>
          <cell r="Y690">
            <v>0</v>
          </cell>
          <cell r="Z690">
            <v>0</v>
          </cell>
        </row>
        <row r="691">
          <cell r="Q691" t="str">
            <v>FactSet</v>
          </cell>
          <cell r="R691">
            <v>613</v>
          </cell>
          <cell r="S691" t="str">
            <v>#Calc</v>
          </cell>
          <cell r="T691" t="str">
            <v>#Calc</v>
          </cell>
          <cell r="U691">
            <v>0</v>
          </cell>
          <cell r="V691">
            <v>0</v>
          </cell>
          <cell r="W691">
            <v>0</v>
          </cell>
          <cell r="X691">
            <v>0</v>
          </cell>
          <cell r="Y691">
            <v>0</v>
          </cell>
          <cell r="Z691">
            <v>0</v>
          </cell>
        </row>
        <row r="692">
          <cell r="Q692" t="str">
            <v>FactSet</v>
          </cell>
          <cell r="R692">
            <v>614</v>
          </cell>
          <cell r="S692" t="str">
            <v>#Calc</v>
          </cell>
          <cell r="T692" t="str">
            <v>#Calc</v>
          </cell>
          <cell r="U692">
            <v>0</v>
          </cell>
          <cell r="V692">
            <v>0</v>
          </cell>
          <cell r="W692">
            <v>0</v>
          </cell>
          <cell r="X692">
            <v>0</v>
          </cell>
          <cell r="Y692">
            <v>0</v>
          </cell>
          <cell r="Z692">
            <v>0</v>
          </cell>
        </row>
        <row r="693">
          <cell r="Q693" t="str">
            <v>FactSet</v>
          </cell>
          <cell r="R693">
            <v>615</v>
          </cell>
          <cell r="S693" t="str">
            <v>#Calc</v>
          </cell>
          <cell r="T693" t="str">
            <v>#Calc</v>
          </cell>
          <cell r="U693">
            <v>0</v>
          </cell>
          <cell r="V693">
            <v>0</v>
          </cell>
          <cell r="W693">
            <v>0</v>
          </cell>
          <cell r="X693">
            <v>0</v>
          </cell>
          <cell r="Y693">
            <v>0</v>
          </cell>
          <cell r="Z693">
            <v>0</v>
          </cell>
        </row>
        <row r="694">
          <cell r="Q694" t="str">
            <v>FactSet</v>
          </cell>
          <cell r="R694">
            <v>616</v>
          </cell>
          <cell r="S694" t="str">
            <v>#Calc</v>
          </cell>
          <cell r="T694" t="str">
            <v>#Calc</v>
          </cell>
          <cell r="U694">
            <v>0</v>
          </cell>
          <cell r="V694">
            <v>0</v>
          </cell>
          <cell r="W694">
            <v>0</v>
          </cell>
          <cell r="X694">
            <v>0</v>
          </cell>
          <cell r="Y694">
            <v>0</v>
          </cell>
          <cell r="Z694">
            <v>0</v>
          </cell>
        </row>
        <row r="695">
          <cell r="Q695" t="str">
            <v>FactSet</v>
          </cell>
          <cell r="R695">
            <v>617</v>
          </cell>
          <cell r="S695" t="str">
            <v>#Calc</v>
          </cell>
          <cell r="T695" t="str">
            <v>#Calc</v>
          </cell>
          <cell r="U695">
            <v>0</v>
          </cell>
          <cell r="V695">
            <v>0</v>
          </cell>
          <cell r="W695">
            <v>0</v>
          </cell>
          <cell r="X695">
            <v>0</v>
          </cell>
          <cell r="Y695">
            <v>0</v>
          </cell>
          <cell r="Z695">
            <v>0</v>
          </cell>
        </row>
        <row r="696">
          <cell r="Q696" t="str">
            <v>FactSet</v>
          </cell>
          <cell r="R696">
            <v>618</v>
          </cell>
          <cell r="S696" t="str">
            <v>#Calc</v>
          </cell>
          <cell r="T696" t="str">
            <v>#Calc</v>
          </cell>
          <cell r="U696">
            <v>0</v>
          </cell>
          <cell r="V696">
            <v>0</v>
          </cell>
          <cell r="W696">
            <v>0</v>
          </cell>
          <cell r="X696">
            <v>0</v>
          </cell>
          <cell r="Y696">
            <v>0</v>
          </cell>
          <cell r="Z696">
            <v>0</v>
          </cell>
        </row>
        <row r="697">
          <cell r="Q697" t="str">
            <v>FactSet</v>
          </cell>
          <cell r="R697">
            <v>619</v>
          </cell>
          <cell r="S697" t="str">
            <v>#Calc</v>
          </cell>
          <cell r="T697" t="str">
            <v>#Calc</v>
          </cell>
          <cell r="U697">
            <v>0</v>
          </cell>
          <cell r="V697">
            <v>0</v>
          </cell>
          <cell r="W697">
            <v>0</v>
          </cell>
          <cell r="X697">
            <v>0</v>
          </cell>
          <cell r="Y697">
            <v>0</v>
          </cell>
          <cell r="Z697">
            <v>0</v>
          </cell>
        </row>
        <row r="698">
          <cell r="Q698" t="str">
            <v>FactSet</v>
          </cell>
          <cell r="R698">
            <v>620</v>
          </cell>
          <cell r="S698" t="str">
            <v>#Calc</v>
          </cell>
          <cell r="T698" t="str">
            <v>#Calc</v>
          </cell>
          <cell r="U698">
            <v>0</v>
          </cell>
          <cell r="V698">
            <v>0</v>
          </cell>
          <cell r="W698">
            <v>0</v>
          </cell>
          <cell r="X698">
            <v>0</v>
          </cell>
          <cell r="Y698">
            <v>0</v>
          </cell>
          <cell r="Z698">
            <v>0</v>
          </cell>
        </row>
        <row r="699">
          <cell r="Q699" t="str">
            <v>FactSet</v>
          </cell>
          <cell r="R699">
            <v>621</v>
          </cell>
          <cell r="S699" t="str">
            <v>#Calc</v>
          </cell>
          <cell r="T699" t="str">
            <v>#Calc</v>
          </cell>
          <cell r="U699">
            <v>0</v>
          </cell>
          <cell r="V699">
            <v>0</v>
          </cell>
          <cell r="W699">
            <v>0</v>
          </cell>
          <cell r="X699">
            <v>0</v>
          </cell>
          <cell r="Y699">
            <v>0</v>
          </cell>
          <cell r="Z699">
            <v>0</v>
          </cell>
        </row>
        <row r="700">
          <cell r="Q700" t="str">
            <v>FactSet</v>
          </cell>
          <cell r="R700">
            <v>622</v>
          </cell>
          <cell r="S700" t="str">
            <v>#Calc</v>
          </cell>
          <cell r="T700" t="str">
            <v>#Calc</v>
          </cell>
          <cell r="U700">
            <v>0</v>
          </cell>
          <cell r="V700">
            <v>0</v>
          </cell>
          <cell r="W700">
            <v>0</v>
          </cell>
          <cell r="X700">
            <v>0</v>
          </cell>
          <cell r="Y700">
            <v>0</v>
          </cell>
          <cell r="Z700">
            <v>0</v>
          </cell>
        </row>
        <row r="701">
          <cell r="Q701" t="str">
            <v>FactSet</v>
          </cell>
          <cell r="R701">
            <v>623</v>
          </cell>
          <cell r="S701" t="str">
            <v>#Calc</v>
          </cell>
          <cell r="T701" t="str">
            <v>#Calc</v>
          </cell>
          <cell r="U701">
            <v>0</v>
          </cell>
          <cell r="V701">
            <v>0</v>
          </cell>
          <cell r="W701">
            <v>0</v>
          </cell>
          <cell r="X701">
            <v>0</v>
          </cell>
          <cell r="Y701">
            <v>0</v>
          </cell>
          <cell r="Z701">
            <v>0</v>
          </cell>
        </row>
        <row r="702">
          <cell r="Q702" t="str">
            <v>FactSet</v>
          </cell>
          <cell r="R702">
            <v>624</v>
          </cell>
          <cell r="S702" t="str">
            <v>#Calc</v>
          </cell>
          <cell r="T702" t="str">
            <v>#Calc</v>
          </cell>
          <cell r="U702">
            <v>0</v>
          </cell>
          <cell r="V702">
            <v>0</v>
          </cell>
          <cell r="W702">
            <v>0</v>
          </cell>
          <cell r="X702">
            <v>0</v>
          </cell>
          <cell r="Y702">
            <v>0</v>
          </cell>
          <cell r="Z702">
            <v>0</v>
          </cell>
        </row>
        <row r="703">
          <cell r="Q703" t="str">
            <v>FactSet</v>
          </cell>
          <cell r="R703">
            <v>625</v>
          </cell>
          <cell r="S703" t="str">
            <v>#Calc</v>
          </cell>
          <cell r="T703" t="str">
            <v>#Calc</v>
          </cell>
          <cell r="U703">
            <v>0</v>
          </cell>
          <cell r="V703">
            <v>0</v>
          </cell>
          <cell r="W703">
            <v>0</v>
          </cell>
          <cell r="X703">
            <v>0</v>
          </cell>
          <cell r="Y703">
            <v>0</v>
          </cell>
          <cell r="Z703">
            <v>0</v>
          </cell>
        </row>
        <row r="704">
          <cell r="Q704" t="str">
            <v>FactSet</v>
          </cell>
          <cell r="R704">
            <v>626</v>
          </cell>
          <cell r="S704" t="str">
            <v>#Calc</v>
          </cell>
          <cell r="T704" t="str">
            <v>#Calc</v>
          </cell>
          <cell r="U704">
            <v>0</v>
          </cell>
          <cell r="V704">
            <v>0</v>
          </cell>
          <cell r="W704">
            <v>0</v>
          </cell>
          <cell r="X704">
            <v>0</v>
          </cell>
          <cell r="Y704">
            <v>0</v>
          </cell>
          <cell r="Z704">
            <v>0</v>
          </cell>
        </row>
        <row r="705">
          <cell r="Q705" t="str">
            <v>FactSet</v>
          </cell>
          <cell r="R705">
            <v>627</v>
          </cell>
          <cell r="S705" t="str">
            <v>#Calc</v>
          </cell>
          <cell r="T705" t="str">
            <v>#Calc</v>
          </cell>
          <cell r="U705">
            <v>0</v>
          </cell>
          <cell r="V705">
            <v>0</v>
          </cell>
          <cell r="W705">
            <v>0</v>
          </cell>
          <cell r="X705">
            <v>0</v>
          </cell>
          <cell r="Y705">
            <v>0</v>
          </cell>
          <cell r="Z705">
            <v>0</v>
          </cell>
        </row>
        <row r="706">
          <cell r="Q706" t="str">
            <v>FactSet</v>
          </cell>
          <cell r="R706">
            <v>628</v>
          </cell>
          <cell r="S706" t="str">
            <v>#Calc</v>
          </cell>
          <cell r="T706" t="str">
            <v>#Calc</v>
          </cell>
          <cell r="U706">
            <v>0</v>
          </cell>
          <cell r="V706">
            <v>0</v>
          </cell>
          <cell r="W706">
            <v>0</v>
          </cell>
          <cell r="X706">
            <v>0</v>
          </cell>
          <cell r="Y706">
            <v>0</v>
          </cell>
          <cell r="Z706">
            <v>0</v>
          </cell>
        </row>
        <row r="707">
          <cell r="Q707" t="str">
            <v>FactSet</v>
          </cell>
          <cell r="R707">
            <v>629</v>
          </cell>
          <cell r="S707" t="str">
            <v>#Calc</v>
          </cell>
          <cell r="T707" t="str">
            <v>#Calc</v>
          </cell>
          <cell r="U707">
            <v>0</v>
          </cell>
          <cell r="V707">
            <v>0</v>
          </cell>
          <cell r="W707">
            <v>0</v>
          </cell>
          <cell r="X707">
            <v>0</v>
          </cell>
          <cell r="Y707">
            <v>0</v>
          </cell>
          <cell r="Z707">
            <v>0</v>
          </cell>
        </row>
        <row r="708">
          <cell r="Q708" t="str">
            <v>FactSet</v>
          </cell>
          <cell r="R708">
            <v>630</v>
          </cell>
          <cell r="S708" t="str">
            <v>#Calc</v>
          </cell>
          <cell r="T708" t="str">
            <v>#Calc</v>
          </cell>
          <cell r="U708">
            <v>0</v>
          </cell>
          <cell r="V708">
            <v>0</v>
          </cell>
          <cell r="W708">
            <v>0</v>
          </cell>
          <cell r="X708">
            <v>0</v>
          </cell>
          <cell r="Y708">
            <v>0</v>
          </cell>
          <cell r="Z708">
            <v>0</v>
          </cell>
        </row>
        <row r="709">
          <cell r="Q709" t="str">
            <v>FactSet</v>
          </cell>
          <cell r="R709">
            <v>631</v>
          </cell>
          <cell r="S709" t="str">
            <v>#Calc</v>
          </cell>
          <cell r="T709" t="str">
            <v>#Calc</v>
          </cell>
          <cell r="U709">
            <v>0</v>
          </cell>
          <cell r="V709">
            <v>0</v>
          </cell>
          <cell r="W709">
            <v>0</v>
          </cell>
          <cell r="X709">
            <v>0</v>
          </cell>
          <cell r="Y709">
            <v>0</v>
          </cell>
          <cell r="Z709">
            <v>0</v>
          </cell>
        </row>
        <row r="710">
          <cell r="Q710" t="str">
            <v>FactSet</v>
          </cell>
          <cell r="R710">
            <v>632</v>
          </cell>
          <cell r="S710" t="str">
            <v>#Calc</v>
          </cell>
          <cell r="T710" t="str">
            <v>#Calc</v>
          </cell>
          <cell r="U710">
            <v>0</v>
          </cell>
          <cell r="V710">
            <v>0</v>
          </cell>
          <cell r="W710">
            <v>0</v>
          </cell>
          <cell r="X710">
            <v>0</v>
          </cell>
          <cell r="Y710">
            <v>0</v>
          </cell>
          <cell r="Z710">
            <v>0</v>
          </cell>
        </row>
        <row r="711">
          <cell r="Q711" t="str">
            <v>FactSet</v>
          </cell>
          <cell r="R711">
            <v>633</v>
          </cell>
          <cell r="S711" t="str">
            <v>#Calc</v>
          </cell>
          <cell r="T711" t="str">
            <v>#Calc</v>
          </cell>
          <cell r="U711">
            <v>0</v>
          </cell>
          <cell r="V711">
            <v>0</v>
          </cell>
          <cell r="W711">
            <v>0</v>
          </cell>
          <cell r="X711">
            <v>0</v>
          </cell>
          <cell r="Y711">
            <v>0</v>
          </cell>
          <cell r="Z711">
            <v>0</v>
          </cell>
        </row>
        <row r="712">
          <cell r="Q712" t="str">
            <v>FactSet</v>
          </cell>
          <cell r="R712">
            <v>634</v>
          </cell>
          <cell r="S712" t="str">
            <v>#Calc</v>
          </cell>
          <cell r="T712" t="str">
            <v>#Calc</v>
          </cell>
          <cell r="U712">
            <v>0</v>
          </cell>
          <cell r="V712">
            <v>0</v>
          </cell>
          <cell r="W712">
            <v>0</v>
          </cell>
          <cell r="X712">
            <v>0</v>
          </cell>
          <cell r="Y712">
            <v>0</v>
          </cell>
          <cell r="Z712">
            <v>0</v>
          </cell>
        </row>
        <row r="713">
          <cell r="Q713" t="str">
            <v>FactSet</v>
          </cell>
          <cell r="R713">
            <v>635</v>
          </cell>
          <cell r="S713" t="str">
            <v>#Calc</v>
          </cell>
          <cell r="T713" t="str">
            <v>#Calc</v>
          </cell>
          <cell r="U713">
            <v>0</v>
          </cell>
          <cell r="V713">
            <v>0</v>
          </cell>
          <cell r="W713">
            <v>0</v>
          </cell>
          <cell r="X713">
            <v>0</v>
          </cell>
          <cell r="Y713">
            <v>0</v>
          </cell>
          <cell r="Z713">
            <v>0</v>
          </cell>
        </row>
        <row r="714">
          <cell r="Q714" t="str">
            <v>FactSet</v>
          </cell>
          <cell r="R714">
            <v>636</v>
          </cell>
          <cell r="S714" t="str">
            <v>#Calc</v>
          </cell>
          <cell r="T714" t="str">
            <v>#Calc</v>
          </cell>
          <cell r="U714">
            <v>0</v>
          </cell>
          <cell r="V714">
            <v>0</v>
          </cell>
          <cell r="W714">
            <v>0</v>
          </cell>
          <cell r="X714">
            <v>0</v>
          </cell>
          <cell r="Y714">
            <v>0</v>
          </cell>
          <cell r="Z714">
            <v>0</v>
          </cell>
        </row>
        <row r="715">
          <cell r="Q715" t="str">
            <v>FactSet</v>
          </cell>
          <cell r="R715">
            <v>637</v>
          </cell>
          <cell r="S715" t="str">
            <v>#Calc</v>
          </cell>
          <cell r="T715" t="str">
            <v>#Calc</v>
          </cell>
          <cell r="U715">
            <v>0</v>
          </cell>
          <cell r="V715">
            <v>0</v>
          </cell>
          <cell r="W715">
            <v>0</v>
          </cell>
          <cell r="X715">
            <v>0</v>
          </cell>
          <cell r="Y715">
            <v>0</v>
          </cell>
          <cell r="Z715">
            <v>0</v>
          </cell>
        </row>
        <row r="716">
          <cell r="Q716" t="str">
            <v>FactSet</v>
          </cell>
          <cell r="R716">
            <v>638</v>
          </cell>
          <cell r="S716" t="str">
            <v>#Calc</v>
          </cell>
          <cell r="T716" t="str">
            <v>#Calc</v>
          </cell>
          <cell r="U716">
            <v>0</v>
          </cell>
          <cell r="V716">
            <v>0</v>
          </cell>
          <cell r="W716">
            <v>0</v>
          </cell>
          <cell r="X716">
            <v>0</v>
          </cell>
          <cell r="Y716">
            <v>0</v>
          </cell>
          <cell r="Z716">
            <v>0</v>
          </cell>
        </row>
        <row r="717">
          <cell r="Q717" t="str">
            <v>FactSet</v>
          </cell>
          <cell r="R717">
            <v>639</v>
          </cell>
          <cell r="S717" t="str">
            <v>#Calc</v>
          </cell>
          <cell r="T717" t="str">
            <v>#Calc</v>
          </cell>
          <cell r="U717">
            <v>0</v>
          </cell>
          <cell r="V717">
            <v>0</v>
          </cell>
          <cell r="W717">
            <v>0</v>
          </cell>
          <cell r="X717">
            <v>0</v>
          </cell>
          <cell r="Y717">
            <v>0</v>
          </cell>
          <cell r="Z717">
            <v>0</v>
          </cell>
        </row>
        <row r="718">
          <cell r="Q718" t="str">
            <v>FactSet</v>
          </cell>
          <cell r="R718">
            <v>640</v>
          </cell>
          <cell r="S718" t="str">
            <v>#Calc</v>
          </cell>
          <cell r="T718" t="str">
            <v>#Calc</v>
          </cell>
          <cell r="U718">
            <v>0</v>
          </cell>
          <cell r="V718">
            <v>0</v>
          </cell>
          <cell r="W718">
            <v>0</v>
          </cell>
          <cell r="X718">
            <v>0</v>
          </cell>
          <cell r="Y718">
            <v>0</v>
          </cell>
          <cell r="Z718">
            <v>0</v>
          </cell>
        </row>
        <row r="719">
          <cell r="Q719" t="str">
            <v>FactSet</v>
          </cell>
          <cell r="R719">
            <v>641</v>
          </cell>
          <cell r="S719" t="str">
            <v>#Calc</v>
          </cell>
          <cell r="T719" t="str">
            <v>#Calc</v>
          </cell>
          <cell r="U719">
            <v>0</v>
          </cell>
          <cell r="V719">
            <v>0</v>
          </cell>
          <cell r="W719">
            <v>0</v>
          </cell>
          <cell r="X719">
            <v>0</v>
          </cell>
          <cell r="Y719">
            <v>0</v>
          </cell>
          <cell r="Z719">
            <v>0</v>
          </cell>
        </row>
        <row r="720">
          <cell r="Q720" t="str">
            <v>FactSet</v>
          </cell>
          <cell r="R720">
            <v>642</v>
          </cell>
          <cell r="S720" t="str">
            <v>#Calc</v>
          </cell>
          <cell r="T720" t="str">
            <v>#Calc</v>
          </cell>
          <cell r="U720">
            <v>0</v>
          </cell>
          <cell r="V720">
            <v>0</v>
          </cell>
          <cell r="W720">
            <v>0</v>
          </cell>
          <cell r="X720">
            <v>0</v>
          </cell>
          <cell r="Y720">
            <v>0</v>
          </cell>
          <cell r="Z720">
            <v>0</v>
          </cell>
        </row>
        <row r="721">
          <cell r="Q721" t="str">
            <v>FactSet</v>
          </cell>
          <cell r="R721">
            <v>643</v>
          </cell>
          <cell r="S721" t="str">
            <v>#Calc</v>
          </cell>
          <cell r="T721" t="str">
            <v>#Calc</v>
          </cell>
          <cell r="U721">
            <v>0</v>
          </cell>
          <cell r="V721">
            <v>0</v>
          </cell>
          <cell r="W721">
            <v>0</v>
          </cell>
          <cell r="X721">
            <v>0</v>
          </cell>
          <cell r="Y721">
            <v>0</v>
          </cell>
          <cell r="Z721">
            <v>0</v>
          </cell>
        </row>
        <row r="722">
          <cell r="Q722" t="str">
            <v>FactSet</v>
          </cell>
          <cell r="R722">
            <v>644</v>
          </cell>
          <cell r="S722" t="str">
            <v>#Calc</v>
          </cell>
          <cell r="T722" t="str">
            <v>#Calc</v>
          </cell>
          <cell r="U722">
            <v>0</v>
          </cell>
          <cell r="V722">
            <v>0</v>
          </cell>
          <cell r="W722">
            <v>0</v>
          </cell>
          <cell r="X722">
            <v>0</v>
          </cell>
          <cell r="Y722">
            <v>0</v>
          </cell>
          <cell r="Z722">
            <v>0</v>
          </cell>
        </row>
        <row r="723">
          <cell r="Q723" t="str">
            <v>FactSet</v>
          </cell>
          <cell r="R723">
            <v>645</v>
          </cell>
          <cell r="S723" t="str">
            <v>#Calc</v>
          </cell>
          <cell r="T723" t="str">
            <v>#Calc</v>
          </cell>
          <cell r="U723">
            <v>0</v>
          </cell>
          <cell r="V723">
            <v>0</v>
          </cell>
          <cell r="W723">
            <v>0</v>
          </cell>
          <cell r="X723">
            <v>0</v>
          </cell>
          <cell r="Y723">
            <v>0</v>
          </cell>
          <cell r="Z723">
            <v>0</v>
          </cell>
        </row>
        <row r="724">
          <cell r="Q724" t="str">
            <v>FactSet</v>
          </cell>
          <cell r="R724">
            <v>646</v>
          </cell>
          <cell r="S724" t="str">
            <v>#Calc</v>
          </cell>
          <cell r="T724" t="str">
            <v>#Calc</v>
          </cell>
          <cell r="U724">
            <v>0</v>
          </cell>
          <cell r="V724">
            <v>0</v>
          </cell>
          <cell r="W724">
            <v>0</v>
          </cell>
          <cell r="X724">
            <v>0</v>
          </cell>
          <cell r="Y724">
            <v>0</v>
          </cell>
          <cell r="Z724">
            <v>0</v>
          </cell>
        </row>
        <row r="725">
          <cell r="Q725" t="str">
            <v>FactSet</v>
          </cell>
          <cell r="R725">
            <v>647</v>
          </cell>
          <cell r="S725" t="str">
            <v>#Calc</v>
          </cell>
          <cell r="T725" t="str">
            <v>#Calc</v>
          </cell>
          <cell r="U725">
            <v>0</v>
          </cell>
          <cell r="V725">
            <v>0</v>
          </cell>
          <cell r="W725">
            <v>0</v>
          </cell>
          <cell r="X725">
            <v>0</v>
          </cell>
          <cell r="Y725">
            <v>0</v>
          </cell>
          <cell r="Z725">
            <v>0</v>
          </cell>
        </row>
        <row r="726">
          <cell r="Q726" t="str">
            <v>FactSet</v>
          </cell>
          <cell r="R726">
            <v>648</v>
          </cell>
          <cell r="S726" t="str">
            <v>#Calc</v>
          </cell>
          <cell r="T726" t="str">
            <v>#Calc</v>
          </cell>
          <cell r="U726">
            <v>0</v>
          </cell>
          <cell r="V726">
            <v>0</v>
          </cell>
          <cell r="W726">
            <v>0</v>
          </cell>
          <cell r="X726">
            <v>0</v>
          </cell>
          <cell r="Y726">
            <v>0</v>
          </cell>
          <cell r="Z726">
            <v>0</v>
          </cell>
        </row>
        <row r="727">
          <cell r="Q727" t="str">
            <v>FactSet</v>
          </cell>
          <cell r="R727">
            <v>649</v>
          </cell>
          <cell r="S727" t="str">
            <v>#Calc</v>
          </cell>
          <cell r="T727" t="str">
            <v>#Calc</v>
          </cell>
          <cell r="U727">
            <v>0</v>
          </cell>
          <cell r="V727">
            <v>0</v>
          </cell>
          <cell r="W727">
            <v>0</v>
          </cell>
          <cell r="X727">
            <v>0</v>
          </cell>
          <cell r="Y727">
            <v>0</v>
          </cell>
          <cell r="Z727">
            <v>0</v>
          </cell>
        </row>
        <row r="728">
          <cell r="Q728" t="str">
            <v>FactSet</v>
          </cell>
          <cell r="R728">
            <v>650</v>
          </cell>
          <cell r="S728" t="str">
            <v>#Calc</v>
          </cell>
          <cell r="T728" t="str">
            <v>#Calc</v>
          </cell>
          <cell r="U728">
            <v>0</v>
          </cell>
          <cell r="V728">
            <v>0</v>
          </cell>
          <cell r="W728">
            <v>0</v>
          </cell>
          <cell r="X728">
            <v>0</v>
          </cell>
          <cell r="Y728">
            <v>0</v>
          </cell>
          <cell r="Z728">
            <v>0</v>
          </cell>
        </row>
        <row r="729">
          <cell r="Q729" t="str">
            <v>FactSet</v>
          </cell>
          <cell r="R729">
            <v>651</v>
          </cell>
          <cell r="S729" t="str">
            <v>#Calc</v>
          </cell>
          <cell r="T729" t="str">
            <v>#Calc</v>
          </cell>
          <cell r="U729">
            <v>0</v>
          </cell>
          <cell r="V729">
            <v>0</v>
          </cell>
          <cell r="W729">
            <v>0</v>
          </cell>
          <cell r="X729">
            <v>0</v>
          </cell>
          <cell r="Y729">
            <v>0</v>
          </cell>
          <cell r="Z729">
            <v>0</v>
          </cell>
        </row>
        <row r="730">
          <cell r="Q730" t="str">
            <v>FactSet</v>
          </cell>
          <cell r="R730">
            <v>652</v>
          </cell>
          <cell r="S730" t="str">
            <v>#Calc</v>
          </cell>
          <cell r="T730" t="str">
            <v>#Calc</v>
          </cell>
          <cell r="U730">
            <v>0</v>
          </cell>
          <cell r="V730">
            <v>0</v>
          </cell>
          <cell r="W730">
            <v>0</v>
          </cell>
          <cell r="X730">
            <v>0</v>
          </cell>
          <cell r="Y730">
            <v>0</v>
          </cell>
          <cell r="Z730">
            <v>0</v>
          </cell>
        </row>
        <row r="731">
          <cell r="Q731" t="str">
            <v>FactSet</v>
          </cell>
          <cell r="R731">
            <v>653</v>
          </cell>
          <cell r="S731" t="str">
            <v>#Calc</v>
          </cell>
          <cell r="T731" t="str">
            <v>#Calc</v>
          </cell>
          <cell r="U731">
            <v>0</v>
          </cell>
          <cell r="V731">
            <v>0</v>
          </cell>
          <cell r="W731">
            <v>0</v>
          </cell>
          <cell r="X731">
            <v>0</v>
          </cell>
          <cell r="Y731">
            <v>0</v>
          </cell>
          <cell r="Z731">
            <v>0</v>
          </cell>
        </row>
        <row r="732">
          <cell r="Q732" t="str">
            <v>FactSet</v>
          </cell>
          <cell r="R732">
            <v>654</v>
          </cell>
          <cell r="S732" t="str">
            <v>#Calc</v>
          </cell>
          <cell r="T732" t="str">
            <v>#Calc</v>
          </cell>
          <cell r="U732">
            <v>0</v>
          </cell>
          <cell r="V732">
            <v>0</v>
          </cell>
          <cell r="W732">
            <v>0</v>
          </cell>
          <cell r="X732">
            <v>0</v>
          </cell>
          <cell r="Y732">
            <v>0</v>
          </cell>
          <cell r="Z732">
            <v>0</v>
          </cell>
        </row>
        <row r="733">
          <cell r="Q733" t="str">
            <v>FactSet</v>
          </cell>
          <cell r="R733">
            <v>655</v>
          </cell>
          <cell r="S733" t="str">
            <v>#Calc</v>
          </cell>
          <cell r="T733" t="str">
            <v>#Calc</v>
          </cell>
          <cell r="U733">
            <v>0</v>
          </cell>
          <cell r="V733">
            <v>0</v>
          </cell>
          <cell r="W733">
            <v>0</v>
          </cell>
          <cell r="X733">
            <v>0</v>
          </cell>
          <cell r="Y733">
            <v>0</v>
          </cell>
          <cell r="Z733">
            <v>0</v>
          </cell>
        </row>
        <row r="734">
          <cell r="Q734" t="str">
            <v>FactSet</v>
          </cell>
          <cell r="R734">
            <v>656</v>
          </cell>
          <cell r="S734" t="str">
            <v>#Calc</v>
          </cell>
          <cell r="T734" t="str">
            <v>#Calc</v>
          </cell>
          <cell r="U734">
            <v>0</v>
          </cell>
          <cell r="V734">
            <v>0</v>
          </cell>
          <cell r="W734">
            <v>0</v>
          </cell>
          <cell r="X734">
            <v>0</v>
          </cell>
          <cell r="Y734">
            <v>0</v>
          </cell>
          <cell r="Z734">
            <v>0</v>
          </cell>
        </row>
        <row r="735">
          <cell r="Q735" t="str">
            <v>FactSet</v>
          </cell>
          <cell r="R735">
            <v>657</v>
          </cell>
          <cell r="S735" t="str">
            <v>#Calc</v>
          </cell>
          <cell r="T735" t="str">
            <v>#Calc</v>
          </cell>
          <cell r="U735">
            <v>0</v>
          </cell>
          <cell r="V735">
            <v>0</v>
          </cell>
          <cell r="W735">
            <v>0</v>
          </cell>
          <cell r="X735">
            <v>0</v>
          </cell>
          <cell r="Y735">
            <v>0</v>
          </cell>
          <cell r="Z735">
            <v>0</v>
          </cell>
        </row>
        <row r="736">
          <cell r="Q736" t="str">
            <v>FactSet</v>
          </cell>
          <cell r="R736">
            <v>658</v>
          </cell>
          <cell r="S736" t="str">
            <v>#Calc</v>
          </cell>
          <cell r="T736" t="str">
            <v>#Calc</v>
          </cell>
          <cell r="U736">
            <v>0</v>
          </cell>
          <cell r="V736">
            <v>0</v>
          </cell>
          <cell r="W736">
            <v>0</v>
          </cell>
          <cell r="X736">
            <v>0</v>
          </cell>
          <cell r="Y736">
            <v>0</v>
          </cell>
          <cell r="Z736">
            <v>0</v>
          </cell>
        </row>
        <row r="737">
          <cell r="Q737" t="str">
            <v>FactSet</v>
          </cell>
          <cell r="R737">
            <v>659</v>
          </cell>
          <cell r="S737" t="str">
            <v>#Calc</v>
          </cell>
          <cell r="T737" t="str">
            <v>#Calc</v>
          </cell>
          <cell r="U737">
            <v>0</v>
          </cell>
          <cell r="V737">
            <v>0</v>
          </cell>
          <cell r="W737">
            <v>0</v>
          </cell>
          <cell r="X737">
            <v>0</v>
          </cell>
          <cell r="Y737">
            <v>0</v>
          </cell>
          <cell r="Z737">
            <v>0</v>
          </cell>
        </row>
        <row r="738">
          <cell r="Q738" t="str">
            <v>FactSet</v>
          </cell>
          <cell r="R738">
            <v>660</v>
          </cell>
          <cell r="S738" t="str">
            <v>#Calc</v>
          </cell>
          <cell r="T738" t="str">
            <v>#Calc</v>
          </cell>
          <cell r="U738">
            <v>0</v>
          </cell>
          <cell r="V738">
            <v>0</v>
          </cell>
          <cell r="W738">
            <v>0</v>
          </cell>
          <cell r="X738">
            <v>0</v>
          </cell>
          <cell r="Y738">
            <v>0</v>
          </cell>
          <cell r="Z738">
            <v>0</v>
          </cell>
        </row>
        <row r="739">
          <cell r="Q739" t="str">
            <v>FactSet</v>
          </cell>
          <cell r="R739">
            <v>661</v>
          </cell>
          <cell r="S739" t="str">
            <v>#Calc</v>
          </cell>
          <cell r="T739" t="str">
            <v>#Calc</v>
          </cell>
          <cell r="U739">
            <v>0</v>
          </cell>
          <cell r="V739">
            <v>0</v>
          </cell>
          <cell r="W739">
            <v>0</v>
          </cell>
          <cell r="X739">
            <v>0</v>
          </cell>
          <cell r="Y739">
            <v>0</v>
          </cell>
          <cell r="Z739">
            <v>0</v>
          </cell>
        </row>
        <row r="740">
          <cell r="Q740" t="str">
            <v>FactSet</v>
          </cell>
          <cell r="R740">
            <v>662</v>
          </cell>
          <cell r="S740" t="str">
            <v>#Calc</v>
          </cell>
          <cell r="T740" t="str">
            <v>#Calc</v>
          </cell>
          <cell r="U740">
            <v>0</v>
          </cell>
          <cell r="V740">
            <v>0</v>
          </cell>
          <cell r="W740">
            <v>0</v>
          </cell>
          <cell r="X740">
            <v>0</v>
          </cell>
          <cell r="Y740">
            <v>0</v>
          </cell>
          <cell r="Z740">
            <v>0</v>
          </cell>
        </row>
        <row r="741">
          <cell r="Q741" t="str">
            <v>FactSet</v>
          </cell>
          <cell r="R741">
            <v>663</v>
          </cell>
          <cell r="S741" t="str">
            <v>#Calc</v>
          </cell>
          <cell r="T741" t="str">
            <v>#Calc</v>
          </cell>
          <cell r="U741">
            <v>0</v>
          </cell>
          <cell r="V741">
            <v>0</v>
          </cell>
          <cell r="W741">
            <v>0</v>
          </cell>
          <cell r="X741">
            <v>0</v>
          </cell>
          <cell r="Y741">
            <v>0</v>
          </cell>
          <cell r="Z741">
            <v>0</v>
          </cell>
        </row>
        <row r="742">
          <cell r="Q742" t="str">
            <v>FactSet</v>
          </cell>
          <cell r="R742">
            <v>664</v>
          </cell>
          <cell r="S742" t="str">
            <v>#Calc</v>
          </cell>
          <cell r="T742" t="str">
            <v>#Calc</v>
          </cell>
          <cell r="U742">
            <v>0</v>
          </cell>
          <cell r="V742">
            <v>0</v>
          </cell>
          <cell r="W742">
            <v>0</v>
          </cell>
          <cell r="X742">
            <v>0</v>
          </cell>
          <cell r="Y742">
            <v>0</v>
          </cell>
          <cell r="Z742">
            <v>0</v>
          </cell>
        </row>
        <row r="743">
          <cell r="Q743" t="str">
            <v>FactSet</v>
          </cell>
          <cell r="R743">
            <v>665</v>
          </cell>
          <cell r="S743" t="str">
            <v>#Calc</v>
          </cell>
          <cell r="T743" t="str">
            <v>#Calc</v>
          </cell>
          <cell r="U743">
            <v>0</v>
          </cell>
          <cell r="V743">
            <v>0</v>
          </cell>
          <cell r="W743">
            <v>0</v>
          </cell>
          <cell r="X743">
            <v>0</v>
          </cell>
          <cell r="Y743">
            <v>0</v>
          </cell>
          <cell r="Z743">
            <v>0</v>
          </cell>
        </row>
        <row r="744">
          <cell r="Q744" t="str">
            <v>FactSet</v>
          </cell>
          <cell r="R744">
            <v>666</v>
          </cell>
          <cell r="S744" t="str">
            <v>#Calc</v>
          </cell>
          <cell r="T744" t="str">
            <v>#Calc</v>
          </cell>
          <cell r="U744">
            <v>0</v>
          </cell>
          <cell r="V744">
            <v>0</v>
          </cell>
          <cell r="W744">
            <v>0</v>
          </cell>
          <cell r="X744">
            <v>0</v>
          </cell>
          <cell r="Y744">
            <v>0</v>
          </cell>
          <cell r="Z744">
            <v>0</v>
          </cell>
        </row>
        <row r="745">
          <cell r="Q745" t="str">
            <v>FactSet</v>
          </cell>
          <cell r="R745">
            <v>667</v>
          </cell>
          <cell r="S745" t="str">
            <v>#Calc</v>
          </cell>
          <cell r="T745" t="str">
            <v>#Calc</v>
          </cell>
          <cell r="U745">
            <v>0</v>
          </cell>
          <cell r="V745">
            <v>0</v>
          </cell>
          <cell r="W745">
            <v>0</v>
          </cell>
          <cell r="X745">
            <v>0</v>
          </cell>
          <cell r="Y745">
            <v>0</v>
          </cell>
          <cell r="Z745">
            <v>0</v>
          </cell>
        </row>
        <row r="746">
          <cell r="Q746" t="str">
            <v>FactSet</v>
          </cell>
          <cell r="R746">
            <v>668</v>
          </cell>
          <cell r="S746" t="str">
            <v>#Calc</v>
          </cell>
          <cell r="T746" t="str">
            <v>#Calc</v>
          </cell>
          <cell r="U746">
            <v>0</v>
          </cell>
          <cell r="V746">
            <v>0</v>
          </cell>
          <cell r="W746">
            <v>0</v>
          </cell>
          <cell r="X746">
            <v>0</v>
          </cell>
          <cell r="Y746">
            <v>0</v>
          </cell>
          <cell r="Z746">
            <v>0</v>
          </cell>
        </row>
        <row r="747">
          <cell r="Q747" t="str">
            <v>FactSet</v>
          </cell>
          <cell r="R747">
            <v>669</v>
          </cell>
          <cell r="S747" t="str">
            <v>#Calc</v>
          </cell>
          <cell r="T747" t="str">
            <v>#Calc</v>
          </cell>
          <cell r="U747">
            <v>0</v>
          </cell>
          <cell r="V747">
            <v>0</v>
          </cell>
          <cell r="W747">
            <v>0</v>
          </cell>
          <cell r="X747">
            <v>0</v>
          </cell>
          <cell r="Y747">
            <v>0</v>
          </cell>
          <cell r="Z747">
            <v>0</v>
          </cell>
        </row>
        <row r="748">
          <cell r="Q748" t="str">
            <v>FactSet</v>
          </cell>
          <cell r="R748">
            <v>670</v>
          </cell>
          <cell r="S748" t="str">
            <v>#Calc</v>
          </cell>
          <cell r="T748" t="str">
            <v>#Calc</v>
          </cell>
          <cell r="U748">
            <v>0</v>
          </cell>
          <cell r="V748">
            <v>0</v>
          </cell>
          <cell r="W748">
            <v>0</v>
          </cell>
          <cell r="X748">
            <v>0</v>
          </cell>
          <cell r="Y748">
            <v>0</v>
          </cell>
          <cell r="Z748">
            <v>0</v>
          </cell>
        </row>
        <row r="749">
          <cell r="Q749" t="str">
            <v>FactSet</v>
          </cell>
          <cell r="R749">
            <v>671</v>
          </cell>
          <cell r="S749" t="str">
            <v>#Calc</v>
          </cell>
          <cell r="T749" t="str">
            <v>#Calc</v>
          </cell>
          <cell r="U749">
            <v>0</v>
          </cell>
          <cell r="V749">
            <v>0</v>
          </cell>
          <cell r="W749">
            <v>0</v>
          </cell>
          <cell r="X749">
            <v>0</v>
          </cell>
          <cell r="Y749">
            <v>0</v>
          </cell>
          <cell r="Z749">
            <v>0</v>
          </cell>
        </row>
        <row r="750">
          <cell r="Q750" t="str">
            <v>FactSet</v>
          </cell>
          <cell r="R750">
            <v>672</v>
          </cell>
          <cell r="S750" t="str">
            <v>#Calc</v>
          </cell>
          <cell r="T750" t="str">
            <v>#Calc</v>
          </cell>
          <cell r="U750">
            <v>0</v>
          </cell>
          <cell r="V750">
            <v>0</v>
          </cell>
          <cell r="W750">
            <v>0</v>
          </cell>
          <cell r="X750">
            <v>0</v>
          </cell>
          <cell r="Y750">
            <v>0</v>
          </cell>
          <cell r="Z750">
            <v>0</v>
          </cell>
        </row>
        <row r="751">
          <cell r="Q751" t="str">
            <v>FactSet</v>
          </cell>
          <cell r="R751">
            <v>673</v>
          </cell>
          <cell r="S751" t="str">
            <v>#Calc</v>
          </cell>
          <cell r="T751" t="str">
            <v>#Calc</v>
          </cell>
          <cell r="U751">
            <v>0</v>
          </cell>
          <cell r="V751">
            <v>0</v>
          </cell>
          <cell r="W751">
            <v>0</v>
          </cell>
          <cell r="X751">
            <v>0</v>
          </cell>
          <cell r="Y751">
            <v>0</v>
          </cell>
          <cell r="Z751">
            <v>0</v>
          </cell>
        </row>
        <row r="752">
          <cell r="Q752" t="str">
            <v>FactSet</v>
          </cell>
          <cell r="R752">
            <v>674</v>
          </cell>
          <cell r="S752" t="str">
            <v>#Calc</v>
          </cell>
          <cell r="T752" t="str">
            <v>#Calc</v>
          </cell>
          <cell r="U752">
            <v>0</v>
          </cell>
          <cell r="V752">
            <v>0</v>
          </cell>
          <cell r="W752">
            <v>0</v>
          </cell>
          <cell r="X752">
            <v>0</v>
          </cell>
          <cell r="Y752">
            <v>0</v>
          </cell>
          <cell r="Z752">
            <v>0</v>
          </cell>
        </row>
        <row r="753">
          <cell r="Q753" t="str">
            <v>FactSet</v>
          </cell>
          <cell r="R753">
            <v>675</v>
          </cell>
          <cell r="S753" t="str">
            <v>#Calc</v>
          </cell>
          <cell r="T753" t="str">
            <v>#Calc</v>
          </cell>
          <cell r="U753">
            <v>0</v>
          </cell>
          <cell r="V753">
            <v>0</v>
          </cell>
          <cell r="W753">
            <v>0</v>
          </cell>
          <cell r="X753">
            <v>0</v>
          </cell>
          <cell r="Y753">
            <v>0</v>
          </cell>
          <cell r="Z753">
            <v>0</v>
          </cell>
        </row>
        <row r="754">
          <cell r="Q754" t="str">
            <v>FactSet</v>
          </cell>
          <cell r="R754">
            <v>676</v>
          </cell>
          <cell r="S754" t="str">
            <v>#Calc</v>
          </cell>
          <cell r="T754" t="str">
            <v>#Calc</v>
          </cell>
          <cell r="U754">
            <v>0</v>
          </cell>
          <cell r="V754">
            <v>0</v>
          </cell>
          <cell r="W754">
            <v>0</v>
          </cell>
          <cell r="X754">
            <v>0</v>
          </cell>
          <cell r="Y754">
            <v>0</v>
          </cell>
          <cell r="Z754">
            <v>0</v>
          </cell>
        </row>
        <row r="755">
          <cell r="Q755" t="str">
            <v>FactSet</v>
          </cell>
          <cell r="R755">
            <v>677</v>
          </cell>
          <cell r="S755" t="str">
            <v>#Calc</v>
          </cell>
          <cell r="T755" t="str">
            <v>#Calc</v>
          </cell>
          <cell r="U755">
            <v>0</v>
          </cell>
          <cell r="V755">
            <v>0</v>
          </cell>
          <cell r="W755">
            <v>0</v>
          </cell>
          <cell r="X755">
            <v>0</v>
          </cell>
          <cell r="Y755">
            <v>0</v>
          </cell>
          <cell r="Z755">
            <v>0</v>
          </cell>
        </row>
        <row r="756">
          <cell r="Q756" t="str">
            <v>FactSet</v>
          </cell>
          <cell r="R756">
            <v>678</v>
          </cell>
          <cell r="S756" t="str">
            <v>#Calc</v>
          </cell>
          <cell r="T756" t="str">
            <v>#Calc</v>
          </cell>
          <cell r="U756">
            <v>0</v>
          </cell>
          <cell r="V756">
            <v>0</v>
          </cell>
          <cell r="W756">
            <v>0</v>
          </cell>
          <cell r="X756">
            <v>0</v>
          </cell>
          <cell r="Y756">
            <v>0</v>
          </cell>
          <cell r="Z756">
            <v>0</v>
          </cell>
        </row>
        <row r="757">
          <cell r="Q757" t="str">
            <v>FactSet</v>
          </cell>
          <cell r="R757">
            <v>679</v>
          </cell>
          <cell r="S757" t="str">
            <v>#Calc</v>
          </cell>
          <cell r="T757" t="str">
            <v>#Calc</v>
          </cell>
          <cell r="U757">
            <v>0</v>
          </cell>
          <cell r="V757">
            <v>0</v>
          </cell>
          <cell r="W757">
            <v>0</v>
          </cell>
          <cell r="X757">
            <v>0</v>
          </cell>
          <cell r="Y757">
            <v>0</v>
          </cell>
          <cell r="Z757">
            <v>0</v>
          </cell>
        </row>
        <row r="758">
          <cell r="Q758" t="str">
            <v>FactSet</v>
          </cell>
          <cell r="R758">
            <v>680</v>
          </cell>
          <cell r="S758" t="str">
            <v>#Calc</v>
          </cell>
          <cell r="T758" t="str">
            <v>#Calc</v>
          </cell>
          <cell r="U758">
            <v>0</v>
          </cell>
          <cell r="V758">
            <v>0</v>
          </cell>
          <cell r="W758">
            <v>0</v>
          </cell>
          <cell r="X758">
            <v>0</v>
          </cell>
          <cell r="Y758">
            <v>0</v>
          </cell>
          <cell r="Z758">
            <v>0</v>
          </cell>
        </row>
        <row r="759">
          <cell r="Q759" t="str">
            <v>FactSet</v>
          </cell>
          <cell r="R759">
            <v>681</v>
          </cell>
          <cell r="S759" t="str">
            <v>#Calc</v>
          </cell>
          <cell r="T759" t="str">
            <v>#Calc</v>
          </cell>
          <cell r="U759">
            <v>0</v>
          </cell>
          <cell r="V759">
            <v>0</v>
          </cell>
          <cell r="W759">
            <v>0</v>
          </cell>
          <cell r="X759">
            <v>0</v>
          </cell>
          <cell r="Y759">
            <v>0</v>
          </cell>
          <cell r="Z759">
            <v>0</v>
          </cell>
        </row>
        <row r="760">
          <cell r="Q760" t="str">
            <v>FactSet</v>
          </cell>
          <cell r="R760">
            <v>682</v>
          </cell>
          <cell r="S760" t="str">
            <v>#Calc</v>
          </cell>
          <cell r="T760" t="str">
            <v>#Calc</v>
          </cell>
          <cell r="U760">
            <v>0</v>
          </cell>
          <cell r="V760">
            <v>0</v>
          </cell>
          <cell r="W760">
            <v>0</v>
          </cell>
          <cell r="X760">
            <v>0</v>
          </cell>
          <cell r="Y760">
            <v>0</v>
          </cell>
          <cell r="Z760">
            <v>0</v>
          </cell>
        </row>
        <row r="761">
          <cell r="Q761" t="str">
            <v>FactSet</v>
          </cell>
          <cell r="R761">
            <v>683</v>
          </cell>
          <cell r="S761" t="str">
            <v>#Calc</v>
          </cell>
          <cell r="T761" t="str">
            <v>#Calc</v>
          </cell>
          <cell r="U761">
            <v>0</v>
          </cell>
          <cell r="V761">
            <v>0</v>
          </cell>
          <cell r="W761">
            <v>0</v>
          </cell>
          <cell r="X761">
            <v>0</v>
          </cell>
          <cell r="Y761">
            <v>0</v>
          </cell>
          <cell r="Z761">
            <v>0</v>
          </cell>
        </row>
        <row r="762">
          <cell r="Q762" t="str">
            <v>FactSet</v>
          </cell>
          <cell r="R762">
            <v>684</v>
          </cell>
          <cell r="S762" t="str">
            <v>#Calc</v>
          </cell>
          <cell r="T762" t="str">
            <v>#Calc</v>
          </cell>
          <cell r="U762">
            <v>0</v>
          </cell>
          <cell r="V762">
            <v>0</v>
          </cell>
          <cell r="W762">
            <v>0</v>
          </cell>
          <cell r="X762">
            <v>0</v>
          </cell>
          <cell r="Y762">
            <v>0</v>
          </cell>
          <cell r="Z762">
            <v>0</v>
          </cell>
        </row>
        <row r="763">
          <cell r="Q763" t="str">
            <v>FactSet</v>
          </cell>
          <cell r="R763">
            <v>685</v>
          </cell>
          <cell r="S763" t="str">
            <v>#Calc</v>
          </cell>
          <cell r="T763" t="str">
            <v>#Calc</v>
          </cell>
          <cell r="U763">
            <v>0</v>
          </cell>
          <cell r="V763">
            <v>0</v>
          </cell>
          <cell r="W763">
            <v>0</v>
          </cell>
          <cell r="X763">
            <v>0</v>
          </cell>
          <cell r="Y763">
            <v>0</v>
          </cell>
          <cell r="Z763">
            <v>0</v>
          </cell>
        </row>
        <row r="764">
          <cell r="Q764" t="str">
            <v>FactSet</v>
          </cell>
          <cell r="R764">
            <v>686</v>
          </cell>
          <cell r="S764" t="str">
            <v>#Calc</v>
          </cell>
          <cell r="T764" t="str">
            <v>#Calc</v>
          </cell>
          <cell r="U764">
            <v>0</v>
          </cell>
          <cell r="V764">
            <v>0</v>
          </cell>
          <cell r="W764">
            <v>0</v>
          </cell>
          <cell r="X764">
            <v>0</v>
          </cell>
          <cell r="Y764">
            <v>0</v>
          </cell>
          <cell r="Z764">
            <v>0</v>
          </cell>
        </row>
        <row r="765">
          <cell r="Q765" t="str">
            <v>FactSet</v>
          </cell>
          <cell r="R765">
            <v>687</v>
          </cell>
          <cell r="S765" t="str">
            <v>#Calc</v>
          </cell>
          <cell r="T765" t="str">
            <v>#Calc</v>
          </cell>
          <cell r="U765">
            <v>0</v>
          </cell>
          <cell r="V765">
            <v>0</v>
          </cell>
          <cell r="W765">
            <v>0</v>
          </cell>
          <cell r="X765">
            <v>0</v>
          </cell>
          <cell r="Y765">
            <v>0</v>
          </cell>
          <cell r="Z765">
            <v>0</v>
          </cell>
        </row>
        <row r="766">
          <cell r="Q766" t="str">
            <v>FactSet</v>
          </cell>
          <cell r="R766">
            <v>688</v>
          </cell>
          <cell r="S766" t="str">
            <v>#Calc</v>
          </cell>
          <cell r="T766" t="str">
            <v>#Calc</v>
          </cell>
          <cell r="U766">
            <v>0</v>
          </cell>
          <cell r="V766">
            <v>0</v>
          </cell>
          <cell r="W766">
            <v>0</v>
          </cell>
          <cell r="X766">
            <v>0</v>
          </cell>
          <cell r="Y766">
            <v>0</v>
          </cell>
          <cell r="Z766">
            <v>0</v>
          </cell>
        </row>
        <row r="767">
          <cell r="Q767" t="str">
            <v>FactSet</v>
          </cell>
          <cell r="R767">
            <v>689</v>
          </cell>
          <cell r="S767" t="str">
            <v>#Calc</v>
          </cell>
          <cell r="T767" t="str">
            <v>#Calc</v>
          </cell>
          <cell r="U767">
            <v>0</v>
          </cell>
          <cell r="V767">
            <v>0</v>
          </cell>
          <cell r="W767">
            <v>0</v>
          </cell>
          <cell r="X767">
            <v>0</v>
          </cell>
          <cell r="Y767">
            <v>0</v>
          </cell>
          <cell r="Z767">
            <v>0</v>
          </cell>
        </row>
        <row r="768">
          <cell r="Q768" t="str">
            <v>FactSet</v>
          </cell>
          <cell r="R768">
            <v>690</v>
          </cell>
          <cell r="S768" t="str">
            <v>#Calc</v>
          </cell>
          <cell r="T768" t="str">
            <v>#Calc</v>
          </cell>
          <cell r="U768">
            <v>0</v>
          </cell>
          <cell r="V768">
            <v>0</v>
          </cell>
          <cell r="W768">
            <v>0</v>
          </cell>
          <cell r="X768">
            <v>0</v>
          </cell>
          <cell r="Y768">
            <v>0</v>
          </cell>
          <cell r="Z768">
            <v>0</v>
          </cell>
        </row>
        <row r="769">
          <cell r="Q769" t="str">
            <v>FactSet</v>
          </cell>
          <cell r="R769">
            <v>691</v>
          </cell>
          <cell r="S769" t="str">
            <v>#Calc</v>
          </cell>
          <cell r="T769" t="str">
            <v>#Calc</v>
          </cell>
          <cell r="U769">
            <v>0</v>
          </cell>
          <cell r="V769">
            <v>0</v>
          </cell>
          <cell r="W769">
            <v>0</v>
          </cell>
          <cell r="X769">
            <v>0</v>
          </cell>
          <cell r="Y769">
            <v>0</v>
          </cell>
          <cell r="Z769">
            <v>0</v>
          </cell>
        </row>
        <row r="770">
          <cell r="Q770" t="str">
            <v>FactSet</v>
          </cell>
          <cell r="R770">
            <v>692</v>
          </cell>
          <cell r="S770">
            <v>0</v>
          </cell>
          <cell r="T770">
            <v>0</v>
          </cell>
          <cell r="U770">
            <v>0</v>
          </cell>
          <cell r="V770">
            <v>0</v>
          </cell>
          <cell r="W770">
            <v>0</v>
          </cell>
          <cell r="X770">
            <v>0</v>
          </cell>
          <cell r="Y770">
            <v>0</v>
          </cell>
          <cell r="Z770">
            <v>0</v>
          </cell>
        </row>
        <row r="771">
          <cell r="Q771" t="str">
            <v>FactSet</v>
          </cell>
          <cell r="R771">
            <v>693</v>
          </cell>
          <cell r="S771">
            <v>0</v>
          </cell>
          <cell r="T771">
            <v>0</v>
          </cell>
          <cell r="U771">
            <v>0</v>
          </cell>
          <cell r="V771">
            <v>0</v>
          </cell>
          <cell r="W771">
            <v>0</v>
          </cell>
          <cell r="X771">
            <v>0</v>
          </cell>
          <cell r="Y771">
            <v>0</v>
          </cell>
          <cell r="Z771">
            <v>0</v>
          </cell>
        </row>
        <row r="772">
          <cell r="Q772" t="str">
            <v>FactSet</v>
          </cell>
          <cell r="R772">
            <v>694</v>
          </cell>
          <cell r="S772">
            <v>0</v>
          </cell>
          <cell r="T772">
            <v>0</v>
          </cell>
          <cell r="U772">
            <v>0</v>
          </cell>
          <cell r="V772">
            <v>0</v>
          </cell>
          <cell r="W772">
            <v>0</v>
          </cell>
          <cell r="X772">
            <v>0</v>
          </cell>
          <cell r="Y772">
            <v>0</v>
          </cell>
          <cell r="Z772">
            <v>0</v>
          </cell>
        </row>
        <row r="773">
          <cell r="Q773" t="str">
            <v>FactSet</v>
          </cell>
          <cell r="R773">
            <v>695</v>
          </cell>
          <cell r="S773">
            <v>0</v>
          </cell>
          <cell r="T773">
            <v>0</v>
          </cell>
          <cell r="U773">
            <v>0</v>
          </cell>
          <cell r="V773">
            <v>0</v>
          </cell>
          <cell r="W773">
            <v>0</v>
          </cell>
          <cell r="X773">
            <v>0</v>
          </cell>
          <cell r="Y773">
            <v>0</v>
          </cell>
          <cell r="Z773">
            <v>0</v>
          </cell>
        </row>
        <row r="774">
          <cell r="Q774" t="str">
            <v>FactSet</v>
          </cell>
          <cell r="R774">
            <v>696</v>
          </cell>
          <cell r="S774">
            <v>0</v>
          </cell>
          <cell r="T774">
            <v>0</v>
          </cell>
          <cell r="U774">
            <v>0</v>
          </cell>
          <cell r="V774">
            <v>0</v>
          </cell>
          <cell r="W774">
            <v>0</v>
          </cell>
          <cell r="X774">
            <v>0</v>
          </cell>
          <cell r="Y774">
            <v>0</v>
          </cell>
          <cell r="Z774">
            <v>0</v>
          </cell>
        </row>
        <row r="775">
          <cell r="Q775" t="str">
            <v>FactSet</v>
          </cell>
          <cell r="R775">
            <v>697</v>
          </cell>
          <cell r="S775">
            <v>0</v>
          </cell>
          <cell r="T775">
            <v>0</v>
          </cell>
          <cell r="U775">
            <v>0</v>
          </cell>
          <cell r="V775">
            <v>0</v>
          </cell>
          <cell r="W775">
            <v>0</v>
          </cell>
          <cell r="X775">
            <v>0</v>
          </cell>
          <cell r="Y775">
            <v>0</v>
          </cell>
          <cell r="Z775">
            <v>0</v>
          </cell>
        </row>
        <row r="776">
          <cell r="Q776" t="str">
            <v>FactSet</v>
          </cell>
          <cell r="R776">
            <v>698</v>
          </cell>
          <cell r="S776">
            <v>0</v>
          </cell>
          <cell r="T776">
            <v>0</v>
          </cell>
          <cell r="U776">
            <v>0</v>
          </cell>
          <cell r="V776">
            <v>0</v>
          </cell>
          <cell r="W776">
            <v>0</v>
          </cell>
          <cell r="X776">
            <v>0</v>
          </cell>
          <cell r="Y776">
            <v>0</v>
          </cell>
          <cell r="Z776">
            <v>0</v>
          </cell>
        </row>
        <row r="777">
          <cell r="Q777" t="str">
            <v>FactSet</v>
          </cell>
          <cell r="R777">
            <v>699</v>
          </cell>
          <cell r="S777">
            <v>0</v>
          </cell>
          <cell r="T777">
            <v>0</v>
          </cell>
          <cell r="U777">
            <v>0</v>
          </cell>
          <cell r="V777">
            <v>0</v>
          </cell>
          <cell r="W777">
            <v>0</v>
          </cell>
          <cell r="X777">
            <v>0</v>
          </cell>
          <cell r="Y777">
            <v>0</v>
          </cell>
          <cell r="Z777">
            <v>0</v>
          </cell>
        </row>
        <row r="778">
          <cell r="Q778" t="str">
            <v>FactSet</v>
          </cell>
          <cell r="R778">
            <v>700</v>
          </cell>
          <cell r="S778">
            <v>0</v>
          </cell>
          <cell r="T778">
            <v>0</v>
          </cell>
          <cell r="U778">
            <v>0</v>
          </cell>
          <cell r="V778">
            <v>0</v>
          </cell>
          <cell r="W778">
            <v>0</v>
          </cell>
          <cell r="X778">
            <v>0</v>
          </cell>
          <cell r="Y778">
            <v>0</v>
          </cell>
          <cell r="Z778">
            <v>0</v>
          </cell>
        </row>
        <row r="779">
          <cell r="Q779" t="str">
            <v>FactSet</v>
          </cell>
          <cell r="R779">
            <v>701</v>
          </cell>
          <cell r="S779">
            <v>0</v>
          </cell>
          <cell r="T779">
            <v>0</v>
          </cell>
          <cell r="U779">
            <v>0</v>
          </cell>
          <cell r="V779">
            <v>0</v>
          </cell>
          <cell r="W779">
            <v>0</v>
          </cell>
          <cell r="X779">
            <v>0</v>
          </cell>
          <cell r="Y779">
            <v>0</v>
          </cell>
          <cell r="Z779">
            <v>0</v>
          </cell>
        </row>
        <row r="780">
          <cell r="Q780" t="str">
            <v>FactSet</v>
          </cell>
          <cell r="R780">
            <v>702</v>
          </cell>
          <cell r="S780">
            <v>0</v>
          </cell>
          <cell r="T780">
            <v>0</v>
          </cell>
          <cell r="U780">
            <v>0</v>
          </cell>
          <cell r="V780">
            <v>0</v>
          </cell>
          <cell r="W780">
            <v>0</v>
          </cell>
          <cell r="X780">
            <v>0</v>
          </cell>
          <cell r="Y780">
            <v>0</v>
          </cell>
          <cell r="Z780">
            <v>0</v>
          </cell>
        </row>
        <row r="781">
          <cell r="Q781" t="str">
            <v>FactSet</v>
          </cell>
          <cell r="R781">
            <v>703</v>
          </cell>
          <cell r="S781">
            <v>0</v>
          </cell>
          <cell r="T781">
            <v>0</v>
          </cell>
          <cell r="U781">
            <v>0</v>
          </cell>
          <cell r="V781">
            <v>0</v>
          </cell>
          <cell r="W781">
            <v>0</v>
          </cell>
          <cell r="X781">
            <v>0</v>
          </cell>
          <cell r="Y781">
            <v>0</v>
          </cell>
          <cell r="Z781">
            <v>0</v>
          </cell>
        </row>
        <row r="782">
          <cell r="Q782" t="str">
            <v>FactSet</v>
          </cell>
          <cell r="R782">
            <v>704</v>
          </cell>
          <cell r="S782">
            <v>0</v>
          </cell>
          <cell r="T782">
            <v>0</v>
          </cell>
          <cell r="U782">
            <v>0</v>
          </cell>
          <cell r="V782">
            <v>0</v>
          </cell>
          <cell r="W782">
            <v>0</v>
          </cell>
          <cell r="X782">
            <v>0</v>
          </cell>
          <cell r="Y782">
            <v>0</v>
          </cell>
          <cell r="Z782">
            <v>0</v>
          </cell>
        </row>
        <row r="783">
          <cell r="Q783" t="str">
            <v>FactSet</v>
          </cell>
          <cell r="R783">
            <v>705</v>
          </cell>
          <cell r="S783">
            <v>0</v>
          </cell>
          <cell r="T783">
            <v>0</v>
          </cell>
          <cell r="U783">
            <v>0</v>
          </cell>
          <cell r="V783">
            <v>0</v>
          </cell>
          <cell r="W783">
            <v>0</v>
          </cell>
          <cell r="X783">
            <v>0</v>
          </cell>
          <cell r="Y783">
            <v>0</v>
          </cell>
          <cell r="Z783">
            <v>0</v>
          </cell>
        </row>
        <row r="784">
          <cell r="Q784" t="str">
            <v>FactSet</v>
          </cell>
          <cell r="R784">
            <v>706</v>
          </cell>
          <cell r="S784">
            <v>0</v>
          </cell>
          <cell r="T784">
            <v>0</v>
          </cell>
          <cell r="U784">
            <v>0</v>
          </cell>
          <cell r="V784">
            <v>0</v>
          </cell>
          <cell r="W784">
            <v>0</v>
          </cell>
          <cell r="X784">
            <v>0</v>
          </cell>
          <cell r="Y784">
            <v>0</v>
          </cell>
          <cell r="Z784">
            <v>0</v>
          </cell>
        </row>
        <row r="785">
          <cell r="Q785" t="str">
            <v>FactSet</v>
          </cell>
          <cell r="R785">
            <v>707</v>
          </cell>
          <cell r="S785">
            <v>0</v>
          </cell>
          <cell r="T785">
            <v>0</v>
          </cell>
          <cell r="U785">
            <v>0</v>
          </cell>
          <cell r="V785">
            <v>0</v>
          </cell>
          <cell r="W785">
            <v>0</v>
          </cell>
          <cell r="X785">
            <v>0</v>
          </cell>
          <cell r="Y785">
            <v>0</v>
          </cell>
          <cell r="Z785">
            <v>0</v>
          </cell>
        </row>
        <row r="786">
          <cell r="Q786" t="str">
            <v>FactSet</v>
          </cell>
          <cell r="R786">
            <v>708</v>
          </cell>
          <cell r="S786">
            <v>0</v>
          </cell>
          <cell r="T786">
            <v>0</v>
          </cell>
          <cell r="U786">
            <v>0</v>
          </cell>
          <cell r="V786">
            <v>0</v>
          </cell>
          <cell r="W786">
            <v>0</v>
          </cell>
          <cell r="X786">
            <v>0</v>
          </cell>
          <cell r="Y786">
            <v>0</v>
          </cell>
          <cell r="Z786">
            <v>0</v>
          </cell>
        </row>
        <row r="787">
          <cell r="Q787" t="str">
            <v>FactSet</v>
          </cell>
          <cell r="R787">
            <v>709</v>
          </cell>
          <cell r="S787">
            <v>0</v>
          </cell>
          <cell r="T787">
            <v>0</v>
          </cell>
          <cell r="U787">
            <v>0</v>
          </cell>
          <cell r="V787">
            <v>0</v>
          </cell>
          <cell r="W787">
            <v>0</v>
          </cell>
          <cell r="X787">
            <v>0</v>
          </cell>
          <cell r="Y787">
            <v>0</v>
          </cell>
          <cell r="Z787">
            <v>0</v>
          </cell>
        </row>
        <row r="788">
          <cell r="Q788" t="str">
            <v>FactSet</v>
          </cell>
          <cell r="R788">
            <v>710</v>
          </cell>
          <cell r="S788">
            <v>0</v>
          </cell>
          <cell r="T788">
            <v>0</v>
          </cell>
          <cell r="U788">
            <v>0</v>
          </cell>
          <cell r="V788">
            <v>0</v>
          </cell>
          <cell r="W788">
            <v>0</v>
          </cell>
          <cell r="X788">
            <v>0</v>
          </cell>
          <cell r="Y788">
            <v>0</v>
          </cell>
          <cell r="Z788">
            <v>0</v>
          </cell>
        </row>
        <row r="789">
          <cell r="Q789" t="str">
            <v>FactSet</v>
          </cell>
          <cell r="R789">
            <v>711</v>
          </cell>
          <cell r="S789">
            <v>0</v>
          </cell>
          <cell r="T789">
            <v>0</v>
          </cell>
          <cell r="U789">
            <v>0</v>
          </cell>
          <cell r="V789">
            <v>0</v>
          </cell>
          <cell r="W789">
            <v>0</v>
          </cell>
          <cell r="X789">
            <v>0</v>
          </cell>
          <cell r="Y789">
            <v>0</v>
          </cell>
          <cell r="Z789">
            <v>0</v>
          </cell>
        </row>
        <row r="790">
          <cell r="Q790" t="str">
            <v>FactSet</v>
          </cell>
          <cell r="R790">
            <v>712</v>
          </cell>
          <cell r="S790">
            <v>0</v>
          </cell>
          <cell r="T790">
            <v>0</v>
          </cell>
          <cell r="U790">
            <v>0</v>
          </cell>
          <cell r="V790">
            <v>0</v>
          </cell>
          <cell r="W790">
            <v>0</v>
          </cell>
          <cell r="X790">
            <v>0</v>
          </cell>
          <cell r="Y790">
            <v>0</v>
          </cell>
          <cell r="Z790">
            <v>0</v>
          </cell>
        </row>
        <row r="791">
          <cell r="Q791" t="str">
            <v>FactSet</v>
          </cell>
          <cell r="R791">
            <v>713</v>
          </cell>
          <cell r="S791">
            <v>0</v>
          </cell>
          <cell r="T791">
            <v>0</v>
          </cell>
          <cell r="U791">
            <v>0</v>
          </cell>
          <cell r="V791">
            <v>0</v>
          </cell>
          <cell r="W791">
            <v>0</v>
          </cell>
          <cell r="X791">
            <v>0</v>
          </cell>
          <cell r="Y791">
            <v>0</v>
          </cell>
          <cell r="Z791">
            <v>0</v>
          </cell>
        </row>
        <row r="792">
          <cell r="Q792" t="str">
            <v>FactSet</v>
          </cell>
          <cell r="R792">
            <v>714</v>
          </cell>
          <cell r="S792">
            <v>0</v>
          </cell>
          <cell r="T792">
            <v>0</v>
          </cell>
          <cell r="U792">
            <v>0</v>
          </cell>
          <cell r="V792">
            <v>0</v>
          </cell>
          <cell r="W792">
            <v>0</v>
          </cell>
          <cell r="X792">
            <v>0</v>
          </cell>
          <cell r="Y792">
            <v>0</v>
          </cell>
          <cell r="Z792">
            <v>0</v>
          </cell>
        </row>
        <row r="793">
          <cell r="Q793" t="str">
            <v>FactSet</v>
          </cell>
          <cell r="R793">
            <v>715</v>
          </cell>
          <cell r="S793">
            <v>0</v>
          </cell>
          <cell r="T793">
            <v>0</v>
          </cell>
          <cell r="U793">
            <v>0</v>
          </cell>
          <cell r="V793">
            <v>0</v>
          </cell>
          <cell r="W793">
            <v>0</v>
          </cell>
          <cell r="X793">
            <v>0</v>
          </cell>
          <cell r="Y793">
            <v>0</v>
          </cell>
          <cell r="Z793">
            <v>0</v>
          </cell>
        </row>
        <row r="794">
          <cell r="Q794" t="str">
            <v>FactSet</v>
          </cell>
          <cell r="R794">
            <v>716</v>
          </cell>
          <cell r="S794">
            <v>0</v>
          </cell>
          <cell r="T794">
            <v>0</v>
          </cell>
          <cell r="U794">
            <v>0</v>
          </cell>
          <cell r="V794">
            <v>0</v>
          </cell>
          <cell r="W794">
            <v>0</v>
          </cell>
          <cell r="X794">
            <v>0</v>
          </cell>
          <cell r="Y794">
            <v>0</v>
          </cell>
          <cell r="Z794">
            <v>0</v>
          </cell>
        </row>
        <row r="795">
          <cell r="Q795" t="str">
            <v>FactSet</v>
          </cell>
          <cell r="R795">
            <v>717</v>
          </cell>
          <cell r="S795">
            <v>0</v>
          </cell>
          <cell r="T795">
            <v>0</v>
          </cell>
          <cell r="U795">
            <v>0</v>
          </cell>
          <cell r="V795">
            <v>0</v>
          </cell>
          <cell r="W795">
            <v>0</v>
          </cell>
          <cell r="X795">
            <v>0</v>
          </cell>
          <cell r="Y795">
            <v>0</v>
          </cell>
          <cell r="Z795">
            <v>0</v>
          </cell>
        </row>
        <row r="796">
          <cell r="Q796" t="str">
            <v>FactSet</v>
          </cell>
          <cell r="R796">
            <v>718</v>
          </cell>
          <cell r="S796">
            <v>0</v>
          </cell>
          <cell r="T796">
            <v>0</v>
          </cell>
          <cell r="U796">
            <v>0</v>
          </cell>
          <cell r="V796">
            <v>0</v>
          </cell>
          <cell r="W796">
            <v>0</v>
          </cell>
          <cell r="X796">
            <v>0</v>
          </cell>
          <cell r="Y796">
            <v>0</v>
          </cell>
          <cell r="Z796">
            <v>0</v>
          </cell>
        </row>
        <row r="797">
          <cell r="Q797" t="str">
            <v>FactSet</v>
          </cell>
          <cell r="R797">
            <v>719</v>
          </cell>
          <cell r="S797">
            <v>0</v>
          </cell>
          <cell r="T797">
            <v>0</v>
          </cell>
          <cell r="U797">
            <v>0</v>
          </cell>
          <cell r="V797">
            <v>0</v>
          </cell>
          <cell r="W797">
            <v>0</v>
          </cell>
          <cell r="X797">
            <v>0</v>
          </cell>
          <cell r="Y797">
            <v>0</v>
          </cell>
          <cell r="Z797">
            <v>0</v>
          </cell>
        </row>
        <row r="798">
          <cell r="Q798" t="str">
            <v>FactSet</v>
          </cell>
          <cell r="R798">
            <v>720</v>
          </cell>
          <cell r="S798">
            <v>0</v>
          </cell>
          <cell r="T798">
            <v>0</v>
          </cell>
          <cell r="U798">
            <v>0</v>
          </cell>
          <cell r="V798">
            <v>0</v>
          </cell>
          <cell r="W798">
            <v>0</v>
          </cell>
          <cell r="X798">
            <v>0</v>
          </cell>
          <cell r="Y798">
            <v>0</v>
          </cell>
          <cell r="Z798">
            <v>0</v>
          </cell>
        </row>
        <row r="799">
          <cell r="Q799" t="str">
            <v>FactSet</v>
          </cell>
          <cell r="R799">
            <v>721</v>
          </cell>
          <cell r="S799">
            <v>0</v>
          </cell>
          <cell r="T799">
            <v>0</v>
          </cell>
          <cell r="U799">
            <v>0</v>
          </cell>
          <cell r="V799">
            <v>0</v>
          </cell>
          <cell r="W799">
            <v>0</v>
          </cell>
          <cell r="X799">
            <v>0</v>
          </cell>
          <cell r="Y799">
            <v>0</v>
          </cell>
          <cell r="Z799">
            <v>0</v>
          </cell>
        </row>
        <row r="800">
          <cell r="Q800" t="str">
            <v>FactSet</v>
          </cell>
          <cell r="R800">
            <v>722</v>
          </cell>
          <cell r="S800">
            <v>0</v>
          </cell>
          <cell r="T800">
            <v>0</v>
          </cell>
          <cell r="U800">
            <v>0</v>
          </cell>
          <cell r="V800">
            <v>0</v>
          </cell>
          <cell r="W800">
            <v>0</v>
          </cell>
          <cell r="X800">
            <v>0</v>
          </cell>
          <cell r="Y800">
            <v>0</v>
          </cell>
          <cell r="Z800">
            <v>0</v>
          </cell>
        </row>
        <row r="801">
          <cell r="Q801" t="str">
            <v>FactSet</v>
          </cell>
          <cell r="R801">
            <v>723</v>
          </cell>
          <cell r="S801">
            <v>0</v>
          </cell>
          <cell r="T801">
            <v>0</v>
          </cell>
          <cell r="U801">
            <v>0</v>
          </cell>
          <cell r="V801">
            <v>0</v>
          </cell>
          <cell r="W801">
            <v>0</v>
          </cell>
          <cell r="X801">
            <v>0</v>
          </cell>
          <cell r="Y801">
            <v>0</v>
          </cell>
          <cell r="Z801">
            <v>0</v>
          </cell>
        </row>
        <row r="802">
          <cell r="Q802" t="str">
            <v>FactSet</v>
          </cell>
          <cell r="R802">
            <v>724</v>
          </cell>
          <cell r="S802">
            <v>0</v>
          </cell>
          <cell r="T802">
            <v>0</v>
          </cell>
          <cell r="U802">
            <v>0</v>
          </cell>
          <cell r="V802">
            <v>0</v>
          </cell>
          <cell r="W802">
            <v>0</v>
          </cell>
          <cell r="X802">
            <v>0</v>
          </cell>
          <cell r="Y802">
            <v>0</v>
          </cell>
          <cell r="Z802">
            <v>0</v>
          </cell>
        </row>
        <row r="803">
          <cell r="P803" t="str">
            <v>x</v>
          </cell>
          <cell r="Q803" t="str">
            <v>x</v>
          </cell>
          <cell r="R803" t="str">
            <v>x</v>
          </cell>
          <cell r="S803" t="str">
            <v>x</v>
          </cell>
          <cell r="T803" t="str">
            <v>x</v>
          </cell>
          <cell r="U803" t="str">
            <v>x</v>
          </cell>
          <cell r="V803" t="str">
            <v>x</v>
          </cell>
          <cell r="W803" t="str">
            <v>x</v>
          </cell>
          <cell r="X803" t="str">
            <v>x</v>
          </cell>
          <cell r="Y803" t="str">
            <v>x</v>
          </cell>
          <cell r="Z803" t="str">
            <v>x</v>
          </cell>
          <cell r="AA803" t="str">
            <v>x</v>
          </cell>
        </row>
        <row r="804">
          <cell r="O804" t="str">
            <v>x</v>
          </cell>
        </row>
      </sheetData>
      <sheetData sheetId="22">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CRY</v>
          </cell>
          <cell r="K6" t="str">
            <v>Adjust secondary axis to match primary axis</v>
          </cell>
          <cell r="L6">
            <v>0</v>
          </cell>
          <cell r="M6">
            <v>0</v>
          </cell>
          <cell r="N6">
            <v>0</v>
          </cell>
          <cell r="P6">
            <v>0</v>
          </cell>
          <cell r="Q6">
            <v>0</v>
          </cell>
          <cell r="R6">
            <v>0</v>
          </cell>
          <cell r="S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P8">
            <v>0</v>
          </cell>
          <cell r="Q8">
            <v>0</v>
          </cell>
          <cell r="R8">
            <v>0</v>
          </cell>
          <cell r="S8">
            <v>0</v>
          </cell>
          <cell r="T8">
            <v>0</v>
          </cell>
          <cell r="U8">
            <v>0</v>
          </cell>
          <cell r="V8">
            <v>0</v>
          </cell>
          <cell r="W8">
            <v>0</v>
          </cell>
        </row>
        <row r="9">
          <cell r="B9" t="str">
            <v>Currency</v>
          </cell>
          <cell r="D9" t="str">
            <v>USD</v>
          </cell>
          <cell r="K9">
            <v>0</v>
          </cell>
          <cell r="L9">
            <v>0</v>
          </cell>
          <cell r="M9">
            <v>0</v>
          </cell>
          <cell r="N9">
            <v>0</v>
          </cell>
          <cell r="P9">
            <v>0</v>
          </cell>
          <cell r="Q9">
            <v>0</v>
          </cell>
          <cell r="R9">
            <v>0</v>
          </cell>
          <cell r="S9">
            <v>0</v>
          </cell>
          <cell r="T9">
            <v>0</v>
          </cell>
          <cell r="U9">
            <v>0</v>
          </cell>
          <cell r="V9">
            <v>0</v>
          </cell>
          <cell r="W9">
            <v>0</v>
          </cell>
        </row>
        <row r="10">
          <cell r="B10" t="str">
            <v>Months Before</v>
          </cell>
          <cell r="D10">
            <v>24</v>
          </cell>
          <cell r="N10">
            <v>0</v>
          </cell>
        </row>
        <row r="11">
          <cell r="B11" t="str">
            <v>End</v>
          </cell>
          <cell r="D11">
            <v>42369</v>
          </cell>
          <cell r="N11">
            <v>0</v>
          </cell>
          <cell r="P11">
            <v>0</v>
          </cell>
          <cell r="Q11">
            <v>0</v>
          </cell>
          <cell r="R11">
            <v>0</v>
          </cell>
          <cell r="S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P13">
            <v>0</v>
          </cell>
          <cell r="Q13">
            <v>0</v>
          </cell>
          <cell r="R13">
            <v>0</v>
          </cell>
          <cell r="S13">
            <v>0</v>
          </cell>
          <cell r="T13">
            <v>0</v>
          </cell>
          <cell r="U13">
            <v>0</v>
          </cell>
          <cell r="V13">
            <v>0</v>
          </cell>
          <cell r="W13">
            <v>0</v>
          </cell>
          <cell r="AA13">
            <v>0</v>
          </cell>
          <cell r="AB13">
            <v>0</v>
          </cell>
          <cell r="AQ13" t="str">
            <v>x</v>
          </cell>
        </row>
        <row r="14">
          <cell r="B14" t="str">
            <v>Cost of Equity</v>
          </cell>
          <cell r="D14">
            <v>0.09</v>
          </cell>
          <cell r="P14">
            <v>0</v>
          </cell>
          <cell r="Q14">
            <v>0</v>
          </cell>
          <cell r="R14">
            <v>0</v>
          </cell>
          <cell r="S14">
            <v>0</v>
          </cell>
          <cell r="T14">
            <v>0</v>
          </cell>
          <cell r="U14">
            <v>0</v>
          </cell>
          <cell r="V14">
            <v>0</v>
          </cell>
          <cell r="W14">
            <v>0</v>
          </cell>
          <cell r="AA14">
            <v>0</v>
          </cell>
          <cell r="AB14">
            <v>0</v>
          </cell>
          <cell r="AQ14">
            <v>0</v>
          </cell>
        </row>
        <row r="15">
          <cell r="B15" t="str">
            <v>Standalone Cost of Equity</v>
          </cell>
          <cell r="D15">
            <v>9.5000000000000001E-2</v>
          </cell>
          <cell r="P15">
            <v>0</v>
          </cell>
          <cell r="Q15">
            <v>0</v>
          </cell>
          <cell r="R15">
            <v>0</v>
          </cell>
          <cell r="S15">
            <v>0</v>
          </cell>
          <cell r="T15">
            <v>0</v>
          </cell>
          <cell r="U15">
            <v>0</v>
          </cell>
          <cell r="V15">
            <v>0</v>
          </cell>
          <cell r="W15">
            <v>0</v>
          </cell>
          <cell r="AA15">
            <v>0</v>
          </cell>
          <cell r="AB15">
            <v>0</v>
          </cell>
          <cell r="AQ15">
            <v>0</v>
          </cell>
        </row>
        <row r="16">
          <cell r="A16" t="str">
            <v>x</v>
          </cell>
          <cell r="B16">
            <v>0</v>
          </cell>
          <cell r="C16">
            <v>0</v>
          </cell>
          <cell r="D16">
            <v>0</v>
          </cell>
          <cell r="E16">
            <v>0</v>
          </cell>
          <cell r="F16">
            <v>0</v>
          </cell>
          <cell r="G16">
            <v>0</v>
          </cell>
          <cell r="H16">
            <v>0</v>
          </cell>
          <cell r="I16">
            <v>0</v>
          </cell>
          <cell r="J16">
            <v>0</v>
          </cell>
          <cell r="K16">
            <v>0</v>
          </cell>
          <cell r="L16">
            <v>0</v>
          </cell>
          <cell r="M16">
            <v>0</v>
          </cell>
          <cell r="N16">
            <v>0</v>
          </cell>
          <cell r="O16" t="str">
            <v>x</v>
          </cell>
          <cell r="P16">
            <v>0</v>
          </cell>
          <cell r="Q16">
            <v>0</v>
          </cell>
          <cell r="R16">
            <v>0</v>
          </cell>
          <cell r="S16">
            <v>0</v>
          </cell>
          <cell r="T16">
            <v>0</v>
          </cell>
          <cell r="U16">
            <v>0</v>
          </cell>
          <cell r="V16">
            <v>0</v>
          </cell>
          <cell r="W16">
            <v>0</v>
          </cell>
          <cell r="AA16">
            <v>0</v>
          </cell>
          <cell r="AB16">
            <v>0</v>
          </cell>
          <cell r="AQ16">
            <v>0</v>
          </cell>
        </row>
        <row r="17">
          <cell r="A17">
            <v>0</v>
          </cell>
          <cell r="B17" t="str">
            <v>Data Input</v>
          </cell>
          <cell r="C17">
            <v>0</v>
          </cell>
          <cell r="D17">
            <v>0</v>
          </cell>
          <cell r="E17">
            <v>0</v>
          </cell>
          <cell r="F17">
            <v>0</v>
          </cell>
          <cell r="G17">
            <v>0</v>
          </cell>
          <cell r="H17">
            <v>0</v>
          </cell>
          <cell r="I17">
            <v>0</v>
          </cell>
          <cell r="J17">
            <v>0</v>
          </cell>
          <cell r="K17">
            <v>0</v>
          </cell>
          <cell r="L17">
            <v>0</v>
          </cell>
          <cell r="M17">
            <v>0</v>
          </cell>
          <cell r="N17">
            <v>0</v>
          </cell>
          <cell r="O17">
            <v>0</v>
          </cell>
          <cell r="AA17">
            <v>0</v>
          </cell>
          <cell r="AB17">
            <v>0</v>
          </cell>
        </row>
        <row r="18">
          <cell r="E18">
            <v>1</v>
          </cell>
          <cell r="F18">
            <v>2</v>
          </cell>
          <cell r="G18">
            <v>3</v>
          </cell>
          <cell r="H18">
            <v>4</v>
          </cell>
          <cell r="I18">
            <v>5</v>
          </cell>
          <cell r="J18">
            <v>6</v>
          </cell>
          <cell r="K18">
            <v>7</v>
          </cell>
          <cell r="L18" t="str">
            <v>Label</v>
          </cell>
          <cell r="N18">
            <v>0</v>
          </cell>
          <cell r="AA18">
            <v>0</v>
          </cell>
          <cell r="AB18">
            <v>0</v>
          </cell>
        </row>
        <row r="19">
          <cell r="E19">
            <v>43376</v>
          </cell>
          <cell r="F19">
            <v>43465</v>
          </cell>
          <cell r="G19">
            <v>43830</v>
          </cell>
          <cell r="H19">
            <v>44196</v>
          </cell>
          <cell r="I19">
            <v>44561</v>
          </cell>
          <cell r="J19">
            <v>44926</v>
          </cell>
          <cell r="K19">
            <v>45291</v>
          </cell>
          <cell r="L19">
            <v>0</v>
          </cell>
          <cell r="N19">
            <v>0</v>
          </cell>
          <cell r="AA19">
            <v>0</v>
          </cell>
          <cell r="AB19">
            <v>0</v>
          </cell>
        </row>
        <row r="20">
          <cell r="D20" t="str">
            <v>Discount:</v>
          </cell>
          <cell r="E20">
            <v>1</v>
          </cell>
          <cell r="F20">
            <v>0.97920604710538472</v>
          </cell>
          <cell r="G20">
            <v>0.89835417165631615</v>
          </cell>
          <cell r="H20">
            <v>0.82398357094444385</v>
          </cell>
          <cell r="I20">
            <v>0.75594823022426039</v>
          </cell>
          <cell r="J20">
            <v>0.69353048644427551</v>
          </cell>
          <cell r="K20">
            <v>0.63626650132502338</v>
          </cell>
          <cell r="L20">
            <v>0</v>
          </cell>
          <cell r="N20">
            <v>0</v>
          </cell>
        </row>
        <row r="21">
          <cell r="D21" t="str">
            <v>Standalone Disc:</v>
          </cell>
          <cell r="E21">
            <v>1</v>
          </cell>
          <cell r="F21">
            <v>0.97811390728576098</v>
          </cell>
          <cell r="G21">
            <v>0.8932547098500101</v>
          </cell>
          <cell r="H21">
            <v>0.81555491939774583</v>
          </cell>
          <cell r="I21">
            <v>0.74479901314862651</v>
          </cell>
          <cell r="J21">
            <v>0.68018174716769542</v>
          </cell>
          <cell r="K21">
            <v>0.62117054535862604</v>
          </cell>
          <cell r="L21">
            <v>0</v>
          </cell>
          <cell r="N21">
            <v>0</v>
          </cell>
        </row>
        <row r="22">
          <cell r="B22" t="str">
            <v>Mutliple</v>
          </cell>
          <cell r="C22" t="str">
            <v>Line Name</v>
          </cell>
          <cell r="D22" t="str">
            <v>Metric</v>
          </cell>
          <cell r="E22">
            <v>43376</v>
          </cell>
          <cell r="F22">
            <v>43465</v>
          </cell>
          <cell r="G22">
            <v>43830</v>
          </cell>
          <cell r="H22">
            <v>44196</v>
          </cell>
          <cell r="I22">
            <v>44561</v>
          </cell>
          <cell r="J22">
            <v>44926</v>
          </cell>
          <cell r="K22">
            <v>45291</v>
          </cell>
          <cell r="L22" t="str">
            <v>Label</v>
          </cell>
          <cell r="M22" t="str">
            <v>Text Format</v>
          </cell>
          <cell r="N22">
            <v>0</v>
          </cell>
        </row>
        <row r="23">
          <cell r="B23" t="str">
            <v>Revenues</v>
          </cell>
          <cell r="C23" t="str">
            <v>AVP Medium 1</v>
          </cell>
          <cell r="D23" t="str">
            <v>Applied Multiple</v>
          </cell>
          <cell r="E23">
            <v>5.6296729460219987</v>
          </cell>
          <cell r="F23">
            <v>5.6296729460219987</v>
          </cell>
          <cell r="G23">
            <v>5.6296729460219987</v>
          </cell>
          <cell r="H23">
            <v>5.6296729460219987</v>
          </cell>
          <cell r="I23">
            <v>5.6296729460219987</v>
          </cell>
          <cell r="J23">
            <v>5.6296729460219987</v>
          </cell>
          <cell r="K23">
            <v>5.6296729460219987</v>
          </cell>
          <cell r="N23">
            <v>0</v>
          </cell>
        </row>
        <row r="24">
          <cell r="B24" t="str">
            <v>Active</v>
          </cell>
          <cell r="C24">
            <v>12</v>
          </cell>
          <cell r="D24" t="str">
            <v>Future Value</v>
          </cell>
          <cell r="E24" t="str">
            <v>#Calc</v>
          </cell>
          <cell r="F24">
            <v>36.621600704282187</v>
          </cell>
          <cell r="G24">
            <v>40.202212381069344</v>
          </cell>
          <cell r="H24">
            <v>44.381443964729542</v>
          </cell>
          <cell r="I24">
            <v>50.010436260514844</v>
          </cell>
          <cell r="J24">
            <v>56.024296287623145</v>
          </cell>
          <cell r="K24">
            <v>62.275303426816016</v>
          </cell>
          <cell r="L24" t="str">
            <v>$56.02 (5.63x)</v>
          </cell>
          <cell r="M24" t="str">
            <v>0.00x</v>
          </cell>
          <cell r="N24">
            <v>0</v>
          </cell>
        </row>
        <row r="25">
          <cell r="B25">
            <v>0</v>
          </cell>
          <cell r="C25">
            <v>0</v>
          </cell>
          <cell r="D25" t="str">
            <v>Present Value</v>
          </cell>
          <cell r="E25" t="e">
            <v>#VALUE!</v>
          </cell>
          <cell r="F25">
            <v>35.820096955924427</v>
          </cell>
          <cell r="G25">
            <v>35.91081555578058</v>
          </cell>
          <cell r="H25">
            <v>36.195504955410577</v>
          </cell>
          <cell r="I25">
            <v>37.247723573963746</v>
          </cell>
          <cell r="J25">
            <v>38.106703732756145</v>
          </cell>
          <cell r="K25">
            <v>38.683584192009221</v>
          </cell>
          <cell r="L25" t="str">
            <v>$38.11 (5.63x)</v>
          </cell>
          <cell r="M25" t="str">
            <v>0.00x</v>
          </cell>
          <cell r="N25">
            <v>0</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t="str">
            <v>Revenues</v>
          </cell>
          <cell r="C27" t="str">
            <v>ATRC DCF Synergies</v>
          </cell>
          <cell r="D27" t="str">
            <v>Applied Multiple</v>
          </cell>
          <cell r="E27">
            <v>5.6296729460219987</v>
          </cell>
          <cell r="F27">
            <v>5.6296729460219987</v>
          </cell>
          <cell r="G27">
            <v>5.6296729460219987</v>
          </cell>
          <cell r="H27">
            <v>5.6296729460219987</v>
          </cell>
          <cell r="I27">
            <v>5.6296729460219987</v>
          </cell>
          <cell r="J27">
            <v>5.6296729460219987</v>
          </cell>
          <cell r="K27">
            <v>5.6296729460219987</v>
          </cell>
          <cell r="N27">
            <v>0</v>
          </cell>
        </row>
        <row r="28">
          <cell r="B28" t="str">
            <v>Active</v>
          </cell>
          <cell r="C28">
            <v>12</v>
          </cell>
          <cell r="D28" t="str">
            <v>Future Value</v>
          </cell>
          <cell r="E28" t="str">
            <v>#Calc</v>
          </cell>
          <cell r="F28">
            <v>36.621600704282187</v>
          </cell>
          <cell r="G28">
            <v>35.277456209215039</v>
          </cell>
          <cell r="H28">
            <v>39.505409726549836</v>
          </cell>
          <cell r="I28">
            <v>45.116999530077436</v>
          </cell>
          <cell r="J28">
            <v>51.578261553131881</v>
          </cell>
          <cell r="K28">
            <v>57.734222511721406</v>
          </cell>
          <cell r="L28" t="str">
            <v>$51.58 (5.63x)</v>
          </cell>
          <cell r="M28" t="str">
            <v>0.00x</v>
          </cell>
          <cell r="N28">
            <v>0</v>
          </cell>
        </row>
        <row r="29">
          <cell r="B29">
            <v>0</v>
          </cell>
          <cell r="C29">
            <v>0</v>
          </cell>
          <cell r="D29" t="str">
            <v>Present Value</v>
          </cell>
          <cell r="E29" t="e">
            <v>#VALUE!</v>
          </cell>
          <cell r="F29">
            <v>35.86009286431193</v>
          </cell>
          <cell r="G29">
            <v>31.691649950971343</v>
          </cell>
          <cell r="H29">
            <v>32.551808578105899</v>
          </cell>
          <cell r="I29">
            <v>34.106115947790826</v>
          </cell>
          <cell r="J29">
            <v>35.771096824893625</v>
          </cell>
          <cell r="K29">
            <v>36.734351764253383</v>
          </cell>
          <cell r="L29" t="str">
            <v>$35.77 (5.63x)</v>
          </cell>
          <cell r="M29" t="str">
            <v>0.00x</v>
          </cell>
          <cell r="N29">
            <v>0</v>
          </cell>
        </row>
        <row r="30">
          <cell r="B30">
            <v>0</v>
          </cell>
          <cell r="C30">
            <v>0</v>
          </cell>
          <cell r="D30">
            <v>0</v>
          </cell>
          <cell r="E30">
            <v>0</v>
          </cell>
          <cell r="F30">
            <v>0</v>
          </cell>
          <cell r="G30">
            <v>0</v>
          </cell>
          <cell r="H30">
            <v>0</v>
          </cell>
          <cell r="I30">
            <v>0</v>
          </cell>
          <cell r="J30">
            <v>0</v>
          </cell>
          <cell r="K30">
            <v>0</v>
          </cell>
          <cell r="L30">
            <v>0</v>
          </cell>
          <cell r="M30">
            <v>0</v>
          </cell>
          <cell r="N30">
            <v>0</v>
          </cell>
        </row>
        <row r="31">
          <cell r="B31" t="str">
            <v>Braves SA</v>
          </cell>
          <cell r="C31" t="str">
            <v>Revenue Flat</v>
          </cell>
          <cell r="D31" t="str">
            <v>Applied Multiple</v>
          </cell>
          <cell r="E31">
            <v>5.6296729460219987</v>
          </cell>
          <cell r="F31">
            <v>5.6296729460219987</v>
          </cell>
          <cell r="G31">
            <v>5.6296729460219987</v>
          </cell>
          <cell r="H31">
            <v>5.6296729460219987</v>
          </cell>
          <cell r="I31">
            <v>5.6296729460219987</v>
          </cell>
          <cell r="J31">
            <v>5.6296729460219987</v>
          </cell>
          <cell r="K31">
            <v>5.6296729460219987</v>
          </cell>
          <cell r="N31">
            <v>0</v>
          </cell>
        </row>
        <row r="32">
          <cell r="B32" t="str">
            <v>Target</v>
          </cell>
          <cell r="C32">
            <v>7</v>
          </cell>
          <cell r="D32" t="str">
            <v>Future Value</v>
          </cell>
          <cell r="E32" t="str">
            <v>#Calc</v>
          </cell>
          <cell r="F32">
            <v>36.624174422360731</v>
          </cell>
          <cell r="G32">
            <v>40.205037739841558</v>
          </cell>
          <cell r="H32">
            <v>44.384563034417567</v>
          </cell>
          <cell r="I32">
            <v>50.013950928400568</v>
          </cell>
          <cell r="J32">
            <v>56.028233601706091</v>
          </cell>
          <cell r="K32">
            <v>62.279680053484256</v>
          </cell>
          <cell r="L32" t="str">
            <v>$56.03 (5.63x)</v>
          </cell>
          <cell r="M32" t="str">
            <v>0.00x</v>
          </cell>
          <cell r="N32">
            <v>0</v>
          </cell>
        </row>
        <row r="33">
          <cell r="B33" t="str">
            <v>Active</v>
          </cell>
          <cell r="C33">
            <v>0</v>
          </cell>
          <cell r="D33" t="str">
            <v>Present Value</v>
          </cell>
          <cell r="E33" t="e">
            <v>#VALUE!</v>
          </cell>
          <cell r="F33">
            <v>35.769212130942726</v>
          </cell>
          <cell r="G33">
            <v>35.859801859007099</v>
          </cell>
          <cell r="H33">
            <v>36.144086838451074</v>
          </cell>
          <cell r="I33">
            <v>37.194810710624466</v>
          </cell>
          <cell r="J33">
            <v>38.052570631093779</v>
          </cell>
          <cell r="K33">
            <v>38.628631593368908</v>
          </cell>
          <cell r="L33" t="str">
            <v>$38.05 (5.63x)</v>
          </cell>
          <cell r="M33" t="str">
            <v>0.00x</v>
          </cell>
          <cell r="N33">
            <v>0</v>
          </cell>
        </row>
        <row r="34">
          <cell r="B34" t="str">
            <v>Chart Output</v>
          </cell>
          <cell r="C34">
            <v>0</v>
          </cell>
          <cell r="D34" t="str">
            <v>Future Value</v>
          </cell>
          <cell r="E34" t="str">
            <v>#Calc</v>
          </cell>
          <cell r="F34">
            <v>36.624174422360731</v>
          </cell>
          <cell r="G34">
            <v>40.205037739841558</v>
          </cell>
          <cell r="H34">
            <v>44.384563034417567</v>
          </cell>
          <cell r="I34">
            <v>50.013950928400568</v>
          </cell>
          <cell r="J34">
            <v>56.028233601706091</v>
          </cell>
          <cell r="K34">
            <v>62.279680053484256</v>
          </cell>
          <cell r="L34" t="str">
            <v>$56.03 (5.63x)</v>
          </cell>
          <cell r="M34">
            <v>0</v>
          </cell>
          <cell r="N34">
            <v>0</v>
          </cell>
        </row>
        <row r="35">
          <cell r="B35" t="str">
            <v>Table Output</v>
          </cell>
          <cell r="C35">
            <v>0</v>
          </cell>
          <cell r="D35" t="str">
            <v>Present Value</v>
          </cell>
          <cell r="E35" t="e">
            <v>#VALUE!</v>
          </cell>
          <cell r="F35">
            <v>35.769212130942726</v>
          </cell>
          <cell r="G35">
            <v>35.859801859007099</v>
          </cell>
          <cell r="H35">
            <v>36.144086838451074</v>
          </cell>
          <cell r="I35">
            <v>37.194810710624466</v>
          </cell>
          <cell r="J35">
            <v>38.052570631093779</v>
          </cell>
          <cell r="K35">
            <v>38.628631593368908</v>
          </cell>
          <cell r="L35" t="str">
            <v>$38.05 (5.63x)</v>
          </cell>
          <cell r="M35">
            <v>0</v>
          </cell>
          <cell r="N35">
            <v>0</v>
          </cell>
        </row>
        <row r="36">
          <cell r="N36">
            <v>0</v>
          </cell>
        </row>
        <row r="37">
          <cell r="B37" t="str">
            <v>Braves SA</v>
          </cell>
          <cell r="C37" t="str">
            <v>Revenue Compressed</v>
          </cell>
          <cell r="D37" t="str">
            <v>Applied Multiple</v>
          </cell>
          <cell r="E37">
            <v>5.6296729460219987</v>
          </cell>
          <cell r="F37">
            <v>5.6296729460219987</v>
          </cell>
          <cell r="G37">
            <v>5.2099935443863128</v>
          </cell>
          <cell r="H37">
            <v>4.7903141427506268</v>
          </cell>
          <cell r="I37">
            <v>4.3706347411149409</v>
          </cell>
          <cell r="J37">
            <v>3.9509553394792545</v>
          </cell>
          <cell r="K37">
            <v>3.5312759378435672</v>
          </cell>
          <cell r="N37">
            <v>0</v>
          </cell>
          <cell r="AF37">
            <v>0</v>
          </cell>
          <cell r="AG37">
            <v>0</v>
          </cell>
          <cell r="AH37">
            <v>0</v>
          </cell>
          <cell r="AI37">
            <v>0</v>
          </cell>
          <cell r="AJ37">
            <v>0</v>
          </cell>
          <cell r="AK37">
            <v>0</v>
          </cell>
          <cell r="AL37">
            <v>0</v>
          </cell>
          <cell r="AM37">
            <v>0</v>
          </cell>
          <cell r="AN37">
            <v>0</v>
          </cell>
          <cell r="AO37">
            <v>0</v>
          </cell>
        </row>
        <row r="38">
          <cell r="B38" t="str">
            <v>Target</v>
          </cell>
          <cell r="C38">
            <v>8</v>
          </cell>
          <cell r="D38" t="str">
            <v>Future Value</v>
          </cell>
          <cell r="E38" t="str">
            <v>#Calc</v>
          </cell>
          <cell r="F38">
            <v>36.624174422360731</v>
          </cell>
          <cell r="G38">
            <v>36.870977974704395</v>
          </cell>
          <cell r="H38">
            <v>37.102344535476419</v>
          </cell>
          <cell r="I38">
            <v>37.990141524166702</v>
          </cell>
          <cell r="J38">
            <v>38.506934492161882</v>
          </cell>
          <cell r="K38">
            <v>38.609538864569203</v>
          </cell>
          <cell r="L38" t="str">
            <v>$38.51 (3.95x)</v>
          </cell>
          <cell r="M38" t="str">
            <v>0.00x</v>
          </cell>
          <cell r="N38">
            <v>0</v>
          </cell>
          <cell r="AF38">
            <v>0</v>
          </cell>
          <cell r="AG38">
            <v>0</v>
          </cell>
          <cell r="AH38">
            <v>0</v>
          </cell>
          <cell r="AI38">
            <v>0</v>
          </cell>
          <cell r="AJ38">
            <v>0</v>
          </cell>
          <cell r="AK38">
            <v>0</v>
          </cell>
          <cell r="AL38">
            <v>0</v>
          </cell>
          <cell r="AM38">
            <v>0</v>
          </cell>
          <cell r="AN38">
            <v>0</v>
          </cell>
          <cell r="AO38">
            <v>0</v>
          </cell>
        </row>
        <row r="39">
          <cell r="B39" t="str">
            <v>Active</v>
          </cell>
          <cell r="C39">
            <v>0</v>
          </cell>
          <cell r="D39" t="str">
            <v>Present Value</v>
          </cell>
          <cell r="E39" t="e">
            <v>#VALUE!</v>
          </cell>
          <cell r="F39">
            <v>35.769212130942726</v>
          </cell>
          <cell r="G39">
            <v>32.886076940812863</v>
          </cell>
          <cell r="H39">
            <v>30.213891297307619</v>
          </cell>
          <cell r="I39">
            <v>28.252839390435323</v>
          </cell>
          <cell r="J39">
            <v>26.152668937706299</v>
          </cell>
          <cell r="K39">
            <v>23.94735572675544</v>
          </cell>
          <cell r="L39" t="str">
            <v>$26.15 (3.95x)</v>
          </cell>
          <cell r="M39" t="str">
            <v>0.00x</v>
          </cell>
          <cell r="N39">
            <v>0</v>
          </cell>
          <cell r="AF39">
            <v>0</v>
          </cell>
          <cell r="AG39">
            <v>0</v>
          </cell>
          <cell r="AH39">
            <v>0</v>
          </cell>
          <cell r="AI39">
            <v>0</v>
          </cell>
          <cell r="AJ39">
            <v>0</v>
          </cell>
          <cell r="AK39">
            <v>0</v>
          </cell>
          <cell r="AL39">
            <v>0</v>
          </cell>
          <cell r="AM39">
            <v>0</v>
          </cell>
          <cell r="AN39">
            <v>0</v>
          </cell>
          <cell r="AO39">
            <v>0</v>
          </cell>
        </row>
        <row r="40">
          <cell r="B40" t="str">
            <v>Chart Output</v>
          </cell>
          <cell r="C40">
            <v>0</v>
          </cell>
          <cell r="D40" t="str">
            <v>Future Value</v>
          </cell>
          <cell r="E40" t="str">
            <v>#Calc</v>
          </cell>
          <cell r="F40">
            <v>36.624174422360731</v>
          </cell>
          <cell r="G40">
            <v>36.870977974704395</v>
          </cell>
          <cell r="H40">
            <v>37.102344535476419</v>
          </cell>
          <cell r="I40">
            <v>37.990141524166702</v>
          </cell>
          <cell r="J40">
            <v>38.506934492161882</v>
          </cell>
          <cell r="K40">
            <v>38.609538864569203</v>
          </cell>
          <cell r="L40" t="str">
            <v>$38.51 (3.95x)</v>
          </cell>
          <cell r="M40">
            <v>0</v>
          </cell>
          <cell r="N40">
            <v>0</v>
          </cell>
          <cell r="AF40">
            <v>0</v>
          </cell>
          <cell r="AG40">
            <v>0</v>
          </cell>
          <cell r="AH40">
            <v>0</v>
          </cell>
          <cell r="AI40">
            <v>0</v>
          </cell>
          <cell r="AJ40">
            <v>0</v>
          </cell>
          <cell r="AK40">
            <v>0</v>
          </cell>
          <cell r="AL40">
            <v>0</v>
          </cell>
          <cell r="AM40">
            <v>0</v>
          </cell>
          <cell r="AN40">
            <v>0</v>
          </cell>
          <cell r="AO40">
            <v>0</v>
          </cell>
        </row>
        <row r="41">
          <cell r="B41" t="str">
            <v>Table Output</v>
          </cell>
          <cell r="C41">
            <v>0</v>
          </cell>
          <cell r="D41" t="str">
            <v>Present Value</v>
          </cell>
          <cell r="E41" t="e">
            <v>#VALUE!</v>
          </cell>
          <cell r="F41">
            <v>35.769212130942726</v>
          </cell>
          <cell r="G41">
            <v>32.886076940812863</v>
          </cell>
          <cell r="H41">
            <v>30.213891297307619</v>
          </cell>
          <cell r="I41">
            <v>28.252839390435323</v>
          </cell>
          <cell r="J41">
            <v>26.152668937706299</v>
          </cell>
          <cell r="K41">
            <v>23.94735572675544</v>
          </cell>
          <cell r="L41" t="str">
            <v>$26.15 (3.95x)</v>
          </cell>
          <cell r="M41">
            <v>0</v>
          </cell>
          <cell r="N41">
            <v>0</v>
          </cell>
          <cell r="AF41">
            <v>0</v>
          </cell>
          <cell r="AG41">
            <v>0</v>
          </cell>
          <cell r="AH41">
            <v>0</v>
          </cell>
          <cell r="AI41">
            <v>0</v>
          </cell>
          <cell r="AJ41">
            <v>0</v>
          </cell>
          <cell r="AK41">
            <v>0</v>
          </cell>
          <cell r="AL41">
            <v>0</v>
          </cell>
          <cell r="AM41">
            <v>0</v>
          </cell>
          <cell r="AN41">
            <v>0</v>
          </cell>
          <cell r="AO41">
            <v>0</v>
          </cell>
        </row>
        <row r="42">
          <cell r="N42">
            <v>0</v>
          </cell>
          <cell r="AF42">
            <v>0</v>
          </cell>
          <cell r="AG42">
            <v>0</v>
          </cell>
          <cell r="AH42">
            <v>0</v>
          </cell>
          <cell r="AI42">
            <v>0</v>
          </cell>
          <cell r="AJ42">
            <v>0</v>
          </cell>
          <cell r="AK42">
            <v>0</v>
          </cell>
          <cell r="AL42">
            <v>0</v>
          </cell>
          <cell r="AM42">
            <v>0</v>
          </cell>
          <cell r="AN42">
            <v>0</v>
          </cell>
          <cell r="AO42">
            <v>0</v>
          </cell>
        </row>
        <row r="43">
          <cell r="B43" t="str">
            <v>PF: @ Blended Multiple</v>
          </cell>
          <cell r="C43" t="str">
            <v>PF: @ Blended Multiple</v>
          </cell>
          <cell r="D43" t="str">
            <v>Applied Multiple</v>
          </cell>
          <cell r="E43">
            <v>5.8779987025394869</v>
          </cell>
          <cell r="F43">
            <v>5.8779987025394869</v>
          </cell>
          <cell r="G43">
            <v>5.8779987025394869</v>
          </cell>
          <cell r="H43">
            <v>5.8779987025394869</v>
          </cell>
          <cell r="I43">
            <v>5.8779987025394869</v>
          </cell>
          <cell r="J43">
            <v>5.8779987025394869</v>
          </cell>
          <cell r="K43">
            <v>5.8779987025394869</v>
          </cell>
          <cell r="N43">
            <v>0</v>
          </cell>
          <cell r="AF43">
            <v>0</v>
          </cell>
          <cell r="AG43">
            <v>0</v>
          </cell>
          <cell r="AH43">
            <v>0</v>
          </cell>
          <cell r="AI43">
            <v>0</v>
          </cell>
          <cell r="AJ43">
            <v>0</v>
          </cell>
          <cell r="AK43">
            <v>0</v>
          </cell>
          <cell r="AL43">
            <v>0</v>
          </cell>
          <cell r="AM43">
            <v>0</v>
          </cell>
          <cell r="AN43">
            <v>0</v>
          </cell>
          <cell r="AO43">
            <v>0</v>
          </cell>
        </row>
        <row r="44">
          <cell r="B44" t="str">
            <v>Target</v>
          </cell>
          <cell r="C44">
            <v>9</v>
          </cell>
          <cell r="D44" t="str">
            <v>Future Value</v>
          </cell>
          <cell r="E44" t="str">
            <v>#Calc</v>
          </cell>
          <cell r="F44">
            <v>38.44982841647608</v>
          </cell>
          <cell r="G44">
            <v>39.808626873485387</v>
          </cell>
          <cell r="H44">
            <v>44.691922953865216</v>
          </cell>
          <cell r="I44">
            <v>51.180115048376727</v>
          </cell>
          <cell r="J44">
            <v>58.635329103512795</v>
          </cell>
          <cell r="K44">
            <v>65.665216562425002</v>
          </cell>
          <cell r="L44" t="str">
            <v>$58.64 (5.9x)</v>
          </cell>
          <cell r="M44" t="str">
            <v>0.0x</v>
          </cell>
          <cell r="N44">
            <v>0</v>
          </cell>
          <cell r="AF44">
            <v>0</v>
          </cell>
          <cell r="AG44">
            <v>0</v>
          </cell>
          <cell r="AH44">
            <v>0</v>
          </cell>
          <cell r="AI44">
            <v>0</v>
          </cell>
          <cell r="AJ44">
            <v>0</v>
          </cell>
          <cell r="AK44">
            <v>0</v>
          </cell>
          <cell r="AL44">
            <v>0</v>
          </cell>
          <cell r="AM44">
            <v>0</v>
          </cell>
          <cell r="AN44">
            <v>0</v>
          </cell>
          <cell r="AO44">
            <v>0</v>
          </cell>
        </row>
        <row r="45">
          <cell r="B45" t="str">
            <v>Active</v>
          </cell>
          <cell r="C45">
            <v>0</v>
          </cell>
          <cell r="D45" t="str">
            <v>Present Value</v>
          </cell>
          <cell r="E45" t="e">
            <v>#VALUE!</v>
          </cell>
          <cell r="F45">
            <v>37.59700609455971</v>
          </cell>
          <cell r="G45">
            <v>35.711620385857103</v>
          </cell>
          <cell r="H45">
            <v>36.773279600952726</v>
          </cell>
          <cell r="I45">
            <v>38.634747865309635</v>
          </cell>
          <cell r="J45">
            <v>40.607821711855998</v>
          </cell>
          <cell r="K45">
            <v>41.721432316189322</v>
          </cell>
          <cell r="L45" t="str">
            <v>$40.61 (5.9x)</v>
          </cell>
          <cell r="M45" t="str">
            <v>0.0x</v>
          </cell>
          <cell r="N45">
            <v>0</v>
          </cell>
          <cell r="AF45">
            <v>0</v>
          </cell>
          <cell r="AG45">
            <v>0</v>
          </cell>
          <cell r="AH45">
            <v>0</v>
          </cell>
          <cell r="AI45">
            <v>0</v>
          </cell>
          <cell r="AJ45">
            <v>0</v>
          </cell>
          <cell r="AK45">
            <v>0</v>
          </cell>
          <cell r="AL45">
            <v>0</v>
          </cell>
          <cell r="AM45">
            <v>0</v>
          </cell>
          <cell r="AN45">
            <v>0</v>
          </cell>
          <cell r="AO45">
            <v>0</v>
          </cell>
        </row>
        <row r="46">
          <cell r="B46" t="str">
            <v>Chart Output</v>
          </cell>
          <cell r="C46">
            <v>0</v>
          </cell>
          <cell r="D46" t="str">
            <v>Future Value</v>
          </cell>
          <cell r="E46" t="str">
            <v>#Calc</v>
          </cell>
          <cell r="F46">
            <v>38.44982841647608</v>
          </cell>
          <cell r="G46">
            <v>39.808626873485387</v>
          </cell>
          <cell r="H46">
            <v>44.691922953865216</v>
          </cell>
          <cell r="I46">
            <v>51.180115048376727</v>
          </cell>
          <cell r="J46">
            <v>58.635329103512795</v>
          </cell>
          <cell r="K46">
            <v>65.665216562425002</v>
          </cell>
          <cell r="L46" t="str">
            <v>$58.64 (5.9x)</v>
          </cell>
          <cell r="M46">
            <v>0</v>
          </cell>
          <cell r="N46">
            <v>0</v>
          </cell>
          <cell r="AF46">
            <v>0</v>
          </cell>
          <cell r="AG46">
            <v>0</v>
          </cell>
          <cell r="AH46">
            <v>0</v>
          </cell>
          <cell r="AI46">
            <v>0</v>
          </cell>
          <cell r="AJ46">
            <v>0</v>
          </cell>
          <cell r="AK46">
            <v>0</v>
          </cell>
          <cell r="AL46">
            <v>0</v>
          </cell>
          <cell r="AM46">
            <v>0</v>
          </cell>
          <cell r="AN46">
            <v>0</v>
          </cell>
          <cell r="AO46">
            <v>0</v>
          </cell>
        </row>
        <row r="47">
          <cell r="B47" t="str">
            <v>Table Output</v>
          </cell>
          <cell r="C47">
            <v>0</v>
          </cell>
          <cell r="D47" t="str">
            <v>Present Value</v>
          </cell>
          <cell r="E47" t="e">
            <v>#VALUE!</v>
          </cell>
          <cell r="F47">
            <v>37.59700609455971</v>
          </cell>
          <cell r="G47">
            <v>35.711620385857103</v>
          </cell>
          <cell r="H47">
            <v>36.773279600952726</v>
          </cell>
          <cell r="I47">
            <v>38.634747865309635</v>
          </cell>
          <cell r="J47">
            <v>40.607821711855998</v>
          </cell>
          <cell r="K47">
            <v>41.721432316189322</v>
          </cell>
          <cell r="L47" t="str">
            <v>$40.61 (5.9x)</v>
          </cell>
          <cell r="M47">
            <v>0</v>
          </cell>
          <cell r="N47">
            <v>0</v>
          </cell>
          <cell r="AF47">
            <v>0</v>
          </cell>
          <cell r="AG47">
            <v>0</v>
          </cell>
          <cell r="AH47">
            <v>0</v>
          </cell>
          <cell r="AI47">
            <v>0</v>
          </cell>
          <cell r="AJ47">
            <v>0</v>
          </cell>
          <cell r="AK47">
            <v>0</v>
          </cell>
          <cell r="AL47">
            <v>0</v>
          </cell>
          <cell r="AM47">
            <v>0</v>
          </cell>
          <cell r="AN47">
            <v>0</v>
          </cell>
          <cell r="AO47">
            <v>0</v>
          </cell>
        </row>
        <row r="48">
          <cell r="N48">
            <v>0</v>
          </cell>
          <cell r="AF48">
            <v>0</v>
          </cell>
          <cell r="AG48">
            <v>0</v>
          </cell>
          <cell r="AH48">
            <v>0</v>
          </cell>
          <cell r="AI48">
            <v>0</v>
          </cell>
          <cell r="AJ48">
            <v>0</v>
          </cell>
          <cell r="AK48">
            <v>0</v>
          </cell>
          <cell r="AL48">
            <v>0</v>
          </cell>
          <cell r="AM48">
            <v>0</v>
          </cell>
          <cell r="AN48">
            <v>0</v>
          </cell>
          <cell r="AO48">
            <v>0</v>
          </cell>
        </row>
        <row r="49">
          <cell r="B49" t="str">
            <v>PF: @ Blended Multiple</v>
          </cell>
          <cell r="C49" t="str">
            <v>PF: @ 3 Yr Avg. Blended Multiple</v>
          </cell>
          <cell r="D49" t="str">
            <v>Applied Multiple</v>
          </cell>
          <cell r="E49">
            <v>5.6296729460219987</v>
          </cell>
          <cell r="F49">
            <v>5.6296729460219987</v>
          </cell>
          <cell r="G49">
            <v>5.2414168754957684</v>
          </cell>
          <cell r="H49">
            <v>4.8531608049695381</v>
          </cell>
          <cell r="I49">
            <v>4.4649047344433077</v>
          </cell>
          <cell r="J49">
            <v>4.0766486639170774</v>
          </cell>
          <cell r="K49">
            <v>3.6883925933908479</v>
          </cell>
          <cell r="N49">
            <v>0</v>
          </cell>
          <cell r="AF49">
            <v>0</v>
          </cell>
          <cell r="AG49">
            <v>0</v>
          </cell>
          <cell r="AH49">
            <v>0</v>
          </cell>
          <cell r="AI49">
            <v>0</v>
          </cell>
          <cell r="AJ49">
            <v>0</v>
          </cell>
          <cell r="AK49">
            <v>0</v>
          </cell>
          <cell r="AL49">
            <v>0</v>
          </cell>
          <cell r="AM49">
            <v>0</v>
          </cell>
          <cell r="AN49">
            <v>0</v>
          </cell>
          <cell r="AO49">
            <v>0</v>
          </cell>
        </row>
        <row r="50">
          <cell r="B50" t="str">
            <v>Target</v>
          </cell>
          <cell r="C50">
            <v>10</v>
          </cell>
          <cell r="D50" t="str">
            <v>Future Value</v>
          </cell>
          <cell r="E50" t="str">
            <v>#Calc</v>
          </cell>
          <cell r="F50">
            <v>36.624174422360731</v>
          </cell>
          <cell r="G50">
            <v>35.130329675358183</v>
          </cell>
          <cell r="H50">
            <v>36.333552124921965</v>
          </cell>
          <cell r="I50">
            <v>38.318128512891462</v>
          </cell>
          <cell r="J50">
            <v>40.358384738614568</v>
          </cell>
          <cell r="K50">
            <v>41.442971739944419</v>
          </cell>
          <cell r="L50" t="str">
            <v>$40.36 (4.1x)</v>
          </cell>
          <cell r="M50" t="str">
            <v>0.0x</v>
          </cell>
          <cell r="N50">
            <v>0</v>
          </cell>
          <cell r="AF50">
            <v>0</v>
          </cell>
          <cell r="AG50">
            <v>0</v>
          </cell>
          <cell r="AH50">
            <v>0</v>
          </cell>
          <cell r="AI50">
            <v>0</v>
          </cell>
          <cell r="AJ50">
            <v>0</v>
          </cell>
          <cell r="AK50">
            <v>0</v>
          </cell>
          <cell r="AL50">
            <v>0</v>
          </cell>
          <cell r="AM50">
            <v>0</v>
          </cell>
          <cell r="AN50">
            <v>0</v>
          </cell>
          <cell r="AO50">
            <v>0</v>
          </cell>
        </row>
        <row r="51">
          <cell r="B51" t="str">
            <v>Active</v>
          </cell>
          <cell r="C51">
            <v>0</v>
          </cell>
          <cell r="D51" t="str">
            <v>Present Value</v>
          </cell>
          <cell r="E51" t="e">
            <v>#VALUE!</v>
          </cell>
          <cell r="F51">
            <v>35.811845349501617</v>
          </cell>
          <cell r="G51">
            <v>31.514802090096829</v>
          </cell>
          <cell r="H51">
            <v>29.895868937319726</v>
          </cell>
          <cell r="I51">
            <v>28.925515942407941</v>
          </cell>
          <cell r="J51">
            <v>27.950147412849894</v>
          </cell>
          <cell r="K51">
            <v>26.33144655490624</v>
          </cell>
          <cell r="L51" t="str">
            <v>$27.95 (4.1x)</v>
          </cell>
          <cell r="M51" t="str">
            <v>0.0x</v>
          </cell>
          <cell r="N51">
            <v>0</v>
          </cell>
          <cell r="AF51">
            <v>0</v>
          </cell>
          <cell r="AG51">
            <v>0</v>
          </cell>
          <cell r="AH51">
            <v>0</v>
          </cell>
          <cell r="AI51">
            <v>0</v>
          </cell>
          <cell r="AJ51">
            <v>0</v>
          </cell>
          <cell r="AK51">
            <v>0</v>
          </cell>
          <cell r="AL51">
            <v>0</v>
          </cell>
          <cell r="AM51">
            <v>0</v>
          </cell>
          <cell r="AN51">
            <v>0</v>
          </cell>
          <cell r="AO51">
            <v>0</v>
          </cell>
        </row>
        <row r="52">
          <cell r="B52" t="str">
            <v>Chart Output</v>
          </cell>
          <cell r="C52">
            <v>0</v>
          </cell>
          <cell r="D52" t="str">
            <v>Future Value</v>
          </cell>
          <cell r="E52" t="str">
            <v>#Calc</v>
          </cell>
          <cell r="F52">
            <v>36.624174422360731</v>
          </cell>
          <cell r="G52">
            <v>35.130329675358183</v>
          </cell>
          <cell r="H52">
            <v>36.333552124921965</v>
          </cell>
          <cell r="I52">
            <v>38.318128512891462</v>
          </cell>
          <cell r="J52">
            <v>40.358384738614568</v>
          </cell>
          <cell r="K52">
            <v>41.442971739944419</v>
          </cell>
          <cell r="L52" t="str">
            <v>$40.36 (4.1x)</v>
          </cell>
          <cell r="M52">
            <v>0</v>
          </cell>
          <cell r="N52">
            <v>0</v>
          </cell>
          <cell r="AF52">
            <v>0</v>
          </cell>
          <cell r="AG52">
            <v>0</v>
          </cell>
          <cell r="AH52">
            <v>0</v>
          </cell>
          <cell r="AI52">
            <v>0</v>
          </cell>
          <cell r="AJ52">
            <v>0</v>
          </cell>
          <cell r="AK52">
            <v>0</v>
          </cell>
          <cell r="AL52">
            <v>0</v>
          </cell>
          <cell r="AM52">
            <v>0</v>
          </cell>
          <cell r="AN52">
            <v>0</v>
          </cell>
          <cell r="AO52">
            <v>0</v>
          </cell>
        </row>
        <row r="53">
          <cell r="B53" t="str">
            <v>Table Output</v>
          </cell>
          <cell r="C53">
            <v>0</v>
          </cell>
          <cell r="D53" t="str">
            <v>Present Value</v>
          </cell>
          <cell r="E53" t="e">
            <v>#VALUE!</v>
          </cell>
          <cell r="F53">
            <v>35.811845349501617</v>
          </cell>
          <cell r="G53">
            <v>31.514802090096829</v>
          </cell>
          <cell r="H53">
            <v>29.895868937319726</v>
          </cell>
          <cell r="I53">
            <v>28.925515942407941</v>
          </cell>
          <cell r="J53">
            <v>27.950147412849894</v>
          </cell>
          <cell r="K53">
            <v>26.33144655490624</v>
          </cell>
          <cell r="L53" t="str">
            <v>$27.95 (4.1x)</v>
          </cell>
          <cell r="M53">
            <v>0</v>
          </cell>
          <cell r="N53">
            <v>0</v>
          </cell>
          <cell r="AF53">
            <v>0</v>
          </cell>
          <cell r="AG53">
            <v>0</v>
          </cell>
          <cell r="AH53">
            <v>0</v>
          </cell>
          <cell r="AI53">
            <v>0</v>
          </cell>
          <cell r="AJ53">
            <v>0</v>
          </cell>
          <cell r="AK53">
            <v>0</v>
          </cell>
          <cell r="AL53">
            <v>0</v>
          </cell>
          <cell r="AM53">
            <v>0</v>
          </cell>
          <cell r="AN53">
            <v>0</v>
          </cell>
          <cell r="AO53">
            <v>0</v>
          </cell>
        </row>
        <row r="54">
          <cell r="N54">
            <v>0</v>
          </cell>
          <cell r="AF54">
            <v>0</v>
          </cell>
          <cell r="AG54">
            <v>0</v>
          </cell>
          <cell r="AH54">
            <v>0</v>
          </cell>
          <cell r="AI54">
            <v>0</v>
          </cell>
          <cell r="AJ54">
            <v>0</v>
          </cell>
          <cell r="AK54">
            <v>0</v>
          </cell>
          <cell r="AL54">
            <v>0</v>
          </cell>
          <cell r="AM54">
            <v>0</v>
          </cell>
          <cell r="AN54">
            <v>0</v>
          </cell>
          <cell r="AO54">
            <v>0</v>
          </cell>
        </row>
        <row r="55">
          <cell r="A55" t="str">
            <v>x</v>
          </cell>
          <cell r="N55">
            <v>0</v>
          </cell>
          <cell r="O55" t="str">
            <v>x</v>
          </cell>
          <cell r="AB55" t="str">
            <v>x</v>
          </cell>
          <cell r="AF55">
            <v>0</v>
          </cell>
          <cell r="AG55">
            <v>0</v>
          </cell>
          <cell r="AH55">
            <v>0</v>
          </cell>
          <cell r="AI55">
            <v>0</v>
          </cell>
          <cell r="AJ55">
            <v>0</v>
          </cell>
          <cell r="AK55">
            <v>0</v>
          </cell>
          <cell r="AL55">
            <v>0</v>
          </cell>
          <cell r="AM55">
            <v>0</v>
          </cell>
          <cell r="AN55">
            <v>0</v>
          </cell>
          <cell r="AO55">
            <v>0</v>
          </cell>
          <cell r="AQ55" t="str">
            <v>x</v>
          </cell>
        </row>
        <row r="56">
          <cell r="N56">
            <v>0</v>
          </cell>
          <cell r="AF56">
            <v>0</v>
          </cell>
          <cell r="AG56">
            <v>0</v>
          </cell>
          <cell r="AH56">
            <v>0</v>
          </cell>
          <cell r="AI56">
            <v>0</v>
          </cell>
          <cell r="AJ56">
            <v>0</v>
          </cell>
          <cell r="AK56">
            <v>0</v>
          </cell>
          <cell r="AL56">
            <v>0</v>
          </cell>
          <cell r="AM56">
            <v>0</v>
          </cell>
          <cell r="AN56">
            <v>0</v>
          </cell>
          <cell r="AO56">
            <v>0</v>
          </cell>
        </row>
        <row r="57">
          <cell r="N57">
            <v>0</v>
          </cell>
          <cell r="AC57" t="str">
            <v>Text Box 1</v>
          </cell>
          <cell r="AD57" t="str">
            <v>Text Box 2</v>
          </cell>
          <cell r="AE57">
            <v>0</v>
          </cell>
          <cell r="AF57">
            <v>0</v>
          </cell>
          <cell r="AG57" t="str">
            <v>Valuation Date</v>
          </cell>
          <cell r="AH57">
            <v>0</v>
          </cell>
          <cell r="AI57">
            <v>0</v>
          </cell>
          <cell r="AJ57">
            <v>43465</v>
          </cell>
          <cell r="AK57">
            <v>43830</v>
          </cell>
          <cell r="AL57">
            <v>44196</v>
          </cell>
          <cell r="AM57">
            <v>44561</v>
          </cell>
          <cell r="AN57">
            <v>44926</v>
          </cell>
          <cell r="AO57">
            <v>45291</v>
          </cell>
        </row>
        <row r="58">
          <cell r="N58">
            <v>0</v>
          </cell>
          <cell r="AC58" t="str">
            <v>Braves SA</v>
          </cell>
          <cell r="AD58" t="str">
            <v>@ Flat Braves Multiple</v>
          </cell>
          <cell r="AE58" t="str">
            <v/>
          </cell>
          <cell r="AF58">
            <v>0</v>
          </cell>
          <cell r="AG58">
            <v>0</v>
          </cell>
          <cell r="AH58" t="str">
            <v>Applied Multiple</v>
          </cell>
          <cell r="AI58">
            <v>0</v>
          </cell>
          <cell r="AJ58">
            <v>5.6296729460219987</v>
          </cell>
          <cell r="AK58">
            <v>5.6296729460219987</v>
          </cell>
          <cell r="AL58">
            <v>5.6296729460219987</v>
          </cell>
          <cell r="AM58">
            <v>5.6296729460219987</v>
          </cell>
          <cell r="AN58">
            <v>5.6296729460219987</v>
          </cell>
          <cell r="AO58">
            <v>5.6296729460219987</v>
          </cell>
        </row>
        <row r="59">
          <cell r="N59">
            <v>0</v>
          </cell>
          <cell r="AC59">
            <v>0</v>
          </cell>
          <cell r="AD59">
            <v>0</v>
          </cell>
          <cell r="AE59">
            <v>0</v>
          </cell>
          <cell r="AF59">
            <v>0</v>
          </cell>
          <cell r="AG59">
            <v>0</v>
          </cell>
          <cell r="AH59" t="str">
            <v>Present Value</v>
          </cell>
          <cell r="AI59">
            <v>0</v>
          </cell>
          <cell r="AJ59">
            <v>35.769212130942726</v>
          </cell>
          <cell r="AK59">
            <v>35.859801859007099</v>
          </cell>
          <cell r="AL59">
            <v>36.144086838451074</v>
          </cell>
          <cell r="AM59">
            <v>37.194810710624466</v>
          </cell>
          <cell r="AN59">
            <v>38.052570631093779</v>
          </cell>
          <cell r="AO59">
            <v>38.628631593368908</v>
          </cell>
        </row>
        <row r="60">
          <cell r="N60">
            <v>0</v>
          </cell>
          <cell r="AC60" t="str">
            <v>Braves SA</v>
          </cell>
          <cell r="AD60" t="str">
            <v>@ Compressed Braves Multiple</v>
          </cell>
          <cell r="AE60" t="str">
            <v/>
          </cell>
          <cell r="AF60">
            <v>0</v>
          </cell>
          <cell r="AG60">
            <v>0</v>
          </cell>
          <cell r="AH60" t="str">
            <v>Applied Multiple</v>
          </cell>
          <cell r="AI60">
            <v>0</v>
          </cell>
          <cell r="AJ60">
            <v>5.6296729460219987</v>
          </cell>
          <cell r="AK60">
            <v>5.2099935443863128</v>
          </cell>
          <cell r="AL60">
            <v>4.7903141427506268</v>
          </cell>
          <cell r="AM60">
            <v>4.3706347411149409</v>
          </cell>
          <cell r="AN60">
            <v>3.9509553394792545</v>
          </cell>
          <cell r="AO60">
            <v>3.5312759378435672</v>
          </cell>
        </row>
        <row r="61">
          <cell r="N61">
            <v>0</v>
          </cell>
          <cell r="AC61">
            <v>0</v>
          </cell>
          <cell r="AD61">
            <v>0</v>
          </cell>
          <cell r="AE61">
            <v>0</v>
          </cell>
          <cell r="AF61">
            <v>0</v>
          </cell>
          <cell r="AG61">
            <v>0</v>
          </cell>
          <cell r="AH61" t="str">
            <v>Present Value</v>
          </cell>
          <cell r="AI61">
            <v>0</v>
          </cell>
          <cell r="AJ61">
            <v>35.769212130942726</v>
          </cell>
          <cell r="AK61">
            <v>32.886076940812863</v>
          </cell>
          <cell r="AL61">
            <v>30.213891297307619</v>
          </cell>
          <cell r="AM61">
            <v>28.252839390435323</v>
          </cell>
          <cell r="AN61">
            <v>26.152668937706299</v>
          </cell>
          <cell r="AO61">
            <v>23.94735572675544</v>
          </cell>
        </row>
        <row r="62">
          <cell r="N62">
            <v>0</v>
          </cell>
          <cell r="AC62" t="str">
            <v>PF: @ Blended Multiple</v>
          </cell>
          <cell r="AD62" t="str">
            <v>PF: @ Flat Blended Multiple</v>
          </cell>
          <cell r="AE62" t="str">
            <v/>
          </cell>
          <cell r="AF62">
            <v>0</v>
          </cell>
          <cell r="AG62">
            <v>0</v>
          </cell>
          <cell r="AH62" t="str">
            <v>Applied Multiple</v>
          </cell>
          <cell r="AI62">
            <v>0</v>
          </cell>
          <cell r="AJ62">
            <v>5.8779987025394869</v>
          </cell>
          <cell r="AK62">
            <v>5.8779987025394869</v>
          </cell>
          <cell r="AL62">
            <v>5.8779987025394869</v>
          </cell>
          <cell r="AM62">
            <v>5.8779987025394869</v>
          </cell>
          <cell r="AN62">
            <v>5.8779987025394869</v>
          </cell>
          <cell r="AO62">
            <v>5.8779987025394869</v>
          </cell>
        </row>
        <row r="63">
          <cell r="N63">
            <v>0</v>
          </cell>
          <cell r="AC63">
            <v>0</v>
          </cell>
          <cell r="AD63">
            <v>0</v>
          </cell>
          <cell r="AE63">
            <v>0</v>
          </cell>
          <cell r="AF63">
            <v>0</v>
          </cell>
          <cell r="AG63">
            <v>0</v>
          </cell>
          <cell r="AH63" t="str">
            <v>Present Value</v>
          </cell>
          <cell r="AI63">
            <v>0</v>
          </cell>
          <cell r="AJ63">
            <v>37.59700609455971</v>
          </cell>
          <cell r="AK63">
            <v>35.711620385857103</v>
          </cell>
          <cell r="AL63">
            <v>36.773279600952726</v>
          </cell>
          <cell r="AM63">
            <v>38.634747865309635</v>
          </cell>
          <cell r="AN63">
            <v>40.607821711855998</v>
          </cell>
          <cell r="AO63">
            <v>41.721432316189322</v>
          </cell>
        </row>
        <row r="64">
          <cell r="N64">
            <v>0</v>
          </cell>
          <cell r="AC64" t="str">
            <v>PF: @ Blended Multiple</v>
          </cell>
          <cell r="AD64" t="str">
            <v>PF: @ 2 Yr Avg. Blended Multiple</v>
          </cell>
          <cell r="AF64">
            <v>0</v>
          </cell>
          <cell r="AG64">
            <v>0</v>
          </cell>
          <cell r="AH64" t="str">
            <v>Applied Multiple</v>
          </cell>
          <cell r="AI64">
            <v>0</v>
          </cell>
          <cell r="AJ64">
            <v>5.6296729460219987</v>
          </cell>
          <cell r="AK64">
            <v>5.2414168754957684</v>
          </cell>
          <cell r="AL64">
            <v>4.8531608049695381</v>
          </cell>
          <cell r="AM64">
            <v>4.4649047344433077</v>
          </cell>
          <cell r="AN64">
            <v>4.0766486639170774</v>
          </cell>
          <cell r="AO64">
            <v>3.6883925933908479</v>
          </cell>
        </row>
        <row r="65">
          <cell r="N65">
            <v>0</v>
          </cell>
          <cell r="AC65">
            <v>0</v>
          </cell>
          <cell r="AD65">
            <v>0</v>
          </cell>
          <cell r="AF65">
            <v>0</v>
          </cell>
          <cell r="AG65">
            <v>0</v>
          </cell>
          <cell r="AH65" t="str">
            <v>Present Value</v>
          </cell>
          <cell r="AI65">
            <v>0</v>
          </cell>
          <cell r="AJ65">
            <v>35.811845349501617</v>
          </cell>
          <cell r="AK65">
            <v>31.514802090096829</v>
          </cell>
          <cell r="AL65">
            <v>29.895868937319726</v>
          </cell>
          <cell r="AM65">
            <v>28.925515942407941</v>
          </cell>
          <cell r="AN65">
            <v>27.950147412849894</v>
          </cell>
          <cell r="AO65">
            <v>26.33144655490624</v>
          </cell>
        </row>
        <row r="66">
          <cell r="N66">
            <v>0</v>
          </cell>
        </row>
        <row r="67">
          <cell r="N67">
            <v>0</v>
          </cell>
        </row>
        <row r="68">
          <cell r="N68">
            <v>0</v>
          </cell>
        </row>
        <row r="69">
          <cell r="N69">
            <v>0</v>
          </cell>
        </row>
        <row r="70">
          <cell r="N70">
            <v>0</v>
          </cell>
          <cell r="O70" t="str">
            <v>x</v>
          </cell>
          <cell r="AB70" t="str">
            <v>x</v>
          </cell>
          <cell r="AQ70" t="str">
            <v>x</v>
          </cell>
        </row>
        <row r="71">
          <cell r="A71">
            <v>0</v>
          </cell>
          <cell r="N71">
            <v>0</v>
          </cell>
          <cell r="O71">
            <v>0</v>
          </cell>
          <cell r="P71" t="str">
            <v>Chart Data</v>
          </cell>
          <cell r="Q71">
            <v>0</v>
          </cell>
          <cell r="R71">
            <v>0</v>
          </cell>
          <cell r="S71">
            <v>0</v>
          </cell>
          <cell r="T71">
            <v>0</v>
          </cell>
          <cell r="U71">
            <v>0</v>
          </cell>
          <cell r="V71">
            <v>0</v>
          </cell>
          <cell r="W71">
            <v>0</v>
          </cell>
          <cell r="X71">
            <v>0</v>
          </cell>
          <cell r="Y71">
            <v>0</v>
          </cell>
          <cell r="Z71">
            <v>0</v>
          </cell>
          <cell r="AO71">
            <v>0</v>
          </cell>
        </row>
        <row r="72">
          <cell r="N72">
            <v>0</v>
          </cell>
          <cell r="U72" t="str">
            <v>1_Lower</v>
          </cell>
          <cell r="V72" t="str">
            <v>1_Fill</v>
          </cell>
          <cell r="W72" t="str">
            <v>1_Upper</v>
          </cell>
          <cell r="X72" t="str">
            <v>2_Lower</v>
          </cell>
          <cell r="Y72" t="str">
            <v>2_Fill</v>
          </cell>
          <cell r="Z72" t="str">
            <v>2_Upper</v>
          </cell>
        </row>
        <row r="73">
          <cell r="N73">
            <v>0</v>
          </cell>
          <cell r="U73">
            <v>0</v>
          </cell>
          <cell r="V73">
            <v>0</v>
          </cell>
          <cell r="W73">
            <v>0</v>
          </cell>
          <cell r="X73">
            <v>0</v>
          </cell>
          <cell r="Y73">
            <v>0</v>
          </cell>
          <cell r="Z73">
            <v>0</v>
          </cell>
        </row>
        <row r="74">
          <cell r="N74">
            <v>0</v>
          </cell>
          <cell r="U74" t="str">
            <v>Future Value</v>
          </cell>
          <cell r="V74">
            <v>0</v>
          </cell>
          <cell r="W74">
            <v>0</v>
          </cell>
          <cell r="X74">
            <v>0</v>
          </cell>
          <cell r="Y74">
            <v>0</v>
          </cell>
          <cell r="Z74">
            <v>0</v>
          </cell>
        </row>
        <row r="75">
          <cell r="N75">
            <v>0</v>
          </cell>
          <cell r="U75" t="str">
            <v>Braves SA</v>
          </cell>
          <cell r="V75">
            <v>0</v>
          </cell>
          <cell r="W75">
            <v>0</v>
          </cell>
          <cell r="X75" t="str">
            <v>PF: @ Blended Multiple</v>
          </cell>
          <cell r="Y75">
            <v>0</v>
          </cell>
          <cell r="Z75">
            <v>0</v>
          </cell>
        </row>
        <row r="76">
          <cell r="N76">
            <v>0</v>
          </cell>
          <cell r="Q76" t="str">
            <v>Scenario</v>
          </cell>
          <cell r="R76" t="str">
            <v>#</v>
          </cell>
          <cell r="S76" t="str">
            <v>Dates</v>
          </cell>
          <cell r="T76" t="str">
            <v>Price</v>
          </cell>
          <cell r="U76" t="str">
            <v>Revenue Flat</v>
          </cell>
          <cell r="V76" t="str">
            <v>Fill</v>
          </cell>
          <cell r="W76" t="str">
            <v>Revenue Compressed</v>
          </cell>
          <cell r="X76" t="str">
            <v>Revenue Compressed</v>
          </cell>
          <cell r="Y76" t="str">
            <v>Fill</v>
          </cell>
          <cell r="Z76" t="str">
            <v>PF: @ Blended Multiple</v>
          </cell>
        </row>
        <row r="77">
          <cell r="N77">
            <v>0</v>
          </cell>
          <cell r="Q77" t="str">
            <v>Label</v>
          </cell>
          <cell r="R77" t="str">
            <v>Label</v>
          </cell>
          <cell r="S77">
            <v>0</v>
          </cell>
          <cell r="U77" t="str">
            <v>$56.03 (5.63x)</v>
          </cell>
          <cell r="W77" t="str">
            <v>$38.51 (3.95x)</v>
          </cell>
          <cell r="X77" t="str">
            <v>$58.64 (5.9x)</v>
          </cell>
          <cell r="Z77" t="str">
            <v>$40.36 (4.1x)</v>
          </cell>
        </row>
        <row r="78">
          <cell r="N78">
            <v>0</v>
          </cell>
          <cell r="Q78" t="str">
            <v>Projections</v>
          </cell>
          <cell r="R78">
            <v>1</v>
          </cell>
          <cell r="S78">
            <v>43376</v>
          </cell>
          <cell r="T78" t="str">
            <v>#Calc</v>
          </cell>
          <cell r="U78" t="e">
            <v>#N/A</v>
          </cell>
          <cell r="V78" t="e">
            <v>#N/A</v>
          </cell>
          <cell r="W78" t="e">
            <v>#N/A</v>
          </cell>
          <cell r="X78" t="e">
            <v>#N/A</v>
          </cell>
          <cell r="Y78" t="e">
            <v>#N/A</v>
          </cell>
          <cell r="Z78" t="e">
            <v>#N/A</v>
          </cell>
        </row>
        <row r="79">
          <cell r="N79">
            <v>0</v>
          </cell>
          <cell r="Q79" t="str">
            <v>Projections</v>
          </cell>
          <cell r="R79">
            <v>2</v>
          </cell>
          <cell r="S79">
            <v>43465</v>
          </cell>
          <cell r="T79">
            <v>0</v>
          </cell>
          <cell r="U79">
            <v>36.624174422360731</v>
          </cell>
          <cell r="V79">
            <v>0</v>
          </cell>
          <cell r="W79">
            <v>36.624174422360731</v>
          </cell>
          <cell r="X79">
            <v>38.44982841647608</v>
          </cell>
          <cell r="Y79">
            <v>-1.8256539941153491</v>
          </cell>
          <cell r="Z79">
            <v>36.624174422360731</v>
          </cell>
        </row>
        <row r="80">
          <cell r="N80">
            <v>0</v>
          </cell>
          <cell r="Q80" t="str">
            <v>Projections</v>
          </cell>
          <cell r="R80">
            <v>3</v>
          </cell>
          <cell r="S80">
            <v>43830</v>
          </cell>
          <cell r="T80">
            <v>0</v>
          </cell>
          <cell r="U80">
            <v>40.205037739841558</v>
          </cell>
          <cell r="V80">
            <v>-3.3340597651371624</v>
          </cell>
          <cell r="W80">
            <v>36.870977974704395</v>
          </cell>
          <cell r="X80">
            <v>39.808626873485387</v>
          </cell>
          <cell r="Y80">
            <v>-4.6782971981272041</v>
          </cell>
          <cell r="Z80">
            <v>35.130329675358183</v>
          </cell>
        </row>
        <row r="81">
          <cell r="N81">
            <v>0</v>
          </cell>
          <cell r="Q81" t="str">
            <v>Projections</v>
          </cell>
          <cell r="R81">
            <v>4</v>
          </cell>
          <cell r="S81">
            <v>44196</v>
          </cell>
          <cell r="T81">
            <v>0</v>
          </cell>
          <cell r="U81">
            <v>44.384563034417567</v>
          </cell>
          <cell r="V81">
            <v>-7.2822184989411483</v>
          </cell>
          <cell r="W81">
            <v>37.102344535476419</v>
          </cell>
          <cell r="X81">
            <v>44.691922953865216</v>
          </cell>
          <cell r="Y81">
            <v>-8.3583708289432508</v>
          </cell>
          <cell r="Z81">
            <v>36.333552124921965</v>
          </cell>
        </row>
        <row r="82">
          <cell r="N82">
            <v>0</v>
          </cell>
          <cell r="Q82" t="str">
            <v>Projections</v>
          </cell>
          <cell r="R82">
            <v>5</v>
          </cell>
          <cell r="S82">
            <v>44561</v>
          </cell>
          <cell r="T82">
            <v>0</v>
          </cell>
          <cell r="U82">
            <v>50.013950928400568</v>
          </cell>
          <cell r="V82">
            <v>-12.023809404233866</v>
          </cell>
          <cell r="W82">
            <v>37.990141524166702</v>
          </cell>
          <cell r="X82">
            <v>51.180115048376727</v>
          </cell>
          <cell r="Y82">
            <v>-12.861986535485265</v>
          </cell>
          <cell r="Z82">
            <v>38.318128512891462</v>
          </cell>
        </row>
        <row r="83">
          <cell r="N83">
            <v>0</v>
          </cell>
          <cell r="Q83" t="str">
            <v>Projections</v>
          </cell>
          <cell r="R83">
            <v>6</v>
          </cell>
          <cell r="S83">
            <v>44926</v>
          </cell>
          <cell r="T83">
            <v>0</v>
          </cell>
          <cell r="U83">
            <v>56.028233601706091</v>
          </cell>
          <cell r="V83">
            <v>-17.521299109544209</v>
          </cell>
          <cell r="W83">
            <v>38.506934492161882</v>
          </cell>
          <cell r="X83">
            <v>58.635329103512795</v>
          </cell>
          <cell r="Y83">
            <v>-18.276944364898227</v>
          </cell>
          <cell r="Z83">
            <v>40.358384738614568</v>
          </cell>
        </row>
        <row r="84">
          <cell r="N84">
            <v>0</v>
          </cell>
          <cell r="Q84" t="str">
            <v>Projections</v>
          </cell>
          <cell r="R84">
            <v>7</v>
          </cell>
          <cell r="S84">
            <v>45291</v>
          </cell>
          <cell r="T84">
            <v>0</v>
          </cell>
          <cell r="U84">
            <v>62.279680053484256</v>
          </cell>
          <cell r="V84">
            <v>-23.670141188915053</v>
          </cell>
          <cell r="W84">
            <v>38.609538864569203</v>
          </cell>
          <cell r="X84">
            <v>65.665216562425002</v>
          </cell>
          <cell r="Y84">
            <v>-24.222244822480583</v>
          </cell>
          <cell r="Z84">
            <v>41.442971739944419</v>
          </cell>
        </row>
        <row r="85">
          <cell r="N85">
            <v>0</v>
          </cell>
          <cell r="Q85" t="str">
            <v>FactSet</v>
          </cell>
          <cell r="R85">
            <v>1</v>
          </cell>
          <cell r="S85" t="str">
            <v>#Calc</v>
          </cell>
          <cell r="T85" t="str">
            <v>#Calc</v>
          </cell>
          <cell r="U85" t="str">
            <v>#Calc</v>
          </cell>
          <cell r="V85" t="e">
            <v>#VALUE!</v>
          </cell>
          <cell r="W85" t="str">
            <v>#Calc</v>
          </cell>
          <cell r="X85" t="str">
            <v>#Calc</v>
          </cell>
          <cell r="Y85" t="e">
            <v>#VALUE!</v>
          </cell>
          <cell r="Z85" t="str">
            <v>#Calc</v>
          </cell>
        </row>
        <row r="86">
          <cell r="N86">
            <v>0</v>
          </cell>
          <cell r="Q86" t="str">
            <v>FactSet</v>
          </cell>
          <cell r="R86">
            <v>2</v>
          </cell>
          <cell r="S86" t="str">
            <v>#Calc</v>
          </cell>
          <cell r="T86" t="str">
            <v>#Calc</v>
          </cell>
          <cell r="U86">
            <v>0</v>
          </cell>
          <cell r="V86">
            <v>0</v>
          </cell>
          <cell r="W86">
            <v>0</v>
          </cell>
          <cell r="X86">
            <v>0</v>
          </cell>
          <cell r="Y86">
            <v>0</v>
          </cell>
          <cell r="Z86">
            <v>0</v>
          </cell>
        </row>
        <row r="87">
          <cell r="N87">
            <v>0</v>
          </cell>
          <cell r="Q87" t="str">
            <v>FactSet</v>
          </cell>
          <cell r="R87">
            <v>3</v>
          </cell>
          <cell r="S87" t="str">
            <v>#Calc</v>
          </cell>
          <cell r="T87" t="str">
            <v>#Calc</v>
          </cell>
          <cell r="U87">
            <v>0</v>
          </cell>
          <cell r="V87">
            <v>0</v>
          </cell>
          <cell r="W87">
            <v>0</v>
          </cell>
          <cell r="X87">
            <v>0</v>
          </cell>
          <cell r="Y87">
            <v>0</v>
          </cell>
          <cell r="Z87">
            <v>0</v>
          </cell>
        </row>
        <row r="88">
          <cell r="N88">
            <v>0</v>
          </cell>
          <cell r="Q88" t="str">
            <v>FactSet</v>
          </cell>
          <cell r="R88">
            <v>4</v>
          </cell>
          <cell r="S88" t="str">
            <v>#Calc</v>
          </cell>
          <cell r="T88" t="str">
            <v>#Calc</v>
          </cell>
          <cell r="U88">
            <v>0</v>
          </cell>
          <cell r="V88">
            <v>0</v>
          </cell>
          <cell r="W88">
            <v>0</v>
          </cell>
          <cell r="X88">
            <v>0</v>
          </cell>
          <cell r="Y88">
            <v>0</v>
          </cell>
          <cell r="Z88">
            <v>0</v>
          </cell>
        </row>
        <row r="89">
          <cell r="N89">
            <v>0</v>
          </cell>
          <cell r="Q89" t="str">
            <v>FactSet</v>
          </cell>
          <cell r="R89">
            <v>5</v>
          </cell>
          <cell r="S89" t="str">
            <v>#Calc</v>
          </cell>
          <cell r="T89" t="str">
            <v>#Calc</v>
          </cell>
          <cell r="U89">
            <v>0</v>
          </cell>
          <cell r="V89">
            <v>0</v>
          </cell>
          <cell r="W89">
            <v>0</v>
          </cell>
          <cell r="X89">
            <v>0</v>
          </cell>
          <cell r="Y89">
            <v>0</v>
          </cell>
          <cell r="Z89">
            <v>0</v>
          </cell>
        </row>
        <row r="90">
          <cell r="N90">
            <v>0</v>
          </cell>
          <cell r="Q90" t="str">
            <v>FactSet</v>
          </cell>
          <cell r="R90">
            <v>6</v>
          </cell>
          <cell r="S90" t="str">
            <v>#Calc</v>
          </cell>
          <cell r="T90" t="str">
            <v>#Calc</v>
          </cell>
          <cell r="U90">
            <v>0</v>
          </cell>
          <cell r="V90">
            <v>0</v>
          </cell>
          <cell r="W90">
            <v>0</v>
          </cell>
          <cell r="X90">
            <v>0</v>
          </cell>
          <cell r="Y90">
            <v>0</v>
          </cell>
          <cell r="Z90">
            <v>0</v>
          </cell>
        </row>
        <row r="91">
          <cell r="N91">
            <v>0</v>
          </cell>
          <cell r="Q91" t="str">
            <v>FactSet</v>
          </cell>
          <cell r="R91">
            <v>7</v>
          </cell>
          <cell r="S91" t="str">
            <v>#Calc</v>
          </cell>
          <cell r="T91" t="str">
            <v>#Calc</v>
          </cell>
          <cell r="U91">
            <v>0</v>
          </cell>
          <cell r="V91">
            <v>0</v>
          </cell>
          <cell r="W91">
            <v>0</v>
          </cell>
          <cell r="X91">
            <v>0</v>
          </cell>
          <cell r="Y91">
            <v>0</v>
          </cell>
          <cell r="Z91">
            <v>0</v>
          </cell>
        </row>
        <row r="92">
          <cell r="N92">
            <v>0</v>
          </cell>
          <cell r="Q92" t="str">
            <v>FactSet</v>
          </cell>
          <cell r="R92">
            <v>8</v>
          </cell>
          <cell r="S92" t="str">
            <v>#Calc</v>
          </cell>
          <cell r="T92" t="str">
            <v>#Calc</v>
          </cell>
          <cell r="U92">
            <v>0</v>
          </cell>
          <cell r="V92">
            <v>0</v>
          </cell>
          <cell r="W92">
            <v>0</v>
          </cell>
          <cell r="X92">
            <v>0</v>
          </cell>
          <cell r="Y92">
            <v>0</v>
          </cell>
          <cell r="Z92">
            <v>0</v>
          </cell>
        </row>
        <row r="93">
          <cell r="N93">
            <v>0</v>
          </cell>
          <cell r="Q93" t="str">
            <v>FactSet</v>
          </cell>
          <cell r="R93">
            <v>9</v>
          </cell>
          <cell r="S93" t="str">
            <v>#Calc</v>
          </cell>
          <cell r="T93" t="str">
            <v>#Calc</v>
          </cell>
          <cell r="U93">
            <v>0</v>
          </cell>
          <cell r="V93">
            <v>0</v>
          </cell>
          <cell r="W93">
            <v>0</v>
          </cell>
          <cell r="X93">
            <v>0</v>
          </cell>
          <cell r="Y93">
            <v>0</v>
          </cell>
          <cell r="Z93">
            <v>0</v>
          </cell>
        </row>
        <row r="94">
          <cell r="Q94" t="str">
            <v>FactSet</v>
          </cell>
          <cell r="R94">
            <v>10</v>
          </cell>
          <cell r="S94" t="str">
            <v>#Calc</v>
          </cell>
          <cell r="T94" t="str">
            <v>#Calc</v>
          </cell>
          <cell r="U94">
            <v>0</v>
          </cell>
          <cell r="V94">
            <v>0</v>
          </cell>
          <cell r="W94">
            <v>0</v>
          </cell>
          <cell r="X94">
            <v>0</v>
          </cell>
          <cell r="Y94">
            <v>0</v>
          </cell>
          <cell r="Z94">
            <v>0</v>
          </cell>
        </row>
        <row r="95">
          <cell r="Q95" t="str">
            <v>FactSet</v>
          </cell>
          <cell r="R95">
            <v>11</v>
          </cell>
          <cell r="S95" t="str">
            <v>#Calc</v>
          </cell>
          <cell r="T95" t="str">
            <v>#Calc</v>
          </cell>
          <cell r="U95">
            <v>0</v>
          </cell>
          <cell r="V95">
            <v>0</v>
          </cell>
          <cell r="W95">
            <v>0</v>
          </cell>
          <cell r="X95">
            <v>0</v>
          </cell>
          <cell r="Y95">
            <v>0</v>
          </cell>
          <cell r="Z95">
            <v>0</v>
          </cell>
        </row>
        <row r="96">
          <cell r="N96">
            <v>0</v>
          </cell>
          <cell r="Q96" t="str">
            <v>FactSet</v>
          </cell>
          <cell r="R96">
            <v>12</v>
          </cell>
          <cell r="S96" t="str">
            <v>#Calc</v>
          </cell>
          <cell r="T96" t="str">
            <v>#Calc</v>
          </cell>
          <cell r="U96">
            <v>0</v>
          </cell>
          <cell r="V96">
            <v>0</v>
          </cell>
          <cell r="W96">
            <v>0</v>
          </cell>
          <cell r="X96">
            <v>0</v>
          </cell>
          <cell r="Y96">
            <v>0</v>
          </cell>
          <cell r="Z96">
            <v>0</v>
          </cell>
        </row>
        <row r="97">
          <cell r="N97">
            <v>0</v>
          </cell>
          <cell r="Q97" t="str">
            <v>FactSet</v>
          </cell>
          <cell r="R97">
            <v>13</v>
          </cell>
          <cell r="S97" t="str">
            <v>#Calc</v>
          </cell>
          <cell r="T97" t="str">
            <v>#Calc</v>
          </cell>
          <cell r="U97">
            <v>0</v>
          </cell>
          <cell r="V97">
            <v>0</v>
          </cell>
          <cell r="W97">
            <v>0</v>
          </cell>
          <cell r="X97">
            <v>0</v>
          </cell>
          <cell r="Y97">
            <v>0</v>
          </cell>
          <cell r="Z97">
            <v>0</v>
          </cell>
        </row>
        <row r="98">
          <cell r="N98">
            <v>0</v>
          </cell>
          <cell r="Q98" t="str">
            <v>FactSet</v>
          </cell>
          <cell r="R98">
            <v>14</v>
          </cell>
          <cell r="S98" t="str">
            <v>#Calc</v>
          </cell>
          <cell r="T98" t="str">
            <v>#Calc</v>
          </cell>
          <cell r="U98">
            <v>0</v>
          </cell>
          <cell r="V98">
            <v>0</v>
          </cell>
          <cell r="W98">
            <v>0</v>
          </cell>
          <cell r="X98">
            <v>0</v>
          </cell>
          <cell r="Y98">
            <v>0</v>
          </cell>
          <cell r="Z98">
            <v>0</v>
          </cell>
        </row>
        <row r="99">
          <cell r="A99">
            <v>0</v>
          </cell>
          <cell r="O99">
            <v>0</v>
          </cell>
          <cell r="Q99" t="str">
            <v>FactSet</v>
          </cell>
          <cell r="R99">
            <v>15</v>
          </cell>
          <cell r="S99" t="str">
            <v>#Calc</v>
          </cell>
          <cell r="T99" t="str">
            <v>#Calc</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row>
        <row r="100">
          <cell r="A100">
            <v>0</v>
          </cell>
          <cell r="O100">
            <v>0</v>
          </cell>
          <cell r="Q100" t="str">
            <v>FactSet</v>
          </cell>
          <cell r="R100">
            <v>16</v>
          </cell>
          <cell r="S100" t="str">
            <v>#Calc</v>
          </cell>
          <cell r="T100" t="str">
            <v>#Calc</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row>
        <row r="101">
          <cell r="Q101" t="str">
            <v>FactSet</v>
          </cell>
          <cell r="R101">
            <v>17</v>
          </cell>
          <cell r="S101" t="str">
            <v>#Calc</v>
          </cell>
          <cell r="T101" t="str">
            <v>#Calc</v>
          </cell>
          <cell r="U101">
            <v>0</v>
          </cell>
          <cell r="V101">
            <v>0</v>
          </cell>
          <cell r="W101">
            <v>0</v>
          </cell>
          <cell r="X101">
            <v>0</v>
          </cell>
          <cell r="Y101">
            <v>0</v>
          </cell>
          <cell r="Z101">
            <v>0</v>
          </cell>
        </row>
        <row r="102">
          <cell r="Q102" t="str">
            <v>FactSet</v>
          </cell>
          <cell r="R102">
            <v>18</v>
          </cell>
          <cell r="S102" t="str">
            <v>#Calc</v>
          </cell>
          <cell r="T102" t="str">
            <v>#Calc</v>
          </cell>
          <cell r="U102">
            <v>0</v>
          </cell>
          <cell r="V102">
            <v>0</v>
          </cell>
          <cell r="W102">
            <v>0</v>
          </cell>
          <cell r="X102">
            <v>0</v>
          </cell>
          <cell r="Y102">
            <v>0</v>
          </cell>
          <cell r="Z102">
            <v>0</v>
          </cell>
        </row>
        <row r="103">
          <cell r="Q103" t="str">
            <v>FactSet</v>
          </cell>
          <cell r="R103">
            <v>19</v>
          </cell>
          <cell r="S103" t="str">
            <v>#Calc</v>
          </cell>
          <cell r="T103" t="str">
            <v>#Calc</v>
          </cell>
          <cell r="U103">
            <v>0</v>
          </cell>
          <cell r="V103">
            <v>0</v>
          </cell>
          <cell r="W103">
            <v>0</v>
          </cell>
          <cell r="X103">
            <v>0</v>
          </cell>
          <cell r="Y103">
            <v>0</v>
          </cell>
          <cell r="Z103">
            <v>0</v>
          </cell>
        </row>
        <row r="104">
          <cell r="Q104" t="str">
            <v>FactSet</v>
          </cell>
          <cell r="R104">
            <v>20</v>
          </cell>
          <cell r="S104" t="str">
            <v>#Calc</v>
          </cell>
          <cell r="T104" t="str">
            <v>#Calc</v>
          </cell>
          <cell r="U104">
            <v>0</v>
          </cell>
          <cell r="V104">
            <v>0</v>
          </cell>
          <cell r="W104">
            <v>0</v>
          </cell>
          <cell r="X104">
            <v>0</v>
          </cell>
          <cell r="Y104">
            <v>0</v>
          </cell>
          <cell r="Z104">
            <v>0</v>
          </cell>
        </row>
        <row r="105">
          <cell r="Q105" t="str">
            <v>FactSet</v>
          </cell>
          <cell r="R105">
            <v>21</v>
          </cell>
          <cell r="S105" t="str">
            <v>#Calc</v>
          </cell>
          <cell r="T105" t="str">
            <v>#Calc</v>
          </cell>
          <cell r="U105">
            <v>0</v>
          </cell>
          <cell r="V105">
            <v>0</v>
          </cell>
          <cell r="W105">
            <v>0</v>
          </cell>
          <cell r="X105">
            <v>0</v>
          </cell>
          <cell r="Y105">
            <v>0</v>
          </cell>
          <cell r="Z105">
            <v>0</v>
          </cell>
        </row>
        <row r="106">
          <cell r="Q106" t="str">
            <v>FactSet</v>
          </cell>
          <cell r="R106">
            <v>22</v>
          </cell>
          <cell r="S106" t="str">
            <v>#Calc</v>
          </cell>
          <cell r="T106" t="str">
            <v>#Calc</v>
          </cell>
          <cell r="U106">
            <v>0</v>
          </cell>
          <cell r="V106">
            <v>0</v>
          </cell>
          <cell r="W106">
            <v>0</v>
          </cell>
          <cell r="X106">
            <v>0</v>
          </cell>
          <cell r="Y106">
            <v>0</v>
          </cell>
          <cell r="Z106">
            <v>0</v>
          </cell>
        </row>
        <row r="107">
          <cell r="Q107" t="str">
            <v>FactSet</v>
          </cell>
          <cell r="R107">
            <v>23</v>
          </cell>
          <cell r="S107" t="str">
            <v>#Calc</v>
          </cell>
          <cell r="T107" t="str">
            <v>#Calc</v>
          </cell>
          <cell r="U107">
            <v>0</v>
          </cell>
          <cell r="V107">
            <v>0</v>
          </cell>
          <cell r="W107">
            <v>0</v>
          </cell>
          <cell r="X107">
            <v>0</v>
          </cell>
          <cell r="Y107">
            <v>0</v>
          </cell>
          <cell r="Z107">
            <v>0</v>
          </cell>
        </row>
        <row r="108">
          <cell r="Q108" t="str">
            <v>FactSet</v>
          </cell>
          <cell r="R108">
            <v>24</v>
          </cell>
          <cell r="S108" t="str">
            <v>#Calc</v>
          </cell>
          <cell r="T108" t="str">
            <v>#Calc</v>
          </cell>
          <cell r="U108">
            <v>0</v>
          </cell>
          <cell r="V108">
            <v>0</v>
          </cell>
          <cell r="W108">
            <v>0</v>
          </cell>
          <cell r="X108">
            <v>0</v>
          </cell>
          <cell r="Y108">
            <v>0</v>
          </cell>
          <cell r="Z108">
            <v>0</v>
          </cell>
        </row>
        <row r="109">
          <cell r="Q109" t="str">
            <v>FactSet</v>
          </cell>
          <cell r="R109">
            <v>25</v>
          </cell>
          <cell r="S109" t="str">
            <v>#Calc</v>
          </cell>
          <cell r="T109" t="str">
            <v>#Calc</v>
          </cell>
          <cell r="U109">
            <v>0</v>
          </cell>
          <cell r="V109">
            <v>0</v>
          </cell>
          <cell r="W109">
            <v>0</v>
          </cell>
          <cell r="X109">
            <v>0</v>
          </cell>
          <cell r="Y109">
            <v>0</v>
          </cell>
          <cell r="Z109">
            <v>0</v>
          </cell>
        </row>
        <row r="110">
          <cell r="Q110" t="str">
            <v>FactSet</v>
          </cell>
          <cell r="R110">
            <v>26</v>
          </cell>
          <cell r="S110" t="str">
            <v>#Calc</v>
          </cell>
          <cell r="T110" t="str">
            <v>#Calc</v>
          </cell>
          <cell r="U110">
            <v>0</v>
          </cell>
          <cell r="V110">
            <v>0</v>
          </cell>
          <cell r="W110">
            <v>0</v>
          </cell>
          <cell r="X110">
            <v>0</v>
          </cell>
          <cell r="Y110">
            <v>0</v>
          </cell>
          <cell r="Z110">
            <v>0</v>
          </cell>
        </row>
        <row r="111">
          <cell r="Q111" t="str">
            <v>FactSet</v>
          </cell>
          <cell r="R111">
            <v>27</v>
          </cell>
          <cell r="S111" t="str">
            <v>#Calc</v>
          </cell>
          <cell r="T111" t="str">
            <v>#Calc</v>
          </cell>
          <cell r="U111">
            <v>0</v>
          </cell>
          <cell r="V111">
            <v>0</v>
          </cell>
          <cell r="W111">
            <v>0</v>
          </cell>
          <cell r="X111">
            <v>0</v>
          </cell>
          <cell r="Y111">
            <v>0</v>
          </cell>
          <cell r="Z111">
            <v>0</v>
          </cell>
        </row>
        <row r="112">
          <cell r="Q112" t="str">
            <v>FactSet</v>
          </cell>
          <cell r="R112">
            <v>28</v>
          </cell>
          <cell r="S112" t="str">
            <v>#Calc</v>
          </cell>
          <cell r="T112" t="str">
            <v>#Calc</v>
          </cell>
          <cell r="U112">
            <v>0</v>
          </cell>
          <cell r="V112">
            <v>0</v>
          </cell>
          <cell r="W112">
            <v>0</v>
          </cell>
          <cell r="X112">
            <v>0</v>
          </cell>
          <cell r="Y112">
            <v>0</v>
          </cell>
          <cell r="Z112">
            <v>0</v>
          </cell>
        </row>
        <row r="113">
          <cell r="Q113" t="str">
            <v>FactSet</v>
          </cell>
          <cell r="R113">
            <v>29</v>
          </cell>
          <cell r="S113" t="str">
            <v>#Calc</v>
          </cell>
          <cell r="T113" t="str">
            <v>#Calc</v>
          </cell>
          <cell r="U113">
            <v>0</v>
          </cell>
          <cell r="V113">
            <v>0</v>
          </cell>
          <cell r="W113">
            <v>0</v>
          </cell>
          <cell r="X113">
            <v>0</v>
          </cell>
          <cell r="Y113">
            <v>0</v>
          </cell>
          <cell r="Z113">
            <v>0</v>
          </cell>
        </row>
        <row r="114">
          <cell r="Q114" t="str">
            <v>FactSet</v>
          </cell>
          <cell r="R114">
            <v>30</v>
          </cell>
          <cell r="S114" t="str">
            <v>#Calc</v>
          </cell>
          <cell r="T114" t="str">
            <v>#Calc</v>
          </cell>
          <cell r="U114">
            <v>0</v>
          </cell>
          <cell r="V114">
            <v>0</v>
          </cell>
          <cell r="W114">
            <v>0</v>
          </cell>
          <cell r="X114">
            <v>0</v>
          </cell>
          <cell r="Y114">
            <v>0</v>
          </cell>
          <cell r="Z114">
            <v>0</v>
          </cell>
        </row>
        <row r="115">
          <cell r="Q115" t="str">
            <v>FactSet</v>
          </cell>
          <cell r="R115">
            <v>31</v>
          </cell>
          <cell r="S115" t="str">
            <v>#Calc</v>
          </cell>
          <cell r="T115" t="str">
            <v>#Calc</v>
          </cell>
          <cell r="U115">
            <v>0</v>
          </cell>
          <cell r="V115">
            <v>0</v>
          </cell>
          <cell r="W115">
            <v>0</v>
          </cell>
          <cell r="X115">
            <v>0</v>
          </cell>
          <cell r="Y115">
            <v>0</v>
          </cell>
          <cell r="Z115">
            <v>0</v>
          </cell>
        </row>
        <row r="116">
          <cell r="Q116" t="str">
            <v>FactSet</v>
          </cell>
          <cell r="R116">
            <v>32</v>
          </cell>
          <cell r="S116" t="str">
            <v>#Calc</v>
          </cell>
          <cell r="T116" t="str">
            <v>#Calc</v>
          </cell>
          <cell r="U116">
            <v>0</v>
          </cell>
          <cell r="V116">
            <v>0</v>
          </cell>
          <cell r="W116">
            <v>0</v>
          </cell>
          <cell r="X116">
            <v>0</v>
          </cell>
          <cell r="Y116">
            <v>0</v>
          </cell>
          <cell r="Z116">
            <v>0</v>
          </cell>
        </row>
        <row r="117">
          <cell r="Q117" t="str">
            <v>FactSet</v>
          </cell>
          <cell r="R117">
            <v>33</v>
          </cell>
          <cell r="S117" t="str">
            <v>#Calc</v>
          </cell>
          <cell r="T117" t="str">
            <v>#Calc</v>
          </cell>
          <cell r="U117">
            <v>0</v>
          </cell>
          <cell r="V117">
            <v>0</v>
          </cell>
          <cell r="W117">
            <v>0</v>
          </cell>
          <cell r="X117">
            <v>0</v>
          </cell>
          <cell r="Y117">
            <v>0</v>
          </cell>
          <cell r="Z117">
            <v>0</v>
          </cell>
        </row>
        <row r="118">
          <cell r="Q118" t="str">
            <v>FactSet</v>
          </cell>
          <cell r="R118">
            <v>34</v>
          </cell>
          <cell r="S118" t="str">
            <v>#Calc</v>
          </cell>
          <cell r="T118" t="str">
            <v>#Calc</v>
          </cell>
          <cell r="U118">
            <v>0</v>
          </cell>
          <cell r="V118">
            <v>0</v>
          </cell>
          <cell r="W118">
            <v>0</v>
          </cell>
          <cell r="X118">
            <v>0</v>
          </cell>
          <cell r="Y118">
            <v>0</v>
          </cell>
          <cell r="Z118">
            <v>0</v>
          </cell>
        </row>
        <row r="119">
          <cell r="Q119" t="str">
            <v>FactSet</v>
          </cell>
          <cell r="R119">
            <v>35</v>
          </cell>
          <cell r="S119" t="str">
            <v>#Calc</v>
          </cell>
          <cell r="T119" t="str">
            <v>#Calc</v>
          </cell>
          <cell r="U119">
            <v>0</v>
          </cell>
          <cell r="V119">
            <v>0</v>
          </cell>
          <cell r="W119">
            <v>0</v>
          </cell>
          <cell r="X119">
            <v>0</v>
          </cell>
          <cell r="Y119">
            <v>0</v>
          </cell>
          <cell r="Z119">
            <v>0</v>
          </cell>
        </row>
        <row r="120">
          <cell r="Q120" t="str">
            <v>FactSet</v>
          </cell>
          <cell r="R120">
            <v>36</v>
          </cell>
          <cell r="S120" t="str">
            <v>#Calc</v>
          </cell>
          <cell r="T120" t="str">
            <v>#Calc</v>
          </cell>
          <cell r="U120">
            <v>0</v>
          </cell>
          <cell r="V120">
            <v>0</v>
          </cell>
          <cell r="W120">
            <v>0</v>
          </cell>
          <cell r="X120">
            <v>0</v>
          </cell>
          <cell r="Y120">
            <v>0</v>
          </cell>
          <cell r="Z120">
            <v>0</v>
          </cell>
        </row>
        <row r="121">
          <cell r="Q121" t="str">
            <v>FactSet</v>
          </cell>
          <cell r="R121">
            <v>37</v>
          </cell>
          <cell r="S121" t="str">
            <v>#Calc</v>
          </cell>
          <cell r="T121" t="str">
            <v>#Calc</v>
          </cell>
          <cell r="U121">
            <v>0</v>
          </cell>
          <cell r="V121">
            <v>0</v>
          </cell>
          <cell r="W121">
            <v>0</v>
          </cell>
          <cell r="X121">
            <v>0</v>
          </cell>
          <cell r="Y121">
            <v>0</v>
          </cell>
          <cell r="Z121">
            <v>0</v>
          </cell>
        </row>
        <row r="122">
          <cell r="Q122" t="str">
            <v>FactSet</v>
          </cell>
          <cell r="R122">
            <v>38</v>
          </cell>
          <cell r="S122" t="str">
            <v>#Calc</v>
          </cell>
          <cell r="T122" t="str">
            <v>#Calc</v>
          </cell>
          <cell r="U122">
            <v>0</v>
          </cell>
          <cell r="V122">
            <v>0</v>
          </cell>
          <cell r="W122">
            <v>0</v>
          </cell>
          <cell r="X122">
            <v>0</v>
          </cell>
          <cell r="Y122">
            <v>0</v>
          </cell>
          <cell r="Z122">
            <v>0</v>
          </cell>
        </row>
        <row r="123">
          <cell r="Q123" t="str">
            <v>FactSet</v>
          </cell>
          <cell r="R123">
            <v>39</v>
          </cell>
          <cell r="S123" t="str">
            <v>#Calc</v>
          </cell>
          <cell r="T123" t="str">
            <v>#Calc</v>
          </cell>
          <cell r="U123">
            <v>0</v>
          </cell>
          <cell r="V123">
            <v>0</v>
          </cell>
          <cell r="W123">
            <v>0</v>
          </cell>
          <cell r="X123">
            <v>0</v>
          </cell>
          <cell r="Y123">
            <v>0</v>
          </cell>
          <cell r="Z123">
            <v>0</v>
          </cell>
        </row>
        <row r="124">
          <cell r="Q124" t="str">
            <v>FactSet</v>
          </cell>
          <cell r="R124">
            <v>40</v>
          </cell>
          <cell r="S124" t="str">
            <v>#Calc</v>
          </cell>
          <cell r="T124" t="str">
            <v>#Calc</v>
          </cell>
          <cell r="U124">
            <v>0</v>
          </cell>
          <cell r="V124">
            <v>0</v>
          </cell>
          <cell r="W124">
            <v>0</v>
          </cell>
          <cell r="X124">
            <v>0</v>
          </cell>
          <cell r="Y124">
            <v>0</v>
          </cell>
          <cell r="Z124">
            <v>0</v>
          </cell>
        </row>
        <row r="125">
          <cell r="Q125" t="str">
            <v>FactSet</v>
          </cell>
          <cell r="R125">
            <v>41</v>
          </cell>
          <cell r="S125" t="str">
            <v>#Calc</v>
          </cell>
          <cell r="T125" t="str">
            <v>#Calc</v>
          </cell>
          <cell r="U125">
            <v>0</v>
          </cell>
          <cell r="V125">
            <v>0</v>
          </cell>
          <cell r="W125">
            <v>0</v>
          </cell>
          <cell r="X125">
            <v>0</v>
          </cell>
          <cell r="Y125">
            <v>0</v>
          </cell>
          <cell r="Z125">
            <v>0</v>
          </cell>
        </row>
        <row r="126">
          <cell r="Q126" t="str">
            <v>FactSet</v>
          </cell>
          <cell r="R126">
            <v>42</v>
          </cell>
          <cell r="S126" t="str">
            <v>#Calc</v>
          </cell>
          <cell r="T126" t="str">
            <v>#Calc</v>
          </cell>
          <cell r="U126">
            <v>0</v>
          </cell>
          <cell r="V126">
            <v>0</v>
          </cell>
          <cell r="W126">
            <v>0</v>
          </cell>
          <cell r="X126">
            <v>0</v>
          </cell>
          <cell r="Y126">
            <v>0</v>
          </cell>
          <cell r="Z126">
            <v>0</v>
          </cell>
        </row>
        <row r="127">
          <cell r="Q127" t="str">
            <v>FactSet</v>
          </cell>
          <cell r="R127">
            <v>43</v>
          </cell>
          <cell r="S127" t="str">
            <v>#Calc</v>
          </cell>
          <cell r="T127" t="str">
            <v>#Calc</v>
          </cell>
          <cell r="U127">
            <v>0</v>
          </cell>
          <cell r="V127">
            <v>0</v>
          </cell>
          <cell r="W127">
            <v>0</v>
          </cell>
          <cell r="X127">
            <v>0</v>
          </cell>
          <cell r="Y127">
            <v>0</v>
          </cell>
          <cell r="Z127">
            <v>0</v>
          </cell>
        </row>
        <row r="128">
          <cell r="Q128" t="str">
            <v>FactSet</v>
          </cell>
          <cell r="R128">
            <v>44</v>
          </cell>
          <cell r="S128" t="str">
            <v>#Calc</v>
          </cell>
          <cell r="T128" t="str">
            <v>#Calc</v>
          </cell>
          <cell r="U128">
            <v>0</v>
          </cell>
          <cell r="V128">
            <v>0</v>
          </cell>
          <cell r="W128">
            <v>0</v>
          </cell>
          <cell r="X128">
            <v>0</v>
          </cell>
          <cell r="Y128">
            <v>0</v>
          </cell>
          <cell r="Z128">
            <v>0</v>
          </cell>
        </row>
        <row r="129">
          <cell r="Q129" t="str">
            <v>FactSet</v>
          </cell>
          <cell r="R129">
            <v>45</v>
          </cell>
          <cell r="S129" t="str">
            <v>#Calc</v>
          </cell>
          <cell r="T129" t="str">
            <v>#Calc</v>
          </cell>
          <cell r="U129">
            <v>0</v>
          </cell>
          <cell r="V129">
            <v>0</v>
          </cell>
          <cell r="W129">
            <v>0</v>
          </cell>
          <cell r="X129">
            <v>0</v>
          </cell>
          <cell r="Y129">
            <v>0</v>
          </cell>
          <cell r="Z129">
            <v>0</v>
          </cell>
        </row>
        <row r="130">
          <cell r="Q130" t="str">
            <v>FactSet</v>
          </cell>
          <cell r="R130">
            <v>46</v>
          </cell>
          <cell r="S130" t="str">
            <v>#Calc</v>
          </cell>
          <cell r="T130" t="str">
            <v>#Calc</v>
          </cell>
          <cell r="U130">
            <v>0</v>
          </cell>
          <cell r="V130">
            <v>0</v>
          </cell>
          <cell r="W130">
            <v>0</v>
          </cell>
          <cell r="X130">
            <v>0</v>
          </cell>
          <cell r="Y130">
            <v>0</v>
          </cell>
          <cell r="Z130">
            <v>0</v>
          </cell>
        </row>
        <row r="131">
          <cell r="Q131" t="str">
            <v>FactSet</v>
          </cell>
          <cell r="R131">
            <v>47</v>
          </cell>
          <cell r="S131" t="str">
            <v>#Calc</v>
          </cell>
          <cell r="T131" t="str">
            <v>#Calc</v>
          </cell>
          <cell r="U131">
            <v>0</v>
          </cell>
          <cell r="V131">
            <v>0</v>
          </cell>
          <cell r="W131">
            <v>0</v>
          </cell>
          <cell r="X131">
            <v>0</v>
          </cell>
          <cell r="Y131">
            <v>0</v>
          </cell>
          <cell r="Z131">
            <v>0</v>
          </cell>
        </row>
        <row r="132">
          <cell r="Q132" t="str">
            <v>FactSet</v>
          </cell>
          <cell r="R132">
            <v>48</v>
          </cell>
          <cell r="S132" t="str">
            <v>#Calc</v>
          </cell>
          <cell r="T132" t="str">
            <v>#Calc</v>
          </cell>
          <cell r="U132">
            <v>0</v>
          </cell>
          <cell r="V132">
            <v>0</v>
          </cell>
          <cell r="W132">
            <v>0</v>
          </cell>
          <cell r="X132">
            <v>0</v>
          </cell>
          <cell r="Y132">
            <v>0</v>
          </cell>
          <cell r="Z132">
            <v>0</v>
          </cell>
        </row>
        <row r="133">
          <cell r="Q133" t="str">
            <v>FactSet</v>
          </cell>
          <cell r="R133">
            <v>49</v>
          </cell>
          <cell r="S133" t="str">
            <v>#Calc</v>
          </cell>
          <cell r="T133" t="str">
            <v>#Calc</v>
          </cell>
          <cell r="U133">
            <v>0</v>
          </cell>
          <cell r="V133">
            <v>0</v>
          </cell>
          <cell r="W133">
            <v>0</v>
          </cell>
          <cell r="X133">
            <v>0</v>
          </cell>
          <cell r="Y133">
            <v>0</v>
          </cell>
          <cell r="Z133">
            <v>0</v>
          </cell>
        </row>
        <row r="134">
          <cell r="Q134" t="str">
            <v>FactSet</v>
          </cell>
          <cell r="R134">
            <v>50</v>
          </cell>
          <cell r="S134" t="str">
            <v>#Calc</v>
          </cell>
          <cell r="T134" t="str">
            <v>#Calc</v>
          </cell>
          <cell r="U134">
            <v>0</v>
          </cell>
          <cell r="V134">
            <v>0</v>
          </cell>
          <cell r="W134">
            <v>0</v>
          </cell>
          <cell r="X134">
            <v>0</v>
          </cell>
          <cell r="Y134">
            <v>0</v>
          </cell>
          <cell r="Z134">
            <v>0</v>
          </cell>
        </row>
        <row r="135">
          <cell r="Q135" t="str">
            <v>FactSet</v>
          </cell>
          <cell r="R135">
            <v>51</v>
          </cell>
          <cell r="S135" t="str">
            <v>#Calc</v>
          </cell>
          <cell r="T135" t="str">
            <v>#Calc</v>
          </cell>
          <cell r="U135">
            <v>0</v>
          </cell>
          <cell r="V135">
            <v>0</v>
          </cell>
          <cell r="W135">
            <v>0</v>
          </cell>
          <cell r="X135">
            <v>0</v>
          </cell>
          <cell r="Y135">
            <v>0</v>
          </cell>
          <cell r="Z135">
            <v>0</v>
          </cell>
        </row>
        <row r="136">
          <cell r="Q136" t="str">
            <v>FactSet</v>
          </cell>
          <cell r="R136">
            <v>52</v>
          </cell>
          <cell r="S136" t="str">
            <v>#Calc</v>
          </cell>
          <cell r="T136" t="str">
            <v>#Calc</v>
          </cell>
          <cell r="U136">
            <v>0</v>
          </cell>
          <cell r="V136">
            <v>0</v>
          </cell>
          <cell r="W136">
            <v>0</v>
          </cell>
          <cell r="X136">
            <v>0</v>
          </cell>
          <cell r="Y136">
            <v>0</v>
          </cell>
          <cell r="Z136">
            <v>0</v>
          </cell>
        </row>
        <row r="137">
          <cell r="Q137" t="str">
            <v>FactSet</v>
          </cell>
          <cell r="R137">
            <v>53</v>
          </cell>
          <cell r="S137" t="str">
            <v>#Calc</v>
          </cell>
          <cell r="T137" t="str">
            <v>#Calc</v>
          </cell>
          <cell r="U137">
            <v>0</v>
          </cell>
          <cell r="V137">
            <v>0</v>
          </cell>
          <cell r="W137">
            <v>0</v>
          </cell>
          <cell r="X137">
            <v>0</v>
          </cell>
          <cell r="Y137">
            <v>0</v>
          </cell>
          <cell r="Z137">
            <v>0</v>
          </cell>
        </row>
        <row r="138">
          <cell r="Q138" t="str">
            <v>FactSet</v>
          </cell>
          <cell r="R138">
            <v>54</v>
          </cell>
          <cell r="S138" t="str">
            <v>#Calc</v>
          </cell>
          <cell r="T138" t="str">
            <v>#Calc</v>
          </cell>
          <cell r="U138">
            <v>0</v>
          </cell>
          <cell r="V138">
            <v>0</v>
          </cell>
          <cell r="W138">
            <v>0</v>
          </cell>
          <cell r="X138">
            <v>0</v>
          </cell>
          <cell r="Y138">
            <v>0</v>
          </cell>
          <cell r="Z138">
            <v>0</v>
          </cell>
        </row>
        <row r="139">
          <cell r="Q139" t="str">
            <v>FactSet</v>
          </cell>
          <cell r="R139">
            <v>55</v>
          </cell>
          <cell r="S139" t="str">
            <v>#Calc</v>
          </cell>
          <cell r="T139" t="str">
            <v>#Calc</v>
          </cell>
          <cell r="U139">
            <v>0</v>
          </cell>
          <cell r="V139">
            <v>0</v>
          </cell>
          <cell r="W139">
            <v>0</v>
          </cell>
          <cell r="X139">
            <v>0</v>
          </cell>
          <cell r="Y139">
            <v>0</v>
          </cell>
          <cell r="Z139">
            <v>0</v>
          </cell>
        </row>
        <row r="140">
          <cell r="Q140" t="str">
            <v>FactSet</v>
          </cell>
          <cell r="R140">
            <v>56</v>
          </cell>
          <cell r="S140" t="str">
            <v>#Calc</v>
          </cell>
          <cell r="T140" t="str">
            <v>#Calc</v>
          </cell>
          <cell r="U140">
            <v>0</v>
          </cell>
          <cell r="V140">
            <v>0</v>
          </cell>
          <cell r="W140">
            <v>0</v>
          </cell>
          <cell r="X140">
            <v>0</v>
          </cell>
          <cell r="Y140">
            <v>0</v>
          </cell>
          <cell r="Z140">
            <v>0</v>
          </cell>
        </row>
        <row r="141">
          <cell r="Q141" t="str">
            <v>FactSet</v>
          </cell>
          <cell r="R141">
            <v>57</v>
          </cell>
          <cell r="S141" t="str">
            <v>#Calc</v>
          </cell>
          <cell r="T141" t="str">
            <v>#Calc</v>
          </cell>
          <cell r="U141">
            <v>0</v>
          </cell>
          <cell r="V141">
            <v>0</v>
          </cell>
          <cell r="W141">
            <v>0</v>
          </cell>
          <cell r="X141">
            <v>0</v>
          </cell>
          <cell r="Y141">
            <v>0</v>
          </cell>
          <cell r="Z141">
            <v>0</v>
          </cell>
        </row>
        <row r="142">
          <cell r="Q142" t="str">
            <v>FactSet</v>
          </cell>
          <cell r="R142">
            <v>58</v>
          </cell>
          <cell r="S142" t="str">
            <v>#Calc</v>
          </cell>
          <cell r="T142" t="str">
            <v>#Calc</v>
          </cell>
          <cell r="U142">
            <v>0</v>
          </cell>
          <cell r="V142">
            <v>0</v>
          </cell>
          <cell r="W142">
            <v>0</v>
          </cell>
          <cell r="X142">
            <v>0</v>
          </cell>
          <cell r="Y142">
            <v>0</v>
          </cell>
          <cell r="Z142">
            <v>0</v>
          </cell>
        </row>
        <row r="143">
          <cell r="Q143" t="str">
            <v>FactSet</v>
          </cell>
          <cell r="R143">
            <v>59</v>
          </cell>
          <cell r="S143" t="str">
            <v>#Calc</v>
          </cell>
          <cell r="T143" t="str">
            <v>#Calc</v>
          </cell>
          <cell r="U143">
            <v>0</v>
          </cell>
          <cell r="V143">
            <v>0</v>
          </cell>
          <cell r="W143">
            <v>0</v>
          </cell>
          <cell r="X143">
            <v>0</v>
          </cell>
          <cell r="Y143">
            <v>0</v>
          </cell>
          <cell r="Z143">
            <v>0</v>
          </cell>
        </row>
        <row r="144">
          <cell r="Q144" t="str">
            <v>FactSet</v>
          </cell>
          <cell r="R144">
            <v>60</v>
          </cell>
          <cell r="S144" t="str">
            <v>#Calc</v>
          </cell>
          <cell r="T144" t="str">
            <v>#Calc</v>
          </cell>
          <cell r="U144">
            <v>0</v>
          </cell>
          <cell r="V144">
            <v>0</v>
          </cell>
          <cell r="W144">
            <v>0</v>
          </cell>
          <cell r="X144">
            <v>0</v>
          </cell>
          <cell r="Y144">
            <v>0</v>
          </cell>
          <cell r="Z144">
            <v>0</v>
          </cell>
        </row>
        <row r="145">
          <cell r="Q145" t="str">
            <v>FactSet</v>
          </cell>
          <cell r="R145">
            <v>61</v>
          </cell>
          <cell r="S145" t="str">
            <v>#Calc</v>
          </cell>
          <cell r="T145" t="str">
            <v>#Calc</v>
          </cell>
          <cell r="U145">
            <v>0</v>
          </cell>
          <cell r="V145">
            <v>0</v>
          </cell>
          <cell r="W145">
            <v>0</v>
          </cell>
          <cell r="X145">
            <v>0</v>
          </cell>
          <cell r="Y145">
            <v>0</v>
          </cell>
          <cell r="Z145">
            <v>0</v>
          </cell>
        </row>
        <row r="146">
          <cell r="Q146" t="str">
            <v>FactSet</v>
          </cell>
          <cell r="R146">
            <v>62</v>
          </cell>
          <cell r="S146" t="str">
            <v>#Calc</v>
          </cell>
          <cell r="T146" t="str">
            <v>#Calc</v>
          </cell>
          <cell r="U146">
            <v>0</v>
          </cell>
          <cell r="V146">
            <v>0</v>
          </cell>
          <cell r="W146">
            <v>0</v>
          </cell>
          <cell r="X146">
            <v>0</v>
          </cell>
          <cell r="Y146">
            <v>0</v>
          </cell>
          <cell r="Z146">
            <v>0</v>
          </cell>
        </row>
        <row r="147">
          <cell r="Q147" t="str">
            <v>FactSet</v>
          </cell>
          <cell r="R147">
            <v>63</v>
          </cell>
          <cell r="S147" t="str">
            <v>#Calc</v>
          </cell>
          <cell r="T147" t="str">
            <v>#Calc</v>
          </cell>
          <cell r="U147">
            <v>0</v>
          </cell>
          <cell r="V147">
            <v>0</v>
          </cell>
          <cell r="W147">
            <v>0</v>
          </cell>
          <cell r="X147">
            <v>0</v>
          </cell>
          <cell r="Y147">
            <v>0</v>
          </cell>
          <cell r="Z147">
            <v>0</v>
          </cell>
        </row>
        <row r="148">
          <cell r="Q148" t="str">
            <v>FactSet</v>
          </cell>
          <cell r="R148">
            <v>64</v>
          </cell>
          <cell r="S148" t="str">
            <v>#Calc</v>
          </cell>
          <cell r="T148" t="str">
            <v>#Calc</v>
          </cell>
          <cell r="U148">
            <v>0</v>
          </cell>
          <cell r="V148">
            <v>0</v>
          </cell>
          <cell r="W148">
            <v>0</v>
          </cell>
          <cell r="X148">
            <v>0</v>
          </cell>
          <cell r="Y148">
            <v>0</v>
          </cell>
          <cell r="Z148">
            <v>0</v>
          </cell>
        </row>
        <row r="149">
          <cell r="Q149" t="str">
            <v>FactSet</v>
          </cell>
          <cell r="R149">
            <v>65</v>
          </cell>
          <cell r="S149" t="str">
            <v>#Calc</v>
          </cell>
          <cell r="T149" t="str">
            <v>#Calc</v>
          </cell>
          <cell r="U149">
            <v>0</v>
          </cell>
          <cell r="V149">
            <v>0</v>
          </cell>
          <cell r="W149">
            <v>0</v>
          </cell>
          <cell r="X149">
            <v>0</v>
          </cell>
          <cell r="Y149">
            <v>0</v>
          </cell>
          <cell r="Z149">
            <v>0</v>
          </cell>
        </row>
        <row r="150">
          <cell r="Q150" t="str">
            <v>FactSet</v>
          </cell>
          <cell r="R150">
            <v>66</v>
          </cell>
          <cell r="S150" t="str">
            <v>#Calc</v>
          </cell>
          <cell r="T150" t="str">
            <v>#Calc</v>
          </cell>
          <cell r="U150">
            <v>0</v>
          </cell>
          <cell r="V150">
            <v>0</v>
          </cell>
          <cell r="W150">
            <v>0</v>
          </cell>
          <cell r="X150">
            <v>0</v>
          </cell>
          <cell r="Y150">
            <v>0</v>
          </cell>
          <cell r="Z150">
            <v>0</v>
          </cell>
        </row>
        <row r="151">
          <cell r="Q151" t="str">
            <v>FactSet</v>
          </cell>
          <cell r="R151">
            <v>67</v>
          </cell>
          <cell r="S151" t="str">
            <v>#Calc</v>
          </cell>
          <cell r="T151" t="str">
            <v>#Calc</v>
          </cell>
          <cell r="U151">
            <v>0</v>
          </cell>
          <cell r="V151">
            <v>0</v>
          </cell>
          <cell r="W151">
            <v>0</v>
          </cell>
          <cell r="X151">
            <v>0</v>
          </cell>
          <cell r="Y151">
            <v>0</v>
          </cell>
          <cell r="Z151">
            <v>0</v>
          </cell>
        </row>
        <row r="152">
          <cell r="Q152" t="str">
            <v>FactSet</v>
          </cell>
          <cell r="R152">
            <v>68</v>
          </cell>
          <cell r="S152" t="str">
            <v>#Calc</v>
          </cell>
          <cell r="T152" t="str">
            <v>#Calc</v>
          </cell>
          <cell r="U152">
            <v>0</v>
          </cell>
          <cell r="V152">
            <v>0</v>
          </cell>
          <cell r="W152">
            <v>0</v>
          </cell>
          <cell r="X152">
            <v>0</v>
          </cell>
          <cell r="Y152">
            <v>0</v>
          </cell>
          <cell r="Z152">
            <v>0</v>
          </cell>
        </row>
        <row r="153">
          <cell r="Q153" t="str">
            <v>FactSet</v>
          </cell>
          <cell r="R153">
            <v>69</v>
          </cell>
          <cell r="S153" t="str">
            <v>#Calc</v>
          </cell>
          <cell r="T153" t="str">
            <v>#Calc</v>
          </cell>
          <cell r="U153">
            <v>0</v>
          </cell>
          <cell r="V153">
            <v>0</v>
          </cell>
          <cell r="W153">
            <v>0</v>
          </cell>
          <cell r="X153">
            <v>0</v>
          </cell>
          <cell r="Y153">
            <v>0</v>
          </cell>
          <cell r="Z153">
            <v>0</v>
          </cell>
        </row>
        <row r="154">
          <cell r="Q154" t="str">
            <v>FactSet</v>
          </cell>
          <cell r="R154">
            <v>70</v>
          </cell>
          <cell r="S154" t="str">
            <v>#Calc</v>
          </cell>
          <cell r="T154" t="str">
            <v>#Calc</v>
          </cell>
          <cell r="U154">
            <v>0</v>
          </cell>
          <cell r="V154">
            <v>0</v>
          </cell>
          <cell r="W154">
            <v>0</v>
          </cell>
          <cell r="X154">
            <v>0</v>
          </cell>
          <cell r="Y154">
            <v>0</v>
          </cell>
          <cell r="Z154">
            <v>0</v>
          </cell>
        </row>
        <row r="155">
          <cell r="Q155" t="str">
            <v>FactSet</v>
          </cell>
          <cell r="R155">
            <v>71</v>
          </cell>
          <cell r="S155" t="str">
            <v>#Calc</v>
          </cell>
          <cell r="T155" t="str">
            <v>#Calc</v>
          </cell>
          <cell r="U155">
            <v>0</v>
          </cell>
          <cell r="V155">
            <v>0</v>
          </cell>
          <cell r="W155">
            <v>0</v>
          </cell>
          <cell r="X155">
            <v>0</v>
          </cell>
          <cell r="Y155">
            <v>0</v>
          </cell>
          <cell r="Z155">
            <v>0</v>
          </cell>
        </row>
        <row r="156">
          <cell r="Q156" t="str">
            <v>FactSet</v>
          </cell>
          <cell r="R156">
            <v>72</v>
          </cell>
          <cell r="S156" t="str">
            <v>#Calc</v>
          </cell>
          <cell r="T156" t="str">
            <v>#Calc</v>
          </cell>
          <cell r="U156">
            <v>0</v>
          </cell>
          <cell r="V156">
            <v>0</v>
          </cell>
          <cell r="W156">
            <v>0</v>
          </cell>
          <cell r="X156">
            <v>0</v>
          </cell>
          <cell r="Y156">
            <v>0</v>
          </cell>
          <cell r="Z156">
            <v>0</v>
          </cell>
        </row>
        <row r="157">
          <cell r="Q157" t="str">
            <v>FactSet</v>
          </cell>
          <cell r="R157">
            <v>73</v>
          </cell>
          <cell r="S157" t="str">
            <v>#Calc</v>
          </cell>
          <cell r="T157" t="str">
            <v>#Calc</v>
          </cell>
          <cell r="U157">
            <v>0</v>
          </cell>
          <cell r="V157">
            <v>0</v>
          </cell>
          <cell r="W157">
            <v>0</v>
          </cell>
          <cell r="X157">
            <v>0</v>
          </cell>
          <cell r="Y157">
            <v>0</v>
          </cell>
          <cell r="Z157">
            <v>0</v>
          </cell>
        </row>
        <row r="158">
          <cell r="Q158" t="str">
            <v>FactSet</v>
          </cell>
          <cell r="R158">
            <v>74</v>
          </cell>
          <cell r="S158" t="str">
            <v>#Calc</v>
          </cell>
          <cell r="T158" t="str">
            <v>#Calc</v>
          </cell>
          <cell r="U158">
            <v>0</v>
          </cell>
          <cell r="V158">
            <v>0</v>
          </cell>
          <cell r="W158">
            <v>0</v>
          </cell>
          <cell r="X158">
            <v>0</v>
          </cell>
          <cell r="Y158">
            <v>0</v>
          </cell>
          <cell r="Z158">
            <v>0</v>
          </cell>
        </row>
        <row r="159">
          <cell r="Q159" t="str">
            <v>FactSet</v>
          </cell>
          <cell r="R159">
            <v>75</v>
          </cell>
          <cell r="S159" t="str">
            <v>#Calc</v>
          </cell>
          <cell r="T159" t="str">
            <v>#Calc</v>
          </cell>
          <cell r="U159">
            <v>0</v>
          </cell>
          <cell r="V159">
            <v>0</v>
          </cell>
          <cell r="W159">
            <v>0</v>
          </cell>
          <cell r="X159">
            <v>0</v>
          </cell>
          <cell r="Y159">
            <v>0</v>
          </cell>
          <cell r="Z159">
            <v>0</v>
          </cell>
        </row>
        <row r="160">
          <cell r="Q160" t="str">
            <v>FactSet</v>
          </cell>
          <cell r="R160">
            <v>76</v>
          </cell>
          <cell r="S160" t="str">
            <v>#Calc</v>
          </cell>
          <cell r="T160" t="str">
            <v>#Calc</v>
          </cell>
          <cell r="U160">
            <v>0</v>
          </cell>
          <cell r="V160">
            <v>0</v>
          </cell>
          <cell r="W160">
            <v>0</v>
          </cell>
          <cell r="X160">
            <v>0</v>
          </cell>
          <cell r="Y160">
            <v>0</v>
          </cell>
          <cell r="Z160">
            <v>0</v>
          </cell>
        </row>
        <row r="161">
          <cell r="Q161" t="str">
            <v>FactSet</v>
          </cell>
          <cell r="R161">
            <v>77</v>
          </cell>
          <cell r="S161" t="str">
            <v>#Calc</v>
          </cell>
          <cell r="T161" t="str">
            <v>#Calc</v>
          </cell>
          <cell r="U161">
            <v>0</v>
          </cell>
          <cell r="V161">
            <v>0</v>
          </cell>
          <cell r="W161">
            <v>0</v>
          </cell>
          <cell r="X161">
            <v>0</v>
          </cell>
          <cell r="Y161">
            <v>0</v>
          </cell>
          <cell r="Z161">
            <v>0</v>
          </cell>
        </row>
        <row r="162">
          <cell r="Q162" t="str">
            <v>FactSet</v>
          </cell>
          <cell r="R162">
            <v>78</v>
          </cell>
          <cell r="S162" t="str">
            <v>#Calc</v>
          </cell>
          <cell r="T162" t="str">
            <v>#Calc</v>
          </cell>
          <cell r="U162">
            <v>0</v>
          </cell>
          <cell r="V162">
            <v>0</v>
          </cell>
          <cell r="W162">
            <v>0</v>
          </cell>
          <cell r="X162">
            <v>0</v>
          </cell>
          <cell r="Y162">
            <v>0</v>
          </cell>
          <cell r="Z162">
            <v>0</v>
          </cell>
        </row>
        <row r="163">
          <cell r="Q163" t="str">
            <v>FactSet</v>
          </cell>
          <cell r="R163">
            <v>79</v>
          </cell>
          <cell r="S163" t="str">
            <v>#Calc</v>
          </cell>
          <cell r="T163" t="str">
            <v>#Calc</v>
          </cell>
          <cell r="U163">
            <v>0</v>
          </cell>
          <cell r="V163">
            <v>0</v>
          </cell>
          <cell r="W163">
            <v>0</v>
          </cell>
          <cell r="X163">
            <v>0</v>
          </cell>
          <cell r="Y163">
            <v>0</v>
          </cell>
          <cell r="Z163">
            <v>0</v>
          </cell>
        </row>
        <row r="164">
          <cell r="Q164" t="str">
            <v>FactSet</v>
          </cell>
          <cell r="R164">
            <v>80</v>
          </cell>
          <cell r="S164" t="str">
            <v>#Calc</v>
          </cell>
          <cell r="T164" t="str">
            <v>#Calc</v>
          </cell>
          <cell r="U164">
            <v>0</v>
          </cell>
          <cell r="V164">
            <v>0</v>
          </cell>
          <cell r="W164">
            <v>0</v>
          </cell>
          <cell r="X164">
            <v>0</v>
          </cell>
          <cell r="Y164">
            <v>0</v>
          </cell>
          <cell r="Z164">
            <v>0</v>
          </cell>
        </row>
        <row r="165">
          <cell r="Q165" t="str">
            <v>FactSet</v>
          </cell>
          <cell r="R165">
            <v>81</v>
          </cell>
          <cell r="S165" t="str">
            <v>#Calc</v>
          </cell>
          <cell r="T165" t="str">
            <v>#Calc</v>
          </cell>
          <cell r="U165">
            <v>0</v>
          </cell>
          <cell r="V165">
            <v>0</v>
          </cell>
          <cell r="W165">
            <v>0</v>
          </cell>
          <cell r="X165">
            <v>0</v>
          </cell>
          <cell r="Y165">
            <v>0</v>
          </cell>
          <cell r="Z165">
            <v>0</v>
          </cell>
        </row>
        <row r="166">
          <cell r="Q166" t="str">
            <v>FactSet</v>
          </cell>
          <cell r="R166">
            <v>82</v>
          </cell>
          <cell r="S166" t="str">
            <v>#Calc</v>
          </cell>
          <cell r="T166" t="str">
            <v>#Calc</v>
          </cell>
          <cell r="U166">
            <v>0</v>
          </cell>
          <cell r="V166">
            <v>0</v>
          </cell>
          <cell r="W166">
            <v>0</v>
          </cell>
          <cell r="X166">
            <v>0</v>
          </cell>
          <cell r="Y166">
            <v>0</v>
          </cell>
          <cell r="Z166">
            <v>0</v>
          </cell>
        </row>
        <row r="167">
          <cell r="Q167" t="str">
            <v>FactSet</v>
          </cell>
          <cell r="R167">
            <v>83</v>
          </cell>
          <cell r="S167" t="str">
            <v>#Calc</v>
          </cell>
          <cell r="T167" t="str">
            <v>#Calc</v>
          </cell>
          <cell r="U167">
            <v>0</v>
          </cell>
          <cell r="V167">
            <v>0</v>
          </cell>
          <cell r="W167">
            <v>0</v>
          </cell>
          <cell r="X167">
            <v>0</v>
          </cell>
          <cell r="Y167">
            <v>0</v>
          </cell>
          <cell r="Z167">
            <v>0</v>
          </cell>
        </row>
        <row r="168">
          <cell r="Q168" t="str">
            <v>FactSet</v>
          </cell>
          <cell r="R168">
            <v>84</v>
          </cell>
          <cell r="S168" t="str">
            <v>#Calc</v>
          </cell>
          <cell r="T168" t="str">
            <v>#Calc</v>
          </cell>
          <cell r="U168">
            <v>0</v>
          </cell>
          <cell r="V168">
            <v>0</v>
          </cell>
          <cell r="W168">
            <v>0</v>
          </cell>
          <cell r="X168">
            <v>0</v>
          </cell>
          <cell r="Y168">
            <v>0</v>
          </cell>
          <cell r="Z168">
            <v>0</v>
          </cell>
        </row>
        <row r="169">
          <cell r="Q169" t="str">
            <v>FactSet</v>
          </cell>
          <cell r="R169">
            <v>85</v>
          </cell>
          <cell r="S169" t="str">
            <v>#Calc</v>
          </cell>
          <cell r="T169" t="str">
            <v>#Calc</v>
          </cell>
          <cell r="U169">
            <v>0</v>
          </cell>
          <cell r="V169">
            <v>0</v>
          </cell>
          <cell r="W169">
            <v>0</v>
          </cell>
          <cell r="X169">
            <v>0</v>
          </cell>
          <cell r="Y169">
            <v>0</v>
          </cell>
          <cell r="Z169">
            <v>0</v>
          </cell>
        </row>
        <row r="170">
          <cell r="Q170" t="str">
            <v>FactSet</v>
          </cell>
          <cell r="R170">
            <v>86</v>
          </cell>
          <cell r="S170" t="str">
            <v>#Calc</v>
          </cell>
          <cell r="T170" t="str">
            <v>#Calc</v>
          </cell>
          <cell r="U170">
            <v>0</v>
          </cell>
          <cell r="V170">
            <v>0</v>
          </cell>
          <cell r="W170">
            <v>0</v>
          </cell>
          <cell r="X170">
            <v>0</v>
          </cell>
          <cell r="Y170">
            <v>0</v>
          </cell>
          <cell r="Z170">
            <v>0</v>
          </cell>
        </row>
        <row r="171">
          <cell r="Q171" t="str">
            <v>FactSet</v>
          </cell>
          <cell r="R171">
            <v>87</v>
          </cell>
          <cell r="S171" t="str">
            <v>#Calc</v>
          </cell>
          <cell r="T171" t="str">
            <v>#Calc</v>
          </cell>
          <cell r="U171">
            <v>0</v>
          </cell>
          <cell r="V171">
            <v>0</v>
          </cell>
          <cell r="W171">
            <v>0</v>
          </cell>
          <cell r="X171">
            <v>0</v>
          </cell>
          <cell r="Y171">
            <v>0</v>
          </cell>
          <cell r="Z171">
            <v>0</v>
          </cell>
        </row>
        <row r="172">
          <cell r="Q172" t="str">
            <v>FactSet</v>
          </cell>
          <cell r="R172">
            <v>88</v>
          </cell>
          <cell r="S172" t="str">
            <v>#Calc</v>
          </cell>
          <cell r="T172" t="str">
            <v>#Calc</v>
          </cell>
          <cell r="U172">
            <v>0</v>
          </cell>
          <cell r="V172">
            <v>0</v>
          </cell>
          <cell r="W172">
            <v>0</v>
          </cell>
          <cell r="X172">
            <v>0</v>
          </cell>
          <cell r="Y172">
            <v>0</v>
          </cell>
          <cell r="Z172">
            <v>0</v>
          </cell>
        </row>
        <row r="173">
          <cell r="Q173" t="str">
            <v>FactSet</v>
          </cell>
          <cell r="R173">
            <v>89</v>
          </cell>
          <cell r="S173" t="str">
            <v>#Calc</v>
          </cell>
          <cell r="T173" t="str">
            <v>#Calc</v>
          </cell>
          <cell r="U173">
            <v>0</v>
          </cell>
          <cell r="V173">
            <v>0</v>
          </cell>
          <cell r="W173">
            <v>0</v>
          </cell>
          <cell r="X173">
            <v>0</v>
          </cell>
          <cell r="Y173">
            <v>0</v>
          </cell>
          <cell r="Z173">
            <v>0</v>
          </cell>
        </row>
        <row r="174">
          <cell r="Q174" t="str">
            <v>FactSet</v>
          </cell>
          <cell r="R174">
            <v>90</v>
          </cell>
          <cell r="S174" t="str">
            <v>#Calc</v>
          </cell>
          <cell r="T174" t="str">
            <v>#Calc</v>
          </cell>
          <cell r="U174">
            <v>0</v>
          </cell>
          <cell r="V174">
            <v>0</v>
          </cell>
          <cell r="W174">
            <v>0</v>
          </cell>
          <cell r="X174">
            <v>0</v>
          </cell>
          <cell r="Y174">
            <v>0</v>
          </cell>
          <cell r="Z174">
            <v>0</v>
          </cell>
        </row>
        <row r="175">
          <cell r="Q175" t="str">
            <v>FactSet</v>
          </cell>
          <cell r="R175">
            <v>91</v>
          </cell>
          <cell r="S175" t="str">
            <v>#Calc</v>
          </cell>
          <cell r="T175" t="str">
            <v>#Calc</v>
          </cell>
          <cell r="U175">
            <v>0</v>
          </cell>
          <cell r="V175">
            <v>0</v>
          </cell>
          <cell r="W175">
            <v>0</v>
          </cell>
          <cell r="X175">
            <v>0</v>
          </cell>
          <cell r="Y175">
            <v>0</v>
          </cell>
          <cell r="Z175">
            <v>0</v>
          </cell>
        </row>
        <row r="176">
          <cell r="Q176" t="str">
            <v>FactSet</v>
          </cell>
          <cell r="R176">
            <v>92</v>
          </cell>
          <cell r="S176" t="str">
            <v>#Calc</v>
          </cell>
          <cell r="T176" t="str">
            <v>#Calc</v>
          </cell>
          <cell r="U176">
            <v>0</v>
          </cell>
          <cell r="V176">
            <v>0</v>
          </cell>
          <cell r="W176">
            <v>0</v>
          </cell>
          <cell r="X176">
            <v>0</v>
          </cell>
          <cell r="Y176">
            <v>0</v>
          </cell>
          <cell r="Z176">
            <v>0</v>
          </cell>
        </row>
        <row r="177">
          <cell r="Q177" t="str">
            <v>FactSet</v>
          </cell>
          <cell r="R177">
            <v>93</v>
          </cell>
          <cell r="S177" t="str">
            <v>#Calc</v>
          </cell>
          <cell r="T177" t="str">
            <v>#Calc</v>
          </cell>
          <cell r="U177">
            <v>0</v>
          </cell>
          <cell r="V177">
            <v>0</v>
          </cell>
          <cell r="W177">
            <v>0</v>
          </cell>
          <cell r="X177">
            <v>0</v>
          </cell>
          <cell r="Y177">
            <v>0</v>
          </cell>
          <cell r="Z177">
            <v>0</v>
          </cell>
        </row>
        <row r="178">
          <cell r="Q178" t="str">
            <v>FactSet</v>
          </cell>
          <cell r="R178">
            <v>94</v>
          </cell>
          <cell r="S178" t="str">
            <v>#Calc</v>
          </cell>
          <cell r="T178" t="str">
            <v>#Calc</v>
          </cell>
          <cell r="U178">
            <v>0</v>
          </cell>
          <cell r="V178">
            <v>0</v>
          </cell>
          <cell r="W178">
            <v>0</v>
          </cell>
          <cell r="X178">
            <v>0</v>
          </cell>
          <cell r="Y178">
            <v>0</v>
          </cell>
          <cell r="Z178">
            <v>0</v>
          </cell>
        </row>
        <row r="179">
          <cell r="Q179" t="str">
            <v>FactSet</v>
          </cell>
          <cell r="R179">
            <v>95</v>
          </cell>
          <cell r="S179" t="str">
            <v>#Calc</v>
          </cell>
          <cell r="T179" t="str">
            <v>#Calc</v>
          </cell>
          <cell r="U179">
            <v>0</v>
          </cell>
          <cell r="V179">
            <v>0</v>
          </cell>
          <cell r="W179">
            <v>0</v>
          </cell>
          <cell r="X179">
            <v>0</v>
          </cell>
          <cell r="Y179">
            <v>0</v>
          </cell>
          <cell r="Z179">
            <v>0</v>
          </cell>
        </row>
        <row r="180">
          <cell r="Q180" t="str">
            <v>FactSet</v>
          </cell>
          <cell r="R180">
            <v>96</v>
          </cell>
          <cell r="S180" t="str">
            <v>#Calc</v>
          </cell>
          <cell r="T180" t="str">
            <v>#Calc</v>
          </cell>
          <cell r="U180">
            <v>0</v>
          </cell>
          <cell r="V180">
            <v>0</v>
          </cell>
          <cell r="W180">
            <v>0</v>
          </cell>
          <cell r="X180">
            <v>0</v>
          </cell>
          <cell r="Y180">
            <v>0</v>
          </cell>
          <cell r="Z180">
            <v>0</v>
          </cell>
        </row>
        <row r="181">
          <cell r="Q181" t="str">
            <v>FactSet</v>
          </cell>
          <cell r="R181">
            <v>97</v>
          </cell>
          <cell r="S181" t="str">
            <v>#Calc</v>
          </cell>
          <cell r="T181" t="str">
            <v>#Calc</v>
          </cell>
          <cell r="U181">
            <v>0</v>
          </cell>
          <cell r="V181">
            <v>0</v>
          </cell>
          <cell r="W181">
            <v>0</v>
          </cell>
          <cell r="X181">
            <v>0</v>
          </cell>
          <cell r="Y181">
            <v>0</v>
          </cell>
          <cell r="Z181">
            <v>0</v>
          </cell>
        </row>
        <row r="182">
          <cell r="Q182" t="str">
            <v>FactSet</v>
          </cell>
          <cell r="R182">
            <v>98</v>
          </cell>
          <cell r="S182" t="str">
            <v>#Calc</v>
          </cell>
          <cell r="T182" t="str">
            <v>#Calc</v>
          </cell>
          <cell r="U182">
            <v>0</v>
          </cell>
          <cell r="V182">
            <v>0</v>
          </cell>
          <cell r="W182">
            <v>0</v>
          </cell>
          <cell r="X182">
            <v>0</v>
          </cell>
          <cell r="Y182">
            <v>0</v>
          </cell>
          <cell r="Z182">
            <v>0</v>
          </cell>
        </row>
        <row r="183">
          <cell r="Q183" t="str">
            <v>FactSet</v>
          </cell>
          <cell r="R183">
            <v>99</v>
          </cell>
          <cell r="S183" t="str">
            <v>#Calc</v>
          </cell>
          <cell r="T183" t="str">
            <v>#Calc</v>
          </cell>
          <cell r="U183">
            <v>0</v>
          </cell>
          <cell r="V183">
            <v>0</v>
          </cell>
          <cell r="W183">
            <v>0</v>
          </cell>
          <cell r="X183">
            <v>0</v>
          </cell>
          <cell r="Y183">
            <v>0</v>
          </cell>
          <cell r="Z183">
            <v>0</v>
          </cell>
        </row>
        <row r="184">
          <cell r="Q184" t="str">
            <v>FactSet</v>
          </cell>
          <cell r="R184">
            <v>100</v>
          </cell>
          <cell r="S184" t="str">
            <v>#Calc</v>
          </cell>
          <cell r="T184" t="str">
            <v>#Calc</v>
          </cell>
          <cell r="U184">
            <v>0</v>
          </cell>
          <cell r="V184">
            <v>0</v>
          </cell>
          <cell r="W184">
            <v>0</v>
          </cell>
          <cell r="X184">
            <v>0</v>
          </cell>
          <cell r="Y184">
            <v>0</v>
          </cell>
          <cell r="Z184">
            <v>0</v>
          </cell>
        </row>
        <row r="185">
          <cell r="Q185" t="str">
            <v>FactSet</v>
          </cell>
          <cell r="R185">
            <v>101</v>
          </cell>
          <cell r="S185" t="str">
            <v>#Calc</v>
          </cell>
          <cell r="T185" t="str">
            <v>#Calc</v>
          </cell>
          <cell r="U185">
            <v>0</v>
          </cell>
          <cell r="V185">
            <v>0</v>
          </cell>
          <cell r="W185">
            <v>0</v>
          </cell>
          <cell r="X185">
            <v>0</v>
          </cell>
          <cell r="Y185">
            <v>0</v>
          </cell>
          <cell r="Z185">
            <v>0</v>
          </cell>
        </row>
        <row r="186">
          <cell r="Q186" t="str">
            <v>FactSet</v>
          </cell>
          <cell r="R186">
            <v>102</v>
          </cell>
          <cell r="S186" t="str">
            <v>#Calc</v>
          </cell>
          <cell r="T186" t="str">
            <v>#Calc</v>
          </cell>
          <cell r="U186">
            <v>0</v>
          </cell>
          <cell r="V186">
            <v>0</v>
          </cell>
          <cell r="W186">
            <v>0</v>
          </cell>
          <cell r="X186">
            <v>0</v>
          </cell>
          <cell r="Y186">
            <v>0</v>
          </cell>
          <cell r="Z186">
            <v>0</v>
          </cell>
        </row>
        <row r="187">
          <cell r="Q187" t="str">
            <v>FactSet</v>
          </cell>
          <cell r="R187">
            <v>103</v>
          </cell>
          <cell r="S187" t="str">
            <v>#Calc</v>
          </cell>
          <cell r="T187" t="str">
            <v>#Calc</v>
          </cell>
          <cell r="U187">
            <v>0</v>
          </cell>
          <cell r="V187">
            <v>0</v>
          </cell>
          <cell r="W187">
            <v>0</v>
          </cell>
          <cell r="X187">
            <v>0</v>
          </cell>
          <cell r="Y187">
            <v>0</v>
          </cell>
          <cell r="Z187">
            <v>0</v>
          </cell>
        </row>
        <row r="188">
          <cell r="Q188" t="str">
            <v>FactSet</v>
          </cell>
          <cell r="R188">
            <v>104</v>
          </cell>
          <cell r="S188" t="str">
            <v>#Calc</v>
          </cell>
          <cell r="T188" t="str">
            <v>#Calc</v>
          </cell>
          <cell r="U188">
            <v>0</v>
          </cell>
          <cell r="V188">
            <v>0</v>
          </cell>
          <cell r="W188">
            <v>0</v>
          </cell>
          <cell r="X188">
            <v>0</v>
          </cell>
          <cell r="Y188">
            <v>0</v>
          </cell>
          <cell r="Z188">
            <v>0</v>
          </cell>
        </row>
        <row r="189">
          <cell r="Q189" t="str">
            <v>FactSet</v>
          </cell>
          <cell r="R189">
            <v>105</v>
          </cell>
          <cell r="S189" t="str">
            <v>#Calc</v>
          </cell>
          <cell r="T189" t="str">
            <v>#Calc</v>
          </cell>
          <cell r="U189">
            <v>0</v>
          </cell>
          <cell r="V189">
            <v>0</v>
          </cell>
          <cell r="W189">
            <v>0</v>
          </cell>
          <cell r="X189">
            <v>0</v>
          </cell>
          <cell r="Y189">
            <v>0</v>
          </cell>
          <cell r="Z189">
            <v>0</v>
          </cell>
        </row>
        <row r="190">
          <cell r="Q190" t="str">
            <v>FactSet</v>
          </cell>
          <cell r="R190">
            <v>106</v>
          </cell>
          <cell r="S190" t="str">
            <v>#Calc</v>
          </cell>
          <cell r="T190" t="str">
            <v>#Calc</v>
          </cell>
          <cell r="U190">
            <v>0</v>
          </cell>
          <cell r="V190">
            <v>0</v>
          </cell>
          <cell r="W190">
            <v>0</v>
          </cell>
          <cell r="X190">
            <v>0</v>
          </cell>
          <cell r="Y190">
            <v>0</v>
          </cell>
          <cell r="Z190">
            <v>0</v>
          </cell>
        </row>
        <row r="191">
          <cell r="Q191" t="str">
            <v>FactSet</v>
          </cell>
          <cell r="R191">
            <v>107</v>
          </cell>
          <cell r="S191" t="str">
            <v>#Calc</v>
          </cell>
          <cell r="T191" t="str">
            <v>#Calc</v>
          </cell>
          <cell r="U191">
            <v>0</v>
          </cell>
          <cell r="V191">
            <v>0</v>
          </cell>
          <cell r="W191">
            <v>0</v>
          </cell>
          <cell r="X191">
            <v>0</v>
          </cell>
          <cell r="Y191">
            <v>0</v>
          </cell>
          <cell r="Z191">
            <v>0</v>
          </cell>
        </row>
        <row r="192">
          <cell r="Q192" t="str">
            <v>FactSet</v>
          </cell>
          <cell r="R192">
            <v>108</v>
          </cell>
          <cell r="S192" t="str">
            <v>#Calc</v>
          </cell>
          <cell r="T192" t="str">
            <v>#Calc</v>
          </cell>
          <cell r="U192">
            <v>0</v>
          </cell>
          <cell r="V192">
            <v>0</v>
          </cell>
          <cell r="W192">
            <v>0</v>
          </cell>
          <cell r="X192">
            <v>0</v>
          </cell>
          <cell r="Y192">
            <v>0</v>
          </cell>
          <cell r="Z192">
            <v>0</v>
          </cell>
        </row>
        <row r="193">
          <cell r="Q193" t="str">
            <v>FactSet</v>
          </cell>
          <cell r="R193">
            <v>109</v>
          </cell>
          <cell r="S193" t="str">
            <v>#Calc</v>
          </cell>
          <cell r="T193" t="str">
            <v>#Calc</v>
          </cell>
          <cell r="U193">
            <v>0</v>
          </cell>
          <cell r="V193">
            <v>0</v>
          </cell>
          <cell r="W193">
            <v>0</v>
          </cell>
          <cell r="X193">
            <v>0</v>
          </cell>
          <cell r="Y193">
            <v>0</v>
          </cell>
          <cell r="Z193">
            <v>0</v>
          </cell>
        </row>
        <row r="194">
          <cell r="Q194" t="str">
            <v>FactSet</v>
          </cell>
          <cell r="R194">
            <v>110</v>
          </cell>
          <cell r="S194" t="str">
            <v>#Calc</v>
          </cell>
          <cell r="T194" t="str">
            <v>#Calc</v>
          </cell>
          <cell r="U194">
            <v>0</v>
          </cell>
          <cell r="V194">
            <v>0</v>
          </cell>
          <cell r="W194">
            <v>0</v>
          </cell>
          <cell r="X194">
            <v>0</v>
          </cell>
          <cell r="Y194">
            <v>0</v>
          </cell>
          <cell r="Z194">
            <v>0</v>
          </cell>
        </row>
        <row r="195">
          <cell r="Q195" t="str">
            <v>FactSet</v>
          </cell>
          <cell r="R195">
            <v>111</v>
          </cell>
          <cell r="S195" t="str">
            <v>#Calc</v>
          </cell>
          <cell r="T195" t="str">
            <v>#Calc</v>
          </cell>
          <cell r="U195">
            <v>0</v>
          </cell>
          <cell r="V195">
            <v>0</v>
          </cell>
          <cell r="W195">
            <v>0</v>
          </cell>
          <cell r="X195">
            <v>0</v>
          </cell>
          <cell r="Y195">
            <v>0</v>
          </cell>
          <cell r="Z195">
            <v>0</v>
          </cell>
        </row>
        <row r="196">
          <cell r="Q196" t="str">
            <v>FactSet</v>
          </cell>
          <cell r="R196">
            <v>112</v>
          </cell>
          <cell r="S196" t="str">
            <v>#Calc</v>
          </cell>
          <cell r="T196" t="str">
            <v>#Calc</v>
          </cell>
          <cell r="U196">
            <v>0</v>
          </cell>
          <cell r="V196">
            <v>0</v>
          </cell>
          <cell r="W196">
            <v>0</v>
          </cell>
          <cell r="X196">
            <v>0</v>
          </cell>
          <cell r="Y196">
            <v>0</v>
          </cell>
          <cell r="Z196">
            <v>0</v>
          </cell>
        </row>
        <row r="197">
          <cell r="Q197" t="str">
            <v>FactSet</v>
          </cell>
          <cell r="R197">
            <v>113</v>
          </cell>
          <cell r="S197" t="str">
            <v>#Calc</v>
          </cell>
          <cell r="T197" t="str">
            <v>#Calc</v>
          </cell>
          <cell r="U197">
            <v>0</v>
          </cell>
          <cell r="V197">
            <v>0</v>
          </cell>
          <cell r="W197">
            <v>0</v>
          </cell>
          <cell r="X197">
            <v>0</v>
          </cell>
          <cell r="Y197">
            <v>0</v>
          </cell>
          <cell r="Z197">
            <v>0</v>
          </cell>
        </row>
        <row r="198">
          <cell r="Q198" t="str">
            <v>FactSet</v>
          </cell>
          <cell r="R198">
            <v>114</v>
          </cell>
          <cell r="S198" t="str">
            <v>#Calc</v>
          </cell>
          <cell r="T198" t="str">
            <v>#Calc</v>
          </cell>
          <cell r="U198">
            <v>0</v>
          </cell>
          <cell r="V198">
            <v>0</v>
          </cell>
          <cell r="W198">
            <v>0</v>
          </cell>
          <cell r="X198">
            <v>0</v>
          </cell>
          <cell r="Y198">
            <v>0</v>
          </cell>
          <cell r="Z198">
            <v>0</v>
          </cell>
        </row>
        <row r="199">
          <cell r="Q199" t="str">
            <v>FactSet</v>
          </cell>
          <cell r="R199">
            <v>115</v>
          </cell>
          <cell r="S199" t="str">
            <v>#Calc</v>
          </cell>
          <cell r="T199" t="str">
            <v>#Calc</v>
          </cell>
          <cell r="U199">
            <v>0</v>
          </cell>
          <cell r="V199">
            <v>0</v>
          </cell>
          <cell r="W199">
            <v>0</v>
          </cell>
          <cell r="X199">
            <v>0</v>
          </cell>
          <cell r="Y199">
            <v>0</v>
          </cell>
          <cell r="Z199">
            <v>0</v>
          </cell>
        </row>
        <row r="200">
          <cell r="Q200" t="str">
            <v>FactSet</v>
          </cell>
          <cell r="R200">
            <v>116</v>
          </cell>
          <cell r="S200" t="str">
            <v>#Calc</v>
          </cell>
          <cell r="T200" t="str">
            <v>#Calc</v>
          </cell>
          <cell r="U200">
            <v>0</v>
          </cell>
          <cell r="V200">
            <v>0</v>
          </cell>
          <cell r="W200">
            <v>0</v>
          </cell>
          <cell r="X200">
            <v>0</v>
          </cell>
          <cell r="Y200">
            <v>0</v>
          </cell>
          <cell r="Z200">
            <v>0</v>
          </cell>
        </row>
        <row r="201">
          <cell r="Q201" t="str">
            <v>FactSet</v>
          </cell>
          <cell r="R201">
            <v>117</v>
          </cell>
          <cell r="S201" t="str">
            <v>#Calc</v>
          </cell>
          <cell r="T201" t="str">
            <v>#Calc</v>
          </cell>
          <cell r="U201">
            <v>0</v>
          </cell>
          <cell r="V201">
            <v>0</v>
          </cell>
          <cell r="W201">
            <v>0</v>
          </cell>
          <cell r="X201">
            <v>0</v>
          </cell>
          <cell r="Y201">
            <v>0</v>
          </cell>
          <cell r="Z201">
            <v>0</v>
          </cell>
        </row>
        <row r="202">
          <cell r="Q202" t="str">
            <v>FactSet</v>
          </cell>
          <cell r="R202">
            <v>118</v>
          </cell>
          <cell r="S202" t="str">
            <v>#Calc</v>
          </cell>
          <cell r="T202" t="str">
            <v>#Calc</v>
          </cell>
          <cell r="U202">
            <v>0</v>
          </cell>
          <cell r="V202">
            <v>0</v>
          </cell>
          <cell r="W202">
            <v>0</v>
          </cell>
          <cell r="X202">
            <v>0</v>
          </cell>
          <cell r="Y202">
            <v>0</v>
          </cell>
          <cell r="Z202">
            <v>0</v>
          </cell>
        </row>
        <row r="203">
          <cell r="Q203" t="str">
            <v>FactSet</v>
          </cell>
          <cell r="R203">
            <v>119</v>
          </cell>
          <cell r="S203" t="str">
            <v>#Calc</v>
          </cell>
          <cell r="T203" t="str">
            <v>#Calc</v>
          </cell>
          <cell r="U203">
            <v>0</v>
          </cell>
          <cell r="V203">
            <v>0</v>
          </cell>
          <cell r="W203">
            <v>0</v>
          </cell>
          <cell r="X203">
            <v>0</v>
          </cell>
          <cell r="Y203">
            <v>0</v>
          </cell>
          <cell r="Z203">
            <v>0</v>
          </cell>
        </row>
        <row r="204">
          <cell r="Q204" t="str">
            <v>FactSet</v>
          </cell>
          <cell r="R204">
            <v>120</v>
          </cell>
          <cell r="S204" t="str">
            <v>#Calc</v>
          </cell>
          <cell r="T204" t="str">
            <v>#Calc</v>
          </cell>
          <cell r="U204">
            <v>0</v>
          </cell>
          <cell r="V204">
            <v>0</v>
          </cell>
          <cell r="W204">
            <v>0</v>
          </cell>
          <cell r="X204">
            <v>0</v>
          </cell>
          <cell r="Y204">
            <v>0</v>
          </cell>
          <cell r="Z204">
            <v>0</v>
          </cell>
        </row>
        <row r="205">
          <cell r="Q205" t="str">
            <v>FactSet</v>
          </cell>
          <cell r="R205">
            <v>121</v>
          </cell>
          <cell r="S205" t="str">
            <v>#Calc</v>
          </cell>
          <cell r="T205" t="str">
            <v>#Calc</v>
          </cell>
          <cell r="U205">
            <v>0</v>
          </cell>
          <cell r="V205">
            <v>0</v>
          </cell>
          <cell r="W205">
            <v>0</v>
          </cell>
          <cell r="X205">
            <v>0</v>
          </cell>
          <cell r="Y205">
            <v>0</v>
          </cell>
          <cell r="Z205">
            <v>0</v>
          </cell>
        </row>
        <row r="206">
          <cell r="Q206" t="str">
            <v>FactSet</v>
          </cell>
          <cell r="R206">
            <v>122</v>
          </cell>
          <cell r="S206" t="str">
            <v>#Calc</v>
          </cell>
          <cell r="T206" t="str">
            <v>#Calc</v>
          </cell>
          <cell r="U206">
            <v>0</v>
          </cell>
          <cell r="V206">
            <v>0</v>
          </cell>
          <cell r="W206">
            <v>0</v>
          </cell>
          <cell r="X206">
            <v>0</v>
          </cell>
          <cell r="Y206">
            <v>0</v>
          </cell>
          <cell r="Z206">
            <v>0</v>
          </cell>
        </row>
        <row r="207">
          <cell r="Q207" t="str">
            <v>FactSet</v>
          </cell>
          <cell r="R207">
            <v>123</v>
          </cell>
          <cell r="S207" t="str">
            <v>#Calc</v>
          </cell>
          <cell r="T207" t="str">
            <v>#Calc</v>
          </cell>
          <cell r="U207">
            <v>0</v>
          </cell>
          <cell r="V207">
            <v>0</v>
          </cell>
          <cell r="W207">
            <v>0</v>
          </cell>
          <cell r="X207">
            <v>0</v>
          </cell>
          <cell r="Y207">
            <v>0</v>
          </cell>
          <cell r="Z207">
            <v>0</v>
          </cell>
        </row>
        <row r="208">
          <cell r="Q208" t="str">
            <v>FactSet</v>
          </cell>
          <cell r="R208">
            <v>124</v>
          </cell>
          <cell r="S208" t="str">
            <v>#Calc</v>
          </cell>
          <cell r="T208" t="str">
            <v>#Calc</v>
          </cell>
          <cell r="U208">
            <v>0</v>
          </cell>
          <cell r="V208">
            <v>0</v>
          </cell>
          <cell r="W208">
            <v>0</v>
          </cell>
          <cell r="X208">
            <v>0</v>
          </cell>
          <cell r="Y208">
            <v>0</v>
          </cell>
          <cell r="Z208">
            <v>0</v>
          </cell>
        </row>
        <row r="209">
          <cell r="Q209" t="str">
            <v>FactSet</v>
          </cell>
          <cell r="R209">
            <v>125</v>
          </cell>
          <cell r="S209" t="str">
            <v>#Calc</v>
          </cell>
          <cell r="T209" t="str">
            <v>#Calc</v>
          </cell>
          <cell r="U209">
            <v>0</v>
          </cell>
          <cell r="V209">
            <v>0</v>
          </cell>
          <cell r="W209">
            <v>0</v>
          </cell>
          <cell r="X209">
            <v>0</v>
          </cell>
          <cell r="Y209">
            <v>0</v>
          </cell>
          <cell r="Z209">
            <v>0</v>
          </cell>
        </row>
        <row r="210">
          <cell r="Q210" t="str">
            <v>FactSet</v>
          </cell>
          <cell r="R210">
            <v>126</v>
          </cell>
          <cell r="S210" t="str">
            <v>#Calc</v>
          </cell>
          <cell r="T210" t="str">
            <v>#Calc</v>
          </cell>
          <cell r="U210">
            <v>0</v>
          </cell>
          <cell r="V210">
            <v>0</v>
          </cell>
          <cell r="W210">
            <v>0</v>
          </cell>
          <cell r="X210">
            <v>0</v>
          </cell>
          <cell r="Y210">
            <v>0</v>
          </cell>
          <cell r="Z210">
            <v>0</v>
          </cell>
        </row>
        <row r="211">
          <cell r="Q211" t="str">
            <v>FactSet</v>
          </cell>
          <cell r="R211">
            <v>127</v>
          </cell>
          <cell r="S211" t="str">
            <v>#Calc</v>
          </cell>
          <cell r="T211" t="str">
            <v>#Calc</v>
          </cell>
          <cell r="U211">
            <v>0</v>
          </cell>
          <cell r="V211">
            <v>0</v>
          </cell>
          <cell r="W211">
            <v>0</v>
          </cell>
          <cell r="X211">
            <v>0</v>
          </cell>
          <cell r="Y211">
            <v>0</v>
          </cell>
          <cell r="Z211">
            <v>0</v>
          </cell>
        </row>
        <row r="212">
          <cell r="Q212" t="str">
            <v>FactSet</v>
          </cell>
          <cell r="R212">
            <v>128</v>
          </cell>
          <cell r="S212" t="str">
            <v>#Calc</v>
          </cell>
          <cell r="T212" t="str">
            <v>#Calc</v>
          </cell>
          <cell r="U212">
            <v>0</v>
          </cell>
          <cell r="V212">
            <v>0</v>
          </cell>
          <cell r="W212">
            <v>0</v>
          </cell>
          <cell r="X212">
            <v>0</v>
          </cell>
          <cell r="Y212">
            <v>0</v>
          </cell>
          <cell r="Z212">
            <v>0</v>
          </cell>
        </row>
        <row r="213">
          <cell r="Q213" t="str">
            <v>FactSet</v>
          </cell>
          <cell r="R213">
            <v>129</v>
          </cell>
          <cell r="S213" t="str">
            <v>#Calc</v>
          </cell>
          <cell r="T213" t="str">
            <v>#Calc</v>
          </cell>
          <cell r="U213">
            <v>0</v>
          </cell>
          <cell r="V213">
            <v>0</v>
          </cell>
          <cell r="W213">
            <v>0</v>
          </cell>
          <cell r="X213">
            <v>0</v>
          </cell>
          <cell r="Y213">
            <v>0</v>
          </cell>
          <cell r="Z213">
            <v>0</v>
          </cell>
        </row>
        <row r="214">
          <cell r="Q214" t="str">
            <v>FactSet</v>
          </cell>
          <cell r="R214">
            <v>130</v>
          </cell>
          <cell r="S214" t="str">
            <v>#Calc</v>
          </cell>
          <cell r="T214" t="str">
            <v>#Calc</v>
          </cell>
          <cell r="U214">
            <v>0</v>
          </cell>
          <cell r="V214">
            <v>0</v>
          </cell>
          <cell r="W214">
            <v>0</v>
          </cell>
          <cell r="X214">
            <v>0</v>
          </cell>
          <cell r="Y214">
            <v>0</v>
          </cell>
          <cell r="Z214">
            <v>0</v>
          </cell>
        </row>
        <row r="215">
          <cell r="Q215" t="str">
            <v>FactSet</v>
          </cell>
          <cell r="R215">
            <v>131</v>
          </cell>
          <cell r="S215" t="str">
            <v>#Calc</v>
          </cell>
          <cell r="T215" t="str">
            <v>#Calc</v>
          </cell>
          <cell r="U215">
            <v>0</v>
          </cell>
          <cell r="V215">
            <v>0</v>
          </cell>
          <cell r="W215">
            <v>0</v>
          </cell>
          <cell r="X215">
            <v>0</v>
          </cell>
          <cell r="Y215">
            <v>0</v>
          </cell>
          <cell r="Z215">
            <v>0</v>
          </cell>
        </row>
        <row r="216">
          <cell r="Q216" t="str">
            <v>FactSet</v>
          </cell>
          <cell r="R216">
            <v>132</v>
          </cell>
          <cell r="S216" t="str">
            <v>#Calc</v>
          </cell>
          <cell r="T216" t="str">
            <v>#Calc</v>
          </cell>
          <cell r="U216">
            <v>0</v>
          </cell>
          <cell r="V216">
            <v>0</v>
          </cell>
          <cell r="W216">
            <v>0</v>
          </cell>
          <cell r="X216">
            <v>0</v>
          </cell>
          <cell r="Y216">
            <v>0</v>
          </cell>
          <cell r="Z216">
            <v>0</v>
          </cell>
        </row>
        <row r="217">
          <cell r="Q217" t="str">
            <v>FactSet</v>
          </cell>
          <cell r="R217">
            <v>133</v>
          </cell>
          <cell r="S217" t="str">
            <v>#Calc</v>
          </cell>
          <cell r="T217" t="str">
            <v>#Calc</v>
          </cell>
          <cell r="U217">
            <v>0</v>
          </cell>
          <cell r="V217">
            <v>0</v>
          </cell>
          <cell r="W217">
            <v>0</v>
          </cell>
          <cell r="X217">
            <v>0</v>
          </cell>
          <cell r="Y217">
            <v>0</v>
          </cell>
          <cell r="Z217">
            <v>0</v>
          </cell>
        </row>
        <row r="218">
          <cell r="Q218" t="str">
            <v>FactSet</v>
          </cell>
          <cell r="R218">
            <v>134</v>
          </cell>
          <cell r="S218" t="str">
            <v>#Calc</v>
          </cell>
          <cell r="T218" t="str">
            <v>#Calc</v>
          </cell>
          <cell r="U218">
            <v>0</v>
          </cell>
          <cell r="V218">
            <v>0</v>
          </cell>
          <cell r="W218">
            <v>0</v>
          </cell>
          <cell r="X218">
            <v>0</v>
          </cell>
          <cell r="Y218">
            <v>0</v>
          </cell>
          <cell r="Z218">
            <v>0</v>
          </cell>
        </row>
        <row r="219">
          <cell r="Q219" t="str">
            <v>FactSet</v>
          </cell>
          <cell r="R219">
            <v>135</v>
          </cell>
          <cell r="S219" t="str">
            <v>#Calc</v>
          </cell>
          <cell r="T219" t="str">
            <v>#Calc</v>
          </cell>
          <cell r="U219">
            <v>0</v>
          </cell>
          <cell r="V219">
            <v>0</v>
          </cell>
          <cell r="W219">
            <v>0</v>
          </cell>
          <cell r="X219">
            <v>0</v>
          </cell>
          <cell r="Y219">
            <v>0</v>
          </cell>
          <cell r="Z219">
            <v>0</v>
          </cell>
        </row>
        <row r="220">
          <cell r="Q220" t="str">
            <v>FactSet</v>
          </cell>
          <cell r="R220">
            <v>136</v>
          </cell>
          <cell r="S220" t="str">
            <v>#Calc</v>
          </cell>
          <cell r="T220" t="str">
            <v>#Calc</v>
          </cell>
          <cell r="U220">
            <v>0</v>
          </cell>
          <cell r="V220">
            <v>0</v>
          </cell>
          <cell r="W220">
            <v>0</v>
          </cell>
          <cell r="X220">
            <v>0</v>
          </cell>
          <cell r="Y220">
            <v>0</v>
          </cell>
          <cell r="Z220">
            <v>0</v>
          </cell>
        </row>
        <row r="221">
          <cell r="Q221" t="str">
            <v>FactSet</v>
          </cell>
          <cell r="R221">
            <v>137</v>
          </cell>
          <cell r="S221" t="str">
            <v>#Calc</v>
          </cell>
          <cell r="T221" t="str">
            <v>#Calc</v>
          </cell>
          <cell r="U221">
            <v>0</v>
          </cell>
          <cell r="V221">
            <v>0</v>
          </cell>
          <cell r="W221">
            <v>0</v>
          </cell>
          <cell r="X221">
            <v>0</v>
          </cell>
          <cell r="Y221">
            <v>0</v>
          </cell>
          <cell r="Z221">
            <v>0</v>
          </cell>
        </row>
        <row r="222">
          <cell r="Q222" t="str">
            <v>FactSet</v>
          </cell>
          <cell r="R222">
            <v>138</v>
          </cell>
          <cell r="S222" t="str">
            <v>#Calc</v>
          </cell>
          <cell r="T222" t="str">
            <v>#Calc</v>
          </cell>
          <cell r="U222">
            <v>0</v>
          </cell>
          <cell r="V222">
            <v>0</v>
          </cell>
          <cell r="W222">
            <v>0</v>
          </cell>
          <cell r="X222">
            <v>0</v>
          </cell>
          <cell r="Y222">
            <v>0</v>
          </cell>
          <cell r="Z222">
            <v>0</v>
          </cell>
        </row>
        <row r="223">
          <cell r="Q223" t="str">
            <v>FactSet</v>
          </cell>
          <cell r="R223">
            <v>139</v>
          </cell>
          <cell r="S223" t="str">
            <v>#Calc</v>
          </cell>
          <cell r="T223" t="str">
            <v>#Calc</v>
          </cell>
          <cell r="U223">
            <v>0</v>
          </cell>
          <cell r="V223">
            <v>0</v>
          </cell>
          <cell r="W223">
            <v>0</v>
          </cell>
          <cell r="X223">
            <v>0</v>
          </cell>
          <cell r="Y223">
            <v>0</v>
          </cell>
          <cell r="Z223">
            <v>0</v>
          </cell>
        </row>
        <row r="224">
          <cell r="Q224" t="str">
            <v>FactSet</v>
          </cell>
          <cell r="R224">
            <v>140</v>
          </cell>
          <cell r="S224" t="str">
            <v>#Calc</v>
          </cell>
          <cell r="T224" t="str">
            <v>#Calc</v>
          </cell>
          <cell r="U224">
            <v>0</v>
          </cell>
          <cell r="V224">
            <v>0</v>
          </cell>
          <cell r="W224">
            <v>0</v>
          </cell>
          <cell r="X224">
            <v>0</v>
          </cell>
          <cell r="Y224">
            <v>0</v>
          </cell>
          <cell r="Z224">
            <v>0</v>
          </cell>
        </row>
        <row r="225">
          <cell r="Q225" t="str">
            <v>FactSet</v>
          </cell>
          <cell r="R225">
            <v>141</v>
          </cell>
          <cell r="S225" t="str">
            <v>#Calc</v>
          </cell>
          <cell r="T225" t="str">
            <v>#Calc</v>
          </cell>
          <cell r="U225">
            <v>0</v>
          </cell>
          <cell r="V225">
            <v>0</v>
          </cell>
          <cell r="W225">
            <v>0</v>
          </cell>
          <cell r="X225">
            <v>0</v>
          </cell>
          <cell r="Y225">
            <v>0</v>
          </cell>
          <cell r="Z225">
            <v>0</v>
          </cell>
        </row>
        <row r="226">
          <cell r="Q226" t="str">
            <v>FactSet</v>
          </cell>
          <cell r="R226">
            <v>142</v>
          </cell>
          <cell r="S226" t="str">
            <v>#Calc</v>
          </cell>
          <cell r="T226" t="str">
            <v>#Calc</v>
          </cell>
          <cell r="U226">
            <v>0</v>
          </cell>
          <cell r="V226">
            <v>0</v>
          </cell>
          <cell r="W226">
            <v>0</v>
          </cell>
          <cell r="X226">
            <v>0</v>
          </cell>
          <cell r="Y226">
            <v>0</v>
          </cell>
          <cell r="Z226">
            <v>0</v>
          </cell>
        </row>
        <row r="227">
          <cell r="Q227" t="str">
            <v>FactSet</v>
          </cell>
          <cell r="R227">
            <v>143</v>
          </cell>
          <cell r="S227" t="str">
            <v>#Calc</v>
          </cell>
          <cell r="T227" t="str">
            <v>#Calc</v>
          </cell>
          <cell r="U227">
            <v>0</v>
          </cell>
          <cell r="V227">
            <v>0</v>
          </cell>
          <cell r="W227">
            <v>0</v>
          </cell>
          <cell r="X227">
            <v>0</v>
          </cell>
          <cell r="Y227">
            <v>0</v>
          </cell>
          <cell r="Z227">
            <v>0</v>
          </cell>
        </row>
        <row r="228">
          <cell r="Q228" t="str">
            <v>FactSet</v>
          </cell>
          <cell r="R228">
            <v>144</v>
          </cell>
          <cell r="S228" t="str">
            <v>#Calc</v>
          </cell>
          <cell r="T228" t="str">
            <v>#Calc</v>
          </cell>
          <cell r="U228">
            <v>0</v>
          </cell>
          <cell r="V228">
            <v>0</v>
          </cell>
          <cell r="W228">
            <v>0</v>
          </cell>
          <cell r="X228">
            <v>0</v>
          </cell>
          <cell r="Y228">
            <v>0</v>
          </cell>
          <cell r="Z228">
            <v>0</v>
          </cell>
        </row>
        <row r="229">
          <cell r="Q229" t="str">
            <v>FactSet</v>
          </cell>
          <cell r="R229">
            <v>145</v>
          </cell>
          <cell r="S229" t="str">
            <v>#Calc</v>
          </cell>
          <cell r="T229" t="str">
            <v>#Calc</v>
          </cell>
          <cell r="U229">
            <v>0</v>
          </cell>
          <cell r="V229">
            <v>0</v>
          </cell>
          <cell r="W229">
            <v>0</v>
          </cell>
          <cell r="X229">
            <v>0</v>
          </cell>
          <cell r="Y229">
            <v>0</v>
          </cell>
          <cell r="Z229">
            <v>0</v>
          </cell>
        </row>
        <row r="230">
          <cell r="Q230" t="str">
            <v>FactSet</v>
          </cell>
          <cell r="R230">
            <v>146</v>
          </cell>
          <cell r="S230" t="str">
            <v>#Calc</v>
          </cell>
          <cell r="T230" t="str">
            <v>#Calc</v>
          </cell>
          <cell r="U230">
            <v>0</v>
          </cell>
          <cell r="V230">
            <v>0</v>
          </cell>
          <cell r="W230">
            <v>0</v>
          </cell>
          <cell r="X230">
            <v>0</v>
          </cell>
          <cell r="Y230">
            <v>0</v>
          </cell>
          <cell r="Z230">
            <v>0</v>
          </cell>
        </row>
        <row r="231">
          <cell r="Q231" t="str">
            <v>FactSet</v>
          </cell>
          <cell r="R231">
            <v>147</v>
          </cell>
          <cell r="S231" t="str">
            <v>#Calc</v>
          </cell>
          <cell r="T231" t="str">
            <v>#Calc</v>
          </cell>
          <cell r="U231">
            <v>0</v>
          </cell>
          <cell r="V231">
            <v>0</v>
          </cell>
          <cell r="W231">
            <v>0</v>
          </cell>
          <cell r="X231">
            <v>0</v>
          </cell>
          <cell r="Y231">
            <v>0</v>
          </cell>
          <cell r="Z231">
            <v>0</v>
          </cell>
        </row>
        <row r="232">
          <cell r="Q232" t="str">
            <v>FactSet</v>
          </cell>
          <cell r="R232">
            <v>148</v>
          </cell>
          <cell r="S232" t="str">
            <v>#Calc</v>
          </cell>
          <cell r="T232" t="str">
            <v>#Calc</v>
          </cell>
          <cell r="U232">
            <v>0</v>
          </cell>
          <cell r="V232">
            <v>0</v>
          </cell>
          <cell r="W232">
            <v>0</v>
          </cell>
          <cell r="X232">
            <v>0</v>
          </cell>
          <cell r="Y232">
            <v>0</v>
          </cell>
          <cell r="Z232">
            <v>0</v>
          </cell>
        </row>
        <row r="233">
          <cell r="Q233" t="str">
            <v>FactSet</v>
          </cell>
          <cell r="R233">
            <v>149</v>
          </cell>
          <cell r="S233" t="str">
            <v>#Calc</v>
          </cell>
          <cell r="T233" t="str">
            <v>#Calc</v>
          </cell>
          <cell r="U233">
            <v>0</v>
          </cell>
          <cell r="V233">
            <v>0</v>
          </cell>
          <cell r="W233">
            <v>0</v>
          </cell>
          <cell r="X233">
            <v>0</v>
          </cell>
          <cell r="Y233">
            <v>0</v>
          </cell>
          <cell r="Z233">
            <v>0</v>
          </cell>
        </row>
        <row r="234">
          <cell r="Q234" t="str">
            <v>FactSet</v>
          </cell>
          <cell r="R234">
            <v>150</v>
          </cell>
          <cell r="S234" t="str">
            <v>#Calc</v>
          </cell>
          <cell r="T234" t="str">
            <v>#Calc</v>
          </cell>
          <cell r="U234">
            <v>0</v>
          </cell>
          <cell r="V234">
            <v>0</v>
          </cell>
          <cell r="W234">
            <v>0</v>
          </cell>
          <cell r="X234">
            <v>0</v>
          </cell>
          <cell r="Y234">
            <v>0</v>
          </cell>
          <cell r="Z234">
            <v>0</v>
          </cell>
        </row>
        <row r="235">
          <cell r="Q235" t="str">
            <v>FactSet</v>
          </cell>
          <cell r="R235">
            <v>151</v>
          </cell>
          <cell r="S235" t="str">
            <v>#Calc</v>
          </cell>
          <cell r="T235" t="str">
            <v>#Calc</v>
          </cell>
          <cell r="U235">
            <v>0</v>
          </cell>
          <cell r="V235">
            <v>0</v>
          </cell>
          <cell r="W235">
            <v>0</v>
          </cell>
          <cell r="X235">
            <v>0</v>
          </cell>
          <cell r="Y235">
            <v>0</v>
          </cell>
          <cell r="Z235">
            <v>0</v>
          </cell>
        </row>
        <row r="236">
          <cell r="Q236" t="str">
            <v>FactSet</v>
          </cell>
          <cell r="R236">
            <v>152</v>
          </cell>
          <cell r="S236" t="str">
            <v>#Calc</v>
          </cell>
          <cell r="T236" t="str">
            <v>#Calc</v>
          </cell>
          <cell r="U236">
            <v>0</v>
          </cell>
          <cell r="V236">
            <v>0</v>
          </cell>
          <cell r="W236">
            <v>0</v>
          </cell>
          <cell r="X236">
            <v>0</v>
          </cell>
          <cell r="Y236">
            <v>0</v>
          </cell>
          <cell r="Z236">
            <v>0</v>
          </cell>
        </row>
        <row r="237">
          <cell r="Q237" t="str">
            <v>FactSet</v>
          </cell>
          <cell r="R237">
            <v>153</v>
          </cell>
          <cell r="S237" t="str">
            <v>#Calc</v>
          </cell>
          <cell r="T237" t="str">
            <v>#Calc</v>
          </cell>
          <cell r="U237">
            <v>0</v>
          </cell>
          <cell r="V237">
            <v>0</v>
          </cell>
          <cell r="W237">
            <v>0</v>
          </cell>
          <cell r="X237">
            <v>0</v>
          </cell>
          <cell r="Y237">
            <v>0</v>
          </cell>
          <cell r="Z237">
            <v>0</v>
          </cell>
        </row>
        <row r="238">
          <cell r="Q238" t="str">
            <v>FactSet</v>
          </cell>
          <cell r="R238">
            <v>154</v>
          </cell>
          <cell r="S238" t="str">
            <v>#Calc</v>
          </cell>
          <cell r="T238" t="str">
            <v>#Calc</v>
          </cell>
          <cell r="U238">
            <v>0</v>
          </cell>
          <cell r="V238">
            <v>0</v>
          </cell>
          <cell r="W238">
            <v>0</v>
          </cell>
          <cell r="X238">
            <v>0</v>
          </cell>
          <cell r="Y238">
            <v>0</v>
          </cell>
          <cell r="Z238">
            <v>0</v>
          </cell>
        </row>
        <row r="239">
          <cell r="Q239" t="str">
            <v>FactSet</v>
          </cell>
          <cell r="R239">
            <v>155</v>
          </cell>
          <cell r="S239" t="str">
            <v>#Calc</v>
          </cell>
          <cell r="T239" t="str">
            <v>#Calc</v>
          </cell>
          <cell r="U239">
            <v>0</v>
          </cell>
          <cell r="V239">
            <v>0</v>
          </cell>
          <cell r="W239">
            <v>0</v>
          </cell>
          <cell r="X239">
            <v>0</v>
          </cell>
          <cell r="Y239">
            <v>0</v>
          </cell>
          <cell r="Z239">
            <v>0</v>
          </cell>
        </row>
        <row r="240">
          <cell r="Q240" t="str">
            <v>FactSet</v>
          </cell>
          <cell r="R240">
            <v>156</v>
          </cell>
          <cell r="S240" t="str">
            <v>#Calc</v>
          </cell>
          <cell r="T240" t="str">
            <v>#Calc</v>
          </cell>
          <cell r="U240">
            <v>0</v>
          </cell>
          <cell r="V240">
            <v>0</v>
          </cell>
          <cell r="W240">
            <v>0</v>
          </cell>
          <cell r="X240">
            <v>0</v>
          </cell>
          <cell r="Y240">
            <v>0</v>
          </cell>
          <cell r="Z240">
            <v>0</v>
          </cell>
        </row>
        <row r="241">
          <cell r="Q241" t="str">
            <v>FactSet</v>
          </cell>
          <cell r="R241">
            <v>157</v>
          </cell>
          <cell r="S241" t="str">
            <v>#Calc</v>
          </cell>
          <cell r="T241" t="str">
            <v>#Calc</v>
          </cell>
          <cell r="U241">
            <v>0</v>
          </cell>
          <cell r="V241">
            <v>0</v>
          </cell>
          <cell r="W241">
            <v>0</v>
          </cell>
          <cell r="X241">
            <v>0</v>
          </cell>
          <cell r="Y241">
            <v>0</v>
          </cell>
          <cell r="Z241">
            <v>0</v>
          </cell>
        </row>
        <row r="242">
          <cell r="Q242" t="str">
            <v>FactSet</v>
          </cell>
          <cell r="R242">
            <v>158</v>
          </cell>
          <cell r="S242" t="str">
            <v>#Calc</v>
          </cell>
          <cell r="T242" t="str">
            <v>#Calc</v>
          </cell>
          <cell r="U242">
            <v>0</v>
          </cell>
          <cell r="V242">
            <v>0</v>
          </cell>
          <cell r="W242">
            <v>0</v>
          </cell>
          <cell r="X242">
            <v>0</v>
          </cell>
          <cell r="Y242">
            <v>0</v>
          </cell>
          <cell r="Z242">
            <v>0</v>
          </cell>
        </row>
        <row r="243">
          <cell r="Q243" t="str">
            <v>FactSet</v>
          </cell>
          <cell r="R243">
            <v>159</v>
          </cell>
          <cell r="S243" t="str">
            <v>#Calc</v>
          </cell>
          <cell r="T243" t="str">
            <v>#Calc</v>
          </cell>
          <cell r="U243">
            <v>0</v>
          </cell>
          <cell r="V243">
            <v>0</v>
          </cell>
          <cell r="W243">
            <v>0</v>
          </cell>
          <cell r="X243">
            <v>0</v>
          </cell>
          <cell r="Y243">
            <v>0</v>
          </cell>
          <cell r="Z243">
            <v>0</v>
          </cell>
        </row>
        <row r="244">
          <cell r="Q244" t="str">
            <v>FactSet</v>
          </cell>
          <cell r="R244">
            <v>160</v>
          </cell>
          <cell r="S244" t="str">
            <v>#Calc</v>
          </cell>
          <cell r="T244" t="str">
            <v>#Calc</v>
          </cell>
          <cell r="U244">
            <v>0</v>
          </cell>
          <cell r="V244">
            <v>0</v>
          </cell>
          <cell r="W244">
            <v>0</v>
          </cell>
          <cell r="X244">
            <v>0</v>
          </cell>
          <cell r="Y244">
            <v>0</v>
          </cell>
          <cell r="Z244">
            <v>0</v>
          </cell>
        </row>
        <row r="245">
          <cell r="Q245" t="str">
            <v>FactSet</v>
          </cell>
          <cell r="R245">
            <v>161</v>
          </cell>
          <cell r="S245" t="str">
            <v>#Calc</v>
          </cell>
          <cell r="T245" t="str">
            <v>#Calc</v>
          </cell>
          <cell r="U245">
            <v>0</v>
          </cell>
          <cell r="V245">
            <v>0</v>
          </cell>
          <cell r="W245">
            <v>0</v>
          </cell>
          <cell r="X245">
            <v>0</v>
          </cell>
          <cell r="Y245">
            <v>0</v>
          </cell>
          <cell r="Z245">
            <v>0</v>
          </cell>
        </row>
        <row r="246">
          <cell r="Q246" t="str">
            <v>FactSet</v>
          </cell>
          <cell r="R246">
            <v>162</v>
          </cell>
          <cell r="S246" t="str">
            <v>#Calc</v>
          </cell>
          <cell r="T246" t="str">
            <v>#Calc</v>
          </cell>
          <cell r="U246">
            <v>0</v>
          </cell>
          <cell r="V246">
            <v>0</v>
          </cell>
          <cell r="W246">
            <v>0</v>
          </cell>
          <cell r="X246">
            <v>0</v>
          </cell>
          <cell r="Y246">
            <v>0</v>
          </cell>
          <cell r="Z246">
            <v>0</v>
          </cell>
        </row>
        <row r="247">
          <cell r="Q247" t="str">
            <v>FactSet</v>
          </cell>
          <cell r="R247">
            <v>163</v>
          </cell>
          <cell r="S247" t="str">
            <v>#Calc</v>
          </cell>
          <cell r="T247" t="str">
            <v>#Calc</v>
          </cell>
          <cell r="U247">
            <v>0</v>
          </cell>
          <cell r="V247">
            <v>0</v>
          </cell>
          <cell r="W247">
            <v>0</v>
          </cell>
          <cell r="X247">
            <v>0</v>
          </cell>
          <cell r="Y247">
            <v>0</v>
          </cell>
          <cell r="Z247">
            <v>0</v>
          </cell>
        </row>
        <row r="248">
          <cell r="Q248" t="str">
            <v>FactSet</v>
          </cell>
          <cell r="R248">
            <v>164</v>
          </cell>
          <cell r="S248" t="str">
            <v>#Calc</v>
          </cell>
          <cell r="T248" t="str">
            <v>#Calc</v>
          </cell>
          <cell r="U248">
            <v>0</v>
          </cell>
          <cell r="V248">
            <v>0</v>
          </cell>
          <cell r="W248">
            <v>0</v>
          </cell>
          <cell r="X248">
            <v>0</v>
          </cell>
          <cell r="Y248">
            <v>0</v>
          </cell>
          <cell r="Z248">
            <v>0</v>
          </cell>
        </row>
        <row r="249">
          <cell r="Q249" t="str">
            <v>FactSet</v>
          </cell>
          <cell r="R249">
            <v>165</v>
          </cell>
          <cell r="S249" t="str">
            <v>#Calc</v>
          </cell>
          <cell r="T249" t="str">
            <v>#Calc</v>
          </cell>
          <cell r="U249">
            <v>0</v>
          </cell>
          <cell r="V249">
            <v>0</v>
          </cell>
          <cell r="W249">
            <v>0</v>
          </cell>
          <cell r="X249">
            <v>0</v>
          </cell>
          <cell r="Y249">
            <v>0</v>
          </cell>
          <cell r="Z249">
            <v>0</v>
          </cell>
        </row>
        <row r="250">
          <cell r="Q250" t="str">
            <v>FactSet</v>
          </cell>
          <cell r="R250">
            <v>166</v>
          </cell>
          <cell r="S250" t="str">
            <v>#Calc</v>
          </cell>
          <cell r="T250" t="str">
            <v>#Calc</v>
          </cell>
          <cell r="U250">
            <v>0</v>
          </cell>
          <cell r="V250">
            <v>0</v>
          </cell>
          <cell r="W250">
            <v>0</v>
          </cell>
          <cell r="X250">
            <v>0</v>
          </cell>
          <cell r="Y250">
            <v>0</v>
          </cell>
          <cell r="Z250">
            <v>0</v>
          </cell>
        </row>
        <row r="251">
          <cell r="Q251" t="str">
            <v>FactSet</v>
          </cell>
          <cell r="R251">
            <v>167</v>
          </cell>
          <cell r="S251" t="str">
            <v>#Calc</v>
          </cell>
          <cell r="T251" t="str">
            <v>#Calc</v>
          </cell>
          <cell r="U251">
            <v>0</v>
          </cell>
          <cell r="V251">
            <v>0</v>
          </cell>
          <cell r="W251">
            <v>0</v>
          </cell>
          <cell r="X251">
            <v>0</v>
          </cell>
          <cell r="Y251">
            <v>0</v>
          </cell>
          <cell r="Z251">
            <v>0</v>
          </cell>
        </row>
        <row r="252">
          <cell r="Q252" t="str">
            <v>FactSet</v>
          </cell>
          <cell r="R252">
            <v>168</v>
          </cell>
          <cell r="S252" t="str">
            <v>#Calc</v>
          </cell>
          <cell r="T252" t="str">
            <v>#Calc</v>
          </cell>
          <cell r="U252">
            <v>0</v>
          </cell>
          <cell r="V252">
            <v>0</v>
          </cell>
          <cell r="W252">
            <v>0</v>
          </cell>
          <cell r="X252">
            <v>0</v>
          </cell>
          <cell r="Y252">
            <v>0</v>
          </cell>
          <cell r="Z252">
            <v>0</v>
          </cell>
        </row>
        <row r="253">
          <cell r="Q253" t="str">
            <v>FactSet</v>
          </cell>
          <cell r="R253">
            <v>169</v>
          </cell>
          <cell r="S253" t="str">
            <v>#Calc</v>
          </cell>
          <cell r="T253" t="str">
            <v>#Calc</v>
          </cell>
          <cell r="U253">
            <v>0</v>
          </cell>
          <cell r="V253">
            <v>0</v>
          </cell>
          <cell r="W253">
            <v>0</v>
          </cell>
          <cell r="X253">
            <v>0</v>
          </cell>
          <cell r="Y253">
            <v>0</v>
          </cell>
          <cell r="Z253">
            <v>0</v>
          </cell>
        </row>
        <row r="254">
          <cell r="Q254" t="str">
            <v>FactSet</v>
          </cell>
          <cell r="R254">
            <v>170</v>
          </cell>
          <cell r="S254" t="str">
            <v>#Calc</v>
          </cell>
          <cell r="T254" t="str">
            <v>#Calc</v>
          </cell>
          <cell r="U254">
            <v>0</v>
          </cell>
          <cell r="V254">
            <v>0</v>
          </cell>
          <cell r="W254">
            <v>0</v>
          </cell>
          <cell r="X254">
            <v>0</v>
          </cell>
          <cell r="Y254">
            <v>0</v>
          </cell>
          <cell r="Z254">
            <v>0</v>
          </cell>
        </row>
        <row r="255">
          <cell r="Q255" t="str">
            <v>FactSet</v>
          </cell>
          <cell r="R255">
            <v>171</v>
          </cell>
          <cell r="S255" t="str">
            <v>#Calc</v>
          </cell>
          <cell r="T255" t="str">
            <v>#Calc</v>
          </cell>
          <cell r="U255">
            <v>0</v>
          </cell>
          <cell r="V255">
            <v>0</v>
          </cell>
          <cell r="W255">
            <v>0</v>
          </cell>
          <cell r="X255">
            <v>0</v>
          </cell>
          <cell r="Y255">
            <v>0</v>
          </cell>
          <cell r="Z255">
            <v>0</v>
          </cell>
        </row>
        <row r="256">
          <cell r="Q256" t="str">
            <v>FactSet</v>
          </cell>
          <cell r="R256">
            <v>172</v>
          </cell>
          <cell r="S256" t="str">
            <v>#Calc</v>
          </cell>
          <cell r="T256" t="str">
            <v>#Calc</v>
          </cell>
          <cell r="U256">
            <v>0</v>
          </cell>
          <cell r="V256">
            <v>0</v>
          </cell>
          <cell r="W256">
            <v>0</v>
          </cell>
          <cell r="X256">
            <v>0</v>
          </cell>
          <cell r="Y256">
            <v>0</v>
          </cell>
          <cell r="Z256">
            <v>0</v>
          </cell>
        </row>
        <row r="257">
          <cell r="Q257" t="str">
            <v>FactSet</v>
          </cell>
          <cell r="R257">
            <v>173</v>
          </cell>
          <cell r="S257" t="str">
            <v>#Calc</v>
          </cell>
          <cell r="T257" t="str">
            <v>#Calc</v>
          </cell>
          <cell r="U257">
            <v>0</v>
          </cell>
          <cell r="V257">
            <v>0</v>
          </cell>
          <cell r="W257">
            <v>0</v>
          </cell>
          <cell r="X257">
            <v>0</v>
          </cell>
          <cell r="Y257">
            <v>0</v>
          </cell>
          <cell r="Z257">
            <v>0</v>
          </cell>
        </row>
        <row r="258">
          <cell r="Q258" t="str">
            <v>FactSet</v>
          </cell>
          <cell r="R258">
            <v>174</v>
          </cell>
          <cell r="S258" t="str">
            <v>#Calc</v>
          </cell>
          <cell r="T258" t="str">
            <v>#Calc</v>
          </cell>
          <cell r="U258">
            <v>0</v>
          </cell>
          <cell r="V258">
            <v>0</v>
          </cell>
          <cell r="W258">
            <v>0</v>
          </cell>
          <cell r="X258">
            <v>0</v>
          </cell>
          <cell r="Y258">
            <v>0</v>
          </cell>
          <cell r="Z258">
            <v>0</v>
          </cell>
        </row>
        <row r="259">
          <cell r="Q259" t="str">
            <v>FactSet</v>
          </cell>
          <cell r="R259">
            <v>175</v>
          </cell>
          <cell r="S259" t="str">
            <v>#Calc</v>
          </cell>
          <cell r="T259" t="str">
            <v>#Calc</v>
          </cell>
          <cell r="U259">
            <v>0</v>
          </cell>
          <cell r="V259">
            <v>0</v>
          </cell>
          <cell r="W259">
            <v>0</v>
          </cell>
          <cell r="X259">
            <v>0</v>
          </cell>
          <cell r="Y259">
            <v>0</v>
          </cell>
          <cell r="Z259">
            <v>0</v>
          </cell>
        </row>
        <row r="260">
          <cell r="Q260" t="str">
            <v>FactSet</v>
          </cell>
          <cell r="R260">
            <v>176</v>
          </cell>
          <cell r="S260" t="str">
            <v>#Calc</v>
          </cell>
          <cell r="T260" t="str">
            <v>#Calc</v>
          </cell>
          <cell r="U260">
            <v>0</v>
          </cell>
          <cell r="V260">
            <v>0</v>
          </cell>
          <cell r="W260">
            <v>0</v>
          </cell>
          <cell r="X260">
            <v>0</v>
          </cell>
          <cell r="Y260">
            <v>0</v>
          </cell>
          <cell r="Z260">
            <v>0</v>
          </cell>
        </row>
        <row r="261">
          <cell r="Q261" t="str">
            <v>FactSet</v>
          </cell>
          <cell r="R261">
            <v>177</v>
          </cell>
          <cell r="S261" t="str">
            <v>#Calc</v>
          </cell>
          <cell r="T261" t="str">
            <v>#Calc</v>
          </cell>
          <cell r="U261">
            <v>0</v>
          </cell>
          <cell r="V261">
            <v>0</v>
          </cell>
          <cell r="W261">
            <v>0</v>
          </cell>
          <cell r="X261">
            <v>0</v>
          </cell>
          <cell r="Y261">
            <v>0</v>
          </cell>
          <cell r="Z261">
            <v>0</v>
          </cell>
        </row>
        <row r="262">
          <cell r="Q262" t="str">
            <v>FactSet</v>
          </cell>
          <cell r="R262">
            <v>178</v>
          </cell>
          <cell r="S262" t="str">
            <v>#Calc</v>
          </cell>
          <cell r="T262" t="str">
            <v>#Calc</v>
          </cell>
          <cell r="U262">
            <v>0</v>
          </cell>
          <cell r="V262">
            <v>0</v>
          </cell>
          <cell r="W262">
            <v>0</v>
          </cell>
          <cell r="X262">
            <v>0</v>
          </cell>
          <cell r="Y262">
            <v>0</v>
          </cell>
          <cell r="Z262">
            <v>0</v>
          </cell>
        </row>
        <row r="263">
          <cell r="Q263" t="str">
            <v>FactSet</v>
          </cell>
          <cell r="R263">
            <v>179</v>
          </cell>
          <cell r="S263" t="str">
            <v>#Calc</v>
          </cell>
          <cell r="T263" t="str">
            <v>#Calc</v>
          </cell>
          <cell r="U263">
            <v>0</v>
          </cell>
          <cell r="V263">
            <v>0</v>
          </cell>
          <cell r="W263">
            <v>0</v>
          </cell>
          <cell r="X263">
            <v>0</v>
          </cell>
          <cell r="Y263">
            <v>0</v>
          </cell>
          <cell r="Z263">
            <v>0</v>
          </cell>
        </row>
        <row r="264">
          <cell r="Q264" t="str">
            <v>FactSet</v>
          </cell>
          <cell r="R264">
            <v>180</v>
          </cell>
          <cell r="S264" t="str">
            <v>#Calc</v>
          </cell>
          <cell r="T264" t="str">
            <v>#Calc</v>
          </cell>
          <cell r="U264">
            <v>0</v>
          </cell>
          <cell r="V264">
            <v>0</v>
          </cell>
          <cell r="W264">
            <v>0</v>
          </cell>
          <cell r="X264">
            <v>0</v>
          </cell>
          <cell r="Y264">
            <v>0</v>
          </cell>
          <cell r="Z264">
            <v>0</v>
          </cell>
        </row>
        <row r="265">
          <cell r="Q265" t="str">
            <v>FactSet</v>
          </cell>
          <cell r="R265">
            <v>181</v>
          </cell>
          <cell r="S265" t="str">
            <v>#Calc</v>
          </cell>
          <cell r="T265" t="str">
            <v>#Calc</v>
          </cell>
          <cell r="U265">
            <v>0</v>
          </cell>
          <cell r="V265">
            <v>0</v>
          </cell>
          <cell r="W265">
            <v>0</v>
          </cell>
          <cell r="X265">
            <v>0</v>
          </cell>
          <cell r="Y265">
            <v>0</v>
          </cell>
          <cell r="Z265">
            <v>0</v>
          </cell>
        </row>
        <row r="266">
          <cell r="Q266" t="str">
            <v>FactSet</v>
          </cell>
          <cell r="R266">
            <v>182</v>
          </cell>
          <cell r="S266" t="str">
            <v>#Calc</v>
          </cell>
          <cell r="T266" t="str">
            <v>#Calc</v>
          </cell>
          <cell r="U266">
            <v>0</v>
          </cell>
          <cell r="V266">
            <v>0</v>
          </cell>
          <cell r="W266">
            <v>0</v>
          </cell>
          <cell r="X266">
            <v>0</v>
          </cell>
          <cell r="Y266">
            <v>0</v>
          </cell>
          <cell r="Z266">
            <v>0</v>
          </cell>
        </row>
        <row r="267">
          <cell r="Q267" t="str">
            <v>FactSet</v>
          </cell>
          <cell r="R267">
            <v>183</v>
          </cell>
          <cell r="S267" t="str">
            <v>#Calc</v>
          </cell>
          <cell r="T267" t="str">
            <v>#Calc</v>
          </cell>
          <cell r="U267">
            <v>0</v>
          </cell>
          <cell r="V267">
            <v>0</v>
          </cell>
          <cell r="W267">
            <v>0</v>
          </cell>
          <cell r="X267">
            <v>0</v>
          </cell>
          <cell r="Y267">
            <v>0</v>
          </cell>
          <cell r="Z267">
            <v>0</v>
          </cell>
        </row>
        <row r="268">
          <cell r="Q268" t="str">
            <v>FactSet</v>
          </cell>
          <cell r="R268">
            <v>184</v>
          </cell>
          <cell r="S268" t="str">
            <v>#Calc</v>
          </cell>
          <cell r="T268" t="str">
            <v>#Calc</v>
          </cell>
          <cell r="U268">
            <v>0</v>
          </cell>
          <cell r="V268">
            <v>0</v>
          </cell>
          <cell r="W268">
            <v>0</v>
          </cell>
          <cell r="X268">
            <v>0</v>
          </cell>
          <cell r="Y268">
            <v>0</v>
          </cell>
          <cell r="Z268">
            <v>0</v>
          </cell>
        </row>
        <row r="269">
          <cell r="Q269" t="str">
            <v>FactSet</v>
          </cell>
          <cell r="R269">
            <v>185</v>
          </cell>
          <cell r="S269" t="str">
            <v>#Calc</v>
          </cell>
          <cell r="T269" t="str">
            <v>#Calc</v>
          </cell>
          <cell r="U269">
            <v>0</v>
          </cell>
          <cell r="V269">
            <v>0</v>
          </cell>
          <cell r="W269">
            <v>0</v>
          </cell>
          <cell r="X269">
            <v>0</v>
          </cell>
          <cell r="Y269">
            <v>0</v>
          </cell>
          <cell r="Z269">
            <v>0</v>
          </cell>
        </row>
        <row r="270">
          <cell r="Q270" t="str">
            <v>FactSet</v>
          </cell>
          <cell r="R270">
            <v>186</v>
          </cell>
          <cell r="S270" t="str">
            <v>#Calc</v>
          </cell>
          <cell r="T270" t="str">
            <v>#Calc</v>
          </cell>
          <cell r="U270">
            <v>0</v>
          </cell>
          <cell r="V270">
            <v>0</v>
          </cell>
          <cell r="W270">
            <v>0</v>
          </cell>
          <cell r="X270">
            <v>0</v>
          </cell>
          <cell r="Y270">
            <v>0</v>
          </cell>
          <cell r="Z270">
            <v>0</v>
          </cell>
        </row>
        <row r="271">
          <cell r="Q271" t="str">
            <v>FactSet</v>
          </cell>
          <cell r="R271">
            <v>187</v>
          </cell>
          <cell r="S271" t="str">
            <v>#Calc</v>
          </cell>
          <cell r="T271" t="str">
            <v>#Calc</v>
          </cell>
          <cell r="U271">
            <v>0</v>
          </cell>
          <cell r="V271">
            <v>0</v>
          </cell>
          <cell r="W271">
            <v>0</v>
          </cell>
          <cell r="X271">
            <v>0</v>
          </cell>
          <cell r="Y271">
            <v>0</v>
          </cell>
          <cell r="Z271">
            <v>0</v>
          </cell>
        </row>
        <row r="272">
          <cell r="Q272" t="str">
            <v>FactSet</v>
          </cell>
          <cell r="R272">
            <v>188</v>
          </cell>
          <cell r="S272" t="str">
            <v>#Calc</v>
          </cell>
          <cell r="T272" t="str">
            <v>#Calc</v>
          </cell>
          <cell r="U272">
            <v>0</v>
          </cell>
          <cell r="V272">
            <v>0</v>
          </cell>
          <cell r="W272">
            <v>0</v>
          </cell>
          <cell r="X272">
            <v>0</v>
          </cell>
          <cell r="Y272">
            <v>0</v>
          </cell>
          <cell r="Z272">
            <v>0</v>
          </cell>
        </row>
        <row r="273">
          <cell r="Q273" t="str">
            <v>FactSet</v>
          </cell>
          <cell r="R273">
            <v>189</v>
          </cell>
          <cell r="S273" t="str">
            <v>#Calc</v>
          </cell>
          <cell r="T273" t="str">
            <v>#Calc</v>
          </cell>
          <cell r="U273">
            <v>0</v>
          </cell>
          <cell r="V273">
            <v>0</v>
          </cell>
          <cell r="W273">
            <v>0</v>
          </cell>
          <cell r="X273">
            <v>0</v>
          </cell>
          <cell r="Y273">
            <v>0</v>
          </cell>
          <cell r="Z273">
            <v>0</v>
          </cell>
        </row>
        <row r="274">
          <cell r="Q274" t="str">
            <v>FactSet</v>
          </cell>
          <cell r="R274">
            <v>190</v>
          </cell>
          <cell r="S274" t="str">
            <v>#Calc</v>
          </cell>
          <cell r="T274" t="str">
            <v>#Calc</v>
          </cell>
          <cell r="U274">
            <v>0</v>
          </cell>
          <cell r="V274">
            <v>0</v>
          </cell>
          <cell r="W274">
            <v>0</v>
          </cell>
          <cell r="X274">
            <v>0</v>
          </cell>
          <cell r="Y274">
            <v>0</v>
          </cell>
          <cell r="Z274">
            <v>0</v>
          </cell>
        </row>
        <row r="275">
          <cell r="Q275" t="str">
            <v>FactSet</v>
          </cell>
          <cell r="R275">
            <v>191</v>
          </cell>
          <cell r="S275" t="str">
            <v>#Calc</v>
          </cell>
          <cell r="T275" t="str">
            <v>#Calc</v>
          </cell>
          <cell r="U275">
            <v>0</v>
          </cell>
          <cell r="V275">
            <v>0</v>
          </cell>
          <cell r="W275">
            <v>0</v>
          </cell>
          <cell r="X275">
            <v>0</v>
          </cell>
          <cell r="Y275">
            <v>0</v>
          </cell>
          <cell r="Z275">
            <v>0</v>
          </cell>
        </row>
        <row r="276">
          <cell r="Q276" t="str">
            <v>FactSet</v>
          </cell>
          <cell r="R276">
            <v>192</v>
          </cell>
          <cell r="S276" t="str">
            <v>#Calc</v>
          </cell>
          <cell r="T276" t="str">
            <v>#Calc</v>
          </cell>
          <cell r="U276">
            <v>0</v>
          </cell>
          <cell r="V276">
            <v>0</v>
          </cell>
          <cell r="W276">
            <v>0</v>
          </cell>
          <cell r="X276">
            <v>0</v>
          </cell>
          <cell r="Y276">
            <v>0</v>
          </cell>
          <cell r="Z276">
            <v>0</v>
          </cell>
        </row>
        <row r="277">
          <cell r="Q277" t="str">
            <v>FactSet</v>
          </cell>
          <cell r="R277">
            <v>193</v>
          </cell>
          <cell r="S277" t="str">
            <v>#Calc</v>
          </cell>
          <cell r="T277" t="str">
            <v>#Calc</v>
          </cell>
          <cell r="U277">
            <v>0</v>
          </cell>
          <cell r="V277">
            <v>0</v>
          </cell>
          <cell r="W277">
            <v>0</v>
          </cell>
          <cell r="X277">
            <v>0</v>
          </cell>
          <cell r="Y277">
            <v>0</v>
          </cell>
          <cell r="Z277">
            <v>0</v>
          </cell>
        </row>
        <row r="278">
          <cell r="Q278" t="str">
            <v>FactSet</v>
          </cell>
          <cell r="R278">
            <v>194</v>
          </cell>
          <cell r="S278" t="str">
            <v>#Calc</v>
          </cell>
          <cell r="T278" t="str">
            <v>#Calc</v>
          </cell>
          <cell r="U278">
            <v>0</v>
          </cell>
          <cell r="V278">
            <v>0</v>
          </cell>
          <cell r="W278">
            <v>0</v>
          </cell>
          <cell r="X278">
            <v>0</v>
          </cell>
          <cell r="Y278">
            <v>0</v>
          </cell>
          <cell r="Z278">
            <v>0</v>
          </cell>
        </row>
        <row r="279">
          <cell r="Q279" t="str">
            <v>FactSet</v>
          </cell>
          <cell r="R279">
            <v>195</v>
          </cell>
          <cell r="S279" t="str">
            <v>#Calc</v>
          </cell>
          <cell r="T279" t="str">
            <v>#Calc</v>
          </cell>
          <cell r="U279">
            <v>0</v>
          </cell>
          <cell r="V279">
            <v>0</v>
          </cell>
          <cell r="W279">
            <v>0</v>
          </cell>
          <cell r="X279">
            <v>0</v>
          </cell>
          <cell r="Y279">
            <v>0</v>
          </cell>
          <cell r="Z279">
            <v>0</v>
          </cell>
        </row>
        <row r="280">
          <cell r="Q280" t="str">
            <v>FactSet</v>
          </cell>
          <cell r="R280">
            <v>196</v>
          </cell>
          <cell r="S280" t="str">
            <v>#Calc</v>
          </cell>
          <cell r="T280" t="str">
            <v>#Calc</v>
          </cell>
          <cell r="U280">
            <v>0</v>
          </cell>
          <cell r="V280">
            <v>0</v>
          </cell>
          <cell r="W280">
            <v>0</v>
          </cell>
          <cell r="X280">
            <v>0</v>
          </cell>
          <cell r="Y280">
            <v>0</v>
          </cell>
          <cell r="Z280">
            <v>0</v>
          </cell>
        </row>
        <row r="281">
          <cell r="Q281" t="str">
            <v>FactSet</v>
          </cell>
          <cell r="R281">
            <v>197</v>
          </cell>
          <cell r="S281" t="str">
            <v>#Calc</v>
          </cell>
          <cell r="T281" t="str">
            <v>#Calc</v>
          </cell>
          <cell r="U281">
            <v>0</v>
          </cell>
          <cell r="V281">
            <v>0</v>
          </cell>
          <cell r="W281">
            <v>0</v>
          </cell>
          <cell r="X281">
            <v>0</v>
          </cell>
          <cell r="Y281">
            <v>0</v>
          </cell>
          <cell r="Z281">
            <v>0</v>
          </cell>
        </row>
        <row r="282">
          <cell r="Q282" t="str">
            <v>FactSet</v>
          </cell>
          <cell r="R282">
            <v>198</v>
          </cell>
          <cell r="S282" t="str">
            <v>#Calc</v>
          </cell>
          <cell r="T282" t="str">
            <v>#Calc</v>
          </cell>
          <cell r="U282">
            <v>0</v>
          </cell>
          <cell r="V282">
            <v>0</v>
          </cell>
          <cell r="W282">
            <v>0</v>
          </cell>
          <cell r="X282">
            <v>0</v>
          </cell>
          <cell r="Y282">
            <v>0</v>
          </cell>
          <cell r="Z282">
            <v>0</v>
          </cell>
        </row>
        <row r="283">
          <cell r="Q283" t="str">
            <v>FactSet</v>
          </cell>
          <cell r="R283">
            <v>199</v>
          </cell>
          <cell r="S283" t="str">
            <v>#Calc</v>
          </cell>
          <cell r="T283" t="str">
            <v>#Calc</v>
          </cell>
          <cell r="U283">
            <v>0</v>
          </cell>
          <cell r="V283">
            <v>0</v>
          </cell>
          <cell r="W283">
            <v>0</v>
          </cell>
          <cell r="X283">
            <v>0</v>
          </cell>
          <cell r="Y283">
            <v>0</v>
          </cell>
          <cell r="Z283">
            <v>0</v>
          </cell>
        </row>
        <row r="284">
          <cell r="Q284" t="str">
            <v>FactSet</v>
          </cell>
          <cell r="R284">
            <v>200</v>
          </cell>
          <cell r="S284" t="str">
            <v>#Calc</v>
          </cell>
          <cell r="T284" t="str">
            <v>#Calc</v>
          </cell>
          <cell r="U284">
            <v>0</v>
          </cell>
          <cell r="V284">
            <v>0</v>
          </cell>
          <cell r="W284">
            <v>0</v>
          </cell>
          <cell r="X284">
            <v>0</v>
          </cell>
          <cell r="Y284">
            <v>0</v>
          </cell>
          <cell r="Z284">
            <v>0</v>
          </cell>
        </row>
        <row r="285">
          <cell r="Q285" t="str">
            <v>FactSet</v>
          </cell>
          <cell r="R285">
            <v>201</v>
          </cell>
          <cell r="S285" t="str">
            <v>#Calc</v>
          </cell>
          <cell r="T285" t="str">
            <v>#Calc</v>
          </cell>
          <cell r="U285">
            <v>0</v>
          </cell>
          <cell r="V285">
            <v>0</v>
          </cell>
          <cell r="W285">
            <v>0</v>
          </cell>
          <cell r="X285">
            <v>0</v>
          </cell>
          <cell r="Y285">
            <v>0</v>
          </cell>
          <cell r="Z285">
            <v>0</v>
          </cell>
        </row>
        <row r="286">
          <cell r="Q286" t="str">
            <v>FactSet</v>
          </cell>
          <cell r="R286">
            <v>202</v>
          </cell>
          <cell r="S286" t="str">
            <v>#Calc</v>
          </cell>
          <cell r="T286" t="str">
            <v>#Calc</v>
          </cell>
          <cell r="U286">
            <v>0</v>
          </cell>
          <cell r="V286">
            <v>0</v>
          </cell>
          <cell r="W286">
            <v>0</v>
          </cell>
          <cell r="X286">
            <v>0</v>
          </cell>
          <cell r="Y286">
            <v>0</v>
          </cell>
          <cell r="Z286">
            <v>0</v>
          </cell>
        </row>
        <row r="287">
          <cell r="Q287" t="str">
            <v>FactSet</v>
          </cell>
          <cell r="R287">
            <v>203</v>
          </cell>
          <cell r="S287" t="str">
            <v>#Calc</v>
          </cell>
          <cell r="T287" t="str">
            <v>#Calc</v>
          </cell>
          <cell r="U287">
            <v>0</v>
          </cell>
          <cell r="V287">
            <v>0</v>
          </cell>
          <cell r="W287">
            <v>0</v>
          </cell>
          <cell r="X287">
            <v>0</v>
          </cell>
          <cell r="Y287">
            <v>0</v>
          </cell>
          <cell r="Z287">
            <v>0</v>
          </cell>
        </row>
        <row r="288">
          <cell r="Q288" t="str">
            <v>FactSet</v>
          </cell>
          <cell r="R288">
            <v>204</v>
          </cell>
          <cell r="S288" t="str">
            <v>#Calc</v>
          </cell>
          <cell r="T288" t="str">
            <v>#Calc</v>
          </cell>
          <cell r="U288">
            <v>0</v>
          </cell>
          <cell r="V288">
            <v>0</v>
          </cell>
          <cell r="W288">
            <v>0</v>
          </cell>
          <cell r="X288">
            <v>0</v>
          </cell>
          <cell r="Y288">
            <v>0</v>
          </cell>
          <cell r="Z288">
            <v>0</v>
          </cell>
        </row>
        <row r="289">
          <cell r="Q289" t="str">
            <v>FactSet</v>
          </cell>
          <cell r="R289">
            <v>205</v>
          </cell>
          <cell r="S289" t="str">
            <v>#Calc</v>
          </cell>
          <cell r="T289" t="str">
            <v>#Calc</v>
          </cell>
          <cell r="U289">
            <v>0</v>
          </cell>
          <cell r="V289">
            <v>0</v>
          </cell>
          <cell r="W289">
            <v>0</v>
          </cell>
          <cell r="X289">
            <v>0</v>
          </cell>
          <cell r="Y289">
            <v>0</v>
          </cell>
          <cell r="Z289">
            <v>0</v>
          </cell>
        </row>
        <row r="290">
          <cell r="Q290" t="str">
            <v>FactSet</v>
          </cell>
          <cell r="R290">
            <v>206</v>
          </cell>
          <cell r="S290" t="str">
            <v>#Calc</v>
          </cell>
          <cell r="T290" t="str">
            <v>#Calc</v>
          </cell>
          <cell r="U290">
            <v>0</v>
          </cell>
          <cell r="V290">
            <v>0</v>
          </cell>
          <cell r="W290">
            <v>0</v>
          </cell>
          <cell r="X290">
            <v>0</v>
          </cell>
          <cell r="Y290">
            <v>0</v>
          </cell>
          <cell r="Z290">
            <v>0</v>
          </cell>
        </row>
        <row r="291">
          <cell r="Q291" t="str">
            <v>FactSet</v>
          </cell>
          <cell r="R291">
            <v>207</v>
          </cell>
          <cell r="S291" t="str">
            <v>#Calc</v>
          </cell>
          <cell r="T291" t="str">
            <v>#Calc</v>
          </cell>
          <cell r="U291">
            <v>0</v>
          </cell>
          <cell r="V291">
            <v>0</v>
          </cell>
          <cell r="W291">
            <v>0</v>
          </cell>
          <cell r="X291">
            <v>0</v>
          </cell>
          <cell r="Y291">
            <v>0</v>
          </cell>
          <cell r="Z291">
            <v>0</v>
          </cell>
        </row>
        <row r="292">
          <cell r="Q292" t="str">
            <v>FactSet</v>
          </cell>
          <cell r="R292">
            <v>208</v>
          </cell>
          <cell r="S292" t="str">
            <v>#Calc</v>
          </cell>
          <cell r="T292" t="str">
            <v>#Calc</v>
          </cell>
          <cell r="U292">
            <v>0</v>
          </cell>
          <cell r="V292">
            <v>0</v>
          </cell>
          <cell r="W292">
            <v>0</v>
          </cell>
          <cell r="X292">
            <v>0</v>
          </cell>
          <cell r="Y292">
            <v>0</v>
          </cell>
          <cell r="Z292">
            <v>0</v>
          </cell>
        </row>
        <row r="293">
          <cell r="Q293" t="str">
            <v>FactSet</v>
          </cell>
          <cell r="R293">
            <v>209</v>
          </cell>
          <cell r="S293" t="str">
            <v>#Calc</v>
          </cell>
          <cell r="T293" t="str">
            <v>#Calc</v>
          </cell>
          <cell r="U293">
            <v>0</v>
          </cell>
          <cell r="V293">
            <v>0</v>
          </cell>
          <cell r="W293">
            <v>0</v>
          </cell>
          <cell r="X293">
            <v>0</v>
          </cell>
          <cell r="Y293">
            <v>0</v>
          </cell>
          <cell r="Z293">
            <v>0</v>
          </cell>
        </row>
        <row r="294">
          <cell r="Q294" t="str">
            <v>FactSet</v>
          </cell>
          <cell r="R294">
            <v>210</v>
          </cell>
          <cell r="S294" t="str">
            <v>#Calc</v>
          </cell>
          <cell r="T294" t="str">
            <v>#Calc</v>
          </cell>
          <cell r="U294">
            <v>0</v>
          </cell>
          <cell r="V294">
            <v>0</v>
          </cell>
          <cell r="W294">
            <v>0</v>
          </cell>
          <cell r="X294">
            <v>0</v>
          </cell>
          <cell r="Y294">
            <v>0</v>
          </cell>
          <cell r="Z294">
            <v>0</v>
          </cell>
        </row>
        <row r="295">
          <cell r="Q295" t="str">
            <v>FactSet</v>
          </cell>
          <cell r="R295">
            <v>211</v>
          </cell>
          <cell r="S295" t="str">
            <v>#Calc</v>
          </cell>
          <cell r="T295" t="str">
            <v>#Calc</v>
          </cell>
          <cell r="U295">
            <v>0</v>
          </cell>
          <cell r="V295">
            <v>0</v>
          </cell>
          <cell r="W295">
            <v>0</v>
          </cell>
          <cell r="X295">
            <v>0</v>
          </cell>
          <cell r="Y295">
            <v>0</v>
          </cell>
          <cell r="Z295">
            <v>0</v>
          </cell>
        </row>
        <row r="296">
          <cell r="Q296" t="str">
            <v>FactSet</v>
          </cell>
          <cell r="R296">
            <v>212</v>
          </cell>
          <cell r="S296" t="str">
            <v>#Calc</v>
          </cell>
          <cell r="T296" t="str">
            <v>#Calc</v>
          </cell>
          <cell r="U296">
            <v>0</v>
          </cell>
          <cell r="V296">
            <v>0</v>
          </cell>
          <cell r="W296">
            <v>0</v>
          </cell>
          <cell r="X296">
            <v>0</v>
          </cell>
          <cell r="Y296">
            <v>0</v>
          </cell>
          <cell r="Z296">
            <v>0</v>
          </cell>
        </row>
        <row r="297">
          <cell r="Q297" t="str">
            <v>FactSet</v>
          </cell>
          <cell r="R297">
            <v>213</v>
          </cell>
          <cell r="S297" t="str">
            <v>#Calc</v>
          </cell>
          <cell r="T297" t="str">
            <v>#Calc</v>
          </cell>
          <cell r="U297">
            <v>0</v>
          </cell>
          <cell r="V297">
            <v>0</v>
          </cell>
          <cell r="W297">
            <v>0</v>
          </cell>
          <cell r="X297">
            <v>0</v>
          </cell>
          <cell r="Y297">
            <v>0</v>
          </cell>
          <cell r="Z297">
            <v>0</v>
          </cell>
        </row>
        <row r="298">
          <cell r="Q298" t="str">
            <v>FactSet</v>
          </cell>
          <cell r="R298">
            <v>214</v>
          </cell>
          <cell r="S298" t="str">
            <v>#Calc</v>
          </cell>
          <cell r="T298" t="str">
            <v>#Calc</v>
          </cell>
          <cell r="U298">
            <v>0</v>
          </cell>
          <cell r="V298">
            <v>0</v>
          </cell>
          <cell r="W298">
            <v>0</v>
          </cell>
          <cell r="X298">
            <v>0</v>
          </cell>
          <cell r="Y298">
            <v>0</v>
          </cell>
          <cell r="Z298">
            <v>0</v>
          </cell>
        </row>
        <row r="299">
          <cell r="Q299" t="str">
            <v>FactSet</v>
          </cell>
          <cell r="R299">
            <v>215</v>
          </cell>
          <cell r="S299" t="str">
            <v>#Calc</v>
          </cell>
          <cell r="T299" t="str">
            <v>#Calc</v>
          </cell>
          <cell r="U299">
            <v>0</v>
          </cell>
          <cell r="V299">
            <v>0</v>
          </cell>
          <cell r="W299">
            <v>0</v>
          </cell>
          <cell r="X299">
            <v>0</v>
          </cell>
          <cell r="Y299">
            <v>0</v>
          </cell>
          <cell r="Z299">
            <v>0</v>
          </cell>
        </row>
        <row r="300">
          <cell r="Q300" t="str">
            <v>FactSet</v>
          </cell>
          <cell r="R300">
            <v>216</v>
          </cell>
          <cell r="S300" t="str">
            <v>#Calc</v>
          </cell>
          <cell r="T300" t="str">
            <v>#Calc</v>
          </cell>
          <cell r="U300">
            <v>0</v>
          </cell>
          <cell r="V300">
            <v>0</v>
          </cell>
          <cell r="W300">
            <v>0</v>
          </cell>
          <cell r="X300">
            <v>0</v>
          </cell>
          <cell r="Y300">
            <v>0</v>
          </cell>
          <cell r="Z300">
            <v>0</v>
          </cell>
        </row>
        <row r="301">
          <cell r="Q301" t="str">
            <v>FactSet</v>
          </cell>
          <cell r="R301">
            <v>217</v>
          </cell>
          <cell r="S301" t="str">
            <v>#Calc</v>
          </cell>
          <cell r="T301" t="str">
            <v>#Calc</v>
          </cell>
          <cell r="U301">
            <v>0</v>
          </cell>
          <cell r="V301">
            <v>0</v>
          </cell>
          <cell r="W301">
            <v>0</v>
          </cell>
          <cell r="X301">
            <v>0</v>
          </cell>
          <cell r="Y301">
            <v>0</v>
          </cell>
          <cell r="Z301">
            <v>0</v>
          </cell>
        </row>
        <row r="302">
          <cell r="Q302" t="str">
            <v>FactSet</v>
          </cell>
          <cell r="R302">
            <v>218</v>
          </cell>
          <cell r="S302" t="str">
            <v>#Calc</v>
          </cell>
          <cell r="T302" t="str">
            <v>#Calc</v>
          </cell>
          <cell r="U302">
            <v>0</v>
          </cell>
          <cell r="V302">
            <v>0</v>
          </cell>
          <cell r="W302">
            <v>0</v>
          </cell>
          <cell r="X302">
            <v>0</v>
          </cell>
          <cell r="Y302">
            <v>0</v>
          </cell>
          <cell r="Z302">
            <v>0</v>
          </cell>
        </row>
        <row r="303">
          <cell r="Q303" t="str">
            <v>FactSet</v>
          </cell>
          <cell r="R303">
            <v>219</v>
          </cell>
          <cell r="S303" t="str">
            <v>#Calc</v>
          </cell>
          <cell r="T303" t="str">
            <v>#Calc</v>
          </cell>
          <cell r="U303">
            <v>0</v>
          </cell>
          <cell r="V303">
            <v>0</v>
          </cell>
          <cell r="W303">
            <v>0</v>
          </cell>
          <cell r="X303">
            <v>0</v>
          </cell>
          <cell r="Y303">
            <v>0</v>
          </cell>
          <cell r="Z303">
            <v>0</v>
          </cell>
        </row>
        <row r="304">
          <cell r="Q304" t="str">
            <v>FactSet</v>
          </cell>
          <cell r="R304">
            <v>220</v>
          </cell>
          <cell r="S304" t="str">
            <v>#Calc</v>
          </cell>
          <cell r="T304" t="str">
            <v>#Calc</v>
          </cell>
          <cell r="U304">
            <v>0</v>
          </cell>
          <cell r="V304">
            <v>0</v>
          </cell>
          <cell r="W304">
            <v>0</v>
          </cell>
          <cell r="X304">
            <v>0</v>
          </cell>
          <cell r="Y304">
            <v>0</v>
          </cell>
          <cell r="Z304">
            <v>0</v>
          </cell>
        </row>
        <row r="305">
          <cell r="Q305" t="str">
            <v>FactSet</v>
          </cell>
          <cell r="R305">
            <v>221</v>
          </cell>
          <cell r="S305" t="str">
            <v>#Calc</v>
          </cell>
          <cell r="T305" t="str">
            <v>#Calc</v>
          </cell>
          <cell r="U305">
            <v>0</v>
          </cell>
          <cell r="V305">
            <v>0</v>
          </cell>
          <cell r="W305">
            <v>0</v>
          </cell>
          <cell r="X305">
            <v>0</v>
          </cell>
          <cell r="Y305">
            <v>0</v>
          </cell>
          <cell r="Z305">
            <v>0</v>
          </cell>
        </row>
        <row r="306">
          <cell r="Q306" t="str">
            <v>FactSet</v>
          </cell>
          <cell r="R306">
            <v>222</v>
          </cell>
          <cell r="S306" t="str">
            <v>#Calc</v>
          </cell>
          <cell r="T306" t="str">
            <v>#Calc</v>
          </cell>
          <cell r="U306">
            <v>0</v>
          </cell>
          <cell r="V306">
            <v>0</v>
          </cell>
          <cell r="W306">
            <v>0</v>
          </cell>
          <cell r="X306">
            <v>0</v>
          </cell>
          <cell r="Y306">
            <v>0</v>
          </cell>
          <cell r="Z306">
            <v>0</v>
          </cell>
        </row>
        <row r="307">
          <cell r="Q307" t="str">
            <v>FactSet</v>
          </cell>
          <cell r="R307">
            <v>223</v>
          </cell>
          <cell r="S307" t="str">
            <v>#Calc</v>
          </cell>
          <cell r="T307" t="str">
            <v>#Calc</v>
          </cell>
          <cell r="U307">
            <v>0</v>
          </cell>
          <cell r="V307">
            <v>0</v>
          </cell>
          <cell r="W307">
            <v>0</v>
          </cell>
          <cell r="X307">
            <v>0</v>
          </cell>
          <cell r="Y307">
            <v>0</v>
          </cell>
          <cell r="Z307">
            <v>0</v>
          </cell>
        </row>
        <row r="308">
          <cell r="Q308" t="str">
            <v>FactSet</v>
          </cell>
          <cell r="R308">
            <v>224</v>
          </cell>
          <cell r="S308" t="str">
            <v>#Calc</v>
          </cell>
          <cell r="T308" t="str">
            <v>#Calc</v>
          </cell>
          <cell r="U308">
            <v>0</v>
          </cell>
          <cell r="V308">
            <v>0</v>
          </cell>
          <cell r="W308">
            <v>0</v>
          </cell>
          <cell r="X308">
            <v>0</v>
          </cell>
          <cell r="Y308">
            <v>0</v>
          </cell>
          <cell r="Z308">
            <v>0</v>
          </cell>
        </row>
        <row r="309">
          <cell r="Q309" t="str">
            <v>FactSet</v>
          </cell>
          <cell r="R309">
            <v>225</v>
          </cell>
          <cell r="S309" t="str">
            <v>#Calc</v>
          </cell>
          <cell r="T309" t="str">
            <v>#Calc</v>
          </cell>
          <cell r="U309">
            <v>0</v>
          </cell>
          <cell r="V309">
            <v>0</v>
          </cell>
          <cell r="W309">
            <v>0</v>
          </cell>
          <cell r="X309">
            <v>0</v>
          </cell>
          <cell r="Y309">
            <v>0</v>
          </cell>
          <cell r="Z309">
            <v>0</v>
          </cell>
        </row>
        <row r="310">
          <cell r="Q310" t="str">
            <v>FactSet</v>
          </cell>
          <cell r="R310">
            <v>226</v>
          </cell>
          <cell r="S310" t="str">
            <v>#Calc</v>
          </cell>
          <cell r="T310" t="str">
            <v>#Calc</v>
          </cell>
          <cell r="U310">
            <v>0</v>
          </cell>
          <cell r="V310">
            <v>0</v>
          </cell>
          <cell r="W310">
            <v>0</v>
          </cell>
          <cell r="X310">
            <v>0</v>
          </cell>
          <cell r="Y310">
            <v>0</v>
          </cell>
          <cell r="Z310">
            <v>0</v>
          </cell>
        </row>
        <row r="311">
          <cell r="Q311" t="str">
            <v>FactSet</v>
          </cell>
          <cell r="R311">
            <v>227</v>
          </cell>
          <cell r="S311" t="str">
            <v>#Calc</v>
          </cell>
          <cell r="T311" t="str">
            <v>#Calc</v>
          </cell>
          <cell r="U311">
            <v>0</v>
          </cell>
          <cell r="V311">
            <v>0</v>
          </cell>
          <cell r="W311">
            <v>0</v>
          </cell>
          <cell r="X311">
            <v>0</v>
          </cell>
          <cell r="Y311">
            <v>0</v>
          </cell>
          <cell r="Z311">
            <v>0</v>
          </cell>
        </row>
        <row r="312">
          <cell r="Q312" t="str">
            <v>FactSet</v>
          </cell>
          <cell r="R312">
            <v>228</v>
          </cell>
          <cell r="S312" t="str">
            <v>#Calc</v>
          </cell>
          <cell r="T312" t="str">
            <v>#Calc</v>
          </cell>
          <cell r="U312">
            <v>0</v>
          </cell>
          <cell r="V312">
            <v>0</v>
          </cell>
          <cell r="W312">
            <v>0</v>
          </cell>
          <cell r="X312">
            <v>0</v>
          </cell>
          <cell r="Y312">
            <v>0</v>
          </cell>
          <cell r="Z312">
            <v>0</v>
          </cell>
        </row>
        <row r="313">
          <cell r="Q313" t="str">
            <v>FactSet</v>
          </cell>
          <cell r="R313">
            <v>229</v>
          </cell>
          <cell r="S313" t="str">
            <v>#Calc</v>
          </cell>
          <cell r="T313" t="str">
            <v>#Calc</v>
          </cell>
          <cell r="U313">
            <v>0</v>
          </cell>
          <cell r="V313">
            <v>0</v>
          </cell>
          <cell r="W313">
            <v>0</v>
          </cell>
          <cell r="X313">
            <v>0</v>
          </cell>
          <cell r="Y313">
            <v>0</v>
          </cell>
          <cell r="Z313">
            <v>0</v>
          </cell>
        </row>
        <row r="314">
          <cell r="Q314" t="str">
            <v>FactSet</v>
          </cell>
          <cell r="R314">
            <v>230</v>
          </cell>
          <cell r="S314" t="str">
            <v>#Calc</v>
          </cell>
          <cell r="T314" t="str">
            <v>#Calc</v>
          </cell>
          <cell r="U314">
            <v>0</v>
          </cell>
          <cell r="V314">
            <v>0</v>
          </cell>
          <cell r="W314">
            <v>0</v>
          </cell>
          <cell r="X314">
            <v>0</v>
          </cell>
          <cell r="Y314">
            <v>0</v>
          </cell>
          <cell r="Z314">
            <v>0</v>
          </cell>
        </row>
        <row r="315">
          <cell r="Q315" t="str">
            <v>FactSet</v>
          </cell>
          <cell r="R315">
            <v>231</v>
          </cell>
          <cell r="S315" t="str">
            <v>#Calc</v>
          </cell>
          <cell r="T315" t="str">
            <v>#Calc</v>
          </cell>
          <cell r="U315">
            <v>0</v>
          </cell>
          <cell r="V315">
            <v>0</v>
          </cell>
          <cell r="W315">
            <v>0</v>
          </cell>
          <cell r="X315">
            <v>0</v>
          </cell>
          <cell r="Y315">
            <v>0</v>
          </cell>
          <cell r="Z315">
            <v>0</v>
          </cell>
        </row>
        <row r="316">
          <cell r="Q316" t="str">
            <v>FactSet</v>
          </cell>
          <cell r="R316">
            <v>232</v>
          </cell>
          <cell r="S316" t="str">
            <v>#Calc</v>
          </cell>
          <cell r="T316" t="str">
            <v>#Calc</v>
          </cell>
          <cell r="U316">
            <v>0</v>
          </cell>
          <cell r="V316">
            <v>0</v>
          </cell>
          <cell r="W316">
            <v>0</v>
          </cell>
          <cell r="X316">
            <v>0</v>
          </cell>
          <cell r="Y316">
            <v>0</v>
          </cell>
          <cell r="Z316">
            <v>0</v>
          </cell>
        </row>
        <row r="317">
          <cell r="Q317" t="str">
            <v>FactSet</v>
          </cell>
          <cell r="R317">
            <v>233</v>
          </cell>
          <cell r="S317" t="str">
            <v>#Calc</v>
          </cell>
          <cell r="T317" t="str">
            <v>#Calc</v>
          </cell>
          <cell r="U317">
            <v>0</v>
          </cell>
          <cell r="V317">
            <v>0</v>
          </cell>
          <cell r="W317">
            <v>0</v>
          </cell>
          <cell r="X317">
            <v>0</v>
          </cell>
          <cell r="Y317">
            <v>0</v>
          </cell>
          <cell r="Z317">
            <v>0</v>
          </cell>
        </row>
        <row r="318">
          <cell r="Q318" t="str">
            <v>FactSet</v>
          </cell>
          <cell r="R318">
            <v>234</v>
          </cell>
          <cell r="S318" t="str">
            <v>#Calc</v>
          </cell>
          <cell r="T318" t="str">
            <v>#Calc</v>
          </cell>
          <cell r="U318">
            <v>0</v>
          </cell>
          <cell r="V318">
            <v>0</v>
          </cell>
          <cell r="W318">
            <v>0</v>
          </cell>
          <cell r="X318">
            <v>0</v>
          </cell>
          <cell r="Y318">
            <v>0</v>
          </cell>
          <cell r="Z318">
            <v>0</v>
          </cell>
        </row>
        <row r="319">
          <cell r="Q319" t="str">
            <v>FactSet</v>
          </cell>
          <cell r="R319">
            <v>235</v>
          </cell>
          <cell r="S319" t="str">
            <v>#Calc</v>
          </cell>
          <cell r="T319" t="str">
            <v>#Calc</v>
          </cell>
          <cell r="U319">
            <v>0</v>
          </cell>
          <cell r="V319">
            <v>0</v>
          </cell>
          <cell r="W319">
            <v>0</v>
          </cell>
          <cell r="X319">
            <v>0</v>
          </cell>
          <cell r="Y319">
            <v>0</v>
          </cell>
          <cell r="Z319">
            <v>0</v>
          </cell>
        </row>
        <row r="320">
          <cell r="Q320" t="str">
            <v>FactSet</v>
          </cell>
          <cell r="R320">
            <v>236</v>
          </cell>
          <cell r="S320" t="str">
            <v>#Calc</v>
          </cell>
          <cell r="T320" t="str">
            <v>#Calc</v>
          </cell>
          <cell r="U320">
            <v>0</v>
          </cell>
          <cell r="V320">
            <v>0</v>
          </cell>
          <cell r="W320">
            <v>0</v>
          </cell>
          <cell r="X320">
            <v>0</v>
          </cell>
          <cell r="Y320">
            <v>0</v>
          </cell>
          <cell r="Z320">
            <v>0</v>
          </cell>
        </row>
        <row r="321">
          <cell r="Q321" t="str">
            <v>FactSet</v>
          </cell>
          <cell r="R321">
            <v>237</v>
          </cell>
          <cell r="S321" t="str">
            <v>#Calc</v>
          </cell>
          <cell r="T321" t="str">
            <v>#Calc</v>
          </cell>
          <cell r="U321">
            <v>0</v>
          </cell>
          <cell r="V321">
            <v>0</v>
          </cell>
          <cell r="W321">
            <v>0</v>
          </cell>
          <cell r="X321">
            <v>0</v>
          </cell>
          <cell r="Y321">
            <v>0</v>
          </cell>
          <cell r="Z321">
            <v>0</v>
          </cell>
        </row>
        <row r="322">
          <cell r="Q322" t="str">
            <v>FactSet</v>
          </cell>
          <cell r="R322">
            <v>238</v>
          </cell>
          <cell r="S322" t="str">
            <v>#Calc</v>
          </cell>
          <cell r="T322" t="str">
            <v>#Calc</v>
          </cell>
          <cell r="U322">
            <v>0</v>
          </cell>
          <cell r="V322">
            <v>0</v>
          </cell>
          <cell r="W322">
            <v>0</v>
          </cell>
          <cell r="X322">
            <v>0</v>
          </cell>
          <cell r="Y322">
            <v>0</v>
          </cell>
          <cell r="Z322">
            <v>0</v>
          </cell>
        </row>
        <row r="323">
          <cell r="Q323" t="str">
            <v>FactSet</v>
          </cell>
          <cell r="R323">
            <v>239</v>
          </cell>
          <cell r="S323" t="str">
            <v>#Calc</v>
          </cell>
          <cell r="T323" t="str">
            <v>#Calc</v>
          </cell>
          <cell r="U323">
            <v>0</v>
          </cell>
          <cell r="V323">
            <v>0</v>
          </cell>
          <cell r="W323">
            <v>0</v>
          </cell>
          <cell r="X323">
            <v>0</v>
          </cell>
          <cell r="Y323">
            <v>0</v>
          </cell>
          <cell r="Z323">
            <v>0</v>
          </cell>
        </row>
        <row r="324">
          <cell r="Q324" t="str">
            <v>FactSet</v>
          </cell>
          <cell r="R324">
            <v>240</v>
          </cell>
          <cell r="S324" t="str">
            <v>#Calc</v>
          </cell>
          <cell r="T324" t="str">
            <v>#Calc</v>
          </cell>
          <cell r="U324">
            <v>0</v>
          </cell>
          <cell r="V324">
            <v>0</v>
          </cell>
          <cell r="W324">
            <v>0</v>
          </cell>
          <cell r="X324">
            <v>0</v>
          </cell>
          <cell r="Y324">
            <v>0</v>
          </cell>
          <cell r="Z324">
            <v>0</v>
          </cell>
        </row>
        <row r="325">
          <cell r="Q325" t="str">
            <v>FactSet</v>
          </cell>
          <cell r="R325">
            <v>241</v>
          </cell>
          <cell r="S325" t="str">
            <v>#Calc</v>
          </cell>
          <cell r="T325" t="str">
            <v>#Calc</v>
          </cell>
          <cell r="U325">
            <v>0</v>
          </cell>
          <cell r="V325">
            <v>0</v>
          </cell>
          <cell r="W325">
            <v>0</v>
          </cell>
          <cell r="X325">
            <v>0</v>
          </cell>
          <cell r="Y325">
            <v>0</v>
          </cell>
          <cell r="Z325">
            <v>0</v>
          </cell>
        </row>
        <row r="326">
          <cell r="Q326" t="str">
            <v>FactSet</v>
          </cell>
          <cell r="R326">
            <v>242</v>
          </cell>
          <cell r="S326" t="str">
            <v>#Calc</v>
          </cell>
          <cell r="T326" t="str">
            <v>#Calc</v>
          </cell>
          <cell r="U326">
            <v>0</v>
          </cell>
          <cell r="V326">
            <v>0</v>
          </cell>
          <cell r="W326">
            <v>0</v>
          </cell>
          <cell r="X326">
            <v>0</v>
          </cell>
          <cell r="Y326">
            <v>0</v>
          </cell>
          <cell r="Z326">
            <v>0</v>
          </cell>
        </row>
        <row r="327">
          <cell r="Q327" t="str">
            <v>FactSet</v>
          </cell>
          <cell r="R327">
            <v>243</v>
          </cell>
          <cell r="S327" t="str">
            <v>#Calc</v>
          </cell>
          <cell r="T327" t="str">
            <v>#Calc</v>
          </cell>
          <cell r="U327">
            <v>0</v>
          </cell>
          <cell r="V327">
            <v>0</v>
          </cell>
          <cell r="W327">
            <v>0</v>
          </cell>
          <cell r="X327">
            <v>0</v>
          </cell>
          <cell r="Y327">
            <v>0</v>
          </cell>
          <cell r="Z327">
            <v>0</v>
          </cell>
        </row>
        <row r="328">
          <cell r="Q328" t="str">
            <v>FactSet</v>
          </cell>
          <cell r="R328">
            <v>244</v>
          </cell>
          <cell r="S328" t="str">
            <v>#Calc</v>
          </cell>
          <cell r="T328" t="str">
            <v>#Calc</v>
          </cell>
          <cell r="U328">
            <v>0</v>
          </cell>
          <cell r="V328">
            <v>0</v>
          </cell>
          <cell r="W328">
            <v>0</v>
          </cell>
          <cell r="X328">
            <v>0</v>
          </cell>
          <cell r="Y328">
            <v>0</v>
          </cell>
          <cell r="Z328">
            <v>0</v>
          </cell>
        </row>
        <row r="329">
          <cell r="Q329" t="str">
            <v>FactSet</v>
          </cell>
          <cell r="R329">
            <v>245</v>
          </cell>
          <cell r="S329" t="str">
            <v>#Calc</v>
          </cell>
          <cell r="T329" t="str">
            <v>#Calc</v>
          </cell>
          <cell r="U329">
            <v>0</v>
          </cell>
          <cell r="V329">
            <v>0</v>
          </cell>
          <cell r="W329">
            <v>0</v>
          </cell>
          <cell r="X329">
            <v>0</v>
          </cell>
          <cell r="Y329">
            <v>0</v>
          </cell>
          <cell r="Z329">
            <v>0</v>
          </cell>
        </row>
        <row r="330">
          <cell r="Q330" t="str">
            <v>FactSet</v>
          </cell>
          <cell r="R330">
            <v>246</v>
          </cell>
          <cell r="S330" t="str">
            <v>#Calc</v>
          </cell>
          <cell r="T330" t="str">
            <v>#Calc</v>
          </cell>
          <cell r="U330">
            <v>0</v>
          </cell>
          <cell r="V330">
            <v>0</v>
          </cell>
          <cell r="W330">
            <v>0</v>
          </cell>
          <cell r="X330">
            <v>0</v>
          </cell>
          <cell r="Y330">
            <v>0</v>
          </cell>
          <cell r="Z330">
            <v>0</v>
          </cell>
        </row>
        <row r="331">
          <cell r="Q331" t="str">
            <v>FactSet</v>
          </cell>
          <cell r="R331">
            <v>247</v>
          </cell>
          <cell r="S331" t="str">
            <v>#Calc</v>
          </cell>
          <cell r="T331" t="str">
            <v>#Calc</v>
          </cell>
          <cell r="U331">
            <v>0</v>
          </cell>
          <cell r="V331">
            <v>0</v>
          </cell>
          <cell r="W331">
            <v>0</v>
          </cell>
          <cell r="X331">
            <v>0</v>
          </cell>
          <cell r="Y331">
            <v>0</v>
          </cell>
          <cell r="Z331">
            <v>0</v>
          </cell>
        </row>
        <row r="332">
          <cell r="Q332" t="str">
            <v>FactSet</v>
          </cell>
          <cell r="R332">
            <v>248</v>
          </cell>
          <cell r="S332" t="str">
            <v>#Calc</v>
          </cell>
          <cell r="T332" t="str">
            <v>#Calc</v>
          </cell>
          <cell r="U332">
            <v>0</v>
          </cell>
          <cell r="V332">
            <v>0</v>
          </cell>
          <cell r="W332">
            <v>0</v>
          </cell>
          <cell r="X332">
            <v>0</v>
          </cell>
          <cell r="Y332">
            <v>0</v>
          </cell>
          <cell r="Z332">
            <v>0</v>
          </cell>
        </row>
        <row r="333">
          <cell r="Q333" t="str">
            <v>FactSet</v>
          </cell>
          <cell r="R333">
            <v>249</v>
          </cell>
          <cell r="S333" t="str">
            <v>#Calc</v>
          </cell>
          <cell r="T333" t="str">
            <v>#Calc</v>
          </cell>
          <cell r="U333">
            <v>0</v>
          </cell>
          <cell r="V333">
            <v>0</v>
          </cell>
          <cell r="W333">
            <v>0</v>
          </cell>
          <cell r="X333">
            <v>0</v>
          </cell>
          <cell r="Y333">
            <v>0</v>
          </cell>
          <cell r="Z333">
            <v>0</v>
          </cell>
        </row>
        <row r="334">
          <cell r="Q334" t="str">
            <v>FactSet</v>
          </cell>
          <cell r="R334">
            <v>250</v>
          </cell>
          <cell r="S334" t="str">
            <v>#Calc</v>
          </cell>
          <cell r="T334" t="str">
            <v>#Calc</v>
          </cell>
          <cell r="U334">
            <v>0</v>
          </cell>
          <cell r="V334">
            <v>0</v>
          </cell>
          <cell r="W334">
            <v>0</v>
          </cell>
          <cell r="X334">
            <v>0</v>
          </cell>
          <cell r="Y334">
            <v>0</v>
          </cell>
          <cell r="Z334">
            <v>0</v>
          </cell>
        </row>
        <row r="335">
          <cell r="Q335" t="str">
            <v>FactSet</v>
          </cell>
          <cell r="R335">
            <v>251</v>
          </cell>
          <cell r="S335" t="str">
            <v>#Calc</v>
          </cell>
          <cell r="T335" t="str">
            <v>#Calc</v>
          </cell>
          <cell r="U335">
            <v>0</v>
          </cell>
          <cell r="V335">
            <v>0</v>
          </cell>
          <cell r="W335">
            <v>0</v>
          </cell>
          <cell r="X335">
            <v>0</v>
          </cell>
          <cell r="Y335">
            <v>0</v>
          </cell>
          <cell r="Z335">
            <v>0</v>
          </cell>
        </row>
        <row r="336">
          <cell r="Q336" t="str">
            <v>FactSet</v>
          </cell>
          <cell r="R336">
            <v>252</v>
          </cell>
          <cell r="S336" t="str">
            <v>#Calc</v>
          </cell>
          <cell r="T336" t="str">
            <v>#Calc</v>
          </cell>
          <cell r="U336">
            <v>0</v>
          </cell>
          <cell r="V336">
            <v>0</v>
          </cell>
          <cell r="W336">
            <v>0</v>
          </cell>
          <cell r="X336">
            <v>0</v>
          </cell>
          <cell r="Y336">
            <v>0</v>
          </cell>
          <cell r="Z336">
            <v>0</v>
          </cell>
        </row>
        <row r="337">
          <cell r="Q337" t="str">
            <v>FactSet</v>
          </cell>
          <cell r="R337">
            <v>253</v>
          </cell>
          <cell r="S337" t="str">
            <v>#Calc</v>
          </cell>
          <cell r="T337" t="str">
            <v>#Calc</v>
          </cell>
          <cell r="U337">
            <v>0</v>
          </cell>
          <cell r="V337">
            <v>0</v>
          </cell>
          <cell r="W337">
            <v>0</v>
          </cell>
          <cell r="X337">
            <v>0</v>
          </cell>
          <cell r="Y337">
            <v>0</v>
          </cell>
          <cell r="Z337">
            <v>0</v>
          </cell>
        </row>
        <row r="338">
          <cell r="Q338" t="str">
            <v>FactSet</v>
          </cell>
          <cell r="R338">
            <v>254</v>
          </cell>
          <cell r="S338" t="str">
            <v>#Calc</v>
          </cell>
          <cell r="T338" t="str">
            <v>#Calc</v>
          </cell>
          <cell r="U338">
            <v>0</v>
          </cell>
          <cell r="V338">
            <v>0</v>
          </cell>
          <cell r="W338">
            <v>0</v>
          </cell>
          <cell r="X338">
            <v>0</v>
          </cell>
          <cell r="Y338">
            <v>0</v>
          </cell>
          <cell r="Z338">
            <v>0</v>
          </cell>
        </row>
        <row r="339">
          <cell r="Q339" t="str">
            <v>FactSet</v>
          </cell>
          <cell r="R339">
            <v>255</v>
          </cell>
          <cell r="S339" t="str">
            <v>#Calc</v>
          </cell>
          <cell r="T339" t="str">
            <v>#Calc</v>
          </cell>
          <cell r="U339">
            <v>0</v>
          </cell>
          <cell r="V339">
            <v>0</v>
          </cell>
          <cell r="W339">
            <v>0</v>
          </cell>
          <cell r="X339">
            <v>0</v>
          </cell>
          <cell r="Y339">
            <v>0</v>
          </cell>
          <cell r="Z339">
            <v>0</v>
          </cell>
        </row>
        <row r="340">
          <cell r="Q340" t="str">
            <v>FactSet</v>
          </cell>
          <cell r="R340">
            <v>256</v>
          </cell>
          <cell r="S340" t="str">
            <v>#Calc</v>
          </cell>
          <cell r="T340" t="str">
            <v>#Calc</v>
          </cell>
          <cell r="U340">
            <v>0</v>
          </cell>
          <cell r="V340">
            <v>0</v>
          </cell>
          <cell r="W340">
            <v>0</v>
          </cell>
          <cell r="X340">
            <v>0</v>
          </cell>
          <cell r="Y340">
            <v>0</v>
          </cell>
          <cell r="Z340">
            <v>0</v>
          </cell>
        </row>
        <row r="341">
          <cell r="Q341" t="str">
            <v>FactSet</v>
          </cell>
          <cell r="R341">
            <v>257</v>
          </cell>
          <cell r="S341" t="str">
            <v>#Calc</v>
          </cell>
          <cell r="T341" t="str">
            <v>#Calc</v>
          </cell>
          <cell r="U341">
            <v>0</v>
          </cell>
          <cell r="V341">
            <v>0</v>
          </cell>
          <cell r="W341">
            <v>0</v>
          </cell>
          <cell r="X341">
            <v>0</v>
          </cell>
          <cell r="Y341">
            <v>0</v>
          </cell>
          <cell r="Z341">
            <v>0</v>
          </cell>
        </row>
        <row r="342">
          <cell r="Q342" t="str">
            <v>FactSet</v>
          </cell>
          <cell r="R342">
            <v>258</v>
          </cell>
          <cell r="S342" t="str">
            <v>#Calc</v>
          </cell>
          <cell r="T342" t="str">
            <v>#Calc</v>
          </cell>
          <cell r="U342">
            <v>0</v>
          </cell>
          <cell r="V342">
            <v>0</v>
          </cell>
          <cell r="W342">
            <v>0</v>
          </cell>
          <cell r="X342">
            <v>0</v>
          </cell>
          <cell r="Y342">
            <v>0</v>
          </cell>
          <cell r="Z342">
            <v>0</v>
          </cell>
        </row>
        <row r="343">
          <cell r="Q343" t="str">
            <v>FactSet</v>
          </cell>
          <cell r="R343">
            <v>259</v>
          </cell>
          <cell r="S343" t="str">
            <v>#Calc</v>
          </cell>
          <cell r="T343" t="str">
            <v>#Calc</v>
          </cell>
          <cell r="U343">
            <v>0</v>
          </cell>
          <cell r="V343">
            <v>0</v>
          </cell>
          <cell r="W343">
            <v>0</v>
          </cell>
          <cell r="X343">
            <v>0</v>
          </cell>
          <cell r="Y343">
            <v>0</v>
          </cell>
          <cell r="Z343">
            <v>0</v>
          </cell>
        </row>
        <row r="344">
          <cell r="Q344" t="str">
            <v>FactSet</v>
          </cell>
          <cell r="R344">
            <v>260</v>
          </cell>
          <cell r="S344" t="str">
            <v>#Calc</v>
          </cell>
          <cell r="T344" t="str">
            <v>#Calc</v>
          </cell>
          <cell r="U344">
            <v>0</v>
          </cell>
          <cell r="V344">
            <v>0</v>
          </cell>
          <cell r="W344">
            <v>0</v>
          </cell>
          <cell r="X344">
            <v>0</v>
          </cell>
          <cell r="Y344">
            <v>0</v>
          </cell>
          <cell r="Z344">
            <v>0</v>
          </cell>
        </row>
        <row r="345">
          <cell r="Q345" t="str">
            <v>FactSet</v>
          </cell>
          <cell r="R345">
            <v>261</v>
          </cell>
          <cell r="S345" t="str">
            <v>#Calc</v>
          </cell>
          <cell r="T345" t="str">
            <v>#Calc</v>
          </cell>
          <cell r="U345">
            <v>0</v>
          </cell>
          <cell r="V345">
            <v>0</v>
          </cell>
          <cell r="W345">
            <v>0</v>
          </cell>
          <cell r="X345">
            <v>0</v>
          </cell>
          <cell r="Y345">
            <v>0</v>
          </cell>
          <cell r="Z345">
            <v>0</v>
          </cell>
        </row>
        <row r="346">
          <cell r="Q346" t="str">
            <v>FactSet</v>
          </cell>
          <cell r="R346">
            <v>262</v>
          </cell>
          <cell r="S346" t="str">
            <v>#Calc</v>
          </cell>
          <cell r="T346" t="str">
            <v>#Calc</v>
          </cell>
          <cell r="U346">
            <v>0</v>
          </cell>
          <cell r="V346">
            <v>0</v>
          </cell>
          <cell r="W346">
            <v>0</v>
          </cell>
          <cell r="X346">
            <v>0</v>
          </cell>
          <cell r="Y346">
            <v>0</v>
          </cell>
          <cell r="Z346">
            <v>0</v>
          </cell>
        </row>
        <row r="347">
          <cell r="Q347" t="str">
            <v>FactSet</v>
          </cell>
          <cell r="R347">
            <v>263</v>
          </cell>
          <cell r="S347" t="str">
            <v>#Calc</v>
          </cell>
          <cell r="T347" t="str">
            <v>#Calc</v>
          </cell>
          <cell r="U347">
            <v>0</v>
          </cell>
          <cell r="V347">
            <v>0</v>
          </cell>
          <cell r="W347">
            <v>0</v>
          </cell>
          <cell r="X347">
            <v>0</v>
          </cell>
          <cell r="Y347">
            <v>0</v>
          </cell>
          <cell r="Z347">
            <v>0</v>
          </cell>
        </row>
        <row r="348">
          <cell r="Q348" t="str">
            <v>FactSet</v>
          </cell>
          <cell r="R348">
            <v>264</v>
          </cell>
          <cell r="S348" t="str">
            <v>#Calc</v>
          </cell>
          <cell r="T348" t="str">
            <v>#Calc</v>
          </cell>
          <cell r="U348">
            <v>0</v>
          </cell>
          <cell r="V348">
            <v>0</v>
          </cell>
          <cell r="W348">
            <v>0</v>
          </cell>
          <cell r="X348">
            <v>0</v>
          </cell>
          <cell r="Y348">
            <v>0</v>
          </cell>
          <cell r="Z348">
            <v>0</v>
          </cell>
        </row>
        <row r="349">
          <cell r="Q349" t="str">
            <v>FactSet</v>
          </cell>
          <cell r="R349">
            <v>265</v>
          </cell>
          <cell r="S349" t="str">
            <v>#Calc</v>
          </cell>
          <cell r="T349" t="str">
            <v>#Calc</v>
          </cell>
          <cell r="U349">
            <v>0</v>
          </cell>
          <cell r="V349">
            <v>0</v>
          </cell>
          <cell r="W349">
            <v>0</v>
          </cell>
          <cell r="X349">
            <v>0</v>
          </cell>
          <cell r="Y349">
            <v>0</v>
          </cell>
          <cell r="Z349">
            <v>0</v>
          </cell>
        </row>
        <row r="350">
          <cell r="Q350" t="str">
            <v>FactSet</v>
          </cell>
          <cell r="R350">
            <v>266</v>
          </cell>
          <cell r="S350" t="str">
            <v>#Calc</v>
          </cell>
          <cell r="T350" t="str">
            <v>#Calc</v>
          </cell>
          <cell r="U350">
            <v>0</v>
          </cell>
          <cell r="V350">
            <v>0</v>
          </cell>
          <cell r="W350">
            <v>0</v>
          </cell>
          <cell r="X350">
            <v>0</v>
          </cell>
          <cell r="Y350">
            <v>0</v>
          </cell>
          <cell r="Z350">
            <v>0</v>
          </cell>
        </row>
        <row r="351">
          <cell r="Q351" t="str">
            <v>FactSet</v>
          </cell>
          <cell r="R351">
            <v>267</v>
          </cell>
          <cell r="S351" t="str">
            <v>#Calc</v>
          </cell>
          <cell r="T351" t="str">
            <v>#Calc</v>
          </cell>
          <cell r="U351">
            <v>0</v>
          </cell>
          <cell r="V351">
            <v>0</v>
          </cell>
          <cell r="W351">
            <v>0</v>
          </cell>
          <cell r="X351">
            <v>0</v>
          </cell>
          <cell r="Y351">
            <v>0</v>
          </cell>
          <cell r="Z351">
            <v>0</v>
          </cell>
        </row>
        <row r="352">
          <cell r="Q352" t="str">
            <v>FactSet</v>
          </cell>
          <cell r="R352">
            <v>268</v>
          </cell>
          <cell r="S352" t="str">
            <v>#Calc</v>
          </cell>
          <cell r="T352" t="str">
            <v>#Calc</v>
          </cell>
          <cell r="U352">
            <v>0</v>
          </cell>
          <cell r="V352">
            <v>0</v>
          </cell>
          <cell r="W352">
            <v>0</v>
          </cell>
          <cell r="X352">
            <v>0</v>
          </cell>
          <cell r="Y352">
            <v>0</v>
          </cell>
          <cell r="Z352">
            <v>0</v>
          </cell>
        </row>
        <row r="353">
          <cell r="Q353" t="str">
            <v>FactSet</v>
          </cell>
          <cell r="R353">
            <v>269</v>
          </cell>
          <cell r="S353" t="str">
            <v>#Calc</v>
          </cell>
          <cell r="T353" t="str">
            <v>#Calc</v>
          </cell>
          <cell r="U353">
            <v>0</v>
          </cell>
          <cell r="V353">
            <v>0</v>
          </cell>
          <cell r="W353">
            <v>0</v>
          </cell>
          <cell r="X353">
            <v>0</v>
          </cell>
          <cell r="Y353">
            <v>0</v>
          </cell>
          <cell r="Z353">
            <v>0</v>
          </cell>
        </row>
        <row r="354">
          <cell r="Q354" t="str">
            <v>FactSet</v>
          </cell>
          <cell r="R354">
            <v>270</v>
          </cell>
          <cell r="S354" t="str">
            <v>#Calc</v>
          </cell>
          <cell r="T354" t="str">
            <v>#Calc</v>
          </cell>
          <cell r="U354">
            <v>0</v>
          </cell>
          <cell r="V354">
            <v>0</v>
          </cell>
          <cell r="W354">
            <v>0</v>
          </cell>
          <cell r="X354">
            <v>0</v>
          </cell>
          <cell r="Y354">
            <v>0</v>
          </cell>
          <cell r="Z354">
            <v>0</v>
          </cell>
        </row>
        <row r="355">
          <cell r="Q355" t="str">
            <v>FactSet</v>
          </cell>
          <cell r="R355">
            <v>271</v>
          </cell>
          <cell r="S355" t="str">
            <v>#Calc</v>
          </cell>
          <cell r="T355" t="str">
            <v>#Calc</v>
          </cell>
          <cell r="U355">
            <v>0</v>
          </cell>
          <cell r="V355">
            <v>0</v>
          </cell>
          <cell r="W355">
            <v>0</v>
          </cell>
          <cell r="X355">
            <v>0</v>
          </cell>
          <cell r="Y355">
            <v>0</v>
          </cell>
          <cell r="Z355">
            <v>0</v>
          </cell>
        </row>
        <row r="356">
          <cell r="Q356" t="str">
            <v>FactSet</v>
          </cell>
          <cell r="R356">
            <v>272</v>
          </cell>
          <cell r="S356" t="str">
            <v>#Calc</v>
          </cell>
          <cell r="T356" t="str">
            <v>#Calc</v>
          </cell>
          <cell r="U356">
            <v>0</v>
          </cell>
          <cell r="V356">
            <v>0</v>
          </cell>
          <cell r="W356">
            <v>0</v>
          </cell>
          <cell r="X356">
            <v>0</v>
          </cell>
          <cell r="Y356">
            <v>0</v>
          </cell>
          <cell r="Z356">
            <v>0</v>
          </cell>
        </row>
        <row r="357">
          <cell r="Q357" t="str">
            <v>FactSet</v>
          </cell>
          <cell r="R357">
            <v>273</v>
          </cell>
          <cell r="S357" t="str">
            <v>#Calc</v>
          </cell>
          <cell r="T357" t="str">
            <v>#Calc</v>
          </cell>
          <cell r="U357">
            <v>0</v>
          </cell>
          <cell r="V357">
            <v>0</v>
          </cell>
          <cell r="W357">
            <v>0</v>
          </cell>
          <cell r="X357">
            <v>0</v>
          </cell>
          <cell r="Y357">
            <v>0</v>
          </cell>
          <cell r="Z357">
            <v>0</v>
          </cell>
        </row>
        <row r="358">
          <cell r="Q358" t="str">
            <v>FactSet</v>
          </cell>
          <cell r="R358">
            <v>274</v>
          </cell>
          <cell r="S358" t="str">
            <v>#Calc</v>
          </cell>
          <cell r="T358" t="str">
            <v>#Calc</v>
          </cell>
          <cell r="U358">
            <v>0</v>
          </cell>
          <cell r="V358">
            <v>0</v>
          </cell>
          <cell r="W358">
            <v>0</v>
          </cell>
          <cell r="X358">
            <v>0</v>
          </cell>
          <cell r="Y358">
            <v>0</v>
          </cell>
          <cell r="Z358">
            <v>0</v>
          </cell>
        </row>
        <row r="359">
          <cell r="Q359" t="str">
            <v>FactSet</v>
          </cell>
          <cell r="R359">
            <v>275</v>
          </cell>
          <cell r="S359" t="str">
            <v>#Calc</v>
          </cell>
          <cell r="T359" t="str">
            <v>#Calc</v>
          </cell>
          <cell r="U359">
            <v>0</v>
          </cell>
          <cell r="V359">
            <v>0</v>
          </cell>
          <cell r="W359">
            <v>0</v>
          </cell>
          <cell r="X359">
            <v>0</v>
          </cell>
          <cell r="Y359">
            <v>0</v>
          </cell>
          <cell r="Z359">
            <v>0</v>
          </cell>
        </row>
        <row r="360">
          <cell r="Q360" t="str">
            <v>FactSet</v>
          </cell>
          <cell r="R360">
            <v>276</v>
          </cell>
          <cell r="S360" t="str">
            <v>#Calc</v>
          </cell>
          <cell r="T360" t="str">
            <v>#Calc</v>
          </cell>
          <cell r="U360">
            <v>0</v>
          </cell>
          <cell r="V360">
            <v>0</v>
          </cell>
          <cell r="W360">
            <v>0</v>
          </cell>
          <cell r="X360">
            <v>0</v>
          </cell>
          <cell r="Y360">
            <v>0</v>
          </cell>
          <cell r="Z360">
            <v>0</v>
          </cell>
        </row>
        <row r="361">
          <cell r="Q361" t="str">
            <v>FactSet</v>
          </cell>
          <cell r="R361">
            <v>277</v>
          </cell>
          <cell r="S361" t="str">
            <v>#Calc</v>
          </cell>
          <cell r="T361" t="str">
            <v>#Calc</v>
          </cell>
          <cell r="U361">
            <v>0</v>
          </cell>
          <cell r="V361">
            <v>0</v>
          </cell>
          <cell r="W361">
            <v>0</v>
          </cell>
          <cell r="X361">
            <v>0</v>
          </cell>
          <cell r="Y361">
            <v>0</v>
          </cell>
          <cell r="Z361">
            <v>0</v>
          </cell>
        </row>
        <row r="362">
          <cell r="Q362" t="str">
            <v>FactSet</v>
          </cell>
          <cell r="R362">
            <v>278</v>
          </cell>
          <cell r="S362" t="str">
            <v>#Calc</v>
          </cell>
          <cell r="T362" t="str">
            <v>#Calc</v>
          </cell>
          <cell r="U362">
            <v>0</v>
          </cell>
          <cell r="V362">
            <v>0</v>
          </cell>
          <cell r="W362">
            <v>0</v>
          </cell>
          <cell r="X362">
            <v>0</v>
          </cell>
          <cell r="Y362">
            <v>0</v>
          </cell>
          <cell r="Z362">
            <v>0</v>
          </cell>
        </row>
        <row r="363">
          <cell r="Q363" t="str">
            <v>FactSet</v>
          </cell>
          <cell r="R363">
            <v>279</v>
          </cell>
          <cell r="S363" t="str">
            <v>#Calc</v>
          </cell>
          <cell r="T363" t="str">
            <v>#Calc</v>
          </cell>
          <cell r="U363">
            <v>0</v>
          </cell>
          <cell r="V363">
            <v>0</v>
          </cell>
          <cell r="W363">
            <v>0</v>
          </cell>
          <cell r="X363">
            <v>0</v>
          </cell>
          <cell r="Y363">
            <v>0</v>
          </cell>
          <cell r="Z363">
            <v>0</v>
          </cell>
        </row>
        <row r="364">
          <cell r="Q364" t="str">
            <v>FactSet</v>
          </cell>
          <cell r="R364">
            <v>280</v>
          </cell>
          <cell r="S364" t="str">
            <v>#Calc</v>
          </cell>
          <cell r="T364" t="str">
            <v>#Calc</v>
          </cell>
          <cell r="U364">
            <v>0</v>
          </cell>
          <cell r="V364">
            <v>0</v>
          </cell>
          <cell r="W364">
            <v>0</v>
          </cell>
          <cell r="X364">
            <v>0</v>
          </cell>
          <cell r="Y364">
            <v>0</v>
          </cell>
          <cell r="Z364">
            <v>0</v>
          </cell>
        </row>
        <row r="365">
          <cell r="Q365" t="str">
            <v>FactSet</v>
          </cell>
          <cell r="R365">
            <v>281</v>
          </cell>
          <cell r="S365" t="str">
            <v>#Calc</v>
          </cell>
          <cell r="T365" t="str">
            <v>#Calc</v>
          </cell>
          <cell r="U365">
            <v>0</v>
          </cell>
          <cell r="V365">
            <v>0</v>
          </cell>
          <cell r="W365">
            <v>0</v>
          </cell>
          <cell r="X365">
            <v>0</v>
          </cell>
          <cell r="Y365">
            <v>0</v>
          </cell>
          <cell r="Z365">
            <v>0</v>
          </cell>
        </row>
        <row r="366">
          <cell r="Q366" t="str">
            <v>FactSet</v>
          </cell>
          <cell r="R366">
            <v>282</v>
          </cell>
          <cell r="S366" t="str">
            <v>#Calc</v>
          </cell>
          <cell r="T366" t="str">
            <v>#Calc</v>
          </cell>
          <cell r="U366">
            <v>0</v>
          </cell>
          <cell r="V366">
            <v>0</v>
          </cell>
          <cell r="W366">
            <v>0</v>
          </cell>
          <cell r="X366">
            <v>0</v>
          </cell>
          <cell r="Y366">
            <v>0</v>
          </cell>
          <cell r="Z366">
            <v>0</v>
          </cell>
        </row>
        <row r="367">
          <cell r="Q367" t="str">
            <v>FactSet</v>
          </cell>
          <cell r="R367">
            <v>283</v>
          </cell>
          <cell r="S367" t="str">
            <v>#Calc</v>
          </cell>
          <cell r="T367" t="str">
            <v>#Calc</v>
          </cell>
          <cell r="U367">
            <v>0</v>
          </cell>
          <cell r="V367">
            <v>0</v>
          </cell>
          <cell r="W367">
            <v>0</v>
          </cell>
          <cell r="X367">
            <v>0</v>
          </cell>
          <cell r="Y367">
            <v>0</v>
          </cell>
          <cell r="Z367">
            <v>0</v>
          </cell>
        </row>
        <row r="368">
          <cell r="Q368" t="str">
            <v>FactSet</v>
          </cell>
          <cell r="R368">
            <v>284</v>
          </cell>
          <cell r="S368" t="str">
            <v>#Calc</v>
          </cell>
          <cell r="T368" t="str">
            <v>#Calc</v>
          </cell>
          <cell r="U368">
            <v>0</v>
          </cell>
          <cell r="V368">
            <v>0</v>
          </cell>
          <cell r="W368">
            <v>0</v>
          </cell>
          <cell r="X368">
            <v>0</v>
          </cell>
          <cell r="Y368">
            <v>0</v>
          </cell>
          <cell r="Z368">
            <v>0</v>
          </cell>
        </row>
        <row r="369">
          <cell r="Q369" t="str">
            <v>FactSet</v>
          </cell>
          <cell r="R369">
            <v>285</v>
          </cell>
          <cell r="S369" t="str">
            <v>#Calc</v>
          </cell>
          <cell r="T369" t="str">
            <v>#Calc</v>
          </cell>
          <cell r="U369">
            <v>0</v>
          </cell>
          <cell r="V369">
            <v>0</v>
          </cell>
          <cell r="W369">
            <v>0</v>
          </cell>
          <cell r="X369">
            <v>0</v>
          </cell>
          <cell r="Y369">
            <v>0</v>
          </cell>
          <cell r="Z369">
            <v>0</v>
          </cell>
        </row>
        <row r="370">
          <cell r="Q370" t="str">
            <v>FactSet</v>
          </cell>
          <cell r="R370">
            <v>286</v>
          </cell>
          <cell r="S370" t="str">
            <v>#Calc</v>
          </cell>
          <cell r="T370" t="str">
            <v>#Calc</v>
          </cell>
          <cell r="U370">
            <v>0</v>
          </cell>
          <cell r="V370">
            <v>0</v>
          </cell>
          <cell r="W370">
            <v>0</v>
          </cell>
          <cell r="X370">
            <v>0</v>
          </cell>
          <cell r="Y370">
            <v>0</v>
          </cell>
          <cell r="Z370">
            <v>0</v>
          </cell>
        </row>
        <row r="371">
          <cell r="Q371" t="str">
            <v>FactSet</v>
          </cell>
          <cell r="R371">
            <v>287</v>
          </cell>
          <cell r="S371" t="str">
            <v>#Calc</v>
          </cell>
          <cell r="T371" t="str">
            <v>#Calc</v>
          </cell>
          <cell r="U371">
            <v>0</v>
          </cell>
          <cell r="V371">
            <v>0</v>
          </cell>
          <cell r="W371">
            <v>0</v>
          </cell>
          <cell r="X371">
            <v>0</v>
          </cell>
          <cell r="Y371">
            <v>0</v>
          </cell>
          <cell r="Z371">
            <v>0</v>
          </cell>
        </row>
        <row r="372">
          <cell r="Q372" t="str">
            <v>FactSet</v>
          </cell>
          <cell r="R372">
            <v>288</v>
          </cell>
          <cell r="S372" t="str">
            <v>#Calc</v>
          </cell>
          <cell r="T372" t="str">
            <v>#Calc</v>
          </cell>
          <cell r="U372">
            <v>0</v>
          </cell>
          <cell r="V372">
            <v>0</v>
          </cell>
          <cell r="W372">
            <v>0</v>
          </cell>
          <cell r="X372">
            <v>0</v>
          </cell>
          <cell r="Y372">
            <v>0</v>
          </cell>
          <cell r="Z372">
            <v>0</v>
          </cell>
        </row>
        <row r="373">
          <cell r="Q373" t="str">
            <v>FactSet</v>
          </cell>
          <cell r="R373">
            <v>289</v>
          </cell>
          <cell r="S373" t="str">
            <v>#Calc</v>
          </cell>
          <cell r="T373" t="str">
            <v>#Calc</v>
          </cell>
          <cell r="U373">
            <v>0</v>
          </cell>
          <cell r="V373">
            <v>0</v>
          </cell>
          <cell r="W373">
            <v>0</v>
          </cell>
          <cell r="X373">
            <v>0</v>
          </cell>
          <cell r="Y373">
            <v>0</v>
          </cell>
          <cell r="Z373">
            <v>0</v>
          </cell>
        </row>
        <row r="374">
          <cell r="Q374" t="str">
            <v>FactSet</v>
          </cell>
          <cell r="R374">
            <v>290</v>
          </cell>
          <cell r="S374" t="str">
            <v>#Calc</v>
          </cell>
          <cell r="T374" t="str">
            <v>#Calc</v>
          </cell>
          <cell r="U374">
            <v>0</v>
          </cell>
          <cell r="V374">
            <v>0</v>
          </cell>
          <cell r="W374">
            <v>0</v>
          </cell>
          <cell r="X374">
            <v>0</v>
          </cell>
          <cell r="Y374">
            <v>0</v>
          </cell>
          <cell r="Z374">
            <v>0</v>
          </cell>
        </row>
        <row r="375">
          <cell r="Q375" t="str">
            <v>FactSet</v>
          </cell>
          <cell r="R375">
            <v>291</v>
          </cell>
          <cell r="S375" t="str">
            <v>#Calc</v>
          </cell>
          <cell r="T375" t="str">
            <v>#Calc</v>
          </cell>
          <cell r="U375">
            <v>0</v>
          </cell>
          <cell r="V375">
            <v>0</v>
          </cell>
          <cell r="W375">
            <v>0</v>
          </cell>
          <cell r="X375">
            <v>0</v>
          </cell>
          <cell r="Y375">
            <v>0</v>
          </cell>
          <cell r="Z375">
            <v>0</v>
          </cell>
        </row>
        <row r="376">
          <cell r="Q376" t="str">
            <v>FactSet</v>
          </cell>
          <cell r="R376">
            <v>292</v>
          </cell>
          <cell r="S376" t="str">
            <v>#Calc</v>
          </cell>
          <cell r="T376" t="str">
            <v>#Calc</v>
          </cell>
          <cell r="U376">
            <v>0</v>
          </cell>
          <cell r="V376">
            <v>0</v>
          </cell>
          <cell r="W376">
            <v>0</v>
          </cell>
          <cell r="X376">
            <v>0</v>
          </cell>
          <cell r="Y376">
            <v>0</v>
          </cell>
          <cell r="Z376">
            <v>0</v>
          </cell>
        </row>
        <row r="377">
          <cell r="Q377" t="str">
            <v>FactSet</v>
          </cell>
          <cell r="R377">
            <v>293</v>
          </cell>
          <cell r="S377" t="str">
            <v>#Calc</v>
          </cell>
          <cell r="T377" t="str">
            <v>#Calc</v>
          </cell>
          <cell r="U377">
            <v>0</v>
          </cell>
          <cell r="V377">
            <v>0</v>
          </cell>
          <cell r="W377">
            <v>0</v>
          </cell>
          <cell r="X377">
            <v>0</v>
          </cell>
          <cell r="Y377">
            <v>0</v>
          </cell>
          <cell r="Z377">
            <v>0</v>
          </cell>
        </row>
        <row r="378">
          <cell r="Q378" t="str">
            <v>FactSet</v>
          </cell>
          <cell r="R378">
            <v>294</v>
          </cell>
          <cell r="S378" t="str">
            <v>#Calc</v>
          </cell>
          <cell r="T378" t="str">
            <v>#Calc</v>
          </cell>
          <cell r="U378">
            <v>0</v>
          </cell>
          <cell r="V378">
            <v>0</v>
          </cell>
          <cell r="W378">
            <v>0</v>
          </cell>
          <cell r="X378">
            <v>0</v>
          </cell>
          <cell r="Y378">
            <v>0</v>
          </cell>
          <cell r="Z378">
            <v>0</v>
          </cell>
        </row>
        <row r="379">
          <cell r="Q379" t="str">
            <v>FactSet</v>
          </cell>
          <cell r="R379">
            <v>295</v>
          </cell>
          <cell r="S379" t="str">
            <v>#Calc</v>
          </cell>
          <cell r="T379" t="str">
            <v>#Calc</v>
          </cell>
          <cell r="U379">
            <v>0</v>
          </cell>
          <cell r="V379">
            <v>0</v>
          </cell>
          <cell r="W379">
            <v>0</v>
          </cell>
          <cell r="X379">
            <v>0</v>
          </cell>
          <cell r="Y379">
            <v>0</v>
          </cell>
          <cell r="Z379">
            <v>0</v>
          </cell>
        </row>
        <row r="380">
          <cell r="Q380" t="str">
            <v>FactSet</v>
          </cell>
          <cell r="R380">
            <v>296</v>
          </cell>
          <cell r="S380" t="str">
            <v>#Calc</v>
          </cell>
          <cell r="T380" t="str">
            <v>#Calc</v>
          </cell>
          <cell r="U380">
            <v>0</v>
          </cell>
          <cell r="V380">
            <v>0</v>
          </cell>
          <cell r="W380">
            <v>0</v>
          </cell>
          <cell r="X380">
            <v>0</v>
          </cell>
          <cell r="Y380">
            <v>0</v>
          </cell>
          <cell r="Z380">
            <v>0</v>
          </cell>
        </row>
        <row r="381">
          <cell r="Q381" t="str">
            <v>FactSet</v>
          </cell>
          <cell r="R381">
            <v>297</v>
          </cell>
          <cell r="S381" t="str">
            <v>#Calc</v>
          </cell>
          <cell r="T381" t="str">
            <v>#Calc</v>
          </cell>
          <cell r="U381">
            <v>0</v>
          </cell>
          <cell r="V381">
            <v>0</v>
          </cell>
          <cell r="W381">
            <v>0</v>
          </cell>
          <cell r="X381">
            <v>0</v>
          </cell>
          <cell r="Y381">
            <v>0</v>
          </cell>
          <cell r="Z381">
            <v>0</v>
          </cell>
        </row>
        <row r="382">
          <cell r="Q382" t="str">
            <v>FactSet</v>
          </cell>
          <cell r="R382">
            <v>298</v>
          </cell>
          <cell r="S382" t="str">
            <v>#Calc</v>
          </cell>
          <cell r="T382" t="str">
            <v>#Calc</v>
          </cell>
          <cell r="U382">
            <v>0</v>
          </cell>
          <cell r="V382">
            <v>0</v>
          </cell>
          <cell r="W382">
            <v>0</v>
          </cell>
          <cell r="X382">
            <v>0</v>
          </cell>
          <cell r="Y382">
            <v>0</v>
          </cell>
          <cell r="Z382">
            <v>0</v>
          </cell>
        </row>
        <row r="383">
          <cell r="Q383" t="str">
            <v>FactSet</v>
          </cell>
          <cell r="R383">
            <v>299</v>
          </cell>
          <cell r="S383" t="str">
            <v>#Calc</v>
          </cell>
          <cell r="T383" t="str">
            <v>#Calc</v>
          </cell>
          <cell r="U383">
            <v>0</v>
          </cell>
          <cell r="V383">
            <v>0</v>
          </cell>
          <cell r="W383">
            <v>0</v>
          </cell>
          <cell r="X383">
            <v>0</v>
          </cell>
          <cell r="Y383">
            <v>0</v>
          </cell>
          <cell r="Z383">
            <v>0</v>
          </cell>
        </row>
        <row r="384">
          <cell r="Q384" t="str">
            <v>FactSet</v>
          </cell>
          <cell r="R384">
            <v>300</v>
          </cell>
          <cell r="S384" t="str">
            <v>#Calc</v>
          </cell>
          <cell r="T384" t="str">
            <v>#Calc</v>
          </cell>
          <cell r="U384">
            <v>0</v>
          </cell>
          <cell r="V384">
            <v>0</v>
          </cell>
          <cell r="W384">
            <v>0</v>
          </cell>
          <cell r="X384">
            <v>0</v>
          </cell>
          <cell r="Y384">
            <v>0</v>
          </cell>
          <cell r="Z384">
            <v>0</v>
          </cell>
        </row>
        <row r="385">
          <cell r="Q385" t="str">
            <v>FactSet</v>
          </cell>
          <cell r="R385">
            <v>301</v>
          </cell>
          <cell r="S385" t="str">
            <v>#Calc</v>
          </cell>
          <cell r="T385" t="str">
            <v>#Calc</v>
          </cell>
          <cell r="U385">
            <v>0</v>
          </cell>
          <cell r="V385">
            <v>0</v>
          </cell>
          <cell r="W385">
            <v>0</v>
          </cell>
          <cell r="X385">
            <v>0</v>
          </cell>
          <cell r="Y385">
            <v>0</v>
          </cell>
          <cell r="Z385">
            <v>0</v>
          </cell>
        </row>
        <row r="386">
          <cell r="Q386" t="str">
            <v>FactSet</v>
          </cell>
          <cell r="R386">
            <v>302</v>
          </cell>
          <cell r="S386" t="str">
            <v>#Calc</v>
          </cell>
          <cell r="T386" t="str">
            <v>#Calc</v>
          </cell>
          <cell r="U386">
            <v>0</v>
          </cell>
          <cell r="V386">
            <v>0</v>
          </cell>
          <cell r="W386">
            <v>0</v>
          </cell>
          <cell r="X386">
            <v>0</v>
          </cell>
          <cell r="Y386">
            <v>0</v>
          </cell>
          <cell r="Z386">
            <v>0</v>
          </cell>
        </row>
        <row r="387">
          <cell r="Q387" t="str">
            <v>FactSet</v>
          </cell>
          <cell r="R387">
            <v>303</v>
          </cell>
          <cell r="S387" t="str">
            <v>#Calc</v>
          </cell>
          <cell r="T387" t="str">
            <v>#Calc</v>
          </cell>
          <cell r="U387">
            <v>0</v>
          </cell>
          <cell r="V387">
            <v>0</v>
          </cell>
          <cell r="W387">
            <v>0</v>
          </cell>
          <cell r="X387">
            <v>0</v>
          </cell>
          <cell r="Y387">
            <v>0</v>
          </cell>
          <cell r="Z387">
            <v>0</v>
          </cell>
        </row>
        <row r="388">
          <cell r="Q388" t="str">
            <v>FactSet</v>
          </cell>
          <cell r="R388">
            <v>304</v>
          </cell>
          <cell r="S388" t="str">
            <v>#Calc</v>
          </cell>
          <cell r="T388" t="str">
            <v>#Calc</v>
          </cell>
          <cell r="U388">
            <v>0</v>
          </cell>
          <cell r="V388">
            <v>0</v>
          </cell>
          <cell r="W388">
            <v>0</v>
          </cell>
          <cell r="X388">
            <v>0</v>
          </cell>
          <cell r="Y388">
            <v>0</v>
          </cell>
          <cell r="Z388">
            <v>0</v>
          </cell>
        </row>
        <row r="389">
          <cell r="Q389" t="str">
            <v>FactSet</v>
          </cell>
          <cell r="R389">
            <v>305</v>
          </cell>
          <cell r="S389" t="str">
            <v>#Calc</v>
          </cell>
          <cell r="T389" t="str">
            <v>#Calc</v>
          </cell>
          <cell r="U389">
            <v>0</v>
          </cell>
          <cell r="V389">
            <v>0</v>
          </cell>
          <cell r="W389">
            <v>0</v>
          </cell>
          <cell r="X389">
            <v>0</v>
          </cell>
          <cell r="Y389">
            <v>0</v>
          </cell>
          <cell r="Z389">
            <v>0</v>
          </cell>
        </row>
        <row r="390">
          <cell r="Q390" t="str">
            <v>FactSet</v>
          </cell>
          <cell r="R390">
            <v>306</v>
          </cell>
          <cell r="S390" t="str">
            <v>#Calc</v>
          </cell>
          <cell r="T390" t="str">
            <v>#Calc</v>
          </cell>
          <cell r="U390">
            <v>0</v>
          </cell>
          <cell r="V390">
            <v>0</v>
          </cell>
          <cell r="W390">
            <v>0</v>
          </cell>
          <cell r="X390">
            <v>0</v>
          </cell>
          <cell r="Y390">
            <v>0</v>
          </cell>
          <cell r="Z390">
            <v>0</v>
          </cell>
        </row>
        <row r="391">
          <cell r="Q391" t="str">
            <v>FactSet</v>
          </cell>
          <cell r="R391">
            <v>307</v>
          </cell>
          <cell r="S391" t="str">
            <v>#Calc</v>
          </cell>
          <cell r="T391" t="str">
            <v>#Calc</v>
          </cell>
          <cell r="U391">
            <v>0</v>
          </cell>
          <cell r="V391">
            <v>0</v>
          </cell>
          <cell r="W391">
            <v>0</v>
          </cell>
          <cell r="X391">
            <v>0</v>
          </cell>
          <cell r="Y391">
            <v>0</v>
          </cell>
          <cell r="Z391">
            <v>0</v>
          </cell>
        </row>
        <row r="392">
          <cell r="Q392" t="str">
            <v>FactSet</v>
          </cell>
          <cell r="R392">
            <v>308</v>
          </cell>
          <cell r="S392" t="str">
            <v>#Calc</v>
          </cell>
          <cell r="T392" t="str">
            <v>#Calc</v>
          </cell>
          <cell r="U392">
            <v>0</v>
          </cell>
          <cell r="V392">
            <v>0</v>
          </cell>
          <cell r="W392">
            <v>0</v>
          </cell>
          <cell r="X392">
            <v>0</v>
          </cell>
          <cell r="Y392">
            <v>0</v>
          </cell>
          <cell r="Z392">
            <v>0</v>
          </cell>
        </row>
        <row r="393">
          <cell r="Q393" t="str">
            <v>FactSet</v>
          </cell>
          <cell r="R393">
            <v>309</v>
          </cell>
          <cell r="S393" t="str">
            <v>#Calc</v>
          </cell>
          <cell r="T393" t="str">
            <v>#Calc</v>
          </cell>
          <cell r="U393">
            <v>0</v>
          </cell>
          <cell r="V393">
            <v>0</v>
          </cell>
          <cell r="W393">
            <v>0</v>
          </cell>
          <cell r="X393">
            <v>0</v>
          </cell>
          <cell r="Y393">
            <v>0</v>
          </cell>
          <cell r="Z393">
            <v>0</v>
          </cell>
        </row>
        <row r="394">
          <cell r="Q394" t="str">
            <v>FactSet</v>
          </cell>
          <cell r="R394">
            <v>310</v>
          </cell>
          <cell r="S394" t="str">
            <v>#Calc</v>
          </cell>
          <cell r="T394" t="str">
            <v>#Calc</v>
          </cell>
          <cell r="U394">
            <v>0</v>
          </cell>
          <cell r="V394">
            <v>0</v>
          </cell>
          <cell r="W394">
            <v>0</v>
          </cell>
          <cell r="X394">
            <v>0</v>
          </cell>
          <cell r="Y394">
            <v>0</v>
          </cell>
          <cell r="Z394">
            <v>0</v>
          </cell>
        </row>
        <row r="395">
          <cell r="Q395" t="str">
            <v>FactSet</v>
          </cell>
          <cell r="R395">
            <v>311</v>
          </cell>
          <cell r="S395" t="str">
            <v>#Calc</v>
          </cell>
          <cell r="T395" t="str">
            <v>#Calc</v>
          </cell>
          <cell r="U395">
            <v>0</v>
          </cell>
          <cell r="V395">
            <v>0</v>
          </cell>
          <cell r="W395">
            <v>0</v>
          </cell>
          <cell r="X395">
            <v>0</v>
          </cell>
          <cell r="Y395">
            <v>0</v>
          </cell>
          <cell r="Z395">
            <v>0</v>
          </cell>
        </row>
        <row r="396">
          <cell r="Q396" t="str">
            <v>FactSet</v>
          </cell>
          <cell r="R396">
            <v>312</v>
          </cell>
          <cell r="S396" t="str">
            <v>#Calc</v>
          </cell>
          <cell r="T396" t="str">
            <v>#Calc</v>
          </cell>
          <cell r="U396">
            <v>0</v>
          </cell>
          <cell r="V396">
            <v>0</v>
          </cell>
          <cell r="W396">
            <v>0</v>
          </cell>
          <cell r="X396">
            <v>0</v>
          </cell>
          <cell r="Y396">
            <v>0</v>
          </cell>
          <cell r="Z396">
            <v>0</v>
          </cell>
        </row>
        <row r="397">
          <cell r="Q397" t="str">
            <v>FactSet</v>
          </cell>
          <cell r="R397">
            <v>313</v>
          </cell>
          <cell r="S397" t="str">
            <v>#Calc</v>
          </cell>
          <cell r="T397" t="str">
            <v>#Calc</v>
          </cell>
          <cell r="U397">
            <v>0</v>
          </cell>
          <cell r="V397">
            <v>0</v>
          </cell>
          <cell r="W397">
            <v>0</v>
          </cell>
          <cell r="X397">
            <v>0</v>
          </cell>
          <cell r="Y397">
            <v>0</v>
          </cell>
          <cell r="Z397">
            <v>0</v>
          </cell>
        </row>
        <row r="398">
          <cell r="Q398" t="str">
            <v>FactSet</v>
          </cell>
          <cell r="R398">
            <v>314</v>
          </cell>
          <cell r="S398" t="str">
            <v>#Calc</v>
          </cell>
          <cell r="T398" t="str">
            <v>#Calc</v>
          </cell>
          <cell r="U398">
            <v>0</v>
          </cell>
          <cell r="V398">
            <v>0</v>
          </cell>
          <cell r="W398">
            <v>0</v>
          </cell>
          <cell r="X398">
            <v>0</v>
          </cell>
          <cell r="Y398">
            <v>0</v>
          </cell>
          <cell r="Z398">
            <v>0</v>
          </cell>
        </row>
        <row r="399">
          <cell r="Q399" t="str">
            <v>FactSet</v>
          </cell>
          <cell r="R399">
            <v>315</v>
          </cell>
          <cell r="S399" t="str">
            <v>#Calc</v>
          </cell>
          <cell r="T399" t="str">
            <v>#Calc</v>
          </cell>
          <cell r="U399">
            <v>0</v>
          </cell>
          <cell r="V399">
            <v>0</v>
          </cell>
          <cell r="W399">
            <v>0</v>
          </cell>
          <cell r="X399">
            <v>0</v>
          </cell>
          <cell r="Y399">
            <v>0</v>
          </cell>
          <cell r="Z399">
            <v>0</v>
          </cell>
        </row>
        <row r="400">
          <cell r="Q400" t="str">
            <v>FactSet</v>
          </cell>
          <cell r="R400">
            <v>316</v>
          </cell>
          <cell r="S400" t="str">
            <v>#Calc</v>
          </cell>
          <cell r="T400" t="str">
            <v>#Calc</v>
          </cell>
          <cell r="U400">
            <v>0</v>
          </cell>
          <cell r="V400">
            <v>0</v>
          </cell>
          <cell r="W400">
            <v>0</v>
          </cell>
          <cell r="X400">
            <v>0</v>
          </cell>
          <cell r="Y400">
            <v>0</v>
          </cell>
          <cell r="Z400">
            <v>0</v>
          </cell>
        </row>
        <row r="401">
          <cell r="Q401" t="str">
            <v>FactSet</v>
          </cell>
          <cell r="R401">
            <v>317</v>
          </cell>
          <cell r="S401" t="str">
            <v>#Calc</v>
          </cell>
          <cell r="T401" t="str">
            <v>#Calc</v>
          </cell>
          <cell r="U401">
            <v>0</v>
          </cell>
          <cell r="V401">
            <v>0</v>
          </cell>
          <cell r="W401">
            <v>0</v>
          </cell>
          <cell r="X401">
            <v>0</v>
          </cell>
          <cell r="Y401">
            <v>0</v>
          </cell>
          <cell r="Z401">
            <v>0</v>
          </cell>
        </row>
        <row r="402">
          <cell r="Q402" t="str">
            <v>FactSet</v>
          </cell>
          <cell r="R402">
            <v>318</v>
          </cell>
          <cell r="S402" t="str">
            <v>#Calc</v>
          </cell>
          <cell r="T402" t="str">
            <v>#Calc</v>
          </cell>
          <cell r="U402">
            <v>0</v>
          </cell>
          <cell r="V402">
            <v>0</v>
          </cell>
          <cell r="W402">
            <v>0</v>
          </cell>
          <cell r="X402">
            <v>0</v>
          </cell>
          <cell r="Y402">
            <v>0</v>
          </cell>
          <cell r="Z402">
            <v>0</v>
          </cell>
        </row>
        <row r="403">
          <cell r="Q403" t="str">
            <v>FactSet</v>
          </cell>
          <cell r="R403">
            <v>319</v>
          </cell>
          <cell r="S403" t="str">
            <v>#Calc</v>
          </cell>
          <cell r="T403" t="str">
            <v>#Calc</v>
          </cell>
          <cell r="U403">
            <v>0</v>
          </cell>
          <cell r="V403">
            <v>0</v>
          </cell>
          <cell r="W403">
            <v>0</v>
          </cell>
          <cell r="X403">
            <v>0</v>
          </cell>
          <cell r="Y403">
            <v>0</v>
          </cell>
          <cell r="Z403">
            <v>0</v>
          </cell>
        </row>
        <row r="404">
          <cell r="Q404" t="str">
            <v>FactSet</v>
          </cell>
          <cell r="R404">
            <v>320</v>
          </cell>
          <cell r="S404" t="str">
            <v>#Calc</v>
          </cell>
          <cell r="T404" t="str">
            <v>#Calc</v>
          </cell>
          <cell r="U404">
            <v>0</v>
          </cell>
          <cell r="V404">
            <v>0</v>
          </cell>
          <cell r="W404">
            <v>0</v>
          </cell>
          <cell r="X404">
            <v>0</v>
          </cell>
          <cell r="Y404">
            <v>0</v>
          </cell>
          <cell r="Z404">
            <v>0</v>
          </cell>
        </row>
        <row r="405">
          <cell r="Q405" t="str">
            <v>FactSet</v>
          </cell>
          <cell r="R405">
            <v>321</v>
          </cell>
          <cell r="S405" t="str">
            <v>#Calc</v>
          </cell>
          <cell r="T405" t="str">
            <v>#Calc</v>
          </cell>
          <cell r="U405">
            <v>0</v>
          </cell>
          <cell r="V405">
            <v>0</v>
          </cell>
          <cell r="W405">
            <v>0</v>
          </cell>
          <cell r="X405">
            <v>0</v>
          </cell>
          <cell r="Y405">
            <v>0</v>
          </cell>
          <cell r="Z405">
            <v>0</v>
          </cell>
        </row>
        <row r="406">
          <cell r="Q406" t="str">
            <v>FactSet</v>
          </cell>
          <cell r="R406">
            <v>322</v>
          </cell>
          <cell r="S406" t="str">
            <v>#Calc</v>
          </cell>
          <cell r="T406" t="str">
            <v>#Calc</v>
          </cell>
          <cell r="U406">
            <v>0</v>
          </cell>
          <cell r="V406">
            <v>0</v>
          </cell>
          <cell r="W406">
            <v>0</v>
          </cell>
          <cell r="X406">
            <v>0</v>
          </cell>
          <cell r="Y406">
            <v>0</v>
          </cell>
          <cell r="Z406">
            <v>0</v>
          </cell>
        </row>
        <row r="407">
          <cell r="Q407" t="str">
            <v>FactSet</v>
          </cell>
          <cell r="R407">
            <v>323</v>
          </cell>
          <cell r="S407" t="str">
            <v>#Calc</v>
          </cell>
          <cell r="T407" t="str">
            <v>#Calc</v>
          </cell>
          <cell r="U407">
            <v>0</v>
          </cell>
          <cell r="V407">
            <v>0</v>
          </cell>
          <cell r="W407">
            <v>0</v>
          </cell>
          <cell r="X407">
            <v>0</v>
          </cell>
          <cell r="Y407">
            <v>0</v>
          </cell>
          <cell r="Z407">
            <v>0</v>
          </cell>
        </row>
        <row r="408">
          <cell r="Q408" t="str">
            <v>FactSet</v>
          </cell>
          <cell r="R408">
            <v>324</v>
          </cell>
          <cell r="S408" t="str">
            <v>#Calc</v>
          </cell>
          <cell r="T408" t="str">
            <v>#Calc</v>
          </cell>
          <cell r="U408">
            <v>0</v>
          </cell>
          <cell r="V408">
            <v>0</v>
          </cell>
          <cell r="W408">
            <v>0</v>
          </cell>
          <cell r="X408">
            <v>0</v>
          </cell>
          <cell r="Y408">
            <v>0</v>
          </cell>
          <cell r="Z408">
            <v>0</v>
          </cell>
        </row>
        <row r="409">
          <cell r="Q409" t="str">
            <v>FactSet</v>
          </cell>
          <cell r="R409">
            <v>325</v>
          </cell>
          <cell r="S409" t="str">
            <v>#Calc</v>
          </cell>
          <cell r="T409" t="str">
            <v>#Calc</v>
          </cell>
          <cell r="U409">
            <v>0</v>
          </cell>
          <cell r="V409">
            <v>0</v>
          </cell>
          <cell r="W409">
            <v>0</v>
          </cell>
          <cell r="X409">
            <v>0</v>
          </cell>
          <cell r="Y409">
            <v>0</v>
          </cell>
          <cell r="Z409">
            <v>0</v>
          </cell>
        </row>
        <row r="410">
          <cell r="Q410" t="str">
            <v>FactSet</v>
          </cell>
          <cell r="R410">
            <v>326</v>
          </cell>
          <cell r="S410" t="str">
            <v>#Calc</v>
          </cell>
          <cell r="T410" t="str">
            <v>#Calc</v>
          </cell>
          <cell r="U410">
            <v>0</v>
          </cell>
          <cell r="V410">
            <v>0</v>
          </cell>
          <cell r="W410">
            <v>0</v>
          </cell>
          <cell r="X410">
            <v>0</v>
          </cell>
          <cell r="Y410">
            <v>0</v>
          </cell>
          <cell r="Z410">
            <v>0</v>
          </cell>
        </row>
        <row r="411">
          <cell r="Q411" t="str">
            <v>FactSet</v>
          </cell>
          <cell r="R411">
            <v>327</v>
          </cell>
          <cell r="S411" t="str">
            <v>#Calc</v>
          </cell>
          <cell r="T411" t="str">
            <v>#Calc</v>
          </cell>
          <cell r="U411">
            <v>0</v>
          </cell>
          <cell r="V411">
            <v>0</v>
          </cell>
          <cell r="W411">
            <v>0</v>
          </cell>
          <cell r="X411">
            <v>0</v>
          </cell>
          <cell r="Y411">
            <v>0</v>
          </cell>
          <cell r="Z411">
            <v>0</v>
          </cell>
        </row>
        <row r="412">
          <cell r="Q412" t="str">
            <v>FactSet</v>
          </cell>
          <cell r="R412">
            <v>328</v>
          </cell>
          <cell r="S412" t="str">
            <v>#Calc</v>
          </cell>
          <cell r="T412" t="str">
            <v>#Calc</v>
          </cell>
          <cell r="U412">
            <v>0</v>
          </cell>
          <cell r="V412">
            <v>0</v>
          </cell>
          <cell r="W412">
            <v>0</v>
          </cell>
          <cell r="X412">
            <v>0</v>
          </cell>
          <cell r="Y412">
            <v>0</v>
          </cell>
          <cell r="Z412">
            <v>0</v>
          </cell>
        </row>
        <row r="413">
          <cell r="Q413" t="str">
            <v>FactSet</v>
          </cell>
          <cell r="R413">
            <v>329</v>
          </cell>
          <cell r="S413" t="str">
            <v>#Calc</v>
          </cell>
          <cell r="T413" t="str">
            <v>#Calc</v>
          </cell>
          <cell r="U413">
            <v>0</v>
          </cell>
          <cell r="V413">
            <v>0</v>
          </cell>
          <cell r="W413">
            <v>0</v>
          </cell>
          <cell r="X413">
            <v>0</v>
          </cell>
          <cell r="Y413">
            <v>0</v>
          </cell>
          <cell r="Z413">
            <v>0</v>
          </cell>
        </row>
        <row r="414">
          <cell r="Q414" t="str">
            <v>FactSet</v>
          </cell>
          <cell r="R414">
            <v>330</v>
          </cell>
          <cell r="S414" t="str">
            <v>#Calc</v>
          </cell>
          <cell r="T414" t="str">
            <v>#Calc</v>
          </cell>
          <cell r="U414">
            <v>0</v>
          </cell>
          <cell r="V414">
            <v>0</v>
          </cell>
          <cell r="W414">
            <v>0</v>
          </cell>
          <cell r="X414">
            <v>0</v>
          </cell>
          <cell r="Y414">
            <v>0</v>
          </cell>
          <cell r="Z414">
            <v>0</v>
          </cell>
        </row>
        <row r="415">
          <cell r="Q415" t="str">
            <v>FactSet</v>
          </cell>
          <cell r="R415">
            <v>331</v>
          </cell>
          <cell r="S415" t="str">
            <v>#Calc</v>
          </cell>
          <cell r="T415" t="str">
            <v>#Calc</v>
          </cell>
          <cell r="U415">
            <v>0</v>
          </cell>
          <cell r="V415">
            <v>0</v>
          </cell>
          <cell r="W415">
            <v>0</v>
          </cell>
          <cell r="X415">
            <v>0</v>
          </cell>
          <cell r="Y415">
            <v>0</v>
          </cell>
          <cell r="Z415">
            <v>0</v>
          </cell>
        </row>
        <row r="416">
          <cell r="Q416" t="str">
            <v>FactSet</v>
          </cell>
          <cell r="R416">
            <v>332</v>
          </cell>
          <cell r="S416" t="str">
            <v>#Calc</v>
          </cell>
          <cell r="T416" t="str">
            <v>#Calc</v>
          </cell>
          <cell r="U416">
            <v>0</v>
          </cell>
          <cell r="V416">
            <v>0</v>
          </cell>
          <cell r="W416">
            <v>0</v>
          </cell>
          <cell r="X416">
            <v>0</v>
          </cell>
          <cell r="Y416">
            <v>0</v>
          </cell>
          <cell r="Z416">
            <v>0</v>
          </cell>
        </row>
        <row r="417">
          <cell r="Q417" t="str">
            <v>FactSet</v>
          </cell>
          <cell r="R417">
            <v>333</v>
          </cell>
          <cell r="S417" t="str">
            <v>#Calc</v>
          </cell>
          <cell r="T417" t="str">
            <v>#Calc</v>
          </cell>
          <cell r="U417">
            <v>0</v>
          </cell>
          <cell r="V417">
            <v>0</v>
          </cell>
          <cell r="W417">
            <v>0</v>
          </cell>
          <cell r="X417">
            <v>0</v>
          </cell>
          <cell r="Y417">
            <v>0</v>
          </cell>
          <cell r="Z417">
            <v>0</v>
          </cell>
        </row>
        <row r="418">
          <cell r="Q418" t="str">
            <v>FactSet</v>
          </cell>
          <cell r="R418">
            <v>334</v>
          </cell>
          <cell r="S418" t="str">
            <v>#Calc</v>
          </cell>
          <cell r="T418" t="str">
            <v>#Calc</v>
          </cell>
          <cell r="U418">
            <v>0</v>
          </cell>
          <cell r="V418">
            <v>0</v>
          </cell>
          <cell r="W418">
            <v>0</v>
          </cell>
          <cell r="X418">
            <v>0</v>
          </cell>
          <cell r="Y418">
            <v>0</v>
          </cell>
          <cell r="Z418">
            <v>0</v>
          </cell>
        </row>
        <row r="419">
          <cell r="Q419" t="str">
            <v>FactSet</v>
          </cell>
          <cell r="R419">
            <v>335</v>
          </cell>
          <cell r="S419" t="str">
            <v>#Calc</v>
          </cell>
          <cell r="T419" t="str">
            <v>#Calc</v>
          </cell>
          <cell r="U419">
            <v>0</v>
          </cell>
          <cell r="V419">
            <v>0</v>
          </cell>
          <cell r="W419">
            <v>0</v>
          </cell>
          <cell r="X419">
            <v>0</v>
          </cell>
          <cell r="Y419">
            <v>0</v>
          </cell>
          <cell r="Z419">
            <v>0</v>
          </cell>
        </row>
        <row r="420">
          <cell r="Q420" t="str">
            <v>FactSet</v>
          </cell>
          <cell r="R420">
            <v>336</v>
          </cell>
          <cell r="S420" t="str">
            <v>#Calc</v>
          </cell>
          <cell r="T420" t="str">
            <v>#Calc</v>
          </cell>
          <cell r="U420">
            <v>0</v>
          </cell>
          <cell r="V420">
            <v>0</v>
          </cell>
          <cell r="W420">
            <v>0</v>
          </cell>
          <cell r="X420">
            <v>0</v>
          </cell>
          <cell r="Y420">
            <v>0</v>
          </cell>
          <cell r="Z420">
            <v>0</v>
          </cell>
        </row>
        <row r="421">
          <cell r="Q421" t="str">
            <v>FactSet</v>
          </cell>
          <cell r="R421">
            <v>337</v>
          </cell>
          <cell r="S421" t="str">
            <v>#Calc</v>
          </cell>
          <cell r="T421" t="str">
            <v>#Calc</v>
          </cell>
          <cell r="U421">
            <v>0</v>
          </cell>
          <cell r="V421">
            <v>0</v>
          </cell>
          <cell r="W421">
            <v>0</v>
          </cell>
          <cell r="X421">
            <v>0</v>
          </cell>
          <cell r="Y421">
            <v>0</v>
          </cell>
          <cell r="Z421">
            <v>0</v>
          </cell>
        </row>
        <row r="422">
          <cell r="Q422" t="str">
            <v>FactSet</v>
          </cell>
          <cell r="R422">
            <v>338</v>
          </cell>
          <cell r="S422" t="str">
            <v>#Calc</v>
          </cell>
          <cell r="T422" t="str">
            <v>#Calc</v>
          </cell>
          <cell r="U422">
            <v>0</v>
          </cell>
          <cell r="V422">
            <v>0</v>
          </cell>
          <cell r="W422">
            <v>0</v>
          </cell>
          <cell r="X422">
            <v>0</v>
          </cell>
          <cell r="Y422">
            <v>0</v>
          </cell>
          <cell r="Z422">
            <v>0</v>
          </cell>
        </row>
        <row r="423">
          <cell r="Q423" t="str">
            <v>FactSet</v>
          </cell>
          <cell r="R423">
            <v>339</v>
          </cell>
          <cell r="S423" t="str">
            <v>#Calc</v>
          </cell>
          <cell r="T423" t="str">
            <v>#Calc</v>
          </cell>
          <cell r="U423">
            <v>0</v>
          </cell>
          <cell r="V423">
            <v>0</v>
          </cell>
          <cell r="W423">
            <v>0</v>
          </cell>
          <cell r="X423">
            <v>0</v>
          </cell>
          <cell r="Y423">
            <v>0</v>
          </cell>
          <cell r="Z423">
            <v>0</v>
          </cell>
        </row>
        <row r="424">
          <cell r="Q424" t="str">
            <v>FactSet</v>
          </cell>
          <cell r="R424">
            <v>340</v>
          </cell>
          <cell r="S424" t="str">
            <v>#Calc</v>
          </cell>
          <cell r="T424" t="str">
            <v>#Calc</v>
          </cell>
          <cell r="U424">
            <v>0</v>
          </cell>
          <cell r="V424">
            <v>0</v>
          </cell>
          <cell r="W424">
            <v>0</v>
          </cell>
          <cell r="X424">
            <v>0</v>
          </cell>
          <cell r="Y424">
            <v>0</v>
          </cell>
          <cell r="Z424">
            <v>0</v>
          </cell>
        </row>
        <row r="425">
          <cell r="Q425" t="str">
            <v>FactSet</v>
          </cell>
          <cell r="R425">
            <v>341</v>
          </cell>
          <cell r="S425" t="str">
            <v>#Calc</v>
          </cell>
          <cell r="T425" t="str">
            <v>#Calc</v>
          </cell>
          <cell r="U425">
            <v>0</v>
          </cell>
          <cell r="V425">
            <v>0</v>
          </cell>
          <cell r="W425">
            <v>0</v>
          </cell>
          <cell r="X425">
            <v>0</v>
          </cell>
          <cell r="Y425">
            <v>0</v>
          </cell>
          <cell r="Z425">
            <v>0</v>
          </cell>
        </row>
        <row r="426">
          <cell r="Q426" t="str">
            <v>FactSet</v>
          </cell>
          <cell r="R426">
            <v>342</v>
          </cell>
          <cell r="S426" t="str">
            <v>#Calc</v>
          </cell>
          <cell r="T426" t="str">
            <v>#Calc</v>
          </cell>
          <cell r="U426">
            <v>0</v>
          </cell>
          <cell r="V426">
            <v>0</v>
          </cell>
          <cell r="W426">
            <v>0</v>
          </cell>
          <cell r="X426">
            <v>0</v>
          </cell>
          <cell r="Y426">
            <v>0</v>
          </cell>
          <cell r="Z426">
            <v>0</v>
          </cell>
        </row>
        <row r="427">
          <cell r="Q427" t="str">
            <v>FactSet</v>
          </cell>
          <cell r="R427">
            <v>343</v>
          </cell>
          <cell r="S427" t="str">
            <v>#Calc</v>
          </cell>
          <cell r="T427" t="str">
            <v>#Calc</v>
          </cell>
          <cell r="U427">
            <v>0</v>
          </cell>
          <cell r="V427">
            <v>0</v>
          </cell>
          <cell r="W427">
            <v>0</v>
          </cell>
          <cell r="X427">
            <v>0</v>
          </cell>
          <cell r="Y427">
            <v>0</v>
          </cell>
          <cell r="Z427">
            <v>0</v>
          </cell>
        </row>
        <row r="428">
          <cell r="Q428" t="str">
            <v>FactSet</v>
          </cell>
          <cell r="R428">
            <v>344</v>
          </cell>
          <cell r="S428" t="str">
            <v>#Calc</v>
          </cell>
          <cell r="T428" t="str">
            <v>#Calc</v>
          </cell>
          <cell r="U428">
            <v>0</v>
          </cell>
          <cell r="V428">
            <v>0</v>
          </cell>
          <cell r="W428">
            <v>0</v>
          </cell>
          <cell r="X428">
            <v>0</v>
          </cell>
          <cell r="Y428">
            <v>0</v>
          </cell>
          <cell r="Z428">
            <v>0</v>
          </cell>
        </row>
        <row r="429">
          <cell r="Q429" t="str">
            <v>FactSet</v>
          </cell>
          <cell r="R429">
            <v>345</v>
          </cell>
          <cell r="S429" t="str">
            <v>#Calc</v>
          </cell>
          <cell r="T429" t="str">
            <v>#Calc</v>
          </cell>
          <cell r="U429">
            <v>0</v>
          </cell>
          <cell r="V429">
            <v>0</v>
          </cell>
          <cell r="W429">
            <v>0</v>
          </cell>
          <cell r="X429">
            <v>0</v>
          </cell>
          <cell r="Y429">
            <v>0</v>
          </cell>
          <cell r="Z429">
            <v>0</v>
          </cell>
        </row>
        <row r="430">
          <cell r="Q430" t="str">
            <v>FactSet</v>
          </cell>
          <cell r="R430">
            <v>346</v>
          </cell>
          <cell r="S430" t="str">
            <v>#Calc</v>
          </cell>
          <cell r="T430" t="str">
            <v>#Calc</v>
          </cell>
          <cell r="U430">
            <v>0</v>
          </cell>
          <cell r="V430">
            <v>0</v>
          </cell>
          <cell r="W430">
            <v>0</v>
          </cell>
          <cell r="X430">
            <v>0</v>
          </cell>
          <cell r="Y430">
            <v>0</v>
          </cell>
          <cell r="Z430">
            <v>0</v>
          </cell>
        </row>
        <row r="431">
          <cell r="Q431" t="str">
            <v>FactSet</v>
          </cell>
          <cell r="R431">
            <v>347</v>
          </cell>
          <cell r="S431" t="str">
            <v>#Calc</v>
          </cell>
          <cell r="T431" t="str">
            <v>#Calc</v>
          </cell>
          <cell r="U431">
            <v>0</v>
          </cell>
          <cell r="V431">
            <v>0</v>
          </cell>
          <cell r="W431">
            <v>0</v>
          </cell>
          <cell r="X431">
            <v>0</v>
          </cell>
          <cell r="Y431">
            <v>0</v>
          </cell>
          <cell r="Z431">
            <v>0</v>
          </cell>
        </row>
        <row r="432">
          <cell r="Q432" t="str">
            <v>FactSet</v>
          </cell>
          <cell r="R432">
            <v>348</v>
          </cell>
          <cell r="S432" t="str">
            <v>#Calc</v>
          </cell>
          <cell r="T432" t="str">
            <v>#Calc</v>
          </cell>
          <cell r="U432">
            <v>0</v>
          </cell>
          <cell r="V432">
            <v>0</v>
          </cell>
          <cell r="W432">
            <v>0</v>
          </cell>
          <cell r="X432">
            <v>0</v>
          </cell>
          <cell r="Y432">
            <v>0</v>
          </cell>
          <cell r="Z432">
            <v>0</v>
          </cell>
        </row>
        <row r="433">
          <cell r="Q433" t="str">
            <v>FactSet</v>
          </cell>
          <cell r="R433">
            <v>349</v>
          </cell>
          <cell r="S433" t="str">
            <v>#Calc</v>
          </cell>
          <cell r="T433" t="str">
            <v>#Calc</v>
          </cell>
          <cell r="U433">
            <v>0</v>
          </cell>
          <cell r="V433">
            <v>0</v>
          </cell>
          <cell r="W433">
            <v>0</v>
          </cell>
          <cell r="X433">
            <v>0</v>
          </cell>
          <cell r="Y433">
            <v>0</v>
          </cell>
          <cell r="Z433">
            <v>0</v>
          </cell>
        </row>
        <row r="434">
          <cell r="Q434" t="str">
            <v>FactSet</v>
          </cell>
          <cell r="R434">
            <v>350</v>
          </cell>
          <cell r="S434" t="str">
            <v>#Calc</v>
          </cell>
          <cell r="T434" t="str">
            <v>#Calc</v>
          </cell>
          <cell r="U434">
            <v>0</v>
          </cell>
          <cell r="V434">
            <v>0</v>
          </cell>
          <cell r="W434">
            <v>0</v>
          </cell>
          <cell r="X434">
            <v>0</v>
          </cell>
          <cell r="Y434">
            <v>0</v>
          </cell>
          <cell r="Z434">
            <v>0</v>
          </cell>
        </row>
        <row r="435">
          <cell r="Q435" t="str">
            <v>FactSet</v>
          </cell>
          <cell r="R435">
            <v>351</v>
          </cell>
          <cell r="S435" t="str">
            <v>#Calc</v>
          </cell>
          <cell r="T435" t="str">
            <v>#Calc</v>
          </cell>
          <cell r="U435">
            <v>0</v>
          </cell>
          <cell r="V435">
            <v>0</v>
          </cell>
          <cell r="W435">
            <v>0</v>
          </cell>
          <cell r="X435">
            <v>0</v>
          </cell>
          <cell r="Y435">
            <v>0</v>
          </cell>
          <cell r="Z435">
            <v>0</v>
          </cell>
        </row>
        <row r="436">
          <cell r="Q436" t="str">
            <v>FactSet</v>
          </cell>
          <cell r="R436">
            <v>352</v>
          </cell>
          <cell r="S436" t="str">
            <v>#Calc</v>
          </cell>
          <cell r="T436" t="str">
            <v>#Calc</v>
          </cell>
          <cell r="U436">
            <v>0</v>
          </cell>
          <cell r="V436">
            <v>0</v>
          </cell>
          <cell r="W436">
            <v>0</v>
          </cell>
          <cell r="X436">
            <v>0</v>
          </cell>
          <cell r="Y436">
            <v>0</v>
          </cell>
          <cell r="Z436">
            <v>0</v>
          </cell>
        </row>
        <row r="437">
          <cell r="Q437" t="str">
            <v>FactSet</v>
          </cell>
          <cell r="R437">
            <v>353</v>
          </cell>
          <cell r="S437" t="str">
            <v>#Calc</v>
          </cell>
          <cell r="T437" t="str">
            <v>#Calc</v>
          </cell>
          <cell r="U437">
            <v>0</v>
          </cell>
          <cell r="V437">
            <v>0</v>
          </cell>
          <cell r="W437">
            <v>0</v>
          </cell>
          <cell r="X437">
            <v>0</v>
          </cell>
          <cell r="Y437">
            <v>0</v>
          </cell>
          <cell r="Z437">
            <v>0</v>
          </cell>
        </row>
        <row r="438">
          <cell r="Q438" t="str">
            <v>FactSet</v>
          </cell>
          <cell r="R438">
            <v>354</v>
          </cell>
          <cell r="S438" t="str">
            <v>#Calc</v>
          </cell>
          <cell r="T438" t="str">
            <v>#Calc</v>
          </cell>
          <cell r="U438">
            <v>0</v>
          </cell>
          <cell r="V438">
            <v>0</v>
          </cell>
          <cell r="W438">
            <v>0</v>
          </cell>
          <cell r="X438">
            <v>0</v>
          </cell>
          <cell r="Y438">
            <v>0</v>
          </cell>
          <cell r="Z438">
            <v>0</v>
          </cell>
        </row>
        <row r="439">
          <cell r="Q439" t="str">
            <v>FactSet</v>
          </cell>
          <cell r="R439">
            <v>355</v>
          </cell>
          <cell r="S439" t="str">
            <v>#Calc</v>
          </cell>
          <cell r="T439" t="str">
            <v>#Calc</v>
          </cell>
          <cell r="U439">
            <v>0</v>
          </cell>
          <cell r="V439">
            <v>0</v>
          </cell>
          <cell r="W439">
            <v>0</v>
          </cell>
          <cell r="X439">
            <v>0</v>
          </cell>
          <cell r="Y439">
            <v>0</v>
          </cell>
          <cell r="Z439">
            <v>0</v>
          </cell>
        </row>
        <row r="440">
          <cell r="Q440" t="str">
            <v>FactSet</v>
          </cell>
          <cell r="R440">
            <v>356</v>
          </cell>
          <cell r="S440" t="str">
            <v>#Calc</v>
          </cell>
          <cell r="T440" t="str">
            <v>#Calc</v>
          </cell>
          <cell r="U440">
            <v>0</v>
          </cell>
          <cell r="V440">
            <v>0</v>
          </cell>
          <cell r="W440">
            <v>0</v>
          </cell>
          <cell r="X440">
            <v>0</v>
          </cell>
          <cell r="Y440">
            <v>0</v>
          </cell>
          <cell r="Z440">
            <v>0</v>
          </cell>
        </row>
        <row r="441">
          <cell r="Q441" t="str">
            <v>FactSet</v>
          </cell>
          <cell r="R441">
            <v>357</v>
          </cell>
          <cell r="S441" t="str">
            <v>#Calc</v>
          </cell>
          <cell r="T441" t="str">
            <v>#Calc</v>
          </cell>
          <cell r="U441">
            <v>0</v>
          </cell>
          <cell r="V441">
            <v>0</v>
          </cell>
          <cell r="W441">
            <v>0</v>
          </cell>
          <cell r="X441">
            <v>0</v>
          </cell>
          <cell r="Y441">
            <v>0</v>
          </cell>
          <cell r="Z441">
            <v>0</v>
          </cell>
        </row>
        <row r="442">
          <cell r="Q442" t="str">
            <v>FactSet</v>
          </cell>
          <cell r="R442">
            <v>358</v>
          </cell>
          <cell r="S442" t="str">
            <v>#Calc</v>
          </cell>
          <cell r="T442" t="str">
            <v>#Calc</v>
          </cell>
          <cell r="U442">
            <v>0</v>
          </cell>
          <cell r="V442">
            <v>0</v>
          </cell>
          <cell r="W442">
            <v>0</v>
          </cell>
          <cell r="X442">
            <v>0</v>
          </cell>
          <cell r="Y442">
            <v>0</v>
          </cell>
          <cell r="Z442">
            <v>0</v>
          </cell>
        </row>
        <row r="443">
          <cell r="Q443" t="str">
            <v>FactSet</v>
          </cell>
          <cell r="R443">
            <v>359</v>
          </cell>
          <cell r="S443" t="str">
            <v>#Calc</v>
          </cell>
          <cell r="T443" t="str">
            <v>#Calc</v>
          </cell>
          <cell r="U443">
            <v>0</v>
          </cell>
          <cell r="V443">
            <v>0</v>
          </cell>
          <cell r="W443">
            <v>0</v>
          </cell>
          <cell r="X443">
            <v>0</v>
          </cell>
          <cell r="Y443">
            <v>0</v>
          </cell>
          <cell r="Z443">
            <v>0</v>
          </cell>
        </row>
        <row r="444">
          <cell r="Q444" t="str">
            <v>FactSet</v>
          </cell>
          <cell r="R444">
            <v>360</v>
          </cell>
          <cell r="S444" t="str">
            <v>#Calc</v>
          </cell>
          <cell r="T444" t="str">
            <v>#Calc</v>
          </cell>
          <cell r="U444">
            <v>0</v>
          </cell>
          <cell r="V444">
            <v>0</v>
          </cell>
          <cell r="W444">
            <v>0</v>
          </cell>
          <cell r="X444">
            <v>0</v>
          </cell>
          <cell r="Y444">
            <v>0</v>
          </cell>
          <cell r="Z444">
            <v>0</v>
          </cell>
        </row>
        <row r="445">
          <cell r="Q445" t="str">
            <v>FactSet</v>
          </cell>
          <cell r="R445">
            <v>361</v>
          </cell>
          <cell r="S445" t="str">
            <v>#Calc</v>
          </cell>
          <cell r="T445" t="str">
            <v>#Calc</v>
          </cell>
          <cell r="U445">
            <v>0</v>
          </cell>
          <cell r="V445">
            <v>0</v>
          </cell>
          <cell r="W445">
            <v>0</v>
          </cell>
          <cell r="X445">
            <v>0</v>
          </cell>
          <cell r="Y445">
            <v>0</v>
          </cell>
          <cell r="Z445">
            <v>0</v>
          </cell>
        </row>
        <row r="446">
          <cell r="Q446" t="str">
            <v>FactSet</v>
          </cell>
          <cell r="R446">
            <v>362</v>
          </cell>
          <cell r="S446" t="str">
            <v>#Calc</v>
          </cell>
          <cell r="T446" t="str">
            <v>#Calc</v>
          </cell>
          <cell r="U446">
            <v>0</v>
          </cell>
          <cell r="V446">
            <v>0</v>
          </cell>
          <cell r="W446">
            <v>0</v>
          </cell>
          <cell r="X446">
            <v>0</v>
          </cell>
          <cell r="Y446">
            <v>0</v>
          </cell>
          <cell r="Z446">
            <v>0</v>
          </cell>
        </row>
        <row r="447">
          <cell r="Q447" t="str">
            <v>FactSet</v>
          </cell>
          <cell r="R447">
            <v>363</v>
          </cell>
          <cell r="S447" t="str">
            <v>#Calc</v>
          </cell>
          <cell r="T447" t="str">
            <v>#Calc</v>
          </cell>
          <cell r="U447">
            <v>0</v>
          </cell>
          <cell r="V447">
            <v>0</v>
          </cell>
          <cell r="W447">
            <v>0</v>
          </cell>
          <cell r="X447">
            <v>0</v>
          </cell>
          <cell r="Y447">
            <v>0</v>
          </cell>
          <cell r="Z447">
            <v>0</v>
          </cell>
        </row>
        <row r="448">
          <cell r="Q448" t="str">
            <v>FactSet</v>
          </cell>
          <cell r="R448">
            <v>364</v>
          </cell>
          <cell r="S448" t="str">
            <v>#Calc</v>
          </cell>
          <cell r="T448" t="str">
            <v>#Calc</v>
          </cell>
          <cell r="U448">
            <v>0</v>
          </cell>
          <cell r="V448">
            <v>0</v>
          </cell>
          <cell r="W448">
            <v>0</v>
          </cell>
          <cell r="X448">
            <v>0</v>
          </cell>
          <cell r="Y448">
            <v>0</v>
          </cell>
          <cell r="Z448">
            <v>0</v>
          </cell>
        </row>
        <row r="449">
          <cell r="Q449" t="str">
            <v>FactSet</v>
          </cell>
          <cell r="R449">
            <v>365</v>
          </cell>
          <cell r="S449" t="str">
            <v>#Calc</v>
          </cell>
          <cell r="T449" t="str">
            <v>#Calc</v>
          </cell>
          <cell r="U449">
            <v>0</v>
          </cell>
          <cell r="V449">
            <v>0</v>
          </cell>
          <cell r="W449">
            <v>0</v>
          </cell>
          <cell r="X449">
            <v>0</v>
          </cell>
          <cell r="Y449">
            <v>0</v>
          </cell>
          <cell r="Z449">
            <v>0</v>
          </cell>
        </row>
        <row r="450">
          <cell r="Q450" t="str">
            <v>FactSet</v>
          </cell>
          <cell r="R450">
            <v>366</v>
          </cell>
          <cell r="S450" t="str">
            <v>#Calc</v>
          </cell>
          <cell r="T450" t="str">
            <v>#Calc</v>
          </cell>
          <cell r="U450">
            <v>0</v>
          </cell>
          <cell r="V450">
            <v>0</v>
          </cell>
          <cell r="W450">
            <v>0</v>
          </cell>
          <cell r="X450">
            <v>0</v>
          </cell>
          <cell r="Y450">
            <v>0</v>
          </cell>
          <cell r="Z450">
            <v>0</v>
          </cell>
        </row>
        <row r="451">
          <cell r="Q451" t="str">
            <v>FactSet</v>
          </cell>
          <cell r="R451">
            <v>367</v>
          </cell>
          <cell r="S451" t="str">
            <v>#Calc</v>
          </cell>
          <cell r="T451" t="str">
            <v>#Calc</v>
          </cell>
          <cell r="U451">
            <v>0</v>
          </cell>
          <cell r="V451">
            <v>0</v>
          </cell>
          <cell r="W451">
            <v>0</v>
          </cell>
          <cell r="X451">
            <v>0</v>
          </cell>
          <cell r="Y451">
            <v>0</v>
          </cell>
          <cell r="Z451">
            <v>0</v>
          </cell>
        </row>
        <row r="452">
          <cell r="Q452" t="str">
            <v>FactSet</v>
          </cell>
          <cell r="R452">
            <v>368</v>
          </cell>
          <cell r="S452" t="str">
            <v>#Calc</v>
          </cell>
          <cell r="T452" t="str">
            <v>#Calc</v>
          </cell>
          <cell r="U452">
            <v>0</v>
          </cell>
          <cell r="V452">
            <v>0</v>
          </cell>
          <cell r="W452">
            <v>0</v>
          </cell>
          <cell r="X452">
            <v>0</v>
          </cell>
          <cell r="Y452">
            <v>0</v>
          </cell>
          <cell r="Z452">
            <v>0</v>
          </cell>
        </row>
        <row r="453">
          <cell r="Q453" t="str">
            <v>FactSet</v>
          </cell>
          <cell r="R453">
            <v>369</v>
          </cell>
          <cell r="S453" t="str">
            <v>#Calc</v>
          </cell>
          <cell r="T453" t="str">
            <v>#Calc</v>
          </cell>
          <cell r="U453">
            <v>0</v>
          </cell>
          <cell r="V453">
            <v>0</v>
          </cell>
          <cell r="W453">
            <v>0</v>
          </cell>
          <cell r="X453">
            <v>0</v>
          </cell>
          <cell r="Y453">
            <v>0</v>
          </cell>
          <cell r="Z453">
            <v>0</v>
          </cell>
        </row>
        <row r="454">
          <cell r="Q454" t="str">
            <v>FactSet</v>
          </cell>
          <cell r="R454">
            <v>370</v>
          </cell>
          <cell r="S454" t="str">
            <v>#Calc</v>
          </cell>
          <cell r="T454" t="str">
            <v>#Calc</v>
          </cell>
          <cell r="U454">
            <v>0</v>
          </cell>
          <cell r="V454">
            <v>0</v>
          </cell>
          <cell r="W454">
            <v>0</v>
          </cell>
          <cell r="X454">
            <v>0</v>
          </cell>
          <cell r="Y454">
            <v>0</v>
          </cell>
          <cell r="Z454">
            <v>0</v>
          </cell>
        </row>
        <row r="455">
          <cell r="Q455" t="str">
            <v>FactSet</v>
          </cell>
          <cell r="R455">
            <v>371</v>
          </cell>
          <cell r="S455" t="str">
            <v>#Calc</v>
          </cell>
          <cell r="T455" t="str">
            <v>#Calc</v>
          </cell>
          <cell r="U455">
            <v>0</v>
          </cell>
          <cell r="V455">
            <v>0</v>
          </cell>
          <cell r="W455">
            <v>0</v>
          </cell>
          <cell r="X455">
            <v>0</v>
          </cell>
          <cell r="Y455">
            <v>0</v>
          </cell>
          <cell r="Z455">
            <v>0</v>
          </cell>
        </row>
        <row r="456">
          <cell r="Q456" t="str">
            <v>FactSet</v>
          </cell>
          <cell r="R456">
            <v>372</v>
          </cell>
          <cell r="S456" t="str">
            <v>#Calc</v>
          </cell>
          <cell r="T456" t="str">
            <v>#Calc</v>
          </cell>
          <cell r="U456">
            <v>0</v>
          </cell>
          <cell r="V456">
            <v>0</v>
          </cell>
          <cell r="W456">
            <v>0</v>
          </cell>
          <cell r="X456">
            <v>0</v>
          </cell>
          <cell r="Y456">
            <v>0</v>
          </cell>
          <cell r="Z456">
            <v>0</v>
          </cell>
        </row>
        <row r="457">
          <cell r="Q457" t="str">
            <v>FactSet</v>
          </cell>
          <cell r="R457">
            <v>373</v>
          </cell>
          <cell r="S457" t="str">
            <v>#Calc</v>
          </cell>
          <cell r="T457" t="str">
            <v>#Calc</v>
          </cell>
          <cell r="U457">
            <v>0</v>
          </cell>
          <cell r="V457">
            <v>0</v>
          </cell>
          <cell r="W457">
            <v>0</v>
          </cell>
          <cell r="X457">
            <v>0</v>
          </cell>
          <cell r="Y457">
            <v>0</v>
          </cell>
          <cell r="Z457">
            <v>0</v>
          </cell>
        </row>
        <row r="458">
          <cell r="Q458" t="str">
            <v>FactSet</v>
          </cell>
          <cell r="R458">
            <v>374</v>
          </cell>
          <cell r="S458" t="str">
            <v>#Calc</v>
          </cell>
          <cell r="T458" t="str">
            <v>#Calc</v>
          </cell>
          <cell r="U458">
            <v>0</v>
          </cell>
          <cell r="V458">
            <v>0</v>
          </cell>
          <cell r="W458">
            <v>0</v>
          </cell>
          <cell r="X458">
            <v>0</v>
          </cell>
          <cell r="Y458">
            <v>0</v>
          </cell>
          <cell r="Z458">
            <v>0</v>
          </cell>
        </row>
        <row r="459">
          <cell r="Q459" t="str">
            <v>FactSet</v>
          </cell>
          <cell r="R459">
            <v>375</v>
          </cell>
          <cell r="S459" t="str">
            <v>#Calc</v>
          </cell>
          <cell r="T459" t="str">
            <v>#Calc</v>
          </cell>
          <cell r="U459">
            <v>0</v>
          </cell>
          <cell r="V459">
            <v>0</v>
          </cell>
          <cell r="W459">
            <v>0</v>
          </cell>
          <cell r="X459">
            <v>0</v>
          </cell>
          <cell r="Y459">
            <v>0</v>
          </cell>
          <cell r="Z459">
            <v>0</v>
          </cell>
        </row>
        <row r="460">
          <cell r="Q460" t="str">
            <v>FactSet</v>
          </cell>
          <cell r="R460">
            <v>376</v>
          </cell>
          <cell r="S460" t="str">
            <v>#Calc</v>
          </cell>
          <cell r="T460" t="str">
            <v>#Calc</v>
          </cell>
          <cell r="U460">
            <v>0</v>
          </cell>
          <cell r="V460">
            <v>0</v>
          </cell>
          <cell r="W460">
            <v>0</v>
          </cell>
          <cell r="X460">
            <v>0</v>
          </cell>
          <cell r="Y460">
            <v>0</v>
          </cell>
          <cell r="Z460">
            <v>0</v>
          </cell>
        </row>
        <row r="461">
          <cell r="Q461" t="str">
            <v>FactSet</v>
          </cell>
          <cell r="R461">
            <v>377</v>
          </cell>
          <cell r="S461" t="str">
            <v>#Calc</v>
          </cell>
          <cell r="T461" t="str">
            <v>#Calc</v>
          </cell>
          <cell r="U461">
            <v>0</v>
          </cell>
          <cell r="V461">
            <v>0</v>
          </cell>
          <cell r="W461">
            <v>0</v>
          </cell>
          <cell r="X461">
            <v>0</v>
          </cell>
          <cell r="Y461">
            <v>0</v>
          </cell>
          <cell r="Z461">
            <v>0</v>
          </cell>
        </row>
        <row r="462">
          <cell r="Q462" t="str">
            <v>FactSet</v>
          </cell>
          <cell r="R462">
            <v>378</v>
          </cell>
          <cell r="S462" t="str">
            <v>#Calc</v>
          </cell>
          <cell r="T462" t="str">
            <v>#Calc</v>
          </cell>
          <cell r="U462">
            <v>0</v>
          </cell>
          <cell r="V462">
            <v>0</v>
          </cell>
          <cell r="W462">
            <v>0</v>
          </cell>
          <cell r="X462">
            <v>0</v>
          </cell>
          <cell r="Y462">
            <v>0</v>
          </cell>
          <cell r="Z462">
            <v>0</v>
          </cell>
        </row>
        <row r="463">
          <cell r="Q463" t="str">
            <v>FactSet</v>
          </cell>
          <cell r="R463">
            <v>379</v>
          </cell>
          <cell r="S463" t="str">
            <v>#Calc</v>
          </cell>
          <cell r="T463" t="str">
            <v>#Calc</v>
          </cell>
          <cell r="U463">
            <v>0</v>
          </cell>
          <cell r="V463">
            <v>0</v>
          </cell>
          <cell r="W463">
            <v>0</v>
          </cell>
          <cell r="X463">
            <v>0</v>
          </cell>
          <cell r="Y463">
            <v>0</v>
          </cell>
          <cell r="Z463">
            <v>0</v>
          </cell>
        </row>
        <row r="464">
          <cell r="Q464" t="str">
            <v>FactSet</v>
          </cell>
          <cell r="R464">
            <v>380</v>
          </cell>
          <cell r="S464" t="str">
            <v>#Calc</v>
          </cell>
          <cell r="T464" t="str">
            <v>#Calc</v>
          </cell>
          <cell r="U464">
            <v>0</v>
          </cell>
          <cell r="V464">
            <v>0</v>
          </cell>
          <cell r="W464">
            <v>0</v>
          </cell>
          <cell r="X464">
            <v>0</v>
          </cell>
          <cell r="Y464">
            <v>0</v>
          </cell>
          <cell r="Z464">
            <v>0</v>
          </cell>
        </row>
        <row r="465">
          <cell r="Q465" t="str">
            <v>FactSet</v>
          </cell>
          <cell r="R465">
            <v>381</v>
          </cell>
          <cell r="S465" t="str">
            <v>#Calc</v>
          </cell>
          <cell r="T465" t="str">
            <v>#Calc</v>
          </cell>
          <cell r="U465">
            <v>0</v>
          </cell>
          <cell r="V465">
            <v>0</v>
          </cell>
          <cell r="W465">
            <v>0</v>
          </cell>
          <cell r="X465">
            <v>0</v>
          </cell>
          <cell r="Y465">
            <v>0</v>
          </cell>
          <cell r="Z465">
            <v>0</v>
          </cell>
        </row>
        <row r="466">
          <cell r="Q466" t="str">
            <v>FactSet</v>
          </cell>
          <cell r="R466">
            <v>382</v>
          </cell>
          <cell r="S466" t="str">
            <v>#Calc</v>
          </cell>
          <cell r="T466" t="str">
            <v>#Calc</v>
          </cell>
          <cell r="U466">
            <v>0</v>
          </cell>
          <cell r="V466">
            <v>0</v>
          </cell>
          <cell r="W466">
            <v>0</v>
          </cell>
          <cell r="X466">
            <v>0</v>
          </cell>
          <cell r="Y466">
            <v>0</v>
          </cell>
          <cell r="Z466">
            <v>0</v>
          </cell>
        </row>
        <row r="467">
          <cell r="Q467" t="str">
            <v>FactSet</v>
          </cell>
          <cell r="R467">
            <v>383</v>
          </cell>
          <cell r="S467" t="str">
            <v>#Calc</v>
          </cell>
          <cell r="T467" t="str">
            <v>#Calc</v>
          </cell>
          <cell r="U467">
            <v>0</v>
          </cell>
          <cell r="V467">
            <v>0</v>
          </cell>
          <cell r="W467">
            <v>0</v>
          </cell>
          <cell r="X467">
            <v>0</v>
          </cell>
          <cell r="Y467">
            <v>0</v>
          </cell>
          <cell r="Z467">
            <v>0</v>
          </cell>
        </row>
        <row r="468">
          <cell r="Q468" t="str">
            <v>FactSet</v>
          </cell>
          <cell r="R468">
            <v>384</v>
          </cell>
          <cell r="S468" t="str">
            <v>#Calc</v>
          </cell>
          <cell r="T468" t="str">
            <v>#Calc</v>
          </cell>
          <cell r="U468">
            <v>0</v>
          </cell>
          <cell r="V468">
            <v>0</v>
          </cell>
          <cell r="W468">
            <v>0</v>
          </cell>
          <cell r="X468">
            <v>0</v>
          </cell>
          <cell r="Y468">
            <v>0</v>
          </cell>
          <cell r="Z468">
            <v>0</v>
          </cell>
        </row>
        <row r="469">
          <cell r="Q469" t="str">
            <v>FactSet</v>
          </cell>
          <cell r="R469">
            <v>385</v>
          </cell>
          <cell r="S469" t="str">
            <v>#Calc</v>
          </cell>
          <cell r="T469" t="str">
            <v>#Calc</v>
          </cell>
          <cell r="U469">
            <v>0</v>
          </cell>
          <cell r="V469">
            <v>0</v>
          </cell>
          <cell r="W469">
            <v>0</v>
          </cell>
          <cell r="X469">
            <v>0</v>
          </cell>
          <cell r="Y469">
            <v>0</v>
          </cell>
          <cell r="Z469">
            <v>0</v>
          </cell>
        </row>
        <row r="470">
          <cell r="Q470" t="str">
            <v>FactSet</v>
          </cell>
          <cell r="R470">
            <v>386</v>
          </cell>
          <cell r="S470" t="str">
            <v>#Calc</v>
          </cell>
          <cell r="T470" t="str">
            <v>#Calc</v>
          </cell>
          <cell r="U470">
            <v>0</v>
          </cell>
          <cell r="V470">
            <v>0</v>
          </cell>
          <cell r="W470">
            <v>0</v>
          </cell>
          <cell r="X470">
            <v>0</v>
          </cell>
          <cell r="Y470">
            <v>0</v>
          </cell>
          <cell r="Z470">
            <v>0</v>
          </cell>
        </row>
        <row r="471">
          <cell r="Q471" t="str">
            <v>FactSet</v>
          </cell>
          <cell r="R471">
            <v>387</v>
          </cell>
          <cell r="S471" t="str">
            <v>#Calc</v>
          </cell>
          <cell r="T471" t="str">
            <v>#Calc</v>
          </cell>
          <cell r="U471">
            <v>0</v>
          </cell>
          <cell r="V471">
            <v>0</v>
          </cell>
          <cell r="W471">
            <v>0</v>
          </cell>
          <cell r="X471">
            <v>0</v>
          </cell>
          <cell r="Y471">
            <v>0</v>
          </cell>
          <cell r="Z471">
            <v>0</v>
          </cell>
        </row>
        <row r="472">
          <cell r="Q472" t="str">
            <v>FactSet</v>
          </cell>
          <cell r="R472">
            <v>388</v>
          </cell>
          <cell r="S472" t="str">
            <v>#Calc</v>
          </cell>
          <cell r="T472" t="str">
            <v>#Calc</v>
          </cell>
          <cell r="U472">
            <v>0</v>
          </cell>
          <cell r="V472">
            <v>0</v>
          </cell>
          <cell r="W472">
            <v>0</v>
          </cell>
          <cell r="X472">
            <v>0</v>
          </cell>
          <cell r="Y472">
            <v>0</v>
          </cell>
          <cell r="Z472">
            <v>0</v>
          </cell>
        </row>
        <row r="473">
          <cell r="Q473" t="str">
            <v>FactSet</v>
          </cell>
          <cell r="R473">
            <v>389</v>
          </cell>
          <cell r="S473" t="str">
            <v>#Calc</v>
          </cell>
          <cell r="T473" t="str">
            <v>#Calc</v>
          </cell>
          <cell r="U473">
            <v>0</v>
          </cell>
          <cell r="V473">
            <v>0</v>
          </cell>
          <cell r="W473">
            <v>0</v>
          </cell>
          <cell r="X473">
            <v>0</v>
          </cell>
          <cell r="Y473">
            <v>0</v>
          </cell>
          <cell r="Z473">
            <v>0</v>
          </cell>
        </row>
        <row r="474">
          <cell r="Q474" t="str">
            <v>FactSet</v>
          </cell>
          <cell r="R474">
            <v>390</v>
          </cell>
          <cell r="S474" t="str">
            <v>#Calc</v>
          </cell>
          <cell r="T474" t="str">
            <v>#Calc</v>
          </cell>
          <cell r="U474">
            <v>0</v>
          </cell>
          <cell r="V474">
            <v>0</v>
          </cell>
          <cell r="W474">
            <v>0</v>
          </cell>
          <cell r="X474">
            <v>0</v>
          </cell>
          <cell r="Y474">
            <v>0</v>
          </cell>
          <cell r="Z474">
            <v>0</v>
          </cell>
        </row>
        <row r="475">
          <cell r="Q475" t="str">
            <v>FactSet</v>
          </cell>
          <cell r="R475">
            <v>391</v>
          </cell>
          <cell r="S475" t="str">
            <v>#Calc</v>
          </cell>
          <cell r="T475" t="str">
            <v>#Calc</v>
          </cell>
          <cell r="U475">
            <v>0</v>
          </cell>
          <cell r="V475">
            <v>0</v>
          </cell>
          <cell r="W475">
            <v>0</v>
          </cell>
          <cell r="X475">
            <v>0</v>
          </cell>
          <cell r="Y475">
            <v>0</v>
          </cell>
          <cell r="Z475">
            <v>0</v>
          </cell>
        </row>
        <row r="476">
          <cell r="Q476" t="str">
            <v>FactSet</v>
          </cell>
          <cell r="R476">
            <v>392</v>
          </cell>
          <cell r="S476" t="str">
            <v>#Calc</v>
          </cell>
          <cell r="T476" t="str">
            <v>#Calc</v>
          </cell>
          <cell r="U476">
            <v>0</v>
          </cell>
          <cell r="V476">
            <v>0</v>
          </cell>
          <cell r="W476">
            <v>0</v>
          </cell>
          <cell r="X476">
            <v>0</v>
          </cell>
          <cell r="Y476">
            <v>0</v>
          </cell>
          <cell r="Z476">
            <v>0</v>
          </cell>
        </row>
        <row r="477">
          <cell r="Q477" t="str">
            <v>FactSet</v>
          </cell>
          <cell r="R477">
            <v>393</v>
          </cell>
          <cell r="S477" t="str">
            <v>#Calc</v>
          </cell>
          <cell r="T477" t="str">
            <v>#Calc</v>
          </cell>
          <cell r="U477">
            <v>0</v>
          </cell>
          <cell r="V477">
            <v>0</v>
          </cell>
          <cell r="W477">
            <v>0</v>
          </cell>
          <cell r="X477">
            <v>0</v>
          </cell>
          <cell r="Y477">
            <v>0</v>
          </cell>
          <cell r="Z477">
            <v>0</v>
          </cell>
        </row>
        <row r="478">
          <cell r="Q478" t="str">
            <v>FactSet</v>
          </cell>
          <cell r="R478">
            <v>394</v>
          </cell>
          <cell r="S478" t="str">
            <v>#Calc</v>
          </cell>
          <cell r="T478" t="str">
            <v>#Calc</v>
          </cell>
          <cell r="U478">
            <v>0</v>
          </cell>
          <cell r="V478">
            <v>0</v>
          </cell>
          <cell r="W478">
            <v>0</v>
          </cell>
          <cell r="X478">
            <v>0</v>
          </cell>
          <cell r="Y478">
            <v>0</v>
          </cell>
          <cell r="Z478">
            <v>0</v>
          </cell>
        </row>
        <row r="479">
          <cell r="Q479" t="str">
            <v>FactSet</v>
          </cell>
          <cell r="R479">
            <v>395</v>
          </cell>
          <cell r="S479" t="str">
            <v>#Calc</v>
          </cell>
          <cell r="T479" t="str">
            <v>#Calc</v>
          </cell>
          <cell r="U479">
            <v>0</v>
          </cell>
          <cell r="V479">
            <v>0</v>
          </cell>
          <cell r="W479">
            <v>0</v>
          </cell>
          <cell r="X479">
            <v>0</v>
          </cell>
          <cell r="Y479">
            <v>0</v>
          </cell>
          <cell r="Z479">
            <v>0</v>
          </cell>
        </row>
        <row r="480">
          <cell r="Q480" t="str">
            <v>FactSet</v>
          </cell>
          <cell r="R480">
            <v>396</v>
          </cell>
          <cell r="S480" t="str">
            <v>#Calc</v>
          </cell>
          <cell r="T480" t="str">
            <v>#Calc</v>
          </cell>
          <cell r="U480">
            <v>0</v>
          </cell>
          <cell r="V480">
            <v>0</v>
          </cell>
          <cell r="W480">
            <v>0</v>
          </cell>
          <cell r="X480">
            <v>0</v>
          </cell>
          <cell r="Y480">
            <v>0</v>
          </cell>
          <cell r="Z480">
            <v>0</v>
          </cell>
        </row>
        <row r="481">
          <cell r="Q481" t="str">
            <v>FactSet</v>
          </cell>
          <cell r="R481">
            <v>397</v>
          </cell>
          <cell r="S481" t="str">
            <v>#Calc</v>
          </cell>
          <cell r="T481" t="str">
            <v>#Calc</v>
          </cell>
          <cell r="U481">
            <v>0</v>
          </cell>
          <cell r="V481">
            <v>0</v>
          </cell>
          <cell r="W481">
            <v>0</v>
          </cell>
          <cell r="X481">
            <v>0</v>
          </cell>
          <cell r="Y481">
            <v>0</v>
          </cell>
          <cell r="Z481">
            <v>0</v>
          </cell>
        </row>
        <row r="482">
          <cell r="Q482" t="str">
            <v>FactSet</v>
          </cell>
          <cell r="R482">
            <v>398</v>
          </cell>
          <cell r="S482" t="str">
            <v>#Calc</v>
          </cell>
          <cell r="T482" t="str">
            <v>#Calc</v>
          </cell>
          <cell r="U482">
            <v>0</v>
          </cell>
          <cell r="V482">
            <v>0</v>
          </cell>
          <cell r="W482">
            <v>0</v>
          </cell>
          <cell r="X482">
            <v>0</v>
          </cell>
          <cell r="Y482">
            <v>0</v>
          </cell>
          <cell r="Z482">
            <v>0</v>
          </cell>
        </row>
        <row r="483">
          <cell r="Q483" t="str">
            <v>FactSet</v>
          </cell>
          <cell r="R483">
            <v>399</v>
          </cell>
          <cell r="S483" t="str">
            <v>#Calc</v>
          </cell>
          <cell r="T483" t="str">
            <v>#Calc</v>
          </cell>
          <cell r="U483">
            <v>0</v>
          </cell>
          <cell r="V483">
            <v>0</v>
          </cell>
          <cell r="W483">
            <v>0</v>
          </cell>
          <cell r="X483">
            <v>0</v>
          </cell>
          <cell r="Y483">
            <v>0</v>
          </cell>
          <cell r="Z483">
            <v>0</v>
          </cell>
        </row>
        <row r="484">
          <cell r="Q484" t="str">
            <v>FactSet</v>
          </cell>
          <cell r="R484">
            <v>400</v>
          </cell>
          <cell r="S484" t="str">
            <v>#Calc</v>
          </cell>
          <cell r="T484" t="str">
            <v>#Calc</v>
          </cell>
          <cell r="U484">
            <v>0</v>
          </cell>
          <cell r="V484">
            <v>0</v>
          </cell>
          <cell r="W484">
            <v>0</v>
          </cell>
          <cell r="X484">
            <v>0</v>
          </cell>
          <cell r="Y484">
            <v>0</v>
          </cell>
          <cell r="Z484">
            <v>0</v>
          </cell>
        </row>
        <row r="485">
          <cell r="Q485" t="str">
            <v>FactSet</v>
          </cell>
          <cell r="R485">
            <v>401</v>
          </cell>
          <cell r="S485" t="str">
            <v>#Calc</v>
          </cell>
          <cell r="T485" t="str">
            <v>#Calc</v>
          </cell>
          <cell r="U485">
            <v>0</v>
          </cell>
          <cell r="V485">
            <v>0</v>
          </cell>
          <cell r="W485">
            <v>0</v>
          </cell>
          <cell r="X485">
            <v>0</v>
          </cell>
          <cell r="Y485">
            <v>0</v>
          </cell>
          <cell r="Z485">
            <v>0</v>
          </cell>
        </row>
        <row r="486">
          <cell r="Q486" t="str">
            <v>FactSet</v>
          </cell>
          <cell r="R486">
            <v>402</v>
          </cell>
          <cell r="S486" t="str">
            <v>#Calc</v>
          </cell>
          <cell r="T486" t="str">
            <v>#Calc</v>
          </cell>
          <cell r="U486">
            <v>0</v>
          </cell>
          <cell r="V486">
            <v>0</v>
          </cell>
          <cell r="W486">
            <v>0</v>
          </cell>
          <cell r="X486">
            <v>0</v>
          </cell>
          <cell r="Y486">
            <v>0</v>
          </cell>
          <cell r="Z486">
            <v>0</v>
          </cell>
        </row>
        <row r="487">
          <cell r="Q487" t="str">
            <v>FactSet</v>
          </cell>
          <cell r="R487">
            <v>403</v>
          </cell>
          <cell r="S487" t="str">
            <v>#Calc</v>
          </cell>
          <cell r="T487" t="str">
            <v>#Calc</v>
          </cell>
          <cell r="U487">
            <v>0</v>
          </cell>
          <cell r="V487">
            <v>0</v>
          </cell>
          <cell r="W487">
            <v>0</v>
          </cell>
          <cell r="X487">
            <v>0</v>
          </cell>
          <cell r="Y487">
            <v>0</v>
          </cell>
          <cell r="Z487">
            <v>0</v>
          </cell>
        </row>
        <row r="488">
          <cell r="Q488" t="str">
            <v>FactSet</v>
          </cell>
          <cell r="R488">
            <v>404</v>
          </cell>
          <cell r="S488" t="str">
            <v>#Calc</v>
          </cell>
          <cell r="T488" t="str">
            <v>#Calc</v>
          </cell>
          <cell r="U488">
            <v>0</v>
          </cell>
          <cell r="V488">
            <v>0</v>
          </cell>
          <cell r="W488">
            <v>0</v>
          </cell>
          <cell r="X488">
            <v>0</v>
          </cell>
          <cell r="Y488">
            <v>0</v>
          </cell>
          <cell r="Z488">
            <v>0</v>
          </cell>
        </row>
        <row r="489">
          <cell r="Q489" t="str">
            <v>FactSet</v>
          </cell>
          <cell r="R489">
            <v>405</v>
          </cell>
          <cell r="S489" t="str">
            <v>#Calc</v>
          </cell>
          <cell r="T489" t="str">
            <v>#Calc</v>
          </cell>
          <cell r="U489">
            <v>0</v>
          </cell>
          <cell r="V489">
            <v>0</v>
          </cell>
          <cell r="W489">
            <v>0</v>
          </cell>
          <cell r="X489">
            <v>0</v>
          </cell>
          <cell r="Y489">
            <v>0</v>
          </cell>
          <cell r="Z489">
            <v>0</v>
          </cell>
        </row>
        <row r="490">
          <cell r="Q490" t="str">
            <v>FactSet</v>
          </cell>
          <cell r="R490">
            <v>406</v>
          </cell>
          <cell r="S490" t="str">
            <v>#Calc</v>
          </cell>
          <cell r="T490" t="str">
            <v>#Calc</v>
          </cell>
          <cell r="U490">
            <v>0</v>
          </cell>
          <cell r="V490">
            <v>0</v>
          </cell>
          <cell r="W490">
            <v>0</v>
          </cell>
          <cell r="X490">
            <v>0</v>
          </cell>
          <cell r="Y490">
            <v>0</v>
          </cell>
          <cell r="Z490">
            <v>0</v>
          </cell>
        </row>
        <row r="491">
          <cell r="Q491" t="str">
            <v>FactSet</v>
          </cell>
          <cell r="R491">
            <v>407</v>
          </cell>
          <cell r="S491" t="str">
            <v>#Calc</v>
          </cell>
          <cell r="T491" t="str">
            <v>#Calc</v>
          </cell>
          <cell r="U491">
            <v>0</v>
          </cell>
          <cell r="V491">
            <v>0</v>
          </cell>
          <cell r="W491">
            <v>0</v>
          </cell>
          <cell r="X491">
            <v>0</v>
          </cell>
          <cell r="Y491">
            <v>0</v>
          </cell>
          <cell r="Z491">
            <v>0</v>
          </cell>
        </row>
        <row r="492">
          <cell r="Q492" t="str">
            <v>FactSet</v>
          </cell>
          <cell r="R492">
            <v>408</v>
          </cell>
          <cell r="S492" t="str">
            <v>#Calc</v>
          </cell>
          <cell r="T492" t="str">
            <v>#Calc</v>
          </cell>
          <cell r="U492">
            <v>0</v>
          </cell>
          <cell r="V492">
            <v>0</v>
          </cell>
          <cell r="W492">
            <v>0</v>
          </cell>
          <cell r="X492">
            <v>0</v>
          </cell>
          <cell r="Y492">
            <v>0</v>
          </cell>
          <cell r="Z492">
            <v>0</v>
          </cell>
        </row>
        <row r="493">
          <cell r="Q493" t="str">
            <v>FactSet</v>
          </cell>
          <cell r="R493">
            <v>409</v>
          </cell>
          <cell r="S493" t="str">
            <v>#Calc</v>
          </cell>
          <cell r="T493" t="str">
            <v>#Calc</v>
          </cell>
          <cell r="U493">
            <v>0</v>
          </cell>
          <cell r="V493">
            <v>0</v>
          </cell>
          <cell r="W493">
            <v>0</v>
          </cell>
          <cell r="X493">
            <v>0</v>
          </cell>
          <cell r="Y493">
            <v>0</v>
          </cell>
          <cell r="Z493">
            <v>0</v>
          </cell>
        </row>
        <row r="494">
          <cell r="Q494" t="str">
            <v>FactSet</v>
          </cell>
          <cell r="R494">
            <v>410</v>
          </cell>
          <cell r="S494" t="str">
            <v>#Calc</v>
          </cell>
          <cell r="T494" t="str">
            <v>#Calc</v>
          </cell>
          <cell r="U494">
            <v>0</v>
          </cell>
          <cell r="V494">
            <v>0</v>
          </cell>
          <cell r="W494">
            <v>0</v>
          </cell>
          <cell r="X494">
            <v>0</v>
          </cell>
          <cell r="Y494">
            <v>0</v>
          </cell>
          <cell r="Z494">
            <v>0</v>
          </cell>
        </row>
        <row r="495">
          <cell r="Q495" t="str">
            <v>FactSet</v>
          </cell>
          <cell r="R495">
            <v>411</v>
          </cell>
          <cell r="S495" t="str">
            <v>#Calc</v>
          </cell>
          <cell r="T495" t="str">
            <v>#Calc</v>
          </cell>
          <cell r="U495">
            <v>0</v>
          </cell>
          <cell r="V495">
            <v>0</v>
          </cell>
          <cell r="W495">
            <v>0</v>
          </cell>
          <cell r="X495">
            <v>0</v>
          </cell>
          <cell r="Y495">
            <v>0</v>
          </cell>
          <cell r="Z495">
            <v>0</v>
          </cell>
        </row>
        <row r="496">
          <cell r="Q496" t="str">
            <v>FactSet</v>
          </cell>
          <cell r="R496">
            <v>412</v>
          </cell>
          <cell r="S496" t="str">
            <v>#Calc</v>
          </cell>
          <cell r="T496" t="str">
            <v>#Calc</v>
          </cell>
          <cell r="U496">
            <v>0</v>
          </cell>
          <cell r="V496">
            <v>0</v>
          </cell>
          <cell r="W496">
            <v>0</v>
          </cell>
          <cell r="X496">
            <v>0</v>
          </cell>
          <cell r="Y496">
            <v>0</v>
          </cell>
          <cell r="Z496">
            <v>0</v>
          </cell>
        </row>
        <row r="497">
          <cell r="Q497" t="str">
            <v>FactSet</v>
          </cell>
          <cell r="R497">
            <v>413</v>
          </cell>
          <cell r="S497" t="str">
            <v>#Calc</v>
          </cell>
          <cell r="T497" t="str">
            <v>#Calc</v>
          </cell>
          <cell r="U497">
            <v>0</v>
          </cell>
          <cell r="V497">
            <v>0</v>
          </cell>
          <cell r="W497">
            <v>0</v>
          </cell>
          <cell r="X497">
            <v>0</v>
          </cell>
          <cell r="Y497">
            <v>0</v>
          </cell>
          <cell r="Z497">
            <v>0</v>
          </cell>
        </row>
        <row r="498">
          <cell r="Q498" t="str">
            <v>FactSet</v>
          </cell>
          <cell r="R498">
            <v>414</v>
          </cell>
          <cell r="S498" t="str">
            <v>#Calc</v>
          </cell>
          <cell r="T498" t="str">
            <v>#Calc</v>
          </cell>
          <cell r="U498">
            <v>0</v>
          </cell>
          <cell r="V498">
            <v>0</v>
          </cell>
          <cell r="W498">
            <v>0</v>
          </cell>
          <cell r="X498">
            <v>0</v>
          </cell>
          <cell r="Y498">
            <v>0</v>
          </cell>
          <cell r="Z498">
            <v>0</v>
          </cell>
        </row>
        <row r="499">
          <cell r="Q499" t="str">
            <v>FactSet</v>
          </cell>
          <cell r="R499">
            <v>415</v>
          </cell>
          <cell r="S499" t="str">
            <v>#Calc</v>
          </cell>
          <cell r="T499" t="str">
            <v>#Calc</v>
          </cell>
          <cell r="U499">
            <v>0</v>
          </cell>
          <cell r="V499">
            <v>0</v>
          </cell>
          <cell r="W499">
            <v>0</v>
          </cell>
          <cell r="X499">
            <v>0</v>
          </cell>
          <cell r="Y499">
            <v>0</v>
          </cell>
          <cell r="Z499">
            <v>0</v>
          </cell>
        </row>
        <row r="500">
          <cell r="Q500" t="str">
            <v>FactSet</v>
          </cell>
          <cell r="R500">
            <v>416</v>
          </cell>
          <cell r="S500" t="str">
            <v>#Calc</v>
          </cell>
          <cell r="T500" t="str">
            <v>#Calc</v>
          </cell>
          <cell r="U500">
            <v>0</v>
          </cell>
          <cell r="V500">
            <v>0</v>
          </cell>
          <cell r="W500">
            <v>0</v>
          </cell>
          <cell r="X500">
            <v>0</v>
          </cell>
          <cell r="Y500">
            <v>0</v>
          </cell>
          <cell r="Z500">
            <v>0</v>
          </cell>
        </row>
        <row r="501">
          <cell r="Q501" t="str">
            <v>FactSet</v>
          </cell>
          <cell r="R501">
            <v>417</v>
          </cell>
          <cell r="S501" t="str">
            <v>#Calc</v>
          </cell>
          <cell r="T501" t="str">
            <v>#Calc</v>
          </cell>
          <cell r="U501">
            <v>0</v>
          </cell>
          <cell r="V501">
            <v>0</v>
          </cell>
          <cell r="W501">
            <v>0</v>
          </cell>
          <cell r="X501">
            <v>0</v>
          </cell>
          <cell r="Y501">
            <v>0</v>
          </cell>
          <cell r="Z501">
            <v>0</v>
          </cell>
        </row>
        <row r="502">
          <cell r="Q502" t="str">
            <v>FactSet</v>
          </cell>
          <cell r="R502">
            <v>418</v>
          </cell>
          <cell r="S502" t="str">
            <v>#Calc</v>
          </cell>
          <cell r="T502" t="str">
            <v>#Calc</v>
          </cell>
          <cell r="U502">
            <v>0</v>
          </cell>
          <cell r="V502">
            <v>0</v>
          </cell>
          <cell r="W502">
            <v>0</v>
          </cell>
          <cell r="X502">
            <v>0</v>
          </cell>
          <cell r="Y502">
            <v>0</v>
          </cell>
          <cell r="Z502">
            <v>0</v>
          </cell>
        </row>
        <row r="503">
          <cell r="Q503" t="str">
            <v>FactSet</v>
          </cell>
          <cell r="R503">
            <v>419</v>
          </cell>
          <cell r="S503" t="str">
            <v>#Calc</v>
          </cell>
          <cell r="T503" t="str">
            <v>#Calc</v>
          </cell>
          <cell r="U503">
            <v>0</v>
          </cell>
          <cell r="V503">
            <v>0</v>
          </cell>
          <cell r="W503">
            <v>0</v>
          </cell>
          <cell r="X503">
            <v>0</v>
          </cell>
          <cell r="Y503">
            <v>0</v>
          </cell>
          <cell r="Z503">
            <v>0</v>
          </cell>
        </row>
        <row r="504">
          <cell r="Q504" t="str">
            <v>FactSet</v>
          </cell>
          <cell r="R504">
            <v>420</v>
          </cell>
          <cell r="S504" t="str">
            <v>#Calc</v>
          </cell>
          <cell r="T504" t="str">
            <v>#Calc</v>
          </cell>
          <cell r="U504">
            <v>0</v>
          </cell>
          <cell r="V504">
            <v>0</v>
          </cell>
          <cell r="W504">
            <v>0</v>
          </cell>
          <cell r="X504">
            <v>0</v>
          </cell>
          <cell r="Y504">
            <v>0</v>
          </cell>
          <cell r="Z504">
            <v>0</v>
          </cell>
        </row>
        <row r="505">
          <cell r="Q505" t="str">
            <v>FactSet</v>
          </cell>
          <cell r="R505">
            <v>421</v>
          </cell>
          <cell r="S505" t="str">
            <v>#Calc</v>
          </cell>
          <cell r="T505" t="str">
            <v>#Calc</v>
          </cell>
          <cell r="U505">
            <v>0</v>
          </cell>
          <cell r="V505">
            <v>0</v>
          </cell>
          <cell r="W505">
            <v>0</v>
          </cell>
          <cell r="X505">
            <v>0</v>
          </cell>
          <cell r="Y505">
            <v>0</v>
          </cell>
          <cell r="Z505">
            <v>0</v>
          </cell>
        </row>
        <row r="506">
          <cell r="Q506" t="str">
            <v>FactSet</v>
          </cell>
          <cell r="R506">
            <v>422</v>
          </cell>
          <cell r="S506" t="str">
            <v>#Calc</v>
          </cell>
          <cell r="T506" t="str">
            <v>#Calc</v>
          </cell>
          <cell r="U506">
            <v>0</v>
          </cell>
          <cell r="V506">
            <v>0</v>
          </cell>
          <cell r="W506">
            <v>0</v>
          </cell>
          <cell r="X506">
            <v>0</v>
          </cell>
          <cell r="Y506">
            <v>0</v>
          </cell>
          <cell r="Z506">
            <v>0</v>
          </cell>
        </row>
        <row r="507">
          <cell r="Q507" t="str">
            <v>FactSet</v>
          </cell>
          <cell r="R507">
            <v>423</v>
          </cell>
          <cell r="S507" t="str">
            <v>#Calc</v>
          </cell>
          <cell r="T507" t="str">
            <v>#Calc</v>
          </cell>
          <cell r="U507">
            <v>0</v>
          </cell>
          <cell r="V507">
            <v>0</v>
          </cell>
          <cell r="W507">
            <v>0</v>
          </cell>
          <cell r="X507">
            <v>0</v>
          </cell>
          <cell r="Y507">
            <v>0</v>
          </cell>
          <cell r="Z507">
            <v>0</v>
          </cell>
        </row>
        <row r="508">
          <cell r="Q508" t="str">
            <v>FactSet</v>
          </cell>
          <cell r="R508">
            <v>424</v>
          </cell>
          <cell r="S508" t="str">
            <v>#Calc</v>
          </cell>
          <cell r="T508" t="str">
            <v>#Calc</v>
          </cell>
          <cell r="U508">
            <v>0</v>
          </cell>
          <cell r="V508">
            <v>0</v>
          </cell>
          <cell r="W508">
            <v>0</v>
          </cell>
          <cell r="X508">
            <v>0</v>
          </cell>
          <cell r="Y508">
            <v>0</v>
          </cell>
          <cell r="Z508">
            <v>0</v>
          </cell>
        </row>
        <row r="509">
          <cell r="Q509" t="str">
            <v>FactSet</v>
          </cell>
          <cell r="R509">
            <v>425</v>
          </cell>
          <cell r="S509" t="str">
            <v>#Calc</v>
          </cell>
          <cell r="T509" t="str">
            <v>#Calc</v>
          </cell>
          <cell r="U509">
            <v>0</v>
          </cell>
          <cell r="V509">
            <v>0</v>
          </cell>
          <cell r="W509">
            <v>0</v>
          </cell>
          <cell r="X509">
            <v>0</v>
          </cell>
          <cell r="Y509">
            <v>0</v>
          </cell>
          <cell r="Z509">
            <v>0</v>
          </cell>
        </row>
        <row r="510">
          <cell r="Q510" t="str">
            <v>FactSet</v>
          </cell>
          <cell r="R510">
            <v>426</v>
          </cell>
          <cell r="S510" t="str">
            <v>#Calc</v>
          </cell>
          <cell r="T510" t="str">
            <v>#Calc</v>
          </cell>
          <cell r="U510">
            <v>0</v>
          </cell>
          <cell r="V510">
            <v>0</v>
          </cell>
          <cell r="W510">
            <v>0</v>
          </cell>
          <cell r="X510">
            <v>0</v>
          </cell>
          <cell r="Y510">
            <v>0</v>
          </cell>
          <cell r="Z510">
            <v>0</v>
          </cell>
        </row>
        <row r="511">
          <cell r="Q511" t="str">
            <v>FactSet</v>
          </cell>
          <cell r="R511">
            <v>427</v>
          </cell>
          <cell r="S511" t="str">
            <v>#Calc</v>
          </cell>
          <cell r="T511" t="str">
            <v>#Calc</v>
          </cell>
          <cell r="U511">
            <v>0</v>
          </cell>
          <cell r="V511">
            <v>0</v>
          </cell>
          <cell r="W511">
            <v>0</v>
          </cell>
          <cell r="X511">
            <v>0</v>
          </cell>
          <cell r="Y511">
            <v>0</v>
          </cell>
          <cell r="Z511">
            <v>0</v>
          </cell>
        </row>
        <row r="512">
          <cell r="Q512" t="str">
            <v>FactSet</v>
          </cell>
          <cell r="R512">
            <v>428</v>
          </cell>
          <cell r="S512" t="str">
            <v>#Calc</v>
          </cell>
          <cell r="T512" t="str">
            <v>#Calc</v>
          </cell>
          <cell r="U512">
            <v>0</v>
          </cell>
          <cell r="V512">
            <v>0</v>
          </cell>
          <cell r="W512">
            <v>0</v>
          </cell>
          <cell r="X512">
            <v>0</v>
          </cell>
          <cell r="Y512">
            <v>0</v>
          </cell>
          <cell r="Z512">
            <v>0</v>
          </cell>
        </row>
        <row r="513">
          <cell r="Q513" t="str">
            <v>FactSet</v>
          </cell>
          <cell r="R513">
            <v>429</v>
          </cell>
          <cell r="S513" t="str">
            <v>#Calc</v>
          </cell>
          <cell r="T513" t="str">
            <v>#Calc</v>
          </cell>
          <cell r="U513">
            <v>0</v>
          </cell>
          <cell r="V513">
            <v>0</v>
          </cell>
          <cell r="W513">
            <v>0</v>
          </cell>
          <cell r="X513">
            <v>0</v>
          </cell>
          <cell r="Y513">
            <v>0</v>
          </cell>
          <cell r="Z513">
            <v>0</v>
          </cell>
        </row>
        <row r="514">
          <cell r="Q514" t="str">
            <v>FactSet</v>
          </cell>
          <cell r="R514">
            <v>430</v>
          </cell>
          <cell r="S514" t="str">
            <v>#Calc</v>
          </cell>
          <cell r="T514" t="str">
            <v>#Calc</v>
          </cell>
          <cell r="U514">
            <v>0</v>
          </cell>
          <cell r="V514">
            <v>0</v>
          </cell>
          <cell r="W514">
            <v>0</v>
          </cell>
          <cell r="X514">
            <v>0</v>
          </cell>
          <cell r="Y514">
            <v>0</v>
          </cell>
          <cell r="Z514">
            <v>0</v>
          </cell>
        </row>
        <row r="515">
          <cell r="Q515" t="str">
            <v>FactSet</v>
          </cell>
          <cell r="R515">
            <v>431</v>
          </cell>
          <cell r="S515" t="str">
            <v>#Calc</v>
          </cell>
          <cell r="T515" t="str">
            <v>#Calc</v>
          </cell>
          <cell r="U515">
            <v>0</v>
          </cell>
          <cell r="V515">
            <v>0</v>
          </cell>
          <cell r="W515">
            <v>0</v>
          </cell>
          <cell r="X515">
            <v>0</v>
          </cell>
          <cell r="Y515">
            <v>0</v>
          </cell>
          <cell r="Z515">
            <v>0</v>
          </cell>
        </row>
        <row r="516">
          <cell r="Q516" t="str">
            <v>FactSet</v>
          </cell>
          <cell r="R516">
            <v>432</v>
          </cell>
          <cell r="S516" t="str">
            <v>#Calc</v>
          </cell>
          <cell r="T516" t="str">
            <v>#Calc</v>
          </cell>
          <cell r="U516">
            <v>0</v>
          </cell>
          <cell r="V516">
            <v>0</v>
          </cell>
          <cell r="W516">
            <v>0</v>
          </cell>
          <cell r="X516">
            <v>0</v>
          </cell>
          <cell r="Y516">
            <v>0</v>
          </cell>
          <cell r="Z516">
            <v>0</v>
          </cell>
        </row>
        <row r="517">
          <cell r="Q517" t="str">
            <v>FactSet</v>
          </cell>
          <cell r="R517">
            <v>433</v>
          </cell>
          <cell r="S517" t="str">
            <v>#Calc</v>
          </cell>
          <cell r="T517" t="str">
            <v>#Calc</v>
          </cell>
          <cell r="U517">
            <v>0</v>
          </cell>
          <cell r="V517">
            <v>0</v>
          </cell>
          <cell r="W517">
            <v>0</v>
          </cell>
          <cell r="X517">
            <v>0</v>
          </cell>
          <cell r="Y517">
            <v>0</v>
          </cell>
          <cell r="Z517">
            <v>0</v>
          </cell>
        </row>
        <row r="518">
          <cell r="Q518" t="str">
            <v>FactSet</v>
          </cell>
          <cell r="R518">
            <v>434</v>
          </cell>
          <cell r="S518" t="str">
            <v>#Calc</v>
          </cell>
          <cell r="T518" t="str">
            <v>#Calc</v>
          </cell>
          <cell r="U518">
            <v>0</v>
          </cell>
          <cell r="V518">
            <v>0</v>
          </cell>
          <cell r="W518">
            <v>0</v>
          </cell>
          <cell r="X518">
            <v>0</v>
          </cell>
          <cell r="Y518">
            <v>0</v>
          </cell>
          <cell r="Z518">
            <v>0</v>
          </cell>
        </row>
        <row r="519">
          <cell r="Q519" t="str">
            <v>FactSet</v>
          </cell>
          <cell r="R519">
            <v>435</v>
          </cell>
          <cell r="S519" t="str">
            <v>#Calc</v>
          </cell>
          <cell r="T519" t="str">
            <v>#Calc</v>
          </cell>
          <cell r="U519">
            <v>0</v>
          </cell>
          <cell r="V519">
            <v>0</v>
          </cell>
          <cell r="W519">
            <v>0</v>
          </cell>
          <cell r="X519">
            <v>0</v>
          </cell>
          <cell r="Y519">
            <v>0</v>
          </cell>
          <cell r="Z519">
            <v>0</v>
          </cell>
        </row>
        <row r="520">
          <cell r="Q520" t="str">
            <v>FactSet</v>
          </cell>
          <cell r="R520">
            <v>436</v>
          </cell>
          <cell r="S520" t="str">
            <v>#Calc</v>
          </cell>
          <cell r="T520" t="str">
            <v>#Calc</v>
          </cell>
          <cell r="U520">
            <v>0</v>
          </cell>
          <cell r="V520">
            <v>0</v>
          </cell>
          <cell r="W520">
            <v>0</v>
          </cell>
          <cell r="X520">
            <v>0</v>
          </cell>
          <cell r="Y520">
            <v>0</v>
          </cell>
          <cell r="Z520">
            <v>0</v>
          </cell>
        </row>
        <row r="521">
          <cell r="Q521" t="str">
            <v>FactSet</v>
          </cell>
          <cell r="R521">
            <v>437</v>
          </cell>
          <cell r="S521" t="str">
            <v>#Calc</v>
          </cell>
          <cell r="T521" t="str">
            <v>#Calc</v>
          </cell>
          <cell r="U521">
            <v>0</v>
          </cell>
          <cell r="V521">
            <v>0</v>
          </cell>
          <cell r="W521">
            <v>0</v>
          </cell>
          <cell r="X521">
            <v>0</v>
          </cell>
          <cell r="Y521">
            <v>0</v>
          </cell>
          <cell r="Z521">
            <v>0</v>
          </cell>
        </row>
        <row r="522">
          <cell r="Q522" t="str">
            <v>FactSet</v>
          </cell>
          <cell r="R522">
            <v>438</v>
          </cell>
          <cell r="S522" t="str">
            <v>#Calc</v>
          </cell>
          <cell r="T522" t="str">
            <v>#Calc</v>
          </cell>
          <cell r="U522">
            <v>0</v>
          </cell>
          <cell r="V522">
            <v>0</v>
          </cell>
          <cell r="W522">
            <v>0</v>
          </cell>
          <cell r="X522">
            <v>0</v>
          </cell>
          <cell r="Y522">
            <v>0</v>
          </cell>
          <cell r="Z522">
            <v>0</v>
          </cell>
        </row>
        <row r="523">
          <cell r="Q523" t="str">
            <v>FactSet</v>
          </cell>
          <cell r="R523">
            <v>439</v>
          </cell>
          <cell r="S523" t="str">
            <v>#Calc</v>
          </cell>
          <cell r="T523" t="str">
            <v>#Calc</v>
          </cell>
          <cell r="U523">
            <v>0</v>
          </cell>
          <cell r="V523">
            <v>0</v>
          </cell>
          <cell r="W523">
            <v>0</v>
          </cell>
          <cell r="X523">
            <v>0</v>
          </cell>
          <cell r="Y523">
            <v>0</v>
          </cell>
          <cell r="Z523">
            <v>0</v>
          </cell>
        </row>
        <row r="524">
          <cell r="Q524" t="str">
            <v>FactSet</v>
          </cell>
          <cell r="R524">
            <v>440</v>
          </cell>
          <cell r="S524" t="str">
            <v>#Calc</v>
          </cell>
          <cell r="T524" t="str">
            <v>#Calc</v>
          </cell>
          <cell r="U524">
            <v>0</v>
          </cell>
          <cell r="V524">
            <v>0</v>
          </cell>
          <cell r="W524">
            <v>0</v>
          </cell>
          <cell r="X524">
            <v>0</v>
          </cell>
          <cell r="Y524">
            <v>0</v>
          </cell>
          <cell r="Z524">
            <v>0</v>
          </cell>
        </row>
        <row r="525">
          <cell r="Q525" t="str">
            <v>FactSet</v>
          </cell>
          <cell r="R525">
            <v>441</v>
          </cell>
          <cell r="S525" t="str">
            <v>#Calc</v>
          </cell>
          <cell r="T525" t="str">
            <v>#Calc</v>
          </cell>
          <cell r="U525">
            <v>0</v>
          </cell>
          <cell r="V525">
            <v>0</v>
          </cell>
          <cell r="W525">
            <v>0</v>
          </cell>
          <cell r="X525">
            <v>0</v>
          </cell>
          <cell r="Y525">
            <v>0</v>
          </cell>
          <cell r="Z525">
            <v>0</v>
          </cell>
        </row>
        <row r="526">
          <cell r="Q526" t="str">
            <v>FactSet</v>
          </cell>
          <cell r="R526">
            <v>442</v>
          </cell>
          <cell r="S526" t="str">
            <v>#Calc</v>
          </cell>
          <cell r="T526" t="str">
            <v>#Calc</v>
          </cell>
          <cell r="U526">
            <v>0</v>
          </cell>
          <cell r="V526">
            <v>0</v>
          </cell>
          <cell r="W526">
            <v>0</v>
          </cell>
          <cell r="X526">
            <v>0</v>
          </cell>
          <cell r="Y526">
            <v>0</v>
          </cell>
          <cell r="Z526">
            <v>0</v>
          </cell>
        </row>
        <row r="527">
          <cell r="Q527" t="str">
            <v>FactSet</v>
          </cell>
          <cell r="R527">
            <v>443</v>
          </cell>
          <cell r="S527" t="str">
            <v>#Calc</v>
          </cell>
          <cell r="T527" t="str">
            <v>#Calc</v>
          </cell>
          <cell r="U527">
            <v>0</v>
          </cell>
          <cell r="V527">
            <v>0</v>
          </cell>
          <cell r="W527">
            <v>0</v>
          </cell>
          <cell r="X527">
            <v>0</v>
          </cell>
          <cell r="Y527">
            <v>0</v>
          </cell>
          <cell r="Z527">
            <v>0</v>
          </cell>
        </row>
        <row r="528">
          <cell r="Q528" t="str">
            <v>FactSet</v>
          </cell>
          <cell r="R528">
            <v>444</v>
          </cell>
          <cell r="S528" t="str">
            <v>#Calc</v>
          </cell>
          <cell r="T528" t="str">
            <v>#Calc</v>
          </cell>
          <cell r="U528">
            <v>0</v>
          </cell>
          <cell r="V528">
            <v>0</v>
          </cell>
          <cell r="W528">
            <v>0</v>
          </cell>
          <cell r="X528">
            <v>0</v>
          </cell>
          <cell r="Y528">
            <v>0</v>
          </cell>
          <cell r="Z528">
            <v>0</v>
          </cell>
        </row>
        <row r="529">
          <cell r="Q529" t="str">
            <v>FactSet</v>
          </cell>
          <cell r="R529">
            <v>445</v>
          </cell>
          <cell r="S529" t="str">
            <v>#Calc</v>
          </cell>
          <cell r="T529" t="str">
            <v>#Calc</v>
          </cell>
          <cell r="U529">
            <v>0</v>
          </cell>
          <cell r="V529">
            <v>0</v>
          </cell>
          <cell r="W529">
            <v>0</v>
          </cell>
          <cell r="X529">
            <v>0</v>
          </cell>
          <cell r="Y529">
            <v>0</v>
          </cell>
          <cell r="Z529">
            <v>0</v>
          </cell>
        </row>
        <row r="530">
          <cell r="Q530" t="str">
            <v>FactSet</v>
          </cell>
          <cell r="R530">
            <v>446</v>
          </cell>
          <cell r="S530" t="str">
            <v>#Calc</v>
          </cell>
          <cell r="T530" t="str">
            <v>#Calc</v>
          </cell>
          <cell r="U530">
            <v>0</v>
          </cell>
          <cell r="V530">
            <v>0</v>
          </cell>
          <cell r="W530">
            <v>0</v>
          </cell>
          <cell r="X530">
            <v>0</v>
          </cell>
          <cell r="Y530">
            <v>0</v>
          </cell>
          <cell r="Z530">
            <v>0</v>
          </cell>
        </row>
        <row r="531">
          <cell r="Q531" t="str">
            <v>FactSet</v>
          </cell>
          <cell r="R531">
            <v>447</v>
          </cell>
          <cell r="S531" t="str">
            <v>#Calc</v>
          </cell>
          <cell r="T531" t="str">
            <v>#Calc</v>
          </cell>
          <cell r="U531">
            <v>0</v>
          </cell>
          <cell r="V531">
            <v>0</v>
          </cell>
          <cell r="W531">
            <v>0</v>
          </cell>
          <cell r="X531">
            <v>0</v>
          </cell>
          <cell r="Y531">
            <v>0</v>
          </cell>
          <cell r="Z531">
            <v>0</v>
          </cell>
        </row>
        <row r="532">
          <cell r="Q532" t="str">
            <v>FactSet</v>
          </cell>
          <cell r="R532">
            <v>448</v>
          </cell>
          <cell r="S532" t="str">
            <v>#Calc</v>
          </cell>
          <cell r="T532" t="str">
            <v>#Calc</v>
          </cell>
          <cell r="U532">
            <v>0</v>
          </cell>
          <cell r="V532">
            <v>0</v>
          </cell>
          <cell r="W532">
            <v>0</v>
          </cell>
          <cell r="X532">
            <v>0</v>
          </cell>
          <cell r="Y532">
            <v>0</v>
          </cell>
          <cell r="Z532">
            <v>0</v>
          </cell>
        </row>
        <row r="533">
          <cell r="Q533" t="str">
            <v>FactSet</v>
          </cell>
          <cell r="R533">
            <v>449</v>
          </cell>
          <cell r="S533" t="str">
            <v>#Calc</v>
          </cell>
          <cell r="T533" t="str">
            <v>#Calc</v>
          </cell>
          <cell r="U533">
            <v>0</v>
          </cell>
          <cell r="V533">
            <v>0</v>
          </cell>
          <cell r="W533">
            <v>0</v>
          </cell>
          <cell r="X533">
            <v>0</v>
          </cell>
          <cell r="Y533">
            <v>0</v>
          </cell>
          <cell r="Z533">
            <v>0</v>
          </cell>
        </row>
        <row r="534">
          <cell r="Q534" t="str">
            <v>FactSet</v>
          </cell>
          <cell r="R534">
            <v>450</v>
          </cell>
          <cell r="S534" t="str">
            <v>#Calc</v>
          </cell>
          <cell r="T534" t="str">
            <v>#Calc</v>
          </cell>
          <cell r="U534">
            <v>0</v>
          </cell>
          <cell r="V534">
            <v>0</v>
          </cell>
          <cell r="W534">
            <v>0</v>
          </cell>
          <cell r="X534">
            <v>0</v>
          </cell>
          <cell r="Y534">
            <v>0</v>
          </cell>
          <cell r="Z534">
            <v>0</v>
          </cell>
        </row>
        <row r="535">
          <cell r="Q535" t="str">
            <v>FactSet</v>
          </cell>
          <cell r="R535">
            <v>451</v>
          </cell>
          <cell r="S535" t="str">
            <v>#Calc</v>
          </cell>
          <cell r="T535" t="str">
            <v>#Calc</v>
          </cell>
          <cell r="U535">
            <v>0</v>
          </cell>
          <cell r="V535">
            <v>0</v>
          </cell>
          <cell r="W535">
            <v>0</v>
          </cell>
          <cell r="X535">
            <v>0</v>
          </cell>
          <cell r="Y535">
            <v>0</v>
          </cell>
          <cell r="Z535">
            <v>0</v>
          </cell>
        </row>
        <row r="536">
          <cell r="Q536" t="str">
            <v>FactSet</v>
          </cell>
          <cell r="R536">
            <v>452</v>
          </cell>
          <cell r="S536" t="str">
            <v>#Calc</v>
          </cell>
          <cell r="T536" t="str">
            <v>#Calc</v>
          </cell>
          <cell r="U536">
            <v>0</v>
          </cell>
          <cell r="V536">
            <v>0</v>
          </cell>
          <cell r="W536">
            <v>0</v>
          </cell>
          <cell r="X536">
            <v>0</v>
          </cell>
          <cell r="Y536">
            <v>0</v>
          </cell>
          <cell r="Z536">
            <v>0</v>
          </cell>
        </row>
        <row r="537">
          <cell r="Q537" t="str">
            <v>FactSet</v>
          </cell>
          <cell r="R537">
            <v>453</v>
          </cell>
          <cell r="S537" t="str">
            <v>#Calc</v>
          </cell>
          <cell r="T537" t="str">
            <v>#Calc</v>
          </cell>
          <cell r="U537">
            <v>0</v>
          </cell>
          <cell r="V537">
            <v>0</v>
          </cell>
          <cell r="W537">
            <v>0</v>
          </cell>
          <cell r="X537">
            <v>0</v>
          </cell>
          <cell r="Y537">
            <v>0</v>
          </cell>
          <cell r="Z537">
            <v>0</v>
          </cell>
        </row>
        <row r="538">
          <cell r="Q538" t="str">
            <v>FactSet</v>
          </cell>
          <cell r="R538">
            <v>454</v>
          </cell>
          <cell r="S538" t="str">
            <v>#Calc</v>
          </cell>
          <cell r="T538" t="str">
            <v>#Calc</v>
          </cell>
          <cell r="U538">
            <v>0</v>
          </cell>
          <cell r="V538">
            <v>0</v>
          </cell>
          <cell r="W538">
            <v>0</v>
          </cell>
          <cell r="X538">
            <v>0</v>
          </cell>
          <cell r="Y538">
            <v>0</v>
          </cell>
          <cell r="Z538">
            <v>0</v>
          </cell>
        </row>
        <row r="539">
          <cell r="Q539" t="str">
            <v>FactSet</v>
          </cell>
          <cell r="R539">
            <v>455</v>
          </cell>
          <cell r="S539" t="str">
            <v>#Calc</v>
          </cell>
          <cell r="T539" t="str">
            <v>#Calc</v>
          </cell>
          <cell r="U539">
            <v>0</v>
          </cell>
          <cell r="V539">
            <v>0</v>
          </cell>
          <cell r="W539">
            <v>0</v>
          </cell>
          <cell r="X539">
            <v>0</v>
          </cell>
          <cell r="Y539">
            <v>0</v>
          </cell>
          <cell r="Z539">
            <v>0</v>
          </cell>
        </row>
        <row r="540">
          <cell r="Q540" t="str">
            <v>FactSet</v>
          </cell>
          <cell r="R540">
            <v>456</v>
          </cell>
          <cell r="S540" t="str">
            <v>#Calc</v>
          </cell>
          <cell r="T540" t="str">
            <v>#Calc</v>
          </cell>
          <cell r="U540">
            <v>0</v>
          </cell>
          <cell r="V540">
            <v>0</v>
          </cell>
          <cell r="W540">
            <v>0</v>
          </cell>
          <cell r="X540">
            <v>0</v>
          </cell>
          <cell r="Y540">
            <v>0</v>
          </cell>
          <cell r="Z540">
            <v>0</v>
          </cell>
        </row>
        <row r="541">
          <cell r="Q541" t="str">
            <v>FactSet</v>
          </cell>
          <cell r="R541">
            <v>457</v>
          </cell>
          <cell r="S541" t="str">
            <v>#Calc</v>
          </cell>
          <cell r="T541" t="str">
            <v>#Calc</v>
          </cell>
          <cell r="U541">
            <v>0</v>
          </cell>
          <cell r="V541">
            <v>0</v>
          </cell>
          <cell r="W541">
            <v>0</v>
          </cell>
          <cell r="X541">
            <v>0</v>
          </cell>
          <cell r="Y541">
            <v>0</v>
          </cell>
          <cell r="Z541">
            <v>0</v>
          </cell>
        </row>
        <row r="542">
          <cell r="Q542" t="str">
            <v>FactSet</v>
          </cell>
          <cell r="R542">
            <v>458</v>
          </cell>
          <cell r="S542" t="str">
            <v>#Calc</v>
          </cell>
          <cell r="T542" t="str">
            <v>#Calc</v>
          </cell>
          <cell r="U542">
            <v>0</v>
          </cell>
          <cell r="V542">
            <v>0</v>
          </cell>
          <cell r="W542">
            <v>0</v>
          </cell>
          <cell r="X542">
            <v>0</v>
          </cell>
          <cell r="Y542">
            <v>0</v>
          </cell>
          <cell r="Z542">
            <v>0</v>
          </cell>
        </row>
        <row r="543">
          <cell r="Q543" t="str">
            <v>FactSet</v>
          </cell>
          <cell r="R543">
            <v>459</v>
          </cell>
          <cell r="S543" t="str">
            <v>#Calc</v>
          </cell>
          <cell r="T543" t="str">
            <v>#Calc</v>
          </cell>
          <cell r="U543">
            <v>0</v>
          </cell>
          <cell r="V543">
            <v>0</v>
          </cell>
          <cell r="W543">
            <v>0</v>
          </cell>
          <cell r="X543">
            <v>0</v>
          </cell>
          <cell r="Y543">
            <v>0</v>
          </cell>
          <cell r="Z543">
            <v>0</v>
          </cell>
        </row>
        <row r="544">
          <cell r="Q544" t="str">
            <v>FactSet</v>
          </cell>
          <cell r="R544">
            <v>460</v>
          </cell>
          <cell r="S544" t="str">
            <v>#Calc</v>
          </cell>
          <cell r="T544" t="str">
            <v>#Calc</v>
          </cell>
          <cell r="U544">
            <v>0</v>
          </cell>
          <cell r="V544">
            <v>0</v>
          </cell>
          <cell r="W544">
            <v>0</v>
          </cell>
          <cell r="X544">
            <v>0</v>
          </cell>
          <cell r="Y544">
            <v>0</v>
          </cell>
          <cell r="Z544">
            <v>0</v>
          </cell>
        </row>
        <row r="545">
          <cell r="Q545" t="str">
            <v>FactSet</v>
          </cell>
          <cell r="R545">
            <v>461</v>
          </cell>
          <cell r="S545" t="str">
            <v>#Calc</v>
          </cell>
          <cell r="T545" t="str">
            <v>#Calc</v>
          </cell>
          <cell r="U545">
            <v>0</v>
          </cell>
          <cell r="V545">
            <v>0</v>
          </cell>
          <cell r="W545">
            <v>0</v>
          </cell>
          <cell r="X545">
            <v>0</v>
          </cell>
          <cell r="Y545">
            <v>0</v>
          </cell>
          <cell r="Z545">
            <v>0</v>
          </cell>
        </row>
        <row r="546">
          <cell r="Q546" t="str">
            <v>FactSet</v>
          </cell>
          <cell r="R546">
            <v>462</v>
          </cell>
          <cell r="S546" t="str">
            <v>#Calc</v>
          </cell>
          <cell r="T546" t="str">
            <v>#Calc</v>
          </cell>
          <cell r="U546">
            <v>0</v>
          </cell>
          <cell r="V546">
            <v>0</v>
          </cell>
          <cell r="W546">
            <v>0</v>
          </cell>
          <cell r="X546">
            <v>0</v>
          </cell>
          <cell r="Y546">
            <v>0</v>
          </cell>
          <cell r="Z546">
            <v>0</v>
          </cell>
        </row>
        <row r="547">
          <cell r="Q547" t="str">
            <v>FactSet</v>
          </cell>
          <cell r="R547">
            <v>463</v>
          </cell>
          <cell r="S547" t="str">
            <v>#Calc</v>
          </cell>
          <cell r="T547" t="str">
            <v>#Calc</v>
          </cell>
          <cell r="U547">
            <v>0</v>
          </cell>
          <cell r="V547">
            <v>0</v>
          </cell>
          <cell r="W547">
            <v>0</v>
          </cell>
          <cell r="X547">
            <v>0</v>
          </cell>
          <cell r="Y547">
            <v>0</v>
          </cell>
          <cell r="Z547">
            <v>0</v>
          </cell>
        </row>
        <row r="548">
          <cell r="Q548" t="str">
            <v>FactSet</v>
          </cell>
          <cell r="R548">
            <v>464</v>
          </cell>
          <cell r="S548" t="str">
            <v>#Calc</v>
          </cell>
          <cell r="T548" t="str">
            <v>#Calc</v>
          </cell>
          <cell r="U548">
            <v>0</v>
          </cell>
          <cell r="V548">
            <v>0</v>
          </cell>
          <cell r="W548">
            <v>0</v>
          </cell>
          <cell r="X548">
            <v>0</v>
          </cell>
          <cell r="Y548">
            <v>0</v>
          </cell>
          <cell r="Z548">
            <v>0</v>
          </cell>
        </row>
        <row r="549">
          <cell r="Q549" t="str">
            <v>FactSet</v>
          </cell>
          <cell r="R549">
            <v>465</v>
          </cell>
          <cell r="S549" t="str">
            <v>#Calc</v>
          </cell>
          <cell r="T549" t="str">
            <v>#Calc</v>
          </cell>
          <cell r="U549">
            <v>0</v>
          </cell>
          <cell r="V549">
            <v>0</v>
          </cell>
          <cell r="W549">
            <v>0</v>
          </cell>
          <cell r="X549">
            <v>0</v>
          </cell>
          <cell r="Y549">
            <v>0</v>
          </cell>
          <cell r="Z549">
            <v>0</v>
          </cell>
        </row>
        <row r="550">
          <cell r="Q550" t="str">
            <v>FactSet</v>
          </cell>
          <cell r="R550">
            <v>466</v>
          </cell>
          <cell r="S550" t="str">
            <v>#Calc</v>
          </cell>
          <cell r="T550" t="str">
            <v>#Calc</v>
          </cell>
          <cell r="U550">
            <v>0</v>
          </cell>
          <cell r="V550">
            <v>0</v>
          </cell>
          <cell r="W550">
            <v>0</v>
          </cell>
          <cell r="X550">
            <v>0</v>
          </cell>
          <cell r="Y550">
            <v>0</v>
          </cell>
          <cell r="Z550">
            <v>0</v>
          </cell>
        </row>
        <row r="551">
          <cell r="Q551" t="str">
            <v>FactSet</v>
          </cell>
          <cell r="R551">
            <v>467</v>
          </cell>
          <cell r="S551" t="str">
            <v>#Calc</v>
          </cell>
          <cell r="T551" t="str">
            <v>#Calc</v>
          </cell>
          <cell r="U551">
            <v>0</v>
          </cell>
          <cell r="V551">
            <v>0</v>
          </cell>
          <cell r="W551">
            <v>0</v>
          </cell>
          <cell r="X551">
            <v>0</v>
          </cell>
          <cell r="Y551">
            <v>0</v>
          </cell>
          <cell r="Z551">
            <v>0</v>
          </cell>
        </row>
        <row r="552">
          <cell r="Q552" t="str">
            <v>FactSet</v>
          </cell>
          <cell r="R552">
            <v>468</v>
          </cell>
          <cell r="S552" t="str">
            <v>#Calc</v>
          </cell>
          <cell r="T552" t="str">
            <v>#Calc</v>
          </cell>
          <cell r="U552">
            <v>0</v>
          </cell>
          <cell r="V552">
            <v>0</v>
          </cell>
          <cell r="W552">
            <v>0</v>
          </cell>
          <cell r="X552">
            <v>0</v>
          </cell>
          <cell r="Y552">
            <v>0</v>
          </cell>
          <cell r="Z552">
            <v>0</v>
          </cell>
        </row>
        <row r="553">
          <cell r="Q553" t="str">
            <v>FactSet</v>
          </cell>
          <cell r="R553">
            <v>469</v>
          </cell>
          <cell r="S553" t="str">
            <v>#Calc</v>
          </cell>
          <cell r="T553" t="str">
            <v>#Calc</v>
          </cell>
          <cell r="U553">
            <v>0</v>
          </cell>
          <cell r="V553">
            <v>0</v>
          </cell>
          <cell r="W553">
            <v>0</v>
          </cell>
          <cell r="X553">
            <v>0</v>
          </cell>
          <cell r="Y553">
            <v>0</v>
          </cell>
          <cell r="Z553">
            <v>0</v>
          </cell>
        </row>
        <row r="554">
          <cell r="Q554" t="str">
            <v>FactSet</v>
          </cell>
          <cell r="R554">
            <v>470</v>
          </cell>
          <cell r="S554" t="str">
            <v>#Calc</v>
          </cell>
          <cell r="T554" t="str">
            <v>#Calc</v>
          </cell>
          <cell r="U554">
            <v>0</v>
          </cell>
          <cell r="V554">
            <v>0</v>
          </cell>
          <cell r="W554">
            <v>0</v>
          </cell>
          <cell r="X554">
            <v>0</v>
          </cell>
          <cell r="Y554">
            <v>0</v>
          </cell>
          <cell r="Z554">
            <v>0</v>
          </cell>
        </row>
        <row r="555">
          <cell r="Q555" t="str">
            <v>FactSet</v>
          </cell>
          <cell r="R555">
            <v>471</v>
          </cell>
          <cell r="S555" t="str">
            <v>#Calc</v>
          </cell>
          <cell r="T555" t="str">
            <v>#Calc</v>
          </cell>
          <cell r="U555">
            <v>0</v>
          </cell>
          <cell r="V555">
            <v>0</v>
          </cell>
          <cell r="W555">
            <v>0</v>
          </cell>
          <cell r="X555">
            <v>0</v>
          </cell>
          <cell r="Y555">
            <v>0</v>
          </cell>
          <cell r="Z555">
            <v>0</v>
          </cell>
        </row>
        <row r="556">
          <cell r="Q556" t="str">
            <v>FactSet</v>
          </cell>
          <cell r="R556">
            <v>472</v>
          </cell>
          <cell r="S556" t="str">
            <v>#Calc</v>
          </cell>
          <cell r="T556" t="str">
            <v>#Calc</v>
          </cell>
          <cell r="U556">
            <v>0</v>
          </cell>
          <cell r="V556">
            <v>0</v>
          </cell>
          <cell r="W556">
            <v>0</v>
          </cell>
          <cell r="X556">
            <v>0</v>
          </cell>
          <cell r="Y556">
            <v>0</v>
          </cell>
          <cell r="Z556">
            <v>0</v>
          </cell>
        </row>
        <row r="557">
          <cell r="Q557" t="str">
            <v>FactSet</v>
          </cell>
          <cell r="R557">
            <v>473</v>
          </cell>
          <cell r="S557" t="str">
            <v>#Calc</v>
          </cell>
          <cell r="T557" t="str">
            <v>#Calc</v>
          </cell>
          <cell r="U557">
            <v>0</v>
          </cell>
          <cell r="V557">
            <v>0</v>
          </cell>
          <cell r="W557">
            <v>0</v>
          </cell>
          <cell r="X557">
            <v>0</v>
          </cell>
          <cell r="Y557">
            <v>0</v>
          </cell>
          <cell r="Z557">
            <v>0</v>
          </cell>
        </row>
        <row r="558">
          <cell r="Q558" t="str">
            <v>FactSet</v>
          </cell>
          <cell r="R558">
            <v>474</v>
          </cell>
          <cell r="S558" t="str">
            <v>#Calc</v>
          </cell>
          <cell r="T558" t="str">
            <v>#Calc</v>
          </cell>
          <cell r="U558">
            <v>0</v>
          </cell>
          <cell r="V558">
            <v>0</v>
          </cell>
          <cell r="W558">
            <v>0</v>
          </cell>
          <cell r="X558">
            <v>0</v>
          </cell>
          <cell r="Y558">
            <v>0</v>
          </cell>
          <cell r="Z558">
            <v>0</v>
          </cell>
        </row>
        <row r="559">
          <cell r="Q559" t="str">
            <v>FactSet</v>
          </cell>
          <cell r="R559">
            <v>475</v>
          </cell>
          <cell r="S559" t="str">
            <v>#Calc</v>
          </cell>
          <cell r="T559" t="str">
            <v>#Calc</v>
          </cell>
          <cell r="U559">
            <v>0</v>
          </cell>
          <cell r="V559">
            <v>0</v>
          </cell>
          <cell r="W559">
            <v>0</v>
          </cell>
          <cell r="X559">
            <v>0</v>
          </cell>
          <cell r="Y559">
            <v>0</v>
          </cell>
          <cell r="Z559">
            <v>0</v>
          </cell>
        </row>
        <row r="560">
          <cell r="Q560" t="str">
            <v>FactSet</v>
          </cell>
          <cell r="R560">
            <v>476</v>
          </cell>
          <cell r="S560" t="str">
            <v>#Calc</v>
          </cell>
          <cell r="T560" t="str">
            <v>#Calc</v>
          </cell>
          <cell r="U560">
            <v>0</v>
          </cell>
          <cell r="V560">
            <v>0</v>
          </cell>
          <cell r="W560">
            <v>0</v>
          </cell>
          <cell r="X560">
            <v>0</v>
          </cell>
          <cell r="Y560">
            <v>0</v>
          </cell>
          <cell r="Z560">
            <v>0</v>
          </cell>
        </row>
        <row r="561">
          <cell r="Q561" t="str">
            <v>FactSet</v>
          </cell>
          <cell r="R561">
            <v>477</v>
          </cell>
          <cell r="S561" t="str">
            <v>#Calc</v>
          </cell>
          <cell r="T561" t="str">
            <v>#Calc</v>
          </cell>
          <cell r="U561">
            <v>0</v>
          </cell>
          <cell r="V561">
            <v>0</v>
          </cell>
          <cell r="W561">
            <v>0</v>
          </cell>
          <cell r="X561">
            <v>0</v>
          </cell>
          <cell r="Y561">
            <v>0</v>
          </cell>
          <cell r="Z561">
            <v>0</v>
          </cell>
        </row>
        <row r="562">
          <cell r="Q562" t="str">
            <v>FactSet</v>
          </cell>
          <cell r="R562">
            <v>478</v>
          </cell>
          <cell r="S562" t="str">
            <v>#Calc</v>
          </cell>
          <cell r="T562" t="str">
            <v>#Calc</v>
          </cell>
          <cell r="U562">
            <v>0</v>
          </cell>
          <cell r="V562">
            <v>0</v>
          </cell>
          <cell r="W562">
            <v>0</v>
          </cell>
          <cell r="X562">
            <v>0</v>
          </cell>
          <cell r="Y562">
            <v>0</v>
          </cell>
          <cell r="Z562">
            <v>0</v>
          </cell>
        </row>
        <row r="563">
          <cell r="Q563" t="str">
            <v>FactSet</v>
          </cell>
          <cell r="R563">
            <v>479</v>
          </cell>
          <cell r="S563" t="str">
            <v>#Calc</v>
          </cell>
          <cell r="T563" t="str">
            <v>#Calc</v>
          </cell>
          <cell r="U563">
            <v>0</v>
          </cell>
          <cell r="V563">
            <v>0</v>
          </cell>
          <cell r="W563">
            <v>0</v>
          </cell>
          <cell r="X563">
            <v>0</v>
          </cell>
          <cell r="Y563">
            <v>0</v>
          </cell>
          <cell r="Z563">
            <v>0</v>
          </cell>
        </row>
        <row r="564">
          <cell r="Q564" t="str">
            <v>FactSet</v>
          </cell>
          <cell r="R564">
            <v>480</v>
          </cell>
          <cell r="S564" t="str">
            <v>#Calc</v>
          </cell>
          <cell r="T564" t="str">
            <v>#Calc</v>
          </cell>
          <cell r="U564">
            <v>0</v>
          </cell>
          <cell r="V564">
            <v>0</v>
          </cell>
          <cell r="W564">
            <v>0</v>
          </cell>
          <cell r="X564">
            <v>0</v>
          </cell>
          <cell r="Y564">
            <v>0</v>
          </cell>
          <cell r="Z564">
            <v>0</v>
          </cell>
        </row>
        <row r="565">
          <cell r="Q565" t="str">
            <v>FactSet</v>
          </cell>
          <cell r="R565">
            <v>481</v>
          </cell>
          <cell r="S565" t="str">
            <v>#Calc</v>
          </cell>
          <cell r="T565" t="str">
            <v>#Calc</v>
          </cell>
          <cell r="U565">
            <v>0</v>
          </cell>
          <cell r="V565">
            <v>0</v>
          </cell>
          <cell r="W565">
            <v>0</v>
          </cell>
          <cell r="X565">
            <v>0</v>
          </cell>
          <cell r="Y565">
            <v>0</v>
          </cell>
          <cell r="Z565">
            <v>0</v>
          </cell>
        </row>
        <row r="566">
          <cell r="Q566" t="str">
            <v>FactSet</v>
          </cell>
          <cell r="R566">
            <v>482</v>
          </cell>
          <cell r="S566" t="str">
            <v>#Calc</v>
          </cell>
          <cell r="T566" t="str">
            <v>#Calc</v>
          </cell>
          <cell r="U566">
            <v>0</v>
          </cell>
          <cell r="V566">
            <v>0</v>
          </cell>
          <cell r="W566">
            <v>0</v>
          </cell>
          <cell r="X566">
            <v>0</v>
          </cell>
          <cell r="Y566">
            <v>0</v>
          </cell>
          <cell r="Z566">
            <v>0</v>
          </cell>
        </row>
        <row r="567">
          <cell r="Q567" t="str">
            <v>FactSet</v>
          </cell>
          <cell r="R567">
            <v>483</v>
          </cell>
          <cell r="S567" t="str">
            <v>#Calc</v>
          </cell>
          <cell r="T567" t="str">
            <v>#Calc</v>
          </cell>
          <cell r="U567">
            <v>0</v>
          </cell>
          <cell r="V567">
            <v>0</v>
          </cell>
          <cell r="W567">
            <v>0</v>
          </cell>
          <cell r="X567">
            <v>0</v>
          </cell>
          <cell r="Y567">
            <v>0</v>
          </cell>
          <cell r="Z567">
            <v>0</v>
          </cell>
        </row>
        <row r="568">
          <cell r="Q568" t="str">
            <v>FactSet</v>
          </cell>
          <cell r="R568">
            <v>484</v>
          </cell>
          <cell r="S568" t="str">
            <v>#Calc</v>
          </cell>
          <cell r="T568" t="str">
            <v>#Calc</v>
          </cell>
          <cell r="U568">
            <v>0</v>
          </cell>
          <cell r="V568">
            <v>0</v>
          </cell>
          <cell r="W568">
            <v>0</v>
          </cell>
          <cell r="X568">
            <v>0</v>
          </cell>
          <cell r="Y568">
            <v>0</v>
          </cell>
          <cell r="Z568">
            <v>0</v>
          </cell>
        </row>
        <row r="569">
          <cell r="Q569" t="str">
            <v>FactSet</v>
          </cell>
          <cell r="R569">
            <v>485</v>
          </cell>
          <cell r="S569" t="str">
            <v>#Calc</v>
          </cell>
          <cell r="T569" t="str">
            <v>#Calc</v>
          </cell>
          <cell r="U569">
            <v>0</v>
          </cell>
          <cell r="V569">
            <v>0</v>
          </cell>
          <cell r="W569">
            <v>0</v>
          </cell>
          <cell r="X569">
            <v>0</v>
          </cell>
          <cell r="Y569">
            <v>0</v>
          </cell>
          <cell r="Z569">
            <v>0</v>
          </cell>
        </row>
        <row r="570">
          <cell r="Q570" t="str">
            <v>FactSet</v>
          </cell>
          <cell r="R570">
            <v>486</v>
          </cell>
          <cell r="S570" t="str">
            <v>#Calc</v>
          </cell>
          <cell r="T570" t="str">
            <v>#Calc</v>
          </cell>
          <cell r="U570">
            <v>0</v>
          </cell>
          <cell r="V570">
            <v>0</v>
          </cell>
          <cell r="W570">
            <v>0</v>
          </cell>
          <cell r="X570">
            <v>0</v>
          </cell>
          <cell r="Y570">
            <v>0</v>
          </cell>
          <cell r="Z570">
            <v>0</v>
          </cell>
        </row>
        <row r="571">
          <cell r="Q571" t="str">
            <v>FactSet</v>
          </cell>
          <cell r="R571">
            <v>487</v>
          </cell>
          <cell r="S571" t="str">
            <v>#Calc</v>
          </cell>
          <cell r="T571" t="str">
            <v>#Calc</v>
          </cell>
          <cell r="U571">
            <v>0</v>
          </cell>
          <cell r="V571">
            <v>0</v>
          </cell>
          <cell r="W571">
            <v>0</v>
          </cell>
          <cell r="X571">
            <v>0</v>
          </cell>
          <cell r="Y571">
            <v>0</v>
          </cell>
          <cell r="Z571">
            <v>0</v>
          </cell>
        </row>
        <row r="572">
          <cell r="Q572" t="str">
            <v>FactSet</v>
          </cell>
          <cell r="R572">
            <v>488</v>
          </cell>
          <cell r="S572" t="str">
            <v>#Calc</v>
          </cell>
          <cell r="T572" t="str">
            <v>#Calc</v>
          </cell>
          <cell r="U572">
            <v>0</v>
          </cell>
          <cell r="V572">
            <v>0</v>
          </cell>
          <cell r="W572">
            <v>0</v>
          </cell>
          <cell r="X572">
            <v>0</v>
          </cell>
          <cell r="Y572">
            <v>0</v>
          </cell>
          <cell r="Z572">
            <v>0</v>
          </cell>
        </row>
        <row r="573">
          <cell r="Q573" t="str">
            <v>FactSet</v>
          </cell>
          <cell r="R573">
            <v>489</v>
          </cell>
          <cell r="S573" t="str">
            <v>#Calc</v>
          </cell>
          <cell r="T573" t="str">
            <v>#Calc</v>
          </cell>
          <cell r="U573">
            <v>0</v>
          </cell>
          <cell r="V573">
            <v>0</v>
          </cell>
          <cell r="W573">
            <v>0</v>
          </cell>
          <cell r="X573">
            <v>0</v>
          </cell>
          <cell r="Y573">
            <v>0</v>
          </cell>
          <cell r="Z573">
            <v>0</v>
          </cell>
        </row>
        <row r="574">
          <cell r="Q574" t="str">
            <v>FactSet</v>
          </cell>
          <cell r="R574">
            <v>490</v>
          </cell>
          <cell r="S574" t="str">
            <v>#Calc</v>
          </cell>
          <cell r="T574" t="str">
            <v>#Calc</v>
          </cell>
          <cell r="U574">
            <v>0</v>
          </cell>
          <cell r="V574">
            <v>0</v>
          </cell>
          <cell r="W574">
            <v>0</v>
          </cell>
          <cell r="X574">
            <v>0</v>
          </cell>
          <cell r="Y574">
            <v>0</v>
          </cell>
          <cell r="Z574">
            <v>0</v>
          </cell>
        </row>
        <row r="575">
          <cell r="Q575" t="str">
            <v>FactSet</v>
          </cell>
          <cell r="R575">
            <v>491</v>
          </cell>
          <cell r="S575" t="str">
            <v>#Calc</v>
          </cell>
          <cell r="T575" t="str">
            <v>#Calc</v>
          </cell>
          <cell r="U575">
            <v>0</v>
          </cell>
          <cell r="V575">
            <v>0</v>
          </cell>
          <cell r="W575">
            <v>0</v>
          </cell>
          <cell r="X575">
            <v>0</v>
          </cell>
          <cell r="Y575">
            <v>0</v>
          </cell>
          <cell r="Z575">
            <v>0</v>
          </cell>
        </row>
        <row r="576">
          <cell r="Q576" t="str">
            <v>FactSet</v>
          </cell>
          <cell r="R576">
            <v>492</v>
          </cell>
          <cell r="S576" t="str">
            <v>#Calc</v>
          </cell>
          <cell r="T576" t="str">
            <v>#Calc</v>
          </cell>
          <cell r="U576">
            <v>0</v>
          </cell>
          <cell r="V576">
            <v>0</v>
          </cell>
          <cell r="W576">
            <v>0</v>
          </cell>
          <cell r="X576">
            <v>0</v>
          </cell>
          <cell r="Y576">
            <v>0</v>
          </cell>
          <cell r="Z576">
            <v>0</v>
          </cell>
        </row>
        <row r="577">
          <cell r="Q577" t="str">
            <v>FactSet</v>
          </cell>
          <cell r="R577">
            <v>493</v>
          </cell>
          <cell r="S577" t="str">
            <v>#Calc</v>
          </cell>
          <cell r="T577" t="str">
            <v>#Calc</v>
          </cell>
          <cell r="U577">
            <v>0</v>
          </cell>
          <cell r="V577">
            <v>0</v>
          </cell>
          <cell r="W577">
            <v>0</v>
          </cell>
          <cell r="X577">
            <v>0</v>
          </cell>
          <cell r="Y577">
            <v>0</v>
          </cell>
          <cell r="Z577">
            <v>0</v>
          </cell>
        </row>
        <row r="578">
          <cell r="Q578" t="str">
            <v>FactSet</v>
          </cell>
          <cell r="R578">
            <v>494</v>
          </cell>
          <cell r="S578" t="str">
            <v>#Calc</v>
          </cell>
          <cell r="T578" t="str">
            <v>#Calc</v>
          </cell>
          <cell r="U578">
            <v>0</v>
          </cell>
          <cell r="V578">
            <v>0</v>
          </cell>
          <cell r="W578">
            <v>0</v>
          </cell>
          <cell r="X578">
            <v>0</v>
          </cell>
          <cell r="Y578">
            <v>0</v>
          </cell>
          <cell r="Z578">
            <v>0</v>
          </cell>
        </row>
        <row r="579">
          <cell r="Q579" t="str">
            <v>FactSet</v>
          </cell>
          <cell r="R579">
            <v>495</v>
          </cell>
          <cell r="S579" t="str">
            <v>#Calc</v>
          </cell>
          <cell r="T579" t="str">
            <v>#Calc</v>
          </cell>
          <cell r="U579">
            <v>0</v>
          </cell>
          <cell r="V579">
            <v>0</v>
          </cell>
          <cell r="W579">
            <v>0</v>
          </cell>
          <cell r="X579">
            <v>0</v>
          </cell>
          <cell r="Y579">
            <v>0</v>
          </cell>
          <cell r="Z579">
            <v>0</v>
          </cell>
        </row>
        <row r="580">
          <cell r="Q580" t="str">
            <v>FactSet</v>
          </cell>
          <cell r="R580">
            <v>496</v>
          </cell>
          <cell r="S580" t="str">
            <v>#Calc</v>
          </cell>
          <cell r="T580" t="str">
            <v>#Calc</v>
          </cell>
          <cell r="U580">
            <v>0</v>
          </cell>
          <cell r="V580">
            <v>0</v>
          </cell>
          <cell r="W580">
            <v>0</v>
          </cell>
          <cell r="X580">
            <v>0</v>
          </cell>
          <cell r="Y580">
            <v>0</v>
          </cell>
          <cell r="Z580">
            <v>0</v>
          </cell>
        </row>
        <row r="581">
          <cell r="Q581" t="str">
            <v>FactSet</v>
          </cell>
          <cell r="R581">
            <v>497</v>
          </cell>
          <cell r="S581" t="str">
            <v>#Calc</v>
          </cell>
          <cell r="T581" t="str">
            <v>#Calc</v>
          </cell>
          <cell r="U581">
            <v>0</v>
          </cell>
          <cell r="V581">
            <v>0</v>
          </cell>
          <cell r="W581">
            <v>0</v>
          </cell>
          <cell r="X581">
            <v>0</v>
          </cell>
          <cell r="Y581">
            <v>0</v>
          </cell>
          <cell r="Z581">
            <v>0</v>
          </cell>
        </row>
        <row r="582">
          <cell r="Q582" t="str">
            <v>FactSet</v>
          </cell>
          <cell r="R582">
            <v>498</v>
          </cell>
          <cell r="S582" t="str">
            <v>#Calc</v>
          </cell>
          <cell r="T582" t="str">
            <v>#Calc</v>
          </cell>
          <cell r="U582">
            <v>0</v>
          </cell>
          <cell r="V582">
            <v>0</v>
          </cell>
          <cell r="W582">
            <v>0</v>
          </cell>
          <cell r="X582">
            <v>0</v>
          </cell>
          <cell r="Y582">
            <v>0</v>
          </cell>
          <cell r="Z582">
            <v>0</v>
          </cell>
        </row>
        <row r="583">
          <cell r="Q583" t="str">
            <v>FactSet</v>
          </cell>
          <cell r="R583">
            <v>499</v>
          </cell>
          <cell r="S583" t="str">
            <v>#Calc</v>
          </cell>
          <cell r="T583" t="str">
            <v>#Calc</v>
          </cell>
          <cell r="U583">
            <v>0</v>
          </cell>
          <cell r="V583">
            <v>0</v>
          </cell>
          <cell r="W583">
            <v>0</v>
          </cell>
          <cell r="X583">
            <v>0</v>
          </cell>
          <cell r="Y583">
            <v>0</v>
          </cell>
          <cell r="Z583">
            <v>0</v>
          </cell>
        </row>
        <row r="584">
          <cell r="Q584" t="str">
            <v>FactSet</v>
          </cell>
          <cell r="R584">
            <v>500</v>
          </cell>
          <cell r="S584" t="str">
            <v>#Calc</v>
          </cell>
          <cell r="T584" t="str">
            <v>#Calc</v>
          </cell>
          <cell r="U584">
            <v>0</v>
          </cell>
          <cell r="V584">
            <v>0</v>
          </cell>
          <cell r="W584">
            <v>0</v>
          </cell>
          <cell r="X584">
            <v>0</v>
          </cell>
          <cell r="Y584">
            <v>0</v>
          </cell>
          <cell r="Z584">
            <v>0</v>
          </cell>
        </row>
        <row r="585">
          <cell r="Q585" t="str">
            <v>FactSet</v>
          </cell>
          <cell r="R585">
            <v>501</v>
          </cell>
          <cell r="S585" t="str">
            <v>#Calc</v>
          </cell>
          <cell r="T585" t="str">
            <v>#Calc</v>
          </cell>
          <cell r="U585">
            <v>0</v>
          </cell>
          <cell r="V585">
            <v>0</v>
          </cell>
          <cell r="W585">
            <v>0</v>
          </cell>
          <cell r="X585">
            <v>0</v>
          </cell>
          <cell r="Y585">
            <v>0</v>
          </cell>
          <cell r="Z585">
            <v>0</v>
          </cell>
        </row>
        <row r="586">
          <cell r="Q586" t="str">
            <v>FactSet</v>
          </cell>
          <cell r="R586">
            <v>502</v>
          </cell>
          <cell r="S586" t="str">
            <v>#Calc</v>
          </cell>
          <cell r="T586" t="str">
            <v>#Calc</v>
          </cell>
          <cell r="U586">
            <v>0</v>
          </cell>
          <cell r="V586">
            <v>0</v>
          </cell>
          <cell r="W586">
            <v>0</v>
          </cell>
          <cell r="X586">
            <v>0</v>
          </cell>
          <cell r="Y586">
            <v>0</v>
          </cell>
          <cell r="Z586">
            <v>0</v>
          </cell>
        </row>
        <row r="587">
          <cell r="Q587" t="str">
            <v>FactSet</v>
          </cell>
          <cell r="R587">
            <v>503</v>
          </cell>
          <cell r="S587" t="str">
            <v>#Calc</v>
          </cell>
          <cell r="T587" t="str">
            <v>#Calc</v>
          </cell>
          <cell r="U587">
            <v>0</v>
          </cell>
          <cell r="V587">
            <v>0</v>
          </cell>
          <cell r="W587">
            <v>0</v>
          </cell>
          <cell r="X587">
            <v>0</v>
          </cell>
          <cell r="Y587">
            <v>0</v>
          </cell>
          <cell r="Z587">
            <v>0</v>
          </cell>
        </row>
        <row r="588">
          <cell r="Q588" t="str">
            <v>FactSet</v>
          </cell>
          <cell r="R588">
            <v>504</v>
          </cell>
          <cell r="S588" t="str">
            <v>#Calc</v>
          </cell>
          <cell r="T588" t="str">
            <v>#Calc</v>
          </cell>
          <cell r="U588">
            <v>0</v>
          </cell>
          <cell r="V588">
            <v>0</v>
          </cell>
          <cell r="W588">
            <v>0</v>
          </cell>
          <cell r="X588">
            <v>0</v>
          </cell>
          <cell r="Y588">
            <v>0</v>
          </cell>
          <cell r="Z588">
            <v>0</v>
          </cell>
        </row>
        <row r="589">
          <cell r="Q589" t="str">
            <v>FactSet</v>
          </cell>
          <cell r="R589">
            <v>505</v>
          </cell>
          <cell r="S589" t="str">
            <v>#Calc</v>
          </cell>
          <cell r="T589" t="str">
            <v>#Calc</v>
          </cell>
          <cell r="U589">
            <v>0</v>
          </cell>
          <cell r="V589">
            <v>0</v>
          </cell>
          <cell r="W589">
            <v>0</v>
          </cell>
          <cell r="X589">
            <v>0</v>
          </cell>
          <cell r="Y589">
            <v>0</v>
          </cell>
          <cell r="Z589">
            <v>0</v>
          </cell>
        </row>
        <row r="590">
          <cell r="Q590" t="str">
            <v>FactSet</v>
          </cell>
          <cell r="R590">
            <v>506</v>
          </cell>
          <cell r="S590" t="str">
            <v>#Calc</v>
          </cell>
          <cell r="T590" t="str">
            <v>#Calc</v>
          </cell>
          <cell r="U590">
            <v>0</v>
          </cell>
          <cell r="V590">
            <v>0</v>
          </cell>
          <cell r="W590">
            <v>0</v>
          </cell>
          <cell r="X590">
            <v>0</v>
          </cell>
          <cell r="Y590">
            <v>0</v>
          </cell>
          <cell r="Z590">
            <v>0</v>
          </cell>
        </row>
        <row r="591">
          <cell r="Q591" t="str">
            <v>FactSet</v>
          </cell>
          <cell r="R591">
            <v>507</v>
          </cell>
          <cell r="S591" t="str">
            <v>#Calc</v>
          </cell>
          <cell r="T591" t="str">
            <v>#Calc</v>
          </cell>
          <cell r="U591">
            <v>0</v>
          </cell>
          <cell r="V591">
            <v>0</v>
          </cell>
          <cell r="W591">
            <v>0</v>
          </cell>
          <cell r="X591">
            <v>0</v>
          </cell>
          <cell r="Y591">
            <v>0</v>
          </cell>
          <cell r="Z591">
            <v>0</v>
          </cell>
        </row>
        <row r="592">
          <cell r="Q592" t="str">
            <v>FactSet</v>
          </cell>
          <cell r="R592">
            <v>508</v>
          </cell>
          <cell r="S592" t="str">
            <v>#Calc</v>
          </cell>
          <cell r="T592" t="str">
            <v>#Calc</v>
          </cell>
          <cell r="U592">
            <v>0</v>
          </cell>
          <cell r="V592">
            <v>0</v>
          </cell>
          <cell r="W592">
            <v>0</v>
          </cell>
          <cell r="X592">
            <v>0</v>
          </cell>
          <cell r="Y592">
            <v>0</v>
          </cell>
          <cell r="Z592">
            <v>0</v>
          </cell>
        </row>
        <row r="593">
          <cell r="Q593" t="str">
            <v>FactSet</v>
          </cell>
          <cell r="R593">
            <v>509</v>
          </cell>
          <cell r="S593" t="str">
            <v>#Calc</v>
          </cell>
          <cell r="T593" t="str">
            <v>#Calc</v>
          </cell>
          <cell r="U593">
            <v>0</v>
          </cell>
          <cell r="V593">
            <v>0</v>
          </cell>
          <cell r="W593">
            <v>0</v>
          </cell>
          <cell r="X593">
            <v>0</v>
          </cell>
          <cell r="Y593">
            <v>0</v>
          </cell>
          <cell r="Z593">
            <v>0</v>
          </cell>
        </row>
        <row r="594">
          <cell r="Q594" t="str">
            <v>FactSet</v>
          </cell>
          <cell r="R594">
            <v>510</v>
          </cell>
          <cell r="S594" t="str">
            <v>#Calc</v>
          </cell>
          <cell r="T594" t="str">
            <v>#Calc</v>
          </cell>
          <cell r="U594">
            <v>0</v>
          </cell>
          <cell r="V594">
            <v>0</v>
          </cell>
          <cell r="W594">
            <v>0</v>
          </cell>
          <cell r="X594">
            <v>0</v>
          </cell>
          <cell r="Y594">
            <v>0</v>
          </cell>
          <cell r="Z594">
            <v>0</v>
          </cell>
        </row>
        <row r="595">
          <cell r="Q595" t="str">
            <v>FactSet</v>
          </cell>
          <cell r="R595">
            <v>511</v>
          </cell>
          <cell r="S595" t="str">
            <v>#Calc</v>
          </cell>
          <cell r="T595" t="str">
            <v>#Calc</v>
          </cell>
          <cell r="U595">
            <v>0</v>
          </cell>
          <cell r="V595">
            <v>0</v>
          </cell>
          <cell r="W595">
            <v>0</v>
          </cell>
          <cell r="X595">
            <v>0</v>
          </cell>
          <cell r="Y595">
            <v>0</v>
          </cell>
          <cell r="Z595">
            <v>0</v>
          </cell>
        </row>
        <row r="596">
          <cell r="Q596" t="str">
            <v>FactSet</v>
          </cell>
          <cell r="R596">
            <v>512</v>
          </cell>
          <cell r="S596" t="str">
            <v>#Calc</v>
          </cell>
          <cell r="T596" t="str">
            <v>#Calc</v>
          </cell>
          <cell r="U596">
            <v>0</v>
          </cell>
          <cell r="V596">
            <v>0</v>
          </cell>
          <cell r="W596">
            <v>0</v>
          </cell>
          <cell r="X596">
            <v>0</v>
          </cell>
          <cell r="Y596">
            <v>0</v>
          </cell>
          <cell r="Z596">
            <v>0</v>
          </cell>
        </row>
        <row r="597">
          <cell r="Q597" t="str">
            <v>FactSet</v>
          </cell>
          <cell r="R597">
            <v>513</v>
          </cell>
          <cell r="S597" t="str">
            <v>#Calc</v>
          </cell>
          <cell r="T597" t="str">
            <v>#Calc</v>
          </cell>
          <cell r="U597">
            <v>0</v>
          </cell>
          <cell r="V597">
            <v>0</v>
          </cell>
          <cell r="W597">
            <v>0</v>
          </cell>
          <cell r="X597">
            <v>0</v>
          </cell>
          <cell r="Y597">
            <v>0</v>
          </cell>
          <cell r="Z597">
            <v>0</v>
          </cell>
        </row>
        <row r="598">
          <cell r="Q598" t="str">
            <v>FactSet</v>
          </cell>
          <cell r="R598">
            <v>514</v>
          </cell>
          <cell r="S598" t="str">
            <v>#Calc</v>
          </cell>
          <cell r="T598" t="str">
            <v>#Calc</v>
          </cell>
          <cell r="U598">
            <v>0</v>
          </cell>
          <cell r="V598">
            <v>0</v>
          </cell>
          <cell r="W598">
            <v>0</v>
          </cell>
          <cell r="X598">
            <v>0</v>
          </cell>
          <cell r="Y598">
            <v>0</v>
          </cell>
          <cell r="Z598">
            <v>0</v>
          </cell>
        </row>
        <row r="599">
          <cell r="Q599" t="str">
            <v>FactSet</v>
          </cell>
          <cell r="R599">
            <v>515</v>
          </cell>
          <cell r="S599" t="str">
            <v>#Calc</v>
          </cell>
          <cell r="T599" t="str">
            <v>#Calc</v>
          </cell>
          <cell r="U599">
            <v>0</v>
          </cell>
          <cell r="V599">
            <v>0</v>
          </cell>
          <cell r="W599">
            <v>0</v>
          </cell>
          <cell r="X599">
            <v>0</v>
          </cell>
          <cell r="Y599">
            <v>0</v>
          </cell>
          <cell r="Z599">
            <v>0</v>
          </cell>
        </row>
        <row r="600">
          <cell r="Q600" t="str">
            <v>FactSet</v>
          </cell>
          <cell r="R600">
            <v>516</v>
          </cell>
          <cell r="S600" t="str">
            <v>#Calc</v>
          </cell>
          <cell r="T600" t="str">
            <v>#Calc</v>
          </cell>
          <cell r="U600">
            <v>0</v>
          </cell>
          <cell r="V600">
            <v>0</v>
          </cell>
          <cell r="W600">
            <v>0</v>
          </cell>
          <cell r="X600">
            <v>0</v>
          </cell>
          <cell r="Y600">
            <v>0</v>
          </cell>
          <cell r="Z600">
            <v>0</v>
          </cell>
        </row>
        <row r="601">
          <cell r="Q601" t="str">
            <v>FactSet</v>
          </cell>
          <cell r="R601">
            <v>517</v>
          </cell>
          <cell r="S601" t="str">
            <v>#Calc</v>
          </cell>
          <cell r="T601" t="str">
            <v>#Calc</v>
          </cell>
          <cell r="U601">
            <v>0</v>
          </cell>
          <cell r="V601">
            <v>0</v>
          </cell>
          <cell r="W601">
            <v>0</v>
          </cell>
          <cell r="X601">
            <v>0</v>
          </cell>
          <cell r="Y601">
            <v>0</v>
          </cell>
          <cell r="Z601">
            <v>0</v>
          </cell>
        </row>
        <row r="602">
          <cell r="Q602" t="str">
            <v>FactSet</v>
          </cell>
          <cell r="R602">
            <v>518</v>
          </cell>
          <cell r="S602" t="str">
            <v>#Calc</v>
          </cell>
          <cell r="T602" t="str">
            <v>#Calc</v>
          </cell>
          <cell r="U602">
            <v>0</v>
          </cell>
          <cell r="V602">
            <v>0</v>
          </cell>
          <cell r="W602">
            <v>0</v>
          </cell>
          <cell r="X602">
            <v>0</v>
          </cell>
          <cell r="Y602">
            <v>0</v>
          </cell>
          <cell r="Z602">
            <v>0</v>
          </cell>
        </row>
        <row r="603">
          <cell r="Q603" t="str">
            <v>FactSet</v>
          </cell>
          <cell r="R603">
            <v>519</v>
          </cell>
          <cell r="S603" t="str">
            <v>#Calc</v>
          </cell>
          <cell r="T603" t="str">
            <v>#Calc</v>
          </cell>
          <cell r="U603">
            <v>0</v>
          </cell>
          <cell r="V603">
            <v>0</v>
          </cell>
          <cell r="W603">
            <v>0</v>
          </cell>
          <cell r="X603">
            <v>0</v>
          </cell>
          <cell r="Y603">
            <v>0</v>
          </cell>
          <cell r="Z603">
            <v>0</v>
          </cell>
        </row>
        <row r="604">
          <cell r="Q604" t="str">
            <v>FactSet</v>
          </cell>
          <cell r="R604">
            <v>520</v>
          </cell>
          <cell r="S604" t="str">
            <v>#Calc</v>
          </cell>
          <cell r="T604" t="str">
            <v>#Calc</v>
          </cell>
          <cell r="U604">
            <v>0</v>
          </cell>
          <cell r="V604">
            <v>0</v>
          </cell>
          <cell r="W604">
            <v>0</v>
          </cell>
          <cell r="X604">
            <v>0</v>
          </cell>
          <cell r="Y604">
            <v>0</v>
          </cell>
          <cell r="Z604">
            <v>0</v>
          </cell>
        </row>
        <row r="605">
          <cell r="Q605" t="str">
            <v>FactSet</v>
          </cell>
          <cell r="R605">
            <v>521</v>
          </cell>
          <cell r="S605" t="str">
            <v>#Calc</v>
          </cell>
          <cell r="T605" t="str">
            <v>#Calc</v>
          </cell>
          <cell r="U605">
            <v>0</v>
          </cell>
          <cell r="V605">
            <v>0</v>
          </cell>
          <cell r="W605">
            <v>0</v>
          </cell>
          <cell r="X605">
            <v>0</v>
          </cell>
          <cell r="Y605">
            <v>0</v>
          </cell>
          <cell r="Z605">
            <v>0</v>
          </cell>
        </row>
        <row r="606">
          <cell r="Q606" t="str">
            <v>FactSet</v>
          </cell>
          <cell r="R606">
            <v>522</v>
          </cell>
          <cell r="S606" t="str">
            <v>#Calc</v>
          </cell>
          <cell r="T606" t="str">
            <v>#Calc</v>
          </cell>
          <cell r="U606">
            <v>0</v>
          </cell>
          <cell r="V606">
            <v>0</v>
          </cell>
          <cell r="W606">
            <v>0</v>
          </cell>
          <cell r="X606">
            <v>0</v>
          </cell>
          <cell r="Y606">
            <v>0</v>
          </cell>
          <cell r="Z606">
            <v>0</v>
          </cell>
        </row>
        <row r="607">
          <cell r="Q607" t="str">
            <v>FactSet</v>
          </cell>
          <cell r="R607">
            <v>523</v>
          </cell>
          <cell r="S607" t="str">
            <v>#Calc</v>
          </cell>
          <cell r="T607" t="str">
            <v>#Calc</v>
          </cell>
          <cell r="U607">
            <v>0</v>
          </cell>
          <cell r="V607">
            <v>0</v>
          </cell>
          <cell r="W607">
            <v>0</v>
          </cell>
          <cell r="X607">
            <v>0</v>
          </cell>
          <cell r="Y607">
            <v>0</v>
          </cell>
          <cell r="Z607">
            <v>0</v>
          </cell>
        </row>
        <row r="608">
          <cell r="Q608" t="str">
            <v>FactSet</v>
          </cell>
          <cell r="R608">
            <v>524</v>
          </cell>
          <cell r="S608" t="str">
            <v>#Calc</v>
          </cell>
          <cell r="T608" t="str">
            <v>#Calc</v>
          </cell>
          <cell r="U608">
            <v>0</v>
          </cell>
          <cell r="V608">
            <v>0</v>
          </cell>
          <cell r="W608">
            <v>0</v>
          </cell>
          <cell r="X608">
            <v>0</v>
          </cell>
          <cell r="Y608">
            <v>0</v>
          </cell>
          <cell r="Z608">
            <v>0</v>
          </cell>
        </row>
        <row r="609">
          <cell r="Q609" t="str">
            <v>FactSet</v>
          </cell>
          <cell r="R609">
            <v>525</v>
          </cell>
          <cell r="S609" t="str">
            <v>#Calc</v>
          </cell>
          <cell r="T609" t="str">
            <v>#Calc</v>
          </cell>
          <cell r="U609">
            <v>0</v>
          </cell>
          <cell r="V609">
            <v>0</v>
          </cell>
          <cell r="W609">
            <v>0</v>
          </cell>
          <cell r="X609">
            <v>0</v>
          </cell>
          <cell r="Y609">
            <v>0</v>
          </cell>
          <cell r="Z609">
            <v>0</v>
          </cell>
        </row>
        <row r="610">
          <cell r="Q610" t="str">
            <v>FactSet</v>
          </cell>
          <cell r="R610">
            <v>526</v>
          </cell>
          <cell r="S610" t="str">
            <v>#Calc</v>
          </cell>
          <cell r="T610" t="str">
            <v>#Calc</v>
          </cell>
          <cell r="U610">
            <v>0</v>
          </cell>
          <cell r="V610">
            <v>0</v>
          </cell>
          <cell r="W610">
            <v>0</v>
          </cell>
          <cell r="X610">
            <v>0</v>
          </cell>
          <cell r="Y610">
            <v>0</v>
          </cell>
          <cell r="Z610">
            <v>0</v>
          </cell>
        </row>
        <row r="611">
          <cell r="Q611" t="str">
            <v>FactSet</v>
          </cell>
          <cell r="R611">
            <v>527</v>
          </cell>
          <cell r="S611" t="str">
            <v>#Calc</v>
          </cell>
          <cell r="T611" t="str">
            <v>#Calc</v>
          </cell>
          <cell r="U611">
            <v>0</v>
          </cell>
          <cell r="V611">
            <v>0</v>
          </cell>
          <cell r="W611">
            <v>0</v>
          </cell>
          <cell r="X611">
            <v>0</v>
          </cell>
          <cell r="Y611">
            <v>0</v>
          </cell>
          <cell r="Z611">
            <v>0</v>
          </cell>
        </row>
        <row r="612">
          <cell r="Q612" t="str">
            <v>FactSet</v>
          </cell>
          <cell r="R612">
            <v>528</v>
          </cell>
          <cell r="S612" t="str">
            <v>#Calc</v>
          </cell>
          <cell r="T612" t="str">
            <v>#Calc</v>
          </cell>
          <cell r="U612">
            <v>0</v>
          </cell>
          <cell r="V612">
            <v>0</v>
          </cell>
          <cell r="W612">
            <v>0</v>
          </cell>
          <cell r="X612">
            <v>0</v>
          </cell>
          <cell r="Y612">
            <v>0</v>
          </cell>
          <cell r="Z612">
            <v>0</v>
          </cell>
        </row>
        <row r="613">
          <cell r="Q613" t="str">
            <v>FactSet</v>
          </cell>
          <cell r="R613">
            <v>529</v>
          </cell>
          <cell r="S613" t="str">
            <v>#Calc</v>
          </cell>
          <cell r="T613" t="str">
            <v>#Calc</v>
          </cell>
          <cell r="U613">
            <v>0</v>
          </cell>
          <cell r="V613">
            <v>0</v>
          </cell>
          <cell r="W613">
            <v>0</v>
          </cell>
          <cell r="X613">
            <v>0</v>
          </cell>
          <cell r="Y613">
            <v>0</v>
          </cell>
          <cell r="Z613">
            <v>0</v>
          </cell>
        </row>
        <row r="614">
          <cell r="Q614" t="str">
            <v>FactSet</v>
          </cell>
          <cell r="R614">
            <v>530</v>
          </cell>
          <cell r="S614" t="str">
            <v>#Calc</v>
          </cell>
          <cell r="T614" t="str">
            <v>#Calc</v>
          </cell>
          <cell r="U614">
            <v>0</v>
          </cell>
          <cell r="V614">
            <v>0</v>
          </cell>
          <cell r="W614">
            <v>0</v>
          </cell>
          <cell r="X614">
            <v>0</v>
          </cell>
          <cell r="Y614">
            <v>0</v>
          </cell>
          <cell r="Z614">
            <v>0</v>
          </cell>
        </row>
        <row r="615">
          <cell r="Q615" t="str">
            <v>FactSet</v>
          </cell>
          <cell r="R615">
            <v>531</v>
          </cell>
          <cell r="S615" t="str">
            <v>#Calc</v>
          </cell>
          <cell r="T615" t="str">
            <v>#Calc</v>
          </cell>
          <cell r="U615">
            <v>0</v>
          </cell>
          <cell r="V615">
            <v>0</v>
          </cell>
          <cell r="W615">
            <v>0</v>
          </cell>
          <cell r="X615">
            <v>0</v>
          </cell>
          <cell r="Y615">
            <v>0</v>
          </cell>
          <cell r="Z615">
            <v>0</v>
          </cell>
        </row>
        <row r="616">
          <cell r="Q616" t="str">
            <v>FactSet</v>
          </cell>
          <cell r="R616">
            <v>532</v>
          </cell>
          <cell r="S616" t="str">
            <v>#Calc</v>
          </cell>
          <cell r="T616" t="str">
            <v>#Calc</v>
          </cell>
          <cell r="U616">
            <v>0</v>
          </cell>
          <cell r="V616">
            <v>0</v>
          </cell>
          <cell r="W616">
            <v>0</v>
          </cell>
          <cell r="X616">
            <v>0</v>
          </cell>
          <cell r="Y616">
            <v>0</v>
          </cell>
          <cell r="Z616">
            <v>0</v>
          </cell>
        </row>
        <row r="617">
          <cell r="Q617" t="str">
            <v>FactSet</v>
          </cell>
          <cell r="R617">
            <v>533</v>
          </cell>
          <cell r="S617" t="str">
            <v>#Calc</v>
          </cell>
          <cell r="T617" t="str">
            <v>#Calc</v>
          </cell>
          <cell r="U617">
            <v>0</v>
          </cell>
          <cell r="V617">
            <v>0</v>
          </cell>
          <cell r="W617">
            <v>0</v>
          </cell>
          <cell r="X617">
            <v>0</v>
          </cell>
          <cell r="Y617">
            <v>0</v>
          </cell>
          <cell r="Z617">
            <v>0</v>
          </cell>
        </row>
        <row r="618">
          <cell r="Q618" t="str">
            <v>FactSet</v>
          </cell>
          <cell r="R618">
            <v>534</v>
          </cell>
          <cell r="S618" t="str">
            <v>#Calc</v>
          </cell>
          <cell r="T618" t="str">
            <v>#Calc</v>
          </cell>
          <cell r="U618">
            <v>0</v>
          </cell>
          <cell r="V618">
            <v>0</v>
          </cell>
          <cell r="W618">
            <v>0</v>
          </cell>
          <cell r="X618">
            <v>0</v>
          </cell>
          <cell r="Y618">
            <v>0</v>
          </cell>
          <cell r="Z618">
            <v>0</v>
          </cell>
        </row>
        <row r="619">
          <cell r="Q619" t="str">
            <v>FactSet</v>
          </cell>
          <cell r="R619">
            <v>535</v>
          </cell>
          <cell r="S619" t="str">
            <v>#Calc</v>
          </cell>
          <cell r="T619" t="str">
            <v>#Calc</v>
          </cell>
          <cell r="U619">
            <v>0</v>
          </cell>
          <cell r="V619">
            <v>0</v>
          </cell>
          <cell r="W619">
            <v>0</v>
          </cell>
          <cell r="X619">
            <v>0</v>
          </cell>
          <cell r="Y619">
            <v>0</v>
          </cell>
          <cell r="Z619">
            <v>0</v>
          </cell>
        </row>
        <row r="620">
          <cell r="Q620" t="str">
            <v>FactSet</v>
          </cell>
          <cell r="R620">
            <v>536</v>
          </cell>
          <cell r="S620" t="str">
            <v>#Calc</v>
          </cell>
          <cell r="T620" t="str">
            <v>#Calc</v>
          </cell>
          <cell r="U620">
            <v>0</v>
          </cell>
          <cell r="V620">
            <v>0</v>
          </cell>
          <cell r="W620">
            <v>0</v>
          </cell>
          <cell r="X620">
            <v>0</v>
          </cell>
          <cell r="Y620">
            <v>0</v>
          </cell>
          <cell r="Z620">
            <v>0</v>
          </cell>
        </row>
        <row r="621">
          <cell r="Q621" t="str">
            <v>FactSet</v>
          </cell>
          <cell r="R621">
            <v>537</v>
          </cell>
          <cell r="S621" t="str">
            <v>#Calc</v>
          </cell>
          <cell r="T621" t="str">
            <v>#Calc</v>
          </cell>
          <cell r="U621">
            <v>0</v>
          </cell>
          <cell r="V621">
            <v>0</v>
          </cell>
          <cell r="W621">
            <v>0</v>
          </cell>
          <cell r="X621">
            <v>0</v>
          </cell>
          <cell r="Y621">
            <v>0</v>
          </cell>
          <cell r="Z621">
            <v>0</v>
          </cell>
        </row>
        <row r="622">
          <cell r="Q622" t="str">
            <v>FactSet</v>
          </cell>
          <cell r="R622">
            <v>538</v>
          </cell>
          <cell r="S622" t="str">
            <v>#Calc</v>
          </cell>
          <cell r="T622" t="str">
            <v>#Calc</v>
          </cell>
          <cell r="U622">
            <v>0</v>
          </cell>
          <cell r="V622">
            <v>0</v>
          </cell>
          <cell r="W622">
            <v>0</v>
          </cell>
          <cell r="X622">
            <v>0</v>
          </cell>
          <cell r="Y622">
            <v>0</v>
          </cell>
          <cell r="Z622">
            <v>0</v>
          </cell>
        </row>
        <row r="623">
          <cell r="Q623" t="str">
            <v>FactSet</v>
          </cell>
          <cell r="R623">
            <v>539</v>
          </cell>
          <cell r="S623" t="str">
            <v>#Calc</v>
          </cell>
          <cell r="T623" t="str">
            <v>#Calc</v>
          </cell>
          <cell r="U623">
            <v>0</v>
          </cell>
          <cell r="V623">
            <v>0</v>
          </cell>
          <cell r="W623">
            <v>0</v>
          </cell>
          <cell r="X623">
            <v>0</v>
          </cell>
          <cell r="Y623">
            <v>0</v>
          </cell>
          <cell r="Z623">
            <v>0</v>
          </cell>
        </row>
        <row r="624">
          <cell r="Q624" t="str">
            <v>FactSet</v>
          </cell>
          <cell r="R624">
            <v>540</v>
          </cell>
          <cell r="S624" t="str">
            <v>#Calc</v>
          </cell>
          <cell r="T624" t="str">
            <v>#Calc</v>
          </cell>
          <cell r="U624">
            <v>0</v>
          </cell>
          <cell r="V624">
            <v>0</v>
          </cell>
          <cell r="W624">
            <v>0</v>
          </cell>
          <cell r="X624">
            <v>0</v>
          </cell>
          <cell r="Y624">
            <v>0</v>
          </cell>
          <cell r="Z624">
            <v>0</v>
          </cell>
        </row>
        <row r="625">
          <cell r="Q625" t="str">
            <v>FactSet</v>
          </cell>
          <cell r="R625">
            <v>541</v>
          </cell>
          <cell r="S625" t="str">
            <v>#Calc</v>
          </cell>
          <cell r="T625" t="str">
            <v>#Calc</v>
          </cell>
          <cell r="U625">
            <v>0</v>
          </cell>
          <cell r="V625">
            <v>0</v>
          </cell>
          <cell r="W625">
            <v>0</v>
          </cell>
          <cell r="X625">
            <v>0</v>
          </cell>
          <cell r="Y625">
            <v>0</v>
          </cell>
          <cell r="Z625">
            <v>0</v>
          </cell>
        </row>
        <row r="626">
          <cell r="Q626" t="str">
            <v>FactSet</v>
          </cell>
          <cell r="R626">
            <v>542</v>
          </cell>
          <cell r="S626" t="str">
            <v>#Calc</v>
          </cell>
          <cell r="T626" t="str">
            <v>#Calc</v>
          </cell>
          <cell r="U626">
            <v>0</v>
          </cell>
          <cell r="V626">
            <v>0</v>
          </cell>
          <cell r="W626">
            <v>0</v>
          </cell>
          <cell r="X626">
            <v>0</v>
          </cell>
          <cell r="Y626">
            <v>0</v>
          </cell>
          <cell r="Z626">
            <v>0</v>
          </cell>
        </row>
        <row r="627">
          <cell r="Q627" t="str">
            <v>FactSet</v>
          </cell>
          <cell r="R627">
            <v>543</v>
          </cell>
          <cell r="S627" t="str">
            <v>#Calc</v>
          </cell>
          <cell r="T627" t="str">
            <v>#Calc</v>
          </cell>
          <cell r="U627">
            <v>0</v>
          </cell>
          <cell r="V627">
            <v>0</v>
          </cell>
          <cell r="W627">
            <v>0</v>
          </cell>
          <cell r="X627">
            <v>0</v>
          </cell>
          <cell r="Y627">
            <v>0</v>
          </cell>
          <cell r="Z627">
            <v>0</v>
          </cell>
        </row>
        <row r="628">
          <cell r="Q628" t="str">
            <v>FactSet</v>
          </cell>
          <cell r="R628">
            <v>544</v>
          </cell>
          <cell r="S628" t="str">
            <v>#Calc</v>
          </cell>
          <cell r="T628" t="str">
            <v>#Calc</v>
          </cell>
          <cell r="U628">
            <v>0</v>
          </cell>
          <cell r="V628">
            <v>0</v>
          </cell>
          <cell r="W628">
            <v>0</v>
          </cell>
          <cell r="X628">
            <v>0</v>
          </cell>
          <cell r="Y628">
            <v>0</v>
          </cell>
          <cell r="Z628">
            <v>0</v>
          </cell>
        </row>
        <row r="629">
          <cell r="Q629" t="str">
            <v>FactSet</v>
          </cell>
          <cell r="R629">
            <v>545</v>
          </cell>
          <cell r="S629" t="str">
            <v>#Calc</v>
          </cell>
          <cell r="T629" t="str">
            <v>#Calc</v>
          </cell>
          <cell r="U629">
            <v>0</v>
          </cell>
          <cell r="V629">
            <v>0</v>
          </cell>
          <cell r="W629">
            <v>0</v>
          </cell>
          <cell r="X629">
            <v>0</v>
          </cell>
          <cell r="Y629">
            <v>0</v>
          </cell>
          <cell r="Z629">
            <v>0</v>
          </cell>
        </row>
        <row r="630">
          <cell r="Q630" t="str">
            <v>FactSet</v>
          </cell>
          <cell r="R630">
            <v>546</v>
          </cell>
          <cell r="S630" t="str">
            <v>#Calc</v>
          </cell>
          <cell r="T630" t="str">
            <v>#Calc</v>
          </cell>
          <cell r="U630">
            <v>0</v>
          </cell>
          <cell r="V630">
            <v>0</v>
          </cell>
          <cell r="W630">
            <v>0</v>
          </cell>
          <cell r="X630">
            <v>0</v>
          </cell>
          <cell r="Y630">
            <v>0</v>
          </cell>
          <cell r="Z630">
            <v>0</v>
          </cell>
        </row>
        <row r="631">
          <cell r="Q631" t="str">
            <v>FactSet</v>
          </cell>
          <cell r="R631">
            <v>547</v>
          </cell>
          <cell r="S631" t="str">
            <v>#Calc</v>
          </cell>
          <cell r="T631" t="str">
            <v>#Calc</v>
          </cell>
          <cell r="U631">
            <v>0</v>
          </cell>
          <cell r="V631">
            <v>0</v>
          </cell>
          <cell r="W631">
            <v>0</v>
          </cell>
          <cell r="X631">
            <v>0</v>
          </cell>
          <cell r="Y631">
            <v>0</v>
          </cell>
          <cell r="Z631">
            <v>0</v>
          </cell>
        </row>
        <row r="632">
          <cell r="Q632" t="str">
            <v>FactSet</v>
          </cell>
          <cell r="R632">
            <v>548</v>
          </cell>
          <cell r="S632" t="str">
            <v>#Calc</v>
          </cell>
          <cell r="T632" t="str">
            <v>#Calc</v>
          </cell>
          <cell r="U632">
            <v>0</v>
          </cell>
          <cell r="V632">
            <v>0</v>
          </cell>
          <cell r="W632">
            <v>0</v>
          </cell>
          <cell r="X632">
            <v>0</v>
          </cell>
          <cell r="Y632">
            <v>0</v>
          </cell>
          <cell r="Z632">
            <v>0</v>
          </cell>
        </row>
        <row r="633">
          <cell r="Q633" t="str">
            <v>FactSet</v>
          </cell>
          <cell r="R633">
            <v>549</v>
          </cell>
          <cell r="S633" t="str">
            <v>#Calc</v>
          </cell>
          <cell r="T633" t="str">
            <v>#Calc</v>
          </cell>
          <cell r="U633">
            <v>0</v>
          </cell>
          <cell r="V633">
            <v>0</v>
          </cell>
          <cell r="W633">
            <v>0</v>
          </cell>
          <cell r="X633">
            <v>0</v>
          </cell>
          <cell r="Y633">
            <v>0</v>
          </cell>
          <cell r="Z633">
            <v>0</v>
          </cell>
        </row>
        <row r="634">
          <cell r="Q634" t="str">
            <v>FactSet</v>
          </cell>
          <cell r="R634">
            <v>550</v>
          </cell>
          <cell r="S634" t="str">
            <v>#Calc</v>
          </cell>
          <cell r="T634" t="str">
            <v>#Calc</v>
          </cell>
          <cell r="U634">
            <v>0</v>
          </cell>
          <cell r="V634">
            <v>0</v>
          </cell>
          <cell r="W634">
            <v>0</v>
          </cell>
          <cell r="X634">
            <v>0</v>
          </cell>
          <cell r="Y634">
            <v>0</v>
          </cell>
          <cell r="Z634">
            <v>0</v>
          </cell>
        </row>
        <row r="635">
          <cell r="Q635" t="str">
            <v>FactSet</v>
          </cell>
          <cell r="R635">
            <v>551</v>
          </cell>
          <cell r="S635" t="str">
            <v>#Calc</v>
          </cell>
          <cell r="T635" t="str">
            <v>#Calc</v>
          </cell>
          <cell r="U635">
            <v>0</v>
          </cell>
          <cell r="V635">
            <v>0</v>
          </cell>
          <cell r="W635">
            <v>0</v>
          </cell>
          <cell r="X635">
            <v>0</v>
          </cell>
          <cell r="Y635">
            <v>0</v>
          </cell>
          <cell r="Z635">
            <v>0</v>
          </cell>
        </row>
        <row r="636">
          <cell r="Q636" t="str">
            <v>FactSet</v>
          </cell>
          <cell r="R636">
            <v>552</v>
          </cell>
          <cell r="S636" t="str">
            <v>#Calc</v>
          </cell>
          <cell r="T636" t="str">
            <v>#Calc</v>
          </cell>
          <cell r="U636">
            <v>0</v>
          </cell>
          <cell r="V636">
            <v>0</v>
          </cell>
          <cell r="W636">
            <v>0</v>
          </cell>
          <cell r="X636">
            <v>0</v>
          </cell>
          <cell r="Y636">
            <v>0</v>
          </cell>
          <cell r="Z636">
            <v>0</v>
          </cell>
        </row>
        <row r="637">
          <cell r="Q637" t="str">
            <v>FactSet</v>
          </cell>
          <cell r="R637">
            <v>553</v>
          </cell>
          <cell r="S637" t="str">
            <v>#Calc</v>
          </cell>
          <cell r="T637" t="str">
            <v>#Calc</v>
          </cell>
          <cell r="U637">
            <v>0</v>
          </cell>
          <cell r="V637">
            <v>0</v>
          </cell>
          <cell r="W637">
            <v>0</v>
          </cell>
          <cell r="X637">
            <v>0</v>
          </cell>
          <cell r="Y637">
            <v>0</v>
          </cell>
          <cell r="Z637">
            <v>0</v>
          </cell>
        </row>
        <row r="638">
          <cell r="Q638" t="str">
            <v>FactSet</v>
          </cell>
          <cell r="R638">
            <v>554</v>
          </cell>
          <cell r="S638" t="str">
            <v>#Calc</v>
          </cell>
          <cell r="T638" t="str">
            <v>#Calc</v>
          </cell>
          <cell r="U638">
            <v>0</v>
          </cell>
          <cell r="V638">
            <v>0</v>
          </cell>
          <cell r="W638">
            <v>0</v>
          </cell>
          <cell r="X638">
            <v>0</v>
          </cell>
          <cell r="Y638">
            <v>0</v>
          </cell>
          <cell r="Z638">
            <v>0</v>
          </cell>
        </row>
        <row r="639">
          <cell r="Q639" t="str">
            <v>FactSet</v>
          </cell>
          <cell r="R639">
            <v>555</v>
          </cell>
          <cell r="S639" t="str">
            <v>#Calc</v>
          </cell>
          <cell r="T639" t="str">
            <v>#Calc</v>
          </cell>
          <cell r="U639">
            <v>0</v>
          </cell>
          <cell r="V639">
            <v>0</v>
          </cell>
          <cell r="W639">
            <v>0</v>
          </cell>
          <cell r="X639">
            <v>0</v>
          </cell>
          <cell r="Y639">
            <v>0</v>
          </cell>
          <cell r="Z639">
            <v>0</v>
          </cell>
        </row>
        <row r="640">
          <cell r="Q640" t="str">
            <v>FactSet</v>
          </cell>
          <cell r="R640">
            <v>556</v>
          </cell>
          <cell r="S640" t="str">
            <v>#Calc</v>
          </cell>
          <cell r="T640" t="str">
            <v>#Calc</v>
          </cell>
          <cell r="U640">
            <v>0</v>
          </cell>
          <cell r="V640">
            <v>0</v>
          </cell>
          <cell r="W640">
            <v>0</v>
          </cell>
          <cell r="X640">
            <v>0</v>
          </cell>
          <cell r="Y640">
            <v>0</v>
          </cell>
          <cell r="Z640">
            <v>0</v>
          </cell>
        </row>
        <row r="641">
          <cell r="Q641" t="str">
            <v>FactSet</v>
          </cell>
          <cell r="R641">
            <v>557</v>
          </cell>
          <cell r="S641" t="str">
            <v>#Calc</v>
          </cell>
          <cell r="T641" t="str">
            <v>#Calc</v>
          </cell>
          <cell r="U641">
            <v>0</v>
          </cell>
          <cell r="V641">
            <v>0</v>
          </cell>
          <cell r="W641">
            <v>0</v>
          </cell>
          <cell r="X641">
            <v>0</v>
          </cell>
          <cell r="Y641">
            <v>0</v>
          </cell>
          <cell r="Z641">
            <v>0</v>
          </cell>
        </row>
        <row r="642">
          <cell r="Q642" t="str">
            <v>FactSet</v>
          </cell>
          <cell r="R642">
            <v>558</v>
          </cell>
          <cell r="S642" t="str">
            <v>#Calc</v>
          </cell>
          <cell r="T642" t="str">
            <v>#Calc</v>
          </cell>
          <cell r="U642">
            <v>0</v>
          </cell>
          <cell r="V642">
            <v>0</v>
          </cell>
          <cell r="W642">
            <v>0</v>
          </cell>
          <cell r="X642">
            <v>0</v>
          </cell>
          <cell r="Y642">
            <v>0</v>
          </cell>
          <cell r="Z642">
            <v>0</v>
          </cell>
        </row>
        <row r="643">
          <cell r="Q643" t="str">
            <v>FactSet</v>
          </cell>
          <cell r="R643">
            <v>559</v>
          </cell>
          <cell r="S643" t="str">
            <v>#Calc</v>
          </cell>
          <cell r="T643" t="str">
            <v>#Calc</v>
          </cell>
          <cell r="U643">
            <v>0</v>
          </cell>
          <cell r="V643">
            <v>0</v>
          </cell>
          <cell r="W643">
            <v>0</v>
          </cell>
          <cell r="X643">
            <v>0</v>
          </cell>
          <cell r="Y643">
            <v>0</v>
          </cell>
          <cell r="Z643">
            <v>0</v>
          </cell>
        </row>
        <row r="644">
          <cell r="Q644" t="str">
            <v>FactSet</v>
          </cell>
          <cell r="R644">
            <v>560</v>
          </cell>
          <cell r="S644" t="str">
            <v>#Calc</v>
          </cell>
          <cell r="T644" t="str">
            <v>#Calc</v>
          </cell>
          <cell r="U644">
            <v>0</v>
          </cell>
          <cell r="V644">
            <v>0</v>
          </cell>
          <cell r="W644">
            <v>0</v>
          </cell>
          <cell r="X644">
            <v>0</v>
          </cell>
          <cell r="Y644">
            <v>0</v>
          </cell>
          <cell r="Z644">
            <v>0</v>
          </cell>
        </row>
        <row r="645">
          <cell r="Q645" t="str">
            <v>FactSet</v>
          </cell>
          <cell r="R645">
            <v>561</v>
          </cell>
          <cell r="S645" t="str">
            <v>#Calc</v>
          </cell>
          <cell r="T645" t="str">
            <v>#Calc</v>
          </cell>
          <cell r="U645">
            <v>0</v>
          </cell>
          <cell r="V645">
            <v>0</v>
          </cell>
          <cell r="W645">
            <v>0</v>
          </cell>
          <cell r="X645">
            <v>0</v>
          </cell>
          <cell r="Y645">
            <v>0</v>
          </cell>
          <cell r="Z645">
            <v>0</v>
          </cell>
        </row>
        <row r="646">
          <cell r="Q646" t="str">
            <v>FactSet</v>
          </cell>
          <cell r="R646">
            <v>562</v>
          </cell>
          <cell r="S646" t="str">
            <v>#Calc</v>
          </cell>
          <cell r="T646" t="str">
            <v>#Calc</v>
          </cell>
          <cell r="U646">
            <v>0</v>
          </cell>
          <cell r="V646">
            <v>0</v>
          </cell>
          <cell r="W646">
            <v>0</v>
          </cell>
          <cell r="X646">
            <v>0</v>
          </cell>
          <cell r="Y646">
            <v>0</v>
          </cell>
          <cell r="Z646">
            <v>0</v>
          </cell>
        </row>
        <row r="647">
          <cell r="Q647" t="str">
            <v>FactSet</v>
          </cell>
          <cell r="R647">
            <v>563</v>
          </cell>
          <cell r="S647" t="str">
            <v>#Calc</v>
          </cell>
          <cell r="T647" t="str">
            <v>#Calc</v>
          </cell>
          <cell r="U647">
            <v>0</v>
          </cell>
          <cell r="V647">
            <v>0</v>
          </cell>
          <cell r="W647">
            <v>0</v>
          </cell>
          <cell r="X647">
            <v>0</v>
          </cell>
          <cell r="Y647">
            <v>0</v>
          </cell>
          <cell r="Z647">
            <v>0</v>
          </cell>
        </row>
        <row r="648">
          <cell r="Q648" t="str">
            <v>FactSet</v>
          </cell>
          <cell r="R648">
            <v>564</v>
          </cell>
          <cell r="S648" t="str">
            <v>#Calc</v>
          </cell>
          <cell r="T648" t="str">
            <v>#Calc</v>
          </cell>
          <cell r="U648">
            <v>0</v>
          </cell>
          <cell r="V648">
            <v>0</v>
          </cell>
          <cell r="W648">
            <v>0</v>
          </cell>
          <cell r="X648">
            <v>0</v>
          </cell>
          <cell r="Y648">
            <v>0</v>
          </cell>
          <cell r="Z648">
            <v>0</v>
          </cell>
        </row>
        <row r="649">
          <cell r="Q649" t="str">
            <v>FactSet</v>
          </cell>
          <cell r="R649">
            <v>565</v>
          </cell>
          <cell r="S649" t="str">
            <v>#Calc</v>
          </cell>
          <cell r="T649" t="str">
            <v>#Calc</v>
          </cell>
          <cell r="U649">
            <v>0</v>
          </cell>
          <cell r="V649">
            <v>0</v>
          </cell>
          <cell r="W649">
            <v>0</v>
          </cell>
          <cell r="X649">
            <v>0</v>
          </cell>
          <cell r="Y649">
            <v>0</v>
          </cell>
          <cell r="Z649">
            <v>0</v>
          </cell>
        </row>
        <row r="650">
          <cell r="Q650" t="str">
            <v>FactSet</v>
          </cell>
          <cell r="R650">
            <v>566</v>
          </cell>
          <cell r="S650" t="str">
            <v>#Calc</v>
          </cell>
          <cell r="T650" t="str">
            <v>#Calc</v>
          </cell>
          <cell r="U650">
            <v>0</v>
          </cell>
          <cell r="V650">
            <v>0</v>
          </cell>
          <cell r="W650">
            <v>0</v>
          </cell>
          <cell r="X650">
            <v>0</v>
          </cell>
          <cell r="Y650">
            <v>0</v>
          </cell>
          <cell r="Z650">
            <v>0</v>
          </cell>
        </row>
        <row r="651">
          <cell r="Q651" t="str">
            <v>FactSet</v>
          </cell>
          <cell r="R651">
            <v>567</v>
          </cell>
          <cell r="S651" t="str">
            <v>#Calc</v>
          </cell>
          <cell r="T651" t="str">
            <v>#Calc</v>
          </cell>
          <cell r="U651">
            <v>0</v>
          </cell>
          <cell r="V651">
            <v>0</v>
          </cell>
          <cell r="W651">
            <v>0</v>
          </cell>
          <cell r="X651">
            <v>0</v>
          </cell>
          <cell r="Y651">
            <v>0</v>
          </cell>
          <cell r="Z651">
            <v>0</v>
          </cell>
        </row>
        <row r="652">
          <cell r="Q652" t="str">
            <v>FactSet</v>
          </cell>
          <cell r="R652">
            <v>568</v>
          </cell>
          <cell r="S652" t="str">
            <v>#Calc</v>
          </cell>
          <cell r="T652" t="str">
            <v>#Calc</v>
          </cell>
          <cell r="U652">
            <v>0</v>
          </cell>
          <cell r="V652">
            <v>0</v>
          </cell>
          <cell r="W652">
            <v>0</v>
          </cell>
          <cell r="X652">
            <v>0</v>
          </cell>
          <cell r="Y652">
            <v>0</v>
          </cell>
          <cell r="Z652">
            <v>0</v>
          </cell>
        </row>
        <row r="653">
          <cell r="Q653" t="str">
            <v>FactSet</v>
          </cell>
          <cell r="R653">
            <v>569</v>
          </cell>
          <cell r="S653" t="str">
            <v>#Calc</v>
          </cell>
          <cell r="T653" t="str">
            <v>#Calc</v>
          </cell>
          <cell r="U653">
            <v>0</v>
          </cell>
          <cell r="V653">
            <v>0</v>
          </cell>
          <cell r="W653">
            <v>0</v>
          </cell>
          <cell r="X653">
            <v>0</v>
          </cell>
          <cell r="Y653">
            <v>0</v>
          </cell>
          <cell r="Z653">
            <v>0</v>
          </cell>
        </row>
        <row r="654">
          <cell r="Q654" t="str">
            <v>FactSet</v>
          </cell>
          <cell r="R654">
            <v>570</v>
          </cell>
          <cell r="S654" t="str">
            <v>#Calc</v>
          </cell>
          <cell r="T654" t="str">
            <v>#Calc</v>
          </cell>
          <cell r="U654">
            <v>0</v>
          </cell>
          <cell r="V654">
            <v>0</v>
          </cell>
          <cell r="W654">
            <v>0</v>
          </cell>
          <cell r="X654">
            <v>0</v>
          </cell>
          <cell r="Y654">
            <v>0</v>
          </cell>
          <cell r="Z654">
            <v>0</v>
          </cell>
        </row>
        <row r="655">
          <cell r="Q655" t="str">
            <v>FactSet</v>
          </cell>
          <cell r="R655">
            <v>571</v>
          </cell>
          <cell r="S655" t="str">
            <v>#Calc</v>
          </cell>
          <cell r="T655" t="str">
            <v>#Calc</v>
          </cell>
          <cell r="U655">
            <v>0</v>
          </cell>
          <cell r="V655">
            <v>0</v>
          </cell>
          <cell r="W655">
            <v>0</v>
          </cell>
          <cell r="X655">
            <v>0</v>
          </cell>
          <cell r="Y655">
            <v>0</v>
          </cell>
          <cell r="Z655">
            <v>0</v>
          </cell>
        </row>
        <row r="656">
          <cell r="Q656" t="str">
            <v>FactSet</v>
          </cell>
          <cell r="R656">
            <v>572</v>
          </cell>
          <cell r="S656" t="str">
            <v>#Calc</v>
          </cell>
          <cell r="T656" t="str">
            <v>#Calc</v>
          </cell>
          <cell r="U656">
            <v>0</v>
          </cell>
          <cell r="V656">
            <v>0</v>
          </cell>
          <cell r="W656">
            <v>0</v>
          </cell>
          <cell r="X656">
            <v>0</v>
          </cell>
          <cell r="Y656">
            <v>0</v>
          </cell>
          <cell r="Z656">
            <v>0</v>
          </cell>
        </row>
        <row r="657">
          <cell r="Q657" t="str">
            <v>FactSet</v>
          </cell>
          <cell r="R657">
            <v>573</v>
          </cell>
          <cell r="S657" t="str">
            <v>#Calc</v>
          </cell>
          <cell r="T657" t="str">
            <v>#Calc</v>
          </cell>
          <cell r="U657">
            <v>0</v>
          </cell>
          <cell r="V657">
            <v>0</v>
          </cell>
          <cell r="W657">
            <v>0</v>
          </cell>
          <cell r="X657">
            <v>0</v>
          </cell>
          <cell r="Y657">
            <v>0</v>
          </cell>
          <cell r="Z657">
            <v>0</v>
          </cell>
        </row>
        <row r="658">
          <cell r="Q658" t="str">
            <v>FactSet</v>
          </cell>
          <cell r="R658">
            <v>574</v>
          </cell>
          <cell r="S658" t="str">
            <v>#Calc</v>
          </cell>
          <cell r="T658" t="str">
            <v>#Calc</v>
          </cell>
          <cell r="U658">
            <v>0</v>
          </cell>
          <cell r="V658">
            <v>0</v>
          </cell>
          <cell r="W658">
            <v>0</v>
          </cell>
          <cell r="X658">
            <v>0</v>
          </cell>
          <cell r="Y658">
            <v>0</v>
          </cell>
          <cell r="Z658">
            <v>0</v>
          </cell>
        </row>
        <row r="659">
          <cell r="Q659" t="str">
            <v>FactSet</v>
          </cell>
          <cell r="R659">
            <v>575</v>
          </cell>
          <cell r="S659" t="str">
            <v>#Calc</v>
          </cell>
          <cell r="T659" t="str">
            <v>#Calc</v>
          </cell>
          <cell r="U659">
            <v>0</v>
          </cell>
          <cell r="V659">
            <v>0</v>
          </cell>
          <cell r="W659">
            <v>0</v>
          </cell>
          <cell r="X659">
            <v>0</v>
          </cell>
          <cell r="Y659">
            <v>0</v>
          </cell>
          <cell r="Z659">
            <v>0</v>
          </cell>
        </row>
        <row r="660">
          <cell r="Q660" t="str">
            <v>FactSet</v>
          </cell>
          <cell r="R660">
            <v>576</v>
          </cell>
          <cell r="S660" t="str">
            <v>#Calc</v>
          </cell>
          <cell r="T660" t="str">
            <v>#Calc</v>
          </cell>
          <cell r="U660">
            <v>0</v>
          </cell>
          <cell r="V660">
            <v>0</v>
          </cell>
          <cell r="W660">
            <v>0</v>
          </cell>
          <cell r="X660">
            <v>0</v>
          </cell>
          <cell r="Y660">
            <v>0</v>
          </cell>
          <cell r="Z660">
            <v>0</v>
          </cell>
        </row>
        <row r="661">
          <cell r="Q661" t="str">
            <v>FactSet</v>
          </cell>
          <cell r="R661">
            <v>577</v>
          </cell>
          <cell r="S661" t="str">
            <v>#Calc</v>
          </cell>
          <cell r="T661" t="str">
            <v>#Calc</v>
          </cell>
          <cell r="U661">
            <v>0</v>
          </cell>
          <cell r="V661">
            <v>0</v>
          </cell>
          <cell r="W661">
            <v>0</v>
          </cell>
          <cell r="X661">
            <v>0</v>
          </cell>
          <cell r="Y661">
            <v>0</v>
          </cell>
          <cell r="Z661">
            <v>0</v>
          </cell>
        </row>
        <row r="662">
          <cell r="Q662" t="str">
            <v>FactSet</v>
          </cell>
          <cell r="R662">
            <v>578</v>
          </cell>
          <cell r="S662" t="str">
            <v>#Calc</v>
          </cell>
          <cell r="T662" t="str">
            <v>#Calc</v>
          </cell>
          <cell r="U662">
            <v>0</v>
          </cell>
          <cell r="V662">
            <v>0</v>
          </cell>
          <cell r="W662">
            <v>0</v>
          </cell>
          <cell r="X662">
            <v>0</v>
          </cell>
          <cell r="Y662">
            <v>0</v>
          </cell>
          <cell r="Z662">
            <v>0</v>
          </cell>
        </row>
        <row r="663">
          <cell r="Q663" t="str">
            <v>FactSet</v>
          </cell>
          <cell r="R663">
            <v>579</v>
          </cell>
          <cell r="S663" t="str">
            <v>#Calc</v>
          </cell>
          <cell r="T663" t="str">
            <v>#Calc</v>
          </cell>
          <cell r="U663">
            <v>0</v>
          </cell>
          <cell r="V663">
            <v>0</v>
          </cell>
          <cell r="W663">
            <v>0</v>
          </cell>
          <cell r="X663">
            <v>0</v>
          </cell>
          <cell r="Y663">
            <v>0</v>
          </cell>
          <cell r="Z663">
            <v>0</v>
          </cell>
        </row>
        <row r="664">
          <cell r="Q664" t="str">
            <v>FactSet</v>
          </cell>
          <cell r="R664">
            <v>580</v>
          </cell>
          <cell r="S664" t="str">
            <v>#Calc</v>
          </cell>
          <cell r="T664" t="str">
            <v>#Calc</v>
          </cell>
          <cell r="U664">
            <v>0</v>
          </cell>
          <cell r="V664">
            <v>0</v>
          </cell>
          <cell r="W664">
            <v>0</v>
          </cell>
          <cell r="X664">
            <v>0</v>
          </cell>
          <cell r="Y664">
            <v>0</v>
          </cell>
          <cell r="Z664">
            <v>0</v>
          </cell>
        </row>
        <row r="665">
          <cell r="Q665" t="str">
            <v>FactSet</v>
          </cell>
          <cell r="R665">
            <v>581</v>
          </cell>
          <cell r="S665" t="str">
            <v>#Calc</v>
          </cell>
          <cell r="T665" t="str">
            <v>#Calc</v>
          </cell>
          <cell r="U665">
            <v>0</v>
          </cell>
          <cell r="V665">
            <v>0</v>
          </cell>
          <cell r="W665">
            <v>0</v>
          </cell>
          <cell r="X665">
            <v>0</v>
          </cell>
          <cell r="Y665">
            <v>0</v>
          </cell>
          <cell r="Z665">
            <v>0</v>
          </cell>
        </row>
        <row r="666">
          <cell r="Q666" t="str">
            <v>FactSet</v>
          </cell>
          <cell r="R666">
            <v>582</v>
          </cell>
          <cell r="S666" t="str">
            <v>#Calc</v>
          </cell>
          <cell r="T666" t="str">
            <v>#Calc</v>
          </cell>
          <cell r="U666">
            <v>0</v>
          </cell>
          <cell r="V666">
            <v>0</v>
          </cell>
          <cell r="W666">
            <v>0</v>
          </cell>
          <cell r="X666">
            <v>0</v>
          </cell>
          <cell r="Y666">
            <v>0</v>
          </cell>
          <cell r="Z666">
            <v>0</v>
          </cell>
        </row>
        <row r="667">
          <cell r="Q667" t="str">
            <v>FactSet</v>
          </cell>
          <cell r="R667">
            <v>583</v>
          </cell>
          <cell r="S667" t="str">
            <v>#Calc</v>
          </cell>
          <cell r="T667" t="str">
            <v>#Calc</v>
          </cell>
          <cell r="U667">
            <v>0</v>
          </cell>
          <cell r="V667">
            <v>0</v>
          </cell>
          <cell r="W667">
            <v>0</v>
          </cell>
          <cell r="X667">
            <v>0</v>
          </cell>
          <cell r="Y667">
            <v>0</v>
          </cell>
          <cell r="Z667">
            <v>0</v>
          </cell>
        </row>
        <row r="668">
          <cell r="Q668" t="str">
            <v>FactSet</v>
          </cell>
          <cell r="R668">
            <v>584</v>
          </cell>
          <cell r="S668" t="str">
            <v>#Calc</v>
          </cell>
          <cell r="T668" t="str">
            <v>#Calc</v>
          </cell>
          <cell r="U668">
            <v>0</v>
          </cell>
          <cell r="V668">
            <v>0</v>
          </cell>
          <cell r="W668">
            <v>0</v>
          </cell>
          <cell r="X668">
            <v>0</v>
          </cell>
          <cell r="Y668">
            <v>0</v>
          </cell>
          <cell r="Z668">
            <v>0</v>
          </cell>
        </row>
        <row r="669">
          <cell r="Q669" t="str">
            <v>FactSet</v>
          </cell>
          <cell r="R669">
            <v>585</v>
          </cell>
          <cell r="S669" t="str">
            <v>#Calc</v>
          </cell>
          <cell r="T669" t="str">
            <v>#Calc</v>
          </cell>
          <cell r="U669">
            <v>0</v>
          </cell>
          <cell r="V669">
            <v>0</v>
          </cell>
          <cell r="W669">
            <v>0</v>
          </cell>
          <cell r="X669">
            <v>0</v>
          </cell>
          <cell r="Y669">
            <v>0</v>
          </cell>
          <cell r="Z669">
            <v>0</v>
          </cell>
        </row>
        <row r="670">
          <cell r="Q670" t="str">
            <v>FactSet</v>
          </cell>
          <cell r="R670">
            <v>586</v>
          </cell>
          <cell r="S670" t="str">
            <v>#Calc</v>
          </cell>
          <cell r="T670" t="str">
            <v>#Calc</v>
          </cell>
          <cell r="U670">
            <v>0</v>
          </cell>
          <cell r="V670">
            <v>0</v>
          </cell>
          <cell r="W670">
            <v>0</v>
          </cell>
          <cell r="X670">
            <v>0</v>
          </cell>
          <cell r="Y670">
            <v>0</v>
          </cell>
          <cell r="Z670">
            <v>0</v>
          </cell>
        </row>
        <row r="671">
          <cell r="Q671" t="str">
            <v>FactSet</v>
          </cell>
          <cell r="R671">
            <v>587</v>
          </cell>
          <cell r="S671" t="str">
            <v>#Calc</v>
          </cell>
          <cell r="T671" t="str">
            <v>#Calc</v>
          </cell>
          <cell r="U671">
            <v>0</v>
          </cell>
          <cell r="V671">
            <v>0</v>
          </cell>
          <cell r="W671">
            <v>0</v>
          </cell>
          <cell r="X671">
            <v>0</v>
          </cell>
          <cell r="Y671">
            <v>0</v>
          </cell>
          <cell r="Z671">
            <v>0</v>
          </cell>
        </row>
        <row r="672">
          <cell r="Q672" t="str">
            <v>FactSet</v>
          </cell>
          <cell r="R672">
            <v>588</v>
          </cell>
          <cell r="S672" t="str">
            <v>#Calc</v>
          </cell>
          <cell r="T672" t="str">
            <v>#Calc</v>
          </cell>
          <cell r="U672">
            <v>0</v>
          </cell>
          <cell r="V672">
            <v>0</v>
          </cell>
          <cell r="W672">
            <v>0</v>
          </cell>
          <cell r="X672">
            <v>0</v>
          </cell>
          <cell r="Y672">
            <v>0</v>
          </cell>
          <cell r="Z672">
            <v>0</v>
          </cell>
        </row>
        <row r="673">
          <cell r="Q673" t="str">
            <v>FactSet</v>
          </cell>
          <cell r="R673">
            <v>589</v>
          </cell>
          <cell r="S673" t="str">
            <v>#Calc</v>
          </cell>
          <cell r="T673" t="str">
            <v>#Calc</v>
          </cell>
          <cell r="U673">
            <v>0</v>
          </cell>
          <cell r="V673">
            <v>0</v>
          </cell>
          <cell r="W673">
            <v>0</v>
          </cell>
          <cell r="X673">
            <v>0</v>
          </cell>
          <cell r="Y673">
            <v>0</v>
          </cell>
          <cell r="Z673">
            <v>0</v>
          </cell>
        </row>
        <row r="674">
          <cell r="Q674" t="str">
            <v>FactSet</v>
          </cell>
          <cell r="R674">
            <v>590</v>
          </cell>
          <cell r="S674" t="str">
            <v>#Calc</v>
          </cell>
          <cell r="T674" t="str">
            <v>#Calc</v>
          </cell>
          <cell r="U674">
            <v>0</v>
          </cell>
          <cell r="V674">
            <v>0</v>
          </cell>
          <cell r="W674">
            <v>0</v>
          </cell>
          <cell r="X674">
            <v>0</v>
          </cell>
          <cell r="Y674">
            <v>0</v>
          </cell>
          <cell r="Z674">
            <v>0</v>
          </cell>
        </row>
        <row r="675">
          <cell r="Q675" t="str">
            <v>FactSet</v>
          </cell>
          <cell r="R675">
            <v>591</v>
          </cell>
          <cell r="S675" t="str">
            <v>#Calc</v>
          </cell>
          <cell r="T675" t="str">
            <v>#Calc</v>
          </cell>
          <cell r="U675">
            <v>0</v>
          </cell>
          <cell r="V675">
            <v>0</v>
          </cell>
          <cell r="W675">
            <v>0</v>
          </cell>
          <cell r="X675">
            <v>0</v>
          </cell>
          <cell r="Y675">
            <v>0</v>
          </cell>
          <cell r="Z675">
            <v>0</v>
          </cell>
        </row>
        <row r="676">
          <cell r="Q676" t="str">
            <v>FactSet</v>
          </cell>
          <cell r="R676">
            <v>592</v>
          </cell>
          <cell r="S676" t="str">
            <v>#Calc</v>
          </cell>
          <cell r="T676" t="str">
            <v>#Calc</v>
          </cell>
          <cell r="U676">
            <v>0</v>
          </cell>
          <cell r="V676">
            <v>0</v>
          </cell>
          <cell r="W676">
            <v>0</v>
          </cell>
          <cell r="X676">
            <v>0</v>
          </cell>
          <cell r="Y676">
            <v>0</v>
          </cell>
          <cell r="Z676">
            <v>0</v>
          </cell>
        </row>
        <row r="677">
          <cell r="Q677" t="str">
            <v>FactSet</v>
          </cell>
          <cell r="R677">
            <v>593</v>
          </cell>
          <cell r="S677" t="str">
            <v>#Calc</v>
          </cell>
          <cell r="T677" t="str">
            <v>#Calc</v>
          </cell>
          <cell r="U677">
            <v>0</v>
          </cell>
          <cell r="V677">
            <v>0</v>
          </cell>
          <cell r="W677">
            <v>0</v>
          </cell>
          <cell r="X677">
            <v>0</v>
          </cell>
          <cell r="Y677">
            <v>0</v>
          </cell>
          <cell r="Z677">
            <v>0</v>
          </cell>
        </row>
        <row r="678">
          <cell r="Q678" t="str">
            <v>FactSet</v>
          </cell>
          <cell r="R678">
            <v>594</v>
          </cell>
          <cell r="S678" t="str">
            <v>#Calc</v>
          </cell>
          <cell r="T678" t="str">
            <v>#Calc</v>
          </cell>
          <cell r="U678">
            <v>0</v>
          </cell>
          <cell r="V678">
            <v>0</v>
          </cell>
          <cell r="W678">
            <v>0</v>
          </cell>
          <cell r="X678">
            <v>0</v>
          </cell>
          <cell r="Y678">
            <v>0</v>
          </cell>
          <cell r="Z678">
            <v>0</v>
          </cell>
        </row>
        <row r="679">
          <cell r="Q679" t="str">
            <v>FactSet</v>
          </cell>
          <cell r="R679">
            <v>595</v>
          </cell>
          <cell r="S679" t="str">
            <v>#Calc</v>
          </cell>
          <cell r="T679" t="str">
            <v>#Calc</v>
          </cell>
          <cell r="U679">
            <v>0</v>
          </cell>
          <cell r="V679">
            <v>0</v>
          </cell>
          <cell r="W679">
            <v>0</v>
          </cell>
          <cell r="X679">
            <v>0</v>
          </cell>
          <cell r="Y679">
            <v>0</v>
          </cell>
          <cell r="Z679">
            <v>0</v>
          </cell>
        </row>
        <row r="680">
          <cell r="Q680" t="str">
            <v>FactSet</v>
          </cell>
          <cell r="R680">
            <v>596</v>
          </cell>
          <cell r="S680" t="str">
            <v>#Calc</v>
          </cell>
          <cell r="T680" t="str">
            <v>#Calc</v>
          </cell>
          <cell r="U680">
            <v>0</v>
          </cell>
          <cell r="V680">
            <v>0</v>
          </cell>
          <cell r="W680">
            <v>0</v>
          </cell>
          <cell r="X680">
            <v>0</v>
          </cell>
          <cell r="Y680">
            <v>0</v>
          </cell>
          <cell r="Z680">
            <v>0</v>
          </cell>
        </row>
        <row r="681">
          <cell r="Q681" t="str">
            <v>FactSet</v>
          </cell>
          <cell r="R681">
            <v>597</v>
          </cell>
          <cell r="S681" t="str">
            <v>#Calc</v>
          </cell>
          <cell r="T681" t="str">
            <v>#Calc</v>
          </cell>
          <cell r="U681">
            <v>0</v>
          </cell>
          <cell r="V681">
            <v>0</v>
          </cell>
          <cell r="W681">
            <v>0</v>
          </cell>
          <cell r="X681">
            <v>0</v>
          </cell>
          <cell r="Y681">
            <v>0</v>
          </cell>
          <cell r="Z681">
            <v>0</v>
          </cell>
        </row>
        <row r="682">
          <cell r="Q682" t="str">
            <v>FactSet</v>
          </cell>
          <cell r="R682">
            <v>598</v>
          </cell>
          <cell r="S682" t="str">
            <v>#Calc</v>
          </cell>
          <cell r="T682" t="str">
            <v>#Calc</v>
          </cell>
          <cell r="U682">
            <v>0</v>
          </cell>
          <cell r="V682">
            <v>0</v>
          </cell>
          <cell r="W682">
            <v>0</v>
          </cell>
          <cell r="X682">
            <v>0</v>
          </cell>
          <cell r="Y682">
            <v>0</v>
          </cell>
          <cell r="Z682">
            <v>0</v>
          </cell>
        </row>
        <row r="683">
          <cell r="Q683" t="str">
            <v>FactSet</v>
          </cell>
          <cell r="R683">
            <v>599</v>
          </cell>
          <cell r="S683" t="str">
            <v>#Calc</v>
          </cell>
          <cell r="T683" t="str">
            <v>#Calc</v>
          </cell>
          <cell r="U683">
            <v>0</v>
          </cell>
          <cell r="V683">
            <v>0</v>
          </cell>
          <cell r="W683">
            <v>0</v>
          </cell>
          <cell r="X683">
            <v>0</v>
          </cell>
          <cell r="Y683">
            <v>0</v>
          </cell>
          <cell r="Z683">
            <v>0</v>
          </cell>
        </row>
        <row r="684">
          <cell r="Q684" t="str">
            <v>FactSet</v>
          </cell>
          <cell r="R684">
            <v>600</v>
          </cell>
          <cell r="S684" t="str">
            <v>#Calc</v>
          </cell>
          <cell r="T684" t="str">
            <v>#Calc</v>
          </cell>
          <cell r="U684">
            <v>0</v>
          </cell>
          <cell r="V684">
            <v>0</v>
          </cell>
          <cell r="W684">
            <v>0</v>
          </cell>
          <cell r="X684">
            <v>0</v>
          </cell>
          <cell r="Y684">
            <v>0</v>
          </cell>
          <cell r="Z684">
            <v>0</v>
          </cell>
        </row>
        <row r="685">
          <cell r="Q685" t="str">
            <v>FactSet</v>
          </cell>
          <cell r="R685">
            <v>601</v>
          </cell>
          <cell r="S685" t="str">
            <v>#Calc</v>
          </cell>
          <cell r="T685" t="str">
            <v>#Calc</v>
          </cell>
          <cell r="U685">
            <v>0</v>
          </cell>
          <cell r="V685">
            <v>0</v>
          </cell>
          <cell r="W685">
            <v>0</v>
          </cell>
          <cell r="X685">
            <v>0</v>
          </cell>
          <cell r="Y685">
            <v>0</v>
          </cell>
          <cell r="Z685">
            <v>0</v>
          </cell>
        </row>
        <row r="686">
          <cell r="Q686" t="str">
            <v>FactSet</v>
          </cell>
          <cell r="R686">
            <v>602</v>
          </cell>
          <cell r="S686" t="str">
            <v>#Calc</v>
          </cell>
          <cell r="T686" t="str">
            <v>#Calc</v>
          </cell>
          <cell r="U686">
            <v>0</v>
          </cell>
          <cell r="V686">
            <v>0</v>
          </cell>
          <cell r="W686">
            <v>0</v>
          </cell>
          <cell r="X686">
            <v>0</v>
          </cell>
          <cell r="Y686">
            <v>0</v>
          </cell>
          <cell r="Z686">
            <v>0</v>
          </cell>
        </row>
        <row r="687">
          <cell r="Q687" t="str">
            <v>FactSet</v>
          </cell>
          <cell r="R687">
            <v>603</v>
          </cell>
          <cell r="S687" t="str">
            <v>#Calc</v>
          </cell>
          <cell r="T687" t="str">
            <v>#Calc</v>
          </cell>
          <cell r="U687">
            <v>0</v>
          </cell>
          <cell r="V687">
            <v>0</v>
          </cell>
          <cell r="W687">
            <v>0</v>
          </cell>
          <cell r="X687">
            <v>0</v>
          </cell>
          <cell r="Y687">
            <v>0</v>
          </cell>
          <cell r="Z687">
            <v>0</v>
          </cell>
        </row>
        <row r="688">
          <cell r="Q688" t="str">
            <v>FactSet</v>
          </cell>
          <cell r="R688">
            <v>604</v>
          </cell>
          <cell r="S688" t="str">
            <v>#Calc</v>
          </cell>
          <cell r="T688" t="str">
            <v>#Calc</v>
          </cell>
          <cell r="U688">
            <v>0</v>
          </cell>
          <cell r="V688">
            <v>0</v>
          </cell>
          <cell r="W688">
            <v>0</v>
          </cell>
          <cell r="X688">
            <v>0</v>
          </cell>
          <cell r="Y688">
            <v>0</v>
          </cell>
          <cell r="Z688">
            <v>0</v>
          </cell>
        </row>
        <row r="689">
          <cell r="Q689" t="str">
            <v>FactSet</v>
          </cell>
          <cell r="R689">
            <v>605</v>
          </cell>
          <cell r="S689" t="str">
            <v>#Calc</v>
          </cell>
          <cell r="T689" t="str">
            <v>#Calc</v>
          </cell>
          <cell r="U689">
            <v>0</v>
          </cell>
          <cell r="V689">
            <v>0</v>
          </cell>
          <cell r="W689">
            <v>0</v>
          </cell>
          <cell r="X689">
            <v>0</v>
          </cell>
          <cell r="Y689">
            <v>0</v>
          </cell>
          <cell r="Z689">
            <v>0</v>
          </cell>
        </row>
        <row r="690">
          <cell r="Q690" t="str">
            <v>FactSet</v>
          </cell>
          <cell r="R690">
            <v>606</v>
          </cell>
          <cell r="S690" t="str">
            <v>#Calc</v>
          </cell>
          <cell r="T690" t="str">
            <v>#Calc</v>
          </cell>
          <cell r="U690">
            <v>0</v>
          </cell>
          <cell r="V690">
            <v>0</v>
          </cell>
          <cell r="W690">
            <v>0</v>
          </cell>
          <cell r="X690">
            <v>0</v>
          </cell>
          <cell r="Y690">
            <v>0</v>
          </cell>
          <cell r="Z690">
            <v>0</v>
          </cell>
        </row>
        <row r="691">
          <cell r="Q691" t="str">
            <v>FactSet</v>
          </cell>
          <cell r="R691">
            <v>607</v>
          </cell>
          <cell r="S691" t="str">
            <v>#Calc</v>
          </cell>
          <cell r="T691" t="str">
            <v>#Calc</v>
          </cell>
          <cell r="U691">
            <v>0</v>
          </cell>
          <cell r="V691">
            <v>0</v>
          </cell>
          <cell r="W691">
            <v>0</v>
          </cell>
          <cell r="X691">
            <v>0</v>
          </cell>
          <cell r="Y691">
            <v>0</v>
          </cell>
          <cell r="Z691">
            <v>0</v>
          </cell>
        </row>
        <row r="692">
          <cell r="Q692" t="str">
            <v>FactSet</v>
          </cell>
          <cell r="R692">
            <v>608</v>
          </cell>
          <cell r="S692" t="str">
            <v>#Calc</v>
          </cell>
          <cell r="T692" t="str">
            <v>#Calc</v>
          </cell>
          <cell r="U692">
            <v>0</v>
          </cell>
          <cell r="V692">
            <v>0</v>
          </cell>
          <cell r="W692">
            <v>0</v>
          </cell>
          <cell r="X692">
            <v>0</v>
          </cell>
          <cell r="Y692">
            <v>0</v>
          </cell>
          <cell r="Z692">
            <v>0</v>
          </cell>
        </row>
        <row r="693">
          <cell r="Q693" t="str">
            <v>FactSet</v>
          </cell>
          <cell r="R693">
            <v>609</v>
          </cell>
          <cell r="S693" t="str">
            <v>#Calc</v>
          </cell>
          <cell r="T693" t="str">
            <v>#Calc</v>
          </cell>
          <cell r="U693">
            <v>0</v>
          </cell>
          <cell r="V693">
            <v>0</v>
          </cell>
          <cell r="W693">
            <v>0</v>
          </cell>
          <cell r="X693">
            <v>0</v>
          </cell>
          <cell r="Y693">
            <v>0</v>
          </cell>
          <cell r="Z693">
            <v>0</v>
          </cell>
        </row>
        <row r="694">
          <cell r="Q694" t="str">
            <v>FactSet</v>
          </cell>
          <cell r="R694">
            <v>610</v>
          </cell>
          <cell r="S694" t="str">
            <v>#Calc</v>
          </cell>
          <cell r="T694" t="str">
            <v>#Calc</v>
          </cell>
          <cell r="U694">
            <v>0</v>
          </cell>
          <cell r="V694">
            <v>0</v>
          </cell>
          <cell r="W694">
            <v>0</v>
          </cell>
          <cell r="X694">
            <v>0</v>
          </cell>
          <cell r="Y694">
            <v>0</v>
          </cell>
          <cell r="Z694">
            <v>0</v>
          </cell>
        </row>
        <row r="695">
          <cell r="Q695" t="str">
            <v>FactSet</v>
          </cell>
          <cell r="R695">
            <v>611</v>
          </cell>
          <cell r="S695" t="str">
            <v>#Calc</v>
          </cell>
          <cell r="T695" t="str">
            <v>#Calc</v>
          </cell>
          <cell r="U695">
            <v>0</v>
          </cell>
          <cell r="V695">
            <v>0</v>
          </cell>
          <cell r="W695">
            <v>0</v>
          </cell>
          <cell r="X695">
            <v>0</v>
          </cell>
          <cell r="Y695">
            <v>0</v>
          </cell>
          <cell r="Z695">
            <v>0</v>
          </cell>
        </row>
        <row r="696">
          <cell r="Q696" t="str">
            <v>FactSet</v>
          </cell>
          <cell r="R696">
            <v>612</v>
          </cell>
          <cell r="S696" t="str">
            <v>#Calc</v>
          </cell>
          <cell r="T696" t="str">
            <v>#Calc</v>
          </cell>
          <cell r="U696">
            <v>0</v>
          </cell>
          <cell r="V696">
            <v>0</v>
          </cell>
          <cell r="W696">
            <v>0</v>
          </cell>
          <cell r="X696">
            <v>0</v>
          </cell>
          <cell r="Y696">
            <v>0</v>
          </cell>
          <cell r="Z696">
            <v>0</v>
          </cell>
        </row>
        <row r="697">
          <cell r="Q697" t="str">
            <v>FactSet</v>
          </cell>
          <cell r="R697">
            <v>613</v>
          </cell>
          <cell r="S697" t="str">
            <v>#Calc</v>
          </cell>
          <cell r="T697" t="str">
            <v>#Calc</v>
          </cell>
          <cell r="U697">
            <v>0</v>
          </cell>
          <cell r="V697">
            <v>0</v>
          </cell>
          <cell r="W697">
            <v>0</v>
          </cell>
          <cell r="X697">
            <v>0</v>
          </cell>
          <cell r="Y697">
            <v>0</v>
          </cell>
          <cell r="Z697">
            <v>0</v>
          </cell>
        </row>
        <row r="698">
          <cell r="Q698" t="str">
            <v>FactSet</v>
          </cell>
          <cell r="R698">
            <v>614</v>
          </cell>
          <cell r="S698" t="str">
            <v>#Calc</v>
          </cell>
          <cell r="T698" t="str">
            <v>#Calc</v>
          </cell>
          <cell r="U698">
            <v>0</v>
          </cell>
          <cell r="V698">
            <v>0</v>
          </cell>
          <cell r="W698">
            <v>0</v>
          </cell>
          <cell r="X698">
            <v>0</v>
          </cell>
          <cell r="Y698">
            <v>0</v>
          </cell>
          <cell r="Z698">
            <v>0</v>
          </cell>
        </row>
        <row r="699">
          <cell r="Q699" t="str">
            <v>FactSet</v>
          </cell>
          <cell r="R699">
            <v>615</v>
          </cell>
          <cell r="S699" t="str">
            <v>#Calc</v>
          </cell>
          <cell r="T699" t="str">
            <v>#Calc</v>
          </cell>
          <cell r="U699">
            <v>0</v>
          </cell>
          <cell r="V699">
            <v>0</v>
          </cell>
          <cell r="W699">
            <v>0</v>
          </cell>
          <cell r="X699">
            <v>0</v>
          </cell>
          <cell r="Y699">
            <v>0</v>
          </cell>
          <cell r="Z699">
            <v>0</v>
          </cell>
        </row>
        <row r="700">
          <cell r="Q700" t="str">
            <v>FactSet</v>
          </cell>
          <cell r="R700">
            <v>616</v>
          </cell>
          <cell r="S700" t="str">
            <v>#Calc</v>
          </cell>
          <cell r="T700" t="str">
            <v>#Calc</v>
          </cell>
          <cell r="U700">
            <v>0</v>
          </cell>
          <cell r="V700">
            <v>0</v>
          </cell>
          <cell r="W700">
            <v>0</v>
          </cell>
          <cell r="X700">
            <v>0</v>
          </cell>
          <cell r="Y700">
            <v>0</v>
          </cell>
          <cell r="Z700">
            <v>0</v>
          </cell>
        </row>
        <row r="701">
          <cell r="Q701" t="str">
            <v>FactSet</v>
          </cell>
          <cell r="R701">
            <v>617</v>
          </cell>
          <cell r="S701" t="str">
            <v>#Calc</v>
          </cell>
          <cell r="T701" t="str">
            <v>#Calc</v>
          </cell>
          <cell r="U701">
            <v>0</v>
          </cell>
          <cell r="V701">
            <v>0</v>
          </cell>
          <cell r="W701">
            <v>0</v>
          </cell>
          <cell r="X701">
            <v>0</v>
          </cell>
          <cell r="Y701">
            <v>0</v>
          </cell>
          <cell r="Z701">
            <v>0</v>
          </cell>
        </row>
        <row r="702">
          <cell r="Q702" t="str">
            <v>FactSet</v>
          </cell>
          <cell r="R702">
            <v>618</v>
          </cell>
          <cell r="S702" t="str">
            <v>#Calc</v>
          </cell>
          <cell r="T702" t="str">
            <v>#Calc</v>
          </cell>
          <cell r="U702">
            <v>0</v>
          </cell>
          <cell r="V702">
            <v>0</v>
          </cell>
          <cell r="W702">
            <v>0</v>
          </cell>
          <cell r="X702">
            <v>0</v>
          </cell>
          <cell r="Y702">
            <v>0</v>
          </cell>
          <cell r="Z702">
            <v>0</v>
          </cell>
        </row>
        <row r="703">
          <cell r="Q703" t="str">
            <v>FactSet</v>
          </cell>
          <cell r="R703">
            <v>619</v>
          </cell>
          <cell r="S703" t="str">
            <v>#Calc</v>
          </cell>
          <cell r="T703" t="str">
            <v>#Calc</v>
          </cell>
          <cell r="U703">
            <v>0</v>
          </cell>
          <cell r="V703">
            <v>0</v>
          </cell>
          <cell r="W703">
            <v>0</v>
          </cell>
          <cell r="X703">
            <v>0</v>
          </cell>
          <cell r="Y703">
            <v>0</v>
          </cell>
          <cell r="Z703">
            <v>0</v>
          </cell>
        </row>
        <row r="704">
          <cell r="Q704" t="str">
            <v>FactSet</v>
          </cell>
          <cell r="R704">
            <v>620</v>
          </cell>
          <cell r="S704" t="str">
            <v>#Calc</v>
          </cell>
          <cell r="T704" t="str">
            <v>#Calc</v>
          </cell>
          <cell r="U704">
            <v>0</v>
          </cell>
          <cell r="V704">
            <v>0</v>
          </cell>
          <cell r="W704">
            <v>0</v>
          </cell>
          <cell r="X704">
            <v>0</v>
          </cell>
          <cell r="Y704">
            <v>0</v>
          </cell>
          <cell r="Z704">
            <v>0</v>
          </cell>
        </row>
        <row r="705">
          <cell r="Q705" t="str">
            <v>FactSet</v>
          </cell>
          <cell r="R705">
            <v>621</v>
          </cell>
          <cell r="S705" t="str">
            <v>#Calc</v>
          </cell>
          <cell r="T705" t="str">
            <v>#Calc</v>
          </cell>
          <cell r="U705">
            <v>0</v>
          </cell>
          <cell r="V705">
            <v>0</v>
          </cell>
          <cell r="W705">
            <v>0</v>
          </cell>
          <cell r="X705">
            <v>0</v>
          </cell>
          <cell r="Y705">
            <v>0</v>
          </cell>
          <cell r="Z705">
            <v>0</v>
          </cell>
        </row>
        <row r="706">
          <cell r="Q706" t="str">
            <v>FactSet</v>
          </cell>
          <cell r="R706">
            <v>622</v>
          </cell>
          <cell r="S706" t="str">
            <v>#Calc</v>
          </cell>
          <cell r="T706" t="str">
            <v>#Calc</v>
          </cell>
          <cell r="U706">
            <v>0</v>
          </cell>
          <cell r="V706">
            <v>0</v>
          </cell>
          <cell r="W706">
            <v>0</v>
          </cell>
          <cell r="X706">
            <v>0</v>
          </cell>
          <cell r="Y706">
            <v>0</v>
          </cell>
          <cell r="Z706">
            <v>0</v>
          </cell>
        </row>
        <row r="707">
          <cell r="Q707" t="str">
            <v>FactSet</v>
          </cell>
          <cell r="R707">
            <v>623</v>
          </cell>
          <cell r="S707" t="str">
            <v>#Calc</v>
          </cell>
          <cell r="T707" t="str">
            <v>#Calc</v>
          </cell>
          <cell r="U707">
            <v>0</v>
          </cell>
          <cell r="V707">
            <v>0</v>
          </cell>
          <cell r="W707">
            <v>0</v>
          </cell>
          <cell r="X707">
            <v>0</v>
          </cell>
          <cell r="Y707">
            <v>0</v>
          </cell>
          <cell r="Z707">
            <v>0</v>
          </cell>
        </row>
        <row r="708">
          <cell r="Q708" t="str">
            <v>FactSet</v>
          </cell>
          <cell r="R708">
            <v>624</v>
          </cell>
          <cell r="S708" t="str">
            <v>#Calc</v>
          </cell>
          <cell r="T708" t="str">
            <v>#Calc</v>
          </cell>
          <cell r="U708">
            <v>0</v>
          </cell>
          <cell r="V708">
            <v>0</v>
          </cell>
          <cell r="W708">
            <v>0</v>
          </cell>
          <cell r="X708">
            <v>0</v>
          </cell>
          <cell r="Y708">
            <v>0</v>
          </cell>
          <cell r="Z708">
            <v>0</v>
          </cell>
        </row>
        <row r="709">
          <cell r="Q709" t="str">
            <v>FactSet</v>
          </cell>
          <cell r="R709">
            <v>625</v>
          </cell>
          <cell r="S709" t="str">
            <v>#Calc</v>
          </cell>
          <cell r="T709" t="str">
            <v>#Calc</v>
          </cell>
          <cell r="U709">
            <v>0</v>
          </cell>
          <cell r="V709">
            <v>0</v>
          </cell>
          <cell r="W709">
            <v>0</v>
          </cell>
          <cell r="X709">
            <v>0</v>
          </cell>
          <cell r="Y709">
            <v>0</v>
          </cell>
          <cell r="Z709">
            <v>0</v>
          </cell>
        </row>
        <row r="710">
          <cell r="Q710" t="str">
            <v>FactSet</v>
          </cell>
          <cell r="R710">
            <v>626</v>
          </cell>
          <cell r="S710" t="str">
            <v>#Calc</v>
          </cell>
          <cell r="T710" t="str">
            <v>#Calc</v>
          </cell>
          <cell r="U710">
            <v>0</v>
          </cell>
          <cell r="V710">
            <v>0</v>
          </cell>
          <cell r="W710">
            <v>0</v>
          </cell>
          <cell r="X710">
            <v>0</v>
          </cell>
          <cell r="Y710">
            <v>0</v>
          </cell>
          <cell r="Z710">
            <v>0</v>
          </cell>
        </row>
        <row r="711">
          <cell r="Q711" t="str">
            <v>FactSet</v>
          </cell>
          <cell r="R711">
            <v>627</v>
          </cell>
          <cell r="S711" t="str">
            <v>#Calc</v>
          </cell>
          <cell r="T711" t="str">
            <v>#Calc</v>
          </cell>
          <cell r="U711">
            <v>0</v>
          </cell>
          <cell r="V711">
            <v>0</v>
          </cell>
          <cell r="W711">
            <v>0</v>
          </cell>
          <cell r="X711">
            <v>0</v>
          </cell>
          <cell r="Y711">
            <v>0</v>
          </cell>
          <cell r="Z711">
            <v>0</v>
          </cell>
        </row>
        <row r="712">
          <cell r="Q712" t="str">
            <v>FactSet</v>
          </cell>
          <cell r="R712">
            <v>628</v>
          </cell>
          <cell r="S712" t="str">
            <v>#Calc</v>
          </cell>
          <cell r="T712" t="str">
            <v>#Calc</v>
          </cell>
          <cell r="U712">
            <v>0</v>
          </cell>
          <cell r="V712">
            <v>0</v>
          </cell>
          <cell r="W712">
            <v>0</v>
          </cell>
          <cell r="X712">
            <v>0</v>
          </cell>
          <cell r="Y712">
            <v>0</v>
          </cell>
          <cell r="Z712">
            <v>0</v>
          </cell>
        </row>
        <row r="713">
          <cell r="Q713" t="str">
            <v>FactSet</v>
          </cell>
          <cell r="R713">
            <v>629</v>
          </cell>
          <cell r="S713" t="str">
            <v>#Calc</v>
          </cell>
          <cell r="T713" t="str">
            <v>#Calc</v>
          </cell>
          <cell r="U713">
            <v>0</v>
          </cell>
          <cell r="V713">
            <v>0</v>
          </cell>
          <cell r="W713">
            <v>0</v>
          </cell>
          <cell r="X713">
            <v>0</v>
          </cell>
          <cell r="Y713">
            <v>0</v>
          </cell>
          <cell r="Z713">
            <v>0</v>
          </cell>
        </row>
        <row r="714">
          <cell r="Q714" t="str">
            <v>FactSet</v>
          </cell>
          <cell r="R714">
            <v>630</v>
          </cell>
          <cell r="S714" t="str">
            <v>#Calc</v>
          </cell>
          <cell r="T714" t="str">
            <v>#Calc</v>
          </cell>
          <cell r="U714">
            <v>0</v>
          </cell>
          <cell r="V714">
            <v>0</v>
          </cell>
          <cell r="W714">
            <v>0</v>
          </cell>
          <cell r="X714">
            <v>0</v>
          </cell>
          <cell r="Y714">
            <v>0</v>
          </cell>
          <cell r="Z714">
            <v>0</v>
          </cell>
        </row>
        <row r="715">
          <cell r="Q715" t="str">
            <v>FactSet</v>
          </cell>
          <cell r="R715">
            <v>631</v>
          </cell>
          <cell r="S715" t="str">
            <v>#Calc</v>
          </cell>
          <cell r="T715" t="str">
            <v>#Calc</v>
          </cell>
          <cell r="U715">
            <v>0</v>
          </cell>
          <cell r="V715">
            <v>0</v>
          </cell>
          <cell r="W715">
            <v>0</v>
          </cell>
          <cell r="X715">
            <v>0</v>
          </cell>
          <cell r="Y715">
            <v>0</v>
          </cell>
          <cell r="Z715">
            <v>0</v>
          </cell>
        </row>
        <row r="716">
          <cell r="Q716" t="str">
            <v>FactSet</v>
          </cell>
          <cell r="R716">
            <v>632</v>
          </cell>
          <cell r="S716" t="str">
            <v>#Calc</v>
          </cell>
          <cell r="T716" t="str">
            <v>#Calc</v>
          </cell>
          <cell r="U716">
            <v>0</v>
          </cell>
          <cell r="V716">
            <v>0</v>
          </cell>
          <cell r="W716">
            <v>0</v>
          </cell>
          <cell r="X716">
            <v>0</v>
          </cell>
          <cell r="Y716">
            <v>0</v>
          </cell>
          <cell r="Z716">
            <v>0</v>
          </cell>
        </row>
        <row r="717">
          <cell r="Q717" t="str">
            <v>FactSet</v>
          </cell>
          <cell r="R717">
            <v>633</v>
          </cell>
          <cell r="S717" t="str">
            <v>#Calc</v>
          </cell>
          <cell r="T717" t="str">
            <v>#Calc</v>
          </cell>
          <cell r="U717">
            <v>0</v>
          </cell>
          <cell r="V717">
            <v>0</v>
          </cell>
          <cell r="W717">
            <v>0</v>
          </cell>
          <cell r="X717">
            <v>0</v>
          </cell>
          <cell r="Y717">
            <v>0</v>
          </cell>
          <cell r="Z717">
            <v>0</v>
          </cell>
        </row>
        <row r="718">
          <cell r="Q718" t="str">
            <v>FactSet</v>
          </cell>
          <cell r="R718">
            <v>634</v>
          </cell>
          <cell r="S718" t="str">
            <v>#Calc</v>
          </cell>
          <cell r="T718" t="str">
            <v>#Calc</v>
          </cell>
          <cell r="U718">
            <v>0</v>
          </cell>
          <cell r="V718">
            <v>0</v>
          </cell>
          <cell r="W718">
            <v>0</v>
          </cell>
          <cell r="X718">
            <v>0</v>
          </cell>
          <cell r="Y718">
            <v>0</v>
          </cell>
          <cell r="Z718">
            <v>0</v>
          </cell>
        </row>
        <row r="719">
          <cell r="Q719" t="str">
            <v>FactSet</v>
          </cell>
          <cell r="R719">
            <v>635</v>
          </cell>
          <cell r="S719" t="str">
            <v>#Calc</v>
          </cell>
          <cell r="T719" t="str">
            <v>#Calc</v>
          </cell>
          <cell r="U719">
            <v>0</v>
          </cell>
          <cell r="V719">
            <v>0</v>
          </cell>
          <cell r="W719">
            <v>0</v>
          </cell>
          <cell r="X719">
            <v>0</v>
          </cell>
          <cell r="Y719">
            <v>0</v>
          </cell>
          <cell r="Z719">
            <v>0</v>
          </cell>
        </row>
        <row r="720">
          <cell r="Q720" t="str">
            <v>FactSet</v>
          </cell>
          <cell r="R720">
            <v>636</v>
          </cell>
          <cell r="S720" t="str">
            <v>#Calc</v>
          </cell>
          <cell r="T720" t="str">
            <v>#Calc</v>
          </cell>
          <cell r="U720">
            <v>0</v>
          </cell>
          <cell r="V720">
            <v>0</v>
          </cell>
          <cell r="W720">
            <v>0</v>
          </cell>
          <cell r="X720">
            <v>0</v>
          </cell>
          <cell r="Y720">
            <v>0</v>
          </cell>
          <cell r="Z720">
            <v>0</v>
          </cell>
        </row>
        <row r="721">
          <cell r="Q721" t="str">
            <v>FactSet</v>
          </cell>
          <cell r="R721">
            <v>637</v>
          </cell>
          <cell r="S721" t="str">
            <v>#Calc</v>
          </cell>
          <cell r="T721" t="str">
            <v>#Calc</v>
          </cell>
          <cell r="U721">
            <v>0</v>
          </cell>
          <cell r="V721">
            <v>0</v>
          </cell>
          <cell r="W721">
            <v>0</v>
          </cell>
          <cell r="X721">
            <v>0</v>
          </cell>
          <cell r="Y721">
            <v>0</v>
          </cell>
          <cell r="Z721">
            <v>0</v>
          </cell>
        </row>
        <row r="722">
          <cell r="Q722" t="str">
            <v>FactSet</v>
          </cell>
          <cell r="R722">
            <v>638</v>
          </cell>
          <cell r="S722" t="str">
            <v>#Calc</v>
          </cell>
          <cell r="T722" t="str">
            <v>#Calc</v>
          </cell>
          <cell r="U722">
            <v>0</v>
          </cell>
          <cell r="V722">
            <v>0</v>
          </cell>
          <cell r="W722">
            <v>0</v>
          </cell>
          <cell r="X722">
            <v>0</v>
          </cell>
          <cell r="Y722">
            <v>0</v>
          </cell>
          <cell r="Z722">
            <v>0</v>
          </cell>
        </row>
        <row r="723">
          <cell r="Q723" t="str">
            <v>FactSet</v>
          </cell>
          <cell r="R723">
            <v>639</v>
          </cell>
          <cell r="S723" t="str">
            <v>#Calc</v>
          </cell>
          <cell r="T723" t="str">
            <v>#Calc</v>
          </cell>
          <cell r="U723">
            <v>0</v>
          </cell>
          <cell r="V723">
            <v>0</v>
          </cell>
          <cell r="W723">
            <v>0</v>
          </cell>
          <cell r="X723">
            <v>0</v>
          </cell>
          <cell r="Y723">
            <v>0</v>
          </cell>
          <cell r="Z723">
            <v>0</v>
          </cell>
        </row>
        <row r="724">
          <cell r="Q724" t="str">
            <v>FactSet</v>
          </cell>
          <cell r="R724">
            <v>640</v>
          </cell>
          <cell r="S724" t="str">
            <v>#Calc</v>
          </cell>
          <cell r="T724" t="str">
            <v>#Calc</v>
          </cell>
          <cell r="U724">
            <v>0</v>
          </cell>
          <cell r="V724">
            <v>0</v>
          </cell>
          <cell r="W724">
            <v>0</v>
          </cell>
          <cell r="X724">
            <v>0</v>
          </cell>
          <cell r="Y724">
            <v>0</v>
          </cell>
          <cell r="Z724">
            <v>0</v>
          </cell>
        </row>
        <row r="725">
          <cell r="Q725" t="str">
            <v>FactSet</v>
          </cell>
          <cell r="R725">
            <v>641</v>
          </cell>
          <cell r="S725" t="str">
            <v>#Calc</v>
          </cell>
          <cell r="T725" t="str">
            <v>#Calc</v>
          </cell>
          <cell r="U725">
            <v>0</v>
          </cell>
          <cell r="V725">
            <v>0</v>
          </cell>
          <cell r="W725">
            <v>0</v>
          </cell>
          <cell r="X725">
            <v>0</v>
          </cell>
          <cell r="Y725">
            <v>0</v>
          </cell>
          <cell r="Z725">
            <v>0</v>
          </cell>
        </row>
        <row r="726">
          <cell r="Q726" t="str">
            <v>FactSet</v>
          </cell>
          <cell r="R726">
            <v>642</v>
          </cell>
          <cell r="S726" t="str">
            <v>#Calc</v>
          </cell>
          <cell r="T726" t="str">
            <v>#Calc</v>
          </cell>
          <cell r="U726">
            <v>0</v>
          </cell>
          <cell r="V726">
            <v>0</v>
          </cell>
          <cell r="W726">
            <v>0</v>
          </cell>
          <cell r="X726">
            <v>0</v>
          </cell>
          <cell r="Y726">
            <v>0</v>
          </cell>
          <cell r="Z726">
            <v>0</v>
          </cell>
        </row>
        <row r="727">
          <cell r="Q727" t="str">
            <v>FactSet</v>
          </cell>
          <cell r="R727">
            <v>643</v>
          </cell>
          <cell r="S727" t="str">
            <v>#Calc</v>
          </cell>
          <cell r="T727" t="str">
            <v>#Calc</v>
          </cell>
          <cell r="U727">
            <v>0</v>
          </cell>
          <cell r="V727">
            <v>0</v>
          </cell>
          <cell r="W727">
            <v>0</v>
          </cell>
          <cell r="X727">
            <v>0</v>
          </cell>
          <cell r="Y727">
            <v>0</v>
          </cell>
          <cell r="Z727">
            <v>0</v>
          </cell>
        </row>
        <row r="728">
          <cell r="Q728" t="str">
            <v>FactSet</v>
          </cell>
          <cell r="R728">
            <v>644</v>
          </cell>
          <cell r="S728" t="str">
            <v>#Calc</v>
          </cell>
          <cell r="T728" t="str">
            <v>#Calc</v>
          </cell>
          <cell r="U728">
            <v>0</v>
          </cell>
          <cell r="V728">
            <v>0</v>
          </cell>
          <cell r="W728">
            <v>0</v>
          </cell>
          <cell r="X728">
            <v>0</v>
          </cell>
          <cell r="Y728">
            <v>0</v>
          </cell>
          <cell r="Z728">
            <v>0</v>
          </cell>
        </row>
        <row r="729">
          <cell r="Q729" t="str">
            <v>FactSet</v>
          </cell>
          <cell r="R729">
            <v>645</v>
          </cell>
          <cell r="S729" t="str">
            <v>#Calc</v>
          </cell>
          <cell r="T729" t="str">
            <v>#Calc</v>
          </cell>
          <cell r="U729">
            <v>0</v>
          </cell>
          <cell r="V729">
            <v>0</v>
          </cell>
          <cell r="W729">
            <v>0</v>
          </cell>
          <cell r="X729">
            <v>0</v>
          </cell>
          <cell r="Y729">
            <v>0</v>
          </cell>
          <cell r="Z729">
            <v>0</v>
          </cell>
        </row>
        <row r="730">
          <cell r="Q730" t="str">
            <v>FactSet</v>
          </cell>
          <cell r="R730">
            <v>646</v>
          </cell>
          <cell r="S730" t="str">
            <v>#Calc</v>
          </cell>
          <cell r="T730" t="str">
            <v>#Calc</v>
          </cell>
          <cell r="U730">
            <v>0</v>
          </cell>
          <cell r="V730">
            <v>0</v>
          </cell>
          <cell r="W730">
            <v>0</v>
          </cell>
          <cell r="X730">
            <v>0</v>
          </cell>
          <cell r="Y730">
            <v>0</v>
          </cell>
          <cell r="Z730">
            <v>0</v>
          </cell>
        </row>
        <row r="731">
          <cell r="Q731" t="str">
            <v>FactSet</v>
          </cell>
          <cell r="R731">
            <v>647</v>
          </cell>
          <cell r="S731" t="str">
            <v>#Calc</v>
          </cell>
          <cell r="T731" t="str">
            <v>#Calc</v>
          </cell>
          <cell r="U731">
            <v>0</v>
          </cell>
          <cell r="V731">
            <v>0</v>
          </cell>
          <cell r="W731">
            <v>0</v>
          </cell>
          <cell r="X731">
            <v>0</v>
          </cell>
          <cell r="Y731">
            <v>0</v>
          </cell>
          <cell r="Z731">
            <v>0</v>
          </cell>
        </row>
        <row r="732">
          <cell r="Q732" t="str">
            <v>FactSet</v>
          </cell>
          <cell r="R732">
            <v>648</v>
          </cell>
          <cell r="S732" t="str">
            <v>#Calc</v>
          </cell>
          <cell r="T732" t="str">
            <v>#Calc</v>
          </cell>
          <cell r="U732">
            <v>0</v>
          </cell>
          <cell r="V732">
            <v>0</v>
          </cell>
          <cell r="W732">
            <v>0</v>
          </cell>
          <cell r="X732">
            <v>0</v>
          </cell>
          <cell r="Y732">
            <v>0</v>
          </cell>
          <cell r="Z732">
            <v>0</v>
          </cell>
        </row>
        <row r="733">
          <cell r="Q733" t="str">
            <v>FactSet</v>
          </cell>
          <cell r="R733">
            <v>649</v>
          </cell>
          <cell r="S733" t="str">
            <v>#Calc</v>
          </cell>
          <cell r="T733" t="str">
            <v>#Calc</v>
          </cell>
          <cell r="U733">
            <v>0</v>
          </cell>
          <cell r="V733">
            <v>0</v>
          </cell>
          <cell r="W733">
            <v>0</v>
          </cell>
          <cell r="X733">
            <v>0</v>
          </cell>
          <cell r="Y733">
            <v>0</v>
          </cell>
          <cell r="Z733">
            <v>0</v>
          </cell>
        </row>
        <row r="734">
          <cell r="Q734" t="str">
            <v>FactSet</v>
          </cell>
          <cell r="R734">
            <v>650</v>
          </cell>
          <cell r="S734" t="str">
            <v>#Calc</v>
          </cell>
          <cell r="T734" t="str">
            <v>#Calc</v>
          </cell>
          <cell r="U734">
            <v>0</v>
          </cell>
          <cell r="V734">
            <v>0</v>
          </cell>
          <cell r="W734">
            <v>0</v>
          </cell>
          <cell r="X734">
            <v>0</v>
          </cell>
          <cell r="Y734">
            <v>0</v>
          </cell>
          <cell r="Z734">
            <v>0</v>
          </cell>
        </row>
        <row r="735">
          <cell r="Q735" t="str">
            <v>FactSet</v>
          </cell>
          <cell r="R735">
            <v>651</v>
          </cell>
          <cell r="S735" t="str">
            <v>#Calc</v>
          </cell>
          <cell r="T735" t="str">
            <v>#Calc</v>
          </cell>
          <cell r="U735">
            <v>0</v>
          </cell>
          <cell r="V735">
            <v>0</v>
          </cell>
          <cell r="W735">
            <v>0</v>
          </cell>
          <cell r="X735">
            <v>0</v>
          </cell>
          <cell r="Y735">
            <v>0</v>
          </cell>
          <cell r="Z735">
            <v>0</v>
          </cell>
        </row>
        <row r="736">
          <cell r="Q736" t="str">
            <v>FactSet</v>
          </cell>
          <cell r="R736">
            <v>652</v>
          </cell>
          <cell r="S736" t="str">
            <v>#Calc</v>
          </cell>
          <cell r="T736" t="str">
            <v>#Calc</v>
          </cell>
          <cell r="U736">
            <v>0</v>
          </cell>
          <cell r="V736">
            <v>0</v>
          </cell>
          <cell r="W736">
            <v>0</v>
          </cell>
          <cell r="X736">
            <v>0</v>
          </cell>
          <cell r="Y736">
            <v>0</v>
          </cell>
          <cell r="Z736">
            <v>0</v>
          </cell>
        </row>
        <row r="737">
          <cell r="Q737" t="str">
            <v>FactSet</v>
          </cell>
          <cell r="R737">
            <v>653</v>
          </cell>
          <cell r="S737" t="str">
            <v>#Calc</v>
          </cell>
          <cell r="T737" t="str">
            <v>#Calc</v>
          </cell>
          <cell r="U737">
            <v>0</v>
          </cell>
          <cell r="V737">
            <v>0</v>
          </cell>
          <cell r="W737">
            <v>0</v>
          </cell>
          <cell r="X737">
            <v>0</v>
          </cell>
          <cell r="Y737">
            <v>0</v>
          </cell>
          <cell r="Z737">
            <v>0</v>
          </cell>
        </row>
        <row r="738">
          <cell r="Q738" t="str">
            <v>FactSet</v>
          </cell>
          <cell r="R738">
            <v>654</v>
          </cell>
          <cell r="S738" t="str">
            <v>#Calc</v>
          </cell>
          <cell r="T738" t="str">
            <v>#Calc</v>
          </cell>
          <cell r="U738">
            <v>0</v>
          </cell>
          <cell r="V738">
            <v>0</v>
          </cell>
          <cell r="W738">
            <v>0</v>
          </cell>
          <cell r="X738">
            <v>0</v>
          </cell>
          <cell r="Y738">
            <v>0</v>
          </cell>
          <cell r="Z738">
            <v>0</v>
          </cell>
        </row>
        <row r="739">
          <cell r="Q739" t="str">
            <v>FactSet</v>
          </cell>
          <cell r="R739">
            <v>655</v>
          </cell>
          <cell r="S739" t="str">
            <v>#Calc</v>
          </cell>
          <cell r="T739" t="str">
            <v>#Calc</v>
          </cell>
          <cell r="U739">
            <v>0</v>
          </cell>
          <cell r="V739">
            <v>0</v>
          </cell>
          <cell r="W739">
            <v>0</v>
          </cell>
          <cell r="X739">
            <v>0</v>
          </cell>
          <cell r="Y739">
            <v>0</v>
          </cell>
          <cell r="Z739">
            <v>0</v>
          </cell>
        </row>
        <row r="740">
          <cell r="Q740" t="str">
            <v>FactSet</v>
          </cell>
          <cell r="R740">
            <v>656</v>
          </cell>
          <cell r="S740" t="str">
            <v>#Calc</v>
          </cell>
          <cell r="T740" t="str">
            <v>#Calc</v>
          </cell>
          <cell r="U740">
            <v>0</v>
          </cell>
          <cell r="V740">
            <v>0</v>
          </cell>
          <cell r="W740">
            <v>0</v>
          </cell>
          <cell r="X740">
            <v>0</v>
          </cell>
          <cell r="Y740">
            <v>0</v>
          </cell>
          <cell r="Z740">
            <v>0</v>
          </cell>
        </row>
        <row r="741">
          <cell r="Q741" t="str">
            <v>FactSet</v>
          </cell>
          <cell r="R741">
            <v>657</v>
          </cell>
          <cell r="S741" t="str">
            <v>#Calc</v>
          </cell>
          <cell r="T741" t="str">
            <v>#Calc</v>
          </cell>
          <cell r="U741">
            <v>0</v>
          </cell>
          <cell r="V741">
            <v>0</v>
          </cell>
          <cell r="W741">
            <v>0</v>
          </cell>
          <cell r="X741">
            <v>0</v>
          </cell>
          <cell r="Y741">
            <v>0</v>
          </cell>
          <cell r="Z741">
            <v>0</v>
          </cell>
        </row>
        <row r="742">
          <cell r="Q742" t="str">
            <v>FactSet</v>
          </cell>
          <cell r="R742">
            <v>658</v>
          </cell>
          <cell r="S742" t="str">
            <v>#Calc</v>
          </cell>
          <cell r="T742" t="str">
            <v>#Calc</v>
          </cell>
          <cell r="U742">
            <v>0</v>
          </cell>
          <cell r="V742">
            <v>0</v>
          </cell>
          <cell r="W742">
            <v>0</v>
          </cell>
          <cell r="X742">
            <v>0</v>
          </cell>
          <cell r="Y742">
            <v>0</v>
          </cell>
          <cell r="Z742">
            <v>0</v>
          </cell>
        </row>
        <row r="743">
          <cell r="Q743" t="str">
            <v>FactSet</v>
          </cell>
          <cell r="R743">
            <v>659</v>
          </cell>
          <cell r="S743" t="str">
            <v>#Calc</v>
          </cell>
          <cell r="T743" t="str">
            <v>#Calc</v>
          </cell>
          <cell r="U743">
            <v>0</v>
          </cell>
          <cell r="V743">
            <v>0</v>
          </cell>
          <cell r="W743">
            <v>0</v>
          </cell>
          <cell r="X743">
            <v>0</v>
          </cell>
          <cell r="Y743">
            <v>0</v>
          </cell>
          <cell r="Z743">
            <v>0</v>
          </cell>
        </row>
        <row r="744">
          <cell r="Q744" t="str">
            <v>FactSet</v>
          </cell>
          <cell r="R744">
            <v>660</v>
          </cell>
          <cell r="S744" t="str">
            <v>#Calc</v>
          </cell>
          <cell r="T744" t="str">
            <v>#Calc</v>
          </cell>
          <cell r="U744">
            <v>0</v>
          </cell>
          <cell r="V744">
            <v>0</v>
          </cell>
          <cell r="W744">
            <v>0</v>
          </cell>
          <cell r="X744">
            <v>0</v>
          </cell>
          <cell r="Y744">
            <v>0</v>
          </cell>
          <cell r="Z744">
            <v>0</v>
          </cell>
        </row>
        <row r="745">
          <cell r="Q745" t="str">
            <v>FactSet</v>
          </cell>
          <cell r="R745">
            <v>661</v>
          </cell>
          <cell r="S745" t="str">
            <v>#Calc</v>
          </cell>
          <cell r="T745" t="str">
            <v>#Calc</v>
          </cell>
          <cell r="U745">
            <v>0</v>
          </cell>
          <cell r="V745">
            <v>0</v>
          </cell>
          <cell r="W745">
            <v>0</v>
          </cell>
          <cell r="X745">
            <v>0</v>
          </cell>
          <cell r="Y745">
            <v>0</v>
          </cell>
          <cell r="Z745">
            <v>0</v>
          </cell>
        </row>
        <row r="746">
          <cell r="Q746" t="str">
            <v>FactSet</v>
          </cell>
          <cell r="R746">
            <v>662</v>
          </cell>
          <cell r="S746" t="str">
            <v>#Calc</v>
          </cell>
          <cell r="T746" t="str">
            <v>#Calc</v>
          </cell>
          <cell r="U746">
            <v>0</v>
          </cell>
          <cell r="V746">
            <v>0</v>
          </cell>
          <cell r="W746">
            <v>0</v>
          </cell>
          <cell r="X746">
            <v>0</v>
          </cell>
          <cell r="Y746">
            <v>0</v>
          </cell>
          <cell r="Z746">
            <v>0</v>
          </cell>
        </row>
        <row r="747">
          <cell r="Q747" t="str">
            <v>FactSet</v>
          </cell>
          <cell r="R747">
            <v>663</v>
          </cell>
          <cell r="S747" t="str">
            <v>#Calc</v>
          </cell>
          <cell r="T747" t="str">
            <v>#Calc</v>
          </cell>
          <cell r="U747">
            <v>0</v>
          </cell>
          <cell r="V747">
            <v>0</v>
          </cell>
          <cell r="W747">
            <v>0</v>
          </cell>
          <cell r="X747">
            <v>0</v>
          </cell>
          <cell r="Y747">
            <v>0</v>
          </cell>
          <cell r="Z747">
            <v>0</v>
          </cell>
        </row>
        <row r="748">
          <cell r="Q748" t="str">
            <v>FactSet</v>
          </cell>
          <cell r="R748">
            <v>664</v>
          </cell>
          <cell r="S748" t="str">
            <v>#Calc</v>
          </cell>
          <cell r="T748" t="str">
            <v>#Calc</v>
          </cell>
          <cell r="U748">
            <v>0</v>
          </cell>
          <cell r="V748">
            <v>0</v>
          </cell>
          <cell r="W748">
            <v>0</v>
          </cell>
          <cell r="X748">
            <v>0</v>
          </cell>
          <cell r="Y748">
            <v>0</v>
          </cell>
          <cell r="Z748">
            <v>0</v>
          </cell>
        </row>
        <row r="749">
          <cell r="Q749" t="str">
            <v>FactSet</v>
          </cell>
          <cell r="R749">
            <v>665</v>
          </cell>
          <cell r="S749" t="str">
            <v>#Calc</v>
          </cell>
          <cell r="T749" t="str">
            <v>#Calc</v>
          </cell>
          <cell r="U749">
            <v>0</v>
          </cell>
          <cell r="V749">
            <v>0</v>
          </cell>
          <cell r="W749">
            <v>0</v>
          </cell>
          <cell r="X749">
            <v>0</v>
          </cell>
          <cell r="Y749">
            <v>0</v>
          </cell>
          <cell r="Z749">
            <v>0</v>
          </cell>
        </row>
        <row r="750">
          <cell r="Q750" t="str">
            <v>FactSet</v>
          </cell>
          <cell r="R750">
            <v>666</v>
          </cell>
          <cell r="S750" t="str">
            <v>#Calc</v>
          </cell>
          <cell r="T750" t="str">
            <v>#Calc</v>
          </cell>
          <cell r="U750">
            <v>0</v>
          </cell>
          <cell r="V750">
            <v>0</v>
          </cell>
          <cell r="W750">
            <v>0</v>
          </cell>
          <cell r="X750">
            <v>0</v>
          </cell>
          <cell r="Y750">
            <v>0</v>
          </cell>
          <cell r="Z750">
            <v>0</v>
          </cell>
        </row>
        <row r="751">
          <cell r="Q751" t="str">
            <v>FactSet</v>
          </cell>
          <cell r="R751">
            <v>667</v>
          </cell>
          <cell r="S751" t="str">
            <v>#Calc</v>
          </cell>
          <cell r="T751" t="str">
            <v>#Calc</v>
          </cell>
          <cell r="U751">
            <v>0</v>
          </cell>
          <cell r="V751">
            <v>0</v>
          </cell>
          <cell r="W751">
            <v>0</v>
          </cell>
          <cell r="X751">
            <v>0</v>
          </cell>
          <cell r="Y751">
            <v>0</v>
          </cell>
          <cell r="Z751">
            <v>0</v>
          </cell>
        </row>
        <row r="752">
          <cell r="Q752" t="str">
            <v>FactSet</v>
          </cell>
          <cell r="R752">
            <v>668</v>
          </cell>
          <cell r="S752" t="str">
            <v>#Calc</v>
          </cell>
          <cell r="T752" t="str">
            <v>#Calc</v>
          </cell>
          <cell r="U752">
            <v>0</v>
          </cell>
          <cell r="V752">
            <v>0</v>
          </cell>
          <cell r="W752">
            <v>0</v>
          </cell>
          <cell r="X752">
            <v>0</v>
          </cell>
          <cell r="Y752">
            <v>0</v>
          </cell>
          <cell r="Z752">
            <v>0</v>
          </cell>
        </row>
        <row r="753">
          <cell r="Q753" t="str">
            <v>FactSet</v>
          </cell>
          <cell r="R753">
            <v>669</v>
          </cell>
          <cell r="S753" t="str">
            <v>#Calc</v>
          </cell>
          <cell r="T753" t="str">
            <v>#Calc</v>
          </cell>
          <cell r="U753">
            <v>0</v>
          </cell>
          <cell r="V753">
            <v>0</v>
          </cell>
          <cell r="W753">
            <v>0</v>
          </cell>
          <cell r="X753">
            <v>0</v>
          </cell>
          <cell r="Y753">
            <v>0</v>
          </cell>
          <cell r="Z753">
            <v>0</v>
          </cell>
        </row>
        <row r="754">
          <cell r="Q754" t="str">
            <v>FactSet</v>
          </cell>
          <cell r="R754">
            <v>670</v>
          </cell>
          <cell r="S754" t="str">
            <v>#Calc</v>
          </cell>
          <cell r="T754" t="str">
            <v>#Calc</v>
          </cell>
          <cell r="U754">
            <v>0</v>
          </cell>
          <cell r="V754">
            <v>0</v>
          </cell>
          <cell r="W754">
            <v>0</v>
          </cell>
          <cell r="X754">
            <v>0</v>
          </cell>
          <cell r="Y754">
            <v>0</v>
          </cell>
          <cell r="Z754">
            <v>0</v>
          </cell>
        </row>
        <row r="755">
          <cell r="Q755" t="str">
            <v>FactSet</v>
          </cell>
          <cell r="R755">
            <v>671</v>
          </cell>
          <cell r="S755" t="str">
            <v>#Calc</v>
          </cell>
          <cell r="T755" t="str">
            <v>#Calc</v>
          </cell>
          <cell r="U755">
            <v>0</v>
          </cell>
          <cell r="V755">
            <v>0</v>
          </cell>
          <cell r="W755">
            <v>0</v>
          </cell>
          <cell r="X755">
            <v>0</v>
          </cell>
          <cell r="Y755">
            <v>0</v>
          </cell>
          <cell r="Z755">
            <v>0</v>
          </cell>
        </row>
        <row r="756">
          <cell r="Q756" t="str">
            <v>FactSet</v>
          </cell>
          <cell r="R756">
            <v>672</v>
          </cell>
          <cell r="S756" t="str">
            <v>#Calc</v>
          </cell>
          <cell r="T756" t="str">
            <v>#Calc</v>
          </cell>
          <cell r="U756">
            <v>0</v>
          </cell>
          <cell r="V756">
            <v>0</v>
          </cell>
          <cell r="W756">
            <v>0</v>
          </cell>
          <cell r="X756">
            <v>0</v>
          </cell>
          <cell r="Y756">
            <v>0</v>
          </cell>
          <cell r="Z756">
            <v>0</v>
          </cell>
        </row>
        <row r="757">
          <cell r="Q757" t="str">
            <v>FactSet</v>
          </cell>
          <cell r="R757">
            <v>673</v>
          </cell>
          <cell r="S757" t="str">
            <v>#Calc</v>
          </cell>
          <cell r="T757" t="str">
            <v>#Calc</v>
          </cell>
          <cell r="U757">
            <v>0</v>
          </cell>
          <cell r="V757">
            <v>0</v>
          </cell>
          <cell r="W757">
            <v>0</v>
          </cell>
          <cell r="X757">
            <v>0</v>
          </cell>
          <cell r="Y757">
            <v>0</v>
          </cell>
          <cell r="Z757">
            <v>0</v>
          </cell>
        </row>
        <row r="758">
          <cell r="Q758" t="str">
            <v>FactSet</v>
          </cell>
          <cell r="R758">
            <v>674</v>
          </cell>
          <cell r="S758" t="str">
            <v>#Calc</v>
          </cell>
          <cell r="T758" t="str">
            <v>#Calc</v>
          </cell>
          <cell r="U758">
            <v>0</v>
          </cell>
          <cell r="V758">
            <v>0</v>
          </cell>
          <cell r="W758">
            <v>0</v>
          </cell>
          <cell r="X758">
            <v>0</v>
          </cell>
          <cell r="Y758">
            <v>0</v>
          </cell>
          <cell r="Z758">
            <v>0</v>
          </cell>
        </row>
        <row r="759">
          <cell r="Q759" t="str">
            <v>FactSet</v>
          </cell>
          <cell r="R759">
            <v>675</v>
          </cell>
          <cell r="S759" t="str">
            <v>#Calc</v>
          </cell>
          <cell r="T759" t="str">
            <v>#Calc</v>
          </cell>
          <cell r="U759">
            <v>0</v>
          </cell>
          <cell r="V759">
            <v>0</v>
          </cell>
          <cell r="W759">
            <v>0</v>
          </cell>
          <cell r="X759">
            <v>0</v>
          </cell>
          <cell r="Y759">
            <v>0</v>
          </cell>
          <cell r="Z759">
            <v>0</v>
          </cell>
        </row>
        <row r="760">
          <cell r="Q760" t="str">
            <v>FactSet</v>
          </cell>
          <cell r="R760">
            <v>676</v>
          </cell>
          <cell r="S760" t="str">
            <v>#Calc</v>
          </cell>
          <cell r="T760" t="str">
            <v>#Calc</v>
          </cell>
          <cell r="U760">
            <v>0</v>
          </cell>
          <cell r="V760">
            <v>0</v>
          </cell>
          <cell r="W760">
            <v>0</v>
          </cell>
          <cell r="X760">
            <v>0</v>
          </cell>
          <cell r="Y760">
            <v>0</v>
          </cell>
          <cell r="Z760">
            <v>0</v>
          </cell>
        </row>
        <row r="761">
          <cell r="Q761" t="str">
            <v>FactSet</v>
          </cell>
          <cell r="R761">
            <v>677</v>
          </cell>
          <cell r="S761" t="str">
            <v>#Calc</v>
          </cell>
          <cell r="T761" t="str">
            <v>#Calc</v>
          </cell>
          <cell r="U761">
            <v>0</v>
          </cell>
          <cell r="V761">
            <v>0</v>
          </cell>
          <cell r="W761">
            <v>0</v>
          </cell>
          <cell r="X761">
            <v>0</v>
          </cell>
          <cell r="Y761">
            <v>0</v>
          </cell>
          <cell r="Z761">
            <v>0</v>
          </cell>
        </row>
        <row r="762">
          <cell r="Q762" t="str">
            <v>FactSet</v>
          </cell>
          <cell r="R762">
            <v>678</v>
          </cell>
          <cell r="S762" t="str">
            <v>#Calc</v>
          </cell>
          <cell r="T762" t="str">
            <v>#Calc</v>
          </cell>
          <cell r="U762">
            <v>0</v>
          </cell>
          <cell r="V762">
            <v>0</v>
          </cell>
          <cell r="W762">
            <v>0</v>
          </cell>
          <cell r="X762">
            <v>0</v>
          </cell>
          <cell r="Y762">
            <v>0</v>
          </cell>
          <cell r="Z762">
            <v>0</v>
          </cell>
        </row>
        <row r="763">
          <cell r="Q763" t="str">
            <v>FactSet</v>
          </cell>
          <cell r="R763">
            <v>679</v>
          </cell>
          <cell r="S763" t="str">
            <v>#Calc</v>
          </cell>
          <cell r="T763" t="str">
            <v>#Calc</v>
          </cell>
          <cell r="U763">
            <v>0</v>
          </cell>
          <cell r="V763">
            <v>0</v>
          </cell>
          <cell r="W763">
            <v>0</v>
          </cell>
          <cell r="X763">
            <v>0</v>
          </cell>
          <cell r="Y763">
            <v>0</v>
          </cell>
          <cell r="Z763">
            <v>0</v>
          </cell>
        </row>
        <row r="764">
          <cell r="Q764" t="str">
            <v>FactSet</v>
          </cell>
          <cell r="R764">
            <v>680</v>
          </cell>
          <cell r="S764" t="str">
            <v>#Calc</v>
          </cell>
          <cell r="T764" t="str">
            <v>#Calc</v>
          </cell>
          <cell r="U764">
            <v>0</v>
          </cell>
          <cell r="V764">
            <v>0</v>
          </cell>
          <cell r="W764">
            <v>0</v>
          </cell>
          <cell r="X764">
            <v>0</v>
          </cell>
          <cell r="Y764">
            <v>0</v>
          </cell>
          <cell r="Z764">
            <v>0</v>
          </cell>
        </row>
        <row r="765">
          <cell r="Q765" t="str">
            <v>FactSet</v>
          </cell>
          <cell r="R765">
            <v>681</v>
          </cell>
          <cell r="S765" t="str">
            <v>#Calc</v>
          </cell>
          <cell r="T765" t="str">
            <v>#Calc</v>
          </cell>
          <cell r="U765">
            <v>0</v>
          </cell>
          <cell r="V765">
            <v>0</v>
          </cell>
          <cell r="W765">
            <v>0</v>
          </cell>
          <cell r="X765">
            <v>0</v>
          </cell>
          <cell r="Y765">
            <v>0</v>
          </cell>
          <cell r="Z765">
            <v>0</v>
          </cell>
        </row>
        <row r="766">
          <cell r="Q766" t="str">
            <v>FactSet</v>
          </cell>
          <cell r="R766">
            <v>682</v>
          </cell>
          <cell r="S766" t="str">
            <v>#Calc</v>
          </cell>
          <cell r="T766" t="str">
            <v>#Calc</v>
          </cell>
          <cell r="U766">
            <v>0</v>
          </cell>
          <cell r="V766">
            <v>0</v>
          </cell>
          <cell r="W766">
            <v>0</v>
          </cell>
          <cell r="X766">
            <v>0</v>
          </cell>
          <cell r="Y766">
            <v>0</v>
          </cell>
          <cell r="Z766">
            <v>0</v>
          </cell>
        </row>
        <row r="767">
          <cell r="Q767" t="str">
            <v>FactSet</v>
          </cell>
          <cell r="R767">
            <v>683</v>
          </cell>
          <cell r="S767" t="str">
            <v>#Calc</v>
          </cell>
          <cell r="T767" t="str">
            <v>#Calc</v>
          </cell>
          <cell r="U767">
            <v>0</v>
          </cell>
          <cell r="V767">
            <v>0</v>
          </cell>
          <cell r="W767">
            <v>0</v>
          </cell>
          <cell r="X767">
            <v>0</v>
          </cell>
          <cell r="Y767">
            <v>0</v>
          </cell>
          <cell r="Z767">
            <v>0</v>
          </cell>
        </row>
        <row r="768">
          <cell r="Q768" t="str">
            <v>FactSet</v>
          </cell>
          <cell r="R768">
            <v>684</v>
          </cell>
          <cell r="S768" t="str">
            <v>#Calc</v>
          </cell>
          <cell r="T768" t="str">
            <v>#Calc</v>
          </cell>
          <cell r="U768">
            <v>0</v>
          </cell>
          <cell r="V768">
            <v>0</v>
          </cell>
          <cell r="W768">
            <v>0</v>
          </cell>
          <cell r="X768">
            <v>0</v>
          </cell>
          <cell r="Y768">
            <v>0</v>
          </cell>
          <cell r="Z768">
            <v>0</v>
          </cell>
        </row>
        <row r="769">
          <cell r="Q769" t="str">
            <v>FactSet</v>
          </cell>
          <cell r="R769">
            <v>685</v>
          </cell>
          <cell r="S769" t="str">
            <v>#Calc</v>
          </cell>
          <cell r="T769" t="str">
            <v>#Calc</v>
          </cell>
          <cell r="U769">
            <v>0</v>
          </cell>
          <cell r="V769">
            <v>0</v>
          </cell>
          <cell r="W769">
            <v>0</v>
          </cell>
          <cell r="X769">
            <v>0</v>
          </cell>
          <cell r="Y769">
            <v>0</v>
          </cell>
          <cell r="Z769">
            <v>0</v>
          </cell>
        </row>
        <row r="770">
          <cell r="Q770" t="str">
            <v>FactSet</v>
          </cell>
          <cell r="R770">
            <v>686</v>
          </cell>
          <cell r="S770" t="str">
            <v>#Calc</v>
          </cell>
          <cell r="T770" t="str">
            <v>#Calc</v>
          </cell>
          <cell r="U770">
            <v>0</v>
          </cell>
          <cell r="V770">
            <v>0</v>
          </cell>
          <cell r="W770">
            <v>0</v>
          </cell>
          <cell r="X770">
            <v>0</v>
          </cell>
          <cell r="Y770">
            <v>0</v>
          </cell>
          <cell r="Z770">
            <v>0</v>
          </cell>
        </row>
        <row r="771">
          <cell r="Q771" t="str">
            <v>FactSet</v>
          </cell>
          <cell r="R771">
            <v>687</v>
          </cell>
          <cell r="S771" t="str">
            <v>#Calc</v>
          </cell>
          <cell r="T771" t="str">
            <v>#Calc</v>
          </cell>
          <cell r="U771">
            <v>0</v>
          </cell>
          <cell r="V771">
            <v>0</v>
          </cell>
          <cell r="W771">
            <v>0</v>
          </cell>
          <cell r="X771">
            <v>0</v>
          </cell>
          <cell r="Y771">
            <v>0</v>
          </cell>
          <cell r="Z771">
            <v>0</v>
          </cell>
        </row>
        <row r="772">
          <cell r="Q772" t="str">
            <v>FactSet</v>
          </cell>
          <cell r="R772">
            <v>688</v>
          </cell>
          <cell r="S772" t="str">
            <v>#Calc</v>
          </cell>
          <cell r="T772" t="str">
            <v>#Calc</v>
          </cell>
          <cell r="U772">
            <v>0</v>
          </cell>
          <cell r="V772">
            <v>0</v>
          </cell>
          <cell r="W772">
            <v>0</v>
          </cell>
          <cell r="X772">
            <v>0</v>
          </cell>
          <cell r="Y772">
            <v>0</v>
          </cell>
          <cell r="Z772">
            <v>0</v>
          </cell>
        </row>
        <row r="773">
          <cell r="Q773" t="str">
            <v>FactSet</v>
          </cell>
          <cell r="R773">
            <v>689</v>
          </cell>
          <cell r="S773" t="str">
            <v>#Calc</v>
          </cell>
          <cell r="T773" t="str">
            <v>#Calc</v>
          </cell>
          <cell r="U773">
            <v>0</v>
          </cell>
          <cell r="V773">
            <v>0</v>
          </cell>
          <cell r="W773">
            <v>0</v>
          </cell>
          <cell r="X773">
            <v>0</v>
          </cell>
          <cell r="Y773">
            <v>0</v>
          </cell>
          <cell r="Z773">
            <v>0</v>
          </cell>
        </row>
        <row r="774">
          <cell r="Q774" t="str">
            <v>FactSet</v>
          </cell>
          <cell r="R774">
            <v>690</v>
          </cell>
          <cell r="S774" t="str">
            <v>#Calc</v>
          </cell>
          <cell r="T774" t="str">
            <v>#Calc</v>
          </cell>
          <cell r="U774">
            <v>0</v>
          </cell>
          <cell r="V774">
            <v>0</v>
          </cell>
          <cell r="W774">
            <v>0</v>
          </cell>
          <cell r="X774">
            <v>0</v>
          </cell>
          <cell r="Y774">
            <v>0</v>
          </cell>
          <cell r="Z774">
            <v>0</v>
          </cell>
        </row>
        <row r="775">
          <cell r="Q775" t="str">
            <v>FactSet</v>
          </cell>
          <cell r="R775">
            <v>691</v>
          </cell>
          <cell r="S775" t="str">
            <v>#Calc</v>
          </cell>
          <cell r="T775" t="str">
            <v>#Calc</v>
          </cell>
          <cell r="U775">
            <v>0</v>
          </cell>
          <cell r="V775">
            <v>0</v>
          </cell>
          <cell r="W775">
            <v>0</v>
          </cell>
          <cell r="X775">
            <v>0</v>
          </cell>
          <cell r="Y775">
            <v>0</v>
          </cell>
          <cell r="Z775">
            <v>0</v>
          </cell>
        </row>
        <row r="776">
          <cell r="Q776" t="str">
            <v>FactSet</v>
          </cell>
          <cell r="R776">
            <v>692</v>
          </cell>
          <cell r="S776">
            <v>0</v>
          </cell>
          <cell r="T776">
            <v>0</v>
          </cell>
          <cell r="U776">
            <v>0</v>
          </cell>
          <cell r="V776">
            <v>0</v>
          </cell>
          <cell r="W776">
            <v>0</v>
          </cell>
          <cell r="X776">
            <v>0</v>
          </cell>
          <cell r="Y776">
            <v>0</v>
          </cell>
          <cell r="Z776">
            <v>0</v>
          </cell>
        </row>
        <row r="777">
          <cell r="Q777" t="str">
            <v>FactSet</v>
          </cell>
          <cell r="R777">
            <v>693</v>
          </cell>
          <cell r="S777">
            <v>0</v>
          </cell>
          <cell r="T777">
            <v>0</v>
          </cell>
          <cell r="U777">
            <v>0</v>
          </cell>
          <cell r="V777">
            <v>0</v>
          </cell>
          <cell r="W777">
            <v>0</v>
          </cell>
          <cell r="X777">
            <v>0</v>
          </cell>
          <cell r="Y777">
            <v>0</v>
          </cell>
          <cell r="Z777">
            <v>0</v>
          </cell>
        </row>
        <row r="778">
          <cell r="Q778" t="str">
            <v>FactSet</v>
          </cell>
          <cell r="R778">
            <v>694</v>
          </cell>
          <cell r="S778">
            <v>0</v>
          </cell>
          <cell r="T778">
            <v>0</v>
          </cell>
          <cell r="U778">
            <v>0</v>
          </cell>
          <cell r="V778">
            <v>0</v>
          </cell>
          <cell r="W778">
            <v>0</v>
          </cell>
          <cell r="X778">
            <v>0</v>
          </cell>
          <cell r="Y778">
            <v>0</v>
          </cell>
          <cell r="Z778">
            <v>0</v>
          </cell>
        </row>
        <row r="779">
          <cell r="Q779" t="str">
            <v>FactSet</v>
          </cell>
          <cell r="R779">
            <v>695</v>
          </cell>
          <cell r="S779">
            <v>0</v>
          </cell>
          <cell r="T779">
            <v>0</v>
          </cell>
          <cell r="U779">
            <v>0</v>
          </cell>
          <cell r="V779">
            <v>0</v>
          </cell>
          <cell r="W779">
            <v>0</v>
          </cell>
          <cell r="X779">
            <v>0</v>
          </cell>
          <cell r="Y779">
            <v>0</v>
          </cell>
          <cell r="Z779">
            <v>0</v>
          </cell>
        </row>
        <row r="780">
          <cell r="Q780" t="str">
            <v>FactSet</v>
          </cell>
          <cell r="R780">
            <v>696</v>
          </cell>
          <cell r="S780">
            <v>0</v>
          </cell>
          <cell r="T780">
            <v>0</v>
          </cell>
          <cell r="U780">
            <v>0</v>
          </cell>
          <cell r="V780">
            <v>0</v>
          </cell>
          <cell r="W780">
            <v>0</v>
          </cell>
          <cell r="X780">
            <v>0</v>
          </cell>
          <cell r="Y780">
            <v>0</v>
          </cell>
          <cell r="Z780">
            <v>0</v>
          </cell>
        </row>
        <row r="781">
          <cell r="Q781" t="str">
            <v>FactSet</v>
          </cell>
          <cell r="R781">
            <v>697</v>
          </cell>
          <cell r="S781">
            <v>0</v>
          </cell>
          <cell r="T781">
            <v>0</v>
          </cell>
          <cell r="U781">
            <v>0</v>
          </cell>
          <cell r="V781">
            <v>0</v>
          </cell>
          <cell r="W781">
            <v>0</v>
          </cell>
          <cell r="X781">
            <v>0</v>
          </cell>
          <cell r="Y781">
            <v>0</v>
          </cell>
          <cell r="Z781">
            <v>0</v>
          </cell>
        </row>
        <row r="782">
          <cell r="Q782" t="str">
            <v>FactSet</v>
          </cell>
          <cell r="R782">
            <v>698</v>
          </cell>
          <cell r="S782">
            <v>0</v>
          </cell>
          <cell r="T782">
            <v>0</v>
          </cell>
          <cell r="U782">
            <v>0</v>
          </cell>
          <cell r="V782">
            <v>0</v>
          </cell>
          <cell r="W782">
            <v>0</v>
          </cell>
          <cell r="X782">
            <v>0</v>
          </cell>
          <cell r="Y782">
            <v>0</v>
          </cell>
          <cell r="Z782">
            <v>0</v>
          </cell>
        </row>
        <row r="783">
          <cell r="Q783" t="str">
            <v>FactSet</v>
          </cell>
          <cell r="R783">
            <v>699</v>
          </cell>
          <cell r="S783">
            <v>0</v>
          </cell>
          <cell r="T783">
            <v>0</v>
          </cell>
          <cell r="U783">
            <v>0</v>
          </cell>
          <cell r="V783">
            <v>0</v>
          </cell>
          <cell r="W783">
            <v>0</v>
          </cell>
          <cell r="X783">
            <v>0</v>
          </cell>
          <cell r="Y783">
            <v>0</v>
          </cell>
          <cell r="Z783">
            <v>0</v>
          </cell>
        </row>
        <row r="784">
          <cell r="Q784" t="str">
            <v>FactSet</v>
          </cell>
          <cell r="R784">
            <v>700</v>
          </cell>
          <cell r="S784">
            <v>0</v>
          </cell>
          <cell r="T784">
            <v>0</v>
          </cell>
          <cell r="U784">
            <v>0</v>
          </cell>
          <cell r="V784">
            <v>0</v>
          </cell>
          <cell r="W784">
            <v>0</v>
          </cell>
          <cell r="X784">
            <v>0</v>
          </cell>
          <cell r="Y784">
            <v>0</v>
          </cell>
          <cell r="Z784">
            <v>0</v>
          </cell>
        </row>
        <row r="785">
          <cell r="Q785" t="str">
            <v>FactSet</v>
          </cell>
          <cell r="R785">
            <v>701</v>
          </cell>
          <cell r="S785">
            <v>0</v>
          </cell>
          <cell r="T785">
            <v>0</v>
          </cell>
          <cell r="U785">
            <v>0</v>
          </cell>
          <cell r="V785">
            <v>0</v>
          </cell>
          <cell r="W785">
            <v>0</v>
          </cell>
          <cell r="X785">
            <v>0</v>
          </cell>
          <cell r="Y785">
            <v>0</v>
          </cell>
          <cell r="Z785">
            <v>0</v>
          </cell>
        </row>
        <row r="786">
          <cell r="Q786" t="str">
            <v>FactSet</v>
          </cell>
          <cell r="R786">
            <v>702</v>
          </cell>
          <cell r="S786">
            <v>0</v>
          </cell>
          <cell r="T786">
            <v>0</v>
          </cell>
          <cell r="U786">
            <v>0</v>
          </cell>
          <cell r="V786">
            <v>0</v>
          </cell>
          <cell r="W786">
            <v>0</v>
          </cell>
          <cell r="X786">
            <v>0</v>
          </cell>
          <cell r="Y786">
            <v>0</v>
          </cell>
          <cell r="Z786">
            <v>0</v>
          </cell>
        </row>
        <row r="787">
          <cell r="Q787" t="str">
            <v>FactSet</v>
          </cell>
          <cell r="R787">
            <v>703</v>
          </cell>
          <cell r="S787">
            <v>0</v>
          </cell>
          <cell r="T787">
            <v>0</v>
          </cell>
          <cell r="U787">
            <v>0</v>
          </cell>
          <cell r="V787">
            <v>0</v>
          </cell>
          <cell r="W787">
            <v>0</v>
          </cell>
          <cell r="X787">
            <v>0</v>
          </cell>
          <cell r="Y787">
            <v>0</v>
          </cell>
          <cell r="Z787">
            <v>0</v>
          </cell>
        </row>
        <row r="788">
          <cell r="Q788" t="str">
            <v>FactSet</v>
          </cell>
          <cell r="R788">
            <v>704</v>
          </cell>
          <cell r="S788">
            <v>0</v>
          </cell>
          <cell r="T788">
            <v>0</v>
          </cell>
          <cell r="U788">
            <v>0</v>
          </cell>
          <cell r="V788">
            <v>0</v>
          </cell>
          <cell r="W788">
            <v>0</v>
          </cell>
          <cell r="X788">
            <v>0</v>
          </cell>
          <cell r="Y788">
            <v>0</v>
          </cell>
          <cell r="Z788">
            <v>0</v>
          </cell>
        </row>
        <row r="789">
          <cell r="Q789" t="str">
            <v>FactSet</v>
          </cell>
          <cell r="R789">
            <v>705</v>
          </cell>
          <cell r="S789">
            <v>0</v>
          </cell>
          <cell r="T789">
            <v>0</v>
          </cell>
          <cell r="U789">
            <v>0</v>
          </cell>
          <cell r="V789">
            <v>0</v>
          </cell>
          <cell r="W789">
            <v>0</v>
          </cell>
          <cell r="X789">
            <v>0</v>
          </cell>
          <cell r="Y789">
            <v>0</v>
          </cell>
          <cell r="Z789">
            <v>0</v>
          </cell>
        </row>
        <row r="790">
          <cell r="Q790" t="str">
            <v>FactSet</v>
          </cell>
          <cell r="R790">
            <v>706</v>
          </cell>
          <cell r="S790">
            <v>0</v>
          </cell>
          <cell r="T790">
            <v>0</v>
          </cell>
          <cell r="U790">
            <v>0</v>
          </cell>
          <cell r="V790">
            <v>0</v>
          </cell>
          <cell r="W790">
            <v>0</v>
          </cell>
          <cell r="X790">
            <v>0</v>
          </cell>
          <cell r="Y790">
            <v>0</v>
          </cell>
          <cell r="Z790">
            <v>0</v>
          </cell>
        </row>
        <row r="791">
          <cell r="Q791" t="str">
            <v>FactSet</v>
          </cell>
          <cell r="R791">
            <v>707</v>
          </cell>
          <cell r="S791">
            <v>0</v>
          </cell>
          <cell r="T791">
            <v>0</v>
          </cell>
          <cell r="U791">
            <v>0</v>
          </cell>
          <cell r="V791">
            <v>0</v>
          </cell>
          <cell r="W791">
            <v>0</v>
          </cell>
          <cell r="X791">
            <v>0</v>
          </cell>
          <cell r="Y791">
            <v>0</v>
          </cell>
          <cell r="Z791">
            <v>0</v>
          </cell>
        </row>
        <row r="792">
          <cell r="Q792" t="str">
            <v>FactSet</v>
          </cell>
          <cell r="R792">
            <v>708</v>
          </cell>
          <cell r="S792">
            <v>0</v>
          </cell>
          <cell r="T792">
            <v>0</v>
          </cell>
          <cell r="U792">
            <v>0</v>
          </cell>
          <cell r="V792">
            <v>0</v>
          </cell>
          <cell r="W792">
            <v>0</v>
          </cell>
          <cell r="X792">
            <v>0</v>
          </cell>
          <cell r="Y792">
            <v>0</v>
          </cell>
          <cell r="Z792">
            <v>0</v>
          </cell>
        </row>
        <row r="793">
          <cell r="Q793" t="str">
            <v>FactSet</v>
          </cell>
          <cell r="R793">
            <v>709</v>
          </cell>
          <cell r="S793">
            <v>0</v>
          </cell>
          <cell r="T793">
            <v>0</v>
          </cell>
          <cell r="U793">
            <v>0</v>
          </cell>
          <cell r="V793">
            <v>0</v>
          </cell>
          <cell r="W793">
            <v>0</v>
          </cell>
          <cell r="X793">
            <v>0</v>
          </cell>
          <cell r="Y793">
            <v>0</v>
          </cell>
          <cell r="Z793">
            <v>0</v>
          </cell>
        </row>
        <row r="794">
          <cell r="Q794" t="str">
            <v>FactSet</v>
          </cell>
          <cell r="R794">
            <v>710</v>
          </cell>
          <cell r="S794">
            <v>0</v>
          </cell>
          <cell r="T794">
            <v>0</v>
          </cell>
          <cell r="U794">
            <v>0</v>
          </cell>
          <cell r="V794">
            <v>0</v>
          </cell>
          <cell r="W794">
            <v>0</v>
          </cell>
          <cell r="X794">
            <v>0</v>
          </cell>
          <cell r="Y794">
            <v>0</v>
          </cell>
          <cell r="Z794">
            <v>0</v>
          </cell>
        </row>
        <row r="795">
          <cell r="Q795" t="str">
            <v>FactSet</v>
          </cell>
          <cell r="R795">
            <v>711</v>
          </cell>
          <cell r="S795">
            <v>0</v>
          </cell>
          <cell r="T795">
            <v>0</v>
          </cell>
          <cell r="U795">
            <v>0</v>
          </cell>
          <cell r="V795">
            <v>0</v>
          </cell>
          <cell r="W795">
            <v>0</v>
          </cell>
          <cell r="X795">
            <v>0</v>
          </cell>
          <cell r="Y795">
            <v>0</v>
          </cell>
          <cell r="Z795">
            <v>0</v>
          </cell>
        </row>
        <row r="796">
          <cell r="Q796" t="str">
            <v>FactSet</v>
          </cell>
          <cell r="R796">
            <v>712</v>
          </cell>
          <cell r="S796">
            <v>0</v>
          </cell>
          <cell r="T796">
            <v>0</v>
          </cell>
          <cell r="U796">
            <v>0</v>
          </cell>
          <cell r="V796">
            <v>0</v>
          </cell>
          <cell r="W796">
            <v>0</v>
          </cell>
          <cell r="X796">
            <v>0</v>
          </cell>
          <cell r="Y796">
            <v>0</v>
          </cell>
          <cell r="Z796">
            <v>0</v>
          </cell>
        </row>
        <row r="797">
          <cell r="Q797" t="str">
            <v>FactSet</v>
          </cell>
          <cell r="R797">
            <v>713</v>
          </cell>
          <cell r="S797">
            <v>0</v>
          </cell>
          <cell r="T797">
            <v>0</v>
          </cell>
          <cell r="U797">
            <v>0</v>
          </cell>
          <cell r="V797">
            <v>0</v>
          </cell>
          <cell r="W797">
            <v>0</v>
          </cell>
          <cell r="X797">
            <v>0</v>
          </cell>
          <cell r="Y797">
            <v>0</v>
          </cell>
          <cell r="Z797">
            <v>0</v>
          </cell>
        </row>
        <row r="798">
          <cell r="Q798" t="str">
            <v>FactSet</v>
          </cell>
          <cell r="R798">
            <v>714</v>
          </cell>
          <cell r="S798">
            <v>0</v>
          </cell>
          <cell r="T798">
            <v>0</v>
          </cell>
          <cell r="U798">
            <v>0</v>
          </cell>
          <cell r="V798">
            <v>0</v>
          </cell>
          <cell r="W798">
            <v>0</v>
          </cell>
          <cell r="X798">
            <v>0</v>
          </cell>
          <cell r="Y798">
            <v>0</v>
          </cell>
          <cell r="Z798">
            <v>0</v>
          </cell>
        </row>
        <row r="799">
          <cell r="Q799" t="str">
            <v>FactSet</v>
          </cell>
          <cell r="R799">
            <v>715</v>
          </cell>
          <cell r="S799">
            <v>0</v>
          </cell>
          <cell r="T799">
            <v>0</v>
          </cell>
          <cell r="U799">
            <v>0</v>
          </cell>
          <cell r="V799">
            <v>0</v>
          </cell>
          <cell r="W799">
            <v>0</v>
          </cell>
          <cell r="X799">
            <v>0</v>
          </cell>
          <cell r="Y799">
            <v>0</v>
          </cell>
          <cell r="Z799">
            <v>0</v>
          </cell>
        </row>
        <row r="800">
          <cell r="Q800" t="str">
            <v>FactSet</v>
          </cell>
          <cell r="R800">
            <v>716</v>
          </cell>
          <cell r="S800">
            <v>0</v>
          </cell>
          <cell r="T800">
            <v>0</v>
          </cell>
          <cell r="U800">
            <v>0</v>
          </cell>
          <cell r="V800">
            <v>0</v>
          </cell>
          <cell r="W800">
            <v>0</v>
          </cell>
          <cell r="X800">
            <v>0</v>
          </cell>
          <cell r="Y800">
            <v>0</v>
          </cell>
          <cell r="Z800">
            <v>0</v>
          </cell>
        </row>
        <row r="801">
          <cell r="Q801" t="str">
            <v>FactSet</v>
          </cell>
          <cell r="R801">
            <v>717</v>
          </cell>
          <cell r="S801">
            <v>0</v>
          </cell>
          <cell r="T801">
            <v>0</v>
          </cell>
          <cell r="U801">
            <v>0</v>
          </cell>
          <cell r="V801">
            <v>0</v>
          </cell>
          <cell r="W801">
            <v>0</v>
          </cell>
          <cell r="X801">
            <v>0</v>
          </cell>
          <cell r="Y801">
            <v>0</v>
          </cell>
          <cell r="Z801">
            <v>0</v>
          </cell>
        </row>
        <row r="802">
          <cell r="Q802" t="str">
            <v>FactSet</v>
          </cell>
          <cell r="R802">
            <v>718</v>
          </cell>
          <cell r="S802">
            <v>0</v>
          </cell>
          <cell r="T802">
            <v>0</v>
          </cell>
          <cell r="U802">
            <v>0</v>
          </cell>
          <cell r="V802">
            <v>0</v>
          </cell>
          <cell r="W802">
            <v>0</v>
          </cell>
          <cell r="X802">
            <v>0</v>
          </cell>
          <cell r="Y802">
            <v>0</v>
          </cell>
          <cell r="Z802">
            <v>0</v>
          </cell>
        </row>
        <row r="803">
          <cell r="Q803" t="str">
            <v>FactSet</v>
          </cell>
          <cell r="R803">
            <v>719</v>
          </cell>
          <cell r="S803">
            <v>0</v>
          </cell>
          <cell r="T803">
            <v>0</v>
          </cell>
          <cell r="U803">
            <v>0</v>
          </cell>
          <cell r="V803">
            <v>0</v>
          </cell>
          <cell r="W803">
            <v>0</v>
          </cell>
          <cell r="X803">
            <v>0</v>
          </cell>
          <cell r="Y803">
            <v>0</v>
          </cell>
          <cell r="Z803">
            <v>0</v>
          </cell>
        </row>
        <row r="804">
          <cell r="Q804" t="str">
            <v>FactSet</v>
          </cell>
          <cell r="R804">
            <v>720</v>
          </cell>
          <cell r="S804">
            <v>0</v>
          </cell>
          <cell r="T804">
            <v>0</v>
          </cell>
          <cell r="U804">
            <v>0</v>
          </cell>
          <cell r="V804">
            <v>0</v>
          </cell>
          <cell r="W804">
            <v>0</v>
          </cell>
          <cell r="X804">
            <v>0</v>
          </cell>
          <cell r="Y804">
            <v>0</v>
          </cell>
          <cell r="Z804">
            <v>0</v>
          </cell>
        </row>
        <row r="805">
          <cell r="Q805" t="str">
            <v>FactSet</v>
          </cell>
          <cell r="R805">
            <v>721</v>
          </cell>
          <cell r="S805">
            <v>0</v>
          </cell>
          <cell r="T805">
            <v>0</v>
          </cell>
          <cell r="U805">
            <v>0</v>
          </cell>
          <cell r="V805">
            <v>0</v>
          </cell>
          <cell r="W805">
            <v>0</v>
          </cell>
          <cell r="X805">
            <v>0</v>
          </cell>
          <cell r="Y805">
            <v>0</v>
          </cell>
          <cell r="Z805">
            <v>0</v>
          </cell>
        </row>
        <row r="806">
          <cell r="Q806" t="str">
            <v>FactSet</v>
          </cell>
          <cell r="R806">
            <v>722</v>
          </cell>
          <cell r="S806">
            <v>0</v>
          </cell>
          <cell r="T806">
            <v>0</v>
          </cell>
          <cell r="U806">
            <v>0</v>
          </cell>
          <cell r="V806">
            <v>0</v>
          </cell>
          <cell r="W806">
            <v>0</v>
          </cell>
          <cell r="X806">
            <v>0</v>
          </cell>
          <cell r="Y806">
            <v>0</v>
          </cell>
          <cell r="Z806">
            <v>0</v>
          </cell>
        </row>
        <row r="807">
          <cell r="Q807" t="str">
            <v>FactSet</v>
          </cell>
          <cell r="R807">
            <v>723</v>
          </cell>
          <cell r="S807">
            <v>0</v>
          </cell>
          <cell r="T807">
            <v>0</v>
          </cell>
          <cell r="U807">
            <v>0</v>
          </cell>
          <cell r="V807">
            <v>0</v>
          </cell>
          <cell r="W807">
            <v>0</v>
          </cell>
          <cell r="X807">
            <v>0</v>
          </cell>
          <cell r="Y807">
            <v>0</v>
          </cell>
          <cell r="Z807">
            <v>0</v>
          </cell>
        </row>
        <row r="808">
          <cell r="Q808" t="str">
            <v>FactSet</v>
          </cell>
          <cell r="R808">
            <v>724</v>
          </cell>
          <cell r="S808">
            <v>0</v>
          </cell>
          <cell r="T808">
            <v>0</v>
          </cell>
          <cell r="U808">
            <v>0</v>
          </cell>
          <cell r="V808">
            <v>0</v>
          </cell>
          <cell r="W808">
            <v>0</v>
          </cell>
          <cell r="X808">
            <v>0</v>
          </cell>
          <cell r="Y808">
            <v>0</v>
          </cell>
          <cell r="Z808">
            <v>0</v>
          </cell>
        </row>
        <row r="809">
          <cell r="P809" t="str">
            <v>x</v>
          </cell>
          <cell r="Q809" t="str">
            <v>x</v>
          </cell>
          <cell r="R809" t="str">
            <v>x</v>
          </cell>
          <cell r="S809" t="str">
            <v>x</v>
          </cell>
          <cell r="T809" t="str">
            <v>x</v>
          </cell>
          <cell r="U809" t="str">
            <v>x</v>
          </cell>
          <cell r="V809" t="str">
            <v>x</v>
          </cell>
          <cell r="W809" t="str">
            <v>x</v>
          </cell>
          <cell r="X809" t="str">
            <v>x</v>
          </cell>
          <cell r="Y809" t="str">
            <v>x</v>
          </cell>
          <cell r="Z809" t="str">
            <v>x</v>
          </cell>
          <cell r="AA809" t="str">
            <v>x</v>
          </cell>
        </row>
        <row r="810">
          <cell r="O810" t="str">
            <v>x</v>
          </cell>
        </row>
      </sheetData>
      <sheetData sheetId="23">
        <row r="1">
          <cell r="A1" t="str">
            <v>x</v>
          </cell>
        </row>
      </sheetData>
      <sheetData sheetId="24">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ATRC</v>
          </cell>
          <cell r="K6" t="str">
            <v>Adjust secondary axis to match primary axis</v>
          </cell>
          <cell r="L6">
            <v>0</v>
          </cell>
          <cell r="M6">
            <v>0</v>
          </cell>
          <cell r="N6">
            <v>0</v>
          </cell>
          <cell r="P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P8">
            <v>0</v>
          </cell>
          <cell r="T8">
            <v>0</v>
          </cell>
          <cell r="U8">
            <v>0</v>
          </cell>
          <cell r="V8">
            <v>0</v>
          </cell>
          <cell r="W8">
            <v>0</v>
          </cell>
        </row>
        <row r="9">
          <cell r="B9" t="str">
            <v>Currency</v>
          </cell>
          <cell r="D9" t="str">
            <v>USD</v>
          </cell>
          <cell r="K9">
            <v>0</v>
          </cell>
          <cell r="L9">
            <v>0</v>
          </cell>
          <cell r="M9">
            <v>0</v>
          </cell>
          <cell r="N9">
            <v>0</v>
          </cell>
          <cell r="P9">
            <v>0</v>
          </cell>
          <cell r="T9">
            <v>0</v>
          </cell>
          <cell r="U9">
            <v>0</v>
          </cell>
          <cell r="V9">
            <v>0</v>
          </cell>
          <cell r="W9">
            <v>0</v>
          </cell>
        </row>
        <row r="10">
          <cell r="B10" t="str">
            <v>Months Before</v>
          </cell>
          <cell r="D10">
            <v>24</v>
          </cell>
          <cell r="N10">
            <v>0</v>
          </cell>
        </row>
        <row r="11">
          <cell r="B11" t="str">
            <v>End</v>
          </cell>
          <cell r="D11">
            <v>42369</v>
          </cell>
          <cell r="K11">
            <v>0</v>
          </cell>
          <cell r="L11">
            <v>0</v>
          </cell>
          <cell r="M11">
            <v>0</v>
          </cell>
          <cell r="N11">
            <v>0</v>
          </cell>
          <cell r="P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P13">
            <v>0</v>
          </cell>
          <cell r="Q13">
            <v>0</v>
          </cell>
          <cell r="R13">
            <v>0</v>
          </cell>
          <cell r="S13">
            <v>0</v>
          </cell>
          <cell r="T13">
            <v>0</v>
          </cell>
          <cell r="U13">
            <v>0</v>
          </cell>
          <cell r="V13">
            <v>0</v>
          </cell>
          <cell r="W13">
            <v>0</v>
          </cell>
          <cell r="AA13">
            <v>0</v>
          </cell>
          <cell r="AB13">
            <v>0</v>
          </cell>
          <cell r="AQ13" t="str">
            <v>x</v>
          </cell>
        </row>
        <row r="14">
          <cell r="B14" t="str">
            <v>Cost of Equity</v>
          </cell>
          <cell r="D14">
            <v>9.5000000000000001E-2</v>
          </cell>
          <cell r="P14">
            <v>0</v>
          </cell>
          <cell r="Q14">
            <v>0</v>
          </cell>
          <cell r="R14">
            <v>0</v>
          </cell>
          <cell r="S14">
            <v>0</v>
          </cell>
          <cell r="T14">
            <v>0</v>
          </cell>
          <cell r="U14">
            <v>0</v>
          </cell>
          <cell r="V14">
            <v>0</v>
          </cell>
          <cell r="W14">
            <v>0</v>
          </cell>
          <cell r="AA14">
            <v>0</v>
          </cell>
          <cell r="AB14">
            <v>0</v>
          </cell>
          <cell r="AQ14">
            <v>0</v>
          </cell>
        </row>
        <row r="15">
          <cell r="A15" t="str">
            <v>x</v>
          </cell>
          <cell r="B15">
            <v>0</v>
          </cell>
          <cell r="C15">
            <v>0</v>
          </cell>
          <cell r="D15">
            <v>0</v>
          </cell>
          <cell r="E15">
            <v>0</v>
          </cell>
          <cell r="F15">
            <v>0</v>
          </cell>
          <cell r="G15">
            <v>0</v>
          </cell>
          <cell r="H15">
            <v>0</v>
          </cell>
          <cell r="I15">
            <v>0</v>
          </cell>
          <cell r="J15">
            <v>0</v>
          </cell>
          <cell r="K15">
            <v>0</v>
          </cell>
          <cell r="L15">
            <v>0</v>
          </cell>
          <cell r="M15">
            <v>0</v>
          </cell>
          <cell r="N15">
            <v>0</v>
          </cell>
          <cell r="O15" t="str">
            <v>x</v>
          </cell>
          <cell r="P15">
            <v>0</v>
          </cell>
          <cell r="Q15">
            <v>0</v>
          </cell>
          <cell r="R15">
            <v>0</v>
          </cell>
          <cell r="S15">
            <v>0</v>
          </cell>
          <cell r="T15">
            <v>0</v>
          </cell>
          <cell r="U15">
            <v>0</v>
          </cell>
          <cell r="V15">
            <v>0</v>
          </cell>
          <cell r="W15">
            <v>0</v>
          </cell>
          <cell r="AA15">
            <v>0</v>
          </cell>
          <cell r="AB15">
            <v>0</v>
          </cell>
          <cell r="AQ15">
            <v>0</v>
          </cell>
        </row>
        <row r="16">
          <cell r="A16">
            <v>0</v>
          </cell>
          <cell r="B16" t="str">
            <v>Data Input</v>
          </cell>
          <cell r="C16">
            <v>0</v>
          </cell>
          <cell r="D16">
            <v>0</v>
          </cell>
          <cell r="E16">
            <v>0</v>
          </cell>
          <cell r="F16">
            <v>0</v>
          </cell>
          <cell r="G16">
            <v>0</v>
          </cell>
          <cell r="H16">
            <v>0</v>
          </cell>
          <cell r="I16">
            <v>0</v>
          </cell>
          <cell r="J16">
            <v>0</v>
          </cell>
          <cell r="K16">
            <v>0</v>
          </cell>
          <cell r="L16">
            <v>0</v>
          </cell>
          <cell r="M16">
            <v>0</v>
          </cell>
          <cell r="N16">
            <v>0</v>
          </cell>
          <cell r="O16">
            <v>0</v>
          </cell>
          <cell r="AA16">
            <v>0</v>
          </cell>
          <cell r="AB16">
            <v>0</v>
          </cell>
        </row>
        <row r="17">
          <cell r="E17">
            <v>1</v>
          </cell>
          <cell r="F17">
            <v>2</v>
          </cell>
          <cell r="G17">
            <v>3</v>
          </cell>
          <cell r="H17">
            <v>4</v>
          </cell>
          <cell r="I17">
            <v>5</v>
          </cell>
          <cell r="J17">
            <v>6</v>
          </cell>
          <cell r="K17">
            <v>7</v>
          </cell>
          <cell r="L17" t="str">
            <v>Label</v>
          </cell>
          <cell r="N17">
            <v>0</v>
          </cell>
          <cell r="AA17">
            <v>0</v>
          </cell>
          <cell r="AB17">
            <v>0</v>
          </cell>
        </row>
        <row r="18">
          <cell r="E18">
            <v>43376</v>
          </cell>
          <cell r="F18">
            <v>43465</v>
          </cell>
          <cell r="G18">
            <v>43830</v>
          </cell>
          <cell r="H18">
            <v>44196</v>
          </cell>
          <cell r="I18">
            <v>44561</v>
          </cell>
          <cell r="J18">
            <v>44926</v>
          </cell>
          <cell r="K18">
            <v>45291</v>
          </cell>
          <cell r="L18">
            <v>0</v>
          </cell>
          <cell r="N18">
            <v>0</v>
          </cell>
          <cell r="AA18">
            <v>0</v>
          </cell>
          <cell r="AB18">
            <v>0</v>
          </cell>
        </row>
        <row r="19">
          <cell r="D19" t="str">
            <v>Discount:</v>
          </cell>
          <cell r="E19">
            <v>1</v>
          </cell>
          <cell r="F19">
            <v>0.97811390728576098</v>
          </cell>
          <cell r="G19">
            <v>0.8932547098500101</v>
          </cell>
          <cell r="H19">
            <v>0.81555491939774583</v>
          </cell>
          <cell r="I19">
            <v>0.74479901314862651</v>
          </cell>
          <cell r="J19">
            <v>0.68018174716769542</v>
          </cell>
          <cell r="K19">
            <v>0.62117054535862604</v>
          </cell>
          <cell r="L19">
            <v>0</v>
          </cell>
          <cell r="N19">
            <v>0</v>
          </cell>
        </row>
        <row r="20">
          <cell r="B20" t="str">
            <v>Mutliple</v>
          </cell>
          <cell r="C20" t="str">
            <v>Line Name</v>
          </cell>
          <cell r="D20" t="str">
            <v>Metric</v>
          </cell>
          <cell r="E20">
            <v>43376</v>
          </cell>
          <cell r="F20">
            <v>43465</v>
          </cell>
          <cell r="G20">
            <v>43830</v>
          </cell>
          <cell r="H20">
            <v>44196</v>
          </cell>
          <cell r="I20">
            <v>44561</v>
          </cell>
          <cell r="J20">
            <v>44926</v>
          </cell>
          <cell r="K20">
            <v>45291</v>
          </cell>
          <cell r="L20" t="str">
            <v>Label</v>
          </cell>
          <cell r="M20" t="str">
            <v>Text Format</v>
          </cell>
          <cell r="N20">
            <v>0</v>
          </cell>
        </row>
        <row r="21">
          <cell r="B21" t="str">
            <v>Revenues</v>
          </cell>
          <cell r="C21" t="str">
            <v>AVP Medium 1</v>
          </cell>
          <cell r="D21" t="str">
            <v>Applied Multiple</v>
          </cell>
          <cell r="E21">
            <v>6.1989720947745814</v>
          </cell>
          <cell r="F21">
            <v>6.1989720947745814</v>
          </cell>
          <cell r="G21">
            <v>6.1989720947745814</v>
          </cell>
          <cell r="H21">
            <v>6.1989720947745814</v>
          </cell>
          <cell r="I21">
            <v>6.1989720947745814</v>
          </cell>
          <cell r="J21">
            <v>6.1989720947745814</v>
          </cell>
          <cell r="K21">
            <v>6.1989720947745814</v>
          </cell>
          <cell r="N21">
            <v>0</v>
          </cell>
        </row>
        <row r="22">
          <cell r="B22" t="str">
            <v>Active</v>
          </cell>
          <cell r="C22">
            <v>12</v>
          </cell>
          <cell r="D22" t="str">
            <v>Future Value</v>
          </cell>
          <cell r="E22" t="str">
            <v>#Calc</v>
          </cell>
          <cell r="F22">
            <v>35.128436392903552</v>
          </cell>
          <cell r="G22">
            <v>38.926832123681493</v>
          </cell>
          <cell r="H22">
            <v>43.613496263068676</v>
          </cell>
          <cell r="I22">
            <v>49.514027465230896</v>
          </cell>
          <cell r="J22">
            <v>56.699834681884226</v>
          </cell>
          <cell r="K22">
            <v>63.128577256862101</v>
          </cell>
          <cell r="L22" t="str">
            <v>$56.70 (6.20x)</v>
          </cell>
          <cell r="M22" t="str">
            <v>0.00x</v>
          </cell>
          <cell r="N22">
            <v>0</v>
          </cell>
        </row>
        <row r="23">
          <cell r="B23">
            <v>0</v>
          </cell>
          <cell r="C23">
            <v>0</v>
          </cell>
          <cell r="D23" t="str">
            <v>Present Value</v>
          </cell>
          <cell r="E23" t="e">
            <v>#VALUE!</v>
          </cell>
          <cell r="F23">
            <v>34.359612177102214</v>
          </cell>
          <cell r="G23">
            <v>34.771576134019163</v>
          </cell>
          <cell r="H23">
            <v>35.569201429480863</v>
          </cell>
          <cell r="I23">
            <v>36.87799879311796</v>
          </cell>
          <cell r="J23">
            <v>38.566192618043502</v>
          </cell>
          <cell r="K23">
            <v>39.21361276235919</v>
          </cell>
          <cell r="L23" t="str">
            <v>$38.57 (6.20x)</v>
          </cell>
          <cell r="M23" t="str">
            <v>0.00x</v>
          </cell>
          <cell r="N23">
            <v>0</v>
          </cell>
        </row>
        <row r="24">
          <cell r="B24">
            <v>0</v>
          </cell>
          <cell r="C24">
            <v>0</v>
          </cell>
          <cell r="E24">
            <v>0</v>
          </cell>
          <cell r="F24">
            <v>0</v>
          </cell>
          <cell r="G24">
            <v>0</v>
          </cell>
          <cell r="H24">
            <v>0</v>
          </cell>
          <cell r="I24">
            <v>0</v>
          </cell>
          <cell r="J24">
            <v>0</v>
          </cell>
          <cell r="K24">
            <v>0</v>
          </cell>
          <cell r="L24">
            <v>0</v>
          </cell>
          <cell r="M24">
            <v>0</v>
          </cell>
        </row>
        <row r="25">
          <cell r="B25" t="str">
            <v>Revenues</v>
          </cell>
          <cell r="C25" t="str">
            <v>ATRC DCF Synergies</v>
          </cell>
          <cell r="D25" t="str">
            <v>Applied Multiple</v>
          </cell>
          <cell r="E25">
            <v>6.1989720947745814</v>
          </cell>
          <cell r="F25">
            <v>6.1989720947745814</v>
          </cell>
          <cell r="G25">
            <v>6.1989720947745814</v>
          </cell>
          <cell r="H25">
            <v>6.1989720947745814</v>
          </cell>
          <cell r="I25">
            <v>6.1989720947745814</v>
          </cell>
          <cell r="J25">
            <v>6.1989720947745814</v>
          </cell>
          <cell r="K25">
            <v>6.1989720947745814</v>
          </cell>
          <cell r="N25">
            <v>0</v>
          </cell>
        </row>
        <row r="26">
          <cell r="B26" t="str">
            <v>Active</v>
          </cell>
          <cell r="C26">
            <v>12</v>
          </cell>
          <cell r="D26" t="str">
            <v>Future Value</v>
          </cell>
          <cell r="E26" t="str">
            <v>#Calc</v>
          </cell>
          <cell r="F26">
            <v>35.109739916906292</v>
          </cell>
          <cell r="G26">
            <v>37.725552365641526</v>
          </cell>
          <cell r="H26">
            <v>40.587211575578884</v>
          </cell>
          <cell r="I26">
            <v>43.959659841098322</v>
          </cell>
          <cell r="J26">
            <v>47.687396645543302</v>
          </cell>
          <cell r="K26">
            <v>51.570572160793624</v>
          </cell>
          <cell r="L26" t="str">
            <v>$47.69 (6.20x)</v>
          </cell>
          <cell r="M26" t="str">
            <v>0.00x</v>
          </cell>
          <cell r="N26">
            <v>0</v>
          </cell>
        </row>
        <row r="27">
          <cell r="B27">
            <v>0</v>
          </cell>
          <cell r="C27">
            <v>0</v>
          </cell>
          <cell r="D27" t="str">
            <v>Present Value</v>
          </cell>
          <cell r="E27" t="e">
            <v>#VALUE!</v>
          </cell>
          <cell r="F27">
            <v>34.341324893912059</v>
          </cell>
          <cell r="G27">
            <v>33.698527332302483</v>
          </cell>
          <cell r="H27">
            <v>33.101100065100496</v>
          </cell>
          <cell r="I27">
            <v>32.741111267999337</v>
          </cell>
          <cell r="J27">
            <v>32.436096768244539</v>
          </cell>
          <cell r="K27">
            <v>32.034120433576554</v>
          </cell>
          <cell r="L27" t="str">
            <v>$32.44 (6.20x)</v>
          </cell>
          <cell r="M27" t="str">
            <v>0.00x</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row r="29">
          <cell r="B29" t="str">
            <v>Braves View</v>
          </cell>
          <cell r="C29" t="str">
            <v>Low Multiple</v>
          </cell>
          <cell r="D29" t="str">
            <v>Applied Multiple</v>
          </cell>
          <cell r="E29">
            <v>6.1989720947745814</v>
          </cell>
          <cell r="F29">
            <v>5.8099943798407807</v>
          </cell>
          <cell r="G29">
            <v>5.42101666490698</v>
          </cell>
          <cell r="H29">
            <v>5.0320389499731792</v>
          </cell>
          <cell r="I29">
            <v>4.6430612350393785</v>
          </cell>
          <cell r="J29">
            <v>4.2540835201055778</v>
          </cell>
          <cell r="K29">
            <v>3.8651058051717762</v>
          </cell>
          <cell r="N29">
            <v>0</v>
          </cell>
        </row>
        <row r="30">
          <cell r="B30" t="str">
            <v>Target</v>
          </cell>
          <cell r="C30">
            <v>6</v>
          </cell>
          <cell r="D30" t="str">
            <v>Future Value</v>
          </cell>
          <cell r="E30" t="str">
            <v>#Calc</v>
          </cell>
          <cell r="F30">
            <v>33.117201423442843</v>
          </cell>
          <cell r="G30">
            <v>34.254644087817809</v>
          </cell>
          <cell r="H30">
            <v>35.642908128313188</v>
          </cell>
          <cell r="I30">
            <v>37.499311466093936</v>
          </cell>
          <cell r="J30">
            <v>39.667763880890107</v>
          </cell>
          <cell r="K30">
            <v>40.639926517472695</v>
          </cell>
          <cell r="L30" t="str">
            <v>$39.67 (4.25x)</v>
          </cell>
          <cell r="M30" t="str">
            <v>0.00x</v>
          </cell>
          <cell r="N30">
            <v>0</v>
          </cell>
        </row>
        <row r="31">
          <cell r="B31" t="str">
            <v>Active</v>
          </cell>
          <cell r="C31">
            <v>0</v>
          </cell>
          <cell r="D31" t="str">
            <v>Present Value</v>
          </cell>
          <cell r="E31" t="e">
            <v>#VALUE!</v>
          </cell>
          <cell r="F31">
            <v>32.344106633979102</v>
          </cell>
          <cell r="G31">
            <v>30.552508312228145</v>
          </cell>
          <cell r="H31">
            <v>29.025415110332421</v>
          </cell>
          <cell r="I31">
            <v>27.88781461710284</v>
          </cell>
          <cell r="J31">
            <v>26.9410668482891</v>
          </cell>
          <cell r="K31">
            <v>25.206692585396642</v>
          </cell>
          <cell r="L31" t="str">
            <v>$26.94 (4.25x)</v>
          </cell>
          <cell r="M31" t="str">
            <v>0.00x</v>
          </cell>
          <cell r="N31">
            <v>0</v>
          </cell>
        </row>
        <row r="32">
          <cell r="B32" t="str">
            <v>Chart Output</v>
          </cell>
          <cell r="C32">
            <v>0</v>
          </cell>
          <cell r="D32" t="str">
            <v>Future Value</v>
          </cell>
          <cell r="E32" t="str">
            <v>#Calc</v>
          </cell>
          <cell r="F32">
            <v>33.117201423442843</v>
          </cell>
          <cell r="G32">
            <v>34.254644087817809</v>
          </cell>
          <cell r="H32">
            <v>35.642908128313188</v>
          </cell>
          <cell r="I32">
            <v>37.499311466093936</v>
          </cell>
          <cell r="J32">
            <v>39.667763880890107</v>
          </cell>
          <cell r="K32">
            <v>40.639926517472695</v>
          </cell>
          <cell r="L32" t="str">
            <v>$39.67 (4.25x)</v>
          </cell>
          <cell r="M32">
            <v>0</v>
          </cell>
          <cell r="N32">
            <v>0</v>
          </cell>
        </row>
        <row r="33">
          <cell r="B33" t="str">
            <v>Table Output</v>
          </cell>
          <cell r="C33">
            <v>0</v>
          </cell>
          <cell r="D33" t="str">
            <v>Present Value</v>
          </cell>
          <cell r="E33" t="e">
            <v>#VALUE!</v>
          </cell>
          <cell r="F33">
            <v>32.344106633979102</v>
          </cell>
          <cell r="G33">
            <v>30.552508312228145</v>
          </cell>
          <cell r="H33">
            <v>29.025415110332421</v>
          </cell>
          <cell r="I33">
            <v>27.88781461710284</v>
          </cell>
          <cell r="J33">
            <v>26.9410668482891</v>
          </cell>
          <cell r="K33">
            <v>25.206692585396642</v>
          </cell>
          <cell r="L33" t="str">
            <v>$26.94 (4.25x)</v>
          </cell>
          <cell r="M33">
            <v>0</v>
          </cell>
          <cell r="N33">
            <v>0</v>
          </cell>
          <cell r="AF33">
            <v>0</v>
          </cell>
          <cell r="AG33">
            <v>0</v>
          </cell>
          <cell r="AH33">
            <v>0</v>
          </cell>
          <cell r="AI33">
            <v>0</v>
          </cell>
          <cell r="AJ33">
            <v>0</v>
          </cell>
          <cell r="AK33">
            <v>0</v>
          </cell>
          <cell r="AL33">
            <v>0</v>
          </cell>
          <cell r="AM33">
            <v>0</v>
          </cell>
          <cell r="AN33">
            <v>0</v>
          </cell>
          <cell r="AO33">
            <v>0</v>
          </cell>
        </row>
        <row r="34">
          <cell r="N34">
            <v>0</v>
          </cell>
          <cell r="AF34">
            <v>0</v>
          </cell>
          <cell r="AG34">
            <v>0</v>
          </cell>
          <cell r="AH34">
            <v>0</v>
          </cell>
          <cell r="AI34">
            <v>0</v>
          </cell>
          <cell r="AJ34">
            <v>0</v>
          </cell>
          <cell r="AK34">
            <v>0</v>
          </cell>
          <cell r="AL34">
            <v>0</v>
          </cell>
          <cell r="AM34">
            <v>0</v>
          </cell>
          <cell r="AN34">
            <v>0</v>
          </cell>
          <cell r="AO34">
            <v>0</v>
          </cell>
        </row>
        <row r="35">
          <cell r="B35" t="str">
            <v>Braves View</v>
          </cell>
          <cell r="C35" t="str">
            <v>High Multiple</v>
          </cell>
          <cell r="D35" t="str">
            <v>Applied Multiple</v>
          </cell>
          <cell r="E35">
            <v>6.1989720947745814</v>
          </cell>
          <cell r="F35">
            <v>6.1989720947745814</v>
          </cell>
          <cell r="G35">
            <v>6.1989720947745814</v>
          </cell>
          <cell r="H35">
            <v>6.1989720947745814</v>
          </cell>
          <cell r="I35">
            <v>6.1989720947745814</v>
          </cell>
          <cell r="J35">
            <v>6.1989720947745814</v>
          </cell>
          <cell r="K35">
            <v>6.1989720947745814</v>
          </cell>
          <cell r="N35">
            <v>0</v>
          </cell>
          <cell r="AF35">
            <v>0</v>
          </cell>
          <cell r="AG35">
            <v>0</v>
          </cell>
          <cell r="AH35">
            <v>0</v>
          </cell>
          <cell r="AI35">
            <v>0</v>
          </cell>
          <cell r="AJ35">
            <v>0</v>
          </cell>
          <cell r="AK35">
            <v>0</v>
          </cell>
          <cell r="AL35">
            <v>0</v>
          </cell>
          <cell r="AM35">
            <v>0</v>
          </cell>
          <cell r="AN35">
            <v>0</v>
          </cell>
          <cell r="AO35">
            <v>0</v>
          </cell>
        </row>
        <row r="36">
          <cell r="B36" t="str">
            <v>Target</v>
          </cell>
          <cell r="C36">
            <v>7</v>
          </cell>
          <cell r="D36" t="str">
            <v>Future Value</v>
          </cell>
          <cell r="E36" t="str">
            <v>#Calc</v>
          </cell>
          <cell r="F36">
            <v>35.375183646715605</v>
          </cell>
          <cell r="G36">
            <v>39.353175819310792</v>
          </cell>
          <cell r="H36">
            <v>44.276116079451263</v>
          </cell>
          <cell r="I36">
            <v>50.509504623506281</v>
          </cell>
          <cell r="J36">
            <v>58.161359755600067</v>
          </cell>
          <cell r="K36">
            <v>65.032253039468003</v>
          </cell>
          <cell r="L36" t="str">
            <v>$58.16 (6.20x)</v>
          </cell>
          <cell r="M36" t="str">
            <v>0.00x</v>
          </cell>
          <cell r="N36">
            <v>0</v>
          </cell>
          <cell r="AF36">
            <v>0</v>
          </cell>
          <cell r="AG36">
            <v>0</v>
          </cell>
          <cell r="AH36">
            <v>0</v>
          </cell>
          <cell r="AI36">
            <v>0</v>
          </cell>
          <cell r="AJ36">
            <v>0</v>
          </cell>
          <cell r="AK36">
            <v>0</v>
          </cell>
          <cell r="AL36">
            <v>0</v>
          </cell>
          <cell r="AM36">
            <v>0</v>
          </cell>
          <cell r="AN36">
            <v>0</v>
          </cell>
          <cell r="AO36">
            <v>0</v>
          </cell>
        </row>
        <row r="37">
          <cell r="B37" t="str">
            <v>Active</v>
          </cell>
          <cell r="C37">
            <v>0</v>
          </cell>
          <cell r="D37" t="str">
            <v>Present Value</v>
          </cell>
          <cell r="E37" t="e">
            <v>#VALUE!</v>
          </cell>
          <cell r="F37">
            <v>34.549378053908491</v>
          </cell>
          <cell r="G37">
            <v>35.100006534870509</v>
          </cell>
          <cell r="H37">
            <v>36.055774238535911</v>
          </cell>
          <cell r="I37">
            <v>37.563348399494409</v>
          </cell>
          <cell r="J37">
            <v>39.501321170207902</v>
          </cell>
          <cell r="K37">
            <v>40.335899962732938</v>
          </cell>
          <cell r="L37" t="str">
            <v>$39.50 (6.20x)</v>
          </cell>
          <cell r="M37" t="str">
            <v>0.00x</v>
          </cell>
          <cell r="N37">
            <v>0</v>
          </cell>
          <cell r="AF37">
            <v>0</v>
          </cell>
          <cell r="AG37">
            <v>0</v>
          </cell>
          <cell r="AH37">
            <v>0</v>
          </cell>
          <cell r="AI37">
            <v>0</v>
          </cell>
          <cell r="AJ37">
            <v>0</v>
          </cell>
          <cell r="AK37">
            <v>0</v>
          </cell>
          <cell r="AL37">
            <v>0</v>
          </cell>
          <cell r="AM37">
            <v>0</v>
          </cell>
          <cell r="AN37">
            <v>0</v>
          </cell>
          <cell r="AO37">
            <v>0</v>
          </cell>
        </row>
        <row r="38">
          <cell r="B38" t="str">
            <v>Chart Output</v>
          </cell>
          <cell r="C38">
            <v>0</v>
          </cell>
          <cell r="D38" t="str">
            <v>Future Value</v>
          </cell>
          <cell r="E38" t="str">
            <v>#Calc</v>
          </cell>
          <cell r="F38">
            <v>35.375183646715605</v>
          </cell>
          <cell r="G38">
            <v>39.353175819310792</v>
          </cell>
          <cell r="H38">
            <v>44.276116079451263</v>
          </cell>
          <cell r="I38">
            <v>50.509504623506281</v>
          </cell>
          <cell r="J38">
            <v>58.161359755600067</v>
          </cell>
          <cell r="K38">
            <v>65.032253039468003</v>
          </cell>
          <cell r="L38" t="str">
            <v>$58.16 (6.20x)</v>
          </cell>
          <cell r="M38">
            <v>0</v>
          </cell>
          <cell r="N38">
            <v>0</v>
          </cell>
          <cell r="AF38">
            <v>0</v>
          </cell>
          <cell r="AG38">
            <v>0</v>
          </cell>
          <cell r="AH38">
            <v>0</v>
          </cell>
          <cell r="AI38">
            <v>0</v>
          </cell>
          <cell r="AJ38">
            <v>0</v>
          </cell>
          <cell r="AK38">
            <v>0</v>
          </cell>
          <cell r="AL38">
            <v>0</v>
          </cell>
          <cell r="AM38">
            <v>0</v>
          </cell>
          <cell r="AN38">
            <v>0</v>
          </cell>
          <cell r="AO38">
            <v>0</v>
          </cell>
        </row>
        <row r="39">
          <cell r="B39" t="str">
            <v>Table Output</v>
          </cell>
          <cell r="C39">
            <v>0</v>
          </cell>
          <cell r="D39" t="str">
            <v>Present Value</v>
          </cell>
          <cell r="E39" t="e">
            <v>#VALUE!</v>
          </cell>
          <cell r="F39">
            <v>34.549378053908491</v>
          </cell>
          <cell r="G39">
            <v>35.100006534870509</v>
          </cell>
          <cell r="H39">
            <v>36.055774238535911</v>
          </cell>
          <cell r="I39">
            <v>37.563348399494409</v>
          </cell>
          <cell r="J39">
            <v>39.501321170207902</v>
          </cell>
          <cell r="K39">
            <v>40.335899962732938</v>
          </cell>
          <cell r="L39" t="str">
            <v>$39.50 (6.20x)</v>
          </cell>
          <cell r="M39">
            <v>0</v>
          </cell>
          <cell r="N39">
            <v>0</v>
          </cell>
          <cell r="AF39">
            <v>0</v>
          </cell>
          <cell r="AG39">
            <v>0</v>
          </cell>
          <cell r="AH39">
            <v>0</v>
          </cell>
          <cell r="AI39">
            <v>0</v>
          </cell>
          <cell r="AJ39">
            <v>0</v>
          </cell>
          <cell r="AK39">
            <v>0</v>
          </cell>
          <cell r="AL39">
            <v>0</v>
          </cell>
          <cell r="AM39">
            <v>0</v>
          </cell>
          <cell r="AN39">
            <v>0</v>
          </cell>
          <cell r="AO39">
            <v>0</v>
          </cell>
        </row>
        <row r="40">
          <cell r="N40">
            <v>0</v>
          </cell>
          <cell r="AF40">
            <v>0</v>
          </cell>
          <cell r="AG40">
            <v>0</v>
          </cell>
          <cell r="AH40">
            <v>0</v>
          </cell>
          <cell r="AI40">
            <v>0</v>
          </cell>
          <cell r="AJ40">
            <v>0</v>
          </cell>
          <cell r="AK40">
            <v>0</v>
          </cell>
          <cell r="AL40">
            <v>0</v>
          </cell>
          <cell r="AM40">
            <v>0</v>
          </cell>
          <cell r="AN40">
            <v>0</v>
          </cell>
          <cell r="AO40">
            <v>0</v>
          </cell>
        </row>
        <row r="41">
          <cell r="B41" t="str">
            <v>Street View</v>
          </cell>
          <cell r="C41" t="str">
            <v>Low Multiple</v>
          </cell>
          <cell r="D41" t="str">
            <v>Applied Multiple</v>
          </cell>
          <cell r="E41">
            <v>6.1989720947745814</v>
          </cell>
          <cell r="F41">
            <v>5.8099943798407807</v>
          </cell>
          <cell r="G41">
            <v>5.42101666490698</v>
          </cell>
          <cell r="H41">
            <v>5.0320389499731792</v>
          </cell>
          <cell r="I41">
            <v>4.6430612350393785</v>
          </cell>
          <cell r="J41">
            <v>4.2540835201055778</v>
          </cell>
          <cell r="K41">
            <v>3.8651058051717762</v>
          </cell>
          <cell r="N41">
            <v>0</v>
          </cell>
          <cell r="AF41">
            <v>0</v>
          </cell>
          <cell r="AG41">
            <v>0</v>
          </cell>
          <cell r="AH41">
            <v>0</v>
          </cell>
          <cell r="AI41">
            <v>0</v>
          </cell>
          <cell r="AJ41">
            <v>0</v>
          </cell>
          <cell r="AK41">
            <v>0</v>
          </cell>
          <cell r="AL41">
            <v>0</v>
          </cell>
          <cell r="AM41">
            <v>0</v>
          </cell>
          <cell r="AN41">
            <v>0</v>
          </cell>
          <cell r="AO41">
            <v>0</v>
          </cell>
        </row>
        <row r="42">
          <cell r="B42" t="str">
            <v>Target</v>
          </cell>
          <cell r="C42">
            <v>63</v>
          </cell>
          <cell r="D42" t="str">
            <v>Future Value</v>
          </cell>
          <cell r="E42" t="str">
            <v>#Calc</v>
          </cell>
          <cell r="F42">
            <v>33.098189295611384</v>
          </cell>
          <cell r="G42">
            <v>33.126214026636859</v>
          </cell>
          <cell r="H42">
            <v>33.019041439674339</v>
          </cell>
          <cell r="I42">
            <v>33.074900057224461</v>
          </cell>
          <cell r="J42">
            <v>33.097500703294813</v>
          </cell>
          <cell r="K42">
            <v>32.953068196750181</v>
          </cell>
          <cell r="L42" t="str">
            <v>$33.10 (4.3x)</v>
          </cell>
          <cell r="M42" t="str">
            <v>0.0x</v>
          </cell>
          <cell r="N42">
            <v>0</v>
          </cell>
          <cell r="AF42">
            <v>0</v>
          </cell>
          <cell r="AG42">
            <v>0</v>
          </cell>
          <cell r="AH42">
            <v>0</v>
          </cell>
          <cell r="AI42">
            <v>0</v>
          </cell>
          <cell r="AJ42">
            <v>0</v>
          </cell>
          <cell r="AK42">
            <v>0</v>
          </cell>
          <cell r="AL42">
            <v>0</v>
          </cell>
          <cell r="AM42">
            <v>0</v>
          </cell>
          <cell r="AN42">
            <v>0</v>
          </cell>
          <cell r="AO42">
            <v>0</v>
          </cell>
        </row>
        <row r="43">
          <cell r="B43" t="str">
            <v>Active</v>
          </cell>
          <cell r="C43">
            <v>0</v>
          </cell>
          <cell r="D43" t="str">
            <v>Present Value</v>
          </cell>
          <cell r="E43" t="e">
            <v>#VALUE!</v>
          </cell>
          <cell r="F43">
            <v>32.325538329186166</v>
          </cell>
          <cell r="G43">
            <v>29.546035474979774</v>
          </cell>
          <cell r="H43">
            <v>26.888697770721777</v>
          </cell>
          <cell r="I43">
            <v>24.597429798386617</v>
          </cell>
          <cell r="J43">
            <v>22.478755839028469</v>
          </cell>
          <cell r="K43">
            <v>20.438960671446317</v>
          </cell>
          <cell r="L43" t="str">
            <v>$22.48 (4.3x)</v>
          </cell>
          <cell r="M43" t="str">
            <v>0.0x</v>
          </cell>
          <cell r="N43">
            <v>0</v>
          </cell>
          <cell r="AF43">
            <v>0</v>
          </cell>
          <cell r="AG43">
            <v>0</v>
          </cell>
          <cell r="AH43">
            <v>0</v>
          </cell>
          <cell r="AI43">
            <v>0</v>
          </cell>
          <cell r="AJ43">
            <v>0</v>
          </cell>
          <cell r="AK43">
            <v>0</v>
          </cell>
          <cell r="AL43">
            <v>0</v>
          </cell>
          <cell r="AM43">
            <v>0</v>
          </cell>
          <cell r="AN43">
            <v>0</v>
          </cell>
          <cell r="AO43">
            <v>0</v>
          </cell>
        </row>
        <row r="44">
          <cell r="B44" t="str">
            <v>Chart Output</v>
          </cell>
          <cell r="C44">
            <v>0</v>
          </cell>
          <cell r="D44" t="str">
            <v>Future Value</v>
          </cell>
          <cell r="E44" t="str">
            <v>#Calc</v>
          </cell>
          <cell r="F44">
            <v>33.098189295611384</v>
          </cell>
          <cell r="G44">
            <v>33.126214026636859</v>
          </cell>
          <cell r="H44">
            <v>33.019041439674339</v>
          </cell>
          <cell r="I44">
            <v>33.074900057224461</v>
          </cell>
          <cell r="J44">
            <v>33.097500703294813</v>
          </cell>
          <cell r="K44">
            <v>32.953068196750181</v>
          </cell>
          <cell r="L44" t="str">
            <v>$33.10 (4.3x)</v>
          </cell>
          <cell r="M44">
            <v>0</v>
          </cell>
          <cell r="N44">
            <v>0</v>
          </cell>
          <cell r="AF44">
            <v>0</v>
          </cell>
          <cell r="AG44">
            <v>0</v>
          </cell>
          <cell r="AH44">
            <v>0</v>
          </cell>
          <cell r="AI44">
            <v>0</v>
          </cell>
          <cell r="AJ44">
            <v>0</v>
          </cell>
          <cell r="AK44">
            <v>0</v>
          </cell>
          <cell r="AL44">
            <v>0</v>
          </cell>
          <cell r="AM44">
            <v>0</v>
          </cell>
          <cell r="AN44">
            <v>0</v>
          </cell>
          <cell r="AO44">
            <v>0</v>
          </cell>
        </row>
        <row r="45">
          <cell r="B45" t="str">
            <v>Table Output</v>
          </cell>
          <cell r="C45">
            <v>0</v>
          </cell>
          <cell r="D45" t="str">
            <v>Present Value</v>
          </cell>
          <cell r="E45" t="e">
            <v>#VALUE!</v>
          </cell>
          <cell r="F45">
            <v>32.325538329186166</v>
          </cell>
          <cell r="G45">
            <v>29.546035474979774</v>
          </cell>
          <cell r="H45">
            <v>26.888697770721777</v>
          </cell>
          <cell r="I45">
            <v>24.597429798386617</v>
          </cell>
          <cell r="J45">
            <v>22.478755839028469</v>
          </cell>
          <cell r="K45">
            <v>20.438960671446317</v>
          </cell>
          <cell r="L45" t="str">
            <v>$22.48 (4.3x)</v>
          </cell>
          <cell r="M45">
            <v>0</v>
          </cell>
          <cell r="N45">
            <v>0</v>
          </cell>
          <cell r="AF45">
            <v>0</v>
          </cell>
          <cell r="AG45">
            <v>0</v>
          </cell>
          <cell r="AH45">
            <v>0</v>
          </cell>
          <cell r="AI45">
            <v>0</v>
          </cell>
          <cell r="AJ45">
            <v>0</v>
          </cell>
          <cell r="AK45">
            <v>0</v>
          </cell>
          <cell r="AL45">
            <v>0</v>
          </cell>
          <cell r="AM45">
            <v>0</v>
          </cell>
          <cell r="AN45">
            <v>0</v>
          </cell>
          <cell r="AO45">
            <v>0</v>
          </cell>
        </row>
        <row r="46">
          <cell r="N46">
            <v>0</v>
          </cell>
          <cell r="AF46">
            <v>0</v>
          </cell>
          <cell r="AG46">
            <v>0</v>
          </cell>
          <cell r="AH46">
            <v>0</v>
          </cell>
          <cell r="AI46">
            <v>0</v>
          </cell>
          <cell r="AJ46">
            <v>0</v>
          </cell>
          <cell r="AK46">
            <v>0</v>
          </cell>
          <cell r="AL46">
            <v>0</v>
          </cell>
          <cell r="AM46">
            <v>0</v>
          </cell>
          <cell r="AN46">
            <v>0</v>
          </cell>
          <cell r="AO46">
            <v>0</v>
          </cell>
        </row>
        <row r="47">
          <cell r="B47" t="str">
            <v>Street View</v>
          </cell>
          <cell r="C47" t="str">
            <v>High Multiple</v>
          </cell>
          <cell r="D47" t="str">
            <v>Applied Multiple</v>
          </cell>
          <cell r="E47">
            <v>6.1989720947745814</v>
          </cell>
          <cell r="F47">
            <v>6.1989720947745814</v>
          </cell>
          <cell r="G47">
            <v>6.1989720947745814</v>
          </cell>
          <cell r="H47">
            <v>6.1989720947745814</v>
          </cell>
          <cell r="I47">
            <v>6.1989720947745814</v>
          </cell>
          <cell r="J47">
            <v>6.1989720947745814</v>
          </cell>
          <cell r="K47">
            <v>6.1989720947745814</v>
          </cell>
          <cell r="N47">
            <v>0</v>
          </cell>
          <cell r="AF47">
            <v>0</v>
          </cell>
          <cell r="AG47">
            <v>0</v>
          </cell>
          <cell r="AH47">
            <v>0</v>
          </cell>
          <cell r="AI47">
            <v>0</v>
          </cell>
          <cell r="AJ47">
            <v>0</v>
          </cell>
          <cell r="AK47">
            <v>0</v>
          </cell>
          <cell r="AL47">
            <v>0</v>
          </cell>
          <cell r="AM47">
            <v>0</v>
          </cell>
          <cell r="AN47">
            <v>0</v>
          </cell>
          <cell r="AO47">
            <v>0</v>
          </cell>
        </row>
        <row r="48">
          <cell r="B48" t="str">
            <v>Target</v>
          </cell>
          <cell r="C48">
            <v>64</v>
          </cell>
          <cell r="D48" t="str">
            <v>Future Value</v>
          </cell>
          <cell r="E48" t="str">
            <v>#Calc</v>
          </cell>
          <cell r="F48">
            <v>35.355048698607533</v>
          </cell>
          <cell r="G48">
            <v>38.061390360339139</v>
          </cell>
          <cell r="H48">
            <v>41.025171660907752</v>
          </cell>
          <cell r="I48">
            <v>44.54785806666515</v>
          </cell>
          <cell r="J48">
            <v>48.489986767463677</v>
          </cell>
          <cell r="K48">
            <v>52.629530631973125</v>
          </cell>
          <cell r="L48" t="str">
            <v>$48.49 (6.2x)</v>
          </cell>
          <cell r="M48" t="str">
            <v>0.0x</v>
          </cell>
          <cell r="N48">
            <v>0</v>
          </cell>
          <cell r="AF48">
            <v>0</v>
          </cell>
          <cell r="AG48">
            <v>0</v>
          </cell>
          <cell r="AH48">
            <v>0</v>
          </cell>
          <cell r="AI48">
            <v>0</v>
          </cell>
          <cell r="AJ48">
            <v>0</v>
          </cell>
          <cell r="AK48">
            <v>0</v>
          </cell>
          <cell r="AL48">
            <v>0</v>
          </cell>
          <cell r="AM48">
            <v>0</v>
          </cell>
          <cell r="AN48">
            <v>0</v>
          </cell>
          <cell r="AO48">
            <v>0</v>
          </cell>
        </row>
        <row r="49">
          <cell r="B49" t="str">
            <v>Active</v>
          </cell>
          <cell r="C49">
            <v>0</v>
          </cell>
          <cell r="D49" t="str">
            <v>Present Value</v>
          </cell>
          <cell r="E49" t="e">
            <v>#VALUE!</v>
          </cell>
          <cell r="F49">
            <v>34.529713140187368</v>
          </cell>
          <cell r="G49">
            <v>33.947833244975406</v>
          </cell>
          <cell r="H49">
            <v>33.408402960380073</v>
          </cell>
          <cell r="I49">
            <v>33.129739154689979</v>
          </cell>
          <cell r="J49">
            <v>32.932836317608405</v>
          </cell>
          <cell r="K49">
            <v>32.643179090973454</v>
          </cell>
          <cell r="L49" t="str">
            <v>$32.93 (6.2x)</v>
          </cell>
          <cell r="M49" t="str">
            <v>0.0x</v>
          </cell>
          <cell r="N49">
            <v>0</v>
          </cell>
          <cell r="AF49">
            <v>0</v>
          </cell>
          <cell r="AG49">
            <v>0</v>
          </cell>
          <cell r="AH49">
            <v>0</v>
          </cell>
          <cell r="AI49">
            <v>0</v>
          </cell>
          <cell r="AJ49">
            <v>0</v>
          </cell>
          <cell r="AK49">
            <v>0</v>
          </cell>
          <cell r="AL49">
            <v>0</v>
          </cell>
          <cell r="AM49">
            <v>0</v>
          </cell>
          <cell r="AN49">
            <v>0</v>
          </cell>
          <cell r="AO49">
            <v>0</v>
          </cell>
        </row>
        <row r="50">
          <cell r="B50" t="str">
            <v>Chart Output</v>
          </cell>
          <cell r="C50">
            <v>0</v>
          </cell>
          <cell r="D50" t="str">
            <v>Future Value</v>
          </cell>
          <cell r="E50" t="str">
            <v>#Calc</v>
          </cell>
          <cell r="F50">
            <v>35.355048698607533</v>
          </cell>
          <cell r="G50">
            <v>38.061390360339139</v>
          </cell>
          <cell r="H50">
            <v>41.025171660907752</v>
          </cell>
          <cell r="I50">
            <v>44.54785806666515</v>
          </cell>
          <cell r="J50">
            <v>48.489986767463677</v>
          </cell>
          <cell r="K50">
            <v>52.629530631973125</v>
          </cell>
          <cell r="L50" t="str">
            <v>$48.49 (6.2x)</v>
          </cell>
          <cell r="M50">
            <v>0</v>
          </cell>
          <cell r="N50">
            <v>0</v>
          </cell>
          <cell r="AF50">
            <v>0</v>
          </cell>
          <cell r="AG50">
            <v>0</v>
          </cell>
          <cell r="AH50">
            <v>0</v>
          </cell>
          <cell r="AI50">
            <v>0</v>
          </cell>
          <cell r="AJ50">
            <v>0</v>
          </cell>
          <cell r="AK50">
            <v>0</v>
          </cell>
          <cell r="AL50">
            <v>0</v>
          </cell>
          <cell r="AM50">
            <v>0</v>
          </cell>
          <cell r="AN50">
            <v>0</v>
          </cell>
          <cell r="AO50">
            <v>0</v>
          </cell>
        </row>
        <row r="51">
          <cell r="B51" t="str">
            <v>Table Output</v>
          </cell>
          <cell r="C51">
            <v>0</v>
          </cell>
          <cell r="D51" t="str">
            <v>Present Value</v>
          </cell>
          <cell r="E51" t="e">
            <v>#VALUE!</v>
          </cell>
          <cell r="F51">
            <v>34.529713140187368</v>
          </cell>
          <cell r="G51">
            <v>33.947833244975406</v>
          </cell>
          <cell r="H51">
            <v>33.408402960380073</v>
          </cell>
          <cell r="I51">
            <v>33.129739154689979</v>
          </cell>
          <cell r="J51">
            <v>32.932836317608405</v>
          </cell>
          <cell r="K51">
            <v>32.643179090973454</v>
          </cell>
          <cell r="L51" t="str">
            <v>$32.93 (6.2x)</v>
          </cell>
          <cell r="M51">
            <v>0</v>
          </cell>
          <cell r="N51">
            <v>0</v>
          </cell>
          <cell r="AF51">
            <v>0</v>
          </cell>
          <cell r="AG51">
            <v>0</v>
          </cell>
          <cell r="AH51">
            <v>0</v>
          </cell>
          <cell r="AI51">
            <v>0</v>
          </cell>
          <cell r="AJ51">
            <v>0</v>
          </cell>
          <cell r="AK51">
            <v>0</v>
          </cell>
          <cell r="AL51">
            <v>0</v>
          </cell>
          <cell r="AM51">
            <v>0</v>
          </cell>
          <cell r="AN51">
            <v>0</v>
          </cell>
          <cell r="AO51">
            <v>0</v>
          </cell>
        </row>
        <row r="52">
          <cell r="N52">
            <v>0</v>
          </cell>
          <cell r="AF52">
            <v>0</v>
          </cell>
          <cell r="AG52">
            <v>0</v>
          </cell>
          <cell r="AH52">
            <v>0</v>
          </cell>
          <cell r="AI52">
            <v>0</v>
          </cell>
          <cell r="AJ52">
            <v>0</v>
          </cell>
          <cell r="AK52">
            <v>0</v>
          </cell>
          <cell r="AL52">
            <v>0</v>
          </cell>
          <cell r="AM52">
            <v>0</v>
          </cell>
          <cell r="AN52">
            <v>0</v>
          </cell>
          <cell r="AO52">
            <v>0</v>
          </cell>
        </row>
        <row r="53">
          <cell r="A53" t="str">
            <v>x</v>
          </cell>
          <cell r="N53">
            <v>0</v>
          </cell>
          <cell r="O53" t="str">
            <v>x</v>
          </cell>
          <cell r="AB53" t="str">
            <v>x</v>
          </cell>
          <cell r="AQ53" t="str">
            <v>x</v>
          </cell>
        </row>
        <row r="54">
          <cell r="N54">
            <v>0</v>
          </cell>
        </row>
        <row r="55">
          <cell r="N55">
            <v>0</v>
          </cell>
          <cell r="AC55" t="str">
            <v>Text Box 1</v>
          </cell>
          <cell r="AD55" t="str">
            <v>Text Box 2</v>
          </cell>
          <cell r="AE55">
            <v>0</v>
          </cell>
          <cell r="AF55">
            <v>0</v>
          </cell>
          <cell r="AG55" t="str">
            <v>Valuation Date</v>
          </cell>
          <cell r="AH55">
            <v>0</v>
          </cell>
          <cell r="AI55">
            <v>43376</v>
          </cell>
          <cell r="AJ55">
            <v>43465</v>
          </cell>
          <cell r="AK55">
            <v>43830</v>
          </cell>
          <cell r="AL55">
            <v>44196</v>
          </cell>
          <cell r="AM55">
            <v>44561</v>
          </cell>
          <cell r="AN55">
            <v>44926</v>
          </cell>
          <cell r="AO55">
            <v>45291</v>
          </cell>
        </row>
        <row r="56">
          <cell r="N56">
            <v>0</v>
          </cell>
          <cell r="AC56" t="str">
            <v>Upside View Twins SA</v>
          </cell>
          <cell r="AD56" t="str">
            <v>2 Year Twins Average</v>
          </cell>
          <cell r="AE56">
            <v>0</v>
          </cell>
          <cell r="AF56">
            <v>0</v>
          </cell>
          <cell r="AG56">
            <v>0</v>
          </cell>
          <cell r="AH56" t="str">
            <v>Applied Multiple</v>
          </cell>
          <cell r="AI56">
            <v>6.1989720947745814</v>
          </cell>
          <cell r="AJ56">
            <v>6.1989720947745814</v>
          </cell>
          <cell r="AK56">
            <v>6.1989720947745814</v>
          </cell>
          <cell r="AL56">
            <v>6.1989720947745814</v>
          </cell>
          <cell r="AM56">
            <v>6.1989720947745814</v>
          </cell>
          <cell r="AN56">
            <v>6.1989720947745814</v>
          </cell>
          <cell r="AO56">
            <v>6.1989720947745814</v>
          </cell>
        </row>
        <row r="57">
          <cell r="N57">
            <v>0</v>
          </cell>
          <cell r="AC57">
            <v>0</v>
          </cell>
          <cell r="AD57">
            <v>0</v>
          </cell>
          <cell r="AE57">
            <v>0</v>
          </cell>
          <cell r="AF57">
            <v>0</v>
          </cell>
          <cell r="AG57">
            <v>0</v>
          </cell>
          <cell r="AH57" t="str">
            <v>Present Value</v>
          </cell>
          <cell r="AI57" t="e">
            <v>#VALUE!</v>
          </cell>
          <cell r="AJ57">
            <v>34.549378053908491</v>
          </cell>
          <cell r="AK57">
            <v>35.100006534870509</v>
          </cell>
          <cell r="AL57">
            <v>36.055774238535911</v>
          </cell>
          <cell r="AM57">
            <v>37.563348399494409</v>
          </cell>
          <cell r="AN57">
            <v>39.501321170207902</v>
          </cell>
          <cell r="AO57">
            <v>40.335899962732938</v>
          </cell>
        </row>
        <row r="58">
          <cell r="N58">
            <v>0</v>
          </cell>
          <cell r="AC58" t="str">
            <v>Braves View</v>
          </cell>
          <cell r="AD58" t="str">
            <v>Flat</v>
          </cell>
          <cell r="AE58">
            <v>0</v>
          </cell>
          <cell r="AF58">
            <v>0</v>
          </cell>
          <cell r="AG58">
            <v>0</v>
          </cell>
          <cell r="AH58" t="str">
            <v>Applied Multiple</v>
          </cell>
          <cell r="AI58">
            <v>6.1989720947745814</v>
          </cell>
          <cell r="AJ58">
            <v>5.8099943798407807</v>
          </cell>
          <cell r="AK58">
            <v>5.42101666490698</v>
          </cell>
          <cell r="AL58">
            <v>5.0320389499731792</v>
          </cell>
          <cell r="AM58">
            <v>4.6430612350393785</v>
          </cell>
          <cell r="AN58">
            <v>4.2540835201055778</v>
          </cell>
          <cell r="AO58">
            <v>3.8651058051717762</v>
          </cell>
        </row>
        <row r="59">
          <cell r="N59">
            <v>0</v>
          </cell>
          <cell r="AC59">
            <v>0</v>
          </cell>
          <cell r="AD59">
            <v>0</v>
          </cell>
          <cell r="AE59">
            <v>0</v>
          </cell>
          <cell r="AF59">
            <v>0</v>
          </cell>
          <cell r="AG59">
            <v>0</v>
          </cell>
          <cell r="AH59" t="str">
            <v>Present Value</v>
          </cell>
          <cell r="AI59" t="e">
            <v>#VALUE!</v>
          </cell>
          <cell r="AJ59">
            <v>32.344106633979102</v>
          </cell>
          <cell r="AK59">
            <v>30.552508312228145</v>
          </cell>
          <cell r="AL59">
            <v>29.025415110332421</v>
          </cell>
          <cell r="AM59">
            <v>27.88781461710284</v>
          </cell>
          <cell r="AN59">
            <v>26.9410668482891</v>
          </cell>
          <cell r="AO59">
            <v>25.206692585396642</v>
          </cell>
        </row>
        <row r="60">
          <cell r="N60">
            <v>0</v>
          </cell>
          <cell r="AC60" t="str">
            <v>Street View Twins SA</v>
          </cell>
          <cell r="AD60" t="str">
            <v>Flat</v>
          </cell>
          <cell r="AE60">
            <v>0</v>
          </cell>
          <cell r="AF60">
            <v>0</v>
          </cell>
          <cell r="AG60">
            <v>0</v>
          </cell>
          <cell r="AH60" t="str">
            <v>Applied Multiple</v>
          </cell>
          <cell r="AI60">
            <v>6.1989720947745814</v>
          </cell>
          <cell r="AJ60">
            <v>6.1989720947745814</v>
          </cell>
          <cell r="AK60">
            <v>6.1989720947745814</v>
          </cell>
          <cell r="AL60">
            <v>6.1989720947745814</v>
          </cell>
          <cell r="AM60">
            <v>6.1989720947745814</v>
          </cell>
          <cell r="AN60">
            <v>6.1989720947745814</v>
          </cell>
          <cell r="AO60">
            <v>6.1989720947745814</v>
          </cell>
        </row>
        <row r="61">
          <cell r="N61">
            <v>0</v>
          </cell>
          <cell r="AC61">
            <v>0</v>
          </cell>
          <cell r="AD61">
            <v>0</v>
          </cell>
          <cell r="AE61">
            <v>0</v>
          </cell>
          <cell r="AF61">
            <v>0</v>
          </cell>
          <cell r="AG61">
            <v>0</v>
          </cell>
          <cell r="AH61" t="str">
            <v>Present Value</v>
          </cell>
          <cell r="AI61" t="e">
            <v>#VALUE!</v>
          </cell>
          <cell r="AJ61">
            <v>34.529713140187368</v>
          </cell>
          <cell r="AK61">
            <v>33.947833244975406</v>
          </cell>
          <cell r="AL61">
            <v>33.408402960380073</v>
          </cell>
          <cell r="AM61">
            <v>33.129739154689979</v>
          </cell>
          <cell r="AN61">
            <v>32.932836317608405</v>
          </cell>
          <cell r="AO61">
            <v>32.643179090973454</v>
          </cell>
        </row>
        <row r="62">
          <cell r="N62">
            <v>0</v>
          </cell>
          <cell r="AC62" t="str">
            <v>Street View</v>
          </cell>
          <cell r="AD62" t="str">
            <v>2 Year Twins Average</v>
          </cell>
          <cell r="AF62">
            <v>0</v>
          </cell>
          <cell r="AG62">
            <v>0</v>
          </cell>
          <cell r="AH62" t="str">
            <v>Applied Multiple</v>
          </cell>
          <cell r="AI62">
            <v>6.1989720947745814</v>
          </cell>
          <cell r="AJ62">
            <v>5.8099943798407807</v>
          </cell>
          <cell r="AK62">
            <v>5.42101666490698</v>
          </cell>
          <cell r="AL62">
            <v>5.0320389499731792</v>
          </cell>
          <cell r="AM62">
            <v>4.6430612350393785</v>
          </cell>
          <cell r="AN62">
            <v>4.2540835201055778</v>
          </cell>
          <cell r="AO62">
            <v>3.8651058051717762</v>
          </cell>
        </row>
        <row r="63">
          <cell r="N63">
            <v>0</v>
          </cell>
          <cell r="AC63">
            <v>0</v>
          </cell>
          <cell r="AD63">
            <v>0</v>
          </cell>
          <cell r="AF63">
            <v>0</v>
          </cell>
          <cell r="AG63">
            <v>0</v>
          </cell>
          <cell r="AH63" t="str">
            <v>Present Value</v>
          </cell>
          <cell r="AI63" t="e">
            <v>#VALUE!</v>
          </cell>
          <cell r="AJ63">
            <v>32.325538329186166</v>
          </cell>
          <cell r="AK63">
            <v>29.546035474979774</v>
          </cell>
          <cell r="AL63">
            <v>26.888697770721777</v>
          </cell>
          <cell r="AM63">
            <v>24.597429798386617</v>
          </cell>
          <cell r="AN63">
            <v>22.478755839028469</v>
          </cell>
          <cell r="AO63">
            <v>20.438960671446317</v>
          </cell>
        </row>
        <row r="64">
          <cell r="N64">
            <v>0</v>
          </cell>
        </row>
        <row r="65">
          <cell r="N65">
            <v>0</v>
          </cell>
        </row>
        <row r="66">
          <cell r="N66">
            <v>0</v>
          </cell>
        </row>
        <row r="67">
          <cell r="N67">
            <v>0</v>
          </cell>
        </row>
        <row r="68">
          <cell r="N68">
            <v>0</v>
          </cell>
          <cell r="O68" t="str">
            <v>x</v>
          </cell>
          <cell r="AB68" t="str">
            <v>x</v>
          </cell>
          <cell r="AQ68" t="str">
            <v>x</v>
          </cell>
        </row>
        <row r="69">
          <cell r="A69">
            <v>0</v>
          </cell>
          <cell r="N69">
            <v>0</v>
          </cell>
          <cell r="O69">
            <v>0</v>
          </cell>
          <cell r="P69" t="str">
            <v>Chart Data</v>
          </cell>
          <cell r="Q69">
            <v>0</v>
          </cell>
          <cell r="R69">
            <v>0</v>
          </cell>
          <cell r="S69">
            <v>0</v>
          </cell>
          <cell r="T69">
            <v>0</v>
          </cell>
          <cell r="U69">
            <v>0</v>
          </cell>
          <cell r="V69">
            <v>0</v>
          </cell>
          <cell r="W69">
            <v>0</v>
          </cell>
          <cell r="X69">
            <v>0</v>
          </cell>
          <cell r="Y69">
            <v>0</v>
          </cell>
          <cell r="Z69">
            <v>0</v>
          </cell>
          <cell r="AO69">
            <v>0</v>
          </cell>
        </row>
        <row r="70">
          <cell r="N70">
            <v>0</v>
          </cell>
          <cell r="U70" t="str">
            <v>1_Lower</v>
          </cell>
          <cell r="V70" t="str">
            <v>1_Fill</v>
          </cell>
          <cell r="W70" t="str">
            <v>1_Upper</v>
          </cell>
          <cell r="X70" t="str">
            <v>2_Lower</v>
          </cell>
          <cell r="Y70" t="str">
            <v>2_Fill</v>
          </cell>
          <cell r="Z70" t="str">
            <v>2_Upper</v>
          </cell>
        </row>
        <row r="71">
          <cell r="N71">
            <v>0</v>
          </cell>
          <cell r="U71">
            <v>0</v>
          </cell>
          <cell r="V71">
            <v>0</v>
          </cell>
          <cell r="W71">
            <v>0</v>
          </cell>
          <cell r="X71">
            <v>0</v>
          </cell>
          <cell r="Y71">
            <v>0</v>
          </cell>
          <cell r="Z71">
            <v>0</v>
          </cell>
        </row>
        <row r="72">
          <cell r="N72">
            <v>0</v>
          </cell>
          <cell r="U72" t="str">
            <v>Future Value</v>
          </cell>
          <cell r="V72">
            <v>0</v>
          </cell>
          <cell r="W72">
            <v>0</v>
          </cell>
          <cell r="X72">
            <v>0</v>
          </cell>
          <cell r="Y72">
            <v>0</v>
          </cell>
          <cell r="Z72">
            <v>0</v>
          </cell>
        </row>
        <row r="73">
          <cell r="N73">
            <v>0</v>
          </cell>
          <cell r="U73" t="str">
            <v>Braves View</v>
          </cell>
          <cell r="V73">
            <v>0</v>
          </cell>
          <cell r="W73">
            <v>0</v>
          </cell>
          <cell r="X73" t="str">
            <v>Street View</v>
          </cell>
          <cell r="Y73">
            <v>0</v>
          </cell>
          <cell r="Z73">
            <v>0</v>
          </cell>
        </row>
        <row r="74">
          <cell r="N74">
            <v>0</v>
          </cell>
          <cell r="Q74" t="str">
            <v>Scenario</v>
          </cell>
          <cell r="R74" t="str">
            <v>#</v>
          </cell>
          <cell r="S74" t="str">
            <v>Dates</v>
          </cell>
          <cell r="T74" t="str">
            <v>Price</v>
          </cell>
          <cell r="U74" t="str">
            <v>Braves View Low Multiple</v>
          </cell>
          <cell r="V74" t="str">
            <v>Fill</v>
          </cell>
          <cell r="W74" t="str">
            <v>Braves View High Multiple</v>
          </cell>
          <cell r="X74" t="str">
            <v>Street Low Multiple</v>
          </cell>
          <cell r="Y74" t="str">
            <v>Fill</v>
          </cell>
          <cell r="Z74" t="str">
            <v>Street High Multiple</v>
          </cell>
        </row>
        <row r="75">
          <cell r="N75">
            <v>0</v>
          </cell>
          <cell r="Q75" t="str">
            <v>Label</v>
          </cell>
          <cell r="R75" t="str">
            <v>Label</v>
          </cell>
          <cell r="U75" t="str">
            <v>$39.67 (4.25x)</v>
          </cell>
          <cell r="W75" t="str">
            <v>$58.16 (6.20x)</v>
          </cell>
          <cell r="X75" t="str">
            <v>$33.10 (4.3x)</v>
          </cell>
          <cell r="Z75" t="str">
            <v>$48.49 (6.2x)</v>
          </cell>
        </row>
        <row r="76">
          <cell r="N76">
            <v>0</v>
          </cell>
          <cell r="Q76" t="str">
            <v>Projections</v>
          </cell>
          <cell r="R76">
            <v>1</v>
          </cell>
          <cell r="S76">
            <v>43376</v>
          </cell>
          <cell r="T76" t="str">
            <v>#Calc</v>
          </cell>
          <cell r="U76" t="e">
            <v>#N/A</v>
          </cell>
          <cell r="V76" t="e">
            <v>#N/A</v>
          </cell>
          <cell r="W76" t="e">
            <v>#N/A</v>
          </cell>
          <cell r="X76" t="e">
            <v>#N/A</v>
          </cell>
          <cell r="Y76" t="e">
            <v>#N/A</v>
          </cell>
          <cell r="Z76" t="e">
            <v>#N/A</v>
          </cell>
        </row>
        <row r="77">
          <cell r="N77">
            <v>0</v>
          </cell>
          <cell r="Q77" t="str">
            <v>Projections</v>
          </cell>
          <cell r="R77">
            <v>2</v>
          </cell>
          <cell r="S77">
            <v>43465</v>
          </cell>
          <cell r="T77">
            <v>0</v>
          </cell>
          <cell r="U77">
            <v>33.117201423442843</v>
          </cell>
          <cell r="V77">
            <v>2.2579822232727622</v>
          </cell>
          <cell r="W77">
            <v>35.375183646715605</v>
          </cell>
          <cell r="X77">
            <v>33.098189295611384</v>
          </cell>
          <cell r="Y77">
            <v>2.2568594029961488</v>
          </cell>
          <cell r="Z77">
            <v>35.355048698607533</v>
          </cell>
        </row>
        <row r="78">
          <cell r="N78">
            <v>0</v>
          </cell>
          <cell r="Q78" t="str">
            <v>Projections</v>
          </cell>
          <cell r="R78">
            <v>3</v>
          </cell>
          <cell r="S78">
            <v>43830</v>
          </cell>
          <cell r="T78">
            <v>0</v>
          </cell>
          <cell r="U78">
            <v>34.254644087817809</v>
          </cell>
          <cell r="V78">
            <v>5.098531731492983</v>
          </cell>
          <cell r="W78">
            <v>39.353175819310792</v>
          </cell>
          <cell r="X78">
            <v>33.126214026636859</v>
          </cell>
          <cell r="Y78">
            <v>4.9351763337022803</v>
          </cell>
          <cell r="Z78">
            <v>38.061390360339139</v>
          </cell>
        </row>
        <row r="79">
          <cell r="N79">
            <v>0</v>
          </cell>
          <cell r="Q79" t="str">
            <v>Projections</v>
          </cell>
          <cell r="R79">
            <v>4</v>
          </cell>
          <cell r="S79">
            <v>44196</v>
          </cell>
          <cell r="T79">
            <v>0</v>
          </cell>
          <cell r="U79">
            <v>35.642908128313188</v>
          </cell>
          <cell r="V79">
            <v>8.6332079511380755</v>
          </cell>
          <cell r="W79">
            <v>44.276116079451263</v>
          </cell>
          <cell r="X79">
            <v>33.019041439674339</v>
          </cell>
          <cell r="Y79">
            <v>8.0061302212334127</v>
          </cell>
          <cell r="Z79">
            <v>41.025171660907752</v>
          </cell>
        </row>
        <row r="80">
          <cell r="N80">
            <v>0</v>
          </cell>
          <cell r="Q80" t="str">
            <v>Projections</v>
          </cell>
          <cell r="R80">
            <v>5</v>
          </cell>
          <cell r="S80">
            <v>44561</v>
          </cell>
          <cell r="T80">
            <v>0</v>
          </cell>
          <cell r="U80">
            <v>37.499311466093936</v>
          </cell>
          <cell r="V80">
            <v>13.010193157412345</v>
          </cell>
          <cell r="W80">
            <v>50.509504623506281</v>
          </cell>
          <cell r="X80">
            <v>33.074900057224461</v>
          </cell>
          <cell r="Y80">
            <v>11.472958009440688</v>
          </cell>
          <cell r="Z80">
            <v>44.54785806666515</v>
          </cell>
        </row>
        <row r="81">
          <cell r="N81">
            <v>0</v>
          </cell>
          <cell r="Q81" t="str">
            <v>Projections</v>
          </cell>
          <cell r="R81">
            <v>6</v>
          </cell>
          <cell r="S81">
            <v>44926</v>
          </cell>
          <cell r="T81">
            <v>0</v>
          </cell>
          <cell r="U81">
            <v>39.667763880890107</v>
          </cell>
          <cell r="V81">
            <v>18.49359587470996</v>
          </cell>
          <cell r="W81">
            <v>58.161359755600067</v>
          </cell>
          <cell r="X81">
            <v>33.097500703294813</v>
          </cell>
          <cell r="Y81">
            <v>15.392486064168864</v>
          </cell>
          <cell r="Z81">
            <v>48.489986767463677</v>
          </cell>
        </row>
        <row r="82">
          <cell r="N82">
            <v>0</v>
          </cell>
          <cell r="Q82" t="str">
            <v>Projections</v>
          </cell>
          <cell r="R82">
            <v>7</v>
          </cell>
          <cell r="S82">
            <v>45291</v>
          </cell>
          <cell r="T82">
            <v>0</v>
          </cell>
          <cell r="U82">
            <v>40.639926517472695</v>
          </cell>
          <cell r="V82">
            <v>24.392326521995308</v>
          </cell>
          <cell r="W82">
            <v>65.032253039468003</v>
          </cell>
          <cell r="X82">
            <v>32.953068196750181</v>
          </cell>
          <cell r="Y82">
            <v>19.676462435222945</v>
          </cell>
          <cell r="Z82">
            <v>52.629530631973125</v>
          </cell>
        </row>
        <row r="83">
          <cell r="N83">
            <v>0</v>
          </cell>
          <cell r="Q83" t="str">
            <v>FactSet</v>
          </cell>
          <cell r="R83">
            <v>1</v>
          </cell>
          <cell r="S83" t="str">
            <v>#Calc</v>
          </cell>
          <cell r="T83" t="str">
            <v>#Calc</v>
          </cell>
          <cell r="U83" t="str">
            <v>#Calc</v>
          </cell>
          <cell r="V83" t="e">
            <v>#VALUE!</v>
          </cell>
          <cell r="W83" t="str">
            <v>#Calc</v>
          </cell>
          <cell r="X83" t="str">
            <v>#Calc</v>
          </cell>
          <cell r="Y83" t="e">
            <v>#VALUE!</v>
          </cell>
          <cell r="Z83" t="str">
            <v>#Calc</v>
          </cell>
        </row>
        <row r="84">
          <cell r="N84">
            <v>0</v>
          </cell>
          <cell r="Q84" t="str">
            <v>FactSet</v>
          </cell>
          <cell r="R84">
            <v>2</v>
          </cell>
          <cell r="S84" t="str">
            <v>#Calc</v>
          </cell>
          <cell r="T84" t="str">
            <v>#Calc</v>
          </cell>
          <cell r="U84">
            <v>0</v>
          </cell>
          <cell r="V84">
            <v>0</v>
          </cell>
          <cell r="W84">
            <v>0</v>
          </cell>
          <cell r="X84">
            <v>0</v>
          </cell>
          <cell r="Y84">
            <v>0</v>
          </cell>
          <cell r="Z84">
            <v>0</v>
          </cell>
        </row>
        <row r="85">
          <cell r="N85">
            <v>0</v>
          </cell>
          <cell r="Q85" t="str">
            <v>FactSet</v>
          </cell>
          <cell r="R85">
            <v>3</v>
          </cell>
          <cell r="S85" t="str">
            <v>#Calc</v>
          </cell>
          <cell r="T85" t="str">
            <v>#Calc</v>
          </cell>
          <cell r="U85">
            <v>0</v>
          </cell>
          <cell r="V85">
            <v>0</v>
          </cell>
          <cell r="W85">
            <v>0</v>
          </cell>
          <cell r="X85">
            <v>0</v>
          </cell>
          <cell r="Y85">
            <v>0</v>
          </cell>
          <cell r="Z85">
            <v>0</v>
          </cell>
        </row>
        <row r="86">
          <cell r="N86">
            <v>0</v>
          </cell>
          <cell r="Q86" t="str">
            <v>FactSet</v>
          </cell>
          <cell r="R86">
            <v>4</v>
          </cell>
          <cell r="S86" t="str">
            <v>#Calc</v>
          </cell>
          <cell r="T86" t="str">
            <v>#Calc</v>
          </cell>
          <cell r="U86">
            <v>0</v>
          </cell>
          <cell r="V86">
            <v>0</v>
          </cell>
          <cell r="W86">
            <v>0</v>
          </cell>
          <cell r="X86">
            <v>0</v>
          </cell>
          <cell r="Y86">
            <v>0</v>
          </cell>
          <cell r="Z86">
            <v>0</v>
          </cell>
        </row>
        <row r="87">
          <cell r="N87">
            <v>0</v>
          </cell>
          <cell r="Q87" t="str">
            <v>FactSet</v>
          </cell>
          <cell r="R87">
            <v>5</v>
          </cell>
          <cell r="S87" t="str">
            <v>#Calc</v>
          </cell>
          <cell r="T87" t="str">
            <v>#Calc</v>
          </cell>
          <cell r="U87">
            <v>0</v>
          </cell>
          <cell r="V87">
            <v>0</v>
          </cell>
          <cell r="W87">
            <v>0</v>
          </cell>
          <cell r="X87">
            <v>0</v>
          </cell>
          <cell r="Y87">
            <v>0</v>
          </cell>
          <cell r="Z87">
            <v>0</v>
          </cell>
        </row>
        <row r="88">
          <cell r="N88">
            <v>0</v>
          </cell>
          <cell r="Q88" t="str">
            <v>FactSet</v>
          </cell>
          <cell r="R88">
            <v>6</v>
          </cell>
          <cell r="S88" t="str">
            <v>#Calc</v>
          </cell>
          <cell r="T88" t="str">
            <v>#Calc</v>
          </cell>
          <cell r="U88">
            <v>0</v>
          </cell>
          <cell r="V88">
            <v>0</v>
          </cell>
          <cell r="W88">
            <v>0</v>
          </cell>
          <cell r="X88">
            <v>0</v>
          </cell>
          <cell r="Y88">
            <v>0</v>
          </cell>
          <cell r="Z88">
            <v>0</v>
          </cell>
        </row>
        <row r="89">
          <cell r="N89">
            <v>0</v>
          </cell>
          <cell r="Q89" t="str">
            <v>FactSet</v>
          </cell>
          <cell r="R89">
            <v>7</v>
          </cell>
          <cell r="S89" t="str">
            <v>#Calc</v>
          </cell>
          <cell r="T89" t="str">
            <v>#Calc</v>
          </cell>
          <cell r="U89">
            <v>0</v>
          </cell>
          <cell r="V89">
            <v>0</v>
          </cell>
          <cell r="W89">
            <v>0</v>
          </cell>
          <cell r="X89">
            <v>0</v>
          </cell>
          <cell r="Y89">
            <v>0</v>
          </cell>
          <cell r="Z89">
            <v>0</v>
          </cell>
        </row>
        <row r="90">
          <cell r="N90">
            <v>0</v>
          </cell>
          <cell r="Q90" t="str">
            <v>FactSet</v>
          </cell>
          <cell r="R90">
            <v>8</v>
          </cell>
          <cell r="S90" t="str">
            <v>#Calc</v>
          </cell>
          <cell r="T90" t="str">
            <v>#Calc</v>
          </cell>
          <cell r="U90">
            <v>0</v>
          </cell>
          <cell r="V90">
            <v>0</v>
          </cell>
          <cell r="W90">
            <v>0</v>
          </cell>
          <cell r="X90">
            <v>0</v>
          </cell>
          <cell r="Y90">
            <v>0</v>
          </cell>
          <cell r="Z90">
            <v>0</v>
          </cell>
        </row>
        <row r="91">
          <cell r="N91">
            <v>0</v>
          </cell>
          <cell r="Q91" t="str">
            <v>FactSet</v>
          </cell>
          <cell r="R91">
            <v>9</v>
          </cell>
          <cell r="S91" t="str">
            <v>#Calc</v>
          </cell>
          <cell r="T91" t="str">
            <v>#Calc</v>
          </cell>
          <cell r="U91">
            <v>0</v>
          </cell>
          <cell r="V91">
            <v>0</v>
          </cell>
          <cell r="W91">
            <v>0</v>
          </cell>
          <cell r="X91">
            <v>0</v>
          </cell>
          <cell r="Y91">
            <v>0</v>
          </cell>
          <cell r="Z91">
            <v>0</v>
          </cell>
        </row>
        <row r="92">
          <cell r="Q92" t="str">
            <v>FactSet</v>
          </cell>
          <cell r="R92">
            <v>10</v>
          </cell>
          <cell r="S92" t="str">
            <v>#Calc</v>
          </cell>
          <cell r="T92" t="str">
            <v>#Calc</v>
          </cell>
          <cell r="U92">
            <v>0</v>
          </cell>
          <cell r="V92">
            <v>0</v>
          </cell>
          <cell r="W92">
            <v>0</v>
          </cell>
          <cell r="X92">
            <v>0</v>
          </cell>
          <cell r="Y92">
            <v>0</v>
          </cell>
          <cell r="Z92">
            <v>0</v>
          </cell>
        </row>
        <row r="93">
          <cell r="Q93" t="str">
            <v>FactSet</v>
          </cell>
          <cell r="R93">
            <v>11</v>
          </cell>
          <cell r="S93" t="str">
            <v>#Calc</v>
          </cell>
          <cell r="T93" t="str">
            <v>#Calc</v>
          </cell>
          <cell r="U93">
            <v>0</v>
          </cell>
          <cell r="V93">
            <v>0</v>
          </cell>
          <cell r="W93">
            <v>0</v>
          </cell>
          <cell r="X93">
            <v>0</v>
          </cell>
          <cell r="Y93">
            <v>0</v>
          </cell>
          <cell r="Z93">
            <v>0</v>
          </cell>
        </row>
        <row r="94">
          <cell r="N94">
            <v>0</v>
          </cell>
          <cell r="Q94" t="str">
            <v>FactSet</v>
          </cell>
          <cell r="R94">
            <v>12</v>
          </cell>
          <cell r="S94" t="str">
            <v>#Calc</v>
          </cell>
          <cell r="T94" t="str">
            <v>#Calc</v>
          </cell>
          <cell r="U94">
            <v>0</v>
          </cell>
          <cell r="V94">
            <v>0</v>
          </cell>
          <cell r="W94">
            <v>0</v>
          </cell>
          <cell r="X94">
            <v>0</v>
          </cell>
          <cell r="Y94">
            <v>0</v>
          </cell>
          <cell r="Z94">
            <v>0</v>
          </cell>
        </row>
        <row r="95">
          <cell r="N95">
            <v>0</v>
          </cell>
          <cell r="Q95" t="str">
            <v>FactSet</v>
          </cell>
          <cell r="R95">
            <v>13</v>
          </cell>
          <cell r="S95" t="str">
            <v>#Calc</v>
          </cell>
          <cell r="T95" t="str">
            <v>#Calc</v>
          </cell>
          <cell r="U95">
            <v>0</v>
          </cell>
          <cell r="V95">
            <v>0</v>
          </cell>
          <cell r="W95">
            <v>0</v>
          </cell>
          <cell r="X95">
            <v>0</v>
          </cell>
          <cell r="Y95">
            <v>0</v>
          </cell>
          <cell r="Z95">
            <v>0</v>
          </cell>
        </row>
        <row r="96">
          <cell r="N96">
            <v>0</v>
          </cell>
          <cell r="Q96" t="str">
            <v>FactSet</v>
          </cell>
          <cell r="R96">
            <v>14</v>
          </cell>
          <cell r="S96" t="str">
            <v>#Calc</v>
          </cell>
          <cell r="T96" t="str">
            <v>#Calc</v>
          </cell>
          <cell r="U96">
            <v>0</v>
          </cell>
          <cell r="V96">
            <v>0</v>
          </cell>
          <cell r="W96">
            <v>0</v>
          </cell>
          <cell r="X96">
            <v>0</v>
          </cell>
          <cell r="Y96">
            <v>0</v>
          </cell>
          <cell r="Z96">
            <v>0</v>
          </cell>
        </row>
        <row r="97">
          <cell r="A97">
            <v>0</v>
          </cell>
          <cell r="O97">
            <v>0</v>
          </cell>
          <cell r="Q97" t="str">
            <v>FactSet</v>
          </cell>
          <cell r="R97">
            <v>15</v>
          </cell>
          <cell r="S97" t="str">
            <v>#Calc</v>
          </cell>
          <cell r="T97" t="str">
            <v>#Calc</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row>
        <row r="98">
          <cell r="A98">
            <v>0</v>
          </cell>
          <cell r="O98">
            <v>0</v>
          </cell>
          <cell r="Q98" t="str">
            <v>FactSet</v>
          </cell>
          <cell r="R98">
            <v>16</v>
          </cell>
          <cell r="S98" t="str">
            <v>#Calc</v>
          </cell>
          <cell r="T98" t="str">
            <v>#Calc</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row>
        <row r="99">
          <cell r="Q99" t="str">
            <v>FactSet</v>
          </cell>
          <cell r="R99">
            <v>17</v>
          </cell>
          <cell r="S99" t="str">
            <v>#Calc</v>
          </cell>
          <cell r="T99" t="str">
            <v>#Calc</v>
          </cell>
          <cell r="U99">
            <v>0</v>
          </cell>
          <cell r="V99">
            <v>0</v>
          </cell>
          <cell r="W99">
            <v>0</v>
          </cell>
          <cell r="X99">
            <v>0</v>
          </cell>
          <cell r="Y99">
            <v>0</v>
          </cell>
          <cell r="Z99">
            <v>0</v>
          </cell>
        </row>
        <row r="100">
          <cell r="Q100" t="str">
            <v>FactSet</v>
          </cell>
          <cell r="R100">
            <v>18</v>
          </cell>
          <cell r="S100" t="str">
            <v>#Calc</v>
          </cell>
          <cell r="T100" t="str">
            <v>#Calc</v>
          </cell>
          <cell r="U100">
            <v>0</v>
          </cell>
          <cell r="V100">
            <v>0</v>
          </cell>
          <cell r="W100">
            <v>0</v>
          </cell>
          <cell r="X100">
            <v>0</v>
          </cell>
          <cell r="Y100">
            <v>0</v>
          </cell>
          <cell r="Z100">
            <v>0</v>
          </cell>
        </row>
        <row r="101">
          <cell r="Q101" t="str">
            <v>FactSet</v>
          </cell>
          <cell r="R101">
            <v>19</v>
          </cell>
          <cell r="S101" t="str">
            <v>#Calc</v>
          </cell>
          <cell r="T101" t="str">
            <v>#Calc</v>
          </cell>
          <cell r="U101">
            <v>0</v>
          </cell>
          <cell r="V101">
            <v>0</v>
          </cell>
          <cell r="W101">
            <v>0</v>
          </cell>
          <cell r="X101">
            <v>0</v>
          </cell>
          <cell r="Y101">
            <v>0</v>
          </cell>
          <cell r="Z101">
            <v>0</v>
          </cell>
        </row>
        <row r="102">
          <cell r="Q102" t="str">
            <v>FactSet</v>
          </cell>
          <cell r="R102">
            <v>20</v>
          </cell>
          <cell r="S102" t="str">
            <v>#Calc</v>
          </cell>
          <cell r="T102" t="str">
            <v>#Calc</v>
          </cell>
          <cell r="U102">
            <v>0</v>
          </cell>
          <cell r="V102">
            <v>0</v>
          </cell>
          <cell r="W102">
            <v>0</v>
          </cell>
          <cell r="X102">
            <v>0</v>
          </cell>
          <cell r="Y102">
            <v>0</v>
          </cell>
          <cell r="Z102">
            <v>0</v>
          </cell>
        </row>
        <row r="103">
          <cell r="Q103" t="str">
            <v>FactSet</v>
          </cell>
          <cell r="R103">
            <v>21</v>
          </cell>
          <cell r="S103" t="str">
            <v>#Calc</v>
          </cell>
          <cell r="T103" t="str">
            <v>#Calc</v>
          </cell>
          <cell r="U103">
            <v>0</v>
          </cell>
          <cell r="V103">
            <v>0</v>
          </cell>
          <cell r="W103">
            <v>0</v>
          </cell>
          <cell r="X103">
            <v>0</v>
          </cell>
          <cell r="Y103">
            <v>0</v>
          </cell>
          <cell r="Z103">
            <v>0</v>
          </cell>
        </row>
        <row r="104">
          <cell r="Q104" t="str">
            <v>FactSet</v>
          </cell>
          <cell r="R104">
            <v>22</v>
          </cell>
          <cell r="S104" t="str">
            <v>#Calc</v>
          </cell>
          <cell r="T104" t="str">
            <v>#Calc</v>
          </cell>
          <cell r="U104">
            <v>0</v>
          </cell>
          <cell r="V104">
            <v>0</v>
          </cell>
          <cell r="W104">
            <v>0</v>
          </cell>
          <cell r="X104">
            <v>0</v>
          </cell>
          <cell r="Y104">
            <v>0</v>
          </cell>
          <cell r="Z104">
            <v>0</v>
          </cell>
        </row>
        <row r="105">
          <cell r="Q105" t="str">
            <v>FactSet</v>
          </cell>
          <cell r="R105">
            <v>23</v>
          </cell>
          <cell r="S105" t="str">
            <v>#Calc</v>
          </cell>
          <cell r="T105" t="str">
            <v>#Calc</v>
          </cell>
          <cell r="U105">
            <v>0</v>
          </cell>
          <cell r="V105">
            <v>0</v>
          </cell>
          <cell r="W105">
            <v>0</v>
          </cell>
          <cell r="X105">
            <v>0</v>
          </cell>
          <cell r="Y105">
            <v>0</v>
          </cell>
          <cell r="Z105">
            <v>0</v>
          </cell>
        </row>
        <row r="106">
          <cell r="Q106" t="str">
            <v>FactSet</v>
          </cell>
          <cell r="R106">
            <v>24</v>
          </cell>
          <cell r="S106" t="str">
            <v>#Calc</v>
          </cell>
          <cell r="T106" t="str">
            <v>#Calc</v>
          </cell>
          <cell r="U106">
            <v>0</v>
          </cell>
          <cell r="V106">
            <v>0</v>
          </cell>
          <cell r="W106">
            <v>0</v>
          </cell>
          <cell r="X106">
            <v>0</v>
          </cell>
          <cell r="Y106">
            <v>0</v>
          </cell>
          <cell r="Z106">
            <v>0</v>
          </cell>
        </row>
        <row r="107">
          <cell r="Q107" t="str">
            <v>FactSet</v>
          </cell>
          <cell r="R107">
            <v>25</v>
          </cell>
          <cell r="S107" t="str">
            <v>#Calc</v>
          </cell>
          <cell r="T107" t="str">
            <v>#Calc</v>
          </cell>
          <cell r="U107">
            <v>0</v>
          </cell>
          <cell r="V107">
            <v>0</v>
          </cell>
          <cell r="W107">
            <v>0</v>
          </cell>
          <cell r="X107">
            <v>0</v>
          </cell>
          <cell r="Y107">
            <v>0</v>
          </cell>
          <cell r="Z107">
            <v>0</v>
          </cell>
        </row>
        <row r="108">
          <cell r="Q108" t="str">
            <v>FactSet</v>
          </cell>
          <cell r="R108">
            <v>26</v>
          </cell>
          <cell r="S108" t="str">
            <v>#Calc</v>
          </cell>
          <cell r="T108" t="str">
            <v>#Calc</v>
          </cell>
          <cell r="U108">
            <v>0</v>
          </cell>
          <cell r="V108">
            <v>0</v>
          </cell>
          <cell r="W108">
            <v>0</v>
          </cell>
          <cell r="X108">
            <v>0</v>
          </cell>
          <cell r="Y108">
            <v>0</v>
          </cell>
          <cell r="Z108">
            <v>0</v>
          </cell>
        </row>
        <row r="109">
          <cell r="Q109" t="str">
            <v>FactSet</v>
          </cell>
          <cell r="R109">
            <v>27</v>
          </cell>
          <cell r="S109" t="str">
            <v>#Calc</v>
          </cell>
          <cell r="T109" t="str">
            <v>#Calc</v>
          </cell>
          <cell r="U109">
            <v>0</v>
          </cell>
          <cell r="V109">
            <v>0</v>
          </cell>
          <cell r="W109">
            <v>0</v>
          </cell>
          <cell r="X109">
            <v>0</v>
          </cell>
          <cell r="Y109">
            <v>0</v>
          </cell>
          <cell r="Z109">
            <v>0</v>
          </cell>
        </row>
        <row r="110">
          <cell r="Q110" t="str">
            <v>FactSet</v>
          </cell>
          <cell r="R110">
            <v>28</v>
          </cell>
          <cell r="S110" t="str">
            <v>#Calc</v>
          </cell>
          <cell r="T110" t="str">
            <v>#Calc</v>
          </cell>
          <cell r="U110">
            <v>0</v>
          </cell>
          <cell r="V110">
            <v>0</v>
          </cell>
          <cell r="W110">
            <v>0</v>
          </cell>
          <cell r="X110">
            <v>0</v>
          </cell>
          <cell r="Y110">
            <v>0</v>
          </cell>
          <cell r="Z110">
            <v>0</v>
          </cell>
        </row>
        <row r="111">
          <cell r="Q111" t="str">
            <v>FactSet</v>
          </cell>
          <cell r="R111">
            <v>29</v>
          </cell>
          <cell r="S111" t="str">
            <v>#Calc</v>
          </cell>
          <cell r="T111" t="str">
            <v>#Calc</v>
          </cell>
          <cell r="U111">
            <v>0</v>
          </cell>
          <cell r="V111">
            <v>0</v>
          </cell>
          <cell r="W111">
            <v>0</v>
          </cell>
          <cell r="X111">
            <v>0</v>
          </cell>
          <cell r="Y111">
            <v>0</v>
          </cell>
          <cell r="Z111">
            <v>0</v>
          </cell>
        </row>
        <row r="112">
          <cell r="Q112" t="str">
            <v>FactSet</v>
          </cell>
          <cell r="R112">
            <v>30</v>
          </cell>
          <cell r="S112" t="str">
            <v>#Calc</v>
          </cell>
          <cell r="T112" t="str">
            <v>#Calc</v>
          </cell>
          <cell r="U112">
            <v>0</v>
          </cell>
          <cell r="V112">
            <v>0</v>
          </cell>
          <cell r="W112">
            <v>0</v>
          </cell>
          <cell r="X112">
            <v>0</v>
          </cell>
          <cell r="Y112">
            <v>0</v>
          </cell>
          <cell r="Z112">
            <v>0</v>
          </cell>
        </row>
        <row r="113">
          <cell r="Q113" t="str">
            <v>FactSet</v>
          </cell>
          <cell r="R113">
            <v>31</v>
          </cell>
          <cell r="S113" t="str">
            <v>#Calc</v>
          </cell>
          <cell r="T113" t="str">
            <v>#Calc</v>
          </cell>
          <cell r="U113">
            <v>0</v>
          </cell>
          <cell r="V113">
            <v>0</v>
          </cell>
          <cell r="W113">
            <v>0</v>
          </cell>
          <cell r="X113">
            <v>0</v>
          </cell>
          <cell r="Y113">
            <v>0</v>
          </cell>
          <cell r="Z113">
            <v>0</v>
          </cell>
        </row>
        <row r="114">
          <cell r="Q114" t="str">
            <v>FactSet</v>
          </cell>
          <cell r="R114">
            <v>32</v>
          </cell>
          <cell r="S114" t="str">
            <v>#Calc</v>
          </cell>
          <cell r="T114" t="str">
            <v>#Calc</v>
          </cell>
          <cell r="U114">
            <v>0</v>
          </cell>
          <cell r="V114">
            <v>0</v>
          </cell>
          <cell r="W114">
            <v>0</v>
          </cell>
          <cell r="X114">
            <v>0</v>
          </cell>
          <cell r="Y114">
            <v>0</v>
          </cell>
          <cell r="Z114">
            <v>0</v>
          </cell>
        </row>
        <row r="115">
          <cell r="Q115" t="str">
            <v>FactSet</v>
          </cell>
          <cell r="R115">
            <v>33</v>
          </cell>
          <cell r="S115" t="str">
            <v>#Calc</v>
          </cell>
          <cell r="T115" t="str">
            <v>#Calc</v>
          </cell>
          <cell r="U115">
            <v>0</v>
          </cell>
          <cell r="V115">
            <v>0</v>
          </cell>
          <cell r="W115">
            <v>0</v>
          </cell>
          <cell r="X115">
            <v>0</v>
          </cell>
          <cell r="Y115">
            <v>0</v>
          </cell>
          <cell r="Z115">
            <v>0</v>
          </cell>
        </row>
        <row r="116">
          <cell r="Q116" t="str">
            <v>FactSet</v>
          </cell>
          <cell r="R116">
            <v>34</v>
          </cell>
          <cell r="S116" t="str">
            <v>#Calc</v>
          </cell>
          <cell r="T116" t="str">
            <v>#Calc</v>
          </cell>
          <cell r="U116">
            <v>0</v>
          </cell>
          <cell r="V116">
            <v>0</v>
          </cell>
          <cell r="W116">
            <v>0</v>
          </cell>
          <cell r="X116">
            <v>0</v>
          </cell>
          <cell r="Y116">
            <v>0</v>
          </cell>
          <cell r="Z116">
            <v>0</v>
          </cell>
        </row>
        <row r="117">
          <cell r="Q117" t="str">
            <v>FactSet</v>
          </cell>
          <cell r="R117">
            <v>35</v>
          </cell>
          <cell r="S117" t="str">
            <v>#Calc</v>
          </cell>
          <cell r="T117" t="str">
            <v>#Calc</v>
          </cell>
          <cell r="U117">
            <v>0</v>
          </cell>
          <cell r="V117">
            <v>0</v>
          </cell>
          <cell r="W117">
            <v>0</v>
          </cell>
          <cell r="X117">
            <v>0</v>
          </cell>
          <cell r="Y117">
            <v>0</v>
          </cell>
          <cell r="Z117">
            <v>0</v>
          </cell>
        </row>
        <row r="118">
          <cell r="Q118" t="str">
            <v>FactSet</v>
          </cell>
          <cell r="R118">
            <v>36</v>
          </cell>
          <cell r="S118" t="str">
            <v>#Calc</v>
          </cell>
          <cell r="T118" t="str">
            <v>#Calc</v>
          </cell>
          <cell r="U118">
            <v>0</v>
          </cell>
          <cell r="V118">
            <v>0</v>
          </cell>
          <cell r="W118">
            <v>0</v>
          </cell>
          <cell r="X118">
            <v>0</v>
          </cell>
          <cell r="Y118">
            <v>0</v>
          </cell>
          <cell r="Z118">
            <v>0</v>
          </cell>
        </row>
        <row r="119">
          <cell r="Q119" t="str">
            <v>FactSet</v>
          </cell>
          <cell r="R119">
            <v>37</v>
          </cell>
          <cell r="S119" t="str">
            <v>#Calc</v>
          </cell>
          <cell r="T119" t="str">
            <v>#Calc</v>
          </cell>
          <cell r="U119">
            <v>0</v>
          </cell>
          <cell r="V119">
            <v>0</v>
          </cell>
          <cell r="W119">
            <v>0</v>
          </cell>
          <cell r="X119">
            <v>0</v>
          </cell>
          <cell r="Y119">
            <v>0</v>
          </cell>
          <cell r="Z119">
            <v>0</v>
          </cell>
        </row>
        <row r="120">
          <cell r="Q120" t="str">
            <v>FactSet</v>
          </cell>
          <cell r="R120">
            <v>38</v>
          </cell>
          <cell r="S120" t="str">
            <v>#Calc</v>
          </cell>
          <cell r="T120" t="str">
            <v>#Calc</v>
          </cell>
          <cell r="U120">
            <v>0</v>
          </cell>
          <cell r="V120">
            <v>0</v>
          </cell>
          <cell r="W120">
            <v>0</v>
          </cell>
          <cell r="X120">
            <v>0</v>
          </cell>
          <cell r="Y120">
            <v>0</v>
          </cell>
          <cell r="Z120">
            <v>0</v>
          </cell>
        </row>
        <row r="121">
          <cell r="Q121" t="str">
            <v>FactSet</v>
          </cell>
          <cell r="R121">
            <v>39</v>
          </cell>
          <cell r="S121" t="str">
            <v>#Calc</v>
          </cell>
          <cell r="T121" t="str">
            <v>#Calc</v>
          </cell>
          <cell r="U121">
            <v>0</v>
          </cell>
          <cell r="V121">
            <v>0</v>
          </cell>
          <cell r="W121">
            <v>0</v>
          </cell>
          <cell r="X121">
            <v>0</v>
          </cell>
          <cell r="Y121">
            <v>0</v>
          </cell>
          <cell r="Z121">
            <v>0</v>
          </cell>
        </row>
        <row r="122">
          <cell r="Q122" t="str">
            <v>FactSet</v>
          </cell>
          <cell r="R122">
            <v>40</v>
          </cell>
          <cell r="S122" t="str">
            <v>#Calc</v>
          </cell>
          <cell r="T122" t="str">
            <v>#Calc</v>
          </cell>
          <cell r="U122">
            <v>0</v>
          </cell>
          <cell r="V122">
            <v>0</v>
          </cell>
          <cell r="W122">
            <v>0</v>
          </cell>
          <cell r="X122">
            <v>0</v>
          </cell>
          <cell r="Y122">
            <v>0</v>
          </cell>
          <cell r="Z122">
            <v>0</v>
          </cell>
        </row>
        <row r="123">
          <cell r="Q123" t="str">
            <v>FactSet</v>
          </cell>
          <cell r="R123">
            <v>41</v>
          </cell>
          <cell r="S123" t="str">
            <v>#Calc</v>
          </cell>
          <cell r="T123" t="str">
            <v>#Calc</v>
          </cell>
          <cell r="U123">
            <v>0</v>
          </cell>
          <cell r="V123">
            <v>0</v>
          </cell>
          <cell r="W123">
            <v>0</v>
          </cell>
          <cell r="X123">
            <v>0</v>
          </cell>
          <cell r="Y123">
            <v>0</v>
          </cell>
          <cell r="Z123">
            <v>0</v>
          </cell>
        </row>
        <row r="124">
          <cell r="Q124" t="str">
            <v>FactSet</v>
          </cell>
          <cell r="R124">
            <v>42</v>
          </cell>
          <cell r="S124" t="str">
            <v>#Calc</v>
          </cell>
          <cell r="T124" t="str">
            <v>#Calc</v>
          </cell>
          <cell r="U124">
            <v>0</v>
          </cell>
          <cell r="V124">
            <v>0</v>
          </cell>
          <cell r="W124">
            <v>0</v>
          </cell>
          <cell r="X124">
            <v>0</v>
          </cell>
          <cell r="Y124">
            <v>0</v>
          </cell>
          <cell r="Z124">
            <v>0</v>
          </cell>
        </row>
        <row r="125">
          <cell r="Q125" t="str">
            <v>FactSet</v>
          </cell>
          <cell r="R125">
            <v>43</v>
          </cell>
          <cell r="S125" t="str">
            <v>#Calc</v>
          </cell>
          <cell r="T125" t="str">
            <v>#Calc</v>
          </cell>
          <cell r="U125">
            <v>0</v>
          </cell>
          <cell r="V125">
            <v>0</v>
          </cell>
          <cell r="W125">
            <v>0</v>
          </cell>
          <cell r="X125">
            <v>0</v>
          </cell>
          <cell r="Y125">
            <v>0</v>
          </cell>
          <cell r="Z125">
            <v>0</v>
          </cell>
        </row>
        <row r="126">
          <cell r="Q126" t="str">
            <v>FactSet</v>
          </cell>
          <cell r="R126">
            <v>44</v>
          </cell>
          <cell r="S126" t="str">
            <v>#Calc</v>
          </cell>
          <cell r="T126" t="str">
            <v>#Calc</v>
          </cell>
          <cell r="U126">
            <v>0</v>
          </cell>
          <cell r="V126">
            <v>0</v>
          </cell>
          <cell r="W126">
            <v>0</v>
          </cell>
          <cell r="X126">
            <v>0</v>
          </cell>
          <cell r="Y126">
            <v>0</v>
          </cell>
          <cell r="Z126">
            <v>0</v>
          </cell>
        </row>
        <row r="127">
          <cell r="Q127" t="str">
            <v>FactSet</v>
          </cell>
          <cell r="R127">
            <v>45</v>
          </cell>
          <cell r="S127" t="str">
            <v>#Calc</v>
          </cell>
          <cell r="T127" t="str">
            <v>#Calc</v>
          </cell>
          <cell r="U127">
            <v>0</v>
          </cell>
          <cell r="V127">
            <v>0</v>
          </cell>
          <cell r="W127">
            <v>0</v>
          </cell>
          <cell r="X127">
            <v>0</v>
          </cell>
          <cell r="Y127">
            <v>0</v>
          </cell>
          <cell r="Z127">
            <v>0</v>
          </cell>
        </row>
        <row r="128">
          <cell r="Q128" t="str">
            <v>FactSet</v>
          </cell>
          <cell r="R128">
            <v>46</v>
          </cell>
          <cell r="S128" t="str">
            <v>#Calc</v>
          </cell>
          <cell r="T128" t="str">
            <v>#Calc</v>
          </cell>
          <cell r="U128">
            <v>0</v>
          </cell>
          <cell r="V128">
            <v>0</v>
          </cell>
          <cell r="W128">
            <v>0</v>
          </cell>
          <cell r="X128">
            <v>0</v>
          </cell>
          <cell r="Y128">
            <v>0</v>
          </cell>
          <cell r="Z128">
            <v>0</v>
          </cell>
        </row>
        <row r="129">
          <cell r="Q129" t="str">
            <v>FactSet</v>
          </cell>
          <cell r="R129">
            <v>47</v>
          </cell>
          <cell r="S129" t="str">
            <v>#Calc</v>
          </cell>
          <cell r="T129" t="str">
            <v>#Calc</v>
          </cell>
          <cell r="U129">
            <v>0</v>
          </cell>
          <cell r="V129">
            <v>0</v>
          </cell>
          <cell r="W129">
            <v>0</v>
          </cell>
          <cell r="X129">
            <v>0</v>
          </cell>
          <cell r="Y129">
            <v>0</v>
          </cell>
          <cell r="Z129">
            <v>0</v>
          </cell>
        </row>
        <row r="130">
          <cell r="Q130" t="str">
            <v>FactSet</v>
          </cell>
          <cell r="R130">
            <v>48</v>
          </cell>
          <cell r="S130" t="str">
            <v>#Calc</v>
          </cell>
          <cell r="T130" t="str">
            <v>#Calc</v>
          </cell>
          <cell r="U130">
            <v>0</v>
          </cell>
          <cell r="V130">
            <v>0</v>
          </cell>
          <cell r="W130">
            <v>0</v>
          </cell>
          <cell r="X130">
            <v>0</v>
          </cell>
          <cell r="Y130">
            <v>0</v>
          </cell>
          <cell r="Z130">
            <v>0</v>
          </cell>
        </row>
        <row r="131">
          <cell r="Q131" t="str">
            <v>FactSet</v>
          </cell>
          <cell r="R131">
            <v>49</v>
          </cell>
          <cell r="S131" t="str">
            <v>#Calc</v>
          </cell>
          <cell r="T131" t="str">
            <v>#Calc</v>
          </cell>
          <cell r="U131">
            <v>0</v>
          </cell>
          <cell r="V131">
            <v>0</v>
          </cell>
          <cell r="W131">
            <v>0</v>
          </cell>
          <cell r="X131">
            <v>0</v>
          </cell>
          <cell r="Y131">
            <v>0</v>
          </cell>
          <cell r="Z131">
            <v>0</v>
          </cell>
        </row>
        <row r="132">
          <cell r="Q132" t="str">
            <v>FactSet</v>
          </cell>
          <cell r="R132">
            <v>50</v>
          </cell>
          <cell r="S132" t="str">
            <v>#Calc</v>
          </cell>
          <cell r="T132" t="str">
            <v>#Calc</v>
          </cell>
          <cell r="U132">
            <v>0</v>
          </cell>
          <cell r="V132">
            <v>0</v>
          </cell>
          <cell r="W132">
            <v>0</v>
          </cell>
          <cell r="X132">
            <v>0</v>
          </cell>
          <cell r="Y132">
            <v>0</v>
          </cell>
          <cell r="Z132">
            <v>0</v>
          </cell>
        </row>
        <row r="133">
          <cell r="Q133" t="str">
            <v>FactSet</v>
          </cell>
          <cell r="R133">
            <v>51</v>
          </cell>
          <cell r="S133" t="str">
            <v>#Calc</v>
          </cell>
          <cell r="T133" t="str">
            <v>#Calc</v>
          </cell>
          <cell r="U133">
            <v>0</v>
          </cell>
          <cell r="V133">
            <v>0</v>
          </cell>
          <cell r="W133">
            <v>0</v>
          </cell>
          <cell r="X133">
            <v>0</v>
          </cell>
          <cell r="Y133">
            <v>0</v>
          </cell>
          <cell r="Z133">
            <v>0</v>
          </cell>
        </row>
        <row r="134">
          <cell r="Q134" t="str">
            <v>FactSet</v>
          </cell>
          <cell r="R134">
            <v>52</v>
          </cell>
          <cell r="S134" t="str">
            <v>#Calc</v>
          </cell>
          <cell r="T134" t="str">
            <v>#Calc</v>
          </cell>
          <cell r="U134">
            <v>0</v>
          </cell>
          <cell r="V134">
            <v>0</v>
          </cell>
          <cell r="W134">
            <v>0</v>
          </cell>
          <cell r="X134">
            <v>0</v>
          </cell>
          <cell r="Y134">
            <v>0</v>
          </cell>
          <cell r="Z134">
            <v>0</v>
          </cell>
        </row>
        <row r="135">
          <cell r="Q135" t="str">
            <v>FactSet</v>
          </cell>
          <cell r="R135">
            <v>53</v>
          </cell>
          <cell r="S135" t="str">
            <v>#Calc</v>
          </cell>
          <cell r="T135" t="str">
            <v>#Calc</v>
          </cell>
          <cell r="U135">
            <v>0</v>
          </cell>
          <cell r="V135">
            <v>0</v>
          </cell>
          <cell r="W135">
            <v>0</v>
          </cell>
          <cell r="X135">
            <v>0</v>
          </cell>
          <cell r="Y135">
            <v>0</v>
          </cell>
          <cell r="Z135">
            <v>0</v>
          </cell>
        </row>
        <row r="136">
          <cell r="Q136" t="str">
            <v>FactSet</v>
          </cell>
          <cell r="R136">
            <v>54</v>
          </cell>
          <cell r="S136" t="str">
            <v>#Calc</v>
          </cell>
          <cell r="T136" t="str">
            <v>#Calc</v>
          </cell>
          <cell r="U136">
            <v>0</v>
          </cell>
          <cell r="V136">
            <v>0</v>
          </cell>
          <cell r="W136">
            <v>0</v>
          </cell>
          <cell r="X136">
            <v>0</v>
          </cell>
          <cell r="Y136">
            <v>0</v>
          </cell>
          <cell r="Z136">
            <v>0</v>
          </cell>
        </row>
        <row r="137">
          <cell r="Q137" t="str">
            <v>FactSet</v>
          </cell>
          <cell r="R137">
            <v>55</v>
          </cell>
          <cell r="S137" t="str">
            <v>#Calc</v>
          </cell>
          <cell r="T137" t="str">
            <v>#Calc</v>
          </cell>
          <cell r="U137">
            <v>0</v>
          </cell>
          <cell r="V137">
            <v>0</v>
          </cell>
          <cell r="W137">
            <v>0</v>
          </cell>
          <cell r="X137">
            <v>0</v>
          </cell>
          <cell r="Y137">
            <v>0</v>
          </cell>
          <cell r="Z137">
            <v>0</v>
          </cell>
        </row>
        <row r="138">
          <cell r="Q138" t="str">
            <v>FactSet</v>
          </cell>
          <cell r="R138">
            <v>56</v>
          </cell>
          <cell r="S138" t="str">
            <v>#Calc</v>
          </cell>
          <cell r="T138" t="str">
            <v>#Calc</v>
          </cell>
          <cell r="U138">
            <v>0</v>
          </cell>
          <cell r="V138">
            <v>0</v>
          </cell>
          <cell r="W138">
            <v>0</v>
          </cell>
          <cell r="X138">
            <v>0</v>
          </cell>
          <cell r="Y138">
            <v>0</v>
          </cell>
          <cell r="Z138">
            <v>0</v>
          </cell>
        </row>
        <row r="139">
          <cell r="Q139" t="str">
            <v>FactSet</v>
          </cell>
          <cell r="R139">
            <v>57</v>
          </cell>
          <cell r="S139" t="str">
            <v>#Calc</v>
          </cell>
          <cell r="T139" t="str">
            <v>#Calc</v>
          </cell>
          <cell r="U139">
            <v>0</v>
          </cell>
          <cell r="V139">
            <v>0</v>
          </cell>
          <cell r="W139">
            <v>0</v>
          </cell>
          <cell r="X139">
            <v>0</v>
          </cell>
          <cell r="Y139">
            <v>0</v>
          </cell>
          <cell r="Z139">
            <v>0</v>
          </cell>
        </row>
        <row r="140">
          <cell r="Q140" t="str">
            <v>FactSet</v>
          </cell>
          <cell r="R140">
            <v>58</v>
          </cell>
          <cell r="S140" t="str">
            <v>#Calc</v>
          </cell>
          <cell r="T140" t="str">
            <v>#Calc</v>
          </cell>
          <cell r="U140">
            <v>0</v>
          </cell>
          <cell r="V140">
            <v>0</v>
          </cell>
          <cell r="W140">
            <v>0</v>
          </cell>
          <cell r="X140">
            <v>0</v>
          </cell>
          <cell r="Y140">
            <v>0</v>
          </cell>
          <cell r="Z140">
            <v>0</v>
          </cell>
        </row>
        <row r="141">
          <cell r="Q141" t="str">
            <v>FactSet</v>
          </cell>
          <cell r="R141">
            <v>59</v>
          </cell>
          <cell r="S141" t="str">
            <v>#Calc</v>
          </cell>
          <cell r="T141" t="str">
            <v>#Calc</v>
          </cell>
          <cell r="U141">
            <v>0</v>
          </cell>
          <cell r="V141">
            <v>0</v>
          </cell>
          <cell r="W141">
            <v>0</v>
          </cell>
          <cell r="X141">
            <v>0</v>
          </cell>
          <cell r="Y141">
            <v>0</v>
          </cell>
          <cell r="Z141">
            <v>0</v>
          </cell>
        </row>
        <row r="142">
          <cell r="Q142" t="str">
            <v>FactSet</v>
          </cell>
          <cell r="R142">
            <v>60</v>
          </cell>
          <cell r="S142" t="str">
            <v>#Calc</v>
          </cell>
          <cell r="T142" t="str">
            <v>#Calc</v>
          </cell>
          <cell r="U142">
            <v>0</v>
          </cell>
          <cell r="V142">
            <v>0</v>
          </cell>
          <cell r="W142">
            <v>0</v>
          </cell>
          <cell r="X142">
            <v>0</v>
          </cell>
          <cell r="Y142">
            <v>0</v>
          </cell>
          <cell r="Z142">
            <v>0</v>
          </cell>
        </row>
        <row r="143">
          <cell r="Q143" t="str">
            <v>FactSet</v>
          </cell>
          <cell r="R143">
            <v>61</v>
          </cell>
          <cell r="S143" t="str">
            <v>#Calc</v>
          </cell>
          <cell r="T143" t="str">
            <v>#Calc</v>
          </cell>
          <cell r="U143">
            <v>0</v>
          </cell>
          <cell r="V143">
            <v>0</v>
          </cell>
          <cell r="W143">
            <v>0</v>
          </cell>
          <cell r="X143">
            <v>0</v>
          </cell>
          <cell r="Y143">
            <v>0</v>
          </cell>
          <cell r="Z143">
            <v>0</v>
          </cell>
        </row>
        <row r="144">
          <cell r="Q144" t="str">
            <v>FactSet</v>
          </cell>
          <cell r="R144">
            <v>62</v>
          </cell>
          <cell r="S144" t="str">
            <v>#Calc</v>
          </cell>
          <cell r="T144" t="str">
            <v>#Calc</v>
          </cell>
          <cell r="U144">
            <v>0</v>
          </cell>
          <cell r="V144">
            <v>0</v>
          </cell>
          <cell r="W144">
            <v>0</v>
          </cell>
          <cell r="X144">
            <v>0</v>
          </cell>
          <cell r="Y144">
            <v>0</v>
          </cell>
          <cell r="Z144">
            <v>0</v>
          </cell>
        </row>
        <row r="145">
          <cell r="Q145" t="str">
            <v>FactSet</v>
          </cell>
          <cell r="R145">
            <v>63</v>
          </cell>
          <cell r="S145" t="str">
            <v>#Calc</v>
          </cell>
          <cell r="T145" t="str">
            <v>#Calc</v>
          </cell>
          <cell r="U145">
            <v>0</v>
          </cell>
          <cell r="V145">
            <v>0</v>
          </cell>
          <cell r="W145">
            <v>0</v>
          </cell>
          <cell r="X145">
            <v>0</v>
          </cell>
          <cell r="Y145">
            <v>0</v>
          </cell>
          <cell r="Z145">
            <v>0</v>
          </cell>
        </row>
        <row r="146">
          <cell r="Q146" t="str">
            <v>FactSet</v>
          </cell>
          <cell r="R146">
            <v>64</v>
          </cell>
          <cell r="S146" t="str">
            <v>#Calc</v>
          </cell>
          <cell r="T146" t="str">
            <v>#Calc</v>
          </cell>
          <cell r="U146">
            <v>0</v>
          </cell>
          <cell r="V146">
            <v>0</v>
          </cell>
          <cell r="W146">
            <v>0</v>
          </cell>
          <cell r="X146">
            <v>0</v>
          </cell>
          <cell r="Y146">
            <v>0</v>
          </cell>
          <cell r="Z146">
            <v>0</v>
          </cell>
        </row>
        <row r="147">
          <cell r="Q147" t="str">
            <v>FactSet</v>
          </cell>
          <cell r="R147">
            <v>65</v>
          </cell>
          <cell r="S147" t="str">
            <v>#Calc</v>
          </cell>
          <cell r="T147" t="str">
            <v>#Calc</v>
          </cell>
          <cell r="U147">
            <v>0</v>
          </cell>
          <cell r="V147">
            <v>0</v>
          </cell>
          <cell r="W147">
            <v>0</v>
          </cell>
          <cell r="X147">
            <v>0</v>
          </cell>
          <cell r="Y147">
            <v>0</v>
          </cell>
          <cell r="Z147">
            <v>0</v>
          </cell>
        </row>
        <row r="148">
          <cell r="Q148" t="str">
            <v>FactSet</v>
          </cell>
          <cell r="R148">
            <v>66</v>
          </cell>
          <cell r="S148" t="str">
            <v>#Calc</v>
          </cell>
          <cell r="T148" t="str">
            <v>#Calc</v>
          </cell>
          <cell r="U148">
            <v>0</v>
          </cell>
          <cell r="V148">
            <v>0</v>
          </cell>
          <cell r="W148">
            <v>0</v>
          </cell>
          <cell r="X148">
            <v>0</v>
          </cell>
          <cell r="Y148">
            <v>0</v>
          </cell>
          <cell r="Z148">
            <v>0</v>
          </cell>
        </row>
        <row r="149">
          <cell r="Q149" t="str">
            <v>FactSet</v>
          </cell>
          <cell r="R149">
            <v>67</v>
          </cell>
          <cell r="S149" t="str">
            <v>#Calc</v>
          </cell>
          <cell r="T149" t="str">
            <v>#Calc</v>
          </cell>
          <cell r="U149">
            <v>0</v>
          </cell>
          <cell r="V149">
            <v>0</v>
          </cell>
          <cell r="W149">
            <v>0</v>
          </cell>
          <cell r="X149">
            <v>0</v>
          </cell>
          <cell r="Y149">
            <v>0</v>
          </cell>
          <cell r="Z149">
            <v>0</v>
          </cell>
        </row>
        <row r="150">
          <cell r="Q150" t="str">
            <v>FactSet</v>
          </cell>
          <cell r="R150">
            <v>68</v>
          </cell>
          <cell r="S150" t="str">
            <v>#Calc</v>
          </cell>
          <cell r="T150" t="str">
            <v>#Calc</v>
          </cell>
          <cell r="U150">
            <v>0</v>
          </cell>
          <cell r="V150">
            <v>0</v>
          </cell>
          <cell r="W150">
            <v>0</v>
          </cell>
          <cell r="X150">
            <v>0</v>
          </cell>
          <cell r="Y150">
            <v>0</v>
          </cell>
          <cell r="Z150">
            <v>0</v>
          </cell>
        </row>
        <row r="151">
          <cell r="Q151" t="str">
            <v>FactSet</v>
          </cell>
          <cell r="R151">
            <v>69</v>
          </cell>
          <cell r="S151" t="str">
            <v>#Calc</v>
          </cell>
          <cell r="T151" t="str">
            <v>#Calc</v>
          </cell>
          <cell r="U151">
            <v>0</v>
          </cell>
          <cell r="V151">
            <v>0</v>
          </cell>
          <cell r="W151">
            <v>0</v>
          </cell>
          <cell r="X151">
            <v>0</v>
          </cell>
          <cell r="Y151">
            <v>0</v>
          </cell>
          <cell r="Z151">
            <v>0</v>
          </cell>
        </row>
        <row r="152">
          <cell r="Q152" t="str">
            <v>FactSet</v>
          </cell>
          <cell r="R152">
            <v>70</v>
          </cell>
          <cell r="S152" t="str">
            <v>#Calc</v>
          </cell>
          <cell r="T152" t="str">
            <v>#Calc</v>
          </cell>
          <cell r="U152">
            <v>0</v>
          </cell>
          <cell r="V152">
            <v>0</v>
          </cell>
          <cell r="W152">
            <v>0</v>
          </cell>
          <cell r="X152">
            <v>0</v>
          </cell>
          <cell r="Y152">
            <v>0</v>
          </cell>
          <cell r="Z152">
            <v>0</v>
          </cell>
        </row>
        <row r="153">
          <cell r="Q153" t="str">
            <v>FactSet</v>
          </cell>
          <cell r="R153">
            <v>71</v>
          </cell>
          <cell r="S153" t="str">
            <v>#Calc</v>
          </cell>
          <cell r="T153" t="str">
            <v>#Calc</v>
          </cell>
          <cell r="U153">
            <v>0</v>
          </cell>
          <cell r="V153">
            <v>0</v>
          </cell>
          <cell r="W153">
            <v>0</v>
          </cell>
          <cell r="X153">
            <v>0</v>
          </cell>
          <cell r="Y153">
            <v>0</v>
          </cell>
          <cell r="Z153">
            <v>0</v>
          </cell>
        </row>
        <row r="154">
          <cell r="Q154" t="str">
            <v>FactSet</v>
          </cell>
          <cell r="R154">
            <v>72</v>
          </cell>
          <cell r="S154" t="str">
            <v>#Calc</v>
          </cell>
          <cell r="T154" t="str">
            <v>#Calc</v>
          </cell>
          <cell r="U154">
            <v>0</v>
          </cell>
          <cell r="V154">
            <v>0</v>
          </cell>
          <cell r="W154">
            <v>0</v>
          </cell>
          <cell r="X154">
            <v>0</v>
          </cell>
          <cell r="Y154">
            <v>0</v>
          </cell>
          <cell r="Z154">
            <v>0</v>
          </cell>
        </row>
        <row r="155">
          <cell r="Q155" t="str">
            <v>FactSet</v>
          </cell>
          <cell r="R155">
            <v>73</v>
          </cell>
          <cell r="S155" t="str">
            <v>#Calc</v>
          </cell>
          <cell r="T155" t="str">
            <v>#Calc</v>
          </cell>
          <cell r="U155">
            <v>0</v>
          </cell>
          <cell r="V155">
            <v>0</v>
          </cell>
          <cell r="W155">
            <v>0</v>
          </cell>
          <cell r="X155">
            <v>0</v>
          </cell>
          <cell r="Y155">
            <v>0</v>
          </cell>
          <cell r="Z155">
            <v>0</v>
          </cell>
        </row>
        <row r="156">
          <cell r="Q156" t="str">
            <v>FactSet</v>
          </cell>
          <cell r="R156">
            <v>74</v>
          </cell>
          <cell r="S156" t="str">
            <v>#Calc</v>
          </cell>
          <cell r="T156" t="str">
            <v>#Calc</v>
          </cell>
          <cell r="U156">
            <v>0</v>
          </cell>
          <cell r="V156">
            <v>0</v>
          </cell>
          <cell r="W156">
            <v>0</v>
          </cell>
          <cell r="X156">
            <v>0</v>
          </cell>
          <cell r="Y156">
            <v>0</v>
          </cell>
          <cell r="Z156">
            <v>0</v>
          </cell>
        </row>
        <row r="157">
          <cell r="Q157" t="str">
            <v>FactSet</v>
          </cell>
          <cell r="R157">
            <v>75</v>
          </cell>
          <cell r="S157" t="str">
            <v>#Calc</v>
          </cell>
          <cell r="T157" t="str">
            <v>#Calc</v>
          </cell>
          <cell r="U157">
            <v>0</v>
          </cell>
          <cell r="V157">
            <v>0</v>
          </cell>
          <cell r="W157">
            <v>0</v>
          </cell>
          <cell r="X157">
            <v>0</v>
          </cell>
          <cell r="Y157">
            <v>0</v>
          </cell>
          <cell r="Z157">
            <v>0</v>
          </cell>
        </row>
        <row r="158">
          <cell r="Q158" t="str">
            <v>FactSet</v>
          </cell>
          <cell r="R158">
            <v>76</v>
          </cell>
          <cell r="S158" t="str">
            <v>#Calc</v>
          </cell>
          <cell r="T158" t="str">
            <v>#Calc</v>
          </cell>
          <cell r="U158">
            <v>0</v>
          </cell>
          <cell r="V158">
            <v>0</v>
          </cell>
          <cell r="W158">
            <v>0</v>
          </cell>
          <cell r="X158">
            <v>0</v>
          </cell>
          <cell r="Y158">
            <v>0</v>
          </cell>
          <cell r="Z158">
            <v>0</v>
          </cell>
        </row>
        <row r="159">
          <cell r="Q159" t="str">
            <v>FactSet</v>
          </cell>
          <cell r="R159">
            <v>77</v>
          </cell>
          <cell r="S159" t="str">
            <v>#Calc</v>
          </cell>
          <cell r="T159" t="str">
            <v>#Calc</v>
          </cell>
          <cell r="U159">
            <v>0</v>
          </cell>
          <cell r="V159">
            <v>0</v>
          </cell>
          <cell r="W159">
            <v>0</v>
          </cell>
          <cell r="X159">
            <v>0</v>
          </cell>
          <cell r="Y159">
            <v>0</v>
          </cell>
          <cell r="Z159">
            <v>0</v>
          </cell>
        </row>
        <row r="160">
          <cell r="Q160" t="str">
            <v>FactSet</v>
          </cell>
          <cell r="R160">
            <v>78</v>
          </cell>
          <cell r="S160" t="str">
            <v>#Calc</v>
          </cell>
          <cell r="T160" t="str">
            <v>#Calc</v>
          </cell>
          <cell r="U160">
            <v>0</v>
          </cell>
          <cell r="V160">
            <v>0</v>
          </cell>
          <cell r="W160">
            <v>0</v>
          </cell>
          <cell r="X160">
            <v>0</v>
          </cell>
          <cell r="Y160">
            <v>0</v>
          </cell>
          <cell r="Z160">
            <v>0</v>
          </cell>
        </row>
        <row r="161">
          <cell r="Q161" t="str">
            <v>FactSet</v>
          </cell>
          <cell r="R161">
            <v>79</v>
          </cell>
          <cell r="S161" t="str">
            <v>#Calc</v>
          </cell>
          <cell r="T161" t="str">
            <v>#Calc</v>
          </cell>
          <cell r="U161">
            <v>0</v>
          </cell>
          <cell r="V161">
            <v>0</v>
          </cell>
          <cell r="W161">
            <v>0</v>
          </cell>
          <cell r="X161">
            <v>0</v>
          </cell>
          <cell r="Y161">
            <v>0</v>
          </cell>
          <cell r="Z161">
            <v>0</v>
          </cell>
        </row>
        <row r="162">
          <cell r="Q162" t="str">
            <v>FactSet</v>
          </cell>
          <cell r="R162">
            <v>80</v>
          </cell>
          <cell r="S162" t="str">
            <v>#Calc</v>
          </cell>
          <cell r="T162" t="str">
            <v>#Calc</v>
          </cell>
          <cell r="U162">
            <v>0</v>
          </cell>
          <cell r="V162">
            <v>0</v>
          </cell>
          <cell r="W162">
            <v>0</v>
          </cell>
          <cell r="X162">
            <v>0</v>
          </cell>
          <cell r="Y162">
            <v>0</v>
          </cell>
          <cell r="Z162">
            <v>0</v>
          </cell>
        </row>
        <row r="163">
          <cell r="Q163" t="str">
            <v>FactSet</v>
          </cell>
          <cell r="R163">
            <v>81</v>
          </cell>
          <cell r="S163" t="str">
            <v>#Calc</v>
          </cell>
          <cell r="T163" t="str">
            <v>#Calc</v>
          </cell>
          <cell r="U163">
            <v>0</v>
          </cell>
          <cell r="V163">
            <v>0</v>
          </cell>
          <cell r="W163">
            <v>0</v>
          </cell>
          <cell r="X163">
            <v>0</v>
          </cell>
          <cell r="Y163">
            <v>0</v>
          </cell>
          <cell r="Z163">
            <v>0</v>
          </cell>
        </row>
        <row r="164">
          <cell r="Q164" t="str">
            <v>FactSet</v>
          </cell>
          <cell r="R164">
            <v>82</v>
          </cell>
          <cell r="S164" t="str">
            <v>#Calc</v>
          </cell>
          <cell r="T164" t="str">
            <v>#Calc</v>
          </cell>
          <cell r="U164">
            <v>0</v>
          </cell>
          <cell r="V164">
            <v>0</v>
          </cell>
          <cell r="W164">
            <v>0</v>
          </cell>
          <cell r="X164">
            <v>0</v>
          </cell>
          <cell r="Y164">
            <v>0</v>
          </cell>
          <cell r="Z164">
            <v>0</v>
          </cell>
        </row>
        <row r="165">
          <cell r="Q165" t="str">
            <v>FactSet</v>
          </cell>
          <cell r="R165">
            <v>83</v>
          </cell>
          <cell r="S165" t="str">
            <v>#Calc</v>
          </cell>
          <cell r="T165" t="str">
            <v>#Calc</v>
          </cell>
          <cell r="U165">
            <v>0</v>
          </cell>
          <cell r="V165">
            <v>0</v>
          </cell>
          <cell r="W165">
            <v>0</v>
          </cell>
          <cell r="X165">
            <v>0</v>
          </cell>
          <cell r="Y165">
            <v>0</v>
          </cell>
          <cell r="Z165">
            <v>0</v>
          </cell>
        </row>
        <row r="166">
          <cell r="Q166" t="str">
            <v>FactSet</v>
          </cell>
          <cell r="R166">
            <v>84</v>
          </cell>
          <cell r="S166" t="str">
            <v>#Calc</v>
          </cell>
          <cell r="T166" t="str">
            <v>#Calc</v>
          </cell>
          <cell r="U166">
            <v>0</v>
          </cell>
          <cell r="V166">
            <v>0</v>
          </cell>
          <cell r="W166">
            <v>0</v>
          </cell>
          <cell r="X166">
            <v>0</v>
          </cell>
          <cell r="Y166">
            <v>0</v>
          </cell>
          <cell r="Z166">
            <v>0</v>
          </cell>
        </row>
        <row r="167">
          <cell r="Q167" t="str">
            <v>FactSet</v>
          </cell>
          <cell r="R167">
            <v>85</v>
          </cell>
          <cell r="S167" t="str">
            <v>#Calc</v>
          </cell>
          <cell r="T167" t="str">
            <v>#Calc</v>
          </cell>
          <cell r="U167">
            <v>0</v>
          </cell>
          <cell r="V167">
            <v>0</v>
          </cell>
          <cell r="W167">
            <v>0</v>
          </cell>
          <cell r="X167">
            <v>0</v>
          </cell>
          <cell r="Y167">
            <v>0</v>
          </cell>
          <cell r="Z167">
            <v>0</v>
          </cell>
        </row>
        <row r="168">
          <cell r="Q168" t="str">
            <v>FactSet</v>
          </cell>
          <cell r="R168">
            <v>86</v>
          </cell>
          <cell r="S168" t="str">
            <v>#Calc</v>
          </cell>
          <cell r="T168" t="str">
            <v>#Calc</v>
          </cell>
          <cell r="U168">
            <v>0</v>
          </cell>
          <cell r="V168">
            <v>0</v>
          </cell>
          <cell r="W168">
            <v>0</v>
          </cell>
          <cell r="X168">
            <v>0</v>
          </cell>
          <cell r="Y168">
            <v>0</v>
          </cell>
          <cell r="Z168">
            <v>0</v>
          </cell>
        </row>
        <row r="169">
          <cell r="Q169" t="str">
            <v>FactSet</v>
          </cell>
          <cell r="R169">
            <v>87</v>
          </cell>
          <cell r="S169" t="str">
            <v>#Calc</v>
          </cell>
          <cell r="T169" t="str">
            <v>#Calc</v>
          </cell>
          <cell r="U169">
            <v>0</v>
          </cell>
          <cell r="V169">
            <v>0</v>
          </cell>
          <cell r="W169">
            <v>0</v>
          </cell>
          <cell r="X169">
            <v>0</v>
          </cell>
          <cell r="Y169">
            <v>0</v>
          </cell>
          <cell r="Z169">
            <v>0</v>
          </cell>
        </row>
        <row r="170">
          <cell r="Q170" t="str">
            <v>FactSet</v>
          </cell>
          <cell r="R170">
            <v>88</v>
          </cell>
          <cell r="S170" t="str">
            <v>#Calc</v>
          </cell>
          <cell r="T170" t="str">
            <v>#Calc</v>
          </cell>
          <cell r="U170">
            <v>0</v>
          </cell>
          <cell r="V170">
            <v>0</v>
          </cell>
          <cell r="W170">
            <v>0</v>
          </cell>
          <cell r="X170">
            <v>0</v>
          </cell>
          <cell r="Y170">
            <v>0</v>
          </cell>
          <cell r="Z170">
            <v>0</v>
          </cell>
        </row>
        <row r="171">
          <cell r="Q171" t="str">
            <v>FactSet</v>
          </cell>
          <cell r="R171">
            <v>89</v>
          </cell>
          <cell r="S171" t="str">
            <v>#Calc</v>
          </cell>
          <cell r="T171" t="str">
            <v>#Calc</v>
          </cell>
          <cell r="U171">
            <v>0</v>
          </cell>
          <cell r="V171">
            <v>0</v>
          </cell>
          <cell r="W171">
            <v>0</v>
          </cell>
          <cell r="X171">
            <v>0</v>
          </cell>
          <cell r="Y171">
            <v>0</v>
          </cell>
          <cell r="Z171">
            <v>0</v>
          </cell>
        </row>
        <row r="172">
          <cell r="Q172" t="str">
            <v>FactSet</v>
          </cell>
          <cell r="R172">
            <v>90</v>
          </cell>
          <cell r="S172" t="str">
            <v>#Calc</v>
          </cell>
          <cell r="T172" t="str">
            <v>#Calc</v>
          </cell>
          <cell r="U172">
            <v>0</v>
          </cell>
          <cell r="V172">
            <v>0</v>
          </cell>
          <cell r="W172">
            <v>0</v>
          </cell>
          <cell r="X172">
            <v>0</v>
          </cell>
          <cell r="Y172">
            <v>0</v>
          </cell>
          <cell r="Z172">
            <v>0</v>
          </cell>
        </row>
        <row r="173">
          <cell r="Q173" t="str">
            <v>FactSet</v>
          </cell>
          <cell r="R173">
            <v>91</v>
          </cell>
          <cell r="S173" t="str">
            <v>#Calc</v>
          </cell>
          <cell r="T173" t="str">
            <v>#Calc</v>
          </cell>
          <cell r="U173">
            <v>0</v>
          </cell>
          <cell r="V173">
            <v>0</v>
          </cell>
          <cell r="W173">
            <v>0</v>
          </cell>
          <cell r="X173">
            <v>0</v>
          </cell>
          <cell r="Y173">
            <v>0</v>
          </cell>
          <cell r="Z173">
            <v>0</v>
          </cell>
        </row>
        <row r="174">
          <cell r="Q174" t="str">
            <v>FactSet</v>
          </cell>
          <cell r="R174">
            <v>92</v>
          </cell>
          <cell r="S174" t="str">
            <v>#Calc</v>
          </cell>
          <cell r="T174" t="str">
            <v>#Calc</v>
          </cell>
          <cell r="U174">
            <v>0</v>
          </cell>
          <cell r="V174">
            <v>0</v>
          </cell>
          <cell r="W174">
            <v>0</v>
          </cell>
          <cell r="X174">
            <v>0</v>
          </cell>
          <cell r="Y174">
            <v>0</v>
          </cell>
          <cell r="Z174">
            <v>0</v>
          </cell>
        </row>
        <row r="175">
          <cell r="Q175" t="str">
            <v>FactSet</v>
          </cell>
          <cell r="R175">
            <v>93</v>
          </cell>
          <cell r="S175" t="str">
            <v>#Calc</v>
          </cell>
          <cell r="T175" t="str">
            <v>#Calc</v>
          </cell>
          <cell r="U175">
            <v>0</v>
          </cell>
          <cell r="V175">
            <v>0</v>
          </cell>
          <cell r="W175">
            <v>0</v>
          </cell>
          <cell r="X175">
            <v>0</v>
          </cell>
          <cell r="Y175">
            <v>0</v>
          </cell>
          <cell r="Z175">
            <v>0</v>
          </cell>
        </row>
        <row r="176">
          <cell r="Q176" t="str">
            <v>FactSet</v>
          </cell>
          <cell r="R176">
            <v>94</v>
          </cell>
          <cell r="S176" t="str">
            <v>#Calc</v>
          </cell>
          <cell r="T176" t="str">
            <v>#Calc</v>
          </cell>
          <cell r="U176">
            <v>0</v>
          </cell>
          <cell r="V176">
            <v>0</v>
          </cell>
          <cell r="W176">
            <v>0</v>
          </cell>
          <cell r="X176">
            <v>0</v>
          </cell>
          <cell r="Y176">
            <v>0</v>
          </cell>
          <cell r="Z176">
            <v>0</v>
          </cell>
        </row>
        <row r="177">
          <cell r="Q177" t="str">
            <v>FactSet</v>
          </cell>
          <cell r="R177">
            <v>95</v>
          </cell>
          <cell r="S177" t="str">
            <v>#Calc</v>
          </cell>
          <cell r="T177" t="str">
            <v>#Calc</v>
          </cell>
          <cell r="U177">
            <v>0</v>
          </cell>
          <cell r="V177">
            <v>0</v>
          </cell>
          <cell r="W177">
            <v>0</v>
          </cell>
          <cell r="X177">
            <v>0</v>
          </cell>
          <cell r="Y177">
            <v>0</v>
          </cell>
          <cell r="Z177">
            <v>0</v>
          </cell>
        </row>
        <row r="178">
          <cell r="Q178" t="str">
            <v>FactSet</v>
          </cell>
          <cell r="R178">
            <v>96</v>
          </cell>
          <cell r="S178" t="str">
            <v>#Calc</v>
          </cell>
          <cell r="T178" t="str">
            <v>#Calc</v>
          </cell>
          <cell r="U178">
            <v>0</v>
          </cell>
          <cell r="V178">
            <v>0</v>
          </cell>
          <cell r="W178">
            <v>0</v>
          </cell>
          <cell r="X178">
            <v>0</v>
          </cell>
          <cell r="Y178">
            <v>0</v>
          </cell>
          <cell r="Z178">
            <v>0</v>
          </cell>
        </row>
        <row r="179">
          <cell r="Q179" t="str">
            <v>FactSet</v>
          </cell>
          <cell r="R179">
            <v>97</v>
          </cell>
          <cell r="S179" t="str">
            <v>#Calc</v>
          </cell>
          <cell r="T179" t="str">
            <v>#Calc</v>
          </cell>
          <cell r="U179">
            <v>0</v>
          </cell>
          <cell r="V179">
            <v>0</v>
          </cell>
          <cell r="W179">
            <v>0</v>
          </cell>
          <cell r="X179">
            <v>0</v>
          </cell>
          <cell r="Y179">
            <v>0</v>
          </cell>
          <cell r="Z179">
            <v>0</v>
          </cell>
        </row>
        <row r="180">
          <cell r="Q180" t="str">
            <v>FactSet</v>
          </cell>
          <cell r="R180">
            <v>98</v>
          </cell>
          <cell r="S180" t="str">
            <v>#Calc</v>
          </cell>
          <cell r="T180" t="str">
            <v>#Calc</v>
          </cell>
          <cell r="U180">
            <v>0</v>
          </cell>
          <cell r="V180">
            <v>0</v>
          </cell>
          <cell r="W180">
            <v>0</v>
          </cell>
          <cell r="X180">
            <v>0</v>
          </cell>
          <cell r="Y180">
            <v>0</v>
          </cell>
          <cell r="Z180">
            <v>0</v>
          </cell>
        </row>
        <row r="181">
          <cell r="Q181" t="str">
            <v>FactSet</v>
          </cell>
          <cell r="R181">
            <v>99</v>
          </cell>
          <cell r="S181" t="str">
            <v>#Calc</v>
          </cell>
          <cell r="T181" t="str">
            <v>#Calc</v>
          </cell>
          <cell r="U181">
            <v>0</v>
          </cell>
          <cell r="V181">
            <v>0</v>
          </cell>
          <cell r="W181">
            <v>0</v>
          </cell>
          <cell r="X181">
            <v>0</v>
          </cell>
          <cell r="Y181">
            <v>0</v>
          </cell>
          <cell r="Z181">
            <v>0</v>
          </cell>
        </row>
        <row r="182">
          <cell r="Q182" t="str">
            <v>FactSet</v>
          </cell>
          <cell r="R182">
            <v>100</v>
          </cell>
          <cell r="S182" t="str">
            <v>#Calc</v>
          </cell>
          <cell r="T182" t="str">
            <v>#Calc</v>
          </cell>
          <cell r="U182">
            <v>0</v>
          </cell>
          <cell r="V182">
            <v>0</v>
          </cell>
          <cell r="W182">
            <v>0</v>
          </cell>
          <cell r="X182">
            <v>0</v>
          </cell>
          <cell r="Y182">
            <v>0</v>
          </cell>
          <cell r="Z182">
            <v>0</v>
          </cell>
        </row>
        <row r="183">
          <cell r="Q183" t="str">
            <v>FactSet</v>
          </cell>
          <cell r="R183">
            <v>101</v>
          </cell>
          <cell r="S183" t="str">
            <v>#Calc</v>
          </cell>
          <cell r="T183" t="str">
            <v>#Calc</v>
          </cell>
          <cell r="U183">
            <v>0</v>
          </cell>
          <cell r="V183">
            <v>0</v>
          </cell>
          <cell r="W183">
            <v>0</v>
          </cell>
          <cell r="X183">
            <v>0</v>
          </cell>
          <cell r="Y183">
            <v>0</v>
          </cell>
          <cell r="Z183">
            <v>0</v>
          </cell>
        </row>
        <row r="184">
          <cell r="Q184" t="str">
            <v>FactSet</v>
          </cell>
          <cell r="R184">
            <v>102</v>
          </cell>
          <cell r="S184" t="str">
            <v>#Calc</v>
          </cell>
          <cell r="T184" t="str">
            <v>#Calc</v>
          </cell>
          <cell r="U184">
            <v>0</v>
          </cell>
          <cell r="V184">
            <v>0</v>
          </cell>
          <cell r="W184">
            <v>0</v>
          </cell>
          <cell r="X184">
            <v>0</v>
          </cell>
          <cell r="Y184">
            <v>0</v>
          </cell>
          <cell r="Z184">
            <v>0</v>
          </cell>
        </row>
        <row r="185">
          <cell r="Q185" t="str">
            <v>FactSet</v>
          </cell>
          <cell r="R185">
            <v>103</v>
          </cell>
          <cell r="S185" t="str">
            <v>#Calc</v>
          </cell>
          <cell r="T185" t="str">
            <v>#Calc</v>
          </cell>
          <cell r="U185">
            <v>0</v>
          </cell>
          <cell r="V185">
            <v>0</v>
          </cell>
          <cell r="W185">
            <v>0</v>
          </cell>
          <cell r="X185">
            <v>0</v>
          </cell>
          <cell r="Y185">
            <v>0</v>
          </cell>
          <cell r="Z185">
            <v>0</v>
          </cell>
        </row>
        <row r="186">
          <cell r="Q186" t="str">
            <v>FactSet</v>
          </cell>
          <cell r="R186">
            <v>104</v>
          </cell>
          <cell r="S186" t="str">
            <v>#Calc</v>
          </cell>
          <cell r="T186" t="str">
            <v>#Calc</v>
          </cell>
          <cell r="U186">
            <v>0</v>
          </cell>
          <cell r="V186">
            <v>0</v>
          </cell>
          <cell r="W186">
            <v>0</v>
          </cell>
          <cell r="X186">
            <v>0</v>
          </cell>
          <cell r="Y186">
            <v>0</v>
          </cell>
          <cell r="Z186">
            <v>0</v>
          </cell>
        </row>
        <row r="187">
          <cell r="Q187" t="str">
            <v>FactSet</v>
          </cell>
          <cell r="R187">
            <v>105</v>
          </cell>
          <cell r="S187" t="str">
            <v>#Calc</v>
          </cell>
          <cell r="T187" t="str">
            <v>#Calc</v>
          </cell>
          <cell r="U187">
            <v>0</v>
          </cell>
          <cell r="V187">
            <v>0</v>
          </cell>
          <cell r="W187">
            <v>0</v>
          </cell>
          <cell r="X187">
            <v>0</v>
          </cell>
          <cell r="Y187">
            <v>0</v>
          </cell>
          <cell r="Z187">
            <v>0</v>
          </cell>
        </row>
        <row r="188">
          <cell r="Q188" t="str">
            <v>FactSet</v>
          </cell>
          <cell r="R188">
            <v>106</v>
          </cell>
          <cell r="S188" t="str">
            <v>#Calc</v>
          </cell>
          <cell r="T188" t="str">
            <v>#Calc</v>
          </cell>
          <cell r="U188">
            <v>0</v>
          </cell>
          <cell r="V188">
            <v>0</v>
          </cell>
          <cell r="W188">
            <v>0</v>
          </cell>
          <cell r="X188">
            <v>0</v>
          </cell>
          <cell r="Y188">
            <v>0</v>
          </cell>
          <cell r="Z188">
            <v>0</v>
          </cell>
        </row>
        <row r="189">
          <cell r="Q189" t="str">
            <v>FactSet</v>
          </cell>
          <cell r="R189">
            <v>107</v>
          </cell>
          <cell r="S189" t="str">
            <v>#Calc</v>
          </cell>
          <cell r="T189" t="str">
            <v>#Calc</v>
          </cell>
          <cell r="U189">
            <v>0</v>
          </cell>
          <cell r="V189">
            <v>0</v>
          </cell>
          <cell r="W189">
            <v>0</v>
          </cell>
          <cell r="X189">
            <v>0</v>
          </cell>
          <cell r="Y189">
            <v>0</v>
          </cell>
          <cell r="Z189">
            <v>0</v>
          </cell>
        </row>
        <row r="190">
          <cell r="Q190" t="str">
            <v>FactSet</v>
          </cell>
          <cell r="R190">
            <v>108</v>
          </cell>
          <cell r="S190" t="str">
            <v>#Calc</v>
          </cell>
          <cell r="T190" t="str">
            <v>#Calc</v>
          </cell>
          <cell r="U190">
            <v>0</v>
          </cell>
          <cell r="V190">
            <v>0</v>
          </cell>
          <cell r="W190">
            <v>0</v>
          </cell>
          <cell r="X190">
            <v>0</v>
          </cell>
          <cell r="Y190">
            <v>0</v>
          </cell>
          <cell r="Z190">
            <v>0</v>
          </cell>
        </row>
        <row r="191">
          <cell r="Q191" t="str">
            <v>FactSet</v>
          </cell>
          <cell r="R191">
            <v>109</v>
          </cell>
          <cell r="S191" t="str">
            <v>#Calc</v>
          </cell>
          <cell r="T191" t="str">
            <v>#Calc</v>
          </cell>
          <cell r="U191">
            <v>0</v>
          </cell>
          <cell r="V191">
            <v>0</v>
          </cell>
          <cell r="W191">
            <v>0</v>
          </cell>
          <cell r="X191">
            <v>0</v>
          </cell>
          <cell r="Y191">
            <v>0</v>
          </cell>
          <cell r="Z191">
            <v>0</v>
          </cell>
        </row>
        <row r="192">
          <cell r="Q192" t="str">
            <v>FactSet</v>
          </cell>
          <cell r="R192">
            <v>110</v>
          </cell>
          <cell r="S192" t="str">
            <v>#Calc</v>
          </cell>
          <cell r="T192" t="str">
            <v>#Calc</v>
          </cell>
          <cell r="U192">
            <v>0</v>
          </cell>
          <cell r="V192">
            <v>0</v>
          </cell>
          <cell r="W192">
            <v>0</v>
          </cell>
          <cell r="X192">
            <v>0</v>
          </cell>
          <cell r="Y192">
            <v>0</v>
          </cell>
          <cell r="Z192">
            <v>0</v>
          </cell>
        </row>
        <row r="193">
          <cell r="Q193" t="str">
            <v>FactSet</v>
          </cell>
          <cell r="R193">
            <v>111</v>
          </cell>
          <cell r="S193" t="str">
            <v>#Calc</v>
          </cell>
          <cell r="T193" t="str">
            <v>#Calc</v>
          </cell>
          <cell r="U193">
            <v>0</v>
          </cell>
          <cell r="V193">
            <v>0</v>
          </cell>
          <cell r="W193">
            <v>0</v>
          </cell>
          <cell r="X193">
            <v>0</v>
          </cell>
          <cell r="Y193">
            <v>0</v>
          </cell>
          <cell r="Z193">
            <v>0</v>
          </cell>
        </row>
        <row r="194">
          <cell r="Q194" t="str">
            <v>FactSet</v>
          </cell>
          <cell r="R194">
            <v>112</v>
          </cell>
          <cell r="S194" t="str">
            <v>#Calc</v>
          </cell>
          <cell r="T194" t="str">
            <v>#Calc</v>
          </cell>
          <cell r="U194">
            <v>0</v>
          </cell>
          <cell r="V194">
            <v>0</v>
          </cell>
          <cell r="W194">
            <v>0</v>
          </cell>
          <cell r="X194">
            <v>0</v>
          </cell>
          <cell r="Y194">
            <v>0</v>
          </cell>
          <cell r="Z194">
            <v>0</v>
          </cell>
        </row>
        <row r="195">
          <cell r="Q195" t="str">
            <v>FactSet</v>
          </cell>
          <cell r="R195">
            <v>113</v>
          </cell>
          <cell r="S195" t="str">
            <v>#Calc</v>
          </cell>
          <cell r="T195" t="str">
            <v>#Calc</v>
          </cell>
          <cell r="U195">
            <v>0</v>
          </cell>
          <cell r="V195">
            <v>0</v>
          </cell>
          <cell r="W195">
            <v>0</v>
          </cell>
          <cell r="X195">
            <v>0</v>
          </cell>
          <cell r="Y195">
            <v>0</v>
          </cell>
          <cell r="Z195">
            <v>0</v>
          </cell>
        </row>
        <row r="196">
          <cell r="Q196" t="str">
            <v>FactSet</v>
          </cell>
          <cell r="R196">
            <v>114</v>
          </cell>
          <cell r="S196" t="str">
            <v>#Calc</v>
          </cell>
          <cell r="T196" t="str">
            <v>#Calc</v>
          </cell>
          <cell r="U196">
            <v>0</v>
          </cell>
          <cell r="V196">
            <v>0</v>
          </cell>
          <cell r="W196">
            <v>0</v>
          </cell>
          <cell r="X196">
            <v>0</v>
          </cell>
          <cell r="Y196">
            <v>0</v>
          </cell>
          <cell r="Z196">
            <v>0</v>
          </cell>
        </row>
        <row r="197">
          <cell r="Q197" t="str">
            <v>FactSet</v>
          </cell>
          <cell r="R197">
            <v>115</v>
          </cell>
          <cell r="S197" t="str">
            <v>#Calc</v>
          </cell>
          <cell r="T197" t="str">
            <v>#Calc</v>
          </cell>
          <cell r="U197">
            <v>0</v>
          </cell>
          <cell r="V197">
            <v>0</v>
          </cell>
          <cell r="W197">
            <v>0</v>
          </cell>
          <cell r="X197">
            <v>0</v>
          </cell>
          <cell r="Y197">
            <v>0</v>
          </cell>
          <cell r="Z197">
            <v>0</v>
          </cell>
        </row>
        <row r="198">
          <cell r="Q198" t="str">
            <v>FactSet</v>
          </cell>
          <cell r="R198">
            <v>116</v>
          </cell>
          <cell r="S198" t="str">
            <v>#Calc</v>
          </cell>
          <cell r="T198" t="str">
            <v>#Calc</v>
          </cell>
          <cell r="U198">
            <v>0</v>
          </cell>
          <cell r="V198">
            <v>0</v>
          </cell>
          <cell r="W198">
            <v>0</v>
          </cell>
          <cell r="X198">
            <v>0</v>
          </cell>
          <cell r="Y198">
            <v>0</v>
          </cell>
          <cell r="Z198">
            <v>0</v>
          </cell>
        </row>
        <row r="199">
          <cell r="Q199" t="str">
            <v>FactSet</v>
          </cell>
          <cell r="R199">
            <v>117</v>
          </cell>
          <cell r="S199" t="str">
            <v>#Calc</v>
          </cell>
          <cell r="T199" t="str">
            <v>#Calc</v>
          </cell>
          <cell r="U199">
            <v>0</v>
          </cell>
          <cell r="V199">
            <v>0</v>
          </cell>
          <cell r="W199">
            <v>0</v>
          </cell>
          <cell r="X199">
            <v>0</v>
          </cell>
          <cell r="Y199">
            <v>0</v>
          </cell>
          <cell r="Z199">
            <v>0</v>
          </cell>
        </row>
        <row r="200">
          <cell r="Q200" t="str">
            <v>FactSet</v>
          </cell>
          <cell r="R200">
            <v>118</v>
          </cell>
          <cell r="S200" t="str">
            <v>#Calc</v>
          </cell>
          <cell r="T200" t="str">
            <v>#Calc</v>
          </cell>
          <cell r="U200">
            <v>0</v>
          </cell>
          <cell r="V200">
            <v>0</v>
          </cell>
          <cell r="W200">
            <v>0</v>
          </cell>
          <cell r="X200">
            <v>0</v>
          </cell>
          <cell r="Y200">
            <v>0</v>
          </cell>
          <cell r="Z200">
            <v>0</v>
          </cell>
        </row>
        <row r="201">
          <cell r="Q201" t="str">
            <v>FactSet</v>
          </cell>
          <cell r="R201">
            <v>119</v>
          </cell>
          <cell r="S201" t="str">
            <v>#Calc</v>
          </cell>
          <cell r="T201" t="str">
            <v>#Calc</v>
          </cell>
          <cell r="U201">
            <v>0</v>
          </cell>
          <cell r="V201">
            <v>0</v>
          </cell>
          <cell r="W201">
            <v>0</v>
          </cell>
          <cell r="X201">
            <v>0</v>
          </cell>
          <cell r="Y201">
            <v>0</v>
          </cell>
          <cell r="Z201">
            <v>0</v>
          </cell>
        </row>
        <row r="202">
          <cell r="Q202" t="str">
            <v>FactSet</v>
          </cell>
          <cell r="R202">
            <v>120</v>
          </cell>
          <cell r="S202" t="str">
            <v>#Calc</v>
          </cell>
          <cell r="T202" t="str">
            <v>#Calc</v>
          </cell>
          <cell r="U202">
            <v>0</v>
          </cell>
          <cell r="V202">
            <v>0</v>
          </cell>
          <cell r="W202">
            <v>0</v>
          </cell>
          <cell r="X202">
            <v>0</v>
          </cell>
          <cell r="Y202">
            <v>0</v>
          </cell>
          <cell r="Z202">
            <v>0</v>
          </cell>
        </row>
        <row r="203">
          <cell r="Q203" t="str">
            <v>FactSet</v>
          </cell>
          <cell r="R203">
            <v>121</v>
          </cell>
          <cell r="S203" t="str">
            <v>#Calc</v>
          </cell>
          <cell r="T203" t="str">
            <v>#Calc</v>
          </cell>
          <cell r="U203">
            <v>0</v>
          </cell>
          <cell r="V203">
            <v>0</v>
          </cell>
          <cell r="W203">
            <v>0</v>
          </cell>
          <cell r="X203">
            <v>0</v>
          </cell>
          <cell r="Y203">
            <v>0</v>
          </cell>
          <cell r="Z203">
            <v>0</v>
          </cell>
        </row>
        <row r="204">
          <cell r="Q204" t="str">
            <v>FactSet</v>
          </cell>
          <cell r="R204">
            <v>122</v>
          </cell>
          <cell r="S204" t="str">
            <v>#Calc</v>
          </cell>
          <cell r="T204" t="str">
            <v>#Calc</v>
          </cell>
          <cell r="U204">
            <v>0</v>
          </cell>
          <cell r="V204">
            <v>0</v>
          </cell>
          <cell r="W204">
            <v>0</v>
          </cell>
          <cell r="X204">
            <v>0</v>
          </cell>
          <cell r="Y204">
            <v>0</v>
          </cell>
          <cell r="Z204">
            <v>0</v>
          </cell>
        </row>
        <row r="205">
          <cell r="Q205" t="str">
            <v>FactSet</v>
          </cell>
          <cell r="R205">
            <v>123</v>
          </cell>
          <cell r="S205" t="str">
            <v>#Calc</v>
          </cell>
          <cell r="T205" t="str">
            <v>#Calc</v>
          </cell>
          <cell r="U205">
            <v>0</v>
          </cell>
          <cell r="V205">
            <v>0</v>
          </cell>
          <cell r="W205">
            <v>0</v>
          </cell>
          <cell r="X205">
            <v>0</v>
          </cell>
          <cell r="Y205">
            <v>0</v>
          </cell>
          <cell r="Z205">
            <v>0</v>
          </cell>
        </row>
        <row r="206">
          <cell r="Q206" t="str">
            <v>FactSet</v>
          </cell>
          <cell r="R206">
            <v>124</v>
          </cell>
          <cell r="S206" t="str">
            <v>#Calc</v>
          </cell>
          <cell r="T206" t="str">
            <v>#Calc</v>
          </cell>
          <cell r="U206">
            <v>0</v>
          </cell>
          <cell r="V206">
            <v>0</v>
          </cell>
          <cell r="W206">
            <v>0</v>
          </cell>
          <cell r="X206">
            <v>0</v>
          </cell>
          <cell r="Y206">
            <v>0</v>
          </cell>
          <cell r="Z206">
            <v>0</v>
          </cell>
        </row>
        <row r="207">
          <cell r="Q207" t="str">
            <v>FactSet</v>
          </cell>
          <cell r="R207">
            <v>125</v>
          </cell>
          <cell r="S207" t="str">
            <v>#Calc</v>
          </cell>
          <cell r="T207" t="str">
            <v>#Calc</v>
          </cell>
          <cell r="U207">
            <v>0</v>
          </cell>
          <cell r="V207">
            <v>0</v>
          </cell>
          <cell r="W207">
            <v>0</v>
          </cell>
          <cell r="X207">
            <v>0</v>
          </cell>
          <cell r="Y207">
            <v>0</v>
          </cell>
          <cell r="Z207">
            <v>0</v>
          </cell>
        </row>
        <row r="208">
          <cell r="Q208" t="str">
            <v>FactSet</v>
          </cell>
          <cell r="R208">
            <v>126</v>
          </cell>
          <cell r="S208" t="str">
            <v>#Calc</v>
          </cell>
          <cell r="T208" t="str">
            <v>#Calc</v>
          </cell>
          <cell r="U208">
            <v>0</v>
          </cell>
          <cell r="V208">
            <v>0</v>
          </cell>
          <cell r="W208">
            <v>0</v>
          </cell>
          <cell r="X208">
            <v>0</v>
          </cell>
          <cell r="Y208">
            <v>0</v>
          </cell>
          <cell r="Z208">
            <v>0</v>
          </cell>
        </row>
        <row r="209">
          <cell r="Q209" t="str">
            <v>FactSet</v>
          </cell>
          <cell r="R209">
            <v>127</v>
          </cell>
          <cell r="S209" t="str">
            <v>#Calc</v>
          </cell>
          <cell r="T209" t="str">
            <v>#Calc</v>
          </cell>
          <cell r="U209">
            <v>0</v>
          </cell>
          <cell r="V209">
            <v>0</v>
          </cell>
          <cell r="W209">
            <v>0</v>
          </cell>
          <cell r="X209">
            <v>0</v>
          </cell>
          <cell r="Y209">
            <v>0</v>
          </cell>
          <cell r="Z209">
            <v>0</v>
          </cell>
        </row>
        <row r="210">
          <cell r="Q210" t="str">
            <v>FactSet</v>
          </cell>
          <cell r="R210">
            <v>128</v>
          </cell>
          <cell r="S210" t="str">
            <v>#Calc</v>
          </cell>
          <cell r="T210" t="str">
            <v>#Calc</v>
          </cell>
          <cell r="U210">
            <v>0</v>
          </cell>
          <cell r="V210">
            <v>0</v>
          </cell>
          <cell r="W210">
            <v>0</v>
          </cell>
          <cell r="X210">
            <v>0</v>
          </cell>
          <cell r="Y210">
            <v>0</v>
          </cell>
          <cell r="Z210">
            <v>0</v>
          </cell>
        </row>
        <row r="211">
          <cell r="Q211" t="str">
            <v>FactSet</v>
          </cell>
          <cell r="R211">
            <v>129</v>
          </cell>
          <cell r="S211" t="str">
            <v>#Calc</v>
          </cell>
          <cell r="T211" t="str">
            <v>#Calc</v>
          </cell>
          <cell r="U211">
            <v>0</v>
          </cell>
          <cell r="V211">
            <v>0</v>
          </cell>
          <cell r="W211">
            <v>0</v>
          </cell>
          <cell r="X211">
            <v>0</v>
          </cell>
          <cell r="Y211">
            <v>0</v>
          </cell>
          <cell r="Z211">
            <v>0</v>
          </cell>
        </row>
        <row r="212">
          <cell r="Q212" t="str">
            <v>FactSet</v>
          </cell>
          <cell r="R212">
            <v>130</v>
          </cell>
          <cell r="S212" t="str">
            <v>#Calc</v>
          </cell>
          <cell r="T212" t="str">
            <v>#Calc</v>
          </cell>
          <cell r="U212">
            <v>0</v>
          </cell>
          <cell r="V212">
            <v>0</v>
          </cell>
          <cell r="W212">
            <v>0</v>
          </cell>
          <cell r="X212">
            <v>0</v>
          </cell>
          <cell r="Y212">
            <v>0</v>
          </cell>
          <cell r="Z212">
            <v>0</v>
          </cell>
        </row>
        <row r="213">
          <cell r="Q213" t="str">
            <v>FactSet</v>
          </cell>
          <cell r="R213">
            <v>131</v>
          </cell>
          <cell r="S213" t="str">
            <v>#Calc</v>
          </cell>
          <cell r="T213" t="str">
            <v>#Calc</v>
          </cell>
          <cell r="U213">
            <v>0</v>
          </cell>
          <cell r="V213">
            <v>0</v>
          </cell>
          <cell r="W213">
            <v>0</v>
          </cell>
          <cell r="X213">
            <v>0</v>
          </cell>
          <cell r="Y213">
            <v>0</v>
          </cell>
          <cell r="Z213">
            <v>0</v>
          </cell>
        </row>
        <row r="214">
          <cell r="Q214" t="str">
            <v>FactSet</v>
          </cell>
          <cell r="R214">
            <v>132</v>
          </cell>
          <cell r="S214" t="str">
            <v>#Calc</v>
          </cell>
          <cell r="T214" t="str">
            <v>#Calc</v>
          </cell>
          <cell r="U214">
            <v>0</v>
          </cell>
          <cell r="V214">
            <v>0</v>
          </cell>
          <cell r="W214">
            <v>0</v>
          </cell>
          <cell r="X214">
            <v>0</v>
          </cell>
          <cell r="Y214">
            <v>0</v>
          </cell>
          <cell r="Z214">
            <v>0</v>
          </cell>
        </row>
        <row r="215">
          <cell r="Q215" t="str">
            <v>FactSet</v>
          </cell>
          <cell r="R215">
            <v>133</v>
          </cell>
          <cell r="S215" t="str">
            <v>#Calc</v>
          </cell>
          <cell r="T215" t="str">
            <v>#Calc</v>
          </cell>
          <cell r="U215">
            <v>0</v>
          </cell>
          <cell r="V215">
            <v>0</v>
          </cell>
          <cell r="W215">
            <v>0</v>
          </cell>
          <cell r="X215">
            <v>0</v>
          </cell>
          <cell r="Y215">
            <v>0</v>
          </cell>
          <cell r="Z215">
            <v>0</v>
          </cell>
        </row>
        <row r="216">
          <cell r="Q216" t="str">
            <v>FactSet</v>
          </cell>
          <cell r="R216">
            <v>134</v>
          </cell>
          <cell r="S216" t="str">
            <v>#Calc</v>
          </cell>
          <cell r="T216" t="str">
            <v>#Calc</v>
          </cell>
          <cell r="U216">
            <v>0</v>
          </cell>
          <cell r="V216">
            <v>0</v>
          </cell>
          <cell r="W216">
            <v>0</v>
          </cell>
          <cell r="X216">
            <v>0</v>
          </cell>
          <cell r="Y216">
            <v>0</v>
          </cell>
          <cell r="Z216">
            <v>0</v>
          </cell>
        </row>
        <row r="217">
          <cell r="Q217" t="str">
            <v>FactSet</v>
          </cell>
          <cell r="R217">
            <v>135</v>
          </cell>
          <cell r="S217" t="str">
            <v>#Calc</v>
          </cell>
          <cell r="T217" t="str">
            <v>#Calc</v>
          </cell>
          <cell r="U217">
            <v>0</v>
          </cell>
          <cell r="V217">
            <v>0</v>
          </cell>
          <cell r="W217">
            <v>0</v>
          </cell>
          <cell r="X217">
            <v>0</v>
          </cell>
          <cell r="Y217">
            <v>0</v>
          </cell>
          <cell r="Z217">
            <v>0</v>
          </cell>
        </row>
        <row r="218">
          <cell r="Q218" t="str">
            <v>FactSet</v>
          </cell>
          <cell r="R218">
            <v>136</v>
          </cell>
          <cell r="S218" t="str">
            <v>#Calc</v>
          </cell>
          <cell r="T218" t="str">
            <v>#Calc</v>
          </cell>
          <cell r="U218">
            <v>0</v>
          </cell>
          <cell r="V218">
            <v>0</v>
          </cell>
          <cell r="W218">
            <v>0</v>
          </cell>
          <cell r="X218">
            <v>0</v>
          </cell>
          <cell r="Y218">
            <v>0</v>
          </cell>
          <cell r="Z218">
            <v>0</v>
          </cell>
        </row>
        <row r="219">
          <cell r="Q219" t="str">
            <v>FactSet</v>
          </cell>
          <cell r="R219">
            <v>137</v>
          </cell>
          <cell r="S219" t="str">
            <v>#Calc</v>
          </cell>
          <cell r="T219" t="str">
            <v>#Calc</v>
          </cell>
          <cell r="U219">
            <v>0</v>
          </cell>
          <cell r="V219">
            <v>0</v>
          </cell>
          <cell r="W219">
            <v>0</v>
          </cell>
          <cell r="X219">
            <v>0</v>
          </cell>
          <cell r="Y219">
            <v>0</v>
          </cell>
          <cell r="Z219">
            <v>0</v>
          </cell>
        </row>
        <row r="220">
          <cell r="Q220" t="str">
            <v>FactSet</v>
          </cell>
          <cell r="R220">
            <v>138</v>
          </cell>
          <cell r="S220" t="str">
            <v>#Calc</v>
          </cell>
          <cell r="T220" t="str">
            <v>#Calc</v>
          </cell>
          <cell r="U220">
            <v>0</v>
          </cell>
          <cell r="V220">
            <v>0</v>
          </cell>
          <cell r="W220">
            <v>0</v>
          </cell>
          <cell r="X220">
            <v>0</v>
          </cell>
          <cell r="Y220">
            <v>0</v>
          </cell>
          <cell r="Z220">
            <v>0</v>
          </cell>
        </row>
        <row r="221">
          <cell r="Q221" t="str">
            <v>FactSet</v>
          </cell>
          <cell r="R221">
            <v>139</v>
          </cell>
          <cell r="S221" t="str">
            <v>#Calc</v>
          </cell>
          <cell r="T221" t="str">
            <v>#Calc</v>
          </cell>
          <cell r="U221">
            <v>0</v>
          </cell>
          <cell r="V221">
            <v>0</v>
          </cell>
          <cell r="W221">
            <v>0</v>
          </cell>
          <cell r="X221">
            <v>0</v>
          </cell>
          <cell r="Y221">
            <v>0</v>
          </cell>
          <cell r="Z221">
            <v>0</v>
          </cell>
        </row>
        <row r="222">
          <cell r="Q222" t="str">
            <v>FactSet</v>
          </cell>
          <cell r="R222">
            <v>140</v>
          </cell>
          <cell r="S222" t="str">
            <v>#Calc</v>
          </cell>
          <cell r="T222" t="str">
            <v>#Calc</v>
          </cell>
          <cell r="U222">
            <v>0</v>
          </cell>
          <cell r="V222">
            <v>0</v>
          </cell>
          <cell r="W222">
            <v>0</v>
          </cell>
          <cell r="X222">
            <v>0</v>
          </cell>
          <cell r="Y222">
            <v>0</v>
          </cell>
          <cell r="Z222">
            <v>0</v>
          </cell>
        </row>
        <row r="223">
          <cell r="Q223" t="str">
            <v>FactSet</v>
          </cell>
          <cell r="R223">
            <v>141</v>
          </cell>
          <cell r="S223" t="str">
            <v>#Calc</v>
          </cell>
          <cell r="T223" t="str">
            <v>#Calc</v>
          </cell>
          <cell r="U223">
            <v>0</v>
          </cell>
          <cell r="V223">
            <v>0</v>
          </cell>
          <cell r="W223">
            <v>0</v>
          </cell>
          <cell r="X223">
            <v>0</v>
          </cell>
          <cell r="Y223">
            <v>0</v>
          </cell>
          <cell r="Z223">
            <v>0</v>
          </cell>
        </row>
        <row r="224">
          <cell r="Q224" t="str">
            <v>FactSet</v>
          </cell>
          <cell r="R224">
            <v>142</v>
          </cell>
          <cell r="S224" t="str">
            <v>#Calc</v>
          </cell>
          <cell r="T224" t="str">
            <v>#Calc</v>
          </cell>
          <cell r="U224">
            <v>0</v>
          </cell>
          <cell r="V224">
            <v>0</v>
          </cell>
          <cell r="W224">
            <v>0</v>
          </cell>
          <cell r="X224">
            <v>0</v>
          </cell>
          <cell r="Y224">
            <v>0</v>
          </cell>
          <cell r="Z224">
            <v>0</v>
          </cell>
        </row>
        <row r="225">
          <cell r="Q225" t="str">
            <v>FactSet</v>
          </cell>
          <cell r="R225">
            <v>143</v>
          </cell>
          <cell r="S225" t="str">
            <v>#Calc</v>
          </cell>
          <cell r="T225" t="str">
            <v>#Calc</v>
          </cell>
          <cell r="U225">
            <v>0</v>
          </cell>
          <cell r="V225">
            <v>0</v>
          </cell>
          <cell r="W225">
            <v>0</v>
          </cell>
          <cell r="X225">
            <v>0</v>
          </cell>
          <cell r="Y225">
            <v>0</v>
          </cell>
          <cell r="Z225">
            <v>0</v>
          </cell>
        </row>
        <row r="226">
          <cell r="Q226" t="str">
            <v>FactSet</v>
          </cell>
          <cell r="R226">
            <v>144</v>
          </cell>
          <cell r="S226" t="str">
            <v>#Calc</v>
          </cell>
          <cell r="T226" t="str">
            <v>#Calc</v>
          </cell>
          <cell r="U226">
            <v>0</v>
          </cell>
          <cell r="V226">
            <v>0</v>
          </cell>
          <cell r="W226">
            <v>0</v>
          </cell>
          <cell r="X226">
            <v>0</v>
          </cell>
          <cell r="Y226">
            <v>0</v>
          </cell>
          <cell r="Z226">
            <v>0</v>
          </cell>
        </row>
        <row r="227">
          <cell r="Q227" t="str">
            <v>FactSet</v>
          </cell>
          <cell r="R227">
            <v>145</v>
          </cell>
          <cell r="S227" t="str">
            <v>#Calc</v>
          </cell>
          <cell r="T227" t="str">
            <v>#Calc</v>
          </cell>
          <cell r="U227">
            <v>0</v>
          </cell>
          <cell r="V227">
            <v>0</v>
          </cell>
          <cell r="W227">
            <v>0</v>
          </cell>
          <cell r="X227">
            <v>0</v>
          </cell>
          <cell r="Y227">
            <v>0</v>
          </cell>
          <cell r="Z227">
            <v>0</v>
          </cell>
        </row>
        <row r="228">
          <cell r="Q228" t="str">
            <v>FactSet</v>
          </cell>
          <cell r="R228">
            <v>146</v>
          </cell>
          <cell r="S228" t="str">
            <v>#Calc</v>
          </cell>
          <cell r="T228" t="str">
            <v>#Calc</v>
          </cell>
          <cell r="U228">
            <v>0</v>
          </cell>
          <cell r="V228">
            <v>0</v>
          </cell>
          <cell r="W228">
            <v>0</v>
          </cell>
          <cell r="X228">
            <v>0</v>
          </cell>
          <cell r="Y228">
            <v>0</v>
          </cell>
          <cell r="Z228">
            <v>0</v>
          </cell>
        </row>
        <row r="229">
          <cell r="Q229" t="str">
            <v>FactSet</v>
          </cell>
          <cell r="R229">
            <v>147</v>
          </cell>
          <cell r="S229" t="str">
            <v>#Calc</v>
          </cell>
          <cell r="T229" t="str">
            <v>#Calc</v>
          </cell>
          <cell r="U229">
            <v>0</v>
          </cell>
          <cell r="V229">
            <v>0</v>
          </cell>
          <cell r="W229">
            <v>0</v>
          </cell>
          <cell r="X229">
            <v>0</v>
          </cell>
          <cell r="Y229">
            <v>0</v>
          </cell>
          <cell r="Z229">
            <v>0</v>
          </cell>
        </row>
        <row r="230">
          <cell r="Q230" t="str">
            <v>FactSet</v>
          </cell>
          <cell r="R230">
            <v>148</v>
          </cell>
          <cell r="S230" t="str">
            <v>#Calc</v>
          </cell>
          <cell r="T230" t="str">
            <v>#Calc</v>
          </cell>
          <cell r="U230">
            <v>0</v>
          </cell>
          <cell r="V230">
            <v>0</v>
          </cell>
          <cell r="W230">
            <v>0</v>
          </cell>
          <cell r="X230">
            <v>0</v>
          </cell>
          <cell r="Y230">
            <v>0</v>
          </cell>
          <cell r="Z230">
            <v>0</v>
          </cell>
        </row>
        <row r="231">
          <cell r="Q231" t="str">
            <v>FactSet</v>
          </cell>
          <cell r="R231">
            <v>149</v>
          </cell>
          <cell r="S231" t="str">
            <v>#Calc</v>
          </cell>
          <cell r="T231" t="str">
            <v>#Calc</v>
          </cell>
          <cell r="U231">
            <v>0</v>
          </cell>
          <cell r="V231">
            <v>0</v>
          </cell>
          <cell r="W231">
            <v>0</v>
          </cell>
          <cell r="X231">
            <v>0</v>
          </cell>
          <cell r="Y231">
            <v>0</v>
          </cell>
          <cell r="Z231">
            <v>0</v>
          </cell>
        </row>
        <row r="232">
          <cell r="Q232" t="str">
            <v>FactSet</v>
          </cell>
          <cell r="R232">
            <v>150</v>
          </cell>
          <cell r="S232" t="str">
            <v>#Calc</v>
          </cell>
          <cell r="T232" t="str">
            <v>#Calc</v>
          </cell>
          <cell r="U232">
            <v>0</v>
          </cell>
          <cell r="V232">
            <v>0</v>
          </cell>
          <cell r="W232">
            <v>0</v>
          </cell>
          <cell r="X232">
            <v>0</v>
          </cell>
          <cell r="Y232">
            <v>0</v>
          </cell>
          <cell r="Z232">
            <v>0</v>
          </cell>
        </row>
        <row r="233">
          <cell r="Q233" t="str">
            <v>FactSet</v>
          </cell>
          <cell r="R233">
            <v>151</v>
          </cell>
          <cell r="S233" t="str">
            <v>#Calc</v>
          </cell>
          <cell r="T233" t="str">
            <v>#Calc</v>
          </cell>
          <cell r="U233">
            <v>0</v>
          </cell>
          <cell r="V233">
            <v>0</v>
          </cell>
          <cell r="W233">
            <v>0</v>
          </cell>
          <cell r="X233">
            <v>0</v>
          </cell>
          <cell r="Y233">
            <v>0</v>
          </cell>
          <cell r="Z233">
            <v>0</v>
          </cell>
        </row>
        <row r="234">
          <cell r="Q234" t="str">
            <v>FactSet</v>
          </cell>
          <cell r="R234">
            <v>152</v>
          </cell>
          <cell r="S234" t="str">
            <v>#Calc</v>
          </cell>
          <cell r="T234" t="str">
            <v>#Calc</v>
          </cell>
          <cell r="U234">
            <v>0</v>
          </cell>
          <cell r="V234">
            <v>0</v>
          </cell>
          <cell r="W234">
            <v>0</v>
          </cell>
          <cell r="X234">
            <v>0</v>
          </cell>
          <cell r="Y234">
            <v>0</v>
          </cell>
          <cell r="Z234">
            <v>0</v>
          </cell>
        </row>
        <row r="235">
          <cell r="Q235" t="str">
            <v>FactSet</v>
          </cell>
          <cell r="R235">
            <v>153</v>
          </cell>
          <cell r="S235" t="str">
            <v>#Calc</v>
          </cell>
          <cell r="T235" t="str">
            <v>#Calc</v>
          </cell>
          <cell r="U235">
            <v>0</v>
          </cell>
          <cell r="V235">
            <v>0</v>
          </cell>
          <cell r="W235">
            <v>0</v>
          </cell>
          <cell r="X235">
            <v>0</v>
          </cell>
          <cell r="Y235">
            <v>0</v>
          </cell>
          <cell r="Z235">
            <v>0</v>
          </cell>
        </row>
        <row r="236">
          <cell r="Q236" t="str">
            <v>FactSet</v>
          </cell>
          <cell r="R236">
            <v>154</v>
          </cell>
          <cell r="S236" t="str">
            <v>#Calc</v>
          </cell>
          <cell r="T236" t="str">
            <v>#Calc</v>
          </cell>
          <cell r="U236">
            <v>0</v>
          </cell>
          <cell r="V236">
            <v>0</v>
          </cell>
          <cell r="W236">
            <v>0</v>
          </cell>
          <cell r="X236">
            <v>0</v>
          </cell>
          <cell r="Y236">
            <v>0</v>
          </cell>
          <cell r="Z236">
            <v>0</v>
          </cell>
        </row>
        <row r="237">
          <cell r="Q237" t="str">
            <v>FactSet</v>
          </cell>
          <cell r="R237">
            <v>155</v>
          </cell>
          <cell r="S237" t="str">
            <v>#Calc</v>
          </cell>
          <cell r="T237" t="str">
            <v>#Calc</v>
          </cell>
          <cell r="U237">
            <v>0</v>
          </cell>
          <cell r="V237">
            <v>0</v>
          </cell>
          <cell r="W237">
            <v>0</v>
          </cell>
          <cell r="X237">
            <v>0</v>
          </cell>
          <cell r="Y237">
            <v>0</v>
          </cell>
          <cell r="Z237">
            <v>0</v>
          </cell>
        </row>
        <row r="238">
          <cell r="Q238" t="str">
            <v>FactSet</v>
          </cell>
          <cell r="R238">
            <v>156</v>
          </cell>
          <cell r="S238" t="str">
            <v>#Calc</v>
          </cell>
          <cell r="T238" t="str">
            <v>#Calc</v>
          </cell>
          <cell r="U238">
            <v>0</v>
          </cell>
          <cell r="V238">
            <v>0</v>
          </cell>
          <cell r="W238">
            <v>0</v>
          </cell>
          <cell r="X238">
            <v>0</v>
          </cell>
          <cell r="Y238">
            <v>0</v>
          </cell>
          <cell r="Z238">
            <v>0</v>
          </cell>
        </row>
        <row r="239">
          <cell r="Q239" t="str">
            <v>FactSet</v>
          </cell>
          <cell r="R239">
            <v>157</v>
          </cell>
          <cell r="S239" t="str">
            <v>#Calc</v>
          </cell>
          <cell r="T239" t="str">
            <v>#Calc</v>
          </cell>
          <cell r="U239">
            <v>0</v>
          </cell>
          <cell r="V239">
            <v>0</v>
          </cell>
          <cell r="W239">
            <v>0</v>
          </cell>
          <cell r="X239">
            <v>0</v>
          </cell>
          <cell r="Y239">
            <v>0</v>
          </cell>
          <cell r="Z239">
            <v>0</v>
          </cell>
        </row>
        <row r="240">
          <cell r="Q240" t="str">
            <v>FactSet</v>
          </cell>
          <cell r="R240">
            <v>158</v>
          </cell>
          <cell r="S240" t="str">
            <v>#Calc</v>
          </cell>
          <cell r="T240" t="str">
            <v>#Calc</v>
          </cell>
          <cell r="U240">
            <v>0</v>
          </cell>
          <cell r="V240">
            <v>0</v>
          </cell>
          <cell r="W240">
            <v>0</v>
          </cell>
          <cell r="X240">
            <v>0</v>
          </cell>
          <cell r="Y240">
            <v>0</v>
          </cell>
          <cell r="Z240">
            <v>0</v>
          </cell>
        </row>
        <row r="241">
          <cell r="Q241" t="str">
            <v>FactSet</v>
          </cell>
          <cell r="R241">
            <v>159</v>
          </cell>
          <cell r="S241" t="str">
            <v>#Calc</v>
          </cell>
          <cell r="T241" t="str">
            <v>#Calc</v>
          </cell>
          <cell r="U241">
            <v>0</v>
          </cell>
          <cell r="V241">
            <v>0</v>
          </cell>
          <cell r="W241">
            <v>0</v>
          </cell>
          <cell r="X241">
            <v>0</v>
          </cell>
          <cell r="Y241">
            <v>0</v>
          </cell>
          <cell r="Z241">
            <v>0</v>
          </cell>
        </row>
        <row r="242">
          <cell r="Q242" t="str">
            <v>FactSet</v>
          </cell>
          <cell r="R242">
            <v>160</v>
          </cell>
          <cell r="S242" t="str">
            <v>#Calc</v>
          </cell>
          <cell r="T242" t="str">
            <v>#Calc</v>
          </cell>
          <cell r="U242">
            <v>0</v>
          </cell>
          <cell r="V242">
            <v>0</v>
          </cell>
          <cell r="W242">
            <v>0</v>
          </cell>
          <cell r="X242">
            <v>0</v>
          </cell>
          <cell r="Y242">
            <v>0</v>
          </cell>
          <cell r="Z242">
            <v>0</v>
          </cell>
        </row>
        <row r="243">
          <cell r="Q243" t="str">
            <v>FactSet</v>
          </cell>
          <cell r="R243">
            <v>161</v>
          </cell>
          <cell r="S243" t="str">
            <v>#Calc</v>
          </cell>
          <cell r="T243" t="str">
            <v>#Calc</v>
          </cell>
          <cell r="U243">
            <v>0</v>
          </cell>
          <cell r="V243">
            <v>0</v>
          </cell>
          <cell r="W243">
            <v>0</v>
          </cell>
          <cell r="X243">
            <v>0</v>
          </cell>
          <cell r="Y243">
            <v>0</v>
          </cell>
          <cell r="Z243">
            <v>0</v>
          </cell>
        </row>
        <row r="244">
          <cell r="Q244" t="str">
            <v>FactSet</v>
          </cell>
          <cell r="R244">
            <v>162</v>
          </cell>
          <cell r="S244" t="str">
            <v>#Calc</v>
          </cell>
          <cell r="T244" t="str">
            <v>#Calc</v>
          </cell>
          <cell r="U244">
            <v>0</v>
          </cell>
          <cell r="V244">
            <v>0</v>
          </cell>
          <cell r="W244">
            <v>0</v>
          </cell>
          <cell r="X244">
            <v>0</v>
          </cell>
          <cell r="Y244">
            <v>0</v>
          </cell>
          <cell r="Z244">
            <v>0</v>
          </cell>
        </row>
        <row r="245">
          <cell r="Q245" t="str">
            <v>FactSet</v>
          </cell>
          <cell r="R245">
            <v>163</v>
          </cell>
          <cell r="S245" t="str">
            <v>#Calc</v>
          </cell>
          <cell r="T245" t="str">
            <v>#Calc</v>
          </cell>
          <cell r="U245">
            <v>0</v>
          </cell>
          <cell r="V245">
            <v>0</v>
          </cell>
          <cell r="W245">
            <v>0</v>
          </cell>
          <cell r="X245">
            <v>0</v>
          </cell>
          <cell r="Y245">
            <v>0</v>
          </cell>
          <cell r="Z245">
            <v>0</v>
          </cell>
        </row>
        <row r="246">
          <cell r="Q246" t="str">
            <v>FactSet</v>
          </cell>
          <cell r="R246">
            <v>164</v>
          </cell>
          <cell r="S246" t="str">
            <v>#Calc</v>
          </cell>
          <cell r="T246" t="str">
            <v>#Calc</v>
          </cell>
          <cell r="U246">
            <v>0</v>
          </cell>
          <cell r="V246">
            <v>0</v>
          </cell>
          <cell r="W246">
            <v>0</v>
          </cell>
          <cell r="X246">
            <v>0</v>
          </cell>
          <cell r="Y246">
            <v>0</v>
          </cell>
          <cell r="Z246">
            <v>0</v>
          </cell>
        </row>
        <row r="247">
          <cell r="Q247" t="str">
            <v>FactSet</v>
          </cell>
          <cell r="R247">
            <v>165</v>
          </cell>
          <cell r="S247" t="str">
            <v>#Calc</v>
          </cell>
          <cell r="T247" t="str">
            <v>#Calc</v>
          </cell>
          <cell r="U247">
            <v>0</v>
          </cell>
          <cell r="V247">
            <v>0</v>
          </cell>
          <cell r="W247">
            <v>0</v>
          </cell>
          <cell r="X247">
            <v>0</v>
          </cell>
          <cell r="Y247">
            <v>0</v>
          </cell>
          <cell r="Z247">
            <v>0</v>
          </cell>
        </row>
        <row r="248">
          <cell r="Q248" t="str">
            <v>FactSet</v>
          </cell>
          <cell r="R248">
            <v>166</v>
          </cell>
          <cell r="S248" t="str">
            <v>#Calc</v>
          </cell>
          <cell r="T248" t="str">
            <v>#Calc</v>
          </cell>
          <cell r="U248">
            <v>0</v>
          </cell>
          <cell r="V248">
            <v>0</v>
          </cell>
          <cell r="W248">
            <v>0</v>
          </cell>
          <cell r="X248">
            <v>0</v>
          </cell>
          <cell r="Y248">
            <v>0</v>
          </cell>
          <cell r="Z248">
            <v>0</v>
          </cell>
        </row>
        <row r="249">
          <cell r="Q249" t="str">
            <v>FactSet</v>
          </cell>
          <cell r="R249">
            <v>167</v>
          </cell>
          <cell r="S249" t="str">
            <v>#Calc</v>
          </cell>
          <cell r="T249" t="str">
            <v>#Calc</v>
          </cell>
          <cell r="U249">
            <v>0</v>
          </cell>
          <cell r="V249">
            <v>0</v>
          </cell>
          <cell r="W249">
            <v>0</v>
          </cell>
          <cell r="X249">
            <v>0</v>
          </cell>
          <cell r="Y249">
            <v>0</v>
          </cell>
          <cell r="Z249">
            <v>0</v>
          </cell>
        </row>
        <row r="250">
          <cell r="Q250" t="str">
            <v>FactSet</v>
          </cell>
          <cell r="R250">
            <v>168</v>
          </cell>
          <cell r="S250" t="str">
            <v>#Calc</v>
          </cell>
          <cell r="T250" t="str">
            <v>#Calc</v>
          </cell>
          <cell r="U250">
            <v>0</v>
          </cell>
          <cell r="V250">
            <v>0</v>
          </cell>
          <cell r="W250">
            <v>0</v>
          </cell>
          <cell r="X250">
            <v>0</v>
          </cell>
          <cell r="Y250">
            <v>0</v>
          </cell>
          <cell r="Z250">
            <v>0</v>
          </cell>
        </row>
        <row r="251">
          <cell r="Q251" t="str">
            <v>FactSet</v>
          </cell>
          <cell r="R251">
            <v>169</v>
          </cell>
          <cell r="S251" t="str">
            <v>#Calc</v>
          </cell>
          <cell r="T251" t="str">
            <v>#Calc</v>
          </cell>
          <cell r="U251">
            <v>0</v>
          </cell>
          <cell r="V251">
            <v>0</v>
          </cell>
          <cell r="W251">
            <v>0</v>
          </cell>
          <cell r="X251">
            <v>0</v>
          </cell>
          <cell r="Y251">
            <v>0</v>
          </cell>
          <cell r="Z251">
            <v>0</v>
          </cell>
        </row>
        <row r="252">
          <cell r="Q252" t="str">
            <v>FactSet</v>
          </cell>
          <cell r="R252">
            <v>170</v>
          </cell>
          <cell r="S252" t="str">
            <v>#Calc</v>
          </cell>
          <cell r="T252" t="str">
            <v>#Calc</v>
          </cell>
          <cell r="U252">
            <v>0</v>
          </cell>
          <cell r="V252">
            <v>0</v>
          </cell>
          <cell r="W252">
            <v>0</v>
          </cell>
          <cell r="X252">
            <v>0</v>
          </cell>
          <cell r="Y252">
            <v>0</v>
          </cell>
          <cell r="Z252">
            <v>0</v>
          </cell>
        </row>
        <row r="253">
          <cell r="Q253" t="str">
            <v>FactSet</v>
          </cell>
          <cell r="R253">
            <v>171</v>
          </cell>
          <cell r="S253" t="str">
            <v>#Calc</v>
          </cell>
          <cell r="T253" t="str">
            <v>#Calc</v>
          </cell>
          <cell r="U253">
            <v>0</v>
          </cell>
          <cell r="V253">
            <v>0</v>
          </cell>
          <cell r="W253">
            <v>0</v>
          </cell>
          <cell r="X253">
            <v>0</v>
          </cell>
          <cell r="Y253">
            <v>0</v>
          </cell>
          <cell r="Z253">
            <v>0</v>
          </cell>
        </row>
        <row r="254">
          <cell r="Q254" t="str">
            <v>FactSet</v>
          </cell>
          <cell r="R254">
            <v>172</v>
          </cell>
          <cell r="S254" t="str">
            <v>#Calc</v>
          </cell>
          <cell r="T254" t="str">
            <v>#Calc</v>
          </cell>
          <cell r="U254">
            <v>0</v>
          </cell>
          <cell r="V254">
            <v>0</v>
          </cell>
          <cell r="W254">
            <v>0</v>
          </cell>
          <cell r="X254">
            <v>0</v>
          </cell>
          <cell r="Y254">
            <v>0</v>
          </cell>
          <cell r="Z254">
            <v>0</v>
          </cell>
        </row>
        <row r="255">
          <cell r="Q255" t="str">
            <v>FactSet</v>
          </cell>
          <cell r="R255">
            <v>173</v>
          </cell>
          <cell r="S255" t="str">
            <v>#Calc</v>
          </cell>
          <cell r="T255" t="str">
            <v>#Calc</v>
          </cell>
          <cell r="U255">
            <v>0</v>
          </cell>
          <cell r="V255">
            <v>0</v>
          </cell>
          <cell r="W255">
            <v>0</v>
          </cell>
          <cell r="X255">
            <v>0</v>
          </cell>
          <cell r="Y255">
            <v>0</v>
          </cell>
          <cell r="Z255">
            <v>0</v>
          </cell>
        </row>
        <row r="256">
          <cell r="Q256" t="str">
            <v>FactSet</v>
          </cell>
          <cell r="R256">
            <v>174</v>
          </cell>
          <cell r="S256" t="str">
            <v>#Calc</v>
          </cell>
          <cell r="T256" t="str">
            <v>#Calc</v>
          </cell>
          <cell r="U256">
            <v>0</v>
          </cell>
          <cell r="V256">
            <v>0</v>
          </cell>
          <cell r="W256">
            <v>0</v>
          </cell>
          <cell r="X256">
            <v>0</v>
          </cell>
          <cell r="Y256">
            <v>0</v>
          </cell>
          <cell r="Z256">
            <v>0</v>
          </cell>
        </row>
        <row r="257">
          <cell r="Q257" t="str">
            <v>FactSet</v>
          </cell>
          <cell r="R257">
            <v>175</v>
          </cell>
          <cell r="S257" t="str">
            <v>#Calc</v>
          </cell>
          <cell r="T257" t="str">
            <v>#Calc</v>
          </cell>
          <cell r="U257">
            <v>0</v>
          </cell>
          <cell r="V257">
            <v>0</v>
          </cell>
          <cell r="W257">
            <v>0</v>
          </cell>
          <cell r="X257">
            <v>0</v>
          </cell>
          <cell r="Y257">
            <v>0</v>
          </cell>
          <cell r="Z257">
            <v>0</v>
          </cell>
        </row>
        <row r="258">
          <cell r="Q258" t="str">
            <v>FactSet</v>
          </cell>
          <cell r="R258">
            <v>176</v>
          </cell>
          <cell r="S258" t="str">
            <v>#Calc</v>
          </cell>
          <cell r="T258" t="str">
            <v>#Calc</v>
          </cell>
          <cell r="U258">
            <v>0</v>
          </cell>
          <cell r="V258">
            <v>0</v>
          </cell>
          <cell r="W258">
            <v>0</v>
          </cell>
          <cell r="X258">
            <v>0</v>
          </cell>
          <cell r="Y258">
            <v>0</v>
          </cell>
          <cell r="Z258">
            <v>0</v>
          </cell>
        </row>
        <row r="259">
          <cell r="Q259" t="str">
            <v>FactSet</v>
          </cell>
          <cell r="R259">
            <v>177</v>
          </cell>
          <cell r="S259" t="str">
            <v>#Calc</v>
          </cell>
          <cell r="T259" t="str">
            <v>#Calc</v>
          </cell>
          <cell r="U259">
            <v>0</v>
          </cell>
          <cell r="V259">
            <v>0</v>
          </cell>
          <cell r="W259">
            <v>0</v>
          </cell>
          <cell r="X259">
            <v>0</v>
          </cell>
          <cell r="Y259">
            <v>0</v>
          </cell>
          <cell r="Z259">
            <v>0</v>
          </cell>
        </row>
        <row r="260">
          <cell r="Q260" t="str">
            <v>FactSet</v>
          </cell>
          <cell r="R260">
            <v>178</v>
          </cell>
          <cell r="S260" t="str">
            <v>#Calc</v>
          </cell>
          <cell r="T260" t="str">
            <v>#Calc</v>
          </cell>
          <cell r="U260">
            <v>0</v>
          </cell>
          <cell r="V260">
            <v>0</v>
          </cell>
          <cell r="W260">
            <v>0</v>
          </cell>
          <cell r="X260">
            <v>0</v>
          </cell>
          <cell r="Y260">
            <v>0</v>
          </cell>
          <cell r="Z260">
            <v>0</v>
          </cell>
        </row>
        <row r="261">
          <cell r="Q261" t="str">
            <v>FactSet</v>
          </cell>
          <cell r="R261">
            <v>179</v>
          </cell>
          <cell r="S261" t="str">
            <v>#Calc</v>
          </cell>
          <cell r="T261" t="str">
            <v>#Calc</v>
          </cell>
          <cell r="U261">
            <v>0</v>
          </cell>
          <cell r="V261">
            <v>0</v>
          </cell>
          <cell r="W261">
            <v>0</v>
          </cell>
          <cell r="X261">
            <v>0</v>
          </cell>
          <cell r="Y261">
            <v>0</v>
          </cell>
          <cell r="Z261">
            <v>0</v>
          </cell>
        </row>
        <row r="262">
          <cell r="Q262" t="str">
            <v>FactSet</v>
          </cell>
          <cell r="R262">
            <v>180</v>
          </cell>
          <cell r="S262" t="str">
            <v>#Calc</v>
          </cell>
          <cell r="T262" t="str">
            <v>#Calc</v>
          </cell>
          <cell r="U262">
            <v>0</v>
          </cell>
          <cell r="V262">
            <v>0</v>
          </cell>
          <cell r="W262">
            <v>0</v>
          </cell>
          <cell r="X262">
            <v>0</v>
          </cell>
          <cell r="Y262">
            <v>0</v>
          </cell>
          <cell r="Z262">
            <v>0</v>
          </cell>
        </row>
        <row r="263">
          <cell r="Q263" t="str">
            <v>FactSet</v>
          </cell>
          <cell r="R263">
            <v>181</v>
          </cell>
          <cell r="S263" t="str">
            <v>#Calc</v>
          </cell>
          <cell r="T263" t="str">
            <v>#Calc</v>
          </cell>
          <cell r="U263">
            <v>0</v>
          </cell>
          <cell r="V263">
            <v>0</v>
          </cell>
          <cell r="W263">
            <v>0</v>
          </cell>
          <cell r="X263">
            <v>0</v>
          </cell>
          <cell r="Y263">
            <v>0</v>
          </cell>
          <cell r="Z263">
            <v>0</v>
          </cell>
        </row>
        <row r="264">
          <cell r="Q264" t="str">
            <v>FactSet</v>
          </cell>
          <cell r="R264">
            <v>182</v>
          </cell>
          <cell r="S264" t="str">
            <v>#Calc</v>
          </cell>
          <cell r="T264" t="str">
            <v>#Calc</v>
          </cell>
          <cell r="U264">
            <v>0</v>
          </cell>
          <cell r="V264">
            <v>0</v>
          </cell>
          <cell r="W264">
            <v>0</v>
          </cell>
          <cell r="X264">
            <v>0</v>
          </cell>
          <cell r="Y264">
            <v>0</v>
          </cell>
          <cell r="Z264">
            <v>0</v>
          </cell>
        </row>
        <row r="265">
          <cell r="Q265" t="str">
            <v>FactSet</v>
          </cell>
          <cell r="R265">
            <v>183</v>
          </cell>
          <cell r="S265" t="str">
            <v>#Calc</v>
          </cell>
          <cell r="T265" t="str">
            <v>#Calc</v>
          </cell>
          <cell r="U265">
            <v>0</v>
          </cell>
          <cell r="V265">
            <v>0</v>
          </cell>
          <cell r="W265">
            <v>0</v>
          </cell>
          <cell r="X265">
            <v>0</v>
          </cell>
          <cell r="Y265">
            <v>0</v>
          </cell>
          <cell r="Z265">
            <v>0</v>
          </cell>
        </row>
        <row r="266">
          <cell r="Q266" t="str">
            <v>FactSet</v>
          </cell>
          <cell r="R266">
            <v>184</v>
          </cell>
          <cell r="S266" t="str">
            <v>#Calc</v>
          </cell>
          <cell r="T266" t="str">
            <v>#Calc</v>
          </cell>
          <cell r="U266">
            <v>0</v>
          </cell>
          <cell r="V266">
            <v>0</v>
          </cell>
          <cell r="W266">
            <v>0</v>
          </cell>
          <cell r="X266">
            <v>0</v>
          </cell>
          <cell r="Y266">
            <v>0</v>
          </cell>
          <cell r="Z266">
            <v>0</v>
          </cell>
        </row>
        <row r="267">
          <cell r="Q267" t="str">
            <v>FactSet</v>
          </cell>
          <cell r="R267">
            <v>185</v>
          </cell>
          <cell r="S267" t="str">
            <v>#Calc</v>
          </cell>
          <cell r="T267" t="str">
            <v>#Calc</v>
          </cell>
          <cell r="U267">
            <v>0</v>
          </cell>
          <cell r="V267">
            <v>0</v>
          </cell>
          <cell r="W267">
            <v>0</v>
          </cell>
          <cell r="X267">
            <v>0</v>
          </cell>
          <cell r="Y267">
            <v>0</v>
          </cell>
          <cell r="Z267">
            <v>0</v>
          </cell>
        </row>
        <row r="268">
          <cell r="Q268" t="str">
            <v>FactSet</v>
          </cell>
          <cell r="R268">
            <v>186</v>
          </cell>
          <cell r="S268" t="str">
            <v>#Calc</v>
          </cell>
          <cell r="T268" t="str">
            <v>#Calc</v>
          </cell>
          <cell r="U268">
            <v>0</v>
          </cell>
          <cell r="V268">
            <v>0</v>
          </cell>
          <cell r="W268">
            <v>0</v>
          </cell>
          <cell r="X268">
            <v>0</v>
          </cell>
          <cell r="Y268">
            <v>0</v>
          </cell>
          <cell r="Z268">
            <v>0</v>
          </cell>
        </row>
        <row r="269">
          <cell r="Q269" t="str">
            <v>FactSet</v>
          </cell>
          <cell r="R269">
            <v>187</v>
          </cell>
          <cell r="S269" t="str">
            <v>#Calc</v>
          </cell>
          <cell r="T269" t="str">
            <v>#Calc</v>
          </cell>
          <cell r="U269">
            <v>0</v>
          </cell>
          <cell r="V269">
            <v>0</v>
          </cell>
          <cell r="W269">
            <v>0</v>
          </cell>
          <cell r="X269">
            <v>0</v>
          </cell>
          <cell r="Y269">
            <v>0</v>
          </cell>
          <cell r="Z269">
            <v>0</v>
          </cell>
        </row>
        <row r="270">
          <cell r="Q270" t="str">
            <v>FactSet</v>
          </cell>
          <cell r="R270">
            <v>188</v>
          </cell>
          <cell r="S270" t="str">
            <v>#Calc</v>
          </cell>
          <cell r="T270" t="str">
            <v>#Calc</v>
          </cell>
          <cell r="U270">
            <v>0</v>
          </cell>
          <cell r="V270">
            <v>0</v>
          </cell>
          <cell r="W270">
            <v>0</v>
          </cell>
          <cell r="X270">
            <v>0</v>
          </cell>
          <cell r="Y270">
            <v>0</v>
          </cell>
          <cell r="Z270">
            <v>0</v>
          </cell>
        </row>
        <row r="271">
          <cell r="Q271" t="str">
            <v>FactSet</v>
          </cell>
          <cell r="R271">
            <v>189</v>
          </cell>
          <cell r="S271" t="str">
            <v>#Calc</v>
          </cell>
          <cell r="T271" t="str">
            <v>#Calc</v>
          </cell>
          <cell r="U271">
            <v>0</v>
          </cell>
          <cell r="V271">
            <v>0</v>
          </cell>
          <cell r="W271">
            <v>0</v>
          </cell>
          <cell r="X271">
            <v>0</v>
          </cell>
          <cell r="Y271">
            <v>0</v>
          </cell>
          <cell r="Z271">
            <v>0</v>
          </cell>
        </row>
        <row r="272">
          <cell r="Q272" t="str">
            <v>FactSet</v>
          </cell>
          <cell r="R272">
            <v>190</v>
          </cell>
          <cell r="S272" t="str">
            <v>#Calc</v>
          </cell>
          <cell r="T272" t="str">
            <v>#Calc</v>
          </cell>
          <cell r="U272">
            <v>0</v>
          </cell>
          <cell r="V272">
            <v>0</v>
          </cell>
          <cell r="W272">
            <v>0</v>
          </cell>
          <cell r="X272">
            <v>0</v>
          </cell>
          <cell r="Y272">
            <v>0</v>
          </cell>
          <cell r="Z272">
            <v>0</v>
          </cell>
        </row>
        <row r="273">
          <cell r="Q273" t="str">
            <v>FactSet</v>
          </cell>
          <cell r="R273">
            <v>191</v>
          </cell>
          <cell r="S273" t="str">
            <v>#Calc</v>
          </cell>
          <cell r="T273" t="str">
            <v>#Calc</v>
          </cell>
          <cell r="U273">
            <v>0</v>
          </cell>
          <cell r="V273">
            <v>0</v>
          </cell>
          <cell r="W273">
            <v>0</v>
          </cell>
          <cell r="X273">
            <v>0</v>
          </cell>
          <cell r="Y273">
            <v>0</v>
          </cell>
          <cell r="Z273">
            <v>0</v>
          </cell>
        </row>
        <row r="274">
          <cell r="Q274" t="str">
            <v>FactSet</v>
          </cell>
          <cell r="R274">
            <v>192</v>
          </cell>
          <cell r="S274" t="str">
            <v>#Calc</v>
          </cell>
          <cell r="T274" t="str">
            <v>#Calc</v>
          </cell>
          <cell r="U274">
            <v>0</v>
          </cell>
          <cell r="V274">
            <v>0</v>
          </cell>
          <cell r="W274">
            <v>0</v>
          </cell>
          <cell r="X274">
            <v>0</v>
          </cell>
          <cell r="Y274">
            <v>0</v>
          </cell>
          <cell r="Z274">
            <v>0</v>
          </cell>
        </row>
        <row r="275">
          <cell r="Q275" t="str">
            <v>FactSet</v>
          </cell>
          <cell r="R275">
            <v>193</v>
          </cell>
          <cell r="S275" t="str">
            <v>#Calc</v>
          </cell>
          <cell r="T275" t="str">
            <v>#Calc</v>
          </cell>
          <cell r="U275">
            <v>0</v>
          </cell>
          <cell r="V275">
            <v>0</v>
          </cell>
          <cell r="W275">
            <v>0</v>
          </cell>
          <cell r="X275">
            <v>0</v>
          </cell>
          <cell r="Y275">
            <v>0</v>
          </cell>
          <cell r="Z275">
            <v>0</v>
          </cell>
        </row>
        <row r="276">
          <cell r="Q276" t="str">
            <v>FactSet</v>
          </cell>
          <cell r="R276">
            <v>194</v>
          </cell>
          <cell r="S276" t="str">
            <v>#Calc</v>
          </cell>
          <cell r="T276" t="str">
            <v>#Calc</v>
          </cell>
          <cell r="U276">
            <v>0</v>
          </cell>
          <cell r="V276">
            <v>0</v>
          </cell>
          <cell r="W276">
            <v>0</v>
          </cell>
          <cell r="X276">
            <v>0</v>
          </cell>
          <cell r="Y276">
            <v>0</v>
          </cell>
          <cell r="Z276">
            <v>0</v>
          </cell>
        </row>
        <row r="277">
          <cell r="Q277" t="str">
            <v>FactSet</v>
          </cell>
          <cell r="R277">
            <v>195</v>
          </cell>
          <cell r="S277" t="str">
            <v>#Calc</v>
          </cell>
          <cell r="T277" t="str">
            <v>#Calc</v>
          </cell>
          <cell r="U277">
            <v>0</v>
          </cell>
          <cell r="V277">
            <v>0</v>
          </cell>
          <cell r="W277">
            <v>0</v>
          </cell>
          <cell r="X277">
            <v>0</v>
          </cell>
          <cell r="Y277">
            <v>0</v>
          </cell>
          <cell r="Z277">
            <v>0</v>
          </cell>
        </row>
        <row r="278">
          <cell r="Q278" t="str">
            <v>FactSet</v>
          </cell>
          <cell r="R278">
            <v>196</v>
          </cell>
          <cell r="S278" t="str">
            <v>#Calc</v>
          </cell>
          <cell r="T278" t="str">
            <v>#Calc</v>
          </cell>
          <cell r="U278">
            <v>0</v>
          </cell>
          <cell r="V278">
            <v>0</v>
          </cell>
          <cell r="W278">
            <v>0</v>
          </cell>
          <cell r="X278">
            <v>0</v>
          </cell>
          <cell r="Y278">
            <v>0</v>
          </cell>
          <cell r="Z278">
            <v>0</v>
          </cell>
        </row>
        <row r="279">
          <cell r="Q279" t="str">
            <v>FactSet</v>
          </cell>
          <cell r="R279">
            <v>197</v>
          </cell>
          <cell r="S279" t="str">
            <v>#Calc</v>
          </cell>
          <cell r="T279" t="str">
            <v>#Calc</v>
          </cell>
          <cell r="U279">
            <v>0</v>
          </cell>
          <cell r="V279">
            <v>0</v>
          </cell>
          <cell r="W279">
            <v>0</v>
          </cell>
          <cell r="X279">
            <v>0</v>
          </cell>
          <cell r="Y279">
            <v>0</v>
          </cell>
          <cell r="Z279">
            <v>0</v>
          </cell>
        </row>
        <row r="280">
          <cell r="Q280" t="str">
            <v>FactSet</v>
          </cell>
          <cell r="R280">
            <v>198</v>
          </cell>
          <cell r="S280" t="str">
            <v>#Calc</v>
          </cell>
          <cell r="T280" t="str">
            <v>#Calc</v>
          </cell>
          <cell r="U280">
            <v>0</v>
          </cell>
          <cell r="V280">
            <v>0</v>
          </cell>
          <cell r="W280">
            <v>0</v>
          </cell>
          <cell r="X280">
            <v>0</v>
          </cell>
          <cell r="Y280">
            <v>0</v>
          </cell>
          <cell r="Z280">
            <v>0</v>
          </cell>
        </row>
        <row r="281">
          <cell r="Q281" t="str">
            <v>FactSet</v>
          </cell>
          <cell r="R281">
            <v>199</v>
          </cell>
          <cell r="S281" t="str">
            <v>#Calc</v>
          </cell>
          <cell r="T281" t="str">
            <v>#Calc</v>
          </cell>
          <cell r="U281">
            <v>0</v>
          </cell>
          <cell r="V281">
            <v>0</v>
          </cell>
          <cell r="W281">
            <v>0</v>
          </cell>
          <cell r="X281">
            <v>0</v>
          </cell>
          <cell r="Y281">
            <v>0</v>
          </cell>
          <cell r="Z281">
            <v>0</v>
          </cell>
        </row>
        <row r="282">
          <cell r="Q282" t="str">
            <v>FactSet</v>
          </cell>
          <cell r="R282">
            <v>200</v>
          </cell>
          <cell r="S282" t="str">
            <v>#Calc</v>
          </cell>
          <cell r="T282" t="str">
            <v>#Calc</v>
          </cell>
          <cell r="U282">
            <v>0</v>
          </cell>
          <cell r="V282">
            <v>0</v>
          </cell>
          <cell r="W282">
            <v>0</v>
          </cell>
          <cell r="X282">
            <v>0</v>
          </cell>
          <cell r="Y282">
            <v>0</v>
          </cell>
          <cell r="Z282">
            <v>0</v>
          </cell>
        </row>
        <row r="283">
          <cell r="Q283" t="str">
            <v>FactSet</v>
          </cell>
          <cell r="R283">
            <v>201</v>
          </cell>
          <cell r="S283" t="str">
            <v>#Calc</v>
          </cell>
          <cell r="T283" t="str">
            <v>#Calc</v>
          </cell>
          <cell r="U283">
            <v>0</v>
          </cell>
          <cell r="V283">
            <v>0</v>
          </cell>
          <cell r="W283">
            <v>0</v>
          </cell>
          <cell r="X283">
            <v>0</v>
          </cell>
          <cell r="Y283">
            <v>0</v>
          </cell>
          <cell r="Z283">
            <v>0</v>
          </cell>
        </row>
        <row r="284">
          <cell r="Q284" t="str">
            <v>FactSet</v>
          </cell>
          <cell r="R284">
            <v>202</v>
          </cell>
          <cell r="S284" t="str">
            <v>#Calc</v>
          </cell>
          <cell r="T284" t="str">
            <v>#Calc</v>
          </cell>
          <cell r="U284">
            <v>0</v>
          </cell>
          <cell r="V284">
            <v>0</v>
          </cell>
          <cell r="W284">
            <v>0</v>
          </cell>
          <cell r="X284">
            <v>0</v>
          </cell>
          <cell r="Y284">
            <v>0</v>
          </cell>
          <cell r="Z284">
            <v>0</v>
          </cell>
        </row>
        <row r="285">
          <cell r="Q285" t="str">
            <v>FactSet</v>
          </cell>
          <cell r="R285">
            <v>203</v>
          </cell>
          <cell r="S285" t="str">
            <v>#Calc</v>
          </cell>
          <cell r="T285" t="str">
            <v>#Calc</v>
          </cell>
          <cell r="U285">
            <v>0</v>
          </cell>
          <cell r="V285">
            <v>0</v>
          </cell>
          <cell r="W285">
            <v>0</v>
          </cell>
          <cell r="X285">
            <v>0</v>
          </cell>
          <cell r="Y285">
            <v>0</v>
          </cell>
          <cell r="Z285">
            <v>0</v>
          </cell>
        </row>
        <row r="286">
          <cell r="Q286" t="str">
            <v>FactSet</v>
          </cell>
          <cell r="R286">
            <v>204</v>
          </cell>
          <cell r="S286" t="str">
            <v>#Calc</v>
          </cell>
          <cell r="T286" t="str">
            <v>#Calc</v>
          </cell>
          <cell r="U286">
            <v>0</v>
          </cell>
          <cell r="V286">
            <v>0</v>
          </cell>
          <cell r="W286">
            <v>0</v>
          </cell>
          <cell r="X286">
            <v>0</v>
          </cell>
          <cell r="Y286">
            <v>0</v>
          </cell>
          <cell r="Z286">
            <v>0</v>
          </cell>
        </row>
        <row r="287">
          <cell r="Q287" t="str">
            <v>FactSet</v>
          </cell>
          <cell r="R287">
            <v>205</v>
          </cell>
          <cell r="S287" t="str">
            <v>#Calc</v>
          </cell>
          <cell r="T287" t="str">
            <v>#Calc</v>
          </cell>
          <cell r="U287">
            <v>0</v>
          </cell>
          <cell r="V287">
            <v>0</v>
          </cell>
          <cell r="W287">
            <v>0</v>
          </cell>
          <cell r="X287">
            <v>0</v>
          </cell>
          <cell r="Y287">
            <v>0</v>
          </cell>
          <cell r="Z287">
            <v>0</v>
          </cell>
        </row>
        <row r="288">
          <cell r="Q288" t="str">
            <v>FactSet</v>
          </cell>
          <cell r="R288">
            <v>206</v>
          </cell>
          <cell r="S288" t="str">
            <v>#Calc</v>
          </cell>
          <cell r="T288" t="str">
            <v>#Calc</v>
          </cell>
          <cell r="U288">
            <v>0</v>
          </cell>
          <cell r="V288">
            <v>0</v>
          </cell>
          <cell r="W288">
            <v>0</v>
          </cell>
          <cell r="X288">
            <v>0</v>
          </cell>
          <cell r="Y288">
            <v>0</v>
          </cell>
          <cell r="Z288">
            <v>0</v>
          </cell>
        </row>
        <row r="289">
          <cell r="Q289" t="str">
            <v>FactSet</v>
          </cell>
          <cell r="R289">
            <v>207</v>
          </cell>
          <cell r="S289" t="str">
            <v>#Calc</v>
          </cell>
          <cell r="T289" t="str">
            <v>#Calc</v>
          </cell>
          <cell r="U289">
            <v>0</v>
          </cell>
          <cell r="V289">
            <v>0</v>
          </cell>
          <cell r="W289">
            <v>0</v>
          </cell>
          <cell r="X289">
            <v>0</v>
          </cell>
          <cell r="Y289">
            <v>0</v>
          </cell>
          <cell r="Z289">
            <v>0</v>
          </cell>
        </row>
        <row r="290">
          <cell r="Q290" t="str">
            <v>FactSet</v>
          </cell>
          <cell r="R290">
            <v>208</v>
          </cell>
          <cell r="S290" t="str">
            <v>#Calc</v>
          </cell>
          <cell r="T290" t="str">
            <v>#Calc</v>
          </cell>
          <cell r="U290">
            <v>0</v>
          </cell>
          <cell r="V290">
            <v>0</v>
          </cell>
          <cell r="W290">
            <v>0</v>
          </cell>
          <cell r="X290">
            <v>0</v>
          </cell>
          <cell r="Y290">
            <v>0</v>
          </cell>
          <cell r="Z290">
            <v>0</v>
          </cell>
        </row>
        <row r="291">
          <cell r="Q291" t="str">
            <v>FactSet</v>
          </cell>
          <cell r="R291">
            <v>209</v>
          </cell>
          <cell r="S291" t="str">
            <v>#Calc</v>
          </cell>
          <cell r="T291" t="str">
            <v>#Calc</v>
          </cell>
          <cell r="U291">
            <v>0</v>
          </cell>
          <cell r="V291">
            <v>0</v>
          </cell>
          <cell r="W291">
            <v>0</v>
          </cell>
          <cell r="X291">
            <v>0</v>
          </cell>
          <cell r="Y291">
            <v>0</v>
          </cell>
          <cell r="Z291">
            <v>0</v>
          </cell>
        </row>
        <row r="292">
          <cell r="Q292" t="str">
            <v>FactSet</v>
          </cell>
          <cell r="R292">
            <v>210</v>
          </cell>
          <cell r="S292" t="str">
            <v>#Calc</v>
          </cell>
          <cell r="T292" t="str">
            <v>#Calc</v>
          </cell>
          <cell r="U292">
            <v>0</v>
          </cell>
          <cell r="V292">
            <v>0</v>
          </cell>
          <cell r="W292">
            <v>0</v>
          </cell>
          <cell r="X292">
            <v>0</v>
          </cell>
          <cell r="Y292">
            <v>0</v>
          </cell>
          <cell r="Z292">
            <v>0</v>
          </cell>
        </row>
        <row r="293">
          <cell r="Q293" t="str">
            <v>FactSet</v>
          </cell>
          <cell r="R293">
            <v>211</v>
          </cell>
          <cell r="S293" t="str">
            <v>#Calc</v>
          </cell>
          <cell r="T293" t="str">
            <v>#Calc</v>
          </cell>
          <cell r="U293">
            <v>0</v>
          </cell>
          <cell r="V293">
            <v>0</v>
          </cell>
          <cell r="W293">
            <v>0</v>
          </cell>
          <cell r="X293">
            <v>0</v>
          </cell>
          <cell r="Y293">
            <v>0</v>
          </cell>
          <cell r="Z293">
            <v>0</v>
          </cell>
        </row>
        <row r="294">
          <cell r="Q294" t="str">
            <v>FactSet</v>
          </cell>
          <cell r="R294">
            <v>212</v>
          </cell>
          <cell r="S294" t="str">
            <v>#Calc</v>
          </cell>
          <cell r="T294" t="str">
            <v>#Calc</v>
          </cell>
          <cell r="U294">
            <v>0</v>
          </cell>
          <cell r="V294">
            <v>0</v>
          </cell>
          <cell r="W294">
            <v>0</v>
          </cell>
          <cell r="X294">
            <v>0</v>
          </cell>
          <cell r="Y294">
            <v>0</v>
          </cell>
          <cell r="Z294">
            <v>0</v>
          </cell>
        </row>
        <row r="295">
          <cell r="Q295" t="str">
            <v>FactSet</v>
          </cell>
          <cell r="R295">
            <v>213</v>
          </cell>
          <cell r="S295" t="str">
            <v>#Calc</v>
          </cell>
          <cell r="T295" t="str">
            <v>#Calc</v>
          </cell>
          <cell r="U295">
            <v>0</v>
          </cell>
          <cell r="V295">
            <v>0</v>
          </cell>
          <cell r="W295">
            <v>0</v>
          </cell>
          <cell r="X295">
            <v>0</v>
          </cell>
          <cell r="Y295">
            <v>0</v>
          </cell>
          <cell r="Z295">
            <v>0</v>
          </cell>
        </row>
        <row r="296">
          <cell r="Q296" t="str">
            <v>FactSet</v>
          </cell>
          <cell r="R296">
            <v>214</v>
          </cell>
          <cell r="S296" t="str">
            <v>#Calc</v>
          </cell>
          <cell r="T296" t="str">
            <v>#Calc</v>
          </cell>
          <cell r="U296">
            <v>0</v>
          </cell>
          <cell r="V296">
            <v>0</v>
          </cell>
          <cell r="W296">
            <v>0</v>
          </cell>
          <cell r="X296">
            <v>0</v>
          </cell>
          <cell r="Y296">
            <v>0</v>
          </cell>
          <cell r="Z296">
            <v>0</v>
          </cell>
        </row>
        <row r="297">
          <cell r="Q297" t="str">
            <v>FactSet</v>
          </cell>
          <cell r="R297">
            <v>215</v>
          </cell>
          <cell r="S297" t="str">
            <v>#Calc</v>
          </cell>
          <cell r="T297" t="str">
            <v>#Calc</v>
          </cell>
          <cell r="U297">
            <v>0</v>
          </cell>
          <cell r="V297">
            <v>0</v>
          </cell>
          <cell r="W297">
            <v>0</v>
          </cell>
          <cell r="X297">
            <v>0</v>
          </cell>
          <cell r="Y297">
            <v>0</v>
          </cell>
          <cell r="Z297">
            <v>0</v>
          </cell>
        </row>
        <row r="298">
          <cell r="Q298" t="str">
            <v>FactSet</v>
          </cell>
          <cell r="R298">
            <v>216</v>
          </cell>
          <cell r="S298" t="str">
            <v>#Calc</v>
          </cell>
          <cell r="T298" t="str">
            <v>#Calc</v>
          </cell>
          <cell r="U298">
            <v>0</v>
          </cell>
          <cell r="V298">
            <v>0</v>
          </cell>
          <cell r="W298">
            <v>0</v>
          </cell>
          <cell r="X298">
            <v>0</v>
          </cell>
          <cell r="Y298">
            <v>0</v>
          </cell>
          <cell r="Z298">
            <v>0</v>
          </cell>
        </row>
        <row r="299">
          <cell r="Q299" t="str">
            <v>FactSet</v>
          </cell>
          <cell r="R299">
            <v>217</v>
          </cell>
          <cell r="S299" t="str">
            <v>#Calc</v>
          </cell>
          <cell r="T299" t="str">
            <v>#Calc</v>
          </cell>
          <cell r="U299">
            <v>0</v>
          </cell>
          <cell r="V299">
            <v>0</v>
          </cell>
          <cell r="W299">
            <v>0</v>
          </cell>
          <cell r="X299">
            <v>0</v>
          </cell>
          <cell r="Y299">
            <v>0</v>
          </cell>
          <cell r="Z299">
            <v>0</v>
          </cell>
        </row>
        <row r="300">
          <cell r="Q300" t="str">
            <v>FactSet</v>
          </cell>
          <cell r="R300">
            <v>218</v>
          </cell>
          <cell r="S300" t="str">
            <v>#Calc</v>
          </cell>
          <cell r="T300" t="str">
            <v>#Calc</v>
          </cell>
          <cell r="U300">
            <v>0</v>
          </cell>
          <cell r="V300">
            <v>0</v>
          </cell>
          <cell r="W300">
            <v>0</v>
          </cell>
          <cell r="X300">
            <v>0</v>
          </cell>
          <cell r="Y300">
            <v>0</v>
          </cell>
          <cell r="Z300">
            <v>0</v>
          </cell>
        </row>
        <row r="301">
          <cell r="Q301" t="str">
            <v>FactSet</v>
          </cell>
          <cell r="R301">
            <v>219</v>
          </cell>
          <cell r="S301" t="str">
            <v>#Calc</v>
          </cell>
          <cell r="T301" t="str">
            <v>#Calc</v>
          </cell>
          <cell r="U301">
            <v>0</v>
          </cell>
          <cell r="V301">
            <v>0</v>
          </cell>
          <cell r="W301">
            <v>0</v>
          </cell>
          <cell r="X301">
            <v>0</v>
          </cell>
          <cell r="Y301">
            <v>0</v>
          </cell>
          <cell r="Z301">
            <v>0</v>
          </cell>
        </row>
        <row r="302">
          <cell r="Q302" t="str">
            <v>FactSet</v>
          </cell>
          <cell r="R302">
            <v>220</v>
          </cell>
          <cell r="S302" t="str">
            <v>#Calc</v>
          </cell>
          <cell r="T302" t="str">
            <v>#Calc</v>
          </cell>
          <cell r="U302">
            <v>0</v>
          </cell>
          <cell r="V302">
            <v>0</v>
          </cell>
          <cell r="W302">
            <v>0</v>
          </cell>
          <cell r="X302">
            <v>0</v>
          </cell>
          <cell r="Y302">
            <v>0</v>
          </cell>
          <cell r="Z302">
            <v>0</v>
          </cell>
        </row>
        <row r="303">
          <cell r="Q303" t="str">
            <v>FactSet</v>
          </cell>
          <cell r="R303">
            <v>221</v>
          </cell>
          <cell r="S303" t="str">
            <v>#Calc</v>
          </cell>
          <cell r="T303" t="str">
            <v>#Calc</v>
          </cell>
          <cell r="U303">
            <v>0</v>
          </cell>
          <cell r="V303">
            <v>0</v>
          </cell>
          <cell r="W303">
            <v>0</v>
          </cell>
          <cell r="X303">
            <v>0</v>
          </cell>
          <cell r="Y303">
            <v>0</v>
          </cell>
          <cell r="Z303">
            <v>0</v>
          </cell>
        </row>
        <row r="304">
          <cell r="Q304" t="str">
            <v>FactSet</v>
          </cell>
          <cell r="R304">
            <v>222</v>
          </cell>
          <cell r="S304" t="str">
            <v>#Calc</v>
          </cell>
          <cell r="T304" t="str">
            <v>#Calc</v>
          </cell>
          <cell r="U304">
            <v>0</v>
          </cell>
          <cell r="V304">
            <v>0</v>
          </cell>
          <cell r="W304">
            <v>0</v>
          </cell>
          <cell r="X304">
            <v>0</v>
          </cell>
          <cell r="Y304">
            <v>0</v>
          </cell>
          <cell r="Z304">
            <v>0</v>
          </cell>
        </row>
        <row r="305">
          <cell r="Q305" t="str">
            <v>FactSet</v>
          </cell>
          <cell r="R305">
            <v>223</v>
          </cell>
          <cell r="S305" t="str">
            <v>#Calc</v>
          </cell>
          <cell r="T305" t="str">
            <v>#Calc</v>
          </cell>
          <cell r="U305">
            <v>0</v>
          </cell>
          <cell r="V305">
            <v>0</v>
          </cell>
          <cell r="W305">
            <v>0</v>
          </cell>
          <cell r="X305">
            <v>0</v>
          </cell>
          <cell r="Y305">
            <v>0</v>
          </cell>
          <cell r="Z305">
            <v>0</v>
          </cell>
        </row>
        <row r="306">
          <cell r="Q306" t="str">
            <v>FactSet</v>
          </cell>
          <cell r="R306">
            <v>224</v>
          </cell>
          <cell r="S306" t="str">
            <v>#Calc</v>
          </cell>
          <cell r="T306" t="str">
            <v>#Calc</v>
          </cell>
          <cell r="U306">
            <v>0</v>
          </cell>
          <cell r="V306">
            <v>0</v>
          </cell>
          <cell r="W306">
            <v>0</v>
          </cell>
          <cell r="X306">
            <v>0</v>
          </cell>
          <cell r="Y306">
            <v>0</v>
          </cell>
          <cell r="Z306">
            <v>0</v>
          </cell>
        </row>
        <row r="307">
          <cell r="Q307" t="str">
            <v>FactSet</v>
          </cell>
          <cell r="R307">
            <v>225</v>
          </cell>
          <cell r="S307" t="str">
            <v>#Calc</v>
          </cell>
          <cell r="T307" t="str">
            <v>#Calc</v>
          </cell>
          <cell r="U307">
            <v>0</v>
          </cell>
          <cell r="V307">
            <v>0</v>
          </cell>
          <cell r="W307">
            <v>0</v>
          </cell>
          <cell r="X307">
            <v>0</v>
          </cell>
          <cell r="Y307">
            <v>0</v>
          </cell>
          <cell r="Z307">
            <v>0</v>
          </cell>
        </row>
        <row r="308">
          <cell r="Q308" t="str">
            <v>FactSet</v>
          </cell>
          <cell r="R308">
            <v>226</v>
          </cell>
          <cell r="S308" t="str">
            <v>#Calc</v>
          </cell>
          <cell r="T308" t="str">
            <v>#Calc</v>
          </cell>
          <cell r="U308">
            <v>0</v>
          </cell>
          <cell r="V308">
            <v>0</v>
          </cell>
          <cell r="W308">
            <v>0</v>
          </cell>
          <cell r="X308">
            <v>0</v>
          </cell>
          <cell r="Y308">
            <v>0</v>
          </cell>
          <cell r="Z308">
            <v>0</v>
          </cell>
        </row>
        <row r="309">
          <cell r="Q309" t="str">
            <v>FactSet</v>
          </cell>
          <cell r="R309">
            <v>227</v>
          </cell>
          <cell r="S309" t="str">
            <v>#Calc</v>
          </cell>
          <cell r="T309" t="str">
            <v>#Calc</v>
          </cell>
          <cell r="U309">
            <v>0</v>
          </cell>
          <cell r="V309">
            <v>0</v>
          </cell>
          <cell r="W309">
            <v>0</v>
          </cell>
          <cell r="X309">
            <v>0</v>
          </cell>
          <cell r="Y309">
            <v>0</v>
          </cell>
          <cell r="Z309">
            <v>0</v>
          </cell>
        </row>
        <row r="310">
          <cell r="Q310" t="str">
            <v>FactSet</v>
          </cell>
          <cell r="R310">
            <v>228</v>
          </cell>
          <cell r="S310" t="str">
            <v>#Calc</v>
          </cell>
          <cell r="T310" t="str">
            <v>#Calc</v>
          </cell>
          <cell r="U310">
            <v>0</v>
          </cell>
          <cell r="V310">
            <v>0</v>
          </cell>
          <cell r="W310">
            <v>0</v>
          </cell>
          <cell r="X310">
            <v>0</v>
          </cell>
          <cell r="Y310">
            <v>0</v>
          </cell>
          <cell r="Z310">
            <v>0</v>
          </cell>
        </row>
        <row r="311">
          <cell r="Q311" t="str">
            <v>FactSet</v>
          </cell>
          <cell r="R311">
            <v>229</v>
          </cell>
          <cell r="S311" t="str">
            <v>#Calc</v>
          </cell>
          <cell r="T311" t="str">
            <v>#Calc</v>
          </cell>
          <cell r="U311">
            <v>0</v>
          </cell>
          <cell r="V311">
            <v>0</v>
          </cell>
          <cell r="W311">
            <v>0</v>
          </cell>
          <cell r="X311">
            <v>0</v>
          </cell>
          <cell r="Y311">
            <v>0</v>
          </cell>
          <cell r="Z311">
            <v>0</v>
          </cell>
        </row>
        <row r="312">
          <cell r="Q312" t="str">
            <v>FactSet</v>
          </cell>
          <cell r="R312">
            <v>230</v>
          </cell>
          <cell r="S312" t="str">
            <v>#Calc</v>
          </cell>
          <cell r="T312" t="str">
            <v>#Calc</v>
          </cell>
          <cell r="U312">
            <v>0</v>
          </cell>
          <cell r="V312">
            <v>0</v>
          </cell>
          <cell r="W312">
            <v>0</v>
          </cell>
          <cell r="X312">
            <v>0</v>
          </cell>
          <cell r="Y312">
            <v>0</v>
          </cell>
          <cell r="Z312">
            <v>0</v>
          </cell>
        </row>
        <row r="313">
          <cell r="Q313" t="str">
            <v>FactSet</v>
          </cell>
          <cell r="R313">
            <v>231</v>
          </cell>
          <cell r="S313" t="str">
            <v>#Calc</v>
          </cell>
          <cell r="T313" t="str">
            <v>#Calc</v>
          </cell>
          <cell r="U313">
            <v>0</v>
          </cell>
          <cell r="V313">
            <v>0</v>
          </cell>
          <cell r="W313">
            <v>0</v>
          </cell>
          <cell r="X313">
            <v>0</v>
          </cell>
          <cell r="Y313">
            <v>0</v>
          </cell>
          <cell r="Z313">
            <v>0</v>
          </cell>
        </row>
        <row r="314">
          <cell r="Q314" t="str">
            <v>FactSet</v>
          </cell>
          <cell r="R314">
            <v>232</v>
          </cell>
          <cell r="S314" t="str">
            <v>#Calc</v>
          </cell>
          <cell r="T314" t="str">
            <v>#Calc</v>
          </cell>
          <cell r="U314">
            <v>0</v>
          </cell>
          <cell r="V314">
            <v>0</v>
          </cell>
          <cell r="W314">
            <v>0</v>
          </cell>
          <cell r="X314">
            <v>0</v>
          </cell>
          <cell r="Y314">
            <v>0</v>
          </cell>
          <cell r="Z314">
            <v>0</v>
          </cell>
        </row>
        <row r="315">
          <cell r="Q315" t="str">
            <v>FactSet</v>
          </cell>
          <cell r="R315">
            <v>233</v>
          </cell>
          <cell r="S315" t="str">
            <v>#Calc</v>
          </cell>
          <cell r="T315" t="str">
            <v>#Calc</v>
          </cell>
          <cell r="U315">
            <v>0</v>
          </cell>
          <cell r="V315">
            <v>0</v>
          </cell>
          <cell r="W315">
            <v>0</v>
          </cell>
          <cell r="X315">
            <v>0</v>
          </cell>
          <cell r="Y315">
            <v>0</v>
          </cell>
          <cell r="Z315">
            <v>0</v>
          </cell>
        </row>
        <row r="316">
          <cell r="Q316" t="str">
            <v>FactSet</v>
          </cell>
          <cell r="R316">
            <v>234</v>
          </cell>
          <cell r="S316" t="str">
            <v>#Calc</v>
          </cell>
          <cell r="T316" t="str">
            <v>#Calc</v>
          </cell>
          <cell r="U316">
            <v>0</v>
          </cell>
          <cell r="V316">
            <v>0</v>
          </cell>
          <cell r="W316">
            <v>0</v>
          </cell>
          <cell r="X316">
            <v>0</v>
          </cell>
          <cell r="Y316">
            <v>0</v>
          </cell>
          <cell r="Z316">
            <v>0</v>
          </cell>
        </row>
        <row r="317">
          <cell r="Q317" t="str">
            <v>FactSet</v>
          </cell>
          <cell r="R317">
            <v>235</v>
          </cell>
          <cell r="S317" t="str">
            <v>#Calc</v>
          </cell>
          <cell r="T317" t="str">
            <v>#Calc</v>
          </cell>
          <cell r="U317">
            <v>0</v>
          </cell>
          <cell r="V317">
            <v>0</v>
          </cell>
          <cell r="W317">
            <v>0</v>
          </cell>
          <cell r="X317">
            <v>0</v>
          </cell>
          <cell r="Y317">
            <v>0</v>
          </cell>
          <cell r="Z317">
            <v>0</v>
          </cell>
        </row>
        <row r="318">
          <cell r="Q318" t="str">
            <v>FactSet</v>
          </cell>
          <cell r="R318">
            <v>236</v>
          </cell>
          <cell r="S318" t="str">
            <v>#Calc</v>
          </cell>
          <cell r="T318" t="str">
            <v>#Calc</v>
          </cell>
          <cell r="U318">
            <v>0</v>
          </cell>
          <cell r="V318">
            <v>0</v>
          </cell>
          <cell r="W318">
            <v>0</v>
          </cell>
          <cell r="X318">
            <v>0</v>
          </cell>
          <cell r="Y318">
            <v>0</v>
          </cell>
          <cell r="Z318">
            <v>0</v>
          </cell>
        </row>
        <row r="319">
          <cell r="Q319" t="str">
            <v>FactSet</v>
          </cell>
          <cell r="R319">
            <v>237</v>
          </cell>
          <cell r="S319" t="str">
            <v>#Calc</v>
          </cell>
          <cell r="T319" t="str">
            <v>#Calc</v>
          </cell>
          <cell r="U319">
            <v>0</v>
          </cell>
          <cell r="V319">
            <v>0</v>
          </cell>
          <cell r="W319">
            <v>0</v>
          </cell>
          <cell r="X319">
            <v>0</v>
          </cell>
          <cell r="Y319">
            <v>0</v>
          </cell>
          <cell r="Z319">
            <v>0</v>
          </cell>
        </row>
        <row r="320">
          <cell r="Q320" t="str">
            <v>FactSet</v>
          </cell>
          <cell r="R320">
            <v>238</v>
          </cell>
          <cell r="S320" t="str">
            <v>#Calc</v>
          </cell>
          <cell r="T320" t="str">
            <v>#Calc</v>
          </cell>
          <cell r="U320">
            <v>0</v>
          </cell>
          <cell r="V320">
            <v>0</v>
          </cell>
          <cell r="W320">
            <v>0</v>
          </cell>
          <cell r="X320">
            <v>0</v>
          </cell>
          <cell r="Y320">
            <v>0</v>
          </cell>
          <cell r="Z320">
            <v>0</v>
          </cell>
        </row>
        <row r="321">
          <cell r="Q321" t="str">
            <v>FactSet</v>
          </cell>
          <cell r="R321">
            <v>239</v>
          </cell>
          <cell r="S321" t="str">
            <v>#Calc</v>
          </cell>
          <cell r="T321" t="str">
            <v>#Calc</v>
          </cell>
          <cell r="U321">
            <v>0</v>
          </cell>
          <cell r="V321">
            <v>0</v>
          </cell>
          <cell r="W321">
            <v>0</v>
          </cell>
          <cell r="X321">
            <v>0</v>
          </cell>
          <cell r="Y321">
            <v>0</v>
          </cell>
          <cell r="Z321">
            <v>0</v>
          </cell>
        </row>
        <row r="322">
          <cell r="Q322" t="str">
            <v>FactSet</v>
          </cell>
          <cell r="R322">
            <v>240</v>
          </cell>
          <cell r="S322" t="str">
            <v>#Calc</v>
          </cell>
          <cell r="T322" t="str">
            <v>#Calc</v>
          </cell>
          <cell r="U322">
            <v>0</v>
          </cell>
          <cell r="V322">
            <v>0</v>
          </cell>
          <cell r="W322">
            <v>0</v>
          </cell>
          <cell r="X322">
            <v>0</v>
          </cell>
          <cell r="Y322">
            <v>0</v>
          </cell>
          <cell r="Z322">
            <v>0</v>
          </cell>
        </row>
        <row r="323">
          <cell r="Q323" t="str">
            <v>FactSet</v>
          </cell>
          <cell r="R323">
            <v>241</v>
          </cell>
          <cell r="S323" t="str">
            <v>#Calc</v>
          </cell>
          <cell r="T323" t="str">
            <v>#Calc</v>
          </cell>
          <cell r="U323">
            <v>0</v>
          </cell>
          <cell r="V323">
            <v>0</v>
          </cell>
          <cell r="W323">
            <v>0</v>
          </cell>
          <cell r="X323">
            <v>0</v>
          </cell>
          <cell r="Y323">
            <v>0</v>
          </cell>
          <cell r="Z323">
            <v>0</v>
          </cell>
        </row>
        <row r="324">
          <cell r="Q324" t="str">
            <v>FactSet</v>
          </cell>
          <cell r="R324">
            <v>242</v>
          </cell>
          <cell r="S324" t="str">
            <v>#Calc</v>
          </cell>
          <cell r="T324" t="str">
            <v>#Calc</v>
          </cell>
          <cell r="U324">
            <v>0</v>
          </cell>
          <cell r="V324">
            <v>0</v>
          </cell>
          <cell r="W324">
            <v>0</v>
          </cell>
          <cell r="X324">
            <v>0</v>
          </cell>
          <cell r="Y324">
            <v>0</v>
          </cell>
          <cell r="Z324">
            <v>0</v>
          </cell>
        </row>
        <row r="325">
          <cell r="Q325" t="str">
            <v>FactSet</v>
          </cell>
          <cell r="R325">
            <v>243</v>
          </cell>
          <cell r="S325" t="str">
            <v>#Calc</v>
          </cell>
          <cell r="T325" t="str">
            <v>#Calc</v>
          </cell>
          <cell r="U325">
            <v>0</v>
          </cell>
          <cell r="V325">
            <v>0</v>
          </cell>
          <cell r="W325">
            <v>0</v>
          </cell>
          <cell r="X325">
            <v>0</v>
          </cell>
          <cell r="Y325">
            <v>0</v>
          </cell>
          <cell r="Z325">
            <v>0</v>
          </cell>
        </row>
        <row r="326">
          <cell r="Q326" t="str">
            <v>FactSet</v>
          </cell>
          <cell r="R326">
            <v>244</v>
          </cell>
          <cell r="S326" t="str">
            <v>#Calc</v>
          </cell>
          <cell r="T326" t="str">
            <v>#Calc</v>
          </cell>
          <cell r="U326">
            <v>0</v>
          </cell>
          <cell r="V326">
            <v>0</v>
          </cell>
          <cell r="W326">
            <v>0</v>
          </cell>
          <cell r="X326">
            <v>0</v>
          </cell>
          <cell r="Y326">
            <v>0</v>
          </cell>
          <cell r="Z326">
            <v>0</v>
          </cell>
        </row>
        <row r="327">
          <cell r="Q327" t="str">
            <v>FactSet</v>
          </cell>
          <cell r="R327">
            <v>245</v>
          </cell>
          <cell r="S327" t="str">
            <v>#Calc</v>
          </cell>
          <cell r="T327" t="str">
            <v>#Calc</v>
          </cell>
          <cell r="U327">
            <v>0</v>
          </cell>
          <cell r="V327">
            <v>0</v>
          </cell>
          <cell r="W327">
            <v>0</v>
          </cell>
          <cell r="X327">
            <v>0</v>
          </cell>
          <cell r="Y327">
            <v>0</v>
          </cell>
          <cell r="Z327">
            <v>0</v>
          </cell>
        </row>
        <row r="328">
          <cell r="Q328" t="str">
            <v>FactSet</v>
          </cell>
          <cell r="R328">
            <v>246</v>
          </cell>
          <cell r="S328" t="str">
            <v>#Calc</v>
          </cell>
          <cell r="T328" t="str">
            <v>#Calc</v>
          </cell>
          <cell r="U328">
            <v>0</v>
          </cell>
          <cell r="V328">
            <v>0</v>
          </cell>
          <cell r="W328">
            <v>0</v>
          </cell>
          <cell r="X328">
            <v>0</v>
          </cell>
          <cell r="Y328">
            <v>0</v>
          </cell>
          <cell r="Z328">
            <v>0</v>
          </cell>
        </row>
        <row r="329">
          <cell r="Q329" t="str">
            <v>FactSet</v>
          </cell>
          <cell r="R329">
            <v>247</v>
          </cell>
          <cell r="S329" t="str">
            <v>#Calc</v>
          </cell>
          <cell r="T329" t="str">
            <v>#Calc</v>
          </cell>
          <cell r="U329">
            <v>0</v>
          </cell>
          <cell r="V329">
            <v>0</v>
          </cell>
          <cell r="W329">
            <v>0</v>
          </cell>
          <cell r="X329">
            <v>0</v>
          </cell>
          <cell r="Y329">
            <v>0</v>
          </cell>
          <cell r="Z329">
            <v>0</v>
          </cell>
        </row>
        <row r="330">
          <cell r="Q330" t="str">
            <v>FactSet</v>
          </cell>
          <cell r="R330">
            <v>248</v>
          </cell>
          <cell r="S330" t="str">
            <v>#Calc</v>
          </cell>
          <cell r="T330" t="str">
            <v>#Calc</v>
          </cell>
          <cell r="U330">
            <v>0</v>
          </cell>
          <cell r="V330">
            <v>0</v>
          </cell>
          <cell r="W330">
            <v>0</v>
          </cell>
          <cell r="X330">
            <v>0</v>
          </cell>
          <cell r="Y330">
            <v>0</v>
          </cell>
          <cell r="Z330">
            <v>0</v>
          </cell>
        </row>
        <row r="331">
          <cell r="Q331" t="str">
            <v>FactSet</v>
          </cell>
          <cell r="R331">
            <v>249</v>
          </cell>
          <cell r="S331" t="str">
            <v>#Calc</v>
          </cell>
          <cell r="T331" t="str">
            <v>#Calc</v>
          </cell>
          <cell r="U331">
            <v>0</v>
          </cell>
          <cell r="V331">
            <v>0</v>
          </cell>
          <cell r="W331">
            <v>0</v>
          </cell>
          <cell r="X331">
            <v>0</v>
          </cell>
          <cell r="Y331">
            <v>0</v>
          </cell>
          <cell r="Z331">
            <v>0</v>
          </cell>
        </row>
        <row r="332">
          <cell r="Q332" t="str">
            <v>FactSet</v>
          </cell>
          <cell r="R332">
            <v>250</v>
          </cell>
          <cell r="S332" t="str">
            <v>#Calc</v>
          </cell>
          <cell r="T332" t="str">
            <v>#Calc</v>
          </cell>
          <cell r="U332">
            <v>0</v>
          </cell>
          <cell r="V332">
            <v>0</v>
          </cell>
          <cell r="W332">
            <v>0</v>
          </cell>
          <cell r="X332">
            <v>0</v>
          </cell>
          <cell r="Y332">
            <v>0</v>
          </cell>
          <cell r="Z332">
            <v>0</v>
          </cell>
        </row>
        <row r="333">
          <cell r="Q333" t="str">
            <v>FactSet</v>
          </cell>
          <cell r="R333">
            <v>251</v>
          </cell>
          <cell r="S333" t="str">
            <v>#Calc</v>
          </cell>
          <cell r="T333" t="str">
            <v>#Calc</v>
          </cell>
          <cell r="U333">
            <v>0</v>
          </cell>
          <cell r="V333">
            <v>0</v>
          </cell>
          <cell r="W333">
            <v>0</v>
          </cell>
          <cell r="X333">
            <v>0</v>
          </cell>
          <cell r="Y333">
            <v>0</v>
          </cell>
          <cell r="Z333">
            <v>0</v>
          </cell>
        </row>
        <row r="334">
          <cell r="Q334" t="str">
            <v>FactSet</v>
          </cell>
          <cell r="R334">
            <v>252</v>
          </cell>
          <cell r="S334" t="str">
            <v>#Calc</v>
          </cell>
          <cell r="T334" t="str">
            <v>#Calc</v>
          </cell>
          <cell r="U334">
            <v>0</v>
          </cell>
          <cell r="V334">
            <v>0</v>
          </cell>
          <cell r="W334">
            <v>0</v>
          </cell>
          <cell r="X334">
            <v>0</v>
          </cell>
          <cell r="Y334">
            <v>0</v>
          </cell>
          <cell r="Z334">
            <v>0</v>
          </cell>
        </row>
        <row r="335">
          <cell r="Q335" t="str">
            <v>FactSet</v>
          </cell>
          <cell r="R335">
            <v>253</v>
          </cell>
          <cell r="S335" t="str">
            <v>#Calc</v>
          </cell>
          <cell r="T335" t="str">
            <v>#Calc</v>
          </cell>
          <cell r="U335">
            <v>0</v>
          </cell>
          <cell r="V335">
            <v>0</v>
          </cell>
          <cell r="W335">
            <v>0</v>
          </cell>
          <cell r="X335">
            <v>0</v>
          </cell>
          <cell r="Y335">
            <v>0</v>
          </cell>
          <cell r="Z335">
            <v>0</v>
          </cell>
        </row>
        <row r="336">
          <cell r="Q336" t="str">
            <v>FactSet</v>
          </cell>
          <cell r="R336">
            <v>254</v>
          </cell>
          <cell r="S336" t="str">
            <v>#Calc</v>
          </cell>
          <cell r="T336" t="str">
            <v>#Calc</v>
          </cell>
          <cell r="U336">
            <v>0</v>
          </cell>
          <cell r="V336">
            <v>0</v>
          </cell>
          <cell r="W336">
            <v>0</v>
          </cell>
          <cell r="X336">
            <v>0</v>
          </cell>
          <cell r="Y336">
            <v>0</v>
          </cell>
          <cell r="Z336">
            <v>0</v>
          </cell>
        </row>
        <row r="337">
          <cell r="Q337" t="str">
            <v>FactSet</v>
          </cell>
          <cell r="R337">
            <v>255</v>
          </cell>
          <cell r="S337" t="str">
            <v>#Calc</v>
          </cell>
          <cell r="T337" t="str">
            <v>#Calc</v>
          </cell>
          <cell r="U337">
            <v>0</v>
          </cell>
          <cell r="V337">
            <v>0</v>
          </cell>
          <cell r="W337">
            <v>0</v>
          </cell>
          <cell r="X337">
            <v>0</v>
          </cell>
          <cell r="Y337">
            <v>0</v>
          </cell>
          <cell r="Z337">
            <v>0</v>
          </cell>
        </row>
        <row r="338">
          <cell r="Q338" t="str">
            <v>FactSet</v>
          </cell>
          <cell r="R338">
            <v>256</v>
          </cell>
          <cell r="S338" t="str">
            <v>#Calc</v>
          </cell>
          <cell r="T338" t="str">
            <v>#Calc</v>
          </cell>
          <cell r="U338">
            <v>0</v>
          </cell>
          <cell r="V338">
            <v>0</v>
          </cell>
          <cell r="W338">
            <v>0</v>
          </cell>
          <cell r="X338">
            <v>0</v>
          </cell>
          <cell r="Y338">
            <v>0</v>
          </cell>
          <cell r="Z338">
            <v>0</v>
          </cell>
        </row>
        <row r="339">
          <cell r="Q339" t="str">
            <v>FactSet</v>
          </cell>
          <cell r="R339">
            <v>257</v>
          </cell>
          <cell r="S339" t="str">
            <v>#Calc</v>
          </cell>
          <cell r="T339" t="str">
            <v>#Calc</v>
          </cell>
          <cell r="U339">
            <v>0</v>
          </cell>
          <cell r="V339">
            <v>0</v>
          </cell>
          <cell r="W339">
            <v>0</v>
          </cell>
          <cell r="X339">
            <v>0</v>
          </cell>
          <cell r="Y339">
            <v>0</v>
          </cell>
          <cell r="Z339">
            <v>0</v>
          </cell>
        </row>
        <row r="340">
          <cell r="Q340" t="str">
            <v>FactSet</v>
          </cell>
          <cell r="R340">
            <v>258</v>
          </cell>
          <cell r="S340" t="str">
            <v>#Calc</v>
          </cell>
          <cell r="T340" t="str">
            <v>#Calc</v>
          </cell>
          <cell r="U340">
            <v>0</v>
          </cell>
          <cell r="V340">
            <v>0</v>
          </cell>
          <cell r="W340">
            <v>0</v>
          </cell>
          <cell r="X340">
            <v>0</v>
          </cell>
          <cell r="Y340">
            <v>0</v>
          </cell>
          <cell r="Z340">
            <v>0</v>
          </cell>
        </row>
        <row r="341">
          <cell r="Q341" t="str">
            <v>FactSet</v>
          </cell>
          <cell r="R341">
            <v>259</v>
          </cell>
          <cell r="S341" t="str">
            <v>#Calc</v>
          </cell>
          <cell r="T341" t="str">
            <v>#Calc</v>
          </cell>
          <cell r="U341">
            <v>0</v>
          </cell>
          <cell r="V341">
            <v>0</v>
          </cell>
          <cell r="W341">
            <v>0</v>
          </cell>
          <cell r="X341">
            <v>0</v>
          </cell>
          <cell r="Y341">
            <v>0</v>
          </cell>
          <cell r="Z341">
            <v>0</v>
          </cell>
        </row>
        <row r="342">
          <cell r="Q342" t="str">
            <v>FactSet</v>
          </cell>
          <cell r="R342">
            <v>260</v>
          </cell>
          <cell r="S342" t="str">
            <v>#Calc</v>
          </cell>
          <cell r="T342" t="str">
            <v>#Calc</v>
          </cell>
          <cell r="U342">
            <v>0</v>
          </cell>
          <cell r="V342">
            <v>0</v>
          </cell>
          <cell r="W342">
            <v>0</v>
          </cell>
          <cell r="X342">
            <v>0</v>
          </cell>
          <cell r="Y342">
            <v>0</v>
          </cell>
          <cell r="Z342">
            <v>0</v>
          </cell>
        </row>
        <row r="343">
          <cell r="Q343" t="str">
            <v>FactSet</v>
          </cell>
          <cell r="R343">
            <v>261</v>
          </cell>
          <cell r="S343" t="str">
            <v>#Calc</v>
          </cell>
          <cell r="T343" t="str">
            <v>#Calc</v>
          </cell>
          <cell r="U343">
            <v>0</v>
          </cell>
          <cell r="V343">
            <v>0</v>
          </cell>
          <cell r="W343">
            <v>0</v>
          </cell>
          <cell r="X343">
            <v>0</v>
          </cell>
          <cell r="Y343">
            <v>0</v>
          </cell>
          <cell r="Z343">
            <v>0</v>
          </cell>
        </row>
        <row r="344">
          <cell r="Q344" t="str">
            <v>FactSet</v>
          </cell>
          <cell r="R344">
            <v>262</v>
          </cell>
          <cell r="S344" t="str">
            <v>#Calc</v>
          </cell>
          <cell r="T344" t="str">
            <v>#Calc</v>
          </cell>
          <cell r="U344">
            <v>0</v>
          </cell>
          <cell r="V344">
            <v>0</v>
          </cell>
          <cell r="W344">
            <v>0</v>
          </cell>
          <cell r="X344">
            <v>0</v>
          </cell>
          <cell r="Y344">
            <v>0</v>
          </cell>
          <cell r="Z344">
            <v>0</v>
          </cell>
        </row>
        <row r="345">
          <cell r="Q345" t="str">
            <v>FactSet</v>
          </cell>
          <cell r="R345">
            <v>263</v>
          </cell>
          <cell r="S345" t="str">
            <v>#Calc</v>
          </cell>
          <cell r="T345" t="str">
            <v>#Calc</v>
          </cell>
          <cell r="U345">
            <v>0</v>
          </cell>
          <cell r="V345">
            <v>0</v>
          </cell>
          <cell r="W345">
            <v>0</v>
          </cell>
          <cell r="X345">
            <v>0</v>
          </cell>
          <cell r="Y345">
            <v>0</v>
          </cell>
          <cell r="Z345">
            <v>0</v>
          </cell>
        </row>
        <row r="346">
          <cell r="Q346" t="str">
            <v>FactSet</v>
          </cell>
          <cell r="R346">
            <v>264</v>
          </cell>
          <cell r="S346" t="str">
            <v>#Calc</v>
          </cell>
          <cell r="T346" t="str">
            <v>#Calc</v>
          </cell>
          <cell r="U346">
            <v>0</v>
          </cell>
          <cell r="V346">
            <v>0</v>
          </cell>
          <cell r="W346">
            <v>0</v>
          </cell>
          <cell r="X346">
            <v>0</v>
          </cell>
          <cell r="Y346">
            <v>0</v>
          </cell>
          <cell r="Z346">
            <v>0</v>
          </cell>
        </row>
        <row r="347">
          <cell r="Q347" t="str">
            <v>FactSet</v>
          </cell>
          <cell r="R347">
            <v>265</v>
          </cell>
          <cell r="S347" t="str">
            <v>#Calc</v>
          </cell>
          <cell r="T347" t="str">
            <v>#Calc</v>
          </cell>
          <cell r="U347">
            <v>0</v>
          </cell>
          <cell r="V347">
            <v>0</v>
          </cell>
          <cell r="W347">
            <v>0</v>
          </cell>
          <cell r="X347">
            <v>0</v>
          </cell>
          <cell r="Y347">
            <v>0</v>
          </cell>
          <cell r="Z347">
            <v>0</v>
          </cell>
        </row>
        <row r="348">
          <cell r="Q348" t="str">
            <v>FactSet</v>
          </cell>
          <cell r="R348">
            <v>266</v>
          </cell>
          <cell r="S348" t="str">
            <v>#Calc</v>
          </cell>
          <cell r="T348" t="str">
            <v>#Calc</v>
          </cell>
          <cell r="U348">
            <v>0</v>
          </cell>
          <cell r="V348">
            <v>0</v>
          </cell>
          <cell r="W348">
            <v>0</v>
          </cell>
          <cell r="X348">
            <v>0</v>
          </cell>
          <cell r="Y348">
            <v>0</v>
          </cell>
          <cell r="Z348">
            <v>0</v>
          </cell>
        </row>
        <row r="349">
          <cell r="Q349" t="str">
            <v>FactSet</v>
          </cell>
          <cell r="R349">
            <v>267</v>
          </cell>
          <cell r="S349" t="str">
            <v>#Calc</v>
          </cell>
          <cell r="T349" t="str">
            <v>#Calc</v>
          </cell>
          <cell r="U349">
            <v>0</v>
          </cell>
          <cell r="V349">
            <v>0</v>
          </cell>
          <cell r="W349">
            <v>0</v>
          </cell>
          <cell r="X349">
            <v>0</v>
          </cell>
          <cell r="Y349">
            <v>0</v>
          </cell>
          <cell r="Z349">
            <v>0</v>
          </cell>
        </row>
        <row r="350">
          <cell r="Q350" t="str">
            <v>FactSet</v>
          </cell>
          <cell r="R350">
            <v>268</v>
          </cell>
          <cell r="S350" t="str">
            <v>#Calc</v>
          </cell>
          <cell r="T350" t="str">
            <v>#Calc</v>
          </cell>
          <cell r="U350">
            <v>0</v>
          </cell>
          <cell r="V350">
            <v>0</v>
          </cell>
          <cell r="W350">
            <v>0</v>
          </cell>
          <cell r="X350">
            <v>0</v>
          </cell>
          <cell r="Y350">
            <v>0</v>
          </cell>
          <cell r="Z350">
            <v>0</v>
          </cell>
        </row>
        <row r="351">
          <cell r="Q351" t="str">
            <v>FactSet</v>
          </cell>
          <cell r="R351">
            <v>269</v>
          </cell>
          <cell r="S351" t="str">
            <v>#Calc</v>
          </cell>
          <cell r="T351" t="str">
            <v>#Calc</v>
          </cell>
          <cell r="U351">
            <v>0</v>
          </cell>
          <cell r="V351">
            <v>0</v>
          </cell>
          <cell r="W351">
            <v>0</v>
          </cell>
          <cell r="X351">
            <v>0</v>
          </cell>
          <cell r="Y351">
            <v>0</v>
          </cell>
          <cell r="Z351">
            <v>0</v>
          </cell>
        </row>
        <row r="352">
          <cell r="Q352" t="str">
            <v>FactSet</v>
          </cell>
          <cell r="R352">
            <v>270</v>
          </cell>
          <cell r="S352" t="str">
            <v>#Calc</v>
          </cell>
          <cell r="T352" t="str">
            <v>#Calc</v>
          </cell>
          <cell r="U352">
            <v>0</v>
          </cell>
          <cell r="V352">
            <v>0</v>
          </cell>
          <cell r="W352">
            <v>0</v>
          </cell>
          <cell r="X352">
            <v>0</v>
          </cell>
          <cell r="Y352">
            <v>0</v>
          </cell>
          <cell r="Z352">
            <v>0</v>
          </cell>
        </row>
        <row r="353">
          <cell r="Q353" t="str">
            <v>FactSet</v>
          </cell>
          <cell r="R353">
            <v>271</v>
          </cell>
          <cell r="S353" t="str">
            <v>#Calc</v>
          </cell>
          <cell r="T353" t="str">
            <v>#Calc</v>
          </cell>
          <cell r="U353">
            <v>0</v>
          </cell>
          <cell r="V353">
            <v>0</v>
          </cell>
          <cell r="W353">
            <v>0</v>
          </cell>
          <cell r="X353">
            <v>0</v>
          </cell>
          <cell r="Y353">
            <v>0</v>
          </cell>
          <cell r="Z353">
            <v>0</v>
          </cell>
        </row>
        <row r="354">
          <cell r="Q354" t="str">
            <v>FactSet</v>
          </cell>
          <cell r="R354">
            <v>272</v>
          </cell>
          <cell r="S354" t="str">
            <v>#Calc</v>
          </cell>
          <cell r="T354" t="str">
            <v>#Calc</v>
          </cell>
          <cell r="U354">
            <v>0</v>
          </cell>
          <cell r="V354">
            <v>0</v>
          </cell>
          <cell r="W354">
            <v>0</v>
          </cell>
          <cell r="X354">
            <v>0</v>
          </cell>
          <cell r="Y354">
            <v>0</v>
          </cell>
          <cell r="Z354">
            <v>0</v>
          </cell>
        </row>
        <row r="355">
          <cell r="Q355" t="str">
            <v>FactSet</v>
          </cell>
          <cell r="R355">
            <v>273</v>
          </cell>
          <cell r="S355" t="str">
            <v>#Calc</v>
          </cell>
          <cell r="T355" t="str">
            <v>#Calc</v>
          </cell>
          <cell r="U355">
            <v>0</v>
          </cell>
          <cell r="V355">
            <v>0</v>
          </cell>
          <cell r="W355">
            <v>0</v>
          </cell>
          <cell r="X355">
            <v>0</v>
          </cell>
          <cell r="Y355">
            <v>0</v>
          </cell>
          <cell r="Z355">
            <v>0</v>
          </cell>
        </row>
        <row r="356">
          <cell r="Q356" t="str">
            <v>FactSet</v>
          </cell>
          <cell r="R356">
            <v>274</v>
          </cell>
          <cell r="S356" t="str">
            <v>#Calc</v>
          </cell>
          <cell r="T356" t="str">
            <v>#Calc</v>
          </cell>
          <cell r="U356">
            <v>0</v>
          </cell>
          <cell r="V356">
            <v>0</v>
          </cell>
          <cell r="W356">
            <v>0</v>
          </cell>
          <cell r="X356">
            <v>0</v>
          </cell>
          <cell r="Y356">
            <v>0</v>
          </cell>
          <cell r="Z356">
            <v>0</v>
          </cell>
        </row>
        <row r="357">
          <cell r="Q357" t="str">
            <v>FactSet</v>
          </cell>
          <cell r="R357">
            <v>275</v>
          </cell>
          <cell r="S357" t="str">
            <v>#Calc</v>
          </cell>
          <cell r="T357" t="str">
            <v>#Calc</v>
          </cell>
          <cell r="U357">
            <v>0</v>
          </cell>
          <cell r="V357">
            <v>0</v>
          </cell>
          <cell r="W357">
            <v>0</v>
          </cell>
          <cell r="X357">
            <v>0</v>
          </cell>
          <cell r="Y357">
            <v>0</v>
          </cell>
          <cell r="Z357">
            <v>0</v>
          </cell>
        </row>
        <row r="358">
          <cell r="Q358" t="str">
            <v>FactSet</v>
          </cell>
          <cell r="R358">
            <v>276</v>
          </cell>
          <cell r="S358" t="str">
            <v>#Calc</v>
          </cell>
          <cell r="T358" t="str">
            <v>#Calc</v>
          </cell>
          <cell r="U358">
            <v>0</v>
          </cell>
          <cell r="V358">
            <v>0</v>
          </cell>
          <cell r="W358">
            <v>0</v>
          </cell>
          <cell r="X358">
            <v>0</v>
          </cell>
          <cell r="Y358">
            <v>0</v>
          </cell>
          <cell r="Z358">
            <v>0</v>
          </cell>
        </row>
        <row r="359">
          <cell r="Q359" t="str">
            <v>FactSet</v>
          </cell>
          <cell r="R359">
            <v>277</v>
          </cell>
          <cell r="S359" t="str">
            <v>#Calc</v>
          </cell>
          <cell r="T359" t="str">
            <v>#Calc</v>
          </cell>
          <cell r="U359">
            <v>0</v>
          </cell>
          <cell r="V359">
            <v>0</v>
          </cell>
          <cell r="W359">
            <v>0</v>
          </cell>
          <cell r="X359">
            <v>0</v>
          </cell>
          <cell r="Y359">
            <v>0</v>
          </cell>
          <cell r="Z359">
            <v>0</v>
          </cell>
        </row>
        <row r="360">
          <cell r="Q360" t="str">
            <v>FactSet</v>
          </cell>
          <cell r="R360">
            <v>278</v>
          </cell>
          <cell r="S360" t="str">
            <v>#Calc</v>
          </cell>
          <cell r="T360" t="str">
            <v>#Calc</v>
          </cell>
          <cell r="U360">
            <v>0</v>
          </cell>
          <cell r="V360">
            <v>0</v>
          </cell>
          <cell r="W360">
            <v>0</v>
          </cell>
          <cell r="X360">
            <v>0</v>
          </cell>
          <cell r="Y360">
            <v>0</v>
          </cell>
          <cell r="Z360">
            <v>0</v>
          </cell>
        </row>
        <row r="361">
          <cell r="Q361" t="str">
            <v>FactSet</v>
          </cell>
          <cell r="R361">
            <v>279</v>
          </cell>
          <cell r="S361" t="str">
            <v>#Calc</v>
          </cell>
          <cell r="T361" t="str">
            <v>#Calc</v>
          </cell>
          <cell r="U361">
            <v>0</v>
          </cell>
          <cell r="V361">
            <v>0</v>
          </cell>
          <cell r="W361">
            <v>0</v>
          </cell>
          <cell r="X361">
            <v>0</v>
          </cell>
          <cell r="Y361">
            <v>0</v>
          </cell>
          <cell r="Z361">
            <v>0</v>
          </cell>
        </row>
        <row r="362">
          <cell r="Q362" t="str">
            <v>FactSet</v>
          </cell>
          <cell r="R362">
            <v>280</v>
          </cell>
          <cell r="S362" t="str">
            <v>#Calc</v>
          </cell>
          <cell r="T362" t="str">
            <v>#Calc</v>
          </cell>
          <cell r="U362">
            <v>0</v>
          </cell>
          <cell r="V362">
            <v>0</v>
          </cell>
          <cell r="W362">
            <v>0</v>
          </cell>
          <cell r="X362">
            <v>0</v>
          </cell>
          <cell r="Y362">
            <v>0</v>
          </cell>
          <cell r="Z362">
            <v>0</v>
          </cell>
        </row>
        <row r="363">
          <cell r="Q363" t="str">
            <v>FactSet</v>
          </cell>
          <cell r="R363">
            <v>281</v>
          </cell>
          <cell r="S363" t="str">
            <v>#Calc</v>
          </cell>
          <cell r="T363" t="str">
            <v>#Calc</v>
          </cell>
          <cell r="U363">
            <v>0</v>
          </cell>
          <cell r="V363">
            <v>0</v>
          </cell>
          <cell r="W363">
            <v>0</v>
          </cell>
          <cell r="X363">
            <v>0</v>
          </cell>
          <cell r="Y363">
            <v>0</v>
          </cell>
          <cell r="Z363">
            <v>0</v>
          </cell>
        </row>
        <row r="364">
          <cell r="Q364" t="str">
            <v>FactSet</v>
          </cell>
          <cell r="R364">
            <v>282</v>
          </cell>
          <cell r="S364" t="str">
            <v>#Calc</v>
          </cell>
          <cell r="T364" t="str">
            <v>#Calc</v>
          </cell>
          <cell r="U364">
            <v>0</v>
          </cell>
          <cell r="V364">
            <v>0</v>
          </cell>
          <cell r="W364">
            <v>0</v>
          </cell>
          <cell r="X364">
            <v>0</v>
          </cell>
          <cell r="Y364">
            <v>0</v>
          </cell>
          <cell r="Z364">
            <v>0</v>
          </cell>
        </row>
        <row r="365">
          <cell r="Q365" t="str">
            <v>FactSet</v>
          </cell>
          <cell r="R365">
            <v>283</v>
          </cell>
          <cell r="S365" t="str">
            <v>#Calc</v>
          </cell>
          <cell r="T365" t="str">
            <v>#Calc</v>
          </cell>
          <cell r="U365">
            <v>0</v>
          </cell>
          <cell r="V365">
            <v>0</v>
          </cell>
          <cell r="W365">
            <v>0</v>
          </cell>
          <cell r="X365">
            <v>0</v>
          </cell>
          <cell r="Y365">
            <v>0</v>
          </cell>
          <cell r="Z365">
            <v>0</v>
          </cell>
        </row>
        <row r="366">
          <cell r="Q366" t="str">
            <v>FactSet</v>
          </cell>
          <cell r="R366">
            <v>284</v>
          </cell>
          <cell r="S366" t="str">
            <v>#Calc</v>
          </cell>
          <cell r="T366" t="str">
            <v>#Calc</v>
          </cell>
          <cell r="U366">
            <v>0</v>
          </cell>
          <cell r="V366">
            <v>0</v>
          </cell>
          <cell r="W366">
            <v>0</v>
          </cell>
          <cell r="X366">
            <v>0</v>
          </cell>
          <cell r="Y366">
            <v>0</v>
          </cell>
          <cell r="Z366">
            <v>0</v>
          </cell>
        </row>
        <row r="367">
          <cell r="Q367" t="str">
            <v>FactSet</v>
          </cell>
          <cell r="R367">
            <v>285</v>
          </cell>
          <cell r="S367" t="str">
            <v>#Calc</v>
          </cell>
          <cell r="T367" t="str">
            <v>#Calc</v>
          </cell>
          <cell r="U367">
            <v>0</v>
          </cell>
          <cell r="V367">
            <v>0</v>
          </cell>
          <cell r="W367">
            <v>0</v>
          </cell>
          <cell r="X367">
            <v>0</v>
          </cell>
          <cell r="Y367">
            <v>0</v>
          </cell>
          <cell r="Z367">
            <v>0</v>
          </cell>
        </row>
        <row r="368">
          <cell r="Q368" t="str">
            <v>FactSet</v>
          </cell>
          <cell r="R368">
            <v>286</v>
          </cell>
          <cell r="S368" t="str">
            <v>#Calc</v>
          </cell>
          <cell r="T368" t="str">
            <v>#Calc</v>
          </cell>
          <cell r="U368">
            <v>0</v>
          </cell>
          <cell r="V368">
            <v>0</v>
          </cell>
          <cell r="W368">
            <v>0</v>
          </cell>
          <cell r="X368">
            <v>0</v>
          </cell>
          <cell r="Y368">
            <v>0</v>
          </cell>
          <cell r="Z368">
            <v>0</v>
          </cell>
        </row>
        <row r="369">
          <cell r="Q369" t="str">
            <v>FactSet</v>
          </cell>
          <cell r="R369">
            <v>287</v>
          </cell>
          <cell r="S369" t="str">
            <v>#Calc</v>
          </cell>
          <cell r="T369" t="str">
            <v>#Calc</v>
          </cell>
          <cell r="U369">
            <v>0</v>
          </cell>
          <cell r="V369">
            <v>0</v>
          </cell>
          <cell r="W369">
            <v>0</v>
          </cell>
          <cell r="X369">
            <v>0</v>
          </cell>
          <cell r="Y369">
            <v>0</v>
          </cell>
          <cell r="Z369">
            <v>0</v>
          </cell>
        </row>
        <row r="370">
          <cell r="Q370" t="str">
            <v>FactSet</v>
          </cell>
          <cell r="R370">
            <v>288</v>
          </cell>
          <cell r="S370" t="str">
            <v>#Calc</v>
          </cell>
          <cell r="T370" t="str">
            <v>#Calc</v>
          </cell>
          <cell r="U370">
            <v>0</v>
          </cell>
          <cell r="V370">
            <v>0</v>
          </cell>
          <cell r="W370">
            <v>0</v>
          </cell>
          <cell r="X370">
            <v>0</v>
          </cell>
          <cell r="Y370">
            <v>0</v>
          </cell>
          <cell r="Z370">
            <v>0</v>
          </cell>
        </row>
        <row r="371">
          <cell r="Q371" t="str">
            <v>FactSet</v>
          </cell>
          <cell r="R371">
            <v>289</v>
          </cell>
          <cell r="S371" t="str">
            <v>#Calc</v>
          </cell>
          <cell r="T371" t="str">
            <v>#Calc</v>
          </cell>
          <cell r="U371">
            <v>0</v>
          </cell>
          <cell r="V371">
            <v>0</v>
          </cell>
          <cell r="W371">
            <v>0</v>
          </cell>
          <cell r="X371">
            <v>0</v>
          </cell>
          <cell r="Y371">
            <v>0</v>
          </cell>
          <cell r="Z371">
            <v>0</v>
          </cell>
        </row>
        <row r="372">
          <cell r="Q372" t="str">
            <v>FactSet</v>
          </cell>
          <cell r="R372">
            <v>290</v>
          </cell>
          <cell r="S372" t="str">
            <v>#Calc</v>
          </cell>
          <cell r="T372" t="str">
            <v>#Calc</v>
          </cell>
          <cell r="U372">
            <v>0</v>
          </cell>
          <cell r="V372">
            <v>0</v>
          </cell>
          <cell r="W372">
            <v>0</v>
          </cell>
          <cell r="X372">
            <v>0</v>
          </cell>
          <cell r="Y372">
            <v>0</v>
          </cell>
          <cell r="Z372">
            <v>0</v>
          </cell>
        </row>
        <row r="373">
          <cell r="Q373" t="str">
            <v>FactSet</v>
          </cell>
          <cell r="R373">
            <v>291</v>
          </cell>
          <cell r="S373" t="str">
            <v>#Calc</v>
          </cell>
          <cell r="T373" t="str">
            <v>#Calc</v>
          </cell>
          <cell r="U373">
            <v>0</v>
          </cell>
          <cell r="V373">
            <v>0</v>
          </cell>
          <cell r="W373">
            <v>0</v>
          </cell>
          <cell r="X373">
            <v>0</v>
          </cell>
          <cell r="Y373">
            <v>0</v>
          </cell>
          <cell r="Z373">
            <v>0</v>
          </cell>
        </row>
        <row r="374">
          <cell r="Q374" t="str">
            <v>FactSet</v>
          </cell>
          <cell r="R374">
            <v>292</v>
          </cell>
          <cell r="S374" t="str">
            <v>#Calc</v>
          </cell>
          <cell r="T374" t="str">
            <v>#Calc</v>
          </cell>
          <cell r="U374">
            <v>0</v>
          </cell>
          <cell r="V374">
            <v>0</v>
          </cell>
          <cell r="W374">
            <v>0</v>
          </cell>
          <cell r="X374">
            <v>0</v>
          </cell>
          <cell r="Y374">
            <v>0</v>
          </cell>
          <cell r="Z374">
            <v>0</v>
          </cell>
        </row>
        <row r="375">
          <cell r="Q375" t="str">
            <v>FactSet</v>
          </cell>
          <cell r="R375">
            <v>293</v>
          </cell>
          <cell r="S375" t="str">
            <v>#Calc</v>
          </cell>
          <cell r="T375" t="str">
            <v>#Calc</v>
          </cell>
          <cell r="U375">
            <v>0</v>
          </cell>
          <cell r="V375">
            <v>0</v>
          </cell>
          <cell r="W375">
            <v>0</v>
          </cell>
          <cell r="X375">
            <v>0</v>
          </cell>
          <cell r="Y375">
            <v>0</v>
          </cell>
          <cell r="Z375">
            <v>0</v>
          </cell>
        </row>
        <row r="376">
          <cell r="Q376" t="str">
            <v>FactSet</v>
          </cell>
          <cell r="R376">
            <v>294</v>
          </cell>
          <cell r="S376" t="str">
            <v>#Calc</v>
          </cell>
          <cell r="T376" t="str">
            <v>#Calc</v>
          </cell>
          <cell r="U376">
            <v>0</v>
          </cell>
          <cell r="V376">
            <v>0</v>
          </cell>
          <cell r="W376">
            <v>0</v>
          </cell>
          <cell r="X376">
            <v>0</v>
          </cell>
          <cell r="Y376">
            <v>0</v>
          </cell>
          <cell r="Z376">
            <v>0</v>
          </cell>
        </row>
        <row r="377">
          <cell r="Q377" t="str">
            <v>FactSet</v>
          </cell>
          <cell r="R377">
            <v>295</v>
          </cell>
          <cell r="S377" t="str">
            <v>#Calc</v>
          </cell>
          <cell r="T377" t="str">
            <v>#Calc</v>
          </cell>
          <cell r="U377">
            <v>0</v>
          </cell>
          <cell r="V377">
            <v>0</v>
          </cell>
          <cell r="W377">
            <v>0</v>
          </cell>
          <cell r="X377">
            <v>0</v>
          </cell>
          <cell r="Y377">
            <v>0</v>
          </cell>
          <cell r="Z377">
            <v>0</v>
          </cell>
        </row>
        <row r="378">
          <cell r="Q378" t="str">
            <v>FactSet</v>
          </cell>
          <cell r="R378">
            <v>296</v>
          </cell>
          <cell r="S378" t="str">
            <v>#Calc</v>
          </cell>
          <cell r="T378" t="str">
            <v>#Calc</v>
          </cell>
          <cell r="U378">
            <v>0</v>
          </cell>
          <cell r="V378">
            <v>0</v>
          </cell>
          <cell r="W378">
            <v>0</v>
          </cell>
          <cell r="X378">
            <v>0</v>
          </cell>
          <cell r="Y378">
            <v>0</v>
          </cell>
          <cell r="Z378">
            <v>0</v>
          </cell>
        </row>
        <row r="379">
          <cell r="Q379" t="str">
            <v>FactSet</v>
          </cell>
          <cell r="R379">
            <v>297</v>
          </cell>
          <cell r="S379" t="str">
            <v>#Calc</v>
          </cell>
          <cell r="T379" t="str">
            <v>#Calc</v>
          </cell>
          <cell r="U379">
            <v>0</v>
          </cell>
          <cell r="V379">
            <v>0</v>
          </cell>
          <cell r="W379">
            <v>0</v>
          </cell>
          <cell r="X379">
            <v>0</v>
          </cell>
          <cell r="Y379">
            <v>0</v>
          </cell>
          <cell r="Z379">
            <v>0</v>
          </cell>
        </row>
        <row r="380">
          <cell r="Q380" t="str">
            <v>FactSet</v>
          </cell>
          <cell r="R380">
            <v>298</v>
          </cell>
          <cell r="S380" t="str">
            <v>#Calc</v>
          </cell>
          <cell r="T380" t="str">
            <v>#Calc</v>
          </cell>
          <cell r="U380">
            <v>0</v>
          </cell>
          <cell r="V380">
            <v>0</v>
          </cell>
          <cell r="W380">
            <v>0</v>
          </cell>
          <cell r="X380">
            <v>0</v>
          </cell>
          <cell r="Y380">
            <v>0</v>
          </cell>
          <cell r="Z380">
            <v>0</v>
          </cell>
        </row>
        <row r="381">
          <cell r="Q381" t="str">
            <v>FactSet</v>
          </cell>
          <cell r="R381">
            <v>299</v>
          </cell>
          <cell r="S381" t="str">
            <v>#Calc</v>
          </cell>
          <cell r="T381" t="str">
            <v>#Calc</v>
          </cell>
          <cell r="U381">
            <v>0</v>
          </cell>
          <cell r="V381">
            <v>0</v>
          </cell>
          <cell r="W381">
            <v>0</v>
          </cell>
          <cell r="X381">
            <v>0</v>
          </cell>
          <cell r="Y381">
            <v>0</v>
          </cell>
          <cell r="Z381">
            <v>0</v>
          </cell>
        </row>
        <row r="382">
          <cell r="Q382" t="str">
            <v>FactSet</v>
          </cell>
          <cell r="R382">
            <v>300</v>
          </cell>
          <cell r="S382" t="str">
            <v>#Calc</v>
          </cell>
          <cell r="T382" t="str">
            <v>#Calc</v>
          </cell>
          <cell r="U382">
            <v>0</v>
          </cell>
          <cell r="V382">
            <v>0</v>
          </cell>
          <cell r="W382">
            <v>0</v>
          </cell>
          <cell r="X382">
            <v>0</v>
          </cell>
          <cell r="Y382">
            <v>0</v>
          </cell>
          <cell r="Z382">
            <v>0</v>
          </cell>
        </row>
        <row r="383">
          <cell r="Q383" t="str">
            <v>FactSet</v>
          </cell>
          <cell r="R383">
            <v>301</v>
          </cell>
          <cell r="S383" t="str">
            <v>#Calc</v>
          </cell>
          <cell r="T383" t="str">
            <v>#Calc</v>
          </cell>
          <cell r="U383">
            <v>0</v>
          </cell>
          <cell r="V383">
            <v>0</v>
          </cell>
          <cell r="W383">
            <v>0</v>
          </cell>
          <cell r="X383">
            <v>0</v>
          </cell>
          <cell r="Y383">
            <v>0</v>
          </cell>
          <cell r="Z383">
            <v>0</v>
          </cell>
        </row>
        <row r="384">
          <cell r="Q384" t="str">
            <v>FactSet</v>
          </cell>
          <cell r="R384">
            <v>302</v>
          </cell>
          <cell r="S384" t="str">
            <v>#Calc</v>
          </cell>
          <cell r="T384" t="str">
            <v>#Calc</v>
          </cell>
          <cell r="U384">
            <v>0</v>
          </cell>
          <cell r="V384">
            <v>0</v>
          </cell>
          <cell r="W384">
            <v>0</v>
          </cell>
          <cell r="X384">
            <v>0</v>
          </cell>
          <cell r="Y384">
            <v>0</v>
          </cell>
          <cell r="Z384">
            <v>0</v>
          </cell>
        </row>
        <row r="385">
          <cell r="Q385" t="str">
            <v>FactSet</v>
          </cell>
          <cell r="R385">
            <v>303</v>
          </cell>
          <cell r="S385" t="str">
            <v>#Calc</v>
          </cell>
          <cell r="T385" t="str">
            <v>#Calc</v>
          </cell>
          <cell r="U385">
            <v>0</v>
          </cell>
          <cell r="V385">
            <v>0</v>
          </cell>
          <cell r="W385">
            <v>0</v>
          </cell>
          <cell r="X385">
            <v>0</v>
          </cell>
          <cell r="Y385">
            <v>0</v>
          </cell>
          <cell r="Z385">
            <v>0</v>
          </cell>
        </row>
        <row r="386">
          <cell r="Q386" t="str">
            <v>FactSet</v>
          </cell>
          <cell r="R386">
            <v>304</v>
          </cell>
          <cell r="S386" t="str">
            <v>#Calc</v>
          </cell>
          <cell r="T386" t="str">
            <v>#Calc</v>
          </cell>
          <cell r="U386">
            <v>0</v>
          </cell>
          <cell r="V386">
            <v>0</v>
          </cell>
          <cell r="W386">
            <v>0</v>
          </cell>
          <cell r="X386">
            <v>0</v>
          </cell>
          <cell r="Y386">
            <v>0</v>
          </cell>
          <cell r="Z386">
            <v>0</v>
          </cell>
        </row>
        <row r="387">
          <cell r="Q387" t="str">
            <v>FactSet</v>
          </cell>
          <cell r="R387">
            <v>305</v>
          </cell>
          <cell r="S387" t="str">
            <v>#Calc</v>
          </cell>
          <cell r="T387" t="str">
            <v>#Calc</v>
          </cell>
          <cell r="U387">
            <v>0</v>
          </cell>
          <cell r="V387">
            <v>0</v>
          </cell>
          <cell r="W387">
            <v>0</v>
          </cell>
          <cell r="X387">
            <v>0</v>
          </cell>
          <cell r="Y387">
            <v>0</v>
          </cell>
          <cell r="Z387">
            <v>0</v>
          </cell>
        </row>
        <row r="388">
          <cell r="Q388" t="str">
            <v>FactSet</v>
          </cell>
          <cell r="R388">
            <v>306</v>
          </cell>
          <cell r="S388" t="str">
            <v>#Calc</v>
          </cell>
          <cell r="T388" t="str">
            <v>#Calc</v>
          </cell>
          <cell r="U388">
            <v>0</v>
          </cell>
          <cell r="V388">
            <v>0</v>
          </cell>
          <cell r="W388">
            <v>0</v>
          </cell>
          <cell r="X388">
            <v>0</v>
          </cell>
          <cell r="Y388">
            <v>0</v>
          </cell>
          <cell r="Z388">
            <v>0</v>
          </cell>
        </row>
        <row r="389">
          <cell r="Q389" t="str">
            <v>FactSet</v>
          </cell>
          <cell r="R389">
            <v>307</v>
          </cell>
          <cell r="S389" t="str">
            <v>#Calc</v>
          </cell>
          <cell r="T389" t="str">
            <v>#Calc</v>
          </cell>
          <cell r="U389">
            <v>0</v>
          </cell>
          <cell r="V389">
            <v>0</v>
          </cell>
          <cell r="W389">
            <v>0</v>
          </cell>
          <cell r="X389">
            <v>0</v>
          </cell>
          <cell r="Y389">
            <v>0</v>
          </cell>
          <cell r="Z389">
            <v>0</v>
          </cell>
        </row>
        <row r="390">
          <cell r="Q390" t="str">
            <v>FactSet</v>
          </cell>
          <cell r="R390">
            <v>308</v>
          </cell>
          <cell r="S390" t="str">
            <v>#Calc</v>
          </cell>
          <cell r="T390" t="str">
            <v>#Calc</v>
          </cell>
          <cell r="U390">
            <v>0</v>
          </cell>
          <cell r="V390">
            <v>0</v>
          </cell>
          <cell r="W390">
            <v>0</v>
          </cell>
          <cell r="X390">
            <v>0</v>
          </cell>
          <cell r="Y390">
            <v>0</v>
          </cell>
          <cell r="Z390">
            <v>0</v>
          </cell>
        </row>
        <row r="391">
          <cell r="Q391" t="str">
            <v>FactSet</v>
          </cell>
          <cell r="R391">
            <v>309</v>
          </cell>
          <cell r="S391" t="str">
            <v>#Calc</v>
          </cell>
          <cell r="T391" t="str">
            <v>#Calc</v>
          </cell>
          <cell r="U391">
            <v>0</v>
          </cell>
          <cell r="V391">
            <v>0</v>
          </cell>
          <cell r="W391">
            <v>0</v>
          </cell>
          <cell r="X391">
            <v>0</v>
          </cell>
          <cell r="Y391">
            <v>0</v>
          </cell>
          <cell r="Z391">
            <v>0</v>
          </cell>
        </row>
        <row r="392">
          <cell r="Q392" t="str">
            <v>FactSet</v>
          </cell>
          <cell r="R392">
            <v>310</v>
          </cell>
          <cell r="S392" t="str">
            <v>#Calc</v>
          </cell>
          <cell r="T392" t="str">
            <v>#Calc</v>
          </cell>
          <cell r="U392">
            <v>0</v>
          </cell>
          <cell r="V392">
            <v>0</v>
          </cell>
          <cell r="W392">
            <v>0</v>
          </cell>
          <cell r="X392">
            <v>0</v>
          </cell>
          <cell r="Y392">
            <v>0</v>
          </cell>
          <cell r="Z392">
            <v>0</v>
          </cell>
        </row>
        <row r="393">
          <cell r="Q393" t="str">
            <v>FactSet</v>
          </cell>
          <cell r="R393">
            <v>311</v>
          </cell>
          <cell r="S393" t="str">
            <v>#Calc</v>
          </cell>
          <cell r="T393" t="str">
            <v>#Calc</v>
          </cell>
          <cell r="U393">
            <v>0</v>
          </cell>
          <cell r="V393">
            <v>0</v>
          </cell>
          <cell r="W393">
            <v>0</v>
          </cell>
          <cell r="X393">
            <v>0</v>
          </cell>
          <cell r="Y393">
            <v>0</v>
          </cell>
          <cell r="Z393">
            <v>0</v>
          </cell>
        </row>
        <row r="394">
          <cell r="Q394" t="str">
            <v>FactSet</v>
          </cell>
          <cell r="R394">
            <v>312</v>
          </cell>
          <cell r="S394" t="str">
            <v>#Calc</v>
          </cell>
          <cell r="T394" t="str">
            <v>#Calc</v>
          </cell>
          <cell r="U394">
            <v>0</v>
          </cell>
          <cell r="V394">
            <v>0</v>
          </cell>
          <cell r="W394">
            <v>0</v>
          </cell>
          <cell r="X394">
            <v>0</v>
          </cell>
          <cell r="Y394">
            <v>0</v>
          </cell>
          <cell r="Z394">
            <v>0</v>
          </cell>
        </row>
        <row r="395">
          <cell r="Q395" t="str">
            <v>FactSet</v>
          </cell>
          <cell r="R395">
            <v>313</v>
          </cell>
          <cell r="S395" t="str">
            <v>#Calc</v>
          </cell>
          <cell r="T395" t="str">
            <v>#Calc</v>
          </cell>
          <cell r="U395">
            <v>0</v>
          </cell>
          <cell r="V395">
            <v>0</v>
          </cell>
          <cell r="W395">
            <v>0</v>
          </cell>
          <cell r="X395">
            <v>0</v>
          </cell>
          <cell r="Y395">
            <v>0</v>
          </cell>
          <cell r="Z395">
            <v>0</v>
          </cell>
        </row>
        <row r="396">
          <cell r="Q396" t="str">
            <v>FactSet</v>
          </cell>
          <cell r="R396">
            <v>314</v>
          </cell>
          <cell r="S396" t="str">
            <v>#Calc</v>
          </cell>
          <cell r="T396" t="str">
            <v>#Calc</v>
          </cell>
          <cell r="U396">
            <v>0</v>
          </cell>
          <cell r="V396">
            <v>0</v>
          </cell>
          <cell r="W396">
            <v>0</v>
          </cell>
          <cell r="X396">
            <v>0</v>
          </cell>
          <cell r="Y396">
            <v>0</v>
          </cell>
          <cell r="Z396">
            <v>0</v>
          </cell>
        </row>
        <row r="397">
          <cell r="Q397" t="str">
            <v>FactSet</v>
          </cell>
          <cell r="R397">
            <v>315</v>
          </cell>
          <cell r="S397" t="str">
            <v>#Calc</v>
          </cell>
          <cell r="T397" t="str">
            <v>#Calc</v>
          </cell>
          <cell r="U397">
            <v>0</v>
          </cell>
          <cell r="V397">
            <v>0</v>
          </cell>
          <cell r="W397">
            <v>0</v>
          </cell>
          <cell r="X397">
            <v>0</v>
          </cell>
          <cell r="Y397">
            <v>0</v>
          </cell>
          <cell r="Z397">
            <v>0</v>
          </cell>
        </row>
        <row r="398">
          <cell r="Q398" t="str">
            <v>FactSet</v>
          </cell>
          <cell r="R398">
            <v>316</v>
          </cell>
          <cell r="S398" t="str">
            <v>#Calc</v>
          </cell>
          <cell r="T398" t="str">
            <v>#Calc</v>
          </cell>
          <cell r="U398">
            <v>0</v>
          </cell>
          <cell r="V398">
            <v>0</v>
          </cell>
          <cell r="W398">
            <v>0</v>
          </cell>
          <cell r="X398">
            <v>0</v>
          </cell>
          <cell r="Y398">
            <v>0</v>
          </cell>
          <cell r="Z398">
            <v>0</v>
          </cell>
        </row>
        <row r="399">
          <cell r="Q399" t="str">
            <v>FactSet</v>
          </cell>
          <cell r="R399">
            <v>317</v>
          </cell>
          <cell r="S399" t="str">
            <v>#Calc</v>
          </cell>
          <cell r="T399" t="str">
            <v>#Calc</v>
          </cell>
          <cell r="U399">
            <v>0</v>
          </cell>
          <cell r="V399">
            <v>0</v>
          </cell>
          <cell r="W399">
            <v>0</v>
          </cell>
          <cell r="X399">
            <v>0</v>
          </cell>
          <cell r="Y399">
            <v>0</v>
          </cell>
          <cell r="Z399">
            <v>0</v>
          </cell>
        </row>
        <row r="400">
          <cell r="Q400" t="str">
            <v>FactSet</v>
          </cell>
          <cell r="R400">
            <v>318</v>
          </cell>
          <cell r="S400" t="str">
            <v>#Calc</v>
          </cell>
          <cell r="T400" t="str">
            <v>#Calc</v>
          </cell>
          <cell r="U400">
            <v>0</v>
          </cell>
          <cell r="V400">
            <v>0</v>
          </cell>
          <cell r="W400">
            <v>0</v>
          </cell>
          <cell r="X400">
            <v>0</v>
          </cell>
          <cell r="Y400">
            <v>0</v>
          </cell>
          <cell r="Z400">
            <v>0</v>
          </cell>
        </row>
        <row r="401">
          <cell r="Q401" t="str">
            <v>FactSet</v>
          </cell>
          <cell r="R401">
            <v>319</v>
          </cell>
          <cell r="S401" t="str">
            <v>#Calc</v>
          </cell>
          <cell r="T401" t="str">
            <v>#Calc</v>
          </cell>
          <cell r="U401">
            <v>0</v>
          </cell>
          <cell r="V401">
            <v>0</v>
          </cell>
          <cell r="W401">
            <v>0</v>
          </cell>
          <cell r="X401">
            <v>0</v>
          </cell>
          <cell r="Y401">
            <v>0</v>
          </cell>
          <cell r="Z401">
            <v>0</v>
          </cell>
        </row>
        <row r="402">
          <cell r="Q402" t="str">
            <v>FactSet</v>
          </cell>
          <cell r="R402">
            <v>320</v>
          </cell>
          <cell r="S402" t="str">
            <v>#Calc</v>
          </cell>
          <cell r="T402" t="str">
            <v>#Calc</v>
          </cell>
          <cell r="U402">
            <v>0</v>
          </cell>
          <cell r="V402">
            <v>0</v>
          </cell>
          <cell r="W402">
            <v>0</v>
          </cell>
          <cell r="X402">
            <v>0</v>
          </cell>
          <cell r="Y402">
            <v>0</v>
          </cell>
          <cell r="Z402">
            <v>0</v>
          </cell>
        </row>
        <row r="403">
          <cell r="Q403" t="str">
            <v>FactSet</v>
          </cell>
          <cell r="R403">
            <v>321</v>
          </cell>
          <cell r="S403" t="str">
            <v>#Calc</v>
          </cell>
          <cell r="T403" t="str">
            <v>#Calc</v>
          </cell>
          <cell r="U403">
            <v>0</v>
          </cell>
          <cell r="V403">
            <v>0</v>
          </cell>
          <cell r="W403">
            <v>0</v>
          </cell>
          <cell r="X403">
            <v>0</v>
          </cell>
          <cell r="Y403">
            <v>0</v>
          </cell>
          <cell r="Z403">
            <v>0</v>
          </cell>
        </row>
        <row r="404">
          <cell r="Q404" t="str">
            <v>FactSet</v>
          </cell>
          <cell r="R404">
            <v>322</v>
          </cell>
          <cell r="S404" t="str">
            <v>#Calc</v>
          </cell>
          <cell r="T404" t="str">
            <v>#Calc</v>
          </cell>
          <cell r="U404">
            <v>0</v>
          </cell>
          <cell r="V404">
            <v>0</v>
          </cell>
          <cell r="W404">
            <v>0</v>
          </cell>
          <cell r="X404">
            <v>0</v>
          </cell>
          <cell r="Y404">
            <v>0</v>
          </cell>
          <cell r="Z404">
            <v>0</v>
          </cell>
        </row>
        <row r="405">
          <cell r="Q405" t="str">
            <v>FactSet</v>
          </cell>
          <cell r="R405">
            <v>323</v>
          </cell>
          <cell r="S405" t="str">
            <v>#Calc</v>
          </cell>
          <cell r="T405" t="str">
            <v>#Calc</v>
          </cell>
          <cell r="U405">
            <v>0</v>
          </cell>
          <cell r="V405">
            <v>0</v>
          </cell>
          <cell r="W405">
            <v>0</v>
          </cell>
          <cell r="X405">
            <v>0</v>
          </cell>
          <cell r="Y405">
            <v>0</v>
          </cell>
          <cell r="Z405">
            <v>0</v>
          </cell>
        </row>
        <row r="406">
          <cell r="Q406" t="str">
            <v>FactSet</v>
          </cell>
          <cell r="R406">
            <v>324</v>
          </cell>
          <cell r="S406" t="str">
            <v>#Calc</v>
          </cell>
          <cell r="T406" t="str">
            <v>#Calc</v>
          </cell>
          <cell r="U406">
            <v>0</v>
          </cell>
          <cell r="V406">
            <v>0</v>
          </cell>
          <cell r="W406">
            <v>0</v>
          </cell>
          <cell r="X406">
            <v>0</v>
          </cell>
          <cell r="Y406">
            <v>0</v>
          </cell>
          <cell r="Z406">
            <v>0</v>
          </cell>
        </row>
        <row r="407">
          <cell r="Q407" t="str">
            <v>FactSet</v>
          </cell>
          <cell r="R407">
            <v>325</v>
          </cell>
          <cell r="S407" t="str">
            <v>#Calc</v>
          </cell>
          <cell r="T407" t="str">
            <v>#Calc</v>
          </cell>
          <cell r="U407">
            <v>0</v>
          </cell>
          <cell r="V407">
            <v>0</v>
          </cell>
          <cell r="W407">
            <v>0</v>
          </cell>
          <cell r="X407">
            <v>0</v>
          </cell>
          <cell r="Y407">
            <v>0</v>
          </cell>
          <cell r="Z407">
            <v>0</v>
          </cell>
        </row>
        <row r="408">
          <cell r="Q408" t="str">
            <v>FactSet</v>
          </cell>
          <cell r="R408">
            <v>326</v>
          </cell>
          <cell r="S408" t="str">
            <v>#Calc</v>
          </cell>
          <cell r="T408" t="str">
            <v>#Calc</v>
          </cell>
          <cell r="U408">
            <v>0</v>
          </cell>
          <cell r="V408">
            <v>0</v>
          </cell>
          <cell r="W408">
            <v>0</v>
          </cell>
          <cell r="X408">
            <v>0</v>
          </cell>
          <cell r="Y408">
            <v>0</v>
          </cell>
          <cell r="Z408">
            <v>0</v>
          </cell>
        </row>
        <row r="409">
          <cell r="Q409" t="str">
            <v>FactSet</v>
          </cell>
          <cell r="R409">
            <v>327</v>
          </cell>
          <cell r="S409" t="str">
            <v>#Calc</v>
          </cell>
          <cell r="T409" t="str">
            <v>#Calc</v>
          </cell>
          <cell r="U409">
            <v>0</v>
          </cell>
          <cell r="V409">
            <v>0</v>
          </cell>
          <cell r="W409">
            <v>0</v>
          </cell>
          <cell r="X409">
            <v>0</v>
          </cell>
          <cell r="Y409">
            <v>0</v>
          </cell>
          <cell r="Z409">
            <v>0</v>
          </cell>
        </row>
        <row r="410">
          <cell r="Q410" t="str">
            <v>FactSet</v>
          </cell>
          <cell r="R410">
            <v>328</v>
          </cell>
          <cell r="S410" t="str">
            <v>#Calc</v>
          </cell>
          <cell r="T410" t="str">
            <v>#Calc</v>
          </cell>
          <cell r="U410">
            <v>0</v>
          </cell>
          <cell r="V410">
            <v>0</v>
          </cell>
          <cell r="W410">
            <v>0</v>
          </cell>
          <cell r="X410">
            <v>0</v>
          </cell>
          <cell r="Y410">
            <v>0</v>
          </cell>
          <cell r="Z410">
            <v>0</v>
          </cell>
        </row>
        <row r="411">
          <cell r="Q411" t="str">
            <v>FactSet</v>
          </cell>
          <cell r="R411">
            <v>329</v>
          </cell>
          <cell r="S411" t="str">
            <v>#Calc</v>
          </cell>
          <cell r="T411" t="str">
            <v>#Calc</v>
          </cell>
          <cell r="U411">
            <v>0</v>
          </cell>
          <cell r="V411">
            <v>0</v>
          </cell>
          <cell r="W411">
            <v>0</v>
          </cell>
          <cell r="X411">
            <v>0</v>
          </cell>
          <cell r="Y411">
            <v>0</v>
          </cell>
          <cell r="Z411">
            <v>0</v>
          </cell>
        </row>
        <row r="412">
          <cell r="Q412" t="str">
            <v>FactSet</v>
          </cell>
          <cell r="R412">
            <v>330</v>
          </cell>
          <cell r="S412" t="str">
            <v>#Calc</v>
          </cell>
          <cell r="T412" t="str">
            <v>#Calc</v>
          </cell>
          <cell r="U412">
            <v>0</v>
          </cell>
          <cell r="V412">
            <v>0</v>
          </cell>
          <cell r="W412">
            <v>0</v>
          </cell>
          <cell r="X412">
            <v>0</v>
          </cell>
          <cell r="Y412">
            <v>0</v>
          </cell>
          <cell r="Z412">
            <v>0</v>
          </cell>
        </row>
        <row r="413">
          <cell r="Q413" t="str">
            <v>FactSet</v>
          </cell>
          <cell r="R413">
            <v>331</v>
          </cell>
          <cell r="S413" t="str">
            <v>#Calc</v>
          </cell>
          <cell r="T413" t="str">
            <v>#Calc</v>
          </cell>
          <cell r="U413">
            <v>0</v>
          </cell>
          <cell r="V413">
            <v>0</v>
          </cell>
          <cell r="W413">
            <v>0</v>
          </cell>
          <cell r="X413">
            <v>0</v>
          </cell>
          <cell r="Y413">
            <v>0</v>
          </cell>
          <cell r="Z413">
            <v>0</v>
          </cell>
        </row>
        <row r="414">
          <cell r="Q414" t="str">
            <v>FactSet</v>
          </cell>
          <cell r="R414">
            <v>332</v>
          </cell>
          <cell r="S414" t="str">
            <v>#Calc</v>
          </cell>
          <cell r="T414" t="str">
            <v>#Calc</v>
          </cell>
          <cell r="U414">
            <v>0</v>
          </cell>
          <cell r="V414">
            <v>0</v>
          </cell>
          <cell r="W414">
            <v>0</v>
          </cell>
          <cell r="X414">
            <v>0</v>
          </cell>
          <cell r="Y414">
            <v>0</v>
          </cell>
          <cell r="Z414">
            <v>0</v>
          </cell>
        </row>
        <row r="415">
          <cell r="Q415" t="str">
            <v>FactSet</v>
          </cell>
          <cell r="R415">
            <v>333</v>
          </cell>
          <cell r="S415" t="str">
            <v>#Calc</v>
          </cell>
          <cell r="T415" t="str">
            <v>#Calc</v>
          </cell>
          <cell r="U415">
            <v>0</v>
          </cell>
          <cell r="V415">
            <v>0</v>
          </cell>
          <cell r="W415">
            <v>0</v>
          </cell>
          <cell r="X415">
            <v>0</v>
          </cell>
          <cell r="Y415">
            <v>0</v>
          </cell>
          <cell r="Z415">
            <v>0</v>
          </cell>
        </row>
        <row r="416">
          <cell r="Q416" t="str">
            <v>FactSet</v>
          </cell>
          <cell r="R416">
            <v>334</v>
          </cell>
          <cell r="S416" t="str">
            <v>#Calc</v>
          </cell>
          <cell r="T416" t="str">
            <v>#Calc</v>
          </cell>
          <cell r="U416">
            <v>0</v>
          </cell>
          <cell r="V416">
            <v>0</v>
          </cell>
          <cell r="W416">
            <v>0</v>
          </cell>
          <cell r="X416">
            <v>0</v>
          </cell>
          <cell r="Y416">
            <v>0</v>
          </cell>
          <cell r="Z416">
            <v>0</v>
          </cell>
        </row>
        <row r="417">
          <cell r="Q417" t="str">
            <v>FactSet</v>
          </cell>
          <cell r="R417">
            <v>335</v>
          </cell>
          <cell r="S417" t="str">
            <v>#Calc</v>
          </cell>
          <cell r="T417" t="str">
            <v>#Calc</v>
          </cell>
          <cell r="U417">
            <v>0</v>
          </cell>
          <cell r="V417">
            <v>0</v>
          </cell>
          <cell r="W417">
            <v>0</v>
          </cell>
          <cell r="X417">
            <v>0</v>
          </cell>
          <cell r="Y417">
            <v>0</v>
          </cell>
          <cell r="Z417">
            <v>0</v>
          </cell>
        </row>
        <row r="418">
          <cell r="Q418" t="str">
            <v>FactSet</v>
          </cell>
          <cell r="R418">
            <v>336</v>
          </cell>
          <cell r="S418" t="str">
            <v>#Calc</v>
          </cell>
          <cell r="T418" t="str">
            <v>#Calc</v>
          </cell>
          <cell r="U418">
            <v>0</v>
          </cell>
          <cell r="V418">
            <v>0</v>
          </cell>
          <cell r="W418">
            <v>0</v>
          </cell>
          <cell r="X418">
            <v>0</v>
          </cell>
          <cell r="Y418">
            <v>0</v>
          </cell>
          <cell r="Z418">
            <v>0</v>
          </cell>
        </row>
        <row r="419">
          <cell r="Q419" t="str">
            <v>FactSet</v>
          </cell>
          <cell r="R419">
            <v>337</v>
          </cell>
          <cell r="S419" t="str">
            <v>#Calc</v>
          </cell>
          <cell r="T419" t="str">
            <v>#Calc</v>
          </cell>
          <cell r="U419">
            <v>0</v>
          </cell>
          <cell r="V419">
            <v>0</v>
          </cell>
          <cell r="W419">
            <v>0</v>
          </cell>
          <cell r="X419">
            <v>0</v>
          </cell>
          <cell r="Y419">
            <v>0</v>
          </cell>
          <cell r="Z419">
            <v>0</v>
          </cell>
        </row>
        <row r="420">
          <cell r="Q420" t="str">
            <v>FactSet</v>
          </cell>
          <cell r="R420">
            <v>338</v>
          </cell>
          <cell r="S420" t="str">
            <v>#Calc</v>
          </cell>
          <cell r="T420" t="str">
            <v>#Calc</v>
          </cell>
          <cell r="U420">
            <v>0</v>
          </cell>
          <cell r="V420">
            <v>0</v>
          </cell>
          <cell r="W420">
            <v>0</v>
          </cell>
          <cell r="X420">
            <v>0</v>
          </cell>
          <cell r="Y420">
            <v>0</v>
          </cell>
          <cell r="Z420">
            <v>0</v>
          </cell>
        </row>
        <row r="421">
          <cell r="Q421" t="str">
            <v>FactSet</v>
          </cell>
          <cell r="R421">
            <v>339</v>
          </cell>
          <cell r="S421" t="str">
            <v>#Calc</v>
          </cell>
          <cell r="T421" t="str">
            <v>#Calc</v>
          </cell>
          <cell r="U421">
            <v>0</v>
          </cell>
          <cell r="V421">
            <v>0</v>
          </cell>
          <cell r="W421">
            <v>0</v>
          </cell>
          <cell r="X421">
            <v>0</v>
          </cell>
          <cell r="Y421">
            <v>0</v>
          </cell>
          <cell r="Z421">
            <v>0</v>
          </cell>
        </row>
        <row r="422">
          <cell r="Q422" t="str">
            <v>FactSet</v>
          </cell>
          <cell r="R422">
            <v>340</v>
          </cell>
          <cell r="S422" t="str">
            <v>#Calc</v>
          </cell>
          <cell r="T422" t="str">
            <v>#Calc</v>
          </cell>
          <cell r="U422">
            <v>0</v>
          </cell>
          <cell r="V422">
            <v>0</v>
          </cell>
          <cell r="W422">
            <v>0</v>
          </cell>
          <cell r="X422">
            <v>0</v>
          </cell>
          <cell r="Y422">
            <v>0</v>
          </cell>
          <cell r="Z422">
            <v>0</v>
          </cell>
        </row>
        <row r="423">
          <cell r="Q423" t="str">
            <v>FactSet</v>
          </cell>
          <cell r="R423">
            <v>341</v>
          </cell>
          <cell r="S423" t="str">
            <v>#Calc</v>
          </cell>
          <cell r="T423" t="str">
            <v>#Calc</v>
          </cell>
          <cell r="U423">
            <v>0</v>
          </cell>
          <cell r="V423">
            <v>0</v>
          </cell>
          <cell r="W423">
            <v>0</v>
          </cell>
          <cell r="X423">
            <v>0</v>
          </cell>
          <cell r="Y423">
            <v>0</v>
          </cell>
          <cell r="Z423">
            <v>0</v>
          </cell>
        </row>
        <row r="424">
          <cell r="Q424" t="str">
            <v>FactSet</v>
          </cell>
          <cell r="R424">
            <v>342</v>
          </cell>
          <cell r="S424" t="str">
            <v>#Calc</v>
          </cell>
          <cell r="T424" t="str">
            <v>#Calc</v>
          </cell>
          <cell r="U424">
            <v>0</v>
          </cell>
          <cell r="V424">
            <v>0</v>
          </cell>
          <cell r="W424">
            <v>0</v>
          </cell>
          <cell r="X424">
            <v>0</v>
          </cell>
          <cell r="Y424">
            <v>0</v>
          </cell>
          <cell r="Z424">
            <v>0</v>
          </cell>
        </row>
        <row r="425">
          <cell r="Q425" t="str">
            <v>FactSet</v>
          </cell>
          <cell r="R425">
            <v>343</v>
          </cell>
          <cell r="S425" t="str">
            <v>#Calc</v>
          </cell>
          <cell r="T425" t="str">
            <v>#Calc</v>
          </cell>
          <cell r="U425">
            <v>0</v>
          </cell>
          <cell r="V425">
            <v>0</v>
          </cell>
          <cell r="W425">
            <v>0</v>
          </cell>
          <cell r="X425">
            <v>0</v>
          </cell>
          <cell r="Y425">
            <v>0</v>
          </cell>
          <cell r="Z425">
            <v>0</v>
          </cell>
        </row>
        <row r="426">
          <cell r="Q426" t="str">
            <v>FactSet</v>
          </cell>
          <cell r="R426">
            <v>344</v>
          </cell>
          <cell r="S426" t="str">
            <v>#Calc</v>
          </cell>
          <cell r="T426" t="str">
            <v>#Calc</v>
          </cell>
          <cell r="U426">
            <v>0</v>
          </cell>
          <cell r="V426">
            <v>0</v>
          </cell>
          <cell r="W426">
            <v>0</v>
          </cell>
          <cell r="X426">
            <v>0</v>
          </cell>
          <cell r="Y426">
            <v>0</v>
          </cell>
          <cell r="Z426">
            <v>0</v>
          </cell>
        </row>
        <row r="427">
          <cell r="Q427" t="str">
            <v>FactSet</v>
          </cell>
          <cell r="R427">
            <v>345</v>
          </cell>
          <cell r="S427" t="str">
            <v>#Calc</v>
          </cell>
          <cell r="T427" t="str">
            <v>#Calc</v>
          </cell>
          <cell r="U427">
            <v>0</v>
          </cell>
          <cell r="V427">
            <v>0</v>
          </cell>
          <cell r="W427">
            <v>0</v>
          </cell>
          <cell r="X427">
            <v>0</v>
          </cell>
          <cell r="Y427">
            <v>0</v>
          </cell>
          <cell r="Z427">
            <v>0</v>
          </cell>
        </row>
        <row r="428">
          <cell r="Q428" t="str">
            <v>FactSet</v>
          </cell>
          <cell r="R428">
            <v>346</v>
          </cell>
          <cell r="S428" t="str">
            <v>#Calc</v>
          </cell>
          <cell r="T428" t="str">
            <v>#Calc</v>
          </cell>
          <cell r="U428">
            <v>0</v>
          </cell>
          <cell r="V428">
            <v>0</v>
          </cell>
          <cell r="W428">
            <v>0</v>
          </cell>
          <cell r="X428">
            <v>0</v>
          </cell>
          <cell r="Y428">
            <v>0</v>
          </cell>
          <cell r="Z428">
            <v>0</v>
          </cell>
        </row>
        <row r="429">
          <cell r="Q429" t="str">
            <v>FactSet</v>
          </cell>
          <cell r="R429">
            <v>347</v>
          </cell>
          <cell r="S429" t="str">
            <v>#Calc</v>
          </cell>
          <cell r="T429" t="str">
            <v>#Calc</v>
          </cell>
          <cell r="U429">
            <v>0</v>
          </cell>
          <cell r="V429">
            <v>0</v>
          </cell>
          <cell r="W429">
            <v>0</v>
          </cell>
          <cell r="X429">
            <v>0</v>
          </cell>
          <cell r="Y429">
            <v>0</v>
          </cell>
          <cell r="Z429">
            <v>0</v>
          </cell>
        </row>
        <row r="430">
          <cell r="Q430" t="str">
            <v>FactSet</v>
          </cell>
          <cell r="R430">
            <v>348</v>
          </cell>
          <cell r="S430" t="str">
            <v>#Calc</v>
          </cell>
          <cell r="T430" t="str">
            <v>#Calc</v>
          </cell>
          <cell r="U430">
            <v>0</v>
          </cell>
          <cell r="V430">
            <v>0</v>
          </cell>
          <cell r="W430">
            <v>0</v>
          </cell>
          <cell r="X430">
            <v>0</v>
          </cell>
          <cell r="Y430">
            <v>0</v>
          </cell>
          <cell r="Z430">
            <v>0</v>
          </cell>
        </row>
        <row r="431">
          <cell r="Q431" t="str">
            <v>FactSet</v>
          </cell>
          <cell r="R431">
            <v>349</v>
          </cell>
          <cell r="S431" t="str">
            <v>#Calc</v>
          </cell>
          <cell r="T431" t="str">
            <v>#Calc</v>
          </cell>
          <cell r="U431">
            <v>0</v>
          </cell>
          <cell r="V431">
            <v>0</v>
          </cell>
          <cell r="W431">
            <v>0</v>
          </cell>
          <cell r="X431">
            <v>0</v>
          </cell>
          <cell r="Y431">
            <v>0</v>
          </cell>
          <cell r="Z431">
            <v>0</v>
          </cell>
        </row>
        <row r="432">
          <cell r="Q432" t="str">
            <v>FactSet</v>
          </cell>
          <cell r="R432">
            <v>350</v>
          </cell>
          <cell r="S432" t="str">
            <v>#Calc</v>
          </cell>
          <cell r="T432" t="str">
            <v>#Calc</v>
          </cell>
          <cell r="U432">
            <v>0</v>
          </cell>
          <cell r="V432">
            <v>0</v>
          </cell>
          <cell r="W432">
            <v>0</v>
          </cell>
          <cell r="X432">
            <v>0</v>
          </cell>
          <cell r="Y432">
            <v>0</v>
          </cell>
          <cell r="Z432">
            <v>0</v>
          </cell>
        </row>
        <row r="433">
          <cell r="Q433" t="str">
            <v>FactSet</v>
          </cell>
          <cell r="R433">
            <v>351</v>
          </cell>
          <cell r="S433" t="str">
            <v>#Calc</v>
          </cell>
          <cell r="T433" t="str">
            <v>#Calc</v>
          </cell>
          <cell r="U433">
            <v>0</v>
          </cell>
          <cell r="V433">
            <v>0</v>
          </cell>
          <cell r="W433">
            <v>0</v>
          </cell>
          <cell r="X433">
            <v>0</v>
          </cell>
          <cell r="Y433">
            <v>0</v>
          </cell>
          <cell r="Z433">
            <v>0</v>
          </cell>
        </row>
        <row r="434">
          <cell r="Q434" t="str">
            <v>FactSet</v>
          </cell>
          <cell r="R434">
            <v>352</v>
          </cell>
          <cell r="S434" t="str">
            <v>#Calc</v>
          </cell>
          <cell r="T434" t="str">
            <v>#Calc</v>
          </cell>
          <cell r="U434">
            <v>0</v>
          </cell>
          <cell r="V434">
            <v>0</v>
          </cell>
          <cell r="W434">
            <v>0</v>
          </cell>
          <cell r="X434">
            <v>0</v>
          </cell>
          <cell r="Y434">
            <v>0</v>
          </cell>
          <cell r="Z434">
            <v>0</v>
          </cell>
        </row>
        <row r="435">
          <cell r="Q435" t="str">
            <v>FactSet</v>
          </cell>
          <cell r="R435">
            <v>353</v>
          </cell>
          <cell r="S435" t="str">
            <v>#Calc</v>
          </cell>
          <cell r="T435" t="str">
            <v>#Calc</v>
          </cell>
          <cell r="U435">
            <v>0</v>
          </cell>
          <cell r="V435">
            <v>0</v>
          </cell>
          <cell r="W435">
            <v>0</v>
          </cell>
          <cell r="X435">
            <v>0</v>
          </cell>
          <cell r="Y435">
            <v>0</v>
          </cell>
          <cell r="Z435">
            <v>0</v>
          </cell>
        </row>
        <row r="436">
          <cell r="Q436" t="str">
            <v>FactSet</v>
          </cell>
          <cell r="R436">
            <v>354</v>
          </cell>
          <cell r="S436" t="str">
            <v>#Calc</v>
          </cell>
          <cell r="T436" t="str">
            <v>#Calc</v>
          </cell>
          <cell r="U436">
            <v>0</v>
          </cell>
          <cell r="V436">
            <v>0</v>
          </cell>
          <cell r="W436">
            <v>0</v>
          </cell>
          <cell r="X436">
            <v>0</v>
          </cell>
          <cell r="Y436">
            <v>0</v>
          </cell>
          <cell r="Z436">
            <v>0</v>
          </cell>
        </row>
        <row r="437">
          <cell r="Q437" t="str">
            <v>FactSet</v>
          </cell>
          <cell r="R437">
            <v>355</v>
          </cell>
          <cell r="S437" t="str">
            <v>#Calc</v>
          </cell>
          <cell r="T437" t="str">
            <v>#Calc</v>
          </cell>
          <cell r="U437">
            <v>0</v>
          </cell>
          <cell r="V437">
            <v>0</v>
          </cell>
          <cell r="W437">
            <v>0</v>
          </cell>
          <cell r="X437">
            <v>0</v>
          </cell>
          <cell r="Y437">
            <v>0</v>
          </cell>
          <cell r="Z437">
            <v>0</v>
          </cell>
        </row>
        <row r="438">
          <cell r="Q438" t="str">
            <v>FactSet</v>
          </cell>
          <cell r="R438">
            <v>356</v>
          </cell>
          <cell r="S438" t="str">
            <v>#Calc</v>
          </cell>
          <cell r="T438" t="str">
            <v>#Calc</v>
          </cell>
          <cell r="U438">
            <v>0</v>
          </cell>
          <cell r="V438">
            <v>0</v>
          </cell>
          <cell r="W438">
            <v>0</v>
          </cell>
          <cell r="X438">
            <v>0</v>
          </cell>
          <cell r="Y438">
            <v>0</v>
          </cell>
          <cell r="Z438">
            <v>0</v>
          </cell>
        </row>
        <row r="439">
          <cell r="Q439" t="str">
            <v>FactSet</v>
          </cell>
          <cell r="R439">
            <v>357</v>
          </cell>
          <cell r="S439" t="str">
            <v>#Calc</v>
          </cell>
          <cell r="T439" t="str">
            <v>#Calc</v>
          </cell>
          <cell r="U439">
            <v>0</v>
          </cell>
          <cell r="V439">
            <v>0</v>
          </cell>
          <cell r="W439">
            <v>0</v>
          </cell>
          <cell r="X439">
            <v>0</v>
          </cell>
          <cell r="Y439">
            <v>0</v>
          </cell>
          <cell r="Z439">
            <v>0</v>
          </cell>
        </row>
        <row r="440">
          <cell r="Q440" t="str">
            <v>FactSet</v>
          </cell>
          <cell r="R440">
            <v>358</v>
          </cell>
          <cell r="S440" t="str">
            <v>#Calc</v>
          </cell>
          <cell r="T440" t="str">
            <v>#Calc</v>
          </cell>
          <cell r="U440">
            <v>0</v>
          </cell>
          <cell r="V440">
            <v>0</v>
          </cell>
          <cell r="W440">
            <v>0</v>
          </cell>
          <cell r="X440">
            <v>0</v>
          </cell>
          <cell r="Y440">
            <v>0</v>
          </cell>
          <cell r="Z440">
            <v>0</v>
          </cell>
        </row>
        <row r="441">
          <cell r="Q441" t="str">
            <v>FactSet</v>
          </cell>
          <cell r="R441">
            <v>359</v>
          </cell>
          <cell r="S441" t="str">
            <v>#Calc</v>
          </cell>
          <cell r="T441" t="str">
            <v>#Calc</v>
          </cell>
          <cell r="U441">
            <v>0</v>
          </cell>
          <cell r="V441">
            <v>0</v>
          </cell>
          <cell r="W441">
            <v>0</v>
          </cell>
          <cell r="X441">
            <v>0</v>
          </cell>
          <cell r="Y441">
            <v>0</v>
          </cell>
          <cell r="Z441">
            <v>0</v>
          </cell>
        </row>
        <row r="442">
          <cell r="Q442" t="str">
            <v>FactSet</v>
          </cell>
          <cell r="R442">
            <v>360</v>
          </cell>
          <cell r="S442" t="str">
            <v>#Calc</v>
          </cell>
          <cell r="T442" t="str">
            <v>#Calc</v>
          </cell>
          <cell r="U442">
            <v>0</v>
          </cell>
          <cell r="V442">
            <v>0</v>
          </cell>
          <cell r="W442">
            <v>0</v>
          </cell>
          <cell r="X442">
            <v>0</v>
          </cell>
          <cell r="Y442">
            <v>0</v>
          </cell>
          <cell r="Z442">
            <v>0</v>
          </cell>
        </row>
        <row r="443">
          <cell r="Q443" t="str">
            <v>FactSet</v>
          </cell>
          <cell r="R443">
            <v>361</v>
          </cell>
          <cell r="S443" t="str">
            <v>#Calc</v>
          </cell>
          <cell r="T443" t="str">
            <v>#Calc</v>
          </cell>
          <cell r="U443">
            <v>0</v>
          </cell>
          <cell r="V443">
            <v>0</v>
          </cell>
          <cell r="W443">
            <v>0</v>
          </cell>
          <cell r="X443">
            <v>0</v>
          </cell>
          <cell r="Y443">
            <v>0</v>
          </cell>
          <cell r="Z443">
            <v>0</v>
          </cell>
        </row>
        <row r="444">
          <cell r="Q444" t="str">
            <v>FactSet</v>
          </cell>
          <cell r="R444">
            <v>362</v>
          </cell>
          <cell r="S444" t="str">
            <v>#Calc</v>
          </cell>
          <cell r="T444" t="str">
            <v>#Calc</v>
          </cell>
          <cell r="U444">
            <v>0</v>
          </cell>
          <cell r="V444">
            <v>0</v>
          </cell>
          <cell r="W444">
            <v>0</v>
          </cell>
          <cell r="X444">
            <v>0</v>
          </cell>
          <cell r="Y444">
            <v>0</v>
          </cell>
          <cell r="Z444">
            <v>0</v>
          </cell>
        </row>
        <row r="445">
          <cell r="Q445" t="str">
            <v>FactSet</v>
          </cell>
          <cell r="R445">
            <v>363</v>
          </cell>
          <cell r="S445" t="str">
            <v>#Calc</v>
          </cell>
          <cell r="T445" t="str">
            <v>#Calc</v>
          </cell>
          <cell r="U445">
            <v>0</v>
          </cell>
          <cell r="V445">
            <v>0</v>
          </cell>
          <cell r="W445">
            <v>0</v>
          </cell>
          <cell r="X445">
            <v>0</v>
          </cell>
          <cell r="Y445">
            <v>0</v>
          </cell>
          <cell r="Z445">
            <v>0</v>
          </cell>
        </row>
        <row r="446">
          <cell r="Q446" t="str">
            <v>FactSet</v>
          </cell>
          <cell r="R446">
            <v>364</v>
          </cell>
          <cell r="S446" t="str">
            <v>#Calc</v>
          </cell>
          <cell r="T446" t="str">
            <v>#Calc</v>
          </cell>
          <cell r="U446">
            <v>0</v>
          </cell>
          <cell r="V446">
            <v>0</v>
          </cell>
          <cell r="W446">
            <v>0</v>
          </cell>
          <cell r="X446">
            <v>0</v>
          </cell>
          <cell r="Y446">
            <v>0</v>
          </cell>
          <cell r="Z446">
            <v>0</v>
          </cell>
        </row>
        <row r="447">
          <cell r="Q447" t="str">
            <v>FactSet</v>
          </cell>
          <cell r="R447">
            <v>365</v>
          </cell>
          <cell r="S447" t="str">
            <v>#Calc</v>
          </cell>
          <cell r="T447" t="str">
            <v>#Calc</v>
          </cell>
          <cell r="U447">
            <v>0</v>
          </cell>
          <cell r="V447">
            <v>0</v>
          </cell>
          <cell r="W447">
            <v>0</v>
          </cell>
          <cell r="X447">
            <v>0</v>
          </cell>
          <cell r="Y447">
            <v>0</v>
          </cell>
          <cell r="Z447">
            <v>0</v>
          </cell>
        </row>
        <row r="448">
          <cell r="Q448" t="str">
            <v>FactSet</v>
          </cell>
          <cell r="R448">
            <v>366</v>
          </cell>
          <cell r="S448" t="str">
            <v>#Calc</v>
          </cell>
          <cell r="T448" t="str">
            <v>#Calc</v>
          </cell>
          <cell r="U448">
            <v>0</v>
          </cell>
          <cell r="V448">
            <v>0</v>
          </cell>
          <cell r="W448">
            <v>0</v>
          </cell>
          <cell r="X448">
            <v>0</v>
          </cell>
          <cell r="Y448">
            <v>0</v>
          </cell>
          <cell r="Z448">
            <v>0</v>
          </cell>
        </row>
        <row r="449">
          <cell r="Q449" t="str">
            <v>FactSet</v>
          </cell>
          <cell r="R449">
            <v>367</v>
          </cell>
          <cell r="S449" t="str">
            <v>#Calc</v>
          </cell>
          <cell r="T449" t="str">
            <v>#Calc</v>
          </cell>
          <cell r="U449">
            <v>0</v>
          </cell>
          <cell r="V449">
            <v>0</v>
          </cell>
          <cell r="W449">
            <v>0</v>
          </cell>
          <cell r="X449">
            <v>0</v>
          </cell>
          <cell r="Y449">
            <v>0</v>
          </cell>
          <cell r="Z449">
            <v>0</v>
          </cell>
        </row>
        <row r="450">
          <cell r="Q450" t="str">
            <v>FactSet</v>
          </cell>
          <cell r="R450">
            <v>368</v>
          </cell>
          <cell r="S450" t="str">
            <v>#Calc</v>
          </cell>
          <cell r="T450" t="str">
            <v>#Calc</v>
          </cell>
          <cell r="U450">
            <v>0</v>
          </cell>
          <cell r="V450">
            <v>0</v>
          </cell>
          <cell r="W450">
            <v>0</v>
          </cell>
          <cell r="X450">
            <v>0</v>
          </cell>
          <cell r="Y450">
            <v>0</v>
          </cell>
          <cell r="Z450">
            <v>0</v>
          </cell>
        </row>
        <row r="451">
          <cell r="Q451" t="str">
            <v>FactSet</v>
          </cell>
          <cell r="R451">
            <v>369</v>
          </cell>
          <cell r="S451" t="str">
            <v>#Calc</v>
          </cell>
          <cell r="T451" t="str">
            <v>#Calc</v>
          </cell>
          <cell r="U451">
            <v>0</v>
          </cell>
          <cell r="V451">
            <v>0</v>
          </cell>
          <cell r="W451">
            <v>0</v>
          </cell>
          <cell r="X451">
            <v>0</v>
          </cell>
          <cell r="Y451">
            <v>0</v>
          </cell>
          <cell r="Z451">
            <v>0</v>
          </cell>
        </row>
        <row r="452">
          <cell r="Q452" t="str">
            <v>FactSet</v>
          </cell>
          <cell r="R452">
            <v>370</v>
          </cell>
          <cell r="S452" t="str">
            <v>#Calc</v>
          </cell>
          <cell r="T452" t="str">
            <v>#Calc</v>
          </cell>
          <cell r="U452">
            <v>0</v>
          </cell>
          <cell r="V452">
            <v>0</v>
          </cell>
          <cell r="W452">
            <v>0</v>
          </cell>
          <cell r="X452">
            <v>0</v>
          </cell>
          <cell r="Y452">
            <v>0</v>
          </cell>
          <cell r="Z452">
            <v>0</v>
          </cell>
        </row>
        <row r="453">
          <cell r="Q453" t="str">
            <v>FactSet</v>
          </cell>
          <cell r="R453">
            <v>371</v>
          </cell>
          <cell r="S453" t="str">
            <v>#Calc</v>
          </cell>
          <cell r="T453" t="str">
            <v>#Calc</v>
          </cell>
          <cell r="U453">
            <v>0</v>
          </cell>
          <cell r="V453">
            <v>0</v>
          </cell>
          <cell r="W453">
            <v>0</v>
          </cell>
          <cell r="X453">
            <v>0</v>
          </cell>
          <cell r="Y453">
            <v>0</v>
          </cell>
          <cell r="Z453">
            <v>0</v>
          </cell>
        </row>
        <row r="454">
          <cell r="Q454" t="str">
            <v>FactSet</v>
          </cell>
          <cell r="R454">
            <v>372</v>
          </cell>
          <cell r="S454" t="str">
            <v>#Calc</v>
          </cell>
          <cell r="T454" t="str">
            <v>#Calc</v>
          </cell>
          <cell r="U454">
            <v>0</v>
          </cell>
          <cell r="V454">
            <v>0</v>
          </cell>
          <cell r="W454">
            <v>0</v>
          </cell>
          <cell r="X454">
            <v>0</v>
          </cell>
          <cell r="Y454">
            <v>0</v>
          </cell>
          <cell r="Z454">
            <v>0</v>
          </cell>
        </row>
        <row r="455">
          <cell r="Q455" t="str">
            <v>FactSet</v>
          </cell>
          <cell r="R455">
            <v>373</v>
          </cell>
          <cell r="S455" t="str">
            <v>#Calc</v>
          </cell>
          <cell r="T455" t="str">
            <v>#Calc</v>
          </cell>
          <cell r="U455">
            <v>0</v>
          </cell>
          <cell r="V455">
            <v>0</v>
          </cell>
          <cell r="W455">
            <v>0</v>
          </cell>
          <cell r="X455">
            <v>0</v>
          </cell>
          <cell r="Y455">
            <v>0</v>
          </cell>
          <cell r="Z455">
            <v>0</v>
          </cell>
        </row>
        <row r="456">
          <cell r="Q456" t="str">
            <v>FactSet</v>
          </cell>
          <cell r="R456">
            <v>374</v>
          </cell>
          <cell r="S456" t="str">
            <v>#Calc</v>
          </cell>
          <cell r="T456" t="str">
            <v>#Calc</v>
          </cell>
          <cell r="U456">
            <v>0</v>
          </cell>
          <cell r="V456">
            <v>0</v>
          </cell>
          <cell r="W456">
            <v>0</v>
          </cell>
          <cell r="X456">
            <v>0</v>
          </cell>
          <cell r="Y456">
            <v>0</v>
          </cell>
          <cell r="Z456">
            <v>0</v>
          </cell>
        </row>
        <row r="457">
          <cell r="Q457" t="str">
            <v>FactSet</v>
          </cell>
          <cell r="R457">
            <v>375</v>
          </cell>
          <cell r="S457" t="str">
            <v>#Calc</v>
          </cell>
          <cell r="T457" t="str">
            <v>#Calc</v>
          </cell>
          <cell r="U457">
            <v>0</v>
          </cell>
          <cell r="V457">
            <v>0</v>
          </cell>
          <cell r="W457">
            <v>0</v>
          </cell>
          <cell r="X457">
            <v>0</v>
          </cell>
          <cell r="Y457">
            <v>0</v>
          </cell>
          <cell r="Z457">
            <v>0</v>
          </cell>
        </row>
        <row r="458">
          <cell r="Q458" t="str">
            <v>FactSet</v>
          </cell>
          <cell r="R458">
            <v>376</v>
          </cell>
          <cell r="S458" t="str">
            <v>#Calc</v>
          </cell>
          <cell r="T458" t="str">
            <v>#Calc</v>
          </cell>
          <cell r="U458">
            <v>0</v>
          </cell>
          <cell r="V458">
            <v>0</v>
          </cell>
          <cell r="W458">
            <v>0</v>
          </cell>
          <cell r="X458">
            <v>0</v>
          </cell>
          <cell r="Y458">
            <v>0</v>
          </cell>
          <cell r="Z458">
            <v>0</v>
          </cell>
        </row>
        <row r="459">
          <cell r="Q459" t="str">
            <v>FactSet</v>
          </cell>
          <cell r="R459">
            <v>377</v>
          </cell>
          <cell r="S459" t="str">
            <v>#Calc</v>
          </cell>
          <cell r="T459" t="str">
            <v>#Calc</v>
          </cell>
          <cell r="U459">
            <v>0</v>
          </cell>
          <cell r="V459">
            <v>0</v>
          </cell>
          <cell r="W459">
            <v>0</v>
          </cell>
          <cell r="X459">
            <v>0</v>
          </cell>
          <cell r="Y459">
            <v>0</v>
          </cell>
          <cell r="Z459">
            <v>0</v>
          </cell>
        </row>
        <row r="460">
          <cell r="Q460" t="str">
            <v>FactSet</v>
          </cell>
          <cell r="R460">
            <v>378</v>
          </cell>
          <cell r="S460" t="str">
            <v>#Calc</v>
          </cell>
          <cell r="T460" t="str">
            <v>#Calc</v>
          </cell>
          <cell r="U460">
            <v>0</v>
          </cell>
          <cell r="V460">
            <v>0</v>
          </cell>
          <cell r="W460">
            <v>0</v>
          </cell>
          <cell r="X460">
            <v>0</v>
          </cell>
          <cell r="Y460">
            <v>0</v>
          </cell>
          <cell r="Z460">
            <v>0</v>
          </cell>
        </row>
        <row r="461">
          <cell r="Q461" t="str">
            <v>FactSet</v>
          </cell>
          <cell r="R461">
            <v>379</v>
          </cell>
          <cell r="S461" t="str">
            <v>#Calc</v>
          </cell>
          <cell r="T461" t="str">
            <v>#Calc</v>
          </cell>
          <cell r="U461">
            <v>0</v>
          </cell>
          <cell r="V461">
            <v>0</v>
          </cell>
          <cell r="W461">
            <v>0</v>
          </cell>
          <cell r="X461">
            <v>0</v>
          </cell>
          <cell r="Y461">
            <v>0</v>
          </cell>
          <cell r="Z461">
            <v>0</v>
          </cell>
        </row>
        <row r="462">
          <cell r="Q462" t="str">
            <v>FactSet</v>
          </cell>
          <cell r="R462">
            <v>380</v>
          </cell>
          <cell r="S462" t="str">
            <v>#Calc</v>
          </cell>
          <cell r="T462" t="str">
            <v>#Calc</v>
          </cell>
          <cell r="U462">
            <v>0</v>
          </cell>
          <cell r="V462">
            <v>0</v>
          </cell>
          <cell r="W462">
            <v>0</v>
          </cell>
          <cell r="X462">
            <v>0</v>
          </cell>
          <cell r="Y462">
            <v>0</v>
          </cell>
          <cell r="Z462">
            <v>0</v>
          </cell>
        </row>
        <row r="463">
          <cell r="Q463" t="str">
            <v>FactSet</v>
          </cell>
          <cell r="R463">
            <v>381</v>
          </cell>
          <cell r="S463" t="str">
            <v>#Calc</v>
          </cell>
          <cell r="T463" t="str">
            <v>#Calc</v>
          </cell>
          <cell r="U463">
            <v>0</v>
          </cell>
          <cell r="V463">
            <v>0</v>
          </cell>
          <cell r="W463">
            <v>0</v>
          </cell>
          <cell r="X463">
            <v>0</v>
          </cell>
          <cell r="Y463">
            <v>0</v>
          </cell>
          <cell r="Z463">
            <v>0</v>
          </cell>
        </row>
        <row r="464">
          <cell r="Q464" t="str">
            <v>FactSet</v>
          </cell>
          <cell r="R464">
            <v>382</v>
          </cell>
          <cell r="S464" t="str">
            <v>#Calc</v>
          </cell>
          <cell r="T464" t="str">
            <v>#Calc</v>
          </cell>
          <cell r="U464">
            <v>0</v>
          </cell>
          <cell r="V464">
            <v>0</v>
          </cell>
          <cell r="W464">
            <v>0</v>
          </cell>
          <cell r="X464">
            <v>0</v>
          </cell>
          <cell r="Y464">
            <v>0</v>
          </cell>
          <cell r="Z464">
            <v>0</v>
          </cell>
        </row>
        <row r="465">
          <cell r="Q465" t="str">
            <v>FactSet</v>
          </cell>
          <cell r="R465">
            <v>383</v>
          </cell>
          <cell r="S465" t="str">
            <v>#Calc</v>
          </cell>
          <cell r="T465" t="str">
            <v>#Calc</v>
          </cell>
          <cell r="U465">
            <v>0</v>
          </cell>
          <cell r="V465">
            <v>0</v>
          </cell>
          <cell r="W465">
            <v>0</v>
          </cell>
          <cell r="X465">
            <v>0</v>
          </cell>
          <cell r="Y465">
            <v>0</v>
          </cell>
          <cell r="Z465">
            <v>0</v>
          </cell>
        </row>
        <row r="466">
          <cell r="Q466" t="str">
            <v>FactSet</v>
          </cell>
          <cell r="R466">
            <v>384</v>
          </cell>
          <cell r="S466" t="str">
            <v>#Calc</v>
          </cell>
          <cell r="T466" t="str">
            <v>#Calc</v>
          </cell>
          <cell r="U466">
            <v>0</v>
          </cell>
          <cell r="V466">
            <v>0</v>
          </cell>
          <cell r="W466">
            <v>0</v>
          </cell>
          <cell r="X466">
            <v>0</v>
          </cell>
          <cell r="Y466">
            <v>0</v>
          </cell>
          <cell r="Z466">
            <v>0</v>
          </cell>
        </row>
        <row r="467">
          <cell r="Q467" t="str">
            <v>FactSet</v>
          </cell>
          <cell r="R467">
            <v>385</v>
          </cell>
          <cell r="S467" t="str">
            <v>#Calc</v>
          </cell>
          <cell r="T467" t="str">
            <v>#Calc</v>
          </cell>
          <cell r="U467">
            <v>0</v>
          </cell>
          <cell r="V467">
            <v>0</v>
          </cell>
          <cell r="W467">
            <v>0</v>
          </cell>
          <cell r="X467">
            <v>0</v>
          </cell>
          <cell r="Y467">
            <v>0</v>
          </cell>
          <cell r="Z467">
            <v>0</v>
          </cell>
        </row>
        <row r="468">
          <cell r="Q468" t="str">
            <v>FactSet</v>
          </cell>
          <cell r="R468">
            <v>386</v>
          </cell>
          <cell r="S468" t="str">
            <v>#Calc</v>
          </cell>
          <cell r="T468" t="str">
            <v>#Calc</v>
          </cell>
          <cell r="U468">
            <v>0</v>
          </cell>
          <cell r="V468">
            <v>0</v>
          </cell>
          <cell r="W468">
            <v>0</v>
          </cell>
          <cell r="X468">
            <v>0</v>
          </cell>
          <cell r="Y468">
            <v>0</v>
          </cell>
          <cell r="Z468">
            <v>0</v>
          </cell>
        </row>
        <row r="469">
          <cell r="Q469" t="str">
            <v>FactSet</v>
          </cell>
          <cell r="R469">
            <v>387</v>
          </cell>
          <cell r="S469" t="str">
            <v>#Calc</v>
          </cell>
          <cell r="T469" t="str">
            <v>#Calc</v>
          </cell>
          <cell r="U469">
            <v>0</v>
          </cell>
          <cell r="V469">
            <v>0</v>
          </cell>
          <cell r="W469">
            <v>0</v>
          </cell>
          <cell r="X469">
            <v>0</v>
          </cell>
          <cell r="Y469">
            <v>0</v>
          </cell>
          <cell r="Z469">
            <v>0</v>
          </cell>
        </row>
        <row r="470">
          <cell r="Q470" t="str">
            <v>FactSet</v>
          </cell>
          <cell r="R470">
            <v>388</v>
          </cell>
          <cell r="S470" t="str">
            <v>#Calc</v>
          </cell>
          <cell r="T470" t="str">
            <v>#Calc</v>
          </cell>
          <cell r="U470">
            <v>0</v>
          </cell>
          <cell r="V470">
            <v>0</v>
          </cell>
          <cell r="W470">
            <v>0</v>
          </cell>
          <cell r="X470">
            <v>0</v>
          </cell>
          <cell r="Y470">
            <v>0</v>
          </cell>
          <cell r="Z470">
            <v>0</v>
          </cell>
        </row>
        <row r="471">
          <cell r="Q471" t="str">
            <v>FactSet</v>
          </cell>
          <cell r="R471">
            <v>389</v>
          </cell>
          <cell r="S471" t="str">
            <v>#Calc</v>
          </cell>
          <cell r="T471" t="str">
            <v>#Calc</v>
          </cell>
          <cell r="U471">
            <v>0</v>
          </cell>
          <cell r="V471">
            <v>0</v>
          </cell>
          <cell r="W471">
            <v>0</v>
          </cell>
          <cell r="X471">
            <v>0</v>
          </cell>
          <cell r="Y471">
            <v>0</v>
          </cell>
          <cell r="Z471">
            <v>0</v>
          </cell>
        </row>
        <row r="472">
          <cell r="Q472" t="str">
            <v>FactSet</v>
          </cell>
          <cell r="R472">
            <v>390</v>
          </cell>
          <cell r="S472" t="str">
            <v>#Calc</v>
          </cell>
          <cell r="T472" t="str">
            <v>#Calc</v>
          </cell>
          <cell r="U472">
            <v>0</v>
          </cell>
          <cell r="V472">
            <v>0</v>
          </cell>
          <cell r="W472">
            <v>0</v>
          </cell>
          <cell r="X472">
            <v>0</v>
          </cell>
          <cell r="Y472">
            <v>0</v>
          </cell>
          <cell r="Z472">
            <v>0</v>
          </cell>
        </row>
        <row r="473">
          <cell r="Q473" t="str">
            <v>FactSet</v>
          </cell>
          <cell r="R473">
            <v>391</v>
          </cell>
          <cell r="S473" t="str">
            <v>#Calc</v>
          </cell>
          <cell r="T473" t="str">
            <v>#Calc</v>
          </cell>
          <cell r="U473">
            <v>0</v>
          </cell>
          <cell r="V473">
            <v>0</v>
          </cell>
          <cell r="W473">
            <v>0</v>
          </cell>
          <cell r="X473">
            <v>0</v>
          </cell>
          <cell r="Y473">
            <v>0</v>
          </cell>
          <cell r="Z473">
            <v>0</v>
          </cell>
        </row>
        <row r="474">
          <cell r="Q474" t="str">
            <v>FactSet</v>
          </cell>
          <cell r="R474">
            <v>392</v>
          </cell>
          <cell r="S474" t="str">
            <v>#Calc</v>
          </cell>
          <cell r="T474" t="str">
            <v>#Calc</v>
          </cell>
          <cell r="U474">
            <v>0</v>
          </cell>
          <cell r="V474">
            <v>0</v>
          </cell>
          <cell r="W474">
            <v>0</v>
          </cell>
          <cell r="X474">
            <v>0</v>
          </cell>
          <cell r="Y474">
            <v>0</v>
          </cell>
          <cell r="Z474">
            <v>0</v>
          </cell>
        </row>
        <row r="475">
          <cell r="Q475" t="str">
            <v>FactSet</v>
          </cell>
          <cell r="R475">
            <v>393</v>
          </cell>
          <cell r="S475" t="str">
            <v>#Calc</v>
          </cell>
          <cell r="T475" t="str">
            <v>#Calc</v>
          </cell>
          <cell r="U475">
            <v>0</v>
          </cell>
          <cell r="V475">
            <v>0</v>
          </cell>
          <cell r="W475">
            <v>0</v>
          </cell>
          <cell r="X475">
            <v>0</v>
          </cell>
          <cell r="Y475">
            <v>0</v>
          </cell>
          <cell r="Z475">
            <v>0</v>
          </cell>
        </row>
        <row r="476">
          <cell r="Q476" t="str">
            <v>FactSet</v>
          </cell>
          <cell r="R476">
            <v>394</v>
          </cell>
          <cell r="S476" t="str">
            <v>#Calc</v>
          </cell>
          <cell r="T476" t="str">
            <v>#Calc</v>
          </cell>
          <cell r="U476">
            <v>0</v>
          </cell>
          <cell r="V476">
            <v>0</v>
          </cell>
          <cell r="W476">
            <v>0</v>
          </cell>
          <cell r="X476">
            <v>0</v>
          </cell>
          <cell r="Y476">
            <v>0</v>
          </cell>
          <cell r="Z476">
            <v>0</v>
          </cell>
        </row>
        <row r="477">
          <cell r="Q477" t="str">
            <v>FactSet</v>
          </cell>
          <cell r="R477">
            <v>395</v>
          </cell>
          <cell r="S477" t="str">
            <v>#Calc</v>
          </cell>
          <cell r="T477" t="str">
            <v>#Calc</v>
          </cell>
          <cell r="U477">
            <v>0</v>
          </cell>
          <cell r="V477">
            <v>0</v>
          </cell>
          <cell r="W477">
            <v>0</v>
          </cell>
          <cell r="X477">
            <v>0</v>
          </cell>
          <cell r="Y477">
            <v>0</v>
          </cell>
          <cell r="Z477">
            <v>0</v>
          </cell>
        </row>
        <row r="478">
          <cell r="Q478" t="str">
            <v>FactSet</v>
          </cell>
          <cell r="R478">
            <v>396</v>
          </cell>
          <cell r="S478" t="str">
            <v>#Calc</v>
          </cell>
          <cell r="T478" t="str">
            <v>#Calc</v>
          </cell>
          <cell r="U478">
            <v>0</v>
          </cell>
          <cell r="V478">
            <v>0</v>
          </cell>
          <cell r="W478">
            <v>0</v>
          </cell>
          <cell r="X478">
            <v>0</v>
          </cell>
          <cell r="Y478">
            <v>0</v>
          </cell>
          <cell r="Z478">
            <v>0</v>
          </cell>
        </row>
        <row r="479">
          <cell r="Q479" t="str">
            <v>FactSet</v>
          </cell>
          <cell r="R479">
            <v>397</v>
          </cell>
          <cell r="S479" t="str">
            <v>#Calc</v>
          </cell>
          <cell r="T479" t="str">
            <v>#Calc</v>
          </cell>
          <cell r="U479">
            <v>0</v>
          </cell>
          <cell r="V479">
            <v>0</v>
          </cell>
          <cell r="W479">
            <v>0</v>
          </cell>
          <cell r="X479">
            <v>0</v>
          </cell>
          <cell r="Y479">
            <v>0</v>
          </cell>
          <cell r="Z479">
            <v>0</v>
          </cell>
        </row>
        <row r="480">
          <cell r="Q480" t="str">
            <v>FactSet</v>
          </cell>
          <cell r="R480">
            <v>398</v>
          </cell>
          <cell r="S480" t="str">
            <v>#Calc</v>
          </cell>
          <cell r="T480" t="str">
            <v>#Calc</v>
          </cell>
          <cell r="U480">
            <v>0</v>
          </cell>
          <cell r="V480">
            <v>0</v>
          </cell>
          <cell r="W480">
            <v>0</v>
          </cell>
          <cell r="X480">
            <v>0</v>
          </cell>
          <cell r="Y480">
            <v>0</v>
          </cell>
          <cell r="Z480">
            <v>0</v>
          </cell>
        </row>
        <row r="481">
          <cell r="Q481" t="str">
            <v>FactSet</v>
          </cell>
          <cell r="R481">
            <v>399</v>
          </cell>
          <cell r="S481" t="str">
            <v>#Calc</v>
          </cell>
          <cell r="T481" t="str">
            <v>#Calc</v>
          </cell>
          <cell r="U481">
            <v>0</v>
          </cell>
          <cell r="V481">
            <v>0</v>
          </cell>
          <cell r="W481">
            <v>0</v>
          </cell>
          <cell r="X481">
            <v>0</v>
          </cell>
          <cell r="Y481">
            <v>0</v>
          </cell>
          <cell r="Z481">
            <v>0</v>
          </cell>
        </row>
        <row r="482">
          <cell r="Q482" t="str">
            <v>FactSet</v>
          </cell>
          <cell r="R482">
            <v>400</v>
          </cell>
          <cell r="S482" t="str">
            <v>#Calc</v>
          </cell>
          <cell r="T482" t="str">
            <v>#Calc</v>
          </cell>
          <cell r="U482">
            <v>0</v>
          </cell>
          <cell r="V482">
            <v>0</v>
          </cell>
          <cell r="W482">
            <v>0</v>
          </cell>
          <cell r="X482">
            <v>0</v>
          </cell>
          <cell r="Y482">
            <v>0</v>
          </cell>
          <cell r="Z482">
            <v>0</v>
          </cell>
        </row>
        <row r="483">
          <cell r="Q483" t="str">
            <v>FactSet</v>
          </cell>
          <cell r="R483">
            <v>401</v>
          </cell>
          <cell r="S483" t="str">
            <v>#Calc</v>
          </cell>
          <cell r="T483" t="str">
            <v>#Calc</v>
          </cell>
          <cell r="U483">
            <v>0</v>
          </cell>
          <cell r="V483">
            <v>0</v>
          </cell>
          <cell r="W483">
            <v>0</v>
          </cell>
          <cell r="X483">
            <v>0</v>
          </cell>
          <cell r="Y483">
            <v>0</v>
          </cell>
          <cell r="Z483">
            <v>0</v>
          </cell>
        </row>
        <row r="484">
          <cell r="Q484" t="str">
            <v>FactSet</v>
          </cell>
          <cell r="R484">
            <v>402</v>
          </cell>
          <cell r="S484" t="str">
            <v>#Calc</v>
          </cell>
          <cell r="T484" t="str">
            <v>#Calc</v>
          </cell>
          <cell r="U484">
            <v>0</v>
          </cell>
          <cell r="V484">
            <v>0</v>
          </cell>
          <cell r="W484">
            <v>0</v>
          </cell>
          <cell r="X484">
            <v>0</v>
          </cell>
          <cell r="Y484">
            <v>0</v>
          </cell>
          <cell r="Z484">
            <v>0</v>
          </cell>
        </row>
        <row r="485">
          <cell r="Q485" t="str">
            <v>FactSet</v>
          </cell>
          <cell r="R485">
            <v>403</v>
          </cell>
          <cell r="S485" t="str">
            <v>#Calc</v>
          </cell>
          <cell r="T485" t="str">
            <v>#Calc</v>
          </cell>
          <cell r="U485">
            <v>0</v>
          </cell>
          <cell r="V485">
            <v>0</v>
          </cell>
          <cell r="W485">
            <v>0</v>
          </cell>
          <cell r="X485">
            <v>0</v>
          </cell>
          <cell r="Y485">
            <v>0</v>
          </cell>
          <cell r="Z485">
            <v>0</v>
          </cell>
        </row>
        <row r="486">
          <cell r="Q486" t="str">
            <v>FactSet</v>
          </cell>
          <cell r="R486">
            <v>404</v>
          </cell>
          <cell r="S486" t="str">
            <v>#Calc</v>
          </cell>
          <cell r="T486" t="str">
            <v>#Calc</v>
          </cell>
          <cell r="U486">
            <v>0</v>
          </cell>
          <cell r="V486">
            <v>0</v>
          </cell>
          <cell r="W486">
            <v>0</v>
          </cell>
          <cell r="X486">
            <v>0</v>
          </cell>
          <cell r="Y486">
            <v>0</v>
          </cell>
          <cell r="Z486">
            <v>0</v>
          </cell>
        </row>
        <row r="487">
          <cell r="Q487" t="str">
            <v>FactSet</v>
          </cell>
          <cell r="R487">
            <v>405</v>
          </cell>
          <cell r="S487" t="str">
            <v>#Calc</v>
          </cell>
          <cell r="T487" t="str">
            <v>#Calc</v>
          </cell>
          <cell r="U487">
            <v>0</v>
          </cell>
          <cell r="V487">
            <v>0</v>
          </cell>
          <cell r="W487">
            <v>0</v>
          </cell>
          <cell r="X487">
            <v>0</v>
          </cell>
          <cell r="Y487">
            <v>0</v>
          </cell>
          <cell r="Z487">
            <v>0</v>
          </cell>
        </row>
        <row r="488">
          <cell r="Q488" t="str">
            <v>FactSet</v>
          </cell>
          <cell r="R488">
            <v>406</v>
          </cell>
          <cell r="S488" t="str">
            <v>#Calc</v>
          </cell>
          <cell r="T488" t="str">
            <v>#Calc</v>
          </cell>
          <cell r="U488">
            <v>0</v>
          </cell>
          <cell r="V488">
            <v>0</v>
          </cell>
          <cell r="W488">
            <v>0</v>
          </cell>
          <cell r="X488">
            <v>0</v>
          </cell>
          <cell r="Y488">
            <v>0</v>
          </cell>
          <cell r="Z488">
            <v>0</v>
          </cell>
        </row>
        <row r="489">
          <cell r="Q489" t="str">
            <v>FactSet</v>
          </cell>
          <cell r="R489">
            <v>407</v>
          </cell>
          <cell r="S489" t="str">
            <v>#Calc</v>
          </cell>
          <cell r="T489" t="str">
            <v>#Calc</v>
          </cell>
          <cell r="U489">
            <v>0</v>
          </cell>
          <cell r="V489">
            <v>0</v>
          </cell>
          <cell r="W489">
            <v>0</v>
          </cell>
          <cell r="X489">
            <v>0</v>
          </cell>
          <cell r="Y489">
            <v>0</v>
          </cell>
          <cell r="Z489">
            <v>0</v>
          </cell>
        </row>
        <row r="490">
          <cell r="Q490" t="str">
            <v>FactSet</v>
          </cell>
          <cell r="R490">
            <v>408</v>
          </cell>
          <cell r="S490" t="str">
            <v>#Calc</v>
          </cell>
          <cell r="T490" t="str">
            <v>#Calc</v>
          </cell>
          <cell r="U490">
            <v>0</v>
          </cell>
          <cell r="V490">
            <v>0</v>
          </cell>
          <cell r="W490">
            <v>0</v>
          </cell>
          <cell r="X490">
            <v>0</v>
          </cell>
          <cell r="Y490">
            <v>0</v>
          </cell>
          <cell r="Z490">
            <v>0</v>
          </cell>
        </row>
        <row r="491">
          <cell r="Q491" t="str">
            <v>FactSet</v>
          </cell>
          <cell r="R491">
            <v>409</v>
          </cell>
          <cell r="S491" t="str">
            <v>#Calc</v>
          </cell>
          <cell r="T491" t="str">
            <v>#Calc</v>
          </cell>
          <cell r="U491">
            <v>0</v>
          </cell>
          <cell r="V491">
            <v>0</v>
          </cell>
          <cell r="W491">
            <v>0</v>
          </cell>
          <cell r="X491">
            <v>0</v>
          </cell>
          <cell r="Y491">
            <v>0</v>
          </cell>
          <cell r="Z491">
            <v>0</v>
          </cell>
        </row>
        <row r="492">
          <cell r="Q492" t="str">
            <v>FactSet</v>
          </cell>
          <cell r="R492">
            <v>410</v>
          </cell>
          <cell r="S492" t="str">
            <v>#Calc</v>
          </cell>
          <cell r="T492" t="str">
            <v>#Calc</v>
          </cell>
          <cell r="U492">
            <v>0</v>
          </cell>
          <cell r="V492">
            <v>0</v>
          </cell>
          <cell r="W492">
            <v>0</v>
          </cell>
          <cell r="X492">
            <v>0</v>
          </cell>
          <cell r="Y492">
            <v>0</v>
          </cell>
          <cell r="Z492">
            <v>0</v>
          </cell>
        </row>
        <row r="493">
          <cell r="Q493" t="str">
            <v>FactSet</v>
          </cell>
          <cell r="R493">
            <v>411</v>
          </cell>
          <cell r="S493" t="str">
            <v>#Calc</v>
          </cell>
          <cell r="T493" t="str">
            <v>#Calc</v>
          </cell>
          <cell r="U493">
            <v>0</v>
          </cell>
          <cell r="V493">
            <v>0</v>
          </cell>
          <cell r="W493">
            <v>0</v>
          </cell>
          <cell r="X493">
            <v>0</v>
          </cell>
          <cell r="Y493">
            <v>0</v>
          </cell>
          <cell r="Z493">
            <v>0</v>
          </cell>
        </row>
        <row r="494">
          <cell r="Q494" t="str">
            <v>FactSet</v>
          </cell>
          <cell r="R494">
            <v>412</v>
          </cell>
          <cell r="S494" t="str">
            <v>#Calc</v>
          </cell>
          <cell r="T494" t="str">
            <v>#Calc</v>
          </cell>
          <cell r="U494">
            <v>0</v>
          </cell>
          <cell r="V494">
            <v>0</v>
          </cell>
          <cell r="W494">
            <v>0</v>
          </cell>
          <cell r="X494">
            <v>0</v>
          </cell>
          <cell r="Y494">
            <v>0</v>
          </cell>
          <cell r="Z494">
            <v>0</v>
          </cell>
        </row>
        <row r="495">
          <cell r="Q495" t="str">
            <v>FactSet</v>
          </cell>
          <cell r="R495">
            <v>413</v>
          </cell>
          <cell r="S495" t="str">
            <v>#Calc</v>
          </cell>
          <cell r="T495" t="str">
            <v>#Calc</v>
          </cell>
          <cell r="U495">
            <v>0</v>
          </cell>
          <cell r="V495">
            <v>0</v>
          </cell>
          <cell r="W495">
            <v>0</v>
          </cell>
          <cell r="X495">
            <v>0</v>
          </cell>
          <cell r="Y495">
            <v>0</v>
          </cell>
          <cell r="Z495">
            <v>0</v>
          </cell>
        </row>
        <row r="496">
          <cell r="Q496" t="str">
            <v>FactSet</v>
          </cell>
          <cell r="R496">
            <v>414</v>
          </cell>
          <cell r="S496" t="str">
            <v>#Calc</v>
          </cell>
          <cell r="T496" t="str">
            <v>#Calc</v>
          </cell>
          <cell r="U496">
            <v>0</v>
          </cell>
          <cell r="V496">
            <v>0</v>
          </cell>
          <cell r="W496">
            <v>0</v>
          </cell>
          <cell r="X496">
            <v>0</v>
          </cell>
          <cell r="Y496">
            <v>0</v>
          </cell>
          <cell r="Z496">
            <v>0</v>
          </cell>
        </row>
        <row r="497">
          <cell r="Q497" t="str">
            <v>FactSet</v>
          </cell>
          <cell r="R497">
            <v>415</v>
          </cell>
          <cell r="S497" t="str">
            <v>#Calc</v>
          </cell>
          <cell r="T497" t="str">
            <v>#Calc</v>
          </cell>
          <cell r="U497">
            <v>0</v>
          </cell>
          <cell r="V497">
            <v>0</v>
          </cell>
          <cell r="W497">
            <v>0</v>
          </cell>
          <cell r="X497">
            <v>0</v>
          </cell>
          <cell r="Y497">
            <v>0</v>
          </cell>
          <cell r="Z497">
            <v>0</v>
          </cell>
        </row>
        <row r="498">
          <cell r="Q498" t="str">
            <v>FactSet</v>
          </cell>
          <cell r="R498">
            <v>416</v>
          </cell>
          <cell r="S498" t="str">
            <v>#Calc</v>
          </cell>
          <cell r="T498" t="str">
            <v>#Calc</v>
          </cell>
          <cell r="U498">
            <v>0</v>
          </cell>
          <cell r="V498">
            <v>0</v>
          </cell>
          <cell r="W498">
            <v>0</v>
          </cell>
          <cell r="X498">
            <v>0</v>
          </cell>
          <cell r="Y498">
            <v>0</v>
          </cell>
          <cell r="Z498">
            <v>0</v>
          </cell>
        </row>
        <row r="499">
          <cell r="Q499" t="str">
            <v>FactSet</v>
          </cell>
          <cell r="R499">
            <v>417</v>
          </cell>
          <cell r="S499" t="str">
            <v>#Calc</v>
          </cell>
          <cell r="T499" t="str">
            <v>#Calc</v>
          </cell>
          <cell r="U499">
            <v>0</v>
          </cell>
          <cell r="V499">
            <v>0</v>
          </cell>
          <cell r="W499">
            <v>0</v>
          </cell>
          <cell r="X499">
            <v>0</v>
          </cell>
          <cell r="Y499">
            <v>0</v>
          </cell>
          <cell r="Z499">
            <v>0</v>
          </cell>
        </row>
        <row r="500">
          <cell r="Q500" t="str">
            <v>FactSet</v>
          </cell>
          <cell r="R500">
            <v>418</v>
          </cell>
          <cell r="S500" t="str">
            <v>#Calc</v>
          </cell>
          <cell r="T500" t="str">
            <v>#Calc</v>
          </cell>
          <cell r="U500">
            <v>0</v>
          </cell>
          <cell r="V500">
            <v>0</v>
          </cell>
          <cell r="W500">
            <v>0</v>
          </cell>
          <cell r="X500">
            <v>0</v>
          </cell>
          <cell r="Y500">
            <v>0</v>
          </cell>
          <cell r="Z500">
            <v>0</v>
          </cell>
        </row>
        <row r="501">
          <cell r="Q501" t="str">
            <v>FactSet</v>
          </cell>
          <cell r="R501">
            <v>419</v>
          </cell>
          <cell r="S501" t="str">
            <v>#Calc</v>
          </cell>
          <cell r="T501" t="str">
            <v>#Calc</v>
          </cell>
          <cell r="U501">
            <v>0</v>
          </cell>
          <cell r="V501">
            <v>0</v>
          </cell>
          <cell r="W501">
            <v>0</v>
          </cell>
          <cell r="X501">
            <v>0</v>
          </cell>
          <cell r="Y501">
            <v>0</v>
          </cell>
          <cell r="Z501">
            <v>0</v>
          </cell>
        </row>
        <row r="502">
          <cell r="Q502" t="str">
            <v>FactSet</v>
          </cell>
          <cell r="R502">
            <v>420</v>
          </cell>
          <cell r="S502" t="str">
            <v>#Calc</v>
          </cell>
          <cell r="T502" t="str">
            <v>#Calc</v>
          </cell>
          <cell r="U502">
            <v>0</v>
          </cell>
          <cell r="V502">
            <v>0</v>
          </cell>
          <cell r="W502">
            <v>0</v>
          </cell>
          <cell r="X502">
            <v>0</v>
          </cell>
          <cell r="Y502">
            <v>0</v>
          </cell>
          <cell r="Z502">
            <v>0</v>
          </cell>
        </row>
        <row r="503">
          <cell r="Q503" t="str">
            <v>FactSet</v>
          </cell>
          <cell r="R503">
            <v>421</v>
          </cell>
          <cell r="S503" t="str">
            <v>#Calc</v>
          </cell>
          <cell r="T503" t="str">
            <v>#Calc</v>
          </cell>
          <cell r="U503">
            <v>0</v>
          </cell>
          <cell r="V503">
            <v>0</v>
          </cell>
          <cell r="W503">
            <v>0</v>
          </cell>
          <cell r="X503">
            <v>0</v>
          </cell>
          <cell r="Y503">
            <v>0</v>
          </cell>
          <cell r="Z503">
            <v>0</v>
          </cell>
        </row>
        <row r="504">
          <cell r="Q504" t="str">
            <v>FactSet</v>
          </cell>
          <cell r="R504">
            <v>422</v>
          </cell>
          <cell r="S504" t="str">
            <v>#Calc</v>
          </cell>
          <cell r="T504" t="str">
            <v>#Calc</v>
          </cell>
          <cell r="U504">
            <v>0</v>
          </cell>
          <cell r="V504">
            <v>0</v>
          </cell>
          <cell r="W504">
            <v>0</v>
          </cell>
          <cell r="X504">
            <v>0</v>
          </cell>
          <cell r="Y504">
            <v>0</v>
          </cell>
          <cell r="Z504">
            <v>0</v>
          </cell>
        </row>
        <row r="505">
          <cell r="Q505" t="str">
            <v>FactSet</v>
          </cell>
          <cell r="R505">
            <v>423</v>
          </cell>
          <cell r="S505" t="str">
            <v>#Calc</v>
          </cell>
          <cell r="T505" t="str">
            <v>#Calc</v>
          </cell>
          <cell r="U505">
            <v>0</v>
          </cell>
          <cell r="V505">
            <v>0</v>
          </cell>
          <cell r="W505">
            <v>0</v>
          </cell>
          <cell r="X505">
            <v>0</v>
          </cell>
          <cell r="Y505">
            <v>0</v>
          </cell>
          <cell r="Z505">
            <v>0</v>
          </cell>
        </row>
        <row r="506">
          <cell r="Q506" t="str">
            <v>FactSet</v>
          </cell>
          <cell r="R506">
            <v>424</v>
          </cell>
          <cell r="S506" t="str">
            <v>#Calc</v>
          </cell>
          <cell r="T506" t="str">
            <v>#Calc</v>
          </cell>
          <cell r="U506">
            <v>0</v>
          </cell>
          <cell r="V506">
            <v>0</v>
          </cell>
          <cell r="W506">
            <v>0</v>
          </cell>
          <cell r="X506">
            <v>0</v>
          </cell>
          <cell r="Y506">
            <v>0</v>
          </cell>
          <cell r="Z506">
            <v>0</v>
          </cell>
        </row>
        <row r="507">
          <cell r="Q507" t="str">
            <v>FactSet</v>
          </cell>
          <cell r="R507">
            <v>425</v>
          </cell>
          <cell r="S507" t="str">
            <v>#Calc</v>
          </cell>
          <cell r="T507" t="str">
            <v>#Calc</v>
          </cell>
          <cell r="U507">
            <v>0</v>
          </cell>
          <cell r="V507">
            <v>0</v>
          </cell>
          <cell r="W507">
            <v>0</v>
          </cell>
          <cell r="X507">
            <v>0</v>
          </cell>
          <cell r="Y507">
            <v>0</v>
          </cell>
          <cell r="Z507">
            <v>0</v>
          </cell>
        </row>
        <row r="508">
          <cell r="Q508" t="str">
            <v>FactSet</v>
          </cell>
          <cell r="R508">
            <v>426</v>
          </cell>
          <cell r="S508" t="str">
            <v>#Calc</v>
          </cell>
          <cell r="T508" t="str">
            <v>#Calc</v>
          </cell>
          <cell r="U508">
            <v>0</v>
          </cell>
          <cell r="V508">
            <v>0</v>
          </cell>
          <cell r="W508">
            <v>0</v>
          </cell>
          <cell r="X508">
            <v>0</v>
          </cell>
          <cell r="Y508">
            <v>0</v>
          </cell>
          <cell r="Z508">
            <v>0</v>
          </cell>
        </row>
        <row r="509">
          <cell r="Q509" t="str">
            <v>FactSet</v>
          </cell>
          <cell r="R509">
            <v>427</v>
          </cell>
          <cell r="S509" t="str">
            <v>#Calc</v>
          </cell>
          <cell r="T509" t="str">
            <v>#Calc</v>
          </cell>
          <cell r="U509">
            <v>0</v>
          </cell>
          <cell r="V509">
            <v>0</v>
          </cell>
          <cell r="W509">
            <v>0</v>
          </cell>
          <cell r="X509">
            <v>0</v>
          </cell>
          <cell r="Y509">
            <v>0</v>
          </cell>
          <cell r="Z509">
            <v>0</v>
          </cell>
        </row>
        <row r="510">
          <cell r="Q510" t="str">
            <v>FactSet</v>
          </cell>
          <cell r="R510">
            <v>428</v>
          </cell>
          <cell r="S510" t="str">
            <v>#Calc</v>
          </cell>
          <cell r="T510" t="str">
            <v>#Calc</v>
          </cell>
          <cell r="U510">
            <v>0</v>
          </cell>
          <cell r="V510">
            <v>0</v>
          </cell>
          <cell r="W510">
            <v>0</v>
          </cell>
          <cell r="X510">
            <v>0</v>
          </cell>
          <cell r="Y510">
            <v>0</v>
          </cell>
          <cell r="Z510">
            <v>0</v>
          </cell>
        </row>
        <row r="511">
          <cell r="Q511" t="str">
            <v>FactSet</v>
          </cell>
          <cell r="R511">
            <v>429</v>
          </cell>
          <cell r="S511" t="str">
            <v>#Calc</v>
          </cell>
          <cell r="T511" t="str">
            <v>#Calc</v>
          </cell>
          <cell r="U511">
            <v>0</v>
          </cell>
          <cell r="V511">
            <v>0</v>
          </cell>
          <cell r="W511">
            <v>0</v>
          </cell>
          <cell r="X511">
            <v>0</v>
          </cell>
          <cell r="Y511">
            <v>0</v>
          </cell>
          <cell r="Z511">
            <v>0</v>
          </cell>
        </row>
        <row r="512">
          <cell r="Q512" t="str">
            <v>FactSet</v>
          </cell>
          <cell r="R512">
            <v>430</v>
          </cell>
          <cell r="S512" t="str">
            <v>#Calc</v>
          </cell>
          <cell r="T512" t="str">
            <v>#Calc</v>
          </cell>
          <cell r="U512">
            <v>0</v>
          </cell>
          <cell r="V512">
            <v>0</v>
          </cell>
          <cell r="W512">
            <v>0</v>
          </cell>
          <cell r="X512">
            <v>0</v>
          </cell>
          <cell r="Y512">
            <v>0</v>
          </cell>
          <cell r="Z512">
            <v>0</v>
          </cell>
        </row>
        <row r="513">
          <cell r="Q513" t="str">
            <v>FactSet</v>
          </cell>
          <cell r="R513">
            <v>431</v>
          </cell>
          <cell r="S513" t="str">
            <v>#Calc</v>
          </cell>
          <cell r="T513" t="str">
            <v>#Calc</v>
          </cell>
          <cell r="U513">
            <v>0</v>
          </cell>
          <cell r="V513">
            <v>0</v>
          </cell>
          <cell r="W513">
            <v>0</v>
          </cell>
          <cell r="X513">
            <v>0</v>
          </cell>
          <cell r="Y513">
            <v>0</v>
          </cell>
          <cell r="Z513">
            <v>0</v>
          </cell>
        </row>
        <row r="514">
          <cell r="Q514" t="str">
            <v>FactSet</v>
          </cell>
          <cell r="R514">
            <v>432</v>
          </cell>
          <cell r="S514" t="str">
            <v>#Calc</v>
          </cell>
          <cell r="T514" t="str">
            <v>#Calc</v>
          </cell>
          <cell r="U514">
            <v>0</v>
          </cell>
          <cell r="V514">
            <v>0</v>
          </cell>
          <cell r="W514">
            <v>0</v>
          </cell>
          <cell r="X514">
            <v>0</v>
          </cell>
          <cell r="Y514">
            <v>0</v>
          </cell>
          <cell r="Z514">
            <v>0</v>
          </cell>
        </row>
        <row r="515">
          <cell r="Q515" t="str">
            <v>FactSet</v>
          </cell>
          <cell r="R515">
            <v>433</v>
          </cell>
          <cell r="S515" t="str">
            <v>#Calc</v>
          </cell>
          <cell r="T515" t="str">
            <v>#Calc</v>
          </cell>
          <cell r="U515">
            <v>0</v>
          </cell>
          <cell r="V515">
            <v>0</v>
          </cell>
          <cell r="W515">
            <v>0</v>
          </cell>
          <cell r="X515">
            <v>0</v>
          </cell>
          <cell r="Y515">
            <v>0</v>
          </cell>
          <cell r="Z515">
            <v>0</v>
          </cell>
        </row>
        <row r="516">
          <cell r="Q516" t="str">
            <v>FactSet</v>
          </cell>
          <cell r="R516">
            <v>434</v>
          </cell>
          <cell r="S516" t="str">
            <v>#Calc</v>
          </cell>
          <cell r="T516" t="str">
            <v>#Calc</v>
          </cell>
          <cell r="U516">
            <v>0</v>
          </cell>
          <cell r="V516">
            <v>0</v>
          </cell>
          <cell r="W516">
            <v>0</v>
          </cell>
          <cell r="X516">
            <v>0</v>
          </cell>
          <cell r="Y516">
            <v>0</v>
          </cell>
          <cell r="Z516">
            <v>0</v>
          </cell>
        </row>
        <row r="517">
          <cell r="Q517" t="str">
            <v>FactSet</v>
          </cell>
          <cell r="R517">
            <v>435</v>
          </cell>
          <cell r="S517" t="str">
            <v>#Calc</v>
          </cell>
          <cell r="T517" t="str">
            <v>#Calc</v>
          </cell>
          <cell r="U517">
            <v>0</v>
          </cell>
          <cell r="V517">
            <v>0</v>
          </cell>
          <cell r="W517">
            <v>0</v>
          </cell>
          <cell r="X517">
            <v>0</v>
          </cell>
          <cell r="Y517">
            <v>0</v>
          </cell>
          <cell r="Z517">
            <v>0</v>
          </cell>
        </row>
        <row r="518">
          <cell r="Q518" t="str">
            <v>FactSet</v>
          </cell>
          <cell r="R518">
            <v>436</v>
          </cell>
          <cell r="S518" t="str">
            <v>#Calc</v>
          </cell>
          <cell r="T518" t="str">
            <v>#Calc</v>
          </cell>
          <cell r="U518">
            <v>0</v>
          </cell>
          <cell r="V518">
            <v>0</v>
          </cell>
          <cell r="W518">
            <v>0</v>
          </cell>
          <cell r="X518">
            <v>0</v>
          </cell>
          <cell r="Y518">
            <v>0</v>
          </cell>
          <cell r="Z518">
            <v>0</v>
          </cell>
        </row>
        <row r="519">
          <cell r="Q519" t="str">
            <v>FactSet</v>
          </cell>
          <cell r="R519">
            <v>437</v>
          </cell>
          <cell r="S519" t="str">
            <v>#Calc</v>
          </cell>
          <cell r="T519" t="str">
            <v>#Calc</v>
          </cell>
          <cell r="U519">
            <v>0</v>
          </cell>
          <cell r="V519">
            <v>0</v>
          </cell>
          <cell r="W519">
            <v>0</v>
          </cell>
          <cell r="X519">
            <v>0</v>
          </cell>
          <cell r="Y519">
            <v>0</v>
          </cell>
          <cell r="Z519">
            <v>0</v>
          </cell>
        </row>
        <row r="520">
          <cell r="Q520" t="str">
            <v>FactSet</v>
          </cell>
          <cell r="R520">
            <v>438</v>
          </cell>
          <cell r="S520" t="str">
            <v>#Calc</v>
          </cell>
          <cell r="T520" t="str">
            <v>#Calc</v>
          </cell>
          <cell r="U520">
            <v>0</v>
          </cell>
          <cell r="V520">
            <v>0</v>
          </cell>
          <cell r="W520">
            <v>0</v>
          </cell>
          <cell r="X520">
            <v>0</v>
          </cell>
          <cell r="Y520">
            <v>0</v>
          </cell>
          <cell r="Z520">
            <v>0</v>
          </cell>
        </row>
        <row r="521">
          <cell r="Q521" t="str">
            <v>FactSet</v>
          </cell>
          <cell r="R521">
            <v>439</v>
          </cell>
          <cell r="S521" t="str">
            <v>#Calc</v>
          </cell>
          <cell r="T521" t="str">
            <v>#Calc</v>
          </cell>
          <cell r="U521">
            <v>0</v>
          </cell>
          <cell r="V521">
            <v>0</v>
          </cell>
          <cell r="W521">
            <v>0</v>
          </cell>
          <cell r="X521">
            <v>0</v>
          </cell>
          <cell r="Y521">
            <v>0</v>
          </cell>
          <cell r="Z521">
            <v>0</v>
          </cell>
        </row>
        <row r="522">
          <cell r="Q522" t="str">
            <v>FactSet</v>
          </cell>
          <cell r="R522">
            <v>440</v>
          </cell>
          <cell r="S522" t="str">
            <v>#Calc</v>
          </cell>
          <cell r="T522" t="str">
            <v>#Calc</v>
          </cell>
          <cell r="U522">
            <v>0</v>
          </cell>
          <cell r="V522">
            <v>0</v>
          </cell>
          <cell r="W522">
            <v>0</v>
          </cell>
          <cell r="X522">
            <v>0</v>
          </cell>
          <cell r="Y522">
            <v>0</v>
          </cell>
          <cell r="Z522">
            <v>0</v>
          </cell>
        </row>
        <row r="523">
          <cell r="Q523" t="str">
            <v>FactSet</v>
          </cell>
          <cell r="R523">
            <v>441</v>
          </cell>
          <cell r="S523" t="str">
            <v>#Calc</v>
          </cell>
          <cell r="T523" t="str">
            <v>#Calc</v>
          </cell>
          <cell r="U523">
            <v>0</v>
          </cell>
          <cell r="V523">
            <v>0</v>
          </cell>
          <cell r="W523">
            <v>0</v>
          </cell>
          <cell r="X523">
            <v>0</v>
          </cell>
          <cell r="Y523">
            <v>0</v>
          </cell>
          <cell r="Z523">
            <v>0</v>
          </cell>
        </row>
        <row r="524">
          <cell r="Q524" t="str">
            <v>FactSet</v>
          </cell>
          <cell r="R524">
            <v>442</v>
          </cell>
          <cell r="S524" t="str">
            <v>#Calc</v>
          </cell>
          <cell r="T524" t="str">
            <v>#Calc</v>
          </cell>
          <cell r="U524">
            <v>0</v>
          </cell>
          <cell r="V524">
            <v>0</v>
          </cell>
          <cell r="W524">
            <v>0</v>
          </cell>
          <cell r="X524">
            <v>0</v>
          </cell>
          <cell r="Y524">
            <v>0</v>
          </cell>
          <cell r="Z524">
            <v>0</v>
          </cell>
        </row>
        <row r="525">
          <cell r="Q525" t="str">
            <v>FactSet</v>
          </cell>
          <cell r="R525">
            <v>443</v>
          </cell>
          <cell r="S525" t="str">
            <v>#Calc</v>
          </cell>
          <cell r="T525" t="str">
            <v>#Calc</v>
          </cell>
          <cell r="U525">
            <v>0</v>
          </cell>
          <cell r="V525">
            <v>0</v>
          </cell>
          <cell r="W525">
            <v>0</v>
          </cell>
          <cell r="X525">
            <v>0</v>
          </cell>
          <cell r="Y525">
            <v>0</v>
          </cell>
          <cell r="Z525">
            <v>0</v>
          </cell>
        </row>
        <row r="526">
          <cell r="Q526" t="str">
            <v>FactSet</v>
          </cell>
          <cell r="R526">
            <v>444</v>
          </cell>
          <cell r="S526" t="str">
            <v>#Calc</v>
          </cell>
          <cell r="T526" t="str">
            <v>#Calc</v>
          </cell>
          <cell r="U526">
            <v>0</v>
          </cell>
          <cell r="V526">
            <v>0</v>
          </cell>
          <cell r="W526">
            <v>0</v>
          </cell>
          <cell r="X526">
            <v>0</v>
          </cell>
          <cell r="Y526">
            <v>0</v>
          </cell>
          <cell r="Z526">
            <v>0</v>
          </cell>
        </row>
        <row r="527">
          <cell r="Q527" t="str">
            <v>FactSet</v>
          </cell>
          <cell r="R527">
            <v>445</v>
          </cell>
          <cell r="S527" t="str">
            <v>#Calc</v>
          </cell>
          <cell r="T527" t="str">
            <v>#Calc</v>
          </cell>
          <cell r="U527">
            <v>0</v>
          </cell>
          <cell r="V527">
            <v>0</v>
          </cell>
          <cell r="W527">
            <v>0</v>
          </cell>
          <cell r="X527">
            <v>0</v>
          </cell>
          <cell r="Y527">
            <v>0</v>
          </cell>
          <cell r="Z527">
            <v>0</v>
          </cell>
        </row>
        <row r="528">
          <cell r="Q528" t="str">
            <v>FactSet</v>
          </cell>
          <cell r="R528">
            <v>446</v>
          </cell>
          <cell r="S528" t="str">
            <v>#Calc</v>
          </cell>
          <cell r="T528" t="str">
            <v>#Calc</v>
          </cell>
          <cell r="U528">
            <v>0</v>
          </cell>
          <cell r="V528">
            <v>0</v>
          </cell>
          <cell r="W528">
            <v>0</v>
          </cell>
          <cell r="X528">
            <v>0</v>
          </cell>
          <cell r="Y528">
            <v>0</v>
          </cell>
          <cell r="Z528">
            <v>0</v>
          </cell>
        </row>
        <row r="529">
          <cell r="Q529" t="str">
            <v>FactSet</v>
          </cell>
          <cell r="R529">
            <v>447</v>
          </cell>
          <cell r="S529" t="str">
            <v>#Calc</v>
          </cell>
          <cell r="T529" t="str">
            <v>#Calc</v>
          </cell>
          <cell r="U529">
            <v>0</v>
          </cell>
          <cell r="V529">
            <v>0</v>
          </cell>
          <cell r="W529">
            <v>0</v>
          </cell>
          <cell r="X529">
            <v>0</v>
          </cell>
          <cell r="Y529">
            <v>0</v>
          </cell>
          <cell r="Z529">
            <v>0</v>
          </cell>
        </row>
        <row r="530">
          <cell r="Q530" t="str">
            <v>FactSet</v>
          </cell>
          <cell r="R530">
            <v>448</v>
          </cell>
          <cell r="S530" t="str">
            <v>#Calc</v>
          </cell>
          <cell r="T530" t="str">
            <v>#Calc</v>
          </cell>
          <cell r="U530">
            <v>0</v>
          </cell>
          <cell r="V530">
            <v>0</v>
          </cell>
          <cell r="W530">
            <v>0</v>
          </cell>
          <cell r="X530">
            <v>0</v>
          </cell>
          <cell r="Y530">
            <v>0</v>
          </cell>
          <cell r="Z530">
            <v>0</v>
          </cell>
        </row>
        <row r="531">
          <cell r="Q531" t="str">
            <v>FactSet</v>
          </cell>
          <cell r="R531">
            <v>449</v>
          </cell>
          <cell r="S531" t="str">
            <v>#Calc</v>
          </cell>
          <cell r="T531" t="str">
            <v>#Calc</v>
          </cell>
          <cell r="U531">
            <v>0</v>
          </cell>
          <cell r="V531">
            <v>0</v>
          </cell>
          <cell r="W531">
            <v>0</v>
          </cell>
          <cell r="X531">
            <v>0</v>
          </cell>
          <cell r="Y531">
            <v>0</v>
          </cell>
          <cell r="Z531">
            <v>0</v>
          </cell>
        </row>
        <row r="532">
          <cell r="Q532" t="str">
            <v>FactSet</v>
          </cell>
          <cell r="R532">
            <v>450</v>
          </cell>
          <cell r="S532" t="str">
            <v>#Calc</v>
          </cell>
          <cell r="T532" t="str">
            <v>#Calc</v>
          </cell>
          <cell r="U532">
            <v>0</v>
          </cell>
          <cell r="V532">
            <v>0</v>
          </cell>
          <cell r="W532">
            <v>0</v>
          </cell>
          <cell r="X532">
            <v>0</v>
          </cell>
          <cell r="Y532">
            <v>0</v>
          </cell>
          <cell r="Z532">
            <v>0</v>
          </cell>
        </row>
        <row r="533">
          <cell r="Q533" t="str">
            <v>FactSet</v>
          </cell>
          <cell r="R533">
            <v>451</v>
          </cell>
          <cell r="S533" t="str">
            <v>#Calc</v>
          </cell>
          <cell r="T533" t="str">
            <v>#Calc</v>
          </cell>
          <cell r="U533">
            <v>0</v>
          </cell>
          <cell r="V533">
            <v>0</v>
          </cell>
          <cell r="W533">
            <v>0</v>
          </cell>
          <cell r="X533">
            <v>0</v>
          </cell>
          <cell r="Y533">
            <v>0</v>
          </cell>
          <cell r="Z533">
            <v>0</v>
          </cell>
        </row>
        <row r="534">
          <cell r="Q534" t="str">
            <v>FactSet</v>
          </cell>
          <cell r="R534">
            <v>452</v>
          </cell>
          <cell r="S534" t="str">
            <v>#Calc</v>
          </cell>
          <cell r="T534" t="str">
            <v>#Calc</v>
          </cell>
          <cell r="U534">
            <v>0</v>
          </cell>
          <cell r="V534">
            <v>0</v>
          </cell>
          <cell r="W534">
            <v>0</v>
          </cell>
          <cell r="X534">
            <v>0</v>
          </cell>
          <cell r="Y534">
            <v>0</v>
          </cell>
          <cell r="Z534">
            <v>0</v>
          </cell>
        </row>
        <row r="535">
          <cell r="Q535" t="str">
            <v>FactSet</v>
          </cell>
          <cell r="R535">
            <v>453</v>
          </cell>
          <cell r="S535" t="str">
            <v>#Calc</v>
          </cell>
          <cell r="T535" t="str">
            <v>#Calc</v>
          </cell>
          <cell r="U535">
            <v>0</v>
          </cell>
          <cell r="V535">
            <v>0</v>
          </cell>
          <cell r="W535">
            <v>0</v>
          </cell>
          <cell r="X535">
            <v>0</v>
          </cell>
          <cell r="Y535">
            <v>0</v>
          </cell>
          <cell r="Z535">
            <v>0</v>
          </cell>
        </row>
        <row r="536">
          <cell r="Q536" t="str">
            <v>FactSet</v>
          </cell>
          <cell r="R536">
            <v>454</v>
          </cell>
          <cell r="S536" t="str">
            <v>#Calc</v>
          </cell>
          <cell r="T536" t="str">
            <v>#Calc</v>
          </cell>
          <cell r="U536">
            <v>0</v>
          </cell>
          <cell r="V536">
            <v>0</v>
          </cell>
          <cell r="W536">
            <v>0</v>
          </cell>
          <cell r="X536">
            <v>0</v>
          </cell>
          <cell r="Y536">
            <v>0</v>
          </cell>
          <cell r="Z536">
            <v>0</v>
          </cell>
        </row>
        <row r="537">
          <cell r="Q537" t="str">
            <v>FactSet</v>
          </cell>
          <cell r="R537">
            <v>455</v>
          </cell>
          <cell r="S537" t="str">
            <v>#Calc</v>
          </cell>
          <cell r="T537" t="str">
            <v>#Calc</v>
          </cell>
          <cell r="U537">
            <v>0</v>
          </cell>
          <cell r="V537">
            <v>0</v>
          </cell>
          <cell r="W537">
            <v>0</v>
          </cell>
          <cell r="X537">
            <v>0</v>
          </cell>
          <cell r="Y537">
            <v>0</v>
          </cell>
          <cell r="Z537">
            <v>0</v>
          </cell>
        </row>
        <row r="538">
          <cell r="Q538" t="str">
            <v>FactSet</v>
          </cell>
          <cell r="R538">
            <v>456</v>
          </cell>
          <cell r="S538" t="str">
            <v>#Calc</v>
          </cell>
          <cell r="T538" t="str">
            <v>#Calc</v>
          </cell>
          <cell r="U538">
            <v>0</v>
          </cell>
          <cell r="V538">
            <v>0</v>
          </cell>
          <cell r="W538">
            <v>0</v>
          </cell>
          <cell r="X538">
            <v>0</v>
          </cell>
          <cell r="Y538">
            <v>0</v>
          </cell>
          <cell r="Z538">
            <v>0</v>
          </cell>
        </row>
        <row r="539">
          <cell r="Q539" t="str">
            <v>FactSet</v>
          </cell>
          <cell r="R539">
            <v>457</v>
          </cell>
          <cell r="S539" t="str">
            <v>#Calc</v>
          </cell>
          <cell r="T539" t="str">
            <v>#Calc</v>
          </cell>
          <cell r="U539">
            <v>0</v>
          </cell>
          <cell r="V539">
            <v>0</v>
          </cell>
          <cell r="W539">
            <v>0</v>
          </cell>
          <cell r="X539">
            <v>0</v>
          </cell>
          <cell r="Y539">
            <v>0</v>
          </cell>
          <cell r="Z539">
            <v>0</v>
          </cell>
        </row>
        <row r="540">
          <cell r="Q540" t="str">
            <v>FactSet</v>
          </cell>
          <cell r="R540">
            <v>458</v>
          </cell>
          <cell r="S540" t="str">
            <v>#Calc</v>
          </cell>
          <cell r="T540" t="str">
            <v>#Calc</v>
          </cell>
          <cell r="U540">
            <v>0</v>
          </cell>
          <cell r="V540">
            <v>0</v>
          </cell>
          <cell r="W540">
            <v>0</v>
          </cell>
          <cell r="X540">
            <v>0</v>
          </cell>
          <cell r="Y540">
            <v>0</v>
          </cell>
          <cell r="Z540">
            <v>0</v>
          </cell>
        </row>
        <row r="541">
          <cell r="Q541" t="str">
            <v>FactSet</v>
          </cell>
          <cell r="R541">
            <v>459</v>
          </cell>
          <cell r="S541" t="str">
            <v>#Calc</v>
          </cell>
          <cell r="T541" t="str">
            <v>#Calc</v>
          </cell>
          <cell r="U541">
            <v>0</v>
          </cell>
          <cell r="V541">
            <v>0</v>
          </cell>
          <cell r="W541">
            <v>0</v>
          </cell>
          <cell r="X541">
            <v>0</v>
          </cell>
          <cell r="Y541">
            <v>0</v>
          </cell>
          <cell r="Z541">
            <v>0</v>
          </cell>
        </row>
        <row r="542">
          <cell r="Q542" t="str">
            <v>FactSet</v>
          </cell>
          <cell r="R542">
            <v>460</v>
          </cell>
          <cell r="S542" t="str">
            <v>#Calc</v>
          </cell>
          <cell r="T542" t="str">
            <v>#Calc</v>
          </cell>
          <cell r="U542">
            <v>0</v>
          </cell>
          <cell r="V542">
            <v>0</v>
          </cell>
          <cell r="W542">
            <v>0</v>
          </cell>
          <cell r="X542">
            <v>0</v>
          </cell>
          <cell r="Y542">
            <v>0</v>
          </cell>
          <cell r="Z542">
            <v>0</v>
          </cell>
        </row>
        <row r="543">
          <cell r="Q543" t="str">
            <v>FactSet</v>
          </cell>
          <cell r="R543">
            <v>461</v>
          </cell>
          <cell r="S543" t="str">
            <v>#Calc</v>
          </cell>
          <cell r="T543" t="str">
            <v>#Calc</v>
          </cell>
          <cell r="U543">
            <v>0</v>
          </cell>
          <cell r="V543">
            <v>0</v>
          </cell>
          <cell r="W543">
            <v>0</v>
          </cell>
          <cell r="X543">
            <v>0</v>
          </cell>
          <cell r="Y543">
            <v>0</v>
          </cell>
          <cell r="Z543">
            <v>0</v>
          </cell>
        </row>
        <row r="544">
          <cell r="Q544" t="str">
            <v>FactSet</v>
          </cell>
          <cell r="R544">
            <v>462</v>
          </cell>
          <cell r="S544" t="str">
            <v>#Calc</v>
          </cell>
          <cell r="T544" t="str">
            <v>#Calc</v>
          </cell>
          <cell r="U544">
            <v>0</v>
          </cell>
          <cell r="V544">
            <v>0</v>
          </cell>
          <cell r="W544">
            <v>0</v>
          </cell>
          <cell r="X544">
            <v>0</v>
          </cell>
          <cell r="Y544">
            <v>0</v>
          </cell>
          <cell r="Z544">
            <v>0</v>
          </cell>
        </row>
        <row r="545">
          <cell r="Q545" t="str">
            <v>FactSet</v>
          </cell>
          <cell r="R545">
            <v>463</v>
          </cell>
          <cell r="S545" t="str">
            <v>#Calc</v>
          </cell>
          <cell r="T545" t="str">
            <v>#Calc</v>
          </cell>
          <cell r="U545">
            <v>0</v>
          </cell>
          <cell r="V545">
            <v>0</v>
          </cell>
          <cell r="W545">
            <v>0</v>
          </cell>
          <cell r="X545">
            <v>0</v>
          </cell>
          <cell r="Y545">
            <v>0</v>
          </cell>
          <cell r="Z545">
            <v>0</v>
          </cell>
        </row>
        <row r="546">
          <cell r="Q546" t="str">
            <v>FactSet</v>
          </cell>
          <cell r="R546">
            <v>464</v>
          </cell>
          <cell r="S546" t="str">
            <v>#Calc</v>
          </cell>
          <cell r="T546" t="str">
            <v>#Calc</v>
          </cell>
          <cell r="U546">
            <v>0</v>
          </cell>
          <cell r="V546">
            <v>0</v>
          </cell>
          <cell r="W546">
            <v>0</v>
          </cell>
          <cell r="X546">
            <v>0</v>
          </cell>
          <cell r="Y546">
            <v>0</v>
          </cell>
          <cell r="Z546">
            <v>0</v>
          </cell>
        </row>
        <row r="547">
          <cell r="Q547" t="str">
            <v>FactSet</v>
          </cell>
          <cell r="R547">
            <v>465</v>
          </cell>
          <cell r="S547" t="str">
            <v>#Calc</v>
          </cell>
          <cell r="T547" t="str">
            <v>#Calc</v>
          </cell>
          <cell r="U547">
            <v>0</v>
          </cell>
          <cell r="V547">
            <v>0</v>
          </cell>
          <cell r="W547">
            <v>0</v>
          </cell>
          <cell r="X547">
            <v>0</v>
          </cell>
          <cell r="Y547">
            <v>0</v>
          </cell>
          <cell r="Z547">
            <v>0</v>
          </cell>
        </row>
        <row r="548">
          <cell r="Q548" t="str">
            <v>FactSet</v>
          </cell>
          <cell r="R548">
            <v>466</v>
          </cell>
          <cell r="S548" t="str">
            <v>#Calc</v>
          </cell>
          <cell r="T548" t="str">
            <v>#Calc</v>
          </cell>
          <cell r="U548">
            <v>0</v>
          </cell>
          <cell r="V548">
            <v>0</v>
          </cell>
          <cell r="W548">
            <v>0</v>
          </cell>
          <cell r="X548">
            <v>0</v>
          </cell>
          <cell r="Y548">
            <v>0</v>
          </cell>
          <cell r="Z548">
            <v>0</v>
          </cell>
        </row>
        <row r="549">
          <cell r="Q549" t="str">
            <v>FactSet</v>
          </cell>
          <cell r="R549">
            <v>467</v>
          </cell>
          <cell r="S549" t="str">
            <v>#Calc</v>
          </cell>
          <cell r="T549" t="str">
            <v>#Calc</v>
          </cell>
          <cell r="U549">
            <v>0</v>
          </cell>
          <cell r="V549">
            <v>0</v>
          </cell>
          <cell r="W549">
            <v>0</v>
          </cell>
          <cell r="X549">
            <v>0</v>
          </cell>
          <cell r="Y549">
            <v>0</v>
          </cell>
          <cell r="Z549">
            <v>0</v>
          </cell>
        </row>
        <row r="550">
          <cell r="Q550" t="str">
            <v>FactSet</v>
          </cell>
          <cell r="R550">
            <v>468</v>
          </cell>
          <cell r="S550" t="str">
            <v>#Calc</v>
          </cell>
          <cell r="T550" t="str">
            <v>#Calc</v>
          </cell>
          <cell r="U550">
            <v>0</v>
          </cell>
          <cell r="V550">
            <v>0</v>
          </cell>
          <cell r="W550">
            <v>0</v>
          </cell>
          <cell r="X550">
            <v>0</v>
          </cell>
          <cell r="Y550">
            <v>0</v>
          </cell>
          <cell r="Z550">
            <v>0</v>
          </cell>
        </row>
        <row r="551">
          <cell r="Q551" t="str">
            <v>FactSet</v>
          </cell>
          <cell r="R551">
            <v>469</v>
          </cell>
          <cell r="S551" t="str">
            <v>#Calc</v>
          </cell>
          <cell r="T551" t="str">
            <v>#Calc</v>
          </cell>
          <cell r="U551">
            <v>0</v>
          </cell>
          <cell r="V551">
            <v>0</v>
          </cell>
          <cell r="W551">
            <v>0</v>
          </cell>
          <cell r="X551">
            <v>0</v>
          </cell>
          <cell r="Y551">
            <v>0</v>
          </cell>
          <cell r="Z551">
            <v>0</v>
          </cell>
        </row>
        <row r="552">
          <cell r="Q552" t="str">
            <v>FactSet</v>
          </cell>
          <cell r="R552">
            <v>470</v>
          </cell>
          <cell r="S552" t="str">
            <v>#Calc</v>
          </cell>
          <cell r="T552" t="str">
            <v>#Calc</v>
          </cell>
          <cell r="U552">
            <v>0</v>
          </cell>
          <cell r="V552">
            <v>0</v>
          </cell>
          <cell r="W552">
            <v>0</v>
          </cell>
          <cell r="X552">
            <v>0</v>
          </cell>
          <cell r="Y552">
            <v>0</v>
          </cell>
          <cell r="Z552">
            <v>0</v>
          </cell>
        </row>
        <row r="553">
          <cell r="Q553" t="str">
            <v>FactSet</v>
          </cell>
          <cell r="R553">
            <v>471</v>
          </cell>
          <cell r="S553" t="str">
            <v>#Calc</v>
          </cell>
          <cell r="T553" t="str">
            <v>#Calc</v>
          </cell>
          <cell r="U553">
            <v>0</v>
          </cell>
          <cell r="V553">
            <v>0</v>
          </cell>
          <cell r="W553">
            <v>0</v>
          </cell>
          <cell r="X553">
            <v>0</v>
          </cell>
          <cell r="Y553">
            <v>0</v>
          </cell>
          <cell r="Z553">
            <v>0</v>
          </cell>
        </row>
        <row r="554">
          <cell r="Q554" t="str">
            <v>FactSet</v>
          </cell>
          <cell r="R554">
            <v>472</v>
          </cell>
          <cell r="S554" t="str">
            <v>#Calc</v>
          </cell>
          <cell r="T554" t="str">
            <v>#Calc</v>
          </cell>
          <cell r="U554">
            <v>0</v>
          </cell>
          <cell r="V554">
            <v>0</v>
          </cell>
          <cell r="W554">
            <v>0</v>
          </cell>
          <cell r="X554">
            <v>0</v>
          </cell>
          <cell r="Y554">
            <v>0</v>
          </cell>
          <cell r="Z554">
            <v>0</v>
          </cell>
        </row>
        <row r="555">
          <cell r="Q555" t="str">
            <v>FactSet</v>
          </cell>
          <cell r="R555">
            <v>473</v>
          </cell>
          <cell r="S555" t="str">
            <v>#Calc</v>
          </cell>
          <cell r="T555" t="str">
            <v>#Calc</v>
          </cell>
          <cell r="U555">
            <v>0</v>
          </cell>
          <cell r="V555">
            <v>0</v>
          </cell>
          <cell r="W555">
            <v>0</v>
          </cell>
          <cell r="X555">
            <v>0</v>
          </cell>
          <cell r="Y555">
            <v>0</v>
          </cell>
          <cell r="Z555">
            <v>0</v>
          </cell>
        </row>
        <row r="556">
          <cell r="Q556" t="str">
            <v>FactSet</v>
          </cell>
          <cell r="R556">
            <v>474</v>
          </cell>
          <cell r="S556" t="str">
            <v>#Calc</v>
          </cell>
          <cell r="T556" t="str">
            <v>#Calc</v>
          </cell>
          <cell r="U556">
            <v>0</v>
          </cell>
          <cell r="V556">
            <v>0</v>
          </cell>
          <cell r="W556">
            <v>0</v>
          </cell>
          <cell r="X556">
            <v>0</v>
          </cell>
          <cell r="Y556">
            <v>0</v>
          </cell>
          <cell r="Z556">
            <v>0</v>
          </cell>
        </row>
        <row r="557">
          <cell r="Q557" t="str">
            <v>FactSet</v>
          </cell>
          <cell r="R557">
            <v>475</v>
          </cell>
          <cell r="S557" t="str">
            <v>#Calc</v>
          </cell>
          <cell r="T557" t="str">
            <v>#Calc</v>
          </cell>
          <cell r="U557">
            <v>0</v>
          </cell>
          <cell r="V557">
            <v>0</v>
          </cell>
          <cell r="W557">
            <v>0</v>
          </cell>
          <cell r="X557">
            <v>0</v>
          </cell>
          <cell r="Y557">
            <v>0</v>
          </cell>
          <cell r="Z557">
            <v>0</v>
          </cell>
        </row>
        <row r="558">
          <cell r="Q558" t="str">
            <v>FactSet</v>
          </cell>
          <cell r="R558">
            <v>476</v>
          </cell>
          <cell r="S558" t="str">
            <v>#Calc</v>
          </cell>
          <cell r="T558" t="str">
            <v>#Calc</v>
          </cell>
          <cell r="U558">
            <v>0</v>
          </cell>
          <cell r="V558">
            <v>0</v>
          </cell>
          <cell r="W558">
            <v>0</v>
          </cell>
          <cell r="X558">
            <v>0</v>
          </cell>
          <cell r="Y558">
            <v>0</v>
          </cell>
          <cell r="Z558">
            <v>0</v>
          </cell>
        </row>
        <row r="559">
          <cell r="Q559" t="str">
            <v>FactSet</v>
          </cell>
          <cell r="R559">
            <v>477</v>
          </cell>
          <cell r="S559" t="str">
            <v>#Calc</v>
          </cell>
          <cell r="T559" t="str">
            <v>#Calc</v>
          </cell>
          <cell r="U559">
            <v>0</v>
          </cell>
          <cell r="V559">
            <v>0</v>
          </cell>
          <cell r="W559">
            <v>0</v>
          </cell>
          <cell r="X559">
            <v>0</v>
          </cell>
          <cell r="Y559">
            <v>0</v>
          </cell>
          <cell r="Z559">
            <v>0</v>
          </cell>
        </row>
        <row r="560">
          <cell r="Q560" t="str">
            <v>FactSet</v>
          </cell>
          <cell r="R560">
            <v>478</v>
          </cell>
          <cell r="S560" t="str">
            <v>#Calc</v>
          </cell>
          <cell r="T560" t="str">
            <v>#Calc</v>
          </cell>
          <cell r="U560">
            <v>0</v>
          </cell>
          <cell r="V560">
            <v>0</v>
          </cell>
          <cell r="W560">
            <v>0</v>
          </cell>
          <cell r="X560">
            <v>0</v>
          </cell>
          <cell r="Y560">
            <v>0</v>
          </cell>
          <cell r="Z560">
            <v>0</v>
          </cell>
        </row>
        <row r="561">
          <cell r="Q561" t="str">
            <v>FactSet</v>
          </cell>
          <cell r="R561">
            <v>479</v>
          </cell>
          <cell r="S561" t="str">
            <v>#Calc</v>
          </cell>
          <cell r="T561" t="str">
            <v>#Calc</v>
          </cell>
          <cell r="U561">
            <v>0</v>
          </cell>
          <cell r="V561">
            <v>0</v>
          </cell>
          <cell r="W561">
            <v>0</v>
          </cell>
          <cell r="X561">
            <v>0</v>
          </cell>
          <cell r="Y561">
            <v>0</v>
          </cell>
          <cell r="Z561">
            <v>0</v>
          </cell>
        </row>
        <row r="562">
          <cell r="Q562" t="str">
            <v>FactSet</v>
          </cell>
          <cell r="R562">
            <v>480</v>
          </cell>
          <cell r="S562" t="str">
            <v>#Calc</v>
          </cell>
          <cell r="T562" t="str">
            <v>#Calc</v>
          </cell>
          <cell r="U562">
            <v>0</v>
          </cell>
          <cell r="V562">
            <v>0</v>
          </cell>
          <cell r="W562">
            <v>0</v>
          </cell>
          <cell r="X562">
            <v>0</v>
          </cell>
          <cell r="Y562">
            <v>0</v>
          </cell>
          <cell r="Z562">
            <v>0</v>
          </cell>
        </row>
        <row r="563">
          <cell r="Q563" t="str">
            <v>FactSet</v>
          </cell>
          <cell r="R563">
            <v>481</v>
          </cell>
          <cell r="S563" t="str">
            <v>#Calc</v>
          </cell>
          <cell r="T563" t="str">
            <v>#Calc</v>
          </cell>
          <cell r="U563">
            <v>0</v>
          </cell>
          <cell r="V563">
            <v>0</v>
          </cell>
          <cell r="W563">
            <v>0</v>
          </cell>
          <cell r="X563">
            <v>0</v>
          </cell>
          <cell r="Y563">
            <v>0</v>
          </cell>
          <cell r="Z563">
            <v>0</v>
          </cell>
        </row>
        <row r="564">
          <cell r="Q564" t="str">
            <v>FactSet</v>
          </cell>
          <cell r="R564">
            <v>482</v>
          </cell>
          <cell r="S564" t="str">
            <v>#Calc</v>
          </cell>
          <cell r="T564" t="str">
            <v>#Calc</v>
          </cell>
          <cell r="U564">
            <v>0</v>
          </cell>
          <cell r="V564">
            <v>0</v>
          </cell>
          <cell r="W564">
            <v>0</v>
          </cell>
          <cell r="X564">
            <v>0</v>
          </cell>
          <cell r="Y564">
            <v>0</v>
          </cell>
          <cell r="Z564">
            <v>0</v>
          </cell>
        </row>
        <row r="565">
          <cell r="Q565" t="str">
            <v>FactSet</v>
          </cell>
          <cell r="R565">
            <v>483</v>
          </cell>
          <cell r="S565" t="str">
            <v>#Calc</v>
          </cell>
          <cell r="T565" t="str">
            <v>#Calc</v>
          </cell>
          <cell r="U565">
            <v>0</v>
          </cell>
          <cell r="V565">
            <v>0</v>
          </cell>
          <cell r="W565">
            <v>0</v>
          </cell>
          <cell r="X565">
            <v>0</v>
          </cell>
          <cell r="Y565">
            <v>0</v>
          </cell>
          <cell r="Z565">
            <v>0</v>
          </cell>
        </row>
        <row r="566">
          <cell r="Q566" t="str">
            <v>FactSet</v>
          </cell>
          <cell r="R566">
            <v>484</v>
          </cell>
          <cell r="S566" t="str">
            <v>#Calc</v>
          </cell>
          <cell r="T566" t="str">
            <v>#Calc</v>
          </cell>
          <cell r="U566">
            <v>0</v>
          </cell>
          <cell r="V566">
            <v>0</v>
          </cell>
          <cell r="W566">
            <v>0</v>
          </cell>
          <cell r="X566">
            <v>0</v>
          </cell>
          <cell r="Y566">
            <v>0</v>
          </cell>
          <cell r="Z566">
            <v>0</v>
          </cell>
        </row>
        <row r="567">
          <cell r="Q567" t="str">
            <v>FactSet</v>
          </cell>
          <cell r="R567">
            <v>485</v>
          </cell>
          <cell r="S567" t="str">
            <v>#Calc</v>
          </cell>
          <cell r="T567" t="str">
            <v>#Calc</v>
          </cell>
          <cell r="U567">
            <v>0</v>
          </cell>
          <cell r="V567">
            <v>0</v>
          </cell>
          <cell r="W567">
            <v>0</v>
          </cell>
          <cell r="X567">
            <v>0</v>
          </cell>
          <cell r="Y567">
            <v>0</v>
          </cell>
          <cell r="Z567">
            <v>0</v>
          </cell>
        </row>
        <row r="568">
          <cell r="Q568" t="str">
            <v>FactSet</v>
          </cell>
          <cell r="R568">
            <v>486</v>
          </cell>
          <cell r="S568" t="str">
            <v>#Calc</v>
          </cell>
          <cell r="T568" t="str">
            <v>#Calc</v>
          </cell>
          <cell r="U568">
            <v>0</v>
          </cell>
          <cell r="V568">
            <v>0</v>
          </cell>
          <cell r="W568">
            <v>0</v>
          </cell>
          <cell r="X568">
            <v>0</v>
          </cell>
          <cell r="Y568">
            <v>0</v>
          </cell>
          <cell r="Z568">
            <v>0</v>
          </cell>
        </row>
        <row r="569">
          <cell r="Q569" t="str">
            <v>FactSet</v>
          </cell>
          <cell r="R569">
            <v>487</v>
          </cell>
          <cell r="S569" t="str">
            <v>#Calc</v>
          </cell>
          <cell r="T569" t="str">
            <v>#Calc</v>
          </cell>
          <cell r="U569">
            <v>0</v>
          </cell>
          <cell r="V569">
            <v>0</v>
          </cell>
          <cell r="W569">
            <v>0</v>
          </cell>
          <cell r="X569">
            <v>0</v>
          </cell>
          <cell r="Y569">
            <v>0</v>
          </cell>
          <cell r="Z569">
            <v>0</v>
          </cell>
        </row>
        <row r="570">
          <cell r="Q570" t="str">
            <v>FactSet</v>
          </cell>
          <cell r="R570">
            <v>488</v>
          </cell>
          <cell r="S570" t="str">
            <v>#Calc</v>
          </cell>
          <cell r="T570" t="str">
            <v>#Calc</v>
          </cell>
          <cell r="U570">
            <v>0</v>
          </cell>
          <cell r="V570">
            <v>0</v>
          </cell>
          <cell r="W570">
            <v>0</v>
          </cell>
          <cell r="X570">
            <v>0</v>
          </cell>
          <cell r="Y570">
            <v>0</v>
          </cell>
          <cell r="Z570">
            <v>0</v>
          </cell>
        </row>
        <row r="571">
          <cell r="Q571" t="str">
            <v>FactSet</v>
          </cell>
          <cell r="R571">
            <v>489</v>
          </cell>
          <cell r="S571" t="str">
            <v>#Calc</v>
          </cell>
          <cell r="T571" t="str">
            <v>#Calc</v>
          </cell>
          <cell r="U571">
            <v>0</v>
          </cell>
          <cell r="V571">
            <v>0</v>
          </cell>
          <cell r="W571">
            <v>0</v>
          </cell>
          <cell r="X571">
            <v>0</v>
          </cell>
          <cell r="Y571">
            <v>0</v>
          </cell>
          <cell r="Z571">
            <v>0</v>
          </cell>
        </row>
        <row r="572">
          <cell r="Q572" t="str">
            <v>FactSet</v>
          </cell>
          <cell r="R572">
            <v>490</v>
          </cell>
          <cell r="S572" t="str">
            <v>#Calc</v>
          </cell>
          <cell r="T572" t="str">
            <v>#Calc</v>
          </cell>
          <cell r="U572">
            <v>0</v>
          </cell>
          <cell r="V572">
            <v>0</v>
          </cell>
          <cell r="W572">
            <v>0</v>
          </cell>
          <cell r="X572">
            <v>0</v>
          </cell>
          <cell r="Y572">
            <v>0</v>
          </cell>
          <cell r="Z572">
            <v>0</v>
          </cell>
        </row>
        <row r="573">
          <cell r="Q573" t="str">
            <v>FactSet</v>
          </cell>
          <cell r="R573">
            <v>491</v>
          </cell>
          <cell r="S573" t="str">
            <v>#Calc</v>
          </cell>
          <cell r="T573" t="str">
            <v>#Calc</v>
          </cell>
          <cell r="U573">
            <v>0</v>
          </cell>
          <cell r="V573">
            <v>0</v>
          </cell>
          <cell r="W573">
            <v>0</v>
          </cell>
          <cell r="X573">
            <v>0</v>
          </cell>
          <cell r="Y573">
            <v>0</v>
          </cell>
          <cell r="Z573">
            <v>0</v>
          </cell>
        </row>
        <row r="574">
          <cell r="Q574" t="str">
            <v>FactSet</v>
          </cell>
          <cell r="R574">
            <v>492</v>
          </cell>
          <cell r="S574" t="str">
            <v>#Calc</v>
          </cell>
          <cell r="T574" t="str">
            <v>#Calc</v>
          </cell>
          <cell r="U574">
            <v>0</v>
          </cell>
          <cell r="V574">
            <v>0</v>
          </cell>
          <cell r="W574">
            <v>0</v>
          </cell>
          <cell r="X574">
            <v>0</v>
          </cell>
          <cell r="Y574">
            <v>0</v>
          </cell>
          <cell r="Z574">
            <v>0</v>
          </cell>
        </row>
        <row r="575">
          <cell r="Q575" t="str">
            <v>FactSet</v>
          </cell>
          <cell r="R575">
            <v>493</v>
          </cell>
          <cell r="S575" t="str">
            <v>#Calc</v>
          </cell>
          <cell r="T575" t="str">
            <v>#Calc</v>
          </cell>
          <cell r="U575">
            <v>0</v>
          </cell>
          <cell r="V575">
            <v>0</v>
          </cell>
          <cell r="W575">
            <v>0</v>
          </cell>
          <cell r="X575">
            <v>0</v>
          </cell>
          <cell r="Y575">
            <v>0</v>
          </cell>
          <cell r="Z575">
            <v>0</v>
          </cell>
        </row>
        <row r="576">
          <cell r="Q576" t="str">
            <v>FactSet</v>
          </cell>
          <cell r="R576">
            <v>494</v>
          </cell>
          <cell r="S576" t="str">
            <v>#Calc</v>
          </cell>
          <cell r="T576" t="str">
            <v>#Calc</v>
          </cell>
          <cell r="U576">
            <v>0</v>
          </cell>
          <cell r="V576">
            <v>0</v>
          </cell>
          <cell r="W576">
            <v>0</v>
          </cell>
          <cell r="X576">
            <v>0</v>
          </cell>
          <cell r="Y576">
            <v>0</v>
          </cell>
          <cell r="Z576">
            <v>0</v>
          </cell>
        </row>
        <row r="577">
          <cell r="Q577" t="str">
            <v>FactSet</v>
          </cell>
          <cell r="R577">
            <v>495</v>
          </cell>
          <cell r="S577" t="str">
            <v>#Calc</v>
          </cell>
          <cell r="T577" t="str">
            <v>#Calc</v>
          </cell>
          <cell r="U577">
            <v>0</v>
          </cell>
          <cell r="V577">
            <v>0</v>
          </cell>
          <cell r="W577">
            <v>0</v>
          </cell>
          <cell r="X577">
            <v>0</v>
          </cell>
          <cell r="Y577">
            <v>0</v>
          </cell>
          <cell r="Z577">
            <v>0</v>
          </cell>
        </row>
        <row r="578">
          <cell r="Q578" t="str">
            <v>FactSet</v>
          </cell>
          <cell r="R578">
            <v>496</v>
          </cell>
          <cell r="S578" t="str">
            <v>#Calc</v>
          </cell>
          <cell r="T578" t="str">
            <v>#Calc</v>
          </cell>
          <cell r="U578">
            <v>0</v>
          </cell>
          <cell r="V578">
            <v>0</v>
          </cell>
          <cell r="W578">
            <v>0</v>
          </cell>
          <cell r="X578">
            <v>0</v>
          </cell>
          <cell r="Y578">
            <v>0</v>
          </cell>
          <cell r="Z578">
            <v>0</v>
          </cell>
        </row>
        <row r="579">
          <cell r="Q579" t="str">
            <v>FactSet</v>
          </cell>
          <cell r="R579">
            <v>497</v>
          </cell>
          <cell r="S579" t="str">
            <v>#Calc</v>
          </cell>
          <cell r="T579" t="str">
            <v>#Calc</v>
          </cell>
          <cell r="U579">
            <v>0</v>
          </cell>
          <cell r="V579">
            <v>0</v>
          </cell>
          <cell r="W579">
            <v>0</v>
          </cell>
          <cell r="X579">
            <v>0</v>
          </cell>
          <cell r="Y579">
            <v>0</v>
          </cell>
          <cell r="Z579">
            <v>0</v>
          </cell>
        </row>
        <row r="580">
          <cell r="Q580" t="str">
            <v>FactSet</v>
          </cell>
          <cell r="R580">
            <v>498</v>
          </cell>
          <cell r="S580" t="str">
            <v>#Calc</v>
          </cell>
          <cell r="T580" t="str">
            <v>#Calc</v>
          </cell>
          <cell r="U580">
            <v>0</v>
          </cell>
          <cell r="V580">
            <v>0</v>
          </cell>
          <cell r="W580">
            <v>0</v>
          </cell>
          <cell r="X580">
            <v>0</v>
          </cell>
          <cell r="Y580">
            <v>0</v>
          </cell>
          <cell r="Z580">
            <v>0</v>
          </cell>
        </row>
        <row r="581">
          <cell r="Q581" t="str">
            <v>FactSet</v>
          </cell>
          <cell r="R581">
            <v>499</v>
          </cell>
          <cell r="S581" t="str">
            <v>#Calc</v>
          </cell>
          <cell r="T581" t="str">
            <v>#Calc</v>
          </cell>
          <cell r="U581">
            <v>0</v>
          </cell>
          <cell r="V581">
            <v>0</v>
          </cell>
          <cell r="W581">
            <v>0</v>
          </cell>
          <cell r="X581">
            <v>0</v>
          </cell>
          <cell r="Y581">
            <v>0</v>
          </cell>
          <cell r="Z581">
            <v>0</v>
          </cell>
        </row>
        <row r="582">
          <cell r="Q582" t="str">
            <v>FactSet</v>
          </cell>
          <cell r="R582">
            <v>500</v>
          </cell>
          <cell r="S582" t="str">
            <v>#Calc</v>
          </cell>
          <cell r="T582" t="str">
            <v>#Calc</v>
          </cell>
          <cell r="U582">
            <v>0</v>
          </cell>
          <cell r="V582">
            <v>0</v>
          </cell>
          <cell r="W582">
            <v>0</v>
          </cell>
          <cell r="X582">
            <v>0</v>
          </cell>
          <cell r="Y582">
            <v>0</v>
          </cell>
          <cell r="Z582">
            <v>0</v>
          </cell>
        </row>
        <row r="583">
          <cell r="Q583" t="str">
            <v>FactSet</v>
          </cell>
          <cell r="R583">
            <v>501</v>
          </cell>
          <cell r="S583" t="str">
            <v>#Calc</v>
          </cell>
          <cell r="T583" t="str">
            <v>#Calc</v>
          </cell>
          <cell r="U583">
            <v>0</v>
          </cell>
          <cell r="V583">
            <v>0</v>
          </cell>
          <cell r="W583">
            <v>0</v>
          </cell>
          <cell r="X583">
            <v>0</v>
          </cell>
          <cell r="Y583">
            <v>0</v>
          </cell>
          <cell r="Z583">
            <v>0</v>
          </cell>
        </row>
        <row r="584">
          <cell r="Q584" t="str">
            <v>FactSet</v>
          </cell>
          <cell r="R584">
            <v>502</v>
          </cell>
          <cell r="S584" t="str">
            <v>#Calc</v>
          </cell>
          <cell r="T584" t="str">
            <v>#Calc</v>
          </cell>
          <cell r="U584">
            <v>0</v>
          </cell>
          <cell r="V584">
            <v>0</v>
          </cell>
          <cell r="W584">
            <v>0</v>
          </cell>
          <cell r="X584">
            <v>0</v>
          </cell>
          <cell r="Y584">
            <v>0</v>
          </cell>
          <cell r="Z584">
            <v>0</v>
          </cell>
        </row>
        <row r="585">
          <cell r="Q585" t="str">
            <v>FactSet</v>
          </cell>
          <cell r="R585">
            <v>503</v>
          </cell>
          <cell r="S585" t="str">
            <v>#Calc</v>
          </cell>
          <cell r="T585" t="str">
            <v>#Calc</v>
          </cell>
          <cell r="U585">
            <v>0</v>
          </cell>
          <cell r="V585">
            <v>0</v>
          </cell>
          <cell r="W585">
            <v>0</v>
          </cell>
          <cell r="X585">
            <v>0</v>
          </cell>
          <cell r="Y585">
            <v>0</v>
          </cell>
          <cell r="Z585">
            <v>0</v>
          </cell>
        </row>
        <row r="586">
          <cell r="Q586" t="str">
            <v>FactSet</v>
          </cell>
          <cell r="R586">
            <v>504</v>
          </cell>
          <cell r="S586" t="str">
            <v>#Calc</v>
          </cell>
          <cell r="T586" t="str">
            <v>#Calc</v>
          </cell>
          <cell r="U586">
            <v>0</v>
          </cell>
          <cell r="V586">
            <v>0</v>
          </cell>
          <cell r="W586">
            <v>0</v>
          </cell>
          <cell r="X586">
            <v>0</v>
          </cell>
          <cell r="Y586">
            <v>0</v>
          </cell>
          <cell r="Z586">
            <v>0</v>
          </cell>
        </row>
        <row r="587">
          <cell r="Q587" t="str">
            <v>FactSet</v>
          </cell>
          <cell r="R587">
            <v>505</v>
          </cell>
          <cell r="S587" t="str">
            <v>#Calc</v>
          </cell>
          <cell r="T587" t="str">
            <v>#Calc</v>
          </cell>
          <cell r="U587">
            <v>0</v>
          </cell>
          <cell r="V587">
            <v>0</v>
          </cell>
          <cell r="W587">
            <v>0</v>
          </cell>
          <cell r="X587">
            <v>0</v>
          </cell>
          <cell r="Y587">
            <v>0</v>
          </cell>
          <cell r="Z587">
            <v>0</v>
          </cell>
        </row>
        <row r="588">
          <cell r="Q588" t="str">
            <v>FactSet</v>
          </cell>
          <cell r="R588">
            <v>506</v>
          </cell>
          <cell r="S588" t="str">
            <v>#Calc</v>
          </cell>
          <cell r="T588" t="str">
            <v>#Calc</v>
          </cell>
          <cell r="U588">
            <v>0</v>
          </cell>
          <cell r="V588">
            <v>0</v>
          </cell>
          <cell r="W588">
            <v>0</v>
          </cell>
          <cell r="X588">
            <v>0</v>
          </cell>
          <cell r="Y588">
            <v>0</v>
          </cell>
          <cell r="Z588">
            <v>0</v>
          </cell>
        </row>
        <row r="589">
          <cell r="Q589" t="str">
            <v>FactSet</v>
          </cell>
          <cell r="R589">
            <v>507</v>
          </cell>
          <cell r="S589" t="str">
            <v>#Calc</v>
          </cell>
          <cell r="T589" t="str">
            <v>#Calc</v>
          </cell>
          <cell r="U589">
            <v>0</v>
          </cell>
          <cell r="V589">
            <v>0</v>
          </cell>
          <cell r="W589">
            <v>0</v>
          </cell>
          <cell r="X589">
            <v>0</v>
          </cell>
          <cell r="Y589">
            <v>0</v>
          </cell>
          <cell r="Z589">
            <v>0</v>
          </cell>
        </row>
        <row r="590">
          <cell r="Q590" t="str">
            <v>FactSet</v>
          </cell>
          <cell r="R590">
            <v>508</v>
          </cell>
          <cell r="S590" t="str">
            <v>#Calc</v>
          </cell>
          <cell r="T590" t="str">
            <v>#Calc</v>
          </cell>
          <cell r="U590">
            <v>0</v>
          </cell>
          <cell r="V590">
            <v>0</v>
          </cell>
          <cell r="W590">
            <v>0</v>
          </cell>
          <cell r="X590">
            <v>0</v>
          </cell>
          <cell r="Y590">
            <v>0</v>
          </cell>
          <cell r="Z590">
            <v>0</v>
          </cell>
        </row>
        <row r="591">
          <cell r="Q591" t="str">
            <v>FactSet</v>
          </cell>
          <cell r="R591">
            <v>509</v>
          </cell>
          <cell r="S591" t="str">
            <v>#Calc</v>
          </cell>
          <cell r="T591" t="str">
            <v>#Calc</v>
          </cell>
          <cell r="U591">
            <v>0</v>
          </cell>
          <cell r="V591">
            <v>0</v>
          </cell>
          <cell r="W591">
            <v>0</v>
          </cell>
          <cell r="X591">
            <v>0</v>
          </cell>
          <cell r="Y591">
            <v>0</v>
          </cell>
          <cell r="Z591">
            <v>0</v>
          </cell>
        </row>
        <row r="592">
          <cell r="Q592" t="str">
            <v>FactSet</v>
          </cell>
          <cell r="R592">
            <v>510</v>
          </cell>
          <cell r="S592" t="str">
            <v>#Calc</v>
          </cell>
          <cell r="T592" t="str">
            <v>#Calc</v>
          </cell>
          <cell r="U592">
            <v>0</v>
          </cell>
          <cell r="V592">
            <v>0</v>
          </cell>
          <cell r="W592">
            <v>0</v>
          </cell>
          <cell r="X592">
            <v>0</v>
          </cell>
          <cell r="Y592">
            <v>0</v>
          </cell>
          <cell r="Z592">
            <v>0</v>
          </cell>
        </row>
        <row r="593">
          <cell r="Q593" t="str">
            <v>FactSet</v>
          </cell>
          <cell r="R593">
            <v>511</v>
          </cell>
          <cell r="S593" t="str">
            <v>#Calc</v>
          </cell>
          <cell r="T593" t="str">
            <v>#Calc</v>
          </cell>
          <cell r="U593">
            <v>0</v>
          </cell>
          <cell r="V593">
            <v>0</v>
          </cell>
          <cell r="W593">
            <v>0</v>
          </cell>
          <cell r="X593">
            <v>0</v>
          </cell>
          <cell r="Y593">
            <v>0</v>
          </cell>
          <cell r="Z593">
            <v>0</v>
          </cell>
        </row>
        <row r="594">
          <cell r="Q594" t="str">
            <v>FactSet</v>
          </cell>
          <cell r="R594">
            <v>512</v>
          </cell>
          <cell r="S594" t="str">
            <v>#Calc</v>
          </cell>
          <cell r="T594" t="str">
            <v>#Calc</v>
          </cell>
          <cell r="U594">
            <v>0</v>
          </cell>
          <cell r="V594">
            <v>0</v>
          </cell>
          <cell r="W594">
            <v>0</v>
          </cell>
          <cell r="X594">
            <v>0</v>
          </cell>
          <cell r="Y594">
            <v>0</v>
          </cell>
          <cell r="Z594">
            <v>0</v>
          </cell>
        </row>
        <row r="595">
          <cell r="Q595" t="str">
            <v>FactSet</v>
          </cell>
          <cell r="R595">
            <v>513</v>
          </cell>
          <cell r="S595" t="str">
            <v>#Calc</v>
          </cell>
          <cell r="T595" t="str">
            <v>#Calc</v>
          </cell>
          <cell r="U595">
            <v>0</v>
          </cell>
          <cell r="V595">
            <v>0</v>
          </cell>
          <cell r="W595">
            <v>0</v>
          </cell>
          <cell r="X595">
            <v>0</v>
          </cell>
          <cell r="Y595">
            <v>0</v>
          </cell>
          <cell r="Z595">
            <v>0</v>
          </cell>
        </row>
        <row r="596">
          <cell r="Q596" t="str">
            <v>FactSet</v>
          </cell>
          <cell r="R596">
            <v>514</v>
          </cell>
          <cell r="S596" t="str">
            <v>#Calc</v>
          </cell>
          <cell r="T596" t="str">
            <v>#Calc</v>
          </cell>
          <cell r="U596">
            <v>0</v>
          </cell>
          <cell r="V596">
            <v>0</v>
          </cell>
          <cell r="W596">
            <v>0</v>
          </cell>
          <cell r="X596">
            <v>0</v>
          </cell>
          <cell r="Y596">
            <v>0</v>
          </cell>
          <cell r="Z596">
            <v>0</v>
          </cell>
        </row>
        <row r="597">
          <cell r="Q597" t="str">
            <v>FactSet</v>
          </cell>
          <cell r="R597">
            <v>515</v>
          </cell>
          <cell r="S597" t="str">
            <v>#Calc</v>
          </cell>
          <cell r="T597" t="str">
            <v>#Calc</v>
          </cell>
          <cell r="U597">
            <v>0</v>
          </cell>
          <cell r="V597">
            <v>0</v>
          </cell>
          <cell r="W597">
            <v>0</v>
          </cell>
          <cell r="X597">
            <v>0</v>
          </cell>
          <cell r="Y597">
            <v>0</v>
          </cell>
          <cell r="Z597">
            <v>0</v>
          </cell>
        </row>
        <row r="598">
          <cell r="Q598" t="str">
            <v>FactSet</v>
          </cell>
          <cell r="R598">
            <v>516</v>
          </cell>
          <cell r="S598" t="str">
            <v>#Calc</v>
          </cell>
          <cell r="T598" t="str">
            <v>#Calc</v>
          </cell>
          <cell r="U598">
            <v>0</v>
          </cell>
          <cell r="V598">
            <v>0</v>
          </cell>
          <cell r="W598">
            <v>0</v>
          </cell>
          <cell r="X598">
            <v>0</v>
          </cell>
          <cell r="Y598">
            <v>0</v>
          </cell>
          <cell r="Z598">
            <v>0</v>
          </cell>
        </row>
        <row r="599">
          <cell r="Q599" t="str">
            <v>FactSet</v>
          </cell>
          <cell r="R599">
            <v>517</v>
          </cell>
          <cell r="S599" t="str">
            <v>#Calc</v>
          </cell>
          <cell r="T599" t="str">
            <v>#Calc</v>
          </cell>
          <cell r="U599">
            <v>0</v>
          </cell>
          <cell r="V599">
            <v>0</v>
          </cell>
          <cell r="W599">
            <v>0</v>
          </cell>
          <cell r="X599">
            <v>0</v>
          </cell>
          <cell r="Y599">
            <v>0</v>
          </cell>
          <cell r="Z599">
            <v>0</v>
          </cell>
        </row>
        <row r="600">
          <cell r="Q600" t="str">
            <v>FactSet</v>
          </cell>
          <cell r="R600">
            <v>518</v>
          </cell>
          <cell r="S600" t="str">
            <v>#Calc</v>
          </cell>
          <cell r="T600" t="str">
            <v>#Calc</v>
          </cell>
          <cell r="U600">
            <v>0</v>
          </cell>
          <cell r="V600">
            <v>0</v>
          </cell>
          <cell r="W600">
            <v>0</v>
          </cell>
          <cell r="X600">
            <v>0</v>
          </cell>
          <cell r="Y600">
            <v>0</v>
          </cell>
          <cell r="Z600">
            <v>0</v>
          </cell>
        </row>
        <row r="601">
          <cell r="Q601" t="str">
            <v>FactSet</v>
          </cell>
          <cell r="R601">
            <v>519</v>
          </cell>
          <cell r="S601" t="str">
            <v>#Calc</v>
          </cell>
          <cell r="T601" t="str">
            <v>#Calc</v>
          </cell>
          <cell r="U601">
            <v>0</v>
          </cell>
          <cell r="V601">
            <v>0</v>
          </cell>
          <cell r="W601">
            <v>0</v>
          </cell>
          <cell r="X601">
            <v>0</v>
          </cell>
          <cell r="Y601">
            <v>0</v>
          </cell>
          <cell r="Z601">
            <v>0</v>
          </cell>
        </row>
        <row r="602">
          <cell r="Q602" t="str">
            <v>FactSet</v>
          </cell>
          <cell r="R602">
            <v>520</v>
          </cell>
          <cell r="S602" t="str">
            <v>#Calc</v>
          </cell>
          <cell r="T602" t="str">
            <v>#Calc</v>
          </cell>
          <cell r="U602">
            <v>0</v>
          </cell>
          <cell r="V602">
            <v>0</v>
          </cell>
          <cell r="W602">
            <v>0</v>
          </cell>
          <cell r="X602">
            <v>0</v>
          </cell>
          <cell r="Y602">
            <v>0</v>
          </cell>
          <cell r="Z602">
            <v>0</v>
          </cell>
        </row>
        <row r="603">
          <cell r="Q603" t="str">
            <v>FactSet</v>
          </cell>
          <cell r="R603">
            <v>521</v>
          </cell>
          <cell r="S603" t="str">
            <v>#Calc</v>
          </cell>
          <cell r="T603" t="str">
            <v>#Calc</v>
          </cell>
          <cell r="U603">
            <v>0</v>
          </cell>
          <cell r="V603">
            <v>0</v>
          </cell>
          <cell r="W603">
            <v>0</v>
          </cell>
          <cell r="X603">
            <v>0</v>
          </cell>
          <cell r="Y603">
            <v>0</v>
          </cell>
          <cell r="Z603">
            <v>0</v>
          </cell>
        </row>
        <row r="604">
          <cell r="Q604" t="str">
            <v>FactSet</v>
          </cell>
          <cell r="R604">
            <v>522</v>
          </cell>
          <cell r="S604" t="str">
            <v>#Calc</v>
          </cell>
          <cell r="T604" t="str">
            <v>#Calc</v>
          </cell>
          <cell r="U604">
            <v>0</v>
          </cell>
          <cell r="V604">
            <v>0</v>
          </cell>
          <cell r="W604">
            <v>0</v>
          </cell>
          <cell r="X604">
            <v>0</v>
          </cell>
          <cell r="Y604">
            <v>0</v>
          </cell>
          <cell r="Z604">
            <v>0</v>
          </cell>
        </row>
        <row r="605">
          <cell r="Q605" t="str">
            <v>FactSet</v>
          </cell>
          <cell r="R605">
            <v>523</v>
          </cell>
          <cell r="S605" t="str">
            <v>#Calc</v>
          </cell>
          <cell r="T605" t="str">
            <v>#Calc</v>
          </cell>
          <cell r="U605">
            <v>0</v>
          </cell>
          <cell r="V605">
            <v>0</v>
          </cell>
          <cell r="W605">
            <v>0</v>
          </cell>
          <cell r="X605">
            <v>0</v>
          </cell>
          <cell r="Y605">
            <v>0</v>
          </cell>
          <cell r="Z605">
            <v>0</v>
          </cell>
        </row>
        <row r="606">
          <cell r="Q606" t="str">
            <v>FactSet</v>
          </cell>
          <cell r="R606">
            <v>524</v>
          </cell>
          <cell r="S606" t="str">
            <v>#Calc</v>
          </cell>
          <cell r="T606" t="str">
            <v>#Calc</v>
          </cell>
          <cell r="U606">
            <v>0</v>
          </cell>
          <cell r="V606">
            <v>0</v>
          </cell>
          <cell r="W606">
            <v>0</v>
          </cell>
          <cell r="X606">
            <v>0</v>
          </cell>
          <cell r="Y606">
            <v>0</v>
          </cell>
          <cell r="Z606">
            <v>0</v>
          </cell>
        </row>
        <row r="607">
          <cell r="Q607" t="str">
            <v>FactSet</v>
          </cell>
          <cell r="R607">
            <v>525</v>
          </cell>
          <cell r="S607" t="str">
            <v>#Calc</v>
          </cell>
          <cell r="T607" t="str">
            <v>#Calc</v>
          </cell>
          <cell r="U607">
            <v>0</v>
          </cell>
          <cell r="V607">
            <v>0</v>
          </cell>
          <cell r="W607">
            <v>0</v>
          </cell>
          <cell r="X607">
            <v>0</v>
          </cell>
          <cell r="Y607">
            <v>0</v>
          </cell>
          <cell r="Z607">
            <v>0</v>
          </cell>
        </row>
        <row r="608">
          <cell r="Q608" t="str">
            <v>FactSet</v>
          </cell>
          <cell r="R608">
            <v>526</v>
          </cell>
          <cell r="S608" t="str">
            <v>#Calc</v>
          </cell>
          <cell r="T608" t="str">
            <v>#Calc</v>
          </cell>
          <cell r="U608">
            <v>0</v>
          </cell>
          <cell r="V608">
            <v>0</v>
          </cell>
          <cell r="W608">
            <v>0</v>
          </cell>
          <cell r="X608">
            <v>0</v>
          </cell>
          <cell r="Y608">
            <v>0</v>
          </cell>
          <cell r="Z608">
            <v>0</v>
          </cell>
        </row>
        <row r="609">
          <cell r="Q609" t="str">
            <v>FactSet</v>
          </cell>
          <cell r="R609">
            <v>527</v>
          </cell>
          <cell r="S609" t="str">
            <v>#Calc</v>
          </cell>
          <cell r="T609" t="str">
            <v>#Calc</v>
          </cell>
          <cell r="U609">
            <v>0</v>
          </cell>
          <cell r="V609">
            <v>0</v>
          </cell>
          <cell r="W609">
            <v>0</v>
          </cell>
          <cell r="X609">
            <v>0</v>
          </cell>
          <cell r="Y609">
            <v>0</v>
          </cell>
          <cell r="Z609">
            <v>0</v>
          </cell>
        </row>
        <row r="610">
          <cell r="Q610" t="str">
            <v>FactSet</v>
          </cell>
          <cell r="R610">
            <v>528</v>
          </cell>
          <cell r="S610" t="str">
            <v>#Calc</v>
          </cell>
          <cell r="T610" t="str">
            <v>#Calc</v>
          </cell>
          <cell r="U610">
            <v>0</v>
          </cell>
          <cell r="V610">
            <v>0</v>
          </cell>
          <cell r="W610">
            <v>0</v>
          </cell>
          <cell r="X610">
            <v>0</v>
          </cell>
          <cell r="Y610">
            <v>0</v>
          </cell>
          <cell r="Z610">
            <v>0</v>
          </cell>
        </row>
        <row r="611">
          <cell r="Q611" t="str">
            <v>FactSet</v>
          </cell>
          <cell r="R611">
            <v>529</v>
          </cell>
          <cell r="S611" t="str">
            <v>#Calc</v>
          </cell>
          <cell r="T611" t="str">
            <v>#Calc</v>
          </cell>
          <cell r="U611">
            <v>0</v>
          </cell>
          <cell r="V611">
            <v>0</v>
          </cell>
          <cell r="W611">
            <v>0</v>
          </cell>
          <cell r="X611">
            <v>0</v>
          </cell>
          <cell r="Y611">
            <v>0</v>
          </cell>
          <cell r="Z611">
            <v>0</v>
          </cell>
        </row>
        <row r="612">
          <cell r="Q612" t="str">
            <v>FactSet</v>
          </cell>
          <cell r="R612">
            <v>530</v>
          </cell>
          <cell r="S612" t="str">
            <v>#Calc</v>
          </cell>
          <cell r="T612" t="str">
            <v>#Calc</v>
          </cell>
          <cell r="U612">
            <v>0</v>
          </cell>
          <cell r="V612">
            <v>0</v>
          </cell>
          <cell r="W612">
            <v>0</v>
          </cell>
          <cell r="X612">
            <v>0</v>
          </cell>
          <cell r="Y612">
            <v>0</v>
          </cell>
          <cell r="Z612">
            <v>0</v>
          </cell>
        </row>
        <row r="613">
          <cell r="Q613" t="str">
            <v>FactSet</v>
          </cell>
          <cell r="R613">
            <v>531</v>
          </cell>
          <cell r="S613" t="str">
            <v>#Calc</v>
          </cell>
          <cell r="T613" t="str">
            <v>#Calc</v>
          </cell>
          <cell r="U613">
            <v>0</v>
          </cell>
          <cell r="V613">
            <v>0</v>
          </cell>
          <cell r="W613">
            <v>0</v>
          </cell>
          <cell r="X613">
            <v>0</v>
          </cell>
          <cell r="Y613">
            <v>0</v>
          </cell>
          <cell r="Z613">
            <v>0</v>
          </cell>
        </row>
        <row r="614">
          <cell r="Q614" t="str">
            <v>FactSet</v>
          </cell>
          <cell r="R614">
            <v>532</v>
          </cell>
          <cell r="S614" t="str">
            <v>#Calc</v>
          </cell>
          <cell r="T614" t="str">
            <v>#Calc</v>
          </cell>
          <cell r="U614">
            <v>0</v>
          </cell>
          <cell r="V614">
            <v>0</v>
          </cell>
          <cell r="W614">
            <v>0</v>
          </cell>
          <cell r="X614">
            <v>0</v>
          </cell>
          <cell r="Y614">
            <v>0</v>
          </cell>
          <cell r="Z614">
            <v>0</v>
          </cell>
        </row>
        <row r="615">
          <cell r="Q615" t="str">
            <v>FactSet</v>
          </cell>
          <cell r="R615">
            <v>533</v>
          </cell>
          <cell r="S615" t="str">
            <v>#Calc</v>
          </cell>
          <cell r="T615" t="str">
            <v>#Calc</v>
          </cell>
          <cell r="U615">
            <v>0</v>
          </cell>
          <cell r="V615">
            <v>0</v>
          </cell>
          <cell r="W615">
            <v>0</v>
          </cell>
          <cell r="X615">
            <v>0</v>
          </cell>
          <cell r="Y615">
            <v>0</v>
          </cell>
          <cell r="Z615">
            <v>0</v>
          </cell>
        </row>
        <row r="616">
          <cell r="Q616" t="str">
            <v>FactSet</v>
          </cell>
          <cell r="R616">
            <v>534</v>
          </cell>
          <cell r="S616" t="str">
            <v>#Calc</v>
          </cell>
          <cell r="T616" t="str">
            <v>#Calc</v>
          </cell>
          <cell r="U616">
            <v>0</v>
          </cell>
          <cell r="V616">
            <v>0</v>
          </cell>
          <cell r="W616">
            <v>0</v>
          </cell>
          <cell r="X616">
            <v>0</v>
          </cell>
          <cell r="Y616">
            <v>0</v>
          </cell>
          <cell r="Z616">
            <v>0</v>
          </cell>
        </row>
        <row r="617">
          <cell r="Q617" t="str">
            <v>FactSet</v>
          </cell>
          <cell r="R617">
            <v>535</v>
          </cell>
          <cell r="S617" t="str">
            <v>#Calc</v>
          </cell>
          <cell r="T617" t="str">
            <v>#Calc</v>
          </cell>
          <cell r="U617">
            <v>0</v>
          </cell>
          <cell r="V617">
            <v>0</v>
          </cell>
          <cell r="W617">
            <v>0</v>
          </cell>
          <cell r="X617">
            <v>0</v>
          </cell>
          <cell r="Y617">
            <v>0</v>
          </cell>
          <cell r="Z617">
            <v>0</v>
          </cell>
        </row>
        <row r="618">
          <cell r="Q618" t="str">
            <v>FactSet</v>
          </cell>
          <cell r="R618">
            <v>536</v>
          </cell>
          <cell r="S618" t="str">
            <v>#Calc</v>
          </cell>
          <cell r="T618" t="str">
            <v>#Calc</v>
          </cell>
          <cell r="U618">
            <v>0</v>
          </cell>
          <cell r="V618">
            <v>0</v>
          </cell>
          <cell r="W618">
            <v>0</v>
          </cell>
          <cell r="X618">
            <v>0</v>
          </cell>
          <cell r="Y618">
            <v>0</v>
          </cell>
          <cell r="Z618">
            <v>0</v>
          </cell>
        </row>
        <row r="619">
          <cell r="Q619" t="str">
            <v>FactSet</v>
          </cell>
          <cell r="R619">
            <v>537</v>
          </cell>
          <cell r="S619" t="str">
            <v>#Calc</v>
          </cell>
          <cell r="T619" t="str">
            <v>#Calc</v>
          </cell>
          <cell r="U619">
            <v>0</v>
          </cell>
          <cell r="V619">
            <v>0</v>
          </cell>
          <cell r="W619">
            <v>0</v>
          </cell>
          <cell r="X619">
            <v>0</v>
          </cell>
          <cell r="Y619">
            <v>0</v>
          </cell>
          <cell r="Z619">
            <v>0</v>
          </cell>
        </row>
        <row r="620">
          <cell r="Q620" t="str">
            <v>FactSet</v>
          </cell>
          <cell r="R620">
            <v>538</v>
          </cell>
          <cell r="S620" t="str">
            <v>#Calc</v>
          </cell>
          <cell r="T620" t="str">
            <v>#Calc</v>
          </cell>
          <cell r="U620">
            <v>0</v>
          </cell>
          <cell r="V620">
            <v>0</v>
          </cell>
          <cell r="W620">
            <v>0</v>
          </cell>
          <cell r="X620">
            <v>0</v>
          </cell>
          <cell r="Y620">
            <v>0</v>
          </cell>
          <cell r="Z620">
            <v>0</v>
          </cell>
        </row>
        <row r="621">
          <cell r="Q621" t="str">
            <v>FactSet</v>
          </cell>
          <cell r="R621">
            <v>539</v>
          </cell>
          <cell r="S621" t="str">
            <v>#Calc</v>
          </cell>
          <cell r="T621" t="str">
            <v>#Calc</v>
          </cell>
          <cell r="U621">
            <v>0</v>
          </cell>
          <cell r="V621">
            <v>0</v>
          </cell>
          <cell r="W621">
            <v>0</v>
          </cell>
          <cell r="X621">
            <v>0</v>
          </cell>
          <cell r="Y621">
            <v>0</v>
          </cell>
          <cell r="Z621">
            <v>0</v>
          </cell>
        </row>
        <row r="622">
          <cell r="Q622" t="str">
            <v>FactSet</v>
          </cell>
          <cell r="R622">
            <v>540</v>
          </cell>
          <cell r="S622" t="str">
            <v>#Calc</v>
          </cell>
          <cell r="T622" t="str">
            <v>#Calc</v>
          </cell>
          <cell r="U622">
            <v>0</v>
          </cell>
          <cell r="V622">
            <v>0</v>
          </cell>
          <cell r="W622">
            <v>0</v>
          </cell>
          <cell r="X622">
            <v>0</v>
          </cell>
          <cell r="Y622">
            <v>0</v>
          </cell>
          <cell r="Z622">
            <v>0</v>
          </cell>
        </row>
        <row r="623">
          <cell r="Q623" t="str">
            <v>FactSet</v>
          </cell>
          <cell r="R623">
            <v>541</v>
          </cell>
          <cell r="S623" t="str">
            <v>#Calc</v>
          </cell>
          <cell r="T623" t="str">
            <v>#Calc</v>
          </cell>
          <cell r="U623">
            <v>0</v>
          </cell>
          <cell r="V623">
            <v>0</v>
          </cell>
          <cell r="W623">
            <v>0</v>
          </cell>
          <cell r="X623">
            <v>0</v>
          </cell>
          <cell r="Y623">
            <v>0</v>
          </cell>
          <cell r="Z623">
            <v>0</v>
          </cell>
        </row>
        <row r="624">
          <cell r="Q624" t="str">
            <v>FactSet</v>
          </cell>
          <cell r="R624">
            <v>542</v>
          </cell>
          <cell r="S624" t="str">
            <v>#Calc</v>
          </cell>
          <cell r="T624" t="str">
            <v>#Calc</v>
          </cell>
          <cell r="U624">
            <v>0</v>
          </cell>
          <cell r="V624">
            <v>0</v>
          </cell>
          <cell r="W624">
            <v>0</v>
          </cell>
          <cell r="X624">
            <v>0</v>
          </cell>
          <cell r="Y624">
            <v>0</v>
          </cell>
          <cell r="Z624">
            <v>0</v>
          </cell>
        </row>
        <row r="625">
          <cell r="Q625" t="str">
            <v>FactSet</v>
          </cell>
          <cell r="R625">
            <v>543</v>
          </cell>
          <cell r="S625" t="str">
            <v>#Calc</v>
          </cell>
          <cell r="T625" t="str">
            <v>#Calc</v>
          </cell>
          <cell r="U625">
            <v>0</v>
          </cell>
          <cell r="V625">
            <v>0</v>
          </cell>
          <cell r="W625">
            <v>0</v>
          </cell>
          <cell r="X625">
            <v>0</v>
          </cell>
          <cell r="Y625">
            <v>0</v>
          </cell>
          <cell r="Z625">
            <v>0</v>
          </cell>
        </row>
        <row r="626">
          <cell r="Q626" t="str">
            <v>FactSet</v>
          </cell>
          <cell r="R626">
            <v>544</v>
          </cell>
          <cell r="S626" t="str">
            <v>#Calc</v>
          </cell>
          <cell r="T626" t="str">
            <v>#Calc</v>
          </cell>
          <cell r="U626">
            <v>0</v>
          </cell>
          <cell r="V626">
            <v>0</v>
          </cell>
          <cell r="W626">
            <v>0</v>
          </cell>
          <cell r="X626">
            <v>0</v>
          </cell>
          <cell r="Y626">
            <v>0</v>
          </cell>
          <cell r="Z626">
            <v>0</v>
          </cell>
        </row>
        <row r="627">
          <cell r="Q627" t="str">
            <v>FactSet</v>
          </cell>
          <cell r="R627">
            <v>545</v>
          </cell>
          <cell r="S627" t="str">
            <v>#Calc</v>
          </cell>
          <cell r="T627" t="str">
            <v>#Calc</v>
          </cell>
          <cell r="U627">
            <v>0</v>
          </cell>
          <cell r="V627">
            <v>0</v>
          </cell>
          <cell r="W627">
            <v>0</v>
          </cell>
          <cell r="X627">
            <v>0</v>
          </cell>
          <cell r="Y627">
            <v>0</v>
          </cell>
          <cell r="Z627">
            <v>0</v>
          </cell>
        </row>
        <row r="628">
          <cell r="Q628" t="str">
            <v>FactSet</v>
          </cell>
          <cell r="R628">
            <v>546</v>
          </cell>
          <cell r="S628" t="str">
            <v>#Calc</v>
          </cell>
          <cell r="T628" t="str">
            <v>#Calc</v>
          </cell>
          <cell r="U628">
            <v>0</v>
          </cell>
          <cell r="V628">
            <v>0</v>
          </cell>
          <cell r="W628">
            <v>0</v>
          </cell>
          <cell r="X628">
            <v>0</v>
          </cell>
          <cell r="Y628">
            <v>0</v>
          </cell>
          <cell r="Z628">
            <v>0</v>
          </cell>
        </row>
        <row r="629">
          <cell r="Q629" t="str">
            <v>FactSet</v>
          </cell>
          <cell r="R629">
            <v>547</v>
          </cell>
          <cell r="S629" t="str">
            <v>#Calc</v>
          </cell>
          <cell r="T629" t="str">
            <v>#Calc</v>
          </cell>
          <cell r="U629">
            <v>0</v>
          </cell>
          <cell r="V629">
            <v>0</v>
          </cell>
          <cell r="W629">
            <v>0</v>
          </cell>
          <cell r="X629">
            <v>0</v>
          </cell>
          <cell r="Y629">
            <v>0</v>
          </cell>
          <cell r="Z629">
            <v>0</v>
          </cell>
        </row>
        <row r="630">
          <cell r="Q630" t="str">
            <v>FactSet</v>
          </cell>
          <cell r="R630">
            <v>548</v>
          </cell>
          <cell r="S630" t="str">
            <v>#Calc</v>
          </cell>
          <cell r="T630" t="str">
            <v>#Calc</v>
          </cell>
          <cell r="U630">
            <v>0</v>
          </cell>
          <cell r="V630">
            <v>0</v>
          </cell>
          <cell r="W630">
            <v>0</v>
          </cell>
          <cell r="X630">
            <v>0</v>
          </cell>
          <cell r="Y630">
            <v>0</v>
          </cell>
          <cell r="Z630">
            <v>0</v>
          </cell>
        </row>
        <row r="631">
          <cell r="Q631" t="str">
            <v>FactSet</v>
          </cell>
          <cell r="R631">
            <v>549</v>
          </cell>
          <cell r="S631" t="str">
            <v>#Calc</v>
          </cell>
          <cell r="T631" t="str">
            <v>#Calc</v>
          </cell>
          <cell r="U631">
            <v>0</v>
          </cell>
          <cell r="V631">
            <v>0</v>
          </cell>
          <cell r="W631">
            <v>0</v>
          </cell>
          <cell r="X631">
            <v>0</v>
          </cell>
          <cell r="Y631">
            <v>0</v>
          </cell>
          <cell r="Z631">
            <v>0</v>
          </cell>
        </row>
        <row r="632">
          <cell r="Q632" t="str">
            <v>FactSet</v>
          </cell>
          <cell r="R632">
            <v>550</v>
          </cell>
          <cell r="S632" t="str">
            <v>#Calc</v>
          </cell>
          <cell r="T632" t="str">
            <v>#Calc</v>
          </cell>
          <cell r="U632">
            <v>0</v>
          </cell>
          <cell r="V632">
            <v>0</v>
          </cell>
          <cell r="W632">
            <v>0</v>
          </cell>
          <cell r="X632">
            <v>0</v>
          </cell>
          <cell r="Y632">
            <v>0</v>
          </cell>
          <cell r="Z632">
            <v>0</v>
          </cell>
        </row>
        <row r="633">
          <cell r="Q633" t="str">
            <v>FactSet</v>
          </cell>
          <cell r="R633">
            <v>551</v>
          </cell>
          <cell r="S633" t="str">
            <v>#Calc</v>
          </cell>
          <cell r="T633" t="str">
            <v>#Calc</v>
          </cell>
          <cell r="U633">
            <v>0</v>
          </cell>
          <cell r="V633">
            <v>0</v>
          </cell>
          <cell r="W633">
            <v>0</v>
          </cell>
          <cell r="X633">
            <v>0</v>
          </cell>
          <cell r="Y633">
            <v>0</v>
          </cell>
          <cell r="Z633">
            <v>0</v>
          </cell>
        </row>
        <row r="634">
          <cell r="Q634" t="str">
            <v>FactSet</v>
          </cell>
          <cell r="R634">
            <v>552</v>
          </cell>
          <cell r="S634" t="str">
            <v>#Calc</v>
          </cell>
          <cell r="T634" t="str">
            <v>#Calc</v>
          </cell>
          <cell r="U634">
            <v>0</v>
          </cell>
          <cell r="V634">
            <v>0</v>
          </cell>
          <cell r="W634">
            <v>0</v>
          </cell>
          <cell r="X634">
            <v>0</v>
          </cell>
          <cell r="Y634">
            <v>0</v>
          </cell>
          <cell r="Z634">
            <v>0</v>
          </cell>
        </row>
        <row r="635">
          <cell r="Q635" t="str">
            <v>FactSet</v>
          </cell>
          <cell r="R635">
            <v>553</v>
          </cell>
          <cell r="S635" t="str">
            <v>#Calc</v>
          </cell>
          <cell r="T635" t="str">
            <v>#Calc</v>
          </cell>
          <cell r="U635">
            <v>0</v>
          </cell>
          <cell r="V635">
            <v>0</v>
          </cell>
          <cell r="W635">
            <v>0</v>
          </cell>
          <cell r="X635">
            <v>0</v>
          </cell>
          <cell r="Y635">
            <v>0</v>
          </cell>
          <cell r="Z635">
            <v>0</v>
          </cell>
        </row>
        <row r="636">
          <cell r="Q636" t="str">
            <v>FactSet</v>
          </cell>
          <cell r="R636">
            <v>554</v>
          </cell>
          <cell r="S636" t="str">
            <v>#Calc</v>
          </cell>
          <cell r="T636" t="str">
            <v>#Calc</v>
          </cell>
          <cell r="U636">
            <v>0</v>
          </cell>
          <cell r="V636">
            <v>0</v>
          </cell>
          <cell r="W636">
            <v>0</v>
          </cell>
          <cell r="X636">
            <v>0</v>
          </cell>
          <cell r="Y636">
            <v>0</v>
          </cell>
          <cell r="Z636">
            <v>0</v>
          </cell>
        </row>
        <row r="637">
          <cell r="Q637" t="str">
            <v>FactSet</v>
          </cell>
          <cell r="R637">
            <v>555</v>
          </cell>
          <cell r="S637" t="str">
            <v>#Calc</v>
          </cell>
          <cell r="T637" t="str">
            <v>#Calc</v>
          </cell>
          <cell r="U637">
            <v>0</v>
          </cell>
          <cell r="V637">
            <v>0</v>
          </cell>
          <cell r="W637">
            <v>0</v>
          </cell>
          <cell r="X637">
            <v>0</v>
          </cell>
          <cell r="Y637">
            <v>0</v>
          </cell>
          <cell r="Z637">
            <v>0</v>
          </cell>
        </row>
        <row r="638">
          <cell r="Q638" t="str">
            <v>FactSet</v>
          </cell>
          <cell r="R638">
            <v>556</v>
          </cell>
          <cell r="S638" t="str">
            <v>#Calc</v>
          </cell>
          <cell r="T638" t="str">
            <v>#Calc</v>
          </cell>
          <cell r="U638">
            <v>0</v>
          </cell>
          <cell r="V638">
            <v>0</v>
          </cell>
          <cell r="W638">
            <v>0</v>
          </cell>
          <cell r="X638">
            <v>0</v>
          </cell>
          <cell r="Y638">
            <v>0</v>
          </cell>
          <cell r="Z638">
            <v>0</v>
          </cell>
        </row>
        <row r="639">
          <cell r="Q639" t="str">
            <v>FactSet</v>
          </cell>
          <cell r="R639">
            <v>557</v>
          </cell>
          <cell r="S639" t="str">
            <v>#Calc</v>
          </cell>
          <cell r="T639" t="str">
            <v>#Calc</v>
          </cell>
          <cell r="U639">
            <v>0</v>
          </cell>
          <cell r="V639">
            <v>0</v>
          </cell>
          <cell r="W639">
            <v>0</v>
          </cell>
          <cell r="X639">
            <v>0</v>
          </cell>
          <cell r="Y639">
            <v>0</v>
          </cell>
          <cell r="Z639">
            <v>0</v>
          </cell>
        </row>
        <row r="640">
          <cell r="Q640" t="str">
            <v>FactSet</v>
          </cell>
          <cell r="R640">
            <v>558</v>
          </cell>
          <cell r="S640" t="str">
            <v>#Calc</v>
          </cell>
          <cell r="T640" t="str">
            <v>#Calc</v>
          </cell>
          <cell r="U640">
            <v>0</v>
          </cell>
          <cell r="V640">
            <v>0</v>
          </cell>
          <cell r="W640">
            <v>0</v>
          </cell>
          <cell r="X640">
            <v>0</v>
          </cell>
          <cell r="Y640">
            <v>0</v>
          </cell>
          <cell r="Z640">
            <v>0</v>
          </cell>
        </row>
        <row r="641">
          <cell r="Q641" t="str">
            <v>FactSet</v>
          </cell>
          <cell r="R641">
            <v>559</v>
          </cell>
          <cell r="S641" t="str">
            <v>#Calc</v>
          </cell>
          <cell r="T641" t="str">
            <v>#Calc</v>
          </cell>
          <cell r="U641">
            <v>0</v>
          </cell>
          <cell r="V641">
            <v>0</v>
          </cell>
          <cell r="W641">
            <v>0</v>
          </cell>
          <cell r="X641">
            <v>0</v>
          </cell>
          <cell r="Y641">
            <v>0</v>
          </cell>
          <cell r="Z641">
            <v>0</v>
          </cell>
        </row>
        <row r="642">
          <cell r="Q642" t="str">
            <v>FactSet</v>
          </cell>
          <cell r="R642">
            <v>560</v>
          </cell>
          <cell r="S642" t="str">
            <v>#Calc</v>
          </cell>
          <cell r="T642" t="str">
            <v>#Calc</v>
          </cell>
          <cell r="U642">
            <v>0</v>
          </cell>
          <cell r="V642">
            <v>0</v>
          </cell>
          <cell r="W642">
            <v>0</v>
          </cell>
          <cell r="X642">
            <v>0</v>
          </cell>
          <cell r="Y642">
            <v>0</v>
          </cell>
          <cell r="Z642">
            <v>0</v>
          </cell>
        </row>
        <row r="643">
          <cell r="Q643" t="str">
            <v>FactSet</v>
          </cell>
          <cell r="R643">
            <v>561</v>
          </cell>
          <cell r="S643" t="str">
            <v>#Calc</v>
          </cell>
          <cell r="T643" t="str">
            <v>#Calc</v>
          </cell>
          <cell r="U643">
            <v>0</v>
          </cell>
          <cell r="V643">
            <v>0</v>
          </cell>
          <cell r="W643">
            <v>0</v>
          </cell>
          <cell r="X643">
            <v>0</v>
          </cell>
          <cell r="Y643">
            <v>0</v>
          </cell>
          <cell r="Z643">
            <v>0</v>
          </cell>
        </row>
        <row r="644">
          <cell r="Q644" t="str">
            <v>FactSet</v>
          </cell>
          <cell r="R644">
            <v>562</v>
          </cell>
          <cell r="S644" t="str">
            <v>#Calc</v>
          </cell>
          <cell r="T644" t="str">
            <v>#Calc</v>
          </cell>
          <cell r="U644">
            <v>0</v>
          </cell>
          <cell r="V644">
            <v>0</v>
          </cell>
          <cell r="W644">
            <v>0</v>
          </cell>
          <cell r="X644">
            <v>0</v>
          </cell>
          <cell r="Y644">
            <v>0</v>
          </cell>
          <cell r="Z644">
            <v>0</v>
          </cell>
        </row>
        <row r="645">
          <cell r="Q645" t="str">
            <v>FactSet</v>
          </cell>
          <cell r="R645">
            <v>563</v>
          </cell>
          <cell r="S645" t="str">
            <v>#Calc</v>
          </cell>
          <cell r="T645" t="str">
            <v>#Calc</v>
          </cell>
          <cell r="U645">
            <v>0</v>
          </cell>
          <cell r="V645">
            <v>0</v>
          </cell>
          <cell r="W645">
            <v>0</v>
          </cell>
          <cell r="X645">
            <v>0</v>
          </cell>
          <cell r="Y645">
            <v>0</v>
          </cell>
          <cell r="Z645">
            <v>0</v>
          </cell>
        </row>
        <row r="646">
          <cell r="Q646" t="str">
            <v>FactSet</v>
          </cell>
          <cell r="R646">
            <v>564</v>
          </cell>
          <cell r="S646" t="str">
            <v>#Calc</v>
          </cell>
          <cell r="T646" t="str">
            <v>#Calc</v>
          </cell>
          <cell r="U646">
            <v>0</v>
          </cell>
          <cell r="V646">
            <v>0</v>
          </cell>
          <cell r="W646">
            <v>0</v>
          </cell>
          <cell r="X646">
            <v>0</v>
          </cell>
          <cell r="Y646">
            <v>0</v>
          </cell>
          <cell r="Z646">
            <v>0</v>
          </cell>
        </row>
        <row r="647">
          <cell r="Q647" t="str">
            <v>FactSet</v>
          </cell>
          <cell r="R647">
            <v>565</v>
          </cell>
          <cell r="S647" t="str">
            <v>#Calc</v>
          </cell>
          <cell r="T647" t="str">
            <v>#Calc</v>
          </cell>
          <cell r="U647">
            <v>0</v>
          </cell>
          <cell r="V647">
            <v>0</v>
          </cell>
          <cell r="W647">
            <v>0</v>
          </cell>
          <cell r="X647">
            <v>0</v>
          </cell>
          <cell r="Y647">
            <v>0</v>
          </cell>
          <cell r="Z647">
            <v>0</v>
          </cell>
        </row>
        <row r="648">
          <cell r="Q648" t="str">
            <v>FactSet</v>
          </cell>
          <cell r="R648">
            <v>566</v>
          </cell>
          <cell r="S648" t="str">
            <v>#Calc</v>
          </cell>
          <cell r="T648" t="str">
            <v>#Calc</v>
          </cell>
          <cell r="U648">
            <v>0</v>
          </cell>
          <cell r="V648">
            <v>0</v>
          </cell>
          <cell r="W648">
            <v>0</v>
          </cell>
          <cell r="X648">
            <v>0</v>
          </cell>
          <cell r="Y648">
            <v>0</v>
          </cell>
          <cell r="Z648">
            <v>0</v>
          </cell>
        </row>
        <row r="649">
          <cell r="Q649" t="str">
            <v>FactSet</v>
          </cell>
          <cell r="R649">
            <v>567</v>
          </cell>
          <cell r="S649" t="str">
            <v>#Calc</v>
          </cell>
          <cell r="T649" t="str">
            <v>#Calc</v>
          </cell>
          <cell r="U649">
            <v>0</v>
          </cell>
          <cell r="V649">
            <v>0</v>
          </cell>
          <cell r="W649">
            <v>0</v>
          </cell>
          <cell r="X649">
            <v>0</v>
          </cell>
          <cell r="Y649">
            <v>0</v>
          </cell>
          <cell r="Z649">
            <v>0</v>
          </cell>
        </row>
        <row r="650">
          <cell r="Q650" t="str">
            <v>FactSet</v>
          </cell>
          <cell r="R650">
            <v>568</v>
          </cell>
          <cell r="S650" t="str">
            <v>#Calc</v>
          </cell>
          <cell r="T650" t="str">
            <v>#Calc</v>
          </cell>
          <cell r="U650">
            <v>0</v>
          </cell>
          <cell r="V650">
            <v>0</v>
          </cell>
          <cell r="W650">
            <v>0</v>
          </cell>
          <cell r="X650">
            <v>0</v>
          </cell>
          <cell r="Y650">
            <v>0</v>
          </cell>
          <cell r="Z650">
            <v>0</v>
          </cell>
        </row>
        <row r="651">
          <cell r="Q651" t="str">
            <v>FactSet</v>
          </cell>
          <cell r="R651">
            <v>569</v>
          </cell>
          <cell r="S651" t="str">
            <v>#Calc</v>
          </cell>
          <cell r="T651" t="str">
            <v>#Calc</v>
          </cell>
          <cell r="U651">
            <v>0</v>
          </cell>
          <cell r="V651">
            <v>0</v>
          </cell>
          <cell r="W651">
            <v>0</v>
          </cell>
          <cell r="X651">
            <v>0</v>
          </cell>
          <cell r="Y651">
            <v>0</v>
          </cell>
          <cell r="Z651">
            <v>0</v>
          </cell>
        </row>
        <row r="652">
          <cell r="Q652" t="str">
            <v>FactSet</v>
          </cell>
          <cell r="R652">
            <v>570</v>
          </cell>
          <cell r="S652" t="str">
            <v>#Calc</v>
          </cell>
          <cell r="T652" t="str">
            <v>#Calc</v>
          </cell>
          <cell r="U652">
            <v>0</v>
          </cell>
          <cell r="V652">
            <v>0</v>
          </cell>
          <cell r="W652">
            <v>0</v>
          </cell>
          <cell r="X652">
            <v>0</v>
          </cell>
          <cell r="Y652">
            <v>0</v>
          </cell>
          <cell r="Z652">
            <v>0</v>
          </cell>
        </row>
        <row r="653">
          <cell r="Q653" t="str">
            <v>FactSet</v>
          </cell>
          <cell r="R653">
            <v>571</v>
          </cell>
          <cell r="S653" t="str">
            <v>#Calc</v>
          </cell>
          <cell r="T653" t="str">
            <v>#Calc</v>
          </cell>
          <cell r="U653">
            <v>0</v>
          </cell>
          <cell r="V653">
            <v>0</v>
          </cell>
          <cell r="W653">
            <v>0</v>
          </cell>
          <cell r="X653">
            <v>0</v>
          </cell>
          <cell r="Y653">
            <v>0</v>
          </cell>
          <cell r="Z653">
            <v>0</v>
          </cell>
        </row>
        <row r="654">
          <cell r="Q654" t="str">
            <v>FactSet</v>
          </cell>
          <cell r="R654">
            <v>572</v>
          </cell>
          <cell r="S654" t="str">
            <v>#Calc</v>
          </cell>
          <cell r="T654" t="str">
            <v>#Calc</v>
          </cell>
          <cell r="U654">
            <v>0</v>
          </cell>
          <cell r="V654">
            <v>0</v>
          </cell>
          <cell r="W654">
            <v>0</v>
          </cell>
          <cell r="X654">
            <v>0</v>
          </cell>
          <cell r="Y654">
            <v>0</v>
          </cell>
          <cell r="Z654">
            <v>0</v>
          </cell>
        </row>
        <row r="655">
          <cell r="Q655" t="str">
            <v>FactSet</v>
          </cell>
          <cell r="R655">
            <v>573</v>
          </cell>
          <cell r="S655" t="str">
            <v>#Calc</v>
          </cell>
          <cell r="T655" t="str">
            <v>#Calc</v>
          </cell>
          <cell r="U655">
            <v>0</v>
          </cell>
          <cell r="V655">
            <v>0</v>
          </cell>
          <cell r="W655">
            <v>0</v>
          </cell>
          <cell r="X655">
            <v>0</v>
          </cell>
          <cell r="Y655">
            <v>0</v>
          </cell>
          <cell r="Z655">
            <v>0</v>
          </cell>
        </row>
        <row r="656">
          <cell r="Q656" t="str">
            <v>FactSet</v>
          </cell>
          <cell r="R656">
            <v>574</v>
          </cell>
          <cell r="S656" t="str">
            <v>#Calc</v>
          </cell>
          <cell r="T656" t="str">
            <v>#Calc</v>
          </cell>
          <cell r="U656">
            <v>0</v>
          </cell>
          <cell r="V656">
            <v>0</v>
          </cell>
          <cell r="W656">
            <v>0</v>
          </cell>
          <cell r="X656">
            <v>0</v>
          </cell>
          <cell r="Y656">
            <v>0</v>
          </cell>
          <cell r="Z656">
            <v>0</v>
          </cell>
        </row>
        <row r="657">
          <cell r="Q657" t="str">
            <v>FactSet</v>
          </cell>
          <cell r="R657">
            <v>575</v>
          </cell>
          <cell r="S657" t="str">
            <v>#Calc</v>
          </cell>
          <cell r="T657" t="str">
            <v>#Calc</v>
          </cell>
          <cell r="U657">
            <v>0</v>
          </cell>
          <cell r="V657">
            <v>0</v>
          </cell>
          <cell r="W657">
            <v>0</v>
          </cell>
          <cell r="X657">
            <v>0</v>
          </cell>
          <cell r="Y657">
            <v>0</v>
          </cell>
          <cell r="Z657">
            <v>0</v>
          </cell>
        </row>
        <row r="658">
          <cell r="Q658" t="str">
            <v>FactSet</v>
          </cell>
          <cell r="R658">
            <v>576</v>
          </cell>
          <cell r="S658" t="str">
            <v>#Calc</v>
          </cell>
          <cell r="T658" t="str">
            <v>#Calc</v>
          </cell>
          <cell r="U658">
            <v>0</v>
          </cell>
          <cell r="V658">
            <v>0</v>
          </cell>
          <cell r="W658">
            <v>0</v>
          </cell>
          <cell r="X658">
            <v>0</v>
          </cell>
          <cell r="Y658">
            <v>0</v>
          </cell>
          <cell r="Z658">
            <v>0</v>
          </cell>
        </row>
        <row r="659">
          <cell r="Q659" t="str">
            <v>FactSet</v>
          </cell>
          <cell r="R659">
            <v>577</v>
          </cell>
          <cell r="S659" t="str">
            <v>#Calc</v>
          </cell>
          <cell r="T659" t="str">
            <v>#Calc</v>
          </cell>
          <cell r="U659">
            <v>0</v>
          </cell>
          <cell r="V659">
            <v>0</v>
          </cell>
          <cell r="W659">
            <v>0</v>
          </cell>
          <cell r="X659">
            <v>0</v>
          </cell>
          <cell r="Y659">
            <v>0</v>
          </cell>
          <cell r="Z659">
            <v>0</v>
          </cell>
        </row>
        <row r="660">
          <cell r="Q660" t="str">
            <v>FactSet</v>
          </cell>
          <cell r="R660">
            <v>578</v>
          </cell>
          <cell r="S660" t="str">
            <v>#Calc</v>
          </cell>
          <cell r="T660" t="str">
            <v>#Calc</v>
          </cell>
          <cell r="U660">
            <v>0</v>
          </cell>
          <cell r="V660">
            <v>0</v>
          </cell>
          <cell r="W660">
            <v>0</v>
          </cell>
          <cell r="X660">
            <v>0</v>
          </cell>
          <cell r="Y660">
            <v>0</v>
          </cell>
          <cell r="Z660">
            <v>0</v>
          </cell>
        </row>
        <row r="661">
          <cell r="Q661" t="str">
            <v>FactSet</v>
          </cell>
          <cell r="R661">
            <v>579</v>
          </cell>
          <cell r="S661" t="str">
            <v>#Calc</v>
          </cell>
          <cell r="T661" t="str">
            <v>#Calc</v>
          </cell>
          <cell r="U661">
            <v>0</v>
          </cell>
          <cell r="V661">
            <v>0</v>
          </cell>
          <cell r="W661">
            <v>0</v>
          </cell>
          <cell r="X661">
            <v>0</v>
          </cell>
          <cell r="Y661">
            <v>0</v>
          </cell>
          <cell r="Z661">
            <v>0</v>
          </cell>
        </row>
        <row r="662">
          <cell r="Q662" t="str">
            <v>FactSet</v>
          </cell>
          <cell r="R662">
            <v>580</v>
          </cell>
          <cell r="S662" t="str">
            <v>#Calc</v>
          </cell>
          <cell r="T662" t="str">
            <v>#Calc</v>
          </cell>
          <cell r="U662">
            <v>0</v>
          </cell>
          <cell r="V662">
            <v>0</v>
          </cell>
          <cell r="W662">
            <v>0</v>
          </cell>
          <cell r="X662">
            <v>0</v>
          </cell>
          <cell r="Y662">
            <v>0</v>
          </cell>
          <cell r="Z662">
            <v>0</v>
          </cell>
        </row>
        <row r="663">
          <cell r="Q663" t="str">
            <v>FactSet</v>
          </cell>
          <cell r="R663">
            <v>581</v>
          </cell>
          <cell r="S663" t="str">
            <v>#Calc</v>
          </cell>
          <cell r="T663" t="str">
            <v>#Calc</v>
          </cell>
          <cell r="U663">
            <v>0</v>
          </cell>
          <cell r="V663">
            <v>0</v>
          </cell>
          <cell r="W663">
            <v>0</v>
          </cell>
          <cell r="X663">
            <v>0</v>
          </cell>
          <cell r="Y663">
            <v>0</v>
          </cell>
          <cell r="Z663">
            <v>0</v>
          </cell>
        </row>
        <row r="664">
          <cell r="Q664" t="str">
            <v>FactSet</v>
          </cell>
          <cell r="R664">
            <v>582</v>
          </cell>
          <cell r="S664" t="str">
            <v>#Calc</v>
          </cell>
          <cell r="T664" t="str">
            <v>#Calc</v>
          </cell>
          <cell r="U664">
            <v>0</v>
          </cell>
          <cell r="V664">
            <v>0</v>
          </cell>
          <cell r="W664">
            <v>0</v>
          </cell>
          <cell r="X664">
            <v>0</v>
          </cell>
          <cell r="Y664">
            <v>0</v>
          </cell>
          <cell r="Z664">
            <v>0</v>
          </cell>
        </row>
        <row r="665">
          <cell r="Q665" t="str">
            <v>FactSet</v>
          </cell>
          <cell r="R665">
            <v>583</v>
          </cell>
          <cell r="S665" t="str">
            <v>#Calc</v>
          </cell>
          <cell r="T665" t="str">
            <v>#Calc</v>
          </cell>
          <cell r="U665">
            <v>0</v>
          </cell>
          <cell r="V665">
            <v>0</v>
          </cell>
          <cell r="W665">
            <v>0</v>
          </cell>
          <cell r="X665">
            <v>0</v>
          </cell>
          <cell r="Y665">
            <v>0</v>
          </cell>
          <cell r="Z665">
            <v>0</v>
          </cell>
        </row>
        <row r="666">
          <cell r="Q666" t="str">
            <v>FactSet</v>
          </cell>
          <cell r="R666">
            <v>584</v>
          </cell>
          <cell r="S666" t="str">
            <v>#Calc</v>
          </cell>
          <cell r="T666" t="str">
            <v>#Calc</v>
          </cell>
          <cell r="U666">
            <v>0</v>
          </cell>
          <cell r="V666">
            <v>0</v>
          </cell>
          <cell r="W666">
            <v>0</v>
          </cell>
          <cell r="X666">
            <v>0</v>
          </cell>
          <cell r="Y666">
            <v>0</v>
          </cell>
          <cell r="Z666">
            <v>0</v>
          </cell>
        </row>
        <row r="667">
          <cell r="Q667" t="str">
            <v>FactSet</v>
          </cell>
          <cell r="R667">
            <v>585</v>
          </cell>
          <cell r="S667" t="str">
            <v>#Calc</v>
          </cell>
          <cell r="T667" t="str">
            <v>#Calc</v>
          </cell>
          <cell r="U667">
            <v>0</v>
          </cell>
          <cell r="V667">
            <v>0</v>
          </cell>
          <cell r="W667">
            <v>0</v>
          </cell>
          <cell r="X667">
            <v>0</v>
          </cell>
          <cell r="Y667">
            <v>0</v>
          </cell>
          <cell r="Z667">
            <v>0</v>
          </cell>
        </row>
        <row r="668">
          <cell r="Q668" t="str">
            <v>FactSet</v>
          </cell>
          <cell r="R668">
            <v>586</v>
          </cell>
          <cell r="S668" t="str">
            <v>#Calc</v>
          </cell>
          <cell r="T668" t="str">
            <v>#Calc</v>
          </cell>
          <cell r="U668">
            <v>0</v>
          </cell>
          <cell r="V668">
            <v>0</v>
          </cell>
          <cell r="W668">
            <v>0</v>
          </cell>
          <cell r="X668">
            <v>0</v>
          </cell>
          <cell r="Y668">
            <v>0</v>
          </cell>
          <cell r="Z668">
            <v>0</v>
          </cell>
        </row>
        <row r="669">
          <cell r="Q669" t="str">
            <v>FactSet</v>
          </cell>
          <cell r="R669">
            <v>587</v>
          </cell>
          <cell r="S669" t="str">
            <v>#Calc</v>
          </cell>
          <cell r="T669" t="str">
            <v>#Calc</v>
          </cell>
          <cell r="U669">
            <v>0</v>
          </cell>
          <cell r="V669">
            <v>0</v>
          </cell>
          <cell r="W669">
            <v>0</v>
          </cell>
          <cell r="X669">
            <v>0</v>
          </cell>
          <cell r="Y669">
            <v>0</v>
          </cell>
          <cell r="Z669">
            <v>0</v>
          </cell>
        </row>
        <row r="670">
          <cell r="Q670" t="str">
            <v>FactSet</v>
          </cell>
          <cell r="R670">
            <v>588</v>
          </cell>
          <cell r="S670" t="str">
            <v>#Calc</v>
          </cell>
          <cell r="T670" t="str">
            <v>#Calc</v>
          </cell>
          <cell r="U670">
            <v>0</v>
          </cell>
          <cell r="V670">
            <v>0</v>
          </cell>
          <cell r="W670">
            <v>0</v>
          </cell>
          <cell r="X670">
            <v>0</v>
          </cell>
          <cell r="Y670">
            <v>0</v>
          </cell>
          <cell r="Z670">
            <v>0</v>
          </cell>
        </row>
        <row r="671">
          <cell r="Q671" t="str">
            <v>FactSet</v>
          </cell>
          <cell r="R671">
            <v>589</v>
          </cell>
          <cell r="S671" t="str">
            <v>#Calc</v>
          </cell>
          <cell r="T671" t="str">
            <v>#Calc</v>
          </cell>
          <cell r="U671">
            <v>0</v>
          </cell>
          <cell r="V671">
            <v>0</v>
          </cell>
          <cell r="W671">
            <v>0</v>
          </cell>
          <cell r="X671">
            <v>0</v>
          </cell>
          <cell r="Y671">
            <v>0</v>
          </cell>
          <cell r="Z671">
            <v>0</v>
          </cell>
        </row>
        <row r="672">
          <cell r="Q672" t="str">
            <v>FactSet</v>
          </cell>
          <cell r="R672">
            <v>590</v>
          </cell>
          <cell r="S672" t="str">
            <v>#Calc</v>
          </cell>
          <cell r="T672" t="str">
            <v>#Calc</v>
          </cell>
          <cell r="U672">
            <v>0</v>
          </cell>
          <cell r="V672">
            <v>0</v>
          </cell>
          <cell r="W672">
            <v>0</v>
          </cell>
          <cell r="X672">
            <v>0</v>
          </cell>
          <cell r="Y672">
            <v>0</v>
          </cell>
          <cell r="Z672">
            <v>0</v>
          </cell>
        </row>
        <row r="673">
          <cell r="Q673" t="str">
            <v>FactSet</v>
          </cell>
          <cell r="R673">
            <v>591</v>
          </cell>
          <cell r="S673" t="str">
            <v>#Calc</v>
          </cell>
          <cell r="T673" t="str">
            <v>#Calc</v>
          </cell>
          <cell r="U673">
            <v>0</v>
          </cell>
          <cell r="V673">
            <v>0</v>
          </cell>
          <cell r="W673">
            <v>0</v>
          </cell>
          <cell r="X673">
            <v>0</v>
          </cell>
          <cell r="Y673">
            <v>0</v>
          </cell>
          <cell r="Z673">
            <v>0</v>
          </cell>
        </row>
        <row r="674">
          <cell r="Q674" t="str">
            <v>FactSet</v>
          </cell>
          <cell r="R674">
            <v>592</v>
          </cell>
          <cell r="S674" t="str">
            <v>#Calc</v>
          </cell>
          <cell r="T674" t="str">
            <v>#Calc</v>
          </cell>
          <cell r="U674">
            <v>0</v>
          </cell>
          <cell r="V674">
            <v>0</v>
          </cell>
          <cell r="W674">
            <v>0</v>
          </cell>
          <cell r="X674">
            <v>0</v>
          </cell>
          <cell r="Y674">
            <v>0</v>
          </cell>
          <cell r="Z674">
            <v>0</v>
          </cell>
        </row>
        <row r="675">
          <cell r="Q675" t="str">
            <v>FactSet</v>
          </cell>
          <cell r="R675">
            <v>593</v>
          </cell>
          <cell r="S675" t="str">
            <v>#Calc</v>
          </cell>
          <cell r="T675" t="str">
            <v>#Calc</v>
          </cell>
          <cell r="U675">
            <v>0</v>
          </cell>
          <cell r="V675">
            <v>0</v>
          </cell>
          <cell r="W675">
            <v>0</v>
          </cell>
          <cell r="X675">
            <v>0</v>
          </cell>
          <cell r="Y675">
            <v>0</v>
          </cell>
          <cell r="Z675">
            <v>0</v>
          </cell>
        </row>
        <row r="676">
          <cell r="Q676" t="str">
            <v>FactSet</v>
          </cell>
          <cell r="R676">
            <v>594</v>
          </cell>
          <cell r="S676" t="str">
            <v>#Calc</v>
          </cell>
          <cell r="T676" t="str">
            <v>#Calc</v>
          </cell>
          <cell r="U676">
            <v>0</v>
          </cell>
          <cell r="V676">
            <v>0</v>
          </cell>
          <cell r="W676">
            <v>0</v>
          </cell>
          <cell r="X676">
            <v>0</v>
          </cell>
          <cell r="Y676">
            <v>0</v>
          </cell>
          <cell r="Z676">
            <v>0</v>
          </cell>
        </row>
        <row r="677">
          <cell r="Q677" t="str">
            <v>FactSet</v>
          </cell>
          <cell r="R677">
            <v>595</v>
          </cell>
          <cell r="S677" t="str">
            <v>#Calc</v>
          </cell>
          <cell r="T677" t="str">
            <v>#Calc</v>
          </cell>
          <cell r="U677">
            <v>0</v>
          </cell>
          <cell r="V677">
            <v>0</v>
          </cell>
          <cell r="W677">
            <v>0</v>
          </cell>
          <cell r="X677">
            <v>0</v>
          </cell>
          <cell r="Y677">
            <v>0</v>
          </cell>
          <cell r="Z677">
            <v>0</v>
          </cell>
        </row>
        <row r="678">
          <cell r="Q678" t="str">
            <v>FactSet</v>
          </cell>
          <cell r="R678">
            <v>596</v>
          </cell>
          <cell r="S678" t="str">
            <v>#Calc</v>
          </cell>
          <cell r="T678" t="str">
            <v>#Calc</v>
          </cell>
          <cell r="U678">
            <v>0</v>
          </cell>
          <cell r="V678">
            <v>0</v>
          </cell>
          <cell r="W678">
            <v>0</v>
          </cell>
          <cell r="X678">
            <v>0</v>
          </cell>
          <cell r="Y678">
            <v>0</v>
          </cell>
          <cell r="Z678">
            <v>0</v>
          </cell>
        </row>
        <row r="679">
          <cell r="Q679" t="str">
            <v>FactSet</v>
          </cell>
          <cell r="R679">
            <v>597</v>
          </cell>
          <cell r="S679" t="str">
            <v>#Calc</v>
          </cell>
          <cell r="T679" t="str">
            <v>#Calc</v>
          </cell>
          <cell r="U679">
            <v>0</v>
          </cell>
          <cell r="V679">
            <v>0</v>
          </cell>
          <cell r="W679">
            <v>0</v>
          </cell>
          <cell r="X679">
            <v>0</v>
          </cell>
          <cell r="Y679">
            <v>0</v>
          </cell>
          <cell r="Z679">
            <v>0</v>
          </cell>
        </row>
        <row r="680">
          <cell r="Q680" t="str">
            <v>FactSet</v>
          </cell>
          <cell r="R680">
            <v>598</v>
          </cell>
          <cell r="S680" t="str">
            <v>#Calc</v>
          </cell>
          <cell r="T680" t="str">
            <v>#Calc</v>
          </cell>
          <cell r="U680">
            <v>0</v>
          </cell>
          <cell r="V680">
            <v>0</v>
          </cell>
          <cell r="W680">
            <v>0</v>
          </cell>
          <cell r="X680">
            <v>0</v>
          </cell>
          <cell r="Y680">
            <v>0</v>
          </cell>
          <cell r="Z680">
            <v>0</v>
          </cell>
        </row>
        <row r="681">
          <cell r="Q681" t="str">
            <v>FactSet</v>
          </cell>
          <cell r="R681">
            <v>599</v>
          </cell>
          <cell r="S681" t="str">
            <v>#Calc</v>
          </cell>
          <cell r="T681" t="str">
            <v>#Calc</v>
          </cell>
          <cell r="U681">
            <v>0</v>
          </cell>
          <cell r="V681">
            <v>0</v>
          </cell>
          <cell r="W681">
            <v>0</v>
          </cell>
          <cell r="X681">
            <v>0</v>
          </cell>
          <cell r="Y681">
            <v>0</v>
          </cell>
          <cell r="Z681">
            <v>0</v>
          </cell>
        </row>
        <row r="682">
          <cell r="Q682" t="str">
            <v>FactSet</v>
          </cell>
          <cell r="R682">
            <v>600</v>
          </cell>
          <cell r="S682" t="str">
            <v>#Calc</v>
          </cell>
          <cell r="T682" t="str">
            <v>#Calc</v>
          </cell>
          <cell r="U682">
            <v>0</v>
          </cell>
          <cell r="V682">
            <v>0</v>
          </cell>
          <cell r="W682">
            <v>0</v>
          </cell>
          <cell r="X682">
            <v>0</v>
          </cell>
          <cell r="Y682">
            <v>0</v>
          </cell>
          <cell r="Z682">
            <v>0</v>
          </cell>
        </row>
        <row r="683">
          <cell r="Q683" t="str">
            <v>FactSet</v>
          </cell>
          <cell r="R683">
            <v>601</v>
          </cell>
          <cell r="S683" t="str">
            <v>#Calc</v>
          </cell>
          <cell r="T683" t="str">
            <v>#Calc</v>
          </cell>
          <cell r="U683">
            <v>0</v>
          </cell>
          <cell r="V683">
            <v>0</v>
          </cell>
          <cell r="W683">
            <v>0</v>
          </cell>
          <cell r="X683">
            <v>0</v>
          </cell>
          <cell r="Y683">
            <v>0</v>
          </cell>
          <cell r="Z683">
            <v>0</v>
          </cell>
        </row>
        <row r="684">
          <cell r="Q684" t="str">
            <v>FactSet</v>
          </cell>
          <cell r="R684">
            <v>602</v>
          </cell>
          <cell r="S684" t="str">
            <v>#Calc</v>
          </cell>
          <cell r="T684" t="str">
            <v>#Calc</v>
          </cell>
          <cell r="U684">
            <v>0</v>
          </cell>
          <cell r="V684">
            <v>0</v>
          </cell>
          <cell r="W684">
            <v>0</v>
          </cell>
          <cell r="X684">
            <v>0</v>
          </cell>
          <cell r="Y684">
            <v>0</v>
          </cell>
          <cell r="Z684">
            <v>0</v>
          </cell>
        </row>
        <row r="685">
          <cell r="Q685" t="str">
            <v>FactSet</v>
          </cell>
          <cell r="R685">
            <v>603</v>
          </cell>
          <cell r="S685" t="str">
            <v>#Calc</v>
          </cell>
          <cell r="T685" t="str">
            <v>#Calc</v>
          </cell>
          <cell r="U685">
            <v>0</v>
          </cell>
          <cell r="V685">
            <v>0</v>
          </cell>
          <cell r="W685">
            <v>0</v>
          </cell>
          <cell r="X685">
            <v>0</v>
          </cell>
          <cell r="Y685">
            <v>0</v>
          </cell>
          <cell r="Z685">
            <v>0</v>
          </cell>
        </row>
        <row r="686">
          <cell r="Q686" t="str">
            <v>FactSet</v>
          </cell>
          <cell r="R686">
            <v>604</v>
          </cell>
          <cell r="S686" t="str">
            <v>#Calc</v>
          </cell>
          <cell r="T686" t="str">
            <v>#Calc</v>
          </cell>
          <cell r="U686">
            <v>0</v>
          </cell>
          <cell r="V686">
            <v>0</v>
          </cell>
          <cell r="W686">
            <v>0</v>
          </cell>
          <cell r="X686">
            <v>0</v>
          </cell>
          <cell r="Y686">
            <v>0</v>
          </cell>
          <cell r="Z686">
            <v>0</v>
          </cell>
        </row>
        <row r="687">
          <cell r="Q687" t="str">
            <v>FactSet</v>
          </cell>
          <cell r="R687">
            <v>605</v>
          </cell>
          <cell r="S687" t="str">
            <v>#Calc</v>
          </cell>
          <cell r="T687" t="str">
            <v>#Calc</v>
          </cell>
          <cell r="U687">
            <v>0</v>
          </cell>
          <cell r="V687">
            <v>0</v>
          </cell>
          <cell r="W687">
            <v>0</v>
          </cell>
          <cell r="X687">
            <v>0</v>
          </cell>
          <cell r="Y687">
            <v>0</v>
          </cell>
          <cell r="Z687">
            <v>0</v>
          </cell>
        </row>
        <row r="688">
          <cell r="Q688" t="str">
            <v>FactSet</v>
          </cell>
          <cell r="R688">
            <v>606</v>
          </cell>
          <cell r="S688" t="str">
            <v>#Calc</v>
          </cell>
          <cell r="T688" t="str">
            <v>#Calc</v>
          </cell>
          <cell r="U688">
            <v>0</v>
          </cell>
          <cell r="V688">
            <v>0</v>
          </cell>
          <cell r="W688">
            <v>0</v>
          </cell>
          <cell r="X688">
            <v>0</v>
          </cell>
          <cell r="Y688">
            <v>0</v>
          </cell>
          <cell r="Z688">
            <v>0</v>
          </cell>
        </row>
        <row r="689">
          <cell r="Q689" t="str">
            <v>FactSet</v>
          </cell>
          <cell r="R689">
            <v>607</v>
          </cell>
          <cell r="S689" t="str">
            <v>#Calc</v>
          </cell>
          <cell r="T689" t="str">
            <v>#Calc</v>
          </cell>
          <cell r="U689">
            <v>0</v>
          </cell>
          <cell r="V689">
            <v>0</v>
          </cell>
          <cell r="W689">
            <v>0</v>
          </cell>
          <cell r="X689">
            <v>0</v>
          </cell>
          <cell r="Y689">
            <v>0</v>
          </cell>
          <cell r="Z689">
            <v>0</v>
          </cell>
        </row>
        <row r="690">
          <cell r="Q690" t="str">
            <v>FactSet</v>
          </cell>
          <cell r="R690">
            <v>608</v>
          </cell>
          <cell r="S690" t="str">
            <v>#Calc</v>
          </cell>
          <cell r="T690" t="str">
            <v>#Calc</v>
          </cell>
          <cell r="U690">
            <v>0</v>
          </cell>
          <cell r="V690">
            <v>0</v>
          </cell>
          <cell r="W690">
            <v>0</v>
          </cell>
          <cell r="X690">
            <v>0</v>
          </cell>
          <cell r="Y690">
            <v>0</v>
          </cell>
          <cell r="Z690">
            <v>0</v>
          </cell>
        </row>
        <row r="691">
          <cell r="Q691" t="str">
            <v>FactSet</v>
          </cell>
          <cell r="R691">
            <v>609</v>
          </cell>
          <cell r="S691" t="str">
            <v>#Calc</v>
          </cell>
          <cell r="T691" t="str">
            <v>#Calc</v>
          </cell>
          <cell r="U691">
            <v>0</v>
          </cell>
          <cell r="V691">
            <v>0</v>
          </cell>
          <cell r="W691">
            <v>0</v>
          </cell>
          <cell r="X691">
            <v>0</v>
          </cell>
          <cell r="Y691">
            <v>0</v>
          </cell>
          <cell r="Z691">
            <v>0</v>
          </cell>
        </row>
        <row r="692">
          <cell r="Q692" t="str">
            <v>FactSet</v>
          </cell>
          <cell r="R692">
            <v>610</v>
          </cell>
          <cell r="S692" t="str">
            <v>#Calc</v>
          </cell>
          <cell r="T692" t="str">
            <v>#Calc</v>
          </cell>
          <cell r="U692">
            <v>0</v>
          </cell>
          <cell r="V692">
            <v>0</v>
          </cell>
          <cell r="W692">
            <v>0</v>
          </cell>
          <cell r="X692">
            <v>0</v>
          </cell>
          <cell r="Y692">
            <v>0</v>
          </cell>
          <cell r="Z692">
            <v>0</v>
          </cell>
        </row>
        <row r="693">
          <cell r="Q693" t="str">
            <v>FactSet</v>
          </cell>
          <cell r="R693">
            <v>611</v>
          </cell>
          <cell r="S693" t="str">
            <v>#Calc</v>
          </cell>
          <cell r="T693" t="str">
            <v>#Calc</v>
          </cell>
          <cell r="U693">
            <v>0</v>
          </cell>
          <cell r="V693">
            <v>0</v>
          </cell>
          <cell r="W693">
            <v>0</v>
          </cell>
          <cell r="X693">
            <v>0</v>
          </cell>
          <cell r="Y693">
            <v>0</v>
          </cell>
          <cell r="Z693">
            <v>0</v>
          </cell>
        </row>
        <row r="694">
          <cell r="Q694" t="str">
            <v>FactSet</v>
          </cell>
          <cell r="R694">
            <v>612</v>
          </cell>
          <cell r="S694" t="str">
            <v>#Calc</v>
          </cell>
          <cell r="T694" t="str">
            <v>#Calc</v>
          </cell>
          <cell r="U694">
            <v>0</v>
          </cell>
          <cell r="V694">
            <v>0</v>
          </cell>
          <cell r="W694">
            <v>0</v>
          </cell>
          <cell r="X694">
            <v>0</v>
          </cell>
          <cell r="Y694">
            <v>0</v>
          </cell>
          <cell r="Z694">
            <v>0</v>
          </cell>
        </row>
        <row r="695">
          <cell r="Q695" t="str">
            <v>FactSet</v>
          </cell>
          <cell r="R695">
            <v>613</v>
          </cell>
          <cell r="S695" t="str">
            <v>#Calc</v>
          </cell>
          <cell r="T695" t="str">
            <v>#Calc</v>
          </cell>
          <cell r="U695">
            <v>0</v>
          </cell>
          <cell r="V695">
            <v>0</v>
          </cell>
          <cell r="W695">
            <v>0</v>
          </cell>
          <cell r="X695">
            <v>0</v>
          </cell>
          <cell r="Y695">
            <v>0</v>
          </cell>
          <cell r="Z695">
            <v>0</v>
          </cell>
        </row>
        <row r="696">
          <cell r="Q696" t="str">
            <v>FactSet</v>
          </cell>
          <cell r="R696">
            <v>614</v>
          </cell>
          <cell r="S696" t="str">
            <v>#Calc</v>
          </cell>
          <cell r="T696" t="str">
            <v>#Calc</v>
          </cell>
          <cell r="U696">
            <v>0</v>
          </cell>
          <cell r="V696">
            <v>0</v>
          </cell>
          <cell r="W696">
            <v>0</v>
          </cell>
          <cell r="X696">
            <v>0</v>
          </cell>
          <cell r="Y696">
            <v>0</v>
          </cell>
          <cell r="Z696">
            <v>0</v>
          </cell>
        </row>
        <row r="697">
          <cell r="Q697" t="str">
            <v>FactSet</v>
          </cell>
          <cell r="R697">
            <v>615</v>
          </cell>
          <cell r="S697" t="str">
            <v>#Calc</v>
          </cell>
          <cell r="T697" t="str">
            <v>#Calc</v>
          </cell>
          <cell r="U697">
            <v>0</v>
          </cell>
          <cell r="V697">
            <v>0</v>
          </cell>
          <cell r="W697">
            <v>0</v>
          </cell>
          <cell r="X697">
            <v>0</v>
          </cell>
          <cell r="Y697">
            <v>0</v>
          </cell>
          <cell r="Z697">
            <v>0</v>
          </cell>
        </row>
        <row r="698">
          <cell r="Q698" t="str">
            <v>FactSet</v>
          </cell>
          <cell r="R698">
            <v>616</v>
          </cell>
          <cell r="S698" t="str">
            <v>#Calc</v>
          </cell>
          <cell r="T698" t="str">
            <v>#Calc</v>
          </cell>
          <cell r="U698">
            <v>0</v>
          </cell>
          <cell r="V698">
            <v>0</v>
          </cell>
          <cell r="W698">
            <v>0</v>
          </cell>
          <cell r="X698">
            <v>0</v>
          </cell>
          <cell r="Y698">
            <v>0</v>
          </cell>
          <cell r="Z698">
            <v>0</v>
          </cell>
        </row>
        <row r="699">
          <cell r="Q699" t="str">
            <v>FactSet</v>
          </cell>
          <cell r="R699">
            <v>617</v>
          </cell>
          <cell r="S699" t="str">
            <v>#Calc</v>
          </cell>
          <cell r="T699" t="str">
            <v>#Calc</v>
          </cell>
          <cell r="U699">
            <v>0</v>
          </cell>
          <cell r="V699">
            <v>0</v>
          </cell>
          <cell r="W699">
            <v>0</v>
          </cell>
          <cell r="X699">
            <v>0</v>
          </cell>
          <cell r="Y699">
            <v>0</v>
          </cell>
          <cell r="Z699">
            <v>0</v>
          </cell>
        </row>
        <row r="700">
          <cell r="Q700" t="str">
            <v>FactSet</v>
          </cell>
          <cell r="R700">
            <v>618</v>
          </cell>
          <cell r="S700" t="str">
            <v>#Calc</v>
          </cell>
          <cell r="T700" t="str">
            <v>#Calc</v>
          </cell>
          <cell r="U700">
            <v>0</v>
          </cell>
          <cell r="V700">
            <v>0</v>
          </cell>
          <cell r="W700">
            <v>0</v>
          </cell>
          <cell r="X700">
            <v>0</v>
          </cell>
          <cell r="Y700">
            <v>0</v>
          </cell>
          <cell r="Z700">
            <v>0</v>
          </cell>
        </row>
        <row r="701">
          <cell r="Q701" t="str">
            <v>FactSet</v>
          </cell>
          <cell r="R701">
            <v>619</v>
          </cell>
          <cell r="S701" t="str">
            <v>#Calc</v>
          </cell>
          <cell r="T701" t="str">
            <v>#Calc</v>
          </cell>
          <cell r="U701">
            <v>0</v>
          </cell>
          <cell r="V701">
            <v>0</v>
          </cell>
          <cell r="W701">
            <v>0</v>
          </cell>
          <cell r="X701">
            <v>0</v>
          </cell>
          <cell r="Y701">
            <v>0</v>
          </cell>
          <cell r="Z701">
            <v>0</v>
          </cell>
        </row>
        <row r="702">
          <cell r="Q702" t="str">
            <v>FactSet</v>
          </cell>
          <cell r="R702">
            <v>620</v>
          </cell>
          <cell r="S702" t="str">
            <v>#Calc</v>
          </cell>
          <cell r="T702" t="str">
            <v>#Calc</v>
          </cell>
          <cell r="U702">
            <v>0</v>
          </cell>
          <cell r="V702">
            <v>0</v>
          </cell>
          <cell r="W702">
            <v>0</v>
          </cell>
          <cell r="X702">
            <v>0</v>
          </cell>
          <cell r="Y702">
            <v>0</v>
          </cell>
          <cell r="Z702">
            <v>0</v>
          </cell>
        </row>
        <row r="703">
          <cell r="Q703" t="str">
            <v>FactSet</v>
          </cell>
          <cell r="R703">
            <v>621</v>
          </cell>
          <cell r="S703" t="str">
            <v>#Calc</v>
          </cell>
          <cell r="T703" t="str">
            <v>#Calc</v>
          </cell>
          <cell r="U703">
            <v>0</v>
          </cell>
          <cell r="V703">
            <v>0</v>
          </cell>
          <cell r="W703">
            <v>0</v>
          </cell>
          <cell r="X703">
            <v>0</v>
          </cell>
          <cell r="Y703">
            <v>0</v>
          </cell>
          <cell r="Z703">
            <v>0</v>
          </cell>
        </row>
        <row r="704">
          <cell r="Q704" t="str">
            <v>FactSet</v>
          </cell>
          <cell r="R704">
            <v>622</v>
          </cell>
          <cell r="S704" t="str">
            <v>#Calc</v>
          </cell>
          <cell r="T704" t="str">
            <v>#Calc</v>
          </cell>
          <cell r="U704">
            <v>0</v>
          </cell>
          <cell r="V704">
            <v>0</v>
          </cell>
          <cell r="W704">
            <v>0</v>
          </cell>
          <cell r="X704">
            <v>0</v>
          </cell>
          <cell r="Y704">
            <v>0</v>
          </cell>
          <cell r="Z704">
            <v>0</v>
          </cell>
        </row>
        <row r="705">
          <cell r="Q705" t="str">
            <v>FactSet</v>
          </cell>
          <cell r="R705">
            <v>623</v>
          </cell>
          <cell r="S705" t="str">
            <v>#Calc</v>
          </cell>
          <cell r="T705" t="str">
            <v>#Calc</v>
          </cell>
          <cell r="U705">
            <v>0</v>
          </cell>
          <cell r="V705">
            <v>0</v>
          </cell>
          <cell r="W705">
            <v>0</v>
          </cell>
          <cell r="X705">
            <v>0</v>
          </cell>
          <cell r="Y705">
            <v>0</v>
          </cell>
          <cell r="Z705">
            <v>0</v>
          </cell>
        </row>
        <row r="706">
          <cell r="Q706" t="str">
            <v>FactSet</v>
          </cell>
          <cell r="R706">
            <v>624</v>
          </cell>
          <cell r="S706" t="str">
            <v>#Calc</v>
          </cell>
          <cell r="T706" t="str">
            <v>#Calc</v>
          </cell>
          <cell r="U706">
            <v>0</v>
          </cell>
          <cell r="V706">
            <v>0</v>
          </cell>
          <cell r="W706">
            <v>0</v>
          </cell>
          <cell r="X706">
            <v>0</v>
          </cell>
          <cell r="Y706">
            <v>0</v>
          </cell>
          <cell r="Z706">
            <v>0</v>
          </cell>
        </row>
        <row r="707">
          <cell r="Q707" t="str">
            <v>FactSet</v>
          </cell>
          <cell r="R707">
            <v>625</v>
          </cell>
          <cell r="S707" t="str">
            <v>#Calc</v>
          </cell>
          <cell r="T707" t="str">
            <v>#Calc</v>
          </cell>
          <cell r="U707">
            <v>0</v>
          </cell>
          <cell r="V707">
            <v>0</v>
          </cell>
          <cell r="W707">
            <v>0</v>
          </cell>
          <cell r="X707">
            <v>0</v>
          </cell>
          <cell r="Y707">
            <v>0</v>
          </cell>
          <cell r="Z707">
            <v>0</v>
          </cell>
        </row>
        <row r="708">
          <cell r="Q708" t="str">
            <v>FactSet</v>
          </cell>
          <cell r="R708">
            <v>626</v>
          </cell>
          <cell r="S708" t="str">
            <v>#Calc</v>
          </cell>
          <cell r="T708" t="str">
            <v>#Calc</v>
          </cell>
          <cell r="U708">
            <v>0</v>
          </cell>
          <cell r="V708">
            <v>0</v>
          </cell>
          <cell r="W708">
            <v>0</v>
          </cell>
          <cell r="X708">
            <v>0</v>
          </cell>
          <cell r="Y708">
            <v>0</v>
          </cell>
          <cell r="Z708">
            <v>0</v>
          </cell>
        </row>
        <row r="709">
          <cell r="Q709" t="str">
            <v>FactSet</v>
          </cell>
          <cell r="R709">
            <v>627</v>
          </cell>
          <cell r="S709" t="str">
            <v>#Calc</v>
          </cell>
          <cell r="T709" t="str">
            <v>#Calc</v>
          </cell>
          <cell r="U709">
            <v>0</v>
          </cell>
          <cell r="V709">
            <v>0</v>
          </cell>
          <cell r="W709">
            <v>0</v>
          </cell>
          <cell r="X709">
            <v>0</v>
          </cell>
          <cell r="Y709">
            <v>0</v>
          </cell>
          <cell r="Z709">
            <v>0</v>
          </cell>
        </row>
        <row r="710">
          <cell r="Q710" t="str">
            <v>FactSet</v>
          </cell>
          <cell r="R710">
            <v>628</v>
          </cell>
          <cell r="S710" t="str">
            <v>#Calc</v>
          </cell>
          <cell r="T710" t="str">
            <v>#Calc</v>
          </cell>
          <cell r="U710">
            <v>0</v>
          </cell>
          <cell r="V710">
            <v>0</v>
          </cell>
          <cell r="W710">
            <v>0</v>
          </cell>
          <cell r="X710">
            <v>0</v>
          </cell>
          <cell r="Y710">
            <v>0</v>
          </cell>
          <cell r="Z710">
            <v>0</v>
          </cell>
        </row>
        <row r="711">
          <cell r="Q711" t="str">
            <v>FactSet</v>
          </cell>
          <cell r="R711">
            <v>629</v>
          </cell>
          <cell r="S711" t="str">
            <v>#Calc</v>
          </cell>
          <cell r="T711" t="str">
            <v>#Calc</v>
          </cell>
          <cell r="U711">
            <v>0</v>
          </cell>
          <cell r="V711">
            <v>0</v>
          </cell>
          <cell r="W711">
            <v>0</v>
          </cell>
          <cell r="X711">
            <v>0</v>
          </cell>
          <cell r="Y711">
            <v>0</v>
          </cell>
          <cell r="Z711">
            <v>0</v>
          </cell>
        </row>
        <row r="712">
          <cell r="Q712" t="str">
            <v>FactSet</v>
          </cell>
          <cell r="R712">
            <v>630</v>
          </cell>
          <cell r="S712" t="str">
            <v>#Calc</v>
          </cell>
          <cell r="T712" t="str">
            <v>#Calc</v>
          </cell>
          <cell r="U712">
            <v>0</v>
          </cell>
          <cell r="V712">
            <v>0</v>
          </cell>
          <cell r="W712">
            <v>0</v>
          </cell>
          <cell r="X712">
            <v>0</v>
          </cell>
          <cell r="Y712">
            <v>0</v>
          </cell>
          <cell r="Z712">
            <v>0</v>
          </cell>
        </row>
        <row r="713">
          <cell r="Q713" t="str">
            <v>FactSet</v>
          </cell>
          <cell r="R713">
            <v>631</v>
          </cell>
          <cell r="S713" t="str">
            <v>#Calc</v>
          </cell>
          <cell r="T713" t="str">
            <v>#Calc</v>
          </cell>
          <cell r="U713">
            <v>0</v>
          </cell>
          <cell r="V713">
            <v>0</v>
          </cell>
          <cell r="W713">
            <v>0</v>
          </cell>
          <cell r="X713">
            <v>0</v>
          </cell>
          <cell r="Y713">
            <v>0</v>
          </cell>
          <cell r="Z713">
            <v>0</v>
          </cell>
        </row>
        <row r="714">
          <cell r="Q714" t="str">
            <v>FactSet</v>
          </cell>
          <cell r="R714">
            <v>632</v>
          </cell>
          <cell r="S714" t="str">
            <v>#Calc</v>
          </cell>
          <cell r="T714" t="str">
            <v>#Calc</v>
          </cell>
          <cell r="U714">
            <v>0</v>
          </cell>
          <cell r="V714">
            <v>0</v>
          </cell>
          <cell r="W714">
            <v>0</v>
          </cell>
          <cell r="X714">
            <v>0</v>
          </cell>
          <cell r="Y714">
            <v>0</v>
          </cell>
          <cell r="Z714">
            <v>0</v>
          </cell>
        </row>
        <row r="715">
          <cell r="Q715" t="str">
            <v>FactSet</v>
          </cell>
          <cell r="R715">
            <v>633</v>
          </cell>
          <cell r="S715" t="str">
            <v>#Calc</v>
          </cell>
          <cell r="T715" t="str">
            <v>#Calc</v>
          </cell>
          <cell r="U715">
            <v>0</v>
          </cell>
          <cell r="V715">
            <v>0</v>
          </cell>
          <cell r="W715">
            <v>0</v>
          </cell>
          <cell r="X715">
            <v>0</v>
          </cell>
          <cell r="Y715">
            <v>0</v>
          </cell>
          <cell r="Z715">
            <v>0</v>
          </cell>
        </row>
        <row r="716">
          <cell r="Q716" t="str">
            <v>FactSet</v>
          </cell>
          <cell r="R716">
            <v>634</v>
          </cell>
          <cell r="S716" t="str">
            <v>#Calc</v>
          </cell>
          <cell r="T716" t="str">
            <v>#Calc</v>
          </cell>
          <cell r="U716">
            <v>0</v>
          </cell>
          <cell r="V716">
            <v>0</v>
          </cell>
          <cell r="W716">
            <v>0</v>
          </cell>
          <cell r="X716">
            <v>0</v>
          </cell>
          <cell r="Y716">
            <v>0</v>
          </cell>
          <cell r="Z716">
            <v>0</v>
          </cell>
        </row>
        <row r="717">
          <cell r="Q717" t="str">
            <v>FactSet</v>
          </cell>
          <cell r="R717">
            <v>635</v>
          </cell>
          <cell r="S717" t="str">
            <v>#Calc</v>
          </cell>
          <cell r="T717" t="str">
            <v>#Calc</v>
          </cell>
          <cell r="U717">
            <v>0</v>
          </cell>
          <cell r="V717">
            <v>0</v>
          </cell>
          <cell r="W717">
            <v>0</v>
          </cell>
          <cell r="X717">
            <v>0</v>
          </cell>
          <cell r="Y717">
            <v>0</v>
          </cell>
          <cell r="Z717">
            <v>0</v>
          </cell>
        </row>
        <row r="718">
          <cell r="Q718" t="str">
            <v>FactSet</v>
          </cell>
          <cell r="R718">
            <v>636</v>
          </cell>
          <cell r="S718" t="str">
            <v>#Calc</v>
          </cell>
          <cell r="T718" t="str">
            <v>#Calc</v>
          </cell>
          <cell r="U718">
            <v>0</v>
          </cell>
          <cell r="V718">
            <v>0</v>
          </cell>
          <cell r="W718">
            <v>0</v>
          </cell>
          <cell r="X718">
            <v>0</v>
          </cell>
          <cell r="Y718">
            <v>0</v>
          </cell>
          <cell r="Z718">
            <v>0</v>
          </cell>
        </row>
        <row r="719">
          <cell r="Q719" t="str">
            <v>FactSet</v>
          </cell>
          <cell r="R719">
            <v>637</v>
          </cell>
          <cell r="S719" t="str">
            <v>#Calc</v>
          </cell>
          <cell r="T719" t="str">
            <v>#Calc</v>
          </cell>
          <cell r="U719">
            <v>0</v>
          </cell>
          <cell r="V719">
            <v>0</v>
          </cell>
          <cell r="W719">
            <v>0</v>
          </cell>
          <cell r="X719">
            <v>0</v>
          </cell>
          <cell r="Y719">
            <v>0</v>
          </cell>
          <cell r="Z719">
            <v>0</v>
          </cell>
        </row>
        <row r="720">
          <cell r="Q720" t="str">
            <v>FactSet</v>
          </cell>
          <cell r="R720">
            <v>638</v>
          </cell>
          <cell r="S720" t="str">
            <v>#Calc</v>
          </cell>
          <cell r="T720" t="str">
            <v>#Calc</v>
          </cell>
          <cell r="U720">
            <v>0</v>
          </cell>
          <cell r="V720">
            <v>0</v>
          </cell>
          <cell r="W720">
            <v>0</v>
          </cell>
          <cell r="X720">
            <v>0</v>
          </cell>
          <cell r="Y720">
            <v>0</v>
          </cell>
          <cell r="Z720">
            <v>0</v>
          </cell>
        </row>
        <row r="721">
          <cell r="Q721" t="str">
            <v>FactSet</v>
          </cell>
          <cell r="R721">
            <v>639</v>
          </cell>
          <cell r="S721" t="str">
            <v>#Calc</v>
          </cell>
          <cell r="T721" t="str">
            <v>#Calc</v>
          </cell>
          <cell r="U721">
            <v>0</v>
          </cell>
          <cell r="V721">
            <v>0</v>
          </cell>
          <cell r="W721">
            <v>0</v>
          </cell>
          <cell r="X721">
            <v>0</v>
          </cell>
          <cell r="Y721">
            <v>0</v>
          </cell>
          <cell r="Z721">
            <v>0</v>
          </cell>
        </row>
        <row r="722">
          <cell r="Q722" t="str">
            <v>FactSet</v>
          </cell>
          <cell r="R722">
            <v>640</v>
          </cell>
          <cell r="S722" t="str">
            <v>#Calc</v>
          </cell>
          <cell r="T722" t="str">
            <v>#Calc</v>
          </cell>
          <cell r="U722">
            <v>0</v>
          </cell>
          <cell r="V722">
            <v>0</v>
          </cell>
          <cell r="W722">
            <v>0</v>
          </cell>
          <cell r="X722">
            <v>0</v>
          </cell>
          <cell r="Y722">
            <v>0</v>
          </cell>
          <cell r="Z722">
            <v>0</v>
          </cell>
        </row>
        <row r="723">
          <cell r="Q723" t="str">
            <v>FactSet</v>
          </cell>
          <cell r="R723">
            <v>641</v>
          </cell>
          <cell r="S723" t="str">
            <v>#Calc</v>
          </cell>
          <cell r="T723" t="str">
            <v>#Calc</v>
          </cell>
          <cell r="U723">
            <v>0</v>
          </cell>
          <cell r="V723">
            <v>0</v>
          </cell>
          <cell r="W723">
            <v>0</v>
          </cell>
          <cell r="X723">
            <v>0</v>
          </cell>
          <cell r="Y723">
            <v>0</v>
          </cell>
          <cell r="Z723">
            <v>0</v>
          </cell>
        </row>
        <row r="724">
          <cell r="Q724" t="str">
            <v>FactSet</v>
          </cell>
          <cell r="R724">
            <v>642</v>
          </cell>
          <cell r="S724" t="str">
            <v>#Calc</v>
          </cell>
          <cell r="T724" t="str">
            <v>#Calc</v>
          </cell>
          <cell r="U724">
            <v>0</v>
          </cell>
          <cell r="V724">
            <v>0</v>
          </cell>
          <cell r="W724">
            <v>0</v>
          </cell>
          <cell r="X724">
            <v>0</v>
          </cell>
          <cell r="Y724">
            <v>0</v>
          </cell>
          <cell r="Z724">
            <v>0</v>
          </cell>
        </row>
        <row r="725">
          <cell r="Q725" t="str">
            <v>FactSet</v>
          </cell>
          <cell r="R725">
            <v>643</v>
          </cell>
          <cell r="S725" t="str">
            <v>#Calc</v>
          </cell>
          <cell r="T725" t="str">
            <v>#Calc</v>
          </cell>
          <cell r="U725">
            <v>0</v>
          </cell>
          <cell r="V725">
            <v>0</v>
          </cell>
          <cell r="W725">
            <v>0</v>
          </cell>
          <cell r="X725">
            <v>0</v>
          </cell>
          <cell r="Y725">
            <v>0</v>
          </cell>
          <cell r="Z725">
            <v>0</v>
          </cell>
        </row>
        <row r="726">
          <cell r="Q726" t="str">
            <v>FactSet</v>
          </cell>
          <cell r="R726">
            <v>644</v>
          </cell>
          <cell r="S726" t="str">
            <v>#Calc</v>
          </cell>
          <cell r="T726" t="str">
            <v>#Calc</v>
          </cell>
          <cell r="U726">
            <v>0</v>
          </cell>
          <cell r="V726">
            <v>0</v>
          </cell>
          <cell r="W726">
            <v>0</v>
          </cell>
          <cell r="X726">
            <v>0</v>
          </cell>
          <cell r="Y726">
            <v>0</v>
          </cell>
          <cell r="Z726">
            <v>0</v>
          </cell>
        </row>
        <row r="727">
          <cell r="Q727" t="str">
            <v>FactSet</v>
          </cell>
          <cell r="R727">
            <v>645</v>
          </cell>
          <cell r="S727" t="str">
            <v>#Calc</v>
          </cell>
          <cell r="T727" t="str">
            <v>#Calc</v>
          </cell>
          <cell r="U727">
            <v>0</v>
          </cell>
          <cell r="V727">
            <v>0</v>
          </cell>
          <cell r="W727">
            <v>0</v>
          </cell>
          <cell r="X727">
            <v>0</v>
          </cell>
          <cell r="Y727">
            <v>0</v>
          </cell>
          <cell r="Z727">
            <v>0</v>
          </cell>
        </row>
        <row r="728">
          <cell r="Q728" t="str">
            <v>FactSet</v>
          </cell>
          <cell r="R728">
            <v>646</v>
          </cell>
          <cell r="S728" t="str">
            <v>#Calc</v>
          </cell>
          <cell r="T728" t="str">
            <v>#Calc</v>
          </cell>
          <cell r="U728">
            <v>0</v>
          </cell>
          <cell r="V728">
            <v>0</v>
          </cell>
          <cell r="W728">
            <v>0</v>
          </cell>
          <cell r="X728">
            <v>0</v>
          </cell>
          <cell r="Y728">
            <v>0</v>
          </cell>
          <cell r="Z728">
            <v>0</v>
          </cell>
        </row>
        <row r="729">
          <cell r="Q729" t="str">
            <v>FactSet</v>
          </cell>
          <cell r="R729">
            <v>647</v>
          </cell>
          <cell r="S729" t="str">
            <v>#Calc</v>
          </cell>
          <cell r="T729" t="str">
            <v>#Calc</v>
          </cell>
          <cell r="U729">
            <v>0</v>
          </cell>
          <cell r="V729">
            <v>0</v>
          </cell>
          <cell r="W729">
            <v>0</v>
          </cell>
          <cell r="X729">
            <v>0</v>
          </cell>
          <cell r="Y729">
            <v>0</v>
          </cell>
          <cell r="Z729">
            <v>0</v>
          </cell>
        </row>
        <row r="730">
          <cell r="Q730" t="str">
            <v>FactSet</v>
          </cell>
          <cell r="R730">
            <v>648</v>
          </cell>
          <cell r="S730" t="str">
            <v>#Calc</v>
          </cell>
          <cell r="T730" t="str">
            <v>#Calc</v>
          </cell>
          <cell r="U730">
            <v>0</v>
          </cell>
          <cell r="V730">
            <v>0</v>
          </cell>
          <cell r="W730">
            <v>0</v>
          </cell>
          <cell r="X730">
            <v>0</v>
          </cell>
          <cell r="Y730">
            <v>0</v>
          </cell>
          <cell r="Z730">
            <v>0</v>
          </cell>
        </row>
        <row r="731">
          <cell r="Q731" t="str">
            <v>FactSet</v>
          </cell>
          <cell r="R731">
            <v>649</v>
          </cell>
          <cell r="S731" t="str">
            <v>#Calc</v>
          </cell>
          <cell r="T731" t="str">
            <v>#Calc</v>
          </cell>
          <cell r="U731">
            <v>0</v>
          </cell>
          <cell r="V731">
            <v>0</v>
          </cell>
          <cell r="W731">
            <v>0</v>
          </cell>
          <cell r="X731">
            <v>0</v>
          </cell>
          <cell r="Y731">
            <v>0</v>
          </cell>
          <cell r="Z731">
            <v>0</v>
          </cell>
        </row>
        <row r="732">
          <cell r="Q732" t="str">
            <v>FactSet</v>
          </cell>
          <cell r="R732">
            <v>650</v>
          </cell>
          <cell r="S732" t="str">
            <v>#Calc</v>
          </cell>
          <cell r="T732" t="str">
            <v>#Calc</v>
          </cell>
          <cell r="U732">
            <v>0</v>
          </cell>
          <cell r="V732">
            <v>0</v>
          </cell>
          <cell r="W732">
            <v>0</v>
          </cell>
          <cell r="X732">
            <v>0</v>
          </cell>
          <cell r="Y732">
            <v>0</v>
          </cell>
          <cell r="Z732">
            <v>0</v>
          </cell>
        </row>
        <row r="733">
          <cell r="Q733" t="str">
            <v>FactSet</v>
          </cell>
          <cell r="R733">
            <v>651</v>
          </cell>
          <cell r="S733" t="str">
            <v>#Calc</v>
          </cell>
          <cell r="T733" t="str">
            <v>#Calc</v>
          </cell>
          <cell r="U733">
            <v>0</v>
          </cell>
          <cell r="V733">
            <v>0</v>
          </cell>
          <cell r="W733">
            <v>0</v>
          </cell>
          <cell r="X733">
            <v>0</v>
          </cell>
          <cell r="Y733">
            <v>0</v>
          </cell>
          <cell r="Z733">
            <v>0</v>
          </cell>
        </row>
        <row r="734">
          <cell r="Q734" t="str">
            <v>FactSet</v>
          </cell>
          <cell r="R734">
            <v>652</v>
          </cell>
          <cell r="S734" t="str">
            <v>#Calc</v>
          </cell>
          <cell r="T734" t="str">
            <v>#Calc</v>
          </cell>
          <cell r="U734">
            <v>0</v>
          </cell>
          <cell r="V734">
            <v>0</v>
          </cell>
          <cell r="W734">
            <v>0</v>
          </cell>
          <cell r="X734">
            <v>0</v>
          </cell>
          <cell r="Y734">
            <v>0</v>
          </cell>
          <cell r="Z734">
            <v>0</v>
          </cell>
        </row>
        <row r="735">
          <cell r="Q735" t="str">
            <v>FactSet</v>
          </cell>
          <cell r="R735">
            <v>653</v>
          </cell>
          <cell r="S735" t="str">
            <v>#Calc</v>
          </cell>
          <cell r="T735" t="str">
            <v>#Calc</v>
          </cell>
          <cell r="U735">
            <v>0</v>
          </cell>
          <cell r="V735">
            <v>0</v>
          </cell>
          <cell r="W735">
            <v>0</v>
          </cell>
          <cell r="X735">
            <v>0</v>
          </cell>
          <cell r="Y735">
            <v>0</v>
          </cell>
          <cell r="Z735">
            <v>0</v>
          </cell>
        </row>
        <row r="736">
          <cell r="Q736" t="str">
            <v>FactSet</v>
          </cell>
          <cell r="R736">
            <v>654</v>
          </cell>
          <cell r="S736" t="str">
            <v>#Calc</v>
          </cell>
          <cell r="T736" t="str">
            <v>#Calc</v>
          </cell>
          <cell r="U736">
            <v>0</v>
          </cell>
          <cell r="V736">
            <v>0</v>
          </cell>
          <cell r="W736">
            <v>0</v>
          </cell>
          <cell r="X736">
            <v>0</v>
          </cell>
          <cell r="Y736">
            <v>0</v>
          </cell>
          <cell r="Z736">
            <v>0</v>
          </cell>
        </row>
        <row r="737">
          <cell r="Q737" t="str">
            <v>FactSet</v>
          </cell>
          <cell r="R737">
            <v>655</v>
          </cell>
          <cell r="S737" t="str">
            <v>#Calc</v>
          </cell>
          <cell r="T737" t="str">
            <v>#Calc</v>
          </cell>
          <cell r="U737">
            <v>0</v>
          </cell>
          <cell r="V737">
            <v>0</v>
          </cell>
          <cell r="W737">
            <v>0</v>
          </cell>
          <cell r="X737">
            <v>0</v>
          </cell>
          <cell r="Y737">
            <v>0</v>
          </cell>
          <cell r="Z737">
            <v>0</v>
          </cell>
        </row>
        <row r="738">
          <cell r="Q738" t="str">
            <v>FactSet</v>
          </cell>
          <cell r="R738">
            <v>656</v>
          </cell>
          <cell r="S738" t="str">
            <v>#Calc</v>
          </cell>
          <cell r="T738" t="str">
            <v>#Calc</v>
          </cell>
          <cell r="U738">
            <v>0</v>
          </cell>
          <cell r="V738">
            <v>0</v>
          </cell>
          <cell r="W738">
            <v>0</v>
          </cell>
          <cell r="X738">
            <v>0</v>
          </cell>
          <cell r="Y738">
            <v>0</v>
          </cell>
          <cell r="Z738">
            <v>0</v>
          </cell>
        </row>
        <row r="739">
          <cell r="Q739" t="str">
            <v>FactSet</v>
          </cell>
          <cell r="R739">
            <v>657</v>
          </cell>
          <cell r="S739" t="str">
            <v>#Calc</v>
          </cell>
          <cell r="T739" t="str">
            <v>#Calc</v>
          </cell>
          <cell r="U739">
            <v>0</v>
          </cell>
          <cell r="V739">
            <v>0</v>
          </cell>
          <cell r="W739">
            <v>0</v>
          </cell>
          <cell r="X739">
            <v>0</v>
          </cell>
          <cell r="Y739">
            <v>0</v>
          </cell>
          <cell r="Z739">
            <v>0</v>
          </cell>
        </row>
        <row r="740">
          <cell r="Q740" t="str">
            <v>FactSet</v>
          </cell>
          <cell r="R740">
            <v>658</v>
          </cell>
          <cell r="S740" t="str">
            <v>#Calc</v>
          </cell>
          <cell r="T740" t="str">
            <v>#Calc</v>
          </cell>
          <cell r="U740">
            <v>0</v>
          </cell>
          <cell r="V740">
            <v>0</v>
          </cell>
          <cell r="W740">
            <v>0</v>
          </cell>
          <cell r="X740">
            <v>0</v>
          </cell>
          <cell r="Y740">
            <v>0</v>
          </cell>
          <cell r="Z740">
            <v>0</v>
          </cell>
        </row>
        <row r="741">
          <cell r="Q741" t="str">
            <v>FactSet</v>
          </cell>
          <cell r="R741">
            <v>659</v>
          </cell>
          <cell r="S741" t="str">
            <v>#Calc</v>
          </cell>
          <cell r="T741" t="str">
            <v>#Calc</v>
          </cell>
          <cell r="U741">
            <v>0</v>
          </cell>
          <cell r="V741">
            <v>0</v>
          </cell>
          <cell r="W741">
            <v>0</v>
          </cell>
          <cell r="X741">
            <v>0</v>
          </cell>
          <cell r="Y741">
            <v>0</v>
          </cell>
          <cell r="Z741">
            <v>0</v>
          </cell>
        </row>
        <row r="742">
          <cell r="Q742" t="str">
            <v>FactSet</v>
          </cell>
          <cell r="R742">
            <v>660</v>
          </cell>
          <cell r="S742" t="str">
            <v>#Calc</v>
          </cell>
          <cell r="T742" t="str">
            <v>#Calc</v>
          </cell>
          <cell r="U742">
            <v>0</v>
          </cell>
          <cell r="V742">
            <v>0</v>
          </cell>
          <cell r="W742">
            <v>0</v>
          </cell>
          <cell r="X742">
            <v>0</v>
          </cell>
          <cell r="Y742">
            <v>0</v>
          </cell>
          <cell r="Z742">
            <v>0</v>
          </cell>
        </row>
        <row r="743">
          <cell r="Q743" t="str">
            <v>FactSet</v>
          </cell>
          <cell r="R743">
            <v>661</v>
          </cell>
          <cell r="S743" t="str">
            <v>#Calc</v>
          </cell>
          <cell r="T743" t="str">
            <v>#Calc</v>
          </cell>
          <cell r="U743">
            <v>0</v>
          </cell>
          <cell r="V743">
            <v>0</v>
          </cell>
          <cell r="W743">
            <v>0</v>
          </cell>
          <cell r="X743">
            <v>0</v>
          </cell>
          <cell r="Y743">
            <v>0</v>
          </cell>
          <cell r="Z743">
            <v>0</v>
          </cell>
        </row>
        <row r="744">
          <cell r="Q744" t="str">
            <v>FactSet</v>
          </cell>
          <cell r="R744">
            <v>662</v>
          </cell>
          <cell r="S744" t="str">
            <v>#Calc</v>
          </cell>
          <cell r="T744" t="str">
            <v>#Calc</v>
          </cell>
          <cell r="U744">
            <v>0</v>
          </cell>
          <cell r="V744">
            <v>0</v>
          </cell>
          <cell r="W744">
            <v>0</v>
          </cell>
          <cell r="X744">
            <v>0</v>
          </cell>
          <cell r="Y744">
            <v>0</v>
          </cell>
          <cell r="Z744">
            <v>0</v>
          </cell>
        </row>
        <row r="745">
          <cell r="Q745" t="str">
            <v>FactSet</v>
          </cell>
          <cell r="R745">
            <v>663</v>
          </cell>
          <cell r="S745" t="str">
            <v>#Calc</v>
          </cell>
          <cell r="T745" t="str">
            <v>#Calc</v>
          </cell>
          <cell r="U745">
            <v>0</v>
          </cell>
          <cell r="V745">
            <v>0</v>
          </cell>
          <cell r="W745">
            <v>0</v>
          </cell>
          <cell r="X745">
            <v>0</v>
          </cell>
          <cell r="Y745">
            <v>0</v>
          </cell>
          <cell r="Z745">
            <v>0</v>
          </cell>
        </row>
        <row r="746">
          <cell r="Q746" t="str">
            <v>FactSet</v>
          </cell>
          <cell r="R746">
            <v>664</v>
          </cell>
          <cell r="S746" t="str">
            <v>#Calc</v>
          </cell>
          <cell r="T746" t="str">
            <v>#Calc</v>
          </cell>
          <cell r="U746">
            <v>0</v>
          </cell>
          <cell r="V746">
            <v>0</v>
          </cell>
          <cell r="W746">
            <v>0</v>
          </cell>
          <cell r="X746">
            <v>0</v>
          </cell>
          <cell r="Y746">
            <v>0</v>
          </cell>
          <cell r="Z746">
            <v>0</v>
          </cell>
        </row>
        <row r="747">
          <cell r="Q747" t="str">
            <v>FactSet</v>
          </cell>
          <cell r="R747">
            <v>665</v>
          </cell>
          <cell r="S747" t="str">
            <v>#Calc</v>
          </cell>
          <cell r="T747" t="str">
            <v>#Calc</v>
          </cell>
          <cell r="U747">
            <v>0</v>
          </cell>
          <cell r="V747">
            <v>0</v>
          </cell>
          <cell r="W747">
            <v>0</v>
          </cell>
          <cell r="X747">
            <v>0</v>
          </cell>
          <cell r="Y747">
            <v>0</v>
          </cell>
          <cell r="Z747">
            <v>0</v>
          </cell>
        </row>
        <row r="748">
          <cell r="Q748" t="str">
            <v>FactSet</v>
          </cell>
          <cell r="R748">
            <v>666</v>
          </cell>
          <cell r="S748" t="str">
            <v>#Calc</v>
          </cell>
          <cell r="T748" t="str">
            <v>#Calc</v>
          </cell>
          <cell r="U748">
            <v>0</v>
          </cell>
          <cell r="V748">
            <v>0</v>
          </cell>
          <cell r="W748">
            <v>0</v>
          </cell>
          <cell r="X748">
            <v>0</v>
          </cell>
          <cell r="Y748">
            <v>0</v>
          </cell>
          <cell r="Z748">
            <v>0</v>
          </cell>
        </row>
        <row r="749">
          <cell r="Q749" t="str">
            <v>FactSet</v>
          </cell>
          <cell r="R749">
            <v>667</v>
          </cell>
          <cell r="S749" t="str">
            <v>#Calc</v>
          </cell>
          <cell r="T749" t="str">
            <v>#Calc</v>
          </cell>
          <cell r="U749">
            <v>0</v>
          </cell>
          <cell r="V749">
            <v>0</v>
          </cell>
          <cell r="W749">
            <v>0</v>
          </cell>
          <cell r="X749">
            <v>0</v>
          </cell>
          <cell r="Y749">
            <v>0</v>
          </cell>
          <cell r="Z749">
            <v>0</v>
          </cell>
        </row>
        <row r="750">
          <cell r="Q750" t="str">
            <v>FactSet</v>
          </cell>
          <cell r="R750">
            <v>668</v>
          </cell>
          <cell r="S750" t="str">
            <v>#Calc</v>
          </cell>
          <cell r="T750" t="str">
            <v>#Calc</v>
          </cell>
          <cell r="U750">
            <v>0</v>
          </cell>
          <cell r="V750">
            <v>0</v>
          </cell>
          <cell r="W750">
            <v>0</v>
          </cell>
          <cell r="X750">
            <v>0</v>
          </cell>
          <cell r="Y750">
            <v>0</v>
          </cell>
          <cell r="Z750">
            <v>0</v>
          </cell>
        </row>
        <row r="751">
          <cell r="Q751" t="str">
            <v>FactSet</v>
          </cell>
          <cell r="R751">
            <v>669</v>
          </cell>
          <cell r="S751" t="str">
            <v>#Calc</v>
          </cell>
          <cell r="T751" t="str">
            <v>#Calc</v>
          </cell>
          <cell r="U751">
            <v>0</v>
          </cell>
          <cell r="V751">
            <v>0</v>
          </cell>
          <cell r="W751">
            <v>0</v>
          </cell>
          <cell r="X751">
            <v>0</v>
          </cell>
          <cell r="Y751">
            <v>0</v>
          </cell>
          <cell r="Z751">
            <v>0</v>
          </cell>
        </row>
        <row r="752">
          <cell r="Q752" t="str">
            <v>FactSet</v>
          </cell>
          <cell r="R752">
            <v>670</v>
          </cell>
          <cell r="S752" t="str">
            <v>#Calc</v>
          </cell>
          <cell r="T752" t="str">
            <v>#Calc</v>
          </cell>
          <cell r="U752">
            <v>0</v>
          </cell>
          <cell r="V752">
            <v>0</v>
          </cell>
          <cell r="W752">
            <v>0</v>
          </cell>
          <cell r="X752">
            <v>0</v>
          </cell>
          <cell r="Y752">
            <v>0</v>
          </cell>
          <cell r="Z752">
            <v>0</v>
          </cell>
        </row>
        <row r="753">
          <cell r="Q753" t="str">
            <v>FactSet</v>
          </cell>
          <cell r="R753">
            <v>671</v>
          </cell>
          <cell r="S753" t="str">
            <v>#Calc</v>
          </cell>
          <cell r="T753" t="str">
            <v>#Calc</v>
          </cell>
          <cell r="U753">
            <v>0</v>
          </cell>
          <cell r="V753">
            <v>0</v>
          </cell>
          <cell r="W753">
            <v>0</v>
          </cell>
          <cell r="X753">
            <v>0</v>
          </cell>
          <cell r="Y753">
            <v>0</v>
          </cell>
          <cell r="Z753">
            <v>0</v>
          </cell>
        </row>
        <row r="754">
          <cell r="Q754" t="str">
            <v>FactSet</v>
          </cell>
          <cell r="R754">
            <v>672</v>
          </cell>
          <cell r="S754" t="str">
            <v>#Calc</v>
          </cell>
          <cell r="T754" t="str">
            <v>#Calc</v>
          </cell>
          <cell r="U754">
            <v>0</v>
          </cell>
          <cell r="V754">
            <v>0</v>
          </cell>
          <cell r="W754">
            <v>0</v>
          </cell>
          <cell r="X754">
            <v>0</v>
          </cell>
          <cell r="Y754">
            <v>0</v>
          </cell>
          <cell r="Z754">
            <v>0</v>
          </cell>
        </row>
        <row r="755">
          <cell r="Q755" t="str">
            <v>FactSet</v>
          </cell>
          <cell r="R755">
            <v>673</v>
          </cell>
          <cell r="S755" t="str">
            <v>#Calc</v>
          </cell>
          <cell r="T755" t="str">
            <v>#Calc</v>
          </cell>
          <cell r="U755">
            <v>0</v>
          </cell>
          <cell r="V755">
            <v>0</v>
          </cell>
          <cell r="W755">
            <v>0</v>
          </cell>
          <cell r="X755">
            <v>0</v>
          </cell>
          <cell r="Y755">
            <v>0</v>
          </cell>
          <cell r="Z755">
            <v>0</v>
          </cell>
        </row>
        <row r="756">
          <cell r="Q756" t="str">
            <v>FactSet</v>
          </cell>
          <cell r="R756">
            <v>674</v>
          </cell>
          <cell r="S756" t="str">
            <v>#Calc</v>
          </cell>
          <cell r="T756" t="str">
            <v>#Calc</v>
          </cell>
          <cell r="U756">
            <v>0</v>
          </cell>
          <cell r="V756">
            <v>0</v>
          </cell>
          <cell r="W756">
            <v>0</v>
          </cell>
          <cell r="X756">
            <v>0</v>
          </cell>
          <cell r="Y756">
            <v>0</v>
          </cell>
          <cell r="Z756">
            <v>0</v>
          </cell>
        </row>
        <row r="757">
          <cell r="Q757" t="str">
            <v>FactSet</v>
          </cell>
          <cell r="R757">
            <v>675</v>
          </cell>
          <cell r="S757" t="str">
            <v>#Calc</v>
          </cell>
          <cell r="T757" t="str">
            <v>#Calc</v>
          </cell>
          <cell r="U757">
            <v>0</v>
          </cell>
          <cell r="V757">
            <v>0</v>
          </cell>
          <cell r="W757">
            <v>0</v>
          </cell>
          <cell r="X757">
            <v>0</v>
          </cell>
          <cell r="Y757">
            <v>0</v>
          </cell>
          <cell r="Z757">
            <v>0</v>
          </cell>
        </row>
        <row r="758">
          <cell r="Q758" t="str">
            <v>FactSet</v>
          </cell>
          <cell r="R758">
            <v>676</v>
          </cell>
          <cell r="S758" t="str">
            <v>#Calc</v>
          </cell>
          <cell r="T758" t="str">
            <v>#Calc</v>
          </cell>
          <cell r="U758">
            <v>0</v>
          </cell>
          <cell r="V758">
            <v>0</v>
          </cell>
          <cell r="W758">
            <v>0</v>
          </cell>
          <cell r="X758">
            <v>0</v>
          </cell>
          <cell r="Y758">
            <v>0</v>
          </cell>
          <cell r="Z758">
            <v>0</v>
          </cell>
        </row>
        <row r="759">
          <cell r="Q759" t="str">
            <v>FactSet</v>
          </cell>
          <cell r="R759">
            <v>677</v>
          </cell>
          <cell r="S759" t="str">
            <v>#Calc</v>
          </cell>
          <cell r="T759" t="str">
            <v>#Calc</v>
          </cell>
          <cell r="U759">
            <v>0</v>
          </cell>
          <cell r="V759">
            <v>0</v>
          </cell>
          <cell r="W759">
            <v>0</v>
          </cell>
          <cell r="X759">
            <v>0</v>
          </cell>
          <cell r="Y759">
            <v>0</v>
          </cell>
          <cell r="Z759">
            <v>0</v>
          </cell>
        </row>
        <row r="760">
          <cell r="Q760" t="str">
            <v>FactSet</v>
          </cell>
          <cell r="R760">
            <v>678</v>
          </cell>
          <cell r="S760" t="str">
            <v>#Calc</v>
          </cell>
          <cell r="T760" t="str">
            <v>#Calc</v>
          </cell>
          <cell r="U760">
            <v>0</v>
          </cell>
          <cell r="V760">
            <v>0</v>
          </cell>
          <cell r="W760">
            <v>0</v>
          </cell>
          <cell r="X760">
            <v>0</v>
          </cell>
          <cell r="Y760">
            <v>0</v>
          </cell>
          <cell r="Z760">
            <v>0</v>
          </cell>
        </row>
        <row r="761">
          <cell r="Q761" t="str">
            <v>FactSet</v>
          </cell>
          <cell r="R761">
            <v>679</v>
          </cell>
          <cell r="S761" t="str">
            <v>#Calc</v>
          </cell>
          <cell r="T761" t="str">
            <v>#Calc</v>
          </cell>
          <cell r="U761">
            <v>0</v>
          </cell>
          <cell r="V761">
            <v>0</v>
          </cell>
          <cell r="W761">
            <v>0</v>
          </cell>
          <cell r="X761">
            <v>0</v>
          </cell>
          <cell r="Y761">
            <v>0</v>
          </cell>
          <cell r="Z761">
            <v>0</v>
          </cell>
        </row>
        <row r="762">
          <cell r="Q762" t="str">
            <v>FactSet</v>
          </cell>
          <cell r="R762">
            <v>680</v>
          </cell>
          <cell r="S762" t="str">
            <v>#Calc</v>
          </cell>
          <cell r="T762" t="str">
            <v>#Calc</v>
          </cell>
          <cell r="U762">
            <v>0</v>
          </cell>
          <cell r="V762">
            <v>0</v>
          </cell>
          <cell r="W762">
            <v>0</v>
          </cell>
          <cell r="X762">
            <v>0</v>
          </cell>
          <cell r="Y762">
            <v>0</v>
          </cell>
          <cell r="Z762">
            <v>0</v>
          </cell>
        </row>
        <row r="763">
          <cell r="Q763" t="str">
            <v>FactSet</v>
          </cell>
          <cell r="R763">
            <v>681</v>
          </cell>
          <cell r="S763" t="str">
            <v>#Calc</v>
          </cell>
          <cell r="T763" t="str">
            <v>#Calc</v>
          </cell>
          <cell r="U763">
            <v>0</v>
          </cell>
          <cell r="V763">
            <v>0</v>
          </cell>
          <cell r="W763">
            <v>0</v>
          </cell>
          <cell r="X763">
            <v>0</v>
          </cell>
          <cell r="Y763">
            <v>0</v>
          </cell>
          <cell r="Z763">
            <v>0</v>
          </cell>
        </row>
        <row r="764">
          <cell r="Q764" t="str">
            <v>FactSet</v>
          </cell>
          <cell r="R764">
            <v>682</v>
          </cell>
          <cell r="S764" t="str">
            <v>#Calc</v>
          </cell>
          <cell r="T764" t="str">
            <v>#Calc</v>
          </cell>
          <cell r="U764">
            <v>0</v>
          </cell>
          <cell r="V764">
            <v>0</v>
          </cell>
          <cell r="W764">
            <v>0</v>
          </cell>
          <cell r="X764">
            <v>0</v>
          </cell>
          <cell r="Y764">
            <v>0</v>
          </cell>
          <cell r="Z764">
            <v>0</v>
          </cell>
        </row>
        <row r="765">
          <cell r="Q765" t="str">
            <v>FactSet</v>
          </cell>
          <cell r="R765">
            <v>683</v>
          </cell>
          <cell r="S765" t="str">
            <v>#Calc</v>
          </cell>
          <cell r="T765" t="str">
            <v>#Calc</v>
          </cell>
          <cell r="U765">
            <v>0</v>
          </cell>
          <cell r="V765">
            <v>0</v>
          </cell>
          <cell r="W765">
            <v>0</v>
          </cell>
          <cell r="X765">
            <v>0</v>
          </cell>
          <cell r="Y765">
            <v>0</v>
          </cell>
          <cell r="Z765">
            <v>0</v>
          </cell>
        </row>
        <row r="766">
          <cell r="Q766" t="str">
            <v>FactSet</v>
          </cell>
          <cell r="R766">
            <v>684</v>
          </cell>
          <cell r="S766" t="str">
            <v>#Calc</v>
          </cell>
          <cell r="T766" t="str">
            <v>#Calc</v>
          </cell>
          <cell r="U766">
            <v>0</v>
          </cell>
          <cell r="V766">
            <v>0</v>
          </cell>
          <cell r="W766">
            <v>0</v>
          </cell>
          <cell r="X766">
            <v>0</v>
          </cell>
          <cell r="Y766">
            <v>0</v>
          </cell>
          <cell r="Z766">
            <v>0</v>
          </cell>
        </row>
        <row r="767">
          <cell r="Q767" t="str">
            <v>FactSet</v>
          </cell>
          <cell r="R767">
            <v>685</v>
          </cell>
          <cell r="S767" t="str">
            <v>#Calc</v>
          </cell>
          <cell r="T767" t="str">
            <v>#Calc</v>
          </cell>
          <cell r="U767">
            <v>0</v>
          </cell>
          <cell r="V767">
            <v>0</v>
          </cell>
          <cell r="W767">
            <v>0</v>
          </cell>
          <cell r="X767">
            <v>0</v>
          </cell>
          <cell r="Y767">
            <v>0</v>
          </cell>
          <cell r="Z767">
            <v>0</v>
          </cell>
        </row>
        <row r="768">
          <cell r="Q768" t="str">
            <v>FactSet</v>
          </cell>
          <cell r="R768">
            <v>686</v>
          </cell>
          <cell r="S768" t="str">
            <v>#Calc</v>
          </cell>
          <cell r="T768" t="str">
            <v>#Calc</v>
          </cell>
          <cell r="U768">
            <v>0</v>
          </cell>
          <cell r="V768">
            <v>0</v>
          </cell>
          <cell r="W768">
            <v>0</v>
          </cell>
          <cell r="X768">
            <v>0</v>
          </cell>
          <cell r="Y768">
            <v>0</v>
          </cell>
          <cell r="Z768">
            <v>0</v>
          </cell>
        </row>
        <row r="769">
          <cell r="Q769" t="str">
            <v>FactSet</v>
          </cell>
          <cell r="R769">
            <v>687</v>
          </cell>
          <cell r="S769" t="str">
            <v>#Calc</v>
          </cell>
          <cell r="T769" t="str">
            <v>#Calc</v>
          </cell>
          <cell r="U769">
            <v>0</v>
          </cell>
          <cell r="V769">
            <v>0</v>
          </cell>
          <cell r="W769">
            <v>0</v>
          </cell>
          <cell r="X769">
            <v>0</v>
          </cell>
          <cell r="Y769">
            <v>0</v>
          </cell>
          <cell r="Z769">
            <v>0</v>
          </cell>
        </row>
        <row r="770">
          <cell r="Q770" t="str">
            <v>FactSet</v>
          </cell>
          <cell r="R770">
            <v>688</v>
          </cell>
          <cell r="S770" t="str">
            <v>#Calc</v>
          </cell>
          <cell r="T770" t="str">
            <v>#Calc</v>
          </cell>
          <cell r="U770">
            <v>0</v>
          </cell>
          <cell r="V770">
            <v>0</v>
          </cell>
          <cell r="W770">
            <v>0</v>
          </cell>
          <cell r="X770">
            <v>0</v>
          </cell>
          <cell r="Y770">
            <v>0</v>
          </cell>
          <cell r="Z770">
            <v>0</v>
          </cell>
        </row>
        <row r="771">
          <cell r="Q771" t="str">
            <v>FactSet</v>
          </cell>
          <cell r="R771">
            <v>689</v>
          </cell>
          <cell r="S771" t="str">
            <v>#Calc</v>
          </cell>
          <cell r="T771" t="str">
            <v>#Calc</v>
          </cell>
          <cell r="U771">
            <v>0</v>
          </cell>
          <cell r="V771">
            <v>0</v>
          </cell>
          <cell r="W771">
            <v>0</v>
          </cell>
          <cell r="X771">
            <v>0</v>
          </cell>
          <cell r="Y771">
            <v>0</v>
          </cell>
          <cell r="Z771">
            <v>0</v>
          </cell>
        </row>
        <row r="772">
          <cell r="Q772" t="str">
            <v>FactSet</v>
          </cell>
          <cell r="R772">
            <v>690</v>
          </cell>
          <cell r="S772" t="str">
            <v>#Calc</v>
          </cell>
          <cell r="T772" t="str">
            <v>#Calc</v>
          </cell>
          <cell r="U772">
            <v>0</v>
          </cell>
          <cell r="V772">
            <v>0</v>
          </cell>
          <cell r="W772">
            <v>0</v>
          </cell>
          <cell r="X772">
            <v>0</v>
          </cell>
          <cell r="Y772">
            <v>0</v>
          </cell>
          <cell r="Z772">
            <v>0</v>
          </cell>
        </row>
        <row r="773">
          <cell r="Q773" t="str">
            <v>FactSet</v>
          </cell>
          <cell r="R773">
            <v>691</v>
          </cell>
          <cell r="S773" t="str">
            <v>#Calc</v>
          </cell>
          <cell r="T773" t="str">
            <v>#Calc</v>
          </cell>
          <cell r="U773">
            <v>0</v>
          </cell>
          <cell r="V773">
            <v>0</v>
          </cell>
          <cell r="W773">
            <v>0</v>
          </cell>
          <cell r="X773">
            <v>0</v>
          </cell>
          <cell r="Y773">
            <v>0</v>
          </cell>
          <cell r="Z773">
            <v>0</v>
          </cell>
        </row>
        <row r="774">
          <cell r="Q774" t="str">
            <v>FactSet</v>
          </cell>
          <cell r="R774">
            <v>692</v>
          </cell>
          <cell r="S774">
            <v>0</v>
          </cell>
          <cell r="T774">
            <v>0</v>
          </cell>
          <cell r="U774">
            <v>0</v>
          </cell>
          <cell r="V774">
            <v>0</v>
          </cell>
          <cell r="W774">
            <v>0</v>
          </cell>
          <cell r="X774">
            <v>0</v>
          </cell>
          <cell r="Y774">
            <v>0</v>
          </cell>
          <cell r="Z774">
            <v>0</v>
          </cell>
        </row>
        <row r="775">
          <cell r="Q775" t="str">
            <v>FactSet</v>
          </cell>
          <cell r="R775">
            <v>693</v>
          </cell>
          <cell r="S775">
            <v>0</v>
          </cell>
          <cell r="T775">
            <v>0</v>
          </cell>
          <cell r="U775">
            <v>0</v>
          </cell>
          <cell r="V775">
            <v>0</v>
          </cell>
          <cell r="W775">
            <v>0</v>
          </cell>
          <cell r="X775">
            <v>0</v>
          </cell>
          <cell r="Y775">
            <v>0</v>
          </cell>
          <cell r="Z775">
            <v>0</v>
          </cell>
        </row>
        <row r="776">
          <cell r="Q776" t="str">
            <v>FactSet</v>
          </cell>
          <cell r="R776">
            <v>694</v>
          </cell>
          <cell r="S776">
            <v>0</v>
          </cell>
          <cell r="T776">
            <v>0</v>
          </cell>
          <cell r="U776">
            <v>0</v>
          </cell>
          <cell r="V776">
            <v>0</v>
          </cell>
          <cell r="W776">
            <v>0</v>
          </cell>
          <cell r="X776">
            <v>0</v>
          </cell>
          <cell r="Y776">
            <v>0</v>
          </cell>
          <cell r="Z776">
            <v>0</v>
          </cell>
        </row>
        <row r="777">
          <cell r="Q777" t="str">
            <v>FactSet</v>
          </cell>
          <cell r="R777">
            <v>695</v>
          </cell>
          <cell r="S777">
            <v>0</v>
          </cell>
          <cell r="T777">
            <v>0</v>
          </cell>
          <cell r="U777">
            <v>0</v>
          </cell>
          <cell r="V777">
            <v>0</v>
          </cell>
          <cell r="W777">
            <v>0</v>
          </cell>
          <cell r="X777">
            <v>0</v>
          </cell>
          <cell r="Y777">
            <v>0</v>
          </cell>
          <cell r="Z777">
            <v>0</v>
          </cell>
        </row>
        <row r="778">
          <cell r="Q778" t="str">
            <v>FactSet</v>
          </cell>
          <cell r="R778">
            <v>696</v>
          </cell>
          <cell r="S778">
            <v>0</v>
          </cell>
          <cell r="T778">
            <v>0</v>
          </cell>
          <cell r="U778">
            <v>0</v>
          </cell>
          <cell r="V778">
            <v>0</v>
          </cell>
          <cell r="W778">
            <v>0</v>
          </cell>
          <cell r="X778">
            <v>0</v>
          </cell>
          <cell r="Y778">
            <v>0</v>
          </cell>
          <cell r="Z778">
            <v>0</v>
          </cell>
        </row>
        <row r="779">
          <cell r="Q779" t="str">
            <v>FactSet</v>
          </cell>
          <cell r="R779">
            <v>697</v>
          </cell>
          <cell r="S779">
            <v>0</v>
          </cell>
          <cell r="T779">
            <v>0</v>
          </cell>
          <cell r="U779">
            <v>0</v>
          </cell>
          <cell r="V779">
            <v>0</v>
          </cell>
          <cell r="W779">
            <v>0</v>
          </cell>
          <cell r="X779">
            <v>0</v>
          </cell>
          <cell r="Y779">
            <v>0</v>
          </cell>
          <cell r="Z779">
            <v>0</v>
          </cell>
        </row>
        <row r="780">
          <cell r="Q780" t="str">
            <v>FactSet</v>
          </cell>
          <cell r="R780">
            <v>698</v>
          </cell>
          <cell r="S780">
            <v>0</v>
          </cell>
          <cell r="T780">
            <v>0</v>
          </cell>
          <cell r="U780">
            <v>0</v>
          </cell>
          <cell r="V780">
            <v>0</v>
          </cell>
          <cell r="W780">
            <v>0</v>
          </cell>
          <cell r="X780">
            <v>0</v>
          </cell>
          <cell r="Y780">
            <v>0</v>
          </cell>
          <cell r="Z780">
            <v>0</v>
          </cell>
        </row>
        <row r="781">
          <cell r="Q781" t="str">
            <v>FactSet</v>
          </cell>
          <cell r="R781">
            <v>699</v>
          </cell>
          <cell r="S781">
            <v>0</v>
          </cell>
          <cell r="T781">
            <v>0</v>
          </cell>
          <cell r="U781">
            <v>0</v>
          </cell>
          <cell r="V781">
            <v>0</v>
          </cell>
          <cell r="W781">
            <v>0</v>
          </cell>
          <cell r="X781">
            <v>0</v>
          </cell>
          <cell r="Y781">
            <v>0</v>
          </cell>
          <cell r="Z781">
            <v>0</v>
          </cell>
        </row>
        <row r="782">
          <cell r="Q782" t="str">
            <v>FactSet</v>
          </cell>
          <cell r="R782">
            <v>700</v>
          </cell>
          <cell r="S782">
            <v>0</v>
          </cell>
          <cell r="T782">
            <v>0</v>
          </cell>
          <cell r="U782">
            <v>0</v>
          </cell>
          <cell r="V782">
            <v>0</v>
          </cell>
          <cell r="W782">
            <v>0</v>
          </cell>
          <cell r="X782">
            <v>0</v>
          </cell>
          <cell r="Y782">
            <v>0</v>
          </cell>
          <cell r="Z782">
            <v>0</v>
          </cell>
        </row>
        <row r="783">
          <cell r="Q783" t="str">
            <v>FactSet</v>
          </cell>
          <cell r="R783">
            <v>701</v>
          </cell>
          <cell r="S783">
            <v>0</v>
          </cell>
          <cell r="T783">
            <v>0</v>
          </cell>
          <cell r="U783">
            <v>0</v>
          </cell>
          <cell r="V783">
            <v>0</v>
          </cell>
          <cell r="W783">
            <v>0</v>
          </cell>
          <cell r="X783">
            <v>0</v>
          </cell>
          <cell r="Y783">
            <v>0</v>
          </cell>
          <cell r="Z783">
            <v>0</v>
          </cell>
        </row>
        <row r="784">
          <cell r="Q784" t="str">
            <v>FactSet</v>
          </cell>
          <cell r="R784">
            <v>702</v>
          </cell>
          <cell r="S784">
            <v>0</v>
          </cell>
          <cell r="T784">
            <v>0</v>
          </cell>
          <cell r="U784">
            <v>0</v>
          </cell>
          <cell r="V784">
            <v>0</v>
          </cell>
          <cell r="W784">
            <v>0</v>
          </cell>
          <cell r="X784">
            <v>0</v>
          </cell>
          <cell r="Y784">
            <v>0</v>
          </cell>
          <cell r="Z784">
            <v>0</v>
          </cell>
        </row>
        <row r="785">
          <cell r="Q785" t="str">
            <v>FactSet</v>
          </cell>
          <cell r="R785">
            <v>703</v>
          </cell>
          <cell r="S785">
            <v>0</v>
          </cell>
          <cell r="T785">
            <v>0</v>
          </cell>
          <cell r="U785">
            <v>0</v>
          </cell>
          <cell r="V785">
            <v>0</v>
          </cell>
          <cell r="W785">
            <v>0</v>
          </cell>
          <cell r="X785">
            <v>0</v>
          </cell>
          <cell r="Y785">
            <v>0</v>
          </cell>
          <cell r="Z785">
            <v>0</v>
          </cell>
        </row>
        <row r="786">
          <cell r="P786" t="str">
            <v>x</v>
          </cell>
          <cell r="Q786" t="str">
            <v>x</v>
          </cell>
          <cell r="R786" t="str">
            <v>x</v>
          </cell>
          <cell r="S786" t="str">
            <v>x</v>
          </cell>
          <cell r="T786" t="str">
            <v>x</v>
          </cell>
          <cell r="U786" t="str">
            <v>x</v>
          </cell>
          <cell r="V786" t="str">
            <v>x</v>
          </cell>
          <cell r="W786" t="str">
            <v>x</v>
          </cell>
          <cell r="X786" t="str">
            <v>x</v>
          </cell>
          <cell r="Y786" t="str">
            <v>x</v>
          </cell>
          <cell r="Z786" t="str">
            <v>x</v>
          </cell>
          <cell r="AA786" t="str">
            <v>x</v>
          </cell>
        </row>
        <row r="787">
          <cell r="O787" t="str">
            <v>x</v>
          </cell>
        </row>
      </sheetData>
      <sheetData sheetId="25"/>
      <sheetData sheetId="26"/>
      <sheetData sheetId="27"/>
      <sheetData sheetId="28">
        <row r="1">
          <cell r="A1" t="str">
            <v>x</v>
          </cell>
          <cell r="X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4</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263.3</v>
          </cell>
          <cell r="K45">
            <v>286.85254370106048</v>
          </cell>
          <cell r="L45">
            <v>311.31234584549969</v>
          </cell>
          <cell r="M45">
            <v>341.08591815766886</v>
          </cell>
          <cell r="N45">
            <v>376.65516734939962</v>
          </cell>
          <cell r="O45">
            <v>412.9630488455075</v>
          </cell>
          <cell r="P45">
            <v>447.70002990906573</v>
          </cell>
          <cell r="Q45">
            <v>479.86160432717628</v>
          </cell>
          <cell r="R45">
            <v>508.44130706180539</v>
          </cell>
          <cell r="S45">
            <v>532.4799594062988</v>
          </cell>
          <cell r="T45">
            <v>551.11675798551926</v>
          </cell>
          <cell r="U45">
            <v>551.11675798551926</v>
          </cell>
        </row>
        <row r="46">
          <cell r="F46" t="str">
            <v>Growth</v>
          </cell>
          <cell r="G46">
            <v>0</v>
          </cell>
          <cell r="H46">
            <v>0</v>
          </cell>
          <cell r="I46">
            <v>0</v>
          </cell>
          <cell r="J46">
            <v>0.38796638938967432</v>
          </cell>
          <cell r="K46">
            <v>8.9451362328372364E-2</v>
          </cell>
          <cell r="L46">
            <v>8.526960168751252E-2</v>
          </cell>
          <cell r="M46">
            <v>9.5638906421479986E-2</v>
          </cell>
          <cell r="N46">
            <v>0.10428237373109228</v>
          </cell>
          <cell r="O46">
            <v>9.6395548617091764E-2</v>
          </cell>
          <cell r="P46">
            <v>8.4116438893673484E-2</v>
          </cell>
          <cell r="Q46">
            <v>7.1837329170254982E-2</v>
          </cell>
          <cell r="R46">
            <v>5.9558219446836702E-2</v>
          </cell>
          <cell r="S46">
            <v>4.7279109723418422E-2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34.378367792027689</v>
          </cell>
          <cell r="K48">
            <v>34.804656825097759</v>
          </cell>
          <cell r="L48">
            <v>35.879696083678162</v>
          </cell>
          <cell r="M48">
            <v>61.584144979277887</v>
          </cell>
          <cell r="N48">
            <v>83.973433568129977</v>
          </cell>
          <cell r="O48">
            <v>111.02361466360786</v>
          </cell>
          <cell r="P48">
            <v>126.28959583773322</v>
          </cell>
          <cell r="Q48">
            <v>141.88536152497542</v>
          </cell>
          <cell r="R48">
            <v>157.40196115979495</v>
          </cell>
          <cell r="S48">
            <v>172.38458439571113</v>
          </cell>
          <cell r="T48">
            <v>186.3525167000702</v>
          </cell>
          <cell r="U48">
            <v>186.3525167000702</v>
          </cell>
        </row>
        <row r="49">
          <cell r="F49" t="str">
            <v>Margin</v>
          </cell>
          <cell r="G49">
            <v>0</v>
          </cell>
          <cell r="H49">
            <v>0</v>
          </cell>
          <cell r="I49">
            <v>0</v>
          </cell>
          <cell r="J49">
            <v>0.13056729127241812</v>
          </cell>
          <cell r="K49">
            <v>0.12133292030824368</v>
          </cell>
          <cell r="L49">
            <v>0.11525304589585661</v>
          </cell>
          <cell r="M49">
            <v>0.18055317355790185</v>
          </cell>
          <cell r="N49">
            <v>0.22294512553503093</v>
          </cell>
          <cell r="O49">
            <v>0.26884636524742095</v>
          </cell>
          <cell r="P49">
            <v>0.28208529685241351</v>
          </cell>
          <cell r="Q49">
            <v>0.29567975484080616</v>
          </cell>
          <cell r="R49">
            <v>0.30957744576142671</v>
          </cell>
          <cell r="S49">
            <v>0.32373910294749014</v>
          </cell>
          <cell r="T49">
            <v>0.33813618257815098</v>
          </cell>
          <cell r="U49">
            <v>0.33813618257815098</v>
          </cell>
        </row>
        <row r="50">
          <cell r="F50" t="str">
            <v>Depreciation</v>
          </cell>
          <cell r="G50">
            <v>0</v>
          </cell>
          <cell r="H50">
            <v>0</v>
          </cell>
          <cell r="I50">
            <v>0</v>
          </cell>
          <cell r="J50">
            <v>-7.5519097222222236</v>
          </cell>
          <cell r="K50">
            <v>-7.8614794728262103</v>
          </cell>
          <cell r="L50">
            <v>-8.2921040857541239</v>
          </cell>
          <cell r="M50">
            <v>-8.9224642995922547</v>
          </cell>
          <cell r="N50">
            <v>-8.8888278744158562</v>
          </cell>
          <cell r="O50">
            <v>-8.9200982940429903</v>
          </cell>
          <cell r="P50">
            <v>-9.6382142993782178</v>
          </cell>
          <cell r="Q50">
            <v>-10.296073030011003</v>
          </cell>
          <cell r="R50">
            <v>-10.87270772621571</v>
          </cell>
          <cell r="S50">
            <v>-11.348449066105847</v>
          </cell>
          <cell r="T50">
            <v>-11.705993310672186</v>
          </cell>
          <cell r="U50">
            <v>-11.705993310672186</v>
          </cell>
        </row>
        <row r="51">
          <cell r="F51" t="str">
            <v>Amortization</v>
          </cell>
          <cell r="G51">
            <v>0</v>
          </cell>
          <cell r="H51">
            <v>0</v>
          </cell>
          <cell r="I51">
            <v>0</v>
          </cell>
          <cell r="J51">
            <v>-10.991</v>
          </cell>
          <cell r="K51">
            <v>-10.950653690888119</v>
          </cell>
          <cell r="L51">
            <v>-10.777075116057393</v>
          </cell>
          <cell r="M51">
            <v>-10.77069284176309</v>
          </cell>
          <cell r="N51">
            <v>-10.242402895944837</v>
          </cell>
          <cell r="O51">
            <v>-9.3114959937422146</v>
          </cell>
          <cell r="P51">
            <v>-9.3114959937422146</v>
          </cell>
          <cell r="Q51">
            <v>-9.3114959937422146</v>
          </cell>
          <cell r="R51">
            <v>-9.3114959937422146</v>
          </cell>
          <cell r="S51">
            <v>-9.3114959937422146</v>
          </cell>
          <cell r="T51">
            <v>-9.3114959937422146</v>
          </cell>
          <cell r="U51">
            <v>0</v>
          </cell>
        </row>
        <row r="52">
          <cell r="F52" t="str">
            <v>EBIT</v>
          </cell>
          <cell r="G52">
            <v>0</v>
          </cell>
          <cell r="H52">
            <v>0</v>
          </cell>
          <cell r="I52">
            <v>0</v>
          </cell>
          <cell r="J52">
            <v>15.835458069805465</v>
          </cell>
          <cell r="K52">
            <v>15.992523661383428</v>
          </cell>
          <cell r="L52">
            <v>16.810516881866644</v>
          </cell>
          <cell r="M52">
            <v>41.890987837922538</v>
          </cell>
          <cell r="N52">
            <v>64.842202797769289</v>
          </cell>
          <cell r="O52">
            <v>92.792020375822659</v>
          </cell>
          <cell r="P52">
            <v>107.33988554461278</v>
          </cell>
          <cell r="Q52">
            <v>122.27779250122221</v>
          </cell>
          <cell r="R52">
            <v>137.21775743983702</v>
          </cell>
          <cell r="S52">
            <v>151.72463933586306</v>
          </cell>
          <cell r="T52">
            <v>165.33502739565577</v>
          </cell>
          <cell r="U52">
            <v>174.646523389398</v>
          </cell>
        </row>
        <row r="53">
          <cell r="F53" t="str">
            <v>Taxes</v>
          </cell>
          <cell r="G53">
            <v>0</v>
          </cell>
          <cell r="H53">
            <v>0</v>
          </cell>
          <cell r="I53">
            <v>0</v>
          </cell>
          <cell r="J53">
            <v>-7.7599809948428984</v>
          </cell>
          <cell r="K53">
            <v>-4.1729362518186193</v>
          </cell>
          <cell r="L53">
            <v>-4.4238202320697981</v>
          </cell>
          <cell r="M53">
            <v>-11.023944167874397</v>
          </cell>
          <cell r="N53">
            <v>-17.063737578360342</v>
          </cell>
          <cell r="O53">
            <v>-24.418952730479614</v>
          </cell>
          <cell r="P53">
            <v>-28.247338301213855</v>
          </cell>
          <cell r="Q53">
            <v>-32.17836644769001</v>
          </cell>
          <cell r="R53">
            <v>-36.109936168378113</v>
          </cell>
          <cell r="S53">
            <v>-39.927536667332333</v>
          </cell>
          <cell r="T53">
            <v>-43.509217735698833</v>
          </cell>
          <cell r="U53">
            <v>-45.959611418262568</v>
          </cell>
        </row>
        <row r="54">
          <cell r="F54" t="str">
            <v>Tax Rate</v>
          </cell>
          <cell r="G54">
            <v>0</v>
          </cell>
          <cell r="H54">
            <v>0</v>
          </cell>
          <cell r="I54">
            <v>0</v>
          </cell>
          <cell r="J54">
            <v>0.4900383026897957</v>
          </cell>
          <cell r="K54">
            <v>0.26093044100943608</v>
          </cell>
          <cell r="L54">
            <v>0.26315789473682</v>
          </cell>
          <cell r="M54">
            <v>0.2631578947368432</v>
          </cell>
          <cell r="N54">
            <v>0.26315789473684215</v>
          </cell>
          <cell r="O54">
            <v>0.26315789473684176</v>
          </cell>
          <cell r="P54">
            <v>0.26315789473684176</v>
          </cell>
          <cell r="Q54">
            <v>0.26315789473684176</v>
          </cell>
          <cell r="R54">
            <v>0.26315789473684176</v>
          </cell>
          <cell r="S54">
            <v>0.26315789473684176</v>
          </cell>
          <cell r="T54">
            <v>0.26315789473684176</v>
          </cell>
          <cell r="U54">
            <v>0.26315789473684176</v>
          </cell>
        </row>
        <row r="55">
          <cell r="F55" t="str">
            <v>NOPAT</v>
          </cell>
          <cell r="G55">
            <v>0</v>
          </cell>
          <cell r="H55">
            <v>0</v>
          </cell>
          <cell r="I55">
            <v>0</v>
          </cell>
          <cell r="J55">
            <v>8.0754770749625671</v>
          </cell>
          <cell r="K55">
            <v>11.819587409564809</v>
          </cell>
          <cell r="L55">
            <v>12.386696649796846</v>
          </cell>
          <cell r="M55">
            <v>30.86704367004814</v>
          </cell>
          <cell r="N55">
            <v>47.778465219408943</v>
          </cell>
          <cell r="O55">
            <v>68.373067645343042</v>
          </cell>
          <cell r="P55">
            <v>79.092547243398926</v>
          </cell>
          <cell r="Q55">
            <v>90.099426053532198</v>
          </cell>
          <cell r="R55">
            <v>101.1078212714589</v>
          </cell>
          <cell r="S55">
            <v>111.79710266853073</v>
          </cell>
          <cell r="T55">
            <v>121.82580965995695</v>
          </cell>
          <cell r="U55">
            <v>128.68691197113543</v>
          </cell>
        </row>
        <row r="56">
          <cell r="F56" t="str">
            <v>Depreciation</v>
          </cell>
          <cell r="G56">
            <v>0</v>
          </cell>
          <cell r="H56">
            <v>0</v>
          </cell>
          <cell r="I56">
            <v>0</v>
          </cell>
          <cell r="J56">
            <v>7.5519097222222236</v>
          </cell>
          <cell r="K56">
            <v>7.8614794728262103</v>
          </cell>
          <cell r="L56">
            <v>8.2921040857541239</v>
          </cell>
          <cell r="M56">
            <v>8.9224642995922547</v>
          </cell>
          <cell r="N56">
            <v>8.8888278744158562</v>
          </cell>
          <cell r="O56">
            <v>8.9200982940429903</v>
          </cell>
          <cell r="P56">
            <v>9.6382142993782178</v>
          </cell>
          <cell r="Q56">
            <v>10.296073030011003</v>
          </cell>
          <cell r="R56">
            <v>10.87270772621571</v>
          </cell>
          <cell r="S56">
            <v>11.348449066105847</v>
          </cell>
          <cell r="T56">
            <v>11.705993310672186</v>
          </cell>
          <cell r="U56">
            <v>11.705993310672186</v>
          </cell>
        </row>
        <row r="57">
          <cell r="F57" t="str">
            <v>Amortization</v>
          </cell>
          <cell r="G57">
            <v>0</v>
          </cell>
          <cell r="H57">
            <v>0</v>
          </cell>
          <cell r="I57">
            <v>0</v>
          </cell>
          <cell r="J57">
            <v>10.991</v>
          </cell>
          <cell r="K57">
            <v>10.950653690888119</v>
          </cell>
          <cell r="L57">
            <v>10.777075116057393</v>
          </cell>
          <cell r="M57">
            <v>10.77069284176309</v>
          </cell>
          <cell r="N57">
            <v>10.242402895944837</v>
          </cell>
          <cell r="O57">
            <v>9.3114959937422146</v>
          </cell>
          <cell r="P57">
            <v>9.3114959937422146</v>
          </cell>
          <cell r="Q57">
            <v>9.3114959937422146</v>
          </cell>
          <cell r="R57">
            <v>9.3114959937422146</v>
          </cell>
          <cell r="S57">
            <v>9.3114959937422146</v>
          </cell>
          <cell r="T57">
            <v>9.3114959937422146</v>
          </cell>
          <cell r="U57">
            <v>0</v>
          </cell>
        </row>
        <row r="58">
          <cell r="F58" t="str">
            <v>Capex</v>
          </cell>
          <cell r="G58">
            <v>0</v>
          </cell>
          <cell r="H58">
            <v>0</v>
          </cell>
          <cell r="I58">
            <v>0</v>
          </cell>
          <cell r="J58">
            <v>-7.6940000000000008</v>
          </cell>
          <cell r="K58">
            <v>-8</v>
          </cell>
          <cell r="L58">
            <v>-14.728000000000002</v>
          </cell>
          <cell r="M58">
            <v>-8.5240000000000027</v>
          </cell>
          <cell r="N58">
            <v>-8.9968000000000004</v>
          </cell>
          <cell r="O58">
            <v>-9.2332000000000019</v>
          </cell>
          <cell r="P58">
            <v>-10.009863903593068</v>
          </cell>
          <cell r="Q58">
            <v>-10.728945791784936</v>
          </cell>
          <cell r="R58">
            <v>-11.36794269968528</v>
          </cell>
          <cell r="S58">
            <v>-11.905408909913234</v>
          </cell>
          <cell r="T58">
            <v>-12.322098221760196</v>
          </cell>
          <cell r="U58">
            <v>-12.322098221760196</v>
          </cell>
        </row>
        <row r="59">
          <cell r="F59" t="str">
            <v>Change in Working Capital</v>
          </cell>
          <cell r="G59">
            <v>0</v>
          </cell>
          <cell r="H59">
            <v>0</v>
          </cell>
          <cell r="I59">
            <v>0</v>
          </cell>
          <cell r="J59">
            <v>-9.261879291888679</v>
          </cell>
          <cell r="K59">
            <v>-7.5606360055868969</v>
          </cell>
          <cell r="L59">
            <v>-7.4474475917254583</v>
          </cell>
          <cell r="M59">
            <v>-9.0018077713215821</v>
          </cell>
          <cell r="N59">
            <v>-10.603647773097904</v>
          </cell>
          <cell r="O59">
            <v>-10.575309619885362</v>
          </cell>
          <cell r="P59">
            <v>-10.117757216063474</v>
          </cell>
          <cell r="Q59">
            <v>-9.3676246952321716</v>
          </cell>
          <cell r="R59">
            <v>-8.3243415150891273</v>
          </cell>
          <cell r="S59">
            <v>-7.0016806520383836</v>
          </cell>
          <cell r="T59">
            <v>-5.4282956531028521</v>
          </cell>
          <cell r="U59">
            <v>-5.4282956531028521</v>
          </cell>
        </row>
        <row r="60">
          <cell r="F60" t="str">
            <v>Unlevered Free Cash Flows</v>
          </cell>
          <cell r="G60">
            <v>0</v>
          </cell>
          <cell r="H60">
            <v>0</v>
          </cell>
          <cell r="I60">
            <v>0</v>
          </cell>
          <cell r="J60">
            <v>9.6625075052961087</v>
          </cell>
          <cell r="K60">
            <v>15.071084567692242</v>
          </cell>
          <cell r="L60">
            <v>9.2804282598829051</v>
          </cell>
          <cell r="M60">
            <v>33.034393040081909</v>
          </cell>
          <cell r="N60">
            <v>47.309248216671726</v>
          </cell>
          <cell r="O60">
            <v>66.796152313242885</v>
          </cell>
          <cell r="P60">
            <v>77.914636416862805</v>
          </cell>
          <cell r="Q60">
            <v>89.610424590268309</v>
          </cell>
          <cell r="R60">
            <v>101.59974077664241</v>
          </cell>
          <cell r="S60">
            <v>113.54995816642717</v>
          </cell>
          <cell r="T60">
            <v>125.09290508950832</v>
          </cell>
          <cell r="U60">
            <v>122.64251140694458</v>
          </cell>
        </row>
        <row r="61">
          <cell r="F61" t="str">
            <v>Synergy Cash Flows</v>
          </cell>
          <cell r="G61">
            <v>0</v>
          </cell>
          <cell r="H61">
            <v>0</v>
          </cell>
          <cell r="I61">
            <v>0</v>
          </cell>
          <cell r="J61">
            <v>0</v>
          </cell>
          <cell r="K61">
            <v>0</v>
          </cell>
          <cell r="L61">
            <v>12.894736842105649</v>
          </cell>
          <cell r="M61">
            <v>26.563157894736808</v>
          </cell>
          <cell r="N61">
            <v>27.360052631578942</v>
          </cell>
          <cell r="O61">
            <v>28.180854210526331</v>
          </cell>
          <cell r="P61">
            <v>29.026279836842114</v>
          </cell>
          <cell r="Q61">
            <v>29.89706823194738</v>
          </cell>
          <cell r="R61">
            <v>30.793980278905799</v>
          </cell>
          <cell r="S61">
            <v>31.717799687272976</v>
          </cell>
          <cell r="T61">
            <v>32.66933367789116</v>
          </cell>
          <cell r="U61">
            <v>32.66933367789116</v>
          </cell>
        </row>
        <row r="62">
          <cell r="F62" t="str">
            <v>NOL Cash Flows</v>
          </cell>
          <cell r="G62">
            <v>0</v>
          </cell>
          <cell r="H62">
            <v>0</v>
          </cell>
          <cell r="I62">
            <v>0</v>
          </cell>
          <cell r="J62">
            <v>0</v>
          </cell>
          <cell r="K62">
            <v>0.33592395677755293</v>
          </cell>
          <cell r="L62">
            <v>7.6500482569612394E-2</v>
          </cell>
          <cell r="M62">
            <v>0</v>
          </cell>
          <cell r="N62">
            <v>0</v>
          </cell>
          <cell r="O62">
            <v>0</v>
          </cell>
          <cell r="P62">
            <v>0</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388.75439065569066</v>
          </cell>
        </row>
        <row r="70">
          <cell r="Z70" t="str">
            <v>PV Terminal Value (3.5% Perp. Growth)</v>
          </cell>
          <cell r="AA70">
            <v>0</v>
          </cell>
          <cell r="AB70">
            <v>0</v>
          </cell>
          <cell r="AC70">
            <v>984.27088252660144</v>
          </cell>
          <cell r="AE70" t="str">
            <v>PV Terminal Value (3.5% Perp. Growth)</v>
          </cell>
          <cell r="AF70">
            <v>0</v>
          </cell>
          <cell r="AG70">
            <v>0</v>
          </cell>
          <cell r="AH70">
            <v>995.94059964002406</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0.38038254560484319</v>
          </cell>
        </row>
        <row r="73">
          <cell r="Z73" t="str">
            <v>Enterprise Value</v>
          </cell>
          <cell r="AA73">
            <v>0</v>
          </cell>
          <cell r="AB73">
            <v>0</v>
          </cell>
          <cell r="AC73">
            <v>1195.2144924251083</v>
          </cell>
          <cell r="AE73" t="str">
            <v>Enterprise Value</v>
          </cell>
          <cell r="AF73">
            <v>0</v>
          </cell>
          <cell r="AG73">
            <v>0</v>
          </cell>
          <cell r="AH73">
            <v>1383.118586312467</v>
          </cell>
        </row>
        <row r="74">
          <cell r="Z74" t="str">
            <v xml:space="preserve">Plus: Cash &amp; Equivalents </v>
          </cell>
          <cell r="AA74">
            <v>0</v>
          </cell>
          <cell r="AB74">
            <v>0</v>
          </cell>
          <cell r="AC74">
            <v>127.741</v>
          </cell>
          <cell r="AE74" t="str">
            <v xml:space="preserve">Plus: Cash &amp; Equivalents </v>
          </cell>
          <cell r="AF74">
            <v>0</v>
          </cell>
          <cell r="AG74">
            <v>0</v>
          </cell>
          <cell r="AH74">
            <v>25.719000000000001</v>
          </cell>
        </row>
        <row r="75">
          <cell r="Z75" t="str">
            <v>Less: Debt</v>
          </cell>
          <cell r="AA75">
            <v>0</v>
          </cell>
          <cell r="AB75">
            <v>0</v>
          </cell>
          <cell r="AC75">
            <v>-51.891000000000005</v>
          </cell>
          <cell r="AE75" t="str">
            <v>Less: Debt</v>
          </cell>
          <cell r="AF75">
            <v>0</v>
          </cell>
          <cell r="AG75">
            <v>0</v>
          </cell>
          <cell r="AH75">
            <v>-227.44199999999998</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-2.0540000000000003</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1179.3415863124669</v>
          </cell>
        </row>
        <row r="81">
          <cell r="Z81" t="str">
            <v>Net Diluted Shares Outstanding</v>
          </cell>
          <cell r="AA81">
            <v>0</v>
          </cell>
          <cell r="AB81">
            <v>0</v>
          </cell>
          <cell r="AC81">
            <v>39.656880830324603</v>
          </cell>
          <cell r="AE81" t="str">
            <v>Net Diluted Shares Outstanding</v>
          </cell>
          <cell r="AF81">
            <v>0</v>
          </cell>
          <cell r="AG81">
            <v>0</v>
          </cell>
          <cell r="AH81">
            <v>38.393223224084096</v>
          </cell>
        </row>
        <row r="82">
          <cell r="Z82" t="str">
            <v>Equity Value Per Share</v>
          </cell>
          <cell r="AA82">
            <v>0</v>
          </cell>
          <cell r="AB82">
            <v>0</v>
          </cell>
          <cell r="AC82">
            <v>31.265255019174422</v>
          </cell>
          <cell r="AE82" t="str">
            <v>Equity Value Per Share</v>
          </cell>
          <cell r="AF82">
            <v>0</v>
          </cell>
          <cell r="AG82">
            <v>0</v>
          </cell>
          <cell r="AH82">
            <v>30.717441446090024</v>
          </cell>
        </row>
        <row r="83">
          <cell r="Z83" t="str">
            <v>Current Share Price</v>
          </cell>
          <cell r="AA83">
            <v>0</v>
          </cell>
          <cell r="AB83">
            <v>0</v>
          </cell>
          <cell r="AC83">
            <v>33.69</v>
          </cell>
          <cell r="AE83" t="str">
            <v>Current Share Price</v>
          </cell>
          <cell r="AF83">
            <v>0</v>
          </cell>
          <cell r="AG83">
            <v>0</v>
          </cell>
          <cell r="AH83">
            <v>33.25</v>
          </cell>
        </row>
        <row r="84">
          <cell r="Z84" t="str">
            <v>% Premium to Current</v>
          </cell>
          <cell r="AA84">
            <v>0</v>
          </cell>
          <cell r="AB84">
            <v>0</v>
          </cell>
          <cell r="AC84">
            <v>-7.1972246388411265E-2</v>
          </cell>
          <cell r="AE84" t="str">
            <v>% Premium to Current</v>
          </cell>
          <cell r="AF84">
            <v>0</v>
          </cell>
          <cell r="AG84">
            <v>0</v>
          </cell>
          <cell r="AH84">
            <v>-0.1273454134633516</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1610.5033749358156</v>
          </cell>
          <cell r="AS92">
            <v>1301.4063719537007</v>
          </cell>
          <cell r="AT92">
            <v>1082.6089636506554</v>
          </cell>
        </row>
        <row r="93">
          <cell r="AL93">
            <v>3.5000000000000003E-2</v>
          </cell>
          <cell r="AM93">
            <v>1545.291682502407</v>
          </cell>
          <cell r="AN93">
            <v>1195.2144924251083</v>
          </cell>
          <cell r="AO93">
            <v>956.07466360042383</v>
          </cell>
          <cell r="AQ93">
            <v>3.5000000000000003E-2</v>
          </cell>
          <cell r="AR93">
            <v>1741.9785746889597</v>
          </cell>
          <cell r="AS93">
            <v>1383.1185863124672</v>
          </cell>
          <cell r="AT93">
            <v>1136.6742185369833</v>
          </cell>
        </row>
        <row r="94">
          <cell r="AL94">
            <v>0.04</v>
          </cell>
          <cell r="AM94">
            <v>1714.5799988701149</v>
          </cell>
          <cell r="AN94">
            <v>1297.130793162574</v>
          </cell>
          <cell r="AO94">
            <v>1022.2244206731153</v>
          </cell>
          <cell r="AQ94">
            <v>0.04</v>
          </cell>
          <cell r="AR94">
            <v>1906.3225743803889</v>
          </cell>
          <cell r="AS94">
            <v>1481.1732435429863</v>
          </cell>
          <cell r="AT94">
            <v>1199.7503492376986</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36.55219357405241</v>
          </cell>
          <cell r="AS99">
            <v>28.620685049441835</v>
          </cell>
          <cell r="AT99">
            <v>23.006287349398139</v>
          </cell>
        </row>
        <row r="100">
          <cell r="AL100">
            <v>3.5000000000000003E-2</v>
          </cell>
          <cell r="AM100">
            <v>39.86396795967314</v>
          </cell>
          <cell r="AN100">
            <v>31.265255019174422</v>
          </cell>
          <cell r="AO100">
            <v>25.39142262166968</v>
          </cell>
          <cell r="AQ100">
            <v>3.5000000000000003E-2</v>
          </cell>
          <cell r="AR100">
            <v>39.925880988078525</v>
          </cell>
          <cell r="AS100">
            <v>30.717441465107978</v>
          </cell>
          <cell r="AT100">
            <v>24.39361567353426</v>
          </cell>
        </row>
        <row r="101">
          <cell r="AL101">
            <v>0.04</v>
          </cell>
          <cell r="AM101">
            <v>44.022084163430478</v>
          </cell>
          <cell r="AN101">
            <v>33.768557258904764</v>
          </cell>
          <cell r="AO101">
            <v>27.016215062520239</v>
          </cell>
          <cell r="AQ101">
            <v>0.04</v>
          </cell>
          <cell r="AR101">
            <v>44.142990257008591</v>
          </cell>
          <cell r="AS101">
            <v>33.233549166233608</v>
          </cell>
          <cell r="AT101">
            <v>26.012165388733209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14.175643763067452</v>
          </cell>
          <cell r="AS106">
            <v>11.867600438420441</v>
          </cell>
          <cell r="AT106">
            <v>10.218784014002637</v>
          </cell>
        </row>
        <row r="107">
          <cell r="AL107">
            <v>3.5000000000000003E-2</v>
          </cell>
          <cell r="AM107">
            <v>15.784148353656841</v>
          </cell>
          <cell r="AN107">
            <v>12.973953877064478</v>
          </cell>
          <cell r="AO107">
            <v>11.028203619709956</v>
          </cell>
          <cell r="AQ107">
            <v>3.5000000000000003E-2</v>
          </cell>
          <cell r="AR107">
            <v>15.73060719903544</v>
          </cell>
          <cell r="AS107">
            <v>12.929945137725568</v>
          </cell>
          <cell r="AT107">
            <v>10.990795028383433</v>
          </cell>
        </row>
        <row r="108">
          <cell r="AL108">
            <v>0.04</v>
          </cell>
          <cell r="AM108">
            <v>17.814392948070918</v>
          </cell>
          <cell r="AN108">
            <v>14.317341564907796</v>
          </cell>
          <cell r="AO108">
            <v>11.985722914946393</v>
          </cell>
          <cell r="AQ108">
            <v>0.04</v>
          </cell>
          <cell r="AR108">
            <v>17.674311493995418</v>
          </cell>
          <cell r="AS108">
            <v>14.204758776891712</v>
          </cell>
          <cell r="AT108">
            <v>11.891474545161021</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388.75439065569066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995.94059964002406</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1610.5033749358156</v>
          </cell>
          <cell r="BE115">
            <v>1301.4063719537007</v>
          </cell>
          <cell r="BF115">
            <v>1082.6089636506554</v>
          </cell>
          <cell r="BG115">
            <v>0</v>
          </cell>
          <cell r="BH115">
            <v>3.0000000000000002E-2</v>
          </cell>
          <cell r="BI115">
            <v>14.175643763067452</v>
          </cell>
          <cell r="BJ115">
            <v>11.867600438420441</v>
          </cell>
          <cell r="BK115">
            <v>10.218784014002637</v>
          </cell>
        </row>
        <row r="116">
          <cell r="AX116" t="str">
            <v>PV of NOLs</v>
          </cell>
          <cell r="AY116">
            <v>0</v>
          </cell>
          <cell r="AZ116">
            <v>0</v>
          </cell>
          <cell r="BA116">
            <v>0.38038254560484319</v>
          </cell>
          <cell r="BB116">
            <v>0</v>
          </cell>
          <cell r="BC116">
            <v>3.5000000000000003E-2</v>
          </cell>
          <cell r="BD116">
            <v>1741.9785746889597</v>
          </cell>
          <cell r="BE116">
            <v>1383.1185863124672</v>
          </cell>
          <cell r="BF116">
            <v>1136.6742185369833</v>
          </cell>
          <cell r="BG116">
            <v>0</v>
          </cell>
          <cell r="BH116">
            <v>3.5000000000000003E-2</v>
          </cell>
          <cell r="BI116">
            <v>15.73060719903544</v>
          </cell>
          <cell r="BJ116">
            <v>12.929945137725568</v>
          </cell>
          <cell r="BK116">
            <v>10.990795028383433</v>
          </cell>
        </row>
        <row r="117">
          <cell r="AX117" t="str">
            <v>Enterprise Value</v>
          </cell>
          <cell r="AY117">
            <v>0</v>
          </cell>
          <cell r="AZ117">
            <v>0</v>
          </cell>
          <cell r="BA117">
            <v>1383.118586312467</v>
          </cell>
          <cell r="BB117">
            <v>0</v>
          </cell>
          <cell r="BC117">
            <v>0.04</v>
          </cell>
          <cell r="BD117">
            <v>1906.3225743803889</v>
          </cell>
          <cell r="BE117">
            <v>1481.1732435429863</v>
          </cell>
          <cell r="BF117">
            <v>1199.7503492376986</v>
          </cell>
          <cell r="BG117">
            <v>0</v>
          </cell>
          <cell r="BH117">
            <v>0.04</v>
          </cell>
          <cell r="BI117">
            <v>17.674311493995418</v>
          </cell>
          <cell r="BJ117">
            <v>14.204758776891712</v>
          </cell>
          <cell r="BK117">
            <v>11.891474545161021</v>
          </cell>
        </row>
        <row r="118">
          <cell r="AX118" t="str">
            <v xml:space="preserve">Plus: Cash &amp; Equivalents </v>
          </cell>
          <cell r="AY118">
            <v>0</v>
          </cell>
          <cell r="AZ118">
            <v>0</v>
          </cell>
          <cell r="BA118">
            <v>25.719000000000001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-227.44199999999998</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-2.0540000000000003</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36.55219357405241</v>
          </cell>
          <cell r="BE122">
            <v>28.620685049441835</v>
          </cell>
          <cell r="BF122">
            <v>23.006287349398139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39.925880988078525</v>
          </cell>
          <cell r="BE123">
            <v>30.717441465107978</v>
          </cell>
          <cell r="BF123">
            <v>24.39361567353426</v>
          </cell>
          <cell r="BG123">
            <v>0</v>
          </cell>
          <cell r="BH123">
            <v>0</v>
          </cell>
          <cell r="BI123">
            <v>0</v>
          </cell>
          <cell r="BJ123">
            <v>0</v>
          </cell>
          <cell r="BK123">
            <v>0</v>
          </cell>
        </row>
        <row r="124">
          <cell r="AX124" t="str">
            <v>Equity Value</v>
          </cell>
          <cell r="AY124">
            <v>0</v>
          </cell>
          <cell r="AZ124">
            <v>0</v>
          </cell>
          <cell r="BA124">
            <v>1179.3415863124669</v>
          </cell>
          <cell r="BB124">
            <v>0</v>
          </cell>
          <cell r="BC124">
            <v>0.04</v>
          </cell>
          <cell r="BD124">
            <v>44.142990257008591</v>
          </cell>
          <cell r="BE124">
            <v>33.233549166233608</v>
          </cell>
          <cell r="BF124">
            <v>26.012165388733209</v>
          </cell>
          <cell r="BG124">
            <v>0</v>
          </cell>
          <cell r="BH124">
            <v>0</v>
          </cell>
          <cell r="BI124">
            <v>0</v>
          </cell>
          <cell r="BJ124">
            <v>0</v>
          </cell>
          <cell r="BK124">
            <v>0</v>
          </cell>
        </row>
        <row r="125">
          <cell r="AX125" t="str">
            <v>Net Diluted Shares Outstanding</v>
          </cell>
          <cell r="AY125">
            <v>0</v>
          </cell>
          <cell r="AZ125">
            <v>0</v>
          </cell>
          <cell r="BA125">
            <v>38.393223224084096</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30.717441446090024</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33.25</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-0.1273454134633516</v>
          </cell>
          <cell r="BB128">
            <v>0</v>
          </cell>
          <cell r="BC128">
            <v>0</v>
          </cell>
          <cell r="BD128">
            <v>0</v>
          </cell>
          <cell r="BE128">
            <v>0</v>
          </cell>
          <cell r="BF128">
            <v>0</v>
          </cell>
          <cell r="BG128">
            <v>0</v>
          </cell>
          <cell r="BH128">
            <v>0</v>
          </cell>
          <cell r="BI128">
            <v>0</v>
          </cell>
          <cell r="BJ128">
            <v>0</v>
          </cell>
          <cell r="BK128">
            <v>0</v>
          </cell>
        </row>
      </sheetData>
      <sheetData sheetId="29">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2</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195.56948017907774</v>
          </cell>
          <cell r="K45">
            <v>220.30535739519479</v>
          </cell>
          <cell r="L45">
            <v>249.88985652632979</v>
          </cell>
          <cell r="M45">
            <v>285.43416933159574</v>
          </cell>
          <cell r="N45">
            <v>327.02372736041485</v>
          </cell>
          <cell r="O45">
            <v>375.8156468771229</v>
          </cell>
          <cell r="P45">
            <v>416.75990798244675</v>
          </cell>
          <cell r="Q45">
            <v>456.41227348192803</v>
          </cell>
          <cell r="R45">
            <v>492.01419852932457</v>
          </cell>
          <cell r="S45">
            <v>520.69528983181101</v>
          </cell>
          <cell r="T45">
            <v>539.83604432340155</v>
          </cell>
          <cell r="U45">
            <v>539.83604432340155</v>
          </cell>
        </row>
        <row r="46">
          <cell r="F46" t="str">
            <v>Growth</v>
          </cell>
          <cell r="G46">
            <v>0</v>
          </cell>
          <cell r="H46">
            <v>0</v>
          </cell>
          <cell r="I46">
            <v>0</v>
          </cell>
          <cell r="J46">
            <v>0.1193564423354343</v>
          </cell>
          <cell r="K46">
            <v>0.12648127506125739</v>
          </cell>
          <cell r="L46">
            <v>0.13428860505677509</v>
          </cell>
          <cell r="M46">
            <v>0.14223991841589934</v>
          </cell>
          <cell r="N46">
            <v>0.1457063046313265</v>
          </cell>
          <cell r="O46">
            <v>0.14919993699091494</v>
          </cell>
          <cell r="P46">
            <v>0.1089477286152245</v>
          </cell>
          <cell r="Q46">
            <v>9.514438586820928E-2</v>
          </cell>
          <cell r="R46">
            <v>7.8003873068076546E-2</v>
          </cell>
          <cell r="S46">
            <v>5.8293218749005282E-2</v>
          </cell>
          <cell r="T46">
            <v>3.6759991621535759E-2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-15.483913220853436</v>
          </cell>
          <cell r="K48">
            <v>-8.0259878290579838</v>
          </cell>
          <cell r="L48">
            <v>-2.0209305380757776</v>
          </cell>
          <cell r="M48">
            <v>10.11111310527393</v>
          </cell>
          <cell r="N48">
            <v>25.813466213122524</v>
          </cell>
          <cell r="O48">
            <v>46.01691477773489</v>
          </cell>
          <cell r="P48">
            <v>69.163956239325969</v>
          </cell>
          <cell r="Q48">
            <v>95.603432030913126</v>
          </cell>
          <cell r="R48">
            <v>124.46885583860676</v>
          </cell>
          <cell r="S48">
            <v>154.3804723111304</v>
          </cell>
          <cell r="T48">
            <v>183.54425506995651</v>
          </cell>
          <cell r="U48">
            <v>183.54425506995651</v>
          </cell>
        </row>
        <row r="49">
          <cell r="F49" t="str">
            <v>Margin</v>
          </cell>
          <cell r="G49">
            <v>0</v>
          </cell>
          <cell r="H49">
            <v>0</v>
          </cell>
          <cell r="I49">
            <v>0</v>
          </cell>
          <cell r="J49">
            <v>-7.9173464114519462E-2</v>
          </cell>
          <cell r="K49">
            <v>-3.6431196789556801E-2</v>
          </cell>
          <cell r="L49">
            <v>-8.0872851990406464E-3</v>
          </cell>
          <cell r="M49">
            <v>3.5423625450839442E-2</v>
          </cell>
          <cell r="N49">
            <v>7.8934536100719516E-2</v>
          </cell>
          <cell r="O49">
            <v>0.12244544675059958</v>
          </cell>
          <cell r="P49">
            <v>0.1659563574004797</v>
          </cell>
          <cell r="Q49">
            <v>0.20946726805035976</v>
          </cell>
          <cell r="R49">
            <v>0.25297817870023986</v>
          </cell>
          <cell r="S49">
            <v>0.29648908935011992</v>
          </cell>
          <cell r="T49">
            <v>0.33999999999999997</v>
          </cell>
          <cell r="U49">
            <v>0.33999999999999997</v>
          </cell>
        </row>
        <row r="50">
          <cell r="F50" t="str">
            <v>Depreciation</v>
          </cell>
          <cell r="G50">
            <v>0</v>
          </cell>
          <cell r="H50">
            <v>0</v>
          </cell>
          <cell r="I50">
            <v>0</v>
          </cell>
          <cell r="J50">
            <v>-8.5147205855571837</v>
          </cell>
          <cell r="K50">
            <v>-9.3972372680431615</v>
          </cell>
          <cell r="L50">
            <v>-10.438632574416571</v>
          </cell>
          <cell r="M50">
            <v>-11.671505715210893</v>
          </cell>
          <cell r="N50">
            <v>-13.083494667055678</v>
          </cell>
          <cell r="O50">
            <v>-14.70386569588725</v>
          </cell>
          <cell r="P50">
            <v>-15.937996526795006</v>
          </cell>
          <cell r="Q50">
            <v>-17.051589287334515</v>
          </cell>
          <cell r="R50">
            <v>-17.947439788382813</v>
          </cell>
          <cell r="S50">
            <v>-18.534101098148039</v>
          </cell>
          <cell r="T50">
            <v>-18.738968621148409</v>
          </cell>
          <cell r="U50">
            <v>-18.738968621148409</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-25.365633806410621</v>
          </cell>
          <cell r="K52">
            <v>-18.790225097101146</v>
          </cell>
          <cell r="L52">
            <v>-13.694563112492348</v>
          </cell>
          <cell r="M52">
            <v>-2.4843926099369633</v>
          </cell>
          <cell r="N52">
            <v>11.804971546066845</v>
          </cell>
          <cell r="O52">
            <v>30.388049081847637</v>
          </cell>
          <cell r="P52">
            <v>52.300959712530968</v>
          </cell>
          <cell r="Q52">
            <v>77.626842743578621</v>
          </cell>
          <cell r="R52">
            <v>105.59641605022395</v>
          </cell>
          <cell r="S52">
            <v>134.92137121298236</v>
          </cell>
          <cell r="T52">
            <v>163.88028644880808</v>
          </cell>
          <cell r="U52">
            <v>164.80528644880809</v>
          </cell>
        </row>
        <row r="53">
          <cell r="F53" t="str">
            <v>Taxes</v>
          </cell>
          <cell r="G53">
            <v>0</v>
          </cell>
          <cell r="H53">
            <v>0</v>
          </cell>
          <cell r="I53">
            <v>0</v>
          </cell>
          <cell r="J53">
            <v>0</v>
          </cell>
          <cell r="K53">
            <v>0</v>
          </cell>
          <cell r="L53">
            <v>0</v>
          </cell>
          <cell r="M53">
            <v>0</v>
          </cell>
          <cell r="N53">
            <v>-2.9512428865167113</v>
          </cell>
          <cell r="O53">
            <v>-7.5970122704619092</v>
          </cell>
          <cell r="P53">
            <v>-13.075239928132742</v>
          </cell>
          <cell r="Q53">
            <v>-19.406710685894655</v>
          </cell>
          <cell r="R53">
            <v>-26.399104012555988</v>
          </cell>
          <cell r="S53">
            <v>-33.730342803245591</v>
          </cell>
          <cell r="T53">
            <v>-40.97007161220202</v>
          </cell>
          <cell r="U53">
            <v>-41.201321612202022</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-25.365633806410621</v>
          </cell>
          <cell r="K55">
            <v>-18.790225097101146</v>
          </cell>
          <cell r="L55">
            <v>-13.694563112492348</v>
          </cell>
          <cell r="M55">
            <v>-2.4843926099369633</v>
          </cell>
          <cell r="N55">
            <v>8.8537286595501339</v>
          </cell>
          <cell r="O55">
            <v>22.791036811385727</v>
          </cell>
          <cell r="P55">
            <v>39.225719784398223</v>
          </cell>
          <cell r="Q55">
            <v>58.220132057683969</v>
          </cell>
          <cell r="R55">
            <v>79.197312037667956</v>
          </cell>
          <cell r="S55">
            <v>101.19102840973677</v>
          </cell>
          <cell r="T55">
            <v>122.91021483660606</v>
          </cell>
          <cell r="U55">
            <v>123.60396483660607</v>
          </cell>
        </row>
        <row r="56">
          <cell r="F56" t="str">
            <v>Depreciation</v>
          </cell>
          <cell r="G56">
            <v>0</v>
          </cell>
          <cell r="H56">
            <v>0</v>
          </cell>
          <cell r="I56">
            <v>0</v>
          </cell>
          <cell r="J56">
            <v>8.5147205855571837</v>
          </cell>
          <cell r="K56">
            <v>9.3972372680431615</v>
          </cell>
          <cell r="L56">
            <v>10.438632574416571</v>
          </cell>
          <cell r="M56">
            <v>11.671505715210893</v>
          </cell>
          <cell r="N56">
            <v>13.083494667055678</v>
          </cell>
          <cell r="O56">
            <v>14.70386569588725</v>
          </cell>
          <cell r="P56">
            <v>15.937996526795006</v>
          </cell>
          <cell r="Q56">
            <v>17.051589287334515</v>
          </cell>
          <cell r="R56">
            <v>17.947439788382813</v>
          </cell>
          <cell r="S56">
            <v>18.534101098148039</v>
          </cell>
          <cell r="T56">
            <v>18.738968621148409</v>
          </cell>
          <cell r="U56">
            <v>18.738968621148409</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-7.1459715278694134</v>
          </cell>
          <cell r="K58">
            <v>-8.0498031182657783</v>
          </cell>
          <cell r="L58">
            <v>-9.1307999499993677</v>
          </cell>
          <cell r="M58">
            <v>-10.429564189959175</v>
          </cell>
          <cell r="N58">
            <v>-11.949217446993341</v>
          </cell>
          <cell r="O58">
            <v>-13.73203993717549</v>
          </cell>
          <cell r="P58">
            <v>-15.228114497584309</v>
          </cell>
          <cell r="Q58">
            <v>-16.676984099387742</v>
          </cell>
          <cell r="R58">
            <v>-17.977853450234715</v>
          </cell>
          <cell r="S58">
            <v>-19.025840394046806</v>
          </cell>
          <cell r="T58">
            <v>-19.725230127524643</v>
          </cell>
          <cell r="U58">
            <v>-19.725230127524643</v>
          </cell>
        </row>
        <row r="59">
          <cell r="F59" t="str">
            <v>Change in Working Capital</v>
          </cell>
          <cell r="G59">
            <v>0</v>
          </cell>
          <cell r="H59">
            <v>0</v>
          </cell>
          <cell r="I59">
            <v>0</v>
          </cell>
          <cell r="J59">
            <v>-1.6132216746057295</v>
          </cell>
          <cell r="K59">
            <v>-1.9135632480885434</v>
          </cell>
          <cell r="L59">
            <v>-2.2886518135512528</v>
          </cell>
          <cell r="M59">
            <v>-2.7497019842256831</v>
          </cell>
          <cell r="N59">
            <v>-3.2173611250115561</v>
          </cell>
          <cell r="O59">
            <v>-3.7745345829107002</v>
          </cell>
          <cell r="P59">
            <v>-3.1674410649256912</v>
          </cell>
          <cell r="Q59">
            <v>-3.0675002409109005</v>
          </cell>
          <cell r="R59">
            <v>-2.7541588574636076</v>
          </cell>
          <cell r="S59">
            <v>-2.2187643378076802</v>
          </cell>
          <cell r="T59">
            <v>-1.4807255071564009</v>
          </cell>
          <cell r="U59">
            <v>-1.4122288456840737</v>
          </cell>
        </row>
        <row r="60">
          <cell r="F60" t="str">
            <v>Unlevered Free Cash Flows</v>
          </cell>
          <cell r="G60">
            <v>0</v>
          </cell>
          <cell r="H60">
            <v>0</v>
          </cell>
          <cell r="I60">
            <v>0</v>
          </cell>
          <cell r="J60">
            <v>-24.243106423328577</v>
          </cell>
          <cell r="K60">
            <v>-17.989354195412307</v>
          </cell>
          <cell r="L60">
            <v>-13.440382301626398</v>
          </cell>
          <cell r="M60">
            <v>-3.0681530689109282</v>
          </cell>
          <cell r="N60">
            <v>7.6956447546009139</v>
          </cell>
          <cell r="O60">
            <v>20.913327987186783</v>
          </cell>
          <cell r="P60">
            <v>37.693160748683226</v>
          </cell>
          <cell r="Q60">
            <v>56.452237004719834</v>
          </cell>
          <cell r="R60">
            <v>77.337739518352436</v>
          </cell>
          <cell r="S60">
            <v>99.405524776030319</v>
          </cell>
          <cell r="T60">
            <v>121.36822782307344</v>
          </cell>
          <cell r="U60">
            <v>121.20547448454576</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0</v>
          </cell>
          <cell r="N62">
            <v>2.1900196289651053</v>
          </cell>
          <cell r="O62">
            <v>6.2857678235693069</v>
          </cell>
          <cell r="P62">
            <v>10.632785476528277</v>
          </cell>
          <cell r="Q62">
            <v>15.400353165147733</v>
          </cell>
          <cell r="R62">
            <v>20.560911280074578</v>
          </cell>
          <cell r="S62">
            <v>23.700090198749471</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169.86058958083626</v>
          </cell>
        </row>
        <row r="70">
          <cell r="Z70" t="str">
            <v>PV Terminal Value (3.5% Perp. Growth)</v>
          </cell>
          <cell r="AA70">
            <v>0</v>
          </cell>
          <cell r="AB70">
            <v>0</v>
          </cell>
          <cell r="AC70">
            <v>984.27088252660144</v>
          </cell>
          <cell r="AE70" t="str">
            <v>PV Terminal Value (3.5% Perp. Growth)</v>
          </cell>
          <cell r="AF70">
            <v>0</v>
          </cell>
          <cell r="AG70">
            <v>0</v>
          </cell>
          <cell r="AH70">
            <v>984.27088252660144</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42.48763177537306</v>
          </cell>
        </row>
        <row r="73">
          <cell r="Z73" t="str">
            <v>Enterprise Value</v>
          </cell>
          <cell r="AA73">
            <v>0</v>
          </cell>
          <cell r="AB73">
            <v>0</v>
          </cell>
          <cell r="AC73">
            <v>1195.2144924251083</v>
          </cell>
          <cell r="AE73" t="str">
            <v>Enterprise Value</v>
          </cell>
          <cell r="AF73">
            <v>0</v>
          </cell>
          <cell r="AG73">
            <v>0</v>
          </cell>
          <cell r="AH73">
            <v>1194.9767382347889</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1148.9717382347887</v>
          </cell>
        </row>
        <row r="81">
          <cell r="Z81" t="str">
            <v>Net Diluted Shares Outstanding</v>
          </cell>
          <cell r="AA81">
            <v>0</v>
          </cell>
          <cell r="AB81">
            <v>0</v>
          </cell>
          <cell r="AC81">
            <v>39.656880830324603</v>
          </cell>
          <cell r="AE81" t="str">
            <v>Net Diluted Shares Outstanding</v>
          </cell>
          <cell r="AF81">
            <v>0</v>
          </cell>
          <cell r="AG81">
            <v>0</v>
          </cell>
          <cell r="AH81">
            <v>36.780966857218147</v>
          </cell>
        </row>
        <row r="82">
          <cell r="Z82" t="str">
            <v>Equity Value Per Share</v>
          </cell>
          <cell r="AA82">
            <v>0</v>
          </cell>
          <cell r="AB82">
            <v>0</v>
          </cell>
          <cell r="AC82">
            <v>31.265255019174422</v>
          </cell>
          <cell r="AE82" t="str">
            <v>Equity Value Per Share</v>
          </cell>
          <cell r="AF82">
            <v>0</v>
          </cell>
          <cell r="AG82">
            <v>0</v>
          </cell>
          <cell r="AH82">
            <v>31.238214663987463</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-0.10054089651634135</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1409.6845645688388</v>
          </cell>
          <cell r="AS92">
            <v>1110.1667163040781</v>
          </cell>
          <cell r="AT92">
            <v>899.28321116624227</v>
          </cell>
        </row>
        <row r="93">
          <cell r="AL93">
            <v>3.5000000000000003E-2</v>
          </cell>
          <cell r="AM93">
            <v>1545.291682502407</v>
          </cell>
          <cell r="AN93">
            <v>1195.2144924251083</v>
          </cell>
          <cell r="AO93">
            <v>956.07466360042383</v>
          </cell>
          <cell r="AQ93">
            <v>3.5000000000000003E-2</v>
          </cell>
          <cell r="AR93">
            <v>1544.9439909159332</v>
          </cell>
          <cell r="AS93">
            <v>1194.9767382347889</v>
          </cell>
          <cell r="AT93">
            <v>955.89423851268248</v>
          </cell>
        </row>
        <row r="94">
          <cell r="AL94">
            <v>0.04</v>
          </cell>
          <cell r="AM94">
            <v>1714.5799988701149</v>
          </cell>
          <cell r="AN94">
            <v>1297.130793162574</v>
          </cell>
          <cell r="AO94">
            <v>1022.2244206731153</v>
          </cell>
          <cell r="AQ94">
            <v>0.04</v>
          </cell>
          <cell r="AR94">
            <v>1714.0182738498008</v>
          </cell>
          <cell r="AS94">
            <v>1296.7487645516419</v>
          </cell>
          <cell r="AT94">
            <v>1021.9404370835291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36.912650011097085</v>
          </cell>
          <cell r="AS99">
            <v>28.996801323590521</v>
          </cell>
          <cell r="AT99">
            <v>23.423437575709588</v>
          </cell>
        </row>
        <row r="100">
          <cell r="AL100">
            <v>3.5000000000000003E-2</v>
          </cell>
          <cell r="AM100">
            <v>39.86396795967314</v>
          </cell>
          <cell r="AN100">
            <v>31.265255019174422</v>
          </cell>
          <cell r="AO100">
            <v>25.39142262166968</v>
          </cell>
          <cell r="AQ100">
            <v>3.5000000000000003E-2</v>
          </cell>
          <cell r="AR100">
            <v>40.487372381485152</v>
          </cell>
          <cell r="AS100">
            <v>31.238214663987463</v>
          </cell>
          <cell r="AT100">
            <v>24.919589905578736</v>
          </cell>
        </row>
        <row r="101">
          <cell r="AL101">
            <v>0.04</v>
          </cell>
          <cell r="AM101">
            <v>44.022084163430478</v>
          </cell>
          <cell r="AN101">
            <v>33.768557258904764</v>
          </cell>
          <cell r="AO101">
            <v>27.016215062520239</v>
          </cell>
          <cell r="AQ101">
            <v>0.04</v>
          </cell>
          <cell r="AR101">
            <v>44.955775344470233</v>
          </cell>
          <cell r="AS101">
            <v>33.927910672463781</v>
          </cell>
          <cell r="AT101">
            <v>26.665100957092744</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14.159952678125574</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15.784148353656841</v>
          </cell>
          <cell r="AS107">
            <v>12.973953877064478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14.317341564907796</v>
          </cell>
          <cell r="AT108">
            <v>11.985722914946393</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169.86058958083626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984.27088252660144</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1409.6845645688388</v>
          </cell>
          <cell r="BE115">
            <v>1110.1667163040781</v>
          </cell>
          <cell r="BF115">
            <v>899.28321116624227</v>
          </cell>
          <cell r="BG115">
            <v>0</v>
          </cell>
          <cell r="BH115">
            <v>3.0000000000000002E-2</v>
          </cell>
          <cell r="BI115">
            <v>14.159952678125574</v>
          </cell>
          <cell r="BJ115">
            <v>11.854464137195048</v>
          </cell>
          <cell r="BK115">
            <v>10.207472795221578</v>
          </cell>
        </row>
        <row r="116">
          <cell r="AX116" t="str">
            <v>PV of NOLs</v>
          </cell>
          <cell r="AY116">
            <v>0</v>
          </cell>
          <cell r="AZ116">
            <v>0</v>
          </cell>
          <cell r="BA116">
            <v>42.48763177537306</v>
          </cell>
          <cell r="BB116">
            <v>0</v>
          </cell>
          <cell r="BC116">
            <v>3.5000000000000003E-2</v>
          </cell>
          <cell r="BD116">
            <v>1544.9439909159332</v>
          </cell>
          <cell r="BE116">
            <v>1194.9767382347889</v>
          </cell>
          <cell r="BF116">
            <v>955.89423851268248</v>
          </cell>
          <cell r="BG116">
            <v>0</v>
          </cell>
          <cell r="BH116">
            <v>3.5000000000000003E-2</v>
          </cell>
          <cell r="BI116">
            <v>15.784148353656841</v>
          </cell>
          <cell r="BJ116">
            <v>12.973953877064478</v>
          </cell>
          <cell r="BK116">
            <v>11.028203619709956</v>
          </cell>
        </row>
        <row r="117">
          <cell r="AX117" t="str">
            <v>Enterprise Value</v>
          </cell>
          <cell r="AY117">
            <v>0</v>
          </cell>
          <cell r="AZ117">
            <v>0</v>
          </cell>
          <cell r="BA117">
            <v>1194.9767382347889</v>
          </cell>
          <cell r="BB117">
            <v>0</v>
          </cell>
          <cell r="BC117">
            <v>0.04</v>
          </cell>
          <cell r="BD117">
            <v>1714.0182738498008</v>
          </cell>
          <cell r="BE117">
            <v>1296.7487645516419</v>
          </cell>
          <cell r="BF117">
            <v>1021.9404370835291</v>
          </cell>
          <cell r="BG117">
            <v>0</v>
          </cell>
          <cell r="BH117">
            <v>0.04</v>
          </cell>
          <cell r="BI117">
            <v>17.814392948070918</v>
          </cell>
          <cell r="BJ117">
            <v>14.317341564907796</v>
          </cell>
          <cell r="BK117">
            <v>11.985722914946393</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36.912650011097085</v>
          </cell>
          <cell r="BE122">
            <v>28.996801323590521</v>
          </cell>
          <cell r="BF122">
            <v>23.423437575709588</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40.487372381485152</v>
          </cell>
          <cell r="BE123">
            <v>31.238214663987463</v>
          </cell>
          <cell r="BF123">
            <v>24.919589905578736</v>
          </cell>
          <cell r="BG123">
            <v>0</v>
          </cell>
          <cell r="BH123">
            <v>0</v>
          </cell>
          <cell r="BI123">
            <v>0</v>
          </cell>
          <cell r="BJ123">
            <v>0</v>
          </cell>
          <cell r="BK123">
            <v>0</v>
          </cell>
        </row>
        <row r="124">
          <cell r="AX124" t="str">
            <v>Equity Value</v>
          </cell>
          <cell r="AY124">
            <v>0</v>
          </cell>
          <cell r="AZ124">
            <v>0</v>
          </cell>
          <cell r="BA124">
            <v>1148.9717382347887</v>
          </cell>
          <cell r="BB124">
            <v>0</v>
          </cell>
          <cell r="BC124">
            <v>0.04</v>
          </cell>
          <cell r="BD124">
            <v>44.955775344470233</v>
          </cell>
          <cell r="BE124">
            <v>33.927910672463781</v>
          </cell>
          <cell r="BF124">
            <v>26.665100957092744</v>
          </cell>
          <cell r="BG124">
            <v>0</v>
          </cell>
          <cell r="BH124">
            <v>0</v>
          </cell>
          <cell r="BI124">
            <v>0</v>
          </cell>
          <cell r="BJ124">
            <v>0</v>
          </cell>
          <cell r="BK124">
            <v>0</v>
          </cell>
        </row>
        <row r="125">
          <cell r="AX125" t="str">
            <v>Net Diluted Shares Outstanding</v>
          </cell>
          <cell r="AY125">
            <v>0</v>
          </cell>
          <cell r="AZ125">
            <v>0</v>
          </cell>
          <cell r="BA125">
            <v>36.780966857218147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31.238214663987463</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-0.10054089651634135</v>
          </cell>
          <cell r="BB128">
            <v>0</v>
          </cell>
          <cell r="BC128">
            <v>0</v>
          </cell>
          <cell r="BD128">
            <v>0</v>
          </cell>
          <cell r="BE128">
            <v>0</v>
          </cell>
          <cell r="BF128">
            <v>0</v>
          </cell>
          <cell r="BG128">
            <v>0</v>
          </cell>
          <cell r="BH128">
            <v>0</v>
          </cell>
          <cell r="BI128">
            <v>0</v>
          </cell>
          <cell r="BJ128">
            <v>0</v>
          </cell>
          <cell r="BK128">
            <v>0</v>
          </cell>
        </row>
      </sheetData>
      <sheetData sheetId="30">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3</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195.56948017907774</v>
          </cell>
          <cell r="K45">
            <v>220.30535739519479</v>
          </cell>
          <cell r="L45">
            <v>249.88985652632979</v>
          </cell>
          <cell r="M45">
            <v>285.43416933159574</v>
          </cell>
          <cell r="N45">
            <v>327.02372736041485</v>
          </cell>
          <cell r="O45">
            <v>375.8156468771229</v>
          </cell>
          <cell r="P45">
            <v>416.75990798244675</v>
          </cell>
          <cell r="Q45">
            <v>456.41227348192803</v>
          </cell>
          <cell r="R45">
            <v>492.01419852932457</v>
          </cell>
          <cell r="S45">
            <v>520.69528983181101</v>
          </cell>
          <cell r="T45">
            <v>539.83604432340155</v>
          </cell>
          <cell r="U45">
            <v>539.83604432340155</v>
          </cell>
        </row>
        <row r="46">
          <cell r="F46" t="str">
            <v>Growth</v>
          </cell>
          <cell r="G46">
            <v>0</v>
          </cell>
          <cell r="H46">
            <v>0</v>
          </cell>
          <cell r="I46">
            <v>0</v>
          </cell>
          <cell r="J46">
            <v>0.1193564423354343</v>
          </cell>
          <cell r="K46">
            <v>0.12648127506125739</v>
          </cell>
          <cell r="L46">
            <v>0.13428860505677509</v>
          </cell>
          <cell r="M46">
            <v>0.14223991841589934</v>
          </cell>
          <cell r="N46">
            <v>0.1457063046313265</v>
          </cell>
          <cell r="O46">
            <v>0.14919993699091494</v>
          </cell>
          <cell r="P46">
            <v>0.1089477286152245</v>
          </cell>
          <cell r="Q46">
            <v>9.514438586820928E-2</v>
          </cell>
          <cell r="R46">
            <v>7.8003873068076546E-2</v>
          </cell>
          <cell r="S46">
            <v>5.8293218749005282E-2</v>
          </cell>
          <cell r="T46">
            <v>3.6759991621535759E-2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-15.483913220853436</v>
          </cell>
          <cell r="K48">
            <v>-8.0259878290579838</v>
          </cell>
          <cell r="L48">
            <v>-2.0209305380757776</v>
          </cell>
          <cell r="M48">
            <v>10.11111310527393</v>
          </cell>
          <cell r="N48">
            <v>25.813466213122524</v>
          </cell>
          <cell r="O48">
            <v>46.01691477773489</v>
          </cell>
          <cell r="P48">
            <v>69.163956239325969</v>
          </cell>
          <cell r="Q48">
            <v>95.603432030913126</v>
          </cell>
          <cell r="R48">
            <v>124.46885583860676</v>
          </cell>
          <cell r="S48">
            <v>154.3804723111304</v>
          </cell>
          <cell r="T48">
            <v>183.54425506995651</v>
          </cell>
          <cell r="U48">
            <v>183.54425506995651</v>
          </cell>
        </row>
        <row r="49">
          <cell r="F49" t="str">
            <v>Margin</v>
          </cell>
          <cell r="G49">
            <v>0</v>
          </cell>
          <cell r="H49">
            <v>0</v>
          </cell>
          <cell r="I49">
            <v>0</v>
          </cell>
          <cell r="J49">
            <v>-7.9173464114519462E-2</v>
          </cell>
          <cell r="K49">
            <v>-3.6431196789556801E-2</v>
          </cell>
          <cell r="L49">
            <v>-8.0872851990406464E-3</v>
          </cell>
          <cell r="M49">
            <v>3.5423625450839442E-2</v>
          </cell>
          <cell r="N49">
            <v>7.8934536100719516E-2</v>
          </cell>
          <cell r="O49">
            <v>0.12244544675059958</v>
          </cell>
          <cell r="P49">
            <v>0.1659563574004797</v>
          </cell>
          <cell r="Q49">
            <v>0.20946726805035976</v>
          </cell>
          <cell r="R49">
            <v>0.25297817870023986</v>
          </cell>
          <cell r="S49">
            <v>0.29648908935011992</v>
          </cell>
          <cell r="T49">
            <v>0.33999999999999997</v>
          </cell>
          <cell r="U49">
            <v>0.33999999999999997</v>
          </cell>
        </row>
        <row r="50">
          <cell r="F50" t="str">
            <v>Depreciation</v>
          </cell>
          <cell r="G50">
            <v>0</v>
          </cell>
          <cell r="H50">
            <v>0</v>
          </cell>
          <cell r="I50">
            <v>0</v>
          </cell>
          <cell r="J50">
            <v>-8.5147205855571837</v>
          </cell>
          <cell r="K50">
            <v>-9.3972372680431615</v>
          </cell>
          <cell r="L50">
            <v>-10.438632574416571</v>
          </cell>
          <cell r="M50">
            <v>-11.671505715210893</v>
          </cell>
          <cell r="N50">
            <v>-13.083494667055678</v>
          </cell>
          <cell r="O50">
            <v>-14.70386569588725</v>
          </cell>
          <cell r="P50">
            <v>-15.937996526795006</v>
          </cell>
          <cell r="Q50">
            <v>-17.051589287334515</v>
          </cell>
          <cell r="R50">
            <v>-17.947439788382813</v>
          </cell>
          <cell r="S50">
            <v>-18.534101098148039</v>
          </cell>
          <cell r="T50">
            <v>-18.738968621148409</v>
          </cell>
          <cell r="U50">
            <v>-18.738968621148409</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-25.365633806410621</v>
          </cell>
          <cell r="K52">
            <v>-18.790225097101146</v>
          </cell>
          <cell r="L52">
            <v>-13.694563112492348</v>
          </cell>
          <cell r="M52">
            <v>-2.4843926099369633</v>
          </cell>
          <cell r="N52">
            <v>11.804971546066845</v>
          </cell>
          <cell r="O52">
            <v>30.388049081847637</v>
          </cell>
          <cell r="P52">
            <v>52.300959712530968</v>
          </cell>
          <cell r="Q52">
            <v>77.626842743578621</v>
          </cell>
          <cell r="R52">
            <v>105.59641605022395</v>
          </cell>
          <cell r="S52">
            <v>134.92137121298236</v>
          </cell>
          <cell r="T52">
            <v>163.88028644880808</v>
          </cell>
          <cell r="U52">
            <v>164.80528644880809</v>
          </cell>
        </row>
        <row r="53">
          <cell r="F53" t="str">
            <v>Taxes</v>
          </cell>
          <cell r="G53">
            <v>0</v>
          </cell>
          <cell r="H53">
            <v>0</v>
          </cell>
          <cell r="I53">
            <v>0</v>
          </cell>
          <cell r="J53">
            <v>0</v>
          </cell>
          <cell r="K53">
            <v>0</v>
          </cell>
          <cell r="L53">
            <v>0</v>
          </cell>
          <cell r="M53">
            <v>0</v>
          </cell>
          <cell r="N53">
            <v>-2.9512428865167113</v>
          </cell>
          <cell r="O53">
            <v>-7.5970122704619092</v>
          </cell>
          <cell r="P53">
            <v>-13.075239928132742</v>
          </cell>
          <cell r="Q53">
            <v>-19.406710685894655</v>
          </cell>
          <cell r="R53">
            <v>-26.399104012555988</v>
          </cell>
          <cell r="S53">
            <v>-33.730342803245591</v>
          </cell>
          <cell r="T53">
            <v>-40.97007161220202</v>
          </cell>
          <cell r="U53">
            <v>-41.201321612202022</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-25.365633806410621</v>
          </cell>
          <cell r="K55">
            <v>-18.790225097101146</v>
          </cell>
          <cell r="L55">
            <v>-13.694563112492348</v>
          </cell>
          <cell r="M55">
            <v>-2.4843926099369633</v>
          </cell>
          <cell r="N55">
            <v>8.8537286595501339</v>
          </cell>
          <cell r="O55">
            <v>22.791036811385727</v>
          </cell>
          <cell r="P55">
            <v>39.225719784398223</v>
          </cell>
          <cell r="Q55">
            <v>58.220132057683969</v>
          </cell>
          <cell r="R55">
            <v>79.197312037667956</v>
          </cell>
          <cell r="S55">
            <v>101.19102840973677</v>
          </cell>
          <cell r="T55">
            <v>122.91021483660606</v>
          </cell>
          <cell r="U55">
            <v>123.60396483660607</v>
          </cell>
        </row>
        <row r="56">
          <cell r="F56" t="str">
            <v>Depreciation</v>
          </cell>
          <cell r="G56">
            <v>0</v>
          </cell>
          <cell r="H56">
            <v>0</v>
          </cell>
          <cell r="I56">
            <v>0</v>
          </cell>
          <cell r="J56">
            <v>8.5147205855571837</v>
          </cell>
          <cell r="K56">
            <v>9.3972372680431615</v>
          </cell>
          <cell r="L56">
            <v>10.438632574416571</v>
          </cell>
          <cell r="M56">
            <v>11.671505715210893</v>
          </cell>
          <cell r="N56">
            <v>13.083494667055678</v>
          </cell>
          <cell r="O56">
            <v>14.70386569588725</v>
          </cell>
          <cell r="P56">
            <v>15.937996526795006</v>
          </cell>
          <cell r="Q56">
            <v>17.051589287334515</v>
          </cell>
          <cell r="R56">
            <v>17.947439788382813</v>
          </cell>
          <cell r="S56">
            <v>18.534101098148039</v>
          </cell>
          <cell r="T56">
            <v>18.738968621148409</v>
          </cell>
          <cell r="U56">
            <v>18.738968621148409</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-7.1459715278694134</v>
          </cell>
          <cell r="K58">
            <v>-8.0498031182657783</v>
          </cell>
          <cell r="L58">
            <v>-9.1307999499993677</v>
          </cell>
          <cell r="M58">
            <v>-10.429564189959175</v>
          </cell>
          <cell r="N58">
            <v>-11.949217446993341</v>
          </cell>
          <cell r="O58">
            <v>-13.73203993717549</v>
          </cell>
          <cell r="P58">
            <v>-15.228114497584309</v>
          </cell>
          <cell r="Q58">
            <v>-16.676984099387742</v>
          </cell>
          <cell r="R58">
            <v>-17.977853450234715</v>
          </cell>
          <cell r="S58">
            <v>-19.025840394046806</v>
          </cell>
          <cell r="T58">
            <v>-19.725230127524643</v>
          </cell>
          <cell r="U58">
            <v>-19.725230127524643</v>
          </cell>
        </row>
        <row r="59">
          <cell r="F59" t="str">
            <v>Change in Working Capital</v>
          </cell>
          <cell r="G59">
            <v>0</v>
          </cell>
          <cell r="H59">
            <v>0</v>
          </cell>
          <cell r="I59">
            <v>0</v>
          </cell>
          <cell r="J59">
            <v>-1.6132216746057295</v>
          </cell>
          <cell r="K59">
            <v>-1.9135632480885434</v>
          </cell>
          <cell r="L59">
            <v>-2.2886518135512528</v>
          </cell>
          <cell r="M59">
            <v>-2.7497019842256831</v>
          </cell>
          <cell r="N59">
            <v>-3.2173611250115561</v>
          </cell>
          <cell r="O59">
            <v>-3.7745345829107002</v>
          </cell>
          <cell r="P59">
            <v>-3.1674410649256912</v>
          </cell>
          <cell r="Q59">
            <v>-3.0675002409109005</v>
          </cell>
          <cell r="R59">
            <v>-2.7541588574636076</v>
          </cell>
          <cell r="S59">
            <v>-2.2187643378076802</v>
          </cell>
          <cell r="T59">
            <v>-1.4807255071564009</v>
          </cell>
          <cell r="U59">
            <v>-1.4122288456840737</v>
          </cell>
        </row>
        <row r="60">
          <cell r="F60" t="str">
            <v>Unlevered Free Cash Flows</v>
          </cell>
          <cell r="G60">
            <v>0</v>
          </cell>
          <cell r="H60">
            <v>0</v>
          </cell>
          <cell r="I60">
            <v>0</v>
          </cell>
          <cell r="J60">
            <v>-24.243106423328577</v>
          </cell>
          <cell r="K60">
            <v>-17.989354195412307</v>
          </cell>
          <cell r="L60">
            <v>-13.440382301626398</v>
          </cell>
          <cell r="M60">
            <v>-3.0681530689109282</v>
          </cell>
          <cell r="N60">
            <v>7.6956447546009139</v>
          </cell>
          <cell r="O60">
            <v>20.913327987186783</v>
          </cell>
          <cell r="P60">
            <v>37.693160748683226</v>
          </cell>
          <cell r="Q60">
            <v>56.452237004719834</v>
          </cell>
          <cell r="R60">
            <v>77.337739518352436</v>
          </cell>
          <cell r="S60">
            <v>99.405524776030319</v>
          </cell>
          <cell r="T60">
            <v>121.36822782307344</v>
          </cell>
          <cell r="U60">
            <v>121.20547448454576</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10.013306398534899</v>
          </cell>
          <cell r="N62">
            <v>19.799026308089026</v>
          </cell>
          <cell r="O62">
            <v>31.778941474864943</v>
          </cell>
          <cell r="P62">
            <v>14.065097993078503</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169.86058958083626</v>
          </cell>
        </row>
        <row r="70">
          <cell r="Z70" t="str">
            <v>PV Terminal Value (3.5% Perp. Growth)</v>
          </cell>
          <cell r="AA70">
            <v>0</v>
          </cell>
          <cell r="AB70">
            <v>0</v>
          </cell>
          <cell r="AC70">
            <v>984.27088252660144</v>
          </cell>
          <cell r="AE70" t="str">
            <v>PV Terminal Value (3.5% Perp. Growth)</v>
          </cell>
          <cell r="AF70">
            <v>0</v>
          </cell>
          <cell r="AG70">
            <v>0</v>
          </cell>
          <cell r="AH70">
            <v>984.27088252660144</v>
          </cell>
        </row>
        <row r="71">
          <cell r="Z71" t="str">
            <v>PV of Synergies</v>
          </cell>
          <cell r="AA71">
            <v>0</v>
          </cell>
          <cell r="AB71">
            <v>0</v>
          </cell>
          <cell r="AC71">
            <v>0</v>
          </cell>
          <cell r="AE71" t="str">
            <v>PV of Synergies</v>
          </cell>
          <cell r="AF71">
            <v>0</v>
          </cell>
          <cell r="AG71">
            <v>0</v>
          </cell>
          <cell r="AH71">
            <v>422.55727654859095</v>
          </cell>
        </row>
        <row r="72">
          <cell r="Z72" t="str">
            <v>PV of NOLs</v>
          </cell>
          <cell r="AA72">
            <v>0</v>
          </cell>
          <cell r="AB72">
            <v>0</v>
          </cell>
          <cell r="AC72">
            <v>41.083020317670687</v>
          </cell>
          <cell r="AE72" t="str">
            <v>PV of NOLs</v>
          </cell>
          <cell r="AF72">
            <v>0</v>
          </cell>
          <cell r="AG72">
            <v>0</v>
          </cell>
          <cell r="AH72">
            <v>51.851158745788425</v>
          </cell>
        </row>
        <row r="73">
          <cell r="Z73" t="str">
            <v>Enterprise Value</v>
          </cell>
          <cell r="AA73">
            <v>0</v>
          </cell>
          <cell r="AB73">
            <v>0</v>
          </cell>
          <cell r="AC73">
            <v>1195.2144924251083</v>
          </cell>
          <cell r="AE73" t="str">
            <v>Enterprise Value</v>
          </cell>
          <cell r="AF73">
            <v>0</v>
          </cell>
          <cell r="AG73">
            <v>0</v>
          </cell>
          <cell r="AH73">
            <v>1626.2993626027801</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1580.29436260278</v>
          </cell>
        </row>
        <row r="81">
          <cell r="Z81" t="str">
            <v>Net Diluted Shares Outstanding</v>
          </cell>
          <cell r="AA81">
            <v>0</v>
          </cell>
          <cell r="AB81">
            <v>0</v>
          </cell>
          <cell r="AC81">
            <v>39.656880830324603</v>
          </cell>
          <cell r="AE81" t="str">
            <v>Net Diluted Shares Outstanding</v>
          </cell>
          <cell r="AF81">
            <v>0</v>
          </cell>
          <cell r="AG81">
            <v>0</v>
          </cell>
          <cell r="AH81">
            <v>37.063499379817117</v>
          </cell>
        </row>
        <row r="82">
          <cell r="Z82" t="str">
            <v>Equity Value Per Share</v>
          </cell>
          <cell r="AA82">
            <v>0</v>
          </cell>
          <cell r="AB82">
            <v>0</v>
          </cell>
          <cell r="AC82">
            <v>31.265255019174422</v>
          </cell>
          <cell r="AE82" t="str">
            <v>Equity Value Per Share</v>
          </cell>
          <cell r="AF82">
            <v>0</v>
          </cell>
          <cell r="AG82">
            <v>0</v>
          </cell>
          <cell r="AH82">
            <v>42.637484021903433</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0.22768453849419634</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1901.7943780732212</v>
          </cell>
          <cell r="AS92">
            <v>1517.8214012969959</v>
          </cell>
          <cell r="AT92">
            <v>1246.8081132065261</v>
          </cell>
        </row>
        <row r="93">
          <cell r="AL93">
            <v>3.5000000000000003E-2</v>
          </cell>
          <cell r="AM93">
            <v>1545.291682502407</v>
          </cell>
          <cell r="AN93">
            <v>1195.2144924251083</v>
          </cell>
          <cell r="AO93">
            <v>956.07466360042383</v>
          </cell>
          <cell r="AQ93">
            <v>3.5000000000000003E-2</v>
          </cell>
          <cell r="AR93">
            <v>2074.6881532920229</v>
          </cell>
          <cell r="AS93">
            <v>1626.2993626027801</v>
          </cell>
          <cell r="AT93">
            <v>1319.2640929607376</v>
          </cell>
        </row>
        <row r="94">
          <cell r="AL94">
            <v>0.04</v>
          </cell>
          <cell r="AM94">
            <v>1714.5799988701149</v>
          </cell>
          <cell r="AN94">
            <v>1297.130793162574</v>
          </cell>
          <cell r="AO94">
            <v>1022.2244206731153</v>
          </cell>
          <cell r="AQ94">
            <v>0.04</v>
          </cell>
          <cell r="AR94">
            <v>2290.8053723155244</v>
          </cell>
          <cell r="AS94">
            <v>1756.4729161697214</v>
          </cell>
          <cell r="AT94">
            <v>1403.796069340651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49.918441976862766</v>
          </cell>
          <cell r="AS99">
            <v>39.77055931367795</v>
          </cell>
          <cell r="AT99">
            <v>32.608047348712738</v>
          </cell>
        </row>
        <row r="100">
          <cell r="AL100">
            <v>3.5000000000000003E-2</v>
          </cell>
          <cell r="AM100">
            <v>39.86396795967314</v>
          </cell>
          <cell r="AN100">
            <v>31.265255019174422</v>
          </cell>
          <cell r="AO100">
            <v>25.39142262166968</v>
          </cell>
          <cell r="AQ100">
            <v>3.5000000000000003E-2</v>
          </cell>
          <cell r="AR100">
            <v>54.487788914292878</v>
          </cell>
          <cell r="AS100">
            <v>42.637484041783196</v>
          </cell>
          <cell r="AT100">
            <v>34.522960172994928</v>
          </cell>
        </row>
        <row r="101">
          <cell r="AL101">
            <v>0.04</v>
          </cell>
          <cell r="AM101">
            <v>44.022084163430478</v>
          </cell>
          <cell r="AN101">
            <v>33.768557258904764</v>
          </cell>
          <cell r="AO101">
            <v>27.016215062520239</v>
          </cell>
          <cell r="AQ101">
            <v>0.04</v>
          </cell>
          <cell r="AR101">
            <v>60.199472587611815</v>
          </cell>
          <cell r="AS101">
            <v>46.07779371792941</v>
          </cell>
          <cell r="AT101">
            <v>36.75702513826689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14.159952678125574</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15.784148353656841</v>
          </cell>
          <cell r="AS107">
            <v>12.973953877064478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14.317341564907796</v>
          </cell>
          <cell r="AT108">
            <v>11.985722914946393</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169.86058958083626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984.27088252660144</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422.55727654859095</v>
          </cell>
          <cell r="BB115">
            <v>0</v>
          </cell>
          <cell r="BC115">
            <v>3.0000000000000002E-2</v>
          </cell>
          <cell r="BD115">
            <v>1901.7943780732212</v>
          </cell>
          <cell r="BE115">
            <v>1517.8214012969959</v>
          </cell>
          <cell r="BF115">
            <v>1246.8081132065261</v>
          </cell>
          <cell r="BG115">
            <v>0</v>
          </cell>
          <cell r="BH115">
            <v>3.0000000000000002E-2</v>
          </cell>
          <cell r="BI115">
            <v>14.159952678125574</v>
          </cell>
          <cell r="BJ115">
            <v>11.854464137195048</v>
          </cell>
          <cell r="BK115">
            <v>10.207472795221578</v>
          </cell>
        </row>
        <row r="116">
          <cell r="AX116" t="str">
            <v>PV of NOLs</v>
          </cell>
          <cell r="AY116">
            <v>0</v>
          </cell>
          <cell r="AZ116">
            <v>0</v>
          </cell>
          <cell r="BA116">
            <v>51.851158745788425</v>
          </cell>
          <cell r="BB116">
            <v>0</v>
          </cell>
          <cell r="BC116">
            <v>3.5000000000000003E-2</v>
          </cell>
          <cell r="BD116">
            <v>2074.6881532920229</v>
          </cell>
          <cell r="BE116">
            <v>1626.2993626027801</v>
          </cell>
          <cell r="BF116">
            <v>1319.2640929607376</v>
          </cell>
          <cell r="BG116">
            <v>0</v>
          </cell>
          <cell r="BH116">
            <v>3.5000000000000003E-2</v>
          </cell>
          <cell r="BI116">
            <v>15.784148353656841</v>
          </cell>
          <cell r="BJ116">
            <v>12.973953877064478</v>
          </cell>
          <cell r="BK116">
            <v>11.028203619709956</v>
          </cell>
        </row>
        <row r="117">
          <cell r="AX117" t="str">
            <v>Enterprise Value</v>
          </cell>
          <cell r="AY117">
            <v>0</v>
          </cell>
          <cell r="AZ117">
            <v>0</v>
          </cell>
          <cell r="BA117">
            <v>1626.2993626027801</v>
          </cell>
          <cell r="BB117">
            <v>0</v>
          </cell>
          <cell r="BC117">
            <v>0.04</v>
          </cell>
          <cell r="BD117">
            <v>2290.8053723155244</v>
          </cell>
          <cell r="BE117">
            <v>1756.4729161697214</v>
          </cell>
          <cell r="BF117">
            <v>1403.796069340651</v>
          </cell>
          <cell r="BG117">
            <v>0</v>
          </cell>
          <cell r="BH117">
            <v>0.04</v>
          </cell>
          <cell r="BI117">
            <v>17.814392948070918</v>
          </cell>
          <cell r="BJ117">
            <v>14.317341564907796</v>
          </cell>
          <cell r="BK117">
            <v>11.985722914946393</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49.918441976862766</v>
          </cell>
          <cell r="BE122">
            <v>39.77055931367795</v>
          </cell>
          <cell r="BF122">
            <v>32.608047348712738</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54.487788914292878</v>
          </cell>
          <cell r="BE123">
            <v>42.637484041783196</v>
          </cell>
          <cell r="BF123">
            <v>34.522960172994928</v>
          </cell>
          <cell r="BG123">
            <v>0</v>
          </cell>
          <cell r="BH123">
            <v>0</v>
          </cell>
          <cell r="BI123">
            <v>0</v>
          </cell>
          <cell r="BJ123">
            <v>0</v>
          </cell>
          <cell r="BK123">
            <v>0</v>
          </cell>
        </row>
        <row r="124">
          <cell r="AX124" t="str">
            <v>Equity Value</v>
          </cell>
          <cell r="AY124">
            <v>0</v>
          </cell>
          <cell r="AZ124">
            <v>0</v>
          </cell>
          <cell r="BA124">
            <v>1580.29436260278</v>
          </cell>
          <cell r="BB124">
            <v>0</v>
          </cell>
          <cell r="BC124">
            <v>0.04</v>
          </cell>
          <cell r="BD124">
            <v>60.199472587611815</v>
          </cell>
          <cell r="BE124">
            <v>46.07779371792941</v>
          </cell>
          <cell r="BF124">
            <v>36.75702513826689</v>
          </cell>
          <cell r="BG124">
            <v>0</v>
          </cell>
          <cell r="BH124">
            <v>0</v>
          </cell>
          <cell r="BI124">
            <v>0</v>
          </cell>
          <cell r="BJ124">
            <v>0</v>
          </cell>
          <cell r="BK124">
            <v>0</v>
          </cell>
        </row>
        <row r="125">
          <cell r="AX125" t="str">
            <v>Net Diluted Shares Outstanding</v>
          </cell>
          <cell r="AY125">
            <v>0</v>
          </cell>
          <cell r="AZ125">
            <v>0</v>
          </cell>
          <cell r="BA125">
            <v>37.063499379817117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42.637484021903433</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0.22768453849419634</v>
          </cell>
          <cell r="BB128">
            <v>0</v>
          </cell>
          <cell r="BC128">
            <v>0</v>
          </cell>
          <cell r="BD128">
            <v>0</v>
          </cell>
          <cell r="BE128">
            <v>0</v>
          </cell>
          <cell r="BF128">
            <v>0</v>
          </cell>
          <cell r="BG128">
            <v>0</v>
          </cell>
          <cell r="BH128">
            <v>0</v>
          </cell>
          <cell r="BI128">
            <v>0</v>
          </cell>
          <cell r="BJ128">
            <v>0</v>
          </cell>
          <cell r="BK128">
            <v>0</v>
          </cell>
        </row>
      </sheetData>
      <sheetData sheetId="31">
        <row r="1">
          <cell r="A1" t="str">
            <v>x</v>
          </cell>
          <cell r="X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5</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259.98399999999998</v>
          </cell>
          <cell r="K45">
            <v>282.60000000000002</v>
          </cell>
          <cell r="L45">
            <v>309.60000000000002</v>
          </cell>
          <cell r="M45">
            <v>334.36800000000005</v>
          </cell>
          <cell r="N45">
            <v>359.44560000000001</v>
          </cell>
          <cell r="O45">
            <v>384.60679200000004</v>
          </cell>
          <cell r="P45">
            <v>408.83701989600002</v>
          </cell>
          <cell r="Q45">
            <v>431.73189301017601</v>
          </cell>
          <cell r="R45">
            <v>452.88675576767463</v>
          </cell>
          <cell r="S45">
            <v>471.90799950991698</v>
          </cell>
          <cell r="T45">
            <v>488.42477949276406</v>
          </cell>
          <cell r="U45">
            <v>488.42477949276406</v>
          </cell>
        </row>
        <row r="46">
          <cell r="F46" t="str">
            <v>Growth</v>
          </cell>
          <cell r="G46">
            <v>0</v>
          </cell>
          <cell r="H46">
            <v>0</v>
          </cell>
          <cell r="I46">
            <v>0</v>
          </cell>
          <cell r="J46">
            <v>0.37048634173598582</v>
          </cell>
          <cell r="K46">
            <v>8.6989968613453206E-2</v>
          </cell>
          <cell r="L46">
            <v>9.5541401273885329E-2</v>
          </cell>
          <cell r="M46">
            <v>8.0000000000000071E-2</v>
          </cell>
          <cell r="N46">
            <v>7.4999999999999956E-2</v>
          </cell>
          <cell r="O46">
            <v>7.0000000000000062E-2</v>
          </cell>
          <cell r="P46">
            <v>6.2999999999999945E-2</v>
          </cell>
          <cell r="Q46">
            <v>5.600000000000005E-2</v>
          </cell>
          <cell r="R46">
            <v>4.8999999999999932E-2</v>
          </cell>
          <cell r="S46">
            <v>4.2000000000000037E-2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32.872118909809849</v>
          </cell>
          <cell r="K48">
            <v>32.910898417387372</v>
          </cell>
          <cell r="L48">
            <v>34.379301923806793</v>
          </cell>
          <cell r="M48">
            <v>46.769659273411435</v>
          </cell>
          <cell r="N48">
            <v>60.251387904294894</v>
          </cell>
          <cell r="O48">
            <v>75.533884285949583</v>
          </cell>
          <cell r="P48">
            <v>92.523179185704748</v>
          </cell>
          <cell r="Q48">
            <v>110.72085998047001</v>
          </cell>
          <cell r="R48">
            <v>129.89366643513677</v>
          </cell>
          <cell r="S48">
            <v>149.76080943229243</v>
          </cell>
          <cell r="T48">
            <v>169.99955333454332</v>
          </cell>
          <cell r="U48">
            <v>169.99955333454332</v>
          </cell>
        </row>
        <row r="49">
          <cell r="F49" t="str">
            <v>Margin</v>
          </cell>
          <cell r="G49">
            <v>0</v>
          </cell>
          <cell r="H49">
            <v>0</v>
          </cell>
          <cell r="I49">
            <v>0</v>
          </cell>
          <cell r="J49">
            <v>0.12643900743818792</v>
          </cell>
          <cell r="K49">
            <v>0.11645753155480315</v>
          </cell>
          <cell r="L49">
            <v>0.11104425685984105</v>
          </cell>
          <cell r="M49">
            <v>0.13987480642110317</v>
          </cell>
          <cell r="N49">
            <v>0.16762310598403457</v>
          </cell>
          <cell r="O49">
            <v>0.19639248670873596</v>
          </cell>
          <cell r="P49">
            <v>0.22630822230638703</v>
          </cell>
          <cell r="Q49">
            <v>0.25645744910918661</v>
          </cell>
          <cell r="R49">
            <v>0.28681268502753615</v>
          </cell>
          <cell r="S49">
            <v>0.31735170751040692</v>
          </cell>
          <cell r="T49">
            <v>0.34805677449676126</v>
          </cell>
          <cell r="U49">
            <v>0.34805677449676126</v>
          </cell>
        </row>
        <row r="50">
          <cell r="F50" t="str">
            <v>Depreciation</v>
          </cell>
          <cell r="G50">
            <v>0</v>
          </cell>
          <cell r="H50">
            <v>0</v>
          </cell>
          <cell r="I50">
            <v>0</v>
          </cell>
          <cell r="J50">
            <v>-6.1236608400043862</v>
          </cell>
          <cell r="K50">
            <v>-6.3153747560039477</v>
          </cell>
          <cell r="L50">
            <v>-7.1287850419401497</v>
          </cell>
          <cell r="M50">
            <v>-7.9259208200474554</v>
          </cell>
          <cell r="N50">
            <v>-8.7642103294095133</v>
          </cell>
          <cell r="O50">
            <v>-9.638619681676774</v>
          </cell>
          <cell r="P50">
            <v>-10.523204972471147</v>
          </cell>
          <cell r="Q50">
            <v>-11.405388427825795</v>
          </cell>
          <cell r="R50">
            <v>-12.271487752553442</v>
          </cell>
          <cell r="S50">
            <v>-13.107029412178964</v>
          </cell>
          <cell r="T50">
            <v>-13.897119486714145</v>
          </cell>
          <cell r="U50">
            <v>-13.897119486714145</v>
          </cell>
        </row>
        <row r="51">
          <cell r="F51" t="str">
            <v>Amortization</v>
          </cell>
          <cell r="G51">
            <v>0</v>
          </cell>
          <cell r="H51">
            <v>0</v>
          </cell>
          <cell r="I51">
            <v>0</v>
          </cell>
          <cell r="J51">
            <v>-10.913</v>
          </cell>
          <cell r="K51">
            <v>-10.603</v>
          </cell>
          <cell r="L51">
            <v>-10.44</v>
          </cell>
          <cell r="M51">
            <v>-10.419</v>
          </cell>
          <cell r="N51">
            <v>-9.891</v>
          </cell>
          <cell r="O51">
            <v>-9.5749999999999993</v>
          </cell>
          <cell r="P51">
            <v>-9.5749999999999993</v>
          </cell>
          <cell r="Q51">
            <v>-9.5749999999999993</v>
          </cell>
          <cell r="R51">
            <v>-9.5749999999999993</v>
          </cell>
          <cell r="S51">
            <v>-9.5749999999999993</v>
          </cell>
          <cell r="T51">
            <v>-9.5749999999999993</v>
          </cell>
          <cell r="U51">
            <v>0</v>
          </cell>
        </row>
        <row r="52">
          <cell r="F52" t="str">
            <v>EBIT</v>
          </cell>
          <cell r="G52">
            <v>0</v>
          </cell>
          <cell r="H52">
            <v>0</v>
          </cell>
          <cell r="I52">
            <v>0</v>
          </cell>
          <cell r="J52">
            <v>15.835458069805462</v>
          </cell>
          <cell r="K52">
            <v>15.992523661383425</v>
          </cell>
          <cell r="L52">
            <v>16.810516881866647</v>
          </cell>
          <cell r="M52">
            <v>28.424738453363982</v>
          </cell>
          <cell r="N52">
            <v>41.596177574885381</v>
          </cell>
          <cell r="O52">
            <v>56.320264604272808</v>
          </cell>
          <cell r="P52">
            <v>72.424974213233597</v>
          </cell>
          <cell r="Q52">
            <v>89.740471552644209</v>
          </cell>
          <cell r="R52">
            <v>108.04717868258332</v>
          </cell>
          <cell r="S52">
            <v>127.07878002011346</v>
          </cell>
          <cell r="T52">
            <v>146.5274338478292</v>
          </cell>
          <cell r="U52">
            <v>156.10243384782919</v>
          </cell>
        </row>
        <row r="53">
          <cell r="F53" t="str">
            <v>Taxes</v>
          </cell>
          <cell r="G53">
            <v>0</v>
          </cell>
          <cell r="H53">
            <v>0</v>
          </cell>
          <cell r="I53">
            <v>0</v>
          </cell>
          <cell r="J53">
            <v>-3.9588645174513655</v>
          </cell>
          <cell r="K53">
            <v>-3.9981309153458562</v>
          </cell>
          <cell r="L53">
            <v>-4.2026292204666618</v>
          </cell>
          <cell r="M53">
            <v>-7.1061846133409956</v>
          </cell>
          <cell r="N53">
            <v>-10.399044393721345</v>
          </cell>
          <cell r="O53">
            <v>-14.080066151068202</v>
          </cell>
          <cell r="P53">
            <v>-18.106243553308399</v>
          </cell>
          <cell r="Q53">
            <v>-22.435117888161052</v>
          </cell>
          <cell r="R53">
            <v>-27.011794670645831</v>
          </cell>
          <cell r="S53">
            <v>-31.769695005028364</v>
          </cell>
          <cell r="T53">
            <v>-36.6318584619573</v>
          </cell>
          <cell r="U53">
            <v>-39.025608461957297</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11.876593552354096</v>
          </cell>
          <cell r="K55">
            <v>11.994392746037569</v>
          </cell>
          <cell r="L55">
            <v>12.607887661399985</v>
          </cell>
          <cell r="M55">
            <v>21.318553840022986</v>
          </cell>
          <cell r="N55">
            <v>31.197133181164034</v>
          </cell>
          <cell r="O55">
            <v>42.240198453204606</v>
          </cell>
          <cell r="P55">
            <v>54.318730659925194</v>
          </cell>
          <cell r="Q55">
            <v>67.305353664483164</v>
          </cell>
          <cell r="R55">
            <v>81.035384011937495</v>
          </cell>
          <cell r="S55">
            <v>95.309085015085088</v>
          </cell>
          <cell r="T55">
            <v>109.89557538587189</v>
          </cell>
          <cell r="U55">
            <v>117.0768253858719</v>
          </cell>
        </row>
        <row r="56">
          <cell r="F56" t="str">
            <v>Depreciation</v>
          </cell>
          <cell r="G56">
            <v>0</v>
          </cell>
          <cell r="H56">
            <v>0</v>
          </cell>
          <cell r="I56">
            <v>0</v>
          </cell>
          <cell r="J56">
            <v>6.1236608400043862</v>
          </cell>
          <cell r="K56">
            <v>6.3153747560039477</v>
          </cell>
          <cell r="L56">
            <v>7.1287850419401497</v>
          </cell>
          <cell r="M56">
            <v>7.9259208200474554</v>
          </cell>
          <cell r="N56">
            <v>8.7642103294095133</v>
          </cell>
          <cell r="O56">
            <v>9.638619681676774</v>
          </cell>
          <cell r="P56">
            <v>10.523204972471147</v>
          </cell>
          <cell r="Q56">
            <v>11.405388427825795</v>
          </cell>
          <cell r="R56">
            <v>12.271487752553442</v>
          </cell>
          <cell r="S56">
            <v>13.107029412178964</v>
          </cell>
          <cell r="T56">
            <v>13.897119486714145</v>
          </cell>
          <cell r="U56">
            <v>13.897119486714145</v>
          </cell>
        </row>
        <row r="57">
          <cell r="F57" t="str">
            <v>Amortization</v>
          </cell>
          <cell r="G57">
            <v>0</v>
          </cell>
          <cell r="H57">
            <v>0</v>
          </cell>
          <cell r="I57">
            <v>0</v>
          </cell>
          <cell r="J57">
            <v>10.913</v>
          </cell>
          <cell r="K57">
            <v>10.603</v>
          </cell>
          <cell r="L57">
            <v>10.44</v>
          </cell>
          <cell r="M57">
            <v>10.419</v>
          </cell>
          <cell r="N57">
            <v>9.891</v>
          </cell>
          <cell r="O57">
            <v>9.5749999999999993</v>
          </cell>
          <cell r="P57">
            <v>9.5749999999999993</v>
          </cell>
          <cell r="Q57">
            <v>9.5749999999999993</v>
          </cell>
          <cell r="R57">
            <v>9.5749999999999993</v>
          </cell>
          <cell r="S57">
            <v>9.5749999999999993</v>
          </cell>
          <cell r="T57">
            <v>9.5749999999999993</v>
          </cell>
          <cell r="U57">
            <v>0</v>
          </cell>
        </row>
        <row r="58">
          <cell r="F58" t="str">
            <v>Capex</v>
          </cell>
          <cell r="G58">
            <v>0</v>
          </cell>
          <cell r="H58">
            <v>0</v>
          </cell>
          <cell r="I58">
            <v>0</v>
          </cell>
          <cell r="J58">
            <v>-8.4640000000000004</v>
          </cell>
          <cell r="K58">
            <v>-8.4640000000000004</v>
          </cell>
          <cell r="L58">
            <v>-9.272662420382165</v>
          </cell>
          <cell r="M58">
            <v>-10.01447541401274</v>
          </cell>
          <cell r="N58">
            <v>-10.765561070063693</v>
          </cell>
          <cell r="O58">
            <v>-11.519150344968153</v>
          </cell>
          <cell r="P58">
            <v>-12.244856816701146</v>
          </cell>
          <cell r="Q58">
            <v>-12.930568798436409</v>
          </cell>
          <cell r="R58">
            <v>-13.564166669559794</v>
          </cell>
          <cell r="S58">
            <v>-14.133861669681306</v>
          </cell>
          <cell r="T58">
            <v>-14.628546828120152</v>
          </cell>
          <cell r="U58">
            <v>-14.628546828120152</v>
          </cell>
        </row>
        <row r="59">
          <cell r="F59" t="str">
            <v>Change in Working Capital</v>
          </cell>
          <cell r="G59">
            <v>0</v>
          </cell>
          <cell r="H59">
            <v>0</v>
          </cell>
          <cell r="I59">
            <v>0</v>
          </cell>
          <cell r="J59">
            <v>-8.1686458814016305</v>
          </cell>
          <cell r="K59">
            <v>-7.7704351315995712</v>
          </cell>
          <cell r="L59">
            <v>-9.276695638184826</v>
          </cell>
          <cell r="M59">
            <v>-8.5098221320948912</v>
          </cell>
          <cell r="N59">
            <v>-8.6161949087460545</v>
          </cell>
          <cell r="O59">
            <v>-8.6449155584418964</v>
          </cell>
          <cell r="P59">
            <v>-8.3250536827795276</v>
          </cell>
          <cell r="Q59">
            <v>-7.8662507242619073</v>
          </cell>
          <cell r="R59">
            <v>-7.2684156692180029</v>
          </cell>
          <cell r="S59">
            <v>-6.5353440317225928</v>
          </cell>
          <cell r="T59">
            <v>-5.6748570675457772</v>
          </cell>
          <cell r="U59">
            <v>-5.6748570675457772</v>
          </cell>
        </row>
        <row r="60">
          <cell r="F60" t="str">
            <v>Unlevered Free Cash Flows</v>
          </cell>
          <cell r="G60">
            <v>0</v>
          </cell>
          <cell r="H60">
            <v>0</v>
          </cell>
          <cell r="I60">
            <v>0</v>
          </cell>
          <cell r="J60">
            <v>12.280608510956853</v>
          </cell>
          <cell r="K60">
            <v>12.678332370441948</v>
          </cell>
          <cell r="L60">
            <v>11.62731464477314</v>
          </cell>
          <cell r="M60">
            <v>21.139177113962809</v>
          </cell>
          <cell r="N60">
            <v>30.470587531763798</v>
          </cell>
          <cell r="O60">
            <v>41.289752231471326</v>
          </cell>
          <cell r="P60">
            <v>53.847025132915675</v>
          </cell>
          <cell r="Q60">
            <v>67.488922569610651</v>
          </cell>
          <cell r="R60">
            <v>82.049289425713141</v>
          </cell>
          <cell r="S60">
            <v>97.321908725860155</v>
          </cell>
          <cell r="T60">
            <v>113.06429097692012</v>
          </cell>
          <cell r="U60">
            <v>110.67054097692011</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7.3803654400715262</v>
          </cell>
          <cell r="N62">
            <v>6.8560260839577598</v>
          </cell>
          <cell r="O62">
            <v>0</v>
          </cell>
          <cell r="P62">
            <v>0</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301.41962393141597</v>
          </cell>
        </row>
        <row r="70">
          <cell r="Z70" t="str">
            <v>PV Terminal Value (3.5% Perp. Growth)</v>
          </cell>
          <cell r="AA70">
            <v>0</v>
          </cell>
          <cell r="AB70">
            <v>0</v>
          </cell>
          <cell r="AC70">
            <v>984.27088252660144</v>
          </cell>
          <cell r="AE70" t="str">
            <v>PV Terminal Value (3.5% Perp. Growth)</v>
          </cell>
          <cell r="AF70">
            <v>0</v>
          </cell>
          <cell r="AG70">
            <v>0</v>
          </cell>
          <cell r="AH70">
            <v>898.72005782163421</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10.775050465899362</v>
          </cell>
        </row>
        <row r="73">
          <cell r="Z73" t="str">
            <v>Enterprise Value</v>
          </cell>
          <cell r="AA73">
            <v>0</v>
          </cell>
          <cell r="AB73">
            <v>0</v>
          </cell>
          <cell r="AC73">
            <v>1195.2144924251083</v>
          </cell>
          <cell r="AE73" t="str">
            <v>Enterprise Value</v>
          </cell>
          <cell r="AF73">
            <v>0</v>
          </cell>
          <cell r="AG73">
            <v>0</v>
          </cell>
          <cell r="AH73">
            <v>1209.220129463449</v>
          </cell>
        </row>
        <row r="74">
          <cell r="Z74" t="str">
            <v xml:space="preserve">Plus: Cash &amp; Equivalents </v>
          </cell>
          <cell r="AA74">
            <v>0</v>
          </cell>
          <cell r="AB74">
            <v>0</v>
          </cell>
          <cell r="AC74">
            <v>127.741</v>
          </cell>
          <cell r="AE74" t="str">
            <v xml:space="preserve">Plus: Cash &amp; Equivalents </v>
          </cell>
          <cell r="AF74">
            <v>0</v>
          </cell>
          <cell r="AG74">
            <v>0</v>
          </cell>
          <cell r="AH74">
            <v>25.719000000000001</v>
          </cell>
        </row>
        <row r="75">
          <cell r="Z75" t="str">
            <v>Less: Debt</v>
          </cell>
          <cell r="AA75">
            <v>0</v>
          </cell>
          <cell r="AB75">
            <v>0</v>
          </cell>
          <cell r="AC75">
            <v>-51.891000000000005</v>
          </cell>
          <cell r="AE75" t="str">
            <v>Less: Debt</v>
          </cell>
          <cell r="AF75">
            <v>0</v>
          </cell>
          <cell r="AG75">
            <v>0</v>
          </cell>
          <cell r="AH75">
            <v>-227.44199999999998</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-2.0540000000000003</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1005.4431294634491</v>
          </cell>
        </row>
        <row r="81">
          <cell r="Z81" t="str">
            <v>Net Diluted Shares Outstanding</v>
          </cell>
          <cell r="AA81">
            <v>0</v>
          </cell>
          <cell r="AB81">
            <v>0</v>
          </cell>
          <cell r="AC81">
            <v>39.656880830324603</v>
          </cell>
          <cell r="AE81" t="str">
            <v>Net Diluted Shares Outstanding</v>
          </cell>
          <cell r="AF81">
            <v>0</v>
          </cell>
          <cell r="AG81">
            <v>0</v>
          </cell>
          <cell r="AH81">
            <v>38.29506426629834</v>
          </cell>
        </row>
        <row r="82">
          <cell r="Z82" t="str">
            <v>Equity Value Per Share</v>
          </cell>
          <cell r="AA82">
            <v>0</v>
          </cell>
          <cell r="AB82">
            <v>0</v>
          </cell>
          <cell r="AC82">
            <v>31.265255019174422</v>
          </cell>
          <cell r="AE82" t="str">
            <v>Equity Value Per Share</v>
          </cell>
          <cell r="AF82">
            <v>0</v>
          </cell>
          <cell r="AG82">
            <v>0</v>
          </cell>
          <cell r="AH82">
            <v>26.255162348644799</v>
          </cell>
        </row>
        <row r="83">
          <cell r="Z83" t="str">
            <v>Current Share Price</v>
          </cell>
          <cell r="AA83">
            <v>0</v>
          </cell>
          <cell r="AB83">
            <v>0</v>
          </cell>
          <cell r="AC83">
            <v>33.69</v>
          </cell>
          <cell r="AE83" t="str">
            <v>Current Share Price</v>
          </cell>
          <cell r="AF83">
            <v>0</v>
          </cell>
          <cell r="AG83">
            <v>0</v>
          </cell>
          <cell r="AH83">
            <v>33.25</v>
          </cell>
        </row>
        <row r="84">
          <cell r="Z84" t="str">
            <v>% Premium to Current</v>
          </cell>
          <cell r="AA84">
            <v>0</v>
          </cell>
          <cell r="AB84">
            <v>0</v>
          </cell>
          <cell r="AC84">
            <v>-7.1972246388411265E-2</v>
          </cell>
          <cell r="AE84" t="str">
            <v>% Premium to Current</v>
          </cell>
          <cell r="AF84">
            <v>0</v>
          </cell>
          <cell r="AG84">
            <v>0</v>
          </cell>
          <cell r="AH84">
            <v>-0.25411470600440922</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1413.176285517965</v>
          </cell>
          <cell r="AS92">
            <v>1136.2810483010444</v>
          </cell>
          <cell r="AT92">
            <v>940.80221258820654</v>
          </cell>
        </row>
        <row r="93">
          <cell r="AL93">
            <v>3.5000000000000003E-2</v>
          </cell>
          <cell r="AM93">
            <v>1545.291682502407</v>
          </cell>
          <cell r="AN93">
            <v>1195.2144924251083</v>
          </cell>
          <cell r="AO93">
            <v>956.07466360042383</v>
          </cell>
          <cell r="AQ93">
            <v>3.5000000000000003E-2</v>
          </cell>
          <cell r="AR93">
            <v>1530.7712563881196</v>
          </cell>
          <cell r="AS93">
            <v>1209.2201297939148</v>
          </cell>
          <cell r="AT93">
            <v>988.96522774448943</v>
          </cell>
        </row>
        <row r="94">
          <cell r="AL94">
            <v>0.04</v>
          </cell>
          <cell r="AM94">
            <v>1714.5799988701149</v>
          </cell>
          <cell r="AN94">
            <v>1297.130793162574</v>
          </cell>
          <cell r="AO94">
            <v>1022.2244206731153</v>
          </cell>
          <cell r="AQ94">
            <v>0.04</v>
          </cell>
          <cell r="AR94">
            <v>1677.7649699758126</v>
          </cell>
          <cell r="AS94">
            <v>1296.7470275853586</v>
          </cell>
          <cell r="AT94">
            <v>1045.1554120934861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31.48872973426699</v>
          </cell>
          <cell r="AS99">
            <v>24.383526780813376</v>
          </cell>
          <cell r="AT99">
            <v>19.367489615355719</v>
          </cell>
        </row>
        <row r="100">
          <cell r="AL100">
            <v>3.5000000000000003E-2</v>
          </cell>
          <cell r="AM100">
            <v>39.86396795967314</v>
          </cell>
          <cell r="AN100">
            <v>31.265255019174422</v>
          </cell>
          <cell r="AO100">
            <v>25.39142262166968</v>
          </cell>
          <cell r="AQ100">
            <v>3.5000000000000003E-2</v>
          </cell>
          <cell r="AR100">
            <v>34.506246910585489</v>
          </cell>
          <cell r="AS100">
            <v>26.255162358398202</v>
          </cell>
          <cell r="AT100">
            <v>20.603364962877531</v>
          </cell>
        </row>
        <row r="101">
          <cell r="AL101">
            <v>0.04</v>
          </cell>
          <cell r="AM101">
            <v>44.022084163430478</v>
          </cell>
          <cell r="AN101">
            <v>33.768557258904764</v>
          </cell>
          <cell r="AO101">
            <v>27.016215062520239</v>
          </cell>
          <cell r="AQ101">
            <v>0.04</v>
          </cell>
          <cell r="AR101">
            <v>38.278143381002472</v>
          </cell>
          <cell r="AS101">
            <v>28.501125051515114</v>
          </cell>
          <cell r="AT101">
            <v>22.045219534999099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14.035926725858175</v>
          </cell>
          <cell r="AS106">
            <v>11.750631784315322</v>
          </cell>
          <cell r="AT106">
            <v>10.118066314674039</v>
          </cell>
        </row>
        <row r="107">
          <cell r="AL107">
            <v>3.5000000000000003E-2</v>
          </cell>
          <cell r="AM107">
            <v>15.784148353656841</v>
          </cell>
          <cell r="AN107">
            <v>12.973953877064478</v>
          </cell>
          <cell r="AO107">
            <v>11.028203619709956</v>
          </cell>
          <cell r="AQ107">
            <v>3.5000000000000003E-2</v>
          </cell>
          <cell r="AR107">
            <v>15.560514991730171</v>
          </cell>
          <cell r="AS107">
            <v>12.790135982173922</v>
          </cell>
          <cell r="AT107">
            <v>10.871953551842582</v>
          </cell>
        </row>
        <row r="108">
          <cell r="AL108">
            <v>0.04</v>
          </cell>
          <cell r="AM108">
            <v>17.814392948070918</v>
          </cell>
          <cell r="AN108">
            <v>14.317341564907796</v>
          </cell>
          <cell r="AO108">
            <v>11.985722914946393</v>
          </cell>
          <cell r="AQ108">
            <v>0.04</v>
          </cell>
          <cell r="AR108">
            <v>17.466250324070163</v>
          </cell>
          <cell r="AS108">
            <v>14.037541019604241</v>
          </cell>
          <cell r="AT108">
            <v>11.751488661872548</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301.41962393141597</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898.72005782163421</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1413.176285517965</v>
          </cell>
          <cell r="BE115">
            <v>1136.2810483010444</v>
          </cell>
          <cell r="BF115">
            <v>940.80221258820654</v>
          </cell>
          <cell r="BG115">
            <v>0</v>
          </cell>
          <cell r="BH115">
            <v>3.0000000000000002E-2</v>
          </cell>
          <cell r="BI115">
            <v>14.035926725858175</v>
          </cell>
          <cell r="BJ115">
            <v>11.750631784315322</v>
          </cell>
          <cell r="BK115">
            <v>10.118066314674039</v>
          </cell>
        </row>
        <row r="116">
          <cell r="AX116" t="str">
            <v>PV of NOLs</v>
          </cell>
          <cell r="AY116">
            <v>0</v>
          </cell>
          <cell r="AZ116">
            <v>0</v>
          </cell>
          <cell r="BA116">
            <v>10.775050465899362</v>
          </cell>
          <cell r="BB116">
            <v>0</v>
          </cell>
          <cell r="BC116">
            <v>3.5000000000000003E-2</v>
          </cell>
          <cell r="BD116">
            <v>1530.7712563881196</v>
          </cell>
          <cell r="BE116">
            <v>1209.2201297939148</v>
          </cell>
          <cell r="BF116">
            <v>988.96522774448943</v>
          </cell>
          <cell r="BG116">
            <v>0</v>
          </cell>
          <cell r="BH116">
            <v>3.5000000000000003E-2</v>
          </cell>
          <cell r="BI116">
            <v>15.560514991730171</v>
          </cell>
          <cell r="BJ116">
            <v>12.790135982173922</v>
          </cell>
          <cell r="BK116">
            <v>10.871953551842582</v>
          </cell>
        </row>
        <row r="117">
          <cell r="AX117" t="str">
            <v>Enterprise Value</v>
          </cell>
          <cell r="AY117">
            <v>0</v>
          </cell>
          <cell r="AZ117">
            <v>0</v>
          </cell>
          <cell r="BA117">
            <v>1209.220129463449</v>
          </cell>
          <cell r="BB117">
            <v>0</v>
          </cell>
          <cell r="BC117">
            <v>0.04</v>
          </cell>
          <cell r="BD117">
            <v>1677.7649699758126</v>
          </cell>
          <cell r="BE117">
            <v>1296.7470275853586</v>
          </cell>
          <cell r="BF117">
            <v>1045.1554120934861</v>
          </cell>
          <cell r="BG117">
            <v>0</v>
          </cell>
          <cell r="BH117">
            <v>0.04</v>
          </cell>
          <cell r="BI117">
            <v>17.466250324070163</v>
          </cell>
          <cell r="BJ117">
            <v>14.037541019604241</v>
          </cell>
          <cell r="BK117">
            <v>11.751488661872548</v>
          </cell>
        </row>
        <row r="118">
          <cell r="AX118" t="str">
            <v xml:space="preserve">Plus: Cash &amp; Equivalents </v>
          </cell>
          <cell r="AY118">
            <v>0</v>
          </cell>
          <cell r="AZ118">
            <v>0</v>
          </cell>
          <cell r="BA118">
            <v>25.719000000000001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-227.44199999999998</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-2.0540000000000003</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31.48872973426699</v>
          </cell>
          <cell r="BE122">
            <v>24.383526780813376</v>
          </cell>
          <cell r="BF122">
            <v>19.367489615355719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34.506246910585489</v>
          </cell>
          <cell r="BE123">
            <v>26.255162358398202</v>
          </cell>
          <cell r="BF123">
            <v>20.603364962877531</v>
          </cell>
          <cell r="BG123">
            <v>0</v>
          </cell>
          <cell r="BH123">
            <v>0</v>
          </cell>
          <cell r="BI123">
            <v>0</v>
          </cell>
          <cell r="BJ123">
            <v>0</v>
          </cell>
          <cell r="BK123">
            <v>0</v>
          </cell>
        </row>
        <row r="124">
          <cell r="AX124" t="str">
            <v>Equity Value</v>
          </cell>
          <cell r="AY124">
            <v>0</v>
          </cell>
          <cell r="AZ124">
            <v>0</v>
          </cell>
          <cell r="BA124">
            <v>1005.4431294634491</v>
          </cell>
          <cell r="BB124">
            <v>0</v>
          </cell>
          <cell r="BC124">
            <v>0.04</v>
          </cell>
          <cell r="BD124">
            <v>38.278143381002472</v>
          </cell>
          <cell r="BE124">
            <v>28.501125051515114</v>
          </cell>
          <cell r="BF124">
            <v>22.045219534999099</v>
          </cell>
          <cell r="BG124">
            <v>0</v>
          </cell>
          <cell r="BH124">
            <v>0</v>
          </cell>
          <cell r="BI124">
            <v>0</v>
          </cell>
          <cell r="BJ124">
            <v>0</v>
          </cell>
          <cell r="BK124">
            <v>0</v>
          </cell>
        </row>
        <row r="125">
          <cell r="AX125" t="str">
            <v>Net Diluted Shares Outstanding</v>
          </cell>
          <cell r="AY125">
            <v>0</v>
          </cell>
          <cell r="AZ125">
            <v>0</v>
          </cell>
          <cell r="BA125">
            <v>38.29506426629834</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26.255162348644799</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33.25</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-0.25411470600440922</v>
          </cell>
          <cell r="BB128">
            <v>0</v>
          </cell>
          <cell r="BC128">
            <v>0</v>
          </cell>
          <cell r="BD128">
            <v>0</v>
          </cell>
          <cell r="BE128">
            <v>0</v>
          </cell>
          <cell r="BF128">
            <v>0</v>
          </cell>
          <cell r="BG128">
            <v>0</v>
          </cell>
          <cell r="BH128">
            <v>0</v>
          </cell>
          <cell r="BI128">
            <v>0</v>
          </cell>
          <cell r="BJ128">
            <v>0</v>
          </cell>
          <cell r="BK128">
            <v>0</v>
          </cell>
        </row>
      </sheetData>
      <sheetData sheetId="32">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67</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196.7</v>
          </cell>
          <cell r="K45">
            <v>220.2</v>
          </cell>
          <cell r="L45">
            <v>241.917</v>
          </cell>
          <cell r="M45">
            <v>264.89911499999999</v>
          </cell>
          <cell r="N45">
            <v>288.74003535000003</v>
          </cell>
          <cell r="O45">
            <v>313.28293835475</v>
          </cell>
          <cell r="P45">
            <v>336.77915873135623</v>
          </cell>
          <cell r="Q45">
            <v>358.66980404889438</v>
          </cell>
          <cell r="R45">
            <v>378.39664327158357</v>
          </cell>
          <cell r="S45">
            <v>395.4244922188048</v>
          </cell>
          <cell r="T45">
            <v>409.26434944646292</v>
          </cell>
          <cell r="U45">
            <v>409.26434944646292</v>
          </cell>
        </row>
        <row r="46">
          <cell r="F46" t="str">
            <v>Growth</v>
          </cell>
          <cell r="G46">
            <v>0</v>
          </cell>
          <cell r="H46">
            <v>0</v>
          </cell>
          <cell r="I46">
            <v>0</v>
          </cell>
          <cell r="J46">
            <v>0.12582705648023063</v>
          </cell>
          <cell r="K46">
            <v>0.11947127605490593</v>
          </cell>
          <cell r="L46">
            <v>9.8623978201634932E-2</v>
          </cell>
          <cell r="M46">
            <v>9.4999999999999973E-2</v>
          </cell>
          <cell r="N46">
            <v>9.000000000000008E-2</v>
          </cell>
          <cell r="O46">
            <v>8.4999999999999964E-2</v>
          </cell>
          <cell r="P46">
            <v>7.4999999999999956E-2</v>
          </cell>
          <cell r="Q46">
            <v>6.4999999999999947E-2</v>
          </cell>
          <cell r="R46">
            <v>5.4999999999999938E-2</v>
          </cell>
          <cell r="S46">
            <v>4.4999999999999929E-2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-15.573420391325977</v>
          </cell>
          <cell r="K48">
            <v>-8.0221495330604089</v>
          </cell>
          <cell r="L48">
            <v>-1.9564517734963172</v>
          </cell>
          <cell r="M48">
            <v>9.383687032018841</v>
          </cell>
          <cell r="N48">
            <v>22.791560744057605</v>
          </cell>
          <cell r="O48">
            <v>38.36006934618792</v>
          </cell>
          <cell r="P48">
            <v>55.890642431453827</v>
          </cell>
          <cell r="Q48">
            <v>75.129583986279783</v>
          </cell>
          <cell r="R48">
            <v>95.72609364112958</v>
          </cell>
          <cell r="S48">
            <v>117.23904760468702</v>
          </cell>
          <cell r="T48">
            <v>139.14987881179738</v>
          </cell>
          <cell r="U48">
            <v>139.14987881179738</v>
          </cell>
        </row>
        <row r="49">
          <cell r="F49" t="str">
            <v>Margin</v>
          </cell>
          <cell r="G49">
            <v>0</v>
          </cell>
          <cell r="H49">
            <v>0</v>
          </cell>
          <cell r="I49">
            <v>0</v>
          </cell>
          <cell r="J49">
            <v>-7.9173464114519462E-2</v>
          </cell>
          <cell r="K49">
            <v>-3.6431196789556808E-2</v>
          </cell>
          <cell r="L49">
            <v>-8.0872851990406516E-3</v>
          </cell>
          <cell r="M49">
            <v>3.5423625450839429E-2</v>
          </cell>
          <cell r="N49">
            <v>7.8934536100719516E-2</v>
          </cell>
          <cell r="O49">
            <v>0.12244544675059961</v>
          </cell>
          <cell r="P49">
            <v>0.16595635740047968</v>
          </cell>
          <cell r="Q49">
            <v>0.20946726805035981</v>
          </cell>
          <cell r="R49">
            <v>0.25297817870023986</v>
          </cell>
          <cell r="S49">
            <v>0.29648908935011992</v>
          </cell>
          <cell r="T49">
            <v>0.33999999999999997</v>
          </cell>
          <cell r="U49">
            <v>0.33999999999999997</v>
          </cell>
        </row>
        <row r="50">
          <cell r="F50" t="str">
            <v>Depreciation</v>
          </cell>
          <cell r="G50">
            <v>0</v>
          </cell>
          <cell r="H50">
            <v>0</v>
          </cell>
          <cell r="I50">
            <v>0</v>
          </cell>
          <cell r="J50">
            <v>-8.5639412532338195</v>
          </cell>
          <cell r="K50">
            <v>-9.3927431946702082</v>
          </cell>
          <cell r="L50">
            <v>-10.105582962064149</v>
          </cell>
          <cell r="M50">
            <v>-10.831819967163854</v>
          </cell>
          <cell r="N50">
            <v>-11.55184898404554</v>
          </cell>
          <cell r="O50">
            <v>-12.257260411212481</v>
          </cell>
          <cell r="P50">
            <v>-12.879322025340723</v>
          </cell>
          <cell r="Q50">
            <v>-13.39992490068885</v>
          </cell>
          <cell r="R50">
            <v>-13.802957295831272</v>
          </cell>
          <cell r="S50">
            <v>-14.075098543400417</v>
          </cell>
          <cell r="T50">
            <v>-14.206520447600154</v>
          </cell>
          <cell r="U50">
            <v>-14.206520447600154</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-25.504361644559797</v>
          </cell>
          <cell r="K52">
            <v>-18.781892727730618</v>
          </cell>
          <cell r="L52">
            <v>-13.297034735560466</v>
          </cell>
          <cell r="M52">
            <v>-2.3721329351450131</v>
          </cell>
          <cell r="N52">
            <v>10.314711760012065</v>
          </cell>
          <cell r="O52">
            <v>25.177808934975438</v>
          </cell>
          <cell r="P52">
            <v>42.086320406113103</v>
          </cell>
          <cell r="Q52">
            <v>60.804659085590934</v>
          </cell>
          <cell r="R52">
            <v>80.998136345298306</v>
          </cell>
          <cell r="S52">
            <v>102.2389490612866</v>
          </cell>
          <cell r="T52">
            <v>124.01835836419723</v>
          </cell>
          <cell r="U52">
            <v>124.94335836419722</v>
          </cell>
        </row>
        <row r="53">
          <cell r="F53" t="str">
            <v>Taxes</v>
          </cell>
          <cell r="G53">
            <v>0</v>
          </cell>
          <cell r="H53">
            <v>0</v>
          </cell>
          <cell r="I53">
            <v>0</v>
          </cell>
          <cell r="J53">
            <v>0</v>
          </cell>
          <cell r="K53">
            <v>0</v>
          </cell>
          <cell r="L53">
            <v>0</v>
          </cell>
          <cell r="M53">
            <v>0</v>
          </cell>
          <cell r="N53">
            <v>-2.5786779400030162</v>
          </cell>
          <cell r="O53">
            <v>-6.2944522337438595</v>
          </cell>
          <cell r="P53">
            <v>-10.521580101528276</v>
          </cell>
          <cell r="Q53">
            <v>-15.201164771397734</v>
          </cell>
          <cell r="R53">
            <v>-20.249534086324577</v>
          </cell>
          <cell r="S53">
            <v>-25.559737265321651</v>
          </cell>
          <cell r="T53">
            <v>-31.004589591049307</v>
          </cell>
          <cell r="U53">
            <v>-31.235839591049306</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-25.504361644559797</v>
          </cell>
          <cell r="K55">
            <v>-18.781892727730618</v>
          </cell>
          <cell r="L55">
            <v>-13.297034735560466</v>
          </cell>
          <cell r="M55">
            <v>-2.3721329351450131</v>
          </cell>
          <cell r="N55">
            <v>7.7360338200090482</v>
          </cell>
          <cell r="O55">
            <v>18.883356701231577</v>
          </cell>
          <cell r="P55">
            <v>31.564740304584827</v>
          </cell>
          <cell r="Q55">
            <v>45.603494314193199</v>
          </cell>
          <cell r="R55">
            <v>60.748602258973733</v>
          </cell>
          <cell r="S55">
            <v>76.67921179596496</v>
          </cell>
          <cell r="T55">
            <v>93.013768773147916</v>
          </cell>
          <cell r="U55">
            <v>93.70751877314791</v>
          </cell>
        </row>
        <row r="56">
          <cell r="F56" t="str">
            <v>Depreciation</v>
          </cell>
          <cell r="G56">
            <v>0</v>
          </cell>
          <cell r="H56">
            <v>0</v>
          </cell>
          <cell r="I56">
            <v>0</v>
          </cell>
          <cell r="J56">
            <v>8.5639412532338195</v>
          </cell>
          <cell r="K56">
            <v>9.3927431946702082</v>
          </cell>
          <cell r="L56">
            <v>10.105582962064149</v>
          </cell>
          <cell r="M56">
            <v>10.831819967163854</v>
          </cell>
          <cell r="N56">
            <v>11.55184898404554</v>
          </cell>
          <cell r="O56">
            <v>12.257260411212481</v>
          </cell>
          <cell r="P56">
            <v>12.879322025340723</v>
          </cell>
          <cell r="Q56">
            <v>13.39992490068885</v>
          </cell>
          <cell r="R56">
            <v>13.802957295831272</v>
          </cell>
          <cell r="S56">
            <v>14.075098543400417</v>
          </cell>
          <cell r="T56">
            <v>14.206520447600154</v>
          </cell>
          <cell r="U56">
            <v>14.206520447600154</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-7.1872799285697928</v>
          </cell>
          <cell r="K58">
            <v>-8.0459534329998394</v>
          </cell>
          <cell r="L58">
            <v>-8.8394773689873851</v>
          </cell>
          <cell r="M58">
            <v>-9.6792277190411866</v>
          </cell>
          <cell r="N58">
            <v>-10.550358213754896</v>
          </cell>
          <cell r="O58">
            <v>-11.447138661924059</v>
          </cell>
          <cell r="P58">
            <v>-12.305674061568364</v>
          </cell>
          <cell r="Q58">
            <v>-13.105542875570308</v>
          </cell>
          <cell r="R58">
            <v>-13.826347733726674</v>
          </cell>
          <cell r="S58">
            <v>-14.448533381744374</v>
          </cell>
          <cell r="T58">
            <v>-14.954232050105425</v>
          </cell>
          <cell r="U58">
            <v>-14.954232050105425</v>
          </cell>
        </row>
        <row r="59">
          <cell r="F59" t="str">
            <v>Change in Working Capital</v>
          </cell>
          <cell r="G59">
            <v>0</v>
          </cell>
          <cell r="H59">
            <v>0</v>
          </cell>
          <cell r="I59">
            <v>0</v>
          </cell>
          <cell r="J59">
            <v>-1.7006784953867975</v>
          </cell>
          <cell r="K59">
            <v>-1.817955997161107</v>
          </cell>
          <cell r="L59">
            <v>-1.6800234208658631</v>
          </cell>
          <cell r="M59">
            <v>-1.7778925017743072</v>
          </cell>
          <cell r="N59">
            <v>-1.8443295373669293</v>
          </cell>
          <cell r="O59">
            <v>-1.898634795967173</v>
          </cell>
          <cell r="P59">
            <v>-1.8176636061391618</v>
          </cell>
          <cell r="Q59">
            <v>-1.6934565930529861</v>
          </cell>
          <cell r="R59">
            <v>-1.5260649221242879</v>
          </cell>
          <cell r="S59">
            <v>-1.3172714941427353</v>
          </cell>
          <cell r="T59">
            <v>-1.070648997739343</v>
          </cell>
          <cell r="U59">
            <v>-1.070648997739343</v>
          </cell>
        </row>
        <row r="60">
          <cell r="F60" t="str">
            <v>Unlevered Free Cash Flows</v>
          </cell>
          <cell r="G60">
            <v>0</v>
          </cell>
          <cell r="H60">
            <v>0</v>
          </cell>
          <cell r="I60">
            <v>0</v>
          </cell>
          <cell r="J60">
            <v>-24.461378815282568</v>
          </cell>
          <cell r="K60">
            <v>-17.886058963221359</v>
          </cell>
          <cell r="L60">
            <v>-12.475952563349566</v>
          </cell>
          <cell r="M60">
            <v>-2.0734331887966526</v>
          </cell>
          <cell r="N60">
            <v>7.8181950529327651</v>
          </cell>
          <cell r="O60">
            <v>18.719843654552829</v>
          </cell>
          <cell r="P60">
            <v>31.245724662218024</v>
          </cell>
          <cell r="Q60">
            <v>45.129419746258755</v>
          </cell>
          <cell r="R60">
            <v>60.124146898954038</v>
          </cell>
          <cell r="S60">
            <v>75.913505463478273</v>
          </cell>
          <cell r="T60">
            <v>92.120408172903296</v>
          </cell>
          <cell r="U60">
            <v>91.889158172903308</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0</v>
          </cell>
          <cell r="N62">
            <v>2.1900196289651053</v>
          </cell>
          <cell r="O62">
            <v>6.2857678235693069</v>
          </cell>
          <cell r="P62">
            <v>10.632785476528277</v>
          </cell>
          <cell r="Q62">
            <v>15.400353165147733</v>
          </cell>
          <cell r="R62">
            <v>20.560911280074578</v>
          </cell>
          <cell r="S62">
            <v>23.700090198749471</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127.33075877763727</v>
          </cell>
        </row>
        <row r="70">
          <cell r="Z70" t="str">
            <v>PV Terminal Value (3.5% Perp. Growth)</v>
          </cell>
          <cell r="AA70">
            <v>0</v>
          </cell>
          <cell r="AB70">
            <v>0</v>
          </cell>
          <cell r="AC70">
            <v>984.27088252660144</v>
          </cell>
          <cell r="AE70" t="str">
            <v>PV Terminal Value (3.5% Perp. Growth)</v>
          </cell>
          <cell r="AF70">
            <v>0</v>
          </cell>
          <cell r="AG70">
            <v>0</v>
          </cell>
          <cell r="AH70">
            <v>746.20245656479835</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42.48763177537306</v>
          </cell>
        </row>
        <row r="73">
          <cell r="Z73" t="str">
            <v>Enterprise Value</v>
          </cell>
          <cell r="AA73">
            <v>0</v>
          </cell>
          <cell r="AB73">
            <v>0</v>
          </cell>
          <cell r="AC73">
            <v>1195.2144924251083</v>
          </cell>
          <cell r="AE73" t="str">
            <v>Enterprise Value</v>
          </cell>
          <cell r="AF73">
            <v>0</v>
          </cell>
          <cell r="AG73">
            <v>0</v>
          </cell>
          <cell r="AH73">
            <v>914.77562400687316</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868.77062400687316</v>
          </cell>
        </row>
        <row r="81">
          <cell r="Z81" t="str">
            <v>Net Diluted Shares Outstanding</v>
          </cell>
          <cell r="AA81">
            <v>0</v>
          </cell>
          <cell r="AB81">
            <v>0</v>
          </cell>
          <cell r="AC81">
            <v>39.656880830324603</v>
          </cell>
          <cell r="AE81" t="str">
            <v>Net Diluted Shares Outstanding</v>
          </cell>
          <cell r="AF81">
            <v>0</v>
          </cell>
          <cell r="AG81">
            <v>0</v>
          </cell>
          <cell r="AH81">
            <v>36.452606218538527</v>
          </cell>
        </row>
        <row r="82">
          <cell r="Z82" t="str">
            <v>Equity Value Per Share</v>
          </cell>
          <cell r="AA82">
            <v>0</v>
          </cell>
          <cell r="AB82">
            <v>0</v>
          </cell>
          <cell r="AC82">
            <v>31.265255019174422</v>
          </cell>
          <cell r="AE82" t="str">
            <v>Equity Value Per Share</v>
          </cell>
          <cell r="AF82">
            <v>0</v>
          </cell>
          <cell r="AG82">
            <v>0</v>
          </cell>
          <cell r="AH82">
            <v>23.832880941309668</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-0.31376674513937031</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1078.5775017827784</v>
          </cell>
          <cell r="AS92">
            <v>850.4788457220593</v>
          </cell>
          <cell r="AT92">
            <v>689.65074233818291</v>
          </cell>
        </row>
        <row r="93">
          <cell r="AL93">
            <v>3.5000000000000003E-2</v>
          </cell>
          <cell r="AM93">
            <v>1545.291682502407</v>
          </cell>
          <cell r="AN93">
            <v>1195.2144924251083</v>
          </cell>
          <cell r="AO93">
            <v>956.07466360042383</v>
          </cell>
          <cell r="AQ93">
            <v>3.5000000000000003E-2</v>
          </cell>
          <cell r="AR93">
            <v>1181.1213421071609</v>
          </cell>
          <cell r="AS93">
            <v>914.77562400687304</v>
          </cell>
          <cell r="AT93">
            <v>732.56909786865742</v>
          </cell>
        </row>
        <row r="94">
          <cell r="AL94">
            <v>0.04</v>
          </cell>
          <cell r="AM94">
            <v>1714.5799988701149</v>
          </cell>
          <cell r="AN94">
            <v>1297.130793162574</v>
          </cell>
          <cell r="AO94">
            <v>1022.2244206731153</v>
          </cell>
          <cell r="AQ94">
            <v>0.04</v>
          </cell>
          <cell r="AR94">
            <v>1309.301142512639</v>
          </cell>
          <cell r="AS94">
            <v>991.93175794864942</v>
          </cell>
          <cell r="AT94">
            <v>782.64051265421108</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28.161941418725171</v>
          </cell>
          <cell r="AS99">
            <v>22.13360468466788</v>
          </cell>
          <cell r="AT99">
            <v>17.883137013171819</v>
          </cell>
        </row>
        <row r="100">
          <cell r="AL100">
            <v>3.5000000000000003E-2</v>
          </cell>
          <cell r="AM100">
            <v>39.86396795967314</v>
          </cell>
          <cell r="AN100">
            <v>31.265255019174422</v>
          </cell>
          <cell r="AO100">
            <v>25.39142262166968</v>
          </cell>
          <cell r="AQ100">
            <v>3.5000000000000003E-2</v>
          </cell>
          <cell r="AR100">
            <v>30.872035419955175</v>
          </cell>
          <cell r="AS100">
            <v>23.832880941309664</v>
          </cell>
          <cell r="AT100">
            <v>19.017410680881717</v>
          </cell>
        </row>
        <row r="101">
          <cell r="AL101">
            <v>0.04</v>
          </cell>
          <cell r="AM101">
            <v>44.022084163430478</v>
          </cell>
          <cell r="AN101">
            <v>33.768557258904764</v>
          </cell>
          <cell r="AO101">
            <v>27.016215062520239</v>
          </cell>
          <cell r="AQ101">
            <v>0.04</v>
          </cell>
          <cell r="AR101">
            <v>34.259652921492673</v>
          </cell>
          <cell r="AS101">
            <v>25.872012449279797</v>
          </cell>
          <cell r="AT101">
            <v>20.340729959876601</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14.159952678125579</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15.784148353656839</v>
          </cell>
          <cell r="AS107">
            <v>12.97395387706448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14.317341564907794</v>
          </cell>
          <cell r="AT108">
            <v>11.985722914946395</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127.33075877763727</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746.20245656479835</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1078.5775017827784</v>
          </cell>
          <cell r="BE115">
            <v>850.4788457220593</v>
          </cell>
          <cell r="BF115">
            <v>689.65074233818291</v>
          </cell>
          <cell r="BG115">
            <v>0</v>
          </cell>
          <cell r="BH115">
            <v>3.0000000000000002E-2</v>
          </cell>
          <cell r="BI115">
            <v>14.159952678125579</v>
          </cell>
          <cell r="BJ115">
            <v>11.854464137195048</v>
          </cell>
          <cell r="BK115">
            <v>10.207472795221578</v>
          </cell>
        </row>
        <row r="116">
          <cell r="AX116" t="str">
            <v>PV of NOLs</v>
          </cell>
          <cell r="AY116">
            <v>0</v>
          </cell>
          <cell r="AZ116">
            <v>0</v>
          </cell>
          <cell r="BA116">
            <v>42.48763177537306</v>
          </cell>
          <cell r="BB116">
            <v>0</v>
          </cell>
          <cell r="BC116">
            <v>3.5000000000000003E-2</v>
          </cell>
          <cell r="BD116">
            <v>1181.1213421071609</v>
          </cell>
          <cell r="BE116">
            <v>914.77562400687304</v>
          </cell>
          <cell r="BF116">
            <v>732.56909786865742</v>
          </cell>
          <cell r="BG116">
            <v>0</v>
          </cell>
          <cell r="BH116">
            <v>3.5000000000000003E-2</v>
          </cell>
          <cell r="BI116">
            <v>15.784148353656839</v>
          </cell>
          <cell r="BJ116">
            <v>12.97395387706448</v>
          </cell>
          <cell r="BK116">
            <v>11.028203619709956</v>
          </cell>
        </row>
        <row r="117">
          <cell r="AX117" t="str">
            <v>Enterprise Value</v>
          </cell>
          <cell r="AY117">
            <v>0</v>
          </cell>
          <cell r="AZ117">
            <v>0</v>
          </cell>
          <cell r="BA117">
            <v>914.77562400687316</v>
          </cell>
          <cell r="BB117">
            <v>0</v>
          </cell>
          <cell r="BC117">
            <v>0.04</v>
          </cell>
          <cell r="BD117">
            <v>1309.301142512639</v>
          </cell>
          <cell r="BE117">
            <v>991.93175794864942</v>
          </cell>
          <cell r="BF117">
            <v>782.64051265421108</v>
          </cell>
          <cell r="BG117">
            <v>0</v>
          </cell>
          <cell r="BH117">
            <v>0.04</v>
          </cell>
          <cell r="BI117">
            <v>17.814392948070918</v>
          </cell>
          <cell r="BJ117">
            <v>14.317341564907794</v>
          </cell>
          <cell r="BK117">
            <v>11.985722914946395</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28.161941418725171</v>
          </cell>
          <cell r="BE122">
            <v>22.13360468466788</v>
          </cell>
          <cell r="BF122">
            <v>17.883137013171819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30.872035419955175</v>
          </cell>
          <cell r="BE123">
            <v>23.832880941309664</v>
          </cell>
          <cell r="BF123">
            <v>19.017410680881717</v>
          </cell>
          <cell r="BG123">
            <v>0</v>
          </cell>
          <cell r="BH123">
            <v>0</v>
          </cell>
          <cell r="BI123">
            <v>0</v>
          </cell>
          <cell r="BJ123">
            <v>0</v>
          </cell>
          <cell r="BK123">
            <v>0</v>
          </cell>
        </row>
        <row r="124">
          <cell r="AX124" t="str">
            <v>Equity Value</v>
          </cell>
          <cell r="AY124">
            <v>0</v>
          </cell>
          <cell r="AZ124">
            <v>0</v>
          </cell>
          <cell r="BA124">
            <v>868.77062400687316</v>
          </cell>
          <cell r="BB124">
            <v>0</v>
          </cell>
          <cell r="BC124">
            <v>0.04</v>
          </cell>
          <cell r="BD124">
            <v>34.259652921492673</v>
          </cell>
          <cell r="BE124">
            <v>25.872012449279797</v>
          </cell>
          <cell r="BF124">
            <v>20.340729959876601</v>
          </cell>
          <cell r="BG124">
            <v>0</v>
          </cell>
          <cell r="BH124">
            <v>0</v>
          </cell>
          <cell r="BI124">
            <v>0</v>
          </cell>
          <cell r="BJ124">
            <v>0</v>
          </cell>
          <cell r="BK124">
            <v>0</v>
          </cell>
        </row>
        <row r="125">
          <cell r="AX125" t="str">
            <v>Net Diluted Shares Outstanding</v>
          </cell>
          <cell r="AY125">
            <v>0</v>
          </cell>
          <cell r="AZ125">
            <v>0</v>
          </cell>
          <cell r="BA125">
            <v>36.452606218538527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23.832880941309668</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-0.31376674513937031</v>
          </cell>
          <cell r="BB128">
            <v>0</v>
          </cell>
          <cell r="BC128">
            <v>0</v>
          </cell>
          <cell r="BD128">
            <v>0</v>
          </cell>
          <cell r="BE128">
            <v>0</v>
          </cell>
          <cell r="BF128">
            <v>0</v>
          </cell>
          <cell r="BG128">
            <v>0</v>
          </cell>
          <cell r="BH128">
            <v>0</v>
          </cell>
          <cell r="BI128">
            <v>0</v>
          </cell>
          <cell r="BJ128">
            <v>0</v>
          </cell>
          <cell r="BK128">
            <v>0</v>
          </cell>
        </row>
      </sheetData>
      <sheetData sheetId="33"/>
      <sheetData sheetId="34"/>
      <sheetData sheetId="35"/>
      <sheetData sheetId="36"/>
      <sheetData sheetId="37"/>
      <sheetData sheetId="38"/>
      <sheetData sheetId="39"/>
      <sheetData sheetId="40"/>
      <sheetData sheetId="41"/>
      <sheetData sheetId="42"/>
      <sheetData sheetId="43"/>
      <sheetData sheetId="44">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12</v>
          </cell>
          <cell r="P5">
            <v>0</v>
          </cell>
          <cell r="Q5" t="str">
            <v>Case Name</v>
          </cell>
          <cell r="R5" t="str">
            <v>AVP Medium 1</v>
          </cell>
          <cell r="S5">
            <v>0</v>
          </cell>
          <cell r="T5">
            <v>0</v>
          </cell>
        </row>
        <row r="6">
          <cell r="E6">
            <v>0</v>
          </cell>
          <cell r="F6">
            <v>0</v>
          </cell>
          <cell r="G6">
            <v>0</v>
          </cell>
          <cell r="H6">
            <v>0</v>
          </cell>
          <cell r="I6">
            <v>0</v>
          </cell>
          <cell r="J6">
            <v>0</v>
          </cell>
          <cell r="K6">
            <v>0</v>
          </cell>
          <cell r="L6">
            <v>0</v>
          </cell>
          <cell r="M6">
            <v>0</v>
          </cell>
          <cell r="N6" t="str">
            <v>Active</v>
          </cell>
          <cell r="O6">
            <v>1</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0</v>
          </cell>
          <cell r="S36">
            <v>20.40816326530603</v>
          </cell>
          <cell r="T36">
            <v>247.221788265306</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70.568790000000007</v>
          </cell>
          <cell r="S37">
            <v>0</v>
          </cell>
          <cell r="T37">
            <v>97.680400000000006</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-70.568790000000007</v>
          </cell>
          <cell r="S38">
            <v>20.40816326530603</v>
          </cell>
          <cell r="T38">
            <v>149.54138826530601</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v>0</v>
          </cell>
          <cell r="S44">
            <v>0</v>
          </cell>
          <cell r="T44">
            <v>5.9521613114699736</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0</v>
          </cell>
          <cell r="S45">
            <v>0</v>
          </cell>
          <cell r="T45">
            <v>3.5295443871537246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v>-709.76723874756181</v>
          </cell>
          <cell r="S48">
            <v>0</v>
          </cell>
          <cell r="T48">
            <v>3.6003884283089955</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-8.1543400743110883</v>
          </cell>
          <cell r="S49">
            <v>0</v>
          </cell>
          <cell r="T49">
            <v>2.1349775491170071</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0.45697176661338212</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45.675671052631579</v>
          </cell>
          <cell r="T52">
            <v>0.54302823338661788</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1.2420382183380987</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37.5</v>
          </cell>
          <cell r="T55">
            <v>1</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0</v>
          </cell>
          <cell r="T56">
            <v>0</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1.1278195488721805</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1493.7160624999999</v>
          </cell>
          <cell r="T61">
            <v>0.97049740202566981</v>
          </cell>
          <cell r="V61" t="str">
            <v>Issuance of Equity to Target</v>
          </cell>
          <cell r="W61">
            <v>0</v>
          </cell>
          <cell r="X61">
            <v>0</v>
          </cell>
          <cell r="Y61">
            <v>1493.7160624999999</v>
          </cell>
          <cell r="Z61">
            <v>0.97049740202566981</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1.624300337912564E-2</v>
          </cell>
          <cell r="V62" t="str">
            <v>Shares Issued for Accelerated Contingent Payment</v>
          </cell>
          <cell r="W62">
            <v>0</v>
          </cell>
          <cell r="X62">
            <v>0</v>
          </cell>
          <cell r="Y62">
            <v>25</v>
          </cell>
          <cell r="Z62">
            <v>1.624300337912564E-2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20.40816326530603</v>
          </cell>
          <cell r="T63">
            <v>1.3259594595204545E-2</v>
          </cell>
          <cell r="V63" t="str">
            <v>Issuance of Debt</v>
          </cell>
          <cell r="W63">
            <v>0</v>
          </cell>
          <cell r="X63">
            <v>0</v>
          </cell>
          <cell r="Y63">
            <v>20.40816326530603</v>
          </cell>
          <cell r="Z63">
            <v>1.3259594595204545E-2</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1539.1242257653059</v>
          </cell>
          <cell r="T65">
            <v>1</v>
          </cell>
          <cell r="V65" t="str">
            <v>Total Sources</v>
          </cell>
          <cell r="W65">
            <v>0</v>
          </cell>
          <cell r="X65">
            <v>0</v>
          </cell>
          <cell r="Y65">
            <v>1539.1242257653059</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0.97049740202566981</v>
          </cell>
          <cell r="V68" t="str">
            <v>Purchase of Equity</v>
          </cell>
          <cell r="W68">
            <v>0</v>
          </cell>
          <cell r="X68">
            <v>0</v>
          </cell>
          <cell r="Y68">
            <v>1493.7160624999999</v>
          </cell>
          <cell r="Z68">
            <v>0.97049740202566981</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0</v>
          </cell>
          <cell r="T69">
            <v>0</v>
          </cell>
          <cell r="V69" t="str">
            <v>Debt Refinanced at Target</v>
          </cell>
          <cell r="W69">
            <v>0</v>
          </cell>
          <cell r="X69">
            <v>0</v>
          </cell>
          <cell r="Y69">
            <v>0</v>
          </cell>
          <cell r="Z69">
            <v>0</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0.40816326530612063</v>
          </cell>
          <cell r="T71">
            <v>2.6519189190409091E-4</v>
          </cell>
          <cell r="V71" t="str">
            <v>Debt Financing Fees</v>
          </cell>
          <cell r="W71">
            <v>0</v>
          </cell>
          <cell r="X71">
            <v>0</v>
          </cell>
          <cell r="Y71">
            <v>0.40816326530612063</v>
          </cell>
          <cell r="Z71">
            <v>2.6519189190409091E-4</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1.2994402703300512E-2</v>
          </cell>
          <cell r="V72" t="str">
            <v>Transaction Fees</v>
          </cell>
          <cell r="W72">
            <v>0</v>
          </cell>
          <cell r="X72">
            <v>0</v>
          </cell>
          <cell r="Y72">
            <v>20</v>
          </cell>
          <cell r="Z72">
            <v>1.2994402703300512E-2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1.624300337912564E-2</v>
          </cell>
          <cell r="V73" t="str">
            <v>Accelerated Contingent Payment</v>
          </cell>
          <cell r="W73">
            <v>0</v>
          </cell>
          <cell r="X73">
            <v>0</v>
          </cell>
          <cell r="Y73">
            <v>25</v>
          </cell>
          <cell r="Z73">
            <v>1.624300337912564E-2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1539.1242257653059</v>
          </cell>
          <cell r="T75">
            <v>1</v>
          </cell>
          <cell r="V75" t="str">
            <v>Total Uses</v>
          </cell>
          <cell r="W75">
            <v>0</v>
          </cell>
          <cell r="X75">
            <v>0</v>
          </cell>
          <cell r="Y75">
            <v>1539.1242257653059</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0.27773323951377987</v>
          </cell>
          <cell r="S79">
            <v>0.21668910979612915</v>
          </cell>
          <cell r="T79">
            <v>0.68775300142054652</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38.72716282606897</v>
          </cell>
          <cell r="S80">
            <v>39.005312702388899</v>
          </cell>
          <cell r="T80">
            <v>39.273365179686849</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0.12692999999999999</v>
          </cell>
          <cell r="S87">
            <v>0.15820999999999999</v>
          </cell>
          <cell r="T87">
            <v>0.23699000000000001</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-0.74511251505598253</v>
          </cell>
          <cell r="S88">
            <v>0</v>
          </cell>
          <cell r="T88">
            <v>0</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-0.54140761215712785</v>
          </cell>
          <cell r="S90">
            <v>22.698646887507653</v>
          </cell>
          <cell r="T90">
            <v>34.726597390063041</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-9.1385775792089401</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-0.13298505867342766</v>
          </cell>
          <cell r="T92">
            <v>0.26315787511689609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-0.54140761215712785</v>
          </cell>
          <cell r="S93">
            <v>25.717227775650276</v>
          </cell>
          <cell r="T93">
            <v>25.588019810854099</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10.214412776704638</v>
          </cell>
          <cell r="S95">
            <v>34.169254262450579</v>
          </cell>
          <cell r="T95">
            <v>52.59839458906891</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84.612125321871474</v>
          </cell>
          <cell r="S97">
            <v>85.695146318453894</v>
          </cell>
          <cell r="T97">
            <v>86.805204596502904</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0.12072043738232756</v>
          </cell>
          <cell r="S99">
            <v>0.39873033340153657</v>
          </cell>
          <cell r="T99">
            <v>0.60593595549440049</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-0.1570128021314523</v>
          </cell>
          <cell r="S100">
            <v>0.18204122360540742</v>
          </cell>
          <cell r="T100">
            <v>-8.1817045926146026E-2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-0.56533673249313043</v>
          </cell>
          <cell r="S101">
            <v>0.84010324181349016</v>
          </cell>
          <cell r="T101">
            <v>-0.11896283368760847</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1.0000000000000001E-5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1.0000000000000001E-5</v>
          </cell>
          <cell r="T108">
            <v>0</v>
          </cell>
        </row>
        <row r="109">
          <cell r="C109" t="str">
            <v>Check Sum</v>
          </cell>
          <cell r="D109">
            <v>2.0000000000000002E-5</v>
          </cell>
        </row>
      </sheetData>
      <sheetData sheetId="45">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13</v>
          </cell>
          <cell r="P5">
            <v>0</v>
          </cell>
          <cell r="Q5" t="str">
            <v>Case Name</v>
          </cell>
          <cell r="R5" t="str">
            <v>AVP High 1</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40</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0.1872959335114277</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39.887447999999999</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1595.49792</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1550.8299200000001</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7.2381150752635017</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7.9298156265484092</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7.0394562271948917</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21.248604234715643</v>
          </cell>
          <cell r="T36">
            <v>289.24383673577967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21.248604234715643</v>
          </cell>
          <cell r="T38">
            <v>242.13222673577968</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6.9638925706349264</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4.1294861898418196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5.8296240082615576</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3.4568815629922263</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0.47351528704376555</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42.769827272727269</v>
          </cell>
          <cell r="T52">
            <v>0.52648471295623445</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1.1630209001907115</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40</v>
          </cell>
          <cell r="T55">
            <v>1</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0</v>
          </cell>
          <cell r="T56">
            <v>0</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1.1363636363636362</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1480.49792</v>
          </cell>
          <cell r="T61">
            <v>0.94423838059529563</v>
          </cell>
          <cell r="V61" t="str">
            <v>Issuance of Equity to Target</v>
          </cell>
          <cell r="W61">
            <v>0</v>
          </cell>
          <cell r="X61">
            <v>0</v>
          </cell>
          <cell r="Y61">
            <v>1480.49792</v>
          </cell>
          <cell r="Z61">
            <v>0.94423838059529563</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1.5944608361815455E-2</v>
          </cell>
          <cell r="V62" t="str">
            <v>Shares Issued for Accelerated Contingent Payment</v>
          </cell>
          <cell r="W62">
            <v>0</v>
          </cell>
          <cell r="X62">
            <v>0</v>
          </cell>
          <cell r="Y62">
            <v>25</v>
          </cell>
          <cell r="Z62">
            <v>1.5944608361815455E-2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62.430211735779721</v>
          </cell>
          <cell r="T63">
            <v>3.9817011042888914E-2</v>
          </cell>
          <cell r="V63" t="str">
            <v>Issuance of Debt</v>
          </cell>
          <cell r="W63">
            <v>0</v>
          </cell>
          <cell r="X63">
            <v>0</v>
          </cell>
          <cell r="Y63">
            <v>62.430211735779721</v>
          </cell>
          <cell r="Z63">
            <v>3.9817011042888914E-2</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1567.9281317357797</v>
          </cell>
          <cell r="T65">
            <v>1</v>
          </cell>
          <cell r="V65" t="str">
            <v>Total Sources</v>
          </cell>
          <cell r="W65">
            <v>0</v>
          </cell>
          <cell r="X65">
            <v>0</v>
          </cell>
          <cell r="Y65">
            <v>1567.9281317357797</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1595.49792</v>
          </cell>
          <cell r="T68">
            <v>0.94423838059529563</v>
          </cell>
          <cell r="V68" t="str">
            <v>Purchase of Equity</v>
          </cell>
          <cell r="W68">
            <v>0</v>
          </cell>
          <cell r="X68">
            <v>0</v>
          </cell>
          <cell r="Y68">
            <v>1595.49792</v>
          </cell>
          <cell r="Z68">
            <v>0.94423838059529563</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2.6264984132578738E-2</v>
          </cell>
          <cell r="V69" t="str">
            <v>Debt Refinanced at Target</v>
          </cell>
          <cell r="W69">
            <v>0</v>
          </cell>
          <cell r="X69">
            <v>0</v>
          </cell>
          <cell r="Y69">
            <v>41.181607501064079</v>
          </cell>
          <cell r="Z69">
            <v>2.6264984132578738E-2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1.2486042347155946</v>
          </cell>
          <cell r="T71">
            <v>7.9634022085777834E-4</v>
          </cell>
          <cell r="V71" t="str">
            <v>Debt Financing Fees</v>
          </cell>
          <cell r="W71">
            <v>0</v>
          </cell>
          <cell r="X71">
            <v>0</v>
          </cell>
          <cell r="Y71">
            <v>1.2486042347155946</v>
          </cell>
          <cell r="Z71">
            <v>7.9634022085777834E-4</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1.2755686689452365E-2</v>
          </cell>
          <cell r="V72" t="str">
            <v>Transaction Fees</v>
          </cell>
          <cell r="W72">
            <v>0</v>
          </cell>
          <cell r="X72">
            <v>0</v>
          </cell>
          <cell r="Y72">
            <v>20</v>
          </cell>
          <cell r="Z72">
            <v>1.2755686689452365E-2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1.5944608361815455E-2</v>
          </cell>
          <cell r="V73" t="str">
            <v>Accelerated Contingent Payment</v>
          </cell>
          <cell r="W73">
            <v>0</v>
          </cell>
          <cell r="X73">
            <v>0</v>
          </cell>
          <cell r="Y73">
            <v>25</v>
          </cell>
          <cell r="Z73">
            <v>1.5944608361815455E-2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1567.9281317357797</v>
          </cell>
          <cell r="T75">
            <v>0.99999999999999989</v>
          </cell>
          <cell r="V75" t="str">
            <v>Total Uses</v>
          </cell>
          <cell r="W75">
            <v>0</v>
          </cell>
          <cell r="X75">
            <v>0</v>
          </cell>
          <cell r="Y75">
            <v>1567.9281317357797</v>
          </cell>
          <cell r="Z75">
            <v>0.99999999999999989</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1.1650000000000001E-2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-3.7436955737326016</v>
          </cell>
          <cell r="S88">
            <v>-2.0025907843597999</v>
          </cell>
          <cell r="T88">
            <v>-0.53293516383025263</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-3.6536006708337467</v>
          </cell>
          <cell r="S90">
            <v>20.509926103147851</v>
          </cell>
          <cell r="T90">
            <v>33.968322226232793</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-8.9390375792089412</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-0.14717658527688854</v>
          </cell>
          <cell r="T92">
            <v>0.26315805413272869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-3.6536006708337467</v>
          </cell>
          <cell r="S93">
            <v>23.528506991290474</v>
          </cell>
          <cell r="T93">
            <v>25.02928464702385</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7.1022197180280191</v>
          </cell>
          <cell r="S95">
            <v>31.980533478090774</v>
          </cell>
          <cell r="T95">
            <v>52.039659425238661</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81.703716090341729</v>
          </cell>
          <cell r="S97">
            <v>82.784756123257438</v>
          </cell>
          <cell r="T97">
            <v>83.89080331573561</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8.6926520088448936E-2</v>
          </cell>
          <cell r="S99">
            <v>0.38630944845057297</v>
          </cell>
          <cell r="T99">
            <v>0.62032615457715434</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-0.1908262381532348</v>
          </cell>
          <cell r="S100">
            <v>0.16960511002793432</v>
          </cell>
          <cell r="T100">
            <v>-6.7475181222536929E-2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-0.6870363389413735</v>
          </cell>
          <cell r="S101">
            <v>0.78265673526643176</v>
          </cell>
          <cell r="T101">
            <v>-9.8102719070885552E-2</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1.1102230246251565E-16</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2.0000000000000002E-5</v>
          </cell>
          <cell r="T107">
            <v>1.0000000000000001E-5</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2.0000000000000002E-5</v>
          </cell>
          <cell r="T108">
            <v>1.0000000000111023E-5</v>
          </cell>
        </row>
        <row r="109">
          <cell r="C109" t="str">
            <v>Check Sum</v>
          </cell>
          <cell r="D109">
            <v>4.0000000000111026E-5</v>
          </cell>
        </row>
      </sheetData>
      <sheetData sheetId="46">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57</v>
          </cell>
          <cell r="P5">
            <v>0</v>
          </cell>
          <cell r="Q5" t="str">
            <v>Case Name</v>
          </cell>
          <cell r="R5" t="str">
            <v>$100M Cash to Target SH</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123.28942056124625</v>
          </cell>
          <cell r="T36">
            <v>391.28465306231027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123.28942056124625</v>
          </cell>
          <cell r="T38">
            <v>344.17304306231028</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9.420647710994146</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5.5863059671479656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8.2863791486207781</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4.9137013402983722</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0.5080915302459581</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37.241578480113631</v>
          </cell>
          <cell r="T52">
            <v>0.49190846975404184</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1.0126936882928144</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34.794184024438565</v>
          </cell>
          <cell r="T55">
            <v>0.92784480774357692</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2.7058200000000001</v>
          </cell>
          <cell r="T56">
            <v>7.2155192256422973E-2</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0.98847113705791367</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1285.9035624999999</v>
          </cell>
          <cell r="T61">
            <v>0.87157767981479395</v>
          </cell>
          <cell r="V61" t="str">
            <v>Issuance of Equity to Target</v>
          </cell>
          <cell r="W61">
            <v>0</v>
          </cell>
          <cell r="X61">
            <v>0</v>
          </cell>
          <cell r="Y61">
            <v>1285.9035624999999</v>
          </cell>
          <cell r="Z61">
            <v>0.87157767981479395</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1.6944849233489739E-2</v>
          </cell>
          <cell r="V62" t="str">
            <v>Shares Issued for Accelerated Contingent Payment</v>
          </cell>
          <cell r="W62">
            <v>0</v>
          </cell>
          <cell r="X62">
            <v>0</v>
          </cell>
          <cell r="Y62">
            <v>25</v>
          </cell>
          <cell r="Z62">
            <v>1.6944849233489739E-2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164.47102806231032</v>
          </cell>
          <cell r="T63">
            <v>0.11147747095171634</v>
          </cell>
          <cell r="V63" t="str">
            <v>Issuance of Debt</v>
          </cell>
          <cell r="W63">
            <v>0</v>
          </cell>
          <cell r="X63">
            <v>0</v>
          </cell>
          <cell r="Y63">
            <v>164.47102806231032</v>
          </cell>
          <cell r="Z63">
            <v>0.11147747095171634</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1475.3745905623102</v>
          </cell>
          <cell r="T65">
            <v>1</v>
          </cell>
          <cell r="V65" t="str">
            <v>Total Sources</v>
          </cell>
          <cell r="W65">
            <v>0</v>
          </cell>
          <cell r="X65">
            <v>0</v>
          </cell>
          <cell r="Y65">
            <v>1475.3745905623102</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0.93935707674875291</v>
          </cell>
          <cell r="V68" t="str">
            <v>Purchase of Equity</v>
          </cell>
          <cell r="W68">
            <v>0</v>
          </cell>
          <cell r="X68">
            <v>0</v>
          </cell>
          <cell r="Y68">
            <v>1493.7160624999999</v>
          </cell>
          <cell r="Z68">
            <v>0.93935707674875291</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2.7912645211931236E-2</v>
          </cell>
          <cell r="V69" t="str">
            <v>Debt Refinanced at Target</v>
          </cell>
          <cell r="W69">
            <v>0</v>
          </cell>
          <cell r="X69">
            <v>0</v>
          </cell>
          <cell r="Y69">
            <v>41.181607501064079</v>
          </cell>
          <cell r="Z69">
            <v>2.7912645211931236E-2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3.2894205612462066</v>
          </cell>
          <cell r="T71">
            <v>2.2295494190343267E-3</v>
          </cell>
          <cell r="V71" t="str">
            <v>Debt Financing Fees</v>
          </cell>
          <cell r="W71">
            <v>0</v>
          </cell>
          <cell r="X71">
            <v>0</v>
          </cell>
          <cell r="Y71">
            <v>3.2894205612462066</v>
          </cell>
          <cell r="Z71">
            <v>2.2295494190343267E-3</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1.3555879386791791E-2</v>
          </cell>
          <cell r="V72" t="str">
            <v>Transaction Fees</v>
          </cell>
          <cell r="W72">
            <v>0</v>
          </cell>
          <cell r="X72">
            <v>0</v>
          </cell>
          <cell r="Y72">
            <v>20</v>
          </cell>
          <cell r="Z72">
            <v>1.3555879386791791E-2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1.6944849233489739E-2</v>
          </cell>
          <cell r="V73" t="str">
            <v>Accelerated Contingent Payment</v>
          </cell>
          <cell r="W73">
            <v>0</v>
          </cell>
          <cell r="X73">
            <v>0</v>
          </cell>
          <cell r="Y73">
            <v>25</v>
          </cell>
          <cell r="Z73">
            <v>1.6944849233489739E-2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1475.3745905623102</v>
          </cell>
          <cell r="T75">
            <v>1</v>
          </cell>
          <cell r="V75" t="str">
            <v>Total Uses</v>
          </cell>
          <cell r="W75">
            <v>0</v>
          </cell>
          <cell r="X75">
            <v>0</v>
          </cell>
          <cell r="Y75">
            <v>1475.3745905623102</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-7.2209999999999996E-2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-11.488221816707451</v>
          </cell>
          <cell r="S88">
            <v>-10.39298585932314</v>
          </cell>
          <cell r="T88">
            <v>-6.9982095895623253</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-11.398126913808596</v>
          </cell>
          <cell r="S90">
            <v>12.119531028184511</v>
          </cell>
          <cell r="T90">
            <v>27.419187800500719</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-7.2155775792089418</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-0.24906746648222419</v>
          </cell>
          <cell r="T92">
            <v>0.26315796192464802</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-11.398126913808596</v>
          </cell>
          <cell r="S93">
            <v>15.138111916327134</v>
          </cell>
          <cell r="T93">
            <v>20.203610221291775</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-0.64230652494683049</v>
          </cell>
          <cell r="S95">
            <v>23.590138403127433</v>
          </cell>
          <cell r="T95">
            <v>47.213984999506586</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76.177674260786063</v>
          </cell>
          <cell r="S97">
            <v>77.238352359868898</v>
          </cell>
          <cell r="T97">
            <v>78.309876045568444</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-8.4316898773775014E-3</v>
          </cell>
          <cell r="S99">
            <v>0.30542001068609376</v>
          </cell>
          <cell r="T99">
            <v>0.60291226833295986</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-0.28618444811906124</v>
          </cell>
          <cell r="S100">
            <v>8.8715672263455114E-2</v>
          </cell>
          <cell r="T100">
            <v>-8.4889067466731416E-2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-1.0303568178071549</v>
          </cell>
          <cell r="S101">
            <v>0.40938576915074432</v>
          </cell>
          <cell r="T101">
            <v>-0.12342091102226894</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2.0000000000000002E-5</v>
          </cell>
          <cell r="S107">
            <v>2.0000000000000002E-5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2.0000000000000002E-5</v>
          </cell>
          <cell r="S108">
            <v>2.0000000000000002E-5</v>
          </cell>
          <cell r="T108">
            <v>0</v>
          </cell>
        </row>
        <row r="109">
          <cell r="C109" t="str">
            <v>Check Sum</v>
          </cell>
          <cell r="D109">
            <v>4.0000000000000003E-5</v>
          </cell>
        </row>
      </sheetData>
      <sheetData sheetId="47">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58</v>
          </cell>
          <cell r="P5">
            <v>0</v>
          </cell>
          <cell r="Q5" t="str">
            <v>Case Name</v>
          </cell>
          <cell r="R5" t="str">
            <v>$200M Cash to Target SH</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225.33023688777683</v>
          </cell>
          <cell r="T36">
            <v>493.32546938884087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225.33023688777683</v>
          </cell>
          <cell r="T38">
            <v>446.21385938884089</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11.877402851353365</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7.0431257444541115</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10.743134288979997</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6.3705211176045182</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0.52790067729369639</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34.400669389204538</v>
          </cell>
          <cell r="T52">
            <v>0.47209932270630356</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0.93544211027730229</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32.088368048877136</v>
          </cell>
          <cell r="T55">
            <v>0.85568985915821816</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5.4116299999999997</v>
          </cell>
          <cell r="T56">
            <v>0.14431014084178173</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0.91160136502491862</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1185.9035624999999</v>
          </cell>
          <cell r="T61">
            <v>0.80268796234993234</v>
          </cell>
          <cell r="V61" t="str">
            <v>Issuance of Equity to Target</v>
          </cell>
          <cell r="W61">
            <v>0</v>
          </cell>
          <cell r="X61">
            <v>0</v>
          </cell>
          <cell r="Y61">
            <v>1185.9035624999999</v>
          </cell>
          <cell r="Z61">
            <v>0.80268796234993234</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1.6921442597275536E-2</v>
          </cell>
          <cell r="V62" t="str">
            <v>Shares Issued for Accelerated Contingent Payment</v>
          </cell>
          <cell r="W62">
            <v>0</v>
          </cell>
          <cell r="X62">
            <v>0</v>
          </cell>
          <cell r="Y62">
            <v>25</v>
          </cell>
          <cell r="Z62">
            <v>1.6921442597275536E-2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266.51184438884093</v>
          </cell>
          <cell r="T63">
            <v>0.18039059505279209</v>
          </cell>
          <cell r="V63" t="str">
            <v>Issuance of Debt</v>
          </cell>
          <cell r="W63">
            <v>0</v>
          </cell>
          <cell r="X63">
            <v>0</v>
          </cell>
          <cell r="Y63">
            <v>266.51184438884093</v>
          </cell>
          <cell r="Z63">
            <v>0.18039059505279209</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1477.4154068888408</v>
          </cell>
          <cell r="T65">
            <v>1</v>
          </cell>
          <cell r="V65" t="str">
            <v>Total Sources</v>
          </cell>
          <cell r="W65">
            <v>0</v>
          </cell>
          <cell r="X65">
            <v>0</v>
          </cell>
          <cell r="Y65">
            <v>1477.4154068888408</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0.93805950312813668</v>
          </cell>
          <cell r="V68" t="str">
            <v>Purchase of Equity</v>
          </cell>
          <cell r="W68">
            <v>0</v>
          </cell>
          <cell r="X68">
            <v>0</v>
          </cell>
          <cell r="Y68">
            <v>1493.7160624999999</v>
          </cell>
          <cell r="Z68">
            <v>0.93805950312813668</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2.7874088295711499E-2</v>
          </cell>
          <cell r="V69" t="str">
            <v>Debt Refinanced at Target</v>
          </cell>
          <cell r="W69">
            <v>0</v>
          </cell>
          <cell r="X69">
            <v>0</v>
          </cell>
          <cell r="Y69">
            <v>41.181607501064079</v>
          </cell>
          <cell r="Z69">
            <v>2.7874088295711499E-2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5.3302368877768185</v>
          </cell>
          <cell r="T71">
            <v>3.6078119010558413E-3</v>
          </cell>
          <cell r="V71" t="str">
            <v>Debt Financing Fees</v>
          </cell>
          <cell r="W71">
            <v>0</v>
          </cell>
          <cell r="X71">
            <v>0</v>
          </cell>
          <cell r="Y71">
            <v>5.3302368877768185</v>
          </cell>
          <cell r="Z71">
            <v>3.6078119010558413E-3</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1.353715407782043E-2</v>
          </cell>
          <cell r="V72" t="str">
            <v>Transaction Fees</v>
          </cell>
          <cell r="W72">
            <v>0</v>
          </cell>
          <cell r="X72">
            <v>0</v>
          </cell>
          <cell r="Y72">
            <v>20</v>
          </cell>
          <cell r="Z72">
            <v>1.353715407782043E-2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1.6921442597275536E-2</v>
          </cell>
          <cell r="V73" t="str">
            <v>Accelerated Contingent Payment</v>
          </cell>
          <cell r="W73">
            <v>0</v>
          </cell>
          <cell r="X73">
            <v>0</v>
          </cell>
          <cell r="Y73">
            <v>25</v>
          </cell>
          <cell r="Z73">
            <v>1.6921442597275536E-2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1477.4154068888408</v>
          </cell>
          <cell r="T75">
            <v>1</v>
          </cell>
          <cell r="V75" t="str">
            <v>Total Uses</v>
          </cell>
          <cell r="W75">
            <v>0</v>
          </cell>
          <cell r="X75">
            <v>0</v>
          </cell>
          <cell r="Y75">
            <v>1477.4154068888408</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-7.2209999999999996E-2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-19.232748059682301</v>
          </cell>
          <cell r="S88">
            <v>-18.783380934286431</v>
          </cell>
          <cell r="T88">
            <v>-16.065394318789291</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-19.142653156783446</v>
          </cell>
          <cell r="S90">
            <v>3.7291359532212205</v>
          </cell>
          <cell r="T90">
            <v>18.352003071273753</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-4.8294775792089411</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-0.80945852497954041</v>
          </cell>
          <cell r="T92">
            <v>0.26315806293474769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-19.142653156783446</v>
          </cell>
          <cell r="S93">
            <v>6.7477168413638422</v>
          </cell>
          <cell r="T93">
            <v>13.522525492064812</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-8.3868327679216801</v>
          </cell>
          <cell r="S95">
            <v>15.199743328164143</v>
          </cell>
          <cell r="T95">
            <v>40.532900270279626</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73.336602802469201</v>
          </cell>
          <cell r="S97">
            <v>74.398584264790784</v>
          </cell>
          <cell r="T97">
            <v>75.471869173734362</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-0.1143608027564552</v>
          </cell>
          <cell r="S99">
            <v>0.20430151297055579</v>
          </cell>
          <cell r="T99">
            <v>0.53705971130745289</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-0.39211356099813893</v>
          </cell>
          <cell r="S100">
            <v>-1.240282545208285E-2</v>
          </cell>
          <cell r="T100">
            <v>-0.15074162449223838</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-1.4117359751183653</v>
          </cell>
          <cell r="S101">
            <v>-5.7233858548293617E-2</v>
          </cell>
          <cell r="T101">
            <v>-0.21916448347250511</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1.0000000000000001E-5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1.0000000000000001E-5</v>
          </cell>
          <cell r="T108">
            <v>0</v>
          </cell>
        </row>
        <row r="109">
          <cell r="C109" t="str">
            <v>Check Sum</v>
          </cell>
          <cell r="D109">
            <v>2.0000000000000002E-5</v>
          </cell>
        </row>
      </sheetData>
      <sheetData sheetId="48">
        <row r="70">
          <cell r="W70" t="str">
            <v>Clear Base</v>
          </cell>
        </row>
      </sheetData>
      <sheetData sheetId="49">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$#,##0.00_);($#,##0.00);$-_);@_)</v>
          </cell>
          <cell r="Z10">
            <v>0</v>
          </cell>
          <cell r="AB10">
            <v>0</v>
          </cell>
          <cell r="AC10">
            <v>0</v>
          </cell>
          <cell r="AE10">
            <v>0</v>
          </cell>
        </row>
        <row r="11">
          <cell r="B11" t="str">
            <v>Case</v>
          </cell>
          <cell r="C11">
            <v>2</v>
          </cell>
          <cell r="D11">
            <v>2</v>
          </cell>
          <cell r="L11">
            <v>0</v>
          </cell>
          <cell r="M11">
            <v>0</v>
          </cell>
          <cell r="N11">
            <v>0</v>
          </cell>
          <cell r="R11">
            <v>0</v>
          </cell>
          <cell r="S11">
            <v>0</v>
          </cell>
          <cell r="T11">
            <v>0</v>
          </cell>
          <cell r="U11">
            <v>0</v>
          </cell>
          <cell r="V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11</v>
          </cell>
          <cell r="U14">
            <v>12</v>
          </cell>
          <cell r="V14">
            <v>13</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0</v>
          </cell>
          <cell r="U15">
            <v>1</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37.5</v>
          </cell>
          <cell r="J20">
            <v>0</v>
          </cell>
          <cell r="K20">
            <v>0</v>
          </cell>
          <cell r="L20">
            <v>0</v>
          </cell>
          <cell r="M20">
            <v>0</v>
          </cell>
          <cell r="N20">
            <v>0</v>
          </cell>
          <cell r="O20">
            <v>0</v>
          </cell>
          <cell r="P20">
            <v>0</v>
          </cell>
          <cell r="Q20" t="str">
            <v>Braves</v>
          </cell>
          <cell r="R20" t="str">
            <v>Twins</v>
          </cell>
          <cell r="S20">
            <v>0</v>
          </cell>
          <cell r="T20" t="str">
            <v>Heads Up</v>
          </cell>
          <cell r="U20" t="str">
            <v>$37.50  per Share</v>
          </cell>
          <cell r="V20" t="str">
            <v>$40.00  per Share</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0.50901035934388128</v>
          </cell>
          <cell r="U22">
            <v>0.45697176661338212</v>
          </cell>
          <cell r="V22">
            <v>0.47351528704376555</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0.49098964065611866</v>
          </cell>
          <cell r="U23">
            <v>0.54302823338661788</v>
          </cell>
          <cell r="V23">
            <v>0.52648471295623445</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1.0089774639666438</v>
          </cell>
          <cell r="U25">
            <v>1.2420382183380987</v>
          </cell>
          <cell r="V25">
            <v>1.1630209001907115</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v>
          </cell>
          <cell r="U28">
            <v>0.11309</v>
          </cell>
          <cell r="V28">
            <v>0.18729999999999999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33.69</v>
          </cell>
          <cell r="U29">
            <v>37.5</v>
          </cell>
          <cell r="V29">
            <v>40</v>
          </cell>
          <cell r="W29">
            <v>0</v>
          </cell>
          <cell r="Z29">
            <v>0</v>
          </cell>
          <cell r="AB29">
            <v>0</v>
          </cell>
          <cell r="AC29" t="str">
            <v>x</v>
          </cell>
          <cell r="AD29">
            <v>0</v>
          </cell>
          <cell r="AE29">
            <v>0</v>
          </cell>
        </row>
        <row r="30">
          <cell r="B30">
            <v>1493.7160624999999</v>
          </cell>
          <cell r="C30">
            <v>1278.03734575</v>
          </cell>
          <cell r="D30">
            <v>1338.6005116699998</v>
          </cell>
          <cell r="E30">
            <v>0</v>
          </cell>
          <cell r="F30">
            <v>0</v>
          </cell>
          <cell r="G30">
            <v>0</v>
          </cell>
          <cell r="H30">
            <v>0</v>
          </cell>
          <cell r="I30">
            <v>0</v>
          </cell>
          <cell r="J30">
            <v>0</v>
          </cell>
          <cell r="K30">
            <v>0</v>
          </cell>
          <cell r="L30">
            <v>0</v>
          </cell>
          <cell r="M30">
            <v>0</v>
          </cell>
          <cell r="N30">
            <v>0</v>
          </cell>
          <cell r="O30" t="str">
            <v>Offer Value</v>
          </cell>
          <cell r="P30">
            <v>0</v>
          </cell>
          <cell r="Q30">
            <v>1278.03734575</v>
          </cell>
          <cell r="R30">
            <v>1338.6005116699998</v>
          </cell>
          <cell r="S30">
            <v>0</v>
          </cell>
          <cell r="T30">
            <v>1338.6005116699998</v>
          </cell>
          <cell r="U30">
            <v>1493.7160624999999</v>
          </cell>
          <cell r="V30">
            <v>1595.49792</v>
          </cell>
          <cell r="W30">
            <v>0</v>
          </cell>
          <cell r="Z30">
            <v>0</v>
          </cell>
          <cell r="AB30">
            <v>0</v>
          </cell>
          <cell r="AC30" t="str">
            <v>x</v>
          </cell>
          <cell r="AD30">
            <v>0</v>
          </cell>
          <cell r="AE30">
            <v>0</v>
          </cell>
        </row>
        <row r="31">
          <cell r="B31">
            <v>1449.0480625</v>
          </cell>
          <cell r="C31">
            <v>1481.81434575</v>
          </cell>
          <cell r="D31">
            <v>1293.9325116699999</v>
          </cell>
          <cell r="E31">
            <v>0</v>
          </cell>
          <cell r="F31">
            <v>0</v>
          </cell>
          <cell r="G31">
            <v>0</v>
          </cell>
          <cell r="H31">
            <v>0</v>
          </cell>
          <cell r="I31">
            <v>0</v>
          </cell>
          <cell r="J31">
            <v>0</v>
          </cell>
          <cell r="K31">
            <v>0</v>
          </cell>
          <cell r="L31">
            <v>0</v>
          </cell>
          <cell r="M31">
            <v>0</v>
          </cell>
          <cell r="N31">
            <v>0</v>
          </cell>
          <cell r="O31" t="str">
            <v>Transaction Value</v>
          </cell>
          <cell r="P31">
            <v>0</v>
          </cell>
          <cell r="Q31">
            <v>1481.81434575</v>
          </cell>
          <cell r="R31">
            <v>1293.9325116699999</v>
          </cell>
          <cell r="S31">
            <v>0</v>
          </cell>
          <cell r="T31">
            <v>1293.9325116699999</v>
          </cell>
          <cell r="U31">
            <v>1449.0480625</v>
          </cell>
          <cell r="V31">
            <v>1550.8299200000001</v>
          </cell>
          <cell r="W31">
            <v>0</v>
          </cell>
          <cell r="Z31">
            <v>0</v>
          </cell>
          <cell r="AB31">
            <v>0</v>
          </cell>
          <cell r="AC31" t="str">
            <v>x</v>
          </cell>
          <cell r="AD31">
            <v>0</v>
          </cell>
          <cell r="AE31">
            <v>0</v>
          </cell>
        </row>
        <row r="32">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Z32">
            <v>0</v>
          </cell>
          <cell r="AB32">
            <v>0</v>
          </cell>
          <cell r="AC32" t="str">
            <v>x</v>
          </cell>
          <cell r="AD32" t="str">
            <v>x</v>
          </cell>
          <cell r="AE32">
            <v>0</v>
          </cell>
        </row>
        <row r="33">
          <cell r="B33">
            <v>7.436381541579542</v>
          </cell>
          <cell r="C33">
            <v>5.6278554718951765</v>
          </cell>
          <cell r="D33">
            <v>6.6162292321132137</v>
          </cell>
          <cell r="E33">
            <v>0</v>
          </cell>
          <cell r="F33">
            <v>0</v>
          </cell>
          <cell r="G33">
            <v>0</v>
          </cell>
          <cell r="H33">
            <v>0</v>
          </cell>
          <cell r="I33">
            <v>43465</v>
          </cell>
          <cell r="J33">
            <v>0</v>
          </cell>
          <cell r="K33">
            <v>0</v>
          </cell>
          <cell r="L33">
            <v>0</v>
          </cell>
          <cell r="M33">
            <v>0</v>
          </cell>
          <cell r="N33">
            <v>0</v>
          </cell>
          <cell r="O33" t="str">
            <v>EV / 2018 Revenues</v>
          </cell>
          <cell r="P33">
            <v>0</v>
          </cell>
          <cell r="Q33">
            <v>5.6278554718951765</v>
          </cell>
          <cell r="R33">
            <v>6.6162292321132137</v>
          </cell>
          <cell r="S33">
            <v>0</v>
          </cell>
          <cell r="T33">
            <v>6.8183267689317031</v>
          </cell>
          <cell r="U33">
            <v>7.436381541579542</v>
          </cell>
          <cell r="V33">
            <v>7.8379383434340761</v>
          </cell>
          <cell r="W33">
            <v>0</v>
          </cell>
          <cell r="Z33">
            <v>0</v>
          </cell>
          <cell r="AB33">
            <v>0</v>
          </cell>
          <cell r="AC33" t="str">
            <v>x</v>
          </cell>
          <cell r="AD33">
            <v>0</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Z35">
            <v>0</v>
          </cell>
          <cell r="AB35">
            <v>0</v>
          </cell>
          <cell r="AC35" t="str">
            <v>x</v>
          </cell>
          <cell r="AD35" t="str">
            <v>x</v>
          </cell>
          <cell r="AE35">
            <v>0</v>
          </cell>
        </row>
        <row r="36">
          <cell r="B36">
            <v>0.12072043869894228</v>
          </cell>
          <cell r="C36">
            <v>0</v>
          </cell>
          <cell r="D36">
            <v>0</v>
          </cell>
          <cell r="E36">
            <v>0.27773323951377987</v>
          </cell>
          <cell r="F36">
            <v>0</v>
          </cell>
          <cell r="G36">
            <v>-0.56533672775255739</v>
          </cell>
          <cell r="H36">
            <v>0</v>
          </cell>
          <cell r="I36">
            <v>2019</v>
          </cell>
          <cell r="J36">
            <v>0</v>
          </cell>
          <cell r="K36">
            <v>0</v>
          </cell>
          <cell r="L36" t="str">
            <v>Cash
Acc. / (Dil.)</v>
          </cell>
          <cell r="M36" t="str">
            <v>Braves
(%)</v>
          </cell>
          <cell r="N36">
            <v>0</v>
          </cell>
          <cell r="O36">
            <v>2019</v>
          </cell>
          <cell r="P36">
            <v>0</v>
          </cell>
          <cell r="Q36">
            <v>0.27773323951377987</v>
          </cell>
          <cell r="R36">
            <v>0</v>
          </cell>
          <cell r="S36">
            <v>0</v>
          </cell>
          <cell r="T36">
            <v>-0.66374147721719023</v>
          </cell>
          <cell r="U36">
            <v>-0.56533672775255739</v>
          </cell>
          <cell r="V36">
            <v>-0.68703642612761073</v>
          </cell>
          <cell r="W36">
            <v>0</v>
          </cell>
          <cell r="Z36">
            <v>0</v>
          </cell>
          <cell r="AB36">
            <v>0</v>
          </cell>
          <cell r="AC36" t="str">
            <v>x</v>
          </cell>
          <cell r="AD36">
            <v>0</v>
          </cell>
          <cell r="AE36">
            <v>0</v>
          </cell>
        </row>
        <row r="37">
          <cell r="B37">
            <v>0.39873035740331247</v>
          </cell>
          <cell r="C37">
            <v>0</v>
          </cell>
          <cell r="D37">
            <v>0</v>
          </cell>
          <cell r="E37">
            <v>0.21668910979612915</v>
          </cell>
          <cell r="F37">
            <v>0</v>
          </cell>
          <cell r="G37">
            <v>0.84010335257944391</v>
          </cell>
          <cell r="H37">
            <v>0</v>
          </cell>
          <cell r="I37">
            <v>2020</v>
          </cell>
          <cell r="J37">
            <v>0</v>
          </cell>
          <cell r="K37">
            <v>0</v>
          </cell>
          <cell r="L37">
            <v>0</v>
          </cell>
          <cell r="M37">
            <v>0</v>
          </cell>
          <cell r="N37">
            <v>0</v>
          </cell>
          <cell r="O37">
            <v>2020</v>
          </cell>
          <cell r="P37">
            <v>0</v>
          </cell>
          <cell r="Q37">
            <v>0.21668910979612915</v>
          </cell>
          <cell r="R37">
            <v>0</v>
          </cell>
          <cell r="S37">
            <v>0</v>
          </cell>
          <cell r="T37">
            <v>0.91462085237446078</v>
          </cell>
          <cell r="U37">
            <v>0.84010335257944391</v>
          </cell>
          <cell r="V37">
            <v>0.78265684834599547</v>
          </cell>
          <cell r="W37">
            <v>0</v>
          </cell>
          <cell r="Z37">
            <v>0</v>
          </cell>
          <cell r="AB37">
            <v>0</v>
          </cell>
          <cell r="AC37" t="str">
            <v>x</v>
          </cell>
          <cell r="AD37">
            <v>0</v>
          </cell>
          <cell r="AE37">
            <v>0</v>
          </cell>
        </row>
        <row r="38">
          <cell r="B38">
            <v>0.60593596861436261</v>
          </cell>
          <cell r="C38">
            <v>0</v>
          </cell>
          <cell r="D38">
            <v>0</v>
          </cell>
          <cell r="E38">
            <v>0.68775300142054652</v>
          </cell>
          <cell r="F38">
            <v>0</v>
          </cell>
          <cell r="G38">
            <v>-0.11896281461104742</v>
          </cell>
          <cell r="H38">
            <v>0</v>
          </cell>
          <cell r="I38">
            <v>2021</v>
          </cell>
          <cell r="J38">
            <v>0</v>
          </cell>
          <cell r="K38">
            <v>0</v>
          </cell>
          <cell r="L38">
            <v>0</v>
          </cell>
          <cell r="M38">
            <v>0</v>
          </cell>
          <cell r="N38">
            <v>0</v>
          </cell>
          <cell r="O38">
            <v>2021</v>
          </cell>
          <cell r="P38">
            <v>0</v>
          </cell>
          <cell r="Q38">
            <v>0.68775300142054652</v>
          </cell>
          <cell r="R38">
            <v>0</v>
          </cell>
          <cell r="S38">
            <v>0</v>
          </cell>
          <cell r="T38">
            <v>-3.1324874271498965E-2</v>
          </cell>
          <cell r="U38">
            <v>-0.11896281461104742</v>
          </cell>
          <cell r="V38">
            <v>-9.8102579389679076E-2</v>
          </cell>
          <cell r="W38">
            <v>0</v>
          </cell>
          <cell r="Z38">
            <v>0</v>
          </cell>
          <cell r="AB38">
            <v>0</v>
          </cell>
          <cell r="AC38" t="str">
            <v>x</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v>0</v>
          </cell>
          <cell r="AD39">
            <v>0</v>
          </cell>
          <cell r="AE39">
            <v>0</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Z40">
            <v>0</v>
          </cell>
          <cell r="AB40">
            <v>0</v>
          </cell>
          <cell r="AC40" t="str">
            <v>x</v>
          </cell>
          <cell r="AD40" t="str">
            <v>x</v>
          </cell>
          <cell r="AE40">
            <v>0</v>
          </cell>
        </row>
        <row r="41">
          <cell r="B41">
            <v>0.12072043869894228</v>
          </cell>
          <cell r="C41">
            <v>1.1278195488721805</v>
          </cell>
          <cell r="D41">
            <v>0.13615087071309281</v>
          </cell>
          <cell r="E41">
            <v>0</v>
          </cell>
          <cell r="F41">
            <v>-0.42394420514817677</v>
          </cell>
          <cell r="G41" t="str">
            <v>+$0.56</v>
          </cell>
          <cell r="H41" t="str">
            <v>+$0.00;-$0.00;$-</v>
          </cell>
          <cell r="I41">
            <v>2019</v>
          </cell>
          <cell r="J41">
            <v>0</v>
          </cell>
          <cell r="K41">
            <v>0</v>
          </cell>
          <cell r="L41">
            <v>0</v>
          </cell>
          <cell r="M41" t="str">
            <v>Twins
($)</v>
          </cell>
          <cell r="N41">
            <v>0</v>
          </cell>
          <cell r="O41">
            <v>2019</v>
          </cell>
          <cell r="P41">
            <v>0</v>
          </cell>
          <cell r="Q41">
            <v>0</v>
          </cell>
          <cell r="R41">
            <v>-0.42394420514817677</v>
          </cell>
          <cell r="S41">
            <v>0</v>
          </cell>
          <cell r="T41" t="str">
            <v>+$0.66</v>
          </cell>
          <cell r="U41" t="str">
            <v>+$0.56</v>
          </cell>
          <cell r="V41" t="str">
            <v>+$0.66</v>
          </cell>
          <cell r="W41">
            <v>0</v>
          </cell>
          <cell r="Z41">
            <v>0</v>
          </cell>
          <cell r="AB41">
            <v>0</v>
          </cell>
          <cell r="AC41" t="str">
            <v>x</v>
          </cell>
          <cell r="AD41">
            <v>0</v>
          </cell>
          <cell r="AE41">
            <v>0</v>
          </cell>
        </row>
        <row r="42">
          <cell r="B42">
            <v>0.39873035740331247</v>
          </cell>
          <cell r="C42">
            <v>1.1278195488721805</v>
          </cell>
          <cell r="D42">
            <v>0.44969589180824715</v>
          </cell>
          <cell r="E42">
            <v>0</v>
          </cell>
          <cell r="F42">
            <v>-0.29217639282476493</v>
          </cell>
          <cell r="G42" t="str">
            <v>+0.74</v>
          </cell>
          <cell r="H42" t="str">
            <v>+0.00;-0.00;-</v>
          </cell>
          <cell r="I42">
            <v>2020</v>
          </cell>
          <cell r="J42">
            <v>0</v>
          </cell>
          <cell r="K42">
            <v>0</v>
          </cell>
          <cell r="L42">
            <v>0</v>
          </cell>
          <cell r="M42">
            <v>0</v>
          </cell>
          <cell r="N42">
            <v>0</v>
          </cell>
          <cell r="O42">
            <v>2020</v>
          </cell>
          <cell r="P42">
            <v>0</v>
          </cell>
          <cell r="Q42">
            <v>0</v>
          </cell>
          <cell r="R42">
            <v>-0.29217639282476493</v>
          </cell>
          <cell r="S42">
            <v>0</v>
          </cell>
          <cell r="T42" t="str">
            <v>+0.83</v>
          </cell>
          <cell r="U42" t="str">
            <v>+0.74</v>
          </cell>
          <cell r="V42" t="str">
            <v>+0.86</v>
          </cell>
          <cell r="W42">
            <v>0</v>
          </cell>
          <cell r="Z42">
            <v>0</v>
          </cell>
          <cell r="AB42">
            <v>0</v>
          </cell>
          <cell r="AC42" t="str">
            <v>x</v>
          </cell>
          <cell r="AD42">
            <v>0</v>
          </cell>
          <cell r="AE42">
            <v>0</v>
          </cell>
        </row>
        <row r="43">
          <cell r="B43">
            <v>0.60593596861436261</v>
          </cell>
          <cell r="C43">
            <v>1.1278195488721805</v>
          </cell>
          <cell r="D43">
            <v>0.68338643076807815</v>
          </cell>
          <cell r="E43">
            <v>0</v>
          </cell>
          <cell r="F43">
            <v>-2.6945817433331045E-2</v>
          </cell>
          <cell r="G43" t="str">
            <v>+0.71</v>
          </cell>
          <cell r="H43" t="str">
            <v>+0.00;-0.00;-</v>
          </cell>
          <cell r="I43">
            <v>2021</v>
          </cell>
          <cell r="J43">
            <v>0</v>
          </cell>
          <cell r="K43">
            <v>0</v>
          </cell>
          <cell r="L43">
            <v>0</v>
          </cell>
          <cell r="M43">
            <v>0</v>
          </cell>
          <cell r="N43">
            <v>0</v>
          </cell>
          <cell r="O43">
            <v>2021</v>
          </cell>
          <cell r="P43">
            <v>0</v>
          </cell>
          <cell r="Q43">
            <v>0</v>
          </cell>
          <cell r="R43">
            <v>-2.6945817433331045E-2</v>
          </cell>
          <cell r="S43">
            <v>0</v>
          </cell>
          <cell r="T43" t="str">
            <v>+0.78</v>
          </cell>
          <cell r="U43" t="str">
            <v>+0.71</v>
          </cell>
          <cell r="V43" t="str">
            <v>+0.83</v>
          </cell>
          <cell r="W43">
            <v>0</v>
          </cell>
          <cell r="Z43">
            <v>0</v>
          </cell>
          <cell r="AB43">
            <v>0</v>
          </cell>
          <cell r="AC43" t="str">
            <v>x</v>
          </cell>
          <cell r="AD43">
            <v>0</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Z45">
            <v>0</v>
          </cell>
          <cell r="AB45">
            <v>0</v>
          </cell>
          <cell r="AC45" t="str">
            <v>x</v>
          </cell>
          <cell r="AD45" t="str">
            <v>x</v>
          </cell>
          <cell r="AE45">
            <v>0</v>
          </cell>
        </row>
        <row r="46">
          <cell r="B46">
            <v>0.249641134777663</v>
          </cell>
          <cell r="C46">
            <v>0</v>
          </cell>
          <cell r="D46">
            <v>0</v>
          </cell>
          <cell r="E46">
            <v>2.5976809401307079</v>
          </cell>
          <cell r="F46">
            <v>0</v>
          </cell>
          <cell r="G46">
            <v>0</v>
          </cell>
          <cell r="H46">
            <v>0</v>
          </cell>
          <cell r="I46" t="str">
            <v>Share Price</v>
          </cell>
          <cell r="J46">
            <v>0</v>
          </cell>
          <cell r="K46">
            <v>0</v>
          </cell>
          <cell r="L46" t="str">
            <v>Value Creation</v>
          </cell>
          <cell r="M46" t="str">
            <v>Braves</v>
          </cell>
          <cell r="N46">
            <v>0</v>
          </cell>
          <cell r="O46" t="str">
            <v>$ Per Share</v>
          </cell>
          <cell r="P46">
            <v>0</v>
          </cell>
          <cell r="Q46">
            <v>33.25</v>
          </cell>
          <cell r="R46">
            <v>0</v>
          </cell>
          <cell r="S46">
            <v>0</v>
          </cell>
          <cell r="T46">
            <v>4.9293015787614962</v>
          </cell>
          <cell r="U46">
            <v>2.5976809401307079</v>
          </cell>
          <cell r="V46">
            <v>2.1481992804129817</v>
          </cell>
          <cell r="W46">
            <v>0</v>
          </cell>
          <cell r="Z46" t="str">
            <v>ATRC Value Creation</v>
          </cell>
          <cell r="AA46">
            <v>0</v>
          </cell>
          <cell r="AB46">
            <v>0</v>
          </cell>
          <cell r="AC46" t="str">
            <v>x</v>
          </cell>
          <cell r="AD46">
            <v>0</v>
          </cell>
          <cell r="AE46">
            <v>0</v>
          </cell>
        </row>
        <row r="47">
          <cell r="B47">
            <v>0</v>
          </cell>
          <cell r="C47">
            <v>0</v>
          </cell>
          <cell r="D47">
            <v>0</v>
          </cell>
          <cell r="E47">
            <v>7.8125742560322037E-2</v>
          </cell>
          <cell r="F47">
            <v>0</v>
          </cell>
          <cell r="G47">
            <v>0</v>
          </cell>
          <cell r="H47">
            <v>0</v>
          </cell>
          <cell r="I47">
            <v>0</v>
          </cell>
          <cell r="J47">
            <v>0</v>
          </cell>
          <cell r="K47">
            <v>0</v>
          </cell>
          <cell r="L47">
            <v>0</v>
          </cell>
          <cell r="M47">
            <v>0</v>
          </cell>
          <cell r="N47">
            <v>0</v>
          </cell>
          <cell r="O47" t="str">
            <v>Implied Value Add (%)</v>
          </cell>
          <cell r="P47">
            <v>0</v>
          </cell>
          <cell r="Q47">
            <v>0</v>
          </cell>
          <cell r="R47">
            <v>0</v>
          </cell>
          <cell r="S47">
            <v>0</v>
          </cell>
          <cell r="T47">
            <v>0.14003697666936069</v>
          </cell>
          <cell r="U47">
            <v>7.8125742560322037E-2</v>
          </cell>
          <cell r="V47">
            <v>6.1028388648096066E-2</v>
          </cell>
          <cell r="W47">
            <v>0</v>
          </cell>
          <cell r="Z47" t="str">
            <v xml:space="preserve">ATRC </v>
          </cell>
          <cell r="AA47">
            <v>0</v>
          </cell>
          <cell r="AB47">
            <v>0</v>
          </cell>
          <cell r="AC47" t="str">
            <v>x</v>
          </cell>
          <cell r="AD47">
            <v>0</v>
          </cell>
          <cell r="AE47">
            <v>0</v>
          </cell>
        </row>
        <row r="48">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Z48">
            <v>0</v>
          </cell>
          <cell r="AB48">
            <v>0</v>
          </cell>
          <cell r="AC48" t="str">
            <v>x</v>
          </cell>
          <cell r="AD48" t="str">
            <v>x</v>
          </cell>
          <cell r="AE48">
            <v>0</v>
          </cell>
        </row>
        <row r="49">
          <cell r="B49">
            <v>0</v>
          </cell>
          <cell r="C49">
            <v>0</v>
          </cell>
          <cell r="D49">
            <v>0</v>
          </cell>
          <cell r="E49">
            <v>0</v>
          </cell>
          <cell r="F49">
            <v>6.7397153460120833</v>
          </cell>
          <cell r="G49">
            <v>0</v>
          </cell>
          <cell r="H49">
            <v>0</v>
          </cell>
          <cell r="I49" t="str">
            <v>Share Price</v>
          </cell>
          <cell r="J49">
            <v>0</v>
          </cell>
          <cell r="K49">
            <v>0</v>
          </cell>
          <cell r="L49">
            <v>0</v>
          </cell>
          <cell r="M49" t="str">
            <v>Twins</v>
          </cell>
          <cell r="N49">
            <v>0</v>
          </cell>
          <cell r="O49" t="str">
            <v>$ Per Share</v>
          </cell>
          <cell r="P49">
            <v>0</v>
          </cell>
          <cell r="Q49">
            <v>0</v>
          </cell>
          <cell r="R49">
            <v>33.69</v>
          </cell>
          <cell r="S49">
            <v>0</v>
          </cell>
          <cell r="T49">
            <v>4.8634841997268978</v>
          </cell>
          <cell r="U49">
            <v>6.7397153460120833</v>
          </cell>
          <cell r="V49">
            <v>7.7111355459238453</v>
          </cell>
          <cell r="W49">
            <v>0</v>
          </cell>
          <cell r="Z49">
            <v>0</v>
          </cell>
          <cell r="AB49">
            <v>0</v>
          </cell>
          <cell r="AC49" t="str">
            <v>x</v>
          </cell>
          <cell r="AD49">
            <v>0</v>
          </cell>
          <cell r="AE49">
            <v>0</v>
          </cell>
        </row>
        <row r="50">
          <cell r="B50">
            <v>0</v>
          </cell>
          <cell r="C50">
            <v>0</v>
          </cell>
          <cell r="D50">
            <v>0</v>
          </cell>
          <cell r="E50">
            <v>0</v>
          </cell>
          <cell r="F50">
            <v>0.20005091558361782</v>
          </cell>
          <cell r="G50">
            <v>0</v>
          </cell>
          <cell r="H50">
            <v>0</v>
          </cell>
          <cell r="I50">
            <v>0</v>
          </cell>
          <cell r="J50">
            <v>0</v>
          </cell>
          <cell r="K50">
            <v>0</v>
          </cell>
          <cell r="L50">
            <v>0</v>
          </cell>
          <cell r="M50">
            <v>0</v>
          </cell>
          <cell r="N50">
            <v>0</v>
          </cell>
          <cell r="O50" t="str">
            <v>Implied Value Add (%)</v>
          </cell>
          <cell r="P50">
            <v>0</v>
          </cell>
          <cell r="Q50">
            <v>0</v>
          </cell>
          <cell r="R50">
            <v>0</v>
          </cell>
          <cell r="S50">
            <v>0</v>
          </cell>
          <cell r="T50">
            <v>0.14003697666936074</v>
          </cell>
          <cell r="U50">
            <v>0.20005091558361782</v>
          </cell>
          <cell r="V50">
            <v>0.2220309687855988</v>
          </cell>
          <cell r="W50">
            <v>0</v>
          </cell>
          <cell r="Z50">
            <v>0</v>
          </cell>
          <cell r="AB50">
            <v>0</v>
          </cell>
          <cell r="AC50">
            <v>0</v>
          </cell>
          <cell r="AD50">
            <v>0</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Z52">
            <v>0</v>
          </cell>
          <cell r="AB52">
            <v>0</v>
          </cell>
          <cell r="AC52" t="str">
            <v>x</v>
          </cell>
          <cell r="AD52" t="str">
            <v>x</v>
          </cell>
          <cell r="AE52">
            <v>0</v>
          </cell>
        </row>
        <row r="53">
          <cell r="B53">
            <v>0</v>
          </cell>
          <cell r="C53">
            <v>0</v>
          </cell>
          <cell r="D53">
            <v>0</v>
          </cell>
          <cell r="E53">
            <v>9.4188300681467219E-2</v>
          </cell>
          <cell r="F53">
            <v>0.13955359425945968</v>
          </cell>
          <cell r="G53">
            <v>0.11443103966525858</v>
          </cell>
          <cell r="H53">
            <v>0</v>
          </cell>
          <cell r="I53">
            <v>0</v>
          </cell>
          <cell r="J53">
            <v>0</v>
          </cell>
          <cell r="K53">
            <v>0</v>
          </cell>
          <cell r="L53" t="str">
            <v>PF Operating Statistics</v>
          </cell>
          <cell r="M53">
            <v>0</v>
          </cell>
          <cell r="N53">
            <v>0</v>
          </cell>
          <cell r="O53" t="str">
            <v>PF Revenue CAGR</v>
          </cell>
          <cell r="P53">
            <v>0</v>
          </cell>
          <cell r="Q53">
            <v>9.4188300681467219E-2</v>
          </cell>
          <cell r="R53">
            <v>0.13955359425945968</v>
          </cell>
          <cell r="S53">
            <v>0</v>
          </cell>
          <cell r="T53">
            <v>0.11443103966525858</v>
          </cell>
          <cell r="U53">
            <v>0.11443103966525858</v>
          </cell>
          <cell r="V53">
            <v>0.11443103966525858</v>
          </cell>
          <cell r="W53">
            <v>0</v>
          </cell>
          <cell r="Z53">
            <v>0</v>
          </cell>
          <cell r="AB53">
            <v>0</v>
          </cell>
          <cell r="AC53">
            <v>0</v>
          </cell>
          <cell r="AD53">
            <v>0</v>
          </cell>
          <cell r="AE53">
            <v>0</v>
          </cell>
        </row>
        <row r="54">
          <cell r="B54">
            <v>0</v>
          </cell>
          <cell r="C54">
            <v>0</v>
          </cell>
          <cell r="D54">
            <v>0</v>
          </cell>
          <cell r="E54">
            <v>5.1678448838352669</v>
          </cell>
          <cell r="F54">
            <v>0</v>
          </cell>
          <cell r="G54">
            <v>3.5295443871537246</v>
          </cell>
          <cell r="H54">
            <v>0</v>
          </cell>
          <cell r="I54" t="str">
            <v>2019 EBITDA</v>
          </cell>
          <cell r="J54">
            <v>0</v>
          </cell>
          <cell r="K54">
            <v>0</v>
          </cell>
          <cell r="L54">
            <v>0</v>
          </cell>
          <cell r="M54">
            <v>0</v>
          </cell>
          <cell r="N54">
            <v>0</v>
          </cell>
          <cell r="O54" t="str">
            <v>PF Debt / 2019 EBITDA</v>
          </cell>
          <cell r="P54">
            <v>0</v>
          </cell>
          <cell r="Q54">
            <v>5.1678448838352669</v>
          </cell>
          <cell r="R54">
            <v>4.7586026679850528</v>
          </cell>
          <cell r="S54">
            <v>0</v>
          </cell>
          <cell r="T54">
            <v>4.1294861898418196</v>
          </cell>
          <cell r="U54">
            <v>3.5295443871537246</v>
          </cell>
          <cell r="V54">
            <v>4.1294861898418196</v>
          </cell>
          <cell r="W54">
            <v>0</v>
          </cell>
          <cell r="Z54">
            <v>0</v>
          </cell>
          <cell r="AB54">
            <v>0</v>
          </cell>
          <cell r="AC54">
            <v>0</v>
          </cell>
          <cell r="AD54">
            <v>0</v>
          </cell>
          <cell r="AE54">
            <v>0</v>
          </cell>
        </row>
        <row r="55">
          <cell r="B55">
            <v>0</v>
          </cell>
          <cell r="C55">
            <v>0</v>
          </cell>
          <cell r="D55">
            <v>0</v>
          </cell>
          <cell r="E55">
            <v>0</v>
          </cell>
          <cell r="F55">
            <v>0</v>
          </cell>
          <cell r="G55">
            <v>1.625037666454666</v>
          </cell>
          <cell r="H55">
            <v>0</v>
          </cell>
          <cell r="I55">
            <v>2021</v>
          </cell>
          <cell r="J55">
            <v>0</v>
          </cell>
          <cell r="K55">
            <v>0</v>
          </cell>
          <cell r="L55">
            <v>0</v>
          </cell>
          <cell r="M55">
            <v>0</v>
          </cell>
          <cell r="N55">
            <v>0</v>
          </cell>
          <cell r="O55" t="str">
            <v>2021 Leverage</v>
          </cell>
          <cell r="P55">
            <v>0</v>
          </cell>
          <cell r="Q55">
            <v>0</v>
          </cell>
          <cell r="R55">
            <v>0</v>
          </cell>
          <cell r="S55">
            <v>0</v>
          </cell>
          <cell r="T55">
            <v>1.625037666454666</v>
          </cell>
          <cell r="U55">
            <v>1.625037666454666</v>
          </cell>
          <cell r="V55">
            <v>1.625037666454666</v>
          </cell>
          <cell r="W55">
            <v>0</v>
          </cell>
          <cell r="Z55">
            <v>0</v>
          </cell>
          <cell r="AB55">
            <v>0</v>
          </cell>
          <cell r="AC55">
            <v>0</v>
          </cell>
          <cell r="AD55">
            <v>0</v>
          </cell>
          <cell r="AE55">
            <v>0</v>
          </cell>
        </row>
        <row r="56">
          <cell r="B56">
            <v>0</v>
          </cell>
          <cell r="C56">
            <v>0</v>
          </cell>
          <cell r="D56">
            <v>0</v>
          </cell>
          <cell r="E56">
            <v>0</v>
          </cell>
          <cell r="F56">
            <v>0</v>
          </cell>
          <cell r="G56">
            <v>3.6002167154745933E-2</v>
          </cell>
          <cell r="H56">
            <v>0</v>
          </cell>
          <cell r="I56">
            <v>5</v>
          </cell>
          <cell r="J56">
            <v>0</v>
          </cell>
          <cell r="K56">
            <v>0</v>
          </cell>
          <cell r="L56">
            <v>0</v>
          </cell>
          <cell r="M56">
            <v>0</v>
          </cell>
          <cell r="N56">
            <v>0</v>
          </cell>
          <cell r="O56" t="str">
            <v>5 Year ROIC to Braves</v>
          </cell>
          <cell r="P56">
            <v>0</v>
          </cell>
          <cell r="Q56">
            <v>0</v>
          </cell>
          <cell r="R56">
            <v>0</v>
          </cell>
          <cell r="S56">
            <v>0</v>
          </cell>
          <cell r="T56">
            <v>4.0318076940546572E-2</v>
          </cell>
          <cell r="U56">
            <v>3.6002167154745933E-2</v>
          </cell>
          <cell r="V56">
            <v>3.3639324266703421E-2</v>
          </cell>
          <cell r="W56">
            <v>0</v>
          </cell>
          <cell r="Z56">
            <v>0</v>
          </cell>
          <cell r="AB56">
            <v>0</v>
          </cell>
          <cell r="AC56">
            <v>0</v>
          </cell>
          <cell r="AD56">
            <v>0</v>
          </cell>
          <cell r="AE56">
            <v>0</v>
          </cell>
        </row>
        <row r="57">
          <cell r="B57">
            <v>0</v>
          </cell>
          <cell r="C57">
            <v>0</v>
          </cell>
          <cell r="D57">
            <v>0</v>
          </cell>
          <cell r="E57">
            <v>0</v>
          </cell>
          <cell r="F57">
            <v>0</v>
          </cell>
          <cell r="G57">
            <v>6.1657600475939323E-2</v>
          </cell>
          <cell r="H57">
            <v>0</v>
          </cell>
          <cell r="I57">
            <v>7</v>
          </cell>
          <cell r="J57">
            <v>0</v>
          </cell>
          <cell r="K57">
            <v>0</v>
          </cell>
          <cell r="L57">
            <v>0</v>
          </cell>
          <cell r="M57">
            <v>0</v>
          </cell>
          <cell r="N57">
            <v>0</v>
          </cell>
          <cell r="O57" t="str">
            <v>7 Year ROIC to Braves</v>
          </cell>
          <cell r="P57">
            <v>0</v>
          </cell>
          <cell r="Q57">
            <v>0</v>
          </cell>
          <cell r="R57">
            <v>0</v>
          </cell>
          <cell r="S57">
            <v>0</v>
          </cell>
          <cell r="T57">
            <v>6.9049062220986335E-2</v>
          </cell>
          <cell r="U57">
            <v>6.1657600475939323E-2</v>
          </cell>
          <cell r="V57">
            <v>5.7610976778200762E-2</v>
          </cell>
          <cell r="W57">
            <v>0</v>
          </cell>
          <cell r="Z57">
            <v>0</v>
          </cell>
          <cell r="AB57">
            <v>0</v>
          </cell>
          <cell r="AC57">
            <v>0</v>
          </cell>
          <cell r="AD57">
            <v>0</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Z59">
            <v>0</v>
          </cell>
          <cell r="AB59">
            <v>0</v>
          </cell>
          <cell r="AC59" t="str">
            <v>x</v>
          </cell>
          <cell r="AD59" t="str">
            <v>x</v>
          </cell>
          <cell r="AE59">
            <v>0</v>
          </cell>
        </row>
        <row r="60">
          <cell r="B60">
            <v>0</v>
          </cell>
          <cell r="C60">
            <v>0</v>
          </cell>
          <cell r="D60">
            <v>0</v>
          </cell>
          <cell r="E60">
            <v>0</v>
          </cell>
          <cell r="F60">
            <v>0</v>
          </cell>
          <cell r="G60">
            <v>0</v>
          </cell>
          <cell r="H60">
            <v>0</v>
          </cell>
          <cell r="I60">
            <v>0</v>
          </cell>
          <cell r="J60">
            <v>0</v>
          </cell>
          <cell r="K60" t="str">
            <v>x</v>
          </cell>
          <cell r="L60">
            <v>0</v>
          </cell>
          <cell r="M60">
            <v>0</v>
          </cell>
          <cell r="N60">
            <v>0</v>
          </cell>
          <cell r="O60">
            <v>0</v>
          </cell>
          <cell r="P60">
            <v>0</v>
          </cell>
          <cell r="Q60">
            <v>0</v>
          </cell>
          <cell r="R60">
            <v>0</v>
          </cell>
          <cell r="S60">
            <v>0</v>
          </cell>
          <cell r="T60">
            <v>0</v>
          </cell>
          <cell r="U60">
            <v>0</v>
          </cell>
          <cell r="V60">
            <v>0</v>
          </cell>
          <cell r="W60" t="str">
            <v>x</v>
          </cell>
          <cell r="Z60">
            <v>0</v>
          </cell>
          <cell r="AB60">
            <v>0</v>
          </cell>
          <cell r="AC60" t="str">
            <v>x</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R62" t="str">
            <v>CRY % of EV</v>
          </cell>
          <cell r="T62">
            <v>0.52658196723386919</v>
          </cell>
          <cell r="U62">
            <v>0.47105826615699992</v>
          </cell>
          <cell r="V62">
            <v>0.48715377864681048</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t="str">
            <v>ATRC % of EV</v>
          </cell>
          <cell r="S63">
            <v>0</v>
          </cell>
          <cell r="T63">
            <v>0.50793915314693761</v>
          </cell>
          <cell r="U63">
            <v>0.55976748845802338</v>
          </cell>
          <cell r="V63">
            <v>0.54164886400532508</v>
          </cell>
          <cell r="W63">
            <v>0</v>
          </cell>
          <cell r="Z63">
            <v>0</v>
          </cell>
          <cell r="AB63">
            <v>0</v>
          </cell>
          <cell r="AC63">
            <v>0</v>
          </cell>
          <cell r="AD63">
            <v>0</v>
          </cell>
          <cell r="AE63">
            <v>0</v>
          </cell>
        </row>
        <row r="64">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CAGR</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Z65">
            <v>0</v>
          </cell>
          <cell r="AB65">
            <v>0</v>
          </cell>
          <cell r="AC65">
            <v>0</v>
          </cell>
          <cell r="AD65">
            <v>0</v>
          </cell>
          <cell r="AE65">
            <v>0</v>
          </cell>
        </row>
        <row r="66">
          <cell r="B66">
            <v>0</v>
          </cell>
          <cell r="C66">
            <v>0</v>
          </cell>
          <cell r="D66" t="str">
            <v>Revenues</v>
          </cell>
          <cell r="E66">
            <v>263.3</v>
          </cell>
          <cell r="F66">
            <v>195.56948017907774</v>
          </cell>
          <cell r="G66">
            <v>458.86948017907775</v>
          </cell>
          <cell r="H66">
            <v>0</v>
          </cell>
          <cell r="I66">
            <v>2018</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B67">
            <v>0</v>
          </cell>
          <cell r="C67">
            <v>0</v>
          </cell>
          <cell r="D67" t="str">
            <v>Revenues</v>
          </cell>
          <cell r="E67">
            <v>412.9630488455075</v>
          </cell>
          <cell r="F67">
            <v>375.8156468771229</v>
          </cell>
          <cell r="G67">
            <v>788.77869572263035</v>
          </cell>
          <cell r="H67">
            <v>0</v>
          </cell>
          <cell r="I67">
            <v>2023</v>
          </cell>
          <cell r="L67">
            <v>0</v>
          </cell>
          <cell r="M67">
            <v>0</v>
          </cell>
          <cell r="N67">
            <v>0</v>
          </cell>
          <cell r="O67">
            <v>0</v>
          </cell>
          <cell r="P67">
            <v>0</v>
          </cell>
          <cell r="Q67">
            <v>0</v>
          </cell>
          <cell r="R67">
            <v>0</v>
          </cell>
          <cell r="S67">
            <v>0</v>
          </cell>
          <cell r="T67">
            <v>0</v>
          </cell>
          <cell r="U67">
            <v>0</v>
          </cell>
          <cell r="V67">
            <v>0</v>
          </cell>
          <cell r="Z67">
            <v>0</v>
          </cell>
          <cell r="AB67">
            <v>0</v>
          </cell>
          <cell r="AC67">
            <v>0</v>
          </cell>
          <cell r="AD67">
            <v>0</v>
          </cell>
          <cell r="AE67">
            <v>0</v>
          </cell>
        </row>
        <row r="68">
          <cell r="A68" t="str">
            <v>x</v>
          </cell>
          <cell r="B68">
            <v>0</v>
          </cell>
          <cell r="C68">
            <v>0</v>
          </cell>
          <cell r="D68">
            <v>0</v>
          </cell>
          <cell r="E68">
            <v>0</v>
          </cell>
          <cell r="F68">
            <v>0</v>
          </cell>
          <cell r="G68">
            <v>0</v>
          </cell>
          <cell r="H68">
            <v>0</v>
          </cell>
          <cell r="I68">
            <v>0</v>
          </cell>
          <cell r="J68" t="str">
            <v>x</v>
          </cell>
          <cell r="L68">
            <v>0</v>
          </cell>
          <cell r="M68">
            <v>0</v>
          </cell>
          <cell r="N68">
            <v>0</v>
          </cell>
          <cell r="O68">
            <v>0</v>
          </cell>
          <cell r="P68">
            <v>0</v>
          </cell>
          <cell r="Q68">
            <v>0</v>
          </cell>
          <cell r="R68">
            <v>0</v>
          </cell>
          <cell r="S68">
            <v>0</v>
          </cell>
          <cell r="T68">
            <v>0</v>
          </cell>
          <cell r="U68">
            <v>0</v>
          </cell>
          <cell r="V68">
            <v>0</v>
          </cell>
          <cell r="Y68" t="str">
            <v>x</v>
          </cell>
          <cell r="Z68">
            <v>0</v>
          </cell>
          <cell r="AB68" t="str">
            <v>x</v>
          </cell>
          <cell r="AC68">
            <v>0</v>
          </cell>
          <cell r="AE68" t="str">
            <v>x</v>
          </cell>
        </row>
        <row r="69">
          <cell r="B69">
            <v>0</v>
          </cell>
          <cell r="C69">
            <v>0</v>
          </cell>
          <cell r="D69">
            <v>0</v>
          </cell>
          <cell r="E69">
            <v>0</v>
          </cell>
          <cell r="F69">
            <v>0</v>
          </cell>
          <cell r="G69">
            <v>0</v>
          </cell>
          <cell r="H69">
            <v>0</v>
          </cell>
          <cell r="I69">
            <v>0</v>
          </cell>
        </row>
        <row r="70">
          <cell r="B70">
            <v>0</v>
          </cell>
          <cell r="C70">
            <v>0</v>
          </cell>
          <cell r="D70">
            <v>0</v>
          </cell>
          <cell r="E70">
            <v>0</v>
          </cell>
          <cell r="F70">
            <v>0</v>
          </cell>
          <cell r="G70">
            <v>0</v>
          </cell>
          <cell r="H70">
            <v>0</v>
          </cell>
          <cell r="I70">
            <v>0</v>
          </cell>
        </row>
        <row r="71">
          <cell r="B71">
            <v>0</v>
          </cell>
          <cell r="C71">
            <v>0</v>
          </cell>
          <cell r="D71">
            <v>0</v>
          </cell>
          <cell r="E71">
            <v>0</v>
          </cell>
          <cell r="F71">
            <v>0</v>
          </cell>
          <cell r="G71">
            <v>0</v>
          </cell>
          <cell r="H71">
            <v>0</v>
          </cell>
          <cell r="I71">
            <v>0</v>
          </cell>
        </row>
      </sheetData>
      <sheetData sheetId="50"/>
      <sheetData sheetId="51">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$#,##0"M"</v>
          </cell>
          <cell r="Z10">
            <v>0</v>
          </cell>
          <cell r="AB10">
            <v>0</v>
          </cell>
          <cell r="AC10">
            <v>0</v>
          </cell>
          <cell r="AE10">
            <v>0</v>
          </cell>
        </row>
        <row r="11">
          <cell r="B11" t="str">
            <v>Case</v>
          </cell>
          <cell r="C11">
            <v>2</v>
          </cell>
          <cell r="D11">
            <v>2</v>
          </cell>
          <cell r="L11">
            <v>0</v>
          </cell>
          <cell r="M11">
            <v>0</v>
          </cell>
          <cell r="N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12</v>
          </cell>
          <cell r="U14">
            <v>57</v>
          </cell>
          <cell r="V14">
            <v>58</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1</v>
          </cell>
          <cell r="U15">
            <v>0</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t="str">
            <v>Braves</v>
          </cell>
          <cell r="R20" t="str">
            <v>Twins</v>
          </cell>
          <cell r="S20">
            <v>0</v>
          </cell>
          <cell r="T20" t="str">
            <v>Heads Up</v>
          </cell>
          <cell r="U20" t="str">
            <v>$100M Cash Consideration</v>
          </cell>
          <cell r="V20" t="str">
            <v>$200M Cash Consideration</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0.45697176661338212</v>
          </cell>
          <cell r="U22">
            <v>0.5080915302459581</v>
          </cell>
          <cell r="V22">
            <v>0.52790067729369639</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0.54302823338661788</v>
          </cell>
          <cell r="U23">
            <v>0.49190846975404184</v>
          </cell>
          <cell r="V23">
            <v>0.47209932270630356</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1.2420382183380987</v>
          </cell>
          <cell r="U25">
            <v>1.0126936882928144</v>
          </cell>
          <cell r="V25">
            <v>0.93544211027730229</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0.11309</v>
          </cell>
          <cell r="U28">
            <v>0.11309</v>
          </cell>
          <cell r="V28">
            <v>0.11309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37.5</v>
          </cell>
          <cell r="U29">
            <v>37.5</v>
          </cell>
          <cell r="V29">
            <v>37.5</v>
          </cell>
          <cell r="W29">
            <v>0</v>
          </cell>
          <cell r="Z29">
            <v>0</v>
          </cell>
          <cell r="AB29">
            <v>0</v>
          </cell>
          <cell r="AC29" t="str">
            <v>x</v>
          </cell>
          <cell r="AD29">
            <v>0</v>
          </cell>
          <cell r="AE29">
            <v>0</v>
          </cell>
        </row>
        <row r="30">
          <cell r="B30">
            <v>0</v>
          </cell>
          <cell r="C30">
            <v>0</v>
          </cell>
          <cell r="D30">
            <v>0</v>
          </cell>
          <cell r="E30">
            <v>0</v>
          </cell>
          <cell r="F30">
            <v>0</v>
          </cell>
          <cell r="G30">
            <v>0</v>
          </cell>
          <cell r="H30">
            <v>0</v>
          </cell>
          <cell r="I30">
            <v>0</v>
          </cell>
          <cell r="J30">
            <v>0</v>
          </cell>
          <cell r="K30">
            <v>0</v>
          </cell>
          <cell r="L30">
            <v>0</v>
          </cell>
          <cell r="M30">
            <v>0</v>
          </cell>
          <cell r="N30">
            <v>0</v>
          </cell>
          <cell r="O30" t="str">
            <v>% Cash Consideration</v>
          </cell>
          <cell r="P30">
            <v>0</v>
          </cell>
          <cell r="Q30">
            <v>0</v>
          </cell>
          <cell r="R30">
            <v>0</v>
          </cell>
          <cell r="S30">
            <v>0</v>
          </cell>
          <cell r="T30">
            <v>0</v>
          </cell>
          <cell r="U30">
            <v>7.2155192256422973E-2</v>
          </cell>
          <cell r="V30">
            <v>0.14431014084178173</v>
          </cell>
          <cell r="W30">
            <v>0</v>
          </cell>
          <cell r="Z30">
            <v>0</v>
          </cell>
          <cell r="AB30">
            <v>0</v>
          </cell>
          <cell r="AC30" t="str">
            <v>x</v>
          </cell>
          <cell r="AD30">
            <v>0</v>
          </cell>
          <cell r="AE30">
            <v>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Z31">
            <v>0</v>
          </cell>
          <cell r="AB31">
            <v>0</v>
          </cell>
          <cell r="AC31" t="str">
            <v>x</v>
          </cell>
          <cell r="AD31" t="str">
            <v>x</v>
          </cell>
          <cell r="AE31">
            <v>0</v>
          </cell>
        </row>
        <row r="32">
          <cell r="B32">
            <v>7.436381541579542</v>
          </cell>
          <cell r="C32">
            <v>5.6278554718951765</v>
          </cell>
          <cell r="D32">
            <v>6.6162292321132137</v>
          </cell>
          <cell r="E32">
            <v>0</v>
          </cell>
          <cell r="F32">
            <v>0</v>
          </cell>
          <cell r="G32">
            <v>0</v>
          </cell>
          <cell r="H32">
            <v>0</v>
          </cell>
          <cell r="I32">
            <v>43465</v>
          </cell>
          <cell r="J32">
            <v>0</v>
          </cell>
          <cell r="K32">
            <v>0</v>
          </cell>
          <cell r="L32">
            <v>0</v>
          </cell>
          <cell r="M32">
            <v>0</v>
          </cell>
          <cell r="N32">
            <v>0</v>
          </cell>
          <cell r="O32" t="str">
            <v>EV / 2018 Revenues</v>
          </cell>
          <cell r="P32">
            <v>0</v>
          </cell>
          <cell r="Q32">
            <v>5.6278554718951765</v>
          </cell>
          <cell r="R32">
            <v>6.6162292321132137</v>
          </cell>
          <cell r="S32">
            <v>0</v>
          </cell>
          <cell r="T32">
            <v>7.436381541579542</v>
          </cell>
          <cell r="U32">
            <v>7.3542516382621725</v>
          </cell>
          <cell r="V32">
            <v>7.3542516382621725</v>
          </cell>
          <cell r="W32">
            <v>0</v>
          </cell>
          <cell r="Z32">
            <v>0</v>
          </cell>
          <cell r="AB32">
            <v>0</v>
          </cell>
          <cell r="AC32" t="str">
            <v>x</v>
          </cell>
          <cell r="AD32">
            <v>0</v>
          </cell>
          <cell r="AE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Z33">
            <v>0</v>
          </cell>
          <cell r="AB33">
            <v>0</v>
          </cell>
          <cell r="AC33" t="str">
            <v>x</v>
          </cell>
          <cell r="AD33" t="str">
            <v>x</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0.12072043869894228</v>
          </cell>
          <cell r="C35">
            <v>0</v>
          </cell>
          <cell r="D35">
            <v>0</v>
          </cell>
          <cell r="E35">
            <v>0.27773323951377987</v>
          </cell>
          <cell r="F35">
            <v>0</v>
          </cell>
          <cell r="G35">
            <v>-0.56533672775255739</v>
          </cell>
          <cell r="H35">
            <v>0</v>
          </cell>
          <cell r="I35">
            <v>2019</v>
          </cell>
          <cell r="J35">
            <v>0</v>
          </cell>
          <cell r="K35">
            <v>0</v>
          </cell>
          <cell r="L35" t="str">
            <v>Cash
Acc. / (Dil.)</v>
          </cell>
          <cell r="M35" t="str">
            <v>Braves
(%)</v>
          </cell>
          <cell r="N35">
            <v>0</v>
          </cell>
          <cell r="O35">
            <v>2019</v>
          </cell>
          <cell r="P35">
            <v>0</v>
          </cell>
          <cell r="Q35">
            <v>0.27773323951377987</v>
          </cell>
          <cell r="R35">
            <v>0</v>
          </cell>
          <cell r="S35">
            <v>0</v>
          </cell>
          <cell r="T35">
            <v>-0.56533672775255739</v>
          </cell>
          <cell r="U35">
            <v>-1.0303569113180111</v>
          </cell>
          <cell r="V35">
            <v>-1.4117360722518468</v>
          </cell>
          <cell r="W35">
            <v>0</v>
          </cell>
          <cell r="Z35">
            <v>0</v>
          </cell>
          <cell r="AB35">
            <v>0</v>
          </cell>
          <cell r="AC35" t="str">
            <v>x</v>
          </cell>
          <cell r="AD35">
            <v>0</v>
          </cell>
          <cell r="AE35">
            <v>0</v>
          </cell>
        </row>
        <row r="36">
          <cell r="B36">
            <v>0.39873035740331247</v>
          </cell>
          <cell r="C36">
            <v>0</v>
          </cell>
          <cell r="D36">
            <v>0</v>
          </cell>
          <cell r="E36">
            <v>0.21668910979612915</v>
          </cell>
          <cell r="F36">
            <v>0</v>
          </cell>
          <cell r="G36">
            <v>0.84010335257944391</v>
          </cell>
          <cell r="H36">
            <v>0</v>
          </cell>
          <cell r="I36">
            <v>2020</v>
          </cell>
          <cell r="J36">
            <v>0</v>
          </cell>
          <cell r="K36">
            <v>0</v>
          </cell>
          <cell r="L36">
            <v>0</v>
          </cell>
          <cell r="M36">
            <v>0</v>
          </cell>
          <cell r="N36">
            <v>0</v>
          </cell>
          <cell r="O36">
            <v>2020</v>
          </cell>
          <cell r="P36">
            <v>0</v>
          </cell>
          <cell r="Q36">
            <v>0.21668910979612915</v>
          </cell>
          <cell r="R36">
            <v>0</v>
          </cell>
          <cell r="S36">
            <v>0</v>
          </cell>
          <cell r="T36">
            <v>0.84010335257944391</v>
          </cell>
          <cell r="U36">
            <v>0.40938589035043094</v>
          </cell>
          <cell r="V36">
            <v>-5.7233732722459942E-2</v>
          </cell>
          <cell r="W36">
            <v>0</v>
          </cell>
          <cell r="Z36">
            <v>0</v>
          </cell>
          <cell r="AB36">
            <v>0</v>
          </cell>
          <cell r="AC36" t="str">
            <v>x</v>
          </cell>
          <cell r="AD36">
            <v>0</v>
          </cell>
          <cell r="AE36">
            <v>0</v>
          </cell>
        </row>
        <row r="37">
          <cell r="B37">
            <v>0.60593596861436261</v>
          </cell>
          <cell r="C37">
            <v>0</v>
          </cell>
          <cell r="D37">
            <v>0</v>
          </cell>
          <cell r="E37">
            <v>0.68775300142054652</v>
          </cell>
          <cell r="F37">
            <v>0</v>
          </cell>
          <cell r="G37">
            <v>-0.11896281461104742</v>
          </cell>
          <cell r="H37">
            <v>0</v>
          </cell>
          <cell r="I37">
            <v>2021</v>
          </cell>
          <cell r="J37">
            <v>0</v>
          </cell>
          <cell r="K37">
            <v>0</v>
          </cell>
          <cell r="L37">
            <v>0</v>
          </cell>
          <cell r="M37">
            <v>0</v>
          </cell>
          <cell r="N37">
            <v>0</v>
          </cell>
          <cell r="O37">
            <v>2021</v>
          </cell>
          <cell r="P37">
            <v>0</v>
          </cell>
          <cell r="Q37">
            <v>0.68775300142054652</v>
          </cell>
          <cell r="R37">
            <v>0</v>
          </cell>
          <cell r="S37">
            <v>0</v>
          </cell>
          <cell r="T37">
            <v>-0.11896281461104742</v>
          </cell>
          <cell r="U37">
            <v>-0.12342091057080791</v>
          </cell>
          <cell r="V37">
            <v>-0.21916445829964576</v>
          </cell>
          <cell r="W37">
            <v>0</v>
          </cell>
          <cell r="Z37">
            <v>0</v>
          </cell>
          <cell r="AB37">
            <v>0</v>
          </cell>
          <cell r="AC37" t="str">
            <v>x</v>
          </cell>
          <cell r="AD37">
            <v>0</v>
          </cell>
          <cell r="AE37">
            <v>0</v>
          </cell>
        </row>
        <row r="38">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Z38">
            <v>0</v>
          </cell>
          <cell r="AB38">
            <v>0</v>
          </cell>
          <cell r="AC38">
            <v>0</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t="str">
            <v>x</v>
          </cell>
          <cell r="AD39" t="str">
            <v>x</v>
          </cell>
          <cell r="AE39">
            <v>0</v>
          </cell>
        </row>
        <row r="40">
          <cell r="B40">
            <v>0.12072043869894228</v>
          </cell>
          <cell r="C40">
            <v>1.1278195488721805</v>
          </cell>
          <cell r="D40">
            <v>0.13615087071309281</v>
          </cell>
          <cell r="E40">
            <v>0</v>
          </cell>
          <cell r="F40">
            <v>-0.42394420514817677</v>
          </cell>
          <cell r="G40" t="str">
            <v>+$0.56</v>
          </cell>
          <cell r="H40" t="str">
            <v>+$0.00;-$0.00;$-</v>
          </cell>
          <cell r="I40">
            <v>2019</v>
          </cell>
          <cell r="J40">
            <v>0</v>
          </cell>
          <cell r="K40">
            <v>0</v>
          </cell>
          <cell r="L40">
            <v>0</v>
          </cell>
          <cell r="M40" t="str">
            <v>Twins
($)</v>
          </cell>
          <cell r="N40">
            <v>0</v>
          </cell>
          <cell r="O40">
            <v>2019</v>
          </cell>
          <cell r="P40">
            <v>0</v>
          </cell>
          <cell r="Q40">
            <v>0</v>
          </cell>
          <cell r="R40">
            <v>-0.42394420514817677</v>
          </cell>
          <cell r="S40">
            <v>0</v>
          </cell>
          <cell r="T40" t="str">
            <v>+$0.56</v>
          </cell>
          <cell r="U40" t="str">
            <v>+$0.56</v>
          </cell>
          <cell r="V40" t="str">
            <v>+$0.46</v>
          </cell>
          <cell r="W40">
            <v>0</v>
          </cell>
          <cell r="Z40">
            <v>0</v>
          </cell>
          <cell r="AB40">
            <v>0</v>
          </cell>
          <cell r="AC40" t="str">
            <v>x</v>
          </cell>
          <cell r="AD40">
            <v>0</v>
          </cell>
          <cell r="AE40">
            <v>0</v>
          </cell>
        </row>
        <row r="41">
          <cell r="B41">
            <v>0.39873035740331247</v>
          </cell>
          <cell r="C41">
            <v>1.1278195488721805</v>
          </cell>
          <cell r="D41">
            <v>0.44969589180824715</v>
          </cell>
          <cell r="E41">
            <v>0</v>
          </cell>
          <cell r="F41">
            <v>-0.29217639282476493</v>
          </cell>
          <cell r="G41" t="str">
            <v>+0.74</v>
          </cell>
          <cell r="H41" t="str">
            <v>+0.00;-0.00;-</v>
          </cell>
          <cell r="I41">
            <v>2020</v>
          </cell>
          <cell r="J41">
            <v>0</v>
          </cell>
          <cell r="K41">
            <v>0</v>
          </cell>
          <cell r="L41">
            <v>0</v>
          </cell>
          <cell r="M41">
            <v>0</v>
          </cell>
          <cell r="N41">
            <v>0</v>
          </cell>
          <cell r="O41">
            <v>2020</v>
          </cell>
          <cell r="P41">
            <v>0</v>
          </cell>
          <cell r="Q41">
            <v>0</v>
          </cell>
          <cell r="R41">
            <v>-0.29217639282476493</v>
          </cell>
          <cell r="S41">
            <v>0</v>
          </cell>
          <cell r="T41" t="str">
            <v>+0.74</v>
          </cell>
          <cell r="U41" t="str">
            <v>+0.73</v>
          </cell>
          <cell r="V41" t="str">
            <v>+0.61</v>
          </cell>
          <cell r="W41">
            <v>0</v>
          </cell>
          <cell r="Z41">
            <v>0</v>
          </cell>
          <cell r="AB41">
            <v>0</v>
          </cell>
          <cell r="AC41" t="str">
            <v>x</v>
          </cell>
          <cell r="AD41">
            <v>0</v>
          </cell>
          <cell r="AE41">
            <v>0</v>
          </cell>
        </row>
        <row r="42">
          <cell r="B42">
            <v>0.60593596861436261</v>
          </cell>
          <cell r="C42">
            <v>1.1278195488721805</v>
          </cell>
          <cell r="D42">
            <v>0.68338643076807815</v>
          </cell>
          <cell r="E42">
            <v>0</v>
          </cell>
          <cell r="F42">
            <v>-2.6945817433331045E-2</v>
          </cell>
          <cell r="G42" t="str">
            <v>+0.71</v>
          </cell>
          <cell r="H42" t="str">
            <v>+0.00;-0.00;-</v>
          </cell>
          <cell r="I42">
            <v>2021</v>
          </cell>
          <cell r="J42">
            <v>0</v>
          </cell>
          <cell r="K42">
            <v>0</v>
          </cell>
          <cell r="L42">
            <v>0</v>
          </cell>
          <cell r="M42">
            <v>0</v>
          </cell>
          <cell r="N42">
            <v>0</v>
          </cell>
          <cell r="O42">
            <v>2021</v>
          </cell>
          <cell r="P42">
            <v>0</v>
          </cell>
          <cell r="Q42">
            <v>0</v>
          </cell>
          <cell r="R42">
            <v>-2.6945817433331045E-2</v>
          </cell>
          <cell r="S42">
            <v>0</v>
          </cell>
          <cell r="T42" t="str">
            <v>+0.71</v>
          </cell>
          <cell r="U42" t="str">
            <v>+0.72</v>
          </cell>
          <cell r="V42" t="str">
            <v>+0.61</v>
          </cell>
          <cell r="W42">
            <v>0</v>
          </cell>
          <cell r="Z42">
            <v>0</v>
          </cell>
          <cell r="AB42">
            <v>0</v>
          </cell>
          <cell r="AC42" t="str">
            <v>x</v>
          </cell>
          <cell r="AD42">
            <v>0</v>
          </cell>
          <cell r="AE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Z43">
            <v>0</v>
          </cell>
          <cell r="AB43">
            <v>0</v>
          </cell>
          <cell r="AC43" t="str">
            <v>x</v>
          </cell>
          <cell r="AD43" t="str">
            <v>x</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2.5976809401307079</v>
          </cell>
          <cell r="F45">
            <v>0</v>
          </cell>
          <cell r="G45">
            <v>0</v>
          </cell>
          <cell r="H45">
            <v>0</v>
          </cell>
          <cell r="I45" t="str">
            <v>Share Price</v>
          </cell>
          <cell r="J45">
            <v>0</v>
          </cell>
          <cell r="K45">
            <v>0</v>
          </cell>
          <cell r="L45" t="str">
            <v>Value Creation</v>
          </cell>
          <cell r="M45" t="str">
            <v>Braves</v>
          </cell>
          <cell r="N45">
            <v>0</v>
          </cell>
          <cell r="O45" t="str">
            <v>$ Per Share</v>
          </cell>
          <cell r="P45">
            <v>0</v>
          </cell>
          <cell r="Q45">
            <v>33.25</v>
          </cell>
          <cell r="R45">
            <v>0</v>
          </cell>
          <cell r="S45">
            <v>0</v>
          </cell>
          <cell r="T45">
            <v>2.5976809401307079</v>
          </cell>
          <cell r="U45">
            <v>3.5452187700958007</v>
          </cell>
          <cell r="V45">
            <v>3.6824880424421096</v>
          </cell>
          <cell r="W45">
            <v>0</v>
          </cell>
          <cell r="Z45" t="str">
            <v>ATRC Value Creation</v>
          </cell>
          <cell r="AA45">
            <v>0</v>
          </cell>
          <cell r="AB45">
            <v>0</v>
          </cell>
          <cell r="AC45" t="str">
            <v>x</v>
          </cell>
          <cell r="AD45">
            <v>0</v>
          </cell>
          <cell r="AE45">
            <v>0</v>
          </cell>
        </row>
        <row r="46">
          <cell r="B46">
            <v>0</v>
          </cell>
          <cell r="C46">
            <v>0</v>
          </cell>
          <cell r="D46">
            <v>0</v>
          </cell>
          <cell r="E46">
            <v>7.8125742560322037E-2</v>
          </cell>
          <cell r="F46">
            <v>0</v>
          </cell>
          <cell r="G46">
            <v>0</v>
          </cell>
          <cell r="H46">
            <v>0</v>
          </cell>
          <cell r="I46">
            <v>0</v>
          </cell>
          <cell r="J46">
            <v>0</v>
          </cell>
          <cell r="K46">
            <v>0</v>
          </cell>
          <cell r="L46">
            <v>0</v>
          </cell>
          <cell r="M46">
            <v>0</v>
          </cell>
          <cell r="N46">
            <v>0</v>
          </cell>
          <cell r="O46" t="str">
            <v>Implied Value Add (%)</v>
          </cell>
          <cell r="P46">
            <v>0</v>
          </cell>
          <cell r="Q46">
            <v>0</v>
          </cell>
          <cell r="R46">
            <v>0</v>
          </cell>
          <cell r="S46">
            <v>0</v>
          </cell>
          <cell r="T46">
            <v>7.8125742560322037E-2</v>
          </cell>
          <cell r="U46">
            <v>0.10071644233226705</v>
          </cell>
          <cell r="V46">
            <v>0.1046161375693781</v>
          </cell>
          <cell r="W46">
            <v>0</v>
          </cell>
          <cell r="Z46" t="str">
            <v xml:space="preserve">ATRC </v>
          </cell>
          <cell r="AA46">
            <v>0</v>
          </cell>
          <cell r="AB46">
            <v>0</v>
          </cell>
          <cell r="AC46" t="str">
            <v>x</v>
          </cell>
          <cell r="AD46">
            <v>0</v>
          </cell>
          <cell r="AE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Z47">
            <v>0</v>
          </cell>
          <cell r="AB47">
            <v>0</v>
          </cell>
          <cell r="AC47" t="str">
            <v>x</v>
          </cell>
          <cell r="AD47" t="str">
            <v>x</v>
          </cell>
          <cell r="AE47">
            <v>0</v>
          </cell>
        </row>
        <row r="48">
          <cell r="B48">
            <v>0</v>
          </cell>
          <cell r="C48">
            <v>0</v>
          </cell>
          <cell r="D48">
            <v>0</v>
          </cell>
          <cell r="E48">
            <v>0</v>
          </cell>
          <cell r="F48">
            <v>6.7397153460120833</v>
          </cell>
          <cell r="G48">
            <v>0</v>
          </cell>
          <cell r="H48">
            <v>0</v>
          </cell>
          <cell r="I48" t="str">
            <v>Share Price</v>
          </cell>
          <cell r="J48">
            <v>0</v>
          </cell>
          <cell r="K48">
            <v>0</v>
          </cell>
          <cell r="L48">
            <v>0</v>
          </cell>
          <cell r="M48" t="str">
            <v>Twins</v>
          </cell>
          <cell r="N48">
            <v>0</v>
          </cell>
          <cell r="O48" t="str">
            <v>$ Per Share</v>
          </cell>
          <cell r="P48">
            <v>0</v>
          </cell>
          <cell r="Q48">
            <v>0</v>
          </cell>
          <cell r="R48">
            <v>33.69</v>
          </cell>
          <cell r="S48">
            <v>0</v>
          </cell>
          <cell r="T48">
            <v>6.7397153460120833</v>
          </cell>
          <cell r="U48">
            <v>6.2743504532342271</v>
          </cell>
          <cell r="V48">
            <v>6.1269591750553118</v>
          </cell>
          <cell r="W48">
            <v>0</v>
          </cell>
          <cell r="Z48">
            <v>0</v>
          </cell>
          <cell r="AB48">
            <v>0</v>
          </cell>
          <cell r="AC48" t="str">
            <v>x</v>
          </cell>
          <cell r="AD48">
            <v>0</v>
          </cell>
          <cell r="AE48">
            <v>0</v>
          </cell>
        </row>
        <row r="49">
          <cell r="B49">
            <v>0</v>
          </cell>
          <cell r="C49">
            <v>0</v>
          </cell>
          <cell r="D49">
            <v>0</v>
          </cell>
          <cell r="E49">
            <v>0</v>
          </cell>
          <cell r="F49">
            <v>0.20005091558361782</v>
          </cell>
          <cell r="G49">
            <v>0</v>
          </cell>
          <cell r="H49">
            <v>0</v>
          </cell>
          <cell r="I49">
            <v>0</v>
          </cell>
          <cell r="J49">
            <v>0</v>
          </cell>
          <cell r="K49">
            <v>0</v>
          </cell>
          <cell r="L49">
            <v>0</v>
          </cell>
          <cell r="M49">
            <v>0</v>
          </cell>
          <cell r="N49">
            <v>0</v>
          </cell>
          <cell r="O49" t="str">
            <v>Implied Value Add (%)</v>
          </cell>
          <cell r="P49">
            <v>0</v>
          </cell>
          <cell r="Q49">
            <v>0</v>
          </cell>
          <cell r="R49">
            <v>0</v>
          </cell>
          <cell r="S49">
            <v>0</v>
          </cell>
          <cell r="T49">
            <v>0.20005091558361782</v>
          </cell>
          <cell r="U49">
            <v>0.18066082502833941</v>
          </cell>
          <cell r="V49">
            <v>0.1764169068544576</v>
          </cell>
          <cell r="W49">
            <v>0</v>
          </cell>
          <cell r="Z49">
            <v>0</v>
          </cell>
          <cell r="AB49">
            <v>0</v>
          </cell>
          <cell r="AC49">
            <v>0</v>
          </cell>
          <cell r="AD49">
            <v>0</v>
          </cell>
          <cell r="AE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Z50">
            <v>0</v>
          </cell>
          <cell r="AB50">
            <v>0</v>
          </cell>
          <cell r="AC50" t="str">
            <v>x</v>
          </cell>
          <cell r="AD50" t="str">
            <v>x</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9.4188300681467219E-2</v>
          </cell>
          <cell r="F52">
            <v>0.13955359425945968</v>
          </cell>
          <cell r="G52">
            <v>0.11443103966525858</v>
          </cell>
          <cell r="H52">
            <v>0</v>
          </cell>
          <cell r="I52">
            <v>0</v>
          </cell>
          <cell r="J52">
            <v>0</v>
          </cell>
          <cell r="K52">
            <v>0</v>
          </cell>
          <cell r="L52" t="str">
            <v>PF Operating Statistics</v>
          </cell>
          <cell r="M52">
            <v>0</v>
          </cell>
          <cell r="N52">
            <v>0</v>
          </cell>
          <cell r="O52" t="str">
            <v>PF Revenue CAGR</v>
          </cell>
          <cell r="P52">
            <v>0</v>
          </cell>
          <cell r="Q52">
            <v>9.4188300681467219E-2</v>
          </cell>
          <cell r="R52">
            <v>0.13955359425945968</v>
          </cell>
          <cell r="S52">
            <v>0</v>
          </cell>
          <cell r="T52">
            <v>0.11443103966525858</v>
          </cell>
          <cell r="U52">
            <v>0.11443103966525858</v>
          </cell>
          <cell r="V52">
            <v>0.11443103966525858</v>
          </cell>
          <cell r="W52">
            <v>0</v>
          </cell>
          <cell r="Z52">
            <v>0</v>
          </cell>
          <cell r="AB52">
            <v>0</v>
          </cell>
          <cell r="AC52">
            <v>0</v>
          </cell>
          <cell r="AD52">
            <v>0</v>
          </cell>
          <cell r="AE52">
            <v>0</v>
          </cell>
        </row>
        <row r="53">
          <cell r="B53">
            <v>0</v>
          </cell>
          <cell r="C53">
            <v>0</v>
          </cell>
          <cell r="D53">
            <v>0</v>
          </cell>
          <cell r="E53">
            <v>5.1678448838352669</v>
          </cell>
          <cell r="F53">
            <v>0</v>
          </cell>
          <cell r="G53">
            <v>3.5295443871537246</v>
          </cell>
          <cell r="H53">
            <v>0</v>
          </cell>
          <cell r="I53" t="str">
            <v>2019 EBITDA</v>
          </cell>
          <cell r="J53">
            <v>0</v>
          </cell>
          <cell r="K53">
            <v>0</v>
          </cell>
          <cell r="L53">
            <v>0</v>
          </cell>
          <cell r="M53">
            <v>0</v>
          </cell>
          <cell r="N53">
            <v>0</v>
          </cell>
          <cell r="O53" t="str">
            <v>PF Debt / 2019 EBITDA</v>
          </cell>
          <cell r="P53">
            <v>0</v>
          </cell>
          <cell r="Q53">
            <v>5.1678448838352669</v>
          </cell>
          <cell r="R53">
            <v>4.7586026679850528</v>
          </cell>
          <cell r="S53">
            <v>0</v>
          </cell>
          <cell r="T53">
            <v>3.5295443871537246</v>
          </cell>
          <cell r="U53">
            <v>5.5863059671479656</v>
          </cell>
          <cell r="V53">
            <v>7.0431257444541115</v>
          </cell>
          <cell r="W53">
            <v>0</v>
          </cell>
          <cell r="Z53">
            <v>0</v>
          </cell>
          <cell r="AB53">
            <v>0</v>
          </cell>
          <cell r="AC53">
            <v>0</v>
          </cell>
          <cell r="AD53">
            <v>0</v>
          </cell>
          <cell r="AE53">
            <v>0</v>
          </cell>
        </row>
        <row r="54">
          <cell r="B54">
            <v>0</v>
          </cell>
          <cell r="C54">
            <v>0</v>
          </cell>
          <cell r="D54">
            <v>0</v>
          </cell>
          <cell r="E54">
            <v>0</v>
          </cell>
          <cell r="F54">
            <v>0</v>
          </cell>
          <cell r="G54">
            <v>1.625037666454666</v>
          </cell>
          <cell r="H54">
            <v>0</v>
          </cell>
          <cell r="I54">
            <v>2021</v>
          </cell>
          <cell r="J54">
            <v>0</v>
          </cell>
          <cell r="K54">
            <v>0</v>
          </cell>
          <cell r="L54">
            <v>0</v>
          </cell>
          <cell r="M54">
            <v>0</v>
          </cell>
          <cell r="N54">
            <v>0</v>
          </cell>
          <cell r="O54" t="str">
            <v>2021 Leverage</v>
          </cell>
          <cell r="P54">
            <v>0</v>
          </cell>
          <cell r="Q54">
            <v>0</v>
          </cell>
          <cell r="R54">
            <v>0</v>
          </cell>
          <cell r="S54">
            <v>0</v>
          </cell>
          <cell r="T54">
            <v>1.625037666454666</v>
          </cell>
          <cell r="U54">
            <v>2.0424476181286675</v>
          </cell>
          <cell r="V54">
            <v>2.9761592000713346</v>
          </cell>
          <cell r="W54">
            <v>0</v>
          </cell>
          <cell r="Z54">
            <v>0</v>
          </cell>
          <cell r="AB54">
            <v>0</v>
          </cell>
          <cell r="AC54">
            <v>0</v>
          </cell>
          <cell r="AD54">
            <v>0</v>
          </cell>
          <cell r="AE54">
            <v>0</v>
          </cell>
        </row>
        <row r="55">
          <cell r="B55">
            <v>0</v>
          </cell>
          <cell r="C55">
            <v>0</v>
          </cell>
          <cell r="D55">
            <v>0</v>
          </cell>
          <cell r="E55">
            <v>0</v>
          </cell>
          <cell r="F55">
            <v>0</v>
          </cell>
          <cell r="G55">
            <v>3.6002167154745933E-2</v>
          </cell>
          <cell r="H55">
            <v>0</v>
          </cell>
          <cell r="I55">
            <v>5</v>
          </cell>
          <cell r="J55">
            <v>0</v>
          </cell>
          <cell r="K55">
            <v>0</v>
          </cell>
          <cell r="L55">
            <v>0</v>
          </cell>
          <cell r="M55">
            <v>0</v>
          </cell>
          <cell r="N55">
            <v>0</v>
          </cell>
          <cell r="O55" t="str">
            <v>5 Year ROIC to Braves</v>
          </cell>
          <cell r="P55">
            <v>0</v>
          </cell>
          <cell r="Q55">
            <v>0</v>
          </cell>
          <cell r="R55">
            <v>0</v>
          </cell>
          <cell r="S55">
            <v>0</v>
          </cell>
          <cell r="T55">
            <v>3.6002167154745933E-2</v>
          </cell>
          <cell r="U55">
            <v>3.6002167154745933E-2</v>
          </cell>
          <cell r="V55">
            <v>3.6002167154745933E-2</v>
          </cell>
          <cell r="W55">
            <v>0</v>
          </cell>
          <cell r="Z55">
            <v>0</v>
          </cell>
          <cell r="AB55">
            <v>0</v>
          </cell>
          <cell r="AC55">
            <v>0</v>
          </cell>
          <cell r="AD55">
            <v>0</v>
          </cell>
          <cell r="AE55">
            <v>0</v>
          </cell>
        </row>
        <row r="56">
          <cell r="B56">
            <v>0</v>
          </cell>
          <cell r="C56">
            <v>0</v>
          </cell>
          <cell r="D56">
            <v>0</v>
          </cell>
          <cell r="E56">
            <v>0</v>
          </cell>
          <cell r="F56">
            <v>0</v>
          </cell>
          <cell r="G56">
            <v>6.1657600475939323E-2</v>
          </cell>
          <cell r="H56">
            <v>0</v>
          </cell>
          <cell r="I56">
            <v>7</v>
          </cell>
          <cell r="J56">
            <v>0</v>
          </cell>
          <cell r="K56">
            <v>0</v>
          </cell>
          <cell r="L56">
            <v>0</v>
          </cell>
          <cell r="M56">
            <v>0</v>
          </cell>
          <cell r="N56">
            <v>0</v>
          </cell>
          <cell r="O56" t="str">
            <v>7 Year ROIC to Braves</v>
          </cell>
          <cell r="P56">
            <v>0</v>
          </cell>
          <cell r="Q56">
            <v>0</v>
          </cell>
          <cell r="R56">
            <v>0</v>
          </cell>
          <cell r="S56">
            <v>0</v>
          </cell>
          <cell r="T56">
            <v>6.1657600475939323E-2</v>
          </cell>
          <cell r="U56">
            <v>6.1657600475939323E-2</v>
          </cell>
          <cell r="V56">
            <v>6.1657600475939323E-2</v>
          </cell>
          <cell r="W56">
            <v>0</v>
          </cell>
          <cell r="Z56">
            <v>0</v>
          </cell>
          <cell r="AB56">
            <v>0</v>
          </cell>
          <cell r="AC56">
            <v>0</v>
          </cell>
          <cell r="AD56">
            <v>0</v>
          </cell>
          <cell r="AE56">
            <v>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Z57">
            <v>0</v>
          </cell>
          <cell r="AB57">
            <v>0</v>
          </cell>
          <cell r="AC57" t="str">
            <v>x</v>
          </cell>
          <cell r="AD57" t="str">
            <v>x</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t="str">
            <v>x</v>
          </cell>
          <cell r="L59">
            <v>0</v>
          </cell>
          <cell r="M59">
            <v>0</v>
          </cell>
          <cell r="N59">
            <v>0</v>
          </cell>
          <cell r="O59">
            <v>0</v>
          </cell>
          <cell r="P59">
            <v>0</v>
          </cell>
          <cell r="Q59">
            <v>0</v>
          </cell>
          <cell r="R59">
            <v>0</v>
          </cell>
          <cell r="S59">
            <v>0</v>
          </cell>
          <cell r="T59">
            <v>0</v>
          </cell>
          <cell r="U59">
            <v>0</v>
          </cell>
          <cell r="V59">
            <v>0</v>
          </cell>
          <cell r="W59" t="str">
            <v>x</v>
          </cell>
          <cell r="Z59">
            <v>0</v>
          </cell>
          <cell r="AB59">
            <v>0</v>
          </cell>
          <cell r="AC59" t="str">
            <v>x</v>
          </cell>
          <cell r="AD59">
            <v>0</v>
          </cell>
          <cell r="AE59">
            <v>0</v>
          </cell>
        </row>
        <row r="60">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Z60">
            <v>0</v>
          </cell>
          <cell r="AB60">
            <v>0</v>
          </cell>
          <cell r="AC60">
            <v>0</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Z63">
            <v>0</v>
          </cell>
          <cell r="AB63">
            <v>0</v>
          </cell>
          <cell r="AC63">
            <v>0</v>
          </cell>
          <cell r="AD63">
            <v>0</v>
          </cell>
          <cell r="AE63">
            <v>0</v>
          </cell>
        </row>
        <row r="64">
          <cell r="B64">
            <v>0</v>
          </cell>
          <cell r="C64">
            <v>0</v>
          </cell>
          <cell r="D64" t="str">
            <v>CAGR</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Revenues</v>
          </cell>
          <cell r="E65">
            <v>263.3</v>
          </cell>
          <cell r="F65">
            <v>195.56948017907774</v>
          </cell>
          <cell r="G65">
            <v>458.86948017907775</v>
          </cell>
          <cell r="H65">
            <v>0</v>
          </cell>
          <cell r="I65">
            <v>2018</v>
          </cell>
          <cell r="L65">
            <v>0</v>
          </cell>
          <cell r="M65">
            <v>0</v>
          </cell>
          <cell r="N65">
            <v>0</v>
          </cell>
          <cell r="O65">
            <v>0</v>
          </cell>
          <cell r="P65">
            <v>0</v>
          </cell>
          <cell r="Q65">
            <v>0</v>
          </cell>
          <cell r="R65">
            <v>0</v>
          </cell>
          <cell r="S65">
            <v>0</v>
          </cell>
          <cell r="T65">
            <v>0</v>
          </cell>
          <cell r="U65">
            <v>0</v>
          </cell>
          <cell r="V65">
            <v>0</v>
          </cell>
          <cell r="Z65">
            <v>0</v>
          </cell>
          <cell r="AB65">
            <v>0</v>
          </cell>
          <cell r="AC65">
            <v>0</v>
          </cell>
          <cell r="AD65">
            <v>0</v>
          </cell>
          <cell r="AE65">
            <v>0</v>
          </cell>
        </row>
        <row r="66">
          <cell r="B66">
            <v>0</v>
          </cell>
          <cell r="C66">
            <v>0</v>
          </cell>
          <cell r="D66" t="str">
            <v>Revenues</v>
          </cell>
          <cell r="E66">
            <v>412.9630488455075</v>
          </cell>
          <cell r="F66">
            <v>375.8156468771229</v>
          </cell>
          <cell r="G66">
            <v>788.77869572263035</v>
          </cell>
          <cell r="H66">
            <v>0</v>
          </cell>
          <cell r="I66">
            <v>2023</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A67" t="str">
            <v>x</v>
          </cell>
          <cell r="B67">
            <v>0</v>
          </cell>
          <cell r="C67">
            <v>0</v>
          </cell>
          <cell r="D67">
            <v>0</v>
          </cell>
          <cell r="E67">
            <v>0</v>
          </cell>
          <cell r="F67">
            <v>0</v>
          </cell>
          <cell r="G67">
            <v>0</v>
          </cell>
          <cell r="H67">
            <v>0</v>
          </cell>
          <cell r="I67">
            <v>0</v>
          </cell>
          <cell r="J67" t="str">
            <v>x</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t="str">
            <v>x</v>
          </cell>
          <cell r="Z67">
            <v>0</v>
          </cell>
          <cell r="AA67">
            <v>0</v>
          </cell>
          <cell r="AB67" t="str">
            <v>x</v>
          </cell>
          <cell r="AC67">
            <v>0</v>
          </cell>
          <cell r="AD67">
            <v>0</v>
          </cell>
          <cell r="AE67" t="str">
            <v>x</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row>
        <row r="70">
          <cell r="A70">
            <v>0</v>
          </cell>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row>
      </sheetData>
      <sheetData sheetId="52">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$#,##0"M"</v>
          </cell>
          <cell r="Z10">
            <v>0</v>
          </cell>
          <cell r="AB10">
            <v>0</v>
          </cell>
          <cell r="AC10">
            <v>0</v>
          </cell>
          <cell r="AE10">
            <v>0</v>
          </cell>
        </row>
        <row r="11">
          <cell r="B11" t="str">
            <v>Case</v>
          </cell>
          <cell r="C11">
            <v>2</v>
          </cell>
          <cell r="D11">
            <v>2</v>
          </cell>
          <cell r="L11">
            <v>0</v>
          </cell>
          <cell r="M11">
            <v>0</v>
          </cell>
          <cell r="N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12</v>
          </cell>
          <cell r="U14">
            <v>57</v>
          </cell>
          <cell r="V14">
            <v>58</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1</v>
          </cell>
          <cell r="U15">
            <v>0</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t="str">
            <v>Braves</v>
          </cell>
          <cell r="R20" t="str">
            <v>Twins</v>
          </cell>
          <cell r="S20">
            <v>0</v>
          </cell>
          <cell r="T20" t="str">
            <v>Heads Up</v>
          </cell>
          <cell r="U20" t="str">
            <v>$100M Cash Consideration</v>
          </cell>
          <cell r="V20" t="str">
            <v>$200M Cash Consideration</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0.45697176661338212</v>
          </cell>
          <cell r="U22">
            <v>0.5080915302459581</v>
          </cell>
          <cell r="V22">
            <v>0.52790067729369639</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0.54302823338661788</v>
          </cell>
          <cell r="U23">
            <v>0.49190846975404184</v>
          </cell>
          <cell r="V23">
            <v>0.47209932270630356</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1.2420382183380987</v>
          </cell>
          <cell r="U25">
            <v>1.0126936882928144</v>
          </cell>
          <cell r="V25">
            <v>0.93544211027730229</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0.11309</v>
          </cell>
          <cell r="U28">
            <v>0.11309</v>
          </cell>
          <cell r="V28">
            <v>0.11309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37.5</v>
          </cell>
          <cell r="U29">
            <v>37.5</v>
          </cell>
          <cell r="V29">
            <v>37.5</v>
          </cell>
          <cell r="W29">
            <v>0</v>
          </cell>
          <cell r="Z29">
            <v>0</v>
          </cell>
          <cell r="AB29">
            <v>0</v>
          </cell>
          <cell r="AC29" t="str">
            <v>x</v>
          </cell>
          <cell r="AD29">
            <v>0</v>
          </cell>
          <cell r="AE29">
            <v>0</v>
          </cell>
        </row>
        <row r="30">
          <cell r="B30">
            <v>0</v>
          </cell>
          <cell r="C30">
            <v>0</v>
          </cell>
          <cell r="D30">
            <v>0</v>
          </cell>
          <cell r="E30">
            <v>0</v>
          </cell>
          <cell r="F30">
            <v>0</v>
          </cell>
          <cell r="G30">
            <v>0</v>
          </cell>
          <cell r="H30">
            <v>0</v>
          </cell>
          <cell r="I30">
            <v>0</v>
          </cell>
          <cell r="J30">
            <v>0</v>
          </cell>
          <cell r="K30">
            <v>0</v>
          </cell>
          <cell r="L30">
            <v>0</v>
          </cell>
          <cell r="M30">
            <v>0</v>
          </cell>
          <cell r="N30">
            <v>0</v>
          </cell>
          <cell r="O30" t="str">
            <v>% Cash Consideration</v>
          </cell>
          <cell r="P30">
            <v>0</v>
          </cell>
          <cell r="Q30">
            <v>0</v>
          </cell>
          <cell r="R30">
            <v>0</v>
          </cell>
          <cell r="S30">
            <v>0</v>
          </cell>
          <cell r="T30">
            <v>0</v>
          </cell>
          <cell r="U30">
            <v>7.2155192256422973E-2</v>
          </cell>
          <cell r="V30">
            <v>0.14431014084178173</v>
          </cell>
          <cell r="W30">
            <v>0</v>
          </cell>
          <cell r="Z30">
            <v>0</v>
          </cell>
          <cell r="AB30">
            <v>0</v>
          </cell>
          <cell r="AC30" t="str">
            <v>x</v>
          </cell>
          <cell r="AD30">
            <v>0</v>
          </cell>
          <cell r="AE30">
            <v>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Z31">
            <v>0</v>
          </cell>
          <cell r="AB31">
            <v>0</v>
          </cell>
          <cell r="AC31" t="str">
            <v>x</v>
          </cell>
          <cell r="AD31" t="str">
            <v>x</v>
          </cell>
          <cell r="AE31">
            <v>0</v>
          </cell>
        </row>
        <row r="32">
          <cell r="B32">
            <v>7.436381541579542</v>
          </cell>
          <cell r="C32">
            <v>5.6278554718951765</v>
          </cell>
          <cell r="D32">
            <v>6.6162292321132137</v>
          </cell>
          <cell r="E32">
            <v>0</v>
          </cell>
          <cell r="F32">
            <v>0</v>
          </cell>
          <cell r="G32">
            <v>0</v>
          </cell>
          <cell r="H32">
            <v>0</v>
          </cell>
          <cell r="I32">
            <v>43465</v>
          </cell>
          <cell r="J32">
            <v>0</v>
          </cell>
          <cell r="K32">
            <v>0</v>
          </cell>
          <cell r="L32">
            <v>0</v>
          </cell>
          <cell r="M32">
            <v>0</v>
          </cell>
          <cell r="N32">
            <v>0</v>
          </cell>
          <cell r="O32" t="str">
            <v>EV / 2018 Revenues</v>
          </cell>
          <cell r="P32">
            <v>0</v>
          </cell>
          <cell r="Q32">
            <v>5.6278554718951765</v>
          </cell>
          <cell r="R32">
            <v>6.6162292321132137</v>
          </cell>
          <cell r="S32">
            <v>0</v>
          </cell>
          <cell r="T32">
            <v>7.436381541579542</v>
          </cell>
          <cell r="U32">
            <v>7.3542516382621725</v>
          </cell>
          <cell r="V32">
            <v>7.3542516382621725</v>
          </cell>
          <cell r="W32">
            <v>0</v>
          </cell>
          <cell r="Z32">
            <v>0</v>
          </cell>
          <cell r="AB32">
            <v>0</v>
          </cell>
          <cell r="AC32" t="str">
            <v>x</v>
          </cell>
          <cell r="AD32">
            <v>0</v>
          </cell>
          <cell r="AE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Z33">
            <v>0</v>
          </cell>
          <cell r="AB33">
            <v>0</v>
          </cell>
          <cell r="AC33" t="str">
            <v>x</v>
          </cell>
          <cell r="AD33" t="str">
            <v>x</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0.12072043869894228</v>
          </cell>
          <cell r="C35">
            <v>0</v>
          </cell>
          <cell r="D35">
            <v>0</v>
          </cell>
          <cell r="E35">
            <v>0.20513301245200979</v>
          </cell>
          <cell r="F35">
            <v>0</v>
          </cell>
          <cell r="G35">
            <v>-0.41150165321544996</v>
          </cell>
          <cell r="H35">
            <v>0</v>
          </cell>
          <cell r="I35">
            <v>2019</v>
          </cell>
          <cell r="J35">
            <v>0</v>
          </cell>
          <cell r="K35">
            <v>0</v>
          </cell>
          <cell r="L35" t="str">
            <v>Cash
Acc. / (Dil.)</v>
          </cell>
          <cell r="M35" t="str">
            <v>Braves
(%)</v>
          </cell>
          <cell r="N35">
            <v>0</v>
          </cell>
          <cell r="O35">
            <v>2019</v>
          </cell>
          <cell r="P35">
            <v>0</v>
          </cell>
          <cell r="Q35">
            <v>0.20513301245200979</v>
          </cell>
          <cell r="R35">
            <v>0</v>
          </cell>
          <cell r="S35">
            <v>0</v>
          </cell>
          <cell r="T35">
            <v>-0.41150165321544996</v>
          </cell>
          <cell r="U35">
            <v>-1.036479419430268</v>
          </cell>
          <cell r="V35">
            <v>-1.4947767154866873</v>
          </cell>
          <cell r="W35">
            <v>0</v>
          </cell>
          <cell r="Z35">
            <v>0</v>
          </cell>
          <cell r="AB35">
            <v>0</v>
          </cell>
          <cell r="AC35" t="str">
            <v>x</v>
          </cell>
          <cell r="AD35">
            <v>0</v>
          </cell>
          <cell r="AE35">
            <v>0</v>
          </cell>
        </row>
        <row r="36">
          <cell r="B36">
            <v>0.39873035740331247</v>
          </cell>
          <cell r="C36">
            <v>0</v>
          </cell>
          <cell r="D36">
            <v>0</v>
          </cell>
          <cell r="E36">
            <v>0.20041801337164036</v>
          </cell>
          <cell r="F36">
            <v>0</v>
          </cell>
          <cell r="G36">
            <v>0.98949361235277966</v>
          </cell>
          <cell r="H36">
            <v>0</v>
          </cell>
          <cell r="I36">
            <v>2020</v>
          </cell>
          <cell r="J36">
            <v>0</v>
          </cell>
          <cell r="K36">
            <v>0</v>
          </cell>
          <cell r="L36">
            <v>0</v>
          </cell>
          <cell r="M36">
            <v>0</v>
          </cell>
          <cell r="N36">
            <v>0</v>
          </cell>
          <cell r="O36">
            <v>2020</v>
          </cell>
          <cell r="P36">
            <v>0</v>
          </cell>
          <cell r="Q36">
            <v>0.20041801337164036</v>
          </cell>
          <cell r="R36">
            <v>0</v>
          </cell>
          <cell r="S36">
            <v>0</v>
          </cell>
          <cell r="T36">
            <v>0.98949361235277966</v>
          </cell>
          <cell r="U36">
            <v>0.22014435079726538</v>
          </cell>
          <cell r="V36">
            <v>-0.18382116422713657</v>
          </cell>
          <cell r="W36">
            <v>0</v>
          </cell>
          <cell r="Z36">
            <v>0</v>
          </cell>
          <cell r="AB36">
            <v>0</v>
          </cell>
          <cell r="AC36" t="str">
            <v>x</v>
          </cell>
          <cell r="AD36">
            <v>0</v>
          </cell>
          <cell r="AE36">
            <v>0</v>
          </cell>
        </row>
        <row r="37">
          <cell r="B37">
            <v>0.60593596861436261</v>
          </cell>
          <cell r="C37">
            <v>0</v>
          </cell>
          <cell r="D37">
            <v>0</v>
          </cell>
          <cell r="E37">
            <v>0.19853674060593959</v>
          </cell>
          <cell r="F37">
            <v>0</v>
          </cell>
          <cell r="G37">
            <v>2.0520092490942954</v>
          </cell>
          <cell r="H37">
            <v>0</v>
          </cell>
          <cell r="I37">
            <v>2021</v>
          </cell>
          <cell r="J37">
            <v>0</v>
          </cell>
          <cell r="K37">
            <v>0</v>
          </cell>
          <cell r="L37">
            <v>0</v>
          </cell>
          <cell r="M37">
            <v>0</v>
          </cell>
          <cell r="N37">
            <v>0</v>
          </cell>
          <cell r="O37">
            <v>2021</v>
          </cell>
          <cell r="P37">
            <v>0</v>
          </cell>
          <cell r="Q37">
            <v>0.19853674060593959</v>
          </cell>
          <cell r="R37">
            <v>0</v>
          </cell>
          <cell r="S37">
            <v>0</v>
          </cell>
          <cell r="T37">
            <v>2.0520092490942954</v>
          </cell>
          <cell r="U37">
            <v>0.21127652818656961</v>
          </cell>
          <cell r="V37">
            <v>7.8975959432676518E-2</v>
          </cell>
          <cell r="W37">
            <v>0</v>
          </cell>
          <cell r="Z37">
            <v>0</v>
          </cell>
          <cell r="AB37">
            <v>0</v>
          </cell>
          <cell r="AC37" t="str">
            <v>x</v>
          </cell>
          <cell r="AD37">
            <v>0</v>
          </cell>
          <cell r="AE37">
            <v>0</v>
          </cell>
        </row>
        <row r="38">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Z38">
            <v>0</v>
          </cell>
          <cell r="AB38">
            <v>0</v>
          </cell>
          <cell r="AC38">
            <v>0</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t="str">
            <v>x</v>
          </cell>
          <cell r="AD39" t="str">
            <v>x</v>
          </cell>
          <cell r="AE39">
            <v>0</v>
          </cell>
        </row>
        <row r="40">
          <cell r="B40">
            <v>0.12072043869894228</v>
          </cell>
          <cell r="C40">
            <v>1.1278195488721805</v>
          </cell>
          <cell r="D40">
            <v>0.13615087071309281</v>
          </cell>
          <cell r="E40">
            <v>0</v>
          </cell>
          <cell r="F40">
            <v>-0.42383110669063306</v>
          </cell>
          <cell r="G40" t="str">
            <v>+$0.56</v>
          </cell>
          <cell r="H40" t="str">
            <v>+$0.00;-$0.00;$-</v>
          </cell>
          <cell r="I40">
            <v>2019</v>
          </cell>
          <cell r="J40">
            <v>0</v>
          </cell>
          <cell r="K40">
            <v>0</v>
          </cell>
          <cell r="L40">
            <v>0</v>
          </cell>
          <cell r="M40" t="str">
            <v>Twins
($)</v>
          </cell>
          <cell r="N40">
            <v>0</v>
          </cell>
          <cell r="O40">
            <v>2019</v>
          </cell>
          <cell r="P40">
            <v>0</v>
          </cell>
          <cell r="Q40">
            <v>0</v>
          </cell>
          <cell r="R40">
            <v>-0.42383110669063306</v>
          </cell>
          <cell r="S40">
            <v>0</v>
          </cell>
          <cell r="T40" t="str">
            <v>+$0.56</v>
          </cell>
          <cell r="U40" t="str">
            <v>+$0.56</v>
          </cell>
          <cell r="V40" t="str">
            <v>+$0.46</v>
          </cell>
          <cell r="W40">
            <v>0</v>
          </cell>
          <cell r="Z40">
            <v>0</v>
          </cell>
          <cell r="AB40">
            <v>0</v>
          </cell>
          <cell r="AC40" t="str">
            <v>x</v>
          </cell>
          <cell r="AD40">
            <v>0</v>
          </cell>
          <cell r="AE40">
            <v>0</v>
          </cell>
        </row>
        <row r="41">
          <cell r="B41">
            <v>0.39873035740331247</v>
          </cell>
          <cell r="C41">
            <v>1.1278195488721805</v>
          </cell>
          <cell r="D41">
            <v>0.44969589180824715</v>
          </cell>
          <cell r="E41">
            <v>0</v>
          </cell>
          <cell r="F41">
            <v>-0.28252113892612901</v>
          </cell>
          <cell r="G41" t="str">
            <v>+0.73</v>
          </cell>
          <cell r="H41" t="str">
            <v>+0.00;-0.00;-</v>
          </cell>
          <cell r="I41">
            <v>2020</v>
          </cell>
          <cell r="J41">
            <v>0</v>
          </cell>
          <cell r="K41">
            <v>0</v>
          </cell>
          <cell r="L41">
            <v>0</v>
          </cell>
          <cell r="M41">
            <v>0</v>
          </cell>
          <cell r="N41">
            <v>0</v>
          </cell>
          <cell r="O41">
            <v>2020</v>
          </cell>
          <cell r="P41">
            <v>0</v>
          </cell>
          <cell r="Q41">
            <v>0</v>
          </cell>
          <cell r="R41">
            <v>-0.28252113892612901</v>
          </cell>
          <cell r="S41">
            <v>0</v>
          </cell>
          <cell r="T41" t="str">
            <v>+0.73</v>
          </cell>
          <cell r="U41" t="str">
            <v>+0.72</v>
          </cell>
          <cell r="V41" t="str">
            <v>+0.60</v>
          </cell>
          <cell r="W41">
            <v>0</v>
          </cell>
          <cell r="Z41">
            <v>0</v>
          </cell>
          <cell r="AB41">
            <v>0</v>
          </cell>
          <cell r="AC41" t="str">
            <v>x</v>
          </cell>
          <cell r="AD41">
            <v>0</v>
          </cell>
          <cell r="AE41">
            <v>0</v>
          </cell>
        </row>
        <row r="42">
          <cell r="B42">
            <v>0.60593596861436261</v>
          </cell>
          <cell r="C42">
            <v>1.1278195488721805</v>
          </cell>
          <cell r="D42">
            <v>0.68338643076807815</v>
          </cell>
          <cell r="E42">
            <v>0</v>
          </cell>
          <cell r="F42">
            <v>-2.4269900173194057E-2</v>
          </cell>
          <cell r="G42" t="str">
            <v>+0.71</v>
          </cell>
          <cell r="H42" t="str">
            <v>+0.00;-0.00;-</v>
          </cell>
          <cell r="I42">
            <v>2021</v>
          </cell>
          <cell r="J42">
            <v>0</v>
          </cell>
          <cell r="K42">
            <v>0</v>
          </cell>
          <cell r="L42">
            <v>0</v>
          </cell>
          <cell r="M42">
            <v>0</v>
          </cell>
          <cell r="N42">
            <v>0</v>
          </cell>
          <cell r="O42">
            <v>2021</v>
          </cell>
          <cell r="P42">
            <v>0</v>
          </cell>
          <cell r="Q42">
            <v>0</v>
          </cell>
          <cell r="R42">
            <v>-2.4269900173194057E-2</v>
          </cell>
          <cell r="S42">
            <v>0</v>
          </cell>
          <cell r="T42" t="str">
            <v>+0.71</v>
          </cell>
          <cell r="U42" t="str">
            <v>+0.72</v>
          </cell>
          <cell r="V42" t="str">
            <v>+0.61</v>
          </cell>
          <cell r="W42">
            <v>0</v>
          </cell>
          <cell r="Z42">
            <v>0</v>
          </cell>
          <cell r="AB42">
            <v>0</v>
          </cell>
          <cell r="AC42" t="str">
            <v>x</v>
          </cell>
          <cell r="AD42">
            <v>0</v>
          </cell>
          <cell r="AE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Z43">
            <v>0</v>
          </cell>
          <cell r="AB43">
            <v>0</v>
          </cell>
          <cell r="AC43" t="str">
            <v>x</v>
          </cell>
          <cell r="AD43" t="str">
            <v>x</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2.5976809401307079</v>
          </cell>
          <cell r="F45">
            <v>0</v>
          </cell>
          <cell r="G45">
            <v>0</v>
          </cell>
          <cell r="H45">
            <v>0</v>
          </cell>
          <cell r="I45" t="str">
            <v>Share Price</v>
          </cell>
          <cell r="J45">
            <v>0</v>
          </cell>
          <cell r="K45">
            <v>0</v>
          </cell>
          <cell r="L45" t="str">
            <v>Value Creation</v>
          </cell>
          <cell r="M45" t="str">
            <v>Braves</v>
          </cell>
          <cell r="N45">
            <v>0</v>
          </cell>
          <cell r="O45" t="str">
            <v>$ Per Share</v>
          </cell>
          <cell r="P45">
            <v>0</v>
          </cell>
          <cell r="Q45">
            <v>33.25</v>
          </cell>
          <cell r="R45">
            <v>0</v>
          </cell>
          <cell r="S45">
            <v>0</v>
          </cell>
          <cell r="T45">
            <v>2.5976809401307079</v>
          </cell>
          <cell r="U45">
            <v>3.5452187700958007</v>
          </cell>
          <cell r="V45">
            <v>3.6824880424421096</v>
          </cell>
          <cell r="W45">
            <v>0</v>
          </cell>
          <cell r="Z45" t="str">
            <v>ATRC Value Creation</v>
          </cell>
          <cell r="AA45">
            <v>0</v>
          </cell>
          <cell r="AB45">
            <v>0</v>
          </cell>
          <cell r="AC45" t="str">
            <v>x</v>
          </cell>
          <cell r="AD45">
            <v>0</v>
          </cell>
          <cell r="AE45">
            <v>0</v>
          </cell>
        </row>
        <row r="46">
          <cell r="B46">
            <v>0</v>
          </cell>
          <cell r="C46">
            <v>0</v>
          </cell>
          <cell r="D46">
            <v>0</v>
          </cell>
          <cell r="E46">
            <v>7.8125742560322037E-2</v>
          </cell>
          <cell r="F46">
            <v>0</v>
          </cell>
          <cell r="G46">
            <v>0</v>
          </cell>
          <cell r="H46">
            <v>0</v>
          </cell>
          <cell r="I46">
            <v>0</v>
          </cell>
          <cell r="J46">
            <v>0</v>
          </cell>
          <cell r="K46">
            <v>0</v>
          </cell>
          <cell r="L46">
            <v>0</v>
          </cell>
          <cell r="M46">
            <v>0</v>
          </cell>
          <cell r="N46">
            <v>0</v>
          </cell>
          <cell r="O46" t="str">
            <v>Implied Value Add (%)</v>
          </cell>
          <cell r="P46">
            <v>0</v>
          </cell>
          <cell r="Q46">
            <v>0</v>
          </cell>
          <cell r="R46">
            <v>0</v>
          </cell>
          <cell r="S46">
            <v>0</v>
          </cell>
          <cell r="T46">
            <v>7.8125742560322037E-2</v>
          </cell>
          <cell r="U46">
            <v>0.10071644233226705</v>
          </cell>
          <cell r="V46">
            <v>0.1046161375693781</v>
          </cell>
          <cell r="W46">
            <v>0</v>
          </cell>
          <cell r="Z46" t="str">
            <v xml:space="preserve">ATRC </v>
          </cell>
          <cell r="AA46">
            <v>0</v>
          </cell>
          <cell r="AB46">
            <v>0</v>
          </cell>
          <cell r="AC46" t="str">
            <v>x</v>
          </cell>
          <cell r="AD46">
            <v>0</v>
          </cell>
          <cell r="AE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Z47">
            <v>0</v>
          </cell>
          <cell r="AB47">
            <v>0</v>
          </cell>
          <cell r="AC47" t="str">
            <v>x</v>
          </cell>
          <cell r="AD47" t="str">
            <v>x</v>
          </cell>
          <cell r="AE47">
            <v>0</v>
          </cell>
        </row>
        <row r="48">
          <cell r="B48">
            <v>0</v>
          </cell>
          <cell r="C48">
            <v>0</v>
          </cell>
          <cell r="D48">
            <v>0</v>
          </cell>
          <cell r="E48">
            <v>0</v>
          </cell>
          <cell r="F48">
            <v>6.7397153460120833</v>
          </cell>
          <cell r="G48">
            <v>0</v>
          </cell>
          <cell r="H48">
            <v>0</v>
          </cell>
          <cell r="I48" t="str">
            <v>Share Price</v>
          </cell>
          <cell r="J48">
            <v>0</v>
          </cell>
          <cell r="K48">
            <v>0</v>
          </cell>
          <cell r="L48">
            <v>0</v>
          </cell>
          <cell r="M48" t="str">
            <v>Twins</v>
          </cell>
          <cell r="N48">
            <v>0</v>
          </cell>
          <cell r="O48" t="str">
            <v>$ Per Share</v>
          </cell>
          <cell r="P48">
            <v>0</v>
          </cell>
          <cell r="Q48">
            <v>0</v>
          </cell>
          <cell r="R48">
            <v>33.69</v>
          </cell>
          <cell r="S48">
            <v>0</v>
          </cell>
          <cell r="T48">
            <v>6.7397153460120833</v>
          </cell>
          <cell r="U48">
            <v>6.2743504532342271</v>
          </cell>
          <cell r="V48">
            <v>6.1269591750553118</v>
          </cell>
          <cell r="W48">
            <v>0</v>
          </cell>
          <cell r="Z48">
            <v>0</v>
          </cell>
          <cell r="AB48">
            <v>0</v>
          </cell>
          <cell r="AC48" t="str">
            <v>x</v>
          </cell>
          <cell r="AD48">
            <v>0</v>
          </cell>
          <cell r="AE48">
            <v>0</v>
          </cell>
        </row>
        <row r="49">
          <cell r="B49">
            <v>0</v>
          </cell>
          <cell r="C49">
            <v>0</v>
          </cell>
          <cell r="D49">
            <v>0</v>
          </cell>
          <cell r="E49">
            <v>0</v>
          </cell>
          <cell r="F49">
            <v>0.20005091558361782</v>
          </cell>
          <cell r="G49">
            <v>0</v>
          </cell>
          <cell r="H49">
            <v>0</v>
          </cell>
          <cell r="I49">
            <v>0</v>
          </cell>
          <cell r="J49">
            <v>0</v>
          </cell>
          <cell r="K49">
            <v>0</v>
          </cell>
          <cell r="L49">
            <v>0</v>
          </cell>
          <cell r="M49">
            <v>0</v>
          </cell>
          <cell r="N49">
            <v>0</v>
          </cell>
          <cell r="O49" t="str">
            <v>Implied Value Add (%)</v>
          </cell>
          <cell r="P49">
            <v>0</v>
          </cell>
          <cell r="Q49">
            <v>0</v>
          </cell>
          <cell r="R49">
            <v>0</v>
          </cell>
          <cell r="S49">
            <v>0</v>
          </cell>
          <cell r="T49">
            <v>0.20005091558361782</v>
          </cell>
          <cell r="U49">
            <v>0.18066082502833941</v>
          </cell>
          <cell r="V49">
            <v>0.1764169068544576</v>
          </cell>
          <cell r="W49">
            <v>0</v>
          </cell>
          <cell r="Z49">
            <v>0</v>
          </cell>
          <cell r="AB49">
            <v>0</v>
          </cell>
          <cell r="AC49">
            <v>0</v>
          </cell>
          <cell r="AD49">
            <v>0</v>
          </cell>
          <cell r="AE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Z50">
            <v>0</v>
          </cell>
          <cell r="AB50">
            <v>0</v>
          </cell>
          <cell r="AC50" t="str">
            <v>x</v>
          </cell>
          <cell r="AD50" t="str">
            <v>x</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8.146897657703267E-2</v>
          </cell>
          <cell r="F52">
            <v>9.7555465405964492E-2</v>
          </cell>
          <cell r="G52">
            <v>0.11443103966525858</v>
          </cell>
          <cell r="H52">
            <v>0</v>
          </cell>
          <cell r="I52">
            <v>0</v>
          </cell>
          <cell r="J52">
            <v>0</v>
          </cell>
          <cell r="K52">
            <v>0</v>
          </cell>
          <cell r="L52" t="str">
            <v>PF Operating Statistics</v>
          </cell>
          <cell r="M52">
            <v>0</v>
          </cell>
          <cell r="N52">
            <v>0</v>
          </cell>
          <cell r="O52" t="str">
            <v>PF Revenue CAGR</v>
          </cell>
          <cell r="P52">
            <v>0</v>
          </cell>
          <cell r="Q52">
            <v>8.146897657703267E-2</v>
          </cell>
          <cell r="R52">
            <v>9.7555465405964492E-2</v>
          </cell>
          <cell r="S52">
            <v>0</v>
          </cell>
          <cell r="T52">
            <v>0.11443103966525858</v>
          </cell>
          <cell r="U52">
            <v>0.11443103966525858</v>
          </cell>
          <cell r="V52">
            <v>0.11443103966525858</v>
          </cell>
          <cell r="W52">
            <v>0</v>
          </cell>
          <cell r="Z52">
            <v>0</v>
          </cell>
          <cell r="AB52">
            <v>0</v>
          </cell>
          <cell r="AC52">
            <v>0</v>
          </cell>
          <cell r="AD52">
            <v>0</v>
          </cell>
          <cell r="AE52">
            <v>0</v>
          </cell>
        </row>
        <row r="53">
          <cell r="B53">
            <v>0</v>
          </cell>
          <cell r="C53">
            <v>0</v>
          </cell>
          <cell r="D53">
            <v>0</v>
          </cell>
          <cell r="E53">
            <v>5.1678448838352669</v>
          </cell>
          <cell r="F53">
            <v>0</v>
          </cell>
          <cell r="G53">
            <v>3.5295443871537246</v>
          </cell>
          <cell r="H53">
            <v>0</v>
          </cell>
          <cell r="I53" t="str">
            <v>2019 EBITDA</v>
          </cell>
          <cell r="J53">
            <v>0</v>
          </cell>
          <cell r="K53">
            <v>0</v>
          </cell>
          <cell r="L53">
            <v>0</v>
          </cell>
          <cell r="M53">
            <v>0</v>
          </cell>
          <cell r="N53">
            <v>0</v>
          </cell>
          <cell r="O53" t="str">
            <v>PF Debt / 2019 EBITDA</v>
          </cell>
          <cell r="P53">
            <v>0</v>
          </cell>
          <cell r="Q53">
            <v>5.1678448838352669</v>
          </cell>
          <cell r="R53">
            <v>4.7586026679850528</v>
          </cell>
          <cell r="S53">
            <v>0</v>
          </cell>
          <cell r="T53">
            <v>3.5295443871537246</v>
          </cell>
          <cell r="U53">
            <v>5.5863059671479656</v>
          </cell>
          <cell r="V53">
            <v>7.0431257444541115</v>
          </cell>
          <cell r="W53">
            <v>0</v>
          </cell>
          <cell r="Z53">
            <v>0</v>
          </cell>
          <cell r="AB53">
            <v>0</v>
          </cell>
          <cell r="AC53">
            <v>0</v>
          </cell>
          <cell r="AD53">
            <v>0</v>
          </cell>
          <cell r="AE53">
            <v>0</v>
          </cell>
        </row>
        <row r="54">
          <cell r="B54">
            <v>0</v>
          </cell>
          <cell r="C54">
            <v>0</v>
          </cell>
          <cell r="D54">
            <v>0</v>
          </cell>
          <cell r="E54">
            <v>0</v>
          </cell>
          <cell r="F54">
            <v>0</v>
          </cell>
          <cell r="G54">
            <v>1.625037666454666</v>
          </cell>
          <cell r="H54">
            <v>0</v>
          </cell>
          <cell r="I54">
            <v>2021</v>
          </cell>
          <cell r="J54">
            <v>0</v>
          </cell>
          <cell r="K54">
            <v>0</v>
          </cell>
          <cell r="L54">
            <v>0</v>
          </cell>
          <cell r="M54">
            <v>0</v>
          </cell>
          <cell r="N54">
            <v>0</v>
          </cell>
          <cell r="O54" t="str">
            <v>2021 Leverage</v>
          </cell>
          <cell r="P54">
            <v>0</v>
          </cell>
          <cell r="Q54">
            <v>0</v>
          </cell>
          <cell r="R54">
            <v>0</v>
          </cell>
          <cell r="S54">
            <v>0</v>
          </cell>
          <cell r="T54">
            <v>1.625037666454666</v>
          </cell>
          <cell r="U54">
            <v>2.0424476181286675</v>
          </cell>
          <cell r="V54">
            <v>2.9761592000713346</v>
          </cell>
          <cell r="W54">
            <v>0</v>
          </cell>
          <cell r="Z54">
            <v>0</v>
          </cell>
          <cell r="AB54">
            <v>0</v>
          </cell>
          <cell r="AC54">
            <v>0</v>
          </cell>
          <cell r="AD54">
            <v>0</v>
          </cell>
          <cell r="AE54">
            <v>0</v>
          </cell>
        </row>
        <row r="55">
          <cell r="B55">
            <v>0</v>
          </cell>
          <cell r="C55">
            <v>0</v>
          </cell>
          <cell r="D55">
            <v>0</v>
          </cell>
          <cell r="E55">
            <v>0</v>
          </cell>
          <cell r="F55">
            <v>0</v>
          </cell>
          <cell r="G55">
            <v>3.6002167154745933E-2</v>
          </cell>
          <cell r="H55">
            <v>0</v>
          </cell>
          <cell r="I55">
            <v>5</v>
          </cell>
          <cell r="J55">
            <v>0</v>
          </cell>
          <cell r="K55">
            <v>0</v>
          </cell>
          <cell r="L55">
            <v>0</v>
          </cell>
          <cell r="M55">
            <v>0</v>
          </cell>
          <cell r="N55">
            <v>0</v>
          </cell>
          <cell r="O55" t="str">
            <v>5 Year ROIC to Braves</v>
          </cell>
          <cell r="P55">
            <v>0</v>
          </cell>
          <cell r="Q55">
            <v>0</v>
          </cell>
          <cell r="R55">
            <v>0</v>
          </cell>
          <cell r="S55">
            <v>0</v>
          </cell>
          <cell r="T55">
            <v>3.6002167154745933E-2</v>
          </cell>
          <cell r="U55">
            <v>3.6002167154745933E-2</v>
          </cell>
          <cell r="V55">
            <v>3.6002167154745933E-2</v>
          </cell>
          <cell r="W55">
            <v>0</v>
          </cell>
          <cell r="Z55">
            <v>0</v>
          </cell>
          <cell r="AB55">
            <v>0</v>
          </cell>
          <cell r="AC55">
            <v>0</v>
          </cell>
          <cell r="AD55">
            <v>0</v>
          </cell>
          <cell r="AE55">
            <v>0</v>
          </cell>
        </row>
        <row r="56">
          <cell r="B56">
            <v>0</v>
          </cell>
          <cell r="C56">
            <v>0</v>
          </cell>
          <cell r="D56">
            <v>0</v>
          </cell>
          <cell r="E56">
            <v>0</v>
          </cell>
          <cell r="F56">
            <v>0</v>
          </cell>
          <cell r="G56">
            <v>6.1657600475939323E-2</v>
          </cell>
          <cell r="H56">
            <v>0</v>
          </cell>
          <cell r="I56">
            <v>7</v>
          </cell>
          <cell r="J56">
            <v>0</v>
          </cell>
          <cell r="K56">
            <v>0</v>
          </cell>
          <cell r="L56">
            <v>0</v>
          </cell>
          <cell r="M56">
            <v>0</v>
          </cell>
          <cell r="N56">
            <v>0</v>
          </cell>
          <cell r="O56" t="str">
            <v>7 Year ROIC to Braves</v>
          </cell>
          <cell r="P56">
            <v>0</v>
          </cell>
          <cell r="Q56">
            <v>0</v>
          </cell>
          <cell r="R56">
            <v>0</v>
          </cell>
          <cell r="S56">
            <v>0</v>
          </cell>
          <cell r="T56">
            <v>6.1657600475939323E-2</v>
          </cell>
          <cell r="U56">
            <v>6.1657600475939323E-2</v>
          </cell>
          <cell r="V56">
            <v>6.1657600475939323E-2</v>
          </cell>
          <cell r="W56">
            <v>0</v>
          </cell>
          <cell r="Z56">
            <v>0</v>
          </cell>
          <cell r="AB56">
            <v>0</v>
          </cell>
          <cell r="AC56">
            <v>0</v>
          </cell>
          <cell r="AD56">
            <v>0</v>
          </cell>
          <cell r="AE56">
            <v>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Z57">
            <v>0</v>
          </cell>
          <cell r="AB57">
            <v>0</v>
          </cell>
          <cell r="AC57" t="str">
            <v>x</v>
          </cell>
          <cell r="AD57" t="str">
            <v>x</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t="str">
            <v>x</v>
          </cell>
          <cell r="L59">
            <v>0</v>
          </cell>
          <cell r="M59">
            <v>0</v>
          </cell>
          <cell r="N59">
            <v>0</v>
          </cell>
          <cell r="O59">
            <v>0</v>
          </cell>
          <cell r="P59">
            <v>0</v>
          </cell>
          <cell r="Q59">
            <v>0</v>
          </cell>
          <cell r="R59">
            <v>0</v>
          </cell>
          <cell r="S59">
            <v>0</v>
          </cell>
          <cell r="T59">
            <v>0</v>
          </cell>
          <cell r="U59">
            <v>0</v>
          </cell>
          <cell r="V59">
            <v>0</v>
          </cell>
          <cell r="W59" t="str">
            <v>x</v>
          </cell>
          <cell r="Z59">
            <v>0</v>
          </cell>
          <cell r="AB59">
            <v>0</v>
          </cell>
          <cell r="AC59" t="str">
            <v>x</v>
          </cell>
          <cell r="AD59">
            <v>0</v>
          </cell>
          <cell r="AE59">
            <v>0</v>
          </cell>
        </row>
        <row r="60">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Z60">
            <v>0</v>
          </cell>
          <cell r="AB60">
            <v>0</v>
          </cell>
          <cell r="AC60">
            <v>0</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Z63">
            <v>0</v>
          </cell>
          <cell r="AB63">
            <v>0</v>
          </cell>
          <cell r="AC63">
            <v>0</v>
          </cell>
          <cell r="AD63">
            <v>0</v>
          </cell>
          <cell r="AE63">
            <v>0</v>
          </cell>
        </row>
        <row r="64">
          <cell r="B64">
            <v>0</v>
          </cell>
          <cell r="C64">
            <v>0</v>
          </cell>
          <cell r="D64" t="str">
            <v>CAGR</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Revenues</v>
          </cell>
          <cell r="E65">
            <v>259.98399999999998</v>
          </cell>
          <cell r="F65">
            <v>196.7</v>
          </cell>
          <cell r="G65">
            <v>458.86948017907775</v>
          </cell>
          <cell r="H65">
            <v>0</v>
          </cell>
          <cell r="I65">
            <v>2018</v>
          </cell>
          <cell r="L65">
            <v>0</v>
          </cell>
          <cell r="M65">
            <v>0</v>
          </cell>
          <cell r="N65">
            <v>0</v>
          </cell>
          <cell r="O65">
            <v>0</v>
          </cell>
          <cell r="P65">
            <v>0</v>
          </cell>
          <cell r="Q65">
            <v>0</v>
          </cell>
          <cell r="R65">
            <v>0</v>
          </cell>
          <cell r="S65">
            <v>0</v>
          </cell>
          <cell r="T65">
            <v>0</v>
          </cell>
          <cell r="U65">
            <v>0</v>
          </cell>
          <cell r="V65">
            <v>0</v>
          </cell>
          <cell r="Z65">
            <v>0</v>
          </cell>
          <cell r="AB65">
            <v>0</v>
          </cell>
          <cell r="AC65">
            <v>0</v>
          </cell>
          <cell r="AD65">
            <v>0</v>
          </cell>
          <cell r="AE65">
            <v>0</v>
          </cell>
        </row>
        <row r="66">
          <cell r="B66">
            <v>0</v>
          </cell>
          <cell r="C66">
            <v>0</v>
          </cell>
          <cell r="D66" t="str">
            <v>Revenues</v>
          </cell>
          <cell r="E66">
            <v>384.60679200000004</v>
          </cell>
          <cell r="F66">
            <v>313.28293835475</v>
          </cell>
          <cell r="G66">
            <v>788.77869572263035</v>
          </cell>
          <cell r="H66">
            <v>0</v>
          </cell>
          <cell r="I66">
            <v>2023</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A67" t="str">
            <v>x</v>
          </cell>
          <cell r="B67">
            <v>0</v>
          </cell>
          <cell r="C67">
            <v>0</v>
          </cell>
          <cell r="D67">
            <v>0</v>
          </cell>
          <cell r="E67">
            <v>0</v>
          </cell>
          <cell r="F67">
            <v>0</v>
          </cell>
          <cell r="G67">
            <v>0</v>
          </cell>
          <cell r="H67">
            <v>0</v>
          </cell>
          <cell r="I67">
            <v>0</v>
          </cell>
          <cell r="J67" t="str">
            <v>x</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t="str">
            <v>x</v>
          </cell>
          <cell r="Z67">
            <v>0</v>
          </cell>
          <cell r="AA67">
            <v>0</v>
          </cell>
          <cell r="AB67" t="str">
            <v>x</v>
          </cell>
          <cell r="AC67">
            <v>0</v>
          </cell>
          <cell r="AD67">
            <v>0</v>
          </cell>
          <cell r="AE67" t="str">
            <v>x</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row>
        <row r="70">
          <cell r="A70">
            <v>0</v>
          </cell>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row>
      </sheetData>
      <sheetData sheetId="53">
        <row r="1">
          <cell r="A1" t="str">
            <v>x</v>
          </cell>
        </row>
        <row r="2">
          <cell r="B2" t="str">
            <v>CryoLife</v>
          </cell>
          <cell r="C2">
            <v>0</v>
          </cell>
          <cell r="D2">
            <v>0</v>
          </cell>
          <cell r="E2">
            <v>0</v>
          </cell>
          <cell r="F2">
            <v>0</v>
          </cell>
          <cell r="G2">
            <v>0</v>
          </cell>
          <cell r="H2">
            <v>0</v>
          </cell>
          <cell r="I2">
            <v>0</v>
          </cell>
          <cell r="J2">
            <v>0</v>
          </cell>
          <cell r="K2">
            <v>0</v>
          </cell>
          <cell r="L2">
            <v>0</v>
          </cell>
          <cell r="M2">
            <v>0</v>
          </cell>
        </row>
        <row r="3">
          <cell r="B3" t="str">
            <v>FSP Output</v>
          </cell>
          <cell r="C3">
            <v>0</v>
          </cell>
          <cell r="D3">
            <v>0</v>
          </cell>
          <cell r="E3">
            <v>0</v>
          </cell>
          <cell r="F3">
            <v>0</v>
          </cell>
          <cell r="G3">
            <v>0</v>
          </cell>
          <cell r="H3">
            <v>0</v>
          </cell>
          <cell r="I3">
            <v>0</v>
          </cell>
          <cell r="J3">
            <v>0</v>
          </cell>
          <cell r="K3">
            <v>0</v>
          </cell>
          <cell r="L3">
            <v>0</v>
          </cell>
          <cell r="M3" t="str">
            <v>Strictly Private &amp; Confidential</v>
          </cell>
        </row>
        <row r="4">
          <cell r="A4" t="str">
            <v>x</v>
          </cell>
          <cell r="M4">
            <v>0</v>
          </cell>
        </row>
        <row r="5">
          <cell r="B5" t="str">
            <v>Reference</v>
          </cell>
          <cell r="C5">
            <v>0</v>
          </cell>
          <cell r="D5">
            <v>0</v>
          </cell>
          <cell r="E5">
            <v>0</v>
          </cell>
          <cell r="F5">
            <v>0</v>
          </cell>
          <cell r="G5">
            <v>0</v>
          </cell>
          <cell r="H5">
            <v>0</v>
          </cell>
          <cell r="K5">
            <v>0</v>
          </cell>
          <cell r="L5">
            <v>0</v>
          </cell>
          <cell r="M5">
            <v>0</v>
          </cell>
        </row>
        <row r="6">
          <cell r="B6" t="str">
            <v>Ticker</v>
          </cell>
          <cell r="E6" t="str">
            <v>ATRC</v>
          </cell>
          <cell r="H6">
            <v>0</v>
          </cell>
          <cell r="K6">
            <v>0</v>
          </cell>
          <cell r="L6">
            <v>0</v>
          </cell>
          <cell r="M6">
            <v>0</v>
          </cell>
        </row>
        <row r="7">
          <cell r="B7" t="str">
            <v>Start</v>
          </cell>
          <cell r="E7">
            <v>43830</v>
          </cell>
          <cell r="K7">
            <v>0</v>
          </cell>
          <cell r="L7">
            <v>0</v>
          </cell>
          <cell r="M7">
            <v>0</v>
          </cell>
        </row>
        <row r="8">
          <cell r="B8" t="str">
            <v>Last Fiscal Year</v>
          </cell>
          <cell r="E8">
            <v>43100</v>
          </cell>
          <cell r="K8">
            <v>0</v>
          </cell>
          <cell r="L8">
            <v>0</v>
          </cell>
          <cell r="M8">
            <v>0</v>
          </cell>
        </row>
        <row r="9">
          <cell r="B9" t="str">
            <v>Currency</v>
          </cell>
          <cell r="E9" t="str">
            <v>USD</v>
          </cell>
          <cell r="K9">
            <v>0</v>
          </cell>
          <cell r="L9">
            <v>0</v>
          </cell>
          <cell r="M9">
            <v>0</v>
          </cell>
        </row>
        <row r="10">
          <cell r="B10" t="str">
            <v>Months Before</v>
          </cell>
          <cell r="E10">
            <v>24</v>
          </cell>
          <cell r="M10">
            <v>0</v>
          </cell>
        </row>
        <row r="11">
          <cell r="B11" t="str">
            <v>End</v>
          </cell>
          <cell r="E11">
            <v>42369</v>
          </cell>
          <cell r="M11">
            <v>0</v>
          </cell>
        </row>
        <row r="12">
          <cell r="A12">
            <v>0</v>
          </cell>
          <cell r="B12" t="str">
            <v>Output Chart</v>
          </cell>
          <cell r="E12" t="str">
            <v>Future Value</v>
          </cell>
          <cell r="M12">
            <v>0</v>
          </cell>
        </row>
        <row r="13">
          <cell r="B13" t="str">
            <v>Table Output</v>
          </cell>
          <cell r="C13">
            <v>0</v>
          </cell>
          <cell r="E13" t="str">
            <v>Flat Case</v>
          </cell>
        </row>
        <row r="14">
          <cell r="A14" t="str">
            <v>x</v>
          </cell>
          <cell r="B14">
            <v>0</v>
          </cell>
          <cell r="C14">
            <v>0</v>
          </cell>
          <cell r="D14">
            <v>0</v>
          </cell>
          <cell r="E14">
            <v>0</v>
          </cell>
          <cell r="F14">
            <v>0</v>
          </cell>
          <cell r="G14">
            <v>0</v>
          </cell>
          <cell r="H14">
            <v>0</v>
          </cell>
          <cell r="I14">
            <v>0</v>
          </cell>
          <cell r="J14">
            <v>0</v>
          </cell>
          <cell r="K14">
            <v>0</v>
          </cell>
          <cell r="L14">
            <v>0</v>
          </cell>
          <cell r="M14">
            <v>0</v>
          </cell>
        </row>
        <row r="15">
          <cell r="A15">
            <v>0</v>
          </cell>
          <cell r="B15" t="str">
            <v>Data Input</v>
          </cell>
          <cell r="C15">
            <v>0</v>
          </cell>
          <cell r="D15">
            <v>0</v>
          </cell>
          <cell r="E15">
            <v>0</v>
          </cell>
          <cell r="F15">
            <v>0</v>
          </cell>
          <cell r="G15">
            <v>0</v>
          </cell>
          <cell r="H15">
            <v>0</v>
          </cell>
          <cell r="I15">
            <v>0</v>
          </cell>
          <cell r="J15">
            <v>0</v>
          </cell>
          <cell r="K15">
            <v>0</v>
          </cell>
          <cell r="L15">
            <v>0</v>
          </cell>
          <cell r="M15">
            <v>0</v>
          </cell>
        </row>
        <row r="16">
          <cell r="F16">
            <v>1</v>
          </cell>
          <cell r="G16">
            <v>2</v>
          </cell>
          <cell r="H16">
            <v>3</v>
          </cell>
          <cell r="I16">
            <v>4</v>
          </cell>
          <cell r="J16">
            <v>5</v>
          </cell>
          <cell r="K16" t="str">
            <v>Label</v>
          </cell>
          <cell r="M16">
            <v>0</v>
          </cell>
        </row>
        <row r="17">
          <cell r="F17">
            <v>43830</v>
          </cell>
          <cell r="G17">
            <v>44196</v>
          </cell>
          <cell r="H17">
            <v>44561</v>
          </cell>
          <cell r="I17">
            <v>44926</v>
          </cell>
          <cell r="J17">
            <v>45291</v>
          </cell>
          <cell r="M17">
            <v>0</v>
          </cell>
        </row>
        <row r="18">
          <cell r="B18" t="str">
            <v>Discount</v>
          </cell>
          <cell r="F18">
            <v>0</v>
          </cell>
          <cell r="G18">
            <v>0</v>
          </cell>
          <cell r="H18">
            <v>0</v>
          </cell>
          <cell r="I18">
            <v>0</v>
          </cell>
          <cell r="J18">
            <v>0</v>
          </cell>
          <cell r="M18">
            <v>0</v>
          </cell>
        </row>
        <row r="19">
          <cell r="B19" t="str">
            <v>Mutliple</v>
          </cell>
          <cell r="C19">
            <v>0</v>
          </cell>
          <cell r="D19" t="str">
            <v>Line Name</v>
          </cell>
          <cell r="E19" t="str">
            <v>Metric</v>
          </cell>
          <cell r="F19">
            <v>43830</v>
          </cell>
          <cell r="G19">
            <v>44196</v>
          </cell>
          <cell r="H19">
            <v>44561</v>
          </cell>
          <cell r="I19">
            <v>44926</v>
          </cell>
          <cell r="J19">
            <v>45291</v>
          </cell>
          <cell r="K19" t="str">
            <v>Label</v>
          </cell>
          <cell r="L19" t="str">
            <v>Text Format</v>
          </cell>
          <cell r="M19">
            <v>0</v>
          </cell>
        </row>
        <row r="20">
          <cell r="B20" t="str">
            <v>Active</v>
          </cell>
          <cell r="C20">
            <v>0</v>
          </cell>
          <cell r="D20">
            <v>12</v>
          </cell>
          <cell r="E20" t="str">
            <v>Breakeven Mult</v>
          </cell>
          <cell r="F20">
            <v>6.3796522508875571</v>
          </cell>
          <cell r="G20">
            <v>6.3058215650746252</v>
          </cell>
          <cell r="H20">
            <v>6.238673245153989</v>
          </cell>
          <cell r="I20">
            <v>6.1269510432210463</v>
          </cell>
          <cell r="J20">
            <v>6.0963204199952354</v>
          </cell>
          <cell r="M20">
            <v>0</v>
          </cell>
        </row>
        <row r="21">
          <cell r="E21" t="str">
            <v>FSP</v>
          </cell>
          <cell r="F21">
            <v>40.202212381069344</v>
          </cell>
          <cell r="G21">
            <v>44.381443964729542</v>
          </cell>
          <cell r="H21">
            <v>50.010436260514844</v>
          </cell>
          <cell r="I21">
            <v>56.024296287623145</v>
          </cell>
          <cell r="J21">
            <v>62.275303426816016</v>
          </cell>
          <cell r="K21">
            <v>0</v>
          </cell>
          <cell r="L21">
            <v>0</v>
          </cell>
          <cell r="M21">
            <v>0</v>
          </cell>
          <cell r="N21">
            <v>0</v>
          </cell>
          <cell r="O21">
            <v>0</v>
          </cell>
          <cell r="P21">
            <v>0</v>
          </cell>
        </row>
        <row r="22">
          <cell r="E22" t="str">
            <v>Active Mult</v>
          </cell>
          <cell r="F22">
            <v>5.6296729460219987</v>
          </cell>
          <cell r="G22">
            <v>5.6296729460219987</v>
          </cell>
          <cell r="H22">
            <v>5.6296729460219987</v>
          </cell>
          <cell r="I22">
            <v>5.6296729460219987</v>
          </cell>
          <cell r="J22">
            <v>5.6296729460219987</v>
          </cell>
          <cell r="K22">
            <v>0</v>
          </cell>
          <cell r="L22">
            <v>0</v>
          </cell>
          <cell r="M22">
            <v>0</v>
          </cell>
          <cell r="N22">
            <v>0</v>
          </cell>
          <cell r="O22">
            <v>0</v>
          </cell>
          <cell r="P22">
            <v>0</v>
          </cell>
        </row>
        <row r="23">
          <cell r="E23">
            <v>0</v>
          </cell>
          <cell r="F23">
            <v>0</v>
          </cell>
          <cell r="G23">
            <v>0</v>
          </cell>
          <cell r="H23">
            <v>0</v>
          </cell>
          <cell r="I23">
            <v>0</v>
          </cell>
          <cell r="J23">
            <v>0</v>
          </cell>
          <cell r="K23">
            <v>0</v>
          </cell>
          <cell r="L23">
            <v>0</v>
          </cell>
          <cell r="M23">
            <v>0</v>
          </cell>
          <cell r="N23">
            <v>0</v>
          </cell>
          <cell r="O23">
            <v>0</v>
          </cell>
          <cell r="P23">
            <v>0</v>
          </cell>
        </row>
        <row r="24">
          <cell r="C24" t="str">
            <v>Active</v>
          </cell>
          <cell r="D24" t="str">
            <v>Target</v>
          </cell>
          <cell r="E24">
            <v>0</v>
          </cell>
          <cell r="F24">
            <v>0</v>
          </cell>
          <cell r="G24">
            <v>0</v>
          </cell>
          <cell r="H24">
            <v>0</v>
          </cell>
          <cell r="I24">
            <v>0</v>
          </cell>
          <cell r="J24">
            <v>0</v>
          </cell>
          <cell r="K24">
            <v>0</v>
          </cell>
          <cell r="M24">
            <v>0</v>
          </cell>
        </row>
        <row r="25">
          <cell r="B25" t="str">
            <v>Flat</v>
          </cell>
          <cell r="C25">
            <v>0</v>
          </cell>
          <cell r="D25">
            <v>59</v>
          </cell>
          <cell r="E25" t="str">
            <v>Flat Case</v>
          </cell>
          <cell r="F25">
            <v>29.876141966906541</v>
          </cell>
          <cell r="G25">
            <v>30.634988658159646</v>
          </cell>
          <cell r="H25">
            <v>28.437581510524836</v>
          </cell>
          <cell r="I25">
            <v>25.894886001196362</v>
          </cell>
          <cell r="J25">
            <v>22.218735876051547</v>
          </cell>
          <cell r="K25">
            <v>0</v>
          </cell>
          <cell r="M25">
            <v>0</v>
          </cell>
        </row>
        <row r="26">
          <cell r="B26">
            <v>0</v>
          </cell>
          <cell r="C26">
            <v>0</v>
          </cell>
          <cell r="D26">
            <v>59</v>
          </cell>
          <cell r="E26" t="str">
            <v>FSP</v>
          </cell>
          <cell r="F26">
            <v>34.471233766454262</v>
          </cell>
          <cell r="G26">
            <v>51.39147444766467</v>
          </cell>
          <cell r="H26">
            <v>63.15101637987884</v>
          </cell>
          <cell r="I26">
            <v>75.0671180824652</v>
          </cell>
          <cell r="J26">
            <v>77.566183169611307</v>
          </cell>
          <cell r="K26">
            <v>0</v>
          </cell>
          <cell r="M26">
            <v>0</v>
          </cell>
        </row>
        <row r="27">
          <cell r="B27">
            <v>0</v>
          </cell>
          <cell r="C27">
            <v>0</v>
          </cell>
          <cell r="D27">
            <v>59</v>
          </cell>
          <cell r="E27" t="str">
            <v>Active SA. Mult</v>
          </cell>
          <cell r="F27">
            <v>33.346825206049857</v>
          </cell>
          <cell r="G27">
            <v>30.656799641625994</v>
          </cell>
          <cell r="H27">
            <v>27.966774077202132</v>
          </cell>
          <cell r="I27">
            <v>25.276748512778269</v>
          </cell>
          <cell r="J27">
            <v>22.586722948354407</v>
          </cell>
          <cell r="K27">
            <v>0</v>
          </cell>
          <cell r="M27">
            <v>0</v>
          </cell>
        </row>
        <row r="28">
          <cell r="B28">
            <v>0</v>
          </cell>
          <cell r="C28">
            <v>0</v>
          </cell>
          <cell r="D28">
            <v>0</v>
          </cell>
          <cell r="E28">
            <v>0</v>
          </cell>
          <cell r="F28">
            <v>0</v>
          </cell>
          <cell r="G28">
            <v>0</v>
          </cell>
          <cell r="H28">
            <v>0</v>
          </cell>
          <cell r="I28">
            <v>0</v>
          </cell>
          <cell r="J28">
            <v>0</v>
          </cell>
          <cell r="K28">
            <v>0</v>
          </cell>
          <cell r="M28">
            <v>0</v>
          </cell>
        </row>
        <row r="29">
          <cell r="B29" t="str">
            <v>Compression</v>
          </cell>
          <cell r="C29">
            <v>0</v>
          </cell>
          <cell r="D29">
            <v>60</v>
          </cell>
          <cell r="E29" t="str">
            <v>Compression Case</v>
          </cell>
          <cell r="F29">
            <v>28.881492788147096</v>
          </cell>
          <cell r="G29">
            <v>28.433094043385296</v>
          </cell>
          <cell r="H29">
            <v>25.077121641844546</v>
          </cell>
          <cell r="I29">
            <v>21.375445925718882</v>
          </cell>
          <cell r="J29">
            <v>16.779477230918282</v>
          </cell>
          <cell r="K29">
            <v>0</v>
          </cell>
          <cell r="M29">
            <v>0</v>
          </cell>
        </row>
        <row r="30">
          <cell r="C30">
            <v>0</v>
          </cell>
          <cell r="D30">
            <v>60</v>
          </cell>
          <cell r="E30" t="str">
            <v>FSP</v>
          </cell>
          <cell r="F30">
            <v>33.214004211451268</v>
          </cell>
          <cell r="G30">
            <v>47.4685691707137</v>
          </cell>
          <cell r="H30">
            <v>55.425366997438097</v>
          </cell>
          <cell r="I30">
            <v>61.817174884685755</v>
          </cell>
          <cell r="J30">
            <v>58.819552657739955</v>
          </cell>
        </row>
        <row r="31">
          <cell r="B31">
            <v>0</v>
          </cell>
          <cell r="C31">
            <v>0</v>
          </cell>
          <cell r="D31">
            <v>60</v>
          </cell>
          <cell r="E31" t="str">
            <v>Active SA. Mult</v>
          </cell>
          <cell r="F31">
            <v>32.271168576529497</v>
          </cell>
          <cell r="G31">
            <v>28.505486382585271</v>
          </cell>
          <cell r="H31">
            <v>24.739804188641045</v>
          </cell>
          <cell r="I31">
            <v>20.974121994696819</v>
          </cell>
          <cell r="J31">
            <v>17.208439800752593</v>
          </cell>
          <cell r="K31">
            <v>0</v>
          </cell>
          <cell r="M31">
            <v>0</v>
          </cell>
        </row>
        <row r="32">
          <cell r="B32">
            <v>0</v>
          </cell>
          <cell r="C32">
            <v>0</v>
          </cell>
          <cell r="D32">
            <v>0</v>
          </cell>
          <cell r="E32">
            <v>0</v>
          </cell>
          <cell r="F32">
            <v>0</v>
          </cell>
          <cell r="G32">
            <v>0</v>
          </cell>
          <cell r="H32">
            <v>0</v>
          </cell>
          <cell r="I32">
            <v>0</v>
          </cell>
          <cell r="J32">
            <v>0</v>
          </cell>
          <cell r="K32">
            <v>0</v>
          </cell>
          <cell r="M32">
            <v>0</v>
          </cell>
        </row>
        <row r="33">
          <cell r="D33">
            <v>0</v>
          </cell>
          <cell r="E33">
            <v>0</v>
          </cell>
          <cell r="F33">
            <v>0</v>
          </cell>
          <cell r="G33">
            <v>0</v>
          </cell>
          <cell r="H33">
            <v>0</v>
          </cell>
          <cell r="I33">
            <v>0</v>
          </cell>
          <cell r="J33">
            <v>0</v>
          </cell>
          <cell r="K33">
            <v>0</v>
          </cell>
          <cell r="M33">
            <v>0</v>
          </cell>
        </row>
        <row r="34">
          <cell r="D34">
            <v>0</v>
          </cell>
          <cell r="E34">
            <v>0</v>
          </cell>
          <cell r="F34">
            <v>0</v>
          </cell>
          <cell r="G34">
            <v>0</v>
          </cell>
          <cell r="H34">
            <v>0</v>
          </cell>
          <cell r="I34">
            <v>0</v>
          </cell>
          <cell r="J34">
            <v>0</v>
          </cell>
          <cell r="M34">
            <v>0</v>
          </cell>
        </row>
        <row r="35">
          <cell r="A35">
            <v>0</v>
          </cell>
          <cell r="D35">
            <v>0</v>
          </cell>
          <cell r="E35">
            <v>0</v>
          </cell>
          <cell r="F35">
            <v>0</v>
          </cell>
          <cell r="G35">
            <v>0</v>
          </cell>
          <cell r="H35">
            <v>0</v>
          </cell>
          <cell r="I35">
            <v>0</v>
          </cell>
          <cell r="J35">
            <v>0</v>
          </cell>
          <cell r="M35">
            <v>0</v>
          </cell>
        </row>
        <row r="36">
          <cell r="D36">
            <v>0</v>
          </cell>
          <cell r="E36">
            <v>0</v>
          </cell>
          <cell r="F36">
            <v>0</v>
          </cell>
          <cell r="G36">
            <v>0</v>
          </cell>
          <cell r="H36">
            <v>0</v>
          </cell>
          <cell r="I36">
            <v>0</v>
          </cell>
          <cell r="J36">
            <v>0</v>
          </cell>
          <cell r="M36">
            <v>0</v>
          </cell>
        </row>
        <row r="37">
          <cell r="D37" t="str">
            <v>BREAKEVEN EV / NTM EBITDA MULTIPLES</v>
          </cell>
          <cell r="E37">
            <v>0</v>
          </cell>
          <cell r="F37">
            <v>0</v>
          </cell>
          <cell r="G37">
            <v>0</v>
          </cell>
          <cell r="H37">
            <v>0</v>
          </cell>
          <cell r="I37">
            <v>0</v>
          </cell>
          <cell r="J37">
            <v>0</v>
          </cell>
          <cell r="M37">
            <v>0</v>
          </cell>
        </row>
        <row r="38">
          <cell r="D38">
            <v>0</v>
          </cell>
          <cell r="E38">
            <v>0</v>
          </cell>
          <cell r="F38">
            <v>0</v>
          </cell>
          <cell r="G38">
            <v>0</v>
          </cell>
          <cell r="H38">
            <v>0</v>
          </cell>
          <cell r="I38">
            <v>0</v>
          </cell>
          <cell r="J38">
            <v>0</v>
          </cell>
          <cell r="M38">
            <v>0</v>
          </cell>
        </row>
        <row r="39">
          <cell r="D39">
            <v>0</v>
          </cell>
          <cell r="E39">
            <v>0</v>
          </cell>
          <cell r="F39">
            <v>0</v>
          </cell>
          <cell r="G39">
            <v>0</v>
          </cell>
          <cell r="H39">
            <v>0</v>
          </cell>
          <cell r="I39">
            <v>0</v>
          </cell>
          <cell r="J39">
            <v>0</v>
          </cell>
          <cell r="M39">
            <v>0</v>
          </cell>
        </row>
        <row r="40">
          <cell r="D40">
            <v>0</v>
          </cell>
          <cell r="E40">
            <v>0</v>
          </cell>
          <cell r="F40">
            <v>0</v>
          </cell>
          <cell r="G40">
            <v>0</v>
          </cell>
          <cell r="H40">
            <v>0</v>
          </cell>
          <cell r="I40">
            <v>0</v>
          </cell>
          <cell r="J40">
            <v>0</v>
          </cell>
          <cell r="M40">
            <v>0</v>
          </cell>
        </row>
        <row r="41">
          <cell r="D41">
            <v>0</v>
          </cell>
          <cell r="E41">
            <v>0</v>
          </cell>
          <cell r="F41">
            <v>0</v>
          </cell>
          <cell r="G41">
            <v>0</v>
          </cell>
          <cell r="H41">
            <v>0</v>
          </cell>
          <cell r="I41">
            <v>0</v>
          </cell>
          <cell r="J41">
            <v>0</v>
          </cell>
          <cell r="M41">
            <v>0</v>
          </cell>
        </row>
        <row r="42">
          <cell r="D42">
            <v>0</v>
          </cell>
          <cell r="E42">
            <v>0</v>
          </cell>
          <cell r="F42">
            <v>0</v>
          </cell>
          <cell r="G42">
            <v>0</v>
          </cell>
          <cell r="H42">
            <v>0</v>
          </cell>
          <cell r="I42">
            <v>0</v>
          </cell>
          <cell r="J42">
            <v>0</v>
          </cell>
          <cell r="M42">
            <v>0</v>
          </cell>
        </row>
        <row r="43">
          <cell r="D43">
            <v>0</v>
          </cell>
          <cell r="E43">
            <v>0</v>
          </cell>
          <cell r="F43">
            <v>0</v>
          </cell>
          <cell r="G43">
            <v>0</v>
          </cell>
          <cell r="H43">
            <v>0</v>
          </cell>
          <cell r="I43">
            <v>0</v>
          </cell>
          <cell r="J43">
            <v>0</v>
          </cell>
          <cell r="M43">
            <v>0</v>
          </cell>
        </row>
        <row r="44">
          <cell r="D44">
            <v>0</v>
          </cell>
          <cell r="E44">
            <v>0</v>
          </cell>
          <cell r="F44">
            <v>0</v>
          </cell>
          <cell r="G44">
            <v>0</v>
          </cell>
          <cell r="H44">
            <v>0</v>
          </cell>
          <cell r="I44">
            <v>0</v>
          </cell>
          <cell r="J44">
            <v>0</v>
          </cell>
          <cell r="M44">
            <v>0</v>
          </cell>
        </row>
        <row r="45">
          <cell r="D45">
            <v>0</v>
          </cell>
          <cell r="E45">
            <v>0</v>
          </cell>
          <cell r="F45">
            <v>0</v>
          </cell>
          <cell r="G45">
            <v>0</v>
          </cell>
          <cell r="H45">
            <v>0</v>
          </cell>
          <cell r="I45">
            <v>0</v>
          </cell>
          <cell r="J45">
            <v>0</v>
          </cell>
          <cell r="M45">
            <v>0</v>
          </cell>
        </row>
        <row r="46">
          <cell r="D46">
            <v>0</v>
          </cell>
          <cell r="E46">
            <v>0</v>
          </cell>
          <cell r="F46">
            <v>0</v>
          </cell>
          <cell r="G46">
            <v>0</v>
          </cell>
          <cell r="H46">
            <v>0</v>
          </cell>
          <cell r="I46">
            <v>0</v>
          </cell>
          <cell r="J46">
            <v>0</v>
          </cell>
          <cell r="M46">
            <v>0</v>
          </cell>
        </row>
        <row r="47">
          <cell r="D47">
            <v>0</v>
          </cell>
          <cell r="E47">
            <v>0</v>
          </cell>
          <cell r="F47">
            <v>0</v>
          </cell>
          <cell r="G47">
            <v>0</v>
          </cell>
          <cell r="H47">
            <v>0</v>
          </cell>
          <cell r="I47">
            <v>0</v>
          </cell>
          <cell r="J47">
            <v>0</v>
          </cell>
          <cell r="M47">
            <v>0</v>
          </cell>
        </row>
        <row r="48">
          <cell r="D48">
            <v>0</v>
          </cell>
          <cell r="E48">
            <v>0</v>
          </cell>
          <cell r="F48">
            <v>0</v>
          </cell>
          <cell r="G48">
            <v>0</v>
          </cell>
          <cell r="H48">
            <v>0</v>
          </cell>
          <cell r="I48">
            <v>0</v>
          </cell>
          <cell r="J48">
            <v>0</v>
          </cell>
        </row>
        <row r="49">
          <cell r="D49">
            <v>0</v>
          </cell>
          <cell r="E49">
            <v>0</v>
          </cell>
          <cell r="F49">
            <v>0</v>
          </cell>
          <cell r="G49">
            <v>0</v>
          </cell>
          <cell r="H49">
            <v>0</v>
          </cell>
          <cell r="I49">
            <v>0</v>
          </cell>
          <cell r="J49">
            <v>0</v>
          </cell>
          <cell r="M49">
            <v>0</v>
          </cell>
        </row>
        <row r="50">
          <cell r="D50">
            <v>0</v>
          </cell>
          <cell r="E50">
            <v>0</v>
          </cell>
          <cell r="F50">
            <v>0</v>
          </cell>
          <cell r="G50">
            <v>0</v>
          </cell>
          <cell r="H50">
            <v>0</v>
          </cell>
          <cell r="I50">
            <v>0</v>
          </cell>
          <cell r="J50">
            <v>0</v>
          </cell>
          <cell r="M50">
            <v>0</v>
          </cell>
        </row>
        <row r="51">
          <cell r="D51">
            <v>0</v>
          </cell>
          <cell r="E51">
            <v>0</v>
          </cell>
          <cell r="F51">
            <v>0</v>
          </cell>
          <cell r="G51">
            <v>0</v>
          </cell>
          <cell r="H51">
            <v>0</v>
          </cell>
          <cell r="I51">
            <v>0</v>
          </cell>
          <cell r="J51">
            <v>0</v>
          </cell>
          <cell r="M51">
            <v>0</v>
          </cell>
        </row>
        <row r="52">
          <cell r="D52">
            <v>0</v>
          </cell>
          <cell r="E52">
            <v>0</v>
          </cell>
          <cell r="F52">
            <v>0</v>
          </cell>
          <cell r="G52">
            <v>0</v>
          </cell>
          <cell r="H52">
            <v>0</v>
          </cell>
          <cell r="I52">
            <v>0</v>
          </cell>
          <cell r="J52">
            <v>0</v>
          </cell>
          <cell r="M52">
            <v>0</v>
          </cell>
        </row>
        <row r="53">
          <cell r="D53" t="str">
            <v>BRAVES STANDALONE FSP</v>
          </cell>
          <cell r="E53">
            <v>0</v>
          </cell>
          <cell r="F53">
            <v>0</v>
          </cell>
          <cell r="G53">
            <v>0</v>
          </cell>
          <cell r="H53">
            <v>0</v>
          </cell>
          <cell r="I53">
            <v>0</v>
          </cell>
          <cell r="J53">
            <v>0</v>
          </cell>
          <cell r="M53">
            <v>0</v>
          </cell>
        </row>
        <row r="54">
          <cell r="D54">
            <v>0</v>
          </cell>
          <cell r="E54">
            <v>0</v>
          </cell>
          <cell r="F54">
            <v>43830</v>
          </cell>
          <cell r="G54">
            <v>44196</v>
          </cell>
          <cell r="H54">
            <v>44561</v>
          </cell>
          <cell r="I54">
            <v>44926</v>
          </cell>
          <cell r="J54">
            <v>45291</v>
          </cell>
          <cell r="M54">
            <v>0</v>
          </cell>
        </row>
        <row r="55">
          <cell r="D55" t="str">
            <v>Flat</v>
          </cell>
          <cell r="E55" t="str">
            <v>Mult</v>
          </cell>
          <cell r="F55">
            <v>33.346825206049857</v>
          </cell>
          <cell r="G55">
            <v>30.656799641625994</v>
          </cell>
          <cell r="H55">
            <v>27.966774077202132</v>
          </cell>
          <cell r="I55">
            <v>25.276748512778269</v>
          </cell>
          <cell r="J55">
            <v>22.586722948354407</v>
          </cell>
          <cell r="M55">
            <v>0</v>
          </cell>
        </row>
        <row r="56">
          <cell r="D56">
            <v>0</v>
          </cell>
          <cell r="E56" t="str">
            <v>FSP</v>
          </cell>
          <cell r="F56">
            <v>34.471233766454262</v>
          </cell>
          <cell r="G56">
            <v>51.39147444766467</v>
          </cell>
          <cell r="H56">
            <v>63.15101637987884</v>
          </cell>
          <cell r="I56">
            <v>75.0671180824652</v>
          </cell>
          <cell r="J56">
            <v>77.566183169611307</v>
          </cell>
          <cell r="M56">
            <v>0</v>
          </cell>
        </row>
        <row r="57">
          <cell r="D57">
            <v>0</v>
          </cell>
          <cell r="E57">
            <v>0</v>
          </cell>
          <cell r="F57">
            <v>0</v>
          </cell>
          <cell r="G57">
            <v>0</v>
          </cell>
          <cell r="H57">
            <v>0</v>
          </cell>
          <cell r="I57">
            <v>0</v>
          </cell>
          <cell r="J57">
            <v>0</v>
          </cell>
          <cell r="M57">
            <v>0</v>
          </cell>
        </row>
        <row r="58">
          <cell r="D58" t="str">
            <v>Compressed</v>
          </cell>
          <cell r="E58" t="str">
            <v>Mult</v>
          </cell>
          <cell r="F58">
            <v>32.271168576529497</v>
          </cell>
          <cell r="G58">
            <v>28.505486382585271</v>
          </cell>
          <cell r="H58">
            <v>24.739804188641045</v>
          </cell>
          <cell r="I58">
            <v>20.974121994696819</v>
          </cell>
          <cell r="J58">
            <v>17.208439800752593</v>
          </cell>
          <cell r="M58">
            <v>0</v>
          </cell>
        </row>
        <row r="59">
          <cell r="D59">
            <v>0</v>
          </cell>
          <cell r="E59" t="str">
            <v>FSP</v>
          </cell>
          <cell r="F59">
            <v>33.214004211451268</v>
          </cell>
          <cell r="G59">
            <v>47.4685691707137</v>
          </cell>
          <cell r="H59">
            <v>55.425366997438097</v>
          </cell>
          <cell r="I59">
            <v>61.817174884685755</v>
          </cell>
          <cell r="J59">
            <v>58.819552657739955</v>
          </cell>
        </row>
        <row r="61">
          <cell r="M61">
            <v>0</v>
          </cell>
        </row>
        <row r="62">
          <cell r="M62">
            <v>0</v>
          </cell>
        </row>
        <row r="63">
          <cell r="M63">
            <v>0</v>
          </cell>
        </row>
        <row r="64">
          <cell r="A64">
            <v>0</v>
          </cell>
        </row>
        <row r="65">
          <cell r="A65">
            <v>0</v>
          </cell>
        </row>
      </sheetData>
      <sheetData sheetId="54">
        <row r="1">
          <cell r="A1" t="str">
            <v>x</v>
          </cell>
        </row>
        <row r="2">
          <cell r="B2" t="str">
            <v>CryoLife</v>
          </cell>
          <cell r="C2">
            <v>0</v>
          </cell>
          <cell r="D2">
            <v>0</v>
          </cell>
          <cell r="E2">
            <v>0</v>
          </cell>
          <cell r="F2">
            <v>0</v>
          </cell>
          <cell r="G2">
            <v>0</v>
          </cell>
          <cell r="H2">
            <v>0</v>
          </cell>
          <cell r="I2">
            <v>0</v>
          </cell>
          <cell r="J2">
            <v>0</v>
          </cell>
          <cell r="K2">
            <v>0</v>
          </cell>
          <cell r="L2">
            <v>0</v>
          </cell>
          <cell r="M2">
            <v>0</v>
          </cell>
        </row>
        <row r="3">
          <cell r="B3" t="str">
            <v>FSP Output</v>
          </cell>
          <cell r="C3">
            <v>0</v>
          </cell>
          <cell r="D3">
            <v>0</v>
          </cell>
          <cell r="E3">
            <v>0</v>
          </cell>
          <cell r="F3">
            <v>0</v>
          </cell>
          <cell r="G3">
            <v>0</v>
          </cell>
          <cell r="H3">
            <v>0</v>
          </cell>
          <cell r="I3">
            <v>0</v>
          </cell>
          <cell r="J3">
            <v>0</v>
          </cell>
          <cell r="K3">
            <v>0</v>
          </cell>
          <cell r="L3">
            <v>0</v>
          </cell>
          <cell r="M3" t="str">
            <v>Strictly Private &amp; Confidential</v>
          </cell>
        </row>
        <row r="4">
          <cell r="A4" t="str">
            <v>x</v>
          </cell>
          <cell r="M4">
            <v>0</v>
          </cell>
        </row>
        <row r="5">
          <cell r="B5" t="str">
            <v>Reference</v>
          </cell>
          <cell r="C5">
            <v>0</v>
          </cell>
          <cell r="D5">
            <v>0</v>
          </cell>
          <cell r="E5">
            <v>0</v>
          </cell>
          <cell r="F5">
            <v>0</v>
          </cell>
          <cell r="G5">
            <v>0</v>
          </cell>
          <cell r="H5">
            <v>0</v>
          </cell>
          <cell r="K5">
            <v>0</v>
          </cell>
          <cell r="L5">
            <v>0</v>
          </cell>
          <cell r="M5">
            <v>0</v>
          </cell>
        </row>
        <row r="6">
          <cell r="B6" t="str">
            <v>Ticker</v>
          </cell>
          <cell r="E6" t="str">
            <v>ATRC</v>
          </cell>
          <cell r="H6">
            <v>0</v>
          </cell>
          <cell r="K6">
            <v>0</v>
          </cell>
          <cell r="L6">
            <v>0</v>
          </cell>
          <cell r="M6">
            <v>0</v>
          </cell>
        </row>
        <row r="7">
          <cell r="B7" t="str">
            <v>Start</v>
          </cell>
          <cell r="E7">
            <v>43830</v>
          </cell>
          <cell r="K7">
            <v>0</v>
          </cell>
          <cell r="L7">
            <v>0</v>
          </cell>
          <cell r="M7">
            <v>0</v>
          </cell>
        </row>
        <row r="8">
          <cell r="B8" t="str">
            <v>Last Fiscal Year</v>
          </cell>
          <cell r="E8">
            <v>43100</v>
          </cell>
          <cell r="K8">
            <v>0</v>
          </cell>
          <cell r="L8">
            <v>0</v>
          </cell>
          <cell r="M8">
            <v>0</v>
          </cell>
        </row>
        <row r="9">
          <cell r="B9" t="str">
            <v>Currency</v>
          </cell>
          <cell r="E9" t="str">
            <v>USD</v>
          </cell>
          <cell r="K9">
            <v>0</v>
          </cell>
          <cell r="L9">
            <v>0</v>
          </cell>
          <cell r="M9">
            <v>0</v>
          </cell>
        </row>
        <row r="10">
          <cell r="B10" t="str">
            <v>Months Before</v>
          </cell>
          <cell r="E10">
            <v>24</v>
          </cell>
          <cell r="M10">
            <v>0</v>
          </cell>
        </row>
        <row r="11">
          <cell r="B11" t="str">
            <v>End</v>
          </cell>
          <cell r="E11">
            <v>42369</v>
          </cell>
          <cell r="M11">
            <v>0</v>
          </cell>
        </row>
        <row r="12">
          <cell r="A12">
            <v>0</v>
          </cell>
          <cell r="B12" t="str">
            <v>Output Chart</v>
          </cell>
          <cell r="E12" t="str">
            <v>Future Value</v>
          </cell>
          <cell r="M12">
            <v>0</v>
          </cell>
        </row>
        <row r="13">
          <cell r="B13" t="str">
            <v>Table Output</v>
          </cell>
          <cell r="C13">
            <v>0</v>
          </cell>
          <cell r="E13" t="str">
            <v>Flat Case</v>
          </cell>
        </row>
        <row r="14">
          <cell r="A14" t="str">
            <v>x</v>
          </cell>
          <cell r="B14">
            <v>0</v>
          </cell>
          <cell r="C14">
            <v>0</v>
          </cell>
          <cell r="D14">
            <v>0</v>
          </cell>
          <cell r="E14">
            <v>0</v>
          </cell>
          <cell r="F14">
            <v>0</v>
          </cell>
          <cell r="G14">
            <v>0</v>
          </cell>
          <cell r="H14">
            <v>0</v>
          </cell>
          <cell r="I14">
            <v>0</v>
          </cell>
          <cell r="J14">
            <v>0</v>
          </cell>
          <cell r="K14">
            <v>0</v>
          </cell>
          <cell r="L14">
            <v>0</v>
          </cell>
          <cell r="M14">
            <v>0</v>
          </cell>
        </row>
        <row r="15">
          <cell r="A15">
            <v>0</v>
          </cell>
          <cell r="B15" t="str">
            <v>Data Input</v>
          </cell>
          <cell r="C15">
            <v>0</v>
          </cell>
          <cell r="D15">
            <v>0</v>
          </cell>
          <cell r="E15">
            <v>0</v>
          </cell>
          <cell r="F15">
            <v>0</v>
          </cell>
          <cell r="G15">
            <v>0</v>
          </cell>
          <cell r="H15">
            <v>0</v>
          </cell>
          <cell r="I15">
            <v>0</v>
          </cell>
          <cell r="J15">
            <v>0</v>
          </cell>
          <cell r="K15">
            <v>0</v>
          </cell>
          <cell r="L15">
            <v>0</v>
          </cell>
          <cell r="M15">
            <v>0</v>
          </cell>
        </row>
        <row r="16">
          <cell r="F16">
            <v>1</v>
          </cell>
          <cell r="G16">
            <v>2</v>
          </cell>
          <cell r="H16">
            <v>3</v>
          </cell>
          <cell r="I16">
            <v>4</v>
          </cell>
          <cell r="J16">
            <v>5</v>
          </cell>
          <cell r="K16" t="str">
            <v>Label</v>
          </cell>
          <cell r="M16">
            <v>0</v>
          </cell>
        </row>
        <row r="17">
          <cell r="F17">
            <v>43830</v>
          </cell>
          <cell r="G17">
            <v>44196</v>
          </cell>
          <cell r="H17">
            <v>44561</v>
          </cell>
          <cell r="I17">
            <v>44926</v>
          </cell>
          <cell r="J17">
            <v>45291</v>
          </cell>
          <cell r="M17">
            <v>0</v>
          </cell>
        </row>
        <row r="18">
          <cell r="B18" t="str">
            <v>Discount</v>
          </cell>
          <cell r="F18">
            <v>0</v>
          </cell>
          <cell r="G18">
            <v>0</v>
          </cell>
          <cell r="H18">
            <v>0</v>
          </cell>
          <cell r="I18">
            <v>0</v>
          </cell>
          <cell r="J18">
            <v>0</v>
          </cell>
          <cell r="M18">
            <v>0</v>
          </cell>
        </row>
        <row r="19">
          <cell r="B19" t="str">
            <v>Mutliple</v>
          </cell>
          <cell r="C19">
            <v>0</v>
          </cell>
          <cell r="D19" t="str">
            <v>Line Name</v>
          </cell>
          <cell r="E19" t="str">
            <v>Metric</v>
          </cell>
          <cell r="F19">
            <v>43830</v>
          </cell>
          <cell r="G19">
            <v>44196</v>
          </cell>
          <cell r="H19">
            <v>44561</v>
          </cell>
          <cell r="I19">
            <v>44926</v>
          </cell>
          <cell r="J19">
            <v>45291</v>
          </cell>
          <cell r="K19" t="str">
            <v>Label</v>
          </cell>
          <cell r="L19" t="str">
            <v>Text Format</v>
          </cell>
          <cell r="M19">
            <v>0</v>
          </cell>
        </row>
        <row r="20">
          <cell r="B20" t="str">
            <v>Active</v>
          </cell>
          <cell r="C20">
            <v>0</v>
          </cell>
          <cell r="D20">
            <v>12</v>
          </cell>
          <cell r="E20" t="str">
            <v>Breakeven Mult</v>
          </cell>
          <cell r="F20">
            <v>6.3796522508875571</v>
          </cell>
          <cell r="G20">
            <v>6.3058215650746252</v>
          </cell>
          <cell r="H20">
            <v>6.238673245153989</v>
          </cell>
          <cell r="I20">
            <v>6.1269510432210463</v>
          </cell>
          <cell r="J20">
            <v>6.0963204199952354</v>
          </cell>
          <cell r="M20">
            <v>0</v>
          </cell>
        </row>
        <row r="21">
          <cell r="E21" t="str">
            <v>FSP</v>
          </cell>
          <cell r="F21">
            <v>40.202212381069344</v>
          </cell>
          <cell r="G21">
            <v>44.381443964729542</v>
          </cell>
          <cell r="H21">
            <v>50.010436260514844</v>
          </cell>
          <cell r="I21">
            <v>56.024296287623145</v>
          </cell>
          <cell r="J21">
            <v>62.275303426816016</v>
          </cell>
          <cell r="K21">
            <v>0</v>
          </cell>
          <cell r="L21">
            <v>0</v>
          </cell>
          <cell r="M21">
            <v>0</v>
          </cell>
          <cell r="N21">
            <v>0</v>
          </cell>
          <cell r="O21">
            <v>0</v>
          </cell>
          <cell r="P21">
            <v>0</v>
          </cell>
        </row>
        <row r="22">
          <cell r="E22" t="str">
            <v>Active Mult</v>
          </cell>
          <cell r="F22">
            <v>5.6296729460219987</v>
          </cell>
          <cell r="G22">
            <v>5.6296729460219987</v>
          </cell>
          <cell r="H22">
            <v>5.6296729460219987</v>
          </cell>
          <cell r="I22">
            <v>5.6296729460219987</v>
          </cell>
          <cell r="J22">
            <v>5.6296729460219987</v>
          </cell>
          <cell r="K22">
            <v>0</v>
          </cell>
          <cell r="L22">
            <v>0</v>
          </cell>
          <cell r="M22">
            <v>0</v>
          </cell>
          <cell r="N22">
            <v>0</v>
          </cell>
          <cell r="O22">
            <v>0</v>
          </cell>
          <cell r="P22">
            <v>0</v>
          </cell>
        </row>
        <row r="23">
          <cell r="E23">
            <v>0</v>
          </cell>
          <cell r="F23">
            <v>0</v>
          </cell>
          <cell r="G23">
            <v>0</v>
          </cell>
          <cell r="H23">
            <v>0</v>
          </cell>
          <cell r="I23">
            <v>0</v>
          </cell>
          <cell r="J23">
            <v>0</v>
          </cell>
          <cell r="K23">
            <v>0</v>
          </cell>
          <cell r="L23">
            <v>0</v>
          </cell>
          <cell r="M23">
            <v>0</v>
          </cell>
          <cell r="N23">
            <v>0</v>
          </cell>
          <cell r="O23">
            <v>0</v>
          </cell>
          <cell r="P23">
            <v>0</v>
          </cell>
        </row>
        <row r="24">
          <cell r="C24" t="str">
            <v>Active</v>
          </cell>
          <cell r="D24" t="str">
            <v>Target</v>
          </cell>
          <cell r="E24">
            <v>0</v>
          </cell>
          <cell r="F24">
            <v>0</v>
          </cell>
          <cell r="G24">
            <v>0</v>
          </cell>
          <cell r="H24">
            <v>0</v>
          </cell>
          <cell r="I24">
            <v>0</v>
          </cell>
          <cell r="J24">
            <v>0</v>
          </cell>
          <cell r="K24">
            <v>0</v>
          </cell>
          <cell r="M24">
            <v>0</v>
          </cell>
        </row>
        <row r="25">
          <cell r="B25" t="str">
            <v>Flat</v>
          </cell>
          <cell r="C25">
            <v>0</v>
          </cell>
          <cell r="D25">
            <v>7</v>
          </cell>
          <cell r="E25" t="str">
            <v>Flat Case</v>
          </cell>
          <cell r="F25">
            <v>5.934755023236101</v>
          </cell>
          <cell r="G25">
            <v>5.8464135447175467</v>
          </cell>
          <cell r="H25">
            <v>5.7563953084964563</v>
          </cell>
          <cell r="I25">
            <v>5.6266963667258771</v>
          </cell>
          <cell r="J25">
            <v>5.5780625211564043</v>
          </cell>
          <cell r="K25">
            <v>0</v>
          </cell>
          <cell r="M25">
            <v>0</v>
          </cell>
        </row>
        <row r="26">
          <cell r="B26">
            <v>0</v>
          </cell>
          <cell r="C26">
            <v>0</v>
          </cell>
          <cell r="D26">
            <v>7</v>
          </cell>
          <cell r="E26" t="str">
            <v>FSP</v>
          </cell>
          <cell r="F26">
            <v>40.205037739841558</v>
          </cell>
          <cell r="G26">
            <v>44.384563034417567</v>
          </cell>
          <cell r="H26">
            <v>50.013950928400568</v>
          </cell>
          <cell r="I26">
            <v>56.028233601706091</v>
          </cell>
          <cell r="J26">
            <v>62.279680053484256</v>
          </cell>
          <cell r="K26">
            <v>0</v>
          </cell>
          <cell r="M26">
            <v>0</v>
          </cell>
        </row>
        <row r="27">
          <cell r="B27">
            <v>0</v>
          </cell>
          <cell r="C27">
            <v>0</v>
          </cell>
          <cell r="D27">
            <v>7</v>
          </cell>
          <cell r="E27" t="str">
            <v>Active SA. Mult</v>
          </cell>
          <cell r="F27">
            <v>5.6296729460219987</v>
          </cell>
          <cell r="G27">
            <v>5.6296729460219987</v>
          </cell>
          <cell r="H27">
            <v>5.6296729460219987</v>
          </cell>
          <cell r="I27">
            <v>5.6296729460219987</v>
          </cell>
          <cell r="J27">
            <v>5.6296729460219987</v>
          </cell>
          <cell r="K27">
            <v>0</v>
          </cell>
          <cell r="M27">
            <v>0</v>
          </cell>
        </row>
        <row r="28">
          <cell r="B28">
            <v>0</v>
          </cell>
          <cell r="C28">
            <v>0</v>
          </cell>
          <cell r="D28">
            <v>0</v>
          </cell>
          <cell r="E28">
            <v>0</v>
          </cell>
          <cell r="F28">
            <v>0</v>
          </cell>
          <cell r="G28">
            <v>0</v>
          </cell>
          <cell r="H28">
            <v>0</v>
          </cell>
          <cell r="I28">
            <v>0</v>
          </cell>
          <cell r="J28">
            <v>0</v>
          </cell>
          <cell r="K28">
            <v>0</v>
          </cell>
          <cell r="M28">
            <v>0</v>
          </cell>
        </row>
        <row r="29">
          <cell r="B29" t="str">
            <v>Compression</v>
          </cell>
          <cell r="C29">
            <v>0</v>
          </cell>
          <cell r="D29">
            <v>6</v>
          </cell>
          <cell r="E29" t="str">
            <v>Compression Case</v>
          </cell>
          <cell r="F29">
            <v>5.4800605589072182</v>
          </cell>
          <cell r="G29">
            <v>4.9503844739400247</v>
          </cell>
          <cell r="H29">
            <v>4.429762471030017</v>
          </cell>
          <cell r="I29">
            <v>3.8916323695433146</v>
          </cell>
          <cell r="J29">
            <v>3.4274614884827597</v>
          </cell>
          <cell r="K29">
            <v>0</v>
          </cell>
          <cell r="M29">
            <v>0</v>
          </cell>
        </row>
        <row r="30">
          <cell r="C30">
            <v>0</v>
          </cell>
          <cell r="D30">
            <v>6</v>
          </cell>
          <cell r="E30" t="str">
            <v>FSP</v>
          </cell>
          <cell r="F30">
            <v>36.870977974704395</v>
          </cell>
          <cell r="G30">
            <v>37.102344535476419</v>
          </cell>
          <cell r="H30">
            <v>37.990141524166702</v>
          </cell>
          <cell r="I30">
            <v>38.506934492161882</v>
          </cell>
          <cell r="J30">
            <v>38.609538864569203</v>
          </cell>
        </row>
        <row r="31">
          <cell r="B31">
            <v>0</v>
          </cell>
          <cell r="C31">
            <v>0</v>
          </cell>
          <cell r="D31">
            <v>6</v>
          </cell>
          <cell r="E31" t="str">
            <v>Active SA. Mult</v>
          </cell>
          <cell r="F31">
            <v>5.2099935443863128</v>
          </cell>
          <cell r="G31">
            <v>4.7903141427506268</v>
          </cell>
          <cell r="H31">
            <v>4.3706347411149409</v>
          </cell>
          <cell r="I31">
            <v>3.9509553394792545</v>
          </cell>
          <cell r="J31">
            <v>3.5312759378435672</v>
          </cell>
          <cell r="K31">
            <v>0</v>
          </cell>
          <cell r="M31">
            <v>0</v>
          </cell>
        </row>
        <row r="32">
          <cell r="B32">
            <v>0</v>
          </cell>
          <cell r="C32">
            <v>0</v>
          </cell>
          <cell r="D32">
            <v>0</v>
          </cell>
          <cell r="E32">
            <v>0</v>
          </cell>
          <cell r="F32">
            <v>0</v>
          </cell>
          <cell r="G32">
            <v>0</v>
          </cell>
          <cell r="H32">
            <v>0</v>
          </cell>
          <cell r="I32">
            <v>0</v>
          </cell>
          <cell r="J32">
            <v>0</v>
          </cell>
          <cell r="K32">
            <v>0</v>
          </cell>
          <cell r="M32">
            <v>0</v>
          </cell>
        </row>
        <row r="33">
          <cell r="D33">
            <v>0</v>
          </cell>
          <cell r="E33">
            <v>0</v>
          </cell>
          <cell r="F33">
            <v>0</v>
          </cell>
          <cell r="G33">
            <v>0</v>
          </cell>
          <cell r="H33">
            <v>0</v>
          </cell>
          <cell r="I33">
            <v>0</v>
          </cell>
          <cell r="J33">
            <v>0</v>
          </cell>
          <cell r="K33">
            <v>0</v>
          </cell>
          <cell r="M33">
            <v>0</v>
          </cell>
        </row>
        <row r="34">
          <cell r="D34">
            <v>0</v>
          </cell>
          <cell r="E34">
            <v>0</v>
          </cell>
          <cell r="F34">
            <v>0</v>
          </cell>
          <cell r="G34">
            <v>0</v>
          </cell>
          <cell r="H34">
            <v>0</v>
          </cell>
          <cell r="I34">
            <v>0</v>
          </cell>
          <cell r="J34">
            <v>0</v>
          </cell>
          <cell r="M34">
            <v>0</v>
          </cell>
        </row>
        <row r="35">
          <cell r="A35">
            <v>0</v>
          </cell>
          <cell r="D35">
            <v>0</v>
          </cell>
          <cell r="E35">
            <v>0</v>
          </cell>
          <cell r="F35">
            <v>0</v>
          </cell>
          <cell r="G35">
            <v>0</v>
          </cell>
          <cell r="H35">
            <v>0</v>
          </cell>
          <cell r="I35">
            <v>0</v>
          </cell>
          <cell r="J35">
            <v>0</v>
          </cell>
          <cell r="M35">
            <v>0</v>
          </cell>
        </row>
        <row r="36">
          <cell r="D36">
            <v>0</v>
          </cell>
          <cell r="E36">
            <v>0</v>
          </cell>
          <cell r="F36">
            <v>0</v>
          </cell>
          <cell r="G36">
            <v>0</v>
          </cell>
          <cell r="H36">
            <v>0</v>
          </cell>
          <cell r="I36">
            <v>0</v>
          </cell>
          <cell r="J36">
            <v>0</v>
          </cell>
          <cell r="M36">
            <v>0</v>
          </cell>
        </row>
        <row r="37">
          <cell r="D37" t="str">
            <v>BREAKEVEN EV / NTM REVENUE MULTIPLES - MANAGEMENT / UPSIDE</v>
          </cell>
          <cell r="E37">
            <v>0</v>
          </cell>
          <cell r="F37">
            <v>0</v>
          </cell>
          <cell r="G37">
            <v>0</v>
          </cell>
          <cell r="H37">
            <v>0</v>
          </cell>
          <cell r="I37">
            <v>0</v>
          </cell>
          <cell r="J37">
            <v>0</v>
          </cell>
          <cell r="M37">
            <v>0</v>
          </cell>
        </row>
        <row r="38">
          <cell r="D38">
            <v>0</v>
          </cell>
          <cell r="E38">
            <v>0</v>
          </cell>
          <cell r="F38">
            <v>0</v>
          </cell>
          <cell r="G38">
            <v>0</v>
          </cell>
          <cell r="H38">
            <v>0</v>
          </cell>
          <cell r="I38">
            <v>0</v>
          </cell>
          <cell r="J38">
            <v>0</v>
          </cell>
          <cell r="M38">
            <v>0</v>
          </cell>
        </row>
        <row r="39">
          <cell r="D39">
            <v>0</v>
          </cell>
          <cell r="E39">
            <v>0</v>
          </cell>
          <cell r="F39">
            <v>0</v>
          </cell>
          <cell r="G39">
            <v>0</v>
          </cell>
          <cell r="H39">
            <v>0</v>
          </cell>
          <cell r="I39">
            <v>0</v>
          </cell>
          <cell r="J39">
            <v>0</v>
          </cell>
          <cell r="M39">
            <v>0</v>
          </cell>
        </row>
        <row r="40">
          <cell r="D40">
            <v>0</v>
          </cell>
          <cell r="E40">
            <v>0</v>
          </cell>
          <cell r="F40">
            <v>0</v>
          </cell>
          <cell r="G40">
            <v>0</v>
          </cell>
          <cell r="H40">
            <v>0</v>
          </cell>
          <cell r="I40">
            <v>0</v>
          </cell>
          <cell r="J40">
            <v>0</v>
          </cell>
          <cell r="M40">
            <v>0</v>
          </cell>
        </row>
        <row r="41">
          <cell r="D41">
            <v>0</v>
          </cell>
          <cell r="E41">
            <v>0</v>
          </cell>
          <cell r="F41">
            <v>0</v>
          </cell>
          <cell r="G41">
            <v>0</v>
          </cell>
          <cell r="H41">
            <v>0</v>
          </cell>
          <cell r="I41">
            <v>0</v>
          </cell>
          <cell r="J41">
            <v>0</v>
          </cell>
          <cell r="M41">
            <v>0</v>
          </cell>
        </row>
        <row r="42">
          <cell r="D42">
            <v>0</v>
          </cell>
          <cell r="E42">
            <v>0</v>
          </cell>
          <cell r="F42">
            <v>0</v>
          </cell>
          <cell r="G42">
            <v>0</v>
          </cell>
          <cell r="H42">
            <v>0</v>
          </cell>
          <cell r="I42">
            <v>0</v>
          </cell>
          <cell r="J42">
            <v>0</v>
          </cell>
          <cell r="M42">
            <v>0</v>
          </cell>
        </row>
        <row r="43">
          <cell r="D43">
            <v>0</v>
          </cell>
          <cell r="E43">
            <v>0</v>
          </cell>
          <cell r="F43">
            <v>0</v>
          </cell>
          <cell r="G43">
            <v>0</v>
          </cell>
          <cell r="H43">
            <v>0</v>
          </cell>
          <cell r="I43">
            <v>0</v>
          </cell>
          <cell r="J43">
            <v>0</v>
          </cell>
          <cell r="M43">
            <v>0</v>
          </cell>
        </row>
        <row r="44">
          <cell r="D44">
            <v>0</v>
          </cell>
          <cell r="E44">
            <v>0</v>
          </cell>
          <cell r="F44">
            <v>0</v>
          </cell>
          <cell r="G44">
            <v>0</v>
          </cell>
          <cell r="H44">
            <v>0</v>
          </cell>
          <cell r="I44">
            <v>0</v>
          </cell>
          <cell r="J44">
            <v>0</v>
          </cell>
          <cell r="M44">
            <v>0</v>
          </cell>
        </row>
        <row r="45">
          <cell r="D45">
            <v>0</v>
          </cell>
          <cell r="E45">
            <v>0</v>
          </cell>
          <cell r="F45">
            <v>0</v>
          </cell>
          <cell r="G45">
            <v>0</v>
          </cell>
          <cell r="H45">
            <v>0</v>
          </cell>
          <cell r="I45">
            <v>0</v>
          </cell>
          <cell r="J45">
            <v>0</v>
          </cell>
          <cell r="M45">
            <v>0</v>
          </cell>
        </row>
        <row r="46">
          <cell r="D46">
            <v>0</v>
          </cell>
          <cell r="E46">
            <v>0</v>
          </cell>
          <cell r="F46">
            <v>0</v>
          </cell>
          <cell r="G46">
            <v>0</v>
          </cell>
          <cell r="H46">
            <v>0</v>
          </cell>
          <cell r="I46">
            <v>0</v>
          </cell>
          <cell r="J46">
            <v>0</v>
          </cell>
          <cell r="M46">
            <v>0</v>
          </cell>
        </row>
        <row r="47">
          <cell r="D47">
            <v>0</v>
          </cell>
          <cell r="E47">
            <v>0</v>
          </cell>
          <cell r="F47">
            <v>0</v>
          </cell>
          <cell r="G47">
            <v>0</v>
          </cell>
          <cell r="H47">
            <v>0</v>
          </cell>
          <cell r="I47">
            <v>0</v>
          </cell>
          <cell r="J47">
            <v>0</v>
          </cell>
          <cell r="M47">
            <v>0</v>
          </cell>
        </row>
        <row r="48">
          <cell r="D48">
            <v>0</v>
          </cell>
          <cell r="E48">
            <v>0</v>
          </cell>
          <cell r="F48">
            <v>0</v>
          </cell>
          <cell r="G48">
            <v>0</v>
          </cell>
          <cell r="H48">
            <v>0</v>
          </cell>
          <cell r="I48">
            <v>0</v>
          </cell>
          <cell r="J48">
            <v>0</v>
          </cell>
        </row>
        <row r="49">
          <cell r="D49">
            <v>0</v>
          </cell>
          <cell r="E49">
            <v>0</v>
          </cell>
          <cell r="F49">
            <v>0</v>
          </cell>
          <cell r="G49">
            <v>0</v>
          </cell>
          <cell r="H49">
            <v>0</v>
          </cell>
          <cell r="I49">
            <v>0</v>
          </cell>
          <cell r="J49">
            <v>0</v>
          </cell>
          <cell r="M49">
            <v>0</v>
          </cell>
        </row>
        <row r="50">
          <cell r="D50">
            <v>0</v>
          </cell>
          <cell r="E50">
            <v>0</v>
          </cell>
          <cell r="F50">
            <v>0</v>
          </cell>
          <cell r="G50">
            <v>0</v>
          </cell>
          <cell r="H50">
            <v>0</v>
          </cell>
          <cell r="I50">
            <v>0</v>
          </cell>
          <cell r="J50">
            <v>0</v>
          </cell>
          <cell r="M50">
            <v>0</v>
          </cell>
        </row>
        <row r="51">
          <cell r="D51">
            <v>0</v>
          </cell>
          <cell r="E51">
            <v>0</v>
          </cell>
          <cell r="F51">
            <v>0</v>
          </cell>
          <cell r="G51">
            <v>0</v>
          </cell>
          <cell r="H51">
            <v>0</v>
          </cell>
          <cell r="I51">
            <v>0</v>
          </cell>
          <cell r="J51">
            <v>0</v>
          </cell>
          <cell r="M51">
            <v>0</v>
          </cell>
        </row>
        <row r="52">
          <cell r="D52">
            <v>0</v>
          </cell>
          <cell r="E52">
            <v>0</v>
          </cell>
          <cell r="F52">
            <v>0</v>
          </cell>
          <cell r="G52">
            <v>0</v>
          </cell>
          <cell r="H52">
            <v>0</v>
          </cell>
          <cell r="I52">
            <v>0</v>
          </cell>
          <cell r="J52">
            <v>0</v>
          </cell>
          <cell r="M52">
            <v>0</v>
          </cell>
        </row>
        <row r="53">
          <cell r="D53" t="str">
            <v>BRAVES STANDALONE FUTURE STOCK PRICE</v>
          </cell>
          <cell r="E53">
            <v>0</v>
          </cell>
          <cell r="F53">
            <v>0</v>
          </cell>
          <cell r="G53">
            <v>0</v>
          </cell>
          <cell r="H53">
            <v>0</v>
          </cell>
          <cell r="I53">
            <v>0</v>
          </cell>
          <cell r="J53">
            <v>0</v>
          </cell>
          <cell r="M53">
            <v>0</v>
          </cell>
        </row>
        <row r="54">
          <cell r="D54">
            <v>0</v>
          </cell>
          <cell r="E54">
            <v>0</v>
          </cell>
          <cell r="F54">
            <v>43830</v>
          </cell>
          <cell r="G54">
            <v>44196</v>
          </cell>
          <cell r="H54">
            <v>44561</v>
          </cell>
          <cell r="I54">
            <v>44926</v>
          </cell>
          <cell r="J54">
            <v>45291</v>
          </cell>
          <cell r="M54">
            <v>0</v>
          </cell>
        </row>
        <row r="55">
          <cell r="D55" t="str">
            <v>Flat</v>
          </cell>
          <cell r="E55" t="str">
            <v>Mult</v>
          </cell>
          <cell r="F55">
            <v>5.6296729460219987</v>
          </cell>
          <cell r="G55">
            <v>5.6296729460219987</v>
          </cell>
          <cell r="H55">
            <v>5.6296729460219987</v>
          </cell>
          <cell r="I55">
            <v>5.6296729460219987</v>
          </cell>
          <cell r="J55">
            <v>5.6296729460219987</v>
          </cell>
          <cell r="M55">
            <v>0</v>
          </cell>
        </row>
        <row r="56">
          <cell r="D56">
            <v>0</v>
          </cell>
          <cell r="E56" t="str">
            <v>FSP</v>
          </cell>
          <cell r="F56">
            <v>40.205037739841558</v>
          </cell>
          <cell r="G56">
            <v>44.384563034417567</v>
          </cell>
          <cell r="H56">
            <v>50.013950928400568</v>
          </cell>
          <cell r="I56">
            <v>56.028233601706091</v>
          </cell>
          <cell r="J56">
            <v>62.279680053484256</v>
          </cell>
          <cell r="M56">
            <v>0</v>
          </cell>
        </row>
        <row r="57">
          <cell r="D57">
            <v>0</v>
          </cell>
          <cell r="E57">
            <v>0</v>
          </cell>
          <cell r="F57">
            <v>0</v>
          </cell>
          <cell r="G57">
            <v>0</v>
          </cell>
          <cell r="H57">
            <v>0</v>
          </cell>
          <cell r="I57">
            <v>0</v>
          </cell>
          <cell r="J57">
            <v>0</v>
          </cell>
          <cell r="M57">
            <v>0</v>
          </cell>
        </row>
        <row r="58">
          <cell r="D58" t="str">
            <v>Compressed</v>
          </cell>
          <cell r="E58" t="str">
            <v>Mult</v>
          </cell>
          <cell r="F58">
            <v>5.2099935443863128</v>
          </cell>
          <cell r="G58">
            <v>4.7903141427506268</v>
          </cell>
          <cell r="H58">
            <v>4.3706347411149409</v>
          </cell>
          <cell r="I58">
            <v>3.9509553394792545</v>
          </cell>
          <cell r="J58">
            <v>3.5312759378435672</v>
          </cell>
          <cell r="M58">
            <v>0</v>
          </cell>
        </row>
        <row r="59">
          <cell r="D59">
            <v>0</v>
          </cell>
          <cell r="E59" t="str">
            <v>FSP</v>
          </cell>
          <cell r="F59">
            <v>36.870977974704395</v>
          </cell>
          <cell r="G59">
            <v>37.102344535476419</v>
          </cell>
          <cell r="H59">
            <v>37.990141524166702</v>
          </cell>
          <cell r="I59">
            <v>38.506934492161882</v>
          </cell>
          <cell r="J59">
            <v>38.609538864569203</v>
          </cell>
        </row>
        <row r="61">
          <cell r="M61">
            <v>0</v>
          </cell>
        </row>
        <row r="62">
          <cell r="M62">
            <v>0</v>
          </cell>
        </row>
        <row r="63">
          <cell r="M63">
            <v>0</v>
          </cell>
        </row>
        <row r="64">
          <cell r="A64">
            <v>0</v>
          </cell>
        </row>
        <row r="65">
          <cell r="A65">
            <v>0</v>
          </cell>
        </row>
      </sheetData>
      <sheetData sheetId="55"/>
      <sheetData sheetId="56">
        <row r="1">
          <cell r="A1" t="str">
            <v>x</v>
          </cell>
          <cell r="U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row>
        <row r="3">
          <cell r="B3" t="str">
            <v>P&amp;L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t="str">
            <v>Strictly Private &amp; Confidential</v>
          </cell>
        </row>
        <row r="4">
          <cell r="A4" t="str">
            <v>x</v>
          </cell>
          <cell r="U4" t="str">
            <v>x</v>
          </cell>
        </row>
        <row r="5">
          <cell r="B5" t="str">
            <v>Reference</v>
          </cell>
          <cell r="C5">
            <v>0</v>
          </cell>
          <cell r="D5">
            <v>0</v>
          </cell>
        </row>
        <row r="6">
          <cell r="B6" t="str">
            <v>Date:</v>
          </cell>
          <cell r="C6">
            <v>0</v>
          </cell>
          <cell r="D6">
            <v>43376</v>
          </cell>
          <cell r="E6" t="str">
            <v>Code Names</v>
          </cell>
        </row>
        <row r="7">
          <cell r="B7" t="str">
            <v>Acquiror</v>
          </cell>
          <cell r="C7">
            <v>0</v>
          </cell>
          <cell r="D7" t="str">
            <v>CRY</v>
          </cell>
          <cell r="E7" t="str">
            <v>Braves</v>
          </cell>
        </row>
        <row r="8">
          <cell r="B8" t="str">
            <v>Acquiror Label</v>
          </cell>
          <cell r="C8">
            <v>0</v>
          </cell>
          <cell r="D8" t="str">
            <v xml:space="preserve">CRY Case: 2 </v>
          </cell>
        </row>
        <row r="9">
          <cell r="B9" t="str">
            <v>Target</v>
          </cell>
          <cell r="C9">
            <v>0</v>
          </cell>
          <cell r="D9" t="str">
            <v>ATRC</v>
          </cell>
          <cell r="E9" t="str">
            <v>Twins</v>
          </cell>
        </row>
        <row r="10">
          <cell r="A10">
            <v>0</v>
          </cell>
          <cell r="B10" t="str">
            <v>Target Label</v>
          </cell>
          <cell r="C10">
            <v>0</v>
          </cell>
          <cell r="D10" t="str">
            <v xml:space="preserve">ATRC Case: 2 </v>
          </cell>
        </row>
        <row r="11">
          <cell r="A11" t="str">
            <v>x</v>
          </cell>
          <cell r="U11" t="str">
            <v>x</v>
          </cell>
        </row>
        <row r="12">
          <cell r="A12">
            <v>0</v>
          </cell>
          <cell r="B12" t="str">
            <v>P&amp;L Comparison</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row>
        <row r="14">
          <cell r="C14" t="str">
            <v>Date</v>
          </cell>
          <cell r="D14">
            <v>43830</v>
          </cell>
          <cell r="E14">
            <v>44196</v>
          </cell>
          <cell r="F14">
            <v>44561</v>
          </cell>
          <cell r="G14">
            <v>0</v>
          </cell>
          <cell r="H14">
            <v>0</v>
          </cell>
          <cell r="I14">
            <v>0</v>
          </cell>
          <cell r="J14">
            <v>43830</v>
          </cell>
          <cell r="K14">
            <v>44196</v>
          </cell>
          <cell r="L14">
            <v>44561</v>
          </cell>
          <cell r="M14">
            <v>0</v>
          </cell>
          <cell r="N14">
            <v>0</v>
          </cell>
          <cell r="O14">
            <v>0</v>
          </cell>
          <cell r="P14">
            <v>43830</v>
          </cell>
          <cell r="Q14">
            <v>44196</v>
          </cell>
          <cell r="R14">
            <v>44561</v>
          </cell>
          <cell r="S14">
            <v>0</v>
          </cell>
          <cell r="W14">
            <v>0</v>
          </cell>
        </row>
        <row r="15">
          <cell r="B15" t="str">
            <v>A</v>
          </cell>
          <cell r="C15" t="str">
            <v>Suffix</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row>
        <row r="16">
          <cell r="C16" t="str">
            <v>Label</v>
          </cell>
          <cell r="D16" t="str">
            <v>2019</v>
          </cell>
          <cell r="E16" t="str">
            <v>2020</v>
          </cell>
          <cell r="F16" t="str">
            <v>2021</v>
          </cell>
          <cell r="G16" t="str">
            <v>CAGR</v>
          </cell>
          <cell r="H16">
            <v>0</v>
          </cell>
          <cell r="I16">
            <v>0</v>
          </cell>
          <cell r="J16" t="str">
            <v>2019</v>
          </cell>
          <cell r="K16" t="str">
            <v>2020</v>
          </cell>
          <cell r="L16" t="str">
            <v>2021</v>
          </cell>
          <cell r="M16" t="str">
            <v>CAGR</v>
          </cell>
          <cell r="N16">
            <v>0</v>
          </cell>
          <cell r="O16">
            <v>0</v>
          </cell>
          <cell r="P16" t="str">
            <v>2019</v>
          </cell>
          <cell r="Q16" t="str">
            <v>2020</v>
          </cell>
          <cell r="R16" t="str">
            <v>2021</v>
          </cell>
          <cell r="S16" t="str">
            <v>CAGR</v>
          </cell>
        </row>
        <row r="17">
          <cell r="C17" t="str">
            <v>Case</v>
          </cell>
          <cell r="D17" t="str">
            <v xml:space="preserve">CRY Case: 2 </v>
          </cell>
          <cell r="E17" t="str">
            <v xml:space="preserve">CRY Case: 2 </v>
          </cell>
          <cell r="F17" t="str">
            <v xml:space="preserve">CRY Case: 2 </v>
          </cell>
          <cell r="G17" t="str">
            <v xml:space="preserve">CRY Case: 2 </v>
          </cell>
          <cell r="H17" t="str">
            <v/>
          </cell>
          <cell r="I17">
            <v>0</v>
          </cell>
          <cell r="J17" t="str">
            <v xml:space="preserve">ATRC Case: 2 </v>
          </cell>
          <cell r="K17" t="str">
            <v xml:space="preserve">ATRC Case: 2 </v>
          </cell>
          <cell r="L17" t="str">
            <v xml:space="preserve">ATRC Case: 2 </v>
          </cell>
          <cell r="M17" t="str">
            <v xml:space="preserve">ATRC Case: 2 </v>
          </cell>
          <cell r="N17" t="str">
            <v/>
          </cell>
          <cell r="O17">
            <v>0</v>
          </cell>
          <cell r="P17">
            <v>0</v>
          </cell>
          <cell r="Q17">
            <v>0</v>
          </cell>
          <cell r="R17">
            <v>0</v>
          </cell>
          <cell r="S17">
            <v>0</v>
          </cell>
        </row>
        <row r="18">
          <cell r="C18">
            <v>0</v>
          </cell>
          <cell r="D18">
            <v>0</v>
          </cell>
          <cell r="E18">
            <v>0</v>
          </cell>
          <cell r="F18">
            <v>0</v>
          </cell>
        </row>
        <row r="19">
          <cell r="C19">
            <v>0</v>
          </cell>
          <cell r="D19">
            <v>0</v>
          </cell>
          <cell r="E19">
            <v>0</v>
          </cell>
          <cell r="F19">
            <v>0</v>
          </cell>
        </row>
        <row r="20">
          <cell r="C20">
            <v>0</v>
          </cell>
          <cell r="D20" t="str">
            <v>CRY</v>
          </cell>
          <cell r="E20">
            <v>0</v>
          </cell>
          <cell r="F20">
            <v>0</v>
          </cell>
          <cell r="G20">
            <v>0</v>
          </cell>
          <cell r="H20">
            <v>0</v>
          </cell>
          <cell r="I20">
            <v>0</v>
          </cell>
          <cell r="J20" t="str">
            <v>ATRC</v>
          </cell>
          <cell r="K20">
            <v>0</v>
          </cell>
          <cell r="L20">
            <v>0</v>
          </cell>
          <cell r="M20">
            <v>0</v>
          </cell>
          <cell r="N20">
            <v>0</v>
          </cell>
          <cell r="O20">
            <v>0</v>
          </cell>
          <cell r="P20" t="str">
            <v>Pro Forma</v>
          </cell>
          <cell r="Q20">
            <v>0</v>
          </cell>
          <cell r="R20">
            <v>0</v>
          </cell>
          <cell r="S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v>0</v>
          </cell>
          <cell r="D22" t="str">
            <v>Braves</v>
          </cell>
          <cell r="E22">
            <v>0</v>
          </cell>
          <cell r="F22">
            <v>0</v>
          </cell>
          <cell r="G22">
            <v>0</v>
          </cell>
          <cell r="H22">
            <v>0</v>
          </cell>
          <cell r="I22">
            <v>0</v>
          </cell>
          <cell r="J22" t="str">
            <v>Twins</v>
          </cell>
          <cell r="K22">
            <v>0</v>
          </cell>
          <cell r="L22">
            <v>0</v>
          </cell>
          <cell r="M22">
            <v>0</v>
          </cell>
          <cell r="N22">
            <v>0</v>
          </cell>
          <cell r="O22">
            <v>0</v>
          </cell>
          <cell r="P22" t="str">
            <v>Braves + Twins</v>
          </cell>
          <cell r="Q22">
            <v>0</v>
          </cell>
          <cell r="R22">
            <v>0</v>
          </cell>
          <cell r="S22">
            <v>0</v>
          </cell>
          <cell r="W22">
            <v>43465</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row>
        <row r="24">
          <cell r="C24">
            <v>0</v>
          </cell>
          <cell r="D24" t="str">
            <v>2019</v>
          </cell>
          <cell r="E24" t="str">
            <v>2020</v>
          </cell>
          <cell r="F24" t="str">
            <v>2021</v>
          </cell>
          <cell r="G24" t="str">
            <v>CAGR</v>
          </cell>
          <cell r="H24">
            <v>0</v>
          </cell>
          <cell r="I24">
            <v>0</v>
          </cell>
          <cell r="J24" t="str">
            <v>2019</v>
          </cell>
          <cell r="K24" t="str">
            <v>2020</v>
          </cell>
          <cell r="L24" t="str">
            <v>2021</v>
          </cell>
          <cell r="M24" t="str">
            <v>CAGR</v>
          </cell>
          <cell r="N24">
            <v>0</v>
          </cell>
          <cell r="O24">
            <v>0</v>
          </cell>
          <cell r="P24" t="str">
            <v>2019</v>
          </cell>
          <cell r="Q24" t="str">
            <v>2020</v>
          </cell>
          <cell r="R24" t="str">
            <v>2021</v>
          </cell>
          <cell r="S24" t="str">
            <v>CAGR</v>
          </cell>
          <cell r="W24" t="str">
            <v>PF Revenues</v>
          </cell>
        </row>
        <row r="25">
          <cell r="C25" t="str">
            <v>Revenues</v>
          </cell>
          <cell r="D25">
            <v>286.85254370106048</v>
          </cell>
          <cell r="E25">
            <v>311.31234584549969</v>
          </cell>
          <cell r="F25">
            <v>341.08591815766886</v>
          </cell>
          <cell r="G25">
            <v>9.0441928561709961E-2</v>
          </cell>
          <cell r="H25">
            <v>0</v>
          </cell>
          <cell r="I25">
            <v>0</v>
          </cell>
          <cell r="J25">
            <v>220.30535739519479</v>
          </cell>
          <cell r="K25">
            <v>249.88985652632979</v>
          </cell>
          <cell r="L25">
            <v>285.43416933159574</v>
          </cell>
          <cell r="M25">
            <v>0.13825731875535729</v>
          </cell>
          <cell r="N25">
            <v>0</v>
          </cell>
          <cell r="O25">
            <v>0</v>
          </cell>
          <cell r="P25">
            <v>507.15790109625527</v>
          </cell>
          <cell r="Q25">
            <v>561.20220237182946</v>
          </cell>
          <cell r="R25">
            <v>626.5200874892646</v>
          </cell>
          <cell r="S25">
            <v>0.11146528334085604</v>
          </cell>
          <cell r="V25" t="str">
            <v>Fully PF Revenues</v>
          </cell>
          <cell r="W25">
            <v>458.86948017907775</v>
          </cell>
        </row>
        <row r="26">
          <cell r="C26" t="str">
            <v>% Growth</v>
          </cell>
          <cell r="D26">
            <v>8.9451362328372364E-2</v>
          </cell>
          <cell r="E26">
            <v>8.526960168751252E-2</v>
          </cell>
          <cell r="F26">
            <v>9.5638906421479986E-2</v>
          </cell>
          <cell r="G26">
            <v>0</v>
          </cell>
          <cell r="H26">
            <v>0</v>
          </cell>
          <cell r="I26">
            <v>0</v>
          </cell>
          <cell r="J26">
            <v>0.12648127506125739</v>
          </cell>
          <cell r="K26">
            <v>0.13428860505677509</v>
          </cell>
          <cell r="L26">
            <v>0.14223991841589934</v>
          </cell>
          <cell r="M26">
            <v>0</v>
          </cell>
          <cell r="N26">
            <v>0</v>
          </cell>
          <cell r="O26">
            <v>0</v>
          </cell>
          <cell r="P26">
            <v>0.10523345526996608</v>
          </cell>
          <cell r="Q26">
            <v>0.1065630667662949</v>
          </cell>
          <cell r="R26">
            <v>0.11638921736475694</v>
          </cell>
          <cell r="S26">
            <v>0</v>
          </cell>
          <cell r="V26" t="str">
            <v>Revenues Growth</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row>
        <row r="28">
          <cell r="C28" t="str">
            <v>Gross Profit</v>
          </cell>
          <cell r="D28">
            <v>192.66564099060309</v>
          </cell>
          <cell r="E28">
            <v>213.72058836161568</v>
          </cell>
          <cell r="F28">
            <v>237.47272752483556</v>
          </cell>
          <cell r="G28">
            <v>0.11020897625137294</v>
          </cell>
          <cell r="H28">
            <v>0</v>
          </cell>
          <cell r="I28">
            <v>0</v>
          </cell>
          <cell r="J28">
            <v>161.97746304396929</v>
          </cell>
          <cell r="K28">
            <v>187.4166176770037</v>
          </cell>
          <cell r="L28">
            <v>214.78843812268502</v>
          </cell>
          <cell r="M28">
            <v>0.15153768106013565</v>
          </cell>
          <cell r="N28">
            <v>0</v>
          </cell>
          <cell r="O28">
            <v>0</v>
          </cell>
          <cell r="P28">
            <v>354.64310403457239</v>
          </cell>
          <cell r="Q28">
            <v>401.13720603861941</v>
          </cell>
          <cell r="R28">
            <v>452.26116564752056</v>
          </cell>
          <cell r="S28">
            <v>0.12927285565066637</v>
          </cell>
          <cell r="V28" t="str">
            <v>Fully PF Gross Profit</v>
          </cell>
        </row>
        <row r="29">
          <cell r="C29" t="str">
            <v>% Margin</v>
          </cell>
          <cell r="D29">
            <v>0.67165393935424533</v>
          </cell>
          <cell r="E29">
            <v>0.6865149783288147</v>
          </cell>
          <cell r="F29">
            <v>0.69622553990945613</v>
          </cell>
          <cell r="G29">
            <v>0</v>
          </cell>
          <cell r="H29">
            <v>0</v>
          </cell>
          <cell r="I29">
            <v>0</v>
          </cell>
          <cell r="J29">
            <v>0.73524069028156225</v>
          </cell>
          <cell r="K29">
            <v>0.74999689976314199</v>
          </cell>
          <cell r="L29">
            <v>0.75249728729274923</v>
          </cell>
          <cell r="M29">
            <v>0</v>
          </cell>
          <cell r="N29">
            <v>0</v>
          </cell>
          <cell r="O29">
            <v>0</v>
          </cell>
          <cell r="P29">
            <v>0.69927551807432742</v>
          </cell>
          <cell r="Q29">
            <v>0.71478195264252087</v>
          </cell>
          <cell r="R29">
            <v>0.7218621951291706</v>
          </cell>
          <cell r="S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row>
        <row r="31">
          <cell r="C31" t="str">
            <v>SG&amp;A</v>
          </cell>
          <cell r="D31">
            <v>150.75610466221968</v>
          </cell>
          <cell r="E31">
            <v>163.84196714773805</v>
          </cell>
          <cell r="F31">
            <v>166.44937776794563</v>
          </cell>
          <cell r="G31">
            <v>5.0760247960430993E-2</v>
          </cell>
          <cell r="H31">
            <v>0</v>
          </cell>
          <cell r="I31">
            <v>0</v>
          </cell>
          <cell r="J31">
            <v>143.76568814107043</v>
          </cell>
          <cell r="K31">
            <v>163.71118078949604</v>
          </cell>
          <cell r="L31">
            <v>174.55305778386736</v>
          </cell>
          <cell r="M31">
            <v>0.10188458334480655</v>
          </cell>
          <cell r="N31">
            <v>0</v>
          </cell>
          <cell r="O31">
            <v>0</v>
          </cell>
          <cell r="P31">
            <v>294.52179280329011</v>
          </cell>
          <cell r="Q31">
            <v>327.55314793723409</v>
          </cell>
          <cell r="R31">
            <v>341.00243555181299</v>
          </cell>
          <cell r="S31">
            <v>7.6019204874197666E-2</v>
          </cell>
          <cell r="V31" t="str">
            <v>SG&amp;A</v>
          </cell>
        </row>
        <row r="32">
          <cell r="C32" t="str">
            <v>% of Revs.</v>
          </cell>
          <cell r="D32">
            <v>0.52555261569975176</v>
          </cell>
          <cell r="E32">
            <v>0.52629447349014136</v>
          </cell>
          <cell r="F32">
            <v>0.48799838664404632</v>
          </cell>
          <cell r="G32">
            <v>0</v>
          </cell>
          <cell r="H32">
            <v>0</v>
          </cell>
          <cell r="I32">
            <v>0</v>
          </cell>
          <cell r="J32">
            <v>0.65257463477466116</v>
          </cell>
          <cell r="K32">
            <v>0.65513335781297111</v>
          </cell>
          <cell r="L32">
            <v>0.61153525589672786</v>
          </cell>
          <cell r="M32">
            <v>0</v>
          </cell>
          <cell r="N32">
            <v>0</v>
          </cell>
          <cell r="O32">
            <v>0</v>
          </cell>
          <cell r="P32">
            <v>0.58072997022556849</v>
          </cell>
          <cell r="Q32">
            <v>0.58366333302486018</v>
          </cell>
          <cell r="R32">
            <v>0.54428013141343379</v>
          </cell>
          <cell r="S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4">
          <cell r="C34" t="str">
            <v>R&amp;D</v>
          </cell>
          <cell r="D34">
            <v>25.917012666999998</v>
          </cell>
          <cell r="E34">
            <v>33.068104332011004</v>
          </cell>
          <cell r="F34">
            <v>29.132361918967369</v>
          </cell>
          <cell r="G34">
            <v>6.0218499461055064E-2</v>
          </cell>
          <cell r="H34">
            <v>0</v>
          </cell>
          <cell r="I34">
            <v>0</v>
          </cell>
          <cell r="J34">
            <v>37.002000000000002</v>
          </cell>
          <cell r="K34">
            <v>37.4</v>
          </cell>
          <cell r="L34">
            <v>42.719772948754638</v>
          </cell>
          <cell r="M34">
            <v>7.4488739476067156E-2</v>
          </cell>
          <cell r="N34">
            <v>0</v>
          </cell>
          <cell r="O34">
            <v>0</v>
          </cell>
          <cell r="P34">
            <v>62.919012667000004</v>
          </cell>
          <cell r="Q34">
            <v>70.468104332010995</v>
          </cell>
          <cell r="R34">
            <v>71.852134867722015</v>
          </cell>
          <cell r="S34">
            <v>6.863375635396074E-2</v>
          </cell>
          <cell r="V34" t="str">
            <v>R&amp;D</v>
          </cell>
        </row>
        <row r="35">
          <cell r="C35" t="str">
            <v>% of Revs.</v>
          </cell>
          <cell r="D35">
            <v>9.0349600295017998E-2</v>
          </cell>
          <cell r="E35">
            <v>0.10622162844907627</v>
          </cell>
          <cell r="F35">
            <v>8.5410626379189225E-2</v>
          </cell>
          <cell r="G35">
            <v>0</v>
          </cell>
          <cell r="H35">
            <v>0</v>
          </cell>
          <cell r="I35">
            <v>0</v>
          </cell>
          <cell r="J35">
            <v>0.16795778567301911</v>
          </cell>
          <cell r="K35">
            <v>0.1496659389056047</v>
          </cell>
          <cell r="L35">
            <v>0.1496659389056047</v>
          </cell>
          <cell r="M35">
            <v>0</v>
          </cell>
          <cell r="N35">
            <v>0</v>
          </cell>
          <cell r="O35">
            <v>0</v>
          </cell>
          <cell r="P35">
            <v>0.1240619785889097</v>
          </cell>
          <cell r="Q35">
            <v>0.12556633604463607</v>
          </cell>
          <cell r="R35">
            <v>0.11468448706196224</v>
          </cell>
          <cell r="S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row>
        <row r="37">
          <cell r="C37" t="str">
            <v>EBITDA</v>
          </cell>
          <cell r="D37">
            <v>43.889402661728575</v>
          </cell>
          <cell r="E37">
            <v>45.822100288785371</v>
          </cell>
          <cell r="F37">
            <v>71.706134594280925</v>
          </cell>
          <cell r="G37">
            <v>0.27819855113524605</v>
          </cell>
          <cell r="H37">
            <v>0</v>
          </cell>
          <cell r="I37">
            <v>0</v>
          </cell>
          <cell r="J37">
            <v>8.6541386987667348</v>
          </cell>
          <cell r="K37">
            <v>15.907537669967301</v>
          </cell>
          <cell r="L37">
            <v>29.457069507299433</v>
          </cell>
          <cell r="M37">
            <v>0.84494253715604395</v>
          </cell>
          <cell r="N37">
            <v>0</v>
          </cell>
          <cell r="O37">
            <v>0</v>
          </cell>
          <cell r="P37">
            <v>52.543541360495311</v>
          </cell>
          <cell r="Q37">
            <v>61.729637958752676</v>
          </cell>
          <cell r="R37">
            <v>101.16320410158036</v>
          </cell>
          <cell r="S37">
            <v>0.38755950872888811</v>
          </cell>
          <cell r="V37" t="str">
            <v>Fully PF EBITDA (Post-SBC)</v>
          </cell>
        </row>
        <row r="38">
          <cell r="C38" t="str">
            <v>% Margin</v>
          </cell>
          <cell r="D38">
            <v>0.15300335878306634</v>
          </cell>
          <cell r="E38">
            <v>0.14719011597287018</v>
          </cell>
          <cell r="F38">
            <v>0.21022895046970061</v>
          </cell>
          <cell r="G38">
            <v>0</v>
          </cell>
          <cell r="H38">
            <v>0</v>
          </cell>
          <cell r="I38">
            <v>0</v>
          </cell>
          <cell r="J38">
            <v>3.9282470481380567E-2</v>
          </cell>
          <cell r="K38">
            <v>6.3658196819570356E-2</v>
          </cell>
          <cell r="L38">
            <v>0.10320092221712407</v>
          </cell>
          <cell r="M38">
            <v>0</v>
          </cell>
          <cell r="N38">
            <v>0</v>
          </cell>
          <cell r="O38">
            <v>0</v>
          </cell>
          <cell r="P38">
            <v>0.10360390964415418</v>
          </cell>
          <cell r="Q38">
            <v>0.1099953594227935</v>
          </cell>
          <cell r="R38">
            <v>0.1614684127798437</v>
          </cell>
          <cell r="S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row>
        <row r="40">
          <cell r="C40" t="str">
            <v>Cost Synergies(1)</v>
          </cell>
          <cell r="D40">
            <v>0</v>
          </cell>
          <cell r="E40">
            <v>0</v>
          </cell>
          <cell r="F40">
            <v>0</v>
          </cell>
          <cell r="G40">
            <v>0</v>
          </cell>
          <cell r="H40">
            <v>0</v>
          </cell>
          <cell r="I40">
            <v>0</v>
          </cell>
          <cell r="J40">
            <v>0</v>
          </cell>
          <cell r="K40">
            <v>0</v>
          </cell>
          <cell r="L40">
            <v>0</v>
          </cell>
          <cell r="M40">
            <v>0</v>
          </cell>
          <cell r="N40">
            <v>0</v>
          </cell>
          <cell r="O40">
            <v>0</v>
          </cell>
          <cell r="P40">
            <v>17.5</v>
          </cell>
          <cell r="Q40">
            <v>35</v>
          </cell>
          <cell r="R40">
            <v>36.050000000000004</v>
          </cell>
          <cell r="S40">
            <v>0</v>
          </cell>
          <cell r="V40" t="str">
            <v>{Just cost synergies, should we structure differently?</v>
          </cell>
        </row>
        <row r="41">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row>
        <row r="42">
          <cell r="C42" t="str">
            <v>Synergized EBITDA</v>
          </cell>
          <cell r="D42">
            <v>0</v>
          </cell>
          <cell r="E42">
            <v>0</v>
          </cell>
          <cell r="F42">
            <v>0</v>
          </cell>
          <cell r="G42">
            <v>0</v>
          </cell>
          <cell r="H42">
            <v>0</v>
          </cell>
          <cell r="I42">
            <v>0</v>
          </cell>
          <cell r="J42">
            <v>0</v>
          </cell>
          <cell r="K42">
            <v>0</v>
          </cell>
          <cell r="L42">
            <v>0</v>
          </cell>
          <cell r="M42">
            <v>0</v>
          </cell>
          <cell r="N42">
            <v>0</v>
          </cell>
          <cell r="O42">
            <v>0</v>
          </cell>
          <cell r="P42">
            <v>70.043541360495311</v>
          </cell>
          <cell r="Q42">
            <v>96.729637958752676</v>
          </cell>
          <cell r="R42">
            <v>137.21320410158037</v>
          </cell>
          <cell r="S42">
            <v>0.18306049495333765</v>
          </cell>
          <cell r="T42">
            <v>0</v>
          </cell>
        </row>
        <row r="43">
          <cell r="C43" t="str">
            <v>% Margin</v>
          </cell>
          <cell r="D43">
            <v>0</v>
          </cell>
          <cell r="E43">
            <v>0</v>
          </cell>
          <cell r="F43">
            <v>0</v>
          </cell>
          <cell r="G43">
            <v>0</v>
          </cell>
          <cell r="H43">
            <v>0</v>
          </cell>
          <cell r="I43">
            <v>0</v>
          </cell>
          <cell r="J43">
            <v>0</v>
          </cell>
          <cell r="K43">
            <v>0</v>
          </cell>
          <cell r="L43">
            <v>0</v>
          </cell>
          <cell r="M43">
            <v>0</v>
          </cell>
          <cell r="N43">
            <v>0</v>
          </cell>
          <cell r="O43">
            <v>0</v>
          </cell>
          <cell r="P43">
            <v>0.13810992830653249</v>
          </cell>
          <cell r="Q43">
            <v>0.17236147247808484</v>
          </cell>
          <cell r="R43">
            <v>0.21900846731260076</v>
          </cell>
          <cell r="S43">
            <v>0</v>
          </cell>
          <cell r="T43">
            <v>0</v>
          </cell>
        </row>
        <row r="44">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row>
        <row r="45">
          <cell r="B45">
            <v>0</v>
          </cell>
          <cell r="T45">
            <v>0</v>
          </cell>
        </row>
        <row r="46">
          <cell r="A46" t="str">
            <v>x</v>
          </cell>
          <cell r="U46" t="str">
            <v>x</v>
          </cell>
        </row>
        <row r="47">
          <cell r="V47" t="str">
            <v>Run Rate Synergies</v>
          </cell>
          <cell r="X47">
            <v>35</v>
          </cell>
          <cell r="Y47" t="str">
            <v>{Just cost, correct?</v>
          </cell>
        </row>
        <row r="48">
          <cell r="V48" t="str">
            <v>Year</v>
          </cell>
          <cell r="X48">
            <v>43830</v>
          </cell>
          <cell r="Y48" t="str">
            <v>Synergies</v>
          </cell>
        </row>
        <row r="49">
          <cell r="V49" t="str">
            <v>Acquiror</v>
          </cell>
          <cell r="W49">
            <v>0</v>
          </cell>
          <cell r="X49">
            <v>0</v>
          </cell>
          <cell r="Y49" t="str">
            <v>as % of</v>
          </cell>
        </row>
        <row r="50">
          <cell r="V50" t="str">
            <v>Braves</v>
          </cell>
          <cell r="W50" t="str">
            <v>Revenues</v>
          </cell>
          <cell r="X50">
            <v>286.85254370106048</v>
          </cell>
          <cell r="Y50">
            <v>0.12201390842981256</v>
          </cell>
        </row>
        <row r="51">
          <cell r="W51" t="str">
            <v>Gross Profit</v>
          </cell>
          <cell r="X51">
            <v>192.66564099060309</v>
          </cell>
        </row>
        <row r="52">
          <cell r="W52" t="str">
            <v>EBIT</v>
          </cell>
          <cell r="X52">
            <v>15.992523661383428</v>
          </cell>
        </row>
        <row r="53">
          <cell r="W53" t="str">
            <v>Opex</v>
          </cell>
          <cell r="X53">
            <v>270.86002003967707</v>
          </cell>
          <cell r="Y53">
            <v>0.12921803666289697</v>
          </cell>
        </row>
        <row r="54">
          <cell r="W54">
            <v>0</v>
          </cell>
          <cell r="X54">
            <v>0</v>
          </cell>
        </row>
        <row r="55">
          <cell r="V55" t="str">
            <v>Target</v>
          </cell>
          <cell r="W55">
            <v>0</v>
          </cell>
          <cell r="X55">
            <v>0</v>
          </cell>
        </row>
        <row r="56">
          <cell r="V56" t="str">
            <v>Twins</v>
          </cell>
          <cell r="W56" t="str">
            <v>Revenues</v>
          </cell>
          <cell r="X56">
            <v>220.30535739519479</v>
          </cell>
          <cell r="Y56">
            <v>0.15887039885832302</v>
          </cell>
        </row>
        <row r="57">
          <cell r="W57" t="str">
            <v>Gross Profit</v>
          </cell>
          <cell r="X57">
            <v>161.97746304396929</v>
          </cell>
        </row>
        <row r="58">
          <cell r="W58" t="str">
            <v>EBIT</v>
          </cell>
          <cell r="X58">
            <v>-18.790225097101146</v>
          </cell>
        </row>
        <row r="59">
          <cell r="W59" t="str">
            <v>Opex</v>
          </cell>
          <cell r="X59">
            <v>239.09558249229593</v>
          </cell>
          <cell r="Y59">
            <v>0.14638497137908335</v>
          </cell>
        </row>
        <row r="61">
          <cell r="V61" t="str">
            <v>Pro Forma</v>
          </cell>
          <cell r="W61">
            <v>0</v>
          </cell>
          <cell r="X61">
            <v>0</v>
          </cell>
        </row>
        <row r="62">
          <cell r="W62" t="str">
            <v>Revenues</v>
          </cell>
          <cell r="X62">
            <v>507.15790109625527</v>
          </cell>
          <cell r="Y62">
            <v>6.9012037324756623E-2</v>
          </cell>
        </row>
        <row r="63">
          <cell r="W63" t="str">
            <v>Gross Profit</v>
          </cell>
          <cell r="X63">
            <v>354.64310403457239</v>
          </cell>
        </row>
        <row r="64">
          <cell r="W64" t="str">
            <v>EBITDA</v>
          </cell>
          <cell r="X64">
            <v>52.543541360495311</v>
          </cell>
        </row>
        <row r="65">
          <cell r="S65" t="str">
            <v>PF Dep.</v>
          </cell>
          <cell r="T65">
            <v>17.258716740869371</v>
          </cell>
          <cell r="W65" t="str">
            <v>PF EBIT</v>
          </cell>
          <cell r="X65">
            <v>1.377879991237819</v>
          </cell>
          <cell r="AC65">
            <v>0</v>
          </cell>
        </row>
        <row r="66">
          <cell r="S66" t="str">
            <v>PF Amort.</v>
          </cell>
          <cell r="T66">
            <v>33.906944628388118</v>
          </cell>
          <cell r="W66" t="str">
            <v>Opex</v>
          </cell>
          <cell r="X66">
            <v>505.78002110501745</v>
          </cell>
          <cell r="Y66">
            <v>6.9200044563904967E-2</v>
          </cell>
          <cell r="AC66">
            <v>0</v>
          </cell>
        </row>
        <row r="67">
          <cell r="S67" t="str">
            <v>PF D&amp;A</v>
          </cell>
          <cell r="T67">
            <v>51.165661369257492</v>
          </cell>
          <cell r="AC67">
            <v>0</v>
          </cell>
        </row>
        <row r="68">
          <cell r="AA68">
            <v>0</v>
          </cell>
          <cell r="AB68">
            <v>0</v>
          </cell>
          <cell r="AC68">
            <v>0</v>
          </cell>
        </row>
        <row r="69">
          <cell r="V69">
            <v>0</v>
          </cell>
          <cell r="AA69">
            <v>0</v>
          </cell>
          <cell r="AB69">
            <v>0</v>
          </cell>
          <cell r="AC69">
            <v>0</v>
          </cell>
          <cell r="AD69">
            <v>0</v>
          </cell>
          <cell r="AE69">
            <v>0</v>
          </cell>
        </row>
        <row r="70">
          <cell r="AA70">
            <v>0</v>
          </cell>
          <cell r="AB70" t="str">
            <v>Run-Rate Synergies % of 2019</v>
          </cell>
          <cell r="AC70">
            <v>0</v>
          </cell>
          <cell r="AD70">
            <v>0</v>
          </cell>
          <cell r="AE70">
            <v>0</v>
          </cell>
        </row>
        <row r="71">
          <cell r="AA71">
            <v>0</v>
          </cell>
          <cell r="AB71">
            <v>0</v>
          </cell>
          <cell r="AC71" t="str">
            <v>Sales</v>
          </cell>
          <cell r="AD71" t="str">
            <v>COGS+Opex</v>
          </cell>
          <cell r="AE71">
            <v>0</v>
          </cell>
        </row>
        <row r="72">
          <cell r="AA72">
            <v>0</v>
          </cell>
          <cell r="AB72" t="str">
            <v>Braves</v>
          </cell>
          <cell r="AC72">
            <v>0.12201390842981256</v>
          </cell>
          <cell r="AD72">
            <v>0.12921803666289697</v>
          </cell>
          <cell r="AE72">
            <v>0</v>
          </cell>
        </row>
        <row r="73">
          <cell r="AA73">
            <v>0</v>
          </cell>
          <cell r="AB73" t="str">
            <v>Twins</v>
          </cell>
          <cell r="AC73">
            <v>0.15887039885832302</v>
          </cell>
          <cell r="AD73">
            <v>0.14638497137908335</v>
          </cell>
          <cell r="AE73">
            <v>0</v>
          </cell>
        </row>
        <row r="74">
          <cell r="AA74">
            <v>0</v>
          </cell>
          <cell r="AB74" t="str">
            <v>Combined</v>
          </cell>
          <cell r="AC74">
            <v>6.9012037324756623E-2</v>
          </cell>
          <cell r="AD74">
            <v>6.9200044563904967E-2</v>
          </cell>
          <cell r="AE74">
            <v>0</v>
          </cell>
        </row>
        <row r="75">
          <cell r="AA75">
            <v>0</v>
          </cell>
          <cell r="AB75">
            <v>0</v>
          </cell>
          <cell r="AC75">
            <v>0</v>
          </cell>
          <cell r="AD75">
            <v>0</v>
          </cell>
          <cell r="AE75">
            <v>0</v>
          </cell>
        </row>
        <row r="77">
          <cell r="AC77">
            <v>43465</v>
          </cell>
          <cell r="AD77">
            <v>2018</v>
          </cell>
        </row>
        <row r="78">
          <cell r="AB78" t="str">
            <v>Run-Rate Synergies % of 2018</v>
          </cell>
          <cell r="AC78">
            <v>0</v>
          </cell>
          <cell r="AD78">
            <v>0</v>
          </cell>
        </row>
        <row r="79">
          <cell r="AB79">
            <v>0</v>
          </cell>
          <cell r="AC79" t="str">
            <v>Sales</v>
          </cell>
          <cell r="AD79" t="str">
            <v>COGS+Opex</v>
          </cell>
        </row>
        <row r="80">
          <cell r="AB80" t="str">
            <v>Braves</v>
          </cell>
          <cell r="AC80">
            <v>0.13292821876186858</v>
          </cell>
          <cell r="AD80">
            <v>0.14143440400391946</v>
          </cell>
        </row>
        <row r="81">
          <cell r="AB81" t="str">
            <v>Twins</v>
          </cell>
          <cell r="AC81">
            <v>0.17896452947541425</v>
          </cell>
          <cell r="AD81">
            <v>0.15841755241450164</v>
          </cell>
        </row>
        <row r="82">
          <cell r="AB82" t="str">
            <v>Combined</v>
          </cell>
          <cell r="AC82">
            <v>7.6274412467660632E-2</v>
          </cell>
          <cell r="AD82">
            <v>7.4722514327167616E-2</v>
          </cell>
        </row>
      </sheetData>
      <sheetData sheetId="57">
        <row r="1">
          <cell r="A1" t="str">
            <v>x</v>
          </cell>
          <cell r="L1" t="str">
            <v>x</v>
          </cell>
        </row>
        <row r="2">
          <cell r="B2" t="str">
            <v>CryoLife</v>
          </cell>
          <cell r="C2">
            <v>0</v>
          </cell>
          <cell r="D2">
            <v>0</v>
          </cell>
          <cell r="E2">
            <v>0</v>
          </cell>
          <cell r="F2">
            <v>0</v>
          </cell>
          <cell r="G2">
            <v>0</v>
          </cell>
          <cell r="H2">
            <v>0</v>
          </cell>
          <cell r="I2">
            <v>0</v>
          </cell>
          <cell r="J2">
            <v>0</v>
          </cell>
          <cell r="K2">
            <v>0</v>
          </cell>
        </row>
        <row r="3">
          <cell r="B3" t="str">
            <v>Key Financials</v>
          </cell>
          <cell r="C3">
            <v>0</v>
          </cell>
          <cell r="D3">
            <v>0</v>
          </cell>
          <cell r="E3">
            <v>0</v>
          </cell>
          <cell r="F3">
            <v>0</v>
          </cell>
          <cell r="G3">
            <v>0</v>
          </cell>
          <cell r="H3">
            <v>0</v>
          </cell>
          <cell r="I3">
            <v>0</v>
          </cell>
          <cell r="J3">
            <v>0</v>
          </cell>
          <cell r="K3" t="str">
            <v>Strictly Private &amp; Confidential</v>
          </cell>
        </row>
        <row r="4">
          <cell r="A4" t="str">
            <v>x</v>
          </cell>
          <cell r="L4" t="str">
            <v>x</v>
          </cell>
        </row>
        <row r="5">
          <cell r="B5" t="str">
            <v>Reference</v>
          </cell>
          <cell r="C5">
            <v>0</v>
          </cell>
          <cell r="D5">
            <v>0</v>
          </cell>
          <cell r="E5">
            <v>0</v>
          </cell>
          <cell r="F5">
            <v>0</v>
          </cell>
          <cell r="G5">
            <v>44926</v>
          </cell>
          <cell r="H5">
            <v>46022</v>
          </cell>
          <cell r="I5">
            <v>0</v>
          </cell>
          <cell r="J5">
            <v>0</v>
          </cell>
          <cell r="K5">
            <v>0</v>
          </cell>
        </row>
        <row r="6">
          <cell r="B6" t="str">
            <v>Date</v>
          </cell>
          <cell r="C6">
            <v>43830</v>
          </cell>
          <cell r="E6">
            <v>43830</v>
          </cell>
          <cell r="F6">
            <v>43830</v>
          </cell>
          <cell r="G6">
            <v>43830</v>
          </cell>
          <cell r="H6">
            <v>44926</v>
          </cell>
          <cell r="I6">
            <v>0</v>
          </cell>
          <cell r="J6">
            <v>44926</v>
          </cell>
          <cell r="K6">
            <v>44926</v>
          </cell>
        </row>
        <row r="7">
          <cell r="B7" t="str">
            <v>Year</v>
          </cell>
          <cell r="C7">
            <v>2019</v>
          </cell>
          <cell r="F7" t="str">
            <v>PF Future Revenues:</v>
          </cell>
          <cell r="G7">
            <v>703.67889470981447</v>
          </cell>
          <cell r="H7">
            <v>936.27387780910431</v>
          </cell>
        </row>
        <row r="8">
          <cell r="D8">
            <v>0</v>
          </cell>
        </row>
        <row r="9">
          <cell r="A9">
            <v>0</v>
          </cell>
          <cell r="D9" t="str">
            <v>Ticker</v>
          </cell>
          <cell r="E9" t="str">
            <v>CRY</v>
          </cell>
          <cell r="F9" t="str">
            <v>ATRC</v>
          </cell>
          <cell r="J9" t="str">
            <v>CRY</v>
          </cell>
          <cell r="K9" t="str">
            <v>ATRC</v>
          </cell>
        </row>
        <row r="10">
          <cell r="A10" t="str">
            <v>x</v>
          </cell>
          <cell r="D10" t="str">
            <v>Case</v>
          </cell>
          <cell r="E10" t="str">
            <v xml:space="preserve">CRY Case: 2 </v>
          </cell>
          <cell r="F10" t="str">
            <v xml:space="preserve">ATRC Case: 2 </v>
          </cell>
          <cell r="J10" t="str">
            <v xml:space="preserve">CRY Case: 2 </v>
          </cell>
          <cell r="K10" t="str">
            <v xml:space="preserve">ATRC Case: 2 </v>
          </cell>
          <cell r="L10" t="str">
            <v>x</v>
          </cell>
        </row>
        <row r="11">
          <cell r="J11">
            <v>0</v>
          </cell>
          <cell r="K11">
            <v>0</v>
          </cell>
        </row>
        <row r="12">
          <cell r="D12" t="str">
            <v>2019 Key Financials - Management / Upside</v>
          </cell>
          <cell r="E12">
            <v>0</v>
          </cell>
          <cell r="F12">
            <v>0</v>
          </cell>
          <cell r="G12" t="str">
            <v>PF 2019</v>
          </cell>
          <cell r="H12" t="str">
            <v>PF Fwd. (2022)</v>
          </cell>
          <cell r="J12">
            <v>2022</v>
          </cell>
          <cell r="K12">
            <v>2022</v>
          </cell>
        </row>
        <row r="13">
          <cell r="D13" t="str">
            <v>Revenue</v>
          </cell>
          <cell r="E13">
            <v>286.85254370106048</v>
          </cell>
          <cell r="F13">
            <v>220.30535739519479</v>
          </cell>
          <cell r="G13">
            <v>507.15790109625527</v>
          </cell>
          <cell r="H13">
            <v>703.67889470981447</v>
          </cell>
          <cell r="I13" t="str">
            <v>Revenues</v>
          </cell>
          <cell r="J13">
            <v>376.65516734939962</v>
          </cell>
          <cell r="K13">
            <v>327.02372736041485</v>
          </cell>
        </row>
        <row r="14">
          <cell r="D14" t="str">
            <v>3-Year Growth CAGR</v>
          </cell>
          <cell r="E14">
            <v>9.5036027878566021E-2</v>
          </cell>
          <cell r="F14">
            <v>0.14073491724647802</v>
          </cell>
          <cell r="G14">
            <v>0.11534812938381278</v>
          </cell>
          <cell r="H14">
            <v>9.987364003717536E-2</v>
          </cell>
          <cell r="J14">
            <v>0</v>
          </cell>
          <cell r="K14">
            <v>0</v>
          </cell>
        </row>
        <row r="15">
          <cell r="D15" t="str">
            <v>Gross Margin</v>
          </cell>
          <cell r="E15">
            <v>0.67165393935424533</v>
          </cell>
          <cell r="F15">
            <v>0.73524069028156225</v>
          </cell>
          <cell r="G15">
            <v>0.71652852740551654</v>
          </cell>
          <cell r="H15">
            <v>0.75510882552557879</v>
          </cell>
          <cell r="I15" t="str">
            <v>Gross Profit Margin</v>
          </cell>
          <cell r="J15">
            <v>0.7059142234360104</v>
          </cell>
          <cell r="K15">
            <v>0.75499767482235647</v>
          </cell>
        </row>
        <row r="16">
          <cell r="D16" t="str">
            <v>EBITDA</v>
          </cell>
          <cell r="E16">
            <v>43.889402661728575</v>
          </cell>
          <cell r="F16">
            <v>8.6541386987667348</v>
          </cell>
          <cell r="G16">
            <v>70.043541360495311</v>
          </cell>
          <cell r="H16">
            <v>178.26639104221724</v>
          </cell>
          <cell r="I16" t="str">
            <v>EBITDA (Pre-SBC)</v>
          </cell>
          <cell r="J16">
            <v>94.454331342243734</v>
          </cell>
          <cell r="K16">
            <v>46.680559699973522</v>
          </cell>
        </row>
        <row r="17">
          <cell r="D17" t="str">
            <v>EBITDA Margin</v>
          </cell>
          <cell r="E17">
            <v>0.15300335878306634</v>
          </cell>
          <cell r="F17">
            <v>3.9282470481380567E-2</v>
          </cell>
          <cell r="G17">
            <v>0.13810992830653249</v>
          </cell>
          <cell r="H17">
            <v>0.25333485540408507</v>
          </cell>
        </row>
        <row r="19">
          <cell r="A19" t="str">
            <v>x</v>
          </cell>
          <cell r="L19" t="str">
            <v>x</v>
          </cell>
        </row>
      </sheetData>
      <sheetData sheetId="58">
        <row r="1">
          <cell r="F1" t="str">
            <v xml:space="preserve">CRY Case: 2 </v>
          </cell>
          <cell r="G1" t="str">
            <v xml:space="preserve">ATRC Case: 2 </v>
          </cell>
        </row>
        <row r="2">
          <cell r="F2" t="str">
            <v>CRY</v>
          </cell>
          <cell r="G2" t="str">
            <v>ATRC</v>
          </cell>
        </row>
        <row r="3">
          <cell r="E3" t="str">
            <v>CryoLife</v>
          </cell>
          <cell r="F3">
            <v>0</v>
          </cell>
          <cell r="G3">
            <v>0</v>
          </cell>
          <cell r="H3">
            <v>0</v>
          </cell>
          <cell r="I3">
            <v>0</v>
          </cell>
          <cell r="J3">
            <v>0</v>
          </cell>
          <cell r="K3">
            <v>0</v>
          </cell>
          <cell r="L3">
            <v>0</v>
          </cell>
          <cell r="M3">
            <v>0</v>
          </cell>
          <cell r="N3">
            <v>0</v>
          </cell>
        </row>
        <row r="4">
          <cell r="E4" t="str">
            <v>Contribution Analysis</v>
          </cell>
          <cell r="F4">
            <v>0</v>
          </cell>
          <cell r="G4">
            <v>0</v>
          </cell>
          <cell r="H4">
            <v>0</v>
          </cell>
          <cell r="I4">
            <v>0</v>
          </cell>
          <cell r="J4">
            <v>0</v>
          </cell>
          <cell r="K4">
            <v>0</v>
          </cell>
          <cell r="L4">
            <v>0</v>
          </cell>
          <cell r="M4">
            <v>0</v>
          </cell>
          <cell r="N4">
            <v>0</v>
          </cell>
        </row>
        <row r="5">
          <cell r="F5">
            <v>0</v>
          </cell>
          <cell r="G5">
            <v>0</v>
          </cell>
          <cell r="H5">
            <v>0</v>
          </cell>
          <cell r="I5">
            <v>0</v>
          </cell>
          <cell r="J5">
            <v>0</v>
          </cell>
          <cell r="K5">
            <v>0</v>
          </cell>
          <cell r="L5">
            <v>0</v>
          </cell>
          <cell r="M5">
            <v>0</v>
          </cell>
          <cell r="N5">
            <v>0</v>
          </cell>
          <cell r="O5">
            <v>0</v>
          </cell>
        </row>
        <row r="6">
          <cell r="E6">
            <v>0</v>
          </cell>
          <cell r="F6" t="str">
            <v>Amount</v>
          </cell>
          <cell r="G6">
            <v>0</v>
          </cell>
          <cell r="H6" t="str">
            <v>Percent</v>
          </cell>
          <cell r="I6">
            <v>0</v>
          </cell>
          <cell r="J6">
            <v>0</v>
          </cell>
          <cell r="K6">
            <v>0</v>
          </cell>
          <cell r="O6">
            <v>0</v>
          </cell>
        </row>
        <row r="7">
          <cell r="E7">
            <v>0</v>
          </cell>
          <cell r="F7" t="str">
            <v>Braves</v>
          </cell>
          <cell r="G7" t="str">
            <v>Twins</v>
          </cell>
          <cell r="H7" t="str">
            <v>Braves</v>
          </cell>
          <cell r="I7" t="str">
            <v>Twins</v>
          </cell>
          <cell r="J7" t="str">
            <v>Pro Forma</v>
          </cell>
          <cell r="K7">
            <v>0</v>
          </cell>
          <cell r="O7">
            <v>0</v>
          </cell>
        </row>
        <row r="8">
          <cell r="E8">
            <v>0</v>
          </cell>
          <cell r="F8">
            <v>0</v>
          </cell>
          <cell r="G8">
            <v>0</v>
          </cell>
          <cell r="H8">
            <v>0</v>
          </cell>
          <cell r="I8">
            <v>0</v>
          </cell>
          <cell r="J8">
            <v>0</v>
          </cell>
          <cell r="K8">
            <v>0</v>
          </cell>
          <cell r="O8">
            <v>0</v>
          </cell>
        </row>
        <row r="9">
          <cell r="E9" t="str">
            <v>Market Cap at $29.70</v>
          </cell>
          <cell r="F9">
            <v>1278.03734575</v>
          </cell>
          <cell r="G9">
            <v>1338.6005116699998</v>
          </cell>
          <cell r="H9">
            <v>0.48842729311045835</v>
          </cell>
          <cell r="I9">
            <v>0.5115727068895416</v>
          </cell>
          <cell r="J9">
            <v>2616.6378574199998</v>
          </cell>
          <cell r="K9">
            <v>0</v>
          </cell>
          <cell r="O9">
            <v>0</v>
          </cell>
        </row>
        <row r="10">
          <cell r="E10" t="str">
            <v>EV at $29.70</v>
          </cell>
          <cell r="F10">
            <v>1481.81434575</v>
          </cell>
          <cell r="G10">
            <v>1293.9325116699999</v>
          </cell>
          <cell r="H10">
            <v>0.53384347415863276</v>
          </cell>
          <cell r="I10">
            <v>0.46615652584136713</v>
          </cell>
          <cell r="J10">
            <v>2775.7468574200002</v>
          </cell>
          <cell r="K10">
            <v>0</v>
          </cell>
          <cell r="O10">
            <v>0</v>
          </cell>
        </row>
        <row r="11">
          <cell r="E11" t="str">
            <v>Market Cap at $32.50</v>
          </cell>
          <cell r="F11">
            <v>1278.03734575</v>
          </cell>
          <cell r="G11">
            <v>1493.7160624999999</v>
          </cell>
          <cell r="H11">
            <v>0.4610934515119488</v>
          </cell>
          <cell r="I11">
            <v>0.53890654848805131</v>
          </cell>
          <cell r="J11">
            <v>2771.7534082499997</v>
          </cell>
          <cell r="K11">
            <v>0</v>
          </cell>
          <cell r="O11">
            <v>0</v>
          </cell>
        </row>
        <row r="12">
          <cell r="E12" t="str">
            <v>EV at $32.50</v>
          </cell>
          <cell r="F12">
            <v>1481.81434575</v>
          </cell>
          <cell r="G12">
            <v>1449.0480625</v>
          </cell>
          <cell r="H12">
            <v>0.50558987060562233</v>
          </cell>
          <cell r="I12">
            <v>0.49441012939437773</v>
          </cell>
          <cell r="J12">
            <v>2930.86240825</v>
          </cell>
          <cell r="K12">
            <v>0</v>
          </cell>
          <cell r="O12">
            <v>0</v>
          </cell>
        </row>
        <row r="13">
          <cell r="E13" t="str">
            <v>Market Cap at $35.00</v>
          </cell>
          <cell r="F13">
            <v>1278.03734575</v>
          </cell>
          <cell r="G13">
            <v>1595.49792</v>
          </cell>
          <cell r="H13">
            <v>0.44476132274521751</v>
          </cell>
          <cell r="I13">
            <v>0.5552386772547826</v>
          </cell>
          <cell r="J13">
            <v>2873.5352657499998</v>
          </cell>
          <cell r="K13">
            <v>0</v>
          </cell>
          <cell r="O13">
            <v>0</v>
          </cell>
        </row>
        <row r="14">
          <cell r="A14" t="str">
            <v>Case Year</v>
          </cell>
          <cell r="B14" t="str">
            <v>Case Entry</v>
          </cell>
          <cell r="C14" t="str">
            <v>Comps</v>
          </cell>
          <cell r="D14" t="str">
            <v>Label</v>
          </cell>
          <cell r="E14" t="str">
            <v>EV at $35.00</v>
          </cell>
          <cell r="F14">
            <v>1481.81434575</v>
          </cell>
          <cell r="G14">
            <v>1550.8299200000001</v>
          </cell>
          <cell r="H14">
            <v>0.488621221580545</v>
          </cell>
          <cell r="I14">
            <v>0.511378778419455</v>
          </cell>
          <cell r="J14">
            <v>3032.6442657500002</v>
          </cell>
          <cell r="K14">
            <v>0</v>
          </cell>
          <cell r="O14">
            <v>0</v>
          </cell>
        </row>
        <row r="15">
          <cell r="A15">
            <v>0</v>
          </cell>
          <cell r="B15">
            <v>0</v>
          </cell>
          <cell r="C15" t="str">
            <v>Market Capitalization</v>
          </cell>
          <cell r="D15" t="str">
            <v>Market Capitalization</v>
          </cell>
          <cell r="E15" t="str">
            <v>Market Capitalization</v>
          </cell>
          <cell r="F15">
            <v>1278.03734575</v>
          </cell>
          <cell r="G15">
            <v>1338.6005116699998</v>
          </cell>
          <cell r="H15">
            <v>0.48842729311045835</v>
          </cell>
          <cell r="I15">
            <v>0.5115727068895416</v>
          </cell>
          <cell r="J15">
            <v>2616.6378574199998</v>
          </cell>
          <cell r="K15">
            <v>0</v>
          </cell>
          <cell r="O15">
            <v>0</v>
          </cell>
        </row>
        <row r="16">
          <cell r="D16" t="str">
            <v>Intrinsic Value (Street)</v>
          </cell>
          <cell r="E16" t="str">
            <v>Intrinsic Value (Street)</v>
          </cell>
          <cell r="F16">
            <v>1005.4431294634491</v>
          </cell>
          <cell r="G16">
            <v>868.77062400687316</v>
          </cell>
          <cell r="H16">
            <v>0.53646129082222105</v>
          </cell>
          <cell r="I16">
            <v>0.46353870917777895</v>
          </cell>
          <cell r="J16">
            <v>1874.2137534703222</v>
          </cell>
          <cell r="K16">
            <v>0</v>
          </cell>
          <cell r="O16">
            <v>0</v>
          </cell>
        </row>
        <row r="17">
          <cell r="C17">
            <v>0</v>
          </cell>
          <cell r="D17" t="str">
            <v>Intrinsic Value (Mgmt. / Upside)</v>
          </cell>
          <cell r="E17" t="str">
            <v>Intrinsic Value (Mgmt. / Upside)</v>
          </cell>
          <cell r="F17">
            <v>1179.3415863124669</v>
          </cell>
          <cell r="G17">
            <v>1148.9717382347887</v>
          </cell>
          <cell r="H17">
            <v>0.50652185591979637</v>
          </cell>
          <cell r="I17">
            <v>0.49347814408020374</v>
          </cell>
          <cell r="J17">
            <v>2328.3133245472554</v>
          </cell>
          <cell r="K17">
            <v>0</v>
          </cell>
          <cell r="O17">
            <v>0</v>
          </cell>
        </row>
        <row r="18">
          <cell r="A18">
            <v>0</v>
          </cell>
          <cell r="B18">
            <v>0</v>
          </cell>
          <cell r="C18" t="str">
            <v>Enterprise Value</v>
          </cell>
          <cell r="D18" t="str">
            <v>Enterprise Value</v>
          </cell>
          <cell r="E18" t="str">
            <v>Enterprise Value</v>
          </cell>
          <cell r="F18">
            <v>1481.81434575</v>
          </cell>
          <cell r="G18">
            <v>1293.9325116699999</v>
          </cell>
          <cell r="H18">
            <v>0.53384347415863276</v>
          </cell>
          <cell r="I18">
            <v>0.46615652584136713</v>
          </cell>
          <cell r="J18">
            <v>2775.7468574200002</v>
          </cell>
          <cell r="K18">
            <v>0</v>
          </cell>
          <cell r="O18">
            <v>0</v>
          </cell>
        </row>
        <row r="19">
          <cell r="A19">
            <v>2019</v>
          </cell>
          <cell r="B19" t="str">
            <v>Revenues</v>
          </cell>
          <cell r="C19" t="str">
            <v>Revenues 2018</v>
          </cell>
          <cell r="D19" t="str">
            <v>2018 Revenues</v>
          </cell>
          <cell r="E19" t="str">
            <v>2018 Revenues</v>
          </cell>
          <cell r="F19">
            <v>286.85254370106048</v>
          </cell>
          <cell r="G19">
            <v>220.30535739519479</v>
          </cell>
          <cell r="H19">
            <v>0.56560795578854195</v>
          </cell>
          <cell r="I19">
            <v>0.43439204421145805</v>
          </cell>
          <cell r="J19">
            <v>507.15790109625527</v>
          </cell>
          <cell r="K19">
            <v>0</v>
          </cell>
          <cell r="O19">
            <v>0</v>
          </cell>
        </row>
        <row r="20">
          <cell r="A20">
            <v>2020</v>
          </cell>
          <cell r="B20" t="str">
            <v>Revenues</v>
          </cell>
          <cell r="C20" t="str">
            <v>Revenues 2019</v>
          </cell>
          <cell r="D20" t="str">
            <v>2019 Revenues</v>
          </cell>
          <cell r="E20" t="str">
            <v>2019 Revenues</v>
          </cell>
          <cell r="F20">
            <v>311.31234584549969</v>
          </cell>
          <cell r="G20">
            <v>249.88985652632979</v>
          </cell>
          <cell r="H20">
            <v>0.5547240273288111</v>
          </cell>
          <cell r="I20">
            <v>0.44527597267118896</v>
          </cell>
          <cell r="J20">
            <v>561.20220237182946</v>
          </cell>
          <cell r="K20">
            <v>0</v>
          </cell>
          <cell r="O20">
            <v>0</v>
          </cell>
        </row>
        <row r="21">
          <cell r="A21">
            <v>2021</v>
          </cell>
          <cell r="B21" t="str">
            <v>Revenues</v>
          </cell>
          <cell r="C21" t="str">
            <v>Revenues 2020</v>
          </cell>
          <cell r="D21" t="str">
            <v>2020 Revenues</v>
          </cell>
          <cell r="E21" t="str">
            <v>2020 Revenues</v>
          </cell>
          <cell r="F21">
            <v>341.08591815766886</v>
          </cell>
          <cell r="G21">
            <v>285.43416933159574</v>
          </cell>
          <cell r="H21">
            <v>0.54441337950479263</v>
          </cell>
          <cell r="I21">
            <v>0.45558662049520743</v>
          </cell>
          <cell r="J21">
            <v>626.5200874892646</v>
          </cell>
          <cell r="K21">
            <v>0</v>
          </cell>
          <cell r="O21">
            <v>0</v>
          </cell>
        </row>
        <row r="22">
          <cell r="A22">
            <v>2019</v>
          </cell>
          <cell r="B22" t="str">
            <v>EBITDA (Pre-SBC)</v>
          </cell>
          <cell r="C22" t="str">
            <v>EBITDA 2018</v>
          </cell>
          <cell r="D22" t="str">
            <v>2019 EBITDA</v>
          </cell>
          <cell r="E22" t="str">
            <v>2019 EBITDA</v>
          </cell>
          <cell r="F22">
            <v>43.889402661728575</v>
          </cell>
          <cell r="G22">
            <v>8.6541386987667348</v>
          </cell>
          <cell r="H22">
            <v>0.83529586178077209</v>
          </cell>
          <cell r="I22">
            <v>0.16470413821922786</v>
          </cell>
          <cell r="J22">
            <v>52.543541360495311</v>
          </cell>
          <cell r="K22">
            <v>0</v>
          </cell>
          <cell r="O22">
            <v>0</v>
          </cell>
        </row>
        <row r="23">
          <cell r="A23">
            <v>2020</v>
          </cell>
          <cell r="B23" t="str">
            <v>EBITDA (Pre-SBC)</v>
          </cell>
          <cell r="C23" t="str">
            <v>EBITDA 2019</v>
          </cell>
          <cell r="D23" t="str">
            <v>2020 EBITDA</v>
          </cell>
          <cell r="E23" t="str">
            <v>2020 EBITDA</v>
          </cell>
          <cell r="F23">
            <v>45.822100288785371</v>
          </cell>
          <cell r="G23">
            <v>15.907537669967301</v>
          </cell>
          <cell r="H23">
            <v>0.74230307845646826</v>
          </cell>
          <cell r="I23">
            <v>0.25769692154353163</v>
          </cell>
          <cell r="J23">
            <v>61.729637958752676</v>
          </cell>
          <cell r="K23">
            <v>0</v>
          </cell>
          <cell r="O23">
            <v>0</v>
          </cell>
        </row>
        <row r="24">
          <cell r="A24">
            <v>2021</v>
          </cell>
          <cell r="B24" t="str">
            <v>EBITDA (Pre-SBC)</v>
          </cell>
          <cell r="C24" t="str">
            <v>EBITDA 2020</v>
          </cell>
          <cell r="D24" t="str">
            <v>2021 EBITDA</v>
          </cell>
          <cell r="E24" t="str">
            <v>2021 EBITDA</v>
          </cell>
          <cell r="F24">
            <v>71.706134594280925</v>
          </cell>
          <cell r="G24">
            <v>29.457069507299433</v>
          </cell>
          <cell r="H24">
            <v>0.708816364913463</v>
          </cell>
          <cell r="I24">
            <v>0.29118363508653694</v>
          </cell>
          <cell r="J24">
            <v>101.16320410158036</v>
          </cell>
          <cell r="K24">
            <v>0</v>
          </cell>
          <cell r="O24">
            <v>0</v>
          </cell>
        </row>
        <row r="25">
          <cell r="K25">
            <v>0</v>
          </cell>
          <cell r="O25">
            <v>0</v>
          </cell>
        </row>
        <row r="26">
          <cell r="J26">
            <v>0</v>
          </cell>
        </row>
        <row r="27">
          <cell r="J27">
            <v>0</v>
          </cell>
        </row>
      </sheetData>
      <sheetData sheetId="59">
        <row r="1">
          <cell r="A1" t="str">
            <v>x</v>
          </cell>
          <cell r="I1" t="str">
            <v>x</v>
          </cell>
          <cell r="L1">
            <v>0</v>
          </cell>
          <cell r="N1">
            <v>0</v>
          </cell>
        </row>
        <row r="2">
          <cell r="B2" t="str">
            <v>CryoLife</v>
          </cell>
          <cell r="C2">
            <v>0</v>
          </cell>
          <cell r="D2">
            <v>0</v>
          </cell>
          <cell r="E2">
            <v>0</v>
          </cell>
          <cell r="F2">
            <v>0</v>
          </cell>
          <cell r="G2">
            <v>0</v>
          </cell>
          <cell r="H2">
            <v>0</v>
          </cell>
          <cell r="I2">
            <v>0</v>
          </cell>
          <cell r="J2">
            <v>0</v>
          </cell>
          <cell r="K2">
            <v>0</v>
          </cell>
          <cell r="L2">
            <v>0</v>
          </cell>
          <cell r="N2">
            <v>0</v>
          </cell>
        </row>
        <row r="3">
          <cell r="B3" t="str">
            <v>CRY PMO: Cases Interface</v>
          </cell>
          <cell r="C3">
            <v>0</v>
          </cell>
          <cell r="D3">
            <v>0</v>
          </cell>
          <cell r="E3">
            <v>0</v>
          </cell>
          <cell r="F3">
            <v>0</v>
          </cell>
          <cell r="G3">
            <v>0</v>
          </cell>
          <cell r="H3" t="str">
            <v>Strictly Private &amp; Confidential</v>
          </cell>
          <cell r="I3">
            <v>0</v>
          </cell>
          <cell r="J3">
            <v>0</v>
          </cell>
          <cell r="K3">
            <v>0</v>
          </cell>
          <cell r="L3">
            <v>0</v>
          </cell>
          <cell r="N3">
            <v>0</v>
          </cell>
        </row>
        <row r="4">
          <cell r="A4" t="str">
            <v>x</v>
          </cell>
          <cell r="I4" t="str">
            <v>x</v>
          </cell>
          <cell r="L4">
            <v>0</v>
          </cell>
          <cell r="N4">
            <v>0</v>
          </cell>
        </row>
        <row r="5">
          <cell r="A5">
            <v>0</v>
          </cell>
          <cell r="B5" t="str">
            <v>Ticker</v>
          </cell>
          <cell r="C5" t="str">
            <v>CRY</v>
          </cell>
          <cell r="D5">
            <v>0</v>
          </cell>
          <cell r="E5" t="str">
            <v>First Year</v>
          </cell>
          <cell r="F5">
            <v>43465</v>
          </cell>
          <cell r="G5">
            <v>0</v>
          </cell>
          <cell r="H5">
            <v>0</v>
          </cell>
          <cell r="I5">
            <v>0</v>
          </cell>
          <cell r="J5">
            <v>0</v>
          </cell>
          <cell r="K5">
            <v>0</v>
          </cell>
          <cell r="L5">
            <v>0</v>
          </cell>
          <cell r="M5">
            <v>0</v>
          </cell>
          <cell r="N5">
            <v>0</v>
          </cell>
        </row>
        <row r="6">
          <cell r="A6">
            <v>0</v>
          </cell>
          <cell r="B6" t="str">
            <v>Name</v>
          </cell>
          <cell r="C6" t="str">
            <v>CryoLife</v>
          </cell>
          <cell r="D6">
            <v>0</v>
          </cell>
          <cell r="E6" t="str">
            <v>Last Year</v>
          </cell>
          <cell r="F6">
            <v>43100</v>
          </cell>
          <cell r="G6">
            <v>0</v>
          </cell>
          <cell r="H6">
            <v>0</v>
          </cell>
          <cell r="I6">
            <v>0</v>
          </cell>
          <cell r="J6">
            <v>0</v>
          </cell>
          <cell r="K6">
            <v>0</v>
          </cell>
          <cell r="L6">
            <v>0</v>
          </cell>
          <cell r="M6">
            <v>0</v>
          </cell>
          <cell r="N6">
            <v>0</v>
          </cell>
        </row>
        <row r="7">
          <cell r="A7">
            <v>0</v>
          </cell>
          <cell r="B7" t="str">
            <v>Comps Date</v>
          </cell>
          <cell r="C7">
            <v>43376</v>
          </cell>
          <cell r="D7">
            <v>0</v>
          </cell>
          <cell r="E7" t="str">
            <v>Divide By</v>
          </cell>
          <cell r="F7">
            <v>1</v>
          </cell>
          <cell r="G7">
            <v>0</v>
          </cell>
          <cell r="H7">
            <v>0</v>
          </cell>
          <cell r="I7">
            <v>0</v>
          </cell>
          <cell r="J7">
            <v>0</v>
          </cell>
          <cell r="K7">
            <v>0</v>
          </cell>
          <cell r="L7">
            <v>0</v>
          </cell>
          <cell r="M7">
            <v>0</v>
          </cell>
          <cell r="N7">
            <v>0</v>
          </cell>
        </row>
        <row r="8">
          <cell r="A8">
            <v>0</v>
          </cell>
          <cell r="B8" t="str">
            <v>Case #</v>
          </cell>
          <cell r="C8">
            <v>2</v>
          </cell>
          <cell r="D8">
            <v>0</v>
          </cell>
          <cell r="E8" t="str">
            <v>Case Label</v>
          </cell>
          <cell r="F8" t="str">
            <v xml:space="preserve">CRY Case: 2 </v>
          </cell>
          <cell r="G8">
            <v>0</v>
          </cell>
          <cell r="H8">
            <v>0</v>
          </cell>
          <cell r="I8">
            <v>0</v>
          </cell>
          <cell r="J8">
            <v>0</v>
          </cell>
          <cell r="K8">
            <v>0</v>
          </cell>
          <cell r="L8">
            <v>0</v>
          </cell>
          <cell r="M8">
            <v>0</v>
          </cell>
          <cell r="N8">
            <v>0</v>
          </cell>
        </row>
        <row r="9">
          <cell r="A9">
            <v>0</v>
          </cell>
          <cell r="B9">
            <v>0</v>
          </cell>
          <cell r="C9">
            <v>0</v>
          </cell>
          <cell r="D9">
            <v>0</v>
          </cell>
          <cell r="E9">
            <v>0</v>
          </cell>
          <cell r="F9">
            <v>0</v>
          </cell>
          <cell r="G9">
            <v>0</v>
          </cell>
          <cell r="H9">
            <v>0</v>
          </cell>
          <cell r="I9">
            <v>0</v>
          </cell>
          <cell r="J9">
            <v>0</v>
          </cell>
          <cell r="K9">
            <v>0</v>
          </cell>
          <cell r="L9">
            <v>0</v>
          </cell>
          <cell r="M9">
            <v>0</v>
          </cell>
          <cell r="N9">
            <v>0</v>
          </cell>
        </row>
        <row r="10">
          <cell r="A10">
            <v>0</v>
          </cell>
          <cell r="B10" t="str">
            <v>CryoLife Public Market Overview</v>
          </cell>
          <cell r="C10">
            <v>0</v>
          </cell>
          <cell r="D10">
            <v>0</v>
          </cell>
          <cell r="E10">
            <v>0</v>
          </cell>
          <cell r="F10">
            <v>0</v>
          </cell>
          <cell r="G10">
            <v>0</v>
          </cell>
          <cell r="H10">
            <v>0</v>
          </cell>
          <cell r="I10">
            <v>0</v>
          </cell>
          <cell r="J10">
            <v>0</v>
          </cell>
          <cell r="K10">
            <v>0</v>
          </cell>
          <cell r="L10">
            <v>0</v>
          </cell>
          <cell r="M10">
            <v>0</v>
          </cell>
          <cell r="N10">
            <v>0</v>
          </cell>
        </row>
        <row r="11">
          <cell r="A11">
            <v>0</v>
          </cell>
          <cell r="B11" t="str">
            <v>Stock Price (10/03/18)</v>
          </cell>
          <cell r="C11">
            <v>0</v>
          </cell>
          <cell r="D11">
            <v>0</v>
          </cell>
          <cell r="E11">
            <v>0</v>
          </cell>
          <cell r="F11">
            <v>0</v>
          </cell>
          <cell r="G11">
            <v>33.25</v>
          </cell>
          <cell r="H11">
            <v>0</v>
          </cell>
          <cell r="I11">
            <v>0</v>
          </cell>
          <cell r="J11">
            <v>0</v>
          </cell>
          <cell r="K11">
            <v>0</v>
          </cell>
          <cell r="L11" t="str">
            <v>Share Price</v>
          </cell>
          <cell r="M11">
            <v>0</v>
          </cell>
          <cell r="N11">
            <v>0</v>
          </cell>
        </row>
        <row r="12">
          <cell r="A12">
            <v>0</v>
          </cell>
          <cell r="B12" t="str">
            <v>Diluted Shares Outstanding</v>
          </cell>
          <cell r="C12">
            <v>0</v>
          </cell>
          <cell r="D12">
            <v>0</v>
          </cell>
          <cell r="E12">
            <v>0</v>
          </cell>
          <cell r="F12">
            <v>0</v>
          </cell>
          <cell r="G12">
            <v>38.43721340601504</v>
          </cell>
          <cell r="H12">
            <v>0</v>
          </cell>
          <cell r="I12">
            <v>0</v>
          </cell>
          <cell r="J12">
            <v>0</v>
          </cell>
          <cell r="K12">
            <v>0</v>
          </cell>
          <cell r="L12" t="str">
            <v>Diluted Shares Outstanding</v>
          </cell>
          <cell r="M12">
            <v>0</v>
          </cell>
          <cell r="N12">
            <v>0</v>
          </cell>
        </row>
        <row r="13">
          <cell r="B13" t="str">
            <v>Primary Market Capitalization</v>
          </cell>
          <cell r="C13">
            <v>0</v>
          </cell>
          <cell r="D13">
            <v>0</v>
          </cell>
          <cell r="E13">
            <v>0</v>
          </cell>
          <cell r="F13">
            <v>0</v>
          </cell>
          <cell r="G13">
            <v>1278.03734575</v>
          </cell>
          <cell r="L13">
            <v>0</v>
          </cell>
          <cell r="N13">
            <v>0</v>
          </cell>
        </row>
        <row r="14">
          <cell r="B14" t="str">
            <v>Other Share Classes</v>
          </cell>
          <cell r="C14">
            <v>0</v>
          </cell>
          <cell r="D14">
            <v>0</v>
          </cell>
          <cell r="E14">
            <v>0</v>
          </cell>
          <cell r="F14">
            <v>0</v>
          </cell>
          <cell r="G14">
            <v>0</v>
          </cell>
          <cell r="L14" t="str">
            <v>Other Share Classes</v>
          </cell>
          <cell r="N14">
            <v>0</v>
          </cell>
        </row>
        <row r="15">
          <cell r="B15" t="str">
            <v>Market Capitalization</v>
          </cell>
          <cell r="C15">
            <v>0</v>
          </cell>
          <cell r="D15">
            <v>0</v>
          </cell>
          <cell r="E15">
            <v>0</v>
          </cell>
          <cell r="F15">
            <v>0</v>
          </cell>
          <cell r="G15">
            <v>1278.03734575</v>
          </cell>
          <cell r="L15">
            <v>0</v>
          </cell>
          <cell r="N15">
            <v>0</v>
          </cell>
        </row>
        <row r="16">
          <cell r="B16" t="str">
            <v>Less: Cash &amp; Investments</v>
          </cell>
          <cell r="C16">
            <v>0</v>
          </cell>
          <cell r="D16">
            <v>0</v>
          </cell>
          <cell r="E16">
            <v>0</v>
          </cell>
          <cell r="F16">
            <v>0</v>
          </cell>
          <cell r="G16">
            <v>-25.719000000000001</v>
          </cell>
          <cell r="L16" t="str">
            <v>Less: Cash &amp; Investments</v>
          </cell>
          <cell r="N16">
            <v>0</v>
          </cell>
        </row>
        <row r="17">
          <cell r="B17" t="str">
            <v>Plus: Debt</v>
          </cell>
          <cell r="C17">
            <v>0</v>
          </cell>
          <cell r="D17">
            <v>0</v>
          </cell>
          <cell r="E17">
            <v>0</v>
          </cell>
          <cell r="F17">
            <v>0</v>
          </cell>
          <cell r="G17">
            <v>227.44199999999998</v>
          </cell>
          <cell r="L17" t="str">
            <v>Plus: Debt</v>
          </cell>
          <cell r="N17">
            <v>0</v>
          </cell>
        </row>
        <row r="18">
          <cell r="B18" t="str">
            <v>Plus: Net Non-Operating Liabilities</v>
          </cell>
          <cell r="C18">
            <v>0</v>
          </cell>
          <cell r="D18">
            <v>0</v>
          </cell>
          <cell r="E18">
            <v>0</v>
          </cell>
          <cell r="F18">
            <v>0</v>
          </cell>
          <cell r="G18">
            <v>2.0540000000000003</v>
          </cell>
          <cell r="L18" t="str">
            <v>Plus: Net Non-Operating Liabilities</v>
          </cell>
          <cell r="N18">
            <v>0</v>
          </cell>
        </row>
        <row r="19">
          <cell r="B19" t="str">
            <v>Plus: Preferred</v>
          </cell>
          <cell r="C19">
            <v>0</v>
          </cell>
          <cell r="D19">
            <v>0</v>
          </cell>
          <cell r="E19">
            <v>0</v>
          </cell>
          <cell r="F19">
            <v>0</v>
          </cell>
          <cell r="G19">
            <v>0</v>
          </cell>
          <cell r="L19" t="str">
            <v>Plus: Preferred</v>
          </cell>
          <cell r="N19">
            <v>0</v>
          </cell>
        </row>
        <row r="20">
          <cell r="B20" t="str">
            <v>Plus: Non-Controlling Interest</v>
          </cell>
          <cell r="C20">
            <v>0</v>
          </cell>
          <cell r="D20">
            <v>0</v>
          </cell>
          <cell r="E20">
            <v>0</v>
          </cell>
          <cell r="F20">
            <v>0</v>
          </cell>
          <cell r="G20">
            <v>0</v>
          </cell>
          <cell r="L20" t="str">
            <v>Plus: Non-Controlling Interest</v>
          </cell>
          <cell r="N20">
            <v>0</v>
          </cell>
        </row>
        <row r="21">
          <cell r="B21" t="str">
            <v>Enterprise Value</v>
          </cell>
          <cell r="C21">
            <v>0</v>
          </cell>
          <cell r="D21">
            <v>0</v>
          </cell>
          <cell r="E21">
            <v>0</v>
          </cell>
          <cell r="F21">
            <v>0</v>
          </cell>
          <cell r="G21">
            <v>1481.81434575</v>
          </cell>
          <cell r="L21">
            <v>0</v>
          </cell>
          <cell r="N21">
            <v>0</v>
          </cell>
        </row>
        <row r="22">
          <cell r="B22">
            <v>0</v>
          </cell>
          <cell r="C22">
            <v>0</v>
          </cell>
          <cell r="D22">
            <v>0</v>
          </cell>
          <cell r="E22">
            <v>0</v>
          </cell>
          <cell r="F22">
            <v>0</v>
          </cell>
          <cell r="G22">
            <v>0</v>
          </cell>
          <cell r="L22">
            <v>0</v>
          </cell>
          <cell r="N22">
            <v>0</v>
          </cell>
        </row>
        <row r="23">
          <cell r="B23" t="str">
            <v>Valuation</v>
          </cell>
          <cell r="C23">
            <v>0</v>
          </cell>
          <cell r="D23">
            <v>43465</v>
          </cell>
          <cell r="E23">
            <v>43830</v>
          </cell>
          <cell r="F23">
            <v>44196</v>
          </cell>
          <cell r="G23">
            <v>44561</v>
          </cell>
          <cell r="J23" t="str">
            <v>NM Over</v>
          </cell>
          <cell r="L23">
            <v>0</v>
          </cell>
          <cell r="N23">
            <v>0</v>
          </cell>
        </row>
        <row r="24">
          <cell r="B24" t="str">
            <v>EV / Revenues</v>
          </cell>
          <cell r="C24">
            <v>0</v>
          </cell>
          <cell r="D24">
            <v>5.6278554718951765</v>
          </cell>
          <cell r="E24">
            <v>5.1657702826378031</v>
          </cell>
          <cell r="F24">
            <v>4.7598958586930102</v>
          </cell>
          <cell r="G24">
            <v>4.344402002151913</v>
          </cell>
          <cell r="J24" t="str">
            <v>NM</v>
          </cell>
          <cell r="L24">
            <v>0</v>
          </cell>
          <cell r="N24">
            <v>0</v>
          </cell>
        </row>
        <row r="25">
          <cell r="B25" t="str">
            <v>EV / EBITDA</v>
          </cell>
          <cell r="C25">
            <v>0</v>
          </cell>
          <cell r="D25">
            <v>43.103103518882925</v>
          </cell>
          <cell r="E25">
            <v>42.575174730108486</v>
          </cell>
          <cell r="F25">
            <v>41.299523337492374</v>
          </cell>
          <cell r="G25">
            <v>24.06162083193016</v>
          </cell>
          <cell r="J25" t="str">
            <v>NM</v>
          </cell>
          <cell r="L25">
            <v>0</v>
          </cell>
          <cell r="N25">
            <v>0</v>
          </cell>
        </row>
        <row r="26">
          <cell r="B26" t="str">
            <v>P/E</v>
          </cell>
          <cell r="C26">
            <v>0</v>
          </cell>
          <cell r="D26">
            <v>102.37613524434444</v>
          </cell>
          <cell r="E26">
            <v>119.7191955064863</v>
          </cell>
          <cell r="F26">
            <v>153.44564399790599</v>
          </cell>
          <cell r="G26">
            <v>48.345844992784443</v>
          </cell>
          <cell r="J26" t="str">
            <v>NM</v>
          </cell>
          <cell r="L26">
            <v>0</v>
          </cell>
          <cell r="N26">
            <v>0</v>
          </cell>
        </row>
        <row r="27">
          <cell r="B27">
            <v>0</v>
          </cell>
          <cell r="C27">
            <v>0</v>
          </cell>
          <cell r="D27">
            <v>0</v>
          </cell>
          <cell r="E27">
            <v>0</v>
          </cell>
          <cell r="F27">
            <v>0</v>
          </cell>
          <cell r="G27">
            <v>0</v>
          </cell>
          <cell r="L27">
            <v>0</v>
          </cell>
          <cell r="N27">
            <v>0</v>
          </cell>
        </row>
        <row r="28">
          <cell r="B28" t="str">
            <v>Financials</v>
          </cell>
          <cell r="C28">
            <v>0</v>
          </cell>
          <cell r="D28">
            <v>43465</v>
          </cell>
          <cell r="E28">
            <v>43830</v>
          </cell>
          <cell r="F28">
            <v>44196</v>
          </cell>
          <cell r="G28">
            <v>44561</v>
          </cell>
          <cell r="J28">
            <v>43100</v>
          </cell>
          <cell r="L28">
            <v>0</v>
          </cell>
          <cell r="N28">
            <v>0</v>
          </cell>
        </row>
        <row r="29">
          <cell r="B29" t="str">
            <v>Revenues</v>
          </cell>
          <cell r="C29">
            <v>0</v>
          </cell>
          <cell r="D29">
            <v>263.3</v>
          </cell>
          <cell r="E29">
            <v>286.85254370106048</v>
          </cell>
          <cell r="F29">
            <v>311.31234584549969</v>
          </cell>
          <cell r="G29">
            <v>341.08591815766886</v>
          </cell>
          <cell r="J29">
            <v>189.702</v>
          </cell>
          <cell r="L29" t="str">
            <v>Revenues</v>
          </cell>
          <cell r="N29">
            <v>0</v>
          </cell>
        </row>
        <row r="30">
          <cell r="B30" t="str">
            <v>Growth</v>
          </cell>
          <cell r="C30">
            <v>0</v>
          </cell>
          <cell r="D30">
            <v>0.38796638938967432</v>
          </cell>
          <cell r="E30">
            <v>8.9451362328372364E-2</v>
          </cell>
          <cell r="F30">
            <v>8.526960168751252E-2</v>
          </cell>
          <cell r="G30">
            <v>9.5638906421479986E-2</v>
          </cell>
          <cell r="L30">
            <v>0</v>
          </cell>
          <cell r="N30">
            <v>0</v>
          </cell>
        </row>
        <row r="31">
          <cell r="B31" t="str">
            <v>Gross Profit</v>
          </cell>
          <cell r="C31">
            <v>0</v>
          </cell>
          <cell r="D31">
            <v>174.65445806980549</v>
          </cell>
          <cell r="E31">
            <v>192.66564099060309</v>
          </cell>
          <cell r="F31">
            <v>213.72058836161568</v>
          </cell>
          <cell r="G31">
            <v>237.47272752483556</v>
          </cell>
          <cell r="L31" t="str">
            <v>Gross Profit</v>
          </cell>
          <cell r="N31">
            <v>0</v>
          </cell>
        </row>
        <row r="32">
          <cell r="B32" t="str">
            <v>Margin</v>
          </cell>
          <cell r="C32">
            <v>0</v>
          </cell>
          <cell r="D32">
            <v>0.66332874314396306</v>
          </cell>
          <cell r="E32">
            <v>0.67165393935424533</v>
          </cell>
          <cell r="F32">
            <v>0.6865149783288147</v>
          </cell>
          <cell r="G32">
            <v>0.69622553990945613</v>
          </cell>
          <cell r="L32">
            <v>0</v>
          </cell>
          <cell r="N32">
            <v>0</v>
          </cell>
        </row>
        <row r="33">
          <cell r="B33" t="str">
            <v>EBITDA</v>
          </cell>
          <cell r="C33">
            <v>0</v>
          </cell>
          <cell r="D33">
            <v>34.378367792027689</v>
          </cell>
          <cell r="E33">
            <v>34.804656825097759</v>
          </cell>
          <cell r="F33">
            <v>35.879696083678162</v>
          </cell>
          <cell r="G33">
            <v>61.584144979277887</v>
          </cell>
          <cell r="L33" t="str">
            <v>EBITDA (Post-SBC)</v>
          </cell>
          <cell r="N33">
            <v>0</v>
          </cell>
        </row>
        <row r="34">
          <cell r="B34" t="str">
            <v>Margin</v>
          </cell>
          <cell r="C34">
            <v>0</v>
          </cell>
          <cell r="D34">
            <v>0.13056729127241812</v>
          </cell>
          <cell r="E34">
            <v>0.12133292030824368</v>
          </cell>
          <cell r="F34">
            <v>0.11525304589585661</v>
          </cell>
          <cell r="G34">
            <v>0.18055317355790185</v>
          </cell>
          <cell r="L34">
            <v>0</v>
          </cell>
          <cell r="N34">
            <v>0</v>
          </cell>
        </row>
        <row r="35">
          <cell r="B35" t="str">
            <v>EBIT</v>
          </cell>
          <cell r="C35">
            <v>0</v>
          </cell>
          <cell r="D35">
            <v>15.835458069805464</v>
          </cell>
          <cell r="E35">
            <v>15.992523661383428</v>
          </cell>
          <cell r="F35">
            <v>16.810516881866644</v>
          </cell>
          <cell r="G35">
            <v>41.890987837922538</v>
          </cell>
          <cell r="L35" t="str">
            <v>EBIT</v>
          </cell>
          <cell r="N35">
            <v>0</v>
          </cell>
        </row>
        <row r="36">
          <cell r="B36" t="str">
            <v>Margin</v>
          </cell>
          <cell r="C36">
            <v>0</v>
          </cell>
          <cell r="D36">
            <v>6.0142263842785655E-2</v>
          </cell>
          <cell r="E36">
            <v>5.5751723359475668E-2</v>
          </cell>
          <cell r="F36">
            <v>5.3998876389597113E-2</v>
          </cell>
          <cell r="G36">
            <v>0.12281652688622048</v>
          </cell>
          <cell r="L36">
            <v>0</v>
          </cell>
          <cell r="N36">
            <v>0</v>
          </cell>
        </row>
        <row r="37">
          <cell r="B37" t="str">
            <v>EPS</v>
          </cell>
          <cell r="C37">
            <v>0</v>
          </cell>
          <cell r="D37">
            <v>0.32478272324542384</v>
          </cell>
          <cell r="E37">
            <v>0.27773323951377987</v>
          </cell>
          <cell r="F37">
            <v>0.21668910979612915</v>
          </cell>
          <cell r="G37">
            <v>0.68775300142054652</v>
          </cell>
          <cell r="J37">
            <v>0.4</v>
          </cell>
          <cell r="L37" t="str">
            <v>Cash EPS</v>
          </cell>
          <cell r="N37">
            <v>0</v>
          </cell>
        </row>
        <row r="38">
          <cell r="B38" t="str">
            <v>Growth</v>
          </cell>
          <cell r="C38">
            <v>0</v>
          </cell>
          <cell r="D38">
            <v>-0.18804319188644048</v>
          </cell>
          <cell r="E38">
            <v>-0.1448644905169133</v>
          </cell>
          <cell r="F38">
            <v>-0.2197941082764131</v>
          </cell>
          <cell r="G38">
            <v>2.1739158560742413</v>
          </cell>
          <cell r="L38">
            <v>0</v>
          </cell>
          <cell r="N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row>
        <row r="41">
          <cell r="A41" t="str">
            <v>x</v>
          </cell>
          <cell r="I41" t="str">
            <v>x</v>
          </cell>
          <cell r="L41">
            <v>0</v>
          </cell>
          <cell r="N41">
            <v>0</v>
          </cell>
        </row>
      </sheetData>
      <sheetData sheetId="60">
        <row r="1">
          <cell r="A1" t="str">
            <v>x</v>
          </cell>
          <cell r="I1" t="str">
            <v>x</v>
          </cell>
          <cell r="L1">
            <v>0</v>
          </cell>
          <cell r="N1">
            <v>0</v>
          </cell>
        </row>
        <row r="2">
          <cell r="B2" t="str">
            <v>CryoLife</v>
          </cell>
          <cell r="C2">
            <v>0</v>
          </cell>
          <cell r="D2">
            <v>0</v>
          </cell>
          <cell r="E2">
            <v>0</v>
          </cell>
          <cell r="F2">
            <v>0</v>
          </cell>
          <cell r="G2">
            <v>0</v>
          </cell>
          <cell r="H2">
            <v>0</v>
          </cell>
          <cell r="I2">
            <v>0</v>
          </cell>
          <cell r="J2">
            <v>0</v>
          </cell>
          <cell r="K2">
            <v>0</v>
          </cell>
          <cell r="L2">
            <v>0</v>
          </cell>
          <cell r="N2">
            <v>0</v>
          </cell>
        </row>
        <row r="3">
          <cell r="B3" t="str">
            <v>ATRC PMO: Cases Interface</v>
          </cell>
          <cell r="C3">
            <v>0</v>
          </cell>
          <cell r="D3">
            <v>0</v>
          </cell>
          <cell r="E3">
            <v>0</v>
          </cell>
          <cell r="F3">
            <v>0</v>
          </cell>
          <cell r="G3">
            <v>0</v>
          </cell>
          <cell r="H3" t="str">
            <v>Strictly Private &amp; Confidential</v>
          </cell>
          <cell r="I3">
            <v>0</v>
          </cell>
          <cell r="J3">
            <v>0</v>
          </cell>
          <cell r="K3">
            <v>0</v>
          </cell>
          <cell r="L3">
            <v>0</v>
          </cell>
          <cell r="N3">
            <v>0</v>
          </cell>
        </row>
        <row r="4">
          <cell r="A4" t="str">
            <v>x</v>
          </cell>
          <cell r="I4" t="str">
            <v>x</v>
          </cell>
          <cell r="L4">
            <v>0</v>
          </cell>
          <cell r="N4">
            <v>0</v>
          </cell>
        </row>
        <row r="5">
          <cell r="A5">
            <v>0</v>
          </cell>
          <cell r="B5" t="str">
            <v>Ticker</v>
          </cell>
          <cell r="C5" t="str">
            <v>ATRC</v>
          </cell>
          <cell r="D5">
            <v>0</v>
          </cell>
          <cell r="E5" t="str">
            <v>First Year</v>
          </cell>
          <cell r="F5">
            <v>43465</v>
          </cell>
          <cell r="G5">
            <v>0</v>
          </cell>
          <cell r="H5">
            <v>0</v>
          </cell>
          <cell r="I5">
            <v>0</v>
          </cell>
          <cell r="J5">
            <v>0</v>
          </cell>
          <cell r="K5">
            <v>0</v>
          </cell>
          <cell r="L5">
            <v>0</v>
          </cell>
          <cell r="M5">
            <v>0</v>
          </cell>
          <cell r="N5">
            <v>0</v>
          </cell>
        </row>
        <row r="6">
          <cell r="A6">
            <v>0</v>
          </cell>
          <cell r="B6" t="str">
            <v>Name</v>
          </cell>
          <cell r="C6" t="str">
            <v>AtriCure</v>
          </cell>
          <cell r="D6">
            <v>0</v>
          </cell>
          <cell r="E6" t="str">
            <v>Last Year</v>
          </cell>
          <cell r="F6">
            <v>43100</v>
          </cell>
          <cell r="G6">
            <v>0</v>
          </cell>
          <cell r="H6">
            <v>0</v>
          </cell>
          <cell r="I6">
            <v>0</v>
          </cell>
          <cell r="J6">
            <v>0</v>
          </cell>
          <cell r="K6">
            <v>0</v>
          </cell>
          <cell r="L6">
            <v>0</v>
          </cell>
          <cell r="M6">
            <v>0</v>
          </cell>
          <cell r="N6">
            <v>0</v>
          </cell>
        </row>
        <row r="7">
          <cell r="A7">
            <v>0</v>
          </cell>
          <cell r="B7" t="str">
            <v>Comps Date</v>
          </cell>
          <cell r="C7">
            <v>43376</v>
          </cell>
          <cell r="D7">
            <v>0</v>
          </cell>
          <cell r="E7" t="str">
            <v>Divide By</v>
          </cell>
          <cell r="F7">
            <v>1</v>
          </cell>
          <cell r="G7">
            <v>0</v>
          </cell>
          <cell r="H7">
            <v>0</v>
          </cell>
          <cell r="I7">
            <v>0</v>
          </cell>
          <cell r="J7">
            <v>0</v>
          </cell>
          <cell r="K7">
            <v>0</v>
          </cell>
          <cell r="L7">
            <v>0</v>
          </cell>
          <cell r="M7">
            <v>0</v>
          </cell>
          <cell r="N7">
            <v>0</v>
          </cell>
        </row>
        <row r="8">
          <cell r="A8">
            <v>0</v>
          </cell>
          <cell r="B8" t="str">
            <v>Case #</v>
          </cell>
          <cell r="C8">
            <v>1</v>
          </cell>
          <cell r="D8">
            <v>0</v>
          </cell>
          <cell r="E8" t="str">
            <v>Case Label</v>
          </cell>
          <cell r="F8" t="str">
            <v xml:space="preserve">ATRC Case: 1 </v>
          </cell>
          <cell r="G8">
            <v>0</v>
          </cell>
          <cell r="H8">
            <v>0</v>
          </cell>
          <cell r="I8">
            <v>0</v>
          </cell>
          <cell r="J8">
            <v>0</v>
          </cell>
          <cell r="K8">
            <v>0</v>
          </cell>
          <cell r="L8">
            <v>0</v>
          </cell>
          <cell r="M8">
            <v>0</v>
          </cell>
          <cell r="N8">
            <v>0</v>
          </cell>
        </row>
        <row r="9">
          <cell r="A9">
            <v>0</v>
          </cell>
          <cell r="B9">
            <v>0</v>
          </cell>
          <cell r="C9">
            <v>0</v>
          </cell>
          <cell r="D9">
            <v>0</v>
          </cell>
          <cell r="E9">
            <v>0</v>
          </cell>
          <cell r="F9">
            <v>0</v>
          </cell>
          <cell r="G9">
            <v>0</v>
          </cell>
          <cell r="H9">
            <v>0</v>
          </cell>
          <cell r="I9">
            <v>0</v>
          </cell>
          <cell r="J9">
            <v>0</v>
          </cell>
          <cell r="K9">
            <v>0</v>
          </cell>
          <cell r="L9">
            <v>0</v>
          </cell>
          <cell r="M9">
            <v>0</v>
          </cell>
          <cell r="N9">
            <v>0</v>
          </cell>
        </row>
        <row r="10">
          <cell r="A10">
            <v>0</v>
          </cell>
          <cell r="B10" t="str">
            <v>AtriCure Public Market Overview</v>
          </cell>
          <cell r="C10">
            <v>0</v>
          </cell>
          <cell r="D10">
            <v>0</v>
          </cell>
          <cell r="E10">
            <v>0</v>
          </cell>
          <cell r="F10">
            <v>0</v>
          </cell>
          <cell r="G10">
            <v>0</v>
          </cell>
          <cell r="H10">
            <v>0</v>
          </cell>
          <cell r="I10">
            <v>0</v>
          </cell>
          <cell r="J10">
            <v>0</v>
          </cell>
          <cell r="K10">
            <v>0</v>
          </cell>
          <cell r="L10">
            <v>0</v>
          </cell>
          <cell r="M10">
            <v>0</v>
          </cell>
          <cell r="N10">
            <v>0</v>
          </cell>
        </row>
        <row r="11">
          <cell r="A11">
            <v>0</v>
          </cell>
          <cell r="B11" t="str">
            <v>Stock Price (10/03/18)</v>
          </cell>
          <cell r="C11">
            <v>0</v>
          </cell>
          <cell r="D11">
            <v>0</v>
          </cell>
          <cell r="E11">
            <v>0</v>
          </cell>
          <cell r="F11">
            <v>0</v>
          </cell>
          <cell r="G11">
            <v>33.69</v>
          </cell>
          <cell r="H11">
            <v>0</v>
          </cell>
          <cell r="I11">
            <v>0</v>
          </cell>
          <cell r="J11">
            <v>0</v>
          </cell>
          <cell r="K11">
            <v>0</v>
          </cell>
          <cell r="L11" t="str">
            <v>Share Price</v>
          </cell>
          <cell r="M11">
            <v>0</v>
          </cell>
          <cell r="N11">
            <v>0</v>
          </cell>
        </row>
        <row r="12">
          <cell r="A12">
            <v>0</v>
          </cell>
          <cell r="B12" t="str">
            <v>Diluted Shares Outstanding</v>
          </cell>
          <cell r="C12">
            <v>0</v>
          </cell>
          <cell r="D12">
            <v>0</v>
          </cell>
          <cell r="E12">
            <v>0</v>
          </cell>
          <cell r="F12">
            <v>0</v>
          </cell>
          <cell r="G12">
            <v>39.732873602552687</v>
          </cell>
          <cell r="H12">
            <v>0</v>
          </cell>
          <cell r="I12">
            <v>0</v>
          </cell>
          <cell r="J12">
            <v>0</v>
          </cell>
          <cell r="K12">
            <v>0</v>
          </cell>
          <cell r="L12" t="str">
            <v>Diluted Shares Outstanding</v>
          </cell>
          <cell r="M12">
            <v>0</v>
          </cell>
          <cell r="N12">
            <v>0</v>
          </cell>
        </row>
        <row r="13">
          <cell r="B13" t="str">
            <v>Primary Market Capitalization</v>
          </cell>
          <cell r="C13">
            <v>0</v>
          </cell>
          <cell r="D13">
            <v>0</v>
          </cell>
          <cell r="E13">
            <v>0</v>
          </cell>
          <cell r="F13">
            <v>0</v>
          </cell>
          <cell r="G13">
            <v>1338.6005116699998</v>
          </cell>
          <cell r="L13">
            <v>0</v>
          </cell>
          <cell r="N13">
            <v>0</v>
          </cell>
        </row>
        <row r="14">
          <cell r="B14" t="str">
            <v>Other Share Classes</v>
          </cell>
          <cell r="C14">
            <v>0</v>
          </cell>
          <cell r="D14">
            <v>0</v>
          </cell>
          <cell r="E14">
            <v>0</v>
          </cell>
          <cell r="F14">
            <v>0</v>
          </cell>
          <cell r="G14">
            <v>0</v>
          </cell>
          <cell r="L14" t="str">
            <v>Other Share Classes</v>
          </cell>
          <cell r="N14">
            <v>0</v>
          </cell>
        </row>
        <row r="15">
          <cell r="B15" t="str">
            <v>Market Capitalization</v>
          </cell>
          <cell r="C15">
            <v>0</v>
          </cell>
          <cell r="D15">
            <v>0</v>
          </cell>
          <cell r="E15">
            <v>0</v>
          </cell>
          <cell r="F15">
            <v>0</v>
          </cell>
          <cell r="G15">
            <v>1338.6005116699998</v>
          </cell>
          <cell r="L15">
            <v>0</v>
          </cell>
          <cell r="N15">
            <v>0</v>
          </cell>
        </row>
        <row r="16">
          <cell r="B16" t="str">
            <v>Less: Cash &amp; Investments</v>
          </cell>
          <cell r="C16">
            <v>0</v>
          </cell>
          <cell r="D16">
            <v>0</v>
          </cell>
          <cell r="E16">
            <v>0</v>
          </cell>
          <cell r="F16">
            <v>0</v>
          </cell>
          <cell r="G16">
            <v>-127.741</v>
          </cell>
          <cell r="L16" t="str">
            <v>Less: Cash &amp; Investments</v>
          </cell>
          <cell r="N16">
            <v>0</v>
          </cell>
        </row>
        <row r="17">
          <cell r="B17" t="str">
            <v>Plus: Debt</v>
          </cell>
          <cell r="C17">
            <v>0</v>
          </cell>
          <cell r="D17">
            <v>0</v>
          </cell>
          <cell r="E17">
            <v>0</v>
          </cell>
          <cell r="F17">
            <v>0</v>
          </cell>
          <cell r="G17">
            <v>51.891000000000005</v>
          </cell>
          <cell r="L17" t="str">
            <v>Plus: Debt</v>
          </cell>
          <cell r="N17">
            <v>0</v>
          </cell>
        </row>
        <row r="18">
          <cell r="B18" t="str">
            <v>Plus: Net Non-Operating Liabilities</v>
          </cell>
          <cell r="C18">
            <v>0</v>
          </cell>
          <cell r="D18">
            <v>0</v>
          </cell>
          <cell r="E18">
            <v>0</v>
          </cell>
          <cell r="F18">
            <v>0</v>
          </cell>
          <cell r="G18">
            <v>31.181999999999999</v>
          </cell>
          <cell r="L18" t="str">
            <v>Plus: Net Non-Operating Liabilities</v>
          </cell>
          <cell r="N18">
            <v>0</v>
          </cell>
        </row>
        <row r="19">
          <cell r="B19" t="str">
            <v>Plus: Preferred</v>
          </cell>
          <cell r="C19">
            <v>0</v>
          </cell>
          <cell r="D19">
            <v>0</v>
          </cell>
          <cell r="E19">
            <v>0</v>
          </cell>
          <cell r="F19">
            <v>0</v>
          </cell>
          <cell r="G19">
            <v>0</v>
          </cell>
          <cell r="L19" t="str">
            <v>Plus: Preferred</v>
          </cell>
          <cell r="N19">
            <v>0</v>
          </cell>
        </row>
        <row r="20">
          <cell r="B20" t="str">
            <v>Plus: Non-Controlling Interest</v>
          </cell>
          <cell r="C20">
            <v>0</v>
          </cell>
          <cell r="D20">
            <v>0</v>
          </cell>
          <cell r="E20">
            <v>0</v>
          </cell>
          <cell r="F20">
            <v>0</v>
          </cell>
          <cell r="G20">
            <v>0</v>
          </cell>
          <cell r="L20" t="str">
            <v>Plus: Non-Controlling Interest</v>
          </cell>
          <cell r="N20">
            <v>0</v>
          </cell>
        </row>
        <row r="21">
          <cell r="B21" t="str">
            <v>Enterprise Value</v>
          </cell>
          <cell r="C21">
            <v>0</v>
          </cell>
          <cell r="D21">
            <v>0</v>
          </cell>
          <cell r="E21">
            <v>0</v>
          </cell>
          <cell r="F21">
            <v>0</v>
          </cell>
          <cell r="G21">
            <v>1293.9325116699999</v>
          </cell>
          <cell r="L21">
            <v>0</v>
          </cell>
          <cell r="N21">
            <v>0</v>
          </cell>
        </row>
        <row r="22">
          <cell r="B22">
            <v>0</v>
          </cell>
          <cell r="C22">
            <v>0</v>
          </cell>
          <cell r="D22">
            <v>0</v>
          </cell>
          <cell r="E22">
            <v>0</v>
          </cell>
          <cell r="F22">
            <v>0</v>
          </cell>
          <cell r="G22">
            <v>0</v>
          </cell>
          <cell r="L22">
            <v>0</v>
          </cell>
          <cell r="N22">
            <v>0</v>
          </cell>
        </row>
        <row r="23">
          <cell r="B23" t="str">
            <v>Valuation - Street</v>
          </cell>
          <cell r="C23">
            <v>0</v>
          </cell>
          <cell r="D23">
            <v>43465</v>
          </cell>
          <cell r="E23">
            <v>43830</v>
          </cell>
          <cell r="F23">
            <v>44196</v>
          </cell>
          <cell r="G23">
            <v>44561</v>
          </cell>
          <cell r="J23" t="str">
            <v>NM Over</v>
          </cell>
          <cell r="L23">
            <v>0</v>
          </cell>
          <cell r="N23">
            <v>0</v>
          </cell>
        </row>
        <row r="24">
          <cell r="B24" t="str">
            <v>EV / Revenues</v>
          </cell>
          <cell r="C24">
            <v>0</v>
          </cell>
          <cell r="D24">
            <v>6.5782029063040159</v>
          </cell>
          <cell r="E24">
            <v>5.876169444459582</v>
          </cell>
          <cell r="F24">
            <v>5.3486630194240172</v>
          </cell>
          <cell r="G24">
            <v>4.8846237620310662</v>
          </cell>
          <cell r="J24" t="str">
            <v>NM</v>
          </cell>
          <cell r="L24">
            <v>0</v>
          </cell>
          <cell r="N24">
            <v>0</v>
          </cell>
        </row>
        <row r="25">
          <cell r="B25" t="str">
            <v>EV / EBITDA</v>
          </cell>
          <cell r="C25">
            <v>0</v>
          </cell>
          <cell r="D25" t="str">
            <v>NM</v>
          </cell>
          <cell r="E25" t="str">
            <v>NM</v>
          </cell>
          <cell r="F25" t="str">
            <v>NM</v>
          </cell>
          <cell r="G25">
            <v>47.331202639394277</v>
          </cell>
          <cell r="J25">
            <v>50</v>
          </cell>
          <cell r="L25">
            <v>0</v>
          </cell>
          <cell r="N25">
            <v>0</v>
          </cell>
        </row>
        <row r="26">
          <cell r="B26" t="str">
            <v>P/E</v>
          </cell>
          <cell r="C26">
            <v>0</v>
          </cell>
          <cell r="D26" t="str">
            <v>NM</v>
          </cell>
          <cell r="E26" t="str">
            <v>NM</v>
          </cell>
          <cell r="F26" t="str">
            <v>NM</v>
          </cell>
          <cell r="G26" t="str">
            <v>NM</v>
          </cell>
          <cell r="J26" t="str">
            <v>NM</v>
          </cell>
          <cell r="L26">
            <v>0</v>
          </cell>
          <cell r="N26">
            <v>0</v>
          </cell>
        </row>
        <row r="27">
          <cell r="B27">
            <v>0</v>
          </cell>
          <cell r="C27">
            <v>0</v>
          </cell>
          <cell r="D27">
            <v>0</v>
          </cell>
          <cell r="E27">
            <v>0</v>
          </cell>
          <cell r="F27">
            <v>0</v>
          </cell>
          <cell r="G27">
            <v>0</v>
          </cell>
          <cell r="L27">
            <v>0</v>
          </cell>
          <cell r="N27">
            <v>0</v>
          </cell>
        </row>
        <row r="28">
          <cell r="B28" t="str">
            <v>Financials - Street</v>
          </cell>
          <cell r="C28">
            <v>0</v>
          </cell>
          <cell r="D28">
            <v>43465</v>
          </cell>
          <cell r="E28">
            <v>43830</v>
          </cell>
          <cell r="F28">
            <v>44196</v>
          </cell>
          <cell r="G28">
            <v>44561</v>
          </cell>
          <cell r="J28">
            <v>43100</v>
          </cell>
          <cell r="L28">
            <v>0</v>
          </cell>
          <cell r="N28">
            <v>0</v>
          </cell>
        </row>
        <row r="29">
          <cell r="B29" t="str">
            <v>Revenues</v>
          </cell>
          <cell r="C29">
            <v>0</v>
          </cell>
          <cell r="D29">
            <v>196.7</v>
          </cell>
          <cell r="E29">
            <v>220.2</v>
          </cell>
          <cell r="F29">
            <v>241.917</v>
          </cell>
          <cell r="G29">
            <v>264.89911499999999</v>
          </cell>
          <cell r="J29">
            <v>174.71600000000001</v>
          </cell>
          <cell r="L29" t="str">
            <v>Revenues</v>
          </cell>
          <cell r="N29">
            <v>0</v>
          </cell>
        </row>
        <row r="30">
          <cell r="B30" t="str">
            <v>Growth</v>
          </cell>
          <cell r="C30">
            <v>0</v>
          </cell>
          <cell r="D30">
            <v>0.12582705648023063</v>
          </cell>
          <cell r="E30">
            <v>0.11947127605490593</v>
          </cell>
          <cell r="F30">
            <v>9.8623978201634932E-2</v>
          </cell>
          <cell r="G30">
            <v>9.4999999999999973E-2</v>
          </cell>
          <cell r="L30">
            <v>0</v>
          </cell>
          <cell r="N30">
            <v>0</v>
          </cell>
        </row>
        <row r="31">
          <cell r="B31" t="str">
            <v>Gross Profit</v>
          </cell>
          <cell r="C31">
            <v>0</v>
          </cell>
          <cell r="D31">
            <v>144.19999999999999</v>
          </cell>
          <cell r="E31">
            <v>161.9</v>
          </cell>
          <cell r="F31">
            <v>181.43700000000001</v>
          </cell>
          <cell r="G31">
            <v>199.33586544375001</v>
          </cell>
          <cell r="L31" t="str">
            <v>Gross Profit</v>
          </cell>
          <cell r="N31">
            <v>0</v>
          </cell>
        </row>
        <row r="32">
          <cell r="B32" t="str">
            <v>Margin</v>
          </cell>
          <cell r="C32">
            <v>0</v>
          </cell>
          <cell r="D32">
            <v>0.73309608540925264</v>
          </cell>
          <cell r="E32">
            <v>0.73524069028156225</v>
          </cell>
          <cell r="F32">
            <v>0.74999689976314199</v>
          </cell>
          <cell r="G32">
            <v>0.75249728729274923</v>
          </cell>
          <cell r="L32">
            <v>0</v>
          </cell>
          <cell r="N32">
            <v>0</v>
          </cell>
        </row>
        <row r="33">
          <cell r="B33" t="str">
            <v>EBITDA</v>
          </cell>
          <cell r="C33">
            <v>0</v>
          </cell>
          <cell r="D33">
            <v>0.1</v>
          </cell>
          <cell r="E33">
            <v>8.65</v>
          </cell>
          <cell r="F33">
            <v>15.4</v>
          </cell>
          <cell r="G33">
            <v>27.337832962500002</v>
          </cell>
          <cell r="L33" t="str">
            <v>EBITDA (Pre-SBC)</v>
          </cell>
          <cell r="N33">
            <v>0</v>
          </cell>
        </row>
        <row r="34">
          <cell r="B34" t="str">
            <v>Margin</v>
          </cell>
          <cell r="C34">
            <v>0</v>
          </cell>
          <cell r="D34">
            <v>5.0838840874428064E-4</v>
          </cell>
          <cell r="E34">
            <v>3.9282470481380567E-2</v>
          </cell>
          <cell r="F34">
            <v>6.3658196819570356E-2</v>
          </cell>
          <cell r="G34">
            <v>0.10320092221712407</v>
          </cell>
          <cell r="L34">
            <v>0</v>
          </cell>
          <cell r="N34">
            <v>0</v>
          </cell>
        </row>
        <row r="35">
          <cell r="B35" t="str">
            <v>EBIT</v>
          </cell>
          <cell r="C35">
            <v>0</v>
          </cell>
          <cell r="D35">
            <v>-25.504361644559797</v>
          </cell>
          <cell r="E35">
            <v>-18.781892727730618</v>
          </cell>
          <cell r="F35">
            <v>-13.297034735560466</v>
          </cell>
          <cell r="G35">
            <v>-2.3721329351450131</v>
          </cell>
          <cell r="L35" t="str">
            <v>EBIT</v>
          </cell>
          <cell r="N35">
            <v>0</v>
          </cell>
        </row>
        <row r="36">
          <cell r="B36" t="str">
            <v>Margin</v>
          </cell>
          <cell r="C36">
            <v>0</v>
          </cell>
          <cell r="D36">
            <v>-0.1296612183251642</v>
          </cell>
          <cell r="E36">
            <v>-8.5294699036015525E-2</v>
          </cell>
          <cell r="F36">
            <v>-5.496527625408907E-2</v>
          </cell>
          <cell r="G36">
            <v>-8.9548541343560661E-3</v>
          </cell>
          <cell r="L36">
            <v>0</v>
          </cell>
          <cell r="N36">
            <v>0</v>
          </cell>
        </row>
        <row r="37">
          <cell r="B37" t="str">
            <v>EPS</v>
          </cell>
          <cell r="C37">
            <v>0</v>
          </cell>
          <cell r="D37">
            <v>-0.64996322927814532</v>
          </cell>
          <cell r="E37">
            <v>-0.42383110669063306</v>
          </cell>
          <cell r="F37">
            <v>-0.28252113892612901</v>
          </cell>
          <cell r="G37">
            <v>-2.4269900173194057E-2</v>
          </cell>
          <cell r="J37">
            <v>-0.83</v>
          </cell>
          <cell r="L37" t="str">
            <v>Cash EPS</v>
          </cell>
          <cell r="N37">
            <v>0</v>
          </cell>
        </row>
        <row r="38">
          <cell r="B38" t="str">
            <v>Growth</v>
          </cell>
          <cell r="C38">
            <v>0</v>
          </cell>
          <cell r="D38">
            <v>-0.21691177195404177</v>
          </cell>
          <cell r="E38">
            <v>-0.34791525489627551</v>
          </cell>
          <cell r="F38">
            <v>-0.33341103456960375</v>
          </cell>
          <cell r="G38">
            <v>-0.91409527702796101</v>
          </cell>
          <cell r="L38">
            <v>0</v>
          </cell>
          <cell r="N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row>
        <row r="41">
          <cell r="A41" t="str">
            <v>x</v>
          </cell>
          <cell r="I41" t="str">
            <v>x</v>
          </cell>
          <cell r="L41">
            <v>0</v>
          </cell>
          <cell r="N41">
            <v>0</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ScenMgr"/>
      <sheetName val="TOC"/>
      <sheetName val="Inputs&gt;&gt;"/>
      <sheetName val="Cover"/>
      <sheetName val="Comps"/>
      <sheetName val="MGMT Base P&amp;L"/>
      <sheetName val="MGMT Flex P&amp;L"/>
      <sheetName val="Street Base P&amp;L"/>
      <sheetName val="Street Flex P&amp;L"/>
      <sheetName val="WMGI Cases "/>
      <sheetName val="Wright SA"/>
      <sheetName val="Cases"/>
      <sheetName val="Comps Inputs"/>
      <sheetName val="2017 MW"/>
      <sheetName val="2020 MW"/>
      <sheetName val="2021 MW"/>
      <sheetName val="Model&gt;&gt;"/>
      <sheetName val="AccDil"/>
      <sheetName val="Mults"/>
      <sheetName val="DCF"/>
      <sheetName val="FSP.Rev"/>
      <sheetName val="FSP.EBITDA"/>
      <sheetName val="NOL Value"/>
      <sheetName val="Output Data"/>
      <sheetName val="Outputs&gt;&gt;"/>
      <sheetName val="JNJ.Out"/>
      <sheetName val="MDT.Out"/>
      <sheetName val="SYK.Out"/>
      <sheetName val="BSX.Out"/>
      <sheetName val="ZBH.Out"/>
      <sheetName val="SN-GB.Out"/>
      <sheetName val="Charts"/>
      <sheetName val="Summary"/>
      <sheetName val="FF"/>
      <sheetName val="FSP.Out"/>
      <sheetName val="NWC.Out"/>
      <sheetName val="DCF.Out"/>
      <sheetName val="P&amp;L v2"/>
      <sheetName val="P&amp;L"/>
      <sheetName val="WF1"/>
      <sheetName val="WF1 (2)"/>
      <sheetName val="WF1 _Refi"/>
      <sheetName val="WF2"/>
      <sheetName val="WF3"/>
      <sheetName val="WF4"/>
      <sheetName val="CompsAVP"/>
      <sheetName val="FSP Output"/>
      <sheetName val="Financial Impact Output"/>
      <sheetName val="Drop Ins&gt;&gt;"/>
      <sheetName val="Project Balance Sheet"/>
      <sheetName val="Not Used --&gt;"/>
      <sheetName val="Out"/>
      <sheetName val="Value Math Out"/>
      <sheetName val="Cases_vOLD"/>
      <sheetName val="P&amp;L Old"/>
      <sheetName val="Liquidity_Old"/>
      <sheetName val="WMGI Street Case"/>
      <sheetName val="WMGI Mgmt Case"/>
      <sheetName val="Waterfalls"/>
      <sheetName val="Waterfall (2)"/>
      <sheetName val="P&amp;L Check"/>
      <sheetName val="P&amp;L Build"/>
      <sheetName val="Contigent Schedule"/>
      <sheetName val="P&amp;L v4"/>
      <sheetName val="P&amp;L v3"/>
      <sheetName val="WF"/>
      <sheetName val="DCF2.Out"/>
      <sheetName val="DCF2"/>
    </sheetNames>
    <sheetDataSet>
      <sheetData sheetId="0"/>
      <sheetData sheetId="1">
        <row r="1">
          <cell r="D1">
            <v>0</v>
          </cell>
        </row>
      </sheetData>
      <sheetData sheetId="2"/>
      <sheetData sheetId="3"/>
      <sheetData sheetId="4"/>
      <sheetData sheetId="5">
        <row r="1">
          <cell r="AT1" t="str">
            <v>x</v>
          </cell>
        </row>
      </sheetData>
      <sheetData sheetId="6"/>
      <sheetData sheetId="7"/>
      <sheetData sheetId="8"/>
      <sheetData sheetId="9"/>
      <sheetData sheetId="10"/>
      <sheetData sheetId="11"/>
      <sheetData sheetId="12">
        <row r="1">
          <cell r="A1" t="str">
            <v>x</v>
          </cell>
        </row>
      </sheetData>
      <sheetData sheetId="13"/>
      <sheetData sheetId="14"/>
      <sheetData sheetId="15"/>
      <sheetData sheetId="16"/>
      <sheetData sheetId="17"/>
      <sheetData sheetId="18"/>
      <sheetData sheetId="19"/>
      <sheetData sheetId="20">
        <row r="1">
          <cell r="A1" t="str">
            <v>x</v>
          </cell>
          <cell r="B1" t="str">
            <v>x</v>
          </cell>
          <cell r="C1">
            <v>0</v>
          </cell>
          <cell r="E1">
            <v>0</v>
          </cell>
          <cell r="R1">
            <v>0</v>
          </cell>
          <cell r="S1" t="str">
            <v>x</v>
          </cell>
          <cell r="T1" t="str">
            <v>x</v>
          </cell>
          <cell r="U1" t="str">
            <v>Checks</v>
          </cell>
          <cell r="V1">
            <v>0</v>
          </cell>
          <cell r="W1">
            <v>0</v>
          </cell>
        </row>
        <row r="2">
          <cell r="A2">
            <v>0</v>
          </cell>
          <cell r="B2">
            <v>0</v>
          </cell>
          <cell r="C2" t="str">
            <v>Project Grizzly 2.0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A3">
            <v>0</v>
          </cell>
          <cell r="B3">
            <v>0</v>
          </cell>
          <cell r="C3" t="str">
            <v>Discounted Cash Flow Analysis</v>
          </cell>
          <cell r="D3">
            <v>0</v>
          </cell>
          <cell r="E3">
            <v>0</v>
          </cell>
          <cell r="F3">
            <v>0</v>
          </cell>
          <cell r="G3">
            <v>0</v>
          </cell>
          <cell r="H3">
            <v>0</v>
          </cell>
          <cell r="I3">
            <v>0</v>
          </cell>
          <cell r="J3">
            <v>0</v>
          </cell>
          <cell r="K3">
            <v>0</v>
          </cell>
          <cell r="L3">
            <v>0</v>
          </cell>
          <cell r="M3">
            <v>0</v>
          </cell>
          <cell r="N3">
            <v>0</v>
          </cell>
          <cell r="O3">
            <v>0</v>
          </cell>
          <cell r="P3">
            <v>0</v>
          </cell>
          <cell r="Q3">
            <v>0</v>
          </cell>
          <cell r="R3" t="str">
            <v>Strictly Private &amp; Confidential</v>
          </cell>
          <cell r="S3">
            <v>0</v>
          </cell>
          <cell r="T3">
            <v>0</v>
          </cell>
          <cell r="U3">
            <v>0</v>
          </cell>
          <cell r="V3">
            <v>0</v>
          </cell>
          <cell r="W3">
            <v>0</v>
          </cell>
        </row>
        <row r="4">
          <cell r="A4" t="str">
            <v>x</v>
          </cell>
          <cell r="B4" t="str">
            <v>x</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t="str">
            <v>x</v>
          </cell>
          <cell r="T4" t="str">
            <v>x</v>
          </cell>
          <cell r="U4">
            <v>0</v>
          </cell>
          <cell r="V4">
            <v>0</v>
          </cell>
          <cell r="W4">
            <v>0</v>
          </cell>
        </row>
        <row r="5">
          <cell r="A5">
            <v>0</v>
          </cell>
          <cell r="B5">
            <v>0</v>
          </cell>
          <cell r="C5" t="str">
            <v>Inputs</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row>
        <row r="6">
          <cell r="A6">
            <v>0</v>
          </cell>
          <cell r="B6">
            <v>0</v>
          </cell>
          <cell r="C6" t="str">
            <v>Ticker</v>
          </cell>
          <cell r="D6">
            <v>0</v>
          </cell>
          <cell r="E6" t="str">
            <v>WMGI</v>
          </cell>
          <cell r="F6">
            <v>0</v>
          </cell>
          <cell r="G6" t="str">
            <v>Valuation Date</v>
          </cell>
          <cell r="H6">
            <v>0</v>
          </cell>
          <cell r="I6">
            <v>42635</v>
          </cell>
          <cell r="J6">
            <v>0</v>
          </cell>
          <cell r="K6" t="str">
            <v>WACC</v>
          </cell>
          <cell r="L6">
            <v>0</v>
          </cell>
          <cell r="M6">
            <v>9.5000000000000001E-2</v>
          </cell>
          <cell r="N6">
            <v>0</v>
          </cell>
          <cell r="O6" t="str">
            <v>WACC Midpoint</v>
          </cell>
          <cell r="P6">
            <v>0</v>
          </cell>
          <cell r="Q6">
            <v>9.5000000000000001E-2</v>
          </cell>
          <cell r="R6">
            <v>0</v>
          </cell>
          <cell r="S6">
            <v>0</v>
          </cell>
          <cell r="T6">
            <v>0</v>
          </cell>
          <cell r="U6">
            <v>0</v>
          </cell>
          <cell r="V6">
            <v>0</v>
          </cell>
          <cell r="W6">
            <v>0</v>
          </cell>
        </row>
        <row r="7">
          <cell r="A7">
            <v>0</v>
          </cell>
          <cell r="B7">
            <v>0</v>
          </cell>
          <cell r="C7" t="str">
            <v>Case</v>
          </cell>
          <cell r="D7">
            <v>0</v>
          </cell>
          <cell r="E7">
            <v>2</v>
          </cell>
          <cell r="F7">
            <v>0</v>
          </cell>
          <cell r="G7" t="str">
            <v>Last Balance Sheet</v>
          </cell>
          <cell r="H7">
            <v>0</v>
          </cell>
          <cell r="I7">
            <v>42551</v>
          </cell>
          <cell r="J7">
            <v>0</v>
          </cell>
          <cell r="K7" t="str">
            <v>Perp Growth</v>
          </cell>
          <cell r="L7">
            <v>0</v>
          </cell>
          <cell r="M7">
            <v>2.5000000000000001E-2</v>
          </cell>
          <cell r="N7">
            <v>0</v>
          </cell>
          <cell r="O7" t="str">
            <v>WACC Step</v>
          </cell>
          <cell r="P7">
            <v>0</v>
          </cell>
          <cell r="Q7">
            <v>5.0000000000000001E-3</v>
          </cell>
          <cell r="R7">
            <v>0</v>
          </cell>
          <cell r="S7">
            <v>0</v>
          </cell>
          <cell r="T7">
            <v>0</v>
          </cell>
          <cell r="U7">
            <v>0</v>
          </cell>
          <cell r="V7">
            <v>0</v>
          </cell>
          <cell r="W7">
            <v>0</v>
          </cell>
        </row>
        <row r="8">
          <cell r="A8">
            <v>0</v>
          </cell>
          <cell r="B8">
            <v>0</v>
          </cell>
          <cell r="C8" t="str">
            <v>Lookup</v>
          </cell>
          <cell r="D8">
            <v>0</v>
          </cell>
          <cell r="E8" t="str">
            <v xml:space="preserve">WMGI Case: 2 </v>
          </cell>
          <cell r="F8">
            <v>0</v>
          </cell>
          <cell r="G8" t="str">
            <v>Yearfrac Methodology</v>
          </cell>
          <cell r="H8">
            <v>0</v>
          </cell>
          <cell r="I8">
            <v>3</v>
          </cell>
          <cell r="J8">
            <v>0</v>
          </cell>
          <cell r="K8" t="str">
            <v>Term Depr. / Capex</v>
          </cell>
          <cell r="L8">
            <v>0</v>
          </cell>
          <cell r="M8">
            <v>0.95</v>
          </cell>
          <cell r="N8">
            <v>0</v>
          </cell>
          <cell r="O8" t="str">
            <v>Growth Midpoint</v>
          </cell>
          <cell r="P8">
            <v>0</v>
          </cell>
          <cell r="Q8">
            <v>2.5000000000000001E-2</v>
          </cell>
          <cell r="R8">
            <v>0</v>
          </cell>
          <cell r="S8">
            <v>0</v>
          </cell>
          <cell r="T8">
            <v>0</v>
          </cell>
          <cell r="U8">
            <v>0</v>
          </cell>
          <cell r="V8">
            <v>0</v>
          </cell>
          <cell r="W8">
            <v>0</v>
          </cell>
        </row>
        <row r="9">
          <cell r="A9">
            <v>0</v>
          </cell>
          <cell r="B9">
            <v>0</v>
          </cell>
          <cell r="C9" t="str">
            <v>MWGI Case</v>
          </cell>
          <cell r="D9">
            <v>0</v>
          </cell>
          <cell r="E9" t="str">
            <v>Street</v>
          </cell>
          <cell r="F9">
            <v>0</v>
          </cell>
          <cell r="G9">
            <v>0</v>
          </cell>
          <cell r="H9">
            <v>0</v>
          </cell>
          <cell r="I9">
            <v>0</v>
          </cell>
          <cell r="J9">
            <v>0</v>
          </cell>
          <cell r="K9" t="str">
            <v>Terminal Year</v>
          </cell>
          <cell r="L9">
            <v>0</v>
          </cell>
          <cell r="M9">
            <v>46387</v>
          </cell>
          <cell r="N9">
            <v>0</v>
          </cell>
          <cell r="O9" t="str">
            <v>Growth Step</v>
          </cell>
          <cell r="P9">
            <v>0</v>
          </cell>
          <cell r="Q9">
            <v>5.0000000000000001E-3</v>
          </cell>
          <cell r="R9">
            <v>0</v>
          </cell>
          <cell r="S9">
            <v>0</v>
          </cell>
          <cell r="T9">
            <v>0</v>
          </cell>
          <cell r="U9">
            <v>0</v>
          </cell>
          <cell r="V9">
            <v>0</v>
          </cell>
          <cell r="W9">
            <v>0</v>
          </cell>
        </row>
        <row r="10">
          <cell r="A10">
            <v>0</v>
          </cell>
          <cell r="B10">
            <v>0</v>
          </cell>
          <cell r="C10">
            <v>0</v>
          </cell>
          <cell r="D10">
            <v>0</v>
          </cell>
          <cell r="E10">
            <v>0</v>
          </cell>
          <cell r="F10">
            <v>0</v>
          </cell>
          <cell r="G10">
            <v>0</v>
          </cell>
          <cell r="H10">
            <v>0</v>
          </cell>
          <cell r="I10">
            <v>0</v>
          </cell>
          <cell r="J10">
            <v>0</v>
          </cell>
          <cell r="K10" t="str">
            <v>Terminal Year - 1</v>
          </cell>
          <cell r="L10">
            <v>0</v>
          </cell>
          <cell r="M10">
            <v>46022</v>
          </cell>
          <cell r="N10">
            <v>0</v>
          </cell>
          <cell r="O10">
            <v>0</v>
          </cell>
          <cell r="P10">
            <v>0</v>
          </cell>
          <cell r="Q10">
            <v>0</v>
          </cell>
          <cell r="R10">
            <v>0</v>
          </cell>
          <cell r="S10">
            <v>0</v>
          </cell>
          <cell r="T10">
            <v>0</v>
          </cell>
          <cell r="U10">
            <v>0</v>
          </cell>
          <cell r="V10">
            <v>0</v>
          </cell>
          <cell r="W10">
            <v>0</v>
          </cell>
        </row>
        <row r="11">
          <cell r="A11">
            <v>0</v>
          </cell>
          <cell r="B11" t="str">
            <v>x</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t="str">
            <v>x</v>
          </cell>
          <cell r="T11">
            <v>0</v>
          </cell>
          <cell r="U11">
            <v>0</v>
          </cell>
          <cell r="V11">
            <v>0</v>
          </cell>
          <cell r="W11">
            <v>0</v>
          </cell>
        </row>
        <row r="12">
          <cell r="A12">
            <v>0</v>
          </cell>
          <cell r="B12">
            <v>0</v>
          </cell>
          <cell r="C12" t="str">
            <v>Periods</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row>
        <row r="13">
          <cell r="A13">
            <v>0</v>
          </cell>
          <cell r="B13">
            <v>0</v>
          </cell>
          <cell r="C13" t="str">
            <v>Period End</v>
          </cell>
          <cell r="D13">
            <v>0</v>
          </cell>
          <cell r="E13">
            <v>0</v>
          </cell>
          <cell r="F13">
            <v>42369</v>
          </cell>
          <cell r="G13">
            <v>42735</v>
          </cell>
          <cell r="H13">
            <v>43100</v>
          </cell>
          <cell r="I13">
            <v>43465</v>
          </cell>
          <cell r="J13">
            <v>43830</v>
          </cell>
          <cell r="K13">
            <v>44196</v>
          </cell>
          <cell r="L13">
            <v>44561</v>
          </cell>
          <cell r="M13">
            <v>44926</v>
          </cell>
          <cell r="N13">
            <v>45291</v>
          </cell>
          <cell r="O13">
            <v>45657</v>
          </cell>
          <cell r="P13">
            <v>46022</v>
          </cell>
          <cell r="Q13">
            <v>46387</v>
          </cell>
          <cell r="R13">
            <v>46387</v>
          </cell>
          <cell r="S13">
            <v>0</v>
          </cell>
          <cell r="T13">
            <v>0</v>
          </cell>
          <cell r="U13" t="str">
            <v>Start</v>
          </cell>
          <cell r="V13">
            <v>42369</v>
          </cell>
          <cell r="W13">
            <v>0</v>
          </cell>
        </row>
        <row r="14">
          <cell r="A14">
            <v>0</v>
          </cell>
          <cell r="B14">
            <v>0</v>
          </cell>
          <cell r="C14" t="str">
            <v>Period</v>
          </cell>
          <cell r="D14">
            <v>0</v>
          </cell>
          <cell r="E14">
            <v>0</v>
          </cell>
          <cell r="F14">
            <v>2015</v>
          </cell>
          <cell r="G14">
            <v>2016</v>
          </cell>
          <cell r="H14">
            <v>2017</v>
          </cell>
          <cell r="I14">
            <v>2018</v>
          </cell>
          <cell r="J14">
            <v>2019</v>
          </cell>
          <cell r="K14">
            <v>2020</v>
          </cell>
          <cell r="L14">
            <v>2021</v>
          </cell>
          <cell r="M14">
            <v>2022</v>
          </cell>
          <cell r="N14">
            <v>2023</v>
          </cell>
          <cell r="O14">
            <v>2024</v>
          </cell>
          <cell r="P14">
            <v>2025</v>
          </cell>
          <cell r="Q14">
            <v>2026</v>
          </cell>
          <cell r="R14">
            <v>2026</v>
          </cell>
          <cell r="S14">
            <v>0</v>
          </cell>
          <cell r="T14">
            <v>0</v>
          </cell>
          <cell r="U14" t="str">
            <v>Period</v>
          </cell>
          <cell r="V14">
            <v>0</v>
          </cell>
          <cell r="W14">
            <v>0</v>
          </cell>
        </row>
        <row r="15">
          <cell r="A15">
            <v>0</v>
          </cell>
          <cell r="B15">
            <v>0</v>
          </cell>
          <cell r="C15" t="str">
            <v>Actual / Estimate?</v>
          </cell>
          <cell r="D15">
            <v>0</v>
          </cell>
          <cell r="E15">
            <v>0</v>
          </cell>
          <cell r="F15" t="str">
            <v>A</v>
          </cell>
          <cell r="G15" t="str">
            <v>E</v>
          </cell>
          <cell r="H15" t="str">
            <v>E</v>
          </cell>
          <cell r="I15" t="str">
            <v>E</v>
          </cell>
          <cell r="J15" t="str">
            <v>E</v>
          </cell>
          <cell r="K15" t="str">
            <v>E</v>
          </cell>
          <cell r="L15" t="str">
            <v>E</v>
          </cell>
          <cell r="M15" t="str">
            <v>E</v>
          </cell>
          <cell r="N15" t="str">
            <v>E</v>
          </cell>
          <cell r="O15" t="str">
            <v>E</v>
          </cell>
          <cell r="P15" t="str">
            <v>E</v>
          </cell>
          <cell r="Q15" t="str">
            <v>E</v>
          </cell>
          <cell r="R15" t="str">
            <v>E</v>
          </cell>
          <cell r="S15">
            <v>0</v>
          </cell>
          <cell r="T15">
            <v>0</v>
          </cell>
          <cell r="U15">
            <v>0</v>
          </cell>
          <cell r="V15">
            <v>0</v>
          </cell>
          <cell r="W15">
            <v>0</v>
          </cell>
        </row>
        <row r="16">
          <cell r="A16">
            <v>0</v>
          </cell>
          <cell r="B16">
            <v>0</v>
          </cell>
          <cell r="C16" t="str">
            <v>Label</v>
          </cell>
          <cell r="D16">
            <v>0</v>
          </cell>
          <cell r="E16">
            <v>0</v>
          </cell>
          <cell r="F16" t="str">
            <v>2015A</v>
          </cell>
          <cell r="G16" t="str">
            <v>2016E</v>
          </cell>
          <cell r="H16" t="str">
            <v>2017E</v>
          </cell>
          <cell r="I16" t="str">
            <v>2018E</v>
          </cell>
          <cell r="J16" t="str">
            <v>2019E</v>
          </cell>
          <cell r="K16" t="str">
            <v>2020E</v>
          </cell>
          <cell r="L16" t="str">
            <v>2021E</v>
          </cell>
          <cell r="M16" t="str">
            <v>2022E</v>
          </cell>
          <cell r="N16" t="str">
            <v>2023E</v>
          </cell>
          <cell r="O16" t="str">
            <v>2024E</v>
          </cell>
          <cell r="P16" t="str">
            <v>2025E</v>
          </cell>
          <cell r="Q16" t="str">
            <v>2026E</v>
          </cell>
          <cell r="R16" t="str">
            <v>2026E</v>
          </cell>
          <cell r="S16">
            <v>0</v>
          </cell>
          <cell r="T16">
            <v>0</v>
          </cell>
          <cell r="U16">
            <v>0</v>
          </cell>
          <cell r="V16">
            <v>0</v>
          </cell>
          <cell r="W16">
            <v>0</v>
          </cell>
        </row>
        <row r="17">
          <cell r="A17">
            <v>0</v>
          </cell>
          <cell r="B17">
            <v>0</v>
          </cell>
          <cell r="C17" t="str">
            <v>Cash Flow Date</v>
          </cell>
          <cell r="D17">
            <v>0</v>
          </cell>
          <cell r="E17">
            <v>0</v>
          </cell>
          <cell r="F17">
            <v>42635</v>
          </cell>
          <cell r="G17">
            <v>42685</v>
          </cell>
          <cell r="H17">
            <v>42917.5</v>
          </cell>
          <cell r="I17">
            <v>43282.5</v>
          </cell>
          <cell r="J17">
            <v>43647.5</v>
          </cell>
          <cell r="K17">
            <v>44013</v>
          </cell>
          <cell r="L17">
            <v>44378.5</v>
          </cell>
          <cell r="M17">
            <v>44743.5</v>
          </cell>
          <cell r="N17">
            <v>45108.5</v>
          </cell>
          <cell r="O17">
            <v>45474</v>
          </cell>
          <cell r="P17">
            <v>45839.5</v>
          </cell>
          <cell r="Q17">
            <v>46204.5</v>
          </cell>
          <cell r="R17">
            <v>0</v>
          </cell>
          <cell r="S17">
            <v>0</v>
          </cell>
          <cell r="T17">
            <v>0</v>
          </cell>
          <cell r="U17">
            <v>0</v>
          </cell>
          <cell r="V17">
            <v>0</v>
          </cell>
          <cell r="W17">
            <v>0</v>
          </cell>
        </row>
        <row r="18">
          <cell r="A18">
            <v>0</v>
          </cell>
          <cell r="B18">
            <v>0</v>
          </cell>
          <cell r="C18" t="str">
            <v>Discount Periods</v>
          </cell>
          <cell r="D18">
            <v>0</v>
          </cell>
          <cell r="E18">
            <v>0</v>
          </cell>
          <cell r="F18">
            <v>0</v>
          </cell>
          <cell r="G18">
            <v>0.13698630136986301</v>
          </cell>
          <cell r="H18">
            <v>0.77260273972602744</v>
          </cell>
          <cell r="I18">
            <v>1.7726027397260273</v>
          </cell>
          <cell r="J18">
            <v>2.7726027397260276</v>
          </cell>
          <cell r="K18">
            <v>3.7753424657534245</v>
          </cell>
          <cell r="L18">
            <v>4.7753424657534245</v>
          </cell>
          <cell r="M18">
            <v>5.7753424657534245</v>
          </cell>
          <cell r="N18">
            <v>6.7753424657534245</v>
          </cell>
          <cell r="O18">
            <v>7.7780821917808218</v>
          </cell>
          <cell r="P18">
            <v>8.7780821917808218</v>
          </cell>
          <cell r="Q18">
            <v>9.7780821917808218</v>
          </cell>
          <cell r="R18">
            <v>0</v>
          </cell>
          <cell r="S18">
            <v>0</v>
          </cell>
          <cell r="T18">
            <v>0</v>
          </cell>
          <cell r="U18" t="str">
            <v>Txn close</v>
          </cell>
          <cell r="V18">
            <v>0</v>
          </cell>
          <cell r="W18">
            <v>0</v>
          </cell>
        </row>
        <row r="19">
          <cell r="A19">
            <v>0</v>
          </cell>
          <cell r="B19">
            <v>0</v>
          </cell>
          <cell r="C19" t="str">
            <v>Prior to Terminal Year</v>
          </cell>
          <cell r="D19">
            <v>0</v>
          </cell>
          <cell r="E19">
            <v>0</v>
          </cell>
          <cell r="F19">
            <v>0</v>
          </cell>
          <cell r="G19" t="b">
            <v>1</v>
          </cell>
          <cell r="H19" t="b">
            <v>1</v>
          </cell>
          <cell r="I19" t="b">
            <v>1</v>
          </cell>
          <cell r="J19" t="b">
            <v>1</v>
          </cell>
          <cell r="K19" t="b">
            <v>1</v>
          </cell>
          <cell r="L19" t="b">
            <v>1</v>
          </cell>
          <cell r="M19" t="b">
            <v>1</v>
          </cell>
          <cell r="N19" t="b">
            <v>1</v>
          </cell>
          <cell r="O19" t="b">
            <v>1</v>
          </cell>
          <cell r="P19" t="b">
            <v>1</v>
          </cell>
          <cell r="Q19" t="b">
            <v>1</v>
          </cell>
          <cell r="R19">
            <v>0</v>
          </cell>
          <cell r="S19">
            <v>0</v>
          </cell>
          <cell r="T19">
            <v>0</v>
          </cell>
          <cell r="U19" t="str">
            <v>Txn close</v>
          </cell>
          <cell r="V19" t="b">
            <v>1</v>
          </cell>
          <cell r="W19">
            <v>0</v>
          </cell>
        </row>
        <row r="20">
          <cell r="A20">
            <v>0</v>
          </cell>
          <cell r="B20" t="str">
            <v>x</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t="str">
            <v>x</v>
          </cell>
          <cell r="T20">
            <v>0</v>
          </cell>
          <cell r="U20">
            <v>0</v>
          </cell>
          <cell r="V20">
            <v>0</v>
          </cell>
          <cell r="W20">
            <v>0</v>
          </cell>
        </row>
        <row r="21">
          <cell r="A21">
            <v>0</v>
          </cell>
          <cell r="B21">
            <v>0</v>
          </cell>
          <cell r="C21" t="str">
            <v>Unlevered Free Cash Flows</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row>
        <row r="22">
          <cell r="A22">
            <v>0</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row>
        <row r="23">
          <cell r="A23">
            <v>0</v>
          </cell>
          <cell r="B23">
            <v>0</v>
          </cell>
          <cell r="C23">
            <v>0</v>
          </cell>
          <cell r="D23">
            <v>0</v>
          </cell>
          <cell r="E23">
            <v>0</v>
          </cell>
          <cell r="F23">
            <v>0</v>
          </cell>
          <cell r="G23" t="str">
            <v>Year Ended</v>
          </cell>
          <cell r="H23">
            <v>0</v>
          </cell>
          <cell r="I23">
            <v>0</v>
          </cell>
          <cell r="J23">
            <v>0</v>
          </cell>
          <cell r="K23">
            <v>0</v>
          </cell>
          <cell r="L23">
            <v>0</v>
          </cell>
          <cell r="M23">
            <v>0</v>
          </cell>
          <cell r="N23">
            <v>0</v>
          </cell>
          <cell r="O23">
            <v>0</v>
          </cell>
          <cell r="P23">
            <v>0</v>
          </cell>
          <cell r="Q23">
            <v>0</v>
          </cell>
          <cell r="R23" t="str">
            <v>Terminal</v>
          </cell>
          <cell r="S23">
            <v>0</v>
          </cell>
          <cell r="T23">
            <v>0</v>
          </cell>
          <cell r="U23">
            <v>0</v>
          </cell>
          <cell r="V23">
            <v>0</v>
          </cell>
          <cell r="W23">
            <v>0</v>
          </cell>
        </row>
        <row r="24">
          <cell r="A24">
            <v>0</v>
          </cell>
          <cell r="B24">
            <v>0</v>
          </cell>
          <cell r="C24">
            <v>0</v>
          </cell>
          <cell r="D24">
            <v>0</v>
          </cell>
          <cell r="E24">
            <v>0</v>
          </cell>
          <cell r="G24" t="str">
            <v>2016E</v>
          </cell>
          <cell r="H24" t="str">
            <v>2017E</v>
          </cell>
          <cell r="I24" t="str">
            <v>2018E</v>
          </cell>
          <cell r="J24" t="str">
            <v>2019E</v>
          </cell>
          <cell r="K24" t="str">
            <v>2020E</v>
          </cell>
          <cell r="L24" t="str">
            <v>2021E</v>
          </cell>
          <cell r="M24" t="str">
            <v>2022E</v>
          </cell>
          <cell r="N24" t="str">
            <v>2023E</v>
          </cell>
          <cell r="O24" t="str">
            <v>2024E</v>
          </cell>
          <cell r="P24" t="str">
            <v>2025E</v>
          </cell>
          <cell r="Q24" t="str">
            <v>2026E</v>
          </cell>
          <cell r="R24" t="str">
            <v>2026E</v>
          </cell>
          <cell r="S24">
            <v>0</v>
          </cell>
          <cell r="T24">
            <v>0</v>
          </cell>
          <cell r="U24">
            <v>0</v>
          </cell>
          <cell r="V24" t="str">
            <v>2015A</v>
          </cell>
          <cell r="W24">
            <v>0</v>
          </cell>
          <cell r="X24" t="str">
            <v>'16E - '26E CAGR</v>
          </cell>
        </row>
        <row r="25">
          <cell r="A25">
            <v>0</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row>
        <row r="26">
          <cell r="A26">
            <v>0</v>
          </cell>
          <cell r="B26">
            <v>0</v>
          </cell>
          <cell r="C26" t="str">
            <v>Revenues</v>
          </cell>
          <cell r="D26">
            <v>0</v>
          </cell>
          <cell r="E26">
            <v>0</v>
          </cell>
          <cell r="F26">
            <v>0</v>
          </cell>
          <cell r="G26">
            <v>684.59771111111115</v>
          </cell>
          <cell r="H26">
            <v>771.89446619072544</v>
          </cell>
          <cell r="I26">
            <v>870.51099223886126</v>
          </cell>
          <cell r="J26">
            <v>997.18453410310656</v>
          </cell>
          <cell r="K26">
            <v>1132.1315198006059</v>
          </cell>
          <cell r="L26">
            <v>1273.6479597756816</v>
          </cell>
          <cell r="M26">
            <v>1413.0179171286602</v>
          </cell>
          <cell r="N26">
            <v>1545.4519293632948</v>
          </cell>
          <cell r="O26">
            <v>1665.8570473489776</v>
          </cell>
          <cell r="P26">
            <v>1769.140729126118</v>
          </cell>
          <cell r="Q26">
            <v>1850.5587083106311</v>
          </cell>
          <cell r="R26">
            <v>1850.5587083106311</v>
          </cell>
          <cell r="S26">
            <v>0</v>
          </cell>
          <cell r="T26">
            <v>0</v>
          </cell>
          <cell r="U26" t="str">
            <v>Revenues</v>
          </cell>
          <cell r="V26">
            <v>656.72057777777775</v>
          </cell>
          <cell r="W26">
            <v>0</v>
          </cell>
          <cell r="X26">
            <v>0.10455346522348141</v>
          </cell>
        </row>
        <row r="27">
          <cell r="A27">
            <v>0</v>
          </cell>
          <cell r="B27">
            <v>0</v>
          </cell>
          <cell r="C27" t="str">
            <v>% Growth</v>
          </cell>
          <cell r="D27">
            <v>0</v>
          </cell>
          <cell r="E27">
            <v>0</v>
          </cell>
          <cell r="F27">
            <v>0</v>
          </cell>
          <cell r="G27">
            <v>4.2449002325562146E-2</v>
          </cell>
          <cell r="H27">
            <v>0.1275154060008914</v>
          </cell>
          <cell r="I27">
            <v>0.12775907895130434</v>
          </cell>
          <cell r="J27">
            <v>0.14551630363501156</v>
          </cell>
          <cell r="K27">
            <v>0.13532799705811138</v>
          </cell>
          <cell r="L27">
            <v>0.125</v>
          </cell>
          <cell r="M27">
            <v>0.10942580819391012</v>
          </cell>
          <cell r="N27">
            <v>9.3724227151874118E-2</v>
          </cell>
          <cell r="O27">
            <v>7.7909325872910218E-2</v>
          </cell>
          <cell r="P27">
            <v>6.2000327063780558E-2</v>
          </cell>
          <cell r="Q27">
            <v>4.6021199921574496E-2</v>
          </cell>
          <cell r="R27">
            <v>2.5000000000000001E-2</v>
          </cell>
          <cell r="S27">
            <v>0</v>
          </cell>
          <cell r="T27">
            <v>0</v>
          </cell>
          <cell r="U27">
            <v>0</v>
          </cell>
          <cell r="V27">
            <v>0</v>
          </cell>
          <cell r="W27">
            <v>0</v>
          </cell>
        </row>
        <row r="28">
          <cell r="A28">
            <v>0</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row>
        <row r="29">
          <cell r="A29">
            <v>0</v>
          </cell>
          <cell r="B29">
            <v>0</v>
          </cell>
          <cell r="C29" t="str">
            <v>EBITDA</v>
          </cell>
          <cell r="D29">
            <v>0</v>
          </cell>
          <cell r="E29">
            <v>0</v>
          </cell>
          <cell r="F29">
            <v>0</v>
          </cell>
          <cell r="G29">
            <v>28.948015324188443</v>
          </cell>
          <cell r="H29">
            <v>78.247379269739469</v>
          </cell>
          <cell r="I29">
            <v>121.32410540087679</v>
          </cell>
          <cell r="J29">
            <v>196.27095899898782</v>
          </cell>
          <cell r="K29">
            <v>295.68929775008633</v>
          </cell>
          <cell r="L29">
            <v>370.0533406121628</v>
          </cell>
          <cell r="M29">
            <v>415.42180450863196</v>
          </cell>
          <cell r="N29">
            <v>458.00007776626308</v>
          </cell>
          <cell r="O29">
            <v>495.7404604354731</v>
          </cell>
          <cell r="P29">
            <v>526.59087167320183</v>
          </cell>
          <cell r="Q29">
            <v>548.64291655358511</v>
          </cell>
          <cell r="R29">
            <v>548.64291655358511</v>
          </cell>
          <cell r="S29">
            <v>0</v>
          </cell>
          <cell r="T29">
            <v>0</v>
          </cell>
          <cell r="U29" t="str">
            <v>EBITDA (Post-SBC)</v>
          </cell>
          <cell r="V29">
            <v>0</v>
          </cell>
          <cell r="W29">
            <v>0</v>
          </cell>
        </row>
        <row r="30">
          <cell r="A30">
            <v>0</v>
          </cell>
          <cell r="B30">
            <v>0</v>
          </cell>
          <cell r="C30" t="str">
            <v>% Margin</v>
          </cell>
          <cell r="D30">
            <v>0</v>
          </cell>
          <cell r="E30">
            <v>0</v>
          </cell>
          <cell r="F30">
            <v>0</v>
          </cell>
          <cell r="G30">
            <v>4.2284709478805339E-2</v>
          </cell>
          <cell r="H30">
            <v>0.10137056644010908</v>
          </cell>
          <cell r="I30">
            <v>0.13937113543947807</v>
          </cell>
          <cell r="J30">
            <v>0.19682511339339911</v>
          </cell>
          <cell r="K30">
            <v>0.26117928224643361</v>
          </cell>
          <cell r="L30">
            <v>0.29054601608857256</v>
          </cell>
          <cell r="M30">
            <v>0.29399613371696998</v>
          </cell>
          <cell r="N30">
            <v>0.29635349315261644</v>
          </cell>
          <cell r="O30">
            <v>0.29758883646372164</v>
          </cell>
          <cell r="P30">
            <v>0.29765346702142559</v>
          </cell>
          <cell r="Q30">
            <v>0.29647420213673709</v>
          </cell>
          <cell r="R30">
            <v>0.29647420213673709</v>
          </cell>
          <cell r="S30">
            <v>0</v>
          </cell>
          <cell r="T30">
            <v>0</v>
          </cell>
          <cell r="U30">
            <v>0</v>
          </cell>
          <cell r="V30">
            <v>0</v>
          </cell>
          <cell r="W30">
            <v>0</v>
          </cell>
        </row>
        <row r="31">
          <cell r="A31">
            <v>0</v>
          </cell>
          <cell r="B31">
            <v>0</v>
          </cell>
          <cell r="C31" t="str">
            <v>Depreciation</v>
          </cell>
          <cell r="D31">
            <v>0</v>
          </cell>
          <cell r="E31">
            <v>0</v>
          </cell>
          <cell r="F31">
            <v>0</v>
          </cell>
          <cell r="G31">
            <v>-51.020217177087716</v>
          </cell>
          <cell r="H31">
            <v>-54.290256784815959</v>
          </cell>
          <cell r="I31">
            <v>-60.191423867195446</v>
          </cell>
          <cell r="J31">
            <v>-67.412695138413511</v>
          </cell>
          <cell r="K31">
            <v>-65.51903092560417</v>
          </cell>
          <cell r="L31">
            <v>-63.45107543440173</v>
          </cell>
          <cell r="M31">
            <v>-61.200075485894047</v>
          </cell>
          <cell r="N31">
            <v>-58.756909572584959</v>
          </cell>
          <cell r="O31">
            <v>-56.11207363654006</v>
          </cell>
          <cell r="P31">
            <v>-53.255666325717129</v>
          </cell>
          <cell r="Q31">
            <v>-50.177373709971903</v>
          </cell>
          <cell r="R31">
            <v>-45.501411104455158</v>
          </cell>
          <cell r="S31">
            <v>0</v>
          </cell>
          <cell r="T31">
            <v>0</v>
          </cell>
          <cell r="U31">
            <v>0</v>
          </cell>
          <cell r="V31">
            <v>0</v>
          </cell>
          <cell r="W31">
            <v>0</v>
          </cell>
        </row>
        <row r="32">
          <cell r="A32">
            <v>0</v>
          </cell>
          <cell r="B32">
            <v>0</v>
          </cell>
          <cell r="C32" t="str">
            <v>Amortization</v>
          </cell>
          <cell r="D32">
            <v>0</v>
          </cell>
          <cell r="E32">
            <v>0</v>
          </cell>
          <cell r="F32">
            <v>0</v>
          </cell>
          <cell r="G32">
            <v>-28.771125924878501</v>
          </cell>
          <cell r="H32">
            <v>-29.716359723634515</v>
          </cell>
          <cell r="I32">
            <v>-29.863979528043657</v>
          </cell>
          <cell r="J32">
            <v>-30.083579750632655</v>
          </cell>
          <cell r="K32">
            <v>-30.381937548560536</v>
          </cell>
          <cell r="L32">
            <v>-30.763029579867876</v>
          </cell>
          <cell r="M32">
            <v>-31.088471237138702</v>
          </cell>
          <cell r="N32">
            <v>-31.354824839385646</v>
          </cell>
          <cell r="O32">
            <v>-31.558839835479255</v>
          </cell>
          <cell r="P32">
            <v>-31.697493804999723</v>
          </cell>
          <cell r="Q32">
            <v>-31.768036479784985</v>
          </cell>
          <cell r="R32">
            <v>0</v>
          </cell>
          <cell r="S32">
            <v>0</v>
          </cell>
          <cell r="T32">
            <v>0</v>
          </cell>
          <cell r="U32">
            <v>0</v>
          </cell>
          <cell r="V32">
            <v>0</v>
          </cell>
          <cell r="W32">
            <v>0</v>
          </cell>
        </row>
        <row r="33">
          <cell r="A33">
            <v>0</v>
          </cell>
          <cell r="B33">
            <v>0</v>
          </cell>
          <cell r="C33" t="str">
            <v>EBIT</v>
          </cell>
          <cell r="D33">
            <v>0</v>
          </cell>
          <cell r="E33">
            <v>0</v>
          </cell>
          <cell r="F33">
            <v>0</v>
          </cell>
          <cell r="G33">
            <v>-50.843327777777773</v>
          </cell>
          <cell r="H33">
            <v>-5.7592372387110053</v>
          </cell>
          <cell r="I33">
            <v>31.268702005637685</v>
          </cell>
          <cell r="J33">
            <v>98.77468410994166</v>
          </cell>
          <cell r="K33">
            <v>199.78832927592163</v>
          </cell>
          <cell r="L33">
            <v>275.83923559789321</v>
          </cell>
          <cell r="M33">
            <v>323.1332577855992</v>
          </cell>
          <cell r="N33">
            <v>367.88834335429249</v>
          </cell>
          <cell r="O33">
            <v>408.06954696345377</v>
          </cell>
          <cell r="P33">
            <v>441.63771154248496</v>
          </cell>
          <cell r="Q33">
            <v>466.69750636382821</v>
          </cell>
          <cell r="R33">
            <v>503.14150544912997</v>
          </cell>
          <cell r="S33">
            <v>0</v>
          </cell>
          <cell r="T33">
            <v>0</v>
          </cell>
          <cell r="U33">
            <v>0</v>
          </cell>
          <cell r="V33">
            <v>0</v>
          </cell>
          <cell r="W33">
            <v>0</v>
          </cell>
        </row>
        <row r="34">
          <cell r="A34">
            <v>0</v>
          </cell>
          <cell r="B34">
            <v>0</v>
          </cell>
          <cell r="C34" t="str">
            <v>Taxes</v>
          </cell>
          <cell r="D34">
            <v>0</v>
          </cell>
          <cell r="E34">
            <v>0</v>
          </cell>
          <cell r="F34">
            <v>0</v>
          </cell>
          <cell r="G34">
            <v>0</v>
          </cell>
          <cell r="H34">
            <v>0</v>
          </cell>
          <cell r="I34">
            <v>-9.3806106016913056</v>
          </cell>
          <cell r="J34">
            <v>-29.632405232982496</v>
          </cell>
          <cell r="K34">
            <v>-59.936498782776482</v>
          </cell>
          <cell r="L34">
            <v>-82.751770679367965</v>
          </cell>
          <cell r="M34">
            <v>-96.939977335679757</v>
          </cell>
          <cell r="N34">
            <v>-110.36650300628774</v>
          </cell>
          <cell r="O34">
            <v>-122.42086408903613</v>
          </cell>
          <cell r="P34">
            <v>-132.4913134627455</v>
          </cell>
          <cell r="Q34">
            <v>-140.00925190914845</v>
          </cell>
          <cell r="R34">
            <v>-150.94245163473897</v>
          </cell>
          <cell r="S34">
            <v>0</v>
          </cell>
          <cell r="T34">
            <v>0</v>
          </cell>
          <cell r="U34">
            <v>0</v>
          </cell>
          <cell r="V34">
            <v>0</v>
          </cell>
          <cell r="W34">
            <v>0</v>
          </cell>
        </row>
        <row r="35">
          <cell r="A35">
            <v>0</v>
          </cell>
          <cell r="B35">
            <v>0</v>
          </cell>
          <cell r="C35" t="str">
            <v>Tax Rate</v>
          </cell>
          <cell r="D35">
            <v>0</v>
          </cell>
          <cell r="E35">
            <v>0</v>
          </cell>
          <cell r="F35">
            <v>0</v>
          </cell>
          <cell r="G35">
            <v>0.3</v>
          </cell>
          <cell r="H35">
            <v>0.3</v>
          </cell>
          <cell r="I35">
            <v>0.3</v>
          </cell>
          <cell r="J35">
            <v>0.3</v>
          </cell>
          <cell r="K35">
            <v>0.3</v>
          </cell>
          <cell r="L35">
            <v>0.3</v>
          </cell>
          <cell r="M35">
            <v>0.3</v>
          </cell>
          <cell r="N35">
            <v>0.3</v>
          </cell>
          <cell r="O35">
            <v>0.3</v>
          </cell>
          <cell r="P35">
            <v>0.3</v>
          </cell>
          <cell r="Q35">
            <v>0.3</v>
          </cell>
          <cell r="R35">
            <v>0.3</v>
          </cell>
          <cell r="S35">
            <v>0</v>
          </cell>
          <cell r="T35">
            <v>0</v>
          </cell>
          <cell r="U35" t="str">
            <v>Tax Rate</v>
          </cell>
          <cell r="V35">
            <v>0</v>
          </cell>
          <cell r="W35">
            <v>0</v>
          </cell>
        </row>
        <row r="36">
          <cell r="A36">
            <v>0</v>
          </cell>
          <cell r="B36">
            <v>0</v>
          </cell>
          <cell r="C36" t="str">
            <v>NOPAT</v>
          </cell>
          <cell r="D36">
            <v>0</v>
          </cell>
          <cell r="E36">
            <v>0</v>
          </cell>
          <cell r="F36">
            <v>0</v>
          </cell>
          <cell r="G36">
            <v>-50.843327777777773</v>
          </cell>
          <cell r="H36">
            <v>-5.7592372387110053</v>
          </cell>
          <cell r="I36">
            <v>21.88809140394638</v>
          </cell>
          <cell r="J36">
            <v>69.142278876959168</v>
          </cell>
          <cell r="K36">
            <v>139.85183049314514</v>
          </cell>
          <cell r="L36">
            <v>193.08746491852526</v>
          </cell>
          <cell r="M36">
            <v>226.19328044991943</v>
          </cell>
          <cell r="N36">
            <v>257.52184034800473</v>
          </cell>
          <cell r="O36">
            <v>285.64868287441766</v>
          </cell>
          <cell r="P36">
            <v>309.14639807973947</v>
          </cell>
          <cell r="Q36">
            <v>326.68825445467974</v>
          </cell>
          <cell r="R36">
            <v>352.19905381439099</v>
          </cell>
          <cell r="S36">
            <v>0</v>
          </cell>
          <cell r="T36">
            <v>0</v>
          </cell>
          <cell r="U36">
            <v>0</v>
          </cell>
          <cell r="V36">
            <v>0</v>
          </cell>
          <cell r="W36">
            <v>0</v>
          </cell>
        </row>
        <row r="37">
          <cell r="A37">
            <v>0</v>
          </cell>
          <cell r="B37">
            <v>0</v>
          </cell>
          <cell r="C37" t="str">
            <v>Depreciation</v>
          </cell>
          <cell r="D37">
            <v>0</v>
          </cell>
          <cell r="E37">
            <v>0</v>
          </cell>
          <cell r="F37">
            <v>0</v>
          </cell>
          <cell r="G37">
            <v>51.020217177087716</v>
          </cell>
          <cell r="H37">
            <v>54.290256784815959</v>
          </cell>
          <cell r="I37">
            <v>60.191423867195446</v>
          </cell>
          <cell r="J37">
            <v>67.412695138413511</v>
          </cell>
          <cell r="K37">
            <v>65.51903092560417</v>
          </cell>
          <cell r="L37">
            <v>63.45107543440173</v>
          </cell>
          <cell r="M37">
            <v>61.200075485894047</v>
          </cell>
          <cell r="N37">
            <v>58.756909572584959</v>
          </cell>
          <cell r="O37">
            <v>56.11207363654006</v>
          </cell>
          <cell r="P37">
            <v>53.255666325717129</v>
          </cell>
          <cell r="Q37">
            <v>50.177373709971903</v>
          </cell>
          <cell r="R37">
            <v>45.501411104455158</v>
          </cell>
          <cell r="S37">
            <v>0</v>
          </cell>
          <cell r="T37">
            <v>0</v>
          </cell>
          <cell r="U37" t="str">
            <v>Depreciation</v>
          </cell>
          <cell r="V37">
            <v>0</v>
          </cell>
          <cell r="W37">
            <v>0</v>
          </cell>
        </row>
        <row r="38">
          <cell r="A38">
            <v>0</v>
          </cell>
          <cell r="B38">
            <v>0</v>
          </cell>
          <cell r="C38" t="str">
            <v>Amortization</v>
          </cell>
          <cell r="D38">
            <v>0</v>
          </cell>
          <cell r="E38">
            <v>0</v>
          </cell>
          <cell r="F38">
            <v>0</v>
          </cell>
          <cell r="G38">
            <v>28.771125924878501</v>
          </cell>
          <cell r="H38">
            <v>29.716359723634515</v>
          </cell>
          <cell r="I38">
            <v>29.863979528043657</v>
          </cell>
          <cell r="J38">
            <v>30.083579750632655</v>
          </cell>
          <cell r="K38">
            <v>30.381937548560536</v>
          </cell>
          <cell r="L38">
            <v>30.763029579867876</v>
          </cell>
          <cell r="M38">
            <v>31.088471237138702</v>
          </cell>
          <cell r="N38">
            <v>31.354824839385646</v>
          </cell>
          <cell r="O38">
            <v>31.558839835479255</v>
          </cell>
          <cell r="P38">
            <v>31.697493804999723</v>
          </cell>
          <cell r="Q38">
            <v>31.768036479784985</v>
          </cell>
          <cell r="R38">
            <v>0</v>
          </cell>
          <cell r="S38">
            <v>0</v>
          </cell>
          <cell r="T38">
            <v>0</v>
          </cell>
          <cell r="U38" t="str">
            <v>Amortization</v>
          </cell>
          <cell r="V38">
            <v>0</v>
          </cell>
          <cell r="W38">
            <v>0</v>
          </cell>
        </row>
        <row r="39">
          <cell r="A39">
            <v>0</v>
          </cell>
          <cell r="B39">
            <v>0</v>
          </cell>
          <cell r="C39" t="str">
            <v>Capex</v>
          </cell>
          <cell r="D39">
            <v>0</v>
          </cell>
          <cell r="E39">
            <v>0</v>
          </cell>
          <cell r="F39">
            <v>0</v>
          </cell>
          <cell r="G39">
            <v>-46.821227188314957</v>
          </cell>
          <cell r="H39">
            <v>-28.874432973549471</v>
          </cell>
          <cell r="I39">
            <v>-37.833528988483337</v>
          </cell>
          <cell r="J39">
            <v>-38.94401170860705</v>
          </cell>
          <cell r="K39">
            <v>-40.11233205986526</v>
          </cell>
          <cell r="L39">
            <v>-41.315702021661217</v>
          </cell>
          <cell r="M39">
            <v>-42.555173082311057</v>
          </cell>
          <cell r="N39">
            <v>-43.831828274780392</v>
          </cell>
          <cell r="O39">
            <v>-45.146783123023802</v>
          </cell>
          <cell r="P39">
            <v>-46.50118661671452</v>
          </cell>
          <cell r="Q39">
            <v>-47.896222215215957</v>
          </cell>
          <cell r="R39">
            <v>-47.896222215215957</v>
          </cell>
          <cell r="S39">
            <v>0</v>
          </cell>
          <cell r="T39">
            <v>0</v>
          </cell>
          <cell r="U39" t="str">
            <v>Capex</v>
          </cell>
          <cell r="V39">
            <v>0</v>
          </cell>
          <cell r="W39">
            <v>0</v>
          </cell>
        </row>
        <row r="40">
          <cell r="A40">
            <v>0</v>
          </cell>
          <cell r="B40">
            <v>0</v>
          </cell>
          <cell r="C40" t="str">
            <v>Change in Working Capital</v>
          </cell>
          <cell r="D40">
            <v>0</v>
          </cell>
          <cell r="E40">
            <v>0</v>
          </cell>
          <cell r="F40">
            <v>0</v>
          </cell>
          <cell r="G40">
            <v>21.909052819430578</v>
          </cell>
          <cell r="H40">
            <v>20.384013263475318</v>
          </cell>
          <cell r="I40">
            <v>10.417577469342799</v>
          </cell>
          <cell r="J40">
            <v>12.392518092729031</v>
          </cell>
          <cell r="K40">
            <v>21.931558180276738</v>
          </cell>
          <cell r="L40">
            <v>14.381776549163689</v>
          </cell>
          <cell r="M40">
            <v>21.890245214834017</v>
          </cell>
          <cell r="N40">
            <v>-1.5404548826108382</v>
          </cell>
          <cell r="O40">
            <v>-6.5987545915110886</v>
          </cell>
          <cell r="P40">
            <v>-3.5295919330073602</v>
          </cell>
          <cell r="Q40">
            <v>0.38791787807540601</v>
          </cell>
          <cell r="R40">
            <v>-9.0271156502957179</v>
          </cell>
          <cell r="S40">
            <v>0</v>
          </cell>
          <cell r="T40">
            <v>0</v>
          </cell>
          <cell r="U40" t="str">
            <v>Change in Working Capital</v>
          </cell>
          <cell r="V40">
            <v>0</v>
          </cell>
          <cell r="W40">
            <v>0</v>
          </cell>
        </row>
        <row r="41">
          <cell r="A41">
            <v>0</v>
          </cell>
          <cell r="B41">
            <v>0</v>
          </cell>
          <cell r="C41" t="str">
            <v>Litigation</v>
          </cell>
          <cell r="D41">
            <v>0</v>
          </cell>
          <cell r="E41">
            <v>0</v>
          </cell>
          <cell r="F41">
            <v>0</v>
          </cell>
          <cell r="G41">
            <v>10</v>
          </cell>
          <cell r="H41">
            <v>-212.64999999999998</v>
          </cell>
          <cell r="I41">
            <v>-32.799999999999997</v>
          </cell>
          <cell r="J41">
            <v>-33.049999999999997</v>
          </cell>
          <cell r="K41">
            <v>-19.600000000000001</v>
          </cell>
          <cell r="L41">
            <v>-12.5</v>
          </cell>
          <cell r="M41">
            <v>-6.9</v>
          </cell>
          <cell r="N41">
            <v>-3</v>
          </cell>
          <cell r="O41">
            <v>-1.3</v>
          </cell>
          <cell r="P41">
            <v>-0.6</v>
          </cell>
          <cell r="Q41">
            <v>0</v>
          </cell>
          <cell r="R41">
            <v>0</v>
          </cell>
          <cell r="S41">
            <v>0</v>
          </cell>
          <cell r="T41">
            <v>0</v>
          </cell>
          <cell r="U41" t="str">
            <v>Litigation</v>
          </cell>
          <cell r="V41">
            <v>0</v>
          </cell>
          <cell r="W41">
            <v>0</v>
          </cell>
        </row>
        <row r="42">
          <cell r="A42">
            <v>0</v>
          </cell>
          <cell r="B42">
            <v>0</v>
          </cell>
          <cell r="C42" t="str">
            <v>Unlevered Free Cash Flows</v>
          </cell>
          <cell r="D42">
            <v>0</v>
          </cell>
          <cell r="E42">
            <v>0</v>
          </cell>
          <cell r="F42">
            <v>0</v>
          </cell>
          <cell r="G42">
            <v>14.035840955304064</v>
          </cell>
          <cell r="H42">
            <v>-142.89304044033466</v>
          </cell>
          <cell r="I42">
            <v>51.727543280044955</v>
          </cell>
          <cell r="J42">
            <v>107.03706015012732</v>
          </cell>
          <cell r="K42">
            <v>197.97202508772133</v>
          </cell>
          <cell r="L42">
            <v>247.8676444602973</v>
          </cell>
          <cell r="M42">
            <v>290.91689930547517</v>
          </cell>
          <cell r="N42">
            <v>299.26129160258409</v>
          </cell>
          <cell r="O42">
            <v>320.27405863190211</v>
          </cell>
          <cell r="P42">
            <v>343.46877966073447</v>
          </cell>
          <cell r="Q42">
            <v>361.12536030729609</v>
          </cell>
          <cell r="R42">
            <v>340.77712705333442</v>
          </cell>
          <cell r="S42">
            <v>0</v>
          </cell>
          <cell r="T42">
            <v>0</v>
          </cell>
          <cell r="U42">
            <v>0</v>
          </cell>
          <cell r="V42">
            <v>0</v>
          </cell>
          <cell r="W42">
            <v>0</v>
          </cell>
        </row>
        <row r="43">
          <cell r="A43">
            <v>0</v>
          </cell>
          <cell r="B43">
            <v>0</v>
          </cell>
          <cell r="C43" t="str">
            <v>% Year Remaining</v>
          </cell>
          <cell r="D43">
            <v>0</v>
          </cell>
          <cell r="E43">
            <v>0</v>
          </cell>
          <cell r="F43">
            <v>0</v>
          </cell>
          <cell r="G43">
            <v>0.27397260273972601</v>
          </cell>
          <cell r="H43">
            <v>1</v>
          </cell>
          <cell r="I43">
            <v>1</v>
          </cell>
          <cell r="J43">
            <v>1</v>
          </cell>
          <cell r="K43">
            <v>1</v>
          </cell>
          <cell r="L43">
            <v>1</v>
          </cell>
          <cell r="M43">
            <v>1</v>
          </cell>
          <cell r="N43">
            <v>1</v>
          </cell>
          <cell r="O43">
            <v>1</v>
          </cell>
          <cell r="P43">
            <v>1</v>
          </cell>
          <cell r="Q43">
            <v>1</v>
          </cell>
          <cell r="R43">
            <v>0</v>
          </cell>
          <cell r="S43">
            <v>0</v>
          </cell>
          <cell r="T43">
            <v>0</v>
          </cell>
          <cell r="U43">
            <v>0</v>
          </cell>
          <cell r="V43">
            <v>0</v>
          </cell>
          <cell r="W43">
            <v>0</v>
          </cell>
        </row>
        <row r="44">
          <cell r="A44">
            <v>0</v>
          </cell>
          <cell r="B44">
            <v>0</v>
          </cell>
          <cell r="C44" t="str">
            <v>Remaining Cash Flows</v>
          </cell>
          <cell r="D44">
            <v>0</v>
          </cell>
          <cell r="E44">
            <v>0</v>
          </cell>
          <cell r="F44">
            <v>0</v>
          </cell>
          <cell r="G44">
            <v>3.8454358781654965</v>
          </cell>
          <cell r="H44">
            <v>-142.89304044033466</v>
          </cell>
          <cell r="I44">
            <v>51.727543280044955</v>
          </cell>
          <cell r="J44">
            <v>107.03706015012732</v>
          </cell>
          <cell r="K44">
            <v>197.97202508772133</v>
          </cell>
          <cell r="L44">
            <v>247.8676444602973</v>
          </cell>
          <cell r="M44">
            <v>290.91689930547517</v>
          </cell>
          <cell r="N44">
            <v>299.26129160258409</v>
          </cell>
          <cell r="O44">
            <v>320.27405863190211</v>
          </cell>
          <cell r="P44">
            <v>343.46877966073447</v>
          </cell>
          <cell r="Q44">
            <v>361.12536030729609</v>
          </cell>
          <cell r="R44">
            <v>0</v>
          </cell>
          <cell r="S44">
            <v>0</v>
          </cell>
          <cell r="T44">
            <v>0</v>
          </cell>
          <cell r="U44">
            <v>0</v>
          </cell>
          <cell r="V44">
            <v>0</v>
          </cell>
          <cell r="W44">
            <v>0</v>
          </cell>
        </row>
        <row r="45">
          <cell r="A45">
            <v>0</v>
          </cell>
          <cell r="B45">
            <v>0</v>
          </cell>
          <cell r="C45" t="str">
            <v>Discount Factor</v>
          </cell>
          <cell r="D45">
            <v>0</v>
          </cell>
          <cell r="E45">
            <v>0</v>
          </cell>
          <cell r="F45">
            <v>0</v>
          </cell>
          <cell r="G45">
            <v>0.98764485480213826</v>
          </cell>
          <cell r="H45">
            <v>0.93228467122721337</v>
          </cell>
          <cell r="I45">
            <v>0.85140152623489795</v>
          </cell>
          <cell r="J45">
            <v>0.77753564039716716</v>
          </cell>
          <cell r="K45">
            <v>0.70990167702498275</v>
          </cell>
          <cell r="L45">
            <v>0.64831203381276958</v>
          </cell>
          <cell r="M45">
            <v>0.59206578430389922</v>
          </cell>
          <cell r="N45">
            <v>0.54069934639625494</v>
          </cell>
          <cell r="O45">
            <v>0.4936665958835601</v>
          </cell>
          <cell r="P45">
            <v>0.45083707386626498</v>
          </cell>
          <cell r="Q45">
            <v>0.41172335512900915</v>
          </cell>
          <cell r="R45">
            <v>0</v>
          </cell>
          <cell r="S45">
            <v>0</v>
          </cell>
          <cell r="T45">
            <v>0</v>
          </cell>
          <cell r="U45">
            <v>0</v>
          </cell>
          <cell r="V45">
            <v>0</v>
          </cell>
          <cell r="W45">
            <v>0</v>
          </cell>
        </row>
        <row r="46">
          <cell r="A46">
            <v>0</v>
          </cell>
          <cell r="B46">
            <v>0</v>
          </cell>
          <cell r="C46" t="str">
            <v>Present Value of Remaining Cash Flows</v>
          </cell>
          <cell r="D46">
            <v>0</v>
          </cell>
          <cell r="E46">
            <v>0</v>
          </cell>
          <cell r="F46">
            <v>0</v>
          </cell>
          <cell r="G46">
            <v>3.7979249595416946</v>
          </cell>
          <cell r="H46">
            <v>-133.21699122757431</v>
          </cell>
          <cell r="I46">
            <v>44.040909297012014</v>
          </cell>
          <cell r="J46">
            <v>83.225129110059342</v>
          </cell>
          <cell r="K46">
            <v>140.54067261380533</v>
          </cell>
          <cell r="L46">
            <v>160.69557669643581</v>
          </cell>
          <cell r="M46">
            <v>172.24194215455464</v>
          </cell>
          <cell r="N46">
            <v>161.81038477121629</v>
          </cell>
          <cell r="O46">
            <v>158.10860427462285</v>
          </cell>
          <cell r="P46">
            <v>154.84845958666244</v>
          </cell>
          <cell r="Q46">
            <v>148.68374496789227</v>
          </cell>
          <cell r="R46">
            <v>0</v>
          </cell>
          <cell r="S46">
            <v>0</v>
          </cell>
          <cell r="T46">
            <v>0</v>
          </cell>
          <cell r="U46">
            <v>0</v>
          </cell>
          <cell r="V46">
            <v>0</v>
          </cell>
          <cell r="W46">
            <v>0</v>
          </cell>
        </row>
        <row r="47">
          <cell r="A47">
            <v>0</v>
          </cell>
          <cell r="B47" t="str">
            <v>x</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t="str">
            <v>x</v>
          </cell>
          <cell r="T47">
            <v>0</v>
          </cell>
          <cell r="U47">
            <v>0</v>
          </cell>
          <cell r="V47">
            <v>0</v>
          </cell>
          <cell r="W47">
            <v>0</v>
          </cell>
        </row>
        <row r="48">
          <cell r="A48">
            <v>0</v>
          </cell>
          <cell r="B48">
            <v>0</v>
          </cell>
          <cell r="C48" t="str">
            <v>Implied Price Per Share</v>
          </cell>
          <cell r="D48">
            <v>0</v>
          </cell>
          <cell r="E48">
            <v>0</v>
          </cell>
          <cell r="F48">
            <v>0</v>
          </cell>
          <cell r="G48">
            <v>0</v>
          </cell>
          <cell r="H48" t="str">
            <v>Terminal Value Calculations</v>
          </cell>
          <cell r="I48">
            <v>0</v>
          </cell>
          <cell r="J48">
            <v>0</v>
          </cell>
          <cell r="K48">
            <v>0</v>
          </cell>
          <cell r="L48">
            <v>0</v>
          </cell>
          <cell r="M48">
            <v>0</v>
          </cell>
          <cell r="N48" t="str">
            <v>Terminal Working Capital Calculations</v>
          </cell>
          <cell r="O48">
            <v>0</v>
          </cell>
          <cell r="P48">
            <v>0</v>
          </cell>
          <cell r="Q48">
            <v>0</v>
          </cell>
          <cell r="R48">
            <v>0</v>
          </cell>
          <cell r="S48">
            <v>0</v>
          </cell>
          <cell r="T48">
            <v>0</v>
          </cell>
          <cell r="U48" t="str">
            <v>Check</v>
          </cell>
          <cell r="V48">
            <v>0</v>
          </cell>
          <cell r="W48">
            <v>0</v>
          </cell>
        </row>
        <row r="49">
          <cell r="A49">
            <v>0</v>
          </cell>
          <cell r="B49">
            <v>0</v>
          </cell>
          <cell r="C49" t="str">
            <v>PV Projected Period</v>
          </cell>
          <cell r="D49">
            <v>0</v>
          </cell>
          <cell r="E49">
            <v>0</v>
          </cell>
          <cell r="F49">
            <v>1094.7763572042284</v>
          </cell>
          <cell r="G49">
            <v>0</v>
          </cell>
          <cell r="H49" t="str">
            <v>Final Year Normalized Cash Flows</v>
          </cell>
          <cell r="I49">
            <v>0</v>
          </cell>
          <cell r="J49">
            <v>0</v>
          </cell>
          <cell r="K49">
            <v>0</v>
          </cell>
          <cell r="L49">
            <v>340.77712705333442</v>
          </cell>
          <cell r="M49">
            <v>0</v>
          </cell>
          <cell r="N49" t="str">
            <v>Final Year Change in Working Capital</v>
          </cell>
          <cell r="O49">
            <v>0</v>
          </cell>
          <cell r="P49">
            <v>0</v>
          </cell>
          <cell r="Q49">
            <v>0</v>
          </cell>
          <cell r="R49">
            <v>0.38791787807540601</v>
          </cell>
          <cell r="S49">
            <v>0</v>
          </cell>
          <cell r="T49">
            <v>0</v>
          </cell>
          <cell r="U49">
            <v>0</v>
          </cell>
          <cell r="V49">
            <v>0</v>
          </cell>
          <cell r="W49">
            <v>0</v>
          </cell>
        </row>
        <row r="50">
          <cell r="A50">
            <v>0</v>
          </cell>
          <cell r="B50">
            <v>0</v>
          </cell>
          <cell r="C50" t="str">
            <v>PV Terminal Value</v>
          </cell>
          <cell r="D50">
            <v>0</v>
          </cell>
          <cell r="E50">
            <v>0</v>
          </cell>
          <cell r="F50">
            <v>2054.2238816375502</v>
          </cell>
          <cell r="G50">
            <v>0</v>
          </cell>
          <cell r="H50" t="str">
            <v>Forward Growth Adjustment</v>
          </cell>
          <cell r="I50">
            <v>0</v>
          </cell>
          <cell r="J50">
            <v>0</v>
          </cell>
          <cell r="K50">
            <v>0</v>
          </cell>
          <cell r="L50">
            <v>1.0249999999999999</v>
          </cell>
          <cell r="M50">
            <v>0</v>
          </cell>
          <cell r="N50" t="str">
            <v>Final Year Change in Revenues</v>
          </cell>
          <cell r="O50">
            <v>0</v>
          </cell>
          <cell r="P50">
            <v>0</v>
          </cell>
          <cell r="Q50">
            <v>0</v>
          </cell>
          <cell r="R50">
            <v>81.417979184513115</v>
          </cell>
          <cell r="S50">
            <v>0</v>
          </cell>
          <cell r="T50">
            <v>0</v>
          </cell>
          <cell r="U50">
            <v>0</v>
          </cell>
          <cell r="V50">
            <v>0</v>
          </cell>
          <cell r="W50">
            <v>0</v>
          </cell>
        </row>
        <row r="51">
          <cell r="A51">
            <v>0</v>
          </cell>
          <cell r="B51">
            <v>0</v>
          </cell>
          <cell r="C51" t="str">
            <v>Enterprise Value</v>
          </cell>
          <cell r="D51">
            <v>0</v>
          </cell>
          <cell r="E51">
            <v>0</v>
          </cell>
          <cell r="F51">
            <v>3149.0002388417788</v>
          </cell>
          <cell r="G51">
            <v>0</v>
          </cell>
          <cell r="H51" t="str">
            <v>Forward Normalized Cash Flows</v>
          </cell>
          <cell r="I51">
            <v>0</v>
          </cell>
          <cell r="J51">
            <v>0</v>
          </cell>
          <cell r="K51">
            <v>0</v>
          </cell>
          <cell r="L51">
            <v>349.29655522966777</v>
          </cell>
          <cell r="M51">
            <v>0</v>
          </cell>
          <cell r="N51" t="str">
            <v>% of Change in Revenues</v>
          </cell>
          <cell r="O51">
            <v>0</v>
          </cell>
          <cell r="P51">
            <v>0</v>
          </cell>
          <cell r="Q51">
            <v>0</v>
          </cell>
          <cell r="R51">
            <v>0.2</v>
          </cell>
          <cell r="S51">
            <v>0</v>
          </cell>
          <cell r="T51">
            <v>0</v>
          </cell>
          <cell r="U51">
            <v>0</v>
          </cell>
          <cell r="V51">
            <v>0</v>
          </cell>
          <cell r="W51">
            <v>0</v>
          </cell>
        </row>
        <row r="52">
          <cell r="A52">
            <v>0</v>
          </cell>
          <cell r="B52">
            <v>0</v>
          </cell>
          <cell r="C52" t="str">
            <v>Plus: Cash &amp; Investments</v>
          </cell>
          <cell r="D52">
            <v>0</v>
          </cell>
          <cell r="E52">
            <v>0</v>
          </cell>
          <cell r="F52">
            <v>326.25099999999998</v>
          </cell>
          <cell r="G52">
            <v>0</v>
          </cell>
          <cell r="H52" t="str">
            <v>Perpetuity Growth Rate − WACC</v>
          </cell>
          <cell r="I52">
            <v>0</v>
          </cell>
          <cell r="J52">
            <v>0</v>
          </cell>
          <cell r="K52">
            <v>0</v>
          </cell>
          <cell r="L52">
            <v>7.0000000000000007E-2</v>
          </cell>
          <cell r="M52">
            <v>0</v>
          </cell>
          <cell r="N52">
            <v>0</v>
          </cell>
          <cell r="O52">
            <v>0</v>
          </cell>
          <cell r="P52">
            <v>0</v>
          </cell>
          <cell r="Q52">
            <v>0</v>
          </cell>
          <cell r="R52">
            <v>0</v>
          </cell>
          <cell r="S52">
            <v>0</v>
          </cell>
          <cell r="T52">
            <v>0</v>
          </cell>
          <cell r="U52">
            <v>0</v>
          </cell>
          <cell r="V52">
            <v>0</v>
          </cell>
          <cell r="W52">
            <v>0</v>
          </cell>
        </row>
        <row r="53">
          <cell r="A53">
            <v>0</v>
          </cell>
          <cell r="B53">
            <v>0</v>
          </cell>
          <cell r="C53" t="str">
            <v>Less: Debt</v>
          </cell>
          <cell r="D53">
            <v>0</v>
          </cell>
          <cell r="E53">
            <v>0</v>
          </cell>
          <cell r="F53">
            <v>-1004.174</v>
          </cell>
          <cell r="G53">
            <v>0</v>
          </cell>
          <cell r="H53" t="str">
            <v>Terminal Value (Pre Midyear Convention)</v>
          </cell>
          <cell r="I53">
            <v>0</v>
          </cell>
          <cell r="J53">
            <v>0</v>
          </cell>
          <cell r="K53">
            <v>0</v>
          </cell>
          <cell r="L53">
            <v>4989.9507889952538</v>
          </cell>
          <cell r="M53">
            <v>0</v>
          </cell>
          <cell r="N53" t="str">
            <v>Final Year Revenues</v>
          </cell>
          <cell r="O53">
            <v>0</v>
          </cell>
          <cell r="P53">
            <v>0</v>
          </cell>
          <cell r="Q53">
            <v>0</v>
          </cell>
          <cell r="R53">
            <v>1850.5587083106311</v>
          </cell>
          <cell r="S53">
            <v>0</v>
          </cell>
          <cell r="T53">
            <v>0</v>
          </cell>
          <cell r="U53">
            <v>0</v>
          </cell>
          <cell r="V53">
            <v>0</v>
          </cell>
          <cell r="W53">
            <v>0</v>
          </cell>
        </row>
        <row r="54">
          <cell r="A54">
            <v>0</v>
          </cell>
          <cell r="B54">
            <v>0</v>
          </cell>
          <cell r="C54" t="str">
            <v xml:space="preserve">Less: Net Non-Operating Liabilities </v>
          </cell>
          <cell r="D54">
            <v>0</v>
          </cell>
          <cell r="E54">
            <v>0</v>
          </cell>
          <cell r="F54">
            <v>-37.563000000000002</v>
          </cell>
          <cell r="G54">
            <v>0</v>
          </cell>
          <cell r="H54" t="str">
            <v>Midyear Convention Adjustment</v>
          </cell>
          <cell r="I54">
            <v>0</v>
          </cell>
          <cell r="J54">
            <v>0</v>
          </cell>
          <cell r="K54">
            <v>0</v>
          </cell>
          <cell r="L54">
            <v>1.0464224768228174</v>
          </cell>
          <cell r="M54">
            <v>0</v>
          </cell>
          <cell r="N54" t="str">
            <v>Prior Year Growth Adjustment</v>
          </cell>
          <cell r="O54">
            <v>0</v>
          </cell>
          <cell r="P54">
            <v>0</v>
          </cell>
          <cell r="Q54">
            <v>0</v>
          </cell>
          <cell r="R54">
            <v>0.97560975609756106</v>
          </cell>
          <cell r="S54">
            <v>0</v>
          </cell>
          <cell r="T54">
            <v>0</v>
          </cell>
          <cell r="U54">
            <v>0</v>
          </cell>
          <cell r="V54">
            <v>0</v>
          </cell>
          <cell r="W54">
            <v>0</v>
          </cell>
        </row>
        <row r="55">
          <cell r="A55">
            <v>0</v>
          </cell>
          <cell r="B55">
            <v>0</v>
          </cell>
          <cell r="C55" t="str">
            <v>Less: Preferred</v>
          </cell>
          <cell r="D55">
            <v>0</v>
          </cell>
          <cell r="E55">
            <v>0</v>
          </cell>
          <cell r="F55">
            <v>0</v>
          </cell>
          <cell r="G55">
            <v>0</v>
          </cell>
          <cell r="H55" t="str">
            <v>Terminal Value</v>
          </cell>
          <cell r="I55">
            <v>0</v>
          </cell>
          <cell r="J55">
            <v>0</v>
          </cell>
          <cell r="K55">
            <v>0</v>
          </cell>
          <cell r="L55">
            <v>5221.5966638443851</v>
          </cell>
          <cell r="M55">
            <v>0</v>
          </cell>
          <cell r="N55" t="str">
            <v>Prior Year Revenues at Perpetuity Growth Rate</v>
          </cell>
          <cell r="O55">
            <v>0</v>
          </cell>
          <cell r="P55">
            <v>0</v>
          </cell>
          <cell r="Q55">
            <v>0</v>
          </cell>
          <cell r="R55">
            <v>1805.4231300591525</v>
          </cell>
          <cell r="S55">
            <v>0</v>
          </cell>
          <cell r="T55">
            <v>0</v>
          </cell>
          <cell r="U55">
            <v>0</v>
          </cell>
          <cell r="V55">
            <v>0</v>
          </cell>
          <cell r="W55">
            <v>0</v>
          </cell>
        </row>
        <row r="56">
          <cell r="A56">
            <v>0</v>
          </cell>
          <cell r="B56">
            <v>0</v>
          </cell>
          <cell r="C56" t="str">
            <v>Less: NCI</v>
          </cell>
          <cell r="D56">
            <v>0</v>
          </cell>
          <cell r="E56">
            <v>0</v>
          </cell>
          <cell r="F56">
            <v>0</v>
          </cell>
          <cell r="G56">
            <v>0</v>
          </cell>
          <cell r="H56" t="str">
            <v>Implied LTM EBITDA multiple</v>
          </cell>
          <cell r="I56">
            <v>0</v>
          </cell>
          <cell r="J56">
            <v>0</v>
          </cell>
          <cell r="K56">
            <v>0</v>
          </cell>
          <cell r="L56">
            <v>9.5172953232403579</v>
          </cell>
          <cell r="M56">
            <v>0</v>
          </cell>
          <cell r="N56">
            <v>0</v>
          </cell>
          <cell r="O56">
            <v>0</v>
          </cell>
          <cell r="P56">
            <v>0</v>
          </cell>
          <cell r="Q56">
            <v>0</v>
          </cell>
          <cell r="R56">
            <v>0</v>
          </cell>
          <cell r="S56">
            <v>0</v>
          </cell>
          <cell r="T56">
            <v>0</v>
          </cell>
          <cell r="U56">
            <v>0</v>
          </cell>
          <cell r="V56">
            <v>0</v>
          </cell>
          <cell r="W56">
            <v>0</v>
          </cell>
        </row>
        <row r="57">
          <cell r="A57">
            <v>0</v>
          </cell>
          <cell r="B57">
            <v>0</v>
          </cell>
          <cell r="C57" t="str">
            <v>Less: PV of Interest from Refi</v>
          </cell>
          <cell r="F57">
            <v>-323.56030558600446</v>
          </cell>
          <cell r="G57">
            <v>0</v>
          </cell>
          <cell r="H57" t="str">
            <v>Implied Perp Growth (For Multiple Method)</v>
          </cell>
          <cell r="I57">
            <v>0</v>
          </cell>
          <cell r="J57">
            <v>0</v>
          </cell>
          <cell r="K57">
            <v>0</v>
          </cell>
          <cell r="L57">
            <v>2.4999999999999994E-2</v>
          </cell>
          <cell r="M57">
            <v>0</v>
          </cell>
          <cell r="N57" t="str">
            <v>Final Year Change in Revenues at Perpetuity Growth Rate</v>
          </cell>
          <cell r="O57">
            <v>0</v>
          </cell>
          <cell r="P57">
            <v>0</v>
          </cell>
          <cell r="Q57">
            <v>0</v>
          </cell>
          <cell r="R57">
            <v>45.135578251478591</v>
          </cell>
          <cell r="S57">
            <v>0</v>
          </cell>
          <cell r="T57">
            <v>0</v>
          </cell>
          <cell r="U57">
            <v>0</v>
          </cell>
          <cell r="V57">
            <v>0</v>
          </cell>
          <cell r="W57">
            <v>0</v>
          </cell>
        </row>
        <row r="58">
          <cell r="A58">
            <v>0</v>
          </cell>
          <cell r="B58">
            <v>0</v>
          </cell>
          <cell r="C58" t="str">
            <v>Equity Value</v>
          </cell>
          <cell r="D58">
            <v>0</v>
          </cell>
          <cell r="E58">
            <v>0</v>
          </cell>
          <cell r="F58">
            <v>2109.9539332557742</v>
          </cell>
          <cell r="G58">
            <v>0</v>
          </cell>
          <cell r="H58" t="str">
            <v>Discount Periods</v>
          </cell>
          <cell r="I58">
            <v>0</v>
          </cell>
          <cell r="J58">
            <v>0</v>
          </cell>
          <cell r="K58">
            <v>0</v>
          </cell>
          <cell r="L58">
            <v>10.27945205479452</v>
          </cell>
          <cell r="M58">
            <v>0</v>
          </cell>
          <cell r="N58" t="str">
            <v>% of Change in Revenues</v>
          </cell>
          <cell r="O58">
            <v>0</v>
          </cell>
          <cell r="P58">
            <v>0</v>
          </cell>
          <cell r="Q58">
            <v>0</v>
          </cell>
          <cell r="R58">
            <v>0.2</v>
          </cell>
          <cell r="S58">
            <v>0</v>
          </cell>
          <cell r="T58">
            <v>0</v>
          </cell>
          <cell r="U58">
            <v>0</v>
          </cell>
          <cell r="V58">
            <v>0</v>
          </cell>
          <cell r="W58">
            <v>0</v>
          </cell>
        </row>
        <row r="59">
          <cell r="A59">
            <v>0</v>
          </cell>
          <cell r="B59">
            <v>0</v>
          </cell>
          <cell r="C59" t="str">
            <v>Net Diluted Shares Outstanding</v>
          </cell>
          <cell r="D59">
            <v>0</v>
          </cell>
          <cell r="E59">
            <v>0</v>
          </cell>
          <cell r="F59">
            <v>104.41506720927761</v>
          </cell>
          <cell r="G59">
            <v>0</v>
          </cell>
          <cell r="H59" t="str">
            <v>Discount</v>
          </cell>
          <cell r="I59">
            <v>0</v>
          </cell>
          <cell r="J59">
            <v>0</v>
          </cell>
          <cell r="K59">
            <v>0</v>
          </cell>
          <cell r="L59">
            <v>0.39340914549404016</v>
          </cell>
          <cell r="M59">
            <v>0</v>
          </cell>
          <cell r="N59" t="str">
            <v>Normalized Change in Working Capital</v>
          </cell>
          <cell r="O59">
            <v>0</v>
          </cell>
          <cell r="P59">
            <v>0</v>
          </cell>
          <cell r="Q59">
            <v>0</v>
          </cell>
          <cell r="R59">
            <v>9.0271156502957179</v>
          </cell>
          <cell r="S59">
            <v>0</v>
          </cell>
          <cell r="T59">
            <v>0</v>
          </cell>
          <cell r="U59">
            <v>0</v>
          </cell>
          <cell r="V59">
            <v>0</v>
          </cell>
          <cell r="W59">
            <v>0</v>
          </cell>
        </row>
        <row r="60">
          <cell r="A60">
            <v>0</v>
          </cell>
          <cell r="B60">
            <v>0</v>
          </cell>
          <cell r="C60" t="str">
            <v>Equity Value Per Share</v>
          </cell>
          <cell r="D60">
            <v>0</v>
          </cell>
          <cell r="E60">
            <v>0</v>
          </cell>
          <cell r="F60">
            <v>20.207370350361639</v>
          </cell>
          <cell r="G60">
            <v>0</v>
          </cell>
          <cell r="H60" t="str">
            <v>Present Value</v>
          </cell>
          <cell r="I60">
            <v>0</v>
          </cell>
          <cell r="J60">
            <v>0</v>
          </cell>
          <cell r="K60">
            <v>0</v>
          </cell>
          <cell r="L60">
            <v>2054.2238816375502</v>
          </cell>
          <cell r="M60">
            <v>0</v>
          </cell>
          <cell r="N60">
            <v>0</v>
          </cell>
          <cell r="O60">
            <v>0</v>
          </cell>
          <cell r="P60">
            <v>0</v>
          </cell>
          <cell r="Q60">
            <v>0</v>
          </cell>
          <cell r="R60">
            <v>0</v>
          </cell>
          <cell r="S60">
            <v>0</v>
          </cell>
          <cell r="T60">
            <v>0</v>
          </cell>
          <cell r="U60">
            <v>0</v>
          </cell>
          <cell r="V60">
            <v>0</v>
          </cell>
          <cell r="W60">
            <v>0</v>
          </cell>
        </row>
        <row r="61">
          <cell r="A61">
            <v>0</v>
          </cell>
          <cell r="B61">
            <v>0</v>
          </cell>
          <cell r="C61" t="str">
            <v>Current Share Price</v>
          </cell>
          <cell r="D61">
            <v>0</v>
          </cell>
          <cell r="E61">
            <v>0</v>
          </cell>
          <cell r="F61">
            <v>24.16</v>
          </cell>
          <cell r="G61">
            <v>0</v>
          </cell>
          <cell r="H61" t="str">
            <v>TV % of Implied TEV</v>
          </cell>
          <cell r="I61">
            <v>0</v>
          </cell>
          <cell r="J61">
            <v>0</v>
          </cell>
          <cell r="K61">
            <v>0</v>
          </cell>
          <cell r="L61">
            <v>0.65234160871105751</v>
          </cell>
          <cell r="M61">
            <v>0</v>
          </cell>
          <cell r="N61">
            <v>0</v>
          </cell>
          <cell r="O61">
            <v>0</v>
          </cell>
          <cell r="P61">
            <v>0</v>
          </cell>
          <cell r="Q61">
            <v>0</v>
          </cell>
          <cell r="R61">
            <v>0</v>
          </cell>
          <cell r="S61">
            <v>0</v>
          </cell>
          <cell r="T61">
            <v>0</v>
          </cell>
          <cell r="U61">
            <v>0</v>
          </cell>
          <cell r="V61">
            <v>0</v>
          </cell>
          <cell r="W61">
            <v>0</v>
          </cell>
        </row>
        <row r="62">
          <cell r="A62">
            <v>0</v>
          </cell>
          <cell r="B62">
            <v>0</v>
          </cell>
          <cell r="C62" t="str">
            <v>% Premium to Current</v>
          </cell>
          <cell r="D62">
            <v>0</v>
          </cell>
          <cell r="E62">
            <v>0</v>
          </cell>
          <cell r="F62">
            <v>-0.16360222059761431</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3">
          <cell r="A63">
            <v>0</v>
          </cell>
          <cell r="B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row>
        <row r="64">
          <cell r="A64">
            <v>0</v>
          </cell>
          <cell r="B64">
            <v>0</v>
          </cell>
          <cell r="C64" t="str">
            <v>Basic Shares Out</v>
          </cell>
          <cell r="D64">
            <v>0</v>
          </cell>
          <cell r="E64">
            <v>0</v>
          </cell>
          <cell r="F64">
            <v>102.97683600000001</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row>
        <row r="65">
          <cell r="A65">
            <v>0</v>
          </cell>
          <cell r="B65">
            <v>0</v>
          </cell>
          <cell r="C65" t="str">
            <v>Net ITM Options &amp; Converts</v>
          </cell>
          <cell r="D65">
            <v>0</v>
          </cell>
          <cell r="E65">
            <v>0</v>
          </cell>
          <cell r="F65">
            <v>1.4382312092775993</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v>0</v>
          </cell>
          <cell r="B66">
            <v>0</v>
          </cell>
          <cell r="C66" t="str">
            <v>Net Diluted Shares Outstanding</v>
          </cell>
          <cell r="D66">
            <v>0</v>
          </cell>
          <cell r="E66">
            <v>0</v>
          </cell>
          <cell r="F66">
            <v>104.41506720927761</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row>
        <row r="67">
          <cell r="A67">
            <v>0</v>
          </cell>
          <cell r="B67" t="str">
            <v>x</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t="str">
            <v>`</v>
          </cell>
          <cell r="T67">
            <v>0</v>
          </cell>
          <cell r="U67">
            <v>0</v>
          </cell>
          <cell r="V67">
            <v>0</v>
          </cell>
          <cell r="W67">
            <v>0</v>
          </cell>
        </row>
        <row r="68">
          <cell r="A68">
            <v>0</v>
          </cell>
          <cell r="B68">
            <v>0</v>
          </cell>
          <cell r="C68" t="str">
            <v>PV of Incremental Interest from Refi</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row>
        <row r="70">
          <cell r="A70">
            <v>0</v>
          </cell>
          <cell r="B70">
            <v>0</v>
          </cell>
          <cell r="C70" t="str">
            <v>2020 Notes</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row>
        <row r="71">
          <cell r="A71">
            <v>0</v>
          </cell>
          <cell r="B71">
            <v>0</v>
          </cell>
          <cell r="C71" t="str">
            <v>Refi?</v>
          </cell>
          <cell r="D71">
            <v>0</v>
          </cell>
          <cell r="E71">
            <v>1</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A72">
            <v>0</v>
          </cell>
          <cell r="B72">
            <v>0</v>
          </cell>
          <cell r="C72" t="str">
            <v>Effective Interest Rate</v>
          </cell>
          <cell r="D72">
            <v>0</v>
          </cell>
          <cell r="E72">
            <v>9.7199999999999995E-2</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row>
        <row r="73">
          <cell r="A73">
            <v>0</v>
          </cell>
          <cell r="B73">
            <v>0</v>
          </cell>
          <cell r="C73" t="str">
            <v>Principal after Refi</v>
          </cell>
          <cell r="D73">
            <v>0</v>
          </cell>
          <cell r="E73">
            <v>587.5</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row>
        <row r="74">
          <cell r="A74">
            <v>0</v>
          </cell>
          <cell r="B74">
            <v>0</v>
          </cell>
          <cell r="C74" t="str">
            <v>Refi Date</v>
          </cell>
          <cell r="D74">
            <v>0</v>
          </cell>
          <cell r="E74">
            <v>43876</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row>
        <row r="75">
          <cell r="A75">
            <v>0</v>
          </cell>
          <cell r="B75">
            <v>0</v>
          </cell>
          <cell r="C75">
            <v>0</v>
          </cell>
          <cell r="D75">
            <v>0</v>
          </cell>
          <cell r="E75">
            <v>0</v>
          </cell>
          <cell r="F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row>
        <row r="76">
          <cell r="A76">
            <v>0</v>
          </cell>
          <cell r="B76">
            <v>0</v>
          </cell>
          <cell r="C76">
            <v>0</v>
          </cell>
          <cell r="D76">
            <v>0</v>
          </cell>
          <cell r="E76">
            <v>0</v>
          </cell>
          <cell r="F76">
            <v>0</v>
          </cell>
          <cell r="G76">
            <v>42369</v>
          </cell>
          <cell r="H76">
            <v>42735</v>
          </cell>
          <cell r="I76">
            <v>43100</v>
          </cell>
          <cell r="J76">
            <v>43465</v>
          </cell>
          <cell r="K76">
            <v>43830</v>
          </cell>
          <cell r="L76">
            <v>44196</v>
          </cell>
          <cell r="M76">
            <v>44561</v>
          </cell>
          <cell r="N76">
            <v>44926</v>
          </cell>
          <cell r="O76">
            <v>45291</v>
          </cell>
          <cell r="P76">
            <v>45657</v>
          </cell>
          <cell r="Q76">
            <v>46022</v>
          </cell>
          <cell r="R76">
            <v>0</v>
          </cell>
          <cell r="S76">
            <v>0</v>
          </cell>
          <cell r="T76">
            <v>0</v>
          </cell>
          <cell r="U76">
            <v>0</v>
          </cell>
          <cell r="V76">
            <v>0</v>
          </cell>
          <cell r="W76">
            <v>0</v>
          </cell>
        </row>
        <row r="77">
          <cell r="A77">
            <v>0</v>
          </cell>
          <cell r="B77">
            <v>0</v>
          </cell>
          <cell r="C77">
            <v>0</v>
          </cell>
          <cell r="D77">
            <v>0</v>
          </cell>
          <cell r="E77">
            <v>0</v>
          </cell>
          <cell r="F77">
            <v>0</v>
          </cell>
          <cell r="G77">
            <v>42735</v>
          </cell>
          <cell r="H77">
            <v>43100</v>
          </cell>
          <cell r="I77">
            <v>43465</v>
          </cell>
          <cell r="J77">
            <v>43830</v>
          </cell>
          <cell r="K77">
            <v>44196</v>
          </cell>
          <cell r="L77">
            <v>44561</v>
          </cell>
          <cell r="M77">
            <v>44926</v>
          </cell>
          <cell r="N77">
            <v>45291</v>
          </cell>
          <cell r="O77">
            <v>45657</v>
          </cell>
          <cell r="P77">
            <v>46022</v>
          </cell>
          <cell r="Q77">
            <v>46387</v>
          </cell>
          <cell r="R77">
            <v>0</v>
          </cell>
          <cell r="S77">
            <v>0</v>
          </cell>
          <cell r="T77">
            <v>0</v>
          </cell>
          <cell r="U77">
            <v>0</v>
          </cell>
          <cell r="V77">
            <v>0</v>
          </cell>
          <cell r="W77">
            <v>0</v>
          </cell>
        </row>
        <row r="78">
          <cell r="A78">
            <v>0</v>
          </cell>
          <cell r="B78">
            <v>0</v>
          </cell>
          <cell r="C78">
            <v>0</v>
          </cell>
          <cell r="D78">
            <v>0</v>
          </cell>
          <cell r="E78">
            <v>0</v>
          </cell>
          <cell r="F78">
            <v>0</v>
          </cell>
          <cell r="G78" t="str">
            <v>2016E</v>
          </cell>
          <cell r="H78" t="str">
            <v>2017E</v>
          </cell>
          <cell r="I78" t="str">
            <v>2018E</v>
          </cell>
          <cell r="J78" t="str">
            <v>2019E</v>
          </cell>
          <cell r="K78" t="str">
            <v>2020E</v>
          </cell>
          <cell r="L78" t="str">
            <v>2021E</v>
          </cell>
          <cell r="M78" t="str">
            <v>2022E</v>
          </cell>
          <cell r="N78" t="str">
            <v>2023E</v>
          </cell>
          <cell r="O78" t="str">
            <v>2024E</v>
          </cell>
          <cell r="P78" t="str">
            <v>2025E</v>
          </cell>
          <cell r="Q78" t="str">
            <v>2026E</v>
          </cell>
          <cell r="R78" t="str">
            <v>Terminal</v>
          </cell>
          <cell r="S78">
            <v>0</v>
          </cell>
          <cell r="T78">
            <v>0</v>
          </cell>
          <cell r="U78">
            <v>0</v>
          </cell>
          <cell r="V78">
            <v>0</v>
          </cell>
          <cell r="W78">
            <v>0</v>
          </cell>
        </row>
        <row r="79">
          <cell r="A79">
            <v>0</v>
          </cell>
          <cell r="B79">
            <v>0</v>
          </cell>
          <cell r="C79" t="str">
            <v>Refi Balance</v>
          </cell>
          <cell r="D79">
            <v>0</v>
          </cell>
          <cell r="E79">
            <v>0</v>
          </cell>
          <cell r="F79">
            <v>0</v>
          </cell>
          <cell r="G79">
            <v>0</v>
          </cell>
          <cell r="H79">
            <v>0</v>
          </cell>
          <cell r="I79">
            <v>0</v>
          </cell>
          <cell r="J79">
            <v>0</v>
          </cell>
          <cell r="K79">
            <v>587.5</v>
          </cell>
          <cell r="L79">
            <v>587.5</v>
          </cell>
          <cell r="M79">
            <v>587.5</v>
          </cell>
          <cell r="N79">
            <v>587.5</v>
          </cell>
          <cell r="O79">
            <v>587.5</v>
          </cell>
          <cell r="P79">
            <v>587.5</v>
          </cell>
          <cell r="Q79">
            <v>587.5</v>
          </cell>
          <cell r="R79">
            <v>0</v>
          </cell>
          <cell r="S79">
            <v>0</v>
          </cell>
          <cell r="T79">
            <v>0</v>
          </cell>
          <cell r="U79">
            <v>0</v>
          </cell>
          <cell r="V79">
            <v>0</v>
          </cell>
          <cell r="W79">
            <v>0</v>
          </cell>
        </row>
        <row r="80">
          <cell r="A80">
            <v>0</v>
          </cell>
          <cell r="B80">
            <v>0</v>
          </cell>
          <cell r="C80" t="str">
            <v>% of Year</v>
          </cell>
          <cell r="D80">
            <v>0</v>
          </cell>
          <cell r="E80">
            <v>0</v>
          </cell>
          <cell r="F80">
            <v>0</v>
          </cell>
          <cell r="G80">
            <v>0</v>
          </cell>
          <cell r="H80">
            <v>0</v>
          </cell>
          <cell r="I80">
            <v>0</v>
          </cell>
          <cell r="J80">
            <v>0</v>
          </cell>
          <cell r="K80">
            <v>0.87777777777777777</v>
          </cell>
          <cell r="L80">
            <v>1</v>
          </cell>
          <cell r="M80">
            <v>1</v>
          </cell>
          <cell r="N80">
            <v>1</v>
          </cell>
          <cell r="O80">
            <v>1</v>
          </cell>
          <cell r="P80">
            <v>1</v>
          </cell>
          <cell r="Q80">
            <v>1</v>
          </cell>
          <cell r="R80">
            <v>0</v>
          </cell>
          <cell r="S80">
            <v>0</v>
          </cell>
          <cell r="T80">
            <v>0</v>
          </cell>
          <cell r="U80">
            <v>0</v>
          </cell>
          <cell r="V80">
            <v>0</v>
          </cell>
          <cell r="W80">
            <v>0</v>
          </cell>
        </row>
        <row r="81">
          <cell r="A81">
            <v>0</v>
          </cell>
          <cell r="B81">
            <v>0</v>
          </cell>
          <cell r="C81" t="str">
            <v>Incremental Interest</v>
          </cell>
          <cell r="D81">
            <v>0</v>
          </cell>
          <cell r="E81">
            <v>0</v>
          </cell>
          <cell r="F81">
            <v>0</v>
          </cell>
          <cell r="G81">
            <v>0</v>
          </cell>
          <cell r="H81">
            <v>0</v>
          </cell>
          <cell r="I81">
            <v>0</v>
          </cell>
          <cell r="J81">
            <v>0</v>
          </cell>
          <cell r="K81">
            <v>50.125499999999995</v>
          </cell>
          <cell r="L81">
            <v>57.104999999999997</v>
          </cell>
          <cell r="M81">
            <v>57.104999999999997</v>
          </cell>
          <cell r="N81">
            <v>57.104999999999997</v>
          </cell>
          <cell r="O81">
            <v>57.104999999999997</v>
          </cell>
          <cell r="P81">
            <v>57.104999999999997</v>
          </cell>
          <cell r="Q81">
            <v>57.104999999999997</v>
          </cell>
          <cell r="R81">
            <v>0</v>
          </cell>
          <cell r="S81">
            <v>0</v>
          </cell>
          <cell r="T81">
            <v>0</v>
          </cell>
          <cell r="U81">
            <v>0</v>
          </cell>
          <cell r="V81">
            <v>0</v>
          </cell>
          <cell r="W81">
            <v>0</v>
          </cell>
        </row>
        <row r="82">
          <cell r="A82">
            <v>0</v>
          </cell>
          <cell r="B82">
            <v>0</v>
          </cell>
          <cell r="C82" t="str">
            <v>Tax Rate</v>
          </cell>
          <cell r="D82">
            <v>0</v>
          </cell>
          <cell r="E82">
            <v>0</v>
          </cell>
          <cell r="F82">
            <v>0</v>
          </cell>
          <cell r="G82">
            <v>0.3</v>
          </cell>
          <cell r="H82">
            <v>0.3</v>
          </cell>
          <cell r="I82">
            <v>0.3</v>
          </cell>
          <cell r="J82">
            <v>0.3</v>
          </cell>
          <cell r="K82">
            <v>0.3</v>
          </cell>
          <cell r="L82">
            <v>0.3</v>
          </cell>
          <cell r="M82">
            <v>0.3</v>
          </cell>
          <cell r="N82">
            <v>0.3</v>
          </cell>
          <cell r="O82">
            <v>0.3</v>
          </cell>
          <cell r="P82">
            <v>0.3</v>
          </cell>
          <cell r="Q82">
            <v>0.3</v>
          </cell>
          <cell r="R82">
            <v>0</v>
          </cell>
          <cell r="S82">
            <v>0</v>
          </cell>
          <cell r="T82">
            <v>0</v>
          </cell>
          <cell r="U82">
            <v>0</v>
          </cell>
          <cell r="V82">
            <v>0</v>
          </cell>
          <cell r="W82">
            <v>0</v>
          </cell>
        </row>
        <row r="83">
          <cell r="A83">
            <v>0</v>
          </cell>
          <cell r="B83">
            <v>0</v>
          </cell>
          <cell r="C83" t="str">
            <v>Post-Tax Incremental Interest</v>
          </cell>
          <cell r="D83">
            <v>0</v>
          </cell>
          <cell r="E83">
            <v>0</v>
          </cell>
          <cell r="F83">
            <v>0</v>
          </cell>
          <cell r="G83">
            <v>0</v>
          </cell>
          <cell r="H83">
            <v>0</v>
          </cell>
          <cell r="I83">
            <v>0</v>
          </cell>
          <cell r="J83">
            <v>0</v>
          </cell>
          <cell r="K83">
            <v>35.087849999999996</v>
          </cell>
          <cell r="L83">
            <v>39.973499999999994</v>
          </cell>
          <cell r="M83">
            <v>39.973499999999994</v>
          </cell>
          <cell r="N83">
            <v>39.973499999999994</v>
          </cell>
          <cell r="O83">
            <v>39.973499999999994</v>
          </cell>
          <cell r="P83">
            <v>39.973499999999994</v>
          </cell>
          <cell r="Q83">
            <v>39.973499999999994</v>
          </cell>
          <cell r="R83">
            <v>420.77368421052626</v>
          </cell>
          <cell r="S83">
            <v>0</v>
          </cell>
          <cell r="T83">
            <v>0</v>
          </cell>
          <cell r="U83">
            <v>0</v>
          </cell>
          <cell r="V83">
            <v>0</v>
          </cell>
          <cell r="W83">
            <v>0</v>
          </cell>
        </row>
        <row r="84">
          <cell r="A84">
            <v>0</v>
          </cell>
          <cell r="B84">
            <v>0</v>
          </cell>
          <cell r="C84" t="str">
            <v>% of Year Remaining</v>
          </cell>
          <cell r="D84">
            <v>0</v>
          </cell>
          <cell r="E84">
            <v>0</v>
          </cell>
          <cell r="F84">
            <v>0</v>
          </cell>
          <cell r="G84">
            <v>0.27397260273972601</v>
          </cell>
          <cell r="H84">
            <v>1</v>
          </cell>
          <cell r="I84">
            <v>1</v>
          </cell>
          <cell r="J84">
            <v>1</v>
          </cell>
          <cell r="K84">
            <v>1</v>
          </cell>
          <cell r="L84">
            <v>1</v>
          </cell>
          <cell r="M84">
            <v>1</v>
          </cell>
          <cell r="N84">
            <v>1</v>
          </cell>
          <cell r="O84">
            <v>1</v>
          </cell>
          <cell r="P84">
            <v>1</v>
          </cell>
          <cell r="Q84">
            <v>1</v>
          </cell>
          <cell r="R84">
            <v>1</v>
          </cell>
          <cell r="S84">
            <v>0</v>
          </cell>
          <cell r="T84">
            <v>0</v>
          </cell>
          <cell r="U84">
            <v>0</v>
          </cell>
          <cell r="V84">
            <v>0</v>
          </cell>
          <cell r="W84">
            <v>0</v>
          </cell>
        </row>
        <row r="85">
          <cell r="A85">
            <v>0</v>
          </cell>
          <cell r="B85">
            <v>0</v>
          </cell>
          <cell r="C85" t="str">
            <v>Discount Rate</v>
          </cell>
          <cell r="D85">
            <v>0</v>
          </cell>
          <cell r="E85">
            <v>0</v>
          </cell>
          <cell r="F85">
            <v>0</v>
          </cell>
          <cell r="G85">
            <v>0.98764485480213826</v>
          </cell>
          <cell r="H85">
            <v>0.93228467122721337</v>
          </cell>
          <cell r="I85">
            <v>0.85140152623489795</v>
          </cell>
          <cell r="J85">
            <v>0.77753564039716716</v>
          </cell>
          <cell r="K85">
            <v>0.70990167702498275</v>
          </cell>
          <cell r="L85">
            <v>0.64831203381276958</v>
          </cell>
          <cell r="M85">
            <v>0.59206578430389922</v>
          </cell>
          <cell r="N85">
            <v>0.54069934639625494</v>
          </cell>
          <cell r="O85">
            <v>0.4936665958835601</v>
          </cell>
          <cell r="P85">
            <v>0.45083707386626498</v>
          </cell>
          <cell r="Q85">
            <v>0.41172335512900915</v>
          </cell>
          <cell r="R85">
            <v>0.41172335512900915</v>
          </cell>
          <cell r="S85">
            <v>0</v>
          </cell>
          <cell r="T85">
            <v>0</v>
          </cell>
          <cell r="U85">
            <v>0</v>
          </cell>
          <cell r="V85">
            <v>0</v>
          </cell>
          <cell r="W85">
            <v>0</v>
          </cell>
        </row>
        <row r="86">
          <cell r="A86">
            <v>0</v>
          </cell>
          <cell r="B86">
            <v>0</v>
          </cell>
          <cell r="C86" t="str">
            <v>Discounted Value</v>
          </cell>
          <cell r="D86">
            <v>0</v>
          </cell>
          <cell r="E86">
            <v>0</v>
          </cell>
          <cell r="F86">
            <v>0</v>
          </cell>
          <cell r="G86">
            <v>0</v>
          </cell>
          <cell r="H86">
            <v>0</v>
          </cell>
          <cell r="I86">
            <v>0</v>
          </cell>
          <cell r="J86">
            <v>0</v>
          </cell>
          <cell r="K86">
            <v>24.908923558201039</v>
          </cell>
          <cell r="L86">
            <v>25.915301083614739</v>
          </cell>
          <cell r="M86">
            <v>23.666941628871911</v>
          </cell>
          <cell r="N86">
            <v>21.613645323170694</v>
          </cell>
          <cell r="O86">
            <v>19.733581670551487</v>
          </cell>
          <cell r="P86">
            <v>18.02153577219314</v>
          </cell>
          <cell r="Q86">
            <v>16.458023536249446</v>
          </cell>
          <cell r="R86">
            <v>173.24235301315204</v>
          </cell>
          <cell r="S86">
            <v>0</v>
          </cell>
          <cell r="T86">
            <v>0</v>
          </cell>
          <cell r="U86">
            <v>0</v>
          </cell>
          <cell r="V86">
            <v>0</v>
          </cell>
          <cell r="W86">
            <v>0</v>
          </cell>
        </row>
        <row r="87">
          <cell r="A87">
            <v>0</v>
          </cell>
          <cell r="B87">
            <v>0</v>
          </cell>
          <cell r="C87" t="str">
            <v>Present Value</v>
          </cell>
          <cell r="D87">
            <v>0</v>
          </cell>
          <cell r="E87">
            <v>323.56030558600446</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row>
        <row r="88">
          <cell r="A88">
            <v>0</v>
          </cell>
          <cell r="B88">
            <v>0</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row>
        <row r="89">
          <cell r="A89">
            <v>0</v>
          </cell>
          <cell r="B89" t="str">
            <v>x</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t="str">
            <v>x</v>
          </cell>
          <cell r="T89">
            <v>0</v>
          </cell>
          <cell r="U89">
            <v>0</v>
          </cell>
          <cell r="V89">
            <v>0</v>
          </cell>
          <cell r="W89">
            <v>0</v>
          </cell>
        </row>
        <row r="90">
          <cell r="A90">
            <v>0</v>
          </cell>
          <cell r="B90">
            <v>0</v>
          </cell>
          <cell r="C90" t="str">
            <v>Sensitivities</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row>
        <row r="91">
          <cell r="A91">
            <v>0</v>
          </cell>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row>
        <row r="92">
          <cell r="A92">
            <v>0</v>
          </cell>
          <cell r="B92">
            <v>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row>
        <row r="93">
          <cell r="A93">
            <v>0</v>
          </cell>
          <cell r="B93">
            <v>0</v>
          </cell>
          <cell r="C93" t="str">
            <v>Implied Enterprise Value</v>
          </cell>
          <cell r="D93">
            <v>0</v>
          </cell>
          <cell r="E93">
            <v>0</v>
          </cell>
          <cell r="F93">
            <v>0</v>
          </cell>
          <cell r="G93">
            <v>0</v>
          </cell>
          <cell r="H93" t="str">
            <v>Implied Equity Value Per Share</v>
          </cell>
          <cell r="I93">
            <v>0</v>
          </cell>
          <cell r="J93">
            <v>0</v>
          </cell>
          <cell r="K93">
            <v>0</v>
          </cell>
          <cell r="L93">
            <v>0</v>
          </cell>
          <cell r="M93" t="str">
            <v>Implied Terminal Value / LTM EBITDA</v>
          </cell>
          <cell r="N93">
            <v>0</v>
          </cell>
          <cell r="O93">
            <v>0</v>
          </cell>
          <cell r="P93">
            <v>0</v>
          </cell>
          <cell r="Q93">
            <v>0</v>
          </cell>
          <cell r="R93">
            <v>0</v>
          </cell>
          <cell r="S93">
            <v>0</v>
          </cell>
          <cell r="T93">
            <v>0</v>
          </cell>
          <cell r="U93">
            <v>0</v>
          </cell>
          <cell r="V93">
            <v>0</v>
          </cell>
          <cell r="W93">
            <v>0</v>
          </cell>
        </row>
        <row r="94">
          <cell r="A94">
            <v>0</v>
          </cell>
          <cell r="B94">
            <v>0</v>
          </cell>
          <cell r="C94" t="str">
            <v>Perp.</v>
          </cell>
          <cell r="D94" t="str">
            <v>WACC</v>
          </cell>
          <cell r="E94">
            <v>0</v>
          </cell>
          <cell r="F94">
            <v>0</v>
          </cell>
          <cell r="G94">
            <v>0</v>
          </cell>
          <cell r="H94" t="str">
            <v>Perp.</v>
          </cell>
          <cell r="I94" t="str">
            <v>WACC</v>
          </cell>
          <cell r="J94">
            <v>0</v>
          </cell>
          <cell r="K94">
            <v>0</v>
          </cell>
          <cell r="L94">
            <v>0</v>
          </cell>
          <cell r="M94" t="str">
            <v>Perp.</v>
          </cell>
          <cell r="N94" t="str">
            <v>WACC</v>
          </cell>
          <cell r="O94">
            <v>0</v>
          </cell>
          <cell r="P94">
            <v>0</v>
          </cell>
          <cell r="Q94">
            <v>0</v>
          </cell>
          <cell r="R94">
            <v>0</v>
          </cell>
          <cell r="S94">
            <v>0</v>
          </cell>
          <cell r="T94">
            <v>0</v>
          </cell>
          <cell r="U94">
            <v>0</v>
          </cell>
          <cell r="V94">
            <v>0</v>
          </cell>
          <cell r="W94">
            <v>0</v>
          </cell>
        </row>
        <row r="95">
          <cell r="A95">
            <v>0</v>
          </cell>
          <cell r="B95">
            <v>0</v>
          </cell>
          <cell r="C95" t="str">
            <v>Growth</v>
          </cell>
          <cell r="D95">
            <v>0.09</v>
          </cell>
          <cell r="E95">
            <v>9.5000000000000001E-2</v>
          </cell>
          <cell r="F95">
            <v>0.1</v>
          </cell>
          <cell r="G95">
            <v>0</v>
          </cell>
          <cell r="H95" t="str">
            <v>Growth</v>
          </cell>
          <cell r="I95">
            <v>0.09</v>
          </cell>
          <cell r="J95">
            <v>9.5000000000000001E-2</v>
          </cell>
          <cell r="K95">
            <v>0.1</v>
          </cell>
          <cell r="L95">
            <v>0</v>
          </cell>
          <cell r="M95" t="str">
            <v>Growth</v>
          </cell>
          <cell r="N95">
            <v>0.09</v>
          </cell>
          <cell r="O95">
            <v>9.5000000000000001E-2</v>
          </cell>
          <cell r="P95">
            <v>0.1</v>
          </cell>
          <cell r="Q95">
            <v>0</v>
          </cell>
          <cell r="R95">
            <v>0</v>
          </cell>
          <cell r="S95">
            <v>0</v>
          </cell>
          <cell r="T95">
            <v>0</v>
          </cell>
          <cell r="U95">
            <v>0</v>
          </cell>
          <cell r="V95">
            <v>0</v>
          </cell>
          <cell r="W95">
            <v>0</v>
          </cell>
        </row>
        <row r="96">
          <cell r="A96">
            <v>0</v>
          </cell>
          <cell r="B96">
            <v>0</v>
          </cell>
          <cell r="C96">
            <v>0.02</v>
          </cell>
          <cell r="D96">
            <v>3279.1985560481817</v>
          </cell>
          <cell r="E96">
            <v>3012.6093155468034</v>
          </cell>
          <cell r="F96">
            <v>2780.1652163931121</v>
          </cell>
          <cell r="G96">
            <v>0</v>
          </cell>
          <cell r="H96">
            <v>0.02</v>
          </cell>
          <cell r="I96">
            <v>21.205048964629345</v>
          </cell>
          <cell r="J96">
            <v>18.911455637115768</v>
          </cell>
          <cell r="K96">
            <v>16.894799317266656</v>
          </cell>
          <cell r="L96">
            <v>0</v>
          </cell>
          <cell r="M96">
            <v>0.02</v>
          </cell>
          <cell r="N96">
            <v>9.4983017488905084</v>
          </cell>
          <cell r="O96">
            <v>8.8853911242818064</v>
          </cell>
          <cell r="P96">
            <v>8.3490509064878768</v>
          </cell>
          <cell r="Q96">
            <v>0</v>
          </cell>
          <cell r="R96">
            <v>0</v>
          </cell>
          <cell r="S96">
            <v>0</v>
          </cell>
          <cell r="T96">
            <v>0</v>
          </cell>
          <cell r="U96">
            <v>0</v>
          </cell>
          <cell r="V96">
            <v>0</v>
          </cell>
          <cell r="W96">
            <v>0</v>
          </cell>
        </row>
        <row r="97">
          <cell r="A97">
            <v>0</v>
          </cell>
          <cell r="B97">
            <v>0</v>
          </cell>
          <cell r="C97">
            <v>2.5000000000000001E-2</v>
          </cell>
          <cell r="D97">
            <v>3443.8243815487494</v>
          </cell>
          <cell r="E97">
            <v>3149.0002388417788</v>
          </cell>
          <cell r="F97">
            <v>2894.2735731240991</v>
          </cell>
          <cell r="G97">
            <v>0</v>
          </cell>
          <cell r="H97">
            <v>2.5000000000000001E-2</v>
          </cell>
          <cell r="I97">
            <v>22.667286965318603</v>
          </cell>
          <cell r="J97">
            <v>20.207370350361639</v>
          </cell>
          <cell r="K97">
            <v>17.978996819707366</v>
          </cell>
          <cell r="L97">
            <v>0</v>
          </cell>
          <cell r="M97">
            <v>2.5000000000000001E-2</v>
          </cell>
          <cell r="N97">
            <v>10.225967744367773</v>
          </cell>
          <cell r="O97">
            <v>9.5172953232403579</v>
          </cell>
          <cell r="P97">
            <v>8.9030662557109466</v>
          </cell>
          <cell r="Q97">
            <v>0</v>
          </cell>
          <cell r="R97">
            <v>0</v>
          </cell>
          <cell r="S97">
            <v>0</v>
          </cell>
          <cell r="T97">
            <v>0</v>
          </cell>
          <cell r="U97">
            <v>0</v>
          </cell>
          <cell r="V97">
            <v>0</v>
          </cell>
          <cell r="W97">
            <v>0</v>
          </cell>
        </row>
        <row r="98">
          <cell r="A98">
            <v>0</v>
          </cell>
          <cell r="B98">
            <v>0</v>
          </cell>
          <cell r="C98">
            <v>3.0000000000000002E-2</v>
          </cell>
          <cell r="D98">
            <v>3635.8878446327462</v>
          </cell>
          <cell r="E98">
            <v>3306.3743811052118</v>
          </cell>
          <cell r="F98">
            <v>3024.6831236737985</v>
          </cell>
          <cell r="G98">
            <v>0</v>
          </cell>
          <cell r="H98">
            <v>3.0000000000000002E-2</v>
          </cell>
          <cell r="I98">
            <v>24.373231299456076</v>
          </cell>
          <cell r="J98">
            <v>21.646477999214806</v>
          </cell>
          <cell r="K98">
            <v>19.218079679639601</v>
          </cell>
          <cell r="L98">
            <v>0</v>
          </cell>
          <cell r="M98">
            <v>3.0000000000000002E-2</v>
          </cell>
          <cell r="N98">
            <v>11.07491140575792</v>
          </cell>
          <cell r="O98">
            <v>10.246415552807919</v>
          </cell>
          <cell r="P98">
            <v>9.5362266548230288</v>
          </cell>
          <cell r="Q98">
            <v>0</v>
          </cell>
          <cell r="R98">
            <v>0</v>
          </cell>
          <cell r="S98">
            <v>0</v>
          </cell>
          <cell r="T98">
            <v>0</v>
          </cell>
          <cell r="U98">
            <v>0</v>
          </cell>
          <cell r="V98">
            <v>0</v>
          </cell>
          <cell r="W98">
            <v>0</v>
          </cell>
        </row>
        <row r="99">
          <cell r="A99">
            <v>0</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row>
        <row r="100">
          <cell r="A100">
            <v>0</v>
          </cell>
          <cell r="B100">
            <v>0</v>
          </cell>
          <cell r="C100" t="str">
            <v>Terminal Value</v>
          </cell>
          <cell r="D100">
            <v>0</v>
          </cell>
          <cell r="E100">
            <v>0</v>
          </cell>
          <cell r="F100">
            <v>0</v>
          </cell>
          <cell r="G100">
            <v>0</v>
          </cell>
          <cell r="H100" t="str">
            <v>Terminal Cash Flow</v>
          </cell>
          <cell r="I100">
            <v>0</v>
          </cell>
          <cell r="J100">
            <v>0</v>
          </cell>
          <cell r="K100">
            <v>0</v>
          </cell>
          <cell r="L100">
            <v>0</v>
          </cell>
          <cell r="M100" t="str">
            <v>Share Count</v>
          </cell>
          <cell r="N100">
            <v>0</v>
          </cell>
          <cell r="O100">
            <v>0</v>
          </cell>
          <cell r="P100">
            <v>0</v>
          </cell>
          <cell r="Q100">
            <v>0</v>
          </cell>
          <cell r="R100">
            <v>0</v>
          </cell>
          <cell r="S100">
            <v>0</v>
          </cell>
          <cell r="T100">
            <v>0</v>
          </cell>
          <cell r="U100">
            <v>0</v>
          </cell>
          <cell r="V100">
            <v>0</v>
          </cell>
          <cell r="W100">
            <v>0</v>
          </cell>
        </row>
        <row r="101">
          <cell r="A101">
            <v>0</v>
          </cell>
          <cell r="B101">
            <v>0</v>
          </cell>
          <cell r="C101" t="str">
            <v>Perp.</v>
          </cell>
          <cell r="D101" t="str">
            <v>WACC</v>
          </cell>
          <cell r="E101">
            <v>0</v>
          </cell>
          <cell r="F101">
            <v>0</v>
          </cell>
          <cell r="G101">
            <v>0</v>
          </cell>
          <cell r="H101" t="str">
            <v>Perp.</v>
          </cell>
          <cell r="I101" t="str">
            <v>WACC</v>
          </cell>
          <cell r="J101">
            <v>0</v>
          </cell>
          <cell r="K101">
            <v>0</v>
          </cell>
          <cell r="L101">
            <v>0</v>
          </cell>
          <cell r="M101" t="str">
            <v>Perp.</v>
          </cell>
          <cell r="N101" t="str">
            <v>WACC</v>
          </cell>
          <cell r="O101">
            <v>0</v>
          </cell>
          <cell r="P101">
            <v>0</v>
          </cell>
          <cell r="Q101">
            <v>0</v>
          </cell>
          <cell r="R101">
            <v>0</v>
          </cell>
          <cell r="S101">
            <v>0</v>
          </cell>
          <cell r="T101">
            <v>0</v>
          </cell>
          <cell r="U101">
            <v>0</v>
          </cell>
          <cell r="V101">
            <v>0</v>
          </cell>
          <cell r="W101">
            <v>0</v>
          </cell>
        </row>
        <row r="102">
          <cell r="A102">
            <v>0</v>
          </cell>
          <cell r="B102">
            <v>0</v>
          </cell>
          <cell r="C102" t="str">
            <v>Growth</v>
          </cell>
          <cell r="D102">
            <v>0.09</v>
          </cell>
          <cell r="E102">
            <v>9.5000000000000001E-2</v>
          </cell>
          <cell r="F102">
            <v>0.1</v>
          </cell>
          <cell r="G102">
            <v>0</v>
          </cell>
          <cell r="H102" t="str">
            <v>Growth</v>
          </cell>
          <cell r="I102">
            <v>0.09</v>
          </cell>
          <cell r="J102">
            <v>9.5000000000000001E-2</v>
          </cell>
          <cell r="K102">
            <v>0.1</v>
          </cell>
          <cell r="L102">
            <v>0</v>
          </cell>
          <cell r="M102" t="str">
            <v>Growth</v>
          </cell>
          <cell r="N102">
            <v>0.09</v>
          </cell>
          <cell r="O102">
            <v>9.5000000000000001E-2</v>
          </cell>
          <cell r="P102">
            <v>0.1</v>
          </cell>
          <cell r="Q102">
            <v>0</v>
          </cell>
          <cell r="R102">
            <v>0</v>
          </cell>
          <cell r="S102">
            <v>0</v>
          </cell>
          <cell r="T102">
            <v>0</v>
          </cell>
          <cell r="U102">
            <v>0</v>
          </cell>
          <cell r="V102">
            <v>0</v>
          </cell>
          <cell r="W102">
            <v>0</v>
          </cell>
        </row>
        <row r="103">
          <cell r="A103">
            <v>0</v>
          </cell>
          <cell r="B103">
            <v>0</v>
          </cell>
          <cell r="C103">
            <v>0.02</v>
          </cell>
          <cell r="D103">
            <v>5211.1759738173068</v>
          </cell>
          <cell r="E103">
            <v>4874.9069011453084</v>
          </cell>
          <cell r="F103">
            <v>4580.6476397898623</v>
          </cell>
          <cell r="G103">
            <v>0</v>
          </cell>
          <cell r="H103">
            <v>0.02</v>
          </cell>
          <cell r="I103">
            <v>342.54714972986295</v>
          </cell>
          <cell r="J103">
            <v>342.54714972986295</v>
          </cell>
          <cell r="K103">
            <v>342.54714972986295</v>
          </cell>
          <cell r="L103">
            <v>0</v>
          </cell>
          <cell r="M103">
            <v>0.02</v>
          </cell>
          <cell r="N103">
            <v>104.58027537469202</v>
          </cell>
          <cell r="O103">
            <v>104.35806993552993</v>
          </cell>
          <cell r="P103">
            <v>104.25198192186826</v>
          </cell>
          <cell r="Q103">
            <v>0</v>
          </cell>
          <cell r="R103">
            <v>0</v>
          </cell>
          <cell r="S103">
            <v>0</v>
          </cell>
          <cell r="T103">
            <v>0</v>
          </cell>
          <cell r="U103">
            <v>0</v>
          </cell>
          <cell r="V103">
            <v>0</v>
          </cell>
          <cell r="W103">
            <v>0</v>
          </cell>
        </row>
        <row r="104">
          <cell r="A104">
            <v>0</v>
          </cell>
          <cell r="B104">
            <v>0</v>
          </cell>
          <cell r="C104">
            <v>2.5000000000000001E-2</v>
          </cell>
          <cell r="D104">
            <v>5610.4047678528214</v>
          </cell>
          <cell r="E104">
            <v>5221.5966638443851</v>
          </cell>
          <cell r="F104">
            <v>4884.6042368030603</v>
          </cell>
          <cell r="G104">
            <v>0</v>
          </cell>
          <cell r="H104">
            <v>2.5000000000000001E-2</v>
          </cell>
          <cell r="I104">
            <v>340.77712705333442</v>
          </cell>
          <cell r="J104">
            <v>340.77712705333442</v>
          </cell>
          <cell r="K104">
            <v>340.77712705333442</v>
          </cell>
          <cell r="L104">
            <v>0</v>
          </cell>
          <cell r="M104">
            <v>2.5000000000000001E-2</v>
          </cell>
          <cell r="N104">
            <v>105.09663945227459</v>
          </cell>
          <cell r="O104">
            <v>104.41506720927761</v>
          </cell>
          <cell r="P104">
            <v>104.31197516385055</v>
          </cell>
          <cell r="Q104">
            <v>0</v>
          </cell>
          <cell r="R104">
            <v>0</v>
          </cell>
          <cell r="S104">
            <v>0</v>
          </cell>
          <cell r="T104">
            <v>0</v>
          </cell>
          <cell r="U104">
            <v>0</v>
          </cell>
          <cell r="V104">
            <v>0</v>
          </cell>
          <cell r="W104">
            <v>0</v>
          </cell>
        </row>
        <row r="105">
          <cell r="A105">
            <v>0</v>
          </cell>
          <cell r="B105">
            <v>0</v>
          </cell>
          <cell r="C105">
            <v>3.0000000000000002E-2</v>
          </cell>
          <cell r="D105">
            <v>6076.1716942275907</v>
          </cell>
          <cell r="E105">
            <v>5621.6233131125518</v>
          </cell>
          <cell r="F105">
            <v>5231.9832048181452</v>
          </cell>
          <cell r="G105">
            <v>0</v>
          </cell>
          <cell r="H105">
            <v>3.0000000000000002E-2</v>
          </cell>
          <cell r="I105">
            <v>339.0242890629857</v>
          </cell>
          <cell r="J105">
            <v>339.0242890629857</v>
          </cell>
          <cell r="K105">
            <v>339.0242890629857</v>
          </cell>
          <cell r="L105">
            <v>0</v>
          </cell>
          <cell r="M105">
            <v>3.0000000000000002E-2</v>
          </cell>
          <cell r="N105">
            <v>105.62075733867832</v>
          </cell>
          <cell r="O105">
            <v>104.74350957238637</v>
          </cell>
          <cell r="P105">
            <v>104.3722501787222</v>
          </cell>
          <cell r="Q105">
            <v>0</v>
          </cell>
          <cell r="R105">
            <v>0</v>
          </cell>
          <cell r="S105">
            <v>0</v>
          </cell>
          <cell r="T105">
            <v>0</v>
          </cell>
          <cell r="U105">
            <v>0</v>
          </cell>
          <cell r="V105">
            <v>0</v>
          </cell>
          <cell r="W105">
            <v>0</v>
          </cell>
        </row>
        <row r="106">
          <cell r="A106">
            <v>0</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row>
        <row r="108">
          <cell r="A108">
            <v>0</v>
          </cell>
          <cell r="B108">
            <v>0</v>
          </cell>
          <cell r="C108" t="str">
            <v>PV of Incremental Interest from Refi</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row>
        <row r="109">
          <cell r="A109">
            <v>0</v>
          </cell>
          <cell r="B109">
            <v>0</v>
          </cell>
          <cell r="C109" t="str">
            <v>Perp.</v>
          </cell>
          <cell r="D109" t="str">
            <v>WACC</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row>
        <row r="110">
          <cell r="A110">
            <v>0</v>
          </cell>
          <cell r="B110">
            <v>0</v>
          </cell>
          <cell r="C110" t="str">
            <v>Growth</v>
          </cell>
          <cell r="D110">
            <v>0.09</v>
          </cell>
          <cell r="E110">
            <v>9.5000000000000001E-2</v>
          </cell>
          <cell r="F110">
            <v>0.1</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row>
        <row r="111">
          <cell r="A111">
            <v>0</v>
          </cell>
          <cell r="B111">
            <v>0</v>
          </cell>
          <cell r="C111">
            <v>0.02</v>
          </cell>
          <cell r="D111">
            <v>346.08269599341691</v>
          </cell>
          <cell r="E111">
            <v>323.56030558600446</v>
          </cell>
          <cell r="F111">
            <v>303.3629033958365</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row>
        <row r="112">
          <cell r="A112">
            <v>0</v>
          </cell>
          <cell r="B112">
            <v>0</v>
          </cell>
          <cell r="C112">
            <v>2.5000000000000001E-2</v>
          </cell>
          <cell r="D112">
            <v>346.08269599341691</v>
          </cell>
          <cell r="E112">
            <v>323.56030558600446</v>
          </cell>
          <cell r="F112">
            <v>303.3629033958365</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row>
        <row r="113">
          <cell r="A113">
            <v>0</v>
          </cell>
          <cell r="B113">
            <v>0</v>
          </cell>
          <cell r="C113">
            <v>3.0000000000000002E-2</v>
          </cell>
          <cell r="D113">
            <v>346.08269599341691</v>
          </cell>
          <cell r="E113">
            <v>323.56030558600446</v>
          </cell>
          <cell r="F113">
            <v>303.3629033958365</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row>
        <row r="114">
          <cell r="A114">
            <v>0</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row>
        <row r="115">
          <cell r="A115">
            <v>0</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row>
        <row r="116">
          <cell r="A116">
            <v>0</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row>
        <row r="117">
          <cell r="A117">
            <v>0</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row>
        <row r="118">
          <cell r="A118">
            <v>0</v>
          </cell>
          <cell r="B118" t="str">
            <v>x</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t="str">
            <v>x</v>
          </cell>
          <cell r="T118">
            <v>0</v>
          </cell>
          <cell r="U118">
            <v>0</v>
          </cell>
          <cell r="V118">
            <v>0</v>
          </cell>
          <cell r="W118">
            <v>0</v>
          </cell>
        </row>
        <row r="119">
          <cell r="A119">
            <v>0</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row>
        <row r="120">
          <cell r="A120">
            <v>0</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row>
        <row r="121">
          <cell r="A121">
            <v>0</v>
          </cell>
          <cell r="B121">
            <v>0</v>
          </cell>
          <cell r="C121" t="str">
            <v>Tranche</v>
          </cell>
          <cell r="D121">
            <v>0</v>
          </cell>
          <cell r="E121" t="str">
            <v>Shares</v>
          </cell>
          <cell r="F121" t="str">
            <v>WAEP</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row>
        <row r="122">
          <cell r="A122">
            <v>0</v>
          </cell>
          <cell r="B122">
            <v>0</v>
          </cell>
          <cell r="C122" t="str">
            <v>OPTIONS</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row>
        <row r="123">
          <cell r="A123">
            <v>0</v>
          </cell>
          <cell r="B123">
            <v>0</v>
          </cell>
          <cell r="C123" t="str">
            <v>Tranche 1 Option</v>
          </cell>
          <cell r="D123">
            <v>0</v>
          </cell>
          <cell r="E123">
            <v>1.133</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row>
        <row r="124">
          <cell r="A124">
            <v>0</v>
          </cell>
          <cell r="B124">
            <v>0</v>
          </cell>
          <cell r="C124" t="str">
            <v>Tranche 2 Option</v>
          </cell>
          <cell r="D124">
            <v>0</v>
          </cell>
          <cell r="E124">
            <v>0.69599999999999995</v>
          </cell>
          <cell r="F124">
            <v>15.57</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row>
        <row r="125">
          <cell r="A125">
            <v>0</v>
          </cell>
          <cell r="B125">
            <v>0</v>
          </cell>
          <cell r="C125" t="str">
            <v>Tranche 3 Option</v>
          </cell>
          <cell r="D125">
            <v>0</v>
          </cell>
          <cell r="E125">
            <v>0.221</v>
          </cell>
          <cell r="F125">
            <v>20.22</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row>
        <row r="126">
          <cell r="A126">
            <v>0</v>
          </cell>
          <cell r="B126">
            <v>0</v>
          </cell>
          <cell r="C126" t="str">
            <v>Tranche 4 Option</v>
          </cell>
          <cell r="D126">
            <v>0</v>
          </cell>
          <cell r="E126">
            <v>0.441</v>
          </cell>
          <cell r="F126">
            <v>13.54</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row>
        <row r="127">
          <cell r="A127">
            <v>0</v>
          </cell>
          <cell r="B127">
            <v>0</v>
          </cell>
          <cell r="C127" t="str">
            <v>Tranche 5 Option</v>
          </cell>
          <cell r="D127">
            <v>0</v>
          </cell>
          <cell r="E127">
            <v>7.117</v>
          </cell>
          <cell r="F127">
            <v>20.86</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A128">
            <v>0</v>
          </cell>
          <cell r="B128">
            <v>0</v>
          </cell>
          <cell r="C128" t="str">
            <v>Tranche 6 Option</v>
          </cell>
          <cell r="D128">
            <v>0</v>
          </cell>
          <cell r="E128">
            <v>1.3919999999999999</v>
          </cell>
          <cell r="F128">
            <v>28.28</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A129">
            <v>0</v>
          </cell>
          <cell r="B129">
            <v>0</v>
          </cell>
          <cell r="C129" t="str">
            <v>Tranche 7 Option</v>
          </cell>
          <cell r="D129">
            <v>0</v>
          </cell>
          <cell r="E129">
            <v>-19.031422092646583</v>
          </cell>
          <cell r="F129">
            <v>30.87</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row>
        <row r="130">
          <cell r="A130">
            <v>0</v>
          </cell>
          <cell r="B130">
            <v>0</v>
          </cell>
          <cell r="C130" t="str">
            <v>Tranche 8 Option</v>
          </cell>
          <cell r="D130">
            <v>0</v>
          </cell>
          <cell r="E130">
            <v>19.031422092646583</v>
          </cell>
          <cell r="F130">
            <v>38.801000000000002</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row>
        <row r="131">
          <cell r="A131">
            <v>0</v>
          </cell>
          <cell r="B131">
            <v>0</v>
          </cell>
          <cell r="C131" t="str">
            <v>Tranche 9 Option</v>
          </cell>
          <cell r="D131">
            <v>0</v>
          </cell>
          <cell r="E131">
            <v>-18.492509363295881</v>
          </cell>
          <cell r="F131">
            <v>21.36</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row>
        <row r="132">
          <cell r="A132">
            <v>0</v>
          </cell>
          <cell r="B132">
            <v>0</v>
          </cell>
          <cell r="C132" t="str">
            <v>Tranche 10 Option</v>
          </cell>
          <cell r="D132">
            <v>0</v>
          </cell>
          <cell r="E132">
            <v>18.492509363295881</v>
          </cell>
          <cell r="F132">
            <v>30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A133">
            <v>0</v>
          </cell>
          <cell r="B133">
            <v>0</v>
          </cell>
          <cell r="C133" t="str">
            <v>Tranche 11 Option</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row>
        <row r="134">
          <cell r="A134">
            <v>0</v>
          </cell>
          <cell r="B134">
            <v>0</v>
          </cell>
          <cell r="C134" t="str">
            <v>Tranche 12 Option</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row>
        <row r="135">
          <cell r="A135">
            <v>0</v>
          </cell>
          <cell r="B135">
            <v>0</v>
          </cell>
          <cell r="C135" t="str">
            <v>Tranche 13 Option</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row>
        <row r="136">
          <cell r="A136">
            <v>0</v>
          </cell>
          <cell r="B136">
            <v>0</v>
          </cell>
          <cell r="C136" t="str">
            <v>Tranche 14 Option</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row>
        <row r="137">
          <cell r="A137">
            <v>0</v>
          </cell>
          <cell r="B137">
            <v>0</v>
          </cell>
          <cell r="C137" t="str">
            <v>Tranche 15 Option</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row>
        <row r="138">
          <cell r="A138">
            <v>0</v>
          </cell>
          <cell r="B138">
            <v>0</v>
          </cell>
          <cell r="C138" t="str">
            <v>Tranche 16 Option</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row>
        <row r="139">
          <cell r="A139">
            <v>0</v>
          </cell>
          <cell r="B139">
            <v>0</v>
          </cell>
          <cell r="C139" t="str">
            <v>Tranche 17 Option</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row>
        <row r="140">
          <cell r="A140">
            <v>0</v>
          </cell>
          <cell r="B140">
            <v>0</v>
          </cell>
          <cell r="C140" t="str">
            <v>Tranche 18 Option</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row>
        <row r="141">
          <cell r="A141">
            <v>0</v>
          </cell>
          <cell r="B141">
            <v>0</v>
          </cell>
          <cell r="C141" t="str">
            <v>Tranche 19 Option</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row>
        <row r="142">
          <cell r="A142">
            <v>0</v>
          </cell>
          <cell r="B142">
            <v>0</v>
          </cell>
          <cell r="C142" t="str">
            <v>Tranche 20 Option</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row>
        <row r="143">
          <cell r="A143">
            <v>0</v>
          </cell>
          <cell r="B143">
            <v>0</v>
          </cell>
          <cell r="C143" t="str">
            <v>Tranche 1 Cash Option</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row>
        <row r="144">
          <cell r="A144">
            <v>0</v>
          </cell>
          <cell r="B144">
            <v>0</v>
          </cell>
          <cell r="C144" t="str">
            <v>Tranche 2 Cash Option</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row>
        <row r="145">
          <cell r="A145">
            <v>0</v>
          </cell>
          <cell r="B145">
            <v>0</v>
          </cell>
          <cell r="C145" t="str">
            <v>Tranche 3 Cash Option</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row>
        <row r="146">
          <cell r="A146">
            <v>0</v>
          </cell>
          <cell r="B146">
            <v>0</v>
          </cell>
          <cell r="C146" t="str">
            <v>Tranche 4 Cash Option</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row>
        <row r="147">
          <cell r="A147">
            <v>0</v>
          </cell>
          <cell r="B147">
            <v>0</v>
          </cell>
          <cell r="C147" t="str">
            <v>Tranche 5 Cash Option</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row>
        <row r="148">
          <cell r="A148">
            <v>0</v>
          </cell>
          <cell r="B148">
            <v>0</v>
          </cell>
          <cell r="C148" t="str">
            <v>Tranche 6 Cash Option</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row>
        <row r="149">
          <cell r="A149">
            <v>0</v>
          </cell>
          <cell r="B149">
            <v>0</v>
          </cell>
          <cell r="C149" t="str">
            <v>Tranche 7 Cash Option</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row>
        <row r="150">
          <cell r="A150">
            <v>0</v>
          </cell>
          <cell r="B150">
            <v>0</v>
          </cell>
          <cell r="C150" t="str">
            <v>Tranche 8 Cash Option</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row>
        <row r="151">
          <cell r="A151">
            <v>0</v>
          </cell>
          <cell r="B151">
            <v>0</v>
          </cell>
          <cell r="C151" t="str">
            <v>Tranche 9 Cash Option</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row>
        <row r="152">
          <cell r="A152">
            <v>0</v>
          </cell>
          <cell r="B152">
            <v>0</v>
          </cell>
          <cell r="C152" t="str">
            <v>Tranche 10 Cash Option</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row>
        <row r="153">
          <cell r="A153">
            <v>0</v>
          </cell>
          <cell r="B153">
            <v>0</v>
          </cell>
          <cell r="C153" t="str">
            <v>FactSet Override</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row>
        <row r="154">
          <cell r="A154">
            <v>0</v>
          </cell>
          <cell r="B154">
            <v>0</v>
          </cell>
          <cell r="C154" t="str">
            <v>CONVERTS</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row>
        <row r="155">
          <cell r="A155">
            <v>0</v>
          </cell>
          <cell r="B155">
            <v>0</v>
          </cell>
          <cell r="C155" t="str">
            <v>2021 Notes</v>
          </cell>
          <cell r="D155">
            <v>0</v>
          </cell>
          <cell r="E155">
            <v>18.492509363295881</v>
          </cell>
          <cell r="F155">
            <v>21.36</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v>0</v>
          </cell>
          <cell r="B156">
            <v>0</v>
          </cell>
          <cell r="C156" t="str">
            <v>2020 Notes</v>
          </cell>
          <cell r="D156">
            <v>0</v>
          </cell>
          <cell r="E156">
            <v>19.031422092646583</v>
          </cell>
          <cell r="F156">
            <v>30.87</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row>
        <row r="157">
          <cell r="A157">
            <v>0</v>
          </cell>
          <cell r="B157">
            <v>0</v>
          </cell>
          <cell r="C157" t="str">
            <v>2017 Notes</v>
          </cell>
          <cell r="D157">
            <v>0</v>
          </cell>
          <cell r="E157">
            <v>7.9638364779874196E-2</v>
          </cell>
          <cell r="F157">
            <v>25.44</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row>
        <row r="158">
          <cell r="A158">
            <v>0</v>
          </cell>
          <cell r="B158">
            <v>0</v>
          </cell>
          <cell r="C158" t="str">
            <v>[Tranche 4]</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row>
        <row r="159">
          <cell r="A159">
            <v>0</v>
          </cell>
          <cell r="B159">
            <v>0</v>
          </cell>
          <cell r="C159" t="str">
            <v>[Tranche 5]</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row>
        <row r="160">
          <cell r="A160">
            <v>0</v>
          </cell>
          <cell r="B160">
            <v>0</v>
          </cell>
          <cell r="C160" t="str">
            <v>[Tranche 1]</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row>
        <row r="161">
          <cell r="A161">
            <v>0</v>
          </cell>
          <cell r="B161">
            <v>0</v>
          </cell>
          <cell r="C161" t="str">
            <v>[Tranche 2]</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row>
        <row r="162">
          <cell r="A162">
            <v>0</v>
          </cell>
          <cell r="B162">
            <v>0</v>
          </cell>
          <cell r="C162" t="str">
            <v>[Tranche 3]</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row>
        <row r="163">
          <cell r="A163">
            <v>0</v>
          </cell>
          <cell r="B163">
            <v>0</v>
          </cell>
          <cell r="C163" t="str">
            <v>[Tranche 4]</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row>
        <row r="164">
          <cell r="A164">
            <v>0</v>
          </cell>
          <cell r="B164">
            <v>0</v>
          </cell>
          <cell r="C164" t="str">
            <v>[Tranche 5]</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row>
        <row r="165">
          <cell r="A165">
            <v>0</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row>
        <row r="166">
          <cell r="A166">
            <v>0</v>
          </cell>
          <cell r="B166">
            <v>0</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row>
        <row r="167">
          <cell r="A167">
            <v>0</v>
          </cell>
          <cell r="B167">
            <v>0</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8">
          <cell r="A168">
            <v>0</v>
          </cell>
          <cell r="B168">
            <v>0</v>
          </cell>
          <cell r="C168" t="str">
            <v>Project Grizzly 2.0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row>
        <row r="169">
          <cell r="A169">
            <v>0</v>
          </cell>
          <cell r="B169">
            <v>0</v>
          </cell>
          <cell r="C169" t="str">
            <v>CHECK (CAN BE DELETED)</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row>
        <row r="170">
          <cell r="A170">
            <v>0</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v>0</v>
          </cell>
          <cell r="B171">
            <v>0</v>
          </cell>
          <cell r="C171" t="str">
            <v>Year</v>
          </cell>
          <cell r="D171">
            <v>0</v>
          </cell>
          <cell r="E171" t="str">
            <v>CF Date</v>
          </cell>
          <cell r="F171" t="str">
            <v>Cash Flows</v>
          </cell>
          <cell r="G171" t="str">
            <v>Periods</v>
          </cell>
          <cell r="H171" t="str">
            <v>Discount</v>
          </cell>
          <cell r="I171" t="str">
            <v>PV</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row>
        <row r="172">
          <cell r="A172">
            <v>0</v>
          </cell>
          <cell r="B172">
            <v>0</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A173">
            <v>0</v>
          </cell>
          <cell r="B173">
            <v>0</v>
          </cell>
          <cell r="C173">
            <v>42735</v>
          </cell>
          <cell r="D173">
            <v>0</v>
          </cell>
          <cell r="E173">
            <v>42685</v>
          </cell>
          <cell r="F173">
            <v>3.8454358781654965</v>
          </cell>
          <cell r="G173">
            <v>0.13698630136986301</v>
          </cell>
          <cell r="H173">
            <v>0.98764485480213826</v>
          </cell>
          <cell r="I173">
            <v>3.7979249595416946</v>
          </cell>
          <cell r="J173">
            <v>0</v>
          </cell>
          <cell r="K173" t="str">
            <v>NPV Above</v>
          </cell>
          <cell r="L173">
            <v>0</v>
          </cell>
          <cell r="M173">
            <v>0</v>
          </cell>
          <cell r="N173">
            <v>3149.0002388417788</v>
          </cell>
          <cell r="O173">
            <v>0</v>
          </cell>
          <cell r="P173">
            <v>0</v>
          </cell>
          <cell r="Q173">
            <v>0</v>
          </cell>
          <cell r="R173">
            <v>0</v>
          </cell>
          <cell r="S173">
            <v>0</v>
          </cell>
          <cell r="T173">
            <v>0</v>
          </cell>
          <cell r="U173">
            <v>0</v>
          </cell>
          <cell r="V173">
            <v>0</v>
          </cell>
          <cell r="W173">
            <v>0</v>
          </cell>
        </row>
        <row r="174">
          <cell r="A174">
            <v>0</v>
          </cell>
          <cell r="B174">
            <v>0</v>
          </cell>
          <cell r="C174">
            <v>43100</v>
          </cell>
          <cell r="D174">
            <v>0</v>
          </cell>
          <cell r="E174">
            <v>42917.5</v>
          </cell>
          <cell r="F174">
            <v>-142.89304044033466</v>
          </cell>
          <cell r="G174">
            <v>0.77260273972602744</v>
          </cell>
          <cell r="H174">
            <v>0.93228467122721337</v>
          </cell>
          <cell r="I174">
            <v>-133.21699122757431</v>
          </cell>
          <cell r="J174">
            <v>0</v>
          </cell>
          <cell r="K174" t="str">
            <v>NPV Check</v>
          </cell>
          <cell r="L174">
            <v>0</v>
          </cell>
          <cell r="M174">
            <v>0</v>
          </cell>
          <cell r="N174">
            <v>3148.9998415327937</v>
          </cell>
          <cell r="O174">
            <v>0</v>
          </cell>
          <cell r="P174">
            <v>0</v>
          </cell>
          <cell r="Q174">
            <v>0</v>
          </cell>
          <cell r="R174">
            <v>0</v>
          </cell>
          <cell r="S174">
            <v>0</v>
          </cell>
          <cell r="T174">
            <v>0</v>
          </cell>
          <cell r="U174">
            <v>0</v>
          </cell>
          <cell r="V174">
            <v>0</v>
          </cell>
          <cell r="W174">
            <v>0</v>
          </cell>
        </row>
        <row r="175">
          <cell r="A175">
            <v>0</v>
          </cell>
          <cell r="B175">
            <v>0</v>
          </cell>
          <cell r="C175">
            <v>43465</v>
          </cell>
          <cell r="D175">
            <v>0</v>
          </cell>
          <cell r="E175">
            <v>43282.5</v>
          </cell>
          <cell r="F175">
            <v>51.727543280044955</v>
          </cell>
          <cell r="G175">
            <v>1.7726027397260273</v>
          </cell>
          <cell r="H175">
            <v>0.85140152623489795</v>
          </cell>
          <cell r="I175">
            <v>44.040909297012014</v>
          </cell>
          <cell r="J175">
            <v>0</v>
          </cell>
          <cell r="K175" t="str">
            <v>Difference</v>
          </cell>
          <cell r="L175">
            <v>0</v>
          </cell>
          <cell r="M175">
            <v>0</v>
          </cell>
          <cell r="N175">
            <v>3.9730898515699664E-4</v>
          </cell>
          <cell r="O175">
            <v>0</v>
          </cell>
          <cell r="P175">
            <v>0</v>
          </cell>
          <cell r="Q175">
            <v>0</v>
          </cell>
          <cell r="R175">
            <v>0</v>
          </cell>
          <cell r="S175">
            <v>0</v>
          </cell>
          <cell r="T175">
            <v>0</v>
          </cell>
          <cell r="U175">
            <v>0</v>
          </cell>
          <cell r="V175">
            <v>0</v>
          </cell>
          <cell r="W175">
            <v>0</v>
          </cell>
        </row>
        <row r="176">
          <cell r="A176">
            <v>0</v>
          </cell>
          <cell r="B176">
            <v>0</v>
          </cell>
          <cell r="C176">
            <v>43830</v>
          </cell>
          <cell r="D176">
            <v>0</v>
          </cell>
          <cell r="E176">
            <v>43647.5</v>
          </cell>
          <cell r="F176">
            <v>107.03706015012732</v>
          </cell>
          <cell r="G176">
            <v>2.7726027397260276</v>
          </cell>
          <cell r="H176">
            <v>0.77753564039716716</v>
          </cell>
          <cell r="I176">
            <v>83.225129110059342</v>
          </cell>
          <cell r="J176">
            <v>0</v>
          </cell>
          <cell r="K176" t="str">
            <v>Less: Check Terminal Value</v>
          </cell>
          <cell r="L176">
            <v>0</v>
          </cell>
          <cell r="M176">
            <v>0</v>
          </cell>
          <cell r="N176">
            <v>-3.9730898658854287E-4</v>
          </cell>
          <cell r="O176">
            <v>0</v>
          </cell>
          <cell r="P176">
            <v>0</v>
          </cell>
          <cell r="Q176">
            <v>0</v>
          </cell>
          <cell r="R176">
            <v>0</v>
          </cell>
          <cell r="S176">
            <v>0</v>
          </cell>
          <cell r="T176">
            <v>0</v>
          </cell>
          <cell r="U176">
            <v>0</v>
          </cell>
          <cell r="V176">
            <v>0</v>
          </cell>
          <cell r="W176">
            <v>0</v>
          </cell>
        </row>
        <row r="177">
          <cell r="A177">
            <v>0</v>
          </cell>
          <cell r="B177">
            <v>0</v>
          </cell>
          <cell r="C177">
            <v>44196</v>
          </cell>
          <cell r="D177">
            <v>0</v>
          </cell>
          <cell r="E177">
            <v>44013</v>
          </cell>
          <cell r="F177">
            <v>197.97202508772133</v>
          </cell>
          <cell r="G177">
            <v>3.7753424657534245</v>
          </cell>
          <cell r="H177">
            <v>0.70990167702498275</v>
          </cell>
          <cell r="I177">
            <v>140.54067261380533</v>
          </cell>
          <cell r="J177">
            <v>0</v>
          </cell>
          <cell r="K177" t="str">
            <v>Difference</v>
          </cell>
          <cell r="L177">
            <v>0</v>
          </cell>
          <cell r="M177">
            <v>0</v>
          </cell>
          <cell r="N177">
            <v>0</v>
          </cell>
          <cell r="O177">
            <v>0</v>
          </cell>
          <cell r="P177">
            <v>0</v>
          </cell>
          <cell r="Q177">
            <v>0</v>
          </cell>
          <cell r="R177">
            <v>0</v>
          </cell>
          <cell r="S177">
            <v>0</v>
          </cell>
          <cell r="T177">
            <v>0</v>
          </cell>
          <cell r="U177">
            <v>0</v>
          </cell>
          <cell r="V177">
            <v>0</v>
          </cell>
          <cell r="W177">
            <v>0</v>
          </cell>
        </row>
        <row r="178">
          <cell r="A178">
            <v>0</v>
          </cell>
          <cell r="B178">
            <v>0</v>
          </cell>
          <cell r="C178">
            <v>44561</v>
          </cell>
          <cell r="D178">
            <v>0</v>
          </cell>
          <cell r="E178">
            <v>44378.5</v>
          </cell>
          <cell r="F178">
            <v>247.8676444602973</v>
          </cell>
          <cell r="G178">
            <v>4.7753424657534245</v>
          </cell>
          <cell r="H178">
            <v>0.64831203381276958</v>
          </cell>
          <cell r="I178">
            <v>160.69557669643581</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row>
        <row r="179">
          <cell r="A179">
            <v>0</v>
          </cell>
          <cell r="B179">
            <v>0</v>
          </cell>
          <cell r="C179">
            <v>44926</v>
          </cell>
          <cell r="D179">
            <v>0</v>
          </cell>
          <cell r="E179">
            <v>44743.5</v>
          </cell>
          <cell r="F179">
            <v>290.91689930547517</v>
          </cell>
          <cell r="G179">
            <v>5.7753424657534245</v>
          </cell>
          <cell r="H179">
            <v>0.59206578430389922</v>
          </cell>
          <cell r="I179">
            <v>172.24194215455464</v>
          </cell>
          <cell r="J179">
            <v>0</v>
          </cell>
          <cell r="K179" t="str">
            <v>Terminal Year</v>
          </cell>
          <cell r="L179">
            <v>0</v>
          </cell>
          <cell r="M179">
            <v>0</v>
          </cell>
          <cell r="N179">
            <v>131854</v>
          </cell>
          <cell r="O179">
            <v>0</v>
          </cell>
          <cell r="P179">
            <v>0</v>
          </cell>
          <cell r="Q179">
            <v>0</v>
          </cell>
          <cell r="R179">
            <v>0</v>
          </cell>
          <cell r="S179">
            <v>0</v>
          </cell>
          <cell r="T179">
            <v>0</v>
          </cell>
          <cell r="U179">
            <v>0</v>
          </cell>
          <cell r="V179">
            <v>0</v>
          </cell>
          <cell r="W179">
            <v>0</v>
          </cell>
        </row>
        <row r="180">
          <cell r="A180">
            <v>0</v>
          </cell>
          <cell r="B180">
            <v>0</v>
          </cell>
          <cell r="C180">
            <v>45291</v>
          </cell>
          <cell r="D180">
            <v>0</v>
          </cell>
          <cell r="E180">
            <v>45108.5</v>
          </cell>
          <cell r="F180">
            <v>299.26129160258409</v>
          </cell>
          <cell r="G180">
            <v>6.7753424657534245</v>
          </cell>
          <cell r="H180">
            <v>0.54069934639625494</v>
          </cell>
          <cell r="I180">
            <v>161.81038477121629</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row>
        <row r="181">
          <cell r="A181">
            <v>0</v>
          </cell>
          <cell r="B181">
            <v>0</v>
          </cell>
          <cell r="C181">
            <v>45657</v>
          </cell>
          <cell r="D181">
            <v>0</v>
          </cell>
          <cell r="E181">
            <v>45474</v>
          </cell>
          <cell r="F181">
            <v>320.27405863190211</v>
          </cell>
          <cell r="G181">
            <v>7.7780821917808218</v>
          </cell>
          <cell r="H181">
            <v>0.4936665958835601</v>
          </cell>
          <cell r="I181">
            <v>158.10860427462285</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row>
        <row r="182">
          <cell r="A182">
            <v>0</v>
          </cell>
          <cell r="B182">
            <v>0</v>
          </cell>
          <cell r="C182">
            <v>46022</v>
          </cell>
          <cell r="D182">
            <v>0</v>
          </cell>
          <cell r="E182">
            <v>45839.5</v>
          </cell>
          <cell r="F182">
            <v>343.46877966073447</v>
          </cell>
          <cell r="G182">
            <v>8.7780821917808218</v>
          </cell>
          <cell r="H182">
            <v>0.45083707386626498</v>
          </cell>
          <cell r="I182">
            <v>154.84845958666244</v>
          </cell>
          <cell r="J182">
            <v>0</v>
          </cell>
          <cell r="K182" t="str">
            <v>Final Year Normalized Cash Flows</v>
          </cell>
          <cell r="L182">
            <v>0</v>
          </cell>
          <cell r="M182">
            <v>0</v>
          </cell>
          <cell r="N182">
            <v>110117.14398006251</v>
          </cell>
          <cell r="O182">
            <v>0</v>
          </cell>
          <cell r="P182">
            <v>0</v>
          </cell>
          <cell r="Q182">
            <v>0</v>
          </cell>
          <cell r="R182">
            <v>0</v>
          </cell>
          <cell r="S182">
            <v>0</v>
          </cell>
          <cell r="T182">
            <v>0</v>
          </cell>
          <cell r="U182">
            <v>0</v>
          </cell>
          <cell r="V182">
            <v>0</v>
          </cell>
          <cell r="W182">
            <v>0</v>
          </cell>
        </row>
        <row r="183">
          <cell r="A183">
            <v>0</v>
          </cell>
          <cell r="B183">
            <v>0</v>
          </cell>
          <cell r="C183">
            <v>46387</v>
          </cell>
          <cell r="D183">
            <v>0</v>
          </cell>
          <cell r="E183">
            <v>46204.5</v>
          </cell>
          <cell r="F183">
            <v>361.12536030729609</v>
          </cell>
          <cell r="G183">
            <v>9.7780821917808218</v>
          </cell>
          <cell r="H183">
            <v>0.41172335512900915</v>
          </cell>
          <cell r="I183">
            <v>148.68374496789227</v>
          </cell>
          <cell r="J183">
            <v>0</v>
          </cell>
          <cell r="K183" t="str">
            <v>Forward Growth Adjustment</v>
          </cell>
          <cell r="L183">
            <v>0</v>
          </cell>
          <cell r="M183">
            <v>0</v>
          </cell>
          <cell r="N183">
            <v>1.0249999999999999</v>
          </cell>
          <cell r="O183">
            <v>0</v>
          </cell>
          <cell r="P183">
            <v>0</v>
          </cell>
          <cell r="Q183">
            <v>0</v>
          </cell>
          <cell r="R183">
            <v>0</v>
          </cell>
          <cell r="S183">
            <v>0</v>
          </cell>
          <cell r="T183">
            <v>0</v>
          </cell>
          <cell r="U183">
            <v>0</v>
          </cell>
          <cell r="V183">
            <v>0</v>
          </cell>
          <cell r="W183">
            <v>0</v>
          </cell>
        </row>
        <row r="184">
          <cell r="A184">
            <v>0</v>
          </cell>
          <cell r="B184">
            <v>0</v>
          </cell>
          <cell r="C184">
            <v>46752</v>
          </cell>
          <cell r="D184">
            <v>0</v>
          </cell>
          <cell r="E184">
            <v>46569</v>
          </cell>
          <cell r="F184">
            <v>349.29655522966777</v>
          </cell>
          <cell r="G184">
            <v>10.77945205479452</v>
          </cell>
          <cell r="H184">
            <v>0.37595632185627553</v>
          </cell>
          <cell r="I184">
            <v>131.32024814121331</v>
          </cell>
          <cell r="J184">
            <v>0</v>
          </cell>
          <cell r="K184" t="str">
            <v>Forward Normalized Cash Flows</v>
          </cell>
          <cell r="L184">
            <v>0</v>
          </cell>
          <cell r="M184">
            <v>0</v>
          </cell>
          <cell r="N184">
            <v>112870.07257956406</v>
          </cell>
          <cell r="O184">
            <v>0</v>
          </cell>
          <cell r="P184">
            <v>0</v>
          </cell>
          <cell r="Q184">
            <v>0</v>
          </cell>
          <cell r="R184">
            <v>0</v>
          </cell>
          <cell r="S184">
            <v>0</v>
          </cell>
          <cell r="T184">
            <v>0</v>
          </cell>
          <cell r="U184">
            <v>0</v>
          </cell>
          <cell r="V184">
            <v>0</v>
          </cell>
          <cell r="W184">
            <v>0</v>
          </cell>
        </row>
        <row r="185">
          <cell r="A185">
            <v>0</v>
          </cell>
          <cell r="B185">
            <v>0</v>
          </cell>
          <cell r="C185">
            <v>47118</v>
          </cell>
          <cell r="D185">
            <v>0</v>
          </cell>
          <cell r="E185">
            <v>46935</v>
          </cell>
          <cell r="F185">
            <v>358.02896911040943</v>
          </cell>
          <cell r="G185">
            <v>11.77945205479452</v>
          </cell>
          <cell r="H185">
            <v>0.34333910671805978</v>
          </cell>
          <cell r="I185">
            <v>122.92534643355579</v>
          </cell>
          <cell r="J185">
            <v>0</v>
          </cell>
          <cell r="K185" t="str">
            <v>Perpetuity Growth Rate − WACC</v>
          </cell>
          <cell r="L185">
            <v>0</v>
          </cell>
          <cell r="M185">
            <v>0</v>
          </cell>
          <cell r="N185">
            <v>7.0000000000000007E-2</v>
          </cell>
          <cell r="O185">
            <v>0</v>
          </cell>
          <cell r="P185">
            <v>0</v>
          </cell>
          <cell r="Q185">
            <v>0</v>
          </cell>
          <cell r="R185">
            <v>0</v>
          </cell>
          <cell r="S185">
            <v>0</v>
          </cell>
          <cell r="T185">
            <v>0</v>
          </cell>
          <cell r="U185">
            <v>0</v>
          </cell>
          <cell r="V185">
            <v>0</v>
          </cell>
          <cell r="W185">
            <v>0</v>
          </cell>
        </row>
        <row r="186">
          <cell r="A186">
            <v>0</v>
          </cell>
          <cell r="B186">
            <v>0</v>
          </cell>
          <cell r="C186">
            <v>47483</v>
          </cell>
          <cell r="D186">
            <v>0</v>
          </cell>
          <cell r="E186">
            <v>47300</v>
          </cell>
          <cell r="F186">
            <v>366.97969333816962</v>
          </cell>
          <cell r="G186">
            <v>12.77945205479452</v>
          </cell>
          <cell r="H186">
            <v>0.31355169563293139</v>
          </cell>
          <cell r="I186">
            <v>115.06710510903626</v>
          </cell>
          <cell r="J186">
            <v>0</v>
          </cell>
          <cell r="K186" t="str">
            <v>Terminal Value (Pre Midyear Convention)</v>
          </cell>
          <cell r="L186">
            <v>0</v>
          </cell>
          <cell r="M186">
            <v>0</v>
          </cell>
          <cell r="N186">
            <v>1612429.6082794864</v>
          </cell>
          <cell r="O186">
            <v>0</v>
          </cell>
          <cell r="P186">
            <v>0</v>
          </cell>
          <cell r="Q186">
            <v>0</v>
          </cell>
          <cell r="R186">
            <v>0</v>
          </cell>
          <cell r="S186">
            <v>0</v>
          </cell>
          <cell r="T186">
            <v>0</v>
          </cell>
          <cell r="U186">
            <v>0</v>
          </cell>
          <cell r="V186">
            <v>0</v>
          </cell>
          <cell r="W186">
            <v>0</v>
          </cell>
        </row>
        <row r="187">
          <cell r="A187">
            <v>0</v>
          </cell>
          <cell r="B187">
            <v>0</v>
          </cell>
          <cell r="C187">
            <v>47848</v>
          </cell>
          <cell r="D187">
            <v>0</v>
          </cell>
          <cell r="E187">
            <v>47665</v>
          </cell>
          <cell r="F187">
            <v>376.15418567162385</v>
          </cell>
          <cell r="G187">
            <v>13.77945205479452</v>
          </cell>
          <cell r="H187">
            <v>0.28634858048669531</v>
          </cell>
          <cell r="I187">
            <v>107.71121711119831</v>
          </cell>
          <cell r="J187">
            <v>0</v>
          </cell>
          <cell r="K187" t="str">
            <v>Periods</v>
          </cell>
          <cell r="L187">
            <v>0</v>
          </cell>
          <cell r="M187">
            <v>0</v>
          </cell>
          <cell r="N187">
            <v>243.77945205479452</v>
          </cell>
          <cell r="O187">
            <v>0</v>
          </cell>
          <cell r="P187">
            <v>0</v>
          </cell>
          <cell r="Q187">
            <v>0</v>
          </cell>
          <cell r="R187">
            <v>0</v>
          </cell>
          <cell r="S187">
            <v>0</v>
          </cell>
          <cell r="T187">
            <v>0</v>
          </cell>
          <cell r="U187">
            <v>0</v>
          </cell>
          <cell r="V187">
            <v>0</v>
          </cell>
          <cell r="W187">
            <v>0</v>
          </cell>
        </row>
        <row r="188">
          <cell r="A188">
            <v>0</v>
          </cell>
          <cell r="B188">
            <v>0</v>
          </cell>
          <cell r="C188">
            <v>48213</v>
          </cell>
          <cell r="D188">
            <v>0</v>
          </cell>
          <cell r="E188">
            <v>48030</v>
          </cell>
          <cell r="F188">
            <v>385.55804031341444</v>
          </cell>
          <cell r="G188">
            <v>14.77945205479452</v>
          </cell>
          <cell r="H188">
            <v>0.26150555295588612</v>
          </cell>
          <cell r="I188">
            <v>100.82556852874727</v>
          </cell>
          <cell r="J188">
            <v>0</v>
          </cell>
          <cell r="K188" t="str">
            <v>Discount</v>
          </cell>
          <cell r="L188">
            <v>0</v>
          </cell>
          <cell r="M188">
            <v>0</v>
          </cell>
          <cell r="N188">
            <v>2.4640392644022718E-10</v>
          </cell>
          <cell r="O188">
            <v>0</v>
          </cell>
          <cell r="P188">
            <v>0</v>
          </cell>
          <cell r="Q188">
            <v>0</v>
          </cell>
          <cell r="R188">
            <v>0</v>
          </cell>
          <cell r="S188">
            <v>0</v>
          </cell>
          <cell r="T188">
            <v>0</v>
          </cell>
          <cell r="U188">
            <v>0</v>
          </cell>
          <cell r="V188">
            <v>0</v>
          </cell>
          <cell r="W188">
            <v>0</v>
          </cell>
        </row>
        <row r="189">
          <cell r="A189">
            <v>0</v>
          </cell>
          <cell r="B189">
            <v>0</v>
          </cell>
          <cell r="C189">
            <v>48579</v>
          </cell>
          <cell r="D189">
            <v>0</v>
          </cell>
          <cell r="E189">
            <v>48396</v>
          </cell>
          <cell r="F189">
            <v>395.19699132124975</v>
          </cell>
          <cell r="G189">
            <v>15.77945205479452</v>
          </cell>
          <cell r="H189">
            <v>0.23881785658071794</v>
          </cell>
          <cell r="I189">
            <v>94.380098394489451</v>
          </cell>
          <cell r="J189">
            <v>0</v>
          </cell>
          <cell r="K189" t="str">
            <v>Present Value</v>
          </cell>
          <cell r="L189">
            <v>0</v>
          </cell>
          <cell r="M189">
            <v>0</v>
          </cell>
          <cell r="N189">
            <v>3.9730898658854287E-4</v>
          </cell>
          <cell r="O189">
            <v>0</v>
          </cell>
          <cell r="P189">
            <v>0</v>
          </cell>
          <cell r="Q189">
            <v>0</v>
          </cell>
          <cell r="R189">
            <v>0</v>
          </cell>
          <cell r="S189">
            <v>0</v>
          </cell>
          <cell r="T189">
            <v>0</v>
          </cell>
          <cell r="U189">
            <v>0</v>
          </cell>
          <cell r="V189">
            <v>0</v>
          </cell>
          <cell r="W189">
            <v>0</v>
          </cell>
        </row>
        <row r="190">
          <cell r="A190">
            <v>0</v>
          </cell>
          <cell r="B190">
            <v>0</v>
          </cell>
          <cell r="C190">
            <v>48944</v>
          </cell>
          <cell r="D190">
            <v>0</v>
          </cell>
          <cell r="E190">
            <v>48761</v>
          </cell>
          <cell r="F190">
            <v>405.07691610428094</v>
          </cell>
          <cell r="G190">
            <v>16.779452054794518</v>
          </cell>
          <cell r="H190">
            <v>0.21809849916047302</v>
          </cell>
          <cell r="I190">
            <v>88.346667446896518</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row>
        <row r="191">
          <cell r="A191">
            <v>0</v>
          </cell>
          <cell r="B191">
            <v>0</v>
          </cell>
          <cell r="C191">
            <v>49309</v>
          </cell>
          <cell r="D191">
            <v>0</v>
          </cell>
          <cell r="E191">
            <v>49126</v>
          </cell>
          <cell r="F191">
            <v>415.2038390068879</v>
          </cell>
          <cell r="G191">
            <v>17.779452054794518</v>
          </cell>
          <cell r="H191">
            <v>0.19917671156207584</v>
          </cell>
          <cell r="I191">
            <v>82.698935281341491</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row>
        <row r="192">
          <cell r="A192">
            <v>0</v>
          </cell>
          <cell r="B192">
            <v>0</v>
          </cell>
          <cell r="C192">
            <v>49674</v>
          </cell>
          <cell r="D192">
            <v>0</v>
          </cell>
          <cell r="E192">
            <v>49491</v>
          </cell>
          <cell r="F192">
            <v>425.58393498206004</v>
          </cell>
          <cell r="G192">
            <v>18.779452054794518</v>
          </cell>
          <cell r="H192">
            <v>0.18189654023933868</v>
          </cell>
          <cell r="I192">
            <v>77.41224535468038</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row>
        <row r="193">
          <cell r="A193">
            <v>0</v>
          </cell>
          <cell r="B193">
            <v>0</v>
          </cell>
          <cell r="C193">
            <v>50040</v>
          </cell>
          <cell r="D193">
            <v>0</v>
          </cell>
          <cell r="E193">
            <v>49857</v>
          </cell>
          <cell r="F193">
            <v>436.22353335661148</v>
          </cell>
          <cell r="G193">
            <v>19.779452054794518</v>
          </cell>
          <cell r="H193">
            <v>0.16611556186240975</v>
          </cell>
          <cell r="I193">
            <v>72.463517341139152</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row>
        <row r="194">
          <cell r="A194">
            <v>0</v>
          </cell>
          <cell r="B194">
            <v>0</v>
          </cell>
          <cell r="C194">
            <v>50405</v>
          </cell>
          <cell r="D194">
            <v>0</v>
          </cell>
          <cell r="E194">
            <v>50222</v>
          </cell>
          <cell r="F194">
            <v>447.12912169052674</v>
          </cell>
          <cell r="G194">
            <v>20.779452054794518</v>
          </cell>
          <cell r="H194">
            <v>0.15170370946338788</v>
          </cell>
          <cell r="I194">
            <v>67.831146369559477</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row>
        <row r="195">
          <cell r="A195">
            <v>0</v>
          </cell>
          <cell r="B195">
            <v>0</v>
          </cell>
          <cell r="C195">
            <v>50770</v>
          </cell>
          <cell r="D195">
            <v>0</v>
          </cell>
          <cell r="E195">
            <v>50587</v>
          </cell>
          <cell r="F195">
            <v>458.30734973278987</v>
          </cell>
          <cell r="G195">
            <v>21.779452054794518</v>
          </cell>
          <cell r="H195">
            <v>0.1385422004231853</v>
          </cell>
          <cell r="I195">
            <v>63.494908702099053</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row>
        <row r="196">
          <cell r="A196">
            <v>0</v>
          </cell>
          <cell r="B196">
            <v>0</v>
          </cell>
          <cell r="C196">
            <v>51135</v>
          </cell>
          <cell r="D196">
            <v>0</v>
          </cell>
          <cell r="E196">
            <v>50952</v>
          </cell>
          <cell r="F196">
            <v>469.76503347610958</v>
          </cell>
          <cell r="G196">
            <v>22.779452054794518</v>
          </cell>
          <cell r="H196">
            <v>0.12652255746409619</v>
          </cell>
          <cell r="I196">
            <v>59.435873442604141</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row>
        <row r="197">
          <cell r="A197">
            <v>0</v>
          </cell>
          <cell r="B197">
            <v>0</v>
          </cell>
          <cell r="C197">
            <v>51501</v>
          </cell>
          <cell r="D197">
            <v>0</v>
          </cell>
          <cell r="E197">
            <v>51318</v>
          </cell>
          <cell r="F197">
            <v>481.50915931301228</v>
          </cell>
          <cell r="G197">
            <v>23.779452054794518</v>
          </cell>
          <cell r="H197">
            <v>0.11554571457908328</v>
          </cell>
          <cell r="I197">
            <v>55.636319889195654</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row>
        <row r="198">
          <cell r="A198">
            <v>0</v>
          </cell>
          <cell r="B198">
            <v>0</v>
          </cell>
          <cell r="C198">
            <v>51866</v>
          </cell>
          <cell r="D198">
            <v>0</v>
          </cell>
          <cell r="E198">
            <v>51683</v>
          </cell>
          <cell r="F198">
            <v>493.54688829583756</v>
          </cell>
          <cell r="G198">
            <v>24.779452054794518</v>
          </cell>
          <cell r="H198">
            <v>0.10552120052884317</v>
          </cell>
          <cell r="I198">
            <v>52.079660170251636</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row>
        <row r="199">
          <cell r="A199">
            <v>0</v>
          </cell>
          <cell r="B199">
            <v>0</v>
          </cell>
          <cell r="C199">
            <v>52231</v>
          </cell>
          <cell r="D199">
            <v>0</v>
          </cell>
          <cell r="E199">
            <v>52048</v>
          </cell>
          <cell r="F199">
            <v>505.88556050323348</v>
          </cell>
          <cell r="G199">
            <v>25.779452054794518</v>
          </cell>
          <cell r="H199">
            <v>9.6366393177025708E-2</v>
          </cell>
          <cell r="I199">
            <v>48.750366826034622</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row>
        <row r="200">
          <cell r="A200">
            <v>0</v>
          </cell>
          <cell r="B200">
            <v>0</v>
          </cell>
          <cell r="C200">
            <v>52596</v>
          </cell>
          <cell r="D200">
            <v>0</v>
          </cell>
          <cell r="E200">
            <v>52413</v>
          </cell>
          <cell r="F200">
            <v>518.53269951581422</v>
          </cell>
          <cell r="G200">
            <v>26.779452054794518</v>
          </cell>
          <cell r="H200">
            <v>8.8005838517831711E-2</v>
          </cell>
          <cell r="I200">
            <v>45.633905019804097</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row>
        <row r="201">
          <cell r="A201">
            <v>0</v>
          </cell>
          <cell r="B201">
            <v>0</v>
          </cell>
          <cell r="C201">
            <v>52962</v>
          </cell>
          <cell r="D201">
            <v>0</v>
          </cell>
          <cell r="E201">
            <v>52779</v>
          </cell>
          <cell r="F201">
            <v>531.49601700370954</v>
          </cell>
          <cell r="G201">
            <v>27.779452054794518</v>
          </cell>
          <cell r="H201">
            <v>8.0370628783407935E-2</v>
          </cell>
          <cell r="I201">
            <v>42.71666908246501</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row>
        <row r="202">
          <cell r="A202">
            <v>0</v>
          </cell>
          <cell r="B202">
            <v>0</v>
          </cell>
          <cell r="C202">
            <v>53327</v>
          </cell>
          <cell r="D202">
            <v>0</v>
          </cell>
          <cell r="E202">
            <v>53144</v>
          </cell>
          <cell r="F202">
            <v>544.78341742880218</v>
          </cell>
          <cell r="G202">
            <v>28.779452054794518</v>
          </cell>
          <cell r="H202">
            <v>7.3397834505395415E-2</v>
          </cell>
          <cell r="I202">
            <v>39.985923113722968</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row>
        <row r="203">
          <cell r="A203">
            <v>0</v>
          </cell>
          <cell r="B203">
            <v>0</v>
          </cell>
          <cell r="C203">
            <v>53692</v>
          </cell>
          <cell r="D203">
            <v>0</v>
          </cell>
          <cell r="E203">
            <v>53509</v>
          </cell>
          <cell r="F203">
            <v>558.40300286452214</v>
          </cell>
          <cell r="G203">
            <v>29.779452054794518</v>
          </cell>
          <cell r="H203">
            <v>6.7029985849676177E-2</v>
          </cell>
          <cell r="I203">
            <v>37.429745380425608</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row>
        <row r="204">
          <cell r="A204">
            <v>0</v>
          </cell>
          <cell r="B204">
            <v>0</v>
          </cell>
          <cell r="C204">
            <v>54057</v>
          </cell>
          <cell r="D204">
            <v>0</v>
          </cell>
          <cell r="E204">
            <v>53874</v>
          </cell>
          <cell r="F204">
            <v>572.36307793613514</v>
          </cell>
          <cell r="G204">
            <v>30.779452054794518</v>
          </cell>
          <cell r="H204">
            <v>6.1214598949475951E-2</v>
          </cell>
          <cell r="I204">
            <v>35.036976269348159</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row>
        <row r="205">
          <cell r="A205">
            <v>0</v>
          </cell>
          <cell r="B205">
            <v>0</v>
          </cell>
          <cell r="C205">
            <v>54423</v>
          </cell>
          <cell r="D205">
            <v>0</v>
          </cell>
          <cell r="E205">
            <v>54240</v>
          </cell>
          <cell r="F205">
            <v>586.67215488453849</v>
          </cell>
          <cell r="G205">
            <v>31.779452054794518</v>
          </cell>
          <cell r="H205">
            <v>5.590374333285475E-2</v>
          </cell>
          <cell r="I205">
            <v>32.797169567198047</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row>
        <row r="206">
          <cell r="A206">
            <v>0</v>
          </cell>
          <cell r="B206">
            <v>0</v>
          </cell>
          <cell r="C206">
            <v>54788</v>
          </cell>
          <cell r="D206">
            <v>0</v>
          </cell>
          <cell r="E206">
            <v>54605</v>
          </cell>
          <cell r="F206">
            <v>601.33895875665189</v>
          </cell>
          <cell r="G206">
            <v>32.779452054794518</v>
          </cell>
          <cell r="H206">
            <v>5.1053646879319403E-2</v>
          </cell>
          <cell r="I206">
            <v>30.70054685513972</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row>
        <row r="207">
          <cell r="A207">
            <v>0</v>
          </cell>
          <cell r="B207">
            <v>0</v>
          </cell>
          <cell r="C207">
            <v>55153</v>
          </cell>
          <cell r="D207">
            <v>0</v>
          </cell>
          <cell r="E207">
            <v>54970</v>
          </cell>
          <cell r="F207">
            <v>616.37243272556816</v>
          </cell>
          <cell r="G207">
            <v>33.779452054794518</v>
          </cell>
          <cell r="H207">
            <v>4.662433504960678E-2</v>
          </cell>
          <cell r="I207">
            <v>28.737954818738103</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v>0</v>
          </cell>
          <cell r="B208">
            <v>0</v>
          </cell>
          <cell r="C208">
            <v>55518</v>
          </cell>
          <cell r="D208">
            <v>0</v>
          </cell>
          <cell r="E208">
            <v>55335</v>
          </cell>
          <cell r="F208">
            <v>631.78174354370731</v>
          </cell>
          <cell r="G208">
            <v>34.779452054794518</v>
          </cell>
          <cell r="H208">
            <v>4.2579301415166006E-2</v>
          </cell>
          <cell r="I208">
            <v>26.900825286946624</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row>
        <row r="209">
          <cell r="A209">
            <v>0</v>
          </cell>
          <cell r="B209">
            <v>0</v>
          </cell>
          <cell r="C209">
            <v>55884</v>
          </cell>
          <cell r="D209">
            <v>0</v>
          </cell>
          <cell r="E209">
            <v>55701</v>
          </cell>
          <cell r="F209">
            <v>647.57628713229997</v>
          </cell>
          <cell r="G209">
            <v>35.779452054794518</v>
          </cell>
          <cell r="H209">
            <v>3.8885206771841097E-2</v>
          </cell>
          <cell r="I209">
            <v>25.181137825680626</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row>
        <row r="210">
          <cell r="A210">
            <v>0</v>
          </cell>
          <cell r="B210">
            <v>0</v>
          </cell>
          <cell r="C210">
            <v>56249</v>
          </cell>
          <cell r="D210">
            <v>0</v>
          </cell>
          <cell r="E210">
            <v>56066</v>
          </cell>
          <cell r="F210">
            <v>663.76569431060739</v>
          </cell>
          <cell r="G210">
            <v>36.779452054794518</v>
          </cell>
          <cell r="H210">
            <v>3.5511604357845748E-2</v>
          </cell>
          <cell r="I210">
            <v>23.571384722669073</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row>
        <row r="211">
          <cell r="A211">
            <v>0</v>
          </cell>
          <cell r="B211">
            <v>0</v>
          </cell>
          <cell r="C211">
            <v>56614</v>
          </cell>
          <cell r="D211">
            <v>0</v>
          </cell>
          <cell r="E211">
            <v>56431</v>
          </cell>
          <cell r="F211">
            <v>680.35983666837251</v>
          </cell>
          <cell r="G211">
            <v>37.779452054794518</v>
          </cell>
          <cell r="H211">
            <v>3.2430688911274652E-2</v>
          </cell>
          <cell r="I211">
            <v>22.064538210717622</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A212">
            <v>0</v>
          </cell>
          <cell r="B212">
            <v>0</v>
          </cell>
          <cell r="C212">
            <v>56979</v>
          </cell>
          <cell r="D212">
            <v>0</v>
          </cell>
          <cell r="E212">
            <v>56796</v>
          </cell>
          <cell r="F212">
            <v>697.3688325850818</v>
          </cell>
          <cell r="G212">
            <v>38.779452054794518</v>
          </cell>
          <cell r="H212">
            <v>2.9617067498880975E-2</v>
          </cell>
          <cell r="I212">
            <v>20.654019786288195</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row>
        <row r="213">
          <cell r="A213">
            <v>0</v>
          </cell>
          <cell r="B213">
            <v>0</v>
          </cell>
          <cell r="C213">
            <v>57345</v>
          </cell>
          <cell r="D213">
            <v>0</v>
          </cell>
          <cell r="E213">
            <v>57162</v>
          </cell>
          <cell r="F213">
            <v>714.8030533997088</v>
          </cell>
          <cell r="G213">
            <v>39.779452054794518</v>
          </cell>
          <cell r="H213">
            <v>2.704755022728856E-2</v>
          </cell>
          <cell r="I213">
            <v>19.333671489447852</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row>
        <row r="214">
          <cell r="A214">
            <v>0</v>
          </cell>
          <cell r="B214">
            <v>0</v>
          </cell>
          <cell r="C214">
            <v>57710</v>
          </cell>
          <cell r="D214">
            <v>0</v>
          </cell>
          <cell r="E214">
            <v>57527</v>
          </cell>
          <cell r="F214">
            <v>732.67312973470143</v>
          </cell>
          <cell r="G214">
            <v>40.779452054794518</v>
          </cell>
          <cell r="H214">
            <v>2.4700959111679049E-2</v>
          </cell>
          <cell r="I214">
            <v>18.097729019802781</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row>
        <row r="215">
          <cell r="A215">
            <v>0</v>
          </cell>
          <cell r="B215">
            <v>0</v>
          </cell>
          <cell r="C215">
            <v>58075</v>
          </cell>
          <cell r="D215">
            <v>0</v>
          </cell>
          <cell r="E215">
            <v>57892</v>
          </cell>
          <cell r="F215">
            <v>750.9899579780689</v>
          </cell>
          <cell r="G215">
            <v>41.779452054794518</v>
          </cell>
          <cell r="H215">
            <v>2.2557953526647533E-2</v>
          </cell>
          <cell r="I215">
            <v>16.940796571048264</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row>
        <row r="216">
          <cell r="A216">
            <v>0</v>
          </cell>
          <cell r="B216">
            <v>0</v>
          </cell>
          <cell r="C216">
            <v>58440</v>
          </cell>
          <cell r="D216">
            <v>0</v>
          </cell>
          <cell r="E216">
            <v>58257</v>
          </cell>
          <cell r="F216">
            <v>769.76470692752059</v>
          </cell>
          <cell r="G216">
            <v>42.779452054794518</v>
          </cell>
          <cell r="H216">
            <v>2.0600870800591354E-2</v>
          </cell>
          <cell r="I216">
            <v>15.85782327426892</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row>
        <row r="217">
          <cell r="A217">
            <v>0</v>
          </cell>
          <cell r="B217">
            <v>0</v>
          </cell>
          <cell r="C217">
            <v>58806</v>
          </cell>
          <cell r="D217">
            <v>0</v>
          </cell>
          <cell r="E217">
            <v>58623</v>
          </cell>
          <cell r="F217">
            <v>789.00882460070852</v>
          </cell>
          <cell r="G217">
            <v>43.779452054794518</v>
          </cell>
          <cell r="H217">
            <v>1.8813580639809452E-2</v>
          </cell>
          <cell r="I217">
            <v>14.844081147146701</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row>
        <row r="218">
          <cell r="A218">
            <v>0</v>
          </cell>
          <cell r="B218">
            <v>0</v>
          </cell>
          <cell r="C218">
            <v>59171</v>
          </cell>
          <cell r="D218">
            <v>0</v>
          </cell>
          <cell r="E218">
            <v>58988</v>
          </cell>
          <cell r="F218">
            <v>808.73404521572616</v>
          </cell>
          <cell r="G218">
            <v>44.779452054794518</v>
          </cell>
          <cell r="H218">
            <v>1.7181352182474383E-2</v>
          </cell>
          <cell r="I218">
            <v>13.895144452808553</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row>
        <row r="219">
          <cell r="A219">
            <v>0</v>
          </cell>
          <cell r="B219">
            <v>0</v>
          </cell>
          <cell r="C219">
            <v>59536</v>
          </cell>
          <cell r="D219">
            <v>0</v>
          </cell>
          <cell r="E219">
            <v>59353</v>
          </cell>
          <cell r="F219">
            <v>828.95239634611926</v>
          </cell>
          <cell r="G219">
            <v>45.779452054794518</v>
          </cell>
          <cell r="H219">
            <v>1.5690732586734604E-2</v>
          </cell>
          <cell r="I219">
            <v>13.006870378199793</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row>
        <row r="220">
          <cell r="A220">
            <v>0</v>
          </cell>
          <cell r="B220">
            <v>0</v>
          </cell>
          <cell r="C220">
            <v>59901</v>
          </cell>
          <cell r="D220">
            <v>0</v>
          </cell>
          <cell r="E220">
            <v>59718</v>
          </cell>
          <cell r="F220">
            <v>849.67620625477218</v>
          </cell>
          <cell r="G220">
            <v>46.779452054794518</v>
          </cell>
          <cell r="H220">
            <v>1.4329436152269052E-2</v>
          </cell>
          <cell r="I220">
            <v>12.175380947629948</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row>
        <row r="221">
          <cell r="A221">
            <v>0</v>
          </cell>
          <cell r="B221">
            <v>0</v>
          </cell>
          <cell r="C221">
            <v>60267</v>
          </cell>
          <cell r="D221">
            <v>0</v>
          </cell>
          <cell r="E221">
            <v>60084</v>
          </cell>
          <cell r="F221">
            <v>870.91811141114147</v>
          </cell>
          <cell r="G221">
            <v>47.779452054794518</v>
          </cell>
          <cell r="H221">
            <v>1.3086243061432917E-2</v>
          </cell>
          <cell r="I221">
            <v>11.39704609253031</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row>
        <row r="222">
          <cell r="A222">
            <v>0</v>
          </cell>
          <cell r="B222">
            <v>0</v>
          </cell>
          <cell r="C222">
            <v>60632</v>
          </cell>
          <cell r="D222">
            <v>0</v>
          </cell>
          <cell r="E222">
            <v>60449</v>
          </cell>
          <cell r="F222">
            <v>892.69106419641992</v>
          </cell>
          <cell r="G222">
            <v>48.779452054794518</v>
          </cell>
          <cell r="H222">
            <v>1.1950906905418193E-2</v>
          </cell>
          <cell r="I222">
            <v>10.66846780351011</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row>
        <row r="223">
          <cell r="A223">
            <v>0</v>
          </cell>
          <cell r="B223">
            <v>0</v>
          </cell>
          <cell r="C223">
            <v>60997</v>
          </cell>
          <cell r="D223">
            <v>0</v>
          </cell>
          <cell r="E223">
            <v>60814</v>
          </cell>
          <cell r="F223">
            <v>915.00834080133029</v>
          </cell>
          <cell r="G223">
            <v>49.779452054794518</v>
          </cell>
          <cell r="H223">
            <v>1.0914070233258619E-2</v>
          </cell>
          <cell r="I223">
            <v>9.986465295523157</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v>0</v>
          </cell>
          <cell r="B224">
            <v>0</v>
          </cell>
          <cell r="C224">
            <v>61362</v>
          </cell>
          <cell r="D224">
            <v>0</v>
          </cell>
          <cell r="E224">
            <v>61179</v>
          </cell>
          <cell r="F224">
            <v>937.88354932136349</v>
          </cell>
          <cell r="G224">
            <v>50.779452054794518</v>
          </cell>
          <cell r="H224">
            <v>9.9671874276334449E-3</v>
          </cell>
          <cell r="I224">
            <v>9.3480611213801268</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row>
        <row r="225">
          <cell r="A225">
            <v>0</v>
          </cell>
          <cell r="B225">
            <v>0</v>
          </cell>
          <cell r="C225">
            <v>61728</v>
          </cell>
          <cell r="D225">
            <v>0</v>
          </cell>
          <cell r="E225">
            <v>61545</v>
          </cell>
          <cell r="F225">
            <v>961.33063805439747</v>
          </cell>
          <cell r="G225">
            <v>51.779452054794518</v>
          </cell>
          <cell r="H225">
            <v>9.102454271811361E-3</v>
          </cell>
          <cell r="I225">
            <v>8.7504681729813925</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row>
        <row r="226">
          <cell r="A226">
            <v>0</v>
          </cell>
          <cell r="B226">
            <v>0</v>
          </cell>
          <cell r="C226">
            <v>62093</v>
          </cell>
          <cell r="D226">
            <v>0</v>
          </cell>
          <cell r="E226">
            <v>61910</v>
          </cell>
          <cell r="F226">
            <v>985.36390400575726</v>
          </cell>
          <cell r="G226">
            <v>52.779452054794518</v>
          </cell>
          <cell r="H226">
            <v>8.3127436272249899E-3</v>
          </cell>
          <cell r="I226">
            <v>8.191077513521396</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row>
        <row r="227">
          <cell r="A227">
            <v>0</v>
          </cell>
          <cell r="B227">
            <v>0</v>
          </cell>
          <cell r="C227">
            <v>62458</v>
          </cell>
          <cell r="D227">
            <v>0</v>
          </cell>
          <cell r="E227">
            <v>62275</v>
          </cell>
          <cell r="F227">
            <v>1009.9980016059011</v>
          </cell>
          <cell r="G227">
            <v>53.779452054794518</v>
          </cell>
          <cell r="H227">
            <v>7.591546691529674E-3</v>
          </cell>
          <cell r="I227">
            <v>7.6674469875428608</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row>
        <row r="228">
          <cell r="A228">
            <v>0</v>
          </cell>
          <cell r="B228">
            <v>0</v>
          </cell>
          <cell r="C228">
            <v>62823</v>
          </cell>
          <cell r="D228">
            <v>0</v>
          </cell>
          <cell r="E228">
            <v>62640</v>
          </cell>
          <cell r="F228">
            <v>1035.2479516460485</v>
          </cell>
          <cell r="G228">
            <v>54.779452054794518</v>
          </cell>
          <cell r="H228">
            <v>6.9329193529951332E-3</v>
          </cell>
          <cell r="I228">
            <v>7.177290559115459</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row>
        <row r="229">
          <cell r="A229">
            <v>0</v>
          </cell>
          <cell r="B229">
            <v>0</v>
          </cell>
          <cell r="C229">
            <v>63189</v>
          </cell>
          <cell r="D229">
            <v>0</v>
          </cell>
          <cell r="E229">
            <v>63006</v>
          </cell>
          <cell r="F229">
            <v>1061.1291504371995</v>
          </cell>
          <cell r="G229">
            <v>55.779452054794518</v>
          </cell>
          <cell r="H229">
            <v>6.3314331990823149E-3</v>
          </cell>
          <cell r="I229">
            <v>6.7184683315920974</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row>
        <row r="230">
          <cell r="A230">
            <v>0</v>
          </cell>
          <cell r="B230">
            <v>0</v>
          </cell>
          <cell r="C230">
            <v>63554</v>
          </cell>
          <cell r="D230">
            <v>0</v>
          </cell>
          <cell r="E230">
            <v>63371</v>
          </cell>
          <cell r="F230">
            <v>1087.6573791981295</v>
          </cell>
          <cell r="G230">
            <v>56.779452054794518</v>
          </cell>
          <cell r="H230">
            <v>5.7821307754176363E-3</v>
          </cell>
          <cell r="I230">
            <v>6.2889772053715944</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row>
        <row r="231">
          <cell r="A231">
            <v>0</v>
          </cell>
          <cell r="B231">
            <v>0</v>
          </cell>
          <cell r="C231">
            <v>63919</v>
          </cell>
          <cell r="D231">
            <v>0</v>
          </cell>
          <cell r="E231">
            <v>63736</v>
          </cell>
          <cell r="F231">
            <v>1114.8488136780827</v>
          </cell>
          <cell r="G231">
            <v>57.779452054794518</v>
          </cell>
          <cell r="H231">
            <v>5.2804847264088031E-3</v>
          </cell>
          <cell r="I231">
            <v>5.8869421328820897</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row>
        <row r="232">
          <cell r="A232">
            <v>0</v>
          </cell>
          <cell r="B232">
            <v>0</v>
          </cell>
          <cell r="C232">
            <v>64284</v>
          </cell>
          <cell r="D232">
            <v>0</v>
          </cell>
          <cell r="E232">
            <v>64101</v>
          </cell>
          <cell r="F232">
            <v>1142.7200340200347</v>
          </cell>
          <cell r="G232">
            <v>58.779452054794518</v>
          </cell>
          <cell r="H232">
            <v>4.822360480738635E-3</v>
          </cell>
          <cell r="I232">
            <v>5.5106079326065238</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row>
        <row r="233">
          <cell r="A233">
            <v>0</v>
          </cell>
          <cell r="B233">
            <v>0</v>
          </cell>
          <cell r="C233">
            <v>64650</v>
          </cell>
          <cell r="D233">
            <v>0</v>
          </cell>
          <cell r="E233">
            <v>64467</v>
          </cell>
          <cell r="F233">
            <v>1171.2880348705355</v>
          </cell>
          <cell r="G233">
            <v>59.779452054794518</v>
          </cell>
          <cell r="H233">
            <v>4.4039821741905317E-3</v>
          </cell>
          <cell r="I233">
            <v>5.1583316264124965</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row>
        <row r="234">
          <cell r="A234">
            <v>0</v>
          </cell>
          <cell r="B234">
            <v>0</v>
          </cell>
          <cell r="C234">
            <v>65015</v>
          </cell>
          <cell r="D234">
            <v>0</v>
          </cell>
          <cell r="E234">
            <v>64832</v>
          </cell>
          <cell r="F234">
            <v>1200.5702357422988</v>
          </cell>
          <cell r="G234">
            <v>60.779452054794518</v>
          </cell>
          <cell r="H234">
            <v>4.0219015289411266E-3</v>
          </cell>
          <cell r="I234">
            <v>4.8285752667331607</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row>
        <row r="235">
          <cell r="A235">
            <v>0</v>
          </cell>
          <cell r="B235">
            <v>0</v>
          </cell>
          <cell r="C235">
            <v>65380</v>
          </cell>
          <cell r="D235">
            <v>0</v>
          </cell>
          <cell r="E235">
            <v>65197</v>
          </cell>
          <cell r="F235">
            <v>1230.5844916358562</v>
          </cell>
          <cell r="G235">
            <v>61.779452054794518</v>
          </cell>
          <cell r="H235">
            <v>3.6729694328229445E-3</v>
          </cell>
          <cell r="I235">
            <v>4.5198992222844625</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row>
        <row r="236">
          <cell r="A236">
            <v>0</v>
          </cell>
          <cell r="B236">
            <v>0</v>
          </cell>
          <cell r="C236">
            <v>65745</v>
          </cell>
          <cell r="D236">
            <v>0</v>
          </cell>
          <cell r="E236">
            <v>65562</v>
          </cell>
          <cell r="F236">
            <v>1261.3491039267526</v>
          </cell>
          <cell r="G236">
            <v>62.779452054794518</v>
          </cell>
          <cell r="H236">
            <v>3.3543099843131928E-3</v>
          </cell>
          <cell r="I236">
            <v>4.2309558930060049</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row>
        <row r="237">
          <cell r="A237">
            <v>0</v>
          </cell>
          <cell r="B237">
            <v>0</v>
          </cell>
          <cell r="C237">
            <v>66111</v>
          </cell>
          <cell r="D237">
            <v>0</v>
          </cell>
          <cell r="E237">
            <v>65928</v>
          </cell>
          <cell r="F237">
            <v>1292.8828315249214</v>
          </cell>
          <cell r="G237">
            <v>63.779452054794518</v>
          </cell>
          <cell r="H237">
            <v>3.0632967893271176E-3</v>
          </cell>
          <cell r="I237">
            <v>3.9604838267864442</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v>0</v>
          </cell>
          <cell r="B238">
            <v>0</v>
          </cell>
          <cell r="C238">
            <v>66476</v>
          </cell>
          <cell r="D238">
            <v>0</v>
          </cell>
          <cell r="E238">
            <v>66293</v>
          </cell>
          <cell r="F238">
            <v>1325.2049023130444</v>
          </cell>
          <cell r="G238">
            <v>64.779452054794518</v>
          </cell>
          <cell r="H238">
            <v>2.7975313144539874E-3</v>
          </cell>
          <cell r="I238">
            <v>3.707302212288679</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row>
        <row r="239">
          <cell r="A239">
            <v>0</v>
          </cell>
          <cell r="B239">
            <v>0</v>
          </cell>
          <cell r="C239">
            <v>66841</v>
          </cell>
          <cell r="D239">
            <v>0</v>
          </cell>
          <cell r="E239">
            <v>66658</v>
          </cell>
          <cell r="F239">
            <v>1358.3350248708705</v>
          </cell>
          <cell r="G239">
            <v>65.779452054794518</v>
          </cell>
          <cell r="H239">
            <v>2.5548231182228208E-3</v>
          </cell>
          <cell r="I239">
            <v>3.4703057238318702</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row>
        <row r="240">
          <cell r="A240">
            <v>0</v>
          </cell>
          <cell r="B240">
            <v>0</v>
          </cell>
          <cell r="C240">
            <v>67206</v>
          </cell>
          <cell r="D240">
            <v>0</v>
          </cell>
          <cell r="E240">
            <v>67023</v>
          </cell>
          <cell r="F240">
            <v>1392.2934004926421</v>
          </cell>
          <cell r="G240">
            <v>66.779452054794518</v>
          </cell>
          <cell r="H240">
            <v>2.3331717974637623E-3</v>
          </cell>
          <cell r="I240">
            <v>3.2484596958243519</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v>0</v>
          </cell>
          <cell r="B241">
            <v>0</v>
          </cell>
          <cell r="C241">
            <v>67572</v>
          </cell>
          <cell r="D241">
            <v>0</v>
          </cell>
          <cell r="E241">
            <v>67389</v>
          </cell>
          <cell r="F241">
            <v>1427.100735504958</v>
          </cell>
          <cell r="G241">
            <v>67.779452054794518</v>
          </cell>
          <cell r="H241">
            <v>2.1307504999669067E-3</v>
          </cell>
          <cell r="I241">
            <v>3.0407956056803296</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A242">
            <v>0</v>
          </cell>
          <cell r="B242">
            <v>0</v>
          </cell>
          <cell r="C242">
            <v>67937</v>
          </cell>
          <cell r="D242">
            <v>0</v>
          </cell>
          <cell r="E242">
            <v>67754</v>
          </cell>
          <cell r="F242">
            <v>1462.7782538925819</v>
          </cell>
          <cell r="G242">
            <v>68.779452054794518</v>
          </cell>
          <cell r="H242">
            <v>1.9458908675496873E-3</v>
          </cell>
          <cell r="I242">
            <v>2.8464068454998528</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v>0</v>
          </cell>
          <cell r="B243">
            <v>0</v>
          </cell>
          <cell r="C243">
            <v>68302</v>
          </cell>
          <cell r="D243">
            <v>0</v>
          </cell>
          <cell r="E243">
            <v>68119</v>
          </cell>
          <cell r="F243">
            <v>1499.3477102398963</v>
          </cell>
          <cell r="G243">
            <v>69.779452054794518</v>
          </cell>
          <cell r="H243">
            <v>1.7770692854335035E-3</v>
          </cell>
          <cell r="I243">
            <v>2.6644447640523721</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row>
        <row r="244">
          <cell r="A244">
            <v>0</v>
          </cell>
          <cell r="B244">
            <v>0</v>
          </cell>
          <cell r="C244">
            <v>68667</v>
          </cell>
          <cell r="D244">
            <v>0</v>
          </cell>
          <cell r="E244">
            <v>68484</v>
          </cell>
          <cell r="F244">
            <v>1536.8314029958935</v>
          </cell>
          <cell r="G244">
            <v>70.779452054794518</v>
          </cell>
          <cell r="H244">
            <v>1.6228943245968073E-3</v>
          </cell>
          <cell r="I244">
            <v>2.4941149617841845</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row>
        <row r="245">
          <cell r="A245">
            <v>0</v>
          </cell>
          <cell r="B245">
            <v>0</v>
          </cell>
          <cell r="C245">
            <v>69033</v>
          </cell>
          <cell r="D245">
            <v>0</v>
          </cell>
          <cell r="E245">
            <v>68850</v>
          </cell>
          <cell r="F245">
            <v>1575.2521880707907</v>
          </cell>
          <cell r="G245">
            <v>71.779452054794518</v>
          </cell>
          <cell r="H245">
            <v>1.4820952736043897E-3</v>
          </cell>
          <cell r="I245">
            <v>2.3346738226746919</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row>
        <row r="246">
          <cell r="A246">
            <v>0</v>
          </cell>
          <cell r="B246">
            <v>0</v>
          </cell>
          <cell r="C246">
            <v>69398</v>
          </cell>
          <cell r="D246">
            <v>0</v>
          </cell>
          <cell r="E246">
            <v>69215</v>
          </cell>
          <cell r="F246">
            <v>1614.6334927725602</v>
          </cell>
          <cell r="G246">
            <v>72.779452054794518</v>
          </cell>
          <cell r="H246">
            <v>1.3535116653921372E-3</v>
          </cell>
          <cell r="I246">
            <v>2.1854252678005111</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A247">
            <v>0</v>
          </cell>
          <cell r="B247">
            <v>0</v>
          </cell>
          <cell r="C247">
            <v>69763</v>
          </cell>
          <cell r="D247">
            <v>0</v>
          </cell>
          <cell r="E247">
            <v>69580</v>
          </cell>
          <cell r="F247">
            <v>1654.9993300918741</v>
          </cell>
          <cell r="G247">
            <v>73.779452054794518</v>
          </cell>
          <cell r="H247">
            <v>1.2360837126868837E-3</v>
          </cell>
          <cell r="I247">
            <v>2.045717716434269</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row>
        <row r="248">
          <cell r="A248">
            <v>0</v>
          </cell>
          <cell r="B248">
            <v>0</v>
          </cell>
          <cell r="C248">
            <v>70128</v>
          </cell>
          <cell r="D248">
            <v>0</v>
          </cell>
          <cell r="E248">
            <v>69945</v>
          </cell>
          <cell r="F248">
            <v>1696.3743133441708</v>
          </cell>
          <cell r="G248">
            <v>74.779452054794518</v>
          </cell>
          <cell r="H248">
            <v>1.1288435732300303E-3</v>
          </cell>
          <cell r="I248">
            <v>1.9149412414110729</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row>
        <row r="249">
          <cell r="A249">
            <v>0</v>
          </cell>
          <cell r="B249">
            <v>0</v>
          </cell>
          <cell r="C249">
            <v>70494</v>
          </cell>
          <cell r="D249">
            <v>0</v>
          </cell>
          <cell r="E249">
            <v>70311</v>
          </cell>
          <cell r="F249">
            <v>1738.783671177775</v>
          </cell>
          <cell r="G249">
            <v>75.779452054794518</v>
          </cell>
          <cell r="H249">
            <v>1.0309073728128136E-3</v>
          </cell>
          <cell r="I249">
            <v>1.7925249063436992</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row>
        <row r="250">
          <cell r="A250">
            <v>0</v>
          </cell>
          <cell r="B250">
            <v>0</v>
          </cell>
          <cell r="C250">
            <v>70859</v>
          </cell>
          <cell r="D250">
            <v>0</v>
          </cell>
          <cell r="E250">
            <v>70676</v>
          </cell>
          <cell r="F250">
            <v>1782.2532629572192</v>
          </cell>
          <cell r="G250">
            <v>76.779452054794518</v>
          </cell>
          <cell r="H250">
            <v>9.4146792037699812E-4</v>
          </cell>
          <cell r="I250">
            <v>1.6779342730614524</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row>
        <row r="251">
          <cell r="A251">
            <v>0</v>
          </cell>
          <cell r="B251">
            <v>0</v>
          </cell>
          <cell r="C251">
            <v>71224</v>
          </cell>
          <cell r="D251">
            <v>0</v>
          </cell>
          <cell r="E251">
            <v>71041</v>
          </cell>
          <cell r="F251">
            <v>1826.8095945311495</v>
          </cell>
          <cell r="G251">
            <v>77.779452054794518</v>
          </cell>
          <cell r="H251">
            <v>8.5978805513881138E-4</v>
          </cell>
          <cell r="I251">
            <v>1.5706690683908577</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row>
        <row r="252">
          <cell r="A252">
            <v>0</v>
          </cell>
          <cell r="B252">
            <v>0</v>
          </cell>
          <cell r="C252">
            <v>71589</v>
          </cell>
          <cell r="D252">
            <v>0</v>
          </cell>
          <cell r="E252">
            <v>71406</v>
          </cell>
          <cell r="F252">
            <v>1872.4798343944281</v>
          </cell>
          <cell r="G252">
            <v>78.779452054794518</v>
          </cell>
          <cell r="H252">
            <v>7.8519457090302431E-4</v>
          </cell>
          <cell r="I252">
            <v>1.470261000091899</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row>
        <row r="253">
          <cell r="A253">
            <v>0</v>
          </cell>
          <cell r="B253">
            <v>0</v>
          </cell>
          <cell r="C253">
            <v>71955</v>
          </cell>
          <cell r="D253">
            <v>0</v>
          </cell>
          <cell r="E253">
            <v>71772</v>
          </cell>
          <cell r="F253">
            <v>1919.2918302542887</v>
          </cell>
          <cell r="G253">
            <v>79.779452054794518</v>
          </cell>
          <cell r="H253">
            <v>7.1707266749134607E-4</v>
          </cell>
          <cell r="I253">
            <v>1.3762717124147905</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row>
        <row r="254">
          <cell r="A254">
            <v>0</v>
          </cell>
          <cell r="B254">
            <v>0</v>
          </cell>
          <cell r="C254">
            <v>72320</v>
          </cell>
          <cell r="D254">
            <v>0</v>
          </cell>
          <cell r="E254">
            <v>72137</v>
          </cell>
          <cell r="F254">
            <v>1967.2741260106457</v>
          </cell>
          <cell r="G254">
            <v>80.779452054794518</v>
          </cell>
          <cell r="H254">
            <v>6.5486088355374108E-4</v>
          </cell>
          <cell r="I254">
            <v>1.2882908723517452</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row>
        <row r="255">
          <cell r="A255">
            <v>0</v>
          </cell>
          <cell r="B255">
            <v>0</v>
          </cell>
          <cell r="C255">
            <v>72685</v>
          </cell>
          <cell r="D255">
            <v>0</v>
          </cell>
          <cell r="E255">
            <v>72502</v>
          </cell>
          <cell r="F255">
            <v>2016.4559791609117</v>
          </cell>
          <cell r="G255">
            <v>81.779452054794518</v>
          </cell>
          <cell r="H255">
            <v>5.9804646899884993E-4</v>
          </cell>
          <cell r="I255">
            <v>1.2059343782288017</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row>
        <row r="256">
          <cell r="A256">
            <v>0</v>
          </cell>
          <cell r="B256">
            <v>0</v>
          </cell>
          <cell r="C256">
            <v>73050</v>
          </cell>
          <cell r="D256">
            <v>0</v>
          </cell>
          <cell r="E256">
            <v>72867</v>
          </cell>
          <cell r="F256">
            <v>2066.8673786399345</v>
          </cell>
          <cell r="G256">
            <v>82.779452054794518</v>
          </cell>
          <cell r="H256">
            <v>5.4616115890305952E-4</v>
          </cell>
          <cell r="I256">
            <v>1.1288426828169154</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row>
        <row r="257">
          <cell r="A257">
            <v>0</v>
          </cell>
          <cell r="B257">
            <v>0</v>
          </cell>
          <cell r="C257">
            <v>73415</v>
          </cell>
          <cell r="D257">
            <v>0</v>
          </cell>
          <cell r="E257">
            <v>73232</v>
          </cell>
          <cell r="F257">
            <v>2118.5390631059327</v>
          </cell>
          <cell r="G257">
            <v>83.779452054794518</v>
          </cell>
          <cell r="H257">
            <v>4.9877731406672082E-4</v>
          </cell>
          <cell r="I257">
            <v>1.0566792236414042</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row>
        <row r="258">
          <cell r="A258">
            <v>0</v>
          </cell>
          <cell r="B258">
            <v>0</v>
          </cell>
          <cell r="C258">
            <v>73780</v>
          </cell>
          <cell r="D258">
            <v>0</v>
          </cell>
          <cell r="E258">
            <v>73597</v>
          </cell>
          <cell r="F258">
            <v>2171.5025396835808</v>
          </cell>
          <cell r="G258">
            <v>84.779452054794518</v>
          </cell>
          <cell r="H258">
            <v>4.5550439640796431E-4</v>
          </cell>
          <cell r="I258">
            <v>0.9891289536369311</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row>
        <row r="259">
          <cell r="A259">
            <v>0</v>
          </cell>
          <cell r="B259">
            <v>0</v>
          </cell>
          <cell r="C259">
            <v>74145</v>
          </cell>
          <cell r="D259">
            <v>0</v>
          </cell>
          <cell r="E259">
            <v>73962</v>
          </cell>
          <cell r="F259">
            <v>2225.7901031756701</v>
          </cell>
          <cell r="G259">
            <v>85.779452054794518</v>
          </cell>
          <cell r="H259">
            <v>4.1598575014425987E-4</v>
          </cell>
          <cell r="I259">
            <v>0.92589696573320068</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row>
        <row r="260">
          <cell r="A260">
            <v>0</v>
          </cell>
          <cell r="B260">
            <v>0</v>
          </cell>
          <cell r="C260">
            <v>74510</v>
          </cell>
          <cell r="D260">
            <v>0</v>
          </cell>
          <cell r="E260">
            <v>74327</v>
          </cell>
          <cell r="F260">
            <v>2281.4348557550616</v>
          </cell>
          <cell r="G260">
            <v>86.779452054794518</v>
          </cell>
          <cell r="H260">
            <v>3.798956622322006E-4</v>
          </cell>
          <cell r="I260">
            <v>0.86670720536669421</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row>
        <row r="261">
          <cell r="A261">
            <v>0</v>
          </cell>
          <cell r="B261">
            <v>0</v>
          </cell>
          <cell r="C261">
            <v>74876</v>
          </cell>
          <cell r="D261">
            <v>0</v>
          </cell>
          <cell r="E261">
            <v>74693</v>
          </cell>
          <cell r="F261">
            <v>2338.4707271489378</v>
          </cell>
          <cell r="G261">
            <v>87.779452054794518</v>
          </cell>
          <cell r="H261">
            <v>3.4693667783762625E-4</v>
          </cell>
          <cell r="I261">
            <v>0.81130126529759061</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row>
        <row r="262">
          <cell r="A262">
            <v>0</v>
          </cell>
          <cell r="B262">
            <v>0</v>
          </cell>
          <cell r="C262">
            <v>75241</v>
          </cell>
          <cell r="D262">
            <v>0</v>
          </cell>
          <cell r="E262">
            <v>75058</v>
          </cell>
          <cell r="F262">
            <v>2396.9324953276609</v>
          </cell>
          <cell r="G262">
            <v>88.779452054794518</v>
          </cell>
          <cell r="H262">
            <v>3.1683714871016077E-4</v>
          </cell>
          <cell r="I262">
            <v>0.75943725747034685</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row>
        <row r="263">
          <cell r="A263">
            <v>0</v>
          </cell>
          <cell r="B263">
            <v>0</v>
          </cell>
          <cell r="C263">
            <v>75606</v>
          </cell>
          <cell r="D263">
            <v>0</v>
          </cell>
          <cell r="E263">
            <v>75423</v>
          </cell>
          <cell r="F263">
            <v>2456.8558077108523</v>
          </cell>
          <cell r="G263">
            <v>89.779452054794518</v>
          </cell>
          <cell r="H263">
            <v>2.8934899425585493E-4</v>
          </cell>
          <cell r="I263">
            <v>0.71088875699279119</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row>
        <row r="264">
          <cell r="A264">
            <v>0</v>
          </cell>
          <cell r="B264">
            <v>0</v>
          </cell>
          <cell r="C264">
            <v>75971</v>
          </cell>
          <cell r="D264">
            <v>0</v>
          </cell>
          <cell r="E264">
            <v>75788</v>
          </cell>
          <cell r="F264">
            <v>2518.2772029036232</v>
          </cell>
          <cell r="G264">
            <v>90.779452054794518</v>
          </cell>
          <cell r="H264">
            <v>2.6424565685466189E-4</v>
          </cell>
          <cell r="I264">
            <v>0.66544381362338856</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row>
        <row r="265">
          <cell r="A265">
            <v>0</v>
          </cell>
          <cell r="B265">
            <v>0</v>
          </cell>
          <cell r="C265">
            <v>76337</v>
          </cell>
          <cell r="D265">
            <v>0</v>
          </cell>
          <cell r="E265">
            <v>76154</v>
          </cell>
          <cell r="F265">
            <v>2581.2341329762135</v>
          </cell>
          <cell r="G265">
            <v>91.779452054794518</v>
          </cell>
          <cell r="H265">
            <v>2.4132023457046741E-4</v>
          </cell>
          <cell r="I265">
            <v>0.62290402645111687</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row>
        <row r="266">
          <cell r="A266">
            <v>0</v>
          </cell>
          <cell r="B266">
            <v>0</v>
          </cell>
          <cell r="C266">
            <v>76702</v>
          </cell>
          <cell r="D266">
            <v>0</v>
          </cell>
          <cell r="E266">
            <v>76519</v>
          </cell>
          <cell r="F266">
            <v>2645.7649863006186</v>
          </cell>
          <cell r="G266">
            <v>92.779452054794518</v>
          </cell>
          <cell r="H266">
            <v>2.2038377586344044E-4</v>
          </cell>
          <cell r="I266">
            <v>0.58308367772821412</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row>
        <row r="267">
          <cell r="A267">
            <v>0</v>
          </cell>
          <cell r="B267">
            <v>0</v>
          </cell>
          <cell r="C267">
            <v>77067</v>
          </cell>
          <cell r="D267">
            <v>0</v>
          </cell>
          <cell r="E267">
            <v>76884</v>
          </cell>
          <cell r="F267">
            <v>2711.9091109581336</v>
          </cell>
          <cell r="G267">
            <v>93.779452054794518</v>
          </cell>
          <cell r="H267">
            <v>2.0126372224971755E-4</v>
          </cell>
          <cell r="I267">
            <v>0.54580892207435627</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row>
        <row r="268">
          <cell r="A268">
            <v>0</v>
          </cell>
          <cell r="B268">
            <v>0</v>
          </cell>
          <cell r="C268">
            <v>77432</v>
          </cell>
          <cell r="D268">
            <v>0</v>
          </cell>
          <cell r="E268">
            <v>77249</v>
          </cell>
          <cell r="F268">
            <v>2779.7068387320869</v>
          </cell>
          <cell r="G268">
            <v>94.779452054794518</v>
          </cell>
          <cell r="H268">
            <v>1.8380248607280131E-4</v>
          </cell>
          <cell r="I268">
            <v>0.51091702751252499</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row>
        <row r="269">
          <cell r="A269">
            <v>0</v>
          </cell>
          <cell r="B269">
            <v>0</v>
          </cell>
          <cell r="C269">
            <v>77798</v>
          </cell>
          <cell r="D269">
            <v>0</v>
          </cell>
          <cell r="E269">
            <v>77615</v>
          </cell>
          <cell r="F269">
            <v>2849.1995097003887</v>
          </cell>
          <cell r="G269">
            <v>95.779452054794518</v>
          </cell>
          <cell r="H269">
            <v>1.6785615166465864E-4</v>
          </cell>
          <cell r="I269">
            <v>0.47825566502313949</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row>
        <row r="270">
          <cell r="A270">
            <v>0</v>
          </cell>
          <cell r="B270">
            <v>0</v>
          </cell>
          <cell r="C270">
            <v>78163</v>
          </cell>
          <cell r="D270">
            <v>0</v>
          </cell>
          <cell r="E270">
            <v>77980</v>
          </cell>
          <cell r="F270">
            <v>2920.4294974428981</v>
          </cell>
          <cell r="G270">
            <v>96.779452054794518</v>
          </cell>
          <cell r="H270">
            <v>1.5329328919146929E-4</v>
          </cell>
          <cell r="I270">
            <v>0.44768224351481151</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row>
        <row r="271">
          <cell r="A271">
            <v>0</v>
          </cell>
          <cell r="B271">
            <v>0</v>
          </cell>
          <cell r="C271">
            <v>78528</v>
          </cell>
          <cell r="D271">
            <v>0</v>
          </cell>
          <cell r="E271">
            <v>78345</v>
          </cell>
          <cell r="F271">
            <v>2993.4402348789704</v>
          </cell>
          <cell r="G271">
            <v>97.779452054794518</v>
          </cell>
          <cell r="H271">
            <v>1.3999387140773445E-4</v>
          </cell>
          <cell r="I271">
            <v>0.41906328730838499</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row>
        <row r="272">
          <cell r="A272">
            <v>0</v>
          </cell>
          <cell r="B272">
            <v>0</v>
          </cell>
          <cell r="C272">
            <v>78893</v>
          </cell>
          <cell r="D272">
            <v>0</v>
          </cell>
          <cell r="E272">
            <v>78710</v>
          </cell>
          <cell r="F272">
            <v>3068.2762407509445</v>
          </cell>
          <cell r="G272">
            <v>98.779452054794518</v>
          </cell>
          <cell r="H272">
            <v>1.2784828439062499E-4</v>
          </cell>
          <cell r="I272">
            <v>0.39227385341652449</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A273">
            <v>0</v>
          </cell>
          <cell r="B273">
            <v>0</v>
          </cell>
          <cell r="C273">
            <v>79259</v>
          </cell>
          <cell r="D273">
            <v>0</v>
          </cell>
          <cell r="E273">
            <v>79076</v>
          </cell>
          <cell r="F273">
            <v>3144.9831467697177</v>
          </cell>
          <cell r="G273">
            <v>99.779452054794518</v>
          </cell>
          <cell r="H273">
            <v>1.1675642410102733E-4</v>
          </cell>
          <cell r="I273">
            <v>0.36719698607482865</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row>
        <row r="274">
          <cell r="A274">
            <v>0</v>
          </cell>
          <cell r="B274">
            <v>0</v>
          </cell>
          <cell r="C274">
            <v>79624</v>
          </cell>
          <cell r="D274">
            <v>0</v>
          </cell>
          <cell r="E274">
            <v>79441</v>
          </cell>
          <cell r="F274">
            <v>3223.6077254389602</v>
          </cell>
          <cell r="G274">
            <v>100.77945205479452</v>
          </cell>
          <cell r="H274">
            <v>1.0662687132513924E-4</v>
          </cell>
          <cell r="I274">
            <v>0.34372320614310481</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row>
        <row r="275">
          <cell r="A275">
            <v>0</v>
          </cell>
          <cell r="B275">
            <v>0</v>
          </cell>
          <cell r="C275">
            <v>79989</v>
          </cell>
          <cell r="D275">
            <v>0</v>
          </cell>
          <cell r="E275">
            <v>79806</v>
          </cell>
          <cell r="F275">
            <v>3304.1979185749337</v>
          </cell>
          <cell r="G275">
            <v>101.77945205479452</v>
          </cell>
          <cell r="H275">
            <v>9.7376138196474159E-5</v>
          </cell>
          <cell r="I275">
            <v>0.32175003314765505</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row>
        <row r="276">
          <cell r="A276">
            <v>0</v>
          </cell>
          <cell r="B276">
            <v>0</v>
          </cell>
          <cell r="C276">
            <v>80354</v>
          </cell>
          <cell r="D276">
            <v>0</v>
          </cell>
          <cell r="E276">
            <v>80171</v>
          </cell>
          <cell r="F276">
            <v>3386.8028665393067</v>
          </cell>
          <cell r="G276">
            <v>102.77945205479452</v>
          </cell>
          <cell r="H276">
            <v>8.8927980088104218E-5</v>
          </cell>
          <cell r="I276">
            <v>0.30118153787794177</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row>
        <row r="277">
          <cell r="A277">
            <v>0</v>
          </cell>
          <cell r="B277">
            <v>0</v>
          </cell>
          <cell r="C277">
            <v>80720</v>
          </cell>
          <cell r="D277">
            <v>0</v>
          </cell>
          <cell r="E277">
            <v>80537</v>
          </cell>
          <cell r="F277">
            <v>3471.472938202789</v>
          </cell>
          <cell r="G277">
            <v>103.77945205479452</v>
          </cell>
          <cell r="H277">
            <v>8.1212767203748238E-5</v>
          </cell>
          <cell r="I277">
            <v>0.28192792358437502</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v>0</v>
          </cell>
          <cell r="B278">
            <v>0</v>
          </cell>
          <cell r="C278">
            <v>81085</v>
          </cell>
          <cell r="D278">
            <v>0</v>
          </cell>
          <cell r="E278">
            <v>80902</v>
          </cell>
          <cell r="F278">
            <v>3558.2597616578582</v>
          </cell>
          <cell r="G278">
            <v>104.77945205479452</v>
          </cell>
          <cell r="H278">
            <v>7.4166910688354515E-5</v>
          </cell>
          <cell r="I278">
            <v>0.26390513394884402</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row>
        <row r="279">
          <cell r="A279">
            <v>0</v>
          </cell>
          <cell r="B279">
            <v>0</v>
          </cell>
          <cell r="C279">
            <v>81450</v>
          </cell>
          <cell r="D279">
            <v>0</v>
          </cell>
          <cell r="E279">
            <v>81267</v>
          </cell>
          <cell r="F279">
            <v>3647.2162556993044</v>
          </cell>
          <cell r="G279">
            <v>105.77945205479452</v>
          </cell>
          <cell r="H279">
            <v>6.7732338528177612E-5</v>
          </cell>
          <cell r="I279">
            <v>0.24703448611649767</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row>
        <row r="280">
          <cell r="A280">
            <v>0</v>
          </cell>
          <cell r="B280">
            <v>0</v>
          </cell>
          <cell r="C280">
            <v>81815</v>
          </cell>
          <cell r="D280">
            <v>0</v>
          </cell>
          <cell r="E280">
            <v>81632</v>
          </cell>
          <cell r="F280">
            <v>3738.3966620917868</v>
          </cell>
          <cell r="G280">
            <v>106.77945205479452</v>
          </cell>
          <cell r="H280">
            <v>6.185601692071022E-5</v>
          </cell>
          <cell r="I280">
            <v>0.23124232718667617</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row>
        <row r="281">
          <cell r="A281">
            <v>0</v>
          </cell>
          <cell r="B281">
            <v>0</v>
          </cell>
          <cell r="C281">
            <v>82181</v>
          </cell>
          <cell r="D281">
            <v>0</v>
          </cell>
          <cell r="E281">
            <v>81998</v>
          </cell>
          <cell r="F281">
            <v>3831.8565786440813</v>
          </cell>
          <cell r="G281">
            <v>107.77945205479452</v>
          </cell>
          <cell r="H281">
            <v>5.6489513169598355E-5</v>
          </cell>
          <cell r="I281">
            <v>0.21645971266332692</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row>
        <row r="282">
          <cell r="A282">
            <v>0</v>
          </cell>
          <cell r="B282">
            <v>0</v>
          </cell>
          <cell r="C282">
            <v>82546</v>
          </cell>
          <cell r="D282">
            <v>0</v>
          </cell>
          <cell r="E282">
            <v>82363</v>
          </cell>
          <cell r="F282">
            <v>3927.6529931101832</v>
          </cell>
          <cell r="G282">
            <v>108.77945205479452</v>
          </cell>
          <cell r="H282">
            <v>5.158859650191627E-5</v>
          </cell>
          <cell r="I282">
            <v>0.20262210546110496</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row>
        <row r="283">
          <cell r="A283">
            <v>0</v>
          </cell>
          <cell r="B283">
            <v>0</v>
          </cell>
          <cell r="C283">
            <v>82911</v>
          </cell>
          <cell r="D283">
            <v>0</v>
          </cell>
          <cell r="E283">
            <v>82728</v>
          </cell>
          <cell r="F283">
            <v>4025.8443179379374</v>
          </cell>
          <cell r="G283">
            <v>109.77945205479452</v>
          </cell>
          <cell r="H283">
            <v>4.7112873517731739E-5</v>
          </cell>
          <cell r="I283">
            <v>0.18966909415308905</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row>
        <row r="284">
          <cell r="A284">
            <v>0</v>
          </cell>
          <cell r="B284">
            <v>0</v>
          </cell>
          <cell r="C284">
            <v>83276</v>
          </cell>
          <cell r="D284">
            <v>0</v>
          </cell>
          <cell r="E284">
            <v>83093</v>
          </cell>
          <cell r="F284">
            <v>4126.4904258863853</v>
          </cell>
          <cell r="G284">
            <v>110.77945205479452</v>
          </cell>
          <cell r="H284">
            <v>4.3025455267334969E-5</v>
          </cell>
          <cell r="I284">
            <v>0.17754412923006069</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row>
        <row r="285">
          <cell r="A285">
            <v>0</v>
          </cell>
          <cell r="B285">
            <v>0</v>
          </cell>
          <cell r="C285">
            <v>83642</v>
          </cell>
          <cell r="D285">
            <v>0</v>
          </cell>
          <cell r="E285">
            <v>83459</v>
          </cell>
          <cell r="F285">
            <v>4229.6526865335445</v>
          </cell>
          <cell r="G285">
            <v>111.77945205479452</v>
          </cell>
          <cell r="H285">
            <v>3.9292653212178035E-5</v>
          </cell>
          <cell r="I285">
            <v>0.16619427621991972</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row>
        <row r="286">
          <cell r="A286">
            <v>0</v>
          </cell>
          <cell r="B286">
            <v>0</v>
          </cell>
          <cell r="C286">
            <v>84007</v>
          </cell>
          <cell r="D286">
            <v>0</v>
          </cell>
          <cell r="E286">
            <v>83824</v>
          </cell>
          <cell r="F286">
            <v>4335.3940036968825</v>
          </cell>
          <cell r="G286">
            <v>112.77945205479452</v>
          </cell>
          <cell r="H286">
            <v>3.5883701563632894E-5</v>
          </cell>
          <cell r="I286">
            <v>0.15556998458942251</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row>
        <row r="287">
          <cell r="A287">
            <v>0</v>
          </cell>
          <cell r="B287">
            <v>0</v>
          </cell>
          <cell r="C287">
            <v>84372</v>
          </cell>
          <cell r="D287">
            <v>0</v>
          </cell>
          <cell r="E287">
            <v>84189</v>
          </cell>
          <cell r="F287">
            <v>4443.7788537893039</v>
          </cell>
          <cell r="G287">
            <v>113.77945205479452</v>
          </cell>
          <cell r="H287">
            <v>3.2770503711080306E-5</v>
          </cell>
          <cell r="I287">
            <v>0.14562487141932257</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row>
        <row r="288">
          <cell r="A288">
            <v>0</v>
          </cell>
          <cell r="B288">
            <v>0</v>
          </cell>
          <cell r="C288">
            <v>84737</v>
          </cell>
          <cell r="D288">
            <v>0</v>
          </cell>
          <cell r="E288">
            <v>84554</v>
          </cell>
          <cell r="F288">
            <v>4554.8733251340363</v>
          </cell>
          <cell r="G288">
            <v>114.77945205479452</v>
          </cell>
          <cell r="H288">
            <v>2.9927400649388394E-5</v>
          </cell>
          <cell r="I288">
            <v>0.13631551890849825</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row>
        <row r="289">
          <cell r="A289">
            <v>0</v>
          </cell>
          <cell r="B289">
            <v>0</v>
          </cell>
          <cell r="C289">
            <v>85103</v>
          </cell>
          <cell r="D289">
            <v>0</v>
          </cell>
          <cell r="E289">
            <v>84920</v>
          </cell>
          <cell r="F289">
            <v>4668.7451582623871</v>
          </cell>
          <cell r="G289">
            <v>115.77945205479452</v>
          </cell>
          <cell r="H289">
            <v>2.7330959497158336E-5</v>
          </cell>
          <cell r="I289">
            <v>0.12760128482302338</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row>
        <row r="290">
          <cell r="A290">
            <v>0</v>
          </cell>
          <cell r="B290">
            <v>0</v>
          </cell>
          <cell r="C290">
            <v>85468</v>
          </cell>
          <cell r="D290">
            <v>0</v>
          </cell>
          <cell r="E290">
            <v>85285</v>
          </cell>
          <cell r="F290">
            <v>4785.463787218946</v>
          </cell>
          <cell r="G290">
            <v>116.77945205479452</v>
          </cell>
          <cell r="H290">
            <v>2.495978036270171E-5</v>
          </cell>
          <cell r="I290">
            <v>0.11944412506264761</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row>
        <row r="291">
          <cell r="A291">
            <v>0</v>
          </cell>
          <cell r="B291">
            <v>0</v>
          </cell>
          <cell r="C291">
            <v>85833</v>
          </cell>
          <cell r="D291">
            <v>0</v>
          </cell>
          <cell r="E291">
            <v>85650</v>
          </cell>
          <cell r="F291">
            <v>4905.1003818994195</v>
          </cell>
          <cell r="G291">
            <v>117.77945205479452</v>
          </cell>
          <cell r="H291">
            <v>2.2794319965937621E-5</v>
          </cell>
          <cell r="I291">
            <v>0.11180842757005818</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row>
        <row r="292">
          <cell r="A292">
            <v>0</v>
          </cell>
          <cell r="B292">
            <v>0</v>
          </cell>
          <cell r="C292">
            <v>86198</v>
          </cell>
          <cell r="D292">
            <v>0</v>
          </cell>
          <cell r="E292">
            <v>86015</v>
          </cell>
          <cell r="F292">
            <v>5027.7278914469043</v>
          </cell>
          <cell r="G292">
            <v>118.77945205479452</v>
          </cell>
          <cell r="H292">
            <v>2.0816730562500102E-5</v>
          </cell>
          <cell r="I292">
            <v>0.10466085685781697</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row>
        <row r="293">
          <cell r="A293">
            <v>0</v>
          </cell>
          <cell r="B293">
            <v>0</v>
          </cell>
          <cell r="C293">
            <v>86564</v>
          </cell>
          <cell r="D293">
            <v>0</v>
          </cell>
          <cell r="E293">
            <v>86381</v>
          </cell>
          <cell r="F293">
            <v>5153.4210887330764</v>
          </cell>
          <cell r="G293">
            <v>119.77945205479452</v>
          </cell>
          <cell r="H293">
            <v>1.9010712842465837E-5</v>
          </cell>
          <cell r="I293">
            <v>9.7970208474212173E-2</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row>
        <row r="294">
          <cell r="A294">
            <v>0</v>
          </cell>
          <cell r="B294">
            <v>0</v>
          </cell>
          <cell r="C294">
            <v>86929</v>
          </cell>
          <cell r="D294">
            <v>0</v>
          </cell>
          <cell r="E294">
            <v>86746</v>
          </cell>
          <cell r="F294">
            <v>5282.2566159514026</v>
          </cell>
          <cell r="G294">
            <v>120.77945205479452</v>
          </cell>
          <cell r="H294">
            <v>1.7361381591293024E-5</v>
          </cell>
          <cell r="I294">
            <v>9.1707272772664467E-2</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row>
        <row r="295">
          <cell r="A295">
            <v>0</v>
          </cell>
          <cell r="B295">
            <v>0</v>
          </cell>
          <cell r="C295">
            <v>87294</v>
          </cell>
          <cell r="D295">
            <v>0</v>
          </cell>
          <cell r="E295">
            <v>87111</v>
          </cell>
          <cell r="F295">
            <v>5414.313031350187</v>
          </cell>
          <cell r="G295">
            <v>121.77945205479452</v>
          </cell>
          <cell r="H295">
            <v>1.5855143005747045E-5</v>
          </cell>
          <cell r="I295">
            <v>8.5844707389936992E-2</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row>
        <row r="296">
          <cell r="A296">
            <v>0</v>
          </cell>
          <cell r="B296">
            <v>0</v>
          </cell>
          <cell r="C296">
            <v>87659</v>
          </cell>
          <cell r="D296">
            <v>0</v>
          </cell>
          <cell r="E296">
            <v>87476</v>
          </cell>
          <cell r="F296">
            <v>5549.6708571339414</v>
          </cell>
          <cell r="G296">
            <v>122.77945205479452</v>
          </cell>
          <cell r="H296">
            <v>1.4479582653650262E-5</v>
          </cell>
          <cell r="I296">
            <v>8.0356917876425002E-2</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row>
        <row r="297">
          <cell r="A297">
            <v>0</v>
          </cell>
          <cell r="B297">
            <v>0</v>
          </cell>
          <cell r="C297">
            <v>88025</v>
          </cell>
          <cell r="D297">
            <v>0</v>
          </cell>
          <cell r="E297">
            <v>87842</v>
          </cell>
          <cell r="F297">
            <v>5688.4126285622897</v>
          </cell>
          <cell r="G297">
            <v>123.77945205479452</v>
          </cell>
          <cell r="H297">
            <v>1.3223363154018523E-5</v>
          </cell>
          <cell r="I297">
            <v>7.5219945957384238E-2</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row>
        <row r="298">
          <cell r="A298">
            <v>0</v>
          </cell>
          <cell r="B298">
            <v>0</v>
          </cell>
          <cell r="C298">
            <v>88390</v>
          </cell>
          <cell r="D298">
            <v>0</v>
          </cell>
          <cell r="E298">
            <v>88207</v>
          </cell>
          <cell r="F298">
            <v>5830.6229442763461</v>
          </cell>
          <cell r="G298">
            <v>124.77945205479452</v>
          </cell>
          <cell r="H298">
            <v>1.2076130734263485E-5</v>
          </cell>
          <cell r="I298">
            <v>7.041136493727744E-2</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row>
        <row r="299">
          <cell r="A299">
            <v>0</v>
          </cell>
          <cell r="B299">
            <v>0</v>
          </cell>
          <cell r="C299">
            <v>88755</v>
          </cell>
          <cell r="D299">
            <v>0</v>
          </cell>
          <cell r="E299">
            <v>88572</v>
          </cell>
          <cell r="F299">
            <v>5976.3885178832543</v>
          </cell>
          <cell r="G299">
            <v>125.77945205479452</v>
          </cell>
          <cell r="H299">
            <v>1.1028429894304547E-5</v>
          </cell>
          <cell r="I299">
            <v>6.5910181790602124E-2</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row>
        <row r="300">
          <cell r="A300">
            <v>0</v>
          </cell>
          <cell r="B300">
            <v>0</v>
          </cell>
          <cell r="C300">
            <v>89120</v>
          </cell>
          <cell r="D300">
            <v>0</v>
          </cell>
          <cell r="E300">
            <v>88937</v>
          </cell>
          <cell r="F300">
            <v>6125.7982308303353</v>
          </cell>
          <cell r="G300">
            <v>126.77945205479452</v>
          </cell>
          <cell r="H300">
            <v>1.0071625474250741E-5</v>
          </cell>
          <cell r="I300">
            <v>6.1696745511750924E-2</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row>
        <row r="301">
          <cell r="A301">
            <v>0</v>
          </cell>
          <cell r="B301">
            <v>0</v>
          </cell>
          <cell r="C301">
            <v>89486</v>
          </cell>
          <cell r="D301">
            <v>0</v>
          </cell>
          <cell r="E301">
            <v>89303</v>
          </cell>
          <cell r="F301">
            <v>6278.9431866010927</v>
          </cell>
          <cell r="G301">
            <v>127.77945205479452</v>
          </cell>
          <cell r="H301">
            <v>9.1978314833340048E-6</v>
          </cell>
          <cell r="I301">
            <v>5.7752661323785072E-2</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row>
        <row r="302">
          <cell r="A302">
            <v>0</v>
          </cell>
          <cell r="B302">
            <v>0</v>
          </cell>
          <cell r="C302">
            <v>89851</v>
          </cell>
          <cell r="D302">
            <v>0</v>
          </cell>
          <cell r="E302">
            <v>89668</v>
          </cell>
          <cell r="F302">
            <v>6435.9167662661193</v>
          </cell>
          <cell r="G302">
            <v>128.77945205479452</v>
          </cell>
          <cell r="H302">
            <v>8.3998461035013695E-6</v>
          </cell>
          <cell r="I302">
            <v>5.4060710371579598E-2</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row>
        <row r="303">
          <cell r="A303">
            <v>0</v>
          </cell>
          <cell r="B303">
            <v>0</v>
          </cell>
          <cell r="C303">
            <v>90216</v>
          </cell>
          <cell r="D303">
            <v>0</v>
          </cell>
          <cell r="E303">
            <v>90033</v>
          </cell>
          <cell r="F303">
            <v>6596.8146854227716</v>
          </cell>
          <cell r="G303">
            <v>129.77945205479452</v>
          </cell>
          <cell r="H303">
            <v>7.6710923319647175E-6</v>
          </cell>
          <cell r="I303">
            <v>5.0604774548738865E-2</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row>
        <row r="304">
          <cell r="A304">
            <v>0</v>
          </cell>
          <cell r="B304">
            <v>0</v>
          </cell>
          <cell r="C304">
            <v>90581</v>
          </cell>
          <cell r="D304">
            <v>0</v>
          </cell>
          <cell r="E304">
            <v>90398</v>
          </cell>
          <cell r="F304">
            <v>6761.7350525583406</v>
          </cell>
          <cell r="G304">
            <v>130.77945205479452</v>
          </cell>
          <cell r="H304">
            <v>7.0055637734837694E-6</v>
          </cell>
          <cell r="I304">
            <v>4.7369766130098086E-2</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row>
        <row r="305">
          <cell r="A305">
            <v>0</v>
          </cell>
          <cell r="B305">
            <v>0</v>
          </cell>
          <cell r="C305">
            <v>90947</v>
          </cell>
          <cell r="D305">
            <v>0</v>
          </cell>
          <cell r="E305">
            <v>90764</v>
          </cell>
          <cell r="F305">
            <v>6930.7784288722987</v>
          </cell>
          <cell r="G305">
            <v>131.77945205479452</v>
          </cell>
          <cell r="H305">
            <v>6.3977751356016129E-6</v>
          </cell>
          <cell r="I305">
            <v>4.4341561902603202E-2</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row>
        <row r="306">
          <cell r="A306">
            <v>0</v>
          </cell>
          <cell r="B306">
            <v>0</v>
          </cell>
          <cell r="C306">
            <v>91312</v>
          </cell>
          <cell r="D306">
            <v>0</v>
          </cell>
          <cell r="E306">
            <v>91129</v>
          </cell>
          <cell r="F306">
            <v>7104.047889594106</v>
          </cell>
          <cell r="G306">
            <v>132.77945205479452</v>
          </cell>
          <cell r="H306">
            <v>5.842717018814255E-6</v>
          </cell>
          <cell r="I306">
            <v>4.1506941507002973E-2</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row>
        <row r="307">
          <cell r="A307">
            <v>0</v>
          </cell>
          <cell r="B307">
            <v>0</v>
          </cell>
          <cell r="C307">
            <v>91677</v>
          </cell>
          <cell r="D307">
            <v>0</v>
          </cell>
          <cell r="E307">
            <v>91494</v>
          </cell>
          <cell r="F307">
            <v>7281.6490868339579</v>
          </cell>
          <cell r="G307">
            <v>133.77945205479452</v>
          </cell>
          <cell r="H307">
            <v>5.3358146290541214E-6</v>
          </cell>
          <cell r="I307">
            <v>3.8853529721167214E-2</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row>
        <row r="308">
          <cell r="A308">
            <v>0</v>
          </cell>
          <cell r="B308">
            <v>0</v>
          </cell>
          <cell r="C308">
            <v>92042</v>
          </cell>
          <cell r="D308">
            <v>0</v>
          </cell>
          <cell r="E308">
            <v>91859</v>
          </cell>
          <cell r="F308">
            <v>7463.6903140048062</v>
          </cell>
          <cell r="G308">
            <v>134.77945205479452</v>
          </cell>
          <cell r="H308">
            <v>4.8728900721955417E-6</v>
          </cell>
          <cell r="I308">
            <v>3.6369742433056046E-2</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row>
        <row r="309">
          <cell r="A309">
            <v>0</v>
          </cell>
          <cell r="B309">
            <v>0</v>
          </cell>
          <cell r="C309">
            <v>92408</v>
          </cell>
          <cell r="D309">
            <v>0</v>
          </cell>
          <cell r="E309">
            <v>92225</v>
          </cell>
          <cell r="F309">
            <v>7650.2825718549257</v>
          </cell>
          <cell r="G309">
            <v>135.77945205479452</v>
          </cell>
          <cell r="H309">
            <v>4.450127919813278E-6</v>
          </cell>
          <cell r="I309">
            <v>3.4044736067472534E-2</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row>
        <row r="310">
          <cell r="A310">
            <v>0</v>
          </cell>
          <cell r="B310">
            <v>0</v>
          </cell>
          <cell r="C310">
            <v>92773</v>
          </cell>
          <cell r="D310">
            <v>0</v>
          </cell>
          <cell r="E310">
            <v>92590</v>
          </cell>
          <cell r="F310">
            <v>7841.5396361512985</v>
          </cell>
          <cell r="G310">
            <v>136.77945205479452</v>
          </cell>
          <cell r="H310">
            <v>4.0640437623865533E-6</v>
          </cell>
          <cell r="I310">
            <v>3.1868360245807609E-2</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row>
        <row r="311">
          <cell r="A311">
            <v>0</v>
          </cell>
          <cell r="B311">
            <v>0</v>
          </cell>
          <cell r="C311">
            <v>93138</v>
          </cell>
          <cell r="D311">
            <v>0</v>
          </cell>
          <cell r="E311">
            <v>92955</v>
          </cell>
          <cell r="F311">
            <v>8037.5781270550806</v>
          </cell>
          <cell r="G311">
            <v>137.77945205479452</v>
          </cell>
          <cell r="H311">
            <v>3.7114554907639806E-6</v>
          </cell>
          <cell r="I311">
            <v>2.983111347210305E-2</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row>
        <row r="312">
          <cell r="A312">
            <v>0</v>
          </cell>
          <cell r="B312">
            <v>0</v>
          </cell>
          <cell r="C312">
            <v>93503</v>
          </cell>
          <cell r="D312">
            <v>0</v>
          </cell>
          <cell r="E312">
            <v>93320</v>
          </cell>
          <cell r="F312">
            <v>8238.517580231457</v>
          </cell>
          <cell r="G312">
            <v>138.77945205479452</v>
          </cell>
          <cell r="H312">
            <v>3.3894570691908479E-6</v>
          </cell>
          <cell r="I312">
            <v>2.792410165196859E-2</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row>
        <row r="313">
          <cell r="A313">
            <v>0</v>
          </cell>
          <cell r="B313">
            <v>0</v>
          </cell>
          <cell r="C313">
            <v>93869</v>
          </cell>
          <cell r="D313">
            <v>0</v>
          </cell>
          <cell r="E313">
            <v>93686</v>
          </cell>
          <cell r="F313">
            <v>8444.4805197372425</v>
          </cell>
          <cell r="G313">
            <v>139.77945205479452</v>
          </cell>
          <cell r="H313">
            <v>3.0953945837359327E-6</v>
          </cell>
          <cell r="I313">
            <v>2.6138999263258255E-2</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row>
        <row r="314">
          <cell r="A314">
            <v>0</v>
          </cell>
          <cell r="B314">
            <v>0</v>
          </cell>
          <cell r="C314">
            <v>94234</v>
          </cell>
          <cell r="D314">
            <v>0</v>
          </cell>
          <cell r="E314">
            <v>94051</v>
          </cell>
          <cell r="F314">
            <v>8655.5925327306722</v>
          </cell>
          <cell r="G314">
            <v>140.77945205479452</v>
          </cell>
          <cell r="H314">
            <v>2.8268443687086178E-6</v>
          </cell>
          <cell r="I314">
            <v>2.4468013008986062E-2</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row>
        <row r="315">
          <cell r="A315">
            <v>0</v>
          </cell>
          <cell r="B315">
            <v>0</v>
          </cell>
          <cell r="C315">
            <v>94599</v>
          </cell>
          <cell r="D315">
            <v>0</v>
          </cell>
          <cell r="E315">
            <v>94416</v>
          </cell>
          <cell r="F315">
            <v>8871.9823460489388</v>
          </cell>
          <cell r="G315">
            <v>141.77945205479452</v>
          </cell>
          <cell r="H315">
            <v>2.581593030784125E-6</v>
          </cell>
          <cell r="I315">
            <v>2.2903847793799732E-2</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row>
        <row r="316">
          <cell r="A316">
            <v>0</v>
          </cell>
          <cell r="B316">
            <v>0</v>
          </cell>
          <cell r="C316">
            <v>94964</v>
          </cell>
          <cell r="D316">
            <v>0</v>
          </cell>
          <cell r="E316">
            <v>94781</v>
          </cell>
          <cell r="F316">
            <v>9093.7819047001612</v>
          </cell>
          <cell r="G316">
            <v>142.77945205479452</v>
          </cell>
          <cell r="H316">
            <v>2.3576192061955465E-6</v>
          </cell>
          <cell r="I316">
            <v>2.1439674875474619E-2</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row>
        <row r="317">
          <cell r="A317">
            <v>0</v>
          </cell>
          <cell r="B317">
            <v>0</v>
          </cell>
          <cell r="C317">
            <v>95330</v>
          </cell>
          <cell r="D317">
            <v>0</v>
          </cell>
          <cell r="E317">
            <v>95147</v>
          </cell>
          <cell r="F317">
            <v>9321.1264523176651</v>
          </cell>
          <cell r="G317">
            <v>143.77945205479452</v>
          </cell>
          <cell r="H317">
            <v>2.1530769006352051E-6</v>
          </cell>
          <cell r="I317">
            <v>2.0069102052384942E-2</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row>
        <row r="318">
          <cell r="A318">
            <v>0</v>
          </cell>
          <cell r="B318">
            <v>0</v>
          </cell>
          <cell r="C318">
            <v>95695</v>
          </cell>
          <cell r="D318">
            <v>0</v>
          </cell>
          <cell r="E318">
            <v>95512</v>
          </cell>
          <cell r="F318">
            <v>9554.1546136256056</v>
          </cell>
          <cell r="G318">
            <v>144.77945205479452</v>
          </cell>
          <cell r="H318">
            <v>1.9662802745526974E-6</v>
          </cell>
          <cell r="I318">
            <v>1.8786145756798676E-2</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row>
        <row r="319">
          <cell r="A319">
            <v>0</v>
          </cell>
          <cell r="B319">
            <v>0</v>
          </cell>
          <cell r="C319">
            <v>96060</v>
          </cell>
          <cell r="D319">
            <v>0</v>
          </cell>
          <cell r="E319">
            <v>95877</v>
          </cell>
          <cell r="F319">
            <v>9793.0084789662451</v>
          </cell>
          <cell r="G319">
            <v>145.77945205479452</v>
          </cell>
          <cell r="H319">
            <v>1.7956897484499514E-6</v>
          </cell>
          <cell r="I319">
            <v>1.7585204932163138E-2</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row>
        <row r="320">
          <cell r="A320">
            <v>0</v>
          </cell>
          <cell r="B320">
            <v>0</v>
          </cell>
          <cell r="C320">
            <v>96425</v>
          </cell>
          <cell r="D320">
            <v>0</v>
          </cell>
          <cell r="E320">
            <v>96242</v>
          </cell>
          <cell r="F320">
            <v>10037.833690940401</v>
          </cell>
          <cell r="G320">
            <v>146.77945205479452</v>
          </cell>
          <cell r="H320">
            <v>1.6398993136529225E-6</v>
          </cell>
          <cell r="I320">
            <v>1.6461036580335344E-2</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row>
        <row r="321">
          <cell r="A321">
            <v>0</v>
          </cell>
          <cell r="B321">
            <v>0</v>
          </cell>
          <cell r="C321">
            <v>96791</v>
          </cell>
          <cell r="D321">
            <v>0</v>
          </cell>
          <cell r="E321">
            <v>96608</v>
          </cell>
          <cell r="F321">
            <v>10288.77953321391</v>
          </cell>
          <cell r="G321">
            <v>147.77945205479452</v>
          </cell>
          <cell r="H321">
            <v>1.4976249439752738E-6</v>
          </cell>
          <cell r="I321">
            <v>1.5408732872003426E-2</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row>
        <row r="322">
          <cell r="A322">
            <v>0</v>
          </cell>
          <cell r="B322">
            <v>0</v>
          </cell>
          <cell r="C322">
            <v>97156</v>
          </cell>
          <cell r="D322">
            <v>0</v>
          </cell>
          <cell r="E322">
            <v>96973</v>
          </cell>
          <cell r="F322">
            <v>10545.999021544258</v>
          </cell>
          <cell r="G322">
            <v>148.77945205479452</v>
          </cell>
          <cell r="H322">
            <v>1.3676940127628065E-6</v>
          </cell>
          <cell r="I322">
            <v>1.4423699720368496E-2</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row>
        <row r="323">
          <cell r="A323">
            <v>0</v>
          </cell>
          <cell r="B323">
            <v>0</v>
          </cell>
          <cell r="C323">
            <v>97521</v>
          </cell>
          <cell r="D323">
            <v>0</v>
          </cell>
          <cell r="E323">
            <v>97338</v>
          </cell>
          <cell r="F323">
            <v>10809.648997082862</v>
          </cell>
          <cell r="G323">
            <v>149.77945205479452</v>
          </cell>
          <cell r="H323">
            <v>1.2490356280938865E-6</v>
          </cell>
          <cell r="I323">
            <v>1.3501636724545843E-2</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row>
        <row r="324">
          <cell r="A324">
            <v>0</v>
          </cell>
          <cell r="B324">
            <v>0</v>
          </cell>
          <cell r="C324">
            <v>97886</v>
          </cell>
          <cell r="D324">
            <v>0</v>
          </cell>
          <cell r="E324">
            <v>97703</v>
          </cell>
          <cell r="F324">
            <v>11079.890222009933</v>
          </cell>
          <cell r="G324">
            <v>150.77945205479452</v>
          </cell>
          <cell r="H324">
            <v>1.1406718064784368E-6</v>
          </cell>
          <cell r="I324">
            <v>1.2638518395122839E-2</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row>
        <row r="325">
          <cell r="A325">
            <v>0</v>
          </cell>
          <cell r="B325">
            <v>0</v>
          </cell>
          <cell r="C325">
            <v>98252</v>
          </cell>
          <cell r="D325">
            <v>0</v>
          </cell>
          <cell r="E325">
            <v>98069</v>
          </cell>
          <cell r="F325">
            <v>11356.887477560182</v>
          </cell>
          <cell r="G325">
            <v>151.77945205479452</v>
          </cell>
          <cell r="H325">
            <v>1.041709412309074E-6</v>
          </cell>
          <cell r="I325">
            <v>1.18305765799095E-2</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row>
        <row r="326">
          <cell r="A326">
            <v>0</v>
          </cell>
          <cell r="B326">
            <v>0</v>
          </cell>
          <cell r="C326">
            <v>98617</v>
          </cell>
          <cell r="D326">
            <v>0</v>
          </cell>
          <cell r="E326">
            <v>98434</v>
          </cell>
          <cell r="F326">
            <v>11640.809664499186</v>
          </cell>
          <cell r="G326">
            <v>152.77945205479452</v>
          </cell>
          <cell r="H326">
            <v>9.5133279662929102E-7</v>
          </cell>
          <cell r="I326">
            <v>1.107428401315729E-2</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row>
        <row r="327">
          <cell r="A327">
            <v>0</v>
          </cell>
          <cell r="B327">
            <v>0</v>
          </cell>
          <cell r="C327">
            <v>98982</v>
          </cell>
          <cell r="D327">
            <v>0</v>
          </cell>
          <cell r="E327">
            <v>98799</v>
          </cell>
          <cell r="F327">
            <v>11931.829906111665</v>
          </cell>
          <cell r="G327">
            <v>153.77945205479452</v>
          </cell>
          <cell r="H327">
            <v>8.6879707454729872E-7</v>
          </cell>
          <cell r="I327">
            <v>1.0366338916425785E-2</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row>
        <row r="328">
          <cell r="A328">
            <v>0</v>
          </cell>
          <cell r="B328">
            <v>0</v>
          </cell>
          <cell r="C328">
            <v>99347</v>
          </cell>
          <cell r="D328">
            <v>0</v>
          </cell>
          <cell r="E328">
            <v>99164</v>
          </cell>
          <cell r="F328">
            <v>12230.125653764455</v>
          </cell>
          <cell r="G328">
            <v>154.77945205479452</v>
          </cell>
          <cell r="H328">
            <v>7.9342198588794371E-7</v>
          </cell>
          <cell r="I328">
            <v>9.7036505838688798E-3</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row>
        <row r="329">
          <cell r="A329">
            <v>0</v>
          </cell>
          <cell r="B329">
            <v>0</v>
          </cell>
          <cell r="C329">
            <v>99713</v>
          </cell>
          <cell r="D329">
            <v>0</v>
          </cell>
          <cell r="E329">
            <v>99530</v>
          </cell>
          <cell r="F329">
            <v>12535.878795108565</v>
          </cell>
          <cell r="G329">
            <v>155.77945205479452</v>
          </cell>
          <cell r="H329">
            <v>7.2458628848213998E-7</v>
          </cell>
          <cell r="I329">
            <v>9.0833258890096764E-3</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row>
        <row r="330">
          <cell r="A330">
            <v>0</v>
          </cell>
          <cell r="B330">
            <v>0</v>
          </cell>
          <cell r="C330">
            <v>100078</v>
          </cell>
          <cell r="D330">
            <v>0</v>
          </cell>
          <cell r="E330">
            <v>99895</v>
          </cell>
          <cell r="F330">
            <v>12849.275764986278</v>
          </cell>
          <cell r="G330">
            <v>156.77945205479452</v>
          </cell>
          <cell r="H330">
            <v>6.617226378832325E-7</v>
          </cell>
          <cell r="I330">
            <v>8.5026566540958096E-3</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row>
        <row r="331">
          <cell r="A331">
            <v>0</v>
          </cell>
          <cell r="B331">
            <v>0</v>
          </cell>
          <cell r="C331">
            <v>100443</v>
          </cell>
          <cell r="D331">
            <v>0</v>
          </cell>
          <cell r="E331">
            <v>100260</v>
          </cell>
          <cell r="F331">
            <v>13170.507659110934</v>
          </cell>
          <cell r="G331">
            <v>157.77945205479452</v>
          </cell>
          <cell r="H331">
            <v>6.043129113088889E-7</v>
          </cell>
          <cell r="I331">
            <v>7.9591078268933472E-3</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row>
        <row r="332">
          <cell r="A332">
            <v>0</v>
          </cell>
          <cell r="B332">
            <v>0</v>
          </cell>
          <cell r="C332">
            <v>100808</v>
          </cell>
          <cell r="D332">
            <v>0</v>
          </cell>
          <cell r="E332">
            <v>100625</v>
          </cell>
          <cell r="F332">
            <v>13499.770350588706</v>
          </cell>
          <cell r="G332">
            <v>158.77945205479452</v>
          </cell>
          <cell r="H332">
            <v>5.5188393726839142E-7</v>
          </cell>
          <cell r="I332">
            <v>7.4503064133019875E-3</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row>
        <row r="333">
          <cell r="A333">
            <v>0</v>
          </cell>
          <cell r="B333">
            <v>0</v>
          </cell>
          <cell r="C333">
            <v>101174</v>
          </cell>
          <cell r="D333">
            <v>0</v>
          </cell>
          <cell r="E333">
            <v>100991</v>
          </cell>
          <cell r="F333">
            <v>13837.264609353422</v>
          </cell>
          <cell r="G333">
            <v>159.77945205479452</v>
          </cell>
          <cell r="H333">
            <v>5.0400359567889604E-7</v>
          </cell>
          <cell r="I333">
            <v>6.9740311174744593E-3</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row>
        <row r="334">
          <cell r="A334">
            <v>0</v>
          </cell>
          <cell r="B334">
            <v>0</v>
          </cell>
          <cell r="C334">
            <v>101539</v>
          </cell>
          <cell r="D334">
            <v>0</v>
          </cell>
          <cell r="E334">
            <v>101356</v>
          </cell>
          <cell r="F334">
            <v>14183.196224587256</v>
          </cell>
          <cell r="G334">
            <v>160.77945205479452</v>
          </cell>
          <cell r="H334">
            <v>4.6027725632775949E-7</v>
          </cell>
          <cell r="I334">
            <v>6.5282026442112593E-3</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row>
        <row r="335">
          <cell r="A335">
            <v>0</v>
          </cell>
          <cell r="B335">
            <v>0</v>
          </cell>
          <cell r="C335">
            <v>101904</v>
          </cell>
          <cell r="D335">
            <v>0</v>
          </cell>
          <cell r="E335">
            <v>101721</v>
          </cell>
          <cell r="F335">
            <v>14537.776130201937</v>
          </cell>
          <cell r="G335">
            <v>161.77945205479452</v>
          </cell>
          <cell r="H335">
            <v>4.203445263267208E-7</v>
          </cell>
          <cell r="I335">
            <v>6.1108746212936412E-3</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row>
        <row r="336">
          <cell r="A336">
            <v>0</v>
          </cell>
          <cell r="B336">
            <v>0</v>
          </cell>
          <cell r="C336">
            <v>102269</v>
          </cell>
          <cell r="D336">
            <v>0</v>
          </cell>
          <cell r="E336">
            <v>102086</v>
          </cell>
          <cell r="F336">
            <v>14901.220533456984</v>
          </cell>
          <cell r="G336">
            <v>162.77945205479452</v>
          </cell>
          <cell r="H336">
            <v>3.8387627975042976E-7</v>
          </cell>
          <cell r="I336">
            <v>5.7202251021241813E-3</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row>
        <row r="337">
          <cell r="A337">
            <v>0</v>
          </cell>
          <cell r="B337">
            <v>0</v>
          </cell>
          <cell r="C337">
            <v>102635</v>
          </cell>
          <cell r="D337">
            <v>0</v>
          </cell>
          <cell r="E337">
            <v>102452</v>
          </cell>
          <cell r="F337">
            <v>15273.751046793408</v>
          </cell>
          <cell r="G337">
            <v>163.77945205479452</v>
          </cell>
          <cell r="H337">
            <v>3.5057194497756126E-7</v>
          </cell>
          <cell r="I337">
            <v>5.3545486115774274E-3</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row>
        <row r="338">
          <cell r="A338">
            <v>0</v>
          </cell>
          <cell r="B338">
            <v>0</v>
          </cell>
          <cell r="C338">
            <v>103000</v>
          </cell>
          <cell r="D338">
            <v>0</v>
          </cell>
          <cell r="E338">
            <v>102817</v>
          </cell>
          <cell r="F338">
            <v>15655.594822963241</v>
          </cell>
          <cell r="G338">
            <v>164.77945205479452</v>
          </cell>
          <cell r="H338">
            <v>3.2015702737676866E-7</v>
          </cell>
          <cell r="I338">
            <v>5.0122487003350404E-3</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row>
        <row r="339">
          <cell r="A339">
            <v>0</v>
          </cell>
          <cell r="B339">
            <v>0</v>
          </cell>
          <cell r="C339">
            <v>103365</v>
          </cell>
          <cell r="D339">
            <v>0</v>
          </cell>
          <cell r="E339">
            <v>103182</v>
          </cell>
          <cell r="F339">
            <v>16046.984693537321</v>
          </cell>
          <cell r="G339">
            <v>165.77945205479452</v>
          </cell>
          <cell r="H339">
            <v>2.9238084691942332E-7</v>
          </cell>
          <cell r="I339">
            <v>4.6918309751994647E-3</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row>
        <row r="340">
          <cell r="A340">
            <v>0</v>
          </cell>
          <cell r="B340">
            <v>0</v>
          </cell>
          <cell r="C340">
            <v>103730</v>
          </cell>
          <cell r="D340">
            <v>0</v>
          </cell>
          <cell r="E340">
            <v>103547</v>
          </cell>
          <cell r="F340">
            <v>16448.159310875752</v>
          </cell>
          <cell r="G340">
            <v>166.77945205479452</v>
          </cell>
          <cell r="H340">
            <v>2.6701447207253252E-7</v>
          </cell>
          <cell r="I340">
            <v>4.3918965749583988E-3</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row>
        <row r="341">
          <cell r="A341">
            <v>0</v>
          </cell>
          <cell r="B341">
            <v>0</v>
          </cell>
          <cell r="C341">
            <v>104096</v>
          </cell>
          <cell r="D341">
            <v>0</v>
          </cell>
          <cell r="E341">
            <v>103913</v>
          </cell>
          <cell r="F341">
            <v>16859.363293647642</v>
          </cell>
          <cell r="G341">
            <v>167.77945205479452</v>
          </cell>
          <cell r="H341">
            <v>2.4384883294295239E-7</v>
          </cell>
          <cell r="I341">
            <v>4.1111360633172278E-3</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row>
        <row r="342">
          <cell r="A342">
            <v>0</v>
          </cell>
          <cell r="B342">
            <v>0</v>
          </cell>
          <cell r="C342">
            <v>104461</v>
          </cell>
          <cell r="D342">
            <v>0</v>
          </cell>
          <cell r="E342">
            <v>104278</v>
          </cell>
          <cell r="F342">
            <v>17280.847375988833</v>
          </cell>
          <cell r="G342">
            <v>168.77945205479452</v>
          </cell>
          <cell r="H342">
            <v>2.2269299812141761E-7</v>
          </cell>
          <cell r="I342">
            <v>3.8483237122375856E-3</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row>
        <row r="343">
          <cell r="A343">
            <v>0</v>
          </cell>
          <cell r="B343">
            <v>0</v>
          </cell>
          <cell r="C343">
            <v>104826</v>
          </cell>
          <cell r="D343">
            <v>0</v>
          </cell>
          <cell r="E343">
            <v>104643</v>
          </cell>
          <cell r="F343">
            <v>17712.868560388553</v>
          </cell>
          <cell r="G343">
            <v>169.77945205479452</v>
          </cell>
          <cell r="H343">
            <v>2.0337260102412558E-7</v>
          </cell>
          <cell r="I343">
            <v>3.6023121507246787E-3</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row>
        <row r="344">
          <cell r="A344">
            <v>0</v>
          </cell>
          <cell r="B344">
            <v>0</v>
          </cell>
          <cell r="C344">
            <v>105191</v>
          </cell>
          <cell r="D344">
            <v>0</v>
          </cell>
          <cell r="E344">
            <v>105008</v>
          </cell>
          <cell r="F344">
            <v>18155.690274398265</v>
          </cell>
          <cell r="G344">
            <v>170.77945205479452</v>
          </cell>
          <cell r="H344">
            <v>1.8572840276175874E-7</v>
          </cell>
          <cell r="I344">
            <v>3.3720273557011869E-3</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row>
        <row r="345">
          <cell r="A345">
            <v>0</v>
          </cell>
          <cell r="B345">
            <v>0</v>
          </cell>
          <cell r="C345">
            <v>105557</v>
          </cell>
          <cell r="D345">
            <v>0</v>
          </cell>
          <cell r="E345">
            <v>105374</v>
          </cell>
          <cell r="F345">
            <v>18609.58253125822</v>
          </cell>
          <cell r="G345">
            <v>171.77945205479452</v>
          </cell>
          <cell r="H345">
            <v>1.6961497969110379E-7</v>
          </cell>
          <cell r="I345">
            <v>3.156463963099283E-3</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row>
        <row r="346">
          <cell r="A346">
            <v>0</v>
          </cell>
          <cell r="B346">
            <v>0</v>
          </cell>
          <cell r="C346">
            <v>105922</v>
          </cell>
          <cell r="D346">
            <v>0</v>
          </cell>
          <cell r="E346">
            <v>105739</v>
          </cell>
          <cell r="F346">
            <v>19074.822094539675</v>
          </cell>
          <cell r="G346">
            <v>172.77945205479452</v>
          </cell>
          <cell r="H346">
            <v>1.5489952483205818E-7</v>
          </cell>
          <cell r="I346">
            <v>2.9546808787002405E-3</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row>
        <row r="347">
          <cell r="A347">
            <v>0</v>
          </cell>
          <cell r="B347">
            <v>0</v>
          </cell>
          <cell r="C347">
            <v>106287</v>
          </cell>
          <cell r="D347">
            <v>0</v>
          </cell>
          <cell r="E347">
            <v>106104</v>
          </cell>
          <cell r="F347">
            <v>19551.692646903164</v>
          </cell>
          <cell r="G347">
            <v>173.77945205479452</v>
          </cell>
          <cell r="H347">
            <v>1.4146075327128594E-7</v>
          </cell>
          <cell r="I347">
            <v>2.7657971695595842E-3</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row>
        <row r="348">
          <cell r="A348">
            <v>0</v>
          </cell>
          <cell r="B348">
            <v>0</v>
          </cell>
          <cell r="C348">
            <v>106652</v>
          </cell>
          <cell r="D348">
            <v>0</v>
          </cell>
          <cell r="E348">
            <v>106469</v>
          </cell>
          <cell r="F348">
            <v>20040.484963075742</v>
          </cell>
          <cell r="G348">
            <v>174.77945205479452</v>
          </cell>
          <cell r="H348">
            <v>1.2918790253085492E-7</v>
          </cell>
          <cell r="I348">
            <v>2.5889882180808927E-3</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row>
        <row r="349">
          <cell r="A349">
            <v>0</v>
          </cell>
          <cell r="B349">
            <v>0</v>
          </cell>
          <cell r="C349">
            <v>107018</v>
          </cell>
          <cell r="D349">
            <v>0</v>
          </cell>
          <cell r="E349">
            <v>106835</v>
          </cell>
          <cell r="F349">
            <v>20541.497087152635</v>
          </cell>
          <cell r="G349">
            <v>175.77945205479452</v>
          </cell>
          <cell r="H349">
            <v>1.1797981966288114E-7</v>
          </cell>
          <cell r="I349">
            <v>2.4234821219478661E-3</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row>
        <row r="350">
          <cell r="A350">
            <v>0</v>
          </cell>
          <cell r="B350">
            <v>0</v>
          </cell>
          <cell r="C350">
            <v>107383</v>
          </cell>
          <cell r="D350">
            <v>0</v>
          </cell>
          <cell r="E350">
            <v>107200</v>
          </cell>
          <cell r="F350">
            <v>21055.034514331448</v>
          </cell>
          <cell r="G350">
            <v>176.77945205479452</v>
          </cell>
          <cell r="H350">
            <v>1.077441275460103E-7</v>
          </cell>
          <cell r="I350">
            <v>2.2685563241977764E-3</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row>
        <row r="351">
          <cell r="A351">
            <v>0</v>
          </cell>
          <cell r="B351">
            <v>0</v>
          </cell>
          <cell r="C351">
            <v>107748</v>
          </cell>
          <cell r="D351">
            <v>0</v>
          </cell>
          <cell r="E351">
            <v>107565</v>
          </cell>
          <cell r="F351">
            <v>21581.410377189732</v>
          </cell>
          <cell r="G351">
            <v>177.77945205479452</v>
          </cell>
          <cell r="H351">
            <v>9.8396463512337965E-8</v>
          </cell>
          <cell r="I351">
            <v>2.1235344587239415E-3</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row>
        <row r="352">
          <cell r="A352">
            <v>0</v>
          </cell>
          <cell r="B352">
            <v>0</v>
          </cell>
          <cell r="C352">
            <v>108113</v>
          </cell>
          <cell r="D352">
            <v>0</v>
          </cell>
          <cell r="E352">
            <v>107930</v>
          </cell>
          <cell r="F352">
            <v>22120.945636619472</v>
          </cell>
          <cell r="G352">
            <v>178.77945205479452</v>
          </cell>
          <cell r="H352">
            <v>8.9859784029532501E-8</v>
          </cell>
          <cell r="I352">
            <v>1.987783397435655E-3</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row>
        <row r="353">
          <cell r="A353">
            <v>0</v>
          </cell>
          <cell r="B353">
            <v>0</v>
          </cell>
          <cell r="C353">
            <v>108479</v>
          </cell>
          <cell r="D353">
            <v>0</v>
          </cell>
          <cell r="E353">
            <v>108296</v>
          </cell>
          <cell r="F353">
            <v>22673.969277534958</v>
          </cell>
          <cell r="G353">
            <v>179.77945205479452</v>
          </cell>
          <cell r="H353">
            <v>8.2063729707335717E-8</v>
          </cell>
          <cell r="I353">
            <v>1.8607104861840629E-3</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row>
        <row r="354">
          <cell r="A354">
            <v>0</v>
          </cell>
          <cell r="B354">
            <v>0</v>
          </cell>
          <cell r="C354">
            <v>108844</v>
          </cell>
          <cell r="D354">
            <v>0</v>
          </cell>
          <cell r="E354">
            <v>108661</v>
          </cell>
          <cell r="F354">
            <v>23240.818509473331</v>
          </cell>
          <cell r="G354">
            <v>180.77945205479452</v>
          </cell>
          <cell r="H354">
            <v>7.4944045394826968E-8</v>
          </cell>
          <cell r="I354">
            <v>1.7417609573869041E-3</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row>
        <row r="355">
          <cell r="A355">
            <v>0</v>
          </cell>
          <cell r="B355">
            <v>0</v>
          </cell>
          <cell r="C355">
            <v>109209</v>
          </cell>
          <cell r="D355">
            <v>0</v>
          </cell>
          <cell r="E355">
            <v>109026</v>
          </cell>
          <cell r="F355">
            <v>23821.838972210164</v>
          </cell>
          <cell r="G355">
            <v>181.77945205479452</v>
          </cell>
          <cell r="H355">
            <v>6.844205058888316E-8</v>
          </cell>
          <cell r="I355">
            <v>1.6304155080562365E-3</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row>
        <row r="356">
          <cell r="A356">
            <v>0</v>
          </cell>
          <cell r="B356">
            <v>0</v>
          </cell>
          <cell r="C356">
            <v>109574</v>
          </cell>
          <cell r="D356">
            <v>0</v>
          </cell>
          <cell r="E356">
            <v>109391</v>
          </cell>
          <cell r="F356">
            <v>24417.384946515416</v>
          </cell>
          <cell r="G356">
            <v>182.77945205479452</v>
          </cell>
          <cell r="H356">
            <v>6.2504155788934476E-8</v>
          </cell>
          <cell r="I356">
            <v>1.5261880326553831E-3</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row>
        <row r="357">
          <cell r="A357">
            <v>0</v>
          </cell>
          <cell r="B357">
            <v>0</v>
          </cell>
          <cell r="C357">
            <v>109939</v>
          </cell>
          <cell r="D357">
            <v>0</v>
          </cell>
          <cell r="E357">
            <v>109756</v>
          </cell>
          <cell r="F357">
            <v>25027.819570178301</v>
          </cell>
          <cell r="G357">
            <v>183.77945205479452</v>
          </cell>
          <cell r="H357">
            <v>5.7081420811812181E-8</v>
          </cell>
          <cell r="I357">
            <v>1.4286235008874558E-3</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row>
        <row r="358">
          <cell r="A358">
            <v>0</v>
          </cell>
          <cell r="B358">
            <v>0</v>
          </cell>
          <cell r="C358">
            <v>110304</v>
          </cell>
          <cell r="D358">
            <v>0</v>
          </cell>
          <cell r="E358">
            <v>110121</v>
          </cell>
          <cell r="F358">
            <v>25653.515059432757</v>
          </cell>
          <cell r="G358">
            <v>184.77945205479452</v>
          </cell>
          <cell r="H358">
            <v>5.2129151426312557E-8</v>
          </cell>
          <cell r="I358">
            <v>1.3372959711503598E-3</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row>
        <row r="359">
          <cell r="A359">
            <v>0</v>
          </cell>
          <cell r="B359">
            <v>0</v>
          </cell>
          <cell r="C359">
            <v>110669</v>
          </cell>
          <cell r="D359">
            <v>0</v>
          </cell>
          <cell r="E359">
            <v>110486</v>
          </cell>
          <cell r="F359">
            <v>26294.852935918574</v>
          </cell>
          <cell r="G359">
            <v>185.77945205479452</v>
          </cell>
          <cell r="H359">
            <v>4.7606530982933898E-8</v>
          </cell>
          <cell r="I359">
            <v>1.2518067309854979E-3</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row>
        <row r="360">
          <cell r="A360">
            <v>0</v>
          </cell>
          <cell r="B360">
            <v>0</v>
          </cell>
          <cell r="C360">
            <v>111034</v>
          </cell>
          <cell r="D360">
            <v>0</v>
          </cell>
          <cell r="E360">
            <v>110851</v>
          </cell>
          <cell r="F360">
            <v>26952.224259316536</v>
          </cell>
          <cell r="G360">
            <v>186.77945205479452</v>
          </cell>
          <cell r="H360">
            <v>4.3476284002679261E-8</v>
          </cell>
          <cell r="I360">
            <v>1.1717825564019474E-3</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row>
        <row r="361">
          <cell r="A361">
            <v>0</v>
          </cell>
          <cell r="B361">
            <v>0</v>
          </cell>
          <cell r="C361">
            <v>111400</v>
          </cell>
          <cell r="D361">
            <v>0</v>
          </cell>
          <cell r="E361">
            <v>111217</v>
          </cell>
          <cell r="F361">
            <v>27626.029865799446</v>
          </cell>
          <cell r="G361">
            <v>187.77945205479452</v>
          </cell>
          <cell r="H361">
            <v>3.9704368952218558E-8</v>
          </cell>
          <cell r="I361">
            <v>1.0968740824767102E-3</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row>
        <row r="362">
          <cell r="A362">
            <v>0</v>
          </cell>
          <cell r="B362">
            <v>0</v>
          </cell>
          <cell r="C362">
            <v>111765</v>
          </cell>
          <cell r="D362">
            <v>0</v>
          </cell>
          <cell r="E362">
            <v>111582</v>
          </cell>
          <cell r="F362">
            <v>28316.68061244443</v>
          </cell>
          <cell r="G362">
            <v>188.77945205479452</v>
          </cell>
          <cell r="H362">
            <v>3.6259697673258872E-8</v>
          </cell>
          <cell r="I362">
            <v>1.0267542781174659E-3</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row>
        <row r="363">
          <cell r="A363">
            <v>0</v>
          </cell>
          <cell r="B363">
            <v>0</v>
          </cell>
          <cell r="C363">
            <v>112130</v>
          </cell>
          <cell r="D363">
            <v>0</v>
          </cell>
          <cell r="E363">
            <v>111947</v>
          </cell>
          <cell r="F363">
            <v>29024.597627755538</v>
          </cell>
          <cell r="G363">
            <v>189.77945205479452</v>
          </cell>
          <cell r="H363">
            <v>3.3113879153661113E-8</v>
          </cell>
          <cell r="I363">
            <v>9.6111701832913589E-4</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row>
        <row r="364">
          <cell r="A364">
            <v>0</v>
          </cell>
          <cell r="B364">
            <v>0</v>
          </cell>
          <cell r="C364">
            <v>112495</v>
          </cell>
          <cell r="D364">
            <v>0</v>
          </cell>
          <cell r="E364">
            <v>112312</v>
          </cell>
          <cell r="F364">
            <v>29750.212568449424</v>
          </cell>
          <cell r="G364">
            <v>190.77945205479452</v>
          </cell>
          <cell r="H364">
            <v>3.0240985528457673E-8</v>
          </cell>
          <cell r="I364">
            <v>8.9967574775101861E-4</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row>
        <row r="365">
          <cell r="A365">
            <v>0</v>
          </cell>
          <cell r="B365">
            <v>0</v>
          </cell>
          <cell r="C365">
            <v>112861</v>
          </cell>
          <cell r="D365">
            <v>0</v>
          </cell>
          <cell r="E365">
            <v>112678</v>
          </cell>
          <cell r="F365">
            <v>30493.967882660658</v>
          </cell>
          <cell r="G365">
            <v>191.77945205479452</v>
          </cell>
          <cell r="H365">
            <v>2.7617338382153069E-8</v>
          </cell>
          <cell r="I365">
            <v>8.4216222962994714E-4</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row>
        <row r="366">
          <cell r="A366">
            <v>0</v>
          </cell>
          <cell r="B366">
            <v>0</v>
          </cell>
          <cell r="C366">
            <v>113226</v>
          </cell>
          <cell r="D366">
            <v>0</v>
          </cell>
          <cell r="E366">
            <v>113043</v>
          </cell>
          <cell r="F366">
            <v>31256.31707972717</v>
          </cell>
          <cell r="G366">
            <v>192.77945205479452</v>
          </cell>
          <cell r="H366">
            <v>2.5221313591007401E-8</v>
          </cell>
          <cell r="I366">
            <v>7.8832537476775967E-4</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row>
        <row r="367">
          <cell r="A367">
            <v>0</v>
          </cell>
          <cell r="B367">
            <v>0</v>
          </cell>
          <cell r="C367">
            <v>113591</v>
          </cell>
          <cell r="D367">
            <v>0</v>
          </cell>
          <cell r="E367">
            <v>113408</v>
          </cell>
          <cell r="F367">
            <v>32037.725006720346</v>
          </cell>
          <cell r="G367">
            <v>193.77945205479452</v>
          </cell>
          <cell r="H367">
            <v>2.303316309681044E-8</v>
          </cell>
          <cell r="I367">
            <v>7.3793014533055209E-4</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row>
        <row r="368">
          <cell r="A368">
            <v>0</v>
          </cell>
          <cell r="B368">
            <v>0</v>
          </cell>
          <cell r="C368">
            <v>113956</v>
          </cell>
          <cell r="D368">
            <v>0</v>
          </cell>
          <cell r="E368">
            <v>113773</v>
          </cell>
          <cell r="F368">
            <v>32838.668131888349</v>
          </cell>
          <cell r="G368">
            <v>194.77945205479452</v>
          </cell>
          <cell r="H368">
            <v>2.1034852143205834E-8</v>
          </cell>
          <cell r="I368">
            <v>6.9075652873407676E-4</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row>
        <row r="369">
          <cell r="A369">
            <v>0</v>
          </cell>
          <cell r="B369">
            <v>0</v>
          </cell>
          <cell r="C369">
            <v>114322</v>
          </cell>
          <cell r="D369">
            <v>0</v>
          </cell>
          <cell r="E369">
            <v>114139</v>
          </cell>
          <cell r="F369">
            <v>33659.634835185556</v>
          </cell>
          <cell r="G369">
            <v>195.77945205479452</v>
          </cell>
          <cell r="H369">
            <v>1.9209910633064715E-8</v>
          </cell>
          <cell r="I369">
            <v>6.4659857712550653E-4</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row>
        <row r="370">
          <cell r="A370">
            <v>0</v>
          </cell>
          <cell r="B370">
            <v>0</v>
          </cell>
          <cell r="C370">
            <v>114687</v>
          </cell>
          <cell r="D370">
            <v>0</v>
          </cell>
          <cell r="E370">
            <v>114504</v>
          </cell>
          <cell r="F370">
            <v>34501.125706065191</v>
          </cell>
          <cell r="G370">
            <v>196.77945205479452</v>
          </cell>
          <cell r="H370">
            <v>1.754329738179428E-8</v>
          </cell>
          <cell r="I370">
            <v>6.0526350826816885E-4</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row>
        <row r="371">
          <cell r="A371">
            <v>0</v>
          </cell>
          <cell r="B371">
            <v>0</v>
          </cell>
          <cell r="C371">
            <v>115052</v>
          </cell>
          <cell r="D371">
            <v>0</v>
          </cell>
          <cell r="E371">
            <v>114869</v>
          </cell>
          <cell r="F371">
            <v>35363.653848716822</v>
          </cell>
          <cell r="G371">
            <v>197.77945205479452</v>
          </cell>
          <cell r="H371">
            <v>1.6021276147757298E-8</v>
          </cell>
          <cell r="I371">
            <v>5.6657086390399236E-4</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row>
        <row r="372">
          <cell r="A372">
            <v>0</v>
          </cell>
          <cell r="B372">
            <v>0</v>
          </cell>
          <cell r="C372">
            <v>115417</v>
          </cell>
          <cell r="D372">
            <v>0</v>
          </cell>
          <cell r="E372">
            <v>115234</v>
          </cell>
          <cell r="F372">
            <v>36247.745194934738</v>
          </cell>
          <cell r="G372">
            <v>198.77945205479452</v>
          </cell>
          <cell r="H372">
            <v>1.4631302418043212E-8</v>
          </cell>
          <cell r="I372">
            <v>5.3035172191926285E-4</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row>
        <row r="373">
          <cell r="A373">
            <v>0</v>
          </cell>
          <cell r="B373">
            <v>0</v>
          </cell>
          <cell r="C373">
            <v>115783</v>
          </cell>
          <cell r="D373">
            <v>0</v>
          </cell>
          <cell r="E373">
            <v>115600</v>
          </cell>
          <cell r="F373">
            <v>37153.938824808101</v>
          </cell>
          <cell r="G373">
            <v>199.77945205479452</v>
          </cell>
          <cell r="H373">
            <v>1.3361920016477835E-8</v>
          </cell>
          <cell r="I373">
            <v>4.9644795887419631E-4</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row>
        <row r="374">
          <cell r="A374">
            <v>0</v>
          </cell>
          <cell r="B374">
            <v>0</v>
          </cell>
          <cell r="C374">
            <v>116148</v>
          </cell>
          <cell r="D374">
            <v>0</v>
          </cell>
          <cell r="E374">
            <v>115965</v>
          </cell>
          <cell r="F374">
            <v>38082.787295428301</v>
          </cell>
          <cell r="G374">
            <v>200.77945205479452</v>
          </cell>
          <cell r="H374">
            <v>1.2202666681714891E-8</v>
          </cell>
          <cell r="I374">
            <v>4.6471155967675809E-4</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row>
        <row r="375">
          <cell r="A375">
            <v>0</v>
          </cell>
          <cell r="B375">
            <v>0</v>
          </cell>
          <cell r="C375">
            <v>116513</v>
          </cell>
          <cell r="D375">
            <v>0</v>
          </cell>
          <cell r="E375">
            <v>116330</v>
          </cell>
          <cell r="F375">
            <v>39034.856977814008</v>
          </cell>
          <cell r="G375">
            <v>201.77945205479452</v>
          </cell>
          <cell r="H375">
            <v>1.1143987837182562E-8</v>
          </cell>
          <cell r="I375">
            <v>4.3500397138692017E-4</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row>
        <row r="376">
          <cell r="A376">
            <v>0</v>
          </cell>
          <cell r="B376">
            <v>0</v>
          </cell>
          <cell r="C376">
            <v>116878</v>
          </cell>
          <cell r="D376">
            <v>0</v>
          </cell>
          <cell r="E376">
            <v>116695</v>
          </cell>
          <cell r="F376">
            <v>40010.728402259352</v>
          </cell>
          <cell r="G376">
            <v>202.77945205479452</v>
          </cell>
          <cell r="H376">
            <v>1.017715784217587E-8</v>
          </cell>
          <cell r="I376">
            <v>4.0719549833022258E-4</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row>
        <row r="377">
          <cell r="A377">
            <v>0</v>
          </cell>
          <cell r="B377">
            <v>0</v>
          </cell>
          <cell r="C377">
            <v>117244</v>
          </cell>
          <cell r="D377">
            <v>0</v>
          </cell>
          <cell r="E377">
            <v>117061</v>
          </cell>
          <cell r="F377">
            <v>41010.99661231583</v>
          </cell>
          <cell r="G377">
            <v>203.77945205479452</v>
          </cell>
          <cell r="H377">
            <v>9.2942080750464347E-9</v>
          </cell>
          <cell r="I377">
            <v>3.8116473587988776E-4</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row>
        <row r="378">
          <cell r="A378">
            <v>0</v>
          </cell>
          <cell r="B378">
            <v>0</v>
          </cell>
          <cell r="C378">
            <v>117609</v>
          </cell>
          <cell r="D378">
            <v>0</v>
          </cell>
          <cell r="E378">
            <v>117426</v>
          </cell>
          <cell r="F378">
            <v>42036.271527623721</v>
          </cell>
          <cell r="G378">
            <v>204.77945205479452</v>
          </cell>
          <cell r="H378">
            <v>8.48786125575018E-9</v>
          </cell>
          <cell r="I378">
            <v>3.5679804043551184E-4</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row>
        <row r="379">
          <cell r="A379">
            <v>0</v>
          </cell>
          <cell r="B379">
            <v>0</v>
          </cell>
          <cell r="C379">
            <v>117974</v>
          </cell>
          <cell r="D379">
            <v>0</v>
          </cell>
          <cell r="E379">
            <v>117791</v>
          </cell>
          <cell r="F379">
            <v>43087.178315814308</v>
          </cell>
          <cell r="G379">
            <v>205.77945205479452</v>
          </cell>
          <cell r="H379">
            <v>7.7514714664385024E-9</v>
          </cell>
          <cell r="I379">
            <v>3.3398903328438239E-4</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row>
        <row r="380">
          <cell r="A380">
            <v>0</v>
          </cell>
          <cell r="B380">
            <v>0</v>
          </cell>
          <cell r="C380">
            <v>118339</v>
          </cell>
          <cell r="D380">
            <v>0</v>
          </cell>
          <cell r="E380">
            <v>118156</v>
          </cell>
          <cell r="F380">
            <v>44164.357773709664</v>
          </cell>
          <cell r="G380">
            <v>206.77945205479452</v>
          </cell>
          <cell r="H380">
            <v>7.0789693757429337E-9</v>
          </cell>
          <cell r="I380">
            <v>3.1263813617944506E-4</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row>
        <row r="381">
          <cell r="A381">
            <v>0</v>
          </cell>
          <cell r="B381">
            <v>0</v>
          </cell>
          <cell r="C381">
            <v>118705</v>
          </cell>
          <cell r="D381">
            <v>0</v>
          </cell>
          <cell r="E381">
            <v>118522</v>
          </cell>
          <cell r="F381">
            <v>45268.466718052405</v>
          </cell>
          <cell r="G381">
            <v>207.77945205479452</v>
          </cell>
          <cell r="H381">
            <v>6.4648122152903584E-9</v>
          </cell>
          <cell r="I381">
            <v>2.9265213660633021E-4</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row>
        <row r="382">
          <cell r="A382">
            <v>0</v>
          </cell>
          <cell r="B382">
            <v>0</v>
          </cell>
          <cell r="C382">
            <v>119070</v>
          </cell>
          <cell r="D382">
            <v>0</v>
          </cell>
          <cell r="E382">
            <v>118887</v>
          </cell>
          <cell r="F382">
            <v>46400.17838600371</v>
          </cell>
          <cell r="G382">
            <v>208.77945205479452</v>
          </cell>
          <cell r="H382">
            <v>5.9039380961555652E-9</v>
          </cell>
          <cell r="I382">
            <v>2.7394378084154134E-4</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row>
        <row r="383">
          <cell r="A383">
            <v>0</v>
          </cell>
          <cell r="B383">
            <v>0</v>
          </cell>
          <cell r="C383">
            <v>119435</v>
          </cell>
          <cell r="D383">
            <v>0</v>
          </cell>
          <cell r="E383">
            <v>119252</v>
          </cell>
          <cell r="F383">
            <v>47560.182845653799</v>
          </cell>
          <cell r="G383">
            <v>209.77945205479452</v>
          </cell>
          <cell r="H383">
            <v>5.3917242887265508E-9</v>
          </cell>
          <cell r="I383">
            <v>2.5643139302518743E-4</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row>
        <row r="384">
          <cell r="A384">
            <v>0</v>
          </cell>
          <cell r="B384">
            <v>0</v>
          </cell>
          <cell r="C384">
            <v>119800</v>
          </cell>
          <cell r="D384">
            <v>0</v>
          </cell>
          <cell r="E384">
            <v>119617</v>
          </cell>
          <cell r="F384">
            <v>48749.187416795139</v>
          </cell>
          <cell r="G384">
            <v>210.77945205479452</v>
          </cell>
          <cell r="H384">
            <v>4.9239491221247101E-9</v>
          </cell>
          <cell r="I384">
            <v>2.400385185852214E-4</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row>
        <row r="385">
          <cell r="A385">
            <v>0</v>
          </cell>
          <cell r="B385">
            <v>0</v>
          </cell>
          <cell r="C385">
            <v>120166</v>
          </cell>
          <cell r="D385">
            <v>0</v>
          </cell>
          <cell r="E385">
            <v>119983</v>
          </cell>
          <cell r="F385">
            <v>49967.917102215011</v>
          </cell>
          <cell r="G385">
            <v>211.77945205479452</v>
          </cell>
          <cell r="H385">
            <v>4.4967571891549765E-9</v>
          </cell>
          <cell r="I385">
            <v>2.2469359045648526E-4</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row>
        <row r="386">
          <cell r="A386">
            <v>0</v>
          </cell>
          <cell r="B386">
            <v>0</v>
          </cell>
          <cell r="C386">
            <v>120531</v>
          </cell>
          <cell r="D386">
            <v>0</v>
          </cell>
          <cell r="E386">
            <v>120348</v>
          </cell>
          <cell r="F386">
            <v>51217.115029770379</v>
          </cell>
          <cell r="G386">
            <v>212.77945205479452</v>
          </cell>
          <cell r="H386">
            <v>4.1066275700045495E-9</v>
          </cell>
          <cell r="I386">
            <v>2.1032961663734943E-4</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row>
        <row r="387">
          <cell r="A387">
            <v>0</v>
          </cell>
          <cell r="B387">
            <v>0</v>
          </cell>
          <cell r="C387">
            <v>120896</v>
          </cell>
          <cell r="D387">
            <v>0</v>
          </cell>
          <cell r="E387">
            <v>120713</v>
          </cell>
          <cell r="F387">
            <v>52497.542905514631</v>
          </cell>
          <cell r="G387">
            <v>213.77945205479452</v>
          </cell>
          <cell r="H387">
            <v>3.7503448127895477E-9</v>
          </cell>
          <cell r="I387">
            <v>1.9688388771989352E-4</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row>
        <row r="388">
          <cell r="A388">
            <v>0</v>
          </cell>
          <cell r="B388">
            <v>0</v>
          </cell>
          <cell r="C388">
            <v>121261</v>
          </cell>
          <cell r="D388">
            <v>0</v>
          </cell>
          <cell r="E388">
            <v>121078</v>
          </cell>
          <cell r="F388">
            <v>53809.981478152491</v>
          </cell>
          <cell r="G388">
            <v>214.77945205479452</v>
          </cell>
          <cell r="H388">
            <v>3.4249724317712686E-9</v>
          </cell>
          <cell r="I388">
            <v>1.8429770311679486E-4</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row>
        <row r="389">
          <cell r="A389">
            <v>0</v>
          </cell>
          <cell r="B389">
            <v>0</v>
          </cell>
          <cell r="C389">
            <v>121627</v>
          </cell>
          <cell r="D389">
            <v>0</v>
          </cell>
          <cell r="E389">
            <v>121444</v>
          </cell>
          <cell r="F389">
            <v>55155.231015106299</v>
          </cell>
          <cell r="G389">
            <v>215.77945205479452</v>
          </cell>
          <cell r="H389">
            <v>3.1278287048139483E-9</v>
          </cell>
          <cell r="I389">
            <v>1.7251611478969405E-4</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row>
        <row r="390">
          <cell r="A390">
            <v>0</v>
          </cell>
          <cell r="B390">
            <v>0</v>
          </cell>
          <cell r="C390">
            <v>121992</v>
          </cell>
          <cell r="D390">
            <v>0</v>
          </cell>
          <cell r="E390">
            <v>121809</v>
          </cell>
          <cell r="F390">
            <v>56534.111790483948</v>
          </cell>
          <cell r="G390">
            <v>216.77945205479452</v>
          </cell>
          <cell r="H390">
            <v>2.8564645706063488E-9</v>
          </cell>
          <cell r="I390">
            <v>1.6148768736021606E-4</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row>
        <row r="391">
          <cell r="A391">
            <v>0</v>
          </cell>
          <cell r="B391">
            <v>0</v>
          </cell>
          <cell r="C391">
            <v>122357</v>
          </cell>
          <cell r="D391">
            <v>0</v>
          </cell>
          <cell r="E391">
            <v>122174</v>
          </cell>
          <cell r="F391">
            <v>57947.464585246045</v>
          </cell>
          <cell r="G391">
            <v>217.77945205479452</v>
          </cell>
          <cell r="H391">
            <v>2.6086434434761118E-9</v>
          </cell>
          <cell r="I391">
            <v>1.5116427355636627E-4</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row>
        <row r="392">
          <cell r="A392">
            <v>0</v>
          </cell>
          <cell r="B392">
            <v>0</v>
          </cell>
          <cell r="C392">
            <v>122722</v>
          </cell>
          <cell r="D392">
            <v>0</v>
          </cell>
          <cell r="E392">
            <v>122539</v>
          </cell>
          <cell r="F392">
            <v>59396.151199877189</v>
          </cell>
          <cell r="G392">
            <v>218.77945205479452</v>
          </cell>
          <cell r="H392">
            <v>2.3823227794302422E-9</v>
          </cell>
          <cell r="I392">
            <v>1.4150080401395033E-4</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row>
        <row r="393">
          <cell r="A393">
            <v>0</v>
          </cell>
          <cell r="B393">
            <v>0</v>
          </cell>
          <cell r="C393">
            <v>123088</v>
          </cell>
          <cell r="D393">
            <v>0</v>
          </cell>
          <cell r="E393">
            <v>122905</v>
          </cell>
          <cell r="F393">
            <v>60881.054979874112</v>
          </cell>
          <cell r="G393">
            <v>219.77945205479452</v>
          </cell>
          <cell r="H393">
            <v>2.1756372414888083E-9</v>
          </cell>
          <cell r="I393">
            <v>1.324550905153418E-4</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row>
        <row r="394">
          <cell r="A394">
            <v>0</v>
          </cell>
          <cell r="B394">
            <v>0</v>
          </cell>
          <cell r="C394">
            <v>123453</v>
          </cell>
          <cell r="D394">
            <v>0</v>
          </cell>
          <cell r="E394">
            <v>123270</v>
          </cell>
          <cell r="F394">
            <v>62403.081354370959</v>
          </cell>
          <cell r="G394">
            <v>220.77945205479452</v>
          </cell>
          <cell r="H394">
            <v>1.9868833255605512E-9</v>
          </cell>
          <cell r="I394">
            <v>1.239876418065982E-4</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row>
        <row r="395">
          <cell r="A395">
            <v>0</v>
          </cell>
          <cell r="B395">
            <v>0</v>
          </cell>
          <cell r="C395">
            <v>123818</v>
          </cell>
          <cell r="D395">
            <v>0</v>
          </cell>
          <cell r="E395">
            <v>123635</v>
          </cell>
          <cell r="F395">
            <v>63963.158388230229</v>
          </cell>
          <cell r="G395">
            <v>221.77945205479452</v>
          </cell>
          <cell r="H395">
            <v>1.8145053201466242E-9</v>
          </cell>
          <cell r="I395">
            <v>1.1606149118882492E-4</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row>
        <row r="396">
          <cell r="A396">
            <v>0</v>
          </cell>
          <cell r="B396">
            <v>0</v>
          </cell>
          <cell r="C396">
            <v>124183</v>
          </cell>
          <cell r="D396">
            <v>0</v>
          </cell>
          <cell r="E396">
            <v>124000</v>
          </cell>
          <cell r="F396">
            <v>65562.237347935981</v>
          </cell>
          <cell r="G396">
            <v>222.77945205479452</v>
          </cell>
          <cell r="H396">
            <v>1.6570824841521705E-9</v>
          </cell>
          <cell r="I396">
            <v>1.0864203513109197E-4</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row>
        <row r="397">
          <cell r="A397">
            <v>0</v>
          </cell>
          <cell r="B397">
            <v>0</v>
          </cell>
          <cell r="C397">
            <v>124549</v>
          </cell>
          <cell r="D397">
            <v>0</v>
          </cell>
          <cell r="E397">
            <v>124366</v>
          </cell>
          <cell r="F397">
            <v>67201.293281634382</v>
          </cell>
          <cell r="G397">
            <v>223.77945205479452</v>
          </cell>
          <cell r="H397">
            <v>1.5133173371252664E-9</v>
          </cell>
          <cell r="I397">
            <v>1.01696882200337E-4</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row>
        <row r="398">
          <cell r="A398">
            <v>0</v>
          </cell>
          <cell r="B398">
            <v>0</v>
          </cell>
          <cell r="C398">
            <v>124914</v>
          </cell>
          <cell r="D398">
            <v>0</v>
          </cell>
          <cell r="E398">
            <v>124731</v>
          </cell>
          <cell r="F398">
            <v>68881.325613675232</v>
          </cell>
          <cell r="G398">
            <v>224.77945205479452</v>
          </cell>
          <cell r="H398">
            <v>1.3820249654112039E-9</v>
          </cell>
          <cell r="I398">
            <v>9.5195711648717385E-5</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row>
        <row r="399">
          <cell r="A399">
            <v>0</v>
          </cell>
          <cell r="B399">
            <v>0</v>
          </cell>
          <cell r="C399">
            <v>125279</v>
          </cell>
          <cell r="D399">
            <v>0</v>
          </cell>
          <cell r="E399">
            <v>125096</v>
          </cell>
          <cell r="F399">
            <v>70603.358754017099</v>
          </cell>
          <cell r="G399">
            <v>225.77945205479452</v>
          </cell>
          <cell r="H399">
            <v>1.2621232560832885E-9</v>
          </cell>
          <cell r="I399">
            <v>8.9110141041036603E-5</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row>
        <row r="400">
          <cell r="A400">
            <v>0</v>
          </cell>
          <cell r="B400">
            <v>0</v>
          </cell>
          <cell r="C400">
            <v>125644</v>
          </cell>
          <cell r="D400">
            <v>0</v>
          </cell>
          <cell r="E400">
            <v>125461</v>
          </cell>
          <cell r="F400">
            <v>72368.442722867519</v>
          </cell>
          <cell r="G400">
            <v>226.77945205479452</v>
          </cell>
          <cell r="H400">
            <v>1.1526239781582557E-9</v>
          </cell>
          <cell r="I400">
            <v>8.3413602344349429E-5</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row>
        <row r="401">
          <cell r="A401">
            <v>0</v>
          </cell>
          <cell r="B401">
            <v>0</v>
          </cell>
          <cell r="C401">
            <v>126010</v>
          </cell>
          <cell r="D401">
            <v>0</v>
          </cell>
          <cell r="E401">
            <v>125827</v>
          </cell>
          <cell r="F401">
            <v>74177.653790939206</v>
          </cell>
          <cell r="G401">
            <v>227.77945205479452</v>
          </cell>
          <cell r="H401">
            <v>1.0526246375874494E-9</v>
          </cell>
          <cell r="I401">
            <v>7.8081225938774675E-5</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row>
        <row r="402">
          <cell r="A402">
            <v>0</v>
          </cell>
          <cell r="B402">
            <v>0</v>
          </cell>
          <cell r="C402">
            <v>126375</v>
          </cell>
          <cell r="D402">
            <v>0</v>
          </cell>
          <cell r="E402">
            <v>126192</v>
          </cell>
          <cell r="F402">
            <v>76032.095135712676</v>
          </cell>
          <cell r="G402">
            <v>228.77945205479452</v>
          </cell>
          <cell r="H402">
            <v>9.6130103889264572E-10</v>
          </cell>
          <cell r="I402">
            <v>7.3089732043145073E-5</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row>
        <row r="403">
          <cell r="A403">
            <v>0</v>
          </cell>
          <cell r="B403">
            <v>0</v>
          </cell>
          <cell r="C403">
            <v>126740</v>
          </cell>
          <cell r="D403">
            <v>0</v>
          </cell>
          <cell r="E403">
            <v>126557</v>
          </cell>
          <cell r="F403">
            <v>77932.897514105483</v>
          </cell>
          <cell r="G403">
            <v>229.77945205479452</v>
          </cell>
          <cell r="H403">
            <v>8.7790049213940355E-10</v>
          </cell>
          <cell r="I403">
            <v>6.8417329081482908E-5</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row>
        <row r="404">
          <cell r="A404">
            <v>0</v>
          </cell>
          <cell r="B404">
            <v>0</v>
          </cell>
          <cell r="C404">
            <v>127105</v>
          </cell>
          <cell r="D404">
            <v>0</v>
          </cell>
          <cell r="E404">
            <v>126922</v>
          </cell>
          <cell r="F404">
            <v>79881.219951958119</v>
          </cell>
          <cell r="G404">
            <v>230.77945205479452</v>
          </cell>
          <cell r="H404">
            <v>8.0173560925973027E-10</v>
          </cell>
          <cell r="I404">
            <v>6.4043618546593661E-5</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row>
        <row r="405">
          <cell r="A405">
            <v>0</v>
          </cell>
          <cell r="B405">
            <v>0</v>
          </cell>
          <cell r="C405">
            <v>127471</v>
          </cell>
          <cell r="D405">
            <v>0</v>
          </cell>
          <cell r="E405">
            <v>127288</v>
          </cell>
          <cell r="F405">
            <v>81878.25045075707</v>
          </cell>
          <cell r="G405">
            <v>231.77945205479452</v>
          </cell>
          <cell r="H405">
            <v>7.321786385933594E-10</v>
          </cell>
          <cell r="I405">
            <v>5.9949505945441424E-5</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row>
        <row r="406">
          <cell r="A406">
            <v>0</v>
          </cell>
          <cell r="B406">
            <v>0</v>
          </cell>
          <cell r="C406">
            <v>127836</v>
          </cell>
          <cell r="D406">
            <v>0</v>
          </cell>
          <cell r="E406">
            <v>127653</v>
          </cell>
          <cell r="F406">
            <v>83925.206712025989</v>
          </cell>
          <cell r="G406">
            <v>232.77945205479452</v>
          </cell>
          <cell r="H406">
            <v>6.6865629095284047E-10</v>
          </cell>
          <cell r="I406">
            <v>5.6117117437513732E-5</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row>
        <row r="407">
          <cell r="A407">
            <v>0</v>
          </cell>
          <cell r="B407">
            <v>0</v>
          </cell>
          <cell r="C407">
            <v>128201</v>
          </cell>
          <cell r="D407">
            <v>0</v>
          </cell>
          <cell r="E407">
            <v>128018</v>
          </cell>
          <cell r="F407">
            <v>86023.336879826631</v>
          </cell>
          <cell r="G407">
            <v>233.77945205479452</v>
          </cell>
          <cell r="H407">
            <v>6.1064501456880489E-10</v>
          </cell>
          <cell r="I407">
            <v>5.2529721802238942E-5</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row>
        <row r="408">
          <cell r="A408">
            <v>0</v>
          </cell>
          <cell r="B408">
            <v>0</v>
          </cell>
          <cell r="C408">
            <v>128566</v>
          </cell>
          <cell r="D408">
            <v>0</v>
          </cell>
          <cell r="E408">
            <v>128383</v>
          </cell>
          <cell r="F408">
            <v>88173.920301822291</v>
          </cell>
          <cell r="G408">
            <v>234.77945205479452</v>
          </cell>
          <cell r="H408">
            <v>5.5766667997151003E-10</v>
          </cell>
          <cell r="I408">
            <v>4.9171657394789762E-5</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row>
        <row r="409">
          <cell r="A409">
            <v>0</v>
          </cell>
          <cell r="B409">
            <v>0</v>
          </cell>
          <cell r="C409">
            <v>128932</v>
          </cell>
          <cell r="D409">
            <v>0</v>
          </cell>
          <cell r="E409">
            <v>128749</v>
          </cell>
          <cell r="F409">
            <v>90378.268309367835</v>
          </cell>
          <cell r="G409">
            <v>235.77945205479452</v>
          </cell>
          <cell r="H409">
            <v>5.0928463924338876E-10</v>
          </cell>
          <cell r="I409">
            <v>4.6028263771378593E-5</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row>
        <row r="410">
          <cell r="A410">
            <v>0</v>
          </cell>
          <cell r="B410">
            <v>0</v>
          </cell>
          <cell r="C410">
            <v>129297</v>
          </cell>
          <cell r="D410">
            <v>0</v>
          </cell>
          <cell r="E410">
            <v>129114</v>
          </cell>
          <cell r="F410">
            <v>92637.725017102028</v>
          </cell>
          <cell r="G410">
            <v>236.77945205479452</v>
          </cell>
          <cell r="H410">
            <v>4.6510012716291271E-10</v>
          </cell>
          <cell r="I410">
            <v>4.308581768553709E-5</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row>
        <row r="411">
          <cell r="A411">
            <v>0</v>
          </cell>
          <cell r="B411">
            <v>0</v>
          </cell>
          <cell r="C411">
            <v>129662</v>
          </cell>
          <cell r="D411">
            <v>0</v>
          </cell>
          <cell r="E411">
            <v>129479</v>
          </cell>
          <cell r="F411">
            <v>94953.668142529568</v>
          </cell>
          <cell r="G411">
            <v>237.77945205479452</v>
          </cell>
          <cell r="H411">
            <v>4.2474897457800155E-10</v>
          </cell>
          <cell r="I411">
            <v>4.0331473175959288E-5</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row>
        <row r="412">
          <cell r="A412">
            <v>0</v>
          </cell>
          <cell r="B412">
            <v>0</v>
          </cell>
          <cell r="C412">
            <v>130027</v>
          </cell>
          <cell r="D412">
            <v>0</v>
          </cell>
          <cell r="E412">
            <v>129844</v>
          </cell>
          <cell r="F412">
            <v>97327.509846092798</v>
          </cell>
          <cell r="G412">
            <v>238.77945205479452</v>
          </cell>
          <cell r="H412">
            <v>3.8789860692054977E-10</v>
          </cell>
          <cell r="I412">
            <v>3.7753205484345491E-5</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row>
        <row r="413">
          <cell r="A413">
            <v>0</v>
          </cell>
          <cell r="B413">
            <v>0</v>
          </cell>
          <cell r="C413">
            <v>130393</v>
          </cell>
          <cell r="D413">
            <v>0</v>
          </cell>
          <cell r="E413">
            <v>130210</v>
          </cell>
          <cell r="F413">
            <v>99760.697592245109</v>
          </cell>
          <cell r="G413">
            <v>239.77945205479452</v>
          </cell>
          <cell r="H413">
            <v>3.5424530312379029E-10</v>
          </cell>
          <cell r="I413">
            <v>3.5339758558405646E-5</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row>
        <row r="414">
          <cell r="A414">
            <v>0</v>
          </cell>
          <cell r="B414">
            <v>0</v>
          </cell>
          <cell r="C414">
            <v>130758</v>
          </cell>
          <cell r="D414">
            <v>0</v>
          </cell>
          <cell r="E414">
            <v>130575</v>
          </cell>
          <cell r="F414">
            <v>102254.71503205123</v>
          </cell>
          <cell r="G414">
            <v>240.77945205479452</v>
          </cell>
          <cell r="H414">
            <v>3.2351169235049263E-10</v>
          </cell>
          <cell r="I414">
            <v>3.3080595910836249E-5</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row>
        <row r="415">
          <cell r="A415">
            <v>0</v>
          </cell>
          <cell r="B415">
            <v>0</v>
          </cell>
          <cell r="C415">
            <v>131123</v>
          </cell>
          <cell r="D415">
            <v>0</v>
          </cell>
          <cell r="E415">
            <v>130940</v>
          </cell>
          <cell r="F415">
            <v>104811.0829078525</v>
          </cell>
          <cell r="G415">
            <v>241.77945205479452</v>
          </cell>
          <cell r="H415">
            <v>2.9544446789999364E-10</v>
          </cell>
          <cell r="I415">
            <v>3.09658546197326E-5</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row>
        <row r="416">
          <cell r="A416">
            <v>0</v>
          </cell>
          <cell r="B416">
            <v>0</v>
          </cell>
          <cell r="C416">
            <v>131488</v>
          </cell>
          <cell r="D416">
            <v>0</v>
          </cell>
          <cell r="E416">
            <v>131305</v>
          </cell>
          <cell r="F416">
            <v>107431.3599805488</v>
          </cell>
          <cell r="G416">
            <v>242.77945205479452</v>
          </cell>
          <cell r="H416">
            <v>2.698122994520484E-10</v>
          </cell>
          <cell r="I416">
            <v>2.8986302269612643E-5</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row>
        <row r="417">
          <cell r="A417">
            <v>0</v>
          </cell>
          <cell r="B417">
            <v>0</v>
          </cell>
          <cell r="C417">
            <v>131854</v>
          </cell>
          <cell r="D417">
            <v>0</v>
          </cell>
          <cell r="E417">
            <v>131671</v>
          </cell>
          <cell r="F417">
            <v>110117.14398006251</v>
          </cell>
          <cell r="G417">
            <v>243.77945205479452</v>
          </cell>
          <cell r="H417">
            <v>2.4640392644022718E-10</v>
          </cell>
          <cell r="I417">
            <v>2.7133296645071228E-5</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row>
        <row r="418">
          <cell r="A418">
            <v>0</v>
          </cell>
          <cell r="B418">
            <v>0</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row>
      </sheetData>
      <sheetData sheetId="21">
        <row r="10">
          <cell r="E10">
            <v>42635</v>
          </cell>
        </row>
      </sheetData>
      <sheetData sheetId="22">
        <row r="14">
          <cell r="E14">
            <v>1</v>
          </cell>
        </row>
      </sheetData>
      <sheetData sheetId="23"/>
      <sheetData sheetId="24"/>
      <sheetData sheetId="25"/>
      <sheetData sheetId="26">
        <row r="1">
          <cell r="B1">
            <v>0</v>
          </cell>
          <cell r="C1">
            <v>0</v>
          </cell>
          <cell r="D1">
            <v>0</v>
          </cell>
          <cell r="E1">
            <v>0</v>
          </cell>
          <cell r="F1">
            <v>0</v>
          </cell>
          <cell r="G1" t="str">
            <v>Locked</v>
          </cell>
        </row>
        <row r="2">
          <cell r="B2" t="str">
            <v>Project Grizzly 2.0</v>
          </cell>
          <cell r="C2">
            <v>0</v>
          </cell>
          <cell r="D2">
            <v>0</v>
          </cell>
          <cell r="E2">
            <v>0</v>
          </cell>
          <cell r="F2">
            <v>0</v>
          </cell>
          <cell r="G2">
            <v>0</v>
          </cell>
          <cell r="H2">
            <v>0</v>
          </cell>
          <cell r="I2">
            <v>0</v>
          </cell>
          <cell r="J2">
            <v>0</v>
          </cell>
          <cell r="K2">
            <v>0</v>
          </cell>
          <cell r="L2">
            <v>0</v>
          </cell>
        </row>
        <row r="3">
          <cell r="B3" t="str">
            <v>CASE OVERVIEW</v>
          </cell>
          <cell r="C3">
            <v>0</v>
          </cell>
          <cell r="D3">
            <v>0</v>
          </cell>
          <cell r="E3">
            <v>0</v>
          </cell>
          <cell r="F3">
            <v>0</v>
          </cell>
          <cell r="G3">
            <v>0</v>
          </cell>
          <cell r="H3">
            <v>0</v>
          </cell>
          <cell r="I3">
            <v>0</v>
          </cell>
          <cell r="J3">
            <v>0</v>
          </cell>
          <cell r="K3">
            <v>0</v>
          </cell>
          <cell r="L3" t="str">
            <v>(Strictly Confidential)</v>
          </cell>
        </row>
        <row r="4">
          <cell r="A4">
            <v>0</v>
          </cell>
          <cell r="B4">
            <v>0</v>
          </cell>
          <cell r="C4">
            <v>0</v>
          </cell>
          <cell r="D4">
            <v>0</v>
          </cell>
          <cell r="E4">
            <v>0</v>
          </cell>
          <cell r="F4">
            <v>0</v>
          </cell>
          <cell r="G4">
            <v>0</v>
          </cell>
          <cell r="H4">
            <v>0</v>
          </cell>
          <cell r="I4">
            <v>0</v>
          </cell>
          <cell r="J4">
            <v>0</v>
          </cell>
          <cell r="K4">
            <v>0</v>
          </cell>
          <cell r="L4">
            <v>0</v>
          </cell>
        </row>
        <row r="5">
          <cell r="A5">
            <v>0</v>
          </cell>
          <cell r="B5">
            <v>0</v>
          </cell>
          <cell r="C5">
            <v>0</v>
          </cell>
          <cell r="D5">
            <v>0</v>
          </cell>
          <cell r="E5">
            <v>0</v>
          </cell>
          <cell r="F5">
            <v>0</v>
          </cell>
          <cell r="G5">
            <v>0</v>
          </cell>
          <cell r="H5">
            <v>0</v>
          </cell>
          <cell r="I5">
            <v>0</v>
          </cell>
          <cell r="J5">
            <v>0</v>
          </cell>
          <cell r="K5">
            <v>0</v>
          </cell>
          <cell r="L5">
            <v>0</v>
          </cell>
        </row>
        <row r="6">
          <cell r="B6" t="str">
            <v>Auto Format</v>
          </cell>
          <cell r="C6">
            <v>0</v>
          </cell>
          <cell r="D6">
            <v>0</v>
          </cell>
          <cell r="E6">
            <v>0</v>
          </cell>
          <cell r="F6">
            <v>0</v>
          </cell>
          <cell r="G6" t="str">
            <v>Row Height</v>
          </cell>
          <cell r="I6">
            <v>15</v>
          </cell>
          <cell r="J6">
            <v>10</v>
          </cell>
          <cell r="K6">
            <v>4</v>
          </cell>
          <cell r="S6" t="str">
            <v>Size 11</v>
          </cell>
          <cell r="T6" t="str">
            <v>Size 4</v>
          </cell>
          <cell r="U6" t="str">
            <v>Size 15</v>
          </cell>
        </row>
        <row r="7">
          <cell r="B7" t="str">
            <v>Targeted Case</v>
          </cell>
          <cell r="C7">
            <v>4</v>
          </cell>
          <cell r="D7">
            <v>0</v>
          </cell>
          <cell r="E7">
            <v>0</v>
          </cell>
          <cell r="F7">
            <v>0</v>
          </cell>
          <cell r="S7" t="str">
            <v>All Rows</v>
          </cell>
          <cell r="T7" t="str">
            <v>Non-Blank</v>
          </cell>
          <cell r="U7" t="str">
            <v>Headers</v>
          </cell>
        </row>
        <row r="8">
          <cell r="B8" t="str">
            <v>Active?</v>
          </cell>
          <cell r="C8">
            <v>0</v>
          </cell>
          <cell r="D8">
            <v>0</v>
          </cell>
          <cell r="E8">
            <v>0</v>
          </cell>
          <cell r="F8">
            <v>0</v>
          </cell>
          <cell r="H8" t="str">
            <v>Hide?</v>
          </cell>
          <cell r="I8" t="str">
            <v>Header</v>
          </cell>
          <cell r="J8" t="str">
            <v>Text</v>
          </cell>
          <cell r="K8" t="str">
            <v>Spacer</v>
          </cell>
        </row>
        <row r="9">
          <cell r="B9" t="str">
            <v>Valuation</v>
          </cell>
          <cell r="C9">
            <v>0</v>
          </cell>
          <cell r="D9">
            <v>0</v>
          </cell>
          <cell r="E9">
            <v>0</v>
          </cell>
          <cell r="F9">
            <v>0</v>
          </cell>
          <cell r="H9">
            <v>0</v>
          </cell>
          <cell r="I9">
            <v>1</v>
          </cell>
          <cell r="J9">
            <v>0</v>
          </cell>
          <cell r="K9">
            <v>0</v>
          </cell>
          <cell r="N9" t="str">
            <v>Valuation</v>
          </cell>
          <cell r="O9">
            <v>0</v>
          </cell>
          <cell r="P9">
            <v>0</v>
          </cell>
          <cell r="Q9">
            <v>0</v>
          </cell>
          <cell r="R9">
            <v>0</v>
          </cell>
          <cell r="S9" t="str">
            <v>x</v>
          </cell>
          <cell r="T9" t="str">
            <v>x</v>
          </cell>
          <cell r="U9" t="str">
            <v>x</v>
          </cell>
        </row>
        <row r="10">
          <cell r="B10">
            <v>0</v>
          </cell>
          <cell r="C10">
            <v>0</v>
          </cell>
          <cell r="D10">
            <v>0</v>
          </cell>
          <cell r="E10" t="str">
            <v>JNJ</v>
          </cell>
          <cell r="F10" t="str">
            <v>Grizzly</v>
          </cell>
          <cell r="H10">
            <v>0</v>
          </cell>
          <cell r="I10">
            <v>0</v>
          </cell>
          <cell r="J10">
            <v>1</v>
          </cell>
          <cell r="K10">
            <v>0</v>
          </cell>
          <cell r="N10">
            <v>0</v>
          </cell>
          <cell r="O10">
            <v>0</v>
          </cell>
          <cell r="P10">
            <v>0</v>
          </cell>
          <cell r="Q10" t="str">
            <v>JNJ</v>
          </cell>
          <cell r="R10" t="str">
            <v>Grizzly</v>
          </cell>
          <cell r="S10" t="str">
            <v>x</v>
          </cell>
          <cell r="T10" t="str">
            <v>x</v>
          </cell>
          <cell r="U10">
            <v>0</v>
          </cell>
        </row>
        <row r="11">
          <cell r="B11" t="str">
            <v>Stock Price (09/22/16)</v>
          </cell>
          <cell r="C11">
            <v>0</v>
          </cell>
          <cell r="D11">
            <v>0</v>
          </cell>
          <cell r="E11">
            <v>119.46</v>
          </cell>
          <cell r="F11">
            <v>24.16</v>
          </cell>
          <cell r="G11">
            <v>0</v>
          </cell>
          <cell r="H11">
            <v>0</v>
          </cell>
          <cell r="I11">
            <v>0</v>
          </cell>
          <cell r="J11">
            <v>1</v>
          </cell>
          <cell r="K11">
            <v>0</v>
          </cell>
          <cell r="N11" t="str">
            <v>Stock Price (09/22/16)</v>
          </cell>
          <cell r="O11">
            <v>0</v>
          </cell>
          <cell r="P11">
            <v>0</v>
          </cell>
          <cell r="Q11">
            <v>119.46</v>
          </cell>
          <cell r="R11">
            <v>24.16</v>
          </cell>
          <cell r="S11" t="str">
            <v>x</v>
          </cell>
          <cell r="T11" t="str">
            <v>x</v>
          </cell>
          <cell r="U11">
            <v>0</v>
          </cell>
        </row>
        <row r="12">
          <cell r="B12" t="str">
            <v>Offer Price</v>
          </cell>
          <cell r="C12">
            <v>0</v>
          </cell>
          <cell r="D12">
            <v>0</v>
          </cell>
          <cell r="E12">
            <v>0</v>
          </cell>
          <cell r="F12">
            <v>25</v>
          </cell>
          <cell r="H12">
            <v>0</v>
          </cell>
          <cell r="I12">
            <v>0</v>
          </cell>
          <cell r="J12">
            <v>1</v>
          </cell>
          <cell r="K12">
            <v>0</v>
          </cell>
          <cell r="N12" t="str">
            <v>Offer Price</v>
          </cell>
          <cell r="O12">
            <v>0</v>
          </cell>
          <cell r="P12">
            <v>0</v>
          </cell>
          <cell r="Q12">
            <v>0</v>
          </cell>
          <cell r="R12">
            <v>30</v>
          </cell>
          <cell r="S12" t="str">
            <v>x</v>
          </cell>
          <cell r="T12" t="str">
            <v>x</v>
          </cell>
          <cell r="U12">
            <v>0</v>
          </cell>
        </row>
        <row r="13">
          <cell r="B13" t="str">
            <v>% Premium</v>
          </cell>
          <cell r="C13">
            <v>0</v>
          </cell>
          <cell r="D13">
            <v>0</v>
          </cell>
          <cell r="E13">
            <v>0</v>
          </cell>
          <cell r="F13">
            <v>3.4768211920529701E-2</v>
          </cell>
          <cell r="H13">
            <v>0</v>
          </cell>
          <cell r="I13">
            <v>0</v>
          </cell>
          <cell r="J13">
            <v>1</v>
          </cell>
          <cell r="K13">
            <v>0</v>
          </cell>
          <cell r="N13" t="str">
            <v>% Premium</v>
          </cell>
          <cell r="O13">
            <v>0</v>
          </cell>
          <cell r="P13">
            <v>0</v>
          </cell>
          <cell r="Q13">
            <v>0</v>
          </cell>
          <cell r="R13">
            <v>0.24172185430463577</v>
          </cell>
          <cell r="S13" t="str">
            <v>x</v>
          </cell>
          <cell r="T13" t="str">
            <v>x</v>
          </cell>
          <cell r="U13">
            <v>0</v>
          </cell>
        </row>
        <row r="14">
          <cell r="B14" t="str">
            <v>Diluted Shares Outstanding</v>
          </cell>
          <cell r="C14">
            <v>0</v>
          </cell>
          <cell r="D14">
            <v>0</v>
          </cell>
          <cell r="E14">
            <v>2780.0768399999997</v>
          </cell>
          <cell r="F14">
            <v>105.79535200000001</v>
          </cell>
          <cell r="H14">
            <v>0</v>
          </cell>
          <cell r="I14">
            <v>0</v>
          </cell>
          <cell r="J14">
            <v>1</v>
          </cell>
          <cell r="K14">
            <v>0</v>
          </cell>
          <cell r="N14" t="str">
            <v>Diluted Shares Outstanding</v>
          </cell>
          <cell r="O14">
            <v>0</v>
          </cell>
          <cell r="P14">
            <v>0</v>
          </cell>
          <cell r="Q14">
            <v>2780.0768399999997</v>
          </cell>
          <cell r="R14">
            <v>107.01884569811321</v>
          </cell>
          <cell r="S14" t="str">
            <v>x</v>
          </cell>
          <cell r="T14" t="str">
            <v>x</v>
          </cell>
          <cell r="U14">
            <v>0</v>
          </cell>
        </row>
        <row r="15">
          <cell r="B15" t="str">
            <v>Market Capitalization</v>
          </cell>
          <cell r="C15">
            <v>0</v>
          </cell>
          <cell r="D15">
            <v>0</v>
          </cell>
          <cell r="E15">
            <v>332107.97930639994</v>
          </cell>
          <cell r="F15">
            <v>2644.8838000000001</v>
          </cell>
          <cell r="H15">
            <v>0</v>
          </cell>
          <cell r="I15">
            <v>0</v>
          </cell>
          <cell r="J15">
            <v>1</v>
          </cell>
          <cell r="K15">
            <v>0</v>
          </cell>
          <cell r="N15" t="str">
            <v>Market Capitalization</v>
          </cell>
          <cell r="O15">
            <v>0</v>
          </cell>
          <cell r="P15">
            <v>0</v>
          </cell>
          <cell r="Q15">
            <v>332107.97930639994</v>
          </cell>
          <cell r="R15">
            <v>3210.5653709433964</v>
          </cell>
          <cell r="S15" t="str">
            <v>x</v>
          </cell>
          <cell r="T15" t="str">
            <v>x</v>
          </cell>
          <cell r="U15">
            <v>0</v>
          </cell>
        </row>
        <row r="16">
          <cell r="B16" t="str">
            <v>Less: Cash &amp; Investments</v>
          </cell>
          <cell r="C16">
            <v>0</v>
          </cell>
          <cell r="D16">
            <v>0</v>
          </cell>
          <cell r="E16">
            <v>-42870</v>
          </cell>
          <cell r="F16">
            <v>-326.25099999999998</v>
          </cell>
          <cell r="H16">
            <v>0</v>
          </cell>
          <cell r="I16">
            <v>0</v>
          </cell>
          <cell r="J16">
            <v>1</v>
          </cell>
          <cell r="K16">
            <v>0</v>
          </cell>
          <cell r="N16" t="str">
            <v>Less: Cash &amp; Investments</v>
          </cell>
          <cell r="O16">
            <v>0</v>
          </cell>
          <cell r="P16">
            <v>0</v>
          </cell>
          <cell r="Q16">
            <v>-42870</v>
          </cell>
          <cell r="R16">
            <v>-326.25099999999998</v>
          </cell>
          <cell r="S16" t="str">
            <v>x</v>
          </cell>
          <cell r="T16" t="str">
            <v>x</v>
          </cell>
          <cell r="U16">
            <v>0</v>
          </cell>
        </row>
        <row r="17">
          <cell r="B17" t="str">
            <v>Plus: Debt</v>
          </cell>
          <cell r="C17">
            <v>0</v>
          </cell>
          <cell r="D17">
            <v>0</v>
          </cell>
          <cell r="E17">
            <v>26557</v>
          </cell>
          <cell r="F17">
            <v>1004.174</v>
          </cell>
          <cell r="H17">
            <v>0</v>
          </cell>
          <cell r="I17">
            <v>0</v>
          </cell>
          <cell r="J17">
            <v>1</v>
          </cell>
          <cell r="K17">
            <v>0</v>
          </cell>
          <cell r="N17" t="str">
            <v>Plus: Debt</v>
          </cell>
          <cell r="O17">
            <v>0</v>
          </cell>
          <cell r="P17">
            <v>0</v>
          </cell>
          <cell r="Q17">
            <v>26557</v>
          </cell>
          <cell r="R17">
            <v>1004.174</v>
          </cell>
          <cell r="S17" t="str">
            <v>x</v>
          </cell>
          <cell r="T17" t="str">
            <v>x</v>
          </cell>
          <cell r="U17">
            <v>0</v>
          </cell>
        </row>
        <row r="18">
          <cell r="B18" t="str">
            <v>Plus: Net Non-Operating Liabilities</v>
          </cell>
          <cell r="C18">
            <v>0</v>
          </cell>
          <cell r="D18">
            <v>0</v>
          </cell>
          <cell r="E18">
            <v>-299</v>
          </cell>
          <cell r="F18">
            <v>37.563000000000002</v>
          </cell>
          <cell r="H18">
            <v>0</v>
          </cell>
          <cell r="I18">
            <v>0</v>
          </cell>
          <cell r="J18">
            <v>1</v>
          </cell>
          <cell r="K18">
            <v>0</v>
          </cell>
          <cell r="N18" t="str">
            <v>Plus: Net Non-Operating Liabilities</v>
          </cell>
          <cell r="O18">
            <v>0</v>
          </cell>
          <cell r="P18">
            <v>0</v>
          </cell>
          <cell r="Q18">
            <v>-299</v>
          </cell>
          <cell r="R18">
            <v>37.563000000000002</v>
          </cell>
          <cell r="S18" t="str">
            <v>x</v>
          </cell>
          <cell r="T18" t="str">
            <v>x</v>
          </cell>
          <cell r="U18">
            <v>0</v>
          </cell>
        </row>
        <row r="19">
          <cell r="B19" t="str">
            <v>Plus: Preferred</v>
          </cell>
          <cell r="C19">
            <v>0</v>
          </cell>
          <cell r="D19">
            <v>0</v>
          </cell>
          <cell r="E19">
            <v>0</v>
          </cell>
          <cell r="F19">
            <v>0</v>
          </cell>
          <cell r="H19">
            <v>1</v>
          </cell>
          <cell r="I19">
            <v>0</v>
          </cell>
          <cell r="J19">
            <v>1</v>
          </cell>
          <cell r="K19">
            <v>0</v>
          </cell>
          <cell r="N19" t="str">
            <v>Plus: Preferred</v>
          </cell>
          <cell r="O19">
            <v>0</v>
          </cell>
          <cell r="P19">
            <v>0</v>
          </cell>
          <cell r="Q19">
            <v>0</v>
          </cell>
          <cell r="R19">
            <v>0</v>
          </cell>
          <cell r="S19" t="str">
            <v>x</v>
          </cell>
          <cell r="T19" t="str">
            <v>x</v>
          </cell>
          <cell r="U19">
            <v>0</v>
          </cell>
        </row>
        <row r="20">
          <cell r="B20" t="str">
            <v>Plus: Non-Controlling Interest</v>
          </cell>
          <cell r="C20">
            <v>0</v>
          </cell>
          <cell r="D20">
            <v>0</v>
          </cell>
          <cell r="E20">
            <v>0</v>
          </cell>
          <cell r="F20">
            <v>0</v>
          </cell>
          <cell r="H20">
            <v>1</v>
          </cell>
          <cell r="I20">
            <v>0</v>
          </cell>
          <cell r="J20">
            <v>1</v>
          </cell>
          <cell r="K20">
            <v>0</v>
          </cell>
          <cell r="N20" t="str">
            <v>Plus: Non-Controlling Interest</v>
          </cell>
          <cell r="O20">
            <v>0</v>
          </cell>
          <cell r="P20">
            <v>0</v>
          </cell>
          <cell r="Q20">
            <v>0</v>
          </cell>
          <cell r="R20">
            <v>0</v>
          </cell>
          <cell r="S20" t="str">
            <v>x</v>
          </cell>
          <cell r="T20" t="str">
            <v>x</v>
          </cell>
          <cell r="U20">
            <v>0</v>
          </cell>
        </row>
        <row r="21">
          <cell r="B21" t="str">
            <v>Enterprise / Transaction Value</v>
          </cell>
          <cell r="C21">
            <v>0</v>
          </cell>
          <cell r="D21">
            <v>0</v>
          </cell>
          <cell r="E21">
            <v>315495.97930639994</v>
          </cell>
          <cell r="F21">
            <v>3360.3698000000004</v>
          </cell>
          <cell r="H21">
            <v>0</v>
          </cell>
          <cell r="I21">
            <v>0</v>
          </cell>
          <cell r="J21">
            <v>1</v>
          </cell>
          <cell r="K21">
            <v>0</v>
          </cell>
          <cell r="N21" t="str">
            <v>Enterprise / Transaction Value</v>
          </cell>
          <cell r="O21">
            <v>0</v>
          </cell>
          <cell r="P21">
            <v>0</v>
          </cell>
          <cell r="Q21">
            <v>315495.97930639994</v>
          </cell>
          <cell r="R21">
            <v>3926.0513709433963</v>
          </cell>
          <cell r="S21" t="str">
            <v>x</v>
          </cell>
          <cell r="T21" t="str">
            <v>x</v>
          </cell>
          <cell r="U21">
            <v>0</v>
          </cell>
        </row>
        <row r="22">
          <cell r="B22">
            <v>0</v>
          </cell>
          <cell r="C22">
            <v>0</v>
          </cell>
          <cell r="D22">
            <v>0</v>
          </cell>
          <cell r="E22">
            <v>0</v>
          </cell>
          <cell r="F22">
            <v>0</v>
          </cell>
          <cell r="H22">
            <v>0</v>
          </cell>
          <cell r="I22">
            <v>0</v>
          </cell>
          <cell r="J22">
            <v>0</v>
          </cell>
          <cell r="K22">
            <v>1</v>
          </cell>
          <cell r="N22">
            <v>0</v>
          </cell>
          <cell r="O22">
            <v>0</v>
          </cell>
          <cell r="P22">
            <v>0</v>
          </cell>
          <cell r="Q22">
            <v>0</v>
          </cell>
          <cell r="R22">
            <v>0</v>
          </cell>
          <cell r="S22" t="str">
            <v>x</v>
          </cell>
          <cell r="T22" t="str">
            <v>x</v>
          </cell>
          <cell r="U22">
            <v>0</v>
          </cell>
        </row>
        <row r="23">
          <cell r="B23" t="str">
            <v>EV / 2016E Revenues</v>
          </cell>
          <cell r="C23">
            <v>0</v>
          </cell>
          <cell r="D23">
            <v>0</v>
          </cell>
          <cell r="E23">
            <v>4.3753256130581892</v>
          </cell>
          <cell r="F23">
            <v>4.9716185015449241</v>
          </cell>
          <cell r="H23">
            <v>0</v>
          </cell>
          <cell r="I23">
            <v>0</v>
          </cell>
          <cell r="J23">
            <v>1</v>
          </cell>
          <cell r="K23">
            <v>0</v>
          </cell>
          <cell r="N23" t="str">
            <v>EV / 2016E Revenues</v>
          </cell>
          <cell r="O23">
            <v>0</v>
          </cell>
          <cell r="P23">
            <v>0</v>
          </cell>
          <cell r="Q23">
            <v>4.3753256130581892</v>
          </cell>
          <cell r="R23">
            <v>5.8805553370945463</v>
          </cell>
          <cell r="S23" t="str">
            <v>x</v>
          </cell>
          <cell r="T23">
            <v>0</v>
          </cell>
          <cell r="U23">
            <v>0</v>
          </cell>
        </row>
        <row r="24">
          <cell r="B24" t="str">
            <v>EV / 2017E Revenues</v>
          </cell>
          <cell r="C24">
            <v>0</v>
          </cell>
          <cell r="D24">
            <v>0</v>
          </cell>
          <cell r="E24">
            <v>4.165540824885297</v>
          </cell>
          <cell r="F24">
            <v>4.4093574908908995</v>
          </cell>
          <cell r="H24">
            <v>0</v>
          </cell>
          <cell r="I24">
            <v>0</v>
          </cell>
          <cell r="J24">
            <v>1</v>
          </cell>
          <cell r="K24">
            <v>0</v>
          </cell>
          <cell r="N24" t="str">
            <v>EV / 2017E Revenues</v>
          </cell>
          <cell r="O24">
            <v>0</v>
          </cell>
          <cell r="P24">
            <v>0</v>
          </cell>
          <cell r="Q24">
            <v>4.165540824885297</v>
          </cell>
          <cell r="R24">
            <v>5.2154988799238602</v>
          </cell>
          <cell r="S24" t="str">
            <v>x</v>
          </cell>
          <cell r="T24" t="str">
            <v>x</v>
          </cell>
          <cell r="U24">
            <v>0</v>
          </cell>
        </row>
        <row r="25">
          <cell r="B25" t="str">
            <v>EV / 2018E Revenues</v>
          </cell>
          <cell r="C25">
            <v>0</v>
          </cell>
          <cell r="D25">
            <v>0</v>
          </cell>
          <cell r="E25">
            <v>4.0298992870806547</v>
          </cell>
          <cell r="F25">
            <v>3.9098399411611311</v>
          </cell>
          <cell r="H25">
            <v>1</v>
          </cell>
          <cell r="I25">
            <v>0</v>
          </cell>
          <cell r="J25">
            <v>1</v>
          </cell>
          <cell r="K25">
            <v>0</v>
          </cell>
          <cell r="N25" t="str">
            <v>EV / 2018E Revenues</v>
          </cell>
          <cell r="O25">
            <v>0</v>
          </cell>
          <cell r="P25">
            <v>0</v>
          </cell>
          <cell r="Q25">
            <v>4.0298992870806547</v>
          </cell>
          <cell r="R25">
            <v>4.6246569655406526</v>
          </cell>
          <cell r="S25" t="str">
            <v>x</v>
          </cell>
          <cell r="T25" t="str">
            <v>x</v>
          </cell>
          <cell r="U25">
            <v>0</v>
          </cell>
        </row>
        <row r="26">
          <cell r="B26">
            <v>0</v>
          </cell>
          <cell r="C26">
            <v>0</v>
          </cell>
          <cell r="D26">
            <v>0</v>
          </cell>
          <cell r="E26">
            <v>0</v>
          </cell>
          <cell r="F26">
            <v>0</v>
          </cell>
          <cell r="H26">
            <v>0</v>
          </cell>
          <cell r="I26">
            <v>0</v>
          </cell>
          <cell r="J26">
            <v>0</v>
          </cell>
          <cell r="K26">
            <v>1</v>
          </cell>
          <cell r="N26">
            <v>0</v>
          </cell>
          <cell r="O26">
            <v>0</v>
          </cell>
          <cell r="P26">
            <v>0</v>
          </cell>
          <cell r="Q26">
            <v>0</v>
          </cell>
          <cell r="R26">
            <v>0</v>
          </cell>
          <cell r="S26" t="str">
            <v>x</v>
          </cell>
          <cell r="T26" t="str">
            <v>x</v>
          </cell>
          <cell r="U26">
            <v>0</v>
          </cell>
        </row>
        <row r="27">
          <cell r="B27" t="str">
            <v>EV / 2016E EBITDA</v>
          </cell>
          <cell r="C27">
            <v>0</v>
          </cell>
          <cell r="D27">
            <v>0</v>
          </cell>
          <cell r="E27">
            <v>12.515740265975047</v>
          </cell>
          <cell r="F27" t="str">
            <v>NM</v>
          </cell>
          <cell r="H27">
            <v>1</v>
          </cell>
          <cell r="I27">
            <v>0</v>
          </cell>
          <cell r="J27">
            <v>1</v>
          </cell>
          <cell r="K27">
            <v>0</v>
          </cell>
          <cell r="N27" t="str">
            <v>EV / 2016E EBITDA</v>
          </cell>
          <cell r="O27">
            <v>0</v>
          </cell>
          <cell r="P27">
            <v>0</v>
          </cell>
          <cell r="Q27">
            <v>12.515740265975047</v>
          </cell>
          <cell r="R27" t="str">
            <v>NM</v>
          </cell>
          <cell r="S27" t="str">
            <v>x</v>
          </cell>
          <cell r="T27">
            <v>0</v>
          </cell>
          <cell r="U27">
            <v>0</v>
          </cell>
        </row>
        <row r="28">
          <cell r="B28" t="str">
            <v>EV / 2017E EBITDA</v>
          </cell>
          <cell r="C28">
            <v>0</v>
          </cell>
          <cell r="D28">
            <v>0</v>
          </cell>
          <cell r="E28">
            <v>11.815535994720431</v>
          </cell>
          <cell r="F28">
            <v>43.49741395098151</v>
          </cell>
          <cell r="H28">
            <v>1</v>
          </cell>
          <cell r="I28">
            <v>0</v>
          </cell>
          <cell r="J28">
            <v>1</v>
          </cell>
          <cell r="K28">
            <v>0</v>
          </cell>
          <cell r="N28" t="str">
            <v>EV / 2017E EBITDA</v>
          </cell>
          <cell r="O28">
            <v>0</v>
          </cell>
          <cell r="P28">
            <v>0</v>
          </cell>
          <cell r="Q28">
            <v>11.815535994720431</v>
          </cell>
          <cell r="R28" t="str">
            <v>NM</v>
          </cell>
          <cell r="S28" t="str">
            <v>x</v>
          </cell>
          <cell r="T28" t="str">
            <v>x</v>
          </cell>
          <cell r="U28">
            <v>0</v>
          </cell>
        </row>
        <row r="29">
          <cell r="B29" t="str">
            <v>EV / 2018E EBITDA</v>
          </cell>
          <cell r="C29">
            <v>0</v>
          </cell>
          <cell r="D29">
            <v>0</v>
          </cell>
          <cell r="E29">
            <v>11.181132129085261</v>
          </cell>
          <cell r="F29">
            <v>28.05344111484963</v>
          </cell>
          <cell r="H29">
            <v>1</v>
          </cell>
          <cell r="I29">
            <v>0</v>
          </cell>
          <cell r="J29">
            <v>1</v>
          </cell>
          <cell r="K29">
            <v>0</v>
          </cell>
          <cell r="N29" t="str">
            <v>EV / 2018E EBITDA</v>
          </cell>
          <cell r="O29">
            <v>0</v>
          </cell>
          <cell r="P29">
            <v>0</v>
          </cell>
          <cell r="Q29">
            <v>11.181132129085261</v>
          </cell>
          <cell r="R29">
            <v>33.182315340674755</v>
          </cell>
          <cell r="S29" t="str">
            <v>x</v>
          </cell>
          <cell r="T29" t="str">
            <v>x</v>
          </cell>
          <cell r="U29">
            <v>0</v>
          </cell>
        </row>
        <row r="30">
          <cell r="B30">
            <v>0</v>
          </cell>
          <cell r="C30">
            <v>0</v>
          </cell>
          <cell r="D30">
            <v>0</v>
          </cell>
          <cell r="E30">
            <v>0</v>
          </cell>
          <cell r="F30">
            <v>0</v>
          </cell>
          <cell r="H30">
            <v>0</v>
          </cell>
          <cell r="I30">
            <v>0</v>
          </cell>
          <cell r="J30">
            <v>0</v>
          </cell>
          <cell r="K30">
            <v>1</v>
          </cell>
          <cell r="N30">
            <v>0</v>
          </cell>
          <cell r="O30">
            <v>0</v>
          </cell>
          <cell r="P30">
            <v>0</v>
          </cell>
          <cell r="Q30">
            <v>0</v>
          </cell>
          <cell r="R30">
            <v>0</v>
          </cell>
          <cell r="S30" t="str">
            <v>x</v>
          </cell>
          <cell r="T30" t="str">
            <v>x</v>
          </cell>
          <cell r="U30">
            <v>0</v>
          </cell>
        </row>
        <row r="31">
          <cell r="B31" t="str">
            <v>Pro Forma Capital Structure</v>
          </cell>
          <cell r="C31">
            <v>0</v>
          </cell>
          <cell r="D31">
            <v>0</v>
          </cell>
          <cell r="E31">
            <v>0</v>
          </cell>
          <cell r="F31">
            <v>0</v>
          </cell>
          <cell r="H31">
            <v>0</v>
          </cell>
          <cell r="I31">
            <v>1</v>
          </cell>
          <cell r="J31">
            <v>0</v>
          </cell>
          <cell r="K31">
            <v>0</v>
          </cell>
          <cell r="N31" t="str">
            <v>Pro Forma Capital Structure</v>
          </cell>
          <cell r="O31">
            <v>0</v>
          </cell>
          <cell r="P31">
            <v>0</v>
          </cell>
          <cell r="Q31">
            <v>0</v>
          </cell>
          <cell r="R31">
            <v>0</v>
          </cell>
          <cell r="S31" t="str">
            <v>x</v>
          </cell>
          <cell r="T31">
            <v>0</v>
          </cell>
          <cell r="U31">
            <v>0</v>
          </cell>
        </row>
        <row r="32">
          <cell r="B32">
            <v>0</v>
          </cell>
          <cell r="C32" t="str">
            <v>JNJ</v>
          </cell>
          <cell r="D32" t="str">
            <v>Grizzly</v>
          </cell>
          <cell r="E32" t="str">
            <v>Adj.</v>
          </cell>
          <cell r="F32" t="str">
            <v>Pro Forma</v>
          </cell>
          <cell r="H32">
            <v>0</v>
          </cell>
          <cell r="I32">
            <v>0</v>
          </cell>
          <cell r="J32">
            <v>1</v>
          </cell>
          <cell r="K32">
            <v>0</v>
          </cell>
          <cell r="N32">
            <v>0</v>
          </cell>
          <cell r="O32" t="str">
            <v>JNJ</v>
          </cell>
          <cell r="P32" t="str">
            <v>Grizzly</v>
          </cell>
          <cell r="Q32" t="str">
            <v>Adj.</v>
          </cell>
          <cell r="R32" t="str">
            <v>Pro Forma</v>
          </cell>
          <cell r="S32" t="str">
            <v>x</v>
          </cell>
          <cell r="T32" t="str">
            <v>x</v>
          </cell>
          <cell r="U32" t="str">
            <v>x</v>
          </cell>
        </row>
        <row r="33">
          <cell r="B33" t="str">
            <v>Debt</v>
          </cell>
          <cell r="C33">
            <v>26557</v>
          </cell>
          <cell r="D33">
            <v>1004.174</v>
          </cell>
          <cell r="E33">
            <v>-1004.174</v>
          </cell>
          <cell r="F33">
            <v>26557</v>
          </cell>
          <cell r="H33">
            <v>0</v>
          </cell>
          <cell r="I33">
            <v>0</v>
          </cell>
          <cell r="J33">
            <v>1</v>
          </cell>
          <cell r="K33">
            <v>0</v>
          </cell>
          <cell r="N33" t="str">
            <v>Debt</v>
          </cell>
          <cell r="O33">
            <v>26557</v>
          </cell>
          <cell r="P33">
            <v>1004.174</v>
          </cell>
          <cell r="Q33">
            <v>-1004.174</v>
          </cell>
          <cell r="R33">
            <v>26557</v>
          </cell>
          <cell r="S33" t="str">
            <v>x</v>
          </cell>
          <cell r="T33" t="str">
            <v>x</v>
          </cell>
          <cell r="U33">
            <v>0</v>
          </cell>
        </row>
        <row r="34">
          <cell r="B34" t="str">
            <v>Cash</v>
          </cell>
          <cell r="C34">
            <v>42870</v>
          </cell>
          <cell r="D34">
            <v>326.25099999999998</v>
          </cell>
          <cell r="E34">
            <v>-3760.3178196088129</v>
          </cell>
          <cell r="F34">
            <v>39435.933180391185</v>
          </cell>
          <cell r="H34">
            <v>0</v>
          </cell>
          <cell r="I34">
            <v>0</v>
          </cell>
          <cell r="J34">
            <v>1</v>
          </cell>
          <cell r="K34">
            <v>0</v>
          </cell>
          <cell r="N34" t="str">
            <v>Cash</v>
          </cell>
          <cell r="O34">
            <v>42870</v>
          </cell>
          <cell r="P34">
            <v>326.25099999999998</v>
          </cell>
          <cell r="Q34">
            <v>-4395.0190183138984</v>
          </cell>
          <cell r="R34">
            <v>38801.231981686098</v>
          </cell>
          <cell r="S34" t="str">
            <v>x</v>
          </cell>
          <cell r="T34" t="str">
            <v>x</v>
          </cell>
          <cell r="U34">
            <v>0</v>
          </cell>
        </row>
        <row r="35">
          <cell r="B35" t="str">
            <v>Net Debt</v>
          </cell>
          <cell r="C35">
            <v>-16313</v>
          </cell>
          <cell r="D35">
            <v>677.923</v>
          </cell>
          <cell r="E35">
            <v>2756.1438196088129</v>
          </cell>
          <cell r="F35">
            <v>-12878.933180391185</v>
          </cell>
          <cell r="H35">
            <v>0</v>
          </cell>
          <cell r="I35">
            <v>0</v>
          </cell>
          <cell r="J35">
            <v>1</v>
          </cell>
          <cell r="K35">
            <v>0</v>
          </cell>
          <cell r="N35" t="str">
            <v>Net Debt</v>
          </cell>
          <cell r="O35">
            <v>-16313</v>
          </cell>
          <cell r="P35">
            <v>677.923</v>
          </cell>
          <cell r="Q35">
            <v>3390.8450183138984</v>
          </cell>
          <cell r="R35">
            <v>-12244.231981686098</v>
          </cell>
          <cell r="S35" t="str">
            <v>x</v>
          </cell>
          <cell r="T35" t="str">
            <v>x</v>
          </cell>
          <cell r="U35">
            <v>0</v>
          </cell>
        </row>
        <row r="36">
          <cell r="B36">
            <v>0</v>
          </cell>
          <cell r="C36">
            <v>0</v>
          </cell>
          <cell r="D36">
            <v>0</v>
          </cell>
          <cell r="E36">
            <v>0</v>
          </cell>
          <cell r="F36">
            <v>0</v>
          </cell>
          <cell r="H36">
            <v>0</v>
          </cell>
          <cell r="I36">
            <v>0</v>
          </cell>
          <cell r="J36">
            <v>0</v>
          </cell>
          <cell r="K36">
            <v>1</v>
          </cell>
          <cell r="N36">
            <v>0</v>
          </cell>
          <cell r="O36">
            <v>0</v>
          </cell>
          <cell r="P36">
            <v>0</v>
          </cell>
          <cell r="Q36">
            <v>0</v>
          </cell>
          <cell r="R36">
            <v>0</v>
          </cell>
          <cell r="S36" t="str">
            <v>x</v>
          </cell>
          <cell r="T36" t="str">
            <v>x</v>
          </cell>
          <cell r="U36">
            <v>0</v>
          </cell>
        </row>
        <row r="37">
          <cell r="B37" t="str">
            <v>2016E EBITDA</v>
          </cell>
          <cell r="C37">
            <v>25207.935975157521</v>
          </cell>
          <cell r="D37">
            <v>28.948015324188443</v>
          </cell>
          <cell r="E37">
            <v>0</v>
          </cell>
          <cell r="F37">
            <v>25236.88399048171</v>
          </cell>
          <cell r="H37">
            <v>0</v>
          </cell>
          <cell r="I37">
            <v>0</v>
          </cell>
          <cell r="J37">
            <v>1</v>
          </cell>
          <cell r="K37">
            <v>0</v>
          </cell>
          <cell r="N37" t="str">
            <v>2016E EBITDA</v>
          </cell>
          <cell r="O37">
            <v>25207.935975157521</v>
          </cell>
          <cell r="P37">
            <v>28.948015324188443</v>
          </cell>
          <cell r="Q37">
            <v>0</v>
          </cell>
          <cell r="R37">
            <v>25236.88399048171</v>
          </cell>
          <cell r="S37" t="str">
            <v>x</v>
          </cell>
          <cell r="T37">
            <v>0</v>
          </cell>
          <cell r="U37">
            <v>0</v>
          </cell>
        </row>
        <row r="38">
          <cell r="B38" t="str">
            <v>2017E EBITDA</v>
          </cell>
          <cell r="C38">
            <v>26701.791560482223</v>
          </cell>
          <cell r="D38">
            <v>78.247379269739469</v>
          </cell>
          <cell r="E38">
            <v>34.229885555555555</v>
          </cell>
          <cell r="F38">
            <v>26814.268825307518</v>
          </cell>
          <cell r="H38">
            <v>0</v>
          </cell>
          <cell r="I38">
            <v>0</v>
          </cell>
          <cell r="J38">
            <v>1</v>
          </cell>
          <cell r="K38">
            <v>0</v>
          </cell>
          <cell r="N38" t="str">
            <v>2017E EBITDA</v>
          </cell>
          <cell r="O38">
            <v>26701.791560482223</v>
          </cell>
          <cell r="P38">
            <v>78.247379269739469</v>
          </cell>
          <cell r="Q38">
            <v>34.229885555555555</v>
          </cell>
          <cell r="R38">
            <v>26814.268825307518</v>
          </cell>
          <cell r="S38" t="str">
            <v>x</v>
          </cell>
          <cell r="T38" t="str">
            <v>x</v>
          </cell>
          <cell r="U38">
            <v>0</v>
          </cell>
        </row>
        <row r="39">
          <cell r="B39">
            <v>0</v>
          </cell>
          <cell r="C39">
            <v>0</v>
          </cell>
          <cell r="D39">
            <v>0</v>
          </cell>
          <cell r="E39">
            <v>0</v>
          </cell>
          <cell r="F39">
            <v>0</v>
          </cell>
          <cell r="H39">
            <v>0</v>
          </cell>
          <cell r="I39">
            <v>0</v>
          </cell>
          <cell r="J39">
            <v>0</v>
          </cell>
          <cell r="K39">
            <v>1</v>
          </cell>
          <cell r="N39">
            <v>0</v>
          </cell>
          <cell r="O39">
            <v>0</v>
          </cell>
          <cell r="P39">
            <v>0</v>
          </cell>
          <cell r="Q39">
            <v>0</v>
          </cell>
          <cell r="R39">
            <v>0</v>
          </cell>
          <cell r="S39" t="str">
            <v>x</v>
          </cell>
          <cell r="T39" t="str">
            <v>x</v>
          </cell>
          <cell r="U39">
            <v>0</v>
          </cell>
        </row>
        <row r="40">
          <cell r="B40" t="str">
            <v xml:space="preserve">Total Debt / </v>
          </cell>
          <cell r="C40">
            <v>0</v>
          </cell>
          <cell r="D40">
            <v>0</v>
          </cell>
          <cell r="E40">
            <v>0</v>
          </cell>
          <cell r="F40">
            <v>0</v>
          </cell>
          <cell r="H40">
            <v>0</v>
          </cell>
          <cell r="I40">
            <v>0</v>
          </cell>
          <cell r="J40">
            <v>1</v>
          </cell>
          <cell r="K40">
            <v>0</v>
          </cell>
          <cell r="N40" t="str">
            <v xml:space="preserve">Total Debt / </v>
          </cell>
          <cell r="O40">
            <v>0</v>
          </cell>
          <cell r="P40">
            <v>0</v>
          </cell>
          <cell r="Q40">
            <v>0</v>
          </cell>
          <cell r="R40">
            <v>0</v>
          </cell>
          <cell r="S40" t="str">
            <v>x</v>
          </cell>
          <cell r="T40">
            <v>0</v>
          </cell>
          <cell r="U40">
            <v>0</v>
          </cell>
        </row>
        <row r="41">
          <cell r="B41" t="str">
            <v>2016E EBITDA</v>
          </cell>
          <cell r="C41">
            <v>1.0535174330088741</v>
          </cell>
          <cell r="D41" t="str">
            <v>NM</v>
          </cell>
          <cell r="E41">
            <v>0</v>
          </cell>
          <cell r="F41">
            <v>1.0523089938526555</v>
          </cell>
          <cell r="H41">
            <v>0</v>
          </cell>
          <cell r="I41">
            <v>0</v>
          </cell>
          <cell r="J41">
            <v>1</v>
          </cell>
          <cell r="K41">
            <v>0</v>
          </cell>
          <cell r="N41" t="str">
            <v>2016E EBITDA</v>
          </cell>
          <cell r="O41">
            <v>1.0535174330088741</v>
          </cell>
          <cell r="P41" t="str">
            <v>NM</v>
          </cell>
          <cell r="Q41">
            <v>0</v>
          </cell>
          <cell r="R41">
            <v>1.0523089938526555</v>
          </cell>
          <cell r="S41" t="str">
            <v>x</v>
          </cell>
          <cell r="T41" t="str">
            <v>x</v>
          </cell>
          <cell r="U41">
            <v>0</v>
          </cell>
        </row>
        <row r="42">
          <cell r="B42" t="str">
            <v>2017E EBITDA</v>
          </cell>
          <cell r="C42">
            <v>0.99457745896359595</v>
          </cell>
          <cell r="D42" t="str">
            <v>NM</v>
          </cell>
          <cell r="E42">
            <v>0</v>
          </cell>
          <cell r="F42">
            <v>0.99040552524539827</v>
          </cell>
          <cell r="H42">
            <v>0</v>
          </cell>
          <cell r="I42">
            <v>0</v>
          </cell>
          <cell r="J42">
            <v>1</v>
          </cell>
          <cell r="K42">
            <v>0</v>
          </cell>
          <cell r="N42" t="str">
            <v>2017E EBITDA</v>
          </cell>
          <cell r="O42">
            <v>0.99457745896359595</v>
          </cell>
          <cell r="P42" t="str">
            <v>NM</v>
          </cell>
          <cell r="Q42">
            <v>0</v>
          </cell>
          <cell r="R42">
            <v>0.99040552524539827</v>
          </cell>
          <cell r="S42" t="str">
            <v>x</v>
          </cell>
          <cell r="T42" t="str">
            <v>x</v>
          </cell>
          <cell r="U42">
            <v>0</v>
          </cell>
        </row>
        <row r="43">
          <cell r="B43">
            <v>0</v>
          </cell>
          <cell r="C43">
            <v>0</v>
          </cell>
          <cell r="D43">
            <v>0</v>
          </cell>
          <cell r="E43">
            <v>0</v>
          </cell>
          <cell r="F43">
            <v>0</v>
          </cell>
          <cell r="H43">
            <v>0</v>
          </cell>
          <cell r="I43">
            <v>0</v>
          </cell>
          <cell r="J43">
            <v>0</v>
          </cell>
          <cell r="K43">
            <v>1</v>
          </cell>
          <cell r="N43">
            <v>0</v>
          </cell>
          <cell r="O43">
            <v>0</v>
          </cell>
          <cell r="P43">
            <v>0</v>
          </cell>
          <cell r="Q43">
            <v>0</v>
          </cell>
          <cell r="R43">
            <v>0</v>
          </cell>
          <cell r="S43" t="str">
            <v>x</v>
          </cell>
          <cell r="T43" t="str">
            <v>x</v>
          </cell>
          <cell r="U43">
            <v>0</v>
          </cell>
        </row>
        <row r="44">
          <cell r="B44" t="str">
            <v xml:space="preserve">Net Debt / </v>
          </cell>
          <cell r="C44">
            <v>0</v>
          </cell>
          <cell r="D44">
            <v>0</v>
          </cell>
          <cell r="E44">
            <v>0</v>
          </cell>
          <cell r="F44">
            <v>0</v>
          </cell>
          <cell r="H44">
            <v>0</v>
          </cell>
          <cell r="I44">
            <v>0</v>
          </cell>
          <cell r="J44">
            <v>1</v>
          </cell>
          <cell r="K44">
            <v>0</v>
          </cell>
          <cell r="N44" t="str">
            <v xml:space="preserve">Net Debt / </v>
          </cell>
          <cell r="O44">
            <v>0</v>
          </cell>
          <cell r="P44">
            <v>0</v>
          </cell>
          <cell r="Q44">
            <v>0</v>
          </cell>
          <cell r="R44">
            <v>0</v>
          </cell>
          <cell r="S44" t="str">
            <v>x</v>
          </cell>
          <cell r="T44">
            <v>0</v>
          </cell>
          <cell r="U44">
            <v>0</v>
          </cell>
        </row>
        <row r="45">
          <cell r="B45" t="str">
            <v>2016E EBITDA</v>
          </cell>
          <cell r="C45">
            <v>-0.64713747353517947</v>
          </cell>
          <cell r="D45" t="str">
            <v>NM</v>
          </cell>
          <cell r="E45">
            <v>0</v>
          </cell>
          <cell r="F45">
            <v>-0.51032184422009375</v>
          </cell>
          <cell r="H45">
            <v>0</v>
          </cell>
          <cell r="I45">
            <v>0</v>
          </cell>
          <cell r="J45">
            <v>1</v>
          </cell>
          <cell r="K45">
            <v>0</v>
          </cell>
          <cell r="N45" t="str">
            <v>2016E EBITDA</v>
          </cell>
          <cell r="O45">
            <v>-0.64713747353517947</v>
          </cell>
          <cell r="P45" t="str">
            <v>NM</v>
          </cell>
          <cell r="Q45">
            <v>0</v>
          </cell>
          <cell r="R45">
            <v>-0.48517209915075515</v>
          </cell>
          <cell r="S45" t="str">
            <v>x</v>
          </cell>
          <cell r="T45" t="str">
            <v>x</v>
          </cell>
          <cell r="U45">
            <v>0</v>
          </cell>
        </row>
        <row r="46">
          <cell r="B46" t="str">
            <v>2017E EBITDA</v>
          </cell>
          <cell r="C46">
            <v>-0.61093278939914675</v>
          </cell>
          <cell r="D46">
            <v>8.6638428830059553</v>
          </cell>
          <cell r="E46">
            <v>0</v>
          </cell>
          <cell r="F46">
            <v>-0.48030148665608763</v>
          </cell>
          <cell r="H46">
            <v>0</v>
          </cell>
          <cell r="I46">
            <v>0</v>
          </cell>
          <cell r="J46">
            <v>1</v>
          </cell>
          <cell r="K46">
            <v>0</v>
          </cell>
          <cell r="N46" t="str">
            <v>2017E EBITDA</v>
          </cell>
          <cell r="O46">
            <v>-0.61093278939914675</v>
          </cell>
          <cell r="P46">
            <v>8.6638428830059553</v>
          </cell>
          <cell r="Q46">
            <v>0</v>
          </cell>
          <cell r="R46">
            <v>-0.45663120860971962</v>
          </cell>
          <cell r="S46" t="str">
            <v>x</v>
          </cell>
          <cell r="T46" t="str">
            <v>x</v>
          </cell>
          <cell r="U46">
            <v>0</v>
          </cell>
        </row>
        <row r="47">
          <cell r="B47">
            <v>0</v>
          </cell>
          <cell r="C47">
            <v>0</v>
          </cell>
          <cell r="D47">
            <v>0</v>
          </cell>
          <cell r="E47">
            <v>0</v>
          </cell>
          <cell r="F47">
            <v>0</v>
          </cell>
          <cell r="H47">
            <v>0</v>
          </cell>
          <cell r="I47">
            <v>0</v>
          </cell>
          <cell r="J47">
            <v>0</v>
          </cell>
          <cell r="K47">
            <v>1</v>
          </cell>
          <cell r="N47">
            <v>0</v>
          </cell>
          <cell r="O47">
            <v>0</v>
          </cell>
          <cell r="P47">
            <v>0</v>
          </cell>
          <cell r="Q47">
            <v>0</v>
          </cell>
          <cell r="R47">
            <v>0</v>
          </cell>
          <cell r="S47" t="str">
            <v>x</v>
          </cell>
          <cell r="T47" t="str">
            <v>x</v>
          </cell>
          <cell r="U47">
            <v>0</v>
          </cell>
        </row>
        <row r="48">
          <cell r="B48" t="str">
            <v>JNJ Ownership</v>
          </cell>
          <cell r="C48">
            <v>0</v>
          </cell>
          <cell r="D48">
            <v>0</v>
          </cell>
          <cell r="E48">
            <v>2780.0768399999997</v>
          </cell>
          <cell r="F48">
            <v>1</v>
          </cell>
          <cell r="H48">
            <v>0</v>
          </cell>
          <cell r="I48">
            <v>0</v>
          </cell>
          <cell r="J48">
            <v>1</v>
          </cell>
          <cell r="K48">
            <v>0</v>
          </cell>
          <cell r="N48" t="str">
            <v>JNJ Ownership</v>
          </cell>
          <cell r="O48">
            <v>0</v>
          </cell>
          <cell r="P48">
            <v>0</v>
          </cell>
          <cell r="Q48">
            <v>2780.0768399999997</v>
          </cell>
          <cell r="R48">
            <v>1</v>
          </cell>
          <cell r="S48" t="str">
            <v>x</v>
          </cell>
          <cell r="T48">
            <v>0</v>
          </cell>
          <cell r="U48">
            <v>0</v>
          </cell>
        </row>
        <row r="49">
          <cell r="B49" t="str">
            <v>Grizzly Ownership</v>
          </cell>
          <cell r="C49">
            <v>0</v>
          </cell>
          <cell r="D49">
            <v>0</v>
          </cell>
          <cell r="E49">
            <v>0</v>
          </cell>
          <cell r="F49">
            <v>0</v>
          </cell>
          <cell r="H49">
            <v>0</v>
          </cell>
          <cell r="I49">
            <v>0</v>
          </cell>
          <cell r="J49">
            <v>1</v>
          </cell>
          <cell r="K49">
            <v>0</v>
          </cell>
          <cell r="N49" t="str">
            <v>Grizzly Ownership</v>
          </cell>
          <cell r="O49">
            <v>0</v>
          </cell>
          <cell r="P49">
            <v>0</v>
          </cell>
          <cell r="Q49">
            <v>0</v>
          </cell>
          <cell r="R49">
            <v>0</v>
          </cell>
          <cell r="S49" t="str">
            <v>x</v>
          </cell>
          <cell r="T49" t="str">
            <v>x</v>
          </cell>
          <cell r="U49">
            <v>0</v>
          </cell>
        </row>
        <row r="50">
          <cell r="B50" t="str">
            <v>New Investors</v>
          </cell>
          <cell r="C50">
            <v>0</v>
          </cell>
          <cell r="D50">
            <v>0</v>
          </cell>
          <cell r="E50">
            <v>0</v>
          </cell>
          <cell r="F50">
            <v>0</v>
          </cell>
          <cell r="H50">
            <v>1</v>
          </cell>
          <cell r="I50">
            <v>0</v>
          </cell>
          <cell r="J50">
            <v>1</v>
          </cell>
          <cell r="K50">
            <v>0</v>
          </cell>
          <cell r="N50" t="str">
            <v>New Investors</v>
          </cell>
          <cell r="O50">
            <v>0</v>
          </cell>
          <cell r="P50">
            <v>0</v>
          </cell>
          <cell r="Q50">
            <v>0</v>
          </cell>
          <cell r="R50">
            <v>0</v>
          </cell>
          <cell r="S50" t="str">
            <v>x</v>
          </cell>
          <cell r="T50" t="str">
            <v>x</v>
          </cell>
          <cell r="U50">
            <v>0</v>
          </cell>
        </row>
        <row r="51">
          <cell r="B51">
            <v>0</v>
          </cell>
          <cell r="C51">
            <v>0</v>
          </cell>
          <cell r="D51">
            <v>0</v>
          </cell>
          <cell r="E51">
            <v>0</v>
          </cell>
          <cell r="F51">
            <v>0</v>
          </cell>
          <cell r="H51">
            <v>0</v>
          </cell>
          <cell r="I51">
            <v>0</v>
          </cell>
          <cell r="J51">
            <v>0</v>
          </cell>
          <cell r="K51">
            <v>1</v>
          </cell>
          <cell r="N51">
            <v>0</v>
          </cell>
          <cell r="O51">
            <v>0</v>
          </cell>
          <cell r="P51">
            <v>0</v>
          </cell>
          <cell r="Q51">
            <v>0</v>
          </cell>
          <cell r="R51">
            <v>0</v>
          </cell>
          <cell r="S51" t="str">
            <v>x</v>
          </cell>
          <cell r="T51" t="str">
            <v>x</v>
          </cell>
          <cell r="U51">
            <v>0</v>
          </cell>
        </row>
        <row r="52">
          <cell r="B52">
            <v>0</v>
          </cell>
          <cell r="C52">
            <v>0</v>
          </cell>
          <cell r="D52">
            <v>0</v>
          </cell>
          <cell r="E52">
            <v>0</v>
          </cell>
          <cell r="F52">
            <v>0</v>
          </cell>
          <cell r="H52">
            <v>0</v>
          </cell>
          <cell r="I52">
            <v>0</v>
          </cell>
          <cell r="J52">
            <v>0</v>
          </cell>
          <cell r="K52">
            <v>1</v>
          </cell>
          <cell r="N52">
            <v>0</v>
          </cell>
          <cell r="O52">
            <v>0</v>
          </cell>
          <cell r="P52">
            <v>0</v>
          </cell>
          <cell r="Q52">
            <v>0</v>
          </cell>
          <cell r="R52">
            <v>0</v>
          </cell>
          <cell r="S52" t="str">
            <v>x</v>
          </cell>
          <cell r="T52">
            <v>0</v>
          </cell>
          <cell r="U52">
            <v>0</v>
          </cell>
        </row>
        <row r="53">
          <cell r="B53" t="str">
            <v>Sources &amp; Uses</v>
          </cell>
          <cell r="C53">
            <v>0</v>
          </cell>
          <cell r="D53">
            <v>0</v>
          </cell>
          <cell r="E53">
            <v>0</v>
          </cell>
          <cell r="F53">
            <v>0</v>
          </cell>
          <cell r="H53">
            <v>0</v>
          </cell>
          <cell r="I53">
            <v>1</v>
          </cell>
          <cell r="J53">
            <v>0</v>
          </cell>
          <cell r="K53">
            <v>0</v>
          </cell>
          <cell r="N53" t="str">
            <v>Sources &amp; Uses</v>
          </cell>
          <cell r="O53">
            <v>0</v>
          </cell>
          <cell r="P53">
            <v>0</v>
          </cell>
          <cell r="Q53">
            <v>0</v>
          </cell>
          <cell r="R53">
            <v>0</v>
          </cell>
          <cell r="S53" t="str">
            <v>x</v>
          </cell>
          <cell r="T53">
            <v>0</v>
          </cell>
          <cell r="U53">
            <v>0</v>
          </cell>
        </row>
        <row r="54">
          <cell r="B54" t="str">
            <v>Sources</v>
          </cell>
          <cell r="C54">
            <v>0</v>
          </cell>
          <cell r="D54">
            <v>0</v>
          </cell>
          <cell r="E54" t="str">
            <v>Amount</v>
          </cell>
          <cell r="F54" t="str">
            <v>% of Total</v>
          </cell>
          <cell r="H54">
            <v>0</v>
          </cell>
          <cell r="I54">
            <v>0</v>
          </cell>
          <cell r="J54">
            <v>1</v>
          </cell>
          <cell r="K54">
            <v>0</v>
          </cell>
          <cell r="N54" t="str">
            <v>Sources</v>
          </cell>
          <cell r="O54">
            <v>0</v>
          </cell>
          <cell r="P54">
            <v>0</v>
          </cell>
          <cell r="Q54" t="str">
            <v>Amount</v>
          </cell>
          <cell r="R54" t="str">
            <v>% of Total</v>
          </cell>
          <cell r="S54" t="str">
            <v>x</v>
          </cell>
          <cell r="T54" t="str">
            <v>x</v>
          </cell>
          <cell r="U54" t="str">
            <v>x</v>
          </cell>
        </row>
        <row r="55">
          <cell r="B55" t="str">
            <v>Issuance of Equity to Target</v>
          </cell>
          <cell r="C55">
            <v>0</v>
          </cell>
          <cell r="D55">
            <v>0</v>
          </cell>
          <cell r="E55">
            <v>0</v>
          </cell>
          <cell r="F55">
            <v>0</v>
          </cell>
          <cell r="H55">
            <v>1</v>
          </cell>
          <cell r="I55">
            <v>0</v>
          </cell>
          <cell r="J55">
            <v>1</v>
          </cell>
          <cell r="K55">
            <v>0</v>
          </cell>
          <cell r="N55" t="str">
            <v>Issuance of Equity to Target</v>
          </cell>
          <cell r="O55">
            <v>0</v>
          </cell>
          <cell r="P55">
            <v>0</v>
          </cell>
          <cell r="Q55">
            <v>0</v>
          </cell>
          <cell r="R55">
            <v>0</v>
          </cell>
          <cell r="S55" t="str">
            <v>x</v>
          </cell>
          <cell r="T55" t="str">
            <v>x</v>
          </cell>
          <cell r="U55">
            <v>0</v>
          </cell>
        </row>
        <row r="56">
          <cell r="B56" t="str">
            <v>Issuance of Equity to Public</v>
          </cell>
          <cell r="C56">
            <v>0</v>
          </cell>
          <cell r="D56">
            <v>0</v>
          </cell>
          <cell r="E56">
            <v>0</v>
          </cell>
          <cell r="F56">
            <v>0</v>
          </cell>
          <cell r="H56">
            <v>1</v>
          </cell>
          <cell r="I56">
            <v>0</v>
          </cell>
          <cell r="J56">
            <v>1</v>
          </cell>
          <cell r="K56">
            <v>0</v>
          </cell>
          <cell r="N56" t="str">
            <v>Issuance of Equity to Public</v>
          </cell>
          <cell r="O56">
            <v>0</v>
          </cell>
          <cell r="P56">
            <v>0</v>
          </cell>
          <cell r="Q56">
            <v>0</v>
          </cell>
          <cell r="R56">
            <v>0</v>
          </cell>
          <cell r="S56" t="str">
            <v>x</v>
          </cell>
          <cell r="T56" t="str">
            <v>x</v>
          </cell>
          <cell r="U56">
            <v>0</v>
          </cell>
        </row>
        <row r="57">
          <cell r="B57" t="str">
            <v>Issuance of Debt</v>
          </cell>
          <cell r="C57">
            <v>0</v>
          </cell>
          <cell r="D57">
            <v>0</v>
          </cell>
          <cell r="E57">
            <v>0</v>
          </cell>
          <cell r="F57">
            <v>0</v>
          </cell>
          <cell r="H57">
            <v>1</v>
          </cell>
          <cell r="I57">
            <v>0</v>
          </cell>
          <cell r="J57">
            <v>1</v>
          </cell>
          <cell r="K57">
            <v>0</v>
          </cell>
          <cell r="N57" t="str">
            <v>Issuance of Debt</v>
          </cell>
          <cell r="O57">
            <v>0</v>
          </cell>
          <cell r="P57">
            <v>0</v>
          </cell>
          <cell r="Q57">
            <v>0</v>
          </cell>
          <cell r="R57">
            <v>0</v>
          </cell>
          <cell r="S57" t="str">
            <v>x</v>
          </cell>
          <cell r="T57" t="str">
            <v>x</v>
          </cell>
          <cell r="U57">
            <v>0</v>
          </cell>
        </row>
        <row r="58">
          <cell r="B58" t="str">
            <v>Cash Earnout</v>
          </cell>
          <cell r="C58">
            <v>0</v>
          </cell>
          <cell r="D58">
            <v>0</v>
          </cell>
          <cell r="E58">
            <v>0</v>
          </cell>
          <cell r="F58">
            <v>0</v>
          </cell>
          <cell r="H58">
            <v>1</v>
          </cell>
          <cell r="I58">
            <v>0</v>
          </cell>
          <cell r="J58">
            <v>1</v>
          </cell>
          <cell r="K58">
            <v>0</v>
          </cell>
          <cell r="N58" t="str">
            <v>Cash Earnout</v>
          </cell>
          <cell r="O58">
            <v>0</v>
          </cell>
          <cell r="P58">
            <v>0</v>
          </cell>
          <cell r="Q58">
            <v>0</v>
          </cell>
          <cell r="R58">
            <v>0</v>
          </cell>
          <cell r="S58" t="str">
            <v>x</v>
          </cell>
          <cell r="T58" t="str">
            <v>x</v>
          </cell>
          <cell r="U58">
            <v>0</v>
          </cell>
        </row>
        <row r="59">
          <cell r="B59" t="str">
            <v>Stock Earnout</v>
          </cell>
          <cell r="C59">
            <v>0</v>
          </cell>
          <cell r="D59">
            <v>0</v>
          </cell>
          <cell r="E59">
            <v>0</v>
          </cell>
          <cell r="F59">
            <v>0</v>
          </cell>
          <cell r="H59">
            <v>1</v>
          </cell>
          <cell r="I59">
            <v>0</v>
          </cell>
          <cell r="J59">
            <v>1</v>
          </cell>
          <cell r="K59">
            <v>0</v>
          </cell>
          <cell r="N59" t="str">
            <v>Stock Earnout</v>
          </cell>
          <cell r="O59">
            <v>0</v>
          </cell>
          <cell r="P59">
            <v>0</v>
          </cell>
          <cell r="Q59">
            <v>0</v>
          </cell>
          <cell r="R59">
            <v>0</v>
          </cell>
          <cell r="S59" t="str">
            <v>x</v>
          </cell>
          <cell r="T59" t="str">
            <v>x</v>
          </cell>
          <cell r="U59">
            <v>0</v>
          </cell>
        </row>
        <row r="60">
          <cell r="B60" t="str">
            <v>Cash</v>
          </cell>
          <cell r="C60">
            <v>0</v>
          </cell>
          <cell r="D60">
            <v>0</v>
          </cell>
          <cell r="E60">
            <v>3760.3178196088129</v>
          </cell>
          <cell r="F60">
            <v>1</v>
          </cell>
          <cell r="H60">
            <v>0</v>
          </cell>
          <cell r="I60">
            <v>0</v>
          </cell>
          <cell r="J60">
            <v>1</v>
          </cell>
          <cell r="K60">
            <v>0</v>
          </cell>
          <cell r="N60" t="str">
            <v>Cash</v>
          </cell>
          <cell r="O60">
            <v>0</v>
          </cell>
          <cell r="P60">
            <v>0</v>
          </cell>
          <cell r="Q60">
            <v>4395.0190183138984</v>
          </cell>
          <cell r="R60">
            <v>1</v>
          </cell>
          <cell r="S60" t="str">
            <v>x</v>
          </cell>
          <cell r="T60" t="str">
            <v>x</v>
          </cell>
          <cell r="U60">
            <v>0</v>
          </cell>
        </row>
        <row r="61">
          <cell r="B61" t="str">
            <v>Total Sources</v>
          </cell>
          <cell r="C61">
            <v>0</v>
          </cell>
          <cell r="D61">
            <v>0</v>
          </cell>
          <cell r="E61">
            <v>3760.3178196088129</v>
          </cell>
          <cell r="F61">
            <v>1</v>
          </cell>
          <cell r="H61">
            <v>0</v>
          </cell>
          <cell r="I61">
            <v>0</v>
          </cell>
          <cell r="J61">
            <v>1</v>
          </cell>
          <cell r="K61">
            <v>0</v>
          </cell>
          <cell r="N61" t="str">
            <v>Total Sources</v>
          </cell>
          <cell r="O61">
            <v>0</v>
          </cell>
          <cell r="P61">
            <v>0</v>
          </cell>
          <cell r="Q61">
            <v>4395.0190183138984</v>
          </cell>
          <cell r="R61">
            <v>1</v>
          </cell>
          <cell r="S61" t="str">
            <v>x</v>
          </cell>
          <cell r="T61" t="str">
            <v>x</v>
          </cell>
          <cell r="U61">
            <v>0</v>
          </cell>
        </row>
        <row r="62">
          <cell r="B62">
            <v>0</v>
          </cell>
          <cell r="C62">
            <v>0</v>
          </cell>
          <cell r="D62">
            <v>0</v>
          </cell>
          <cell r="E62">
            <v>0</v>
          </cell>
          <cell r="F62">
            <v>0</v>
          </cell>
          <cell r="H62">
            <v>0</v>
          </cell>
          <cell r="I62">
            <v>0</v>
          </cell>
          <cell r="J62">
            <v>0</v>
          </cell>
          <cell r="K62">
            <v>1</v>
          </cell>
          <cell r="N62">
            <v>0</v>
          </cell>
          <cell r="O62">
            <v>0</v>
          </cell>
          <cell r="P62">
            <v>0</v>
          </cell>
          <cell r="Q62">
            <v>0</v>
          </cell>
          <cell r="R62">
            <v>0</v>
          </cell>
          <cell r="S62" t="str">
            <v>x</v>
          </cell>
          <cell r="T62" t="str">
            <v>x</v>
          </cell>
          <cell r="U62">
            <v>0</v>
          </cell>
        </row>
        <row r="63">
          <cell r="B63" t="str">
            <v>Uses</v>
          </cell>
          <cell r="C63">
            <v>0</v>
          </cell>
          <cell r="D63">
            <v>0</v>
          </cell>
          <cell r="E63" t="str">
            <v>Amount</v>
          </cell>
          <cell r="F63" t="str">
            <v>% of Total</v>
          </cell>
          <cell r="H63">
            <v>0</v>
          </cell>
          <cell r="I63">
            <v>0</v>
          </cell>
          <cell r="J63">
            <v>1</v>
          </cell>
          <cell r="K63">
            <v>0</v>
          </cell>
          <cell r="N63" t="str">
            <v>Uses</v>
          </cell>
          <cell r="O63">
            <v>0</v>
          </cell>
          <cell r="P63">
            <v>0</v>
          </cell>
          <cell r="Q63" t="str">
            <v>Amount</v>
          </cell>
          <cell r="R63" t="str">
            <v>% of Total</v>
          </cell>
          <cell r="S63" t="str">
            <v>x</v>
          </cell>
          <cell r="T63">
            <v>0</v>
          </cell>
          <cell r="U63">
            <v>0</v>
          </cell>
        </row>
        <row r="64">
          <cell r="B64" t="str">
            <v>Purchase of Equity</v>
          </cell>
          <cell r="C64">
            <v>0</v>
          </cell>
          <cell r="D64">
            <v>0</v>
          </cell>
          <cell r="E64">
            <v>2644.8838000000001</v>
          </cell>
          <cell r="F64">
            <v>0.70336708940074333</v>
          </cell>
          <cell r="H64">
            <v>0</v>
          </cell>
          <cell r="I64">
            <v>0</v>
          </cell>
          <cell r="J64">
            <v>1</v>
          </cell>
          <cell r="K64">
            <v>0</v>
          </cell>
          <cell r="N64" t="str">
            <v>Purchase of Equity</v>
          </cell>
          <cell r="O64">
            <v>0</v>
          </cell>
          <cell r="P64">
            <v>0</v>
          </cell>
          <cell r="Q64">
            <v>3210.5653709433964</v>
          </cell>
          <cell r="R64">
            <v>0.73050090513034804</v>
          </cell>
          <cell r="S64" t="str">
            <v>x</v>
          </cell>
          <cell r="T64" t="str">
            <v>x</v>
          </cell>
          <cell r="U64">
            <v>0</v>
          </cell>
        </row>
        <row r="65">
          <cell r="B65" t="str">
            <v>Debt Refinanced at Target</v>
          </cell>
          <cell r="C65">
            <v>0</v>
          </cell>
          <cell r="D65">
            <v>0</v>
          </cell>
          <cell r="E65">
            <v>1004.174</v>
          </cell>
          <cell r="F65">
            <v>0.26704498081613337</v>
          </cell>
          <cell r="H65">
            <v>0</v>
          </cell>
          <cell r="I65">
            <v>0</v>
          </cell>
          <cell r="J65">
            <v>1</v>
          </cell>
          <cell r="K65">
            <v>0</v>
          </cell>
          <cell r="N65" t="str">
            <v>Debt Refinanced at Target</v>
          </cell>
          <cell r="O65">
            <v>0</v>
          </cell>
          <cell r="P65">
            <v>0</v>
          </cell>
          <cell r="Q65">
            <v>1004.174</v>
          </cell>
          <cell r="R65">
            <v>0.22848001244491553</v>
          </cell>
          <cell r="S65" t="str">
            <v>x</v>
          </cell>
          <cell r="T65" t="str">
            <v>x</v>
          </cell>
          <cell r="U65">
            <v>0</v>
          </cell>
        </row>
        <row r="66">
          <cell r="B66" t="str">
            <v>Debt Retirement Costs</v>
          </cell>
          <cell r="C66">
            <v>0</v>
          </cell>
          <cell r="D66">
            <v>0</v>
          </cell>
          <cell r="E66">
            <v>43.188846675306742</v>
          </cell>
          <cell r="F66">
            <v>1.1485424569724187E-2</v>
          </cell>
          <cell r="H66">
            <v>0</v>
          </cell>
          <cell r="I66">
            <v>0</v>
          </cell>
          <cell r="J66">
            <v>1</v>
          </cell>
          <cell r="K66">
            <v>0</v>
          </cell>
          <cell r="N66" t="str">
            <v>Debt Retirement Costs</v>
          </cell>
          <cell r="O66">
            <v>0</v>
          </cell>
          <cell r="P66">
            <v>0</v>
          </cell>
          <cell r="Q66">
            <v>99.763352893758579</v>
          </cell>
          <cell r="R66">
            <v>2.2699185709560754E-2</v>
          </cell>
          <cell r="S66" t="str">
            <v>x</v>
          </cell>
          <cell r="T66" t="str">
            <v>x</v>
          </cell>
          <cell r="U66">
            <v>0</v>
          </cell>
        </row>
        <row r="67">
          <cell r="B67" t="str">
            <v>Debt Financing Fees</v>
          </cell>
          <cell r="C67">
            <v>0</v>
          </cell>
          <cell r="D67">
            <v>0</v>
          </cell>
          <cell r="E67">
            <v>0</v>
          </cell>
          <cell r="F67">
            <v>0</v>
          </cell>
          <cell r="H67">
            <v>1</v>
          </cell>
          <cell r="I67">
            <v>0</v>
          </cell>
          <cell r="J67">
            <v>1</v>
          </cell>
          <cell r="K67">
            <v>0</v>
          </cell>
          <cell r="N67" t="str">
            <v>Debt Financing Fees</v>
          </cell>
          <cell r="O67">
            <v>0</v>
          </cell>
          <cell r="P67">
            <v>0</v>
          </cell>
          <cell r="Q67">
            <v>0</v>
          </cell>
          <cell r="R67">
            <v>0</v>
          </cell>
          <cell r="S67" t="str">
            <v>x</v>
          </cell>
          <cell r="T67" t="str">
            <v>x</v>
          </cell>
          <cell r="U67">
            <v>0</v>
          </cell>
        </row>
        <row r="68">
          <cell r="B68" t="str">
            <v>Preferred Refinanced</v>
          </cell>
          <cell r="C68">
            <v>0</v>
          </cell>
          <cell r="D68">
            <v>0</v>
          </cell>
          <cell r="E68">
            <v>0</v>
          </cell>
          <cell r="F68">
            <v>0</v>
          </cell>
          <cell r="H68">
            <v>1</v>
          </cell>
          <cell r="I68">
            <v>0</v>
          </cell>
          <cell r="J68">
            <v>1</v>
          </cell>
          <cell r="K68">
            <v>0</v>
          </cell>
          <cell r="N68" t="str">
            <v>Preferred Refinanced</v>
          </cell>
          <cell r="O68">
            <v>0</v>
          </cell>
          <cell r="P68">
            <v>0</v>
          </cell>
          <cell r="Q68">
            <v>0</v>
          </cell>
          <cell r="R68">
            <v>0</v>
          </cell>
          <cell r="S68" t="str">
            <v>x</v>
          </cell>
          <cell r="T68" t="str">
            <v>x</v>
          </cell>
          <cell r="U68">
            <v>0</v>
          </cell>
        </row>
        <row r="69">
          <cell r="B69" t="str">
            <v>Transaction Fees</v>
          </cell>
          <cell r="C69">
            <v>0</v>
          </cell>
          <cell r="D69">
            <v>0</v>
          </cell>
          <cell r="E69">
            <v>68.071172933506148</v>
          </cell>
          <cell r="F69">
            <v>1.8102505213399119E-2</v>
          </cell>
          <cell r="H69">
            <v>0</v>
          </cell>
          <cell r="I69">
            <v>0</v>
          </cell>
          <cell r="J69">
            <v>1</v>
          </cell>
          <cell r="K69">
            <v>0</v>
          </cell>
          <cell r="N69" t="str">
            <v>Transaction Fees</v>
          </cell>
          <cell r="O69">
            <v>0</v>
          </cell>
          <cell r="P69">
            <v>0</v>
          </cell>
          <cell r="Q69">
            <v>80.516294476743099</v>
          </cell>
          <cell r="R69">
            <v>1.8319896715175605E-2</v>
          </cell>
          <cell r="S69" t="str">
            <v>x</v>
          </cell>
          <cell r="T69" t="str">
            <v>x</v>
          </cell>
          <cell r="U69">
            <v>0</v>
          </cell>
        </row>
        <row r="70">
          <cell r="B70" t="str">
            <v>Cash to Balance Sheet</v>
          </cell>
          <cell r="C70">
            <v>0</v>
          </cell>
          <cell r="D70">
            <v>0</v>
          </cell>
          <cell r="E70">
            <v>0</v>
          </cell>
          <cell r="F70">
            <v>0</v>
          </cell>
          <cell r="H70">
            <v>1</v>
          </cell>
          <cell r="I70">
            <v>0</v>
          </cell>
          <cell r="J70">
            <v>1</v>
          </cell>
          <cell r="K70">
            <v>0</v>
          </cell>
          <cell r="N70" t="str">
            <v>Cash to Balance Sheet</v>
          </cell>
          <cell r="O70">
            <v>0</v>
          </cell>
          <cell r="P70">
            <v>0</v>
          </cell>
          <cell r="Q70">
            <v>0</v>
          </cell>
          <cell r="R70">
            <v>0</v>
          </cell>
          <cell r="S70" t="str">
            <v>x</v>
          </cell>
          <cell r="T70" t="str">
            <v>x</v>
          </cell>
          <cell r="U70">
            <v>0</v>
          </cell>
        </row>
        <row r="71">
          <cell r="B71" t="str">
            <v>Total Uses</v>
          </cell>
          <cell r="C71">
            <v>0</v>
          </cell>
          <cell r="D71">
            <v>0</v>
          </cell>
          <cell r="E71">
            <v>3760.3178196088129</v>
          </cell>
          <cell r="F71">
            <v>1</v>
          </cell>
          <cell r="H71">
            <v>0</v>
          </cell>
          <cell r="I71">
            <v>0</v>
          </cell>
          <cell r="J71">
            <v>1</v>
          </cell>
          <cell r="K71">
            <v>0</v>
          </cell>
          <cell r="N71" t="str">
            <v>Total Uses</v>
          </cell>
          <cell r="O71">
            <v>0</v>
          </cell>
          <cell r="P71">
            <v>0</v>
          </cell>
          <cell r="Q71">
            <v>4395.0190183138984</v>
          </cell>
          <cell r="R71">
            <v>1</v>
          </cell>
          <cell r="S71" t="str">
            <v>x</v>
          </cell>
          <cell r="T71" t="str">
            <v>x</v>
          </cell>
          <cell r="U71">
            <v>0</v>
          </cell>
        </row>
        <row r="72">
          <cell r="B72">
            <v>0</v>
          </cell>
          <cell r="C72">
            <v>0</v>
          </cell>
          <cell r="D72">
            <v>0</v>
          </cell>
          <cell r="E72">
            <v>0</v>
          </cell>
          <cell r="F72">
            <v>0</v>
          </cell>
          <cell r="H72">
            <v>0</v>
          </cell>
          <cell r="I72">
            <v>0</v>
          </cell>
          <cell r="J72">
            <v>0</v>
          </cell>
          <cell r="K72">
            <v>1</v>
          </cell>
          <cell r="N72">
            <v>0</v>
          </cell>
          <cell r="O72">
            <v>0</v>
          </cell>
          <cell r="P72">
            <v>0</v>
          </cell>
          <cell r="Q72">
            <v>0</v>
          </cell>
          <cell r="R72">
            <v>0</v>
          </cell>
          <cell r="S72" t="str">
            <v>x</v>
          </cell>
          <cell r="T72" t="str">
            <v>x</v>
          </cell>
          <cell r="U72">
            <v>0</v>
          </cell>
        </row>
        <row r="73">
          <cell r="B73" t="str">
            <v>Cash Accretion Dilution Analysis</v>
          </cell>
          <cell r="C73">
            <v>0</v>
          </cell>
          <cell r="D73">
            <v>0</v>
          </cell>
          <cell r="E73">
            <v>0</v>
          </cell>
          <cell r="F73">
            <v>0</v>
          </cell>
          <cell r="H73">
            <v>0</v>
          </cell>
          <cell r="I73">
            <v>1</v>
          </cell>
          <cell r="J73">
            <v>0</v>
          </cell>
          <cell r="K73">
            <v>0</v>
          </cell>
          <cell r="N73" t="str">
            <v>Cash Accretion Dilution Analysis</v>
          </cell>
          <cell r="O73">
            <v>0</v>
          </cell>
          <cell r="P73">
            <v>0</v>
          </cell>
          <cell r="Q73">
            <v>0</v>
          </cell>
          <cell r="R73">
            <v>0</v>
          </cell>
          <cell r="S73" t="str">
            <v>x</v>
          </cell>
          <cell r="T73">
            <v>0</v>
          </cell>
          <cell r="U73">
            <v>0</v>
          </cell>
        </row>
        <row r="74">
          <cell r="B74">
            <v>0</v>
          </cell>
          <cell r="C74">
            <v>0</v>
          </cell>
          <cell r="D74">
            <v>43100</v>
          </cell>
          <cell r="E74">
            <v>43465</v>
          </cell>
          <cell r="F74">
            <v>43830</v>
          </cell>
          <cell r="H74">
            <v>0</v>
          </cell>
          <cell r="I74">
            <v>0</v>
          </cell>
          <cell r="J74">
            <v>1</v>
          </cell>
          <cell r="K74">
            <v>0</v>
          </cell>
          <cell r="N74">
            <v>0</v>
          </cell>
          <cell r="O74">
            <v>0</v>
          </cell>
          <cell r="P74">
            <v>43100</v>
          </cell>
          <cell r="Q74">
            <v>43465</v>
          </cell>
          <cell r="R74">
            <v>43830</v>
          </cell>
          <cell r="S74" t="str">
            <v>x</v>
          </cell>
          <cell r="T74" t="str">
            <v>x</v>
          </cell>
          <cell r="U74" t="str">
            <v>x</v>
          </cell>
        </row>
        <row r="75">
          <cell r="B75" t="str">
            <v>JNJ Standalone Cash EPS</v>
          </cell>
          <cell r="C75">
            <v>0</v>
          </cell>
          <cell r="D75">
            <v>7.1356123816566095</v>
          </cell>
          <cell r="E75">
            <v>7.5633431686864157</v>
          </cell>
          <cell r="F75">
            <v>7.9350000000000005</v>
          </cell>
          <cell r="H75">
            <v>0</v>
          </cell>
          <cell r="I75">
            <v>0</v>
          </cell>
          <cell r="J75">
            <v>1</v>
          </cell>
          <cell r="K75">
            <v>0</v>
          </cell>
          <cell r="N75" t="str">
            <v>JNJ Standalone Cash EPS</v>
          </cell>
          <cell r="O75">
            <v>0</v>
          </cell>
          <cell r="P75">
            <v>7.1356123816566095</v>
          </cell>
          <cell r="Q75">
            <v>7.5633431686864157</v>
          </cell>
          <cell r="R75">
            <v>7.9350000000000005</v>
          </cell>
          <cell r="S75" t="str">
            <v>x</v>
          </cell>
          <cell r="T75" t="str">
            <v>x</v>
          </cell>
          <cell r="U75">
            <v>0</v>
          </cell>
        </row>
        <row r="76">
          <cell r="B76" t="str">
            <v>JNJ Diluted Shares Out</v>
          </cell>
          <cell r="C76">
            <v>0</v>
          </cell>
          <cell r="D76">
            <v>2754.8703573931325</v>
          </cell>
          <cell r="E76">
            <v>2751.6192994051553</v>
          </cell>
          <cell r="F76">
            <v>2731.1531190926275</v>
          </cell>
          <cell r="H76">
            <v>0</v>
          </cell>
          <cell r="I76">
            <v>0</v>
          </cell>
          <cell r="J76">
            <v>1</v>
          </cell>
          <cell r="K76">
            <v>0</v>
          </cell>
          <cell r="N76" t="str">
            <v>JNJ Diluted Shares Out</v>
          </cell>
          <cell r="O76">
            <v>0</v>
          </cell>
          <cell r="P76">
            <v>2754.8703573931325</v>
          </cell>
          <cell r="Q76">
            <v>2751.6192994051553</v>
          </cell>
          <cell r="R76">
            <v>2731.1531190926275</v>
          </cell>
          <cell r="S76" t="str">
            <v>x</v>
          </cell>
          <cell r="T76" t="str">
            <v>x</v>
          </cell>
          <cell r="U76">
            <v>0</v>
          </cell>
        </row>
        <row r="77">
          <cell r="B77" t="str">
            <v>JNJ Cash Net Income</v>
          </cell>
          <cell r="C77">
            <v>0</v>
          </cell>
          <cell r="D77">
            <v>19657.687032073205</v>
          </cell>
          <cell r="E77">
            <v>20811.441030981681</v>
          </cell>
          <cell r="F77">
            <v>21671.7</v>
          </cell>
          <cell r="H77">
            <v>0</v>
          </cell>
          <cell r="I77">
            <v>0</v>
          </cell>
          <cell r="J77">
            <v>1</v>
          </cell>
          <cell r="K77">
            <v>0</v>
          </cell>
          <cell r="N77" t="str">
            <v>JNJ Cash Net Income</v>
          </cell>
          <cell r="O77">
            <v>0</v>
          </cell>
          <cell r="P77">
            <v>19657.687032073205</v>
          </cell>
          <cell r="Q77">
            <v>20811.441030981681</v>
          </cell>
          <cell r="R77">
            <v>21671.7</v>
          </cell>
          <cell r="S77" t="str">
            <v>x</v>
          </cell>
          <cell r="T77" t="str">
            <v>x</v>
          </cell>
          <cell r="U77">
            <v>0</v>
          </cell>
        </row>
        <row r="78">
          <cell r="B78">
            <v>0</v>
          </cell>
          <cell r="C78">
            <v>0</v>
          </cell>
          <cell r="D78">
            <v>0</v>
          </cell>
          <cell r="E78">
            <v>0</v>
          </cell>
          <cell r="F78">
            <v>0</v>
          </cell>
          <cell r="H78">
            <v>0</v>
          </cell>
          <cell r="I78">
            <v>0</v>
          </cell>
          <cell r="J78">
            <v>0</v>
          </cell>
          <cell r="K78">
            <v>1</v>
          </cell>
          <cell r="N78">
            <v>0</v>
          </cell>
          <cell r="O78">
            <v>0</v>
          </cell>
          <cell r="P78">
            <v>0</v>
          </cell>
          <cell r="Q78">
            <v>0</v>
          </cell>
          <cell r="R78">
            <v>0</v>
          </cell>
          <cell r="S78" t="str">
            <v>x</v>
          </cell>
          <cell r="T78" t="str">
            <v>x</v>
          </cell>
          <cell r="U78">
            <v>0</v>
          </cell>
        </row>
        <row r="79">
          <cell r="B79" t="str">
            <v>Grizzly EBITA</v>
          </cell>
          <cell r="C79">
            <v>0</v>
          </cell>
          <cell r="D79">
            <v>23.957122484923509</v>
          </cell>
          <cell r="E79">
            <v>61.132681533681343</v>
          </cell>
          <cell r="F79">
            <v>128.85826386057431</v>
          </cell>
          <cell r="H79">
            <v>0</v>
          </cell>
          <cell r="I79">
            <v>0</v>
          </cell>
          <cell r="J79">
            <v>1</v>
          </cell>
          <cell r="K79">
            <v>0</v>
          </cell>
          <cell r="N79" t="str">
            <v>Grizzly EBITA</v>
          </cell>
          <cell r="O79">
            <v>0</v>
          </cell>
          <cell r="P79">
            <v>23.957122484923509</v>
          </cell>
          <cell r="Q79">
            <v>61.132681533681343</v>
          </cell>
          <cell r="R79">
            <v>128.85826386057431</v>
          </cell>
          <cell r="S79" t="str">
            <v>x</v>
          </cell>
          <cell r="T79">
            <v>0</v>
          </cell>
          <cell r="U79">
            <v>0</v>
          </cell>
        </row>
        <row r="80">
          <cell r="B80" t="str">
            <v>Plus: Synergies</v>
          </cell>
          <cell r="C80">
            <v>0</v>
          </cell>
          <cell r="D80">
            <v>34.229885555555555</v>
          </cell>
          <cell r="E80">
            <v>68.45977111111111</v>
          </cell>
          <cell r="F80">
            <v>102.68965666666666</v>
          </cell>
          <cell r="H80">
            <v>0</v>
          </cell>
          <cell r="I80">
            <v>0</v>
          </cell>
          <cell r="J80">
            <v>1</v>
          </cell>
          <cell r="K80">
            <v>0</v>
          </cell>
          <cell r="N80" t="str">
            <v>Plus: Synergies</v>
          </cell>
          <cell r="O80">
            <v>0</v>
          </cell>
          <cell r="P80">
            <v>34.229885555555555</v>
          </cell>
          <cell r="Q80">
            <v>68.45977111111111</v>
          </cell>
          <cell r="R80">
            <v>102.68965666666666</v>
          </cell>
          <cell r="S80" t="str">
            <v>x</v>
          </cell>
          <cell r="T80" t="str">
            <v>x</v>
          </cell>
          <cell r="U80">
            <v>0</v>
          </cell>
        </row>
        <row r="81">
          <cell r="B81" t="str">
            <v>Plus: Additional Interest Income</v>
          </cell>
          <cell r="C81">
            <v>0</v>
          </cell>
          <cell r="D81">
            <v>-17.31513224531599</v>
          </cell>
          <cell r="E81">
            <v>-16.97200738748365</v>
          </cell>
          <cell r="F81">
            <v>-15.871399768912001</v>
          </cell>
          <cell r="H81">
            <v>0</v>
          </cell>
          <cell r="I81">
            <v>0</v>
          </cell>
          <cell r="J81">
            <v>1</v>
          </cell>
          <cell r="K81">
            <v>0</v>
          </cell>
          <cell r="N81" t="str">
            <v>Plus: Additional Interest Income</v>
          </cell>
          <cell r="O81">
            <v>0</v>
          </cell>
          <cell r="P81">
            <v>-20.494997970291326</v>
          </cell>
          <cell r="Q81">
            <v>-20.164618065264097</v>
          </cell>
          <cell r="R81">
            <v>-19.076806481471102</v>
          </cell>
          <cell r="S81" t="str">
            <v>x</v>
          </cell>
          <cell r="T81" t="str">
            <v>x</v>
          </cell>
          <cell r="U81">
            <v>0</v>
          </cell>
        </row>
        <row r="82">
          <cell r="B82" t="str">
            <v>Less: Interest Expense</v>
          </cell>
          <cell r="C82">
            <v>0</v>
          </cell>
          <cell r="D82">
            <v>0</v>
          </cell>
          <cell r="E82">
            <v>0</v>
          </cell>
          <cell r="F82">
            <v>0</v>
          </cell>
          <cell r="H82">
            <v>1</v>
          </cell>
          <cell r="I82">
            <v>0</v>
          </cell>
          <cell r="J82">
            <v>1</v>
          </cell>
          <cell r="K82">
            <v>0</v>
          </cell>
          <cell r="N82" t="str">
            <v>Less: Interest Expense</v>
          </cell>
          <cell r="O82">
            <v>0</v>
          </cell>
          <cell r="P82">
            <v>0</v>
          </cell>
          <cell r="Q82">
            <v>0</v>
          </cell>
          <cell r="R82">
            <v>0</v>
          </cell>
          <cell r="S82" t="str">
            <v>x</v>
          </cell>
          <cell r="T82" t="str">
            <v>x</v>
          </cell>
          <cell r="U82">
            <v>0</v>
          </cell>
        </row>
        <row r="83">
          <cell r="B83" t="str">
            <v>Less: Additional Depreciation</v>
          </cell>
          <cell r="C83">
            <v>0</v>
          </cell>
          <cell r="D83">
            <v>0</v>
          </cell>
          <cell r="E83">
            <v>0</v>
          </cell>
          <cell r="F83">
            <v>0</v>
          </cell>
          <cell r="H83">
            <v>1</v>
          </cell>
          <cell r="I83">
            <v>0</v>
          </cell>
          <cell r="J83">
            <v>1</v>
          </cell>
          <cell r="K83">
            <v>0</v>
          </cell>
          <cell r="N83" t="str">
            <v>Less: Additional Depreciation</v>
          </cell>
          <cell r="O83">
            <v>0</v>
          </cell>
          <cell r="P83">
            <v>0</v>
          </cell>
          <cell r="Q83">
            <v>0</v>
          </cell>
          <cell r="R83">
            <v>0</v>
          </cell>
          <cell r="S83" t="str">
            <v>x</v>
          </cell>
          <cell r="T83" t="str">
            <v>x</v>
          </cell>
          <cell r="U83">
            <v>0</v>
          </cell>
        </row>
        <row r="84">
          <cell r="B84" t="str">
            <v>Pre-Tax Adjustments</v>
          </cell>
          <cell r="C84">
            <v>0</v>
          </cell>
          <cell r="D84">
            <v>40.871875795163078</v>
          </cell>
          <cell r="E84">
            <v>112.6204452573088</v>
          </cell>
          <cell r="F84">
            <v>215.67652075832899</v>
          </cell>
          <cell r="H84">
            <v>1</v>
          </cell>
          <cell r="I84">
            <v>0</v>
          </cell>
          <cell r="J84">
            <v>1</v>
          </cell>
          <cell r="K84">
            <v>0</v>
          </cell>
          <cell r="N84" t="str">
            <v>Pre-Tax Adjustments</v>
          </cell>
          <cell r="O84">
            <v>0</v>
          </cell>
          <cell r="P84">
            <v>37.692010070187735</v>
          </cell>
          <cell r="Q84">
            <v>109.42783457952835</v>
          </cell>
          <cell r="R84">
            <v>212.47111404576989</v>
          </cell>
          <cell r="S84" t="str">
            <v>x</v>
          </cell>
          <cell r="T84" t="str">
            <v>x</v>
          </cell>
          <cell r="U84">
            <v>0</v>
          </cell>
        </row>
        <row r="85">
          <cell r="B85" t="str">
            <v>Tax Impact</v>
          </cell>
          <cell r="C85">
            <v>0</v>
          </cell>
          <cell r="D85">
            <v>-8.1743751590326159</v>
          </cell>
          <cell r="E85">
            <v>-22.524089051461761</v>
          </cell>
          <cell r="F85">
            <v>-43.1353041516658</v>
          </cell>
          <cell r="H85">
            <v>0</v>
          </cell>
          <cell r="I85">
            <v>0</v>
          </cell>
          <cell r="J85">
            <v>1</v>
          </cell>
          <cell r="K85">
            <v>0</v>
          </cell>
          <cell r="N85" t="str">
            <v>Tax Impact</v>
          </cell>
          <cell r="O85">
            <v>0</v>
          </cell>
          <cell r="P85">
            <v>-7.5384020140375476</v>
          </cell>
          <cell r="Q85">
            <v>-21.88556691590567</v>
          </cell>
          <cell r="R85">
            <v>-42.494222809153982</v>
          </cell>
          <cell r="S85" t="str">
            <v>x</v>
          </cell>
          <cell r="T85" t="str">
            <v>x</v>
          </cell>
          <cell r="U85">
            <v>0</v>
          </cell>
        </row>
        <row r="86">
          <cell r="B86" t="str">
            <v>Tax Rate</v>
          </cell>
          <cell r="C86">
            <v>0</v>
          </cell>
          <cell r="D86">
            <v>0.2</v>
          </cell>
          <cell r="E86">
            <v>0.2</v>
          </cell>
          <cell r="F86">
            <v>0.2</v>
          </cell>
          <cell r="H86">
            <v>1</v>
          </cell>
          <cell r="I86">
            <v>0</v>
          </cell>
          <cell r="J86">
            <v>0</v>
          </cell>
          <cell r="K86">
            <v>0</v>
          </cell>
          <cell r="N86" t="str">
            <v>Tax Rate</v>
          </cell>
          <cell r="O86">
            <v>0</v>
          </cell>
          <cell r="P86">
            <v>0.2</v>
          </cell>
          <cell r="Q86">
            <v>0.2</v>
          </cell>
          <cell r="R86">
            <v>0.2</v>
          </cell>
          <cell r="S86" t="str">
            <v>x</v>
          </cell>
          <cell r="T86" t="str">
            <v>x</v>
          </cell>
          <cell r="U86">
            <v>0</v>
          </cell>
        </row>
        <row r="87">
          <cell r="B87" t="str">
            <v>Post-Tax Adjustments</v>
          </cell>
          <cell r="C87">
            <v>0</v>
          </cell>
          <cell r="D87">
            <v>32.697500636130464</v>
          </cell>
          <cell r="E87">
            <v>90.096356205847044</v>
          </cell>
          <cell r="F87">
            <v>172.5412166066632</v>
          </cell>
          <cell r="H87">
            <v>0</v>
          </cell>
          <cell r="I87">
            <v>0</v>
          </cell>
          <cell r="J87">
            <v>1</v>
          </cell>
          <cell r="K87">
            <v>0</v>
          </cell>
          <cell r="N87" t="str">
            <v>Post-Tax Adjustments</v>
          </cell>
          <cell r="O87">
            <v>0</v>
          </cell>
          <cell r="P87">
            <v>30.153608056150187</v>
          </cell>
          <cell r="Q87">
            <v>87.542267663622681</v>
          </cell>
          <cell r="R87">
            <v>169.97689123661593</v>
          </cell>
          <cell r="S87" t="str">
            <v>x</v>
          </cell>
          <cell r="T87" t="str">
            <v>x</v>
          </cell>
          <cell r="U87">
            <v>0</v>
          </cell>
        </row>
        <row r="88">
          <cell r="B88" t="str">
            <v>JNJ Cash Net Income</v>
          </cell>
          <cell r="C88">
            <v>0</v>
          </cell>
          <cell r="D88">
            <v>19657.687032073205</v>
          </cell>
          <cell r="E88">
            <v>20811.441030981681</v>
          </cell>
          <cell r="F88">
            <v>21671.7</v>
          </cell>
          <cell r="H88">
            <v>0</v>
          </cell>
          <cell r="I88">
            <v>0</v>
          </cell>
          <cell r="J88">
            <v>1</v>
          </cell>
          <cell r="K88">
            <v>0</v>
          </cell>
          <cell r="N88" t="str">
            <v>JNJ Cash Net Income</v>
          </cell>
          <cell r="O88">
            <v>0</v>
          </cell>
          <cell r="P88">
            <v>19657.687032073205</v>
          </cell>
          <cell r="Q88">
            <v>20811.441030981681</v>
          </cell>
          <cell r="R88">
            <v>21671.7</v>
          </cell>
          <cell r="S88" t="str">
            <v>x</v>
          </cell>
          <cell r="T88" t="str">
            <v>x</v>
          </cell>
          <cell r="U88">
            <v>0</v>
          </cell>
        </row>
        <row r="89">
          <cell r="B89" t="str">
            <v>Pro Forma Cash Net Income</v>
          </cell>
          <cell r="C89">
            <v>0</v>
          </cell>
          <cell r="D89">
            <v>19690.384532709337</v>
          </cell>
          <cell r="E89">
            <v>20901.537387187527</v>
          </cell>
          <cell r="F89">
            <v>21844.241216606664</v>
          </cell>
          <cell r="H89">
            <v>0</v>
          </cell>
          <cell r="I89">
            <v>0</v>
          </cell>
          <cell r="J89">
            <v>1</v>
          </cell>
          <cell r="K89">
            <v>0</v>
          </cell>
          <cell r="N89" t="str">
            <v>Pro Forma Cash Net Income</v>
          </cell>
          <cell r="O89">
            <v>0</v>
          </cell>
          <cell r="P89">
            <v>19687.840640129354</v>
          </cell>
          <cell r="Q89">
            <v>20898.983298645304</v>
          </cell>
          <cell r="R89">
            <v>21841.676891236617</v>
          </cell>
          <cell r="S89" t="str">
            <v>x</v>
          </cell>
          <cell r="T89" t="str">
            <v>x</v>
          </cell>
          <cell r="U89">
            <v>0</v>
          </cell>
        </row>
        <row r="90">
          <cell r="B90">
            <v>0</v>
          </cell>
          <cell r="C90">
            <v>0</v>
          </cell>
          <cell r="D90">
            <v>0</v>
          </cell>
          <cell r="E90">
            <v>0</v>
          </cell>
          <cell r="F90">
            <v>0</v>
          </cell>
          <cell r="H90">
            <v>0</v>
          </cell>
          <cell r="I90">
            <v>0</v>
          </cell>
          <cell r="J90">
            <v>0</v>
          </cell>
          <cell r="K90">
            <v>1</v>
          </cell>
          <cell r="N90">
            <v>0</v>
          </cell>
          <cell r="O90">
            <v>0</v>
          </cell>
          <cell r="P90">
            <v>0</v>
          </cell>
          <cell r="Q90">
            <v>0</v>
          </cell>
          <cell r="R90">
            <v>0</v>
          </cell>
          <cell r="S90" t="str">
            <v>x</v>
          </cell>
          <cell r="T90" t="str">
            <v>x</v>
          </cell>
          <cell r="U90">
            <v>0</v>
          </cell>
        </row>
        <row r="91">
          <cell r="B91" t="str">
            <v>Pro Forma Share Count</v>
          </cell>
          <cell r="C91">
            <v>0</v>
          </cell>
          <cell r="D91">
            <v>2754.8703573931325</v>
          </cell>
          <cell r="E91">
            <v>2751.6192994051553</v>
          </cell>
          <cell r="F91">
            <v>2731.1531190926275</v>
          </cell>
          <cell r="H91">
            <v>0</v>
          </cell>
          <cell r="I91">
            <v>0</v>
          </cell>
          <cell r="J91">
            <v>1</v>
          </cell>
          <cell r="K91">
            <v>0</v>
          </cell>
          <cell r="N91" t="str">
            <v>Pro Forma Share Count</v>
          </cell>
          <cell r="O91">
            <v>0</v>
          </cell>
          <cell r="P91">
            <v>2754.8703573931325</v>
          </cell>
          <cell r="Q91">
            <v>2751.6192994051553</v>
          </cell>
          <cell r="R91">
            <v>2731.1531190926275</v>
          </cell>
          <cell r="S91" t="str">
            <v>x</v>
          </cell>
          <cell r="T91">
            <v>0</v>
          </cell>
          <cell r="U91">
            <v>0</v>
          </cell>
        </row>
        <row r="92">
          <cell r="B92">
            <v>0</v>
          </cell>
          <cell r="C92">
            <v>0</v>
          </cell>
          <cell r="D92">
            <v>0</v>
          </cell>
          <cell r="E92">
            <v>0</v>
          </cell>
          <cell r="F92">
            <v>0</v>
          </cell>
          <cell r="H92">
            <v>0</v>
          </cell>
          <cell r="I92">
            <v>0</v>
          </cell>
          <cell r="J92">
            <v>0</v>
          </cell>
          <cell r="K92">
            <v>1</v>
          </cell>
          <cell r="N92">
            <v>0</v>
          </cell>
          <cell r="O92">
            <v>0</v>
          </cell>
          <cell r="P92">
            <v>0</v>
          </cell>
          <cell r="Q92">
            <v>0</v>
          </cell>
          <cell r="R92">
            <v>0</v>
          </cell>
          <cell r="S92" t="str">
            <v>x</v>
          </cell>
          <cell r="T92" t="str">
            <v>x</v>
          </cell>
          <cell r="U92">
            <v>0</v>
          </cell>
        </row>
        <row r="93">
          <cell r="B93" t="str">
            <v>Pro Forma Cash EPS</v>
          </cell>
          <cell r="C93">
            <v>0</v>
          </cell>
          <cell r="D93">
            <v>7.1474813614611881</v>
          </cell>
          <cell r="E93">
            <v>7.5960861997537297</v>
          </cell>
          <cell r="F93">
            <v>7.9981752263908179</v>
          </cell>
          <cell r="H93">
            <v>0</v>
          </cell>
          <cell r="I93">
            <v>0</v>
          </cell>
          <cell r="J93">
            <v>1</v>
          </cell>
          <cell r="K93">
            <v>0</v>
          </cell>
          <cell r="M93">
            <v>0</v>
          </cell>
          <cell r="N93">
            <v>0</v>
          </cell>
          <cell r="O93">
            <v>0</v>
          </cell>
          <cell r="P93">
            <v>0</v>
          </cell>
          <cell r="Q93">
            <v>0</v>
          </cell>
          <cell r="R93">
            <v>0</v>
          </cell>
          <cell r="S93" t="str">
            <v>x</v>
          </cell>
          <cell r="T93">
            <v>0</v>
          </cell>
          <cell r="U93">
            <v>0</v>
          </cell>
        </row>
        <row r="94">
          <cell r="B94" t="str">
            <v>Cash Accretion ($)</v>
          </cell>
          <cell r="C94">
            <v>0</v>
          </cell>
          <cell r="D94">
            <v>1.1868979804578572E-2</v>
          </cell>
          <cell r="E94">
            <v>3.2743031067314021E-2</v>
          </cell>
          <cell r="F94">
            <v>6.3175226390817407E-2</v>
          </cell>
          <cell r="H94">
            <v>0</v>
          </cell>
          <cell r="I94">
            <v>0</v>
          </cell>
          <cell r="J94">
            <v>1</v>
          </cell>
          <cell r="K94">
            <v>0</v>
          </cell>
          <cell r="N94" t="str">
            <v>Cash Accretion ($)</v>
          </cell>
          <cell r="O94">
            <v>0</v>
          </cell>
          <cell r="P94">
            <v>1.0945563363890187E-2</v>
          </cell>
          <cell r="Q94">
            <v>3.18148181627258E-2</v>
          </cell>
          <cell r="R94">
            <v>6.223630965556648E-2</v>
          </cell>
          <cell r="S94" t="str">
            <v>x</v>
          </cell>
          <cell r="T94" t="str">
            <v>x</v>
          </cell>
          <cell r="U94">
            <v>0</v>
          </cell>
        </row>
        <row r="95">
          <cell r="B95" t="str">
            <v>Cash Accretion (%)</v>
          </cell>
          <cell r="C95">
            <v>0</v>
          </cell>
          <cell r="D95">
            <v>0</v>
          </cell>
          <cell r="E95">
            <v>4.3291743263582155E-3</v>
          </cell>
          <cell r="F95">
            <v>7.9615912275762327E-3</v>
          </cell>
          <cell r="H95">
            <v>0</v>
          </cell>
          <cell r="I95">
            <v>0</v>
          </cell>
          <cell r="J95">
            <v>1</v>
          </cell>
          <cell r="K95">
            <v>0</v>
          </cell>
          <cell r="N95" t="str">
            <v>Cash Accretion (%)</v>
          </cell>
          <cell r="O95">
            <v>0</v>
          </cell>
          <cell r="P95">
            <v>0</v>
          </cell>
          <cell r="Q95">
            <v>4.2064491129325983E-3</v>
          </cell>
          <cell r="R95">
            <v>7.8432652369964054E-3</v>
          </cell>
          <cell r="S95" t="str">
            <v>x</v>
          </cell>
          <cell r="T95" t="str">
            <v>x</v>
          </cell>
          <cell r="U95">
            <v>0</v>
          </cell>
        </row>
        <row r="96">
          <cell r="B96" t="str">
            <v>Cash Break Even Synergies</v>
          </cell>
          <cell r="C96">
            <v>0</v>
          </cell>
          <cell r="D96">
            <v>-6.6419902396091146</v>
          </cell>
          <cell r="E96">
            <v>-44.160674146196328</v>
          </cell>
          <cell r="F96">
            <v>-112.98686409166272</v>
          </cell>
          <cell r="H96">
            <v>1</v>
          </cell>
          <cell r="I96">
            <v>0</v>
          </cell>
          <cell r="J96">
            <v>1</v>
          </cell>
          <cell r="K96">
            <v>0</v>
          </cell>
          <cell r="N96" t="str">
            <v>Cash Break Even Synergies</v>
          </cell>
          <cell r="O96">
            <v>0</v>
          </cell>
          <cell r="P96">
            <v>-3.4621245146308155</v>
          </cell>
          <cell r="Q96">
            <v>-40.968063468417171</v>
          </cell>
          <cell r="R96">
            <v>-109.7814573791036</v>
          </cell>
          <cell r="S96" t="str">
            <v>x</v>
          </cell>
          <cell r="T96" t="str">
            <v>x</v>
          </cell>
          <cell r="U96">
            <v>0</v>
          </cell>
        </row>
        <row r="97">
          <cell r="B97" t="str">
            <v>Output EPS</v>
          </cell>
          <cell r="C97">
            <v>0</v>
          </cell>
          <cell r="D97">
            <v>7.1474813614611881</v>
          </cell>
          <cell r="E97">
            <v>7.5960861997537297</v>
          </cell>
          <cell r="F97">
            <v>7.9981752263908179</v>
          </cell>
          <cell r="H97">
            <v>1</v>
          </cell>
          <cell r="I97">
            <v>0</v>
          </cell>
          <cell r="J97">
            <v>1</v>
          </cell>
          <cell r="K97">
            <v>0</v>
          </cell>
          <cell r="N97" t="str">
            <v>Cash Break Even Synergies</v>
          </cell>
          <cell r="O97">
            <v>0</v>
          </cell>
          <cell r="P97">
            <v>-5.010506592118837</v>
          </cell>
          <cell r="Q97">
            <v>-38.782480964378848</v>
          </cell>
          <cell r="R97">
            <v>-105.67108735004592</v>
          </cell>
          <cell r="S97" t="str">
            <v>x</v>
          </cell>
          <cell r="T97" t="str">
            <v>x</v>
          </cell>
        </row>
        <row r="98">
          <cell r="B98" t="str">
            <v>Check</v>
          </cell>
          <cell r="C98">
            <v>0</v>
          </cell>
          <cell r="D98">
            <v>0</v>
          </cell>
          <cell r="E98">
            <v>0</v>
          </cell>
          <cell r="F98">
            <v>0</v>
          </cell>
          <cell r="H98">
            <v>0</v>
          </cell>
          <cell r="I98">
            <v>0</v>
          </cell>
          <cell r="J98">
            <v>0</v>
          </cell>
          <cell r="K98">
            <v>0</v>
          </cell>
        </row>
        <row r="99">
          <cell r="B99">
            <v>0</v>
          </cell>
          <cell r="C99">
            <v>0</v>
          </cell>
          <cell r="D99">
            <v>0</v>
          </cell>
          <cell r="E99">
            <v>0</v>
          </cell>
          <cell r="F99">
            <v>0</v>
          </cell>
          <cell r="H99">
            <v>0</v>
          </cell>
          <cell r="I99">
            <v>0</v>
          </cell>
          <cell r="J99">
            <v>0</v>
          </cell>
          <cell r="K99">
            <v>0</v>
          </cell>
        </row>
        <row r="100">
          <cell r="B100">
            <v>0</v>
          </cell>
          <cell r="C100">
            <v>0</v>
          </cell>
          <cell r="D100">
            <v>0</v>
          </cell>
          <cell r="E100">
            <v>0</v>
          </cell>
          <cell r="F100">
            <v>0</v>
          </cell>
          <cell r="H100">
            <v>0</v>
          </cell>
          <cell r="I100">
            <v>0</v>
          </cell>
          <cell r="J100">
            <v>0</v>
          </cell>
          <cell r="K100">
            <v>0</v>
          </cell>
        </row>
        <row r="101">
          <cell r="B101" t="str">
            <v>GAAP ACCRETION DILUTION ANALYSIS</v>
          </cell>
          <cell r="C101">
            <v>0</v>
          </cell>
          <cell r="D101">
            <v>0</v>
          </cell>
          <cell r="E101">
            <v>0</v>
          </cell>
          <cell r="F101">
            <v>0</v>
          </cell>
          <cell r="H101">
            <v>0</v>
          </cell>
          <cell r="I101">
            <v>1</v>
          </cell>
          <cell r="J101">
            <v>0</v>
          </cell>
          <cell r="K101">
            <v>0</v>
          </cell>
        </row>
        <row r="102">
          <cell r="B102">
            <v>0</v>
          </cell>
          <cell r="C102">
            <v>0</v>
          </cell>
          <cell r="D102">
            <v>43100</v>
          </cell>
          <cell r="E102">
            <v>43465</v>
          </cell>
          <cell r="F102">
            <v>43830</v>
          </cell>
          <cell r="H102">
            <v>0</v>
          </cell>
          <cell r="I102">
            <v>0</v>
          </cell>
          <cell r="J102">
            <v>1</v>
          </cell>
          <cell r="K102">
            <v>0</v>
          </cell>
        </row>
        <row r="103">
          <cell r="B103" t="str">
            <v>JNJ Standalone GAAP EPS</v>
          </cell>
          <cell r="C103">
            <v>0</v>
          </cell>
          <cell r="D103">
            <v>6.7637104648567998</v>
          </cell>
          <cell r="E103">
            <v>7.2284165379514587</v>
          </cell>
          <cell r="F103">
            <v>7.4783349999999995</v>
          </cell>
          <cell r="H103">
            <v>0</v>
          </cell>
          <cell r="I103">
            <v>0</v>
          </cell>
          <cell r="J103">
            <v>1</v>
          </cell>
          <cell r="K103">
            <v>0</v>
          </cell>
        </row>
        <row r="104">
          <cell r="B104" t="str">
            <v>JNJ Diluted Shares Out</v>
          </cell>
          <cell r="C104">
            <v>0</v>
          </cell>
          <cell r="D104">
            <v>2754.8703573931325</v>
          </cell>
          <cell r="E104">
            <v>2751.6192994051553</v>
          </cell>
          <cell r="F104">
            <v>2731.1531190926275</v>
          </cell>
          <cell r="H104">
            <v>0</v>
          </cell>
          <cell r="I104">
            <v>0</v>
          </cell>
          <cell r="J104">
            <v>1</v>
          </cell>
          <cell r="K104">
            <v>0</v>
          </cell>
        </row>
        <row r="105">
          <cell r="B105" t="str">
            <v>JNJ GAAP Net Income</v>
          </cell>
          <cell r="C105">
            <v>0</v>
          </cell>
          <cell r="D105">
            <v>18633.145465623722</v>
          </cell>
          <cell r="E105">
            <v>19889.850449966631</v>
          </cell>
          <cell r="F105">
            <v>20424.477960869564</v>
          </cell>
          <cell r="H105">
            <v>0</v>
          </cell>
          <cell r="I105">
            <v>0</v>
          </cell>
          <cell r="J105">
            <v>1</v>
          </cell>
          <cell r="K105">
            <v>0</v>
          </cell>
        </row>
        <row r="106">
          <cell r="B106">
            <v>0</v>
          </cell>
          <cell r="C106">
            <v>0</v>
          </cell>
          <cell r="D106">
            <v>0</v>
          </cell>
          <cell r="E106">
            <v>0</v>
          </cell>
          <cell r="F106">
            <v>0</v>
          </cell>
          <cell r="H106">
            <v>0</v>
          </cell>
          <cell r="I106">
            <v>0</v>
          </cell>
          <cell r="J106">
            <v>0</v>
          </cell>
          <cell r="K106">
            <v>1</v>
          </cell>
        </row>
        <row r="107">
          <cell r="B107" t="str">
            <v>Grizzly EBIT</v>
          </cell>
          <cell r="C107">
            <v>0</v>
          </cell>
          <cell r="D107">
            <v>-5.7592372387110053</v>
          </cell>
          <cell r="E107">
            <v>31.268702005637685</v>
          </cell>
          <cell r="F107">
            <v>98.77468410994166</v>
          </cell>
          <cell r="H107">
            <v>0</v>
          </cell>
          <cell r="I107">
            <v>0</v>
          </cell>
          <cell r="J107">
            <v>1</v>
          </cell>
          <cell r="K107">
            <v>0</v>
          </cell>
        </row>
        <row r="108">
          <cell r="B108" t="str">
            <v>Plus: Synergies</v>
          </cell>
          <cell r="C108">
            <v>0</v>
          </cell>
          <cell r="D108">
            <v>34.229885555555555</v>
          </cell>
          <cell r="E108">
            <v>68.45977111111111</v>
          </cell>
          <cell r="F108">
            <v>102.68965666666666</v>
          </cell>
          <cell r="H108">
            <v>0</v>
          </cell>
          <cell r="I108">
            <v>0</v>
          </cell>
          <cell r="J108">
            <v>1</v>
          </cell>
          <cell r="K108">
            <v>0</v>
          </cell>
        </row>
        <row r="109">
          <cell r="B109" t="str">
            <v>Plus: Additional Interest Income</v>
          </cell>
          <cell r="C109">
            <v>0</v>
          </cell>
          <cell r="D109">
            <v>-17.31513224531599</v>
          </cell>
          <cell r="E109">
            <v>-16.97200738748365</v>
          </cell>
          <cell r="F109">
            <v>-15.871399768912001</v>
          </cell>
          <cell r="H109">
            <v>0</v>
          </cell>
          <cell r="I109">
            <v>0</v>
          </cell>
          <cell r="J109">
            <v>1</v>
          </cell>
          <cell r="K109">
            <v>0</v>
          </cell>
        </row>
        <row r="110">
          <cell r="B110" t="str">
            <v>Less: Interest Expense</v>
          </cell>
          <cell r="C110">
            <v>0</v>
          </cell>
          <cell r="D110">
            <v>0</v>
          </cell>
          <cell r="E110">
            <v>0</v>
          </cell>
          <cell r="F110">
            <v>0</v>
          </cell>
          <cell r="H110">
            <v>1</v>
          </cell>
          <cell r="I110">
            <v>0</v>
          </cell>
          <cell r="J110">
            <v>1</v>
          </cell>
          <cell r="K110">
            <v>0</v>
          </cell>
        </row>
        <row r="111">
          <cell r="B111" t="str">
            <v>Less: Additional Depreciation</v>
          </cell>
          <cell r="C111">
            <v>0</v>
          </cell>
          <cell r="D111">
            <v>0</v>
          </cell>
          <cell r="E111">
            <v>0</v>
          </cell>
          <cell r="F111">
            <v>0</v>
          </cell>
          <cell r="H111">
            <v>1</v>
          </cell>
          <cell r="I111">
            <v>0</v>
          </cell>
          <cell r="J111">
            <v>1</v>
          </cell>
          <cell r="K111">
            <v>0</v>
          </cell>
        </row>
        <row r="112">
          <cell r="B112" t="str">
            <v>Less: Additional Amortization</v>
          </cell>
          <cell r="C112">
            <v>0</v>
          </cell>
          <cell r="D112">
            <v>-39.963791999999998</v>
          </cell>
          <cell r="E112">
            <v>-39.963791999999998</v>
          </cell>
          <cell r="F112">
            <v>-39.963791999999998</v>
          </cell>
          <cell r="H112">
            <v>0</v>
          </cell>
          <cell r="I112">
            <v>0</v>
          </cell>
          <cell r="J112">
            <v>1</v>
          </cell>
          <cell r="K112">
            <v>0</v>
          </cell>
        </row>
        <row r="113">
          <cell r="B113" t="str">
            <v>Less: Earnout Expense</v>
          </cell>
          <cell r="C113">
            <v>0</v>
          </cell>
          <cell r="D113">
            <v>0</v>
          </cell>
          <cell r="E113">
            <v>0</v>
          </cell>
          <cell r="F113">
            <v>0</v>
          </cell>
          <cell r="H113">
            <v>1</v>
          </cell>
          <cell r="I113">
            <v>0</v>
          </cell>
          <cell r="J113">
            <v>1</v>
          </cell>
          <cell r="K113">
            <v>0</v>
          </cell>
        </row>
        <row r="114">
          <cell r="B114" t="str">
            <v>Less: Financing Fee Amort.</v>
          </cell>
          <cell r="C114">
            <v>0</v>
          </cell>
          <cell r="D114">
            <v>0</v>
          </cell>
          <cell r="E114">
            <v>0</v>
          </cell>
          <cell r="F114">
            <v>0</v>
          </cell>
          <cell r="H114">
            <v>1</v>
          </cell>
          <cell r="I114">
            <v>0</v>
          </cell>
          <cell r="J114">
            <v>1</v>
          </cell>
          <cell r="K114">
            <v>0</v>
          </cell>
        </row>
        <row r="115">
          <cell r="B115" t="str">
            <v>Pre-Tax Adjustments</v>
          </cell>
          <cell r="C115">
            <v>0</v>
          </cell>
          <cell r="D115">
            <v>-28.808275928471438</v>
          </cell>
          <cell r="E115">
            <v>42.792673729265161</v>
          </cell>
          <cell r="F115">
            <v>145.6291490076963</v>
          </cell>
          <cell r="H115">
            <v>1</v>
          </cell>
          <cell r="I115">
            <v>0</v>
          </cell>
          <cell r="J115">
            <v>1</v>
          </cell>
          <cell r="K115">
            <v>0</v>
          </cell>
        </row>
        <row r="116">
          <cell r="B116" t="str">
            <v>Tax Impact</v>
          </cell>
          <cell r="C116">
            <v>0</v>
          </cell>
          <cell r="D116">
            <v>5.7616551856942877</v>
          </cell>
          <cell r="E116">
            <v>-8.5585347458530325</v>
          </cell>
          <cell r="F116">
            <v>-29.125829801539261</v>
          </cell>
          <cell r="H116">
            <v>0</v>
          </cell>
          <cell r="I116">
            <v>0</v>
          </cell>
          <cell r="J116">
            <v>1</v>
          </cell>
          <cell r="K116">
            <v>0</v>
          </cell>
        </row>
        <row r="117">
          <cell r="B117" t="str">
            <v>Tax Rate</v>
          </cell>
          <cell r="C117">
            <v>0</v>
          </cell>
          <cell r="D117">
            <v>0.2</v>
          </cell>
          <cell r="E117">
            <v>0.2</v>
          </cell>
          <cell r="F117">
            <v>0.2</v>
          </cell>
          <cell r="H117">
            <v>1</v>
          </cell>
          <cell r="I117">
            <v>0</v>
          </cell>
          <cell r="J117">
            <v>0</v>
          </cell>
          <cell r="K117">
            <v>0</v>
          </cell>
        </row>
        <row r="118">
          <cell r="B118" t="str">
            <v>Post-Tax Adjustments</v>
          </cell>
          <cell r="C118">
            <v>0</v>
          </cell>
          <cell r="D118">
            <v>-23.046620742777151</v>
          </cell>
          <cell r="E118">
            <v>34.23413898341213</v>
          </cell>
          <cell r="F118">
            <v>116.50331920615704</v>
          </cell>
          <cell r="H118">
            <v>0</v>
          </cell>
          <cell r="I118">
            <v>0</v>
          </cell>
          <cell r="J118">
            <v>1</v>
          </cell>
          <cell r="K118">
            <v>0</v>
          </cell>
        </row>
        <row r="119">
          <cell r="B119" t="str">
            <v>JNJ GAAP Net Income</v>
          </cell>
          <cell r="C119">
            <v>0</v>
          </cell>
          <cell r="D119">
            <v>18633.145465623722</v>
          </cell>
          <cell r="E119">
            <v>19889.850449966631</v>
          </cell>
          <cell r="F119">
            <v>20424.477960869564</v>
          </cell>
          <cell r="H119">
            <v>0</v>
          </cell>
          <cell r="I119">
            <v>0</v>
          </cell>
          <cell r="J119">
            <v>1</v>
          </cell>
          <cell r="K119">
            <v>0</v>
          </cell>
        </row>
        <row r="120">
          <cell r="B120" t="str">
            <v>Pro Forma GAAP Net Income</v>
          </cell>
          <cell r="C120">
            <v>0</v>
          </cell>
          <cell r="D120">
            <v>18610.098844880944</v>
          </cell>
          <cell r="E120">
            <v>19924.084588950042</v>
          </cell>
          <cell r="F120">
            <v>20540.981280075721</v>
          </cell>
          <cell r="H120">
            <v>0</v>
          </cell>
          <cell r="I120">
            <v>0</v>
          </cell>
          <cell r="J120">
            <v>1</v>
          </cell>
          <cell r="K120">
            <v>0</v>
          </cell>
        </row>
        <row r="121">
          <cell r="B121">
            <v>0</v>
          </cell>
          <cell r="C121">
            <v>0</v>
          </cell>
          <cell r="D121">
            <v>0</v>
          </cell>
          <cell r="E121">
            <v>0</v>
          </cell>
          <cell r="F121">
            <v>0</v>
          </cell>
          <cell r="H121">
            <v>0</v>
          </cell>
          <cell r="I121">
            <v>0</v>
          </cell>
          <cell r="J121">
            <v>0</v>
          </cell>
          <cell r="K121">
            <v>1</v>
          </cell>
        </row>
        <row r="122">
          <cell r="B122" t="str">
            <v>Pro Forma Share Count</v>
          </cell>
          <cell r="C122">
            <v>0</v>
          </cell>
          <cell r="D122">
            <v>2754.8703573931325</v>
          </cell>
          <cell r="E122">
            <v>2751.6192994051553</v>
          </cell>
          <cell r="F122">
            <v>2731.1531190926275</v>
          </cell>
          <cell r="H122">
            <v>0</v>
          </cell>
          <cell r="I122">
            <v>0</v>
          </cell>
          <cell r="J122">
            <v>1</v>
          </cell>
          <cell r="K122">
            <v>0</v>
          </cell>
        </row>
        <row r="123">
          <cell r="B123">
            <v>0</v>
          </cell>
          <cell r="C123">
            <v>0</v>
          </cell>
          <cell r="D123">
            <v>0</v>
          </cell>
          <cell r="E123">
            <v>0</v>
          </cell>
          <cell r="F123">
            <v>0</v>
          </cell>
          <cell r="H123">
            <v>0</v>
          </cell>
          <cell r="I123">
            <v>0</v>
          </cell>
          <cell r="J123">
            <v>0</v>
          </cell>
          <cell r="K123">
            <v>1</v>
          </cell>
        </row>
        <row r="124">
          <cell r="B124" t="str">
            <v>Pro Forma GAAP EPS</v>
          </cell>
          <cell r="C124">
            <v>0</v>
          </cell>
          <cell r="D124">
            <v>6.7553446916069158</v>
          </cell>
          <cell r="E124">
            <v>7.2408579897870418</v>
          </cell>
          <cell r="F124">
            <v>7.5209921906172958</v>
          </cell>
          <cell r="H124">
            <v>0</v>
          </cell>
          <cell r="I124">
            <v>0</v>
          </cell>
          <cell r="J124">
            <v>1</v>
          </cell>
          <cell r="K124">
            <v>0</v>
          </cell>
        </row>
        <row r="125">
          <cell r="B125" t="str">
            <v>GAAP Accretion ($)</v>
          </cell>
          <cell r="C125">
            <v>0</v>
          </cell>
          <cell r="D125">
            <v>-8.3657732498840787E-3</v>
          </cell>
          <cell r="E125">
            <v>1.2441451835583095E-2</v>
          </cell>
          <cell r="F125">
            <v>4.2657190617296337E-2</v>
          </cell>
          <cell r="H125">
            <v>0</v>
          </cell>
          <cell r="I125">
            <v>0</v>
          </cell>
          <cell r="J125">
            <v>1</v>
          </cell>
          <cell r="K125">
            <v>0</v>
          </cell>
        </row>
        <row r="126">
          <cell r="B126" t="str">
            <v>GAAP Accretion (%)</v>
          </cell>
          <cell r="C126">
            <v>0</v>
          </cell>
          <cell r="D126">
            <v>-1.2368615264286298E-3</v>
          </cell>
          <cell r="E126">
            <v>1.7211863442375744E-3</v>
          </cell>
          <cell r="F126">
            <v>5.7041026668765626E-3</v>
          </cell>
          <cell r="H126">
            <v>0</v>
          </cell>
          <cell r="I126">
            <v>0</v>
          </cell>
          <cell r="J126">
            <v>1</v>
          </cell>
          <cell r="K126">
            <v>0</v>
          </cell>
        </row>
        <row r="127">
          <cell r="B127" t="str">
            <v>GAAP Break Even Synergies</v>
          </cell>
          <cell r="C127">
            <v>0</v>
          </cell>
          <cell r="D127">
            <v>275.68816148402681</v>
          </cell>
          <cell r="E127">
            <v>58.467097381844866</v>
          </cell>
          <cell r="F127">
            <v>-9.8894923410305324</v>
          </cell>
          <cell r="H127">
            <v>0</v>
          </cell>
          <cell r="I127">
            <v>0</v>
          </cell>
          <cell r="J127">
            <v>1</v>
          </cell>
          <cell r="K127">
            <v>0</v>
          </cell>
        </row>
        <row r="128">
          <cell r="B128" t="str">
            <v>Output EPS</v>
          </cell>
          <cell r="C128">
            <v>0</v>
          </cell>
          <cell r="D128">
            <v>6.6935922394294636</v>
          </cell>
          <cell r="E128">
            <v>7.2313217868662125</v>
          </cell>
          <cell r="F128">
            <v>7.5113112980246521</v>
          </cell>
          <cell r="H128">
            <v>1</v>
          </cell>
          <cell r="I128">
            <v>0</v>
          </cell>
          <cell r="J128">
            <v>1</v>
          </cell>
          <cell r="K128">
            <v>0</v>
          </cell>
        </row>
        <row r="129">
          <cell r="B129" t="str">
            <v>Check</v>
          </cell>
          <cell r="C129">
            <v>0</v>
          </cell>
          <cell r="D129">
            <v>-6.1752452177452177E-2</v>
          </cell>
          <cell r="E129">
            <v>-9.5362029208292398E-3</v>
          </cell>
          <cell r="F129">
            <v>-9.6808925926437084E-3</v>
          </cell>
          <cell r="H129">
            <v>0</v>
          </cell>
          <cell r="I129">
            <v>0</v>
          </cell>
          <cell r="J129">
            <v>0</v>
          </cell>
          <cell r="K129">
            <v>0</v>
          </cell>
        </row>
        <row r="130">
          <cell r="B130" t="str">
            <v>Check</v>
          </cell>
          <cell r="C130">
            <v>0</v>
          </cell>
          <cell r="D130">
            <v>0</v>
          </cell>
          <cell r="E130">
            <v>0</v>
          </cell>
          <cell r="F130">
            <v>0</v>
          </cell>
          <cell r="H130">
            <v>0</v>
          </cell>
          <cell r="I130">
            <v>0</v>
          </cell>
          <cell r="J130">
            <v>0</v>
          </cell>
          <cell r="K130">
            <v>0</v>
          </cell>
        </row>
        <row r="131">
          <cell r="H131" t="str">
            <v>Last Row</v>
          </cell>
          <cell r="I131">
            <v>0</v>
          </cell>
          <cell r="J131">
            <v>0</v>
          </cell>
          <cell r="K131">
            <v>0</v>
          </cell>
        </row>
        <row r="132">
          <cell r="H132" t="str">
            <v>Last Row</v>
          </cell>
          <cell r="I132">
            <v>0</v>
          </cell>
          <cell r="J132">
            <v>0</v>
          </cell>
          <cell r="K132">
            <v>0</v>
          </cell>
        </row>
      </sheetData>
      <sheetData sheetId="27">
        <row r="1">
          <cell r="B1">
            <v>0</v>
          </cell>
        </row>
      </sheetData>
      <sheetData sheetId="28">
        <row r="1">
          <cell r="B1">
            <v>0</v>
          </cell>
        </row>
      </sheetData>
      <sheetData sheetId="29">
        <row r="1">
          <cell r="B1">
            <v>0</v>
          </cell>
        </row>
      </sheetData>
      <sheetData sheetId="30">
        <row r="1">
          <cell r="B1">
            <v>0</v>
          </cell>
        </row>
      </sheetData>
      <sheetData sheetId="31">
        <row r="1">
          <cell r="B1">
            <v>0</v>
          </cell>
        </row>
      </sheetData>
      <sheetData sheetId="32">
        <row r="1">
          <cell r="A1" t="str">
            <v>x</v>
          </cell>
          <cell r="T1" t="str">
            <v>x</v>
          </cell>
          <cell r="U1">
            <v>0</v>
          </cell>
          <cell r="W1">
            <v>0</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U2">
            <v>0</v>
          </cell>
          <cell r="W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Strictly Private &amp; Confidential</v>
          </cell>
          <cell r="U3">
            <v>0</v>
          </cell>
          <cell r="W3">
            <v>0</v>
          </cell>
        </row>
        <row r="4">
          <cell r="A4" t="str">
            <v>x</v>
          </cell>
          <cell r="T4" t="str">
            <v>x</v>
          </cell>
          <cell r="U4">
            <v>0</v>
          </cell>
          <cell r="W4">
            <v>0</v>
          </cell>
        </row>
        <row r="5">
          <cell r="B5" t="str">
            <v>Reference</v>
          </cell>
          <cell r="C5">
            <v>0</v>
          </cell>
          <cell r="D5">
            <v>0</v>
          </cell>
          <cell r="U5">
            <v>0</v>
          </cell>
          <cell r="W5">
            <v>0</v>
          </cell>
        </row>
        <row r="6">
          <cell r="U6">
            <v>0</v>
          </cell>
          <cell r="W6">
            <v>0</v>
          </cell>
        </row>
        <row r="7">
          <cell r="U7">
            <v>0</v>
          </cell>
          <cell r="W7">
            <v>0</v>
          </cell>
        </row>
        <row r="8">
          <cell r="D8">
            <v>0</v>
          </cell>
          <cell r="U8">
            <v>0</v>
          </cell>
          <cell r="W8">
            <v>0</v>
          </cell>
        </row>
        <row r="9">
          <cell r="A9">
            <v>0</v>
          </cell>
          <cell r="U9">
            <v>0</v>
          </cell>
          <cell r="W9">
            <v>0</v>
          </cell>
        </row>
        <row r="10">
          <cell r="A10" t="str">
            <v>x</v>
          </cell>
          <cell r="T10" t="str">
            <v>x</v>
          </cell>
          <cell r="U10">
            <v>0</v>
          </cell>
          <cell r="W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U11">
            <v>0</v>
          </cell>
          <cell r="W11">
            <v>0</v>
          </cell>
        </row>
        <row r="12">
          <cell r="U12">
            <v>0</v>
          </cell>
          <cell r="W12">
            <v>0</v>
          </cell>
        </row>
        <row r="13">
          <cell r="U13">
            <v>0</v>
          </cell>
          <cell r="W13">
            <v>0</v>
          </cell>
        </row>
        <row r="14">
          <cell r="B14" t="str">
            <v>Date</v>
          </cell>
          <cell r="E14">
            <v>42735</v>
          </cell>
          <cell r="F14">
            <v>43100</v>
          </cell>
          <cell r="G14">
            <v>43465</v>
          </cell>
          <cell r="H14">
            <v>43830</v>
          </cell>
          <cell r="I14">
            <v>44196</v>
          </cell>
          <cell r="J14">
            <v>44561</v>
          </cell>
          <cell r="K14">
            <v>44926</v>
          </cell>
          <cell r="L14">
            <v>45291</v>
          </cell>
          <cell r="M14">
            <v>45657</v>
          </cell>
          <cell r="N14">
            <v>46022</v>
          </cell>
          <cell r="O14">
            <v>46387</v>
          </cell>
          <cell r="P14">
            <v>46752</v>
          </cell>
          <cell r="U14">
            <v>0</v>
          </cell>
          <cell r="W14">
            <v>0</v>
          </cell>
        </row>
        <row r="15">
          <cell r="B15" t="str">
            <v>Year</v>
          </cell>
          <cell r="E15">
            <v>2016</v>
          </cell>
          <cell r="F15">
            <v>2017</v>
          </cell>
          <cell r="G15">
            <v>2018</v>
          </cell>
          <cell r="H15">
            <v>2019</v>
          </cell>
          <cell r="I15">
            <v>2020</v>
          </cell>
          <cell r="J15">
            <v>2021</v>
          </cell>
          <cell r="K15">
            <v>2022</v>
          </cell>
          <cell r="L15">
            <v>2023</v>
          </cell>
          <cell r="M15">
            <v>2024</v>
          </cell>
          <cell r="N15">
            <v>2025</v>
          </cell>
          <cell r="O15">
            <v>2026</v>
          </cell>
          <cell r="P15">
            <v>2027</v>
          </cell>
          <cell r="U15">
            <v>0</v>
          </cell>
          <cell r="W15">
            <v>0</v>
          </cell>
        </row>
        <row r="16">
          <cell r="B16" t="str">
            <v>Label</v>
          </cell>
          <cell r="E16" t="str">
            <v>2016E</v>
          </cell>
          <cell r="F16" t="str">
            <v>2017E</v>
          </cell>
          <cell r="G16" t="str">
            <v>2018E</v>
          </cell>
          <cell r="H16" t="str">
            <v>2019E</v>
          </cell>
          <cell r="I16" t="str">
            <v>2020E</v>
          </cell>
          <cell r="J16" t="str">
            <v>2021E</v>
          </cell>
          <cell r="K16" t="str">
            <v>2022E</v>
          </cell>
          <cell r="L16" t="str">
            <v>2023E</v>
          </cell>
          <cell r="M16" t="str">
            <v>2024E</v>
          </cell>
          <cell r="N16" t="str">
            <v>2025E</v>
          </cell>
          <cell r="O16" t="str">
            <v>2026E</v>
          </cell>
          <cell r="P16" t="str">
            <v>2027E</v>
          </cell>
          <cell r="U16">
            <v>0</v>
          </cell>
          <cell r="W16">
            <v>0</v>
          </cell>
        </row>
        <row r="17">
          <cell r="U17">
            <v>0</v>
          </cell>
          <cell r="W17">
            <v>0</v>
          </cell>
        </row>
        <row r="18">
          <cell r="Q18" t="str">
            <v>16E-20E</v>
          </cell>
          <cell r="U18">
            <v>0</v>
          </cell>
          <cell r="W18">
            <v>0</v>
          </cell>
        </row>
        <row r="19">
          <cell r="H19">
            <v>0</v>
          </cell>
          <cell r="Q19" t="str">
            <v>CAGR</v>
          </cell>
          <cell r="U19">
            <v>0</v>
          </cell>
          <cell r="W19">
            <v>0</v>
          </cell>
        </row>
        <row r="20">
          <cell r="B20" t="str">
            <v>Revenues</v>
          </cell>
          <cell r="C20">
            <v>0</v>
          </cell>
          <cell r="D20">
            <v>0</v>
          </cell>
          <cell r="E20">
            <v>684.59771111111115</v>
          </cell>
          <cell r="F20">
            <v>771.89446619072544</v>
          </cell>
          <cell r="G20">
            <v>870.51099223886126</v>
          </cell>
          <cell r="H20">
            <v>997.18453410310656</v>
          </cell>
          <cell r="I20">
            <v>1132.1315198006059</v>
          </cell>
          <cell r="J20">
            <v>1273.6479597756816</v>
          </cell>
          <cell r="K20">
            <v>1413.0179171286602</v>
          </cell>
          <cell r="L20">
            <v>1545.4519293632948</v>
          </cell>
          <cell r="M20">
            <v>1665.8570473489776</v>
          </cell>
          <cell r="N20">
            <v>1769.140729126118</v>
          </cell>
          <cell r="O20">
            <v>1850.5587083106311</v>
          </cell>
          <cell r="P20">
            <v>1906.0754695599501</v>
          </cell>
          <cell r="Q20">
            <v>0.13400601919357613</v>
          </cell>
          <cell r="U20">
            <v>0</v>
          </cell>
          <cell r="W20">
            <v>0</v>
          </cell>
        </row>
        <row r="21">
          <cell r="B21" t="str">
            <v>"Street" Base Case</v>
          </cell>
          <cell r="E21">
            <v>684.59771111111115</v>
          </cell>
          <cell r="F21">
            <v>771.89446619072544</v>
          </cell>
          <cell r="G21">
            <v>870.51099223886126</v>
          </cell>
          <cell r="H21">
            <v>997.18453410310656</v>
          </cell>
          <cell r="I21">
            <v>1132.1315198006059</v>
          </cell>
          <cell r="J21">
            <v>1273.6479597756816</v>
          </cell>
          <cell r="K21">
            <v>1413.0179171286602</v>
          </cell>
          <cell r="L21">
            <v>1545.4519293632948</v>
          </cell>
          <cell r="M21">
            <v>1665.8570473489776</v>
          </cell>
          <cell r="N21">
            <v>1769.140729126118</v>
          </cell>
          <cell r="O21">
            <v>1850.5587083106311</v>
          </cell>
          <cell r="P21">
            <v>1906.0754695599501</v>
          </cell>
          <cell r="Q21">
            <v>0.13400601919357613</v>
          </cell>
          <cell r="U21">
            <v>50</v>
          </cell>
          <cell r="V21">
            <v>1</v>
          </cell>
          <cell r="W21">
            <v>0</v>
          </cell>
        </row>
        <row r="22">
          <cell r="B22" t="str">
            <v>Core Outperforms</v>
          </cell>
          <cell r="E22">
            <v>684.59771111111115</v>
          </cell>
          <cell r="F22">
            <v>771.89446619072544</v>
          </cell>
          <cell r="G22">
            <v>870.51099223886126</v>
          </cell>
          <cell r="H22">
            <v>997.18453410310656</v>
          </cell>
          <cell r="I22">
            <v>1132.1315198006059</v>
          </cell>
          <cell r="J22">
            <v>1273.6479597756816</v>
          </cell>
          <cell r="K22">
            <v>1413.0179171286602</v>
          </cell>
          <cell r="L22">
            <v>1545.4519293632948</v>
          </cell>
          <cell r="M22">
            <v>1665.8570473489776</v>
          </cell>
          <cell r="N22">
            <v>1769.140729126118</v>
          </cell>
          <cell r="O22">
            <v>1850.5587083106311</v>
          </cell>
          <cell r="P22">
            <v>1906.0754695599501</v>
          </cell>
          <cell r="Q22">
            <v>0.13400601919357613</v>
          </cell>
          <cell r="U22">
            <v>0</v>
          </cell>
          <cell r="V22">
            <v>0</v>
          </cell>
          <cell r="W22">
            <v>0</v>
          </cell>
        </row>
        <row r="23">
          <cell r="B23" t="str">
            <v>Augment Outperforms</v>
          </cell>
          <cell r="E23">
            <v>684.59771111111115</v>
          </cell>
          <cell r="F23">
            <v>771.89446619072544</v>
          </cell>
          <cell r="G23">
            <v>870.51099223886126</v>
          </cell>
          <cell r="H23">
            <v>997.18453410310656</v>
          </cell>
          <cell r="I23">
            <v>1132.1315198006059</v>
          </cell>
          <cell r="J23">
            <v>1273.6479597756816</v>
          </cell>
          <cell r="K23">
            <v>1413.0179171286602</v>
          </cell>
          <cell r="L23">
            <v>1545.4519293632948</v>
          </cell>
          <cell r="M23">
            <v>1665.8570473489776</v>
          </cell>
          <cell r="N23">
            <v>1769.140729126118</v>
          </cell>
          <cell r="O23">
            <v>1850.5587083106311</v>
          </cell>
          <cell r="P23">
            <v>1906.0754695599501</v>
          </cell>
          <cell r="Q23">
            <v>0.13400601919357613</v>
          </cell>
          <cell r="U23">
            <v>0</v>
          </cell>
          <cell r="V23">
            <v>0</v>
          </cell>
          <cell r="W23">
            <v>0</v>
          </cell>
        </row>
        <row r="24">
          <cell r="B24" t="str">
            <v>Margin Expansion</v>
          </cell>
          <cell r="E24">
            <v>684.59771111111115</v>
          </cell>
          <cell r="F24">
            <v>771.89446619072544</v>
          </cell>
          <cell r="G24">
            <v>870.51099223886126</v>
          </cell>
          <cell r="H24">
            <v>997.18453410310656</v>
          </cell>
          <cell r="I24">
            <v>1132.1315198006059</v>
          </cell>
          <cell r="J24">
            <v>1273.6479597756816</v>
          </cell>
          <cell r="K24">
            <v>1413.0179171286602</v>
          </cell>
          <cell r="L24">
            <v>1545.4519293632948</v>
          </cell>
          <cell r="M24">
            <v>1665.8570473489776</v>
          </cell>
          <cell r="N24">
            <v>1769.140729126118</v>
          </cell>
          <cell r="O24">
            <v>1850.5587083106311</v>
          </cell>
          <cell r="P24">
            <v>1906.0754695599501</v>
          </cell>
          <cell r="Q24">
            <v>0.13400601919357613</v>
          </cell>
          <cell r="U24">
            <v>0</v>
          </cell>
          <cell r="V24">
            <v>0</v>
          </cell>
          <cell r="W24">
            <v>0</v>
          </cell>
        </row>
        <row r="25">
          <cell r="U25">
            <v>0</v>
          </cell>
          <cell r="W25">
            <v>0</v>
          </cell>
        </row>
        <row r="26">
          <cell r="B26" t="str">
            <v>Gross Profit</v>
          </cell>
          <cell r="C26">
            <v>0</v>
          </cell>
          <cell r="D26">
            <v>0</v>
          </cell>
          <cell r="E26">
            <v>536.10555555555561</v>
          </cell>
          <cell r="F26">
            <v>601.25133550486646</v>
          </cell>
          <cell r="G26">
            <v>682.72639292421195</v>
          </cell>
          <cell r="H26">
            <v>772.10184249818451</v>
          </cell>
          <cell r="I26">
            <v>920.13897248403737</v>
          </cell>
          <cell r="J26">
            <v>1035.7188288271225</v>
          </cell>
          <cell r="K26">
            <v>1149.6057961092306</v>
          </cell>
          <cell r="L26">
            <v>1257.8615914015593</v>
          </cell>
          <cell r="M26">
            <v>1356.2920978285561</v>
          </cell>
          <cell r="N26">
            <v>1440.6997746417214</v>
          </cell>
          <cell r="O26">
            <v>1507.173379711845</v>
          </cell>
          <cell r="P26">
            <v>1552.388581103201</v>
          </cell>
          <cell r="U26">
            <v>0</v>
          </cell>
          <cell r="W26">
            <v>0</v>
          </cell>
        </row>
        <row r="27">
          <cell r="B27" t="str">
            <v>"Street" Base Case</v>
          </cell>
          <cell r="E27">
            <v>536.10555555555561</v>
          </cell>
          <cell r="F27">
            <v>601.25133550486646</v>
          </cell>
          <cell r="G27">
            <v>682.72639292421195</v>
          </cell>
          <cell r="H27">
            <v>772.10184249818451</v>
          </cell>
          <cell r="I27">
            <v>920.13897248403737</v>
          </cell>
          <cell r="J27">
            <v>1035.7188288271225</v>
          </cell>
          <cell r="K27">
            <v>1149.6057961092306</v>
          </cell>
          <cell r="L27">
            <v>1257.8615914015593</v>
          </cell>
          <cell r="M27">
            <v>1356.2920978285561</v>
          </cell>
          <cell r="N27">
            <v>1440.6997746417214</v>
          </cell>
          <cell r="O27">
            <v>1507.173379711845</v>
          </cell>
          <cell r="P27">
            <v>1552.388581103201</v>
          </cell>
          <cell r="U27">
            <v>50</v>
          </cell>
          <cell r="V27">
            <v>1</v>
          </cell>
          <cell r="W27">
            <v>0</v>
          </cell>
        </row>
        <row r="28">
          <cell r="B28" t="str">
            <v>Core Outperforms</v>
          </cell>
          <cell r="E28">
            <v>536.10555555555561</v>
          </cell>
          <cell r="F28">
            <v>601.25133550486646</v>
          </cell>
          <cell r="G28">
            <v>682.72639292421195</v>
          </cell>
          <cell r="H28">
            <v>772.10184249818451</v>
          </cell>
          <cell r="I28">
            <v>920.13897248403737</v>
          </cell>
          <cell r="J28">
            <v>1035.7188288271225</v>
          </cell>
          <cell r="K28">
            <v>1149.6057961092306</v>
          </cell>
          <cell r="L28">
            <v>1257.8615914015593</v>
          </cell>
          <cell r="M28">
            <v>1356.2920978285561</v>
          </cell>
          <cell r="N28">
            <v>1440.6997746417214</v>
          </cell>
          <cell r="O28">
            <v>1507.173379711845</v>
          </cell>
          <cell r="P28">
            <v>1552.388581103201</v>
          </cell>
          <cell r="U28">
            <v>0</v>
          </cell>
          <cell r="V28">
            <v>0</v>
          </cell>
          <cell r="W28">
            <v>0</v>
          </cell>
        </row>
        <row r="29">
          <cell r="B29" t="str">
            <v>Augment Outperforms</v>
          </cell>
          <cell r="E29">
            <v>536.10555555555561</v>
          </cell>
          <cell r="F29">
            <v>601.25133550486646</v>
          </cell>
          <cell r="G29">
            <v>682.72639292421195</v>
          </cell>
          <cell r="H29">
            <v>772.10184249818451</v>
          </cell>
          <cell r="I29">
            <v>920.13897248403737</v>
          </cell>
          <cell r="J29">
            <v>1035.7188288271225</v>
          </cell>
          <cell r="K29">
            <v>1149.6057961092306</v>
          </cell>
          <cell r="L29">
            <v>1257.8615914015593</v>
          </cell>
          <cell r="M29">
            <v>1356.2920978285561</v>
          </cell>
          <cell r="N29">
            <v>1440.6997746417214</v>
          </cell>
          <cell r="O29">
            <v>1507.173379711845</v>
          </cell>
          <cell r="P29">
            <v>1552.388581103201</v>
          </cell>
          <cell r="U29">
            <v>0</v>
          </cell>
          <cell r="V29">
            <v>0</v>
          </cell>
          <cell r="W29">
            <v>0</v>
          </cell>
        </row>
        <row r="30">
          <cell r="B30" t="str">
            <v>Margin Expansion</v>
          </cell>
          <cell r="E30">
            <v>536.10555555555561</v>
          </cell>
          <cell r="F30">
            <v>601.25133550486646</v>
          </cell>
          <cell r="G30">
            <v>682.72639292421195</v>
          </cell>
          <cell r="H30">
            <v>772.10184249818451</v>
          </cell>
          <cell r="I30">
            <v>920.13897248403737</v>
          </cell>
          <cell r="J30">
            <v>1035.7188288271225</v>
          </cell>
          <cell r="K30">
            <v>1149.6057961092306</v>
          </cell>
          <cell r="L30">
            <v>1257.8615914015593</v>
          </cell>
          <cell r="M30">
            <v>1356.2920978285561</v>
          </cell>
          <cell r="N30">
            <v>1440.6997746417214</v>
          </cell>
          <cell r="O30">
            <v>1507.173379711845</v>
          </cell>
          <cell r="P30">
            <v>1552.388581103201</v>
          </cell>
          <cell r="U30">
            <v>0</v>
          </cell>
          <cell r="V30">
            <v>0</v>
          </cell>
          <cell r="W30">
            <v>0</v>
          </cell>
        </row>
        <row r="31">
          <cell r="U31">
            <v>0</v>
          </cell>
          <cell r="W31">
            <v>0</v>
          </cell>
        </row>
        <row r="32">
          <cell r="U32">
            <v>0</v>
          </cell>
          <cell r="W32">
            <v>0</v>
          </cell>
        </row>
        <row r="33">
          <cell r="B33" t="str">
            <v>Gross Margin</v>
          </cell>
          <cell r="C33">
            <v>0</v>
          </cell>
          <cell r="D33">
            <v>0</v>
          </cell>
          <cell r="E33">
            <v>0.78309574638432433</v>
          </cell>
          <cell r="F33">
            <v>0.77892945453025797</v>
          </cell>
          <cell r="G33">
            <v>0.7842823341820333</v>
          </cell>
          <cell r="H33">
            <v>0.7742818065190239</v>
          </cell>
          <cell r="I33">
            <v>0.81274918716695987</v>
          </cell>
          <cell r="J33">
            <v>0.81319082002026377</v>
          </cell>
          <cell r="K33">
            <v>0.81358189600688202</v>
          </cell>
          <cell r="L33">
            <v>0.8139118192565078</v>
          </cell>
          <cell r="M33">
            <v>0.81417075972211483</v>
          </cell>
          <cell r="N33">
            <v>0.81435001236638038</v>
          </cell>
          <cell r="O33">
            <v>0.81444234810995997</v>
          </cell>
          <cell r="P33">
            <v>0.8144423481099603</v>
          </cell>
          <cell r="U33">
            <v>0</v>
          </cell>
          <cell r="W33">
            <v>0</v>
          </cell>
        </row>
        <row r="34">
          <cell r="B34" t="str">
            <v>"Street" Base Case</v>
          </cell>
          <cell r="E34">
            <v>0.78309574638432433</v>
          </cell>
          <cell r="F34">
            <v>0.77892945453025797</v>
          </cell>
          <cell r="G34">
            <v>0.7842823341820333</v>
          </cell>
          <cell r="H34">
            <v>0.7742818065190239</v>
          </cell>
          <cell r="I34">
            <v>0.81274918716695987</v>
          </cell>
          <cell r="J34">
            <v>0.81319082002026377</v>
          </cell>
          <cell r="K34">
            <v>0.81358189600688202</v>
          </cell>
          <cell r="L34">
            <v>0.8139118192565078</v>
          </cell>
          <cell r="M34">
            <v>0.81417075972211483</v>
          </cell>
          <cell r="N34">
            <v>0.81435001236638038</v>
          </cell>
          <cell r="O34">
            <v>0.81444234810995997</v>
          </cell>
          <cell r="P34">
            <v>0.8144423481099603</v>
          </cell>
          <cell r="U34">
            <v>50</v>
          </cell>
          <cell r="V34">
            <v>1</v>
          </cell>
          <cell r="W34">
            <v>0</v>
          </cell>
        </row>
        <row r="35">
          <cell r="B35" t="str">
            <v>Core Outperforms</v>
          </cell>
          <cell r="E35">
            <v>0.78309574638432433</v>
          </cell>
          <cell r="F35">
            <v>0.77892945453025797</v>
          </cell>
          <cell r="G35">
            <v>0.7842823341820333</v>
          </cell>
          <cell r="H35">
            <v>0.7742818065190239</v>
          </cell>
          <cell r="I35">
            <v>0.81274918716695987</v>
          </cell>
          <cell r="J35">
            <v>0.81319082002026377</v>
          </cell>
          <cell r="K35">
            <v>0.81358189600688202</v>
          </cell>
          <cell r="L35">
            <v>0.8139118192565078</v>
          </cell>
          <cell r="M35">
            <v>0.81417075972211483</v>
          </cell>
          <cell r="N35">
            <v>0.81435001236638038</v>
          </cell>
          <cell r="O35">
            <v>0.81444234810995997</v>
          </cell>
          <cell r="P35">
            <v>0.8144423481099603</v>
          </cell>
          <cell r="U35">
            <v>0</v>
          </cell>
          <cell r="V35">
            <v>0</v>
          </cell>
          <cell r="W35">
            <v>0</v>
          </cell>
        </row>
        <row r="36">
          <cell r="B36" t="str">
            <v>Augment Outperforms</v>
          </cell>
          <cell r="E36">
            <v>0.78309574638432433</v>
          </cell>
          <cell r="F36">
            <v>0.77892945453025797</v>
          </cell>
          <cell r="G36">
            <v>0.7842823341820333</v>
          </cell>
          <cell r="H36">
            <v>0.7742818065190239</v>
          </cell>
          <cell r="I36">
            <v>0.81274918716695987</v>
          </cell>
          <cell r="J36">
            <v>0.81319082002026377</v>
          </cell>
          <cell r="K36">
            <v>0.81358189600688202</v>
          </cell>
          <cell r="L36">
            <v>0.8139118192565078</v>
          </cell>
          <cell r="M36">
            <v>0.81417075972211483</v>
          </cell>
          <cell r="N36">
            <v>0.81435001236638038</v>
          </cell>
          <cell r="O36">
            <v>0.81444234810995997</v>
          </cell>
          <cell r="P36">
            <v>0.8144423481099603</v>
          </cell>
          <cell r="U36">
            <v>0</v>
          </cell>
          <cell r="V36">
            <v>0</v>
          </cell>
          <cell r="W36">
            <v>0</v>
          </cell>
        </row>
        <row r="37">
          <cell r="B37" t="str">
            <v>Margin Expansion</v>
          </cell>
          <cell r="E37">
            <v>0.78309574638432433</v>
          </cell>
          <cell r="F37">
            <v>0.77892945453025797</v>
          </cell>
          <cell r="G37">
            <v>0.7842823341820333</v>
          </cell>
          <cell r="H37">
            <v>0.7742818065190239</v>
          </cell>
          <cell r="I37">
            <v>0.81274918716695987</v>
          </cell>
          <cell r="J37">
            <v>0.81319082002026377</v>
          </cell>
          <cell r="K37">
            <v>0.81358189600688202</v>
          </cell>
          <cell r="L37">
            <v>0.8139118192565078</v>
          </cell>
          <cell r="M37">
            <v>0.81417075972211483</v>
          </cell>
          <cell r="N37">
            <v>0.81435001236638038</v>
          </cell>
          <cell r="O37">
            <v>0.81444234810995997</v>
          </cell>
          <cell r="P37">
            <v>0.8144423481099603</v>
          </cell>
          <cell r="U37">
            <v>0</v>
          </cell>
          <cell r="V37">
            <v>0</v>
          </cell>
          <cell r="W37">
            <v>0</v>
          </cell>
        </row>
        <row r="38">
          <cell r="U38">
            <v>0</v>
          </cell>
          <cell r="W38">
            <v>0</v>
          </cell>
        </row>
        <row r="39">
          <cell r="B39" t="str">
            <v>EBIT Margin</v>
          </cell>
          <cell r="C39">
            <v>0</v>
          </cell>
          <cell r="D39">
            <v>0</v>
          </cell>
          <cell r="E39">
            <v>-7.4267452187735741E-2</v>
          </cell>
          <cell r="F39">
            <v>-7.4611718194232748E-3</v>
          </cell>
          <cell r="G39">
            <v>3.5919939305094732E-2</v>
          </cell>
          <cell r="H39">
            <v>9.905356604711299E-2</v>
          </cell>
          <cell r="I39">
            <v>0.17647095393219764</v>
          </cell>
          <cell r="J39">
            <v>0.21657415888019385</v>
          </cell>
          <cell r="K39">
            <v>0.22868305763753227</v>
          </cell>
          <cell r="L39">
            <v>0.23804580159659672</v>
          </cell>
          <cell r="M39">
            <v>0.24496072313818892</v>
          </cell>
          <cell r="N39">
            <v>0.24963401965237422</v>
          </cell>
          <cell r="O39">
            <v>0.25219275901269556</v>
          </cell>
          <cell r="P39">
            <v>0.25269276077527741</v>
          </cell>
          <cell r="U39">
            <v>0</v>
          </cell>
          <cell r="W39">
            <v>0</v>
          </cell>
        </row>
        <row r="40">
          <cell r="B40" t="str">
            <v>"Street" Base Case</v>
          </cell>
          <cell r="E40">
            <v>-7.4267452187735741E-2</v>
          </cell>
          <cell r="F40">
            <v>-7.4611718194232748E-3</v>
          </cell>
          <cell r="G40">
            <v>3.5919939305094732E-2</v>
          </cell>
          <cell r="H40">
            <v>9.905356604711299E-2</v>
          </cell>
          <cell r="I40">
            <v>0.17647095393219764</v>
          </cell>
          <cell r="J40">
            <v>0.21657415888019385</v>
          </cell>
          <cell r="K40">
            <v>0.22868305763753227</v>
          </cell>
          <cell r="L40">
            <v>0.23804580159659672</v>
          </cell>
          <cell r="M40">
            <v>0.24496072313818892</v>
          </cell>
          <cell r="N40">
            <v>0.24963401965237422</v>
          </cell>
          <cell r="O40">
            <v>0.25219275901269556</v>
          </cell>
          <cell r="P40">
            <v>0.25269276077527741</v>
          </cell>
          <cell r="U40">
            <v>50</v>
          </cell>
          <cell r="V40">
            <v>1</v>
          </cell>
          <cell r="W40">
            <v>0</v>
          </cell>
        </row>
        <row r="41">
          <cell r="B41" t="str">
            <v>Core Outperforms</v>
          </cell>
          <cell r="E41">
            <v>-7.4267452187735741E-2</v>
          </cell>
          <cell r="F41">
            <v>-7.4611718194232748E-3</v>
          </cell>
          <cell r="G41">
            <v>3.5919939305094732E-2</v>
          </cell>
          <cell r="H41">
            <v>9.905356604711299E-2</v>
          </cell>
          <cell r="I41">
            <v>0.17647095393219764</v>
          </cell>
          <cell r="J41">
            <v>0.21657415888019385</v>
          </cell>
          <cell r="K41">
            <v>0.22868305763753227</v>
          </cell>
          <cell r="L41">
            <v>0.23804580159659672</v>
          </cell>
          <cell r="M41">
            <v>0.24496072313818892</v>
          </cell>
          <cell r="N41">
            <v>0.24963401965237422</v>
          </cell>
          <cell r="O41">
            <v>0.25219275901269556</v>
          </cell>
          <cell r="P41">
            <v>0.25269276077527741</v>
          </cell>
          <cell r="U41">
            <v>0</v>
          </cell>
          <cell r="V41">
            <v>0</v>
          </cell>
          <cell r="W41">
            <v>0</v>
          </cell>
        </row>
        <row r="42">
          <cell r="B42" t="str">
            <v>Augment Outperforms</v>
          </cell>
          <cell r="E42">
            <v>-7.4267452187735741E-2</v>
          </cell>
          <cell r="F42">
            <v>-7.4611718194232748E-3</v>
          </cell>
          <cell r="G42">
            <v>3.5919939305094732E-2</v>
          </cell>
          <cell r="H42">
            <v>9.905356604711299E-2</v>
          </cell>
          <cell r="I42">
            <v>0.17647095393219764</v>
          </cell>
          <cell r="J42">
            <v>0.21657415888019385</v>
          </cell>
          <cell r="K42">
            <v>0.22868305763753227</v>
          </cell>
          <cell r="L42">
            <v>0.23804580159659672</v>
          </cell>
          <cell r="M42">
            <v>0.24496072313818892</v>
          </cell>
          <cell r="N42">
            <v>0.24963401965237422</v>
          </cell>
          <cell r="O42">
            <v>0.25219275901269556</v>
          </cell>
          <cell r="P42">
            <v>0.25269276077527741</v>
          </cell>
          <cell r="U42">
            <v>0</v>
          </cell>
          <cell r="V42">
            <v>0</v>
          </cell>
          <cell r="W42">
            <v>0</v>
          </cell>
        </row>
        <row r="43">
          <cell r="B43" t="str">
            <v>Margin Expansion</v>
          </cell>
          <cell r="E43">
            <v>-7.4267452187735741E-2</v>
          </cell>
          <cell r="F43">
            <v>-7.4611718194232748E-3</v>
          </cell>
          <cell r="G43">
            <v>3.5919939305094732E-2</v>
          </cell>
          <cell r="H43">
            <v>9.905356604711299E-2</v>
          </cell>
          <cell r="I43">
            <v>0.17647095393219764</v>
          </cell>
          <cell r="J43">
            <v>0.21657415888019385</v>
          </cell>
          <cell r="K43">
            <v>0.22868305763753227</v>
          </cell>
          <cell r="L43">
            <v>0.23804580159659672</v>
          </cell>
          <cell r="M43">
            <v>0.24496072313818892</v>
          </cell>
          <cell r="N43">
            <v>0.24963401965237422</v>
          </cell>
          <cell r="O43">
            <v>0.25219275901269556</v>
          </cell>
          <cell r="P43">
            <v>0.25269276077527741</v>
          </cell>
          <cell r="U43">
            <v>0</v>
          </cell>
          <cell r="V43">
            <v>0</v>
          </cell>
          <cell r="W43">
            <v>0</v>
          </cell>
        </row>
        <row r="44">
          <cell r="U44">
            <v>0</v>
          </cell>
          <cell r="W44">
            <v>0</v>
          </cell>
        </row>
        <row r="45">
          <cell r="B45" t="str">
            <v>Cash Balance</v>
          </cell>
          <cell r="C45">
            <v>0</v>
          </cell>
          <cell r="D45">
            <v>0</v>
          </cell>
          <cell r="E45">
            <v>316.67322715072027</v>
          </cell>
          <cell r="F45">
            <v>93.840997430370635</v>
          </cell>
          <cell r="G45">
            <v>139.75993291319276</v>
          </cell>
          <cell r="H45">
            <v>225.58026300200643</v>
          </cell>
          <cell r="I45">
            <v>-102.59560168676344</v>
          </cell>
          <cell r="J45">
            <v>-157.92563174117939</v>
          </cell>
          <cell r="K45">
            <v>251.44194250994386</v>
          </cell>
          <cell r="L45">
            <v>652.94675576625718</v>
          </cell>
          <cell r="M45">
            <v>1007.2812264825625</v>
          </cell>
          <cell r="N45">
            <v>1387.9158034703</v>
          </cell>
          <cell r="O45">
            <v>1789.0145792530946</v>
          </cell>
          <cell r="P45">
            <v>2203.0294627445705</v>
          </cell>
          <cell r="U45">
            <v>0</v>
          </cell>
          <cell r="W45">
            <v>0</v>
          </cell>
        </row>
        <row r="46">
          <cell r="B46" t="str">
            <v>"Street" Base Case</v>
          </cell>
          <cell r="E46">
            <v>316.67322715072027</v>
          </cell>
          <cell r="F46">
            <v>93.840997430370635</v>
          </cell>
          <cell r="G46">
            <v>139.75993291319276</v>
          </cell>
          <cell r="H46">
            <v>225.58026300200643</v>
          </cell>
          <cell r="I46">
            <v>-102.59560168676344</v>
          </cell>
          <cell r="J46">
            <v>-157.92563174117939</v>
          </cell>
          <cell r="K46">
            <v>251.44194250994386</v>
          </cell>
          <cell r="L46">
            <v>652.94675576625718</v>
          </cell>
          <cell r="M46">
            <v>1007.2812264825625</v>
          </cell>
          <cell r="N46">
            <v>1387.9158034703</v>
          </cell>
          <cell r="O46">
            <v>1789.0145792530946</v>
          </cell>
          <cell r="P46">
            <v>2203.0294627445705</v>
          </cell>
          <cell r="U46">
            <v>50</v>
          </cell>
          <cell r="V46">
            <v>1</v>
          </cell>
          <cell r="W46">
            <v>0</v>
          </cell>
        </row>
        <row r="47">
          <cell r="B47" t="str">
            <v>Core Outperforms</v>
          </cell>
          <cell r="E47">
            <v>316.67322715072027</v>
          </cell>
          <cell r="F47">
            <v>93.840997430370635</v>
          </cell>
          <cell r="G47">
            <v>139.75993291319276</v>
          </cell>
          <cell r="H47">
            <v>225.58026300200643</v>
          </cell>
          <cell r="I47">
            <v>-102.59560168676344</v>
          </cell>
          <cell r="J47">
            <v>-157.92563174117939</v>
          </cell>
          <cell r="K47">
            <v>251.44194250994386</v>
          </cell>
          <cell r="L47">
            <v>652.94675576625718</v>
          </cell>
          <cell r="M47">
            <v>1007.2812264825625</v>
          </cell>
          <cell r="N47">
            <v>1387.9158034703</v>
          </cell>
          <cell r="O47">
            <v>1789.0145792530946</v>
          </cell>
          <cell r="P47">
            <v>2203.0294627445705</v>
          </cell>
          <cell r="U47">
            <v>0</v>
          </cell>
          <cell r="V47">
            <v>0</v>
          </cell>
          <cell r="W47">
            <v>0</v>
          </cell>
        </row>
        <row r="48">
          <cell r="B48" t="str">
            <v>Augment Outperforms</v>
          </cell>
          <cell r="E48">
            <v>316.67322715072027</v>
          </cell>
          <cell r="F48">
            <v>93.840997430370635</v>
          </cell>
          <cell r="G48">
            <v>139.75993291319276</v>
          </cell>
          <cell r="H48">
            <v>225.58026300200643</v>
          </cell>
          <cell r="I48">
            <v>-102.59560168676344</v>
          </cell>
          <cell r="J48">
            <v>-157.92563174117939</v>
          </cell>
          <cell r="K48">
            <v>251.44194250994386</v>
          </cell>
          <cell r="L48">
            <v>652.94675576625718</v>
          </cell>
          <cell r="M48">
            <v>1007.2812264825625</v>
          </cell>
          <cell r="N48">
            <v>1387.9158034703</v>
          </cell>
          <cell r="O48">
            <v>1789.0145792530946</v>
          </cell>
          <cell r="P48">
            <v>2203.0294627445705</v>
          </cell>
          <cell r="U48">
            <v>0</v>
          </cell>
          <cell r="V48">
            <v>0</v>
          </cell>
          <cell r="W48">
            <v>0</v>
          </cell>
        </row>
        <row r="49">
          <cell r="B49" t="str">
            <v>Margin Expansion</v>
          </cell>
          <cell r="E49">
            <v>316.67322715072027</v>
          </cell>
          <cell r="F49">
            <v>93.840997430370635</v>
          </cell>
          <cell r="G49">
            <v>139.75993291319276</v>
          </cell>
          <cell r="H49">
            <v>225.58026300200643</v>
          </cell>
          <cell r="I49">
            <v>-102.59560168676344</v>
          </cell>
          <cell r="J49">
            <v>-157.92563174117939</v>
          </cell>
          <cell r="K49">
            <v>251.44194250994386</v>
          </cell>
          <cell r="L49">
            <v>652.94675576625718</v>
          </cell>
          <cell r="M49">
            <v>1007.2812264825625</v>
          </cell>
          <cell r="N49">
            <v>1387.9158034703</v>
          </cell>
          <cell r="O49">
            <v>1789.0145792530946</v>
          </cell>
          <cell r="P49">
            <v>2203.0294627445705</v>
          </cell>
          <cell r="U49">
            <v>0</v>
          </cell>
          <cell r="V49">
            <v>0</v>
          </cell>
          <cell r="W49">
            <v>0</v>
          </cell>
        </row>
        <row r="50">
          <cell r="U50">
            <v>0</v>
          </cell>
          <cell r="W50">
            <v>0</v>
          </cell>
        </row>
        <row r="51">
          <cell r="U51">
            <v>0</v>
          </cell>
          <cell r="W51">
            <v>0</v>
          </cell>
        </row>
        <row r="52">
          <cell r="U52">
            <v>0</v>
          </cell>
          <cell r="W52">
            <v>0</v>
          </cell>
        </row>
        <row r="53">
          <cell r="U53">
            <v>0</v>
          </cell>
          <cell r="W53">
            <v>0</v>
          </cell>
        </row>
        <row r="54">
          <cell r="U54">
            <v>0</v>
          </cell>
          <cell r="W54">
            <v>0</v>
          </cell>
        </row>
        <row r="55">
          <cell r="U55">
            <v>0</v>
          </cell>
          <cell r="W55">
            <v>0</v>
          </cell>
        </row>
        <row r="56">
          <cell r="U56">
            <v>0</v>
          </cell>
          <cell r="W56">
            <v>0</v>
          </cell>
        </row>
        <row r="57">
          <cell r="U57">
            <v>0</v>
          </cell>
          <cell r="W57">
            <v>0</v>
          </cell>
        </row>
        <row r="58">
          <cell r="U58">
            <v>0</v>
          </cell>
          <cell r="W58">
            <v>0</v>
          </cell>
        </row>
        <row r="59">
          <cell r="U59">
            <v>0</v>
          </cell>
          <cell r="W59">
            <v>0</v>
          </cell>
        </row>
        <row r="60">
          <cell r="U60">
            <v>0</v>
          </cell>
          <cell r="W60">
            <v>0</v>
          </cell>
        </row>
        <row r="61">
          <cell r="U61">
            <v>0</v>
          </cell>
          <cell r="W61">
            <v>0</v>
          </cell>
        </row>
        <row r="62">
          <cell r="U62">
            <v>0</v>
          </cell>
          <cell r="W62">
            <v>0</v>
          </cell>
        </row>
        <row r="63">
          <cell r="U63">
            <v>0</v>
          </cell>
          <cell r="W63">
            <v>0</v>
          </cell>
        </row>
        <row r="64">
          <cell r="A64" t="str">
            <v>x</v>
          </cell>
          <cell r="T64" t="str">
            <v>x</v>
          </cell>
          <cell r="U64">
            <v>0</v>
          </cell>
          <cell r="W64">
            <v>0</v>
          </cell>
        </row>
      </sheetData>
      <sheetData sheetId="33">
        <row r="1">
          <cell r="A1" t="str">
            <v>x</v>
          </cell>
          <cell r="M1" t="str">
            <v>x</v>
          </cell>
          <cell r="N1">
            <v>0</v>
          </cell>
          <cell r="P1">
            <v>0</v>
          </cell>
        </row>
        <row r="2">
          <cell r="B2" t="str">
            <v>[]</v>
          </cell>
          <cell r="C2">
            <v>0</v>
          </cell>
          <cell r="D2">
            <v>0</v>
          </cell>
          <cell r="E2">
            <v>0</v>
          </cell>
          <cell r="F2">
            <v>0</v>
          </cell>
          <cell r="G2">
            <v>0</v>
          </cell>
          <cell r="H2">
            <v>0</v>
          </cell>
          <cell r="I2">
            <v>0</v>
          </cell>
          <cell r="J2">
            <v>0</v>
          </cell>
          <cell r="K2">
            <v>0</v>
          </cell>
          <cell r="L2">
            <v>0</v>
          </cell>
          <cell r="N2">
            <v>0</v>
          </cell>
          <cell r="P2">
            <v>0</v>
          </cell>
        </row>
        <row r="3">
          <cell r="B3" t="str">
            <v>[]</v>
          </cell>
          <cell r="C3">
            <v>0</v>
          </cell>
          <cell r="D3">
            <v>0</v>
          </cell>
          <cell r="E3">
            <v>0</v>
          </cell>
          <cell r="F3">
            <v>0</v>
          </cell>
          <cell r="G3">
            <v>0</v>
          </cell>
          <cell r="H3">
            <v>0</v>
          </cell>
          <cell r="I3">
            <v>0</v>
          </cell>
          <cell r="J3">
            <v>0</v>
          </cell>
          <cell r="K3">
            <v>0</v>
          </cell>
          <cell r="L3" t="str">
            <v>Strictly Private &amp; Confidential</v>
          </cell>
          <cell r="N3">
            <v>0</v>
          </cell>
          <cell r="P3">
            <v>0</v>
          </cell>
        </row>
        <row r="4">
          <cell r="A4" t="str">
            <v>x</v>
          </cell>
          <cell r="M4" t="str">
            <v>x</v>
          </cell>
          <cell r="N4">
            <v>0</v>
          </cell>
          <cell r="P4">
            <v>0</v>
          </cell>
        </row>
        <row r="5">
          <cell r="B5" t="str">
            <v>Reference</v>
          </cell>
          <cell r="C5">
            <v>0</v>
          </cell>
          <cell r="D5">
            <v>0</v>
          </cell>
          <cell r="N5">
            <v>0</v>
          </cell>
          <cell r="P5">
            <v>0</v>
          </cell>
        </row>
        <row r="6">
          <cell r="N6">
            <v>0</v>
          </cell>
          <cell r="P6">
            <v>0</v>
          </cell>
        </row>
        <row r="7">
          <cell r="N7">
            <v>0</v>
          </cell>
          <cell r="P7">
            <v>0</v>
          </cell>
        </row>
        <row r="8">
          <cell r="D8">
            <v>0</v>
          </cell>
          <cell r="N8">
            <v>0</v>
          </cell>
          <cell r="P8">
            <v>0</v>
          </cell>
        </row>
        <row r="9">
          <cell r="A9">
            <v>0</v>
          </cell>
          <cell r="N9">
            <v>0</v>
          </cell>
          <cell r="P9">
            <v>0</v>
          </cell>
        </row>
        <row r="10">
          <cell r="A10" t="str">
            <v>x</v>
          </cell>
          <cell r="M10" t="str">
            <v>x</v>
          </cell>
          <cell r="N10">
            <v>0</v>
          </cell>
          <cell r="P10">
            <v>0</v>
          </cell>
        </row>
        <row r="11">
          <cell r="A11">
            <v>0</v>
          </cell>
          <cell r="B11">
            <v>0</v>
          </cell>
          <cell r="C11">
            <v>0</v>
          </cell>
          <cell r="D11">
            <v>0</v>
          </cell>
          <cell r="E11">
            <v>0</v>
          </cell>
          <cell r="F11">
            <v>0</v>
          </cell>
          <cell r="G11">
            <v>0</v>
          </cell>
          <cell r="H11">
            <v>0</v>
          </cell>
          <cell r="I11">
            <v>0</v>
          </cell>
          <cell r="J11">
            <v>0</v>
          </cell>
          <cell r="K11">
            <v>0</v>
          </cell>
          <cell r="L11">
            <v>0</v>
          </cell>
          <cell r="N11">
            <v>0</v>
          </cell>
          <cell r="P11">
            <v>0</v>
          </cell>
        </row>
        <row r="12">
          <cell r="N12">
            <v>0</v>
          </cell>
          <cell r="P12">
            <v>0</v>
          </cell>
        </row>
        <row r="13">
          <cell r="N13">
            <v>0</v>
          </cell>
          <cell r="P13">
            <v>0</v>
          </cell>
        </row>
        <row r="14">
          <cell r="N14">
            <v>0</v>
          </cell>
          <cell r="P14">
            <v>0</v>
          </cell>
        </row>
        <row r="15">
          <cell r="B15" t="str">
            <v>Case</v>
          </cell>
          <cell r="D15">
            <v>50</v>
          </cell>
          <cell r="E15">
            <v>51</v>
          </cell>
          <cell r="F15">
            <v>52</v>
          </cell>
          <cell r="G15">
            <v>53</v>
          </cell>
          <cell r="H15">
            <v>54</v>
          </cell>
          <cell r="I15">
            <v>55</v>
          </cell>
          <cell r="J15">
            <v>56</v>
          </cell>
          <cell r="N15">
            <v>0</v>
          </cell>
          <cell r="P15">
            <v>0</v>
          </cell>
        </row>
        <row r="16">
          <cell r="B16" t="str">
            <v>Active?</v>
          </cell>
          <cell r="D16">
            <v>1</v>
          </cell>
          <cell r="E16">
            <v>0</v>
          </cell>
          <cell r="F16">
            <v>0</v>
          </cell>
          <cell r="G16">
            <v>0</v>
          </cell>
          <cell r="H16">
            <v>0</v>
          </cell>
          <cell r="I16">
            <v>0</v>
          </cell>
          <cell r="J16">
            <v>0</v>
          </cell>
          <cell r="N16">
            <v>0</v>
          </cell>
          <cell r="P16">
            <v>0</v>
          </cell>
        </row>
        <row r="17">
          <cell r="B17" t="str">
            <v>Case Name</v>
          </cell>
          <cell r="D17" t="str">
            <v>Street</v>
          </cell>
          <cell r="E17" t="str">
            <v>Rev Up</v>
          </cell>
          <cell r="F17" t="str">
            <v>Rev Down</v>
          </cell>
          <cell r="G17" t="str">
            <v>Marg Up</v>
          </cell>
          <cell r="H17" t="str">
            <v>Marg Down</v>
          </cell>
          <cell r="I17" t="str">
            <v>Refi Up</v>
          </cell>
          <cell r="J17" t="str">
            <v>Refi Down</v>
          </cell>
          <cell r="N17">
            <v>0</v>
          </cell>
          <cell r="P17">
            <v>0</v>
          </cell>
        </row>
        <row r="18">
          <cell r="N18">
            <v>0</v>
          </cell>
          <cell r="P18">
            <v>0</v>
          </cell>
        </row>
        <row r="19">
          <cell r="B19" t="str">
            <v>2016E Revenues</v>
          </cell>
          <cell r="D19">
            <v>684.59771111111115</v>
          </cell>
          <cell r="E19">
            <v>684.59771111111115</v>
          </cell>
          <cell r="F19">
            <v>684.59771111111115</v>
          </cell>
          <cell r="G19">
            <v>684.59771111111115</v>
          </cell>
          <cell r="H19">
            <v>684.59771111111115</v>
          </cell>
          <cell r="I19">
            <v>684.59771111111115</v>
          </cell>
          <cell r="J19">
            <v>684.59771111111115</v>
          </cell>
          <cell r="N19">
            <v>684.59771111111115</v>
          </cell>
          <cell r="O19">
            <v>2016</v>
          </cell>
          <cell r="P19">
            <v>0</v>
          </cell>
        </row>
        <row r="20">
          <cell r="B20" t="str">
            <v>2021E Revenues</v>
          </cell>
          <cell r="D20">
            <v>1273.6479597756816</v>
          </cell>
          <cell r="E20">
            <v>1360.1420118294304</v>
          </cell>
          <cell r="F20">
            <v>1191.373890581611</v>
          </cell>
          <cell r="G20">
            <v>1273.6479597756816</v>
          </cell>
          <cell r="H20">
            <v>1273.6479597756816</v>
          </cell>
          <cell r="I20">
            <v>1273.6479597756816</v>
          </cell>
          <cell r="J20">
            <v>1273.6479597756816</v>
          </cell>
          <cell r="N20">
            <v>1273.6479597756816</v>
          </cell>
          <cell r="O20">
            <v>2021</v>
          </cell>
          <cell r="P20">
            <v>0</v>
          </cell>
        </row>
        <row r="21">
          <cell r="B21" t="str">
            <v>'16E - '21E CAGR</v>
          </cell>
          <cell r="D21">
            <v>0.13219906603581966</v>
          </cell>
          <cell r="E21">
            <v>0.14717523376366626</v>
          </cell>
          <cell r="F21">
            <v>0.11717839175334799</v>
          </cell>
          <cell r="G21">
            <v>0.13219906603581966</v>
          </cell>
          <cell r="H21">
            <v>0.13219906603581966</v>
          </cell>
          <cell r="I21">
            <v>0.13219906603581966</v>
          </cell>
          <cell r="J21">
            <v>0.13219906603581966</v>
          </cell>
          <cell r="N21">
            <v>5</v>
          </cell>
          <cell r="P21">
            <v>0</v>
          </cell>
        </row>
        <row r="22">
          <cell r="B22" t="str">
            <v>2021E EBITDA</v>
          </cell>
          <cell r="D22">
            <v>370.0533406121628</v>
          </cell>
          <cell r="E22">
            <v>390.87484947616093</v>
          </cell>
          <cell r="F22">
            <v>350.2476982549635</v>
          </cell>
          <cell r="G22">
            <v>401.89453960655482</v>
          </cell>
          <cell r="H22">
            <v>338.21214161777067</v>
          </cell>
          <cell r="I22">
            <v>370.0533406121628</v>
          </cell>
          <cell r="J22">
            <v>370.0533406121628</v>
          </cell>
          <cell r="N22">
            <v>370.0533406121628</v>
          </cell>
          <cell r="O22">
            <v>2021</v>
          </cell>
          <cell r="P22">
            <v>0</v>
          </cell>
        </row>
        <row r="23">
          <cell r="B23" t="str">
            <v>% Margin</v>
          </cell>
          <cell r="D23">
            <v>0.29054601608857256</v>
          </cell>
          <cell r="E23">
            <v>0.28737796941543109</v>
          </cell>
          <cell r="F23">
            <v>0.29398638078594941</v>
          </cell>
          <cell r="G23">
            <v>0.31554601608857252</v>
          </cell>
          <cell r="H23">
            <v>0.26554601608857248</v>
          </cell>
          <cell r="I23">
            <v>0.29054601608857256</v>
          </cell>
          <cell r="J23">
            <v>0.29054601608857256</v>
          </cell>
          <cell r="N23">
            <v>0</v>
          </cell>
          <cell r="P23">
            <v>0</v>
          </cell>
        </row>
        <row r="24">
          <cell r="B24" t="str">
            <v>DCF Price Per Share</v>
          </cell>
          <cell r="D24">
            <v>20.207370350361639</v>
          </cell>
          <cell r="E24">
            <v>23.324097032748423</v>
          </cell>
          <cell r="F24">
            <v>17.236558772908698</v>
          </cell>
          <cell r="G24">
            <v>22.991414393032549</v>
          </cell>
          <cell r="H24">
            <v>17.273376347997175</v>
          </cell>
          <cell r="I24">
            <v>21.348547819945434</v>
          </cell>
          <cell r="J24">
            <v>19.486238345936115</v>
          </cell>
          <cell r="N24">
            <v>20.207370350361639</v>
          </cell>
          <cell r="P24">
            <v>0</v>
          </cell>
        </row>
        <row r="25">
          <cell r="B25" t="str">
            <v>2021E Net Cash</v>
          </cell>
          <cell r="D25">
            <v>-157.92563174117939</v>
          </cell>
          <cell r="E25">
            <v>-137.18069636072426</v>
          </cell>
          <cell r="F25">
            <v>-178.04881861901802</v>
          </cell>
          <cell r="G25">
            <v>-75.239383346328282</v>
          </cell>
          <cell r="H25">
            <v>-240.61188013598164</v>
          </cell>
          <cell r="I25">
            <v>386.79268032977205</v>
          </cell>
          <cell r="J25">
            <v>351.36576718220289</v>
          </cell>
          <cell r="N25">
            <v>-157.92563174117939</v>
          </cell>
          <cell r="O25">
            <v>2021</v>
          </cell>
          <cell r="P25">
            <v>0</v>
          </cell>
        </row>
        <row r="26">
          <cell r="N26">
            <v>0</v>
          </cell>
          <cell r="P26">
            <v>0</v>
          </cell>
        </row>
        <row r="27">
          <cell r="N27">
            <v>0</v>
          </cell>
          <cell r="P27">
            <v>0</v>
          </cell>
        </row>
        <row r="28">
          <cell r="N28">
            <v>0</v>
          </cell>
          <cell r="P28">
            <v>0</v>
          </cell>
        </row>
        <row r="29">
          <cell r="N29">
            <v>0</v>
          </cell>
          <cell r="P29">
            <v>0</v>
          </cell>
        </row>
        <row r="30">
          <cell r="N30">
            <v>0</v>
          </cell>
          <cell r="P30">
            <v>0</v>
          </cell>
        </row>
        <row r="31">
          <cell r="N31">
            <v>0</v>
          </cell>
          <cell r="P31">
            <v>0</v>
          </cell>
        </row>
        <row r="32">
          <cell r="N32">
            <v>0</v>
          </cell>
          <cell r="P32">
            <v>0</v>
          </cell>
        </row>
        <row r="33">
          <cell r="N33">
            <v>0</v>
          </cell>
          <cell r="P33">
            <v>0</v>
          </cell>
        </row>
        <row r="34">
          <cell r="N34">
            <v>0</v>
          </cell>
          <cell r="P34">
            <v>0</v>
          </cell>
        </row>
        <row r="35">
          <cell r="N35">
            <v>0</v>
          </cell>
          <cell r="P35">
            <v>0</v>
          </cell>
        </row>
        <row r="36">
          <cell r="N36">
            <v>0</v>
          </cell>
          <cell r="P36">
            <v>0</v>
          </cell>
        </row>
        <row r="37">
          <cell r="N37">
            <v>0</v>
          </cell>
          <cell r="P37">
            <v>0</v>
          </cell>
        </row>
        <row r="38">
          <cell r="A38" t="str">
            <v>x</v>
          </cell>
          <cell r="M38" t="str">
            <v>x</v>
          </cell>
          <cell r="N38">
            <v>0</v>
          </cell>
          <cell r="P38" t="str">
            <v>x</v>
          </cell>
          <cell r="AD38" t="str">
            <v>x</v>
          </cell>
        </row>
        <row r="42">
          <cell r="R42">
            <v>0</v>
          </cell>
          <cell r="S42">
            <v>0</v>
          </cell>
          <cell r="T42" t="str">
            <v>"Street"</v>
          </cell>
          <cell r="U42" t="str">
            <v>Growth</v>
          </cell>
          <cell r="V42">
            <v>0</v>
          </cell>
          <cell r="W42" t="str">
            <v>Margin</v>
          </cell>
          <cell r="X42">
            <v>0</v>
          </cell>
          <cell r="Y42" t="str">
            <v>Refinancing</v>
          </cell>
          <cell r="Z42">
            <v>0</v>
          </cell>
        </row>
        <row r="43">
          <cell r="R43">
            <v>0</v>
          </cell>
          <cell r="S43">
            <v>0</v>
          </cell>
          <cell r="T43">
            <v>0</v>
          </cell>
          <cell r="U43">
            <v>0</v>
          </cell>
          <cell r="V43">
            <v>0</v>
          </cell>
          <cell r="W43">
            <v>0</v>
          </cell>
          <cell r="X43">
            <v>0</v>
          </cell>
          <cell r="Y43">
            <v>0</v>
          </cell>
          <cell r="Z43">
            <v>0</v>
          </cell>
        </row>
        <row r="44">
          <cell r="R44">
            <v>0</v>
          </cell>
          <cell r="S44">
            <v>0</v>
          </cell>
          <cell r="T44" t="str">
            <v>Base Case</v>
          </cell>
          <cell r="U44" t="str">
            <v>Upside</v>
          </cell>
          <cell r="V44" t="str">
            <v>Downside</v>
          </cell>
          <cell r="W44" t="str">
            <v>Upside</v>
          </cell>
          <cell r="X44" t="str">
            <v>Downside</v>
          </cell>
          <cell r="Y44" t="str">
            <v>Upside</v>
          </cell>
          <cell r="Z44" t="str">
            <v>Downside</v>
          </cell>
        </row>
        <row r="45">
          <cell r="R45">
            <v>0</v>
          </cell>
          <cell r="S45">
            <v>0</v>
          </cell>
          <cell r="T45">
            <v>0</v>
          </cell>
          <cell r="U45">
            <v>0</v>
          </cell>
          <cell r="V45">
            <v>0</v>
          </cell>
          <cell r="W45">
            <v>0</v>
          </cell>
          <cell r="X45">
            <v>0</v>
          </cell>
          <cell r="Y45">
            <v>0</v>
          </cell>
          <cell r="Z45">
            <v>0</v>
          </cell>
        </row>
        <row r="46">
          <cell r="R46" t="str">
            <v>2016E Revenues</v>
          </cell>
          <cell r="S46">
            <v>0</v>
          </cell>
          <cell r="T46">
            <v>684.59771111111115</v>
          </cell>
          <cell r="U46">
            <v>684.59771111111115</v>
          </cell>
          <cell r="V46">
            <v>684.59771111111115</v>
          </cell>
          <cell r="W46">
            <v>684.59771111111115</v>
          </cell>
          <cell r="X46">
            <v>684.59771111111115</v>
          </cell>
          <cell r="Y46">
            <v>684.59771111111115</v>
          </cell>
          <cell r="Z46">
            <v>684.59771111111115</v>
          </cell>
        </row>
        <row r="47">
          <cell r="R47" t="str">
            <v>2021E Revenues</v>
          </cell>
          <cell r="S47">
            <v>0</v>
          </cell>
          <cell r="T47">
            <v>1273.6479597756816</v>
          </cell>
          <cell r="U47">
            <v>1360.1420118294304</v>
          </cell>
          <cell r="V47">
            <v>1191.373890581611</v>
          </cell>
          <cell r="W47">
            <v>1273.6479597756816</v>
          </cell>
          <cell r="X47">
            <v>1273.6479597756816</v>
          </cell>
          <cell r="Y47">
            <v>1273.6479597756816</v>
          </cell>
          <cell r="Z47">
            <v>1273.6479597756816</v>
          </cell>
        </row>
        <row r="48">
          <cell r="R48" t="str">
            <v>'16E - '21E CAGR</v>
          </cell>
          <cell r="S48">
            <v>0</v>
          </cell>
          <cell r="T48">
            <v>0.13219906603581966</v>
          </cell>
          <cell r="U48">
            <v>0.14717523376366626</v>
          </cell>
          <cell r="V48">
            <v>0.11717839175334799</v>
          </cell>
          <cell r="W48">
            <v>0.13219906603581966</v>
          </cell>
          <cell r="X48">
            <v>0.13219906603581966</v>
          </cell>
          <cell r="Y48">
            <v>0.13219906603581966</v>
          </cell>
          <cell r="Z48">
            <v>0.13219906603581966</v>
          </cell>
        </row>
        <row r="49">
          <cell r="R49" t="str">
            <v>2021E EBITDA</v>
          </cell>
          <cell r="S49">
            <v>0</v>
          </cell>
          <cell r="T49">
            <v>370.0533406121628</v>
          </cell>
          <cell r="U49">
            <v>390.87484947616093</v>
          </cell>
          <cell r="V49">
            <v>350.2476982549635</v>
          </cell>
          <cell r="W49">
            <v>401.89453960655482</v>
          </cell>
          <cell r="X49">
            <v>338.21214161777067</v>
          </cell>
          <cell r="Y49">
            <v>370.0533406121628</v>
          </cell>
          <cell r="Z49">
            <v>370.0533406121628</v>
          </cell>
        </row>
        <row r="50">
          <cell r="R50" t="str">
            <v>% Margin</v>
          </cell>
          <cell r="S50">
            <v>0</v>
          </cell>
          <cell r="T50">
            <v>0.29054601608857256</v>
          </cell>
          <cell r="U50">
            <v>0.28737796941543109</v>
          </cell>
          <cell r="V50">
            <v>0.29398638078594941</v>
          </cell>
          <cell r="W50">
            <v>0.31554601608857252</v>
          </cell>
          <cell r="X50">
            <v>0.26554601608857248</v>
          </cell>
          <cell r="Y50">
            <v>0.29054601608857256</v>
          </cell>
          <cell r="Z50">
            <v>0.29054601608857256</v>
          </cell>
        </row>
        <row r="51">
          <cell r="R51" t="str">
            <v>DCF Price Per Share</v>
          </cell>
          <cell r="S51">
            <v>0</v>
          </cell>
          <cell r="T51">
            <v>20.207370350361639</v>
          </cell>
          <cell r="U51">
            <v>23.324097032748423</v>
          </cell>
          <cell r="V51">
            <v>17.236558772908698</v>
          </cell>
          <cell r="W51">
            <v>22.991414393032549</v>
          </cell>
          <cell r="X51">
            <v>17.273376347997175</v>
          </cell>
          <cell r="Y51">
            <v>21.348547819945434</v>
          </cell>
          <cell r="Z51">
            <v>19.486238345936115</v>
          </cell>
        </row>
        <row r="52">
          <cell r="R52" t="str">
            <v>2021E Net Cash</v>
          </cell>
          <cell r="S52">
            <v>0</v>
          </cell>
          <cell r="T52">
            <v>-157.92563174117939</v>
          </cell>
          <cell r="U52">
            <v>-137.18069636072426</v>
          </cell>
          <cell r="V52">
            <v>-178.04881861901802</v>
          </cell>
          <cell r="W52">
            <v>-75.239383346328282</v>
          </cell>
          <cell r="X52">
            <v>-240.61188013598164</v>
          </cell>
          <cell r="Y52">
            <v>386.79268032977205</v>
          </cell>
          <cell r="Z52">
            <v>351.36576718220289</v>
          </cell>
        </row>
        <row r="63">
          <cell r="A63" t="str">
            <v>x</v>
          </cell>
          <cell r="P63" t="str">
            <v>x</v>
          </cell>
          <cell r="AD63" t="str">
            <v>x</v>
          </cell>
        </row>
      </sheetData>
      <sheetData sheetId="34">
        <row r="1">
          <cell r="A1" t="str">
            <v>x</v>
          </cell>
        </row>
      </sheetData>
      <sheetData sheetId="35">
        <row r="1">
          <cell r="A1" t="str">
            <v>x</v>
          </cell>
        </row>
      </sheetData>
      <sheetData sheetId="36">
        <row r="1">
          <cell r="A1" t="str">
            <v>x</v>
          </cell>
          <cell r="S1" t="str">
            <v>x</v>
          </cell>
          <cell r="T1">
            <v>0</v>
          </cell>
          <cell r="V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T2">
            <v>0</v>
          </cell>
          <cell r="V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t="str">
            <v>Strictly Private &amp; Confidential</v>
          </cell>
          <cell r="T3">
            <v>0</v>
          </cell>
          <cell r="V3">
            <v>0</v>
          </cell>
        </row>
        <row r="4">
          <cell r="A4" t="str">
            <v>x</v>
          </cell>
          <cell r="S4" t="str">
            <v>x</v>
          </cell>
          <cell r="T4">
            <v>0</v>
          </cell>
          <cell r="V4" t="str">
            <v>x</v>
          </cell>
        </row>
        <row r="5">
          <cell r="B5" t="str">
            <v>Reference</v>
          </cell>
          <cell r="C5">
            <v>0</v>
          </cell>
          <cell r="D5">
            <v>0</v>
          </cell>
          <cell r="T5">
            <v>0</v>
          </cell>
          <cell r="V5">
            <v>0</v>
          </cell>
        </row>
        <row r="6">
          <cell r="T6">
            <v>0</v>
          </cell>
          <cell r="V6">
            <v>0</v>
          </cell>
        </row>
        <row r="7">
          <cell r="T7">
            <v>0</v>
          </cell>
          <cell r="V7">
            <v>0</v>
          </cell>
        </row>
        <row r="8">
          <cell r="D8">
            <v>0</v>
          </cell>
          <cell r="T8">
            <v>0</v>
          </cell>
          <cell r="V8">
            <v>0</v>
          </cell>
        </row>
        <row r="9">
          <cell r="A9">
            <v>0</v>
          </cell>
          <cell r="T9">
            <v>0</v>
          </cell>
          <cell r="V9">
            <v>0</v>
          </cell>
        </row>
        <row r="10">
          <cell r="A10" t="str">
            <v>x</v>
          </cell>
          <cell r="S10" t="str">
            <v>x</v>
          </cell>
          <cell r="T10">
            <v>0</v>
          </cell>
          <cell r="V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T11">
            <v>0</v>
          </cell>
          <cell r="V11">
            <v>0</v>
          </cell>
        </row>
        <row r="12">
          <cell r="T12">
            <v>0</v>
          </cell>
          <cell r="V12">
            <v>0</v>
          </cell>
        </row>
        <row r="13">
          <cell r="T13">
            <v>0</v>
          </cell>
          <cell r="V13">
            <v>0</v>
          </cell>
        </row>
        <row r="14">
          <cell r="B14" t="str">
            <v>Date</v>
          </cell>
          <cell r="E14">
            <v>42735</v>
          </cell>
          <cell r="F14">
            <v>43100</v>
          </cell>
          <cell r="G14">
            <v>43465</v>
          </cell>
          <cell r="H14">
            <v>43830</v>
          </cell>
          <cell r="I14">
            <v>44196</v>
          </cell>
          <cell r="J14">
            <v>44561</v>
          </cell>
          <cell r="K14">
            <v>44926</v>
          </cell>
          <cell r="L14">
            <v>45291</v>
          </cell>
          <cell r="M14">
            <v>45657</v>
          </cell>
          <cell r="N14">
            <v>46022</v>
          </cell>
          <cell r="O14">
            <v>46387</v>
          </cell>
          <cell r="P14">
            <v>46752</v>
          </cell>
          <cell r="T14">
            <v>0</v>
          </cell>
          <cell r="V14">
            <v>0</v>
          </cell>
        </row>
        <row r="15">
          <cell r="B15" t="str">
            <v>Year</v>
          </cell>
          <cell r="E15">
            <v>2016</v>
          </cell>
          <cell r="F15">
            <v>2017</v>
          </cell>
          <cell r="G15">
            <v>2018</v>
          </cell>
          <cell r="H15">
            <v>2019</v>
          </cell>
          <cell r="I15">
            <v>2020</v>
          </cell>
          <cell r="J15">
            <v>2021</v>
          </cell>
          <cell r="K15">
            <v>2022</v>
          </cell>
          <cell r="L15">
            <v>2023</v>
          </cell>
          <cell r="M15">
            <v>2024</v>
          </cell>
          <cell r="N15">
            <v>2025</v>
          </cell>
          <cell r="O15">
            <v>2026</v>
          </cell>
          <cell r="P15">
            <v>2027</v>
          </cell>
          <cell r="T15">
            <v>0</v>
          </cell>
          <cell r="V15">
            <v>0</v>
          </cell>
        </row>
        <row r="16">
          <cell r="B16" t="str">
            <v>Label</v>
          </cell>
          <cell r="E16" t="str">
            <v>2016E</v>
          </cell>
          <cell r="F16" t="str">
            <v>2017E</v>
          </cell>
          <cell r="G16" t="str">
            <v>2018E</v>
          </cell>
          <cell r="H16" t="str">
            <v>2019E</v>
          </cell>
          <cell r="I16" t="str">
            <v>2020E</v>
          </cell>
          <cell r="J16" t="str">
            <v>2021E</v>
          </cell>
          <cell r="K16" t="str">
            <v>2022E</v>
          </cell>
          <cell r="L16" t="str">
            <v>2023E</v>
          </cell>
          <cell r="M16" t="str">
            <v>2024E</v>
          </cell>
          <cell r="N16" t="str">
            <v>2025E</v>
          </cell>
          <cell r="O16" t="str">
            <v>2026E</v>
          </cell>
          <cell r="P16" t="str">
            <v>2027E</v>
          </cell>
          <cell r="T16">
            <v>0</v>
          </cell>
          <cell r="V16">
            <v>0</v>
          </cell>
        </row>
        <row r="17">
          <cell r="T17">
            <v>0</v>
          </cell>
          <cell r="V17">
            <v>0</v>
          </cell>
        </row>
        <row r="18">
          <cell r="E18" t="str">
            <v>2016E</v>
          </cell>
          <cell r="F18" t="str">
            <v>2017E</v>
          </cell>
          <cell r="G18" t="str">
            <v>2018E</v>
          </cell>
          <cell r="H18" t="str">
            <v>2019E</v>
          </cell>
          <cell r="I18" t="str">
            <v>2020E</v>
          </cell>
          <cell r="J18" t="str">
            <v>2021E</v>
          </cell>
          <cell r="K18" t="str">
            <v>2022E</v>
          </cell>
          <cell r="L18" t="str">
            <v>2023E</v>
          </cell>
          <cell r="M18" t="str">
            <v>2024E</v>
          </cell>
          <cell r="N18" t="str">
            <v>2025E</v>
          </cell>
          <cell r="O18" t="str">
            <v>2026E</v>
          </cell>
          <cell r="P18" t="str">
            <v>2027E</v>
          </cell>
          <cell r="T18">
            <v>0</v>
          </cell>
          <cell r="V18">
            <v>0</v>
          </cell>
        </row>
        <row r="19">
          <cell r="B19" t="str">
            <v>Revenues</v>
          </cell>
          <cell r="E19">
            <v>684.59771111111115</v>
          </cell>
          <cell r="F19">
            <v>771.89446619072544</v>
          </cell>
          <cell r="G19">
            <v>870.51099223886126</v>
          </cell>
          <cell r="H19">
            <v>997.18453410310656</v>
          </cell>
          <cell r="I19">
            <v>1132.1315198006059</v>
          </cell>
          <cell r="J19">
            <v>1273.6479597756816</v>
          </cell>
          <cell r="K19">
            <v>1413.0179171286602</v>
          </cell>
          <cell r="L19">
            <v>1545.4519293632948</v>
          </cell>
          <cell r="M19">
            <v>1665.8570473489776</v>
          </cell>
          <cell r="N19">
            <v>1769.140729126118</v>
          </cell>
          <cell r="O19">
            <v>1850.5587083106311</v>
          </cell>
          <cell r="P19">
            <v>1906.0754695599501</v>
          </cell>
          <cell r="T19">
            <v>0</v>
          </cell>
          <cell r="V19">
            <v>0</v>
          </cell>
        </row>
        <row r="20">
          <cell r="B20" t="str">
            <v>COGS</v>
          </cell>
          <cell r="E20">
            <v>-148.49215555555554</v>
          </cell>
          <cell r="F20">
            <v>-170.64313068585898</v>
          </cell>
          <cell r="G20">
            <v>-187.78459931464931</v>
          </cell>
          <cell r="H20">
            <v>-225.08269160492205</v>
          </cell>
          <cell r="I20">
            <v>-211.99254731656856</v>
          </cell>
          <cell r="J20">
            <v>-237.92913094855908</v>
          </cell>
          <cell r="K20">
            <v>-263.41212101942961</v>
          </cell>
          <cell r="L20">
            <v>-287.59033796173549</v>
          </cell>
          <cell r="M20">
            <v>-309.56494952042158</v>
          </cell>
          <cell r="N20">
            <v>-328.44095448439657</v>
          </cell>
          <cell r="O20">
            <v>-343.38532859878615</v>
          </cell>
          <cell r="P20">
            <v>-353.6868884567491</v>
          </cell>
          <cell r="T20">
            <v>0</v>
          </cell>
          <cell r="V20">
            <v>0</v>
          </cell>
        </row>
        <row r="21">
          <cell r="B21" t="str">
            <v>Days Sales Receivable</v>
          </cell>
          <cell r="E21">
            <v>71.597733807023417</v>
          </cell>
          <cell r="F21">
            <v>60.557905172994317</v>
          </cell>
          <cell r="G21">
            <v>61.863349693523027</v>
          </cell>
          <cell r="H21">
            <v>58.434275783640686</v>
          </cell>
          <cell r="I21">
            <v>60</v>
          </cell>
          <cell r="J21">
            <v>60</v>
          </cell>
          <cell r="K21">
            <v>60</v>
          </cell>
          <cell r="L21">
            <v>60</v>
          </cell>
          <cell r="M21">
            <v>60</v>
          </cell>
          <cell r="N21">
            <v>60</v>
          </cell>
          <cell r="O21">
            <v>60</v>
          </cell>
          <cell r="P21">
            <v>60</v>
          </cell>
          <cell r="T21">
            <v>0</v>
          </cell>
          <cell r="V21">
            <v>0</v>
          </cell>
        </row>
        <row r="22">
          <cell r="B22" t="str">
            <v>Days Sales Inventory</v>
          </cell>
          <cell r="E22">
            <v>425.52491750855836</v>
          </cell>
          <cell r="F22">
            <v>357.96516896106993</v>
          </cell>
          <cell r="G22">
            <v>301.30404438128949</v>
          </cell>
          <cell r="H22">
            <v>246.70692136695982</v>
          </cell>
          <cell r="I22">
            <v>200</v>
          </cell>
          <cell r="J22">
            <v>150</v>
          </cell>
          <cell r="K22">
            <v>100</v>
          </cell>
          <cell r="L22">
            <v>90</v>
          </cell>
          <cell r="M22">
            <v>90</v>
          </cell>
          <cell r="N22">
            <v>90</v>
          </cell>
          <cell r="O22">
            <v>90</v>
          </cell>
          <cell r="P22">
            <v>90</v>
          </cell>
          <cell r="T22">
            <v>0</v>
          </cell>
          <cell r="V22">
            <v>0</v>
          </cell>
        </row>
        <row r="23">
          <cell r="B23" t="str">
            <v>Days Sales Payable</v>
          </cell>
          <cell r="E23">
            <v>76.786300098870939</v>
          </cell>
          <cell r="F23">
            <v>60.722311511470942</v>
          </cell>
          <cell r="G23">
            <v>60.019530068315227</v>
          </cell>
          <cell r="H23">
            <v>60.69923602844289</v>
          </cell>
          <cell r="I23">
            <v>60</v>
          </cell>
          <cell r="J23">
            <v>60</v>
          </cell>
          <cell r="K23">
            <v>60</v>
          </cell>
          <cell r="L23">
            <v>60</v>
          </cell>
          <cell r="M23">
            <v>60</v>
          </cell>
          <cell r="N23">
            <v>60</v>
          </cell>
          <cell r="O23">
            <v>60</v>
          </cell>
          <cell r="P23">
            <v>60</v>
          </cell>
          <cell r="T23">
            <v>0</v>
          </cell>
          <cell r="V23">
            <v>0</v>
          </cell>
        </row>
        <row r="24">
          <cell r="B24" t="str">
            <v>Accounts Receivable</v>
          </cell>
          <cell r="E24">
            <v>134.28943749323523</v>
          </cell>
          <cell r="F24">
            <v>128.06660790996443</v>
          </cell>
          <cell r="G24">
            <v>147.54171486281749</v>
          </cell>
          <cell r="H24">
            <v>159.64316732318406</v>
          </cell>
          <cell r="I24">
            <v>186.10381147407222</v>
          </cell>
          <cell r="J24">
            <v>209.36678790833122</v>
          </cell>
          <cell r="K24">
            <v>232.27691788416331</v>
          </cell>
          <cell r="L24">
            <v>254.04689249807586</v>
          </cell>
          <cell r="M24">
            <v>273.83951463270864</v>
          </cell>
          <cell r="N24">
            <v>290.81765410292354</v>
          </cell>
          <cell r="O24">
            <v>304.20143150311748</v>
          </cell>
          <cell r="P24">
            <v>313.32747444821098</v>
          </cell>
          <cell r="T24">
            <v>0</v>
          </cell>
          <cell r="V24">
            <v>0</v>
          </cell>
        </row>
        <row r="25">
          <cell r="B25" t="str">
            <v>Inventory</v>
          </cell>
          <cell r="E25">
            <v>173.11537600944052</v>
          </cell>
          <cell r="F25">
            <v>167.35423865208068</v>
          </cell>
          <cell r="G25">
            <v>155.01440889321577</v>
          </cell>
          <cell r="H25">
            <v>152.13550109271006</v>
          </cell>
          <cell r="I25">
            <v>116.16029989948963</v>
          </cell>
          <cell r="J25">
            <v>97.779094910366751</v>
          </cell>
          <cell r="K25">
            <v>72.167704388884829</v>
          </cell>
          <cell r="L25">
            <v>70.912686072756685</v>
          </cell>
          <cell r="M25">
            <v>76.33108344339162</v>
          </cell>
          <cell r="N25">
            <v>80.985440831769012</v>
          </cell>
          <cell r="O25">
            <v>84.670354996960967</v>
          </cell>
          <cell r="P25">
            <v>87.210465646869636</v>
          </cell>
          <cell r="T25">
            <v>0</v>
          </cell>
          <cell r="V25">
            <v>0</v>
          </cell>
        </row>
        <row r="26">
          <cell r="B26" t="str">
            <v>Accounts Payable</v>
          </cell>
          <cell r="E26">
            <v>31.238803339224969</v>
          </cell>
          <cell r="F26">
            <v>28.388617366573627</v>
          </cell>
          <cell r="G26">
            <v>30.878749054608551</v>
          </cell>
          <cell r="H26">
            <v>37.431088831902422</v>
          </cell>
          <cell r="I26">
            <v>34.848089969846889</v>
          </cell>
          <cell r="J26">
            <v>39.111637964146702</v>
          </cell>
          <cell r="K26">
            <v>43.300622633330889</v>
          </cell>
          <cell r="L26">
            <v>47.275124048504459</v>
          </cell>
          <cell r="M26">
            <v>50.887388962261085</v>
          </cell>
          <cell r="N26">
            <v>53.990293887846015</v>
          </cell>
          <cell r="O26">
            <v>56.446903331307311</v>
          </cell>
          <cell r="P26">
            <v>58.140310431246427</v>
          </cell>
          <cell r="T26">
            <v>0</v>
          </cell>
          <cell r="V26">
            <v>0</v>
          </cell>
        </row>
        <row r="27">
          <cell r="B27" t="str">
            <v>Change in Accounts Receivable</v>
          </cell>
          <cell r="E27">
            <v>-3.0202362503464828</v>
          </cell>
          <cell r="F27">
            <v>6.2228295832707943</v>
          </cell>
          <cell r="G27">
            <v>-19.475106952853054</v>
          </cell>
          <cell r="H27">
            <v>-12.101452460366573</v>
          </cell>
          <cell r="I27">
            <v>-26.460644150888157</v>
          </cell>
          <cell r="J27">
            <v>-23.262976434259002</v>
          </cell>
          <cell r="K27">
            <v>-22.910129975832092</v>
          </cell>
          <cell r="L27">
            <v>-21.769974613912552</v>
          </cell>
          <cell r="M27">
            <v>-19.792622134632779</v>
          </cell>
          <cell r="N27">
            <v>-16.978139470214899</v>
          </cell>
          <cell r="O27">
            <v>-13.383777400193935</v>
          </cell>
          <cell r="P27">
            <v>-9.1260429450935021</v>
          </cell>
          <cell r="T27">
            <v>0</v>
          </cell>
          <cell r="V27">
            <v>0</v>
          </cell>
        </row>
        <row r="28">
          <cell r="B28" t="str">
            <v>Change in Inventory</v>
          </cell>
          <cell r="E28">
            <v>0.20528906977706357</v>
          </cell>
          <cell r="F28">
            <v>5.7611373573598428</v>
          </cell>
          <cell r="G28">
            <v>12.339829758864909</v>
          </cell>
          <cell r="H28">
            <v>2.8789078005057149</v>
          </cell>
          <cell r="I28">
            <v>35.975201193220428</v>
          </cell>
          <cell r="J28">
            <v>18.381204989122878</v>
          </cell>
          <cell r="K28">
            <v>25.611390521481923</v>
          </cell>
          <cell r="L28">
            <v>1.2550183161281439</v>
          </cell>
          <cell r="M28">
            <v>-5.4183973706349349</v>
          </cell>
          <cell r="N28">
            <v>-4.6543573883773917</v>
          </cell>
          <cell r="O28">
            <v>-3.6849141651919552</v>
          </cell>
          <cell r="P28">
            <v>-2.5401106499086694</v>
          </cell>
          <cell r="T28">
            <v>0</v>
          </cell>
          <cell r="V28">
            <v>0</v>
          </cell>
        </row>
        <row r="29">
          <cell r="B29" t="str">
            <v>Change in Accounts Payable</v>
          </cell>
          <cell r="E29">
            <v>2.496</v>
          </cell>
          <cell r="F29">
            <v>-2.8501859726513423</v>
          </cell>
          <cell r="G29">
            <v>2.4901316880349249</v>
          </cell>
          <cell r="H29">
            <v>6.5523397772938701</v>
          </cell>
          <cell r="I29">
            <v>-2.5829988620555326</v>
          </cell>
          <cell r="J29">
            <v>4.2635479942998131</v>
          </cell>
          <cell r="K29">
            <v>4.1889846691841868</v>
          </cell>
          <cell r="L29">
            <v>3.9745014151735703</v>
          </cell>
          <cell r="M29">
            <v>3.6122649137566256</v>
          </cell>
          <cell r="N29">
            <v>3.1029049255849301</v>
          </cell>
          <cell r="O29">
            <v>2.4566094434612964</v>
          </cell>
          <cell r="P29">
            <v>1.6934070999391153</v>
          </cell>
          <cell r="T29">
            <v>0</v>
          </cell>
          <cell r="V29">
            <v>0</v>
          </cell>
        </row>
        <row r="30">
          <cell r="B30" t="str">
            <v>Change in Bonus Accrual</v>
          </cell>
          <cell r="E30">
            <v>30.504999999999999</v>
          </cell>
          <cell r="F30">
            <v>26.062722975296019</v>
          </cell>
          <cell r="G30">
            <v>26.062722975296019</v>
          </cell>
          <cell r="H30">
            <v>26.062722975296019</v>
          </cell>
          <cell r="I30">
            <v>0</v>
          </cell>
          <cell r="J30">
            <v>0</v>
          </cell>
          <cell r="K30">
            <v>0</v>
          </cell>
          <cell r="L30">
            <v>0</v>
          </cell>
          <cell r="M30">
            <v>0</v>
          </cell>
          <cell r="N30">
            <v>0</v>
          </cell>
          <cell r="O30">
            <v>0</v>
          </cell>
          <cell r="P30">
            <v>0</v>
          </cell>
          <cell r="T30">
            <v>0</v>
          </cell>
          <cell r="V30">
            <v>0</v>
          </cell>
        </row>
        <row r="31">
          <cell r="B31" t="str">
            <v>Change in Bonus Payment</v>
          </cell>
          <cell r="E31">
            <v>-26</v>
          </cell>
          <cell r="F31">
            <v>-30</v>
          </cell>
          <cell r="G31">
            <v>-26</v>
          </cell>
          <cell r="H31">
            <v>-26</v>
          </cell>
          <cell r="I31">
            <v>0</v>
          </cell>
          <cell r="J31">
            <v>0</v>
          </cell>
          <cell r="K31">
            <v>0</v>
          </cell>
          <cell r="L31">
            <v>0</v>
          </cell>
          <cell r="M31">
            <v>0</v>
          </cell>
          <cell r="N31">
            <v>0</v>
          </cell>
          <cell r="O31">
            <v>0</v>
          </cell>
          <cell r="P31">
            <v>0</v>
          </cell>
          <cell r="T31">
            <v>0</v>
          </cell>
          <cell r="V31">
            <v>0</v>
          </cell>
        </row>
        <row r="32">
          <cell r="B32" t="str">
            <v>Estimated CTA</v>
          </cell>
          <cell r="E32">
            <v>-52.207999999999998</v>
          </cell>
          <cell r="F32">
            <v>-15.28</v>
          </cell>
          <cell r="G32">
            <v>-5</v>
          </cell>
          <cell r="H32">
            <v>0</v>
          </cell>
          <cell r="I32">
            <v>0</v>
          </cell>
          <cell r="J32">
            <v>0</v>
          </cell>
          <cell r="K32">
            <v>0</v>
          </cell>
          <cell r="L32">
            <v>0</v>
          </cell>
          <cell r="M32">
            <v>0</v>
          </cell>
          <cell r="N32">
            <v>0</v>
          </cell>
          <cell r="O32">
            <v>0</v>
          </cell>
          <cell r="P32">
            <v>0</v>
          </cell>
          <cell r="T32">
            <v>0</v>
          </cell>
          <cell r="V32">
            <v>0</v>
          </cell>
        </row>
        <row r="33">
          <cell r="B33" t="str">
            <v>Distributor Buyouts</v>
          </cell>
          <cell r="E33">
            <v>-5.8970756</v>
          </cell>
          <cell r="F33">
            <v>-0.93044115000000016</v>
          </cell>
          <cell r="G33">
            <v>-0.93044115000000016</v>
          </cell>
          <cell r="H33">
            <v>0</v>
          </cell>
          <cell r="I33">
            <v>0</v>
          </cell>
          <cell r="J33">
            <v>0</v>
          </cell>
          <cell r="K33">
            <v>0</v>
          </cell>
          <cell r="L33">
            <v>0</v>
          </cell>
          <cell r="M33">
            <v>0</v>
          </cell>
          <cell r="N33">
            <v>0</v>
          </cell>
          <cell r="O33">
            <v>0</v>
          </cell>
          <cell r="P33">
            <v>0</v>
          </cell>
          <cell r="T33">
            <v>0</v>
          </cell>
          <cell r="V33">
            <v>0</v>
          </cell>
        </row>
        <row r="34">
          <cell r="B34" t="str">
            <v>Earnout</v>
          </cell>
          <cell r="E34">
            <v>-1.7090000000000001</v>
          </cell>
          <cell r="F34">
            <v>-1.51475</v>
          </cell>
          <cell r="G34">
            <v>-1.51475</v>
          </cell>
          <cell r="H34">
            <v>-1.51475</v>
          </cell>
          <cell r="I34">
            <v>0</v>
          </cell>
          <cell r="J34">
            <v>0</v>
          </cell>
          <cell r="K34">
            <v>0</v>
          </cell>
          <cell r="L34">
            <v>0</v>
          </cell>
          <cell r="M34">
            <v>0</v>
          </cell>
          <cell r="N34">
            <v>0</v>
          </cell>
          <cell r="O34">
            <v>0</v>
          </cell>
          <cell r="P34">
            <v>0</v>
          </cell>
          <cell r="T34">
            <v>0</v>
          </cell>
          <cell r="V34">
            <v>0</v>
          </cell>
        </row>
        <row r="35">
          <cell r="B35" t="str">
            <v>Proceeds Large Joints Divestiture</v>
          </cell>
          <cell r="E35">
            <v>23.1</v>
          </cell>
          <cell r="F35">
            <v>0</v>
          </cell>
          <cell r="G35">
            <v>0</v>
          </cell>
          <cell r="H35">
            <v>0</v>
          </cell>
          <cell r="I35">
            <v>0</v>
          </cell>
          <cell r="J35">
            <v>0</v>
          </cell>
          <cell r="K35">
            <v>0</v>
          </cell>
          <cell r="L35">
            <v>0</v>
          </cell>
          <cell r="M35">
            <v>0</v>
          </cell>
          <cell r="N35">
            <v>0</v>
          </cell>
          <cell r="O35">
            <v>0</v>
          </cell>
          <cell r="P35">
            <v>0</v>
          </cell>
          <cell r="T35">
            <v>0</v>
          </cell>
          <cell r="V35">
            <v>0</v>
          </cell>
        </row>
        <row r="36">
          <cell r="B36" t="str">
            <v>Other (Change in Accruals / Other Assets)</v>
          </cell>
          <cell r="E36">
            <v>12.318</v>
          </cell>
          <cell r="F36">
            <v>-4.668049179999997</v>
          </cell>
          <cell r="G36">
            <v>1.3319508200000032</v>
          </cell>
          <cell r="H36">
            <v>2.1030763255000084</v>
          </cell>
          <cell r="I36">
            <v>0</v>
          </cell>
          <cell r="J36">
            <v>0</v>
          </cell>
          <cell r="K36">
            <v>0</v>
          </cell>
          <cell r="L36">
            <v>0</v>
          </cell>
          <cell r="M36">
            <v>0</v>
          </cell>
          <cell r="N36">
            <v>0</v>
          </cell>
          <cell r="O36">
            <v>0</v>
          </cell>
          <cell r="P36">
            <v>0</v>
          </cell>
          <cell r="T36">
            <v>0</v>
          </cell>
          <cell r="V36">
            <v>0</v>
          </cell>
        </row>
        <row r="37">
          <cell r="B37" t="str">
            <v>Change E&amp;O Add Back</v>
          </cell>
          <cell r="E37">
            <v>17.722999999999999</v>
          </cell>
          <cell r="F37">
            <v>15.187509320200002</v>
          </cell>
          <cell r="G37">
            <v>15</v>
          </cell>
          <cell r="H37">
            <v>15</v>
          </cell>
          <cell r="I37">
            <v>15</v>
          </cell>
          <cell r="J37">
            <v>15</v>
          </cell>
          <cell r="K37">
            <v>15</v>
          </cell>
          <cell r="L37">
            <v>15</v>
          </cell>
          <cell r="M37">
            <v>15</v>
          </cell>
          <cell r="N37">
            <v>15</v>
          </cell>
          <cell r="O37">
            <v>15</v>
          </cell>
          <cell r="P37">
            <v>15</v>
          </cell>
          <cell r="T37">
            <v>0</v>
          </cell>
          <cell r="V37">
            <v>0</v>
          </cell>
        </row>
        <row r="38">
          <cell r="B38" t="str">
            <v>Change in Working Capital</v>
          </cell>
          <cell r="E38">
            <v>21.909052819430578</v>
          </cell>
          <cell r="F38">
            <v>20.384013263475318</v>
          </cell>
          <cell r="G38">
            <v>10.417577469342799</v>
          </cell>
          <cell r="H38">
            <v>12.392518092729031</v>
          </cell>
          <cell r="I38">
            <v>21.931558180276738</v>
          </cell>
          <cell r="J38">
            <v>14.381776549163689</v>
          </cell>
          <cell r="K38">
            <v>21.890245214834017</v>
          </cell>
          <cell r="L38">
            <v>-1.5404548826108382</v>
          </cell>
          <cell r="M38">
            <v>-6.5987545915110886</v>
          </cell>
          <cell r="N38">
            <v>-3.5295919330073602</v>
          </cell>
          <cell r="O38">
            <v>0.38791787807540601</v>
          </cell>
          <cell r="P38">
            <v>5.0272535049369438</v>
          </cell>
          <cell r="T38">
            <v>0</v>
          </cell>
          <cell r="V38">
            <v>0</v>
          </cell>
        </row>
        <row r="39">
          <cell r="T39">
            <v>0</v>
          </cell>
          <cell r="V39">
            <v>0</v>
          </cell>
        </row>
        <row r="40">
          <cell r="T40">
            <v>0</v>
          </cell>
          <cell r="V40">
            <v>0</v>
          </cell>
        </row>
        <row r="41">
          <cell r="T41">
            <v>0</v>
          </cell>
          <cell r="V41">
            <v>0</v>
          </cell>
        </row>
        <row r="42">
          <cell r="E42" t="str">
            <v>2016E</v>
          </cell>
          <cell r="F42" t="str">
            <v>2017E</v>
          </cell>
          <cell r="G42" t="str">
            <v>2018E</v>
          </cell>
          <cell r="H42" t="str">
            <v>2019E</v>
          </cell>
          <cell r="I42" t="str">
            <v>2020E</v>
          </cell>
          <cell r="J42" t="str">
            <v>2021E</v>
          </cell>
          <cell r="K42" t="str">
            <v>2022E</v>
          </cell>
          <cell r="L42" t="str">
            <v>2023E</v>
          </cell>
          <cell r="M42" t="str">
            <v>2024E</v>
          </cell>
          <cell r="N42" t="str">
            <v>2025E</v>
          </cell>
          <cell r="O42" t="str">
            <v>2026E</v>
          </cell>
          <cell r="P42" t="str">
            <v>2027E</v>
          </cell>
          <cell r="T42">
            <v>0</v>
          </cell>
          <cell r="V42">
            <v>0</v>
          </cell>
        </row>
        <row r="43">
          <cell r="B43" t="str">
            <v>Revenues</v>
          </cell>
          <cell r="E43">
            <v>684.59771111111115</v>
          </cell>
          <cell r="F43">
            <v>771.89446619072544</v>
          </cell>
          <cell r="G43">
            <v>870.51099223886126</v>
          </cell>
          <cell r="H43">
            <v>997.18453410310656</v>
          </cell>
          <cell r="I43">
            <v>1132.1315198006059</v>
          </cell>
          <cell r="J43">
            <v>1273.6479597756816</v>
          </cell>
          <cell r="K43">
            <v>1413.0179171286602</v>
          </cell>
          <cell r="L43">
            <v>1545.4519293632948</v>
          </cell>
          <cell r="M43">
            <v>1665.8570473489776</v>
          </cell>
          <cell r="N43">
            <v>1769.140729126118</v>
          </cell>
          <cell r="O43">
            <v>1850.5587083106311</v>
          </cell>
          <cell r="P43">
            <v>1906.0754695599501</v>
          </cell>
          <cell r="T43">
            <v>50</v>
          </cell>
          <cell r="U43">
            <v>1</v>
          </cell>
          <cell r="V43">
            <v>0</v>
          </cell>
        </row>
        <row r="44">
          <cell r="B44" t="str">
            <v>COGS</v>
          </cell>
          <cell r="E44">
            <v>-148.49215555555554</v>
          </cell>
          <cell r="F44">
            <v>-170.64313068585898</v>
          </cell>
          <cell r="G44">
            <v>-187.78459931464931</v>
          </cell>
          <cell r="H44">
            <v>-225.08269160492205</v>
          </cell>
          <cell r="I44">
            <v>-211.99254731656856</v>
          </cell>
          <cell r="J44">
            <v>-237.92913094855908</v>
          </cell>
          <cell r="K44">
            <v>-263.41212101942961</v>
          </cell>
          <cell r="L44">
            <v>-287.59033796173549</v>
          </cell>
          <cell r="M44">
            <v>-309.56494952042158</v>
          </cell>
          <cell r="N44">
            <v>-328.44095448439657</v>
          </cell>
          <cell r="O44">
            <v>-343.38532859878615</v>
          </cell>
          <cell r="P44">
            <v>-353.6868884567491</v>
          </cell>
          <cell r="T44">
            <v>50</v>
          </cell>
          <cell r="U44">
            <v>1</v>
          </cell>
          <cell r="V44">
            <v>0</v>
          </cell>
        </row>
        <row r="45">
          <cell r="B45" t="str">
            <v>Days Sales Receivable</v>
          </cell>
          <cell r="E45">
            <v>71.597733807023417</v>
          </cell>
          <cell r="F45">
            <v>60.557905172994317</v>
          </cell>
          <cell r="G45">
            <v>61.863349693523027</v>
          </cell>
          <cell r="H45">
            <v>58.434275783640686</v>
          </cell>
          <cell r="I45">
            <v>60</v>
          </cell>
          <cell r="J45">
            <v>60</v>
          </cell>
          <cell r="K45">
            <v>60</v>
          </cell>
          <cell r="L45">
            <v>60</v>
          </cell>
          <cell r="M45">
            <v>60</v>
          </cell>
          <cell r="N45">
            <v>60</v>
          </cell>
          <cell r="O45">
            <v>60</v>
          </cell>
          <cell r="P45">
            <v>60</v>
          </cell>
          <cell r="T45">
            <v>50</v>
          </cell>
          <cell r="U45">
            <v>1</v>
          </cell>
          <cell r="V45">
            <v>0</v>
          </cell>
        </row>
        <row r="46">
          <cell r="B46" t="str">
            <v>Days Sales Inventory</v>
          </cell>
          <cell r="E46">
            <v>425.52491750855836</v>
          </cell>
          <cell r="F46">
            <v>357.96516896106993</v>
          </cell>
          <cell r="G46">
            <v>301.30404438128949</v>
          </cell>
          <cell r="H46">
            <v>246.70692136695982</v>
          </cell>
          <cell r="I46">
            <v>200</v>
          </cell>
          <cell r="J46">
            <v>150</v>
          </cell>
          <cell r="K46">
            <v>100</v>
          </cell>
          <cell r="L46">
            <v>90</v>
          </cell>
          <cell r="M46">
            <v>90</v>
          </cell>
          <cell r="N46">
            <v>90</v>
          </cell>
          <cell r="O46">
            <v>90</v>
          </cell>
          <cell r="P46">
            <v>90</v>
          </cell>
          <cell r="T46">
            <v>50</v>
          </cell>
          <cell r="U46">
            <v>1</v>
          </cell>
          <cell r="V46">
            <v>0</v>
          </cell>
        </row>
        <row r="47">
          <cell r="B47" t="str">
            <v>Days Sales Payable</v>
          </cell>
          <cell r="E47">
            <v>76.786300098870939</v>
          </cell>
          <cell r="F47">
            <v>60.722311511470942</v>
          </cell>
          <cell r="G47">
            <v>60.019530068315227</v>
          </cell>
          <cell r="H47">
            <v>60.69923602844289</v>
          </cell>
          <cell r="I47">
            <v>60</v>
          </cell>
          <cell r="J47">
            <v>60</v>
          </cell>
          <cell r="K47">
            <v>60</v>
          </cell>
          <cell r="L47">
            <v>60</v>
          </cell>
          <cell r="M47">
            <v>60</v>
          </cell>
          <cell r="N47">
            <v>60</v>
          </cell>
          <cell r="O47">
            <v>60</v>
          </cell>
          <cell r="P47">
            <v>60</v>
          </cell>
          <cell r="T47">
            <v>50</v>
          </cell>
          <cell r="U47">
            <v>1</v>
          </cell>
          <cell r="V47">
            <v>0</v>
          </cell>
        </row>
        <row r="48">
          <cell r="B48" t="str">
            <v>Accounts Receivable</v>
          </cell>
          <cell r="E48">
            <v>134.28943749323523</v>
          </cell>
          <cell r="F48">
            <v>128.06660790996443</v>
          </cell>
          <cell r="G48">
            <v>147.54171486281749</v>
          </cell>
          <cell r="H48">
            <v>159.64316732318406</v>
          </cell>
          <cell r="I48">
            <v>186.10381147407222</v>
          </cell>
          <cell r="J48">
            <v>209.36678790833122</v>
          </cell>
          <cell r="K48">
            <v>232.27691788416331</v>
          </cell>
          <cell r="L48">
            <v>254.04689249807586</v>
          </cell>
          <cell r="M48">
            <v>273.83951463270864</v>
          </cell>
          <cell r="N48">
            <v>290.81765410292354</v>
          </cell>
          <cell r="O48">
            <v>304.20143150311748</v>
          </cell>
          <cell r="P48">
            <v>313.32747444821098</v>
          </cell>
          <cell r="T48">
            <v>50</v>
          </cell>
          <cell r="U48">
            <v>1</v>
          </cell>
          <cell r="V48">
            <v>0</v>
          </cell>
        </row>
        <row r="49">
          <cell r="B49" t="str">
            <v>Inventory</v>
          </cell>
          <cell r="E49">
            <v>173.11537600944052</v>
          </cell>
          <cell r="F49">
            <v>167.35423865208068</v>
          </cell>
          <cell r="G49">
            <v>155.01440889321577</v>
          </cell>
          <cell r="H49">
            <v>152.13550109271006</v>
          </cell>
          <cell r="I49">
            <v>116.16029989948963</v>
          </cell>
          <cell r="J49">
            <v>97.779094910366751</v>
          </cell>
          <cell r="K49">
            <v>72.167704388884829</v>
          </cell>
          <cell r="L49">
            <v>70.912686072756685</v>
          </cell>
          <cell r="M49">
            <v>76.33108344339162</v>
          </cell>
          <cell r="N49">
            <v>80.985440831769012</v>
          </cell>
          <cell r="O49">
            <v>84.670354996960967</v>
          </cell>
          <cell r="P49">
            <v>87.210465646869636</v>
          </cell>
          <cell r="T49">
            <v>50</v>
          </cell>
          <cell r="U49">
            <v>1</v>
          </cell>
          <cell r="V49">
            <v>0</v>
          </cell>
        </row>
        <row r="50">
          <cell r="B50" t="str">
            <v>Accounts Payable</v>
          </cell>
          <cell r="E50">
            <v>31.238803339224969</v>
          </cell>
          <cell r="F50">
            <v>28.388617366573627</v>
          </cell>
          <cell r="G50">
            <v>30.878749054608551</v>
          </cell>
          <cell r="H50">
            <v>37.431088831902422</v>
          </cell>
          <cell r="I50">
            <v>34.848089969846889</v>
          </cell>
          <cell r="J50">
            <v>39.111637964146702</v>
          </cell>
          <cell r="K50">
            <v>43.300622633330889</v>
          </cell>
          <cell r="L50">
            <v>47.275124048504459</v>
          </cell>
          <cell r="M50">
            <v>50.887388962261085</v>
          </cell>
          <cell r="N50">
            <v>53.990293887846015</v>
          </cell>
          <cell r="O50">
            <v>56.446903331307311</v>
          </cell>
          <cell r="P50">
            <v>58.140310431246427</v>
          </cell>
          <cell r="T50">
            <v>50</v>
          </cell>
          <cell r="U50">
            <v>1</v>
          </cell>
          <cell r="V50">
            <v>0</v>
          </cell>
        </row>
        <row r="51">
          <cell r="B51" t="str">
            <v>Change in Accounts Receivable</v>
          </cell>
          <cell r="E51">
            <v>-3.0202362503464828</v>
          </cell>
          <cell r="F51">
            <v>6.2228295832707943</v>
          </cell>
          <cell r="G51">
            <v>-19.475106952853054</v>
          </cell>
          <cell r="H51">
            <v>-12.101452460366573</v>
          </cell>
          <cell r="I51">
            <v>-26.460644150888157</v>
          </cell>
          <cell r="J51">
            <v>-23.262976434259002</v>
          </cell>
          <cell r="K51">
            <v>-22.910129975832092</v>
          </cell>
          <cell r="L51">
            <v>-21.769974613912552</v>
          </cell>
          <cell r="M51">
            <v>-19.792622134632779</v>
          </cell>
          <cell r="N51">
            <v>-16.978139470214899</v>
          </cell>
          <cell r="O51">
            <v>-13.383777400193935</v>
          </cell>
          <cell r="P51">
            <v>-9.1260429450935021</v>
          </cell>
          <cell r="T51">
            <v>50</v>
          </cell>
          <cell r="U51">
            <v>1</v>
          </cell>
          <cell r="V51">
            <v>0</v>
          </cell>
        </row>
        <row r="52">
          <cell r="B52" t="str">
            <v>Change in Inventory</v>
          </cell>
          <cell r="E52">
            <v>0.20528906977706357</v>
          </cell>
          <cell r="F52">
            <v>5.7611373573598428</v>
          </cell>
          <cell r="G52">
            <v>12.339829758864909</v>
          </cell>
          <cell r="H52">
            <v>2.8789078005057149</v>
          </cell>
          <cell r="I52">
            <v>35.975201193220428</v>
          </cell>
          <cell r="J52">
            <v>18.381204989122878</v>
          </cell>
          <cell r="K52">
            <v>25.611390521481923</v>
          </cell>
          <cell r="L52">
            <v>1.2550183161281439</v>
          </cell>
          <cell r="M52">
            <v>-5.4183973706349349</v>
          </cell>
          <cell r="N52">
            <v>-4.6543573883773917</v>
          </cell>
          <cell r="O52">
            <v>-3.6849141651919552</v>
          </cell>
          <cell r="P52">
            <v>-2.5401106499086694</v>
          </cell>
          <cell r="T52">
            <v>50</v>
          </cell>
          <cell r="U52">
            <v>1</v>
          </cell>
          <cell r="V52">
            <v>0</v>
          </cell>
        </row>
        <row r="53">
          <cell r="B53" t="str">
            <v>Change in Accounts Payable</v>
          </cell>
          <cell r="E53">
            <v>2.496</v>
          </cell>
          <cell r="F53">
            <v>-2.8501859726513423</v>
          </cell>
          <cell r="G53">
            <v>2.4901316880349249</v>
          </cell>
          <cell r="H53">
            <v>6.5523397772938701</v>
          </cell>
          <cell r="I53">
            <v>-2.5829988620555326</v>
          </cell>
          <cell r="J53">
            <v>4.2635479942998131</v>
          </cell>
          <cell r="K53">
            <v>4.1889846691841868</v>
          </cell>
          <cell r="L53">
            <v>3.9745014151735703</v>
          </cell>
          <cell r="M53">
            <v>3.6122649137566256</v>
          </cell>
          <cell r="N53">
            <v>3.1029049255849301</v>
          </cell>
          <cell r="O53">
            <v>2.4566094434612964</v>
          </cell>
          <cell r="P53">
            <v>1.6934070999391153</v>
          </cell>
          <cell r="T53">
            <v>50</v>
          </cell>
          <cell r="U53">
            <v>1</v>
          </cell>
          <cell r="V53">
            <v>0</v>
          </cell>
        </row>
        <row r="54">
          <cell r="B54" t="str">
            <v>Change in Bonus Accrual</v>
          </cell>
          <cell r="E54">
            <v>30.504999999999999</v>
          </cell>
          <cell r="F54">
            <v>26.062722975296019</v>
          </cell>
          <cell r="G54">
            <v>26.062722975296019</v>
          </cell>
          <cell r="H54">
            <v>26.062722975296019</v>
          </cell>
          <cell r="I54">
            <v>0</v>
          </cell>
          <cell r="J54">
            <v>0</v>
          </cell>
          <cell r="K54">
            <v>0</v>
          </cell>
          <cell r="L54">
            <v>0</v>
          </cell>
          <cell r="M54">
            <v>0</v>
          </cell>
          <cell r="N54">
            <v>0</v>
          </cell>
          <cell r="O54">
            <v>0</v>
          </cell>
          <cell r="P54">
            <v>0</v>
          </cell>
          <cell r="T54">
            <v>50</v>
          </cell>
          <cell r="U54">
            <v>1</v>
          </cell>
          <cell r="V54">
            <v>0</v>
          </cell>
        </row>
        <row r="55">
          <cell r="B55" t="str">
            <v>Change in Bonus Payment</v>
          </cell>
          <cell r="E55">
            <v>-26</v>
          </cell>
          <cell r="F55">
            <v>-30</v>
          </cell>
          <cell r="G55">
            <v>-26</v>
          </cell>
          <cell r="H55">
            <v>-26</v>
          </cell>
          <cell r="I55">
            <v>0</v>
          </cell>
          <cell r="J55">
            <v>0</v>
          </cell>
          <cell r="K55">
            <v>0</v>
          </cell>
          <cell r="L55">
            <v>0</v>
          </cell>
          <cell r="M55">
            <v>0</v>
          </cell>
          <cell r="N55">
            <v>0</v>
          </cell>
          <cell r="O55">
            <v>0</v>
          </cell>
          <cell r="P55">
            <v>0</v>
          </cell>
          <cell r="T55">
            <v>50</v>
          </cell>
          <cell r="U55">
            <v>1</v>
          </cell>
          <cell r="V55">
            <v>0</v>
          </cell>
        </row>
        <row r="56">
          <cell r="B56" t="str">
            <v>Estimated CTA</v>
          </cell>
          <cell r="E56">
            <v>-52.207999999999998</v>
          </cell>
          <cell r="F56">
            <v>-15.28</v>
          </cell>
          <cell r="G56">
            <v>-5</v>
          </cell>
          <cell r="H56">
            <v>0</v>
          </cell>
          <cell r="I56">
            <v>0</v>
          </cell>
          <cell r="J56">
            <v>0</v>
          </cell>
          <cell r="K56">
            <v>0</v>
          </cell>
          <cell r="L56">
            <v>0</v>
          </cell>
          <cell r="M56">
            <v>0</v>
          </cell>
          <cell r="N56">
            <v>0</v>
          </cell>
          <cell r="O56">
            <v>0</v>
          </cell>
          <cell r="P56">
            <v>0</v>
          </cell>
          <cell r="T56">
            <v>50</v>
          </cell>
          <cell r="U56">
            <v>1</v>
          </cell>
          <cell r="V56">
            <v>0</v>
          </cell>
        </row>
        <row r="57">
          <cell r="B57" t="str">
            <v>Distributor Buyouts</v>
          </cell>
          <cell r="E57">
            <v>-5.8970756</v>
          </cell>
          <cell r="F57">
            <v>-0.93044115000000016</v>
          </cell>
          <cell r="G57">
            <v>-0.93044115000000016</v>
          </cell>
          <cell r="H57">
            <v>0</v>
          </cell>
          <cell r="I57">
            <v>0</v>
          </cell>
          <cell r="J57">
            <v>0</v>
          </cell>
          <cell r="K57">
            <v>0</v>
          </cell>
          <cell r="L57">
            <v>0</v>
          </cell>
          <cell r="M57">
            <v>0</v>
          </cell>
          <cell r="N57">
            <v>0</v>
          </cell>
          <cell r="O57">
            <v>0</v>
          </cell>
          <cell r="P57">
            <v>0</v>
          </cell>
          <cell r="T57">
            <v>50</v>
          </cell>
          <cell r="U57">
            <v>1</v>
          </cell>
          <cell r="V57">
            <v>0</v>
          </cell>
        </row>
        <row r="58">
          <cell r="B58" t="str">
            <v>Earnout</v>
          </cell>
          <cell r="E58">
            <v>-1.7090000000000001</v>
          </cell>
          <cell r="F58">
            <v>-1.51475</v>
          </cell>
          <cell r="G58">
            <v>-1.51475</v>
          </cell>
          <cell r="H58">
            <v>-1.51475</v>
          </cell>
          <cell r="I58">
            <v>0</v>
          </cell>
          <cell r="J58">
            <v>0</v>
          </cell>
          <cell r="K58">
            <v>0</v>
          </cell>
          <cell r="L58">
            <v>0</v>
          </cell>
          <cell r="M58">
            <v>0</v>
          </cell>
          <cell r="N58">
            <v>0</v>
          </cell>
          <cell r="O58">
            <v>0</v>
          </cell>
          <cell r="P58">
            <v>0</v>
          </cell>
          <cell r="T58">
            <v>50</v>
          </cell>
          <cell r="U58">
            <v>1</v>
          </cell>
          <cell r="V58">
            <v>0</v>
          </cell>
        </row>
        <row r="59">
          <cell r="B59" t="str">
            <v>Proceeds Large Joints Divestiture</v>
          </cell>
          <cell r="E59">
            <v>23.1</v>
          </cell>
          <cell r="F59">
            <v>0</v>
          </cell>
          <cell r="G59">
            <v>0</v>
          </cell>
          <cell r="H59">
            <v>0</v>
          </cell>
          <cell r="I59">
            <v>0</v>
          </cell>
          <cell r="J59">
            <v>0</v>
          </cell>
          <cell r="K59">
            <v>0</v>
          </cell>
          <cell r="L59">
            <v>0</v>
          </cell>
          <cell r="M59">
            <v>0</v>
          </cell>
          <cell r="N59">
            <v>0</v>
          </cell>
          <cell r="O59">
            <v>0</v>
          </cell>
          <cell r="P59">
            <v>0</v>
          </cell>
          <cell r="T59">
            <v>50</v>
          </cell>
          <cell r="U59">
            <v>1</v>
          </cell>
          <cell r="V59">
            <v>0</v>
          </cell>
        </row>
        <row r="60">
          <cell r="B60" t="str">
            <v>Other (Change in Accruals / Other Assets)</v>
          </cell>
          <cell r="E60">
            <v>12.318</v>
          </cell>
          <cell r="F60">
            <v>-4.668049179999997</v>
          </cell>
          <cell r="G60">
            <v>1.3319508200000032</v>
          </cell>
          <cell r="H60">
            <v>2.1030763255000084</v>
          </cell>
          <cell r="I60">
            <v>0</v>
          </cell>
          <cell r="J60">
            <v>0</v>
          </cell>
          <cell r="K60">
            <v>0</v>
          </cell>
          <cell r="L60">
            <v>0</v>
          </cell>
          <cell r="M60">
            <v>0</v>
          </cell>
          <cell r="N60">
            <v>0</v>
          </cell>
          <cell r="O60">
            <v>0</v>
          </cell>
          <cell r="P60">
            <v>0</v>
          </cell>
          <cell r="T60">
            <v>50</v>
          </cell>
          <cell r="U60">
            <v>1</v>
          </cell>
          <cell r="V60">
            <v>0</v>
          </cell>
        </row>
        <row r="61">
          <cell r="B61" t="str">
            <v>Change E&amp;O Add Back</v>
          </cell>
          <cell r="E61">
            <v>17.722999999999999</v>
          </cell>
          <cell r="F61">
            <v>15.187509320200002</v>
          </cell>
          <cell r="G61">
            <v>15</v>
          </cell>
          <cell r="H61">
            <v>15</v>
          </cell>
          <cell r="I61">
            <v>15</v>
          </cell>
          <cell r="J61">
            <v>15</v>
          </cell>
          <cell r="K61">
            <v>15</v>
          </cell>
          <cell r="L61">
            <v>15</v>
          </cell>
          <cell r="M61">
            <v>15</v>
          </cell>
          <cell r="N61">
            <v>15</v>
          </cell>
          <cell r="O61">
            <v>15</v>
          </cell>
          <cell r="P61">
            <v>15</v>
          </cell>
          <cell r="T61">
            <v>50</v>
          </cell>
          <cell r="U61">
            <v>1</v>
          </cell>
          <cell r="V61">
            <v>0</v>
          </cell>
        </row>
        <row r="62">
          <cell r="B62" t="str">
            <v>Change in Working Capital</v>
          </cell>
          <cell r="E62">
            <v>21.909052819430578</v>
          </cell>
          <cell r="F62">
            <v>20.384013263475318</v>
          </cell>
          <cell r="G62">
            <v>10.417577469342799</v>
          </cell>
          <cell r="H62">
            <v>12.392518092729031</v>
          </cell>
          <cell r="I62">
            <v>21.931558180276738</v>
          </cell>
          <cell r="J62">
            <v>14.381776549163689</v>
          </cell>
          <cell r="K62">
            <v>21.890245214834017</v>
          </cell>
          <cell r="L62">
            <v>-1.5404548826108382</v>
          </cell>
          <cell r="M62">
            <v>-6.5987545915110886</v>
          </cell>
          <cell r="N62">
            <v>-3.5295919330073602</v>
          </cell>
          <cell r="O62">
            <v>0.38791787807540601</v>
          </cell>
          <cell r="P62">
            <v>5.0272535049369438</v>
          </cell>
          <cell r="T62">
            <v>50</v>
          </cell>
          <cell r="U62">
            <v>1</v>
          </cell>
          <cell r="V62">
            <v>0</v>
          </cell>
        </row>
        <row r="63">
          <cell r="T63">
            <v>0</v>
          </cell>
          <cell r="U63">
            <v>0</v>
          </cell>
          <cell r="V63">
            <v>0</v>
          </cell>
        </row>
        <row r="64">
          <cell r="T64">
            <v>0</v>
          </cell>
          <cell r="U64">
            <v>0</v>
          </cell>
          <cell r="V64">
            <v>0</v>
          </cell>
        </row>
        <row r="65">
          <cell r="T65">
            <v>0</v>
          </cell>
          <cell r="U65">
            <v>0</v>
          </cell>
          <cell r="V65">
            <v>0</v>
          </cell>
        </row>
        <row r="66">
          <cell r="A66" t="str">
            <v>x</v>
          </cell>
          <cell r="S66" t="str">
            <v>x</v>
          </cell>
          <cell r="T66">
            <v>0</v>
          </cell>
          <cell r="V66" t="str">
            <v>x</v>
          </cell>
          <cell r="AK66" t="str">
            <v>x</v>
          </cell>
        </row>
        <row r="71">
          <cell r="Y71">
            <v>0</v>
          </cell>
          <cell r="Z71">
            <v>0</v>
          </cell>
          <cell r="AA71">
            <v>0</v>
          </cell>
          <cell r="AB71">
            <v>0</v>
          </cell>
          <cell r="AC71">
            <v>0</v>
          </cell>
          <cell r="AD71" t="str">
            <v>2016E</v>
          </cell>
          <cell r="AE71" t="str">
            <v>2017E</v>
          </cell>
          <cell r="AF71" t="str">
            <v>2018E</v>
          </cell>
          <cell r="AG71" t="str">
            <v>2019E</v>
          </cell>
          <cell r="AH71" t="str">
            <v>2020E</v>
          </cell>
          <cell r="AI71" t="str">
            <v>2021E</v>
          </cell>
        </row>
        <row r="72">
          <cell r="Q72">
            <v>0</v>
          </cell>
          <cell r="Y72">
            <v>0</v>
          </cell>
          <cell r="Z72">
            <v>0</v>
          </cell>
          <cell r="AA72">
            <v>0</v>
          </cell>
          <cell r="AB72">
            <v>0</v>
          </cell>
          <cell r="AC72">
            <v>0</v>
          </cell>
          <cell r="AD72">
            <v>0</v>
          </cell>
          <cell r="AE72">
            <v>0</v>
          </cell>
          <cell r="AF72">
            <v>0</v>
          </cell>
          <cell r="AG72">
            <v>0</v>
          </cell>
          <cell r="AH72">
            <v>0</v>
          </cell>
          <cell r="AI72">
            <v>0</v>
          </cell>
        </row>
        <row r="73">
          <cell r="Y73" t="str">
            <v>Operating Metrics</v>
          </cell>
          <cell r="Z73">
            <v>0</v>
          </cell>
          <cell r="AA73" t="str">
            <v>Revenues</v>
          </cell>
          <cell r="AB73">
            <v>0</v>
          </cell>
          <cell r="AC73">
            <v>0</v>
          </cell>
          <cell r="AD73">
            <v>684.59771111111115</v>
          </cell>
          <cell r="AE73">
            <v>771.89446619072544</v>
          </cell>
          <cell r="AF73">
            <v>870.51099223886126</v>
          </cell>
          <cell r="AG73">
            <v>997.18453410310656</v>
          </cell>
          <cell r="AH73">
            <v>1132.1315198006059</v>
          </cell>
          <cell r="AI73">
            <v>1273.6479597756816</v>
          </cell>
        </row>
        <row r="74">
          <cell r="Y74">
            <v>0</v>
          </cell>
          <cell r="Z74">
            <v>0</v>
          </cell>
          <cell r="AA74" t="str">
            <v>COGS</v>
          </cell>
          <cell r="AB74">
            <v>0</v>
          </cell>
          <cell r="AC74">
            <v>0</v>
          </cell>
          <cell r="AD74">
            <v>-148.49215555555554</v>
          </cell>
          <cell r="AE74">
            <v>-170.64313068585898</v>
          </cell>
          <cell r="AF74">
            <v>-187.78459931464931</v>
          </cell>
          <cell r="AG74">
            <v>-225.08269160492205</v>
          </cell>
          <cell r="AH74">
            <v>-211.99254731656856</v>
          </cell>
          <cell r="AI74">
            <v>-237.92913094855908</v>
          </cell>
        </row>
        <row r="75">
          <cell r="Y75">
            <v>0</v>
          </cell>
          <cell r="Z75">
            <v>0</v>
          </cell>
          <cell r="AA75">
            <v>0</v>
          </cell>
          <cell r="AB75">
            <v>0</v>
          </cell>
          <cell r="AC75">
            <v>0</v>
          </cell>
          <cell r="AD75">
            <v>0</v>
          </cell>
          <cell r="AE75">
            <v>0</v>
          </cell>
          <cell r="AF75">
            <v>0</v>
          </cell>
          <cell r="AG75">
            <v>0</v>
          </cell>
          <cell r="AH75">
            <v>0</v>
          </cell>
          <cell r="AI75">
            <v>0</v>
          </cell>
        </row>
        <row r="76">
          <cell r="Y76">
            <v>0</v>
          </cell>
          <cell r="Z76">
            <v>0</v>
          </cell>
          <cell r="AA76">
            <v>0</v>
          </cell>
          <cell r="AB76">
            <v>0</v>
          </cell>
          <cell r="AC76">
            <v>0</v>
          </cell>
          <cell r="AD76">
            <v>0</v>
          </cell>
          <cell r="AE76">
            <v>0</v>
          </cell>
          <cell r="AF76">
            <v>0</v>
          </cell>
          <cell r="AG76">
            <v>0</v>
          </cell>
          <cell r="AH76">
            <v>0</v>
          </cell>
          <cell r="AI76">
            <v>0</v>
          </cell>
        </row>
        <row r="77">
          <cell r="P77">
            <v>0</v>
          </cell>
          <cell r="Y77" t="str">
            <v>Balance Sheet Drivers</v>
          </cell>
          <cell r="Z77">
            <v>0</v>
          </cell>
          <cell r="AA77" t="str">
            <v>Days Sales Receivable</v>
          </cell>
          <cell r="AB77">
            <v>0</v>
          </cell>
          <cell r="AC77">
            <v>0</v>
          </cell>
          <cell r="AD77">
            <v>71.597733807023417</v>
          </cell>
          <cell r="AE77">
            <v>60.557905172994317</v>
          </cell>
          <cell r="AF77">
            <v>61.863349693523027</v>
          </cell>
          <cell r="AG77">
            <v>58.434275783640686</v>
          </cell>
          <cell r="AH77">
            <v>60</v>
          </cell>
          <cell r="AI77">
            <v>60</v>
          </cell>
        </row>
        <row r="78">
          <cell r="Y78">
            <v>0</v>
          </cell>
          <cell r="Z78">
            <v>0</v>
          </cell>
          <cell r="AA78" t="str">
            <v>Days Sales Inventory</v>
          </cell>
          <cell r="AB78">
            <v>0</v>
          </cell>
          <cell r="AC78">
            <v>0</v>
          </cell>
          <cell r="AD78">
            <v>425.52491750855836</v>
          </cell>
          <cell r="AE78">
            <v>357.96516896106993</v>
          </cell>
          <cell r="AF78">
            <v>301.30404438128949</v>
          </cell>
          <cell r="AG78">
            <v>246.70692136695982</v>
          </cell>
          <cell r="AH78">
            <v>200</v>
          </cell>
          <cell r="AI78">
            <v>150</v>
          </cell>
        </row>
        <row r="79">
          <cell r="Y79">
            <v>0</v>
          </cell>
          <cell r="Z79">
            <v>0</v>
          </cell>
          <cell r="AA79" t="str">
            <v>Days Sales Payable</v>
          </cell>
          <cell r="AB79">
            <v>0</v>
          </cell>
          <cell r="AC79">
            <v>0</v>
          </cell>
          <cell r="AD79">
            <v>76.786300098870939</v>
          </cell>
          <cell r="AE79">
            <v>60.722311511470942</v>
          </cell>
          <cell r="AF79">
            <v>60.019530068315227</v>
          </cell>
          <cell r="AG79">
            <v>60.69923602844289</v>
          </cell>
          <cell r="AH79">
            <v>60</v>
          </cell>
          <cell r="AI79">
            <v>60</v>
          </cell>
        </row>
        <row r="80">
          <cell r="Y80">
            <v>0</v>
          </cell>
          <cell r="Z80">
            <v>0</v>
          </cell>
          <cell r="AA80">
            <v>0</v>
          </cell>
          <cell r="AB80">
            <v>0</v>
          </cell>
          <cell r="AC80">
            <v>0</v>
          </cell>
          <cell r="AD80">
            <v>0</v>
          </cell>
          <cell r="AE80">
            <v>0</v>
          </cell>
          <cell r="AF80">
            <v>0</v>
          </cell>
          <cell r="AG80">
            <v>0</v>
          </cell>
          <cell r="AH80">
            <v>0</v>
          </cell>
          <cell r="AI80">
            <v>0</v>
          </cell>
        </row>
        <row r="81">
          <cell r="Y81">
            <v>0</v>
          </cell>
          <cell r="Z81">
            <v>0</v>
          </cell>
          <cell r="AA81">
            <v>0</v>
          </cell>
          <cell r="AB81">
            <v>0</v>
          </cell>
          <cell r="AC81">
            <v>0</v>
          </cell>
          <cell r="AD81">
            <v>0</v>
          </cell>
          <cell r="AE81">
            <v>0</v>
          </cell>
          <cell r="AF81">
            <v>0</v>
          </cell>
          <cell r="AG81">
            <v>0</v>
          </cell>
          <cell r="AH81">
            <v>0</v>
          </cell>
          <cell r="AI81">
            <v>0</v>
          </cell>
        </row>
        <row r="82">
          <cell r="Y82" t="str">
            <v>Balance Sheet</v>
          </cell>
          <cell r="Z82">
            <v>0</v>
          </cell>
          <cell r="AA82" t="str">
            <v>Accounts Receivable</v>
          </cell>
          <cell r="AB82">
            <v>0</v>
          </cell>
          <cell r="AC82">
            <v>0</v>
          </cell>
          <cell r="AD82">
            <v>134.28943749323523</v>
          </cell>
          <cell r="AE82">
            <v>128.06660790996443</v>
          </cell>
          <cell r="AF82">
            <v>147.54171486281749</v>
          </cell>
          <cell r="AG82">
            <v>159.64316732318406</v>
          </cell>
          <cell r="AH82">
            <v>186.10381147407222</v>
          </cell>
          <cell r="AI82">
            <v>209.36678790833122</v>
          </cell>
        </row>
        <row r="83">
          <cell r="Y83">
            <v>0</v>
          </cell>
          <cell r="Z83">
            <v>0</v>
          </cell>
          <cell r="AA83" t="str">
            <v>Inventory</v>
          </cell>
          <cell r="AB83">
            <v>0</v>
          </cell>
          <cell r="AC83">
            <v>0</v>
          </cell>
          <cell r="AD83">
            <v>173.11537600944052</v>
          </cell>
          <cell r="AE83">
            <v>167.35423865208068</v>
          </cell>
          <cell r="AF83">
            <v>155.01440889321577</v>
          </cell>
          <cell r="AG83">
            <v>152.13550109271006</v>
          </cell>
          <cell r="AH83">
            <v>116.16029989948963</v>
          </cell>
          <cell r="AI83">
            <v>97.779094910366751</v>
          </cell>
        </row>
        <row r="84">
          <cell r="Y84">
            <v>0</v>
          </cell>
          <cell r="Z84">
            <v>0</v>
          </cell>
          <cell r="AA84" t="str">
            <v>Accounts Payable</v>
          </cell>
          <cell r="AB84">
            <v>0</v>
          </cell>
          <cell r="AC84">
            <v>0</v>
          </cell>
          <cell r="AD84">
            <v>31.238803339224969</v>
          </cell>
          <cell r="AE84">
            <v>28.388617366573627</v>
          </cell>
          <cell r="AF84">
            <v>30.878749054608551</v>
          </cell>
          <cell r="AG84">
            <v>37.431088831902422</v>
          </cell>
          <cell r="AH84">
            <v>34.848089969846889</v>
          </cell>
          <cell r="AI84">
            <v>39.111637964146702</v>
          </cell>
        </row>
        <row r="85">
          <cell r="Y85">
            <v>0</v>
          </cell>
          <cell r="Z85">
            <v>0</v>
          </cell>
          <cell r="AA85">
            <v>0</v>
          </cell>
          <cell r="AB85">
            <v>0</v>
          </cell>
          <cell r="AC85">
            <v>0</v>
          </cell>
          <cell r="AD85">
            <v>0</v>
          </cell>
          <cell r="AE85">
            <v>0</v>
          </cell>
          <cell r="AF85">
            <v>0</v>
          </cell>
          <cell r="AG85">
            <v>0</v>
          </cell>
          <cell r="AH85">
            <v>0</v>
          </cell>
          <cell r="AI85">
            <v>0</v>
          </cell>
        </row>
        <row r="86">
          <cell r="Y86">
            <v>0</v>
          </cell>
          <cell r="Z86">
            <v>0</v>
          </cell>
          <cell r="AA86">
            <v>0</v>
          </cell>
          <cell r="AB86">
            <v>0</v>
          </cell>
          <cell r="AC86">
            <v>0</v>
          </cell>
          <cell r="AD86">
            <v>0</v>
          </cell>
          <cell r="AE86">
            <v>0</v>
          </cell>
          <cell r="AF86">
            <v>0</v>
          </cell>
          <cell r="AG86">
            <v>0</v>
          </cell>
          <cell r="AH86">
            <v>0</v>
          </cell>
          <cell r="AI86">
            <v>0</v>
          </cell>
        </row>
        <row r="87">
          <cell r="Y87" t="str">
            <v>Change in Working Capital</v>
          </cell>
          <cell r="Z87">
            <v>0</v>
          </cell>
          <cell r="AA87" t="str">
            <v>Change in Accounts Receivable</v>
          </cell>
          <cell r="AB87">
            <v>0</v>
          </cell>
          <cell r="AC87">
            <v>0</v>
          </cell>
          <cell r="AD87">
            <v>-3.0202362503464828</v>
          </cell>
          <cell r="AE87">
            <v>6.2228295832707943</v>
          </cell>
          <cell r="AF87">
            <v>-19.475106952853054</v>
          </cell>
          <cell r="AG87">
            <v>-12.101452460366573</v>
          </cell>
          <cell r="AH87">
            <v>-26.460644150888157</v>
          </cell>
          <cell r="AI87">
            <v>-23.262976434259002</v>
          </cell>
        </row>
        <row r="88">
          <cell r="Y88">
            <v>0</v>
          </cell>
          <cell r="Z88">
            <v>0</v>
          </cell>
          <cell r="AA88" t="str">
            <v>Change in Inventory</v>
          </cell>
          <cell r="AB88">
            <v>0</v>
          </cell>
          <cell r="AC88">
            <v>0</v>
          </cell>
          <cell r="AD88">
            <v>0.20528906977706357</v>
          </cell>
          <cell r="AE88">
            <v>5.7611373573598428</v>
          </cell>
          <cell r="AF88">
            <v>12.339829758864909</v>
          </cell>
          <cell r="AG88">
            <v>2.8789078005057149</v>
          </cell>
          <cell r="AH88">
            <v>35.975201193220428</v>
          </cell>
          <cell r="AI88">
            <v>18.381204989122878</v>
          </cell>
        </row>
        <row r="89">
          <cell r="Y89">
            <v>0</v>
          </cell>
          <cell r="Z89">
            <v>0</v>
          </cell>
          <cell r="AA89" t="str">
            <v>Change in Accounts Payable</v>
          </cell>
          <cell r="AB89">
            <v>0</v>
          </cell>
          <cell r="AC89">
            <v>0</v>
          </cell>
          <cell r="AD89">
            <v>2.496</v>
          </cell>
          <cell r="AE89">
            <v>-2.8501859726513423</v>
          </cell>
          <cell r="AF89">
            <v>2.4901316880349249</v>
          </cell>
          <cell r="AG89">
            <v>6.5523397772938701</v>
          </cell>
          <cell r="AH89">
            <v>-2.5829988620555326</v>
          </cell>
          <cell r="AI89">
            <v>4.2635479942998131</v>
          </cell>
        </row>
        <row r="90">
          <cell r="Y90">
            <v>0</v>
          </cell>
          <cell r="Z90">
            <v>0</v>
          </cell>
          <cell r="AA90" t="str">
            <v>Change in Bonus Accrual</v>
          </cell>
          <cell r="AB90">
            <v>0</v>
          </cell>
          <cell r="AC90">
            <v>0</v>
          </cell>
          <cell r="AD90">
            <v>30.504999999999999</v>
          </cell>
          <cell r="AE90">
            <v>26.062722975296019</v>
          </cell>
          <cell r="AF90">
            <v>26.062722975296019</v>
          </cell>
          <cell r="AG90">
            <v>26.062722975296019</v>
          </cell>
          <cell r="AH90">
            <v>0</v>
          </cell>
          <cell r="AI90">
            <v>0</v>
          </cell>
        </row>
        <row r="91">
          <cell r="Y91">
            <v>0</v>
          </cell>
          <cell r="Z91">
            <v>0</v>
          </cell>
          <cell r="AA91" t="str">
            <v>Change in Bonus Payment</v>
          </cell>
          <cell r="AB91">
            <v>0</v>
          </cell>
          <cell r="AC91">
            <v>0</v>
          </cell>
          <cell r="AD91">
            <v>-26</v>
          </cell>
          <cell r="AE91">
            <v>-30</v>
          </cell>
          <cell r="AF91">
            <v>-26</v>
          </cell>
          <cell r="AG91">
            <v>-26</v>
          </cell>
          <cell r="AH91">
            <v>0</v>
          </cell>
          <cell r="AI91">
            <v>0</v>
          </cell>
        </row>
        <row r="92">
          <cell r="Y92">
            <v>0</v>
          </cell>
          <cell r="Z92">
            <v>0</v>
          </cell>
          <cell r="AA92" t="str">
            <v>Change E&amp;O Add Back</v>
          </cell>
          <cell r="AB92">
            <v>0</v>
          </cell>
          <cell r="AC92">
            <v>0</v>
          </cell>
          <cell r="AD92">
            <v>17.722999999999999</v>
          </cell>
          <cell r="AE92">
            <v>15.187509320200002</v>
          </cell>
          <cell r="AF92">
            <v>15</v>
          </cell>
          <cell r="AG92">
            <v>15</v>
          </cell>
          <cell r="AH92">
            <v>15</v>
          </cell>
          <cell r="AI92">
            <v>15</v>
          </cell>
        </row>
        <row r="93">
          <cell r="Y93">
            <v>0</v>
          </cell>
          <cell r="Z93">
            <v>0</v>
          </cell>
          <cell r="AA93" t="str">
            <v>Change in Working Capital</v>
          </cell>
          <cell r="AB93">
            <v>0</v>
          </cell>
          <cell r="AC93">
            <v>0</v>
          </cell>
          <cell r="AD93">
            <v>21.909052819430578</v>
          </cell>
          <cell r="AE93">
            <v>20.384013263475318</v>
          </cell>
          <cell r="AF93">
            <v>10.417577469342799</v>
          </cell>
          <cell r="AG93">
            <v>12.392518092729031</v>
          </cell>
          <cell r="AH93">
            <v>21.931558180276738</v>
          </cell>
          <cell r="AI93">
            <v>14.381776549163689</v>
          </cell>
        </row>
        <row r="94">
          <cell r="Y94">
            <v>0</v>
          </cell>
          <cell r="Z94">
            <v>0</v>
          </cell>
          <cell r="AA94">
            <v>0</v>
          </cell>
          <cell r="AB94">
            <v>0</v>
          </cell>
          <cell r="AC94">
            <v>0</v>
          </cell>
          <cell r="AD94">
            <v>0</v>
          </cell>
          <cell r="AE94">
            <v>0</v>
          </cell>
          <cell r="AF94">
            <v>0</v>
          </cell>
          <cell r="AG94">
            <v>0</v>
          </cell>
          <cell r="AH94">
            <v>0</v>
          </cell>
          <cell r="AI94">
            <v>0</v>
          </cell>
        </row>
        <row r="95">
          <cell r="Y95">
            <v>0</v>
          </cell>
          <cell r="Z95">
            <v>0</v>
          </cell>
          <cell r="AA95">
            <v>0</v>
          </cell>
          <cell r="AB95">
            <v>0</v>
          </cell>
          <cell r="AC95">
            <v>0</v>
          </cell>
          <cell r="AD95">
            <v>0</v>
          </cell>
          <cell r="AE95">
            <v>0</v>
          </cell>
          <cell r="AF95">
            <v>0</v>
          </cell>
          <cell r="AG95">
            <v>0</v>
          </cell>
          <cell r="AH95">
            <v>0</v>
          </cell>
          <cell r="AI95">
            <v>0</v>
          </cell>
        </row>
        <row r="96">
          <cell r="Y96" t="str">
            <v>Change in Other Assets</v>
          </cell>
          <cell r="Z96">
            <v>0</v>
          </cell>
          <cell r="AA96" t="str">
            <v>Estimated CTA</v>
          </cell>
          <cell r="AB96">
            <v>0</v>
          </cell>
          <cell r="AC96">
            <v>0</v>
          </cell>
          <cell r="AD96">
            <v>-52.207999999999998</v>
          </cell>
          <cell r="AE96">
            <v>-15.28</v>
          </cell>
          <cell r="AF96">
            <v>-5</v>
          </cell>
          <cell r="AG96">
            <v>0</v>
          </cell>
          <cell r="AH96">
            <v>0</v>
          </cell>
          <cell r="AI96">
            <v>0</v>
          </cell>
        </row>
        <row r="97">
          <cell r="Y97">
            <v>0</v>
          </cell>
          <cell r="Z97">
            <v>0</v>
          </cell>
          <cell r="AA97" t="str">
            <v>Distributor Buyouts</v>
          </cell>
          <cell r="AB97">
            <v>0</v>
          </cell>
          <cell r="AC97">
            <v>0</v>
          </cell>
          <cell r="AD97">
            <v>-5.8970756</v>
          </cell>
          <cell r="AE97">
            <v>-0.93044115000000016</v>
          </cell>
          <cell r="AF97">
            <v>-0.93044115000000016</v>
          </cell>
          <cell r="AG97">
            <v>0</v>
          </cell>
          <cell r="AH97">
            <v>0</v>
          </cell>
          <cell r="AI97">
            <v>0</v>
          </cell>
        </row>
        <row r="98">
          <cell r="Y98">
            <v>0</v>
          </cell>
          <cell r="Z98">
            <v>0</v>
          </cell>
          <cell r="AA98" t="str">
            <v>Earnout</v>
          </cell>
          <cell r="AB98">
            <v>0</v>
          </cell>
          <cell r="AC98">
            <v>0</v>
          </cell>
          <cell r="AD98">
            <v>-1.7090000000000001</v>
          </cell>
          <cell r="AE98">
            <v>-1.51475</v>
          </cell>
          <cell r="AF98">
            <v>-1.51475</v>
          </cell>
          <cell r="AG98">
            <v>-1.51475</v>
          </cell>
          <cell r="AH98">
            <v>0</v>
          </cell>
          <cell r="AI98">
            <v>0</v>
          </cell>
        </row>
        <row r="99">
          <cell r="Y99">
            <v>0</v>
          </cell>
          <cell r="Z99">
            <v>0</v>
          </cell>
          <cell r="AA99" t="str">
            <v>Proceeds Large Joints Divestiture</v>
          </cell>
          <cell r="AB99">
            <v>0</v>
          </cell>
          <cell r="AC99">
            <v>0</v>
          </cell>
          <cell r="AD99">
            <v>23.1</v>
          </cell>
          <cell r="AE99">
            <v>0</v>
          </cell>
          <cell r="AF99">
            <v>0</v>
          </cell>
          <cell r="AG99">
            <v>0</v>
          </cell>
          <cell r="AH99">
            <v>0</v>
          </cell>
          <cell r="AI99">
            <v>0</v>
          </cell>
        </row>
        <row r="100">
          <cell r="Y100">
            <v>0</v>
          </cell>
          <cell r="Z100">
            <v>0</v>
          </cell>
          <cell r="AA100" t="str">
            <v>Other (Change in Accruals / Other Assets)</v>
          </cell>
          <cell r="AB100">
            <v>0</v>
          </cell>
          <cell r="AC100">
            <v>0</v>
          </cell>
          <cell r="AD100">
            <v>12.318</v>
          </cell>
          <cell r="AE100">
            <v>-4.668049179999997</v>
          </cell>
          <cell r="AF100">
            <v>1.3319508200000032</v>
          </cell>
          <cell r="AG100">
            <v>2.1030763255000084</v>
          </cell>
          <cell r="AH100">
            <v>0</v>
          </cell>
          <cell r="AI100">
            <v>0</v>
          </cell>
        </row>
        <row r="101">
          <cell r="Y101">
            <v>0</v>
          </cell>
          <cell r="Z101">
            <v>0</v>
          </cell>
          <cell r="AA101" t="str">
            <v>Change in Other Assets</v>
          </cell>
          <cell r="AB101">
            <v>0</v>
          </cell>
          <cell r="AC101">
            <v>0</v>
          </cell>
          <cell r="AD101">
            <v>-24.396075600000003</v>
          </cell>
          <cell r="AE101">
            <v>-22.393240329999998</v>
          </cell>
          <cell r="AF101">
            <v>-6.1132403299999973</v>
          </cell>
          <cell r="AG101">
            <v>0.58832632550000841</v>
          </cell>
          <cell r="AH101">
            <v>0</v>
          </cell>
          <cell r="AI101">
            <v>0</v>
          </cell>
        </row>
        <row r="104">
          <cell r="A104" t="str">
            <v>x</v>
          </cell>
          <cell r="S104" t="str">
            <v>x</v>
          </cell>
          <cell r="V104" t="str">
            <v>x</v>
          </cell>
          <cell r="Y104" t="str">
            <v>Check</v>
          </cell>
          <cell r="AD104">
            <v>-24.396100000000001</v>
          </cell>
          <cell r="AE104">
            <v>-22.3932</v>
          </cell>
          <cell r="AF104">
            <v>-6.1132</v>
          </cell>
          <cell r="AG104">
            <v>0.58830000000000005</v>
          </cell>
          <cell r="AH104">
            <v>0</v>
          </cell>
          <cell r="AI104">
            <v>0</v>
          </cell>
          <cell r="AK104" t="str">
            <v>x</v>
          </cell>
        </row>
      </sheetData>
      <sheetData sheetId="37">
        <row r="1">
          <cell r="A1" t="str">
            <v>x</v>
          </cell>
          <cell r="W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t="str">
            <v>Strictly Private &amp; Confidential</v>
          </cell>
        </row>
        <row r="4">
          <cell r="A4" t="str">
            <v>x</v>
          </cell>
          <cell r="W4" t="str">
            <v>x</v>
          </cell>
        </row>
        <row r="5">
          <cell r="B5" t="str">
            <v>Reference</v>
          </cell>
          <cell r="C5">
            <v>0</v>
          </cell>
          <cell r="D5">
            <v>0</v>
          </cell>
        </row>
        <row r="7">
          <cell r="B7" t="str">
            <v>Targeted</v>
          </cell>
          <cell r="D7">
            <v>50</v>
          </cell>
        </row>
        <row r="8">
          <cell r="B8" t="str">
            <v>Active?</v>
          </cell>
          <cell r="D8">
            <v>1</v>
          </cell>
        </row>
        <row r="9">
          <cell r="A9">
            <v>0</v>
          </cell>
        </row>
        <row r="10">
          <cell r="A10" t="str">
            <v>x</v>
          </cell>
          <cell r="W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N12">
            <v>0</v>
          </cell>
        </row>
        <row r="13">
          <cell r="AN13">
            <v>0</v>
          </cell>
        </row>
        <row r="14">
          <cell r="F14" t="str">
            <v>Unlevered Free Cash Flow Build</v>
          </cell>
          <cell r="G14">
            <v>0</v>
          </cell>
          <cell r="H14">
            <v>0</v>
          </cell>
          <cell r="I14">
            <v>0</v>
          </cell>
          <cell r="J14">
            <v>0</v>
          </cell>
          <cell r="K14">
            <v>0</v>
          </cell>
          <cell r="L14">
            <v>0</v>
          </cell>
          <cell r="M14">
            <v>0</v>
          </cell>
          <cell r="N14">
            <v>0</v>
          </cell>
          <cell r="O14">
            <v>0</v>
          </cell>
          <cell r="P14">
            <v>0</v>
          </cell>
          <cell r="Q14">
            <v>0</v>
          </cell>
          <cell r="R14">
            <v>0</v>
          </cell>
          <cell r="S14">
            <v>0</v>
          </cell>
          <cell r="AN14">
            <v>0</v>
          </cell>
        </row>
        <row r="15">
          <cell r="F15">
            <v>0</v>
          </cell>
          <cell r="G15">
            <v>0</v>
          </cell>
          <cell r="H15">
            <v>0</v>
          </cell>
          <cell r="I15">
            <v>0</v>
          </cell>
          <cell r="J15">
            <v>0</v>
          </cell>
          <cell r="K15">
            <v>0</v>
          </cell>
          <cell r="L15">
            <v>0</v>
          </cell>
          <cell r="M15">
            <v>0</v>
          </cell>
          <cell r="N15">
            <v>0</v>
          </cell>
          <cell r="O15">
            <v>0</v>
          </cell>
          <cell r="P15">
            <v>0</v>
          </cell>
          <cell r="Q15">
            <v>0</v>
          </cell>
          <cell r="R15">
            <v>0</v>
          </cell>
          <cell r="S15">
            <v>0</v>
          </cell>
          <cell r="AN15">
            <v>0</v>
          </cell>
        </row>
        <row r="16">
          <cell r="F16">
            <v>0</v>
          </cell>
          <cell r="G16">
            <v>0</v>
          </cell>
          <cell r="H16" t="str">
            <v>Year Ended</v>
          </cell>
          <cell r="I16">
            <v>0</v>
          </cell>
          <cell r="J16">
            <v>0</v>
          </cell>
          <cell r="K16">
            <v>0</v>
          </cell>
          <cell r="L16">
            <v>0</v>
          </cell>
          <cell r="M16">
            <v>0</v>
          </cell>
          <cell r="N16">
            <v>0</v>
          </cell>
          <cell r="O16">
            <v>0</v>
          </cell>
          <cell r="P16">
            <v>0</v>
          </cell>
          <cell r="Q16">
            <v>0</v>
          </cell>
          <cell r="R16">
            <v>0</v>
          </cell>
          <cell r="S16" t="str">
            <v>Terminal</v>
          </cell>
          <cell r="AN16">
            <v>0</v>
          </cell>
        </row>
        <row r="17">
          <cell r="F17">
            <v>0</v>
          </cell>
          <cell r="G17">
            <v>0</v>
          </cell>
          <cell r="H17" t="str">
            <v>2016E</v>
          </cell>
          <cell r="I17" t="str">
            <v>2017E</v>
          </cell>
          <cell r="J17" t="str">
            <v>2018E</v>
          </cell>
          <cell r="K17" t="str">
            <v>2019E</v>
          </cell>
          <cell r="L17" t="str">
            <v>2020E</v>
          </cell>
          <cell r="M17" t="str">
            <v>2021E</v>
          </cell>
          <cell r="N17" t="str">
            <v>2022E</v>
          </cell>
          <cell r="O17" t="str">
            <v>2023E</v>
          </cell>
          <cell r="P17" t="str">
            <v>2024E</v>
          </cell>
          <cell r="Q17" t="str">
            <v>2025E</v>
          </cell>
          <cell r="R17" t="str">
            <v>2026E</v>
          </cell>
          <cell r="S17" t="str">
            <v>2026E</v>
          </cell>
          <cell r="AN17">
            <v>0</v>
          </cell>
        </row>
        <row r="18">
          <cell r="F18">
            <v>0</v>
          </cell>
          <cell r="G18">
            <v>0</v>
          </cell>
          <cell r="H18">
            <v>0</v>
          </cell>
          <cell r="I18">
            <v>0</v>
          </cell>
          <cell r="J18">
            <v>0</v>
          </cell>
          <cell r="K18">
            <v>0</v>
          </cell>
          <cell r="L18">
            <v>0</v>
          </cell>
          <cell r="M18">
            <v>0</v>
          </cell>
          <cell r="N18">
            <v>0</v>
          </cell>
          <cell r="O18">
            <v>0</v>
          </cell>
          <cell r="P18">
            <v>0</v>
          </cell>
          <cell r="Q18">
            <v>0</v>
          </cell>
          <cell r="R18">
            <v>0</v>
          </cell>
          <cell r="S18">
            <v>0</v>
          </cell>
          <cell r="AN18">
            <v>0</v>
          </cell>
        </row>
        <row r="19">
          <cell r="F19" t="str">
            <v>Revenues</v>
          </cell>
          <cell r="G19">
            <v>0</v>
          </cell>
          <cell r="H19">
            <v>684.59771111111115</v>
          </cell>
          <cell r="I19">
            <v>771.89446619072544</v>
          </cell>
          <cell r="J19">
            <v>870.51099223886126</v>
          </cell>
          <cell r="K19">
            <v>997.18453410310656</v>
          </cell>
          <cell r="L19">
            <v>1132.1315198006059</v>
          </cell>
          <cell r="M19">
            <v>1273.6479597756816</v>
          </cell>
          <cell r="N19">
            <v>1413.0179171286602</v>
          </cell>
          <cell r="O19">
            <v>1545.4519293632948</v>
          </cell>
          <cell r="P19">
            <v>1665.8570473489776</v>
          </cell>
          <cell r="Q19">
            <v>1769.140729126118</v>
          </cell>
          <cell r="R19">
            <v>1850.5587083106311</v>
          </cell>
          <cell r="S19">
            <v>1850.5587083106311</v>
          </cell>
          <cell r="AN19">
            <v>0</v>
          </cell>
        </row>
        <row r="20">
          <cell r="F20" t="str">
            <v>% Growth</v>
          </cell>
          <cell r="G20">
            <v>0</v>
          </cell>
          <cell r="H20">
            <v>4.2449002325562146E-2</v>
          </cell>
          <cell r="I20">
            <v>0.1275154060008914</v>
          </cell>
          <cell r="J20">
            <v>0.12775907895130434</v>
          </cell>
          <cell r="K20">
            <v>0.14551630363501156</v>
          </cell>
          <cell r="L20">
            <v>0.13532799705811138</v>
          </cell>
          <cell r="M20">
            <v>0.125</v>
          </cell>
          <cell r="N20">
            <v>0.10942580819391012</v>
          </cell>
          <cell r="O20">
            <v>9.3724227151874118E-2</v>
          </cell>
          <cell r="P20">
            <v>7.7909325872910218E-2</v>
          </cell>
          <cell r="Q20">
            <v>6.2000327063780558E-2</v>
          </cell>
          <cell r="R20">
            <v>4.6021199921574496E-2</v>
          </cell>
          <cell r="S20">
            <v>2.5000000000000001E-2</v>
          </cell>
          <cell r="AN20">
            <v>0</v>
          </cell>
        </row>
        <row r="21">
          <cell r="F21">
            <v>0</v>
          </cell>
          <cell r="G21">
            <v>0</v>
          </cell>
          <cell r="H21">
            <v>0</v>
          </cell>
          <cell r="I21">
            <v>0</v>
          </cell>
          <cell r="J21">
            <v>0</v>
          </cell>
          <cell r="K21">
            <v>0</v>
          </cell>
          <cell r="L21">
            <v>0</v>
          </cell>
          <cell r="M21">
            <v>0</v>
          </cell>
          <cell r="N21">
            <v>0</v>
          </cell>
          <cell r="O21">
            <v>0</v>
          </cell>
          <cell r="P21">
            <v>0</v>
          </cell>
          <cell r="Q21">
            <v>0</v>
          </cell>
          <cell r="R21">
            <v>0</v>
          </cell>
          <cell r="S21">
            <v>0</v>
          </cell>
          <cell r="AN21">
            <v>0</v>
          </cell>
        </row>
        <row r="22">
          <cell r="F22" t="str">
            <v>EBITDA</v>
          </cell>
          <cell r="G22">
            <v>0</v>
          </cell>
          <cell r="H22">
            <v>28.948015324188443</v>
          </cell>
          <cell r="I22">
            <v>78.247379269739469</v>
          </cell>
          <cell r="J22">
            <v>121.32410540087679</v>
          </cell>
          <cell r="K22">
            <v>196.27095899898782</v>
          </cell>
          <cell r="L22">
            <v>295.68929775008633</v>
          </cell>
          <cell r="M22">
            <v>370.0533406121628</v>
          </cell>
          <cell r="N22">
            <v>415.42180450863196</v>
          </cell>
          <cell r="O22">
            <v>458.00007776626308</v>
          </cell>
          <cell r="P22">
            <v>495.7404604354731</v>
          </cell>
          <cell r="Q22">
            <v>526.59087167320183</v>
          </cell>
          <cell r="R22">
            <v>548.64291655358511</v>
          </cell>
          <cell r="S22">
            <v>548.64291655358511</v>
          </cell>
          <cell r="AN22">
            <v>0</v>
          </cell>
        </row>
        <row r="23">
          <cell r="F23" t="str">
            <v>% Margin</v>
          </cell>
          <cell r="G23">
            <v>0</v>
          </cell>
          <cell r="H23">
            <v>4.2284709478805339E-2</v>
          </cell>
          <cell r="I23">
            <v>0.10137056644010908</v>
          </cell>
          <cell r="J23">
            <v>0.13937113543947807</v>
          </cell>
          <cell r="K23">
            <v>0.19682511339339911</v>
          </cell>
          <cell r="L23">
            <v>0.26117928224643361</v>
          </cell>
          <cell r="M23">
            <v>0.29054601608857256</v>
          </cell>
          <cell r="N23">
            <v>0.29399613371696998</v>
          </cell>
          <cell r="O23">
            <v>0.29635349315261644</v>
          </cell>
          <cell r="P23">
            <v>0.29758883646372164</v>
          </cell>
          <cell r="Q23">
            <v>0.29765346702142559</v>
          </cell>
          <cell r="R23">
            <v>0.29647420213673709</v>
          </cell>
          <cell r="S23">
            <v>0.29647420213673709</v>
          </cell>
          <cell r="AN23">
            <v>0</v>
          </cell>
        </row>
        <row r="24">
          <cell r="F24" t="str">
            <v>Depreciation</v>
          </cell>
          <cell r="G24">
            <v>0</v>
          </cell>
          <cell r="H24">
            <v>-51.020217177087716</v>
          </cell>
          <cell r="I24">
            <v>-54.290256784815959</v>
          </cell>
          <cell r="J24">
            <v>-60.191423867195446</v>
          </cell>
          <cell r="K24">
            <v>-67.412695138413511</v>
          </cell>
          <cell r="L24">
            <v>-65.51903092560417</v>
          </cell>
          <cell r="M24">
            <v>-63.45107543440173</v>
          </cell>
          <cell r="N24">
            <v>-61.200075485894047</v>
          </cell>
          <cell r="O24">
            <v>-58.756909572584959</v>
          </cell>
          <cell r="P24">
            <v>-56.11207363654006</v>
          </cell>
          <cell r="Q24">
            <v>-53.255666325717129</v>
          </cell>
          <cell r="R24">
            <v>-50.177373709971903</v>
          </cell>
          <cell r="S24">
            <v>-45.501411104455158</v>
          </cell>
          <cell r="AN24">
            <v>0</v>
          </cell>
        </row>
        <row r="25">
          <cell r="F25" t="str">
            <v>Amortization</v>
          </cell>
          <cell r="G25">
            <v>0</v>
          </cell>
          <cell r="H25">
            <v>-28.771125924878501</v>
          </cell>
          <cell r="I25">
            <v>-29.716359723634515</v>
          </cell>
          <cell r="J25">
            <v>-29.863979528043657</v>
          </cell>
          <cell r="K25">
            <v>-30.083579750632655</v>
          </cell>
          <cell r="L25">
            <v>-30.381937548560536</v>
          </cell>
          <cell r="M25">
            <v>-30.763029579867876</v>
          </cell>
          <cell r="N25">
            <v>-31.088471237138702</v>
          </cell>
          <cell r="O25">
            <v>-31.354824839385646</v>
          </cell>
          <cell r="P25">
            <v>-31.558839835479255</v>
          </cell>
          <cell r="Q25">
            <v>-31.697493804999723</v>
          </cell>
          <cell r="R25">
            <v>-31.768036479784985</v>
          </cell>
          <cell r="S25">
            <v>0</v>
          </cell>
          <cell r="AN25">
            <v>0</v>
          </cell>
        </row>
        <row r="26">
          <cell r="F26" t="str">
            <v>EBIT</v>
          </cell>
          <cell r="G26">
            <v>0</v>
          </cell>
          <cell r="H26">
            <v>-50.843327777777773</v>
          </cell>
          <cell r="I26">
            <v>-5.7592372387110053</v>
          </cell>
          <cell r="J26">
            <v>31.268702005637685</v>
          </cell>
          <cell r="K26">
            <v>98.77468410994166</v>
          </cell>
          <cell r="L26">
            <v>199.78832927592163</v>
          </cell>
          <cell r="M26">
            <v>275.83923559789321</v>
          </cell>
          <cell r="N26">
            <v>323.1332577855992</v>
          </cell>
          <cell r="O26">
            <v>367.88834335429249</v>
          </cell>
          <cell r="P26">
            <v>408.06954696345377</v>
          </cell>
          <cell r="Q26">
            <v>441.63771154248496</v>
          </cell>
          <cell r="R26">
            <v>466.69750636382821</v>
          </cell>
          <cell r="S26">
            <v>503.14150544912997</v>
          </cell>
          <cell r="AN26">
            <v>0</v>
          </cell>
        </row>
        <row r="27">
          <cell r="F27" t="str">
            <v>Taxes</v>
          </cell>
          <cell r="G27">
            <v>0</v>
          </cell>
          <cell r="H27">
            <v>0</v>
          </cell>
          <cell r="I27">
            <v>0</v>
          </cell>
          <cell r="J27">
            <v>-9.3806106016913056</v>
          </cell>
          <cell r="K27">
            <v>-29.632405232982496</v>
          </cell>
          <cell r="L27">
            <v>-59.936498782776482</v>
          </cell>
          <cell r="M27">
            <v>-82.751770679367965</v>
          </cell>
          <cell r="N27">
            <v>-96.939977335679757</v>
          </cell>
          <cell r="O27">
            <v>-110.36650300628774</v>
          </cell>
          <cell r="P27">
            <v>-122.42086408903613</v>
          </cell>
          <cell r="Q27">
            <v>-132.4913134627455</v>
          </cell>
          <cell r="R27">
            <v>-140.00925190914845</v>
          </cell>
          <cell r="S27">
            <v>-150.94245163473897</v>
          </cell>
          <cell r="AN27">
            <v>0</v>
          </cell>
        </row>
        <row r="28">
          <cell r="F28" t="str">
            <v>Tax Rate</v>
          </cell>
          <cell r="G28">
            <v>0</v>
          </cell>
          <cell r="H28">
            <v>0.3</v>
          </cell>
          <cell r="I28">
            <v>0.3</v>
          </cell>
          <cell r="J28">
            <v>0.3</v>
          </cell>
          <cell r="K28">
            <v>0.3</v>
          </cell>
          <cell r="L28">
            <v>0.3</v>
          </cell>
          <cell r="M28">
            <v>0.3</v>
          </cell>
          <cell r="N28">
            <v>0.3</v>
          </cell>
          <cell r="O28">
            <v>0.3</v>
          </cell>
          <cell r="P28">
            <v>0.3</v>
          </cell>
          <cell r="Q28">
            <v>0.3</v>
          </cell>
          <cell r="R28">
            <v>0.3</v>
          </cell>
          <cell r="S28">
            <v>0.3</v>
          </cell>
          <cell r="AN28">
            <v>0</v>
          </cell>
        </row>
        <row r="29">
          <cell r="F29" t="str">
            <v>NOPAT</v>
          </cell>
          <cell r="G29">
            <v>0</v>
          </cell>
          <cell r="H29">
            <v>-50.843327777777773</v>
          </cell>
          <cell r="I29">
            <v>-5.7592372387110053</v>
          </cell>
          <cell r="J29">
            <v>21.88809140394638</v>
          </cell>
          <cell r="K29">
            <v>69.142278876959168</v>
          </cell>
          <cell r="L29">
            <v>139.85183049314514</v>
          </cell>
          <cell r="M29">
            <v>193.08746491852526</v>
          </cell>
          <cell r="N29">
            <v>226.19328044991943</v>
          </cell>
          <cell r="O29">
            <v>257.52184034800473</v>
          </cell>
          <cell r="P29">
            <v>285.64868287441766</v>
          </cell>
          <cell r="Q29">
            <v>309.14639807973947</v>
          </cell>
          <cell r="R29">
            <v>326.68825445467974</v>
          </cell>
          <cell r="S29">
            <v>352.19905381439099</v>
          </cell>
          <cell r="AN29">
            <v>0</v>
          </cell>
        </row>
        <row r="30">
          <cell r="F30" t="str">
            <v>Depreciation</v>
          </cell>
          <cell r="G30">
            <v>0</v>
          </cell>
          <cell r="H30">
            <v>51.020217177087716</v>
          </cell>
          <cell r="I30">
            <v>54.290256784815959</v>
          </cell>
          <cell r="J30">
            <v>60.191423867195446</v>
          </cell>
          <cell r="K30">
            <v>67.412695138413511</v>
          </cell>
          <cell r="L30">
            <v>65.51903092560417</v>
          </cell>
          <cell r="M30">
            <v>63.45107543440173</v>
          </cell>
          <cell r="N30">
            <v>61.200075485894047</v>
          </cell>
          <cell r="O30">
            <v>58.756909572584959</v>
          </cell>
          <cell r="P30">
            <v>56.11207363654006</v>
          </cell>
          <cell r="Q30">
            <v>53.255666325717129</v>
          </cell>
          <cell r="R30">
            <v>50.177373709971903</v>
          </cell>
          <cell r="S30">
            <v>45.501411104455158</v>
          </cell>
          <cell r="AN30">
            <v>0</v>
          </cell>
        </row>
        <row r="31">
          <cell r="F31" t="str">
            <v>Amortization</v>
          </cell>
          <cell r="G31">
            <v>0</v>
          </cell>
          <cell r="H31">
            <v>28.771125924878501</v>
          </cell>
          <cell r="I31">
            <v>29.716359723634515</v>
          </cell>
          <cell r="J31">
            <v>29.863979528043657</v>
          </cell>
          <cell r="K31">
            <v>30.083579750632655</v>
          </cell>
          <cell r="L31">
            <v>30.381937548560536</v>
          </cell>
          <cell r="M31">
            <v>30.763029579867876</v>
          </cell>
          <cell r="N31">
            <v>31.088471237138702</v>
          </cell>
          <cell r="O31">
            <v>31.354824839385646</v>
          </cell>
          <cell r="P31">
            <v>31.558839835479255</v>
          </cell>
          <cell r="Q31">
            <v>31.697493804999723</v>
          </cell>
          <cell r="R31">
            <v>31.768036479784985</v>
          </cell>
          <cell r="S31">
            <v>0</v>
          </cell>
          <cell r="AN31">
            <v>0</v>
          </cell>
        </row>
        <row r="32">
          <cell r="F32" t="str">
            <v>Capex</v>
          </cell>
          <cell r="G32">
            <v>0</v>
          </cell>
          <cell r="H32">
            <v>-46.821227188314957</v>
          </cell>
          <cell r="I32">
            <v>-28.874432973549471</v>
          </cell>
          <cell r="J32">
            <v>-37.833528988483337</v>
          </cell>
          <cell r="K32">
            <v>-38.94401170860705</v>
          </cell>
          <cell r="L32">
            <v>-40.11233205986526</v>
          </cell>
          <cell r="M32">
            <v>-41.315702021661217</v>
          </cell>
          <cell r="N32">
            <v>-42.555173082311057</v>
          </cell>
          <cell r="O32">
            <v>-43.831828274780392</v>
          </cell>
          <cell r="P32">
            <v>-45.146783123023802</v>
          </cell>
          <cell r="Q32">
            <v>-46.50118661671452</v>
          </cell>
          <cell r="R32">
            <v>-47.896222215215957</v>
          </cell>
          <cell r="S32">
            <v>-47.896222215215957</v>
          </cell>
          <cell r="AN32">
            <v>0</v>
          </cell>
        </row>
        <row r="33">
          <cell r="F33" t="str">
            <v>Change in Working Capital</v>
          </cell>
          <cell r="G33">
            <v>0</v>
          </cell>
          <cell r="H33">
            <v>21.909052819430578</v>
          </cell>
          <cell r="I33">
            <v>20.384013263475318</v>
          </cell>
          <cell r="J33">
            <v>10.417577469342799</v>
          </cell>
          <cell r="K33">
            <v>12.392518092729031</v>
          </cell>
          <cell r="L33">
            <v>21.931558180276738</v>
          </cell>
          <cell r="M33">
            <v>14.381776549163689</v>
          </cell>
          <cell r="N33">
            <v>21.890245214834017</v>
          </cell>
          <cell r="O33">
            <v>-1.5404548826108382</v>
          </cell>
          <cell r="P33">
            <v>-6.5987545915110886</v>
          </cell>
          <cell r="Q33">
            <v>-3.5295919330073602</v>
          </cell>
          <cell r="R33">
            <v>0.38791787807540601</v>
          </cell>
          <cell r="S33">
            <v>-9.0271156502957179</v>
          </cell>
          <cell r="AN33">
            <v>0</v>
          </cell>
        </row>
        <row r="34">
          <cell r="F34" t="str">
            <v>Litigation</v>
          </cell>
          <cell r="G34">
            <v>0</v>
          </cell>
          <cell r="H34">
            <v>10</v>
          </cell>
          <cell r="I34">
            <v>-212.64999999999998</v>
          </cell>
          <cell r="J34">
            <v>-32.799999999999997</v>
          </cell>
          <cell r="K34">
            <v>-33.049999999999997</v>
          </cell>
          <cell r="L34">
            <v>-19.600000000000001</v>
          </cell>
          <cell r="M34">
            <v>-12.5</v>
          </cell>
          <cell r="N34">
            <v>-6.9</v>
          </cell>
          <cell r="O34">
            <v>-3</v>
          </cell>
          <cell r="P34">
            <v>-1.3</v>
          </cell>
          <cell r="Q34">
            <v>-0.6</v>
          </cell>
          <cell r="R34">
            <v>0</v>
          </cell>
          <cell r="S34">
            <v>0</v>
          </cell>
          <cell r="AN34">
            <v>0</v>
          </cell>
        </row>
        <row r="35">
          <cell r="F35" t="str">
            <v>Unlevered Free Cash Flows</v>
          </cell>
          <cell r="G35">
            <v>0</v>
          </cell>
          <cell r="H35">
            <v>14.035840955304064</v>
          </cell>
          <cell r="I35">
            <v>-142.89304044033466</v>
          </cell>
          <cell r="J35">
            <v>51.727543280044955</v>
          </cell>
          <cell r="K35">
            <v>107.03706015012732</v>
          </cell>
          <cell r="L35">
            <v>197.97202508772133</v>
          </cell>
          <cell r="M35">
            <v>247.8676444602973</v>
          </cell>
          <cell r="N35">
            <v>290.91689930547517</v>
          </cell>
          <cell r="O35">
            <v>299.26129160258409</v>
          </cell>
          <cell r="P35">
            <v>320.27405863190211</v>
          </cell>
          <cell r="Q35">
            <v>343.46877966073447</v>
          </cell>
          <cell r="R35">
            <v>361.12536030729609</v>
          </cell>
          <cell r="S35">
            <v>340.77712705333442</v>
          </cell>
          <cell r="AN35">
            <v>0</v>
          </cell>
        </row>
        <row r="36">
          <cell r="F36" t="str">
            <v>% Year Remaining</v>
          </cell>
          <cell r="G36">
            <v>0</v>
          </cell>
          <cell r="H36">
            <v>0.27397260273972601</v>
          </cell>
          <cell r="I36">
            <v>1</v>
          </cell>
          <cell r="J36">
            <v>1</v>
          </cell>
          <cell r="K36">
            <v>1</v>
          </cell>
          <cell r="L36">
            <v>1</v>
          </cell>
          <cell r="M36">
            <v>1</v>
          </cell>
          <cell r="N36">
            <v>1</v>
          </cell>
          <cell r="O36">
            <v>1</v>
          </cell>
          <cell r="P36">
            <v>1</v>
          </cell>
          <cell r="Q36">
            <v>1</v>
          </cell>
          <cell r="R36">
            <v>1</v>
          </cell>
          <cell r="S36">
            <v>0</v>
          </cell>
          <cell r="AN36">
            <v>0</v>
          </cell>
        </row>
        <row r="37">
          <cell r="F37" t="str">
            <v>Remaining Cash Flows</v>
          </cell>
          <cell r="G37">
            <v>0</v>
          </cell>
          <cell r="H37">
            <v>3.8454358781654965</v>
          </cell>
          <cell r="I37">
            <v>-142.89304044033466</v>
          </cell>
          <cell r="J37">
            <v>51.727543280044955</v>
          </cell>
          <cell r="K37">
            <v>107.03706015012732</v>
          </cell>
          <cell r="L37">
            <v>197.97202508772133</v>
          </cell>
          <cell r="M37">
            <v>247.8676444602973</v>
          </cell>
          <cell r="N37">
            <v>290.91689930547517</v>
          </cell>
          <cell r="O37">
            <v>299.26129160258409</v>
          </cell>
          <cell r="P37">
            <v>320.27405863190211</v>
          </cell>
          <cell r="Q37">
            <v>343.46877966073447</v>
          </cell>
          <cell r="R37">
            <v>361.12536030729609</v>
          </cell>
          <cell r="S37">
            <v>0</v>
          </cell>
          <cell r="AN37">
            <v>0</v>
          </cell>
        </row>
        <row r="38">
          <cell r="F38" t="str">
            <v>Discount Factor</v>
          </cell>
          <cell r="G38">
            <v>0</v>
          </cell>
          <cell r="H38">
            <v>0.98764485480213826</v>
          </cell>
          <cell r="I38">
            <v>0.93228467122721337</v>
          </cell>
          <cell r="J38">
            <v>0.85140152623489795</v>
          </cell>
          <cell r="K38">
            <v>0.77753564039716716</v>
          </cell>
          <cell r="L38">
            <v>0.70990167702498275</v>
          </cell>
          <cell r="M38">
            <v>0.64831203381276958</v>
          </cell>
          <cell r="N38">
            <v>0.59206578430389922</v>
          </cell>
          <cell r="O38">
            <v>0.54069934639625494</v>
          </cell>
          <cell r="P38">
            <v>0.4936665958835601</v>
          </cell>
          <cell r="Q38">
            <v>0.45083707386626498</v>
          </cell>
          <cell r="R38">
            <v>0.41172335512900915</v>
          </cell>
          <cell r="S38">
            <v>0</v>
          </cell>
          <cell r="AN38">
            <v>0</v>
          </cell>
        </row>
        <row r="39">
          <cell r="F39" t="str">
            <v>Present Value of Remaining Cash Flows</v>
          </cell>
          <cell r="G39">
            <v>0</v>
          </cell>
          <cell r="H39">
            <v>3.7979249595416946</v>
          </cell>
          <cell r="I39">
            <v>-133.21699122757431</v>
          </cell>
          <cell r="J39">
            <v>44.040909297012014</v>
          </cell>
          <cell r="K39">
            <v>83.225129110059342</v>
          </cell>
          <cell r="L39">
            <v>140.54067261380533</v>
          </cell>
          <cell r="M39">
            <v>160.69557669643581</v>
          </cell>
          <cell r="N39">
            <v>172.24194215455464</v>
          </cell>
          <cell r="O39">
            <v>161.81038477121629</v>
          </cell>
          <cell r="P39">
            <v>158.10860427462285</v>
          </cell>
          <cell r="Q39">
            <v>154.84845958666244</v>
          </cell>
          <cell r="R39">
            <v>148.68374496789227</v>
          </cell>
          <cell r="S39">
            <v>0</v>
          </cell>
          <cell r="AN39">
            <v>0</v>
          </cell>
        </row>
        <row r="40">
          <cell r="F40" t="str">
            <v>Discount Factor</v>
          </cell>
          <cell r="G40">
            <v>0</v>
          </cell>
          <cell r="H40">
            <v>0.99108882668721854</v>
          </cell>
          <cell r="I40">
            <v>0.93879786315662672</v>
          </cell>
          <cell r="J40">
            <v>0.85734964671838054</v>
          </cell>
          <cell r="K40">
            <v>0.78296771389806441</v>
          </cell>
          <cell r="L40">
            <v>0.71486124143291141</v>
          </cell>
          <cell r="M40">
            <v>0.65284131637708809</v>
          </cell>
          <cell r="N40">
            <v>0.59620211541286594</v>
          </cell>
          <cell r="O40">
            <v>0.54447681772864465</v>
          </cell>
          <cell r="P40">
            <v>0.49711548374728221</v>
          </cell>
          <cell r="Q40">
            <v>0.45398674314820292</v>
          </cell>
          <cell r="R40">
            <v>0.41459976543214883</v>
          </cell>
          <cell r="S40">
            <v>0</v>
          </cell>
          <cell r="AN40">
            <v>0</v>
          </cell>
        </row>
        <row r="41">
          <cell r="F41" t="str">
            <v>Present Value of Remaining Cash Flows</v>
          </cell>
          <cell r="G41">
            <v>0</v>
          </cell>
          <cell r="H41">
            <v>-5.5522218410399908</v>
          </cell>
          <cell r="I41">
            <v>-149.7909975543671</v>
          </cell>
          <cell r="J41">
            <v>43.708465478417459</v>
          </cell>
          <cell r="K41">
            <v>47.348903923513447</v>
          </cell>
          <cell r="L41">
            <v>107.96794175687141</v>
          </cell>
          <cell r="M41">
            <v>143.47252516121793</v>
          </cell>
          <cell r="N41">
            <v>157.98995070497929</v>
          </cell>
          <cell r="O41">
            <v>148.68267221684295</v>
          </cell>
          <cell r="P41">
            <v>148.16095129325507</v>
          </cell>
          <cell r="Q41">
            <v>148.41599317003724</v>
          </cell>
          <cell r="R41">
            <v>145.48246776565438</v>
          </cell>
          <cell r="S41">
            <v>0</v>
          </cell>
          <cell r="AN41">
            <v>0</v>
          </cell>
        </row>
        <row r="42">
          <cell r="AN42">
            <v>0</v>
          </cell>
        </row>
        <row r="43">
          <cell r="F43" t="str">
            <v>Unlevered Free Cash Flow Build</v>
          </cell>
          <cell r="G43">
            <v>0</v>
          </cell>
          <cell r="H43">
            <v>0</v>
          </cell>
          <cell r="I43">
            <v>0</v>
          </cell>
          <cell r="J43">
            <v>0</v>
          </cell>
          <cell r="K43">
            <v>0</v>
          </cell>
          <cell r="L43">
            <v>0</v>
          </cell>
          <cell r="M43">
            <v>0</v>
          </cell>
          <cell r="N43">
            <v>0</v>
          </cell>
          <cell r="O43">
            <v>0</v>
          </cell>
          <cell r="P43">
            <v>0</v>
          </cell>
          <cell r="Q43">
            <v>0</v>
          </cell>
          <cell r="R43">
            <v>0</v>
          </cell>
          <cell r="S43">
            <v>0</v>
          </cell>
          <cell r="AN43">
            <v>0</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AN44">
            <v>0</v>
          </cell>
        </row>
        <row r="45">
          <cell r="F45">
            <v>0</v>
          </cell>
          <cell r="G45">
            <v>0</v>
          </cell>
          <cell r="H45" t="str">
            <v>Year Ended</v>
          </cell>
          <cell r="I45">
            <v>0</v>
          </cell>
          <cell r="J45">
            <v>0</v>
          </cell>
          <cell r="K45">
            <v>0</v>
          </cell>
          <cell r="L45">
            <v>0</v>
          </cell>
          <cell r="M45">
            <v>0</v>
          </cell>
          <cell r="N45">
            <v>0</v>
          </cell>
          <cell r="O45">
            <v>0</v>
          </cell>
          <cell r="P45">
            <v>0</v>
          </cell>
          <cell r="Q45">
            <v>0</v>
          </cell>
          <cell r="R45">
            <v>0</v>
          </cell>
          <cell r="S45" t="str">
            <v>Terminal</v>
          </cell>
          <cell r="AN45">
            <v>0</v>
          </cell>
        </row>
        <row r="46">
          <cell r="F46">
            <v>0</v>
          </cell>
          <cell r="G46">
            <v>0</v>
          </cell>
          <cell r="H46" t="str">
            <v>2016E</v>
          </cell>
          <cell r="I46" t="str">
            <v>2017E</v>
          </cell>
          <cell r="J46" t="str">
            <v>2018E</v>
          </cell>
          <cell r="K46" t="str">
            <v>2019E</v>
          </cell>
          <cell r="L46" t="str">
            <v>2020E</v>
          </cell>
          <cell r="M46" t="str">
            <v>2021E</v>
          </cell>
          <cell r="N46" t="str">
            <v>2022E</v>
          </cell>
          <cell r="O46" t="str">
            <v>2023E</v>
          </cell>
          <cell r="P46" t="str">
            <v>2024E</v>
          </cell>
          <cell r="Q46" t="str">
            <v>2025E</v>
          </cell>
          <cell r="R46" t="str">
            <v>2026E</v>
          </cell>
          <cell r="S46" t="str">
            <v>2026E</v>
          </cell>
          <cell r="AN46">
            <v>0</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AN47">
            <v>0</v>
          </cell>
        </row>
        <row r="48">
          <cell r="F48" t="str">
            <v>Revenues</v>
          </cell>
          <cell r="G48">
            <v>0</v>
          </cell>
          <cell r="H48">
            <v>684.59771111111115</v>
          </cell>
          <cell r="I48">
            <v>771.89446619072544</v>
          </cell>
          <cell r="J48">
            <v>870.51099223886126</v>
          </cell>
          <cell r="K48">
            <v>997.18453410310656</v>
          </cell>
          <cell r="L48">
            <v>1132.1315198006059</v>
          </cell>
          <cell r="M48">
            <v>1273.6479597756816</v>
          </cell>
          <cell r="N48">
            <v>1413.0179171286602</v>
          </cell>
          <cell r="O48">
            <v>1545.4519293632948</v>
          </cell>
          <cell r="P48">
            <v>1665.8570473489776</v>
          </cell>
          <cell r="Q48">
            <v>1769.140729126118</v>
          </cell>
          <cell r="R48">
            <v>1850.5587083106311</v>
          </cell>
          <cell r="S48">
            <v>1850.5587083106311</v>
          </cell>
          <cell r="AN48">
            <v>0</v>
          </cell>
        </row>
        <row r="49">
          <cell r="F49" t="str">
            <v>% Growth</v>
          </cell>
          <cell r="G49">
            <v>0</v>
          </cell>
          <cell r="H49">
            <v>4.2449002325562146E-2</v>
          </cell>
          <cell r="I49">
            <v>0.1275154060008914</v>
          </cell>
          <cell r="J49">
            <v>0.12775907895130434</v>
          </cell>
          <cell r="K49">
            <v>0.14551630363501156</v>
          </cell>
          <cell r="L49">
            <v>0.13532799705811138</v>
          </cell>
          <cell r="M49">
            <v>0.125</v>
          </cell>
          <cell r="N49">
            <v>0.10942580819391012</v>
          </cell>
          <cell r="O49">
            <v>9.3724227151874118E-2</v>
          </cell>
          <cell r="P49">
            <v>7.7909325872910218E-2</v>
          </cell>
          <cell r="Q49">
            <v>6.2000327063780558E-2</v>
          </cell>
          <cell r="R49">
            <v>4.6021199921574496E-2</v>
          </cell>
          <cell r="S49">
            <v>2.5000000000000001E-2</v>
          </cell>
          <cell r="AN49">
            <v>0</v>
          </cell>
        </row>
        <row r="50">
          <cell r="F50">
            <v>0</v>
          </cell>
          <cell r="G50">
            <v>0</v>
          </cell>
          <cell r="H50">
            <v>0</v>
          </cell>
          <cell r="I50">
            <v>0</v>
          </cell>
          <cell r="J50">
            <v>0</v>
          </cell>
          <cell r="K50">
            <v>0</v>
          </cell>
          <cell r="L50">
            <v>0</v>
          </cell>
          <cell r="M50">
            <v>0</v>
          </cell>
          <cell r="N50">
            <v>0</v>
          </cell>
          <cell r="O50">
            <v>0</v>
          </cell>
          <cell r="P50">
            <v>0</v>
          </cell>
          <cell r="Q50">
            <v>0</v>
          </cell>
          <cell r="R50">
            <v>0</v>
          </cell>
          <cell r="S50">
            <v>0</v>
          </cell>
          <cell r="AN50">
            <v>0</v>
          </cell>
        </row>
        <row r="51">
          <cell r="F51" t="str">
            <v>EBITDA</v>
          </cell>
          <cell r="G51">
            <v>0</v>
          </cell>
          <cell r="H51">
            <v>28.948015324188443</v>
          </cell>
          <cell r="I51">
            <v>78.247379269739469</v>
          </cell>
          <cell r="J51">
            <v>121.32410540087679</v>
          </cell>
          <cell r="K51">
            <v>196.27095899898782</v>
          </cell>
          <cell r="L51">
            <v>295.68929775008633</v>
          </cell>
          <cell r="M51">
            <v>370.0533406121628</v>
          </cell>
          <cell r="N51">
            <v>415.42180450863196</v>
          </cell>
          <cell r="O51">
            <v>458.00007776626308</v>
          </cell>
          <cell r="P51">
            <v>495.7404604354731</v>
          </cell>
          <cell r="Q51">
            <v>526.59087167320183</v>
          </cell>
          <cell r="R51">
            <v>548.64291655358511</v>
          </cell>
          <cell r="S51">
            <v>548.64291655358511</v>
          </cell>
          <cell r="AN51">
            <v>0</v>
          </cell>
        </row>
        <row r="52">
          <cell r="F52" t="str">
            <v>% Margin</v>
          </cell>
          <cell r="G52">
            <v>0</v>
          </cell>
          <cell r="H52">
            <v>4.2284709478805339E-2</v>
          </cell>
          <cell r="I52">
            <v>0.10137056644010908</v>
          </cell>
          <cell r="J52">
            <v>0.13937113543947807</v>
          </cell>
          <cell r="K52">
            <v>0.19682511339339911</v>
          </cell>
          <cell r="L52">
            <v>0.26117928224643361</v>
          </cell>
          <cell r="M52">
            <v>0.29054601608857256</v>
          </cell>
          <cell r="N52">
            <v>0.29399613371696998</v>
          </cell>
          <cell r="O52">
            <v>0.29635349315261644</v>
          </cell>
          <cell r="P52">
            <v>0.29758883646372164</v>
          </cell>
          <cell r="Q52">
            <v>0.29765346702142559</v>
          </cell>
          <cell r="R52">
            <v>0.29647420213673709</v>
          </cell>
          <cell r="S52">
            <v>0.29647420213673709</v>
          </cell>
          <cell r="AN52">
            <v>0</v>
          </cell>
        </row>
        <row r="53">
          <cell r="F53" t="str">
            <v>Depreciation</v>
          </cell>
          <cell r="G53">
            <v>0</v>
          </cell>
          <cell r="H53">
            <v>-51.020217177087716</v>
          </cell>
          <cell r="I53">
            <v>-54.290256784815959</v>
          </cell>
          <cell r="J53">
            <v>-60.191423867195446</v>
          </cell>
          <cell r="K53">
            <v>-67.412695138413511</v>
          </cell>
          <cell r="L53">
            <v>-65.51903092560417</v>
          </cell>
          <cell r="M53">
            <v>-63.45107543440173</v>
          </cell>
          <cell r="N53">
            <v>-61.200075485894047</v>
          </cell>
          <cell r="O53">
            <v>-58.756909572584959</v>
          </cell>
          <cell r="P53">
            <v>-56.11207363654006</v>
          </cell>
          <cell r="Q53">
            <v>-53.255666325717129</v>
          </cell>
          <cell r="R53">
            <v>-50.177373709971903</v>
          </cell>
          <cell r="S53">
            <v>-45.501411104455158</v>
          </cell>
          <cell r="AN53">
            <v>0</v>
          </cell>
        </row>
        <row r="54">
          <cell r="F54" t="str">
            <v>Amortization</v>
          </cell>
          <cell r="G54">
            <v>0</v>
          </cell>
          <cell r="H54">
            <v>-28.771125924878501</v>
          </cell>
          <cell r="I54">
            <v>-29.716359723634515</v>
          </cell>
          <cell r="J54">
            <v>-29.863979528043657</v>
          </cell>
          <cell r="K54">
            <v>-30.083579750632655</v>
          </cell>
          <cell r="L54">
            <v>-30.381937548560536</v>
          </cell>
          <cell r="M54">
            <v>-30.763029579867876</v>
          </cell>
          <cell r="N54">
            <v>-31.088471237138702</v>
          </cell>
          <cell r="O54">
            <v>-31.354824839385646</v>
          </cell>
          <cell r="P54">
            <v>-31.558839835479255</v>
          </cell>
          <cell r="Q54">
            <v>-31.697493804999723</v>
          </cell>
          <cell r="R54">
            <v>-31.768036479784985</v>
          </cell>
          <cell r="S54">
            <v>0</v>
          </cell>
          <cell r="AN54">
            <v>0</v>
          </cell>
        </row>
        <row r="55">
          <cell r="F55" t="str">
            <v>EBIT</v>
          </cell>
          <cell r="G55">
            <v>0</v>
          </cell>
          <cell r="H55">
            <v>-50.843327777777773</v>
          </cell>
          <cell r="I55">
            <v>-5.7592372387110053</v>
          </cell>
          <cell r="J55">
            <v>31.268702005637685</v>
          </cell>
          <cell r="K55">
            <v>98.77468410994166</v>
          </cell>
          <cell r="L55">
            <v>199.78832927592163</v>
          </cell>
          <cell r="M55">
            <v>275.83923559789321</v>
          </cell>
          <cell r="N55">
            <v>323.1332577855992</v>
          </cell>
          <cell r="O55">
            <v>367.88834335429249</v>
          </cell>
          <cell r="P55">
            <v>408.06954696345377</v>
          </cell>
          <cell r="Q55">
            <v>441.63771154248496</v>
          </cell>
          <cell r="R55">
            <v>466.69750636382821</v>
          </cell>
          <cell r="S55">
            <v>503.14150544912997</v>
          </cell>
          <cell r="AN55">
            <v>0</v>
          </cell>
        </row>
        <row r="56">
          <cell r="F56" t="str">
            <v>Taxes</v>
          </cell>
          <cell r="G56">
            <v>0</v>
          </cell>
          <cell r="H56">
            <v>0</v>
          </cell>
          <cell r="I56">
            <v>0</v>
          </cell>
          <cell r="J56">
            <v>-9.3806106016913056</v>
          </cell>
          <cell r="K56">
            <v>-29.632405232982496</v>
          </cell>
          <cell r="L56">
            <v>-59.936498782776482</v>
          </cell>
          <cell r="M56">
            <v>-82.751770679367965</v>
          </cell>
          <cell r="N56">
            <v>-96.939977335679757</v>
          </cell>
          <cell r="O56">
            <v>-110.36650300628774</v>
          </cell>
          <cell r="P56">
            <v>-122.42086408903613</v>
          </cell>
          <cell r="Q56">
            <v>-132.4913134627455</v>
          </cell>
          <cell r="R56">
            <v>-140.00925190914845</v>
          </cell>
          <cell r="S56">
            <v>-150.94245163473897</v>
          </cell>
          <cell r="AN56">
            <v>0</v>
          </cell>
        </row>
        <row r="57">
          <cell r="F57" t="str">
            <v>Tax Rate</v>
          </cell>
          <cell r="G57">
            <v>0</v>
          </cell>
          <cell r="H57">
            <v>0.3</v>
          </cell>
          <cell r="I57">
            <v>0.3</v>
          </cell>
          <cell r="J57">
            <v>0.3</v>
          </cell>
          <cell r="K57">
            <v>0.3</v>
          </cell>
          <cell r="L57">
            <v>0.3</v>
          </cell>
          <cell r="M57">
            <v>0.3</v>
          </cell>
          <cell r="N57">
            <v>0.3</v>
          </cell>
          <cell r="O57">
            <v>0.3</v>
          </cell>
          <cell r="P57">
            <v>0.3</v>
          </cell>
          <cell r="Q57">
            <v>0.3</v>
          </cell>
          <cell r="R57">
            <v>0.3</v>
          </cell>
          <cell r="S57">
            <v>0.3</v>
          </cell>
          <cell r="AN57">
            <v>0</v>
          </cell>
        </row>
        <row r="58">
          <cell r="F58" t="str">
            <v>NOPAT</v>
          </cell>
          <cell r="G58">
            <v>0</v>
          </cell>
          <cell r="H58">
            <v>-50.843327777777773</v>
          </cell>
          <cell r="I58">
            <v>-5.7592372387110053</v>
          </cell>
          <cell r="J58">
            <v>21.88809140394638</v>
          </cell>
          <cell r="K58">
            <v>69.142278876959168</v>
          </cell>
          <cell r="L58">
            <v>139.85183049314514</v>
          </cell>
          <cell r="M58">
            <v>193.08746491852526</v>
          </cell>
          <cell r="N58">
            <v>226.19328044991943</v>
          </cell>
          <cell r="O58">
            <v>257.52184034800473</v>
          </cell>
          <cell r="P58">
            <v>285.64868287441766</v>
          </cell>
          <cell r="Q58">
            <v>309.14639807973947</v>
          </cell>
          <cell r="R58">
            <v>326.68825445467974</v>
          </cell>
          <cell r="S58">
            <v>352.19905381439099</v>
          </cell>
          <cell r="AN58">
            <v>0</v>
          </cell>
        </row>
        <row r="59">
          <cell r="F59" t="str">
            <v>Depreciation</v>
          </cell>
          <cell r="G59">
            <v>0</v>
          </cell>
          <cell r="H59">
            <v>51.020217177087716</v>
          </cell>
          <cell r="I59">
            <v>54.290256784815959</v>
          </cell>
          <cell r="J59">
            <v>60.191423867195446</v>
          </cell>
          <cell r="K59">
            <v>67.412695138413511</v>
          </cell>
          <cell r="L59">
            <v>65.51903092560417</v>
          </cell>
          <cell r="M59">
            <v>63.45107543440173</v>
          </cell>
          <cell r="N59">
            <v>61.200075485894047</v>
          </cell>
          <cell r="O59">
            <v>58.756909572584959</v>
          </cell>
          <cell r="P59">
            <v>56.11207363654006</v>
          </cell>
          <cell r="Q59">
            <v>53.255666325717129</v>
          </cell>
          <cell r="R59">
            <v>50.177373709971903</v>
          </cell>
          <cell r="S59">
            <v>45.501411104455158</v>
          </cell>
          <cell r="AN59">
            <v>0</v>
          </cell>
        </row>
        <row r="60">
          <cell r="F60" t="str">
            <v>Amortization</v>
          </cell>
          <cell r="G60">
            <v>0</v>
          </cell>
          <cell r="H60">
            <v>28.771125924878501</v>
          </cell>
          <cell r="I60">
            <v>29.716359723634515</v>
          </cell>
          <cell r="J60">
            <v>29.863979528043657</v>
          </cell>
          <cell r="K60">
            <v>30.083579750632655</v>
          </cell>
          <cell r="L60">
            <v>30.381937548560536</v>
          </cell>
          <cell r="M60">
            <v>30.763029579867876</v>
          </cell>
          <cell r="N60">
            <v>31.088471237138702</v>
          </cell>
          <cell r="O60">
            <v>31.354824839385646</v>
          </cell>
          <cell r="P60">
            <v>31.558839835479255</v>
          </cell>
          <cell r="Q60">
            <v>31.697493804999723</v>
          </cell>
          <cell r="R60">
            <v>31.768036479784985</v>
          </cell>
          <cell r="S60">
            <v>0</v>
          </cell>
          <cell r="AN60">
            <v>0</v>
          </cell>
        </row>
        <row r="61">
          <cell r="F61" t="str">
            <v>Capex</v>
          </cell>
          <cell r="G61">
            <v>0</v>
          </cell>
          <cell r="H61">
            <v>-46.821227188314957</v>
          </cell>
          <cell r="I61">
            <v>-28.874432973549471</v>
          </cell>
          <cell r="J61">
            <v>-37.833528988483337</v>
          </cell>
          <cell r="K61">
            <v>-38.94401170860705</v>
          </cell>
          <cell r="L61">
            <v>-40.11233205986526</v>
          </cell>
          <cell r="M61">
            <v>-41.315702021661217</v>
          </cell>
          <cell r="N61">
            <v>-42.555173082311057</v>
          </cell>
          <cell r="O61">
            <v>-43.831828274780392</v>
          </cell>
          <cell r="P61">
            <v>-45.146783123023802</v>
          </cell>
          <cell r="Q61">
            <v>-46.50118661671452</v>
          </cell>
          <cell r="R61">
            <v>-47.896222215215957</v>
          </cell>
          <cell r="S61">
            <v>-47.896222215215957</v>
          </cell>
          <cell r="AN61">
            <v>0</v>
          </cell>
        </row>
        <row r="62">
          <cell r="F62" t="str">
            <v>Change in Working Capital</v>
          </cell>
          <cell r="G62">
            <v>0</v>
          </cell>
          <cell r="H62">
            <v>21.909052819430578</v>
          </cell>
          <cell r="I62">
            <v>20.384013263475318</v>
          </cell>
          <cell r="J62">
            <v>10.417577469342799</v>
          </cell>
          <cell r="K62">
            <v>12.392518092729031</v>
          </cell>
          <cell r="L62">
            <v>21.931558180276738</v>
          </cell>
          <cell r="M62">
            <v>14.381776549163689</v>
          </cell>
          <cell r="N62">
            <v>21.890245214834017</v>
          </cell>
          <cell r="O62">
            <v>-1.5404548826108382</v>
          </cell>
          <cell r="P62">
            <v>-6.5987545915110886</v>
          </cell>
          <cell r="Q62">
            <v>-3.5295919330073602</v>
          </cell>
          <cell r="R62">
            <v>0.38791787807540601</v>
          </cell>
          <cell r="S62">
            <v>-9.0271156502957179</v>
          </cell>
          <cell r="AN62">
            <v>0</v>
          </cell>
        </row>
        <row r="63">
          <cell r="F63" t="str">
            <v>Litigation</v>
          </cell>
          <cell r="G63">
            <v>0</v>
          </cell>
          <cell r="H63">
            <v>10</v>
          </cell>
          <cell r="I63">
            <v>-212.64999999999998</v>
          </cell>
          <cell r="J63">
            <v>-32.799999999999997</v>
          </cell>
          <cell r="K63">
            <v>-33.049999999999997</v>
          </cell>
          <cell r="L63">
            <v>-19.600000000000001</v>
          </cell>
          <cell r="M63">
            <v>-12.5</v>
          </cell>
          <cell r="N63">
            <v>-6.9</v>
          </cell>
          <cell r="O63">
            <v>-3</v>
          </cell>
          <cell r="P63">
            <v>-1.3</v>
          </cell>
          <cell r="Q63">
            <v>-0.6</v>
          </cell>
          <cell r="R63">
            <v>0</v>
          </cell>
          <cell r="S63">
            <v>0</v>
          </cell>
          <cell r="AN63">
            <v>0</v>
          </cell>
        </row>
        <row r="64">
          <cell r="F64" t="str">
            <v>Unlevered Free Cash Flows</v>
          </cell>
          <cell r="G64">
            <v>0</v>
          </cell>
          <cell r="H64">
            <v>14.035840955304064</v>
          </cell>
          <cell r="I64">
            <v>-142.89304044033466</v>
          </cell>
          <cell r="J64">
            <v>51.727543280044955</v>
          </cell>
          <cell r="K64">
            <v>107.03706015012732</v>
          </cell>
          <cell r="L64">
            <v>197.97202508772133</v>
          </cell>
          <cell r="M64">
            <v>247.8676444602973</v>
          </cell>
          <cell r="N64">
            <v>290.91689930547517</v>
          </cell>
          <cell r="O64">
            <v>299.26129160258409</v>
          </cell>
          <cell r="P64">
            <v>320.27405863190211</v>
          </cell>
          <cell r="Q64">
            <v>343.46877966073447</v>
          </cell>
          <cell r="R64">
            <v>361.12536030729609</v>
          </cell>
          <cell r="S64">
            <v>340.77712705333442</v>
          </cell>
          <cell r="AN64">
            <v>0</v>
          </cell>
        </row>
        <row r="65">
          <cell r="F65" t="str">
            <v>% Year Remaining</v>
          </cell>
          <cell r="G65">
            <v>0</v>
          </cell>
          <cell r="H65">
            <v>0.27397260273972601</v>
          </cell>
          <cell r="I65">
            <v>1</v>
          </cell>
          <cell r="J65">
            <v>1</v>
          </cell>
          <cell r="K65">
            <v>1</v>
          </cell>
          <cell r="L65">
            <v>1</v>
          </cell>
          <cell r="M65">
            <v>1</v>
          </cell>
          <cell r="N65">
            <v>1</v>
          </cell>
          <cell r="O65">
            <v>1</v>
          </cell>
          <cell r="P65">
            <v>1</v>
          </cell>
          <cell r="Q65">
            <v>1</v>
          </cell>
          <cell r="R65">
            <v>1</v>
          </cell>
          <cell r="S65">
            <v>0</v>
          </cell>
          <cell r="AN65">
            <v>0</v>
          </cell>
        </row>
        <row r="66">
          <cell r="F66" t="str">
            <v>Remaining Cash Flows</v>
          </cell>
          <cell r="G66">
            <v>0</v>
          </cell>
          <cell r="H66">
            <v>3.8454358781654965</v>
          </cell>
          <cell r="I66">
            <v>-142.89304044033466</v>
          </cell>
          <cell r="J66">
            <v>51.727543280044955</v>
          </cell>
          <cell r="K66">
            <v>107.03706015012732</v>
          </cell>
          <cell r="L66">
            <v>197.97202508772133</v>
          </cell>
          <cell r="M66">
            <v>247.8676444602973</v>
          </cell>
          <cell r="N66">
            <v>290.91689930547517</v>
          </cell>
          <cell r="O66">
            <v>299.26129160258409</v>
          </cell>
          <cell r="P66">
            <v>320.27405863190211</v>
          </cell>
          <cell r="Q66">
            <v>343.46877966073447</v>
          </cell>
          <cell r="R66">
            <v>361.12536030729609</v>
          </cell>
          <cell r="S66">
            <v>0</v>
          </cell>
          <cell r="AN66">
            <v>0</v>
          </cell>
        </row>
        <row r="67">
          <cell r="F67" t="str">
            <v>Discount Factor</v>
          </cell>
          <cell r="G67">
            <v>0</v>
          </cell>
          <cell r="H67">
            <v>0.98764485480213826</v>
          </cell>
          <cell r="I67">
            <v>0.93228467122721337</v>
          </cell>
          <cell r="J67">
            <v>0.85140152623489795</v>
          </cell>
          <cell r="K67">
            <v>0.77753564039716716</v>
          </cell>
          <cell r="L67">
            <v>0.70990167702498275</v>
          </cell>
          <cell r="M67">
            <v>0.64831203381276958</v>
          </cell>
          <cell r="N67">
            <v>0.59206578430389922</v>
          </cell>
          <cell r="O67">
            <v>0.54069934639625494</v>
          </cell>
          <cell r="P67">
            <v>0.4936665958835601</v>
          </cell>
          <cell r="Q67">
            <v>0.45083707386626498</v>
          </cell>
          <cell r="R67">
            <v>0.41172335512900915</v>
          </cell>
          <cell r="S67">
            <v>0</v>
          </cell>
          <cell r="AN67">
            <v>0</v>
          </cell>
        </row>
        <row r="68">
          <cell r="F68" t="str">
            <v>Present Value of Remaining Cash Flows</v>
          </cell>
          <cell r="G68">
            <v>0</v>
          </cell>
          <cell r="H68">
            <v>3.7979249595416946</v>
          </cell>
          <cell r="I68">
            <v>-133.21699122757431</v>
          </cell>
          <cell r="J68">
            <v>44.040909297012014</v>
          </cell>
          <cell r="K68">
            <v>83.225129110059342</v>
          </cell>
          <cell r="L68">
            <v>140.54067261380533</v>
          </cell>
          <cell r="M68">
            <v>160.69557669643581</v>
          </cell>
          <cell r="N68">
            <v>172.24194215455464</v>
          </cell>
          <cell r="O68">
            <v>161.81038477121629</v>
          </cell>
          <cell r="P68">
            <v>158.10860427462285</v>
          </cell>
          <cell r="Q68">
            <v>154.84845958666244</v>
          </cell>
          <cell r="R68">
            <v>148.68374496789227</v>
          </cell>
          <cell r="S68">
            <v>0</v>
          </cell>
          <cell r="AN68">
            <v>0</v>
          </cell>
        </row>
        <row r="69">
          <cell r="F69" t="str">
            <v>% Year Remaining</v>
          </cell>
          <cell r="G69">
            <v>0</v>
          </cell>
          <cell r="H69">
            <v>0</v>
          </cell>
          <cell r="I69">
            <v>1</v>
          </cell>
          <cell r="J69">
            <v>1</v>
          </cell>
          <cell r="K69">
            <v>1</v>
          </cell>
          <cell r="L69">
            <v>1</v>
          </cell>
          <cell r="M69">
            <v>1</v>
          </cell>
          <cell r="N69">
            <v>1</v>
          </cell>
          <cell r="O69">
            <v>1</v>
          </cell>
          <cell r="P69">
            <v>1</v>
          </cell>
          <cell r="Q69">
            <v>1</v>
          </cell>
          <cell r="R69">
            <v>1</v>
          </cell>
          <cell r="S69">
            <v>0</v>
          </cell>
          <cell r="AN69">
            <v>0</v>
          </cell>
        </row>
        <row r="70">
          <cell r="F70" t="str">
            <v>Remaining Cash Flows</v>
          </cell>
          <cell r="G70">
            <v>0</v>
          </cell>
          <cell r="H70">
            <v>0</v>
          </cell>
          <cell r="I70">
            <v>-159.55617650290318</v>
          </cell>
          <cell r="J70">
            <v>50.980910350540654</v>
          </cell>
          <cell r="K70">
            <v>60.473635225370053</v>
          </cell>
          <cell r="L70">
            <v>151.03342508883807</v>
          </cell>
          <cell r="M70">
            <v>219.76630700613725</v>
          </cell>
          <cell r="N70">
            <v>264.99394520861824</v>
          </cell>
          <cell r="O70">
            <v>273.07438512642636</v>
          </cell>
          <cell r="P70">
            <v>298.04131260690207</v>
          </cell>
          <cell r="Q70">
            <v>326.91701995709417</v>
          </cell>
          <cell r="R70">
            <v>350.89857712296089</v>
          </cell>
          <cell r="S70">
            <v>0</v>
          </cell>
          <cell r="AN70">
            <v>0</v>
          </cell>
        </row>
        <row r="71">
          <cell r="A71" t="str">
            <v>x</v>
          </cell>
          <cell r="F71" t="str">
            <v>Discount Factor</v>
          </cell>
          <cell r="G71">
            <v>0</v>
          </cell>
          <cell r="H71">
            <v>0</v>
          </cell>
          <cell r="I71">
            <v>0.93879786315662672</v>
          </cell>
          <cell r="J71">
            <v>0.85734964671838054</v>
          </cell>
          <cell r="K71">
            <v>0.78296771389806441</v>
          </cell>
          <cell r="L71">
            <v>0.71486124143291141</v>
          </cell>
          <cell r="M71">
            <v>0.65284131637708809</v>
          </cell>
          <cell r="N71">
            <v>0.59620211541286594</v>
          </cell>
          <cell r="O71">
            <v>0.54447681772864465</v>
          </cell>
          <cell r="P71">
            <v>0.49711548374728221</v>
          </cell>
          <cell r="Q71">
            <v>0.45398674314820292</v>
          </cell>
          <cell r="R71">
            <v>0.41459976543214883</v>
          </cell>
          <cell r="S71">
            <v>0</v>
          </cell>
          <cell r="W71" t="str">
            <v>x</v>
          </cell>
          <cell r="AJ71" t="str">
            <v>x</v>
          </cell>
          <cell r="AN71">
            <v>0</v>
          </cell>
        </row>
        <row r="72">
          <cell r="F72" t="str">
            <v>Present Value of Remaining Cash Flows</v>
          </cell>
          <cell r="G72">
            <v>0</v>
          </cell>
          <cell r="H72">
            <v>0</v>
          </cell>
          <cell r="I72">
            <v>-149.7909975543671</v>
          </cell>
          <cell r="J72">
            <v>43.708465478417459</v>
          </cell>
          <cell r="K72">
            <v>47.348903923513447</v>
          </cell>
          <cell r="L72">
            <v>107.96794175687141</v>
          </cell>
          <cell r="M72">
            <v>143.47252516121793</v>
          </cell>
          <cell r="N72">
            <v>157.98995070497929</v>
          </cell>
          <cell r="O72">
            <v>148.68267221684295</v>
          </cell>
          <cell r="P72">
            <v>148.16095129325507</v>
          </cell>
          <cell r="Q72">
            <v>148.41599317003724</v>
          </cell>
          <cell r="R72">
            <v>145.48246776565438</v>
          </cell>
          <cell r="S72">
            <v>0</v>
          </cell>
          <cell r="AN72">
            <v>0</v>
          </cell>
        </row>
        <row r="73">
          <cell r="Y73" t="str">
            <v>Active (Do Not Use)</v>
          </cell>
          <cell r="Z73">
            <v>0</v>
          </cell>
          <cell r="AA73">
            <v>0</v>
          </cell>
          <cell r="AB73">
            <v>0</v>
          </cell>
          <cell r="AD73" t="str">
            <v>Self-Reference (Use This)</v>
          </cell>
          <cell r="AE73">
            <v>0</v>
          </cell>
          <cell r="AF73">
            <v>0</v>
          </cell>
          <cell r="AG73">
            <v>0</v>
          </cell>
          <cell r="AN73">
            <v>0</v>
          </cell>
        </row>
        <row r="74">
          <cell r="AN74">
            <v>0</v>
          </cell>
        </row>
        <row r="75">
          <cell r="A75" t="str">
            <v>x</v>
          </cell>
          <cell r="W75" t="str">
            <v>x</v>
          </cell>
          <cell r="Y75" t="str">
            <v>Implied Enterprise Value</v>
          </cell>
          <cell r="Z75">
            <v>0</v>
          </cell>
          <cell r="AA75">
            <v>0</v>
          </cell>
          <cell r="AB75">
            <v>0</v>
          </cell>
          <cell r="AD75" t="str">
            <v>Implied Enterprise Value</v>
          </cell>
          <cell r="AE75">
            <v>0</v>
          </cell>
          <cell r="AF75">
            <v>0</v>
          </cell>
          <cell r="AG75">
            <v>0</v>
          </cell>
          <cell r="AJ75" t="str">
            <v>x</v>
          </cell>
        </row>
        <row r="76">
          <cell r="AD76">
            <v>0</v>
          </cell>
          <cell r="AE76">
            <v>0</v>
          </cell>
          <cell r="AF76">
            <v>0</v>
          </cell>
          <cell r="AG76">
            <v>0</v>
          </cell>
        </row>
        <row r="77">
          <cell r="Y77" t="str">
            <v>Perp.</v>
          </cell>
          <cell r="Z77" t="str">
            <v>WACC</v>
          </cell>
          <cell r="AA77">
            <v>0</v>
          </cell>
          <cell r="AB77">
            <v>0</v>
          </cell>
          <cell r="AD77" t="str">
            <v>Perp.</v>
          </cell>
          <cell r="AE77" t="str">
            <v>WACC</v>
          </cell>
          <cell r="AF77">
            <v>0</v>
          </cell>
          <cell r="AG77">
            <v>0</v>
          </cell>
        </row>
        <row r="78">
          <cell r="Y78" t="str">
            <v>Growth</v>
          </cell>
          <cell r="Z78">
            <v>0.09</v>
          </cell>
          <cell r="AA78">
            <v>9.5000000000000001E-2</v>
          </cell>
          <cell r="AB78">
            <v>0.1</v>
          </cell>
          <cell r="AD78" t="str">
            <v>Growth</v>
          </cell>
          <cell r="AE78">
            <v>0.09</v>
          </cell>
          <cell r="AF78">
            <v>9.5000000000000001E-2</v>
          </cell>
          <cell r="AG78">
            <v>0.1</v>
          </cell>
        </row>
        <row r="79">
          <cell r="Y79">
            <v>0.02</v>
          </cell>
          <cell r="Z79">
            <v>3279.1985560481817</v>
          </cell>
          <cell r="AA79">
            <v>3012.6093155468034</v>
          </cell>
          <cell r="AB79">
            <v>2780.1652163931121</v>
          </cell>
          <cell r="AD79">
            <v>0.02</v>
          </cell>
          <cell r="AE79">
            <v>3279.1985560481817</v>
          </cell>
          <cell r="AF79">
            <v>3012.6093155468034</v>
          </cell>
          <cell r="AG79">
            <v>2780.1652163931121</v>
          </cell>
        </row>
        <row r="80">
          <cell r="Y80">
            <v>2.5000000000000001E-2</v>
          </cell>
          <cell r="Z80">
            <v>3443.8243815487494</v>
          </cell>
          <cell r="AA80">
            <v>3149.0002388417788</v>
          </cell>
          <cell r="AB80">
            <v>2894.2735731240991</v>
          </cell>
          <cell r="AD80">
            <v>2.5000000000000001E-2</v>
          </cell>
          <cell r="AE80">
            <v>3443.8243815487494</v>
          </cell>
          <cell r="AF80">
            <v>3149.0002388417788</v>
          </cell>
          <cell r="AG80">
            <v>2894.2735731240991</v>
          </cell>
        </row>
        <row r="81">
          <cell r="Y81">
            <v>3.0000000000000002E-2</v>
          </cell>
          <cell r="Z81">
            <v>3635.8878446327462</v>
          </cell>
          <cell r="AA81">
            <v>3306.3743811052118</v>
          </cell>
          <cell r="AB81">
            <v>3024.6831236737985</v>
          </cell>
          <cell r="AD81">
            <v>3.0000000000000002E-2</v>
          </cell>
          <cell r="AE81">
            <v>3635.8878446327462</v>
          </cell>
          <cell r="AF81">
            <v>3306.3743811052118</v>
          </cell>
          <cell r="AG81">
            <v>3024.6831236737985</v>
          </cell>
        </row>
        <row r="82">
          <cell r="Y82" t="str">
            <v>Growth</v>
          </cell>
          <cell r="Z82">
            <v>0.09</v>
          </cell>
          <cell r="AA82">
            <v>9.5000000000000001E-2</v>
          </cell>
          <cell r="AB82">
            <v>0.1</v>
          </cell>
          <cell r="AD82" t="str">
            <v>Growth</v>
          </cell>
          <cell r="AE82">
            <v>0.09</v>
          </cell>
          <cell r="AF82">
            <v>9.5000000000000001E-2</v>
          </cell>
          <cell r="AG82">
            <v>0.1</v>
          </cell>
        </row>
        <row r="83">
          <cell r="Y83">
            <v>3.0000000000000002E-2</v>
          </cell>
          <cell r="Z83">
            <v>3575.0333951736397</v>
          </cell>
          <cell r="AA83">
            <v>3237.8096530329108</v>
          </cell>
          <cell r="AB83">
            <v>2949.9938372037427</v>
          </cell>
          <cell r="AD83">
            <v>3.0000000000000002E-2</v>
          </cell>
          <cell r="AE83">
            <v>3575.0333951736397</v>
          </cell>
          <cell r="AF83">
            <v>3237.8096530329108</v>
          </cell>
          <cell r="AG83">
            <v>2949.9938372037427</v>
          </cell>
        </row>
        <row r="84">
          <cell r="Y84" t="str">
            <v>Implied Equity Value Per Share</v>
          </cell>
          <cell r="Z84">
            <v>0</v>
          </cell>
          <cell r="AA84">
            <v>0</v>
          </cell>
          <cell r="AB84">
            <v>0</v>
          </cell>
          <cell r="AD84" t="str">
            <v>Implied Equity Value Per Share</v>
          </cell>
          <cell r="AE84">
            <v>0</v>
          </cell>
          <cell r="AF84">
            <v>0</v>
          </cell>
          <cell r="AG84">
            <v>0</v>
          </cell>
        </row>
        <row r="85">
          <cell r="Y85">
            <v>0.04</v>
          </cell>
          <cell r="Z85">
            <v>4156.9253769567977</v>
          </cell>
          <cell r="AA85">
            <v>3708.948109768332</v>
          </cell>
          <cell r="AB85">
            <v>3336.9770307827744</v>
          </cell>
          <cell r="AD85">
            <v>0</v>
          </cell>
          <cell r="AE85">
            <v>0</v>
          </cell>
          <cell r="AF85">
            <v>0</v>
          </cell>
          <cell r="AG85">
            <v>0</v>
          </cell>
        </row>
        <row r="86">
          <cell r="Y86" t="str">
            <v>Perp.</v>
          </cell>
          <cell r="Z86" t="str">
            <v>WACC</v>
          </cell>
          <cell r="AA86">
            <v>0</v>
          </cell>
          <cell r="AB86">
            <v>0</v>
          </cell>
          <cell r="AD86" t="str">
            <v>Perp.</v>
          </cell>
          <cell r="AE86" t="str">
            <v>WACC</v>
          </cell>
          <cell r="AF86">
            <v>0</v>
          </cell>
          <cell r="AG86">
            <v>0</v>
          </cell>
        </row>
        <row r="87">
          <cell r="Y87" t="str">
            <v>Growth</v>
          </cell>
          <cell r="Z87">
            <v>0.09</v>
          </cell>
          <cell r="AA87">
            <v>9.5000000000000001E-2</v>
          </cell>
          <cell r="AB87">
            <v>0.1</v>
          </cell>
          <cell r="AD87" t="str">
            <v>Growth</v>
          </cell>
          <cell r="AE87">
            <v>0.09</v>
          </cell>
          <cell r="AF87">
            <v>9.5000000000000001E-2</v>
          </cell>
          <cell r="AG87">
            <v>0.1</v>
          </cell>
        </row>
        <row r="88">
          <cell r="Y88">
            <v>0.02</v>
          </cell>
          <cell r="Z88">
            <v>21.205048964629345</v>
          </cell>
          <cell r="AA88">
            <v>18.911455637115768</v>
          </cell>
          <cell r="AB88">
            <v>16.894799317266656</v>
          </cell>
          <cell r="AD88">
            <v>0.02</v>
          </cell>
          <cell r="AE88">
            <v>21.205048964629345</v>
          </cell>
          <cell r="AF88">
            <v>18.911455637115768</v>
          </cell>
          <cell r="AG88">
            <v>16.894799317266656</v>
          </cell>
        </row>
        <row r="89">
          <cell r="Y89">
            <v>2.5000000000000001E-2</v>
          </cell>
          <cell r="Z89">
            <v>22.667286965318603</v>
          </cell>
          <cell r="AA89">
            <v>20.207370350361639</v>
          </cell>
          <cell r="AB89">
            <v>17.978996819707366</v>
          </cell>
          <cell r="AD89">
            <v>2.5000000000000001E-2</v>
          </cell>
          <cell r="AE89">
            <v>22.667286965318603</v>
          </cell>
          <cell r="AF89">
            <v>20.207370350361639</v>
          </cell>
          <cell r="AG89">
            <v>17.978996819707366</v>
          </cell>
        </row>
        <row r="90">
          <cell r="Y90">
            <v>3.0000000000000002E-2</v>
          </cell>
          <cell r="Z90">
            <v>24.373231299456076</v>
          </cell>
          <cell r="AA90">
            <v>21.646477999214806</v>
          </cell>
          <cell r="AB90">
            <v>19.218079679639601</v>
          </cell>
          <cell r="AD90">
            <v>3.0000000000000002E-2</v>
          </cell>
          <cell r="AE90">
            <v>24.373231299456076</v>
          </cell>
          <cell r="AF90">
            <v>21.646477999214806</v>
          </cell>
          <cell r="AG90">
            <v>19.218079679639601</v>
          </cell>
        </row>
        <row r="91">
          <cell r="Y91" t="str">
            <v>Growth</v>
          </cell>
          <cell r="Z91">
            <v>0.09</v>
          </cell>
          <cell r="AA91">
            <v>9.5000000000000001E-2</v>
          </cell>
          <cell r="AB91">
            <v>0.1</v>
          </cell>
          <cell r="AD91" t="str">
            <v>Growth</v>
          </cell>
          <cell r="AE91">
            <v>0.09</v>
          </cell>
          <cell r="AF91">
            <v>9.5000000000000001E-2</v>
          </cell>
          <cell r="AG91">
            <v>0.1</v>
          </cell>
        </row>
        <row r="92">
          <cell r="Y92">
            <v>3.0000000000000002E-2</v>
          </cell>
          <cell r="Z92">
            <v>27.216631617572368</v>
          </cell>
          <cell r="AA92">
            <v>24.222602704976278</v>
          </cell>
          <cell r="AB92">
            <v>21.666167699562511</v>
          </cell>
          <cell r="AD92">
            <v>3.0000000000000002E-2</v>
          </cell>
          <cell r="AE92">
            <v>27.216631617572368</v>
          </cell>
          <cell r="AF92">
            <v>24.222602704976278</v>
          </cell>
          <cell r="AG92">
            <v>21.666167699562511</v>
          </cell>
        </row>
        <row r="93">
          <cell r="Y93">
            <v>3.5000000000000003E-2</v>
          </cell>
          <cell r="Z93">
            <v>29.548604139304565</v>
          </cell>
          <cell r="AA93">
            <v>26.140114077438383</v>
          </cell>
          <cell r="AB93">
            <v>23.252594736732128</v>
          </cell>
          <cell r="AD93">
            <v>3.5000000000000003E-2</v>
          </cell>
          <cell r="AE93">
            <v>29.548604139304565</v>
          </cell>
          <cell r="AF93">
            <v>26.140114077438383</v>
          </cell>
          <cell r="AG93">
            <v>23.252594736732128</v>
          </cell>
        </row>
        <row r="94">
          <cell r="Y94">
            <v>0.04</v>
          </cell>
          <cell r="Z94">
            <v>32.006133872432535</v>
          </cell>
          <cell r="AA94">
            <v>28.403718314203079</v>
          </cell>
          <cell r="AB94">
            <v>25.103426280096674</v>
          </cell>
          <cell r="AD94">
            <v>0.04</v>
          </cell>
          <cell r="AE94">
            <v>32.006133872432535</v>
          </cell>
          <cell r="AF94">
            <v>28.403718314203079</v>
          </cell>
          <cell r="AG94">
            <v>25.103426280096674</v>
          </cell>
        </row>
        <row r="98">
          <cell r="W98" t="str">
            <v>x</v>
          </cell>
          <cell r="AJ98" t="str">
            <v>x</v>
          </cell>
        </row>
        <row r="102">
          <cell r="A102" t="str">
            <v>x</v>
          </cell>
          <cell r="W102" t="str">
            <v>x</v>
          </cell>
          <cell r="AJ102" t="str">
            <v>x</v>
          </cell>
          <cell r="AU102" t="str">
            <v>x</v>
          </cell>
        </row>
        <row r="104">
          <cell r="AK104" t="str">
            <v>Base CAGR</v>
          </cell>
          <cell r="AM104">
            <v>0.12626869685055286</v>
          </cell>
        </row>
        <row r="105">
          <cell r="AK105" t="str">
            <v>Base Margin</v>
          </cell>
          <cell r="AM105">
            <v>0.27656958017949573</v>
          </cell>
        </row>
        <row r="106">
          <cell r="AK106" t="str">
            <v>Active CAGR Delta</v>
          </cell>
          <cell r="AM106">
            <v>0</v>
          </cell>
        </row>
        <row r="107">
          <cell r="AK107" t="str">
            <v>Active Margin Delta</v>
          </cell>
          <cell r="AM107">
            <v>0</v>
          </cell>
        </row>
        <row r="108">
          <cell r="AK108" t="str">
            <v>Active Share Price</v>
          </cell>
          <cell r="AM108">
            <v>26.140114077438383</v>
          </cell>
        </row>
        <row r="109">
          <cell r="AK109" t="str">
            <v>Active 2021 EBITDA</v>
          </cell>
          <cell r="AM109">
            <v>342.47265401651731</v>
          </cell>
        </row>
        <row r="110">
          <cell r="AM110">
            <v>0</v>
          </cell>
        </row>
        <row r="111">
          <cell r="AN111">
            <v>0</v>
          </cell>
          <cell r="AO111">
            <v>0</v>
          </cell>
          <cell r="AP111" t="str">
            <v>Impact to '16E - '21E Revenue CAGR</v>
          </cell>
          <cell r="AQ111">
            <v>0</v>
          </cell>
          <cell r="AR111">
            <v>0</v>
          </cell>
        </row>
        <row r="112">
          <cell r="AN112">
            <v>0</v>
          </cell>
          <cell r="AO112">
            <v>0</v>
          </cell>
          <cell r="AP112">
            <v>0</v>
          </cell>
          <cell r="AQ112">
            <v>0</v>
          </cell>
          <cell r="AR112">
            <v>0</v>
          </cell>
        </row>
        <row r="113">
          <cell r="AN113">
            <v>0</v>
          </cell>
          <cell r="AO113">
            <v>0</v>
          </cell>
          <cell r="AP113">
            <v>-0.02</v>
          </cell>
          <cell r="AQ113">
            <v>0</v>
          </cell>
          <cell r="AR113">
            <v>0.02</v>
          </cell>
          <cell r="AU113">
            <v>0</v>
          </cell>
          <cell r="AV113">
            <v>-0.02</v>
          </cell>
          <cell r="AW113">
            <v>0</v>
          </cell>
          <cell r="AX113">
            <v>0.02</v>
          </cell>
          <cell r="AZ113">
            <v>0</v>
          </cell>
          <cell r="BA113">
            <v>-0.02</v>
          </cell>
          <cell r="BB113">
            <v>0</v>
          </cell>
          <cell r="BC113">
            <v>0.02</v>
          </cell>
        </row>
        <row r="114">
          <cell r="AN114" t="str">
            <v>Impact to 2021E EBITDA Margin</v>
          </cell>
          <cell r="AO114">
            <v>0</v>
          </cell>
          <cell r="AP114">
            <v>0</v>
          </cell>
          <cell r="AQ114">
            <v>0</v>
          </cell>
          <cell r="AR114">
            <v>0</v>
          </cell>
          <cell r="AU114">
            <v>0</v>
          </cell>
          <cell r="AV114">
            <v>0</v>
          </cell>
          <cell r="AW114">
            <v>0</v>
          </cell>
          <cell r="AX114">
            <v>0</v>
          </cell>
          <cell r="AZ114">
            <v>0</v>
          </cell>
          <cell r="BA114">
            <v>0</v>
          </cell>
          <cell r="BB114">
            <v>0</v>
          </cell>
          <cell r="BC114">
            <v>0</v>
          </cell>
        </row>
        <row r="115">
          <cell r="AN115">
            <v>0</v>
          </cell>
          <cell r="AO115">
            <v>-0.02</v>
          </cell>
          <cell r="AP115">
            <v>20.048917812568376</v>
          </cell>
          <cell r="AQ115">
            <v>22.22031249609616</v>
          </cell>
          <cell r="AR115">
            <v>24.493870252406634</v>
          </cell>
          <cell r="AU115">
            <v>-0.02</v>
          </cell>
          <cell r="AV115">
            <v>53</v>
          </cell>
          <cell r="AW115">
            <v>56</v>
          </cell>
          <cell r="AX115">
            <v>59</v>
          </cell>
          <cell r="AZ115">
            <v>-0.02</v>
          </cell>
          <cell r="BA115" t="str">
            <v>-2.0%/-2.0%</v>
          </cell>
          <cell r="BB115" t="str">
            <v>0.0%/-2.0%</v>
          </cell>
          <cell r="BC115" t="str">
            <v>2.0%/-2.0%</v>
          </cell>
        </row>
        <row r="116">
          <cell r="AN116">
            <v>0</v>
          </cell>
          <cell r="AO116">
            <v>0</v>
          </cell>
          <cell r="AP116">
            <v>0</v>
          </cell>
          <cell r="AQ116">
            <v>0</v>
          </cell>
          <cell r="AR116">
            <v>0</v>
          </cell>
          <cell r="AU116">
            <v>0</v>
          </cell>
          <cell r="AV116">
            <v>0</v>
          </cell>
          <cell r="AW116">
            <v>0</v>
          </cell>
          <cell r="AX116">
            <v>0</v>
          </cell>
          <cell r="AZ116">
            <v>0</v>
          </cell>
          <cell r="BA116">
            <v>0</v>
          </cell>
          <cell r="BB116">
            <v>0</v>
          </cell>
          <cell r="BC116">
            <v>0</v>
          </cell>
        </row>
        <row r="117">
          <cell r="AN117">
            <v>0</v>
          </cell>
          <cell r="AO117">
            <v>0</v>
          </cell>
          <cell r="AP117">
            <v>22.285728930170329</v>
          </cell>
          <cell r="AQ117">
            <v>26.140114077438383</v>
          </cell>
          <cell r="AR117">
            <v>27.086827582346672</v>
          </cell>
          <cell r="AU117">
            <v>0</v>
          </cell>
          <cell r="AV117">
            <v>54</v>
          </cell>
          <cell r="AW117">
            <v>57</v>
          </cell>
          <cell r="AX117">
            <v>60</v>
          </cell>
          <cell r="AZ117">
            <v>0</v>
          </cell>
          <cell r="BA117" t="str">
            <v>-2.0%/0.0%</v>
          </cell>
          <cell r="BB117" t="str">
            <v>0.0%/0.0%</v>
          </cell>
          <cell r="BC117" t="str">
            <v>2.0%/0.0%</v>
          </cell>
        </row>
        <row r="118">
          <cell r="AN118">
            <v>0</v>
          </cell>
          <cell r="AO118">
            <v>0</v>
          </cell>
          <cell r="AP118">
            <v>0</v>
          </cell>
          <cell r="AQ118">
            <v>0</v>
          </cell>
          <cell r="AR118">
            <v>0</v>
          </cell>
          <cell r="AU118">
            <v>0</v>
          </cell>
          <cell r="AV118">
            <v>0</v>
          </cell>
          <cell r="AW118">
            <v>0</v>
          </cell>
          <cell r="AX118">
            <v>0</v>
          </cell>
          <cell r="AZ118">
            <v>0</v>
          </cell>
          <cell r="BA118">
            <v>0</v>
          </cell>
          <cell r="BB118">
            <v>0</v>
          </cell>
          <cell r="BC118">
            <v>0</v>
          </cell>
        </row>
        <row r="119">
          <cell r="AN119">
            <v>0</v>
          </cell>
          <cell r="AO119">
            <v>0.02</v>
          </cell>
          <cell r="AP119">
            <v>24.470932022235218</v>
          </cell>
          <cell r="AQ119">
            <v>26.984338264609697</v>
          </cell>
          <cell r="AR119">
            <v>29.662040642747069</v>
          </cell>
          <cell r="AU119">
            <v>0.02</v>
          </cell>
          <cell r="AV119">
            <v>55</v>
          </cell>
          <cell r="AW119">
            <v>58</v>
          </cell>
          <cell r="AX119">
            <v>61</v>
          </cell>
          <cell r="AZ119">
            <v>0.02</v>
          </cell>
          <cell r="BA119" t="str">
            <v>-2.0%/2.0%</v>
          </cell>
          <cell r="BB119" t="str">
            <v>0.0%/2.0%</v>
          </cell>
          <cell r="BC119" t="str">
            <v>2.0%/2.0%</v>
          </cell>
        </row>
        <row r="120">
          <cell r="AN120">
            <v>0</v>
          </cell>
          <cell r="AO120">
            <v>0</v>
          </cell>
          <cell r="AP120">
            <v>0</v>
          </cell>
          <cell r="AQ120">
            <v>0</v>
          </cell>
          <cell r="AR120">
            <v>0</v>
          </cell>
          <cell r="AU120">
            <v>0</v>
          </cell>
          <cell r="AV120">
            <v>0</v>
          </cell>
          <cell r="AW120">
            <v>0</v>
          </cell>
          <cell r="AX120">
            <v>0</v>
          </cell>
          <cell r="AZ120">
            <v>0</v>
          </cell>
          <cell r="BA120">
            <v>0</v>
          </cell>
          <cell r="BB120">
            <v>0</v>
          </cell>
          <cell r="BC120">
            <v>0</v>
          </cell>
        </row>
        <row r="123">
          <cell r="AO123">
            <v>0</v>
          </cell>
        </row>
        <row r="124">
          <cell r="AN124">
            <v>0</v>
          </cell>
          <cell r="AO124">
            <v>0</v>
          </cell>
          <cell r="AP124" t="str">
            <v>Impact to '16E - '21E Revenue CAGR</v>
          </cell>
          <cell r="AQ124">
            <v>0</v>
          </cell>
          <cell r="AR124">
            <v>0</v>
          </cell>
        </row>
        <row r="125">
          <cell r="AN125">
            <v>0</v>
          </cell>
          <cell r="AO125">
            <v>0</v>
          </cell>
          <cell r="AP125">
            <v>0</v>
          </cell>
          <cell r="AQ125">
            <v>0</v>
          </cell>
          <cell r="AR125">
            <v>0</v>
          </cell>
        </row>
        <row r="126">
          <cell r="AN126">
            <v>0</v>
          </cell>
          <cell r="AO126">
            <v>0</v>
          </cell>
          <cell r="AP126">
            <v>-0.02</v>
          </cell>
          <cell r="AQ126">
            <v>0</v>
          </cell>
          <cell r="AR126">
            <v>0.02</v>
          </cell>
          <cell r="AU126">
            <v>0</v>
          </cell>
          <cell r="AV126">
            <v>-0.02</v>
          </cell>
          <cell r="AW126">
            <v>0</v>
          </cell>
          <cell r="AX126">
            <v>0.02</v>
          </cell>
          <cell r="AZ126">
            <v>0</v>
          </cell>
          <cell r="BA126">
            <v>-0.02</v>
          </cell>
          <cell r="BB126">
            <v>0</v>
          </cell>
          <cell r="BC126">
            <v>0.02</v>
          </cell>
        </row>
        <row r="127">
          <cell r="AN127" t="str">
            <v>Impact to 2021E EBITDA Margin</v>
          </cell>
          <cell r="AO127">
            <v>0</v>
          </cell>
          <cell r="AP127">
            <v>0</v>
          </cell>
          <cell r="AQ127">
            <v>0</v>
          </cell>
          <cell r="AR127">
            <v>0</v>
          </cell>
          <cell r="AU127">
            <v>0</v>
          </cell>
          <cell r="AV127">
            <v>0</v>
          </cell>
          <cell r="AW127">
            <v>0</v>
          </cell>
          <cell r="AX127">
            <v>0</v>
          </cell>
          <cell r="AZ127">
            <v>0</v>
          </cell>
          <cell r="BA127">
            <v>0</v>
          </cell>
          <cell r="BB127">
            <v>0</v>
          </cell>
          <cell r="BC127">
            <v>0</v>
          </cell>
        </row>
        <row r="128">
          <cell r="AN128">
            <v>0</v>
          </cell>
          <cell r="AO128">
            <v>-0.02</v>
          </cell>
          <cell r="AP128">
            <v>293.47012527261228</v>
          </cell>
          <cell r="AQ128">
            <v>317.70690401651729</v>
          </cell>
          <cell r="AR128">
            <v>343.59154948687683</v>
          </cell>
          <cell r="AU128">
            <v>-0.02</v>
          </cell>
          <cell r="AV128">
            <v>0</v>
          </cell>
          <cell r="AW128">
            <v>0</v>
          </cell>
          <cell r="AX128">
            <v>0</v>
          </cell>
          <cell r="AZ128">
            <v>-0.02</v>
          </cell>
          <cell r="BA128">
            <v>0</v>
          </cell>
          <cell r="BB128">
            <v>0</v>
          </cell>
          <cell r="BC128">
            <v>0</v>
          </cell>
        </row>
        <row r="129">
          <cell r="AN129">
            <v>0</v>
          </cell>
          <cell r="AO129">
            <v>0</v>
          </cell>
          <cell r="AP129">
            <v>0</v>
          </cell>
          <cell r="AQ129">
            <v>0</v>
          </cell>
          <cell r="AR129">
            <v>0</v>
          </cell>
          <cell r="AU129">
            <v>0</v>
          </cell>
          <cell r="AV129">
            <v>0</v>
          </cell>
          <cell r="AW129">
            <v>0</v>
          </cell>
          <cell r="AX129">
            <v>0</v>
          </cell>
          <cell r="AZ129">
            <v>0</v>
          </cell>
          <cell r="BA129">
            <v>0</v>
          </cell>
          <cell r="BB129">
            <v>0</v>
          </cell>
          <cell r="BC129">
            <v>0</v>
          </cell>
        </row>
        <row r="130">
          <cell r="AN130">
            <v>0</v>
          </cell>
          <cell r="AO130">
            <v>0</v>
          </cell>
          <cell r="AP130">
            <v>316.11367628524891</v>
          </cell>
          <cell r="AQ130">
            <v>342.47265401651731</v>
          </cell>
          <cell r="AR130">
            <v>370.63571461825359</v>
          </cell>
          <cell r="AU130">
            <v>0</v>
          </cell>
          <cell r="AV130">
            <v>0</v>
          </cell>
          <cell r="AW130">
            <v>1</v>
          </cell>
          <cell r="AX130">
            <v>0</v>
          </cell>
          <cell r="AZ130">
            <v>0</v>
          </cell>
          <cell r="BA130">
            <v>0</v>
          </cell>
          <cell r="BB130">
            <v>0</v>
          </cell>
          <cell r="BC130">
            <v>0</v>
          </cell>
        </row>
        <row r="131">
          <cell r="AN131">
            <v>0</v>
          </cell>
          <cell r="AO131">
            <v>0</v>
          </cell>
          <cell r="AP131">
            <v>0</v>
          </cell>
          <cell r="AQ131">
            <v>0</v>
          </cell>
          <cell r="AR131">
            <v>0</v>
          </cell>
          <cell r="AU131">
            <v>0</v>
          </cell>
          <cell r="AV131">
            <v>0</v>
          </cell>
          <cell r="AW131">
            <v>0</v>
          </cell>
          <cell r="AX131">
            <v>0</v>
          </cell>
          <cell r="AZ131">
            <v>0</v>
          </cell>
          <cell r="BA131">
            <v>0</v>
          </cell>
          <cell r="BB131">
            <v>0</v>
          </cell>
          <cell r="BC131">
            <v>0</v>
          </cell>
        </row>
        <row r="132">
          <cell r="AN132">
            <v>0</v>
          </cell>
          <cell r="AO132">
            <v>0.02</v>
          </cell>
          <cell r="AP132">
            <v>338.75722729788555</v>
          </cell>
          <cell r="AQ132">
            <v>367.23840401651734</v>
          </cell>
          <cell r="AR132">
            <v>397.67987974963046</v>
          </cell>
          <cell r="AU132">
            <v>0.02</v>
          </cell>
          <cell r="AV132">
            <v>0</v>
          </cell>
          <cell r="AW132">
            <v>0</v>
          </cell>
          <cell r="AX132">
            <v>0</v>
          </cell>
          <cell r="AZ132">
            <v>0.02</v>
          </cell>
          <cell r="BA132">
            <v>0</v>
          </cell>
          <cell r="BB132">
            <v>0</v>
          </cell>
          <cell r="BC132">
            <v>0</v>
          </cell>
        </row>
        <row r="133">
          <cell r="AN133">
            <v>0</v>
          </cell>
          <cell r="AO133">
            <v>0</v>
          </cell>
          <cell r="AP133">
            <v>0</v>
          </cell>
          <cell r="AQ133">
            <v>0</v>
          </cell>
          <cell r="AR133">
            <v>0</v>
          </cell>
          <cell r="AU133">
            <v>0</v>
          </cell>
          <cell r="AV133">
            <v>0</v>
          </cell>
          <cell r="AW133">
            <v>0</v>
          </cell>
          <cell r="AX133">
            <v>0</v>
          </cell>
          <cell r="AZ133">
            <v>0</v>
          </cell>
          <cell r="BA133">
            <v>0</v>
          </cell>
          <cell r="BB133">
            <v>0</v>
          </cell>
          <cell r="BC133">
            <v>0</v>
          </cell>
        </row>
        <row r="136">
          <cell r="A136" t="str">
            <v>x</v>
          </cell>
          <cell r="AJ136" t="str">
            <v>x</v>
          </cell>
          <cell r="AU136" t="str">
            <v>x</v>
          </cell>
        </row>
      </sheetData>
      <sheetData sheetId="38">
        <row r="1">
          <cell r="A1" t="str">
            <v>x</v>
          </cell>
          <cell r="AA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t="str">
            <v>Strictly Private &amp; Confidential</v>
          </cell>
        </row>
        <row r="4">
          <cell r="A4" t="str">
            <v>x</v>
          </cell>
          <cell r="AA4" t="str">
            <v>x</v>
          </cell>
        </row>
        <row r="5">
          <cell r="B5" t="str">
            <v>Reference</v>
          </cell>
          <cell r="C5">
            <v>0</v>
          </cell>
          <cell r="D5">
            <v>0</v>
          </cell>
          <cell r="W5">
            <v>0</v>
          </cell>
        </row>
        <row r="7">
          <cell r="B7" t="str">
            <v>Active Scenario</v>
          </cell>
        </row>
        <row r="9">
          <cell r="A9">
            <v>0</v>
          </cell>
        </row>
        <row r="10">
          <cell r="A10" t="str">
            <v>x</v>
          </cell>
          <cell r="AA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O12">
            <v>0</v>
          </cell>
        </row>
        <row r="13">
          <cell r="O13">
            <v>0</v>
          </cell>
        </row>
        <row r="14">
          <cell r="D14" t="str">
            <v>Date</v>
          </cell>
          <cell r="G14">
            <v>42735</v>
          </cell>
          <cell r="H14">
            <v>43100</v>
          </cell>
          <cell r="I14">
            <v>43465</v>
          </cell>
          <cell r="J14">
            <v>43830</v>
          </cell>
          <cell r="K14">
            <v>44196</v>
          </cell>
          <cell r="L14">
            <v>44561</v>
          </cell>
          <cell r="M14">
            <v>0</v>
          </cell>
          <cell r="N14">
            <v>0</v>
          </cell>
          <cell r="O14">
            <v>0</v>
          </cell>
          <cell r="P14">
            <v>44926</v>
          </cell>
          <cell r="Q14">
            <v>45291</v>
          </cell>
          <cell r="R14">
            <v>45657</v>
          </cell>
          <cell r="S14">
            <v>46022</v>
          </cell>
          <cell r="T14">
            <v>46387</v>
          </cell>
          <cell r="U14">
            <v>46752</v>
          </cell>
        </row>
        <row r="15">
          <cell r="D15" t="str">
            <v>Year</v>
          </cell>
          <cell r="G15">
            <v>2016</v>
          </cell>
          <cell r="H15">
            <v>2017</v>
          </cell>
          <cell r="I15">
            <v>2018</v>
          </cell>
          <cell r="J15">
            <v>2019</v>
          </cell>
          <cell r="K15">
            <v>2020</v>
          </cell>
          <cell r="L15">
            <v>2021</v>
          </cell>
          <cell r="M15">
            <v>0</v>
          </cell>
          <cell r="N15">
            <v>0</v>
          </cell>
          <cell r="O15">
            <v>0</v>
          </cell>
          <cell r="P15">
            <v>2022</v>
          </cell>
          <cell r="Q15">
            <v>2023</v>
          </cell>
          <cell r="R15">
            <v>2024</v>
          </cell>
          <cell r="S15">
            <v>2025</v>
          </cell>
          <cell r="T15">
            <v>2026</v>
          </cell>
          <cell r="U15">
            <v>2027</v>
          </cell>
        </row>
        <row r="16">
          <cell r="D16" t="str">
            <v>Label</v>
          </cell>
          <cell r="G16" t="str">
            <v>2016E</v>
          </cell>
          <cell r="H16" t="str">
            <v>2017E</v>
          </cell>
          <cell r="I16" t="str">
            <v>2018E</v>
          </cell>
          <cell r="J16" t="str">
            <v>2019E</v>
          </cell>
          <cell r="K16" t="str">
            <v>2020E</v>
          </cell>
          <cell r="L16" t="str">
            <v>2021E</v>
          </cell>
          <cell r="M16">
            <v>0</v>
          </cell>
          <cell r="N16">
            <v>0</v>
          </cell>
          <cell r="O16">
            <v>0</v>
          </cell>
          <cell r="P16" t="str">
            <v>2022E</v>
          </cell>
          <cell r="Q16" t="str">
            <v>2023E</v>
          </cell>
          <cell r="R16" t="str">
            <v>2024E</v>
          </cell>
          <cell r="S16" t="str">
            <v>2025E</v>
          </cell>
          <cell r="T16" t="str">
            <v>2026E</v>
          </cell>
          <cell r="U16" t="str">
            <v>2027E</v>
          </cell>
        </row>
        <row r="17">
          <cell r="O17">
            <v>0</v>
          </cell>
        </row>
        <row r="18">
          <cell r="D18">
            <v>0</v>
          </cell>
          <cell r="E18">
            <v>0</v>
          </cell>
          <cell r="F18">
            <v>0</v>
          </cell>
          <cell r="G18">
            <v>0</v>
          </cell>
          <cell r="H18">
            <v>0</v>
          </cell>
          <cell r="I18">
            <v>0</v>
          </cell>
          <cell r="J18">
            <v>0</v>
          </cell>
          <cell r="K18">
            <v>0</v>
          </cell>
          <cell r="L18">
            <v>0</v>
          </cell>
          <cell r="M18">
            <v>0</v>
          </cell>
          <cell r="N18" t="str">
            <v>'16E - '21E</v>
          </cell>
          <cell r="O18">
            <v>0</v>
          </cell>
        </row>
        <row r="19">
          <cell r="C19">
            <v>0</v>
          </cell>
          <cell r="D19">
            <v>0</v>
          </cell>
          <cell r="E19">
            <v>0</v>
          </cell>
          <cell r="F19">
            <v>0</v>
          </cell>
          <cell r="G19" t="str">
            <v>2016E</v>
          </cell>
          <cell r="H19" t="str">
            <v>2017E</v>
          </cell>
          <cell r="I19" t="str">
            <v>2018E</v>
          </cell>
          <cell r="J19" t="str">
            <v>2019E</v>
          </cell>
          <cell r="K19" t="str">
            <v>2020E</v>
          </cell>
          <cell r="L19" t="str">
            <v>2021E</v>
          </cell>
          <cell r="M19">
            <v>0</v>
          </cell>
          <cell r="N19" t="str">
            <v>CAGR</v>
          </cell>
          <cell r="O19">
            <v>0</v>
          </cell>
          <cell r="P19" t="str">
            <v>2022E</v>
          </cell>
          <cell r="Q19" t="str">
            <v>2023E</v>
          </cell>
          <cell r="R19" t="str">
            <v>2024E</v>
          </cell>
          <cell r="S19" t="str">
            <v>2025E</v>
          </cell>
          <cell r="T19" t="str">
            <v>2026E</v>
          </cell>
          <cell r="U19" t="str">
            <v>2027E</v>
          </cell>
          <cell r="W19" t="str">
            <v>Income Statement</v>
          </cell>
        </row>
        <row r="20">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W20">
            <v>0</v>
          </cell>
        </row>
        <row r="21">
          <cell r="C21">
            <v>0</v>
          </cell>
          <cell r="D21" t="str">
            <v>Total Revenues</v>
          </cell>
          <cell r="E21">
            <v>0</v>
          </cell>
          <cell r="F21">
            <v>0</v>
          </cell>
          <cell r="G21">
            <v>684.59771111111115</v>
          </cell>
          <cell r="H21">
            <v>771.89446619072544</v>
          </cell>
          <cell r="I21">
            <v>870.51099223886126</v>
          </cell>
          <cell r="J21">
            <v>997.18453410310656</v>
          </cell>
          <cell r="K21">
            <v>1132.1315198006059</v>
          </cell>
          <cell r="L21">
            <v>1273.6479597756816</v>
          </cell>
          <cell r="M21">
            <v>0</v>
          </cell>
          <cell r="N21">
            <v>0.13219906603581966</v>
          </cell>
          <cell r="O21">
            <v>0</v>
          </cell>
          <cell r="P21">
            <v>1413.0179171286602</v>
          </cell>
          <cell r="Q21">
            <v>1545.4519293632948</v>
          </cell>
          <cell r="R21">
            <v>1665.8570473489776</v>
          </cell>
          <cell r="S21">
            <v>1769.140729126118</v>
          </cell>
          <cell r="T21">
            <v>1850.5587083106311</v>
          </cell>
          <cell r="U21">
            <v>1906.0754695599501</v>
          </cell>
          <cell r="W21">
            <v>0</v>
          </cell>
        </row>
        <row r="22">
          <cell r="C22">
            <v>0</v>
          </cell>
          <cell r="D22" t="str">
            <v>% Growth</v>
          </cell>
          <cell r="E22">
            <v>0</v>
          </cell>
          <cell r="F22">
            <v>0</v>
          </cell>
          <cell r="G22">
            <v>0</v>
          </cell>
          <cell r="H22">
            <v>0.1275154060008914</v>
          </cell>
          <cell r="I22">
            <v>0.12775907895130434</v>
          </cell>
          <cell r="J22">
            <v>0.14551630363501156</v>
          </cell>
          <cell r="K22">
            <v>0.13532799705811138</v>
          </cell>
          <cell r="L22">
            <v>0.125</v>
          </cell>
          <cell r="M22">
            <v>0</v>
          </cell>
          <cell r="N22">
            <v>0</v>
          </cell>
          <cell r="O22">
            <v>0</v>
          </cell>
          <cell r="P22">
            <v>0.10942580819391012</v>
          </cell>
          <cell r="Q22">
            <v>9.3724227151874118E-2</v>
          </cell>
          <cell r="R22">
            <v>7.7909325872910218E-2</v>
          </cell>
          <cell r="S22">
            <v>6.2000327063780558E-2</v>
          </cell>
          <cell r="T22">
            <v>4.6021199921574496E-2</v>
          </cell>
          <cell r="U22">
            <v>3.0000000000000027E-2</v>
          </cell>
          <cell r="W22">
            <v>0</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W23">
            <v>0</v>
          </cell>
        </row>
        <row r="24">
          <cell r="C24">
            <v>0</v>
          </cell>
          <cell r="D24" t="str">
            <v>Gross Profit</v>
          </cell>
          <cell r="E24">
            <v>0</v>
          </cell>
          <cell r="F24">
            <v>0</v>
          </cell>
          <cell r="G24">
            <v>536.10555555555561</v>
          </cell>
          <cell r="H24">
            <v>601.25133550486646</v>
          </cell>
          <cell r="I24">
            <v>682.72639292421195</v>
          </cell>
          <cell r="J24">
            <v>772.10184249818451</v>
          </cell>
          <cell r="K24">
            <v>920.13897248403737</v>
          </cell>
          <cell r="L24">
            <v>1035.7188288271225</v>
          </cell>
          <cell r="M24">
            <v>0</v>
          </cell>
          <cell r="N24">
            <v>0.14077058100894191</v>
          </cell>
          <cell r="O24">
            <v>0</v>
          </cell>
          <cell r="P24">
            <v>1149.6057961092306</v>
          </cell>
          <cell r="Q24">
            <v>1257.8615914015593</v>
          </cell>
          <cell r="R24">
            <v>1356.2920978285561</v>
          </cell>
          <cell r="S24">
            <v>1440.6997746417214</v>
          </cell>
          <cell r="T24">
            <v>1507.173379711845</v>
          </cell>
          <cell r="U24">
            <v>1552.388581103201</v>
          </cell>
          <cell r="W24">
            <v>0</v>
          </cell>
        </row>
        <row r="25">
          <cell r="C25">
            <v>0</v>
          </cell>
          <cell r="D25" t="str">
            <v>% Margin</v>
          </cell>
          <cell r="E25">
            <v>0</v>
          </cell>
          <cell r="F25">
            <v>0</v>
          </cell>
          <cell r="G25">
            <v>0.78309574638432433</v>
          </cell>
          <cell r="H25">
            <v>0.77892945453025797</v>
          </cell>
          <cell r="I25">
            <v>0.7842823341820333</v>
          </cell>
          <cell r="J25">
            <v>0.7742818065190239</v>
          </cell>
          <cell r="K25">
            <v>0.81274918716695987</v>
          </cell>
          <cell r="L25">
            <v>0.81319082002026377</v>
          </cell>
          <cell r="M25">
            <v>0</v>
          </cell>
          <cell r="N25">
            <v>0</v>
          </cell>
          <cell r="O25">
            <v>0</v>
          </cell>
          <cell r="P25">
            <v>0.81358189600688202</v>
          </cell>
          <cell r="Q25">
            <v>0.8139118192565078</v>
          </cell>
          <cell r="R25">
            <v>0.81417075972211483</v>
          </cell>
          <cell r="S25">
            <v>0.81435001236638038</v>
          </cell>
          <cell r="T25">
            <v>0.81444234810995997</v>
          </cell>
          <cell r="U25">
            <v>0.8144423481099603</v>
          </cell>
          <cell r="W25">
            <v>0</v>
          </cell>
        </row>
        <row r="26">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W26">
            <v>0</v>
          </cell>
        </row>
        <row r="27">
          <cell r="C27">
            <v>0</v>
          </cell>
          <cell r="D27" t="str">
            <v>Sales &amp; Marketing</v>
          </cell>
          <cell r="E27">
            <v>0</v>
          </cell>
          <cell r="F27">
            <v>0</v>
          </cell>
          <cell r="G27">
            <v>-355.99080977777783</v>
          </cell>
          <cell r="H27">
            <v>-362.79039910964093</v>
          </cell>
          <cell r="I27">
            <v>-391.72994650748757</v>
          </cell>
          <cell r="J27">
            <v>-396.87944457303644</v>
          </cell>
          <cell r="K27">
            <v>-424.36661672368012</v>
          </cell>
          <cell r="L27">
            <v>-445.77678592148857</v>
          </cell>
          <cell r="M27">
            <v>0</v>
          </cell>
          <cell r="N27">
            <v>4.6009749443239212E-2</v>
          </cell>
          <cell r="O27">
            <v>0</v>
          </cell>
          <cell r="P27">
            <v>-494.55627099503096</v>
          </cell>
          <cell r="Q27">
            <v>-540.90817527715319</v>
          </cell>
          <cell r="R27">
            <v>-583.04996657214224</v>
          </cell>
          <cell r="S27">
            <v>-619.1992551941413</v>
          </cell>
          <cell r="T27">
            <v>-647.69554790872076</v>
          </cell>
          <cell r="U27">
            <v>-667.12641434598254</v>
          </cell>
          <cell r="W27">
            <v>0</v>
          </cell>
        </row>
        <row r="28">
          <cell r="C28">
            <v>0</v>
          </cell>
          <cell r="D28" t="str">
            <v>% of Revenues</v>
          </cell>
          <cell r="E28">
            <v>0</v>
          </cell>
          <cell r="F28">
            <v>0</v>
          </cell>
          <cell r="G28">
            <v>0.52</v>
          </cell>
          <cell r="H28">
            <v>0.47</v>
          </cell>
          <cell r="I28">
            <v>0.45</v>
          </cell>
          <cell r="J28">
            <v>0.39800000000000002</v>
          </cell>
          <cell r="K28">
            <v>0.37483862016174652</v>
          </cell>
          <cell r="L28">
            <v>0.35000000000000003</v>
          </cell>
          <cell r="M28">
            <v>0</v>
          </cell>
          <cell r="N28">
            <v>0</v>
          </cell>
          <cell r="O28">
            <v>0</v>
          </cell>
          <cell r="P28">
            <v>0.34999999999999992</v>
          </cell>
          <cell r="Q28">
            <v>0.35000000000000003</v>
          </cell>
          <cell r="R28">
            <v>0.35000000000000003</v>
          </cell>
          <cell r="S28">
            <v>0.35</v>
          </cell>
          <cell r="T28">
            <v>0.34999999999999992</v>
          </cell>
          <cell r="U28">
            <v>0.35000000000000003</v>
          </cell>
          <cell r="W28">
            <v>0</v>
          </cell>
        </row>
        <row r="29">
          <cell r="C29">
            <v>0</v>
          </cell>
          <cell r="D29" t="str">
            <v>General &amp; Administrative</v>
          </cell>
          <cell r="E29">
            <v>0</v>
          </cell>
          <cell r="F29">
            <v>0</v>
          </cell>
          <cell r="G29">
            <v>-149.98433078313747</v>
          </cell>
          <cell r="H29">
            <v>-157.62421271948952</v>
          </cell>
          <cell r="I29">
            <v>-166.23956697739564</v>
          </cell>
          <cell r="J29">
            <v>-175.56655700137139</v>
          </cell>
          <cell r="K29">
            <v>-182.62699389785425</v>
          </cell>
          <cell r="L29">
            <v>-190.46528532203732</v>
          </cell>
          <cell r="M29">
            <v>0</v>
          </cell>
          <cell r="N29">
            <v>4.8948070417774492E-2</v>
          </cell>
          <cell r="O29">
            <v>0</v>
          </cell>
          <cell r="P29">
            <v>-198.2546213436367</v>
          </cell>
          <cell r="Q29">
            <v>-205.95178337217587</v>
          </cell>
          <cell r="R29">
            <v>-213.51059557579731</v>
          </cell>
          <cell r="S29">
            <v>-220.882115449183</v>
          </cell>
          <cell r="T29">
            <v>-228.01489855394706</v>
          </cell>
          <cell r="U29">
            <v>-234.85534551056551</v>
          </cell>
          <cell r="W29">
            <v>0</v>
          </cell>
        </row>
        <row r="30">
          <cell r="C30">
            <v>0</v>
          </cell>
          <cell r="D30" t="str">
            <v>% of Revenues</v>
          </cell>
          <cell r="E30">
            <v>0</v>
          </cell>
          <cell r="F30">
            <v>0</v>
          </cell>
          <cell r="G30">
            <v>0.21908389167663286</v>
          </cell>
          <cell r="H30">
            <v>0.2042043564547884</v>
          </cell>
          <cell r="I30">
            <v>0.19096779760338836</v>
          </cell>
          <cell r="J30">
            <v>0.17606225427401004</v>
          </cell>
          <cell r="K30">
            <v>0.16131252482928751</v>
          </cell>
          <cell r="L30">
            <v>0.14954311657326613</v>
          </cell>
          <cell r="M30">
            <v>0</v>
          </cell>
          <cell r="N30">
            <v>0</v>
          </cell>
          <cell r="O30">
            <v>0</v>
          </cell>
          <cell r="P30">
            <v>0.14030580853957064</v>
          </cell>
          <cell r="Q30">
            <v>0.13326314423576099</v>
          </cell>
          <cell r="R30">
            <v>0.12816861801892016</v>
          </cell>
          <cell r="S30">
            <v>0.12485276711609573</v>
          </cell>
          <cell r="T30">
            <v>0.12321408530837755</v>
          </cell>
          <cell r="U30">
            <v>0.12321408530837756</v>
          </cell>
          <cell r="W30">
            <v>0</v>
          </cell>
        </row>
        <row r="31">
          <cell r="C31">
            <v>0</v>
          </cell>
          <cell r="D31" t="str">
            <v>R&amp;D</v>
          </cell>
          <cell r="E31">
            <v>0</v>
          </cell>
          <cell r="F31">
            <v>0</v>
          </cell>
          <cell r="G31">
            <v>-52.202616847539595</v>
          </cell>
          <cell r="H31">
            <v>-56.879601190812537</v>
          </cell>
          <cell r="I31">
            <v>-63.624197905647371</v>
          </cell>
          <cell r="J31">
            <v>-70.797577063202439</v>
          </cell>
          <cell r="K31">
            <v>-82.975095038020854</v>
          </cell>
          <cell r="L31">
            <v>-92.874492405835568</v>
          </cell>
          <cell r="M31">
            <v>0</v>
          </cell>
          <cell r="N31">
            <v>0.12212396032715267</v>
          </cell>
          <cell r="O31">
            <v>0</v>
          </cell>
          <cell r="P31">
            <v>-102.57317474782509</v>
          </cell>
          <cell r="Q31">
            <v>-111.75846455855211</v>
          </cell>
          <cell r="R31">
            <v>-120.10314888168345</v>
          </cell>
          <cell r="S31">
            <v>-127.28319865091233</v>
          </cell>
          <cell r="T31">
            <v>-132.99739040556395</v>
          </cell>
          <cell r="U31">
            <v>-136.98731211773088</v>
          </cell>
          <cell r="W31">
            <v>0</v>
          </cell>
        </row>
        <row r="32">
          <cell r="C32">
            <v>0</v>
          </cell>
          <cell r="D32" t="str">
            <v>% of Revenues</v>
          </cell>
          <cell r="E32">
            <v>0</v>
          </cell>
          <cell r="F32">
            <v>0</v>
          </cell>
          <cell r="G32">
            <v>7.6252981861148872E-2</v>
          </cell>
          <cell r="H32">
            <v>7.3688313211405121E-2</v>
          </cell>
          <cell r="I32">
            <v>7.3088333717662463E-2</v>
          </cell>
          <cell r="J32">
            <v>7.0997468013159273E-2</v>
          </cell>
          <cell r="K32">
            <v>7.3291038706028294E-2</v>
          </cell>
          <cell r="L32">
            <v>7.2920065307679596E-2</v>
          </cell>
          <cell r="M32">
            <v>0</v>
          </cell>
          <cell r="N32">
            <v>0</v>
          </cell>
          <cell r="O32">
            <v>0</v>
          </cell>
          <cell r="P32">
            <v>7.2591559883585996E-2</v>
          </cell>
          <cell r="Q32">
            <v>7.2314423008029163E-2</v>
          </cell>
          <cell r="R32">
            <v>7.2096911960611493E-2</v>
          </cell>
          <cell r="S32">
            <v>7.1946339008194637E-2</v>
          </cell>
          <cell r="T32">
            <v>7.1868776606918261E-2</v>
          </cell>
          <cell r="U32">
            <v>7.1868776606918261E-2</v>
          </cell>
          <cell r="W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W33">
            <v>0</v>
          </cell>
        </row>
        <row r="34">
          <cell r="C34">
            <v>0</v>
          </cell>
          <cell r="D34" t="str">
            <v>EBITA</v>
          </cell>
          <cell r="E34">
            <v>0</v>
          </cell>
          <cell r="F34">
            <v>0</v>
          </cell>
          <cell r="G34">
            <v>-22.072201852899276</v>
          </cell>
          <cell r="H34">
            <v>23.957122484923474</v>
          </cell>
          <cell r="I34">
            <v>61.132681533681371</v>
          </cell>
          <cell r="J34">
            <v>128.85826386057425</v>
          </cell>
          <cell r="K34">
            <v>230.17026682448216</v>
          </cell>
          <cell r="L34">
            <v>306.60226517776107</v>
          </cell>
          <cell r="M34">
            <v>0</v>
          </cell>
          <cell r="N34" t="str">
            <v>NM</v>
          </cell>
          <cell r="O34">
            <v>0</v>
          </cell>
          <cell r="P34">
            <v>354.22172902273792</v>
          </cell>
          <cell r="Q34">
            <v>399.24316819367812</v>
          </cell>
          <cell r="R34">
            <v>439.62838679893304</v>
          </cell>
          <cell r="S34">
            <v>473.33520534748476</v>
          </cell>
          <cell r="T34">
            <v>498.46554284361321</v>
          </cell>
          <cell r="U34">
            <v>513.41950912892207</v>
          </cell>
          <cell r="W34">
            <v>0</v>
          </cell>
        </row>
        <row r="35">
          <cell r="C35">
            <v>0</v>
          </cell>
          <cell r="D35" t="str">
            <v>% Margin</v>
          </cell>
          <cell r="E35">
            <v>0</v>
          </cell>
          <cell r="F35">
            <v>0</v>
          </cell>
          <cell r="G35">
            <v>-3.2241127153457463E-2</v>
          </cell>
          <cell r="H35">
            <v>3.1036784864064526E-2</v>
          </cell>
          <cell r="I35">
            <v>7.0226202860982426E-2</v>
          </cell>
          <cell r="J35">
            <v>0.12922208423185452</v>
          </cell>
          <cell r="K35">
            <v>0.20330700346989752</v>
          </cell>
          <cell r="L35">
            <v>0.24072763813931811</v>
          </cell>
          <cell r="M35">
            <v>0</v>
          </cell>
          <cell r="N35">
            <v>0</v>
          </cell>
          <cell r="O35">
            <v>0</v>
          </cell>
          <cell r="P35">
            <v>0.25068452758372545</v>
          </cell>
          <cell r="Q35">
            <v>0.25833425201271765</v>
          </cell>
          <cell r="R35">
            <v>0.26390522974258307</v>
          </cell>
          <cell r="S35">
            <v>0.26755090624208999</v>
          </cell>
          <cell r="T35">
            <v>0.26935948619466427</v>
          </cell>
          <cell r="U35">
            <v>0.26935948619466454</v>
          </cell>
          <cell r="W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W36">
            <v>0</v>
          </cell>
        </row>
        <row r="37">
          <cell r="C37">
            <v>0</v>
          </cell>
          <cell r="D37" t="str">
            <v>EBITDA</v>
          </cell>
          <cell r="E37">
            <v>0</v>
          </cell>
          <cell r="F37">
            <v>0</v>
          </cell>
          <cell r="G37">
            <v>28.948015324188443</v>
          </cell>
          <cell r="H37">
            <v>78.247379269739469</v>
          </cell>
          <cell r="I37">
            <v>121.32410540087679</v>
          </cell>
          <cell r="J37">
            <v>196.27095899898782</v>
          </cell>
          <cell r="K37">
            <v>295.68929775008633</v>
          </cell>
          <cell r="L37">
            <v>370.0533406121628</v>
          </cell>
          <cell r="M37">
            <v>0</v>
          </cell>
          <cell r="N37">
            <v>0.66467365719721916</v>
          </cell>
          <cell r="O37">
            <v>0</v>
          </cell>
          <cell r="P37">
            <v>415.42180450863196</v>
          </cell>
          <cell r="Q37">
            <v>458.00007776626308</v>
          </cell>
          <cell r="R37">
            <v>495.7404604354731</v>
          </cell>
          <cell r="S37">
            <v>526.59087167320183</v>
          </cell>
          <cell r="T37">
            <v>548.64291655358511</v>
          </cell>
          <cell r="U37">
            <v>560.28596256651088</v>
          </cell>
          <cell r="W37">
            <v>0</v>
          </cell>
        </row>
        <row r="38">
          <cell r="C38">
            <v>0</v>
          </cell>
          <cell r="D38" t="str">
            <v>% Margin</v>
          </cell>
          <cell r="E38">
            <v>0</v>
          </cell>
          <cell r="F38">
            <v>0</v>
          </cell>
          <cell r="G38">
            <v>4.2284709478805339E-2</v>
          </cell>
          <cell r="H38">
            <v>0.10137056644010908</v>
          </cell>
          <cell r="I38">
            <v>0.13937113543947807</v>
          </cell>
          <cell r="J38">
            <v>0.19682511339339911</v>
          </cell>
          <cell r="K38">
            <v>0.26117928224643361</v>
          </cell>
          <cell r="L38">
            <v>0.29054601608857256</v>
          </cell>
          <cell r="M38">
            <v>0</v>
          </cell>
          <cell r="N38">
            <v>0</v>
          </cell>
          <cell r="O38">
            <v>0</v>
          </cell>
          <cell r="P38">
            <v>0.29399613371696998</v>
          </cell>
          <cell r="Q38">
            <v>0.29635349315261644</v>
          </cell>
          <cell r="R38">
            <v>0.29758883646372164</v>
          </cell>
          <cell r="S38">
            <v>0.29765346702142559</v>
          </cell>
          <cell r="T38">
            <v>0.29647420213673709</v>
          </cell>
          <cell r="U38">
            <v>0.29394741788259959</v>
          </cell>
          <cell r="W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W39">
            <v>0</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W40">
            <v>0</v>
          </cell>
        </row>
        <row r="41">
          <cell r="C41">
            <v>0</v>
          </cell>
          <cell r="D41">
            <v>0</v>
          </cell>
          <cell r="E41">
            <v>0</v>
          </cell>
          <cell r="F41">
            <v>0</v>
          </cell>
          <cell r="G41" t="str">
            <v>2016H2</v>
          </cell>
          <cell r="H41" t="str">
            <v>2017E</v>
          </cell>
          <cell r="I41" t="str">
            <v>2018E</v>
          </cell>
          <cell r="J41" t="str">
            <v>2019E</v>
          </cell>
          <cell r="K41" t="str">
            <v>2020E</v>
          </cell>
          <cell r="L41" t="str">
            <v>2021E</v>
          </cell>
          <cell r="M41">
            <v>0</v>
          </cell>
          <cell r="N41">
            <v>0</v>
          </cell>
          <cell r="O41">
            <v>0</v>
          </cell>
          <cell r="P41" t="str">
            <v>2022E</v>
          </cell>
          <cell r="Q41" t="str">
            <v>2023E</v>
          </cell>
          <cell r="R41" t="str">
            <v>2024E</v>
          </cell>
          <cell r="S41" t="str">
            <v>2025E</v>
          </cell>
          <cell r="T41" t="str">
            <v>2026E</v>
          </cell>
          <cell r="U41" t="str">
            <v>2027E</v>
          </cell>
          <cell r="W41" t="str">
            <v>Cash Flow</v>
          </cell>
        </row>
        <row r="42">
          <cell r="B42" t="str">
            <v>FULL YEAR METRICS</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W42">
            <v>0</v>
          </cell>
        </row>
        <row r="43">
          <cell r="C43">
            <v>0</v>
          </cell>
          <cell r="D43" t="str">
            <v>EBITDA</v>
          </cell>
          <cell r="E43">
            <v>0</v>
          </cell>
          <cell r="F43">
            <v>0</v>
          </cell>
          <cell r="G43">
            <v>14.474007662094222</v>
          </cell>
          <cell r="H43">
            <v>78.247379269739469</v>
          </cell>
          <cell r="I43">
            <v>121.32410540087679</v>
          </cell>
          <cell r="J43">
            <v>196.27095899898782</v>
          </cell>
          <cell r="K43">
            <v>295.68929775008633</v>
          </cell>
          <cell r="L43">
            <v>370.0533406121628</v>
          </cell>
          <cell r="M43">
            <v>0</v>
          </cell>
          <cell r="N43">
            <v>0</v>
          </cell>
          <cell r="O43">
            <v>0</v>
          </cell>
          <cell r="P43">
            <v>415.42180450863196</v>
          </cell>
          <cell r="Q43">
            <v>458.00007776626308</v>
          </cell>
          <cell r="R43">
            <v>495.7404604354731</v>
          </cell>
          <cell r="S43">
            <v>526.59087167320183</v>
          </cell>
          <cell r="T43">
            <v>548.64291655358511</v>
          </cell>
          <cell r="U43">
            <v>560.28596256651088</v>
          </cell>
          <cell r="W43">
            <v>0</v>
          </cell>
        </row>
        <row r="44">
          <cell r="C44">
            <v>0</v>
          </cell>
          <cell r="D44" t="str">
            <v>Less: Net Litigation &amp; Augment</v>
          </cell>
          <cell r="E44">
            <v>0</v>
          </cell>
          <cell r="F44">
            <v>0</v>
          </cell>
          <cell r="G44">
            <v>5</v>
          </cell>
          <cell r="H44">
            <v>-257.64999999999998</v>
          </cell>
          <cell r="I44">
            <v>-32.799999999999997</v>
          </cell>
          <cell r="J44">
            <v>-78.05</v>
          </cell>
          <cell r="K44">
            <v>-19.600000000000001</v>
          </cell>
          <cell r="L44">
            <v>-12.5</v>
          </cell>
          <cell r="M44">
            <v>0</v>
          </cell>
          <cell r="N44">
            <v>0</v>
          </cell>
          <cell r="O44">
            <v>0</v>
          </cell>
          <cell r="P44">
            <v>0</v>
          </cell>
          <cell r="Q44">
            <v>0</v>
          </cell>
          <cell r="R44">
            <v>0</v>
          </cell>
          <cell r="S44">
            <v>0</v>
          </cell>
          <cell r="T44">
            <v>0</v>
          </cell>
          <cell r="U44">
            <v>0</v>
          </cell>
          <cell r="W44">
            <v>0</v>
          </cell>
        </row>
        <row r="45">
          <cell r="C45">
            <v>0</v>
          </cell>
          <cell r="D45" t="str">
            <v>Less: Debt Refinancing</v>
          </cell>
          <cell r="E45">
            <v>0</v>
          </cell>
          <cell r="F45">
            <v>0</v>
          </cell>
          <cell r="G45">
            <v>0</v>
          </cell>
          <cell r="H45">
            <v>-2.0259999999999998</v>
          </cell>
          <cell r="I45">
            <v>0</v>
          </cell>
          <cell r="J45">
            <v>0</v>
          </cell>
          <cell r="K45">
            <v>-587.5</v>
          </cell>
          <cell r="L45">
            <v>-395</v>
          </cell>
          <cell r="M45">
            <v>0</v>
          </cell>
          <cell r="N45">
            <v>0</v>
          </cell>
          <cell r="O45">
            <v>0</v>
          </cell>
          <cell r="P45">
            <v>0</v>
          </cell>
          <cell r="Q45">
            <v>0</v>
          </cell>
          <cell r="R45">
            <v>0</v>
          </cell>
          <cell r="S45">
            <v>0</v>
          </cell>
          <cell r="T45">
            <v>0</v>
          </cell>
          <cell r="U45">
            <v>0</v>
          </cell>
          <cell r="W45">
            <v>0</v>
          </cell>
        </row>
        <row r="46">
          <cell r="C46">
            <v>0</v>
          </cell>
          <cell r="D46" t="str">
            <v>Plus / (Less): Changes in Working Capital / Other</v>
          </cell>
          <cell r="E46">
            <v>0</v>
          </cell>
          <cell r="F46">
            <v>0</v>
          </cell>
          <cell r="G46">
            <v>-29.051780511373948</v>
          </cell>
          <cell r="H46">
            <v>-41.403608990089154</v>
          </cell>
          <cell r="I46">
            <v>-42.605169918054671</v>
          </cell>
          <cell r="J46">
            <v>-32.400628910174156</v>
          </cell>
          <cell r="K46">
            <v>-16.765162438856201</v>
          </cell>
          <cell r="L46">
            <v>-17.883370666578756</v>
          </cell>
          <cell r="M46">
            <v>0</v>
          </cell>
          <cell r="N46">
            <v>0</v>
          </cell>
          <cell r="O46">
            <v>0</v>
          </cell>
          <cell r="P46">
            <v>0.84576974249127801</v>
          </cell>
          <cell r="Q46">
            <v>-53.495264509949735</v>
          </cell>
          <cell r="R46">
            <v>-140.10598971916789</v>
          </cell>
          <cell r="S46">
            <v>-145.35629468546415</v>
          </cell>
          <cell r="T46">
            <v>-147.54414077079053</v>
          </cell>
          <cell r="U46">
            <v>-146.27107907503495</v>
          </cell>
          <cell r="W46">
            <v>0</v>
          </cell>
        </row>
        <row r="47">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W47">
            <v>0</v>
          </cell>
        </row>
        <row r="48">
          <cell r="C48">
            <v>0</v>
          </cell>
          <cell r="D48" t="str">
            <v>Cash Flow</v>
          </cell>
          <cell r="E48">
            <v>0</v>
          </cell>
          <cell r="F48">
            <v>0</v>
          </cell>
          <cell r="G48">
            <v>-9.577772849279734</v>
          </cell>
          <cell r="H48">
            <v>-222.83222972034966</v>
          </cell>
          <cell r="I48">
            <v>45.918935482822121</v>
          </cell>
          <cell r="J48">
            <v>85.820330088813691</v>
          </cell>
          <cell r="K48">
            <v>-328.17586468876993</v>
          </cell>
          <cell r="L48">
            <v>-55.330030054415957</v>
          </cell>
          <cell r="M48">
            <v>0</v>
          </cell>
          <cell r="N48">
            <v>0</v>
          </cell>
          <cell r="O48">
            <v>0</v>
          </cell>
          <cell r="P48">
            <v>416.26757425112322</v>
          </cell>
          <cell r="Q48">
            <v>404.50481325631335</v>
          </cell>
          <cell r="R48">
            <v>355.63447071630515</v>
          </cell>
          <cell r="S48">
            <v>381.23457698773768</v>
          </cell>
          <cell r="T48">
            <v>401.09877578279452</v>
          </cell>
          <cell r="U48">
            <v>414.01488349147593</v>
          </cell>
          <cell r="W48">
            <v>0</v>
          </cell>
        </row>
        <row r="49">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W49">
            <v>0</v>
          </cell>
        </row>
        <row r="50">
          <cell r="C50">
            <v>0</v>
          </cell>
          <cell r="D50" t="str">
            <v>Ending Cash Balance</v>
          </cell>
          <cell r="E50">
            <v>0</v>
          </cell>
          <cell r="F50">
            <v>0</v>
          </cell>
          <cell r="G50">
            <v>316.67322715072027</v>
          </cell>
          <cell r="H50">
            <v>93.840997430370635</v>
          </cell>
          <cell r="I50">
            <v>139.75993291319276</v>
          </cell>
          <cell r="J50">
            <v>225.58026300200643</v>
          </cell>
          <cell r="K50">
            <v>-102.59560168676344</v>
          </cell>
          <cell r="L50">
            <v>-157.92563174117939</v>
          </cell>
          <cell r="M50">
            <v>0</v>
          </cell>
          <cell r="N50">
            <v>0</v>
          </cell>
          <cell r="O50">
            <v>0</v>
          </cell>
          <cell r="P50">
            <v>251.44194250994386</v>
          </cell>
          <cell r="Q50">
            <v>652.94675576625718</v>
          </cell>
          <cell r="R50">
            <v>1007.2812264825625</v>
          </cell>
          <cell r="S50">
            <v>1387.9158034703</v>
          </cell>
          <cell r="T50">
            <v>1789.0145792530946</v>
          </cell>
          <cell r="U50">
            <v>2203.0294627445705</v>
          </cell>
          <cell r="W50">
            <v>0</v>
          </cell>
        </row>
        <row r="51">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W51">
            <v>0</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W52">
            <v>0</v>
          </cell>
        </row>
        <row r="53">
          <cell r="C53">
            <v>0</v>
          </cell>
          <cell r="D53" t="str">
            <v>Amortization</v>
          </cell>
          <cell r="E53">
            <v>0</v>
          </cell>
          <cell r="F53">
            <v>0</v>
          </cell>
          <cell r="G53">
            <v>-28.771125924878501</v>
          </cell>
          <cell r="H53">
            <v>-29.716359723634515</v>
          </cell>
          <cell r="I53">
            <v>-29.863979528043657</v>
          </cell>
          <cell r="J53">
            <v>-30.083579750632655</v>
          </cell>
          <cell r="K53">
            <v>-30.381937548560536</v>
          </cell>
          <cell r="L53">
            <v>-30.763029579867876</v>
          </cell>
          <cell r="M53">
            <v>0</v>
          </cell>
          <cell r="N53">
            <v>0</v>
          </cell>
          <cell r="O53">
            <v>0</v>
          </cell>
          <cell r="P53">
            <v>-31.088471237138702</v>
          </cell>
          <cell r="Q53">
            <v>-31.354824839385646</v>
          </cell>
          <cell r="R53">
            <v>-31.558839835479255</v>
          </cell>
          <cell r="S53">
            <v>-31.697493804999723</v>
          </cell>
          <cell r="T53">
            <v>-31.768036479784985</v>
          </cell>
          <cell r="U53">
            <v>-31.768036479784993</v>
          </cell>
          <cell r="W53">
            <v>0</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W54">
            <v>0</v>
          </cell>
        </row>
        <row r="55">
          <cell r="C55">
            <v>0</v>
          </cell>
          <cell r="D55" t="str">
            <v>EBIT</v>
          </cell>
          <cell r="E55">
            <v>0</v>
          </cell>
          <cell r="F55">
            <v>0</v>
          </cell>
          <cell r="G55">
            <v>-50.843327777777773</v>
          </cell>
          <cell r="H55">
            <v>-5.7592372387110409</v>
          </cell>
          <cell r="I55">
            <v>31.268702005637714</v>
          </cell>
          <cell r="J55">
            <v>98.774684109941603</v>
          </cell>
          <cell r="K55">
            <v>199.78832927592163</v>
          </cell>
          <cell r="L55">
            <v>275.83923559789321</v>
          </cell>
          <cell r="M55">
            <v>0</v>
          </cell>
          <cell r="N55">
            <v>0</v>
          </cell>
          <cell r="O55">
            <v>0</v>
          </cell>
          <cell r="P55">
            <v>323.1332577855992</v>
          </cell>
          <cell r="Q55">
            <v>367.88834335429249</v>
          </cell>
          <cell r="R55">
            <v>408.06954696345377</v>
          </cell>
          <cell r="S55">
            <v>441.63771154248502</v>
          </cell>
          <cell r="T55">
            <v>466.69750636382821</v>
          </cell>
          <cell r="U55">
            <v>481.65147264913708</v>
          </cell>
          <cell r="W55">
            <v>0</v>
          </cell>
        </row>
        <row r="56">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W56">
            <v>0</v>
          </cell>
        </row>
        <row r="57">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W57">
            <v>0</v>
          </cell>
        </row>
        <row r="58">
          <cell r="C58">
            <v>0</v>
          </cell>
          <cell r="D58" t="str">
            <v>COGS</v>
          </cell>
          <cell r="E58">
            <v>0</v>
          </cell>
          <cell r="F58">
            <v>0</v>
          </cell>
          <cell r="G58">
            <v>-148.49215555555554</v>
          </cell>
          <cell r="H58">
            <v>-170.64313068585898</v>
          </cell>
          <cell r="I58">
            <v>-187.78459931464931</v>
          </cell>
          <cell r="J58">
            <v>-225.08269160492205</v>
          </cell>
          <cell r="K58">
            <v>-211.99254731656856</v>
          </cell>
          <cell r="L58">
            <v>-237.92913094855908</v>
          </cell>
          <cell r="M58">
            <v>0</v>
          </cell>
          <cell r="N58">
            <v>0</v>
          </cell>
          <cell r="O58">
            <v>0</v>
          </cell>
          <cell r="P58">
            <v>-263.41212101942961</v>
          </cell>
          <cell r="Q58">
            <v>-287.59033796173549</v>
          </cell>
          <cell r="R58">
            <v>-309.56494952042158</v>
          </cell>
          <cell r="S58">
            <v>-328.44095448439657</v>
          </cell>
          <cell r="T58">
            <v>-343.38532859878615</v>
          </cell>
          <cell r="U58">
            <v>-353.6868884567491</v>
          </cell>
          <cell r="W58">
            <v>0</v>
          </cell>
        </row>
        <row r="59">
          <cell r="C59">
            <v>0</v>
          </cell>
          <cell r="D59" t="str">
            <v>% of Revenues</v>
          </cell>
          <cell r="E59">
            <v>0</v>
          </cell>
          <cell r="F59">
            <v>0</v>
          </cell>
          <cell r="G59">
            <v>0.2169042536156757</v>
          </cell>
          <cell r="H59">
            <v>0.22107054546974197</v>
          </cell>
          <cell r="I59">
            <v>0.21571766581796675</v>
          </cell>
          <cell r="J59">
            <v>0.22571819348097613</v>
          </cell>
          <cell r="K59">
            <v>0.18725081283304015</v>
          </cell>
          <cell r="L59">
            <v>0.18680917997973617</v>
          </cell>
          <cell r="M59">
            <v>0</v>
          </cell>
          <cell r="N59">
            <v>0</v>
          </cell>
          <cell r="O59">
            <v>0</v>
          </cell>
          <cell r="P59">
            <v>0.18641810399311803</v>
          </cell>
          <cell r="Q59">
            <v>0.18608818074349218</v>
          </cell>
          <cell r="R59">
            <v>0.18582924027788522</v>
          </cell>
          <cell r="S59">
            <v>0.18564998763361959</v>
          </cell>
          <cell r="T59">
            <v>0.18555765189004</v>
          </cell>
          <cell r="U59">
            <v>0.18555765189003967</v>
          </cell>
          <cell r="W59">
            <v>0</v>
          </cell>
        </row>
        <row r="60">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W60">
            <v>0</v>
          </cell>
        </row>
        <row r="61">
          <cell r="C61">
            <v>0</v>
          </cell>
          <cell r="D61" t="str">
            <v>Less: Net Litgation (Pre-Tax)</v>
          </cell>
          <cell r="E61">
            <v>0</v>
          </cell>
          <cell r="F61">
            <v>0</v>
          </cell>
          <cell r="G61">
            <v>5</v>
          </cell>
          <cell r="H61">
            <v>-212.64999999999998</v>
          </cell>
          <cell r="I61">
            <v>-32.799999999999997</v>
          </cell>
          <cell r="J61">
            <v>-33.049999999999997</v>
          </cell>
          <cell r="K61">
            <v>-19.600000000000001</v>
          </cell>
          <cell r="L61">
            <v>-12.5</v>
          </cell>
          <cell r="M61">
            <v>0</v>
          </cell>
          <cell r="N61">
            <v>0</v>
          </cell>
          <cell r="O61">
            <v>0</v>
          </cell>
          <cell r="P61">
            <v>-6.9</v>
          </cell>
          <cell r="Q61">
            <v>-3</v>
          </cell>
          <cell r="R61">
            <v>-1.3</v>
          </cell>
          <cell r="S61">
            <v>-0.6</v>
          </cell>
          <cell r="T61">
            <v>0</v>
          </cell>
          <cell r="U61">
            <v>0</v>
          </cell>
          <cell r="W61">
            <v>0</v>
          </cell>
        </row>
        <row r="62">
          <cell r="C62">
            <v>0</v>
          </cell>
          <cell r="D62" t="str">
            <v>Less: Augment Milestone Payments</v>
          </cell>
          <cell r="E62">
            <v>0</v>
          </cell>
          <cell r="F62">
            <v>0</v>
          </cell>
          <cell r="G62">
            <v>0</v>
          </cell>
          <cell r="H62">
            <v>-45</v>
          </cell>
          <cell r="I62">
            <v>0</v>
          </cell>
          <cell r="J62">
            <v>-45</v>
          </cell>
          <cell r="K62">
            <v>0</v>
          </cell>
          <cell r="L62">
            <v>0</v>
          </cell>
          <cell r="M62">
            <v>0</v>
          </cell>
          <cell r="N62">
            <v>0</v>
          </cell>
          <cell r="O62">
            <v>0</v>
          </cell>
          <cell r="P62">
            <v>0</v>
          </cell>
          <cell r="Q62">
            <v>0</v>
          </cell>
          <cell r="R62">
            <v>0</v>
          </cell>
          <cell r="S62">
            <v>0</v>
          </cell>
          <cell r="T62">
            <v>0</v>
          </cell>
          <cell r="U62">
            <v>0</v>
          </cell>
          <cell r="W62">
            <v>0</v>
          </cell>
        </row>
        <row r="63">
          <cell r="C63">
            <v>0</v>
          </cell>
          <cell r="D63" t="str">
            <v>Core Revenues</v>
          </cell>
          <cell r="E63">
            <v>0</v>
          </cell>
          <cell r="F63">
            <v>0</v>
          </cell>
          <cell r="G63">
            <v>653.09771111111115</v>
          </cell>
          <cell r="H63">
            <v>722.94846824815613</v>
          </cell>
          <cell r="I63">
            <v>806.56510578540724</v>
          </cell>
          <cell r="J63">
            <v>918.59688870541527</v>
          </cell>
          <cell r="K63">
            <v>1037.1886879752603</v>
          </cell>
          <cell r="L63">
            <v>1160.9311550729446</v>
          </cell>
          <cell r="M63">
            <v>0</v>
          </cell>
          <cell r="N63">
            <v>0</v>
          </cell>
          <cell r="O63">
            <v>0</v>
          </cell>
          <cell r="P63">
            <v>1282.1646843478136</v>
          </cell>
          <cell r="Q63">
            <v>1396.9808069819014</v>
          </cell>
          <cell r="R63">
            <v>1501.2893610210433</v>
          </cell>
          <cell r="S63">
            <v>1591.0399831364041</v>
          </cell>
          <cell r="T63">
            <v>1662.4673800695496</v>
          </cell>
          <cell r="U63">
            <v>1712.3414014716359</v>
          </cell>
          <cell r="W63">
            <v>0</v>
          </cell>
        </row>
        <row r="64">
          <cell r="C64">
            <v>0</v>
          </cell>
          <cell r="D64" t="str">
            <v>% Growth</v>
          </cell>
          <cell r="E64">
            <v>0</v>
          </cell>
          <cell r="F64">
            <v>0</v>
          </cell>
          <cell r="G64">
            <v>0</v>
          </cell>
          <cell r="H64">
            <v>0.10695299638733746</v>
          </cell>
          <cell r="I64">
            <v>0.11566057777239691</v>
          </cell>
          <cell r="J64">
            <v>0.13889986327999537</v>
          </cell>
          <cell r="K64">
            <v>0.12910102432088277</v>
          </cell>
          <cell r="L64">
            <v>0.11930564663142174</v>
          </cell>
          <cell r="M64">
            <v>0</v>
          </cell>
          <cell r="N64">
            <v>0</v>
          </cell>
          <cell r="O64">
            <v>0</v>
          </cell>
          <cell r="P64">
            <v>0.10442783686621926</v>
          </cell>
          <cell r="Q64">
            <v>8.9548654736571809E-2</v>
          </cell>
          <cell r="R64">
            <v>7.4667134664859525E-2</v>
          </cell>
          <cell r="S64">
            <v>5.9782360713140914E-2</v>
          </cell>
          <cell r="T64">
            <v>4.4893527309314507E-2</v>
          </cell>
          <cell r="U64">
            <v>2.9999999999999805E-2</v>
          </cell>
          <cell r="W64">
            <v>0</v>
          </cell>
        </row>
        <row r="65">
          <cell r="C65">
            <v>0</v>
          </cell>
          <cell r="D65" t="str">
            <v>Augment Revenues</v>
          </cell>
          <cell r="E65">
            <v>0</v>
          </cell>
          <cell r="F65">
            <v>0</v>
          </cell>
          <cell r="G65">
            <v>31.5</v>
          </cell>
          <cell r="H65">
            <v>48.945997942569356</v>
          </cell>
          <cell r="I65">
            <v>63.945886453453966</v>
          </cell>
          <cell r="J65">
            <v>78.58764539769129</v>
          </cell>
          <cell r="K65">
            <v>94.942831825345607</v>
          </cell>
          <cell r="L65">
            <v>112.71680470273688</v>
          </cell>
          <cell r="M65">
            <v>0</v>
          </cell>
          <cell r="N65">
            <v>0</v>
          </cell>
          <cell r="O65">
            <v>0</v>
          </cell>
          <cell r="P65">
            <v>130.85323278084653</v>
          </cell>
          <cell r="Q65">
            <v>148.47112238139343</v>
          </cell>
          <cell r="R65">
            <v>164.56768632793438</v>
          </cell>
          <cell r="S65">
            <v>178.10074598971394</v>
          </cell>
          <cell r="T65">
            <v>188.09132824108161</v>
          </cell>
          <cell r="U65">
            <v>193.73406808831407</v>
          </cell>
          <cell r="W65">
            <v>0</v>
          </cell>
        </row>
        <row r="66">
          <cell r="C66">
            <v>0</v>
          </cell>
          <cell r="D66" t="str">
            <v>% Growth</v>
          </cell>
          <cell r="E66">
            <v>0</v>
          </cell>
          <cell r="F66">
            <v>0</v>
          </cell>
          <cell r="G66">
            <v>0</v>
          </cell>
          <cell r="H66">
            <v>0.55384120452601127</v>
          </cell>
          <cell r="I66">
            <v>0.30645791569077185</v>
          </cell>
          <cell r="J66">
            <v>0.22897108408834121</v>
          </cell>
          <cell r="K66">
            <v>0.20811396428648821</v>
          </cell>
          <cell r="L66">
            <v>0.18720710701033028</v>
          </cell>
          <cell r="M66">
            <v>0</v>
          </cell>
          <cell r="N66">
            <v>0</v>
          </cell>
          <cell r="O66">
            <v>0</v>
          </cell>
          <cell r="P66">
            <v>0.16090261009385465</v>
          </cell>
          <cell r="Q66">
            <v>0.13463855058173002</v>
          </cell>
          <cell r="R66">
            <v>0.10841545270461417</v>
          </cell>
          <cell r="S66">
            <v>8.2234003307382064E-2</v>
          </cell>
          <cell r="T66">
            <v>5.6095117377805259E-2</v>
          </cell>
          <cell r="U66">
            <v>3.0000000000000027E-2</v>
          </cell>
          <cell r="W66">
            <v>0</v>
          </cell>
        </row>
        <row r="67">
          <cell r="C67">
            <v>0</v>
          </cell>
          <cell r="D67" t="str">
            <v>Core Gross Profit</v>
          </cell>
          <cell r="E67">
            <v>0</v>
          </cell>
          <cell r="F67">
            <v>0</v>
          </cell>
          <cell r="G67">
            <v>519.72555555555562</v>
          </cell>
          <cell r="H67">
            <v>577.46358050477772</v>
          </cell>
          <cell r="I67">
            <v>653.82285224725081</v>
          </cell>
          <cell r="J67">
            <v>739.25220672194951</v>
          </cell>
          <cell r="K67">
            <v>834.69042384122633</v>
          </cell>
          <cell r="L67">
            <v>934.27370459465931</v>
          </cell>
          <cell r="M67">
            <v>0</v>
          </cell>
          <cell r="N67">
            <v>0</v>
          </cell>
          <cell r="O67">
            <v>0</v>
          </cell>
          <cell r="P67">
            <v>1031.8378866064686</v>
          </cell>
          <cell r="Q67">
            <v>1124.2375812583052</v>
          </cell>
          <cell r="R67">
            <v>1208.1811801334152</v>
          </cell>
          <cell r="S67">
            <v>1280.4091032509789</v>
          </cell>
          <cell r="T67">
            <v>1337.8911842948714</v>
          </cell>
          <cell r="U67">
            <v>1378.0279198237183</v>
          </cell>
          <cell r="W67">
            <v>0</v>
          </cell>
        </row>
        <row r="68">
          <cell r="C68">
            <v>0</v>
          </cell>
          <cell r="D68" t="str">
            <v>% Margin</v>
          </cell>
          <cell r="E68">
            <v>0</v>
          </cell>
          <cell r="F68">
            <v>0</v>
          </cell>
          <cell r="G68">
            <v>0.79578529630941397</v>
          </cell>
          <cell r="H68">
            <v>0.79876174563877778</v>
          </cell>
          <cell r="I68">
            <v>0.81062625640192931</v>
          </cell>
          <cell r="J68">
            <v>0.80476236727056916</v>
          </cell>
          <cell r="K68">
            <v>0.80476236727056927</v>
          </cell>
          <cell r="L68">
            <v>0.80476236727056927</v>
          </cell>
          <cell r="M68">
            <v>0</v>
          </cell>
          <cell r="N68">
            <v>0</v>
          </cell>
          <cell r="O68">
            <v>0</v>
          </cell>
          <cell r="P68">
            <v>0.80476236727056916</v>
          </cell>
          <cell r="Q68">
            <v>0.80476236727056927</v>
          </cell>
          <cell r="R68">
            <v>0.80476236727056927</v>
          </cell>
          <cell r="S68">
            <v>0.80476236727056905</v>
          </cell>
          <cell r="T68">
            <v>0.80476236727056893</v>
          </cell>
          <cell r="U68">
            <v>0.80476236727056949</v>
          </cell>
          <cell r="W68">
            <v>0</v>
          </cell>
        </row>
        <row r="69">
          <cell r="C69">
            <v>0</v>
          </cell>
          <cell r="D69" t="str">
            <v>Augment Gross Profit</v>
          </cell>
          <cell r="E69">
            <v>0</v>
          </cell>
          <cell r="F69">
            <v>0</v>
          </cell>
          <cell r="G69">
            <v>16.38</v>
          </cell>
          <cell r="H69">
            <v>23.787755000088705</v>
          </cell>
          <cell r="I69">
            <v>28.903540676961189</v>
          </cell>
          <cell r="J69">
            <v>32.849635776234955</v>
          </cell>
          <cell r="K69">
            <v>85.448548642811033</v>
          </cell>
          <cell r="L69">
            <v>101.4451242324632</v>
          </cell>
          <cell r="M69">
            <v>0</v>
          </cell>
          <cell r="N69">
            <v>0</v>
          </cell>
          <cell r="O69">
            <v>0</v>
          </cell>
          <cell r="P69">
            <v>117.76790950276188</v>
          </cell>
          <cell r="Q69">
            <v>133.62401014325408</v>
          </cell>
          <cell r="R69">
            <v>148.11091769514096</v>
          </cell>
          <cell r="S69">
            <v>160.29067139074255</v>
          </cell>
          <cell r="T69">
            <v>169.28219541697342</v>
          </cell>
          <cell r="U69">
            <v>174.36066127948268</v>
          </cell>
          <cell r="W69">
            <v>0</v>
          </cell>
        </row>
        <row r="70">
          <cell r="C70">
            <v>0</v>
          </cell>
          <cell r="D70" t="str">
            <v>% Margin</v>
          </cell>
          <cell r="E70">
            <v>0</v>
          </cell>
          <cell r="F70">
            <v>0</v>
          </cell>
          <cell r="G70">
            <v>0.52</v>
          </cell>
          <cell r="H70">
            <v>0.48599999999999993</v>
          </cell>
          <cell r="I70">
            <v>0.45199999999999996</v>
          </cell>
          <cell r="J70">
            <v>0.41799999999999993</v>
          </cell>
          <cell r="K70">
            <v>0.89999999999999991</v>
          </cell>
          <cell r="L70">
            <v>0.9</v>
          </cell>
          <cell r="M70">
            <v>0</v>
          </cell>
          <cell r="N70">
            <v>0</v>
          </cell>
          <cell r="O70">
            <v>0</v>
          </cell>
          <cell r="P70">
            <v>0.9</v>
          </cell>
          <cell r="Q70">
            <v>0.9</v>
          </cell>
          <cell r="R70">
            <v>0.9</v>
          </cell>
          <cell r="S70">
            <v>0.9</v>
          </cell>
          <cell r="T70">
            <v>0.8999999999999998</v>
          </cell>
          <cell r="U70">
            <v>0.90000000000000013</v>
          </cell>
          <cell r="W70">
            <v>0</v>
          </cell>
        </row>
        <row r="71">
          <cell r="C71">
            <v>0</v>
          </cell>
          <cell r="D71" t="str">
            <v>Plus: D&amp;A</v>
          </cell>
          <cell r="E71">
            <v>0</v>
          </cell>
          <cell r="F71">
            <v>0</v>
          </cell>
          <cell r="G71">
            <v>79.79134310196622</v>
          </cell>
          <cell r="H71">
            <v>84.006616508450506</v>
          </cell>
          <cell r="I71">
            <v>90.055403395239068</v>
          </cell>
          <cell r="J71">
            <v>97.496274889046219</v>
          </cell>
          <cell r="K71">
            <v>95.900968474164699</v>
          </cell>
          <cell r="L71">
            <v>94.214105014269592</v>
          </cell>
          <cell r="M71">
            <v>0</v>
          </cell>
          <cell r="N71">
            <v>0</v>
          </cell>
          <cell r="O71">
            <v>0</v>
          </cell>
          <cell r="P71">
            <v>92.288546723032766</v>
          </cell>
          <cell r="Q71">
            <v>90.111734411970588</v>
          </cell>
          <cell r="R71">
            <v>87.670913472019322</v>
          </cell>
          <cell r="S71">
            <v>84.95316013071681</v>
          </cell>
          <cell r="T71">
            <v>81.945410189756899</v>
          </cell>
          <cell r="U71">
            <v>78.634489917373799</v>
          </cell>
          <cell r="W71">
            <v>0</v>
          </cell>
        </row>
        <row r="72">
          <cell r="C72">
            <v>0</v>
          </cell>
          <cell r="D72" t="str">
            <v>% of Revenues</v>
          </cell>
          <cell r="E72">
            <v>0</v>
          </cell>
          <cell r="F72">
            <v>0</v>
          </cell>
          <cell r="G72">
            <v>0.11655216166654109</v>
          </cell>
          <cell r="H72">
            <v>0.10883173825953239</v>
          </cell>
          <cell r="I72">
            <v>0.10345119613438332</v>
          </cell>
          <cell r="J72">
            <v>9.7771547346286194E-2</v>
          </cell>
          <cell r="K72">
            <v>8.4708328314235998E-2</v>
          </cell>
          <cell r="L72">
            <v>7.3971857208378719E-2</v>
          </cell>
          <cell r="M72">
            <v>0</v>
          </cell>
          <cell r="N72">
            <v>0</v>
          </cell>
          <cell r="O72">
            <v>0</v>
          </cell>
          <cell r="P72">
            <v>6.531307607943769E-2</v>
          </cell>
          <cell r="Q72">
            <v>5.8307691556019732E-2</v>
          </cell>
          <cell r="R72">
            <v>5.2628113325532723E-2</v>
          </cell>
          <cell r="S72">
            <v>4.801944736905138E-2</v>
          </cell>
          <cell r="T72">
            <v>4.4281443124041489E-2</v>
          </cell>
          <cell r="U72">
            <v>4.1254657107322151E-2</v>
          </cell>
          <cell r="W72">
            <v>0</v>
          </cell>
        </row>
        <row r="73">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W73">
            <v>0</v>
          </cell>
        </row>
        <row r="74">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W74">
            <v>0</v>
          </cell>
        </row>
        <row r="75">
          <cell r="C75">
            <v>0</v>
          </cell>
          <cell r="D75" t="str">
            <v>% of Year</v>
          </cell>
          <cell r="E75">
            <v>0</v>
          </cell>
          <cell r="F75">
            <v>0</v>
          </cell>
          <cell r="G75">
            <v>0.5</v>
          </cell>
          <cell r="H75">
            <v>1</v>
          </cell>
          <cell r="I75">
            <v>1</v>
          </cell>
          <cell r="J75">
            <v>1</v>
          </cell>
          <cell r="K75">
            <v>1</v>
          </cell>
          <cell r="L75">
            <v>1</v>
          </cell>
          <cell r="M75">
            <v>0</v>
          </cell>
          <cell r="N75">
            <v>0</v>
          </cell>
          <cell r="O75">
            <v>0</v>
          </cell>
          <cell r="P75">
            <v>1</v>
          </cell>
          <cell r="Q75">
            <v>1</v>
          </cell>
          <cell r="R75">
            <v>1</v>
          </cell>
          <cell r="S75">
            <v>1</v>
          </cell>
          <cell r="T75">
            <v>1</v>
          </cell>
          <cell r="U75">
            <v>1</v>
          </cell>
          <cell r="W75">
            <v>0</v>
          </cell>
        </row>
        <row r="76">
          <cell r="C76">
            <v>0</v>
          </cell>
          <cell r="D76" t="str">
            <v>M&amp;A</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W76">
            <v>0</v>
          </cell>
        </row>
        <row r="77">
          <cell r="C77">
            <v>0</v>
          </cell>
          <cell r="D77" t="str">
            <v>Dividends</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W77">
            <v>0</v>
          </cell>
        </row>
        <row r="78">
          <cell r="C78">
            <v>0</v>
          </cell>
          <cell r="D78" t="str">
            <v>Share Repurchase</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W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W79">
            <v>0</v>
          </cell>
        </row>
        <row r="80">
          <cell r="C80">
            <v>0</v>
          </cell>
          <cell r="D80" t="str">
            <v>% of Year</v>
          </cell>
          <cell r="E80">
            <v>0</v>
          </cell>
          <cell r="F80">
            <v>0</v>
          </cell>
          <cell r="G80">
            <v>0.5</v>
          </cell>
          <cell r="H80">
            <v>1</v>
          </cell>
          <cell r="I80">
            <v>1</v>
          </cell>
          <cell r="J80">
            <v>1</v>
          </cell>
          <cell r="K80">
            <v>1</v>
          </cell>
          <cell r="L80">
            <v>1</v>
          </cell>
          <cell r="M80">
            <v>0</v>
          </cell>
          <cell r="N80">
            <v>0</v>
          </cell>
          <cell r="O80">
            <v>0</v>
          </cell>
          <cell r="P80">
            <v>1</v>
          </cell>
          <cell r="Q80">
            <v>1</v>
          </cell>
          <cell r="R80">
            <v>1</v>
          </cell>
          <cell r="S80">
            <v>1</v>
          </cell>
          <cell r="T80">
            <v>1</v>
          </cell>
          <cell r="U80">
            <v>1</v>
          </cell>
          <cell r="W80">
            <v>0</v>
          </cell>
        </row>
        <row r="81">
          <cell r="C81">
            <v>0</v>
          </cell>
          <cell r="D81" t="str">
            <v>M&amp;A</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W81">
            <v>0</v>
          </cell>
        </row>
        <row r="82">
          <cell r="C82">
            <v>0</v>
          </cell>
          <cell r="D82" t="str">
            <v>Dividends</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W82">
            <v>0</v>
          </cell>
        </row>
        <row r="83">
          <cell r="C83">
            <v>0</v>
          </cell>
          <cell r="D83" t="str">
            <v>Share Repurchase</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W83">
            <v>0</v>
          </cell>
        </row>
        <row r="84">
          <cell r="C84">
            <v>0</v>
          </cell>
          <cell r="D84" t="str">
            <v>Less: Capex</v>
          </cell>
          <cell r="E84">
            <v>0</v>
          </cell>
          <cell r="F84">
            <v>0</v>
          </cell>
          <cell r="G84">
            <v>-23.410613594157478</v>
          </cell>
          <cell r="H84">
            <v>-28.874432973549471</v>
          </cell>
          <cell r="I84">
            <v>-37.833528988483337</v>
          </cell>
          <cell r="J84">
            <v>-38.94401170860705</v>
          </cell>
          <cell r="K84">
            <v>-40.11233205986526</v>
          </cell>
          <cell r="L84">
            <v>-41.315702021661217</v>
          </cell>
          <cell r="M84">
            <v>0</v>
          </cell>
          <cell r="N84">
            <v>0</v>
          </cell>
          <cell r="O84">
            <v>0</v>
          </cell>
          <cell r="P84">
            <v>-42.555173082311057</v>
          </cell>
          <cell r="Q84">
            <v>-43.831828274780392</v>
          </cell>
          <cell r="R84">
            <v>-45.146783123023802</v>
          </cell>
          <cell r="S84">
            <v>-46.50118661671452</v>
          </cell>
          <cell r="T84">
            <v>-47.896222215215957</v>
          </cell>
          <cell r="U84">
            <v>-49.333108881672437</v>
          </cell>
          <cell r="W84">
            <v>0</v>
          </cell>
        </row>
        <row r="85">
          <cell r="C85">
            <v>0</v>
          </cell>
          <cell r="D85" t="str">
            <v>[]</v>
          </cell>
          <cell r="E85">
            <v>0</v>
          </cell>
          <cell r="F85">
            <v>0</v>
          </cell>
          <cell r="G85" t="str">
            <v>[]</v>
          </cell>
          <cell r="H85" t="str">
            <v>[]</v>
          </cell>
          <cell r="I85" t="str">
            <v>[]</v>
          </cell>
          <cell r="J85" t="str">
            <v>[]</v>
          </cell>
          <cell r="K85" t="str">
            <v>[]</v>
          </cell>
          <cell r="L85" t="str">
            <v>[]</v>
          </cell>
          <cell r="M85">
            <v>0</v>
          </cell>
          <cell r="N85">
            <v>0</v>
          </cell>
          <cell r="O85">
            <v>0</v>
          </cell>
          <cell r="P85" t="str">
            <v>[]</v>
          </cell>
          <cell r="Q85" t="str">
            <v>[]</v>
          </cell>
          <cell r="R85" t="str">
            <v>[]</v>
          </cell>
          <cell r="S85" t="str">
            <v>[]</v>
          </cell>
          <cell r="T85" t="str">
            <v>[]</v>
          </cell>
          <cell r="U85" t="str">
            <v>[]</v>
          </cell>
          <cell r="W85">
            <v>0</v>
          </cell>
        </row>
        <row r="86">
          <cell r="C86">
            <v>0</v>
          </cell>
          <cell r="D86" t="str">
            <v>Less: Change in Other Assets</v>
          </cell>
          <cell r="E86">
            <v>0</v>
          </cell>
          <cell r="F86">
            <v>0</v>
          </cell>
          <cell r="G86">
            <v>-12.198037800000002</v>
          </cell>
          <cell r="H86">
            <v>-22.393240329999998</v>
          </cell>
          <cell r="I86">
            <v>-6.1132403299999973</v>
          </cell>
          <cell r="J86">
            <v>0.58832632550000841</v>
          </cell>
          <cell r="K86">
            <v>0</v>
          </cell>
          <cell r="L86">
            <v>0</v>
          </cell>
          <cell r="M86">
            <v>0</v>
          </cell>
          <cell r="N86">
            <v>0</v>
          </cell>
          <cell r="O86">
            <v>0</v>
          </cell>
          <cell r="P86">
            <v>0</v>
          </cell>
          <cell r="Q86">
            <v>0</v>
          </cell>
          <cell r="R86">
            <v>0</v>
          </cell>
          <cell r="S86">
            <v>0</v>
          </cell>
          <cell r="T86">
            <v>0</v>
          </cell>
          <cell r="U86">
            <v>0</v>
          </cell>
          <cell r="W86">
            <v>0</v>
          </cell>
        </row>
        <row r="87">
          <cell r="C87">
            <v>0</v>
          </cell>
          <cell r="D87" t="str">
            <v>Checks</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W87">
            <v>0</v>
          </cell>
        </row>
        <row r="88">
          <cell r="C88">
            <v>0</v>
          </cell>
          <cell r="D88" t="str">
            <v>EBIT</v>
          </cell>
          <cell r="E88">
            <v>0</v>
          </cell>
          <cell r="F88">
            <v>0</v>
          </cell>
          <cell r="G88">
            <v>-50.843327777777773</v>
          </cell>
          <cell r="H88">
            <v>-5.7592372387110125</v>
          </cell>
          <cell r="I88">
            <v>31.268702005637685</v>
          </cell>
          <cell r="J88">
            <v>98.77468410994166</v>
          </cell>
          <cell r="K88">
            <v>199.78832927592163</v>
          </cell>
          <cell r="L88">
            <v>275.83923559789321</v>
          </cell>
          <cell r="M88">
            <v>0</v>
          </cell>
          <cell r="N88">
            <v>0</v>
          </cell>
          <cell r="O88">
            <v>0</v>
          </cell>
          <cell r="P88">
            <v>323.1332577855992</v>
          </cell>
          <cell r="Q88">
            <v>367.88834335429249</v>
          </cell>
          <cell r="R88">
            <v>408.06954696345377</v>
          </cell>
          <cell r="S88">
            <v>441.63771154248502</v>
          </cell>
          <cell r="T88">
            <v>466.69750636382821</v>
          </cell>
          <cell r="U88">
            <v>481.65147264913708</v>
          </cell>
          <cell r="W88">
            <v>0</v>
          </cell>
        </row>
        <row r="89">
          <cell r="C89">
            <v>0</v>
          </cell>
          <cell r="D89" t="str">
            <v>EBIT Check</v>
          </cell>
          <cell r="E89">
            <v>0</v>
          </cell>
          <cell r="F89">
            <v>0</v>
          </cell>
          <cell r="G89">
            <v>0</v>
          </cell>
          <cell r="H89">
            <v>-2.8421709430404007E-14</v>
          </cell>
          <cell r="I89">
            <v>2.8421709430404007E-14</v>
          </cell>
          <cell r="J89">
            <v>0</v>
          </cell>
          <cell r="K89">
            <v>0</v>
          </cell>
          <cell r="L89">
            <v>0</v>
          </cell>
          <cell r="M89">
            <v>0</v>
          </cell>
          <cell r="N89">
            <v>0</v>
          </cell>
          <cell r="O89">
            <v>0</v>
          </cell>
          <cell r="P89">
            <v>0</v>
          </cell>
          <cell r="Q89">
            <v>0</v>
          </cell>
          <cell r="R89">
            <v>0</v>
          </cell>
          <cell r="S89">
            <v>0</v>
          </cell>
          <cell r="T89">
            <v>0</v>
          </cell>
          <cell r="U89">
            <v>0</v>
          </cell>
          <cell r="W89">
            <v>0</v>
          </cell>
        </row>
        <row r="90">
          <cell r="D90" t="str">
            <v>EBIT 2</v>
          </cell>
          <cell r="E90">
            <v>0</v>
          </cell>
          <cell r="F90">
            <v>0</v>
          </cell>
          <cell r="G90">
            <v>-50.84332777777778</v>
          </cell>
          <cell r="H90">
            <v>-5.7450000000000001</v>
          </cell>
          <cell r="I90">
            <v>31.037222222222223</v>
          </cell>
          <cell r="J90">
            <v>97.327777777777783</v>
          </cell>
          <cell r="K90" t="str">
            <v>NA</v>
          </cell>
          <cell r="L90" t="str">
            <v>NA</v>
          </cell>
          <cell r="M90">
            <v>0</v>
          </cell>
          <cell r="N90">
            <v>0</v>
          </cell>
          <cell r="O90">
            <v>0</v>
          </cell>
          <cell r="P90" t="str">
            <v>NA</v>
          </cell>
          <cell r="Q90" t="e">
            <v>#N/A</v>
          </cell>
          <cell r="R90" t="e">
            <v>#N/A</v>
          </cell>
          <cell r="S90" t="e">
            <v>#N/A</v>
          </cell>
          <cell r="T90" t="e">
            <v>#N/A</v>
          </cell>
          <cell r="U90" t="e">
            <v>#N/A</v>
          </cell>
        </row>
        <row r="91">
          <cell r="D91" t="str">
            <v>EBIT 2 Check</v>
          </cell>
          <cell r="E91">
            <v>0</v>
          </cell>
          <cell r="F91">
            <v>0</v>
          </cell>
          <cell r="G91">
            <v>7.1054273576010019E-15</v>
          </cell>
          <cell r="H91">
            <v>-1.4237238711040767E-2</v>
          </cell>
          <cell r="I91">
            <v>0.23147978341549091</v>
          </cell>
          <cell r="J91">
            <v>1.4469063321638203</v>
          </cell>
          <cell r="K91" t="str">
            <v>NA</v>
          </cell>
          <cell r="L91" t="str">
            <v>NA</v>
          </cell>
          <cell r="M91">
            <v>0</v>
          </cell>
          <cell r="N91">
            <v>0</v>
          </cell>
          <cell r="O91">
            <v>0</v>
          </cell>
          <cell r="P91" t="str">
            <v>NA</v>
          </cell>
          <cell r="Q91" t="str">
            <v>NA</v>
          </cell>
          <cell r="R91" t="str">
            <v>NA</v>
          </cell>
          <cell r="S91" t="str">
            <v>NA</v>
          </cell>
          <cell r="T91" t="str">
            <v>NA</v>
          </cell>
          <cell r="U91" t="str">
            <v>NA</v>
          </cell>
        </row>
        <row r="92">
          <cell r="D92" t="str">
            <v>EBITA</v>
          </cell>
          <cell r="G92">
            <v>-22.072201852899273</v>
          </cell>
          <cell r="H92">
            <v>23.957122484923502</v>
          </cell>
          <cell r="I92">
            <v>61.132681533681343</v>
          </cell>
          <cell r="J92">
            <v>128.85826386057431</v>
          </cell>
          <cell r="K92">
            <v>230.17026682448216</v>
          </cell>
          <cell r="L92">
            <v>306.60226517776107</v>
          </cell>
          <cell r="M92">
            <v>0</v>
          </cell>
          <cell r="N92">
            <v>0</v>
          </cell>
          <cell r="O92">
            <v>0</v>
          </cell>
          <cell r="P92">
            <v>354.22172902273792</v>
          </cell>
          <cell r="Q92">
            <v>399.24316819367812</v>
          </cell>
          <cell r="R92">
            <v>439.62838679893304</v>
          </cell>
          <cell r="S92">
            <v>473.33520534748476</v>
          </cell>
          <cell r="T92">
            <v>498.46554284361321</v>
          </cell>
          <cell r="U92">
            <v>513.41950912892207</v>
          </cell>
        </row>
        <row r="93">
          <cell r="D93" t="str">
            <v>EBITA Check</v>
          </cell>
          <cell r="E93">
            <v>0</v>
          </cell>
          <cell r="F93">
            <v>0</v>
          </cell>
          <cell r="G93">
            <v>-16.931786726767555</v>
          </cell>
          <cell r="H93">
            <v>-233.93741437288369</v>
          </cell>
          <cell r="I93">
            <v>40.926853898642584</v>
          </cell>
          <cell r="J93">
            <v>72.691380569689002</v>
          </cell>
          <cell r="K93">
            <v>192.94240377570566</v>
          </cell>
          <cell r="L93">
            <v>294.364777351893</v>
          </cell>
          <cell r="M93">
            <v>0</v>
          </cell>
          <cell r="N93">
            <v>0</v>
          </cell>
          <cell r="O93">
            <v>0</v>
          </cell>
          <cell r="P93">
            <v>0</v>
          </cell>
          <cell r="Q93">
            <v>0</v>
          </cell>
          <cell r="R93">
            <v>0</v>
          </cell>
          <cell r="S93">
            <v>0</v>
          </cell>
          <cell r="T93">
            <v>0</v>
          </cell>
          <cell r="U93">
            <v>0</v>
          </cell>
        </row>
        <row r="94">
          <cell r="D94" t="str">
            <v>EBITA 2</v>
          </cell>
          <cell r="E94">
            <v>0</v>
          </cell>
          <cell r="F94">
            <v>0</v>
          </cell>
          <cell r="G94">
            <v>-8.4658933633837776</v>
          </cell>
          <cell r="H94">
            <v>-233.93741437288369</v>
          </cell>
          <cell r="I94">
            <v>40.926853898642584</v>
          </cell>
          <cell r="J94">
            <v>72.691380569689002</v>
          </cell>
          <cell r="K94">
            <v>192.94240377570566</v>
          </cell>
          <cell r="L94">
            <v>294.364777351893</v>
          </cell>
          <cell r="M94">
            <v>0</v>
          </cell>
          <cell r="N94">
            <v>0</v>
          </cell>
          <cell r="O94">
            <v>0</v>
          </cell>
          <cell r="P94" t="str">
            <v>NA</v>
          </cell>
          <cell r="Q94" t="e">
            <v>#N/A</v>
          </cell>
          <cell r="R94" t="e">
            <v>#N/A</v>
          </cell>
          <cell r="S94" t="e">
            <v>#N/A</v>
          </cell>
          <cell r="T94" t="e">
            <v>#N/A</v>
          </cell>
          <cell r="U94" t="e">
            <v>#N/A</v>
          </cell>
        </row>
        <row r="95">
          <cell r="D95" t="str">
            <v>EBITA 2 Check</v>
          </cell>
          <cell r="E95">
            <v>0</v>
          </cell>
          <cell r="F95">
            <v>0</v>
          </cell>
          <cell r="G95">
            <v>-0.50664629734371758</v>
          </cell>
          <cell r="H95">
            <v>-2.502877515076527</v>
          </cell>
          <cell r="I95">
            <v>-6.9539851329853022</v>
          </cell>
          <cell r="J95">
            <v>-1.0995139172035522</v>
          </cell>
          <cell r="K95" t="str">
            <v>NA</v>
          </cell>
          <cell r="L95" t="str">
            <v>NA</v>
          </cell>
          <cell r="M95">
            <v>0</v>
          </cell>
          <cell r="N95">
            <v>0</v>
          </cell>
          <cell r="O95">
            <v>0</v>
          </cell>
          <cell r="P95" t="str">
            <v>NA</v>
          </cell>
          <cell r="Q95" t="str">
            <v>NA</v>
          </cell>
          <cell r="R95" t="str">
            <v>NA</v>
          </cell>
          <cell r="S95" t="str">
            <v>NA</v>
          </cell>
          <cell r="T95" t="str">
            <v>NA</v>
          </cell>
          <cell r="U95" t="str">
            <v>NA</v>
          </cell>
        </row>
        <row r="96">
          <cell r="D96" t="str">
            <v>Dividends</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D97" t="str">
            <v>Share Repurchase</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D98" t="str">
            <v>Change in Cash</v>
          </cell>
          <cell r="E98">
            <v>0</v>
          </cell>
          <cell r="F98">
            <v>0</v>
          </cell>
          <cell r="G98">
            <v>-9.5777728492797323</v>
          </cell>
          <cell r="H98">
            <v>-222.83222972034963</v>
          </cell>
          <cell r="I98">
            <v>45.918935482822121</v>
          </cell>
          <cell r="J98">
            <v>85.820330088813677</v>
          </cell>
          <cell r="K98">
            <v>-328.17586468876988</v>
          </cell>
          <cell r="L98">
            <v>-55.330030054415943</v>
          </cell>
          <cell r="M98">
            <v>0</v>
          </cell>
          <cell r="N98">
            <v>0</v>
          </cell>
          <cell r="O98">
            <v>0</v>
          </cell>
          <cell r="P98">
            <v>409.36757425112324</v>
          </cell>
          <cell r="Q98">
            <v>401.50481325631335</v>
          </cell>
          <cell r="R98">
            <v>354.33447071630525</v>
          </cell>
          <cell r="S98">
            <v>380.63457698773766</v>
          </cell>
          <cell r="T98">
            <v>401.09877578279458</v>
          </cell>
          <cell r="U98">
            <v>414.01488349147587</v>
          </cell>
        </row>
        <row r="99">
          <cell r="D99" t="str">
            <v>Cash Flow Check</v>
          </cell>
          <cell r="E99">
            <v>0</v>
          </cell>
          <cell r="F99">
            <v>0</v>
          </cell>
          <cell r="G99">
            <v>0</v>
          </cell>
          <cell r="H99">
            <v>0</v>
          </cell>
          <cell r="I99">
            <v>0</v>
          </cell>
          <cell r="J99">
            <v>0</v>
          </cell>
          <cell r="K99">
            <v>0</v>
          </cell>
          <cell r="L99">
            <v>0</v>
          </cell>
          <cell r="M99">
            <v>0</v>
          </cell>
          <cell r="N99">
            <v>0</v>
          </cell>
          <cell r="O99">
            <v>0</v>
          </cell>
          <cell r="P99">
            <v>6.8999999999999773</v>
          </cell>
          <cell r="Q99">
            <v>3</v>
          </cell>
          <cell r="R99">
            <v>1.2999999999998977</v>
          </cell>
          <cell r="S99">
            <v>0.60000000000002274</v>
          </cell>
          <cell r="T99">
            <v>0</v>
          </cell>
          <cell r="U99">
            <v>0</v>
          </cell>
        </row>
        <row r="100">
          <cell r="D100" t="str">
            <v>EBIT 2 Check</v>
          </cell>
          <cell r="E100">
            <v>0</v>
          </cell>
          <cell r="F100">
            <v>0</v>
          </cell>
          <cell r="G100">
            <v>1.4210854715202004E-14</v>
          </cell>
          <cell r="H100">
            <v>3.5083047578154947E-14</v>
          </cell>
          <cell r="I100">
            <v>0</v>
          </cell>
          <cell r="J100">
            <v>1.4210854715202004E-14</v>
          </cell>
          <cell r="K100">
            <v>-1.1368683772161603E-13</v>
          </cell>
          <cell r="L100" t="str">
            <v>NA</v>
          </cell>
          <cell r="M100">
            <v>0</v>
          </cell>
          <cell r="N100">
            <v>0</v>
          </cell>
          <cell r="O100">
            <v>0</v>
          </cell>
          <cell r="P100" t="str">
            <v>NA</v>
          </cell>
          <cell r="Q100" t="str">
            <v>NA</v>
          </cell>
          <cell r="R100" t="str">
            <v>NA</v>
          </cell>
          <cell r="S100" t="str">
            <v>NA</v>
          </cell>
          <cell r="T100" t="str">
            <v>NA</v>
          </cell>
          <cell r="U100" t="str">
            <v>NA</v>
          </cell>
        </row>
        <row r="101">
          <cell r="D101">
            <v>0</v>
          </cell>
          <cell r="E101">
            <v>0</v>
          </cell>
          <cell r="F101">
            <v>0</v>
          </cell>
          <cell r="G101">
            <v>-22.228874075121485</v>
          </cell>
          <cell r="H101">
            <v>25.842898796524032</v>
          </cell>
          <cell r="I101">
            <v>59.942898796524034</v>
          </cell>
          <cell r="J101">
            <v>126.292898796524</v>
          </cell>
          <cell r="K101">
            <v>187.2928987965239</v>
          </cell>
          <cell r="L101">
            <v>264.89038367344227</v>
          </cell>
          <cell r="M101">
            <v>0</v>
          </cell>
          <cell r="N101">
            <v>0</v>
          </cell>
          <cell r="O101">
            <v>0</v>
          </cell>
          <cell r="P101">
            <v>316.80126706616511</v>
          </cell>
          <cell r="Q101">
            <v>367.57793880735125</v>
          </cell>
          <cell r="R101">
            <v>415.1493899714805</v>
          </cell>
          <cell r="S101">
            <v>457.36194563551294</v>
          </cell>
          <cell r="T101">
            <v>492.13032171753184</v>
          </cell>
          <cell r="U101">
            <v>519.02721723006698</v>
          </cell>
        </row>
        <row r="102">
          <cell r="D102" t="str">
            <v>Graveyard</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D103" t="str">
            <v>Net Income</v>
          </cell>
          <cell r="E103">
            <v>0</v>
          </cell>
          <cell r="F103">
            <v>0</v>
          </cell>
          <cell r="G103">
            <v>-31.008518604950488</v>
          </cell>
          <cell r="H103">
            <v>-239.94045167725824</v>
          </cell>
          <cell r="I103">
            <v>-23.504795668503402</v>
          </cell>
          <cell r="J103">
            <v>30.85637421981076</v>
          </cell>
          <cell r="K103">
            <v>114.66930365044681</v>
          </cell>
          <cell r="L103">
            <v>176.31630276002633</v>
          </cell>
          <cell r="M103">
            <v>0</v>
          </cell>
          <cell r="N103">
            <v>0</v>
          </cell>
          <cell r="O103">
            <v>0</v>
          </cell>
          <cell r="P103">
            <v>220.18293399376478</v>
          </cell>
          <cell r="Q103">
            <v>255.66052056998808</v>
          </cell>
          <cell r="R103">
            <v>286.3000818433531</v>
          </cell>
          <cell r="S103">
            <v>311.57399288215697</v>
          </cell>
          <cell r="T103">
            <v>330.90388262444571</v>
          </cell>
          <cell r="U103">
            <v>342.79810792789181</v>
          </cell>
        </row>
        <row r="104">
          <cell r="D104" t="str">
            <v>Net Interest Expenses</v>
          </cell>
          <cell r="E104">
            <v>0</v>
          </cell>
          <cell r="F104">
            <v>0</v>
          </cell>
          <cell r="G104">
            <v>-21.1737094321232</v>
          </cell>
          <cell r="H104">
            <v>-21.53121443854727</v>
          </cell>
          <cell r="I104">
            <v>-21.97349767414109</v>
          </cell>
          <cell r="J104">
            <v>-21.644149510211999</v>
          </cell>
          <cell r="K104">
            <v>-16.375038346711889</v>
          </cell>
          <cell r="L104">
            <v>-11.458803083569856</v>
          </cell>
          <cell r="M104">
            <v>0</v>
          </cell>
          <cell r="N104">
            <v>0</v>
          </cell>
          <cell r="O104">
            <v>0</v>
          </cell>
          <cell r="P104">
            <v>-1.6862092230780887</v>
          </cell>
          <cell r="Q104">
            <v>0.34097174569050281</v>
          </cell>
          <cell r="R104">
            <v>2.2305699556220491</v>
          </cell>
          <cell r="S104">
            <v>4.0679925748821564</v>
          </cell>
          <cell r="T104">
            <v>6.0223259568084861</v>
          </cell>
          <cell r="U104">
            <v>8.0601101049941626</v>
          </cell>
        </row>
        <row r="105">
          <cell r="D105" t="str">
            <v>Other Expenses</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D106" t="str">
            <v>Litigation Expense</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D107" t="str">
            <v>Other Income</v>
          </cell>
          <cell r="E107">
            <v>0</v>
          </cell>
          <cell r="F107">
            <v>0</v>
          </cell>
          <cell r="G107">
            <v>-8.4658933633837776</v>
          </cell>
          <cell r="H107">
            <v>-235.9634143728837</v>
          </cell>
          <cell r="I107">
            <v>40.926853898642584</v>
          </cell>
          <cell r="J107">
            <v>72.691380569689002</v>
          </cell>
          <cell r="K107">
            <v>-394.55759622429434</v>
          </cell>
          <cell r="L107">
            <v>-100.635222648107</v>
          </cell>
          <cell r="M107">
            <v>0</v>
          </cell>
          <cell r="N107">
            <v>0</v>
          </cell>
          <cell r="O107">
            <v>0</v>
          </cell>
          <cell r="P107">
            <v>369.00859275337427</v>
          </cell>
          <cell r="Q107">
            <v>397.88384916052991</v>
          </cell>
          <cell r="R107">
            <v>337.69406165971827</v>
          </cell>
          <cell r="S107">
            <v>362.10141862609186</v>
          </cell>
          <cell r="T107">
            <v>388.90365973483017</v>
          </cell>
          <cell r="U107">
            <v>414.09785231697197</v>
          </cell>
        </row>
        <row r="108">
          <cell r="D108" t="str">
            <v>One-Time Items</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D109" t="str">
            <v>[]</v>
          </cell>
          <cell r="E109">
            <v>0</v>
          </cell>
          <cell r="F109">
            <v>0</v>
          </cell>
          <cell r="G109" t="str">
            <v>[]</v>
          </cell>
          <cell r="H109" t="str">
            <v>[]</v>
          </cell>
          <cell r="I109" t="str">
            <v>[]</v>
          </cell>
          <cell r="J109" t="str">
            <v>[]</v>
          </cell>
          <cell r="K109" t="str">
            <v>[]</v>
          </cell>
          <cell r="L109" t="str">
            <v>[]</v>
          </cell>
          <cell r="M109">
            <v>0</v>
          </cell>
          <cell r="N109">
            <v>0</v>
          </cell>
          <cell r="O109">
            <v>0</v>
          </cell>
          <cell r="P109" t="str">
            <v>[]</v>
          </cell>
          <cell r="Q109" t="str">
            <v>[]</v>
          </cell>
          <cell r="R109" t="str">
            <v>[]</v>
          </cell>
          <cell r="S109" t="str">
            <v>[]</v>
          </cell>
          <cell r="T109" t="str">
            <v>[]</v>
          </cell>
          <cell r="U109" t="str">
            <v>[]</v>
          </cell>
        </row>
        <row r="110">
          <cell r="D110" t="str">
            <v>[]</v>
          </cell>
          <cell r="E110">
            <v>0</v>
          </cell>
          <cell r="F110">
            <v>0</v>
          </cell>
          <cell r="G110" t="str">
            <v>[]</v>
          </cell>
          <cell r="H110" t="str">
            <v>[]</v>
          </cell>
          <cell r="I110" t="str">
            <v>[]</v>
          </cell>
          <cell r="J110" t="str">
            <v>[]</v>
          </cell>
          <cell r="K110" t="str">
            <v>[]</v>
          </cell>
          <cell r="L110" t="str">
            <v>[]</v>
          </cell>
          <cell r="M110">
            <v>0</v>
          </cell>
          <cell r="N110">
            <v>0</v>
          </cell>
          <cell r="O110">
            <v>0</v>
          </cell>
          <cell r="P110" t="str">
            <v>[]</v>
          </cell>
          <cell r="Q110" t="str">
            <v>[]</v>
          </cell>
          <cell r="R110" t="str">
            <v>[]</v>
          </cell>
          <cell r="S110" t="str">
            <v>[]</v>
          </cell>
          <cell r="T110" t="str">
            <v>[]</v>
          </cell>
          <cell r="U110" t="str">
            <v>[]</v>
          </cell>
        </row>
        <row r="111">
          <cell r="D111" t="str">
            <v>Taxes</v>
          </cell>
          <cell r="E111">
            <v>0</v>
          </cell>
          <cell r="F111">
            <v>0</v>
          </cell>
          <cell r="G111">
            <v>0</v>
          </cell>
          <cell r="H111">
            <v>0</v>
          </cell>
          <cell r="I111">
            <v>0</v>
          </cell>
          <cell r="J111">
            <v>-13.224160379918898</v>
          </cell>
          <cell r="K111">
            <v>-49.143987278762914</v>
          </cell>
          <cell r="L111">
            <v>-75.564129754296999</v>
          </cell>
          <cell r="M111">
            <v>0</v>
          </cell>
          <cell r="N111">
            <v>0</v>
          </cell>
          <cell r="O111">
            <v>0</v>
          </cell>
          <cell r="P111">
            <v>-94.364114568756335</v>
          </cell>
          <cell r="Q111">
            <v>-109.56879452999489</v>
          </cell>
          <cell r="R111">
            <v>-122.70003507572274</v>
          </cell>
          <cell r="S111">
            <v>-133.53171123521014</v>
          </cell>
          <cell r="T111">
            <v>-141.81594969619098</v>
          </cell>
          <cell r="U111">
            <v>-146.91347482623937</v>
          </cell>
        </row>
        <row r="112">
          <cell r="D112" t="str">
            <v>Net Income</v>
          </cell>
          <cell r="E112">
            <v>0</v>
          </cell>
          <cell r="F112">
            <v>0</v>
          </cell>
          <cell r="G112">
            <v>-62.017037209900977</v>
          </cell>
          <cell r="H112">
            <v>-239.9404516772583</v>
          </cell>
          <cell r="I112">
            <v>-23.504795668503373</v>
          </cell>
          <cell r="J112">
            <v>30.856374219810704</v>
          </cell>
          <cell r="K112">
            <v>114.66930365044681</v>
          </cell>
          <cell r="L112">
            <v>176.31630276002633</v>
          </cell>
          <cell r="M112">
            <v>0</v>
          </cell>
          <cell r="N112">
            <v>0</v>
          </cell>
          <cell r="O112">
            <v>0</v>
          </cell>
          <cell r="P112">
            <v>220.18293399376478</v>
          </cell>
          <cell r="Q112">
            <v>255.66052056998814</v>
          </cell>
          <cell r="R112">
            <v>286.3000818433531</v>
          </cell>
          <cell r="S112">
            <v>311.57399288215703</v>
          </cell>
          <cell r="T112">
            <v>330.90388262444571</v>
          </cell>
          <cell r="U112">
            <v>342.79810792789192</v>
          </cell>
        </row>
        <row r="113">
          <cell r="D113" t="str">
            <v>Net Interest Expenses</v>
          </cell>
          <cell r="E113">
            <v>0</v>
          </cell>
          <cell r="F113">
            <v>0</v>
          </cell>
          <cell r="G113">
            <v>-21.17092973340846</v>
          </cell>
          <cell r="H113">
            <v>-21.558483002749124</v>
          </cell>
          <cell r="I113">
            <v>-22.046074403934728</v>
          </cell>
          <cell r="J113">
            <v>-21.762028817763898</v>
          </cell>
          <cell r="K113">
            <v>-16.691694356900413</v>
          </cell>
          <cell r="L113">
            <v>-12.054676404081418</v>
          </cell>
          <cell r="M113">
            <v>0</v>
          </cell>
          <cell r="N113">
            <v>0</v>
          </cell>
          <cell r="O113">
            <v>0</v>
          </cell>
          <cell r="P113">
            <v>-2.4962429788182505</v>
          </cell>
          <cell r="Q113">
            <v>-0.57901187403348997</v>
          </cell>
          <cell r="R113">
            <v>1.25993290301713</v>
          </cell>
          <cell r="S113">
            <v>3.0094216037316555</v>
          </cell>
          <cell r="T113">
            <v>4.8869342996339604</v>
          </cell>
          <cell r="U113">
            <v>6.8944380797634661</v>
          </cell>
        </row>
        <row r="114">
          <cell r="D114" t="str">
            <v>Other Expenses</v>
          </cell>
          <cell r="E114">
            <v>0</v>
          </cell>
          <cell r="F114">
            <v>0</v>
          </cell>
          <cell r="G114">
            <v>10</v>
          </cell>
          <cell r="H114">
            <v>-212.64999999999998</v>
          </cell>
          <cell r="I114">
            <v>-32.799999999999997</v>
          </cell>
          <cell r="J114">
            <v>-33.049999999999997</v>
          </cell>
          <cell r="K114">
            <v>-19.600000000000001</v>
          </cell>
          <cell r="L114">
            <v>-12.5</v>
          </cell>
          <cell r="M114">
            <v>0</v>
          </cell>
          <cell r="N114">
            <v>0</v>
          </cell>
          <cell r="O114">
            <v>0</v>
          </cell>
          <cell r="P114">
            <v>-6.9</v>
          </cell>
          <cell r="Q114">
            <v>-3</v>
          </cell>
          <cell r="R114">
            <v>-1.3</v>
          </cell>
          <cell r="S114">
            <v>-0.6</v>
          </cell>
          <cell r="T114">
            <v>0</v>
          </cell>
          <cell r="U114">
            <v>0</v>
          </cell>
        </row>
        <row r="115">
          <cell r="D115" t="str">
            <v>Litigation Expense</v>
          </cell>
          <cell r="E115">
            <v>0</v>
          </cell>
          <cell r="F115">
            <v>0</v>
          </cell>
          <cell r="G115">
            <v>10</v>
          </cell>
          <cell r="H115">
            <v>-212.64999999999998</v>
          </cell>
          <cell r="I115">
            <v>-32.799999999999997</v>
          </cell>
          <cell r="J115">
            <v>-33.049999999999997</v>
          </cell>
          <cell r="K115">
            <v>-19.600000000000001</v>
          </cell>
          <cell r="L115">
            <v>-12.5</v>
          </cell>
          <cell r="M115">
            <v>0</v>
          </cell>
          <cell r="N115">
            <v>0</v>
          </cell>
          <cell r="O115">
            <v>0</v>
          </cell>
          <cell r="P115">
            <v>-6.9</v>
          </cell>
          <cell r="Q115">
            <v>-3</v>
          </cell>
          <cell r="R115">
            <v>-1.3</v>
          </cell>
          <cell r="S115">
            <v>-0.6</v>
          </cell>
          <cell r="T115">
            <v>0</v>
          </cell>
          <cell r="U115">
            <v>0</v>
          </cell>
        </row>
        <row r="116">
          <cell r="D116" t="str">
            <v>Other Income</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D117" t="str">
            <v>One-Time Items</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t="str">
            <v>x</v>
          </cell>
          <cell r="D118" t="str">
            <v>[]</v>
          </cell>
          <cell r="E118">
            <v>0</v>
          </cell>
          <cell r="F118">
            <v>0</v>
          </cell>
          <cell r="G118" t="str">
            <v>[]</v>
          </cell>
          <cell r="H118" t="str">
            <v>[]</v>
          </cell>
          <cell r="I118" t="str">
            <v>[]</v>
          </cell>
          <cell r="J118" t="str">
            <v>[]</v>
          </cell>
          <cell r="K118" t="str">
            <v>[]</v>
          </cell>
          <cell r="L118" t="str">
            <v>[]</v>
          </cell>
          <cell r="M118">
            <v>0</v>
          </cell>
          <cell r="N118">
            <v>0</v>
          </cell>
          <cell r="O118">
            <v>0</v>
          </cell>
          <cell r="P118" t="str">
            <v>[]</v>
          </cell>
          <cell r="Q118" t="str">
            <v>[]</v>
          </cell>
          <cell r="R118" t="str">
            <v>[]</v>
          </cell>
          <cell r="S118" t="str">
            <v>x</v>
          </cell>
          <cell r="T118" t="str">
            <v>[]</v>
          </cell>
          <cell r="U118" t="str">
            <v>[]</v>
          </cell>
          <cell r="AA118" t="str">
            <v>x</v>
          </cell>
        </row>
        <row r="119">
          <cell r="B119" t="str">
            <v>For Charts</v>
          </cell>
          <cell r="C119">
            <v>0</v>
          </cell>
          <cell r="D119" t="str">
            <v>[]</v>
          </cell>
          <cell r="E119">
            <v>0</v>
          </cell>
          <cell r="F119">
            <v>0</v>
          </cell>
          <cell r="G119" t="str">
            <v>[]</v>
          </cell>
          <cell r="H119" t="str">
            <v>[]</v>
          </cell>
          <cell r="I119" t="str">
            <v>[]</v>
          </cell>
          <cell r="J119" t="str">
            <v>[]</v>
          </cell>
          <cell r="K119" t="str">
            <v>[]</v>
          </cell>
          <cell r="L119" t="str">
            <v>[]</v>
          </cell>
          <cell r="M119">
            <v>0</v>
          </cell>
          <cell r="N119">
            <v>0</v>
          </cell>
          <cell r="O119">
            <v>0</v>
          </cell>
          <cell r="P119" t="str">
            <v>[]</v>
          </cell>
          <cell r="Q119" t="str">
            <v>[]</v>
          </cell>
          <cell r="R119" t="str">
            <v>[]</v>
          </cell>
          <cell r="S119" t="str">
            <v>[]</v>
          </cell>
          <cell r="T119" t="str">
            <v>[]</v>
          </cell>
          <cell r="U119" t="str">
            <v>[]</v>
          </cell>
        </row>
        <row r="120">
          <cell r="D120" t="str">
            <v>Taxes</v>
          </cell>
          <cell r="E120">
            <v>0</v>
          </cell>
          <cell r="F120">
            <v>0</v>
          </cell>
          <cell r="G120">
            <v>0</v>
          </cell>
          <cell r="H120">
            <v>0</v>
          </cell>
          <cell r="I120">
            <v>0</v>
          </cell>
          <cell r="J120">
            <v>-12.551391354670821</v>
          </cell>
          <cell r="K120">
            <v>-36.407491692929838</v>
          </cell>
          <cell r="L120">
            <v>-63.207842541851051</v>
          </cell>
          <cell r="M120">
            <v>0</v>
          </cell>
          <cell r="N120">
            <v>0</v>
          </cell>
          <cell r="O120">
            <v>0</v>
          </cell>
          <cell r="P120">
            <v>-83.32863758724686</v>
          </cell>
          <cell r="Q120">
            <v>-100.30680844103813</v>
          </cell>
          <cell r="R120">
            <v>-115.63992722339206</v>
          </cell>
          <cell r="S120">
            <v>-129.03854053281614</v>
          </cell>
          <cell r="T120">
            <v>-140.21230716619252</v>
          </cell>
          <cell r="U120">
            <v>-148.88362695399192</v>
          </cell>
        </row>
        <row r="121">
          <cell r="D121" t="str">
            <v>Net Income</v>
          </cell>
          <cell r="E121">
            <v>0</v>
          </cell>
          <cell r="F121">
            <v>0</v>
          </cell>
          <cell r="G121">
            <v>-62.170929733408443</v>
          </cell>
          <cell r="H121">
            <v>-238.00848300274907</v>
          </cell>
          <cell r="I121">
            <v>-24.546074403934725</v>
          </cell>
          <cell r="J121">
            <v>29.286579827565312</v>
          </cell>
          <cell r="K121">
            <v>84.95081395016966</v>
          </cell>
          <cell r="L121">
            <v>147.48496593098579</v>
          </cell>
          <cell r="M121">
            <v>0</v>
          </cell>
          <cell r="N121">
            <v>0</v>
          </cell>
          <cell r="O121">
            <v>0</v>
          </cell>
          <cell r="P121">
            <v>194.43348770357602</v>
          </cell>
          <cell r="Q121">
            <v>234.04921969575565</v>
          </cell>
          <cell r="R121">
            <v>269.82649685458153</v>
          </cell>
          <cell r="S121">
            <v>301.08992790990442</v>
          </cell>
          <cell r="T121">
            <v>327.16205005444931</v>
          </cell>
          <cell r="U121">
            <v>347.39512955931457</v>
          </cell>
        </row>
        <row r="122">
          <cell r="O122">
            <v>0</v>
          </cell>
        </row>
        <row r="123">
          <cell r="O123">
            <v>0</v>
          </cell>
        </row>
        <row r="124">
          <cell r="E124" t="str">
            <v>CAGR</v>
          </cell>
          <cell r="F124" t="str">
            <v>CAGR Label</v>
          </cell>
          <cell r="G124" t="str">
            <v>2016E</v>
          </cell>
          <cell r="H124" t="str">
            <v>2017E</v>
          </cell>
          <cell r="I124" t="str">
            <v>2018E</v>
          </cell>
          <cell r="J124" t="str">
            <v>2019E</v>
          </cell>
          <cell r="K124" t="str">
            <v>2020E</v>
          </cell>
          <cell r="L124" t="str">
            <v>2021E</v>
          </cell>
          <cell r="O124">
            <v>0</v>
          </cell>
        </row>
        <row r="125">
          <cell r="D125" t="str">
            <v>EBITDA</v>
          </cell>
          <cell r="E125">
            <v>0.66467365719721916</v>
          </cell>
          <cell r="F125" t="str">
            <v>CAGR: 66.5%</v>
          </cell>
          <cell r="G125">
            <v>28.948015324188443</v>
          </cell>
          <cell r="H125">
            <v>78.247379269739469</v>
          </cell>
          <cell r="I125">
            <v>121.32410540087679</v>
          </cell>
          <cell r="J125">
            <v>196.27095899898782</v>
          </cell>
          <cell r="K125">
            <v>295.68929775008633</v>
          </cell>
          <cell r="L125">
            <v>370.0533406121628</v>
          </cell>
          <cell r="O125">
            <v>0</v>
          </cell>
        </row>
        <row r="126">
          <cell r="B126" t="str">
            <v>Rev - EBITDA Delta &gt;&gt;</v>
          </cell>
          <cell r="D126" t="str">
            <v>Revenue</v>
          </cell>
          <cell r="F126">
            <v>0</v>
          </cell>
          <cell r="G126">
            <v>655.64969578692273</v>
          </cell>
          <cell r="H126">
            <v>693.647086920986</v>
          </cell>
          <cell r="I126">
            <v>749.1868868379845</v>
          </cell>
          <cell r="J126">
            <v>800.91357510411876</v>
          </cell>
          <cell r="K126">
            <v>836.4422220505196</v>
          </cell>
          <cell r="L126">
            <v>903.5946191635187</v>
          </cell>
          <cell r="O126">
            <v>0</v>
          </cell>
        </row>
        <row r="127">
          <cell r="A127" t="str">
            <v>x</v>
          </cell>
          <cell r="D127" t="str">
            <v>Revenue</v>
          </cell>
          <cell r="E127">
            <v>0.13219906603581966</v>
          </cell>
          <cell r="F127" t="str">
            <v>CAGR: 13.2%</v>
          </cell>
          <cell r="G127">
            <v>684.59771111111115</v>
          </cell>
          <cell r="H127">
            <v>771.89446619072544</v>
          </cell>
          <cell r="I127">
            <v>870.51099223886126</v>
          </cell>
          <cell r="J127">
            <v>997.18453410310656</v>
          </cell>
          <cell r="K127">
            <v>1132.1315198006059</v>
          </cell>
          <cell r="L127">
            <v>1273.6479597756816</v>
          </cell>
          <cell r="S127" t="str">
            <v>x</v>
          </cell>
          <cell r="AA127" t="str">
            <v>x</v>
          </cell>
        </row>
        <row r="128">
          <cell r="B128" t="str">
            <v>For Charts</v>
          </cell>
          <cell r="C128">
            <v>0</v>
          </cell>
          <cell r="D128" t="str">
            <v>Margin</v>
          </cell>
          <cell r="E128">
            <v>0</v>
          </cell>
          <cell r="F128">
            <v>0</v>
          </cell>
          <cell r="G128">
            <v>4.2284709478805339E-2</v>
          </cell>
          <cell r="H128">
            <v>0.10137056644010908</v>
          </cell>
          <cell r="I128">
            <v>0.13937113543947807</v>
          </cell>
          <cell r="J128">
            <v>0.19682511339339911</v>
          </cell>
          <cell r="K128">
            <v>0.26117928224643361</v>
          </cell>
          <cell r="L128">
            <v>0.29054601608857256</v>
          </cell>
          <cell r="M128">
            <v>0</v>
          </cell>
          <cell r="N128">
            <v>0</v>
          </cell>
          <cell r="O128">
            <v>0</v>
          </cell>
          <cell r="P128">
            <v>0</v>
          </cell>
          <cell r="Q128">
            <v>0</v>
          </cell>
          <cell r="R128">
            <v>0</v>
          </cell>
        </row>
        <row r="129">
          <cell r="D129" t="str">
            <v>Label</v>
          </cell>
          <cell r="G129" t="str">
            <v>$29
4.2%</v>
          </cell>
          <cell r="H129" t="str">
            <v>$78
10.1%</v>
          </cell>
          <cell r="I129" t="str">
            <v>$121
13.9%</v>
          </cell>
          <cell r="J129" t="str">
            <v>$196
19.7%</v>
          </cell>
          <cell r="K129" t="str">
            <v>$296
26.1%</v>
          </cell>
          <cell r="L129" t="str">
            <v>$370
29.1%</v>
          </cell>
        </row>
        <row r="133">
          <cell r="E133" t="str">
            <v>CAGR</v>
          </cell>
          <cell r="F133" t="str">
            <v>CAGR Label</v>
          </cell>
          <cell r="G133" t="str">
            <v>2016E</v>
          </cell>
          <cell r="H133" t="str">
            <v>2017E</v>
          </cell>
          <cell r="I133" t="str">
            <v>2018E</v>
          </cell>
          <cell r="J133" t="str">
            <v>2019E</v>
          </cell>
          <cell r="K133" t="str">
            <v>2020E</v>
          </cell>
          <cell r="L133" t="str">
            <v>2021E</v>
          </cell>
        </row>
        <row r="134">
          <cell r="D134" t="str">
            <v>EBITDA</v>
          </cell>
          <cell r="E134">
            <v>0.63430210409311782</v>
          </cell>
          <cell r="F134" t="str">
            <v>CAGR: 63.4%</v>
          </cell>
          <cell r="G134">
            <v>29.374075051362514</v>
          </cell>
          <cell r="H134">
            <v>82.249468062714044</v>
          </cell>
          <cell r="I134">
            <v>121.99012498933304</v>
          </cell>
          <cell r="J134">
            <v>193.8025105455639</v>
          </cell>
          <cell r="K134">
            <v>259.62422422755776</v>
          </cell>
          <cell r="L134">
            <v>342.47265401651731</v>
          </cell>
        </row>
        <row r="135">
          <cell r="B135" t="str">
            <v>Rev - EBITDA Delta &gt;&gt;</v>
          </cell>
          <cell r="D135" t="str">
            <v>Revenue</v>
          </cell>
          <cell r="F135">
            <v>0</v>
          </cell>
          <cell r="G135">
            <v>653.92592494863754</v>
          </cell>
          <cell r="H135">
            <v>687.63853193728596</v>
          </cell>
          <cell r="I135">
            <v>740.50987501066686</v>
          </cell>
          <cell r="J135">
            <v>787.44748945443587</v>
          </cell>
          <cell r="K135">
            <v>841.07577577244206</v>
          </cell>
          <cell r="L135">
            <v>895.81484598348266</v>
          </cell>
        </row>
        <row r="136">
          <cell r="D136" t="str">
            <v>Revenue</v>
          </cell>
          <cell r="E136">
            <v>0.12626869685055286</v>
          </cell>
          <cell r="F136" t="str">
            <v>CAGR: 12.6%</v>
          </cell>
          <cell r="G136">
            <v>683.30000000000007</v>
          </cell>
          <cell r="H136">
            <v>769.88800000000003</v>
          </cell>
          <cell r="I136">
            <v>862.49999999999989</v>
          </cell>
          <cell r="J136">
            <v>981.24999999999977</v>
          </cell>
          <cell r="K136">
            <v>1100.6999999999998</v>
          </cell>
          <cell r="L136">
            <v>1238.2874999999999</v>
          </cell>
        </row>
        <row r="137">
          <cell r="D137" t="str">
            <v>Margin</v>
          </cell>
          <cell r="G137">
            <v>4.2988548297032796E-2</v>
          </cell>
          <cell r="H137">
            <v>0.10683303034040541</v>
          </cell>
          <cell r="I137">
            <v>0.14143782607458905</v>
          </cell>
          <cell r="J137">
            <v>0.19750574323114797</v>
          </cell>
          <cell r="K137">
            <v>0.2358719217112363</v>
          </cell>
          <cell r="L137">
            <v>0.27656958017949573</v>
          </cell>
        </row>
        <row r="138">
          <cell r="D138" t="str">
            <v>Label</v>
          </cell>
          <cell r="G138" t="str">
            <v>$29
4.3%</v>
          </cell>
          <cell r="H138" t="str">
            <v>$82
10.7%</v>
          </cell>
          <cell r="I138" t="str">
            <v>$122
14.1%</v>
          </cell>
          <cell r="J138" t="str">
            <v>$194
19.8%</v>
          </cell>
          <cell r="K138" t="str">
            <v>$260
23.6%</v>
          </cell>
          <cell r="L138" t="str">
            <v>$342
27.7%</v>
          </cell>
        </row>
        <row r="156">
          <cell r="A156" t="str">
            <v>x</v>
          </cell>
          <cell r="S156" t="str">
            <v>x</v>
          </cell>
          <cell r="AA156" t="str">
            <v>x</v>
          </cell>
        </row>
        <row r="157">
          <cell r="B157" t="str">
            <v>For Charts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row>
        <row r="162">
          <cell r="D162">
            <v>0</v>
          </cell>
          <cell r="E162">
            <v>0</v>
          </cell>
          <cell r="F162">
            <v>0</v>
          </cell>
          <cell r="G162" t="str">
            <v>2016E</v>
          </cell>
          <cell r="H162" t="str">
            <v>2017E</v>
          </cell>
          <cell r="I162" t="str">
            <v>2018E</v>
          </cell>
          <cell r="J162" t="str">
            <v>2019E</v>
          </cell>
          <cell r="K162" t="str">
            <v>2020E</v>
          </cell>
          <cell r="L162" t="str">
            <v>2021E</v>
          </cell>
        </row>
        <row r="163">
          <cell r="D163" t="str">
            <v>Sales &amp; Marketing</v>
          </cell>
          <cell r="E163">
            <v>0</v>
          </cell>
          <cell r="F163">
            <v>0</v>
          </cell>
          <cell r="G163">
            <v>355.99080977777783</v>
          </cell>
          <cell r="H163">
            <v>362.79039910964093</v>
          </cell>
          <cell r="I163">
            <v>391.72994650748757</v>
          </cell>
          <cell r="J163">
            <v>396.87944457303644</v>
          </cell>
          <cell r="K163">
            <v>424.36661672368012</v>
          </cell>
          <cell r="L163">
            <v>445.77678592148857</v>
          </cell>
        </row>
        <row r="164">
          <cell r="D164" t="str">
            <v>G&amp;A</v>
          </cell>
          <cell r="F164">
            <v>0</v>
          </cell>
          <cell r="G164">
            <v>149.98433078313747</v>
          </cell>
          <cell r="H164">
            <v>157.62421271948952</v>
          </cell>
          <cell r="I164">
            <v>166.23956697739564</v>
          </cell>
          <cell r="J164">
            <v>175.56655700137139</v>
          </cell>
          <cell r="K164">
            <v>182.62699389785425</v>
          </cell>
          <cell r="L164">
            <v>190.46528532203732</v>
          </cell>
        </row>
        <row r="165">
          <cell r="A165" t="str">
            <v>x</v>
          </cell>
          <cell r="D165" t="str">
            <v>R&amp;D</v>
          </cell>
          <cell r="F165">
            <v>0</v>
          </cell>
          <cell r="G165">
            <v>52.202616847539595</v>
          </cell>
          <cell r="H165">
            <v>56.879601190812537</v>
          </cell>
          <cell r="I165">
            <v>63.624197905647371</v>
          </cell>
          <cell r="J165">
            <v>70.797577063202439</v>
          </cell>
          <cell r="K165">
            <v>82.975095038020854</v>
          </cell>
          <cell r="L165">
            <v>92.874492405835568</v>
          </cell>
          <cell r="S165" t="str">
            <v>x</v>
          </cell>
          <cell r="AA165" t="str">
            <v>x</v>
          </cell>
        </row>
        <row r="166">
          <cell r="B166" t="str">
            <v>For Charts</v>
          </cell>
          <cell r="C166">
            <v>0</v>
          </cell>
          <cell r="D166" t="str">
            <v>Total Opex</v>
          </cell>
          <cell r="E166">
            <v>0</v>
          </cell>
          <cell r="F166">
            <v>0</v>
          </cell>
          <cell r="G166">
            <v>558.17775740845491</v>
          </cell>
          <cell r="H166">
            <v>577.29421301994296</v>
          </cell>
          <cell r="I166">
            <v>621.59371139053064</v>
          </cell>
          <cell r="J166">
            <v>643.2435786376102</v>
          </cell>
          <cell r="K166">
            <v>689.96870565955521</v>
          </cell>
          <cell r="L166">
            <v>729.11656364936141</v>
          </cell>
          <cell r="M166">
            <v>0</v>
          </cell>
          <cell r="N166">
            <v>0</v>
          </cell>
          <cell r="O166">
            <v>0</v>
          </cell>
          <cell r="P166">
            <v>0</v>
          </cell>
          <cell r="Q166">
            <v>0</v>
          </cell>
          <cell r="R166">
            <v>0</v>
          </cell>
        </row>
        <row r="168">
          <cell r="D168" t="str">
            <v>% Contribution</v>
          </cell>
        </row>
        <row r="169">
          <cell r="D169" t="str">
            <v>Sales &amp; Marketing</v>
          </cell>
          <cell r="E169">
            <v>0</v>
          </cell>
          <cell r="F169">
            <v>0</v>
          </cell>
          <cell r="G169">
            <v>0.63777319151984091</v>
          </cell>
          <cell r="H169">
            <v>0.62843241960076279</v>
          </cell>
          <cell r="I169">
            <v>0.63020255728001429</v>
          </cell>
          <cell r="J169">
            <v>0.61699713413949198</v>
          </cell>
          <cell r="K169">
            <v>0.61505197734731953</v>
          </cell>
          <cell r="L169">
            <v>0.61139303116403565</v>
          </cell>
        </row>
        <row r="170">
          <cell r="D170" t="str">
            <v>G&amp;A</v>
          </cell>
          <cell r="F170">
            <v>0</v>
          </cell>
          <cell r="G170">
            <v>0.26870352462537161</v>
          </cell>
          <cell r="H170">
            <v>0.27303965493595606</v>
          </cell>
          <cell r="I170">
            <v>0.26744087646175008</v>
          </cell>
          <cell r="J170">
            <v>0.27293946310854955</v>
          </cell>
          <cell r="K170">
            <v>0.26468880747754692</v>
          </cell>
          <cell r="L170">
            <v>0.26122748380413113</v>
          </cell>
        </row>
        <row r="171">
          <cell r="D171" t="str">
            <v>R&amp;D</v>
          </cell>
          <cell r="E171">
            <v>0</v>
          </cell>
          <cell r="F171">
            <v>0</v>
          </cell>
          <cell r="G171">
            <v>9.3523283854787406E-2</v>
          </cell>
          <cell r="H171">
            <v>9.8527925463281235E-2</v>
          </cell>
          <cell r="I171">
            <v>0.10235656625823551</v>
          </cell>
          <cell r="J171">
            <v>0.1100634027519586</v>
          </cell>
          <cell r="K171">
            <v>0.12025921517513358</v>
          </cell>
          <cell r="L171">
            <v>0.1273794850318333</v>
          </cell>
        </row>
        <row r="172">
          <cell r="D172" t="str">
            <v>Total Opex</v>
          </cell>
          <cell r="E172">
            <v>0</v>
          </cell>
          <cell r="F172">
            <v>0</v>
          </cell>
          <cell r="G172">
            <v>0.99999999999999989</v>
          </cell>
          <cell r="H172">
            <v>1</v>
          </cell>
          <cell r="I172">
            <v>0.99999999999999989</v>
          </cell>
          <cell r="J172">
            <v>1.0000000000000002</v>
          </cell>
          <cell r="K172">
            <v>1</v>
          </cell>
          <cell r="L172">
            <v>1</v>
          </cell>
        </row>
        <row r="173">
          <cell r="D173" t="str">
            <v>G&amp;A</v>
          </cell>
          <cell r="F173">
            <v>0</v>
          </cell>
          <cell r="G173">
            <v>150.31025722758187</v>
          </cell>
          <cell r="H173">
            <v>155.72075037934405</v>
          </cell>
          <cell r="I173">
            <v>165.5289083158344</v>
          </cell>
          <cell r="J173">
            <v>173.15910629829486</v>
          </cell>
          <cell r="K173">
            <v>173.92320040347593</v>
          </cell>
          <cell r="L173">
            <v>178.19214488212683</v>
          </cell>
        </row>
        <row r="174">
          <cell r="D174" t="str">
            <v>Labels</v>
          </cell>
          <cell r="E174">
            <v>0</v>
          </cell>
          <cell r="F174">
            <v>0</v>
          </cell>
          <cell r="G174">
            <v>52.202616847539602</v>
          </cell>
          <cell r="H174">
            <v>56.738990824131911</v>
          </cell>
          <cell r="I174">
            <v>63.153192887641538</v>
          </cell>
          <cell r="J174">
            <v>69.760494905181091</v>
          </cell>
          <cell r="K174">
            <v>80.622100799999998</v>
          </cell>
          <cell r="L174">
            <v>90.196991844613706</v>
          </cell>
        </row>
        <row r="175">
          <cell r="D175" t="str">
            <v>Sales &amp; Marketing</v>
          </cell>
          <cell r="E175">
            <v>0</v>
          </cell>
          <cell r="F175" t="str">
            <v>$356
63.8%</v>
          </cell>
          <cell r="G175" t="str">
            <v>63.8%</v>
          </cell>
          <cell r="H175" t="str">
            <v>62.8%</v>
          </cell>
          <cell r="I175" t="str">
            <v>63.0%</v>
          </cell>
          <cell r="J175" t="str">
            <v>61.7%</v>
          </cell>
          <cell r="K175" t="str">
            <v>61.5%</v>
          </cell>
          <cell r="L175" t="str">
            <v>61.1%</v>
          </cell>
        </row>
        <row r="176">
          <cell r="D176" t="str">
            <v>G&amp;A</v>
          </cell>
          <cell r="F176">
            <v>0</v>
          </cell>
          <cell r="G176" t="str">
            <v>26.9%</v>
          </cell>
          <cell r="H176" t="str">
            <v>27.3%</v>
          </cell>
          <cell r="I176" t="str">
            <v>26.7%</v>
          </cell>
          <cell r="J176" t="str">
            <v>27.3%</v>
          </cell>
          <cell r="K176" t="str">
            <v>26.5%</v>
          </cell>
          <cell r="L176" t="str">
            <v>26.1%</v>
          </cell>
        </row>
        <row r="177">
          <cell r="D177" t="str">
            <v>R&amp;D</v>
          </cell>
          <cell r="F177">
            <v>0</v>
          </cell>
          <cell r="G177" t="str">
            <v>9.4%</v>
          </cell>
          <cell r="H177" t="str">
            <v>9.9%</v>
          </cell>
          <cell r="I177" t="str">
            <v>10.2%</v>
          </cell>
          <cell r="J177" t="str">
            <v>11.0%</v>
          </cell>
          <cell r="K177" t="str">
            <v>12.0%</v>
          </cell>
          <cell r="L177" t="str">
            <v>12.7%</v>
          </cell>
        </row>
        <row r="178">
          <cell r="D178" t="str">
            <v>Sales &amp; Marketing</v>
          </cell>
          <cell r="E178">
            <v>0</v>
          </cell>
          <cell r="F178">
            <v>0</v>
          </cell>
          <cell r="G178">
            <v>0.63696236697878517</v>
          </cell>
          <cell r="H178">
            <v>0.63005900369634849</v>
          </cell>
          <cell r="I178">
            <v>0.62924859205206041</v>
          </cell>
          <cell r="J178">
            <v>0.61651767618996733</v>
          </cell>
          <cell r="K178">
            <v>0.61791866111356319</v>
          </cell>
          <cell r="L178">
            <v>0.61756475890105023</v>
          </cell>
        </row>
        <row r="179">
          <cell r="D179" t="str">
            <v>G&amp;A</v>
          </cell>
          <cell r="F179">
            <v>0</v>
          </cell>
          <cell r="G179">
            <v>0.26945585682848672</v>
          </cell>
          <cell r="H179">
            <v>0.27114543778585892</v>
          </cell>
          <cell r="I179">
            <v>0.26836414171118428</v>
          </cell>
          <cell r="J179">
            <v>0.27335569523069181</v>
          </cell>
          <cell r="K179">
            <v>0.26106476512977844</v>
          </cell>
          <cell r="L179">
            <v>0.25391100668623101</v>
          </cell>
        </row>
        <row r="180">
          <cell r="D180" t="str">
            <v>R&amp;D</v>
          </cell>
          <cell r="F180">
            <v>0</v>
          </cell>
          <cell r="G180">
            <v>9.3581776192728242E-2</v>
          </cell>
          <cell r="H180">
            <v>9.8795558517792717E-2</v>
          </cell>
          <cell r="I180">
            <v>0.10238726623675527</v>
          </cell>
          <cell r="J180">
            <v>0.11012662857934082</v>
          </cell>
          <cell r="K180">
            <v>0.12101657375665838</v>
          </cell>
          <cell r="L180">
            <v>0.12852423441271887</v>
          </cell>
        </row>
        <row r="181">
          <cell r="D181" t="str">
            <v>Total Opex</v>
          </cell>
          <cell r="E181">
            <v>0</v>
          </cell>
          <cell r="F181">
            <v>0</v>
          </cell>
          <cell r="G181">
            <v>1.0000000000000002</v>
          </cell>
          <cell r="H181">
            <v>1</v>
          </cell>
          <cell r="I181">
            <v>1</v>
          </cell>
          <cell r="J181">
            <v>1</v>
          </cell>
          <cell r="K181">
            <v>1</v>
          </cell>
          <cell r="L181">
            <v>1</v>
          </cell>
        </row>
        <row r="183">
          <cell r="D183" t="str">
            <v>Labels</v>
          </cell>
          <cell r="E183">
            <v>0</v>
          </cell>
          <cell r="F183">
            <v>0</v>
          </cell>
        </row>
        <row r="184">
          <cell r="D184" t="str">
            <v>Sales &amp; Marketing</v>
          </cell>
          <cell r="E184">
            <v>0</v>
          </cell>
          <cell r="F184" t="str">
            <v>$355
63.7%</v>
          </cell>
          <cell r="G184" t="str">
            <v>63.7%</v>
          </cell>
          <cell r="H184" t="str">
            <v>63.0%</v>
          </cell>
          <cell r="I184" t="str">
            <v>62.9%</v>
          </cell>
          <cell r="J184" t="str">
            <v>61.7%</v>
          </cell>
          <cell r="K184" t="str">
            <v>61.8%</v>
          </cell>
          <cell r="L184" t="str">
            <v>61.8%</v>
          </cell>
        </row>
        <row r="185">
          <cell r="D185" t="str">
            <v>G&amp;A</v>
          </cell>
          <cell r="F185">
            <v>0</v>
          </cell>
          <cell r="G185" t="str">
            <v>26.9%</v>
          </cell>
          <cell r="H185" t="str">
            <v>27.1%</v>
          </cell>
          <cell r="I185" t="str">
            <v>26.8%</v>
          </cell>
          <cell r="J185" t="str">
            <v>27.3%</v>
          </cell>
          <cell r="K185" t="str">
            <v>26.1%</v>
          </cell>
          <cell r="L185" t="str">
            <v>25.4%</v>
          </cell>
        </row>
        <row r="186">
          <cell r="D186" t="str">
            <v>R&amp;D</v>
          </cell>
          <cell r="F186">
            <v>0</v>
          </cell>
          <cell r="G186" t="str">
            <v>9.4%</v>
          </cell>
          <cell r="H186" t="str">
            <v>9.9%</v>
          </cell>
          <cell r="I186" t="str">
            <v>10.2%</v>
          </cell>
          <cell r="J186" t="str">
            <v>11.0%</v>
          </cell>
          <cell r="K186" t="str">
            <v>12.1%</v>
          </cell>
          <cell r="L186" t="str">
            <v>12.9%</v>
          </cell>
        </row>
        <row r="204">
          <cell r="A204" t="str">
            <v>x</v>
          </cell>
          <cell r="S204" t="str">
            <v>x</v>
          </cell>
        </row>
        <row r="213">
          <cell r="A213" t="str">
            <v>x</v>
          </cell>
          <cell r="S213" t="str">
            <v>x</v>
          </cell>
        </row>
      </sheetData>
      <sheetData sheetId="39"/>
      <sheetData sheetId="40"/>
      <sheetData sheetId="41">
        <row r="1">
          <cell r="A1">
            <v>0</v>
          </cell>
          <cell r="B1" t="str">
            <v>PROJECT GRIZZLY 2.0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row>
        <row r="2">
          <cell r="A2">
            <v>0</v>
          </cell>
          <cell r="B2" t="str">
            <v>P&amp;L Output</v>
          </cell>
          <cell r="C2">
            <v>0</v>
          </cell>
          <cell r="D2">
            <v>0</v>
          </cell>
          <cell r="E2">
            <v>0</v>
          </cell>
          <cell r="F2">
            <v>0</v>
          </cell>
          <cell r="G2">
            <v>0</v>
          </cell>
          <cell r="H2">
            <v>0</v>
          </cell>
          <cell r="I2">
            <v>0</v>
          </cell>
          <cell r="J2">
            <v>0</v>
          </cell>
          <cell r="K2">
            <v>0</v>
          </cell>
          <cell r="L2">
            <v>0</v>
          </cell>
          <cell r="M2">
            <v>0</v>
          </cell>
          <cell r="N2">
            <v>0</v>
          </cell>
          <cell r="O2">
            <v>0</v>
          </cell>
          <cell r="P2">
            <v>0</v>
          </cell>
          <cell r="Q2" t="str">
            <v>Strictly Private &amp; Confidential</v>
          </cell>
          <cell r="R2">
            <v>0</v>
          </cell>
          <cell r="S2">
            <v>0</v>
          </cell>
          <cell r="T2">
            <v>0</v>
          </cell>
          <cell r="U2">
            <v>0</v>
          </cell>
          <cell r="V2">
            <v>0</v>
          </cell>
          <cell r="W2">
            <v>0</v>
          </cell>
          <cell r="X2">
            <v>0</v>
          </cell>
          <cell r="Y2">
            <v>0</v>
          </cell>
        </row>
        <row r="3">
          <cell r="A3" t="str">
            <v>x</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row>
        <row r="4">
          <cell r="A4">
            <v>0</v>
          </cell>
          <cell r="B4" t="str">
            <v>Reference</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row>
        <row r="5">
          <cell r="A5">
            <v>0</v>
          </cell>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row>
        <row r="6">
          <cell r="A6">
            <v>0</v>
          </cell>
          <cell r="B6" t="str">
            <v>Ticker</v>
          </cell>
          <cell r="C6">
            <v>0</v>
          </cell>
          <cell r="D6">
            <v>0</v>
          </cell>
          <cell r="E6">
            <v>0</v>
          </cell>
          <cell r="F6">
            <v>0</v>
          </cell>
          <cell r="G6">
            <v>0</v>
          </cell>
          <cell r="H6" t="str">
            <v>WMGI</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row>
        <row r="7">
          <cell r="A7">
            <v>0</v>
          </cell>
          <cell r="B7" t="str">
            <v>Active Scenario</v>
          </cell>
          <cell r="C7">
            <v>0</v>
          </cell>
          <cell r="D7">
            <v>0</v>
          </cell>
          <cell r="E7">
            <v>0</v>
          </cell>
          <cell r="F7">
            <v>0</v>
          </cell>
          <cell r="G7">
            <v>0</v>
          </cell>
          <cell r="H7" t="e">
            <v>#NAME?</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row>
        <row r="8">
          <cell r="A8">
            <v>0</v>
          </cell>
          <cell r="B8" t="str">
            <v>Last Fiscal Year</v>
          </cell>
          <cell r="C8">
            <v>0</v>
          </cell>
          <cell r="D8">
            <v>0</v>
          </cell>
          <cell r="E8">
            <v>0</v>
          </cell>
          <cell r="F8">
            <v>0</v>
          </cell>
          <cell r="G8">
            <v>0</v>
          </cell>
          <cell r="H8">
            <v>42369</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row>
        <row r="9">
          <cell r="A9">
            <v>0</v>
          </cell>
          <cell r="B9" t="str">
            <v>Date of Cash Balance</v>
          </cell>
          <cell r="C9">
            <v>0</v>
          </cell>
          <cell r="D9">
            <v>0</v>
          </cell>
          <cell r="E9">
            <v>0</v>
          </cell>
          <cell r="F9">
            <v>0</v>
          </cell>
          <cell r="G9">
            <v>0</v>
          </cell>
          <cell r="H9">
            <v>42551</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row>
        <row r="10">
          <cell r="A10">
            <v>0</v>
          </cell>
          <cell r="B10" t="str">
            <v>Cash Balance</v>
          </cell>
          <cell r="C10">
            <v>0</v>
          </cell>
          <cell r="D10">
            <v>0</v>
          </cell>
          <cell r="E10">
            <v>0</v>
          </cell>
          <cell r="F10">
            <v>0</v>
          </cell>
          <cell r="G10">
            <v>0</v>
          </cell>
          <cell r="H10">
            <v>326.25099999999998</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row>
        <row r="12">
          <cell r="A12">
            <v>0</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row>
        <row r="13">
          <cell r="A13">
            <v>0</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v>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v>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v>0</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row>
        <row r="17">
          <cell r="A17">
            <v>0</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v>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row>
        <row r="20">
          <cell r="A20">
            <v>0</v>
          </cell>
          <cell r="B20" t="str">
            <v>LIVE</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row>
        <row r="21">
          <cell r="A21">
            <v>0</v>
          </cell>
          <cell r="B21">
            <v>0</v>
          </cell>
          <cell r="C21">
            <v>0</v>
          </cell>
          <cell r="D21">
            <v>0</v>
          </cell>
          <cell r="E21">
            <v>0</v>
          </cell>
          <cell r="F21">
            <v>0</v>
          </cell>
          <cell r="G21">
            <v>0</v>
          </cell>
          <cell r="H21">
            <v>1</v>
          </cell>
          <cell r="I21">
            <v>2</v>
          </cell>
          <cell r="J21">
            <v>3</v>
          </cell>
          <cell r="K21">
            <v>4</v>
          </cell>
          <cell r="L21">
            <v>5</v>
          </cell>
          <cell r="M21">
            <v>6</v>
          </cell>
          <cell r="N21">
            <v>7</v>
          </cell>
          <cell r="O21">
            <v>8</v>
          </cell>
          <cell r="P21">
            <v>9</v>
          </cell>
          <cell r="Q21">
            <v>10</v>
          </cell>
          <cell r="R21">
            <v>0</v>
          </cell>
          <cell r="S21">
            <v>0</v>
          </cell>
          <cell r="T21">
            <v>0</v>
          </cell>
          <cell r="U21">
            <v>0</v>
          </cell>
          <cell r="V21">
            <v>0</v>
          </cell>
          <cell r="W21">
            <v>0</v>
          </cell>
          <cell r="X21">
            <v>0</v>
          </cell>
        </row>
        <row r="22">
          <cell r="A22">
            <v>0</v>
          </cell>
          <cell r="B22" t="str">
            <v>% of Year</v>
          </cell>
          <cell r="C22">
            <v>0</v>
          </cell>
          <cell r="D22">
            <v>0</v>
          </cell>
          <cell r="E22">
            <v>0</v>
          </cell>
          <cell r="F22">
            <v>0</v>
          </cell>
          <cell r="G22">
            <v>0</v>
          </cell>
          <cell r="H22">
            <v>0.5</v>
          </cell>
          <cell r="I22">
            <v>1</v>
          </cell>
          <cell r="J22">
            <v>1</v>
          </cell>
          <cell r="K22">
            <v>1</v>
          </cell>
          <cell r="L22">
            <v>1</v>
          </cell>
          <cell r="M22">
            <v>1</v>
          </cell>
          <cell r="N22">
            <v>1</v>
          </cell>
          <cell r="O22">
            <v>1</v>
          </cell>
          <cell r="P22">
            <v>1</v>
          </cell>
          <cell r="Q22">
            <v>1</v>
          </cell>
          <cell r="R22">
            <v>0</v>
          </cell>
          <cell r="S22">
            <v>0</v>
          </cell>
          <cell r="T22">
            <v>0</v>
          </cell>
          <cell r="U22">
            <v>0</v>
          </cell>
          <cell r="V22">
            <v>0</v>
          </cell>
          <cell r="W22">
            <v>0</v>
          </cell>
          <cell r="X22">
            <v>0</v>
          </cell>
        </row>
        <row r="23">
          <cell r="A23">
            <v>0</v>
          </cell>
          <cell r="B23">
            <v>0</v>
          </cell>
          <cell r="C23">
            <v>0</v>
          </cell>
          <cell r="D23">
            <v>0</v>
          </cell>
          <cell r="E23">
            <v>0</v>
          </cell>
          <cell r="F23">
            <v>0</v>
          </cell>
          <cell r="G23">
            <v>0</v>
          </cell>
          <cell r="H23">
            <v>42735</v>
          </cell>
          <cell r="I23">
            <v>43100</v>
          </cell>
          <cell r="J23">
            <v>43465</v>
          </cell>
          <cell r="K23">
            <v>43830</v>
          </cell>
          <cell r="L23">
            <v>44196</v>
          </cell>
          <cell r="M23">
            <v>44561</v>
          </cell>
          <cell r="N23">
            <v>44926</v>
          </cell>
          <cell r="O23">
            <v>45291</v>
          </cell>
          <cell r="P23">
            <v>45657</v>
          </cell>
          <cell r="Q23">
            <v>46022</v>
          </cell>
          <cell r="R23">
            <v>0</v>
          </cell>
          <cell r="S23">
            <v>0</v>
          </cell>
          <cell r="T23">
            <v>0</v>
          </cell>
          <cell r="U23">
            <v>0</v>
          </cell>
          <cell r="V23">
            <v>0</v>
          </cell>
          <cell r="W23">
            <v>0</v>
          </cell>
          <cell r="X23">
            <v>0</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row>
        <row r="25">
          <cell r="A25">
            <v>0</v>
          </cell>
          <cell r="B25" t="str">
            <v>Beginning Cash</v>
          </cell>
          <cell r="C25">
            <v>0</v>
          </cell>
          <cell r="D25">
            <v>0</v>
          </cell>
          <cell r="E25">
            <v>0</v>
          </cell>
          <cell r="F25">
            <v>0</v>
          </cell>
          <cell r="G25">
            <v>0</v>
          </cell>
          <cell r="H25">
            <v>326.25099999999998</v>
          </cell>
          <cell r="I25">
            <v>316.67322715072027</v>
          </cell>
          <cell r="J25">
            <v>93.840997430370635</v>
          </cell>
          <cell r="K25">
            <v>139.75993291319276</v>
          </cell>
          <cell r="L25">
            <v>225.58026300200643</v>
          </cell>
          <cell r="M25">
            <v>-102.59560168676347</v>
          </cell>
          <cell r="N25">
            <v>-157.92563174117942</v>
          </cell>
          <cell r="O25">
            <v>251.4419425099438</v>
          </cell>
          <cell r="P25">
            <v>652.94675576625718</v>
          </cell>
          <cell r="Q25">
            <v>1007.2812264825625</v>
          </cell>
          <cell r="R25">
            <v>0</v>
          </cell>
          <cell r="S25">
            <v>0</v>
          </cell>
          <cell r="T25">
            <v>0</v>
          </cell>
          <cell r="U25">
            <v>0</v>
          </cell>
          <cell r="V25">
            <v>0</v>
          </cell>
          <cell r="W25">
            <v>0</v>
          </cell>
          <cell r="X25">
            <v>0</v>
          </cell>
        </row>
        <row r="26">
          <cell r="A26">
            <v>1</v>
          </cell>
          <cell r="B26" t="str">
            <v>Debt Repay.</v>
          </cell>
          <cell r="C26">
            <v>0</v>
          </cell>
          <cell r="D26">
            <v>0</v>
          </cell>
          <cell r="E26">
            <v>0</v>
          </cell>
          <cell r="F26">
            <v>0</v>
          </cell>
          <cell r="G26">
            <v>0</v>
          </cell>
          <cell r="H26">
            <v>0</v>
          </cell>
          <cell r="I26">
            <v>-2.0259999999999998</v>
          </cell>
          <cell r="J26">
            <v>0</v>
          </cell>
          <cell r="K26">
            <v>0</v>
          </cell>
          <cell r="L26">
            <v>-587.5</v>
          </cell>
          <cell r="M26">
            <v>-395</v>
          </cell>
          <cell r="N26">
            <v>0</v>
          </cell>
          <cell r="O26">
            <v>0</v>
          </cell>
          <cell r="P26">
            <v>0</v>
          </cell>
          <cell r="Q26">
            <v>0</v>
          </cell>
          <cell r="R26">
            <v>0</v>
          </cell>
          <cell r="S26">
            <v>0</v>
          </cell>
          <cell r="T26">
            <v>0</v>
          </cell>
          <cell r="U26">
            <v>0</v>
          </cell>
          <cell r="V26">
            <v>0</v>
          </cell>
          <cell r="W26">
            <v>0</v>
          </cell>
          <cell r="X26">
            <v>0</v>
          </cell>
        </row>
        <row r="27">
          <cell r="A27">
            <v>2</v>
          </cell>
          <cell r="B27" t="str">
            <v>Litigation</v>
          </cell>
          <cell r="C27">
            <v>0</v>
          </cell>
          <cell r="D27">
            <v>0</v>
          </cell>
          <cell r="E27">
            <v>0</v>
          </cell>
          <cell r="F27">
            <v>0</v>
          </cell>
          <cell r="G27">
            <v>0</v>
          </cell>
          <cell r="H27">
            <v>5</v>
          </cell>
          <cell r="I27">
            <v>-212.64999999999998</v>
          </cell>
          <cell r="J27">
            <v>-32.799999999999997</v>
          </cell>
          <cell r="K27">
            <v>-33.049999999999997</v>
          </cell>
          <cell r="L27">
            <v>-19.600000000000001</v>
          </cell>
          <cell r="M27">
            <v>-12.5</v>
          </cell>
          <cell r="N27">
            <v>-6.9</v>
          </cell>
          <cell r="O27">
            <v>-3</v>
          </cell>
          <cell r="P27">
            <v>-1.3</v>
          </cell>
          <cell r="Q27">
            <v>-0.6</v>
          </cell>
          <cell r="R27">
            <v>0</v>
          </cell>
          <cell r="S27">
            <v>0</v>
          </cell>
          <cell r="T27">
            <v>0</v>
          </cell>
          <cell r="U27">
            <v>0</v>
          </cell>
          <cell r="V27">
            <v>0</v>
          </cell>
          <cell r="W27">
            <v>0</v>
          </cell>
          <cell r="X27">
            <v>0</v>
          </cell>
        </row>
        <row r="28">
          <cell r="A28">
            <v>3</v>
          </cell>
          <cell r="B28" t="str">
            <v>Other CF</v>
          </cell>
          <cell r="C28">
            <v>0</v>
          </cell>
          <cell r="D28">
            <v>0</v>
          </cell>
          <cell r="E28">
            <v>0</v>
          </cell>
          <cell r="F28">
            <v>0</v>
          </cell>
          <cell r="G28">
            <v>0</v>
          </cell>
          <cell r="H28">
            <v>-14.577772849279732</v>
          </cell>
          <cell r="I28">
            <v>-8.1562297203496428</v>
          </cell>
          <cell r="J28">
            <v>78.718935482822118</v>
          </cell>
          <cell r="K28">
            <v>118.87033008881367</v>
          </cell>
          <cell r="L28">
            <v>278.92413531123015</v>
          </cell>
          <cell r="M28">
            <v>352.16996994558406</v>
          </cell>
          <cell r="N28">
            <v>416.26757425112322</v>
          </cell>
          <cell r="O28">
            <v>404.50481325631335</v>
          </cell>
          <cell r="P28">
            <v>355.63447071630526</v>
          </cell>
          <cell r="Q28">
            <v>381.23457698773768</v>
          </cell>
          <cell r="R28">
            <v>0</v>
          </cell>
          <cell r="S28">
            <v>0</v>
          </cell>
          <cell r="T28">
            <v>0</v>
          </cell>
          <cell r="U28">
            <v>0</v>
          </cell>
          <cell r="V28">
            <v>0</v>
          </cell>
          <cell r="W28">
            <v>0</v>
          </cell>
          <cell r="X28">
            <v>0</v>
          </cell>
        </row>
        <row r="29">
          <cell r="A29">
            <v>4</v>
          </cell>
          <cell r="B29" t="str">
            <v>Ending Cash</v>
          </cell>
          <cell r="C29">
            <v>0</v>
          </cell>
          <cell r="D29">
            <v>0</v>
          </cell>
          <cell r="E29">
            <v>0</v>
          </cell>
          <cell r="F29">
            <v>0</v>
          </cell>
          <cell r="G29">
            <v>0</v>
          </cell>
          <cell r="H29">
            <v>316.67322715072027</v>
          </cell>
          <cell r="I29">
            <v>93.840997430370635</v>
          </cell>
          <cell r="J29">
            <v>139.75993291319276</v>
          </cell>
          <cell r="K29">
            <v>225.58026300200643</v>
          </cell>
          <cell r="L29">
            <v>-102.59560168676347</v>
          </cell>
          <cell r="M29">
            <v>-157.92563174117942</v>
          </cell>
          <cell r="N29">
            <v>251.4419425099438</v>
          </cell>
          <cell r="O29">
            <v>652.94675576625718</v>
          </cell>
          <cell r="P29">
            <v>1007.2812264825625</v>
          </cell>
          <cell r="Q29">
            <v>1387.9158034703</v>
          </cell>
          <cell r="R29">
            <v>0</v>
          </cell>
          <cell r="S29">
            <v>0</v>
          </cell>
          <cell r="T29">
            <v>0</v>
          </cell>
          <cell r="U29">
            <v>0</v>
          </cell>
          <cell r="V29">
            <v>0</v>
          </cell>
          <cell r="W29">
            <v>0</v>
          </cell>
          <cell r="X29">
            <v>0</v>
          </cell>
        </row>
        <row r="30">
          <cell r="A30">
            <v>0</v>
          </cell>
          <cell r="B30" t="str">
            <v>Check</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row>
        <row r="31">
          <cell r="A31">
            <v>3</v>
          </cell>
          <cell r="B31" t="str">
            <v>Augment</v>
          </cell>
          <cell r="C31">
            <v>0</v>
          </cell>
          <cell r="D31">
            <v>0</v>
          </cell>
          <cell r="E31">
            <v>0</v>
          </cell>
          <cell r="F31">
            <v>0</v>
          </cell>
          <cell r="G31">
            <v>0</v>
          </cell>
          <cell r="H31">
            <v>0</v>
          </cell>
          <cell r="I31">
            <v>-45</v>
          </cell>
          <cell r="J31">
            <v>0</v>
          </cell>
          <cell r="K31">
            <v>-45</v>
          </cell>
          <cell r="L31">
            <v>0</v>
          </cell>
          <cell r="M31">
            <v>0</v>
          </cell>
          <cell r="N31">
            <v>0</v>
          </cell>
          <cell r="O31">
            <v>0</v>
          </cell>
          <cell r="P31">
            <v>0</v>
          </cell>
          <cell r="Q31">
            <v>0</v>
          </cell>
          <cell r="R31">
            <v>0</v>
          </cell>
          <cell r="S31">
            <v>0</v>
          </cell>
          <cell r="T31">
            <v>0</v>
          </cell>
          <cell r="U31">
            <v>0</v>
          </cell>
          <cell r="V31">
            <v>0</v>
          </cell>
          <cell r="W31">
            <v>0</v>
          </cell>
          <cell r="X31">
            <v>0</v>
          </cell>
        </row>
        <row r="32">
          <cell r="A32">
            <v>0</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v>0</v>
          </cell>
          <cell r="B33" t="str">
            <v>Memo Total Change in Cash</v>
          </cell>
          <cell r="C33">
            <v>0</v>
          </cell>
          <cell r="D33">
            <v>0</v>
          </cell>
          <cell r="E33">
            <v>0</v>
          </cell>
          <cell r="F33">
            <v>0</v>
          </cell>
          <cell r="G33">
            <v>0</v>
          </cell>
          <cell r="H33">
            <v>-9.5777728492797323</v>
          </cell>
          <cell r="I33">
            <v>-222.83222972034963</v>
          </cell>
          <cell r="J33">
            <v>45.918935482822121</v>
          </cell>
          <cell r="K33">
            <v>85.820330088813677</v>
          </cell>
          <cell r="L33">
            <v>-328.17586468876988</v>
          </cell>
          <cell r="M33">
            <v>-55.330030054415943</v>
          </cell>
          <cell r="N33">
            <v>409.36757425112324</v>
          </cell>
          <cell r="O33">
            <v>401.50481325631335</v>
          </cell>
          <cell r="P33">
            <v>354.33447071630525</v>
          </cell>
          <cell r="Q33">
            <v>380.63457698773766</v>
          </cell>
          <cell r="R33">
            <v>0</v>
          </cell>
          <cell r="S33">
            <v>0</v>
          </cell>
          <cell r="T33">
            <v>0</v>
          </cell>
          <cell r="U33">
            <v>0</v>
          </cell>
          <cell r="V33">
            <v>0</v>
          </cell>
          <cell r="W33">
            <v>0</v>
          </cell>
          <cell r="X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v>50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v>1</v>
          </cell>
          <cell r="B36" t="str">
            <v>STREET CASE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v>0</v>
          </cell>
          <cell r="B37">
            <v>0</v>
          </cell>
          <cell r="C37">
            <v>0</v>
          </cell>
          <cell r="D37">
            <v>0</v>
          </cell>
          <cell r="E37">
            <v>0</v>
          </cell>
          <cell r="F37">
            <v>0</v>
          </cell>
          <cell r="G37">
            <v>0</v>
          </cell>
          <cell r="H37">
            <v>1</v>
          </cell>
          <cell r="I37">
            <v>2</v>
          </cell>
          <cell r="J37">
            <v>3</v>
          </cell>
          <cell r="K37">
            <v>4</v>
          </cell>
          <cell r="L37">
            <v>5</v>
          </cell>
          <cell r="M37">
            <v>6</v>
          </cell>
          <cell r="N37">
            <v>7</v>
          </cell>
          <cell r="O37">
            <v>8</v>
          </cell>
          <cell r="P37">
            <v>9</v>
          </cell>
          <cell r="Q37">
            <v>10</v>
          </cell>
          <cell r="R37">
            <v>0</v>
          </cell>
          <cell r="S37">
            <v>0</v>
          </cell>
          <cell r="T37">
            <v>0</v>
          </cell>
          <cell r="U37">
            <v>0</v>
          </cell>
          <cell r="V37">
            <v>0</v>
          </cell>
          <cell r="W37">
            <v>0</v>
          </cell>
          <cell r="X37">
            <v>0</v>
          </cell>
        </row>
        <row r="38">
          <cell r="A38">
            <v>0</v>
          </cell>
          <cell r="B38">
            <v>0</v>
          </cell>
          <cell r="C38">
            <v>0</v>
          </cell>
          <cell r="D38">
            <v>0</v>
          </cell>
          <cell r="E38">
            <v>0</v>
          </cell>
          <cell r="F38">
            <v>0</v>
          </cell>
          <cell r="G38">
            <v>0</v>
          </cell>
          <cell r="H38">
            <v>42735</v>
          </cell>
          <cell r="I38">
            <v>43100</v>
          </cell>
          <cell r="J38">
            <v>43465</v>
          </cell>
          <cell r="K38">
            <v>43830</v>
          </cell>
          <cell r="L38">
            <v>44196</v>
          </cell>
          <cell r="M38">
            <v>44561</v>
          </cell>
          <cell r="N38">
            <v>44926</v>
          </cell>
          <cell r="O38">
            <v>45291</v>
          </cell>
          <cell r="P38">
            <v>45657</v>
          </cell>
          <cell r="Q38">
            <v>46022</v>
          </cell>
          <cell r="R38">
            <v>0</v>
          </cell>
          <cell r="S38">
            <v>0</v>
          </cell>
          <cell r="T38">
            <v>0</v>
          </cell>
          <cell r="U38">
            <v>0</v>
          </cell>
          <cell r="V38">
            <v>0</v>
          </cell>
          <cell r="W38">
            <v>0</v>
          </cell>
          <cell r="X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v>0</v>
          </cell>
          <cell r="B40" t="str">
            <v>Beginning Cash</v>
          </cell>
          <cell r="C40">
            <v>0</v>
          </cell>
          <cell r="D40">
            <v>0</v>
          </cell>
          <cell r="E40">
            <v>0</v>
          </cell>
          <cell r="F40">
            <v>0</v>
          </cell>
          <cell r="G40">
            <v>0</v>
          </cell>
          <cell r="H40">
            <v>326.25099999999998</v>
          </cell>
          <cell r="I40">
            <v>316.67322715072027</v>
          </cell>
          <cell r="J40">
            <v>93.840997430370635</v>
          </cell>
          <cell r="K40">
            <v>139.75993291319276</v>
          </cell>
          <cell r="L40">
            <v>225.58026300200643</v>
          </cell>
          <cell r="M40">
            <v>-102.59560168676347</v>
          </cell>
          <cell r="N40">
            <v>-157.92563174117942</v>
          </cell>
          <cell r="O40">
            <v>251.4419425099438</v>
          </cell>
          <cell r="P40">
            <v>652.94675576625718</v>
          </cell>
          <cell r="Q40">
            <v>1007.2812264825625</v>
          </cell>
          <cell r="R40">
            <v>0</v>
          </cell>
          <cell r="S40">
            <v>0</v>
          </cell>
          <cell r="T40">
            <v>0</v>
          </cell>
          <cell r="U40">
            <v>0</v>
          </cell>
          <cell r="V40">
            <v>0</v>
          </cell>
          <cell r="W40">
            <v>0</v>
          </cell>
          <cell r="X40">
            <v>0</v>
          </cell>
        </row>
        <row r="41">
          <cell r="A41">
            <v>1</v>
          </cell>
          <cell r="B41" t="str">
            <v>Debt Repay.</v>
          </cell>
          <cell r="C41">
            <v>0</v>
          </cell>
          <cell r="D41">
            <v>0</v>
          </cell>
          <cell r="E41">
            <v>0</v>
          </cell>
          <cell r="F41">
            <v>0</v>
          </cell>
          <cell r="G41">
            <v>0</v>
          </cell>
          <cell r="H41">
            <v>0</v>
          </cell>
          <cell r="I41">
            <v>-2.0259999999999998</v>
          </cell>
          <cell r="J41">
            <v>0</v>
          </cell>
          <cell r="K41">
            <v>0</v>
          </cell>
          <cell r="L41">
            <v>-587.5</v>
          </cell>
          <cell r="M41">
            <v>-395</v>
          </cell>
          <cell r="N41">
            <v>0</v>
          </cell>
          <cell r="O41">
            <v>0</v>
          </cell>
          <cell r="P41">
            <v>0</v>
          </cell>
          <cell r="Q41">
            <v>0</v>
          </cell>
          <cell r="R41">
            <v>0</v>
          </cell>
          <cell r="S41">
            <v>0</v>
          </cell>
          <cell r="T41">
            <v>0</v>
          </cell>
          <cell r="U41">
            <v>0</v>
          </cell>
          <cell r="V41">
            <v>0</v>
          </cell>
          <cell r="W41">
            <v>0</v>
          </cell>
          <cell r="X41">
            <v>0</v>
          </cell>
        </row>
        <row r="42">
          <cell r="A42">
            <v>2</v>
          </cell>
          <cell r="B42" t="str">
            <v>Litigation</v>
          </cell>
          <cell r="C42">
            <v>0</v>
          </cell>
          <cell r="D42">
            <v>0</v>
          </cell>
          <cell r="E42">
            <v>0</v>
          </cell>
          <cell r="F42">
            <v>0</v>
          </cell>
          <cell r="G42">
            <v>0</v>
          </cell>
          <cell r="H42">
            <v>5</v>
          </cell>
          <cell r="I42">
            <v>-212.64999999999998</v>
          </cell>
          <cell r="J42">
            <v>-32.799999999999997</v>
          </cell>
          <cell r="K42">
            <v>-33.049999999999997</v>
          </cell>
          <cell r="L42">
            <v>-19.600000000000001</v>
          </cell>
          <cell r="M42">
            <v>-12.5</v>
          </cell>
          <cell r="N42">
            <v>-6.9</v>
          </cell>
          <cell r="O42">
            <v>-3</v>
          </cell>
          <cell r="P42">
            <v>-1.3</v>
          </cell>
          <cell r="Q42">
            <v>-0.6</v>
          </cell>
          <cell r="R42">
            <v>0</v>
          </cell>
          <cell r="S42">
            <v>0</v>
          </cell>
          <cell r="T42">
            <v>0</v>
          </cell>
          <cell r="U42">
            <v>0</v>
          </cell>
          <cell r="V42">
            <v>0</v>
          </cell>
          <cell r="W42">
            <v>0</v>
          </cell>
          <cell r="X42">
            <v>0</v>
          </cell>
        </row>
        <row r="43">
          <cell r="A43">
            <v>3</v>
          </cell>
          <cell r="B43" t="str">
            <v>Other CF</v>
          </cell>
          <cell r="C43">
            <v>0</v>
          </cell>
          <cell r="D43">
            <v>0</v>
          </cell>
          <cell r="E43">
            <v>0</v>
          </cell>
          <cell r="F43">
            <v>0</v>
          </cell>
          <cell r="G43">
            <v>0</v>
          </cell>
          <cell r="H43">
            <v>-14.577772849279732</v>
          </cell>
          <cell r="I43">
            <v>-8.1562297203496428</v>
          </cell>
          <cell r="J43">
            <v>78.718935482822118</v>
          </cell>
          <cell r="K43">
            <v>118.87033008881367</v>
          </cell>
          <cell r="L43">
            <v>278.92413531123015</v>
          </cell>
          <cell r="M43">
            <v>352.16996994558406</v>
          </cell>
          <cell r="N43">
            <v>416.26757425112322</v>
          </cell>
          <cell r="O43">
            <v>404.50481325631335</v>
          </cell>
          <cell r="P43">
            <v>355.63447071630526</v>
          </cell>
          <cell r="Q43">
            <v>381.23457698773768</v>
          </cell>
          <cell r="R43">
            <v>0</v>
          </cell>
          <cell r="S43">
            <v>0</v>
          </cell>
          <cell r="T43">
            <v>0</v>
          </cell>
          <cell r="U43">
            <v>0</v>
          </cell>
          <cell r="V43">
            <v>0</v>
          </cell>
          <cell r="W43">
            <v>0</v>
          </cell>
          <cell r="X43">
            <v>0</v>
          </cell>
        </row>
        <row r="44">
          <cell r="A44">
            <v>4</v>
          </cell>
          <cell r="B44" t="str">
            <v>Ending Cash</v>
          </cell>
          <cell r="C44" t="str">
            <v>{For Chart}</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row>
        <row r="45">
          <cell r="B45" t="str">
            <v>Ending Cash</v>
          </cell>
          <cell r="C45">
            <v>0</v>
          </cell>
          <cell r="D45">
            <v>0</v>
          </cell>
          <cell r="E45">
            <v>0</v>
          </cell>
          <cell r="F45">
            <v>0</v>
          </cell>
          <cell r="G45">
            <v>0</v>
          </cell>
          <cell r="H45">
            <v>316.67322715072027</v>
          </cell>
          <cell r="I45">
            <v>93.840997430370635</v>
          </cell>
          <cell r="J45">
            <v>139.75993291319276</v>
          </cell>
          <cell r="K45">
            <v>225.58026300200643</v>
          </cell>
          <cell r="L45">
            <v>-102.59560168676347</v>
          </cell>
          <cell r="M45">
            <v>-157.92563174117942</v>
          </cell>
          <cell r="N45">
            <v>251.4419425099438</v>
          </cell>
          <cell r="O45">
            <v>652.94675576625718</v>
          </cell>
          <cell r="P45">
            <v>1007.2812264825625</v>
          </cell>
          <cell r="Q45">
            <v>1387.9158034703</v>
          </cell>
          <cell r="R45">
            <v>0</v>
          </cell>
          <cell r="S45">
            <v>0</v>
          </cell>
          <cell r="T45">
            <v>0</v>
          </cell>
          <cell r="U45">
            <v>0</v>
          </cell>
          <cell r="V45">
            <v>0</v>
          </cell>
          <cell r="W45">
            <v>0</v>
          </cell>
          <cell r="X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row>
        <row r="47">
          <cell r="A47">
            <v>3</v>
          </cell>
          <cell r="B47" t="str">
            <v>Augment</v>
          </cell>
          <cell r="C47">
            <v>0</v>
          </cell>
          <cell r="D47">
            <v>0</v>
          </cell>
          <cell r="E47">
            <v>0</v>
          </cell>
          <cell r="F47">
            <v>0</v>
          </cell>
          <cell r="G47">
            <v>0</v>
          </cell>
          <cell r="H47">
            <v>0</v>
          </cell>
          <cell r="I47">
            <v>-45</v>
          </cell>
          <cell r="J47">
            <v>0</v>
          </cell>
          <cell r="K47">
            <v>-45</v>
          </cell>
          <cell r="L47">
            <v>0</v>
          </cell>
          <cell r="M47">
            <v>0</v>
          </cell>
          <cell r="N47">
            <v>0</v>
          </cell>
          <cell r="O47">
            <v>0</v>
          </cell>
          <cell r="P47">
            <v>0</v>
          </cell>
          <cell r="Q47">
            <v>0</v>
          </cell>
          <cell r="R47">
            <v>0</v>
          </cell>
          <cell r="S47">
            <v>0</v>
          </cell>
          <cell r="T47">
            <v>0</v>
          </cell>
          <cell r="U47">
            <v>0</v>
          </cell>
          <cell r="V47">
            <v>0</v>
          </cell>
          <cell r="W47">
            <v>0</v>
          </cell>
          <cell r="X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v>0</v>
          </cell>
          <cell r="B49" t="str">
            <v>Memo Total Change in Cash</v>
          </cell>
          <cell r="C49">
            <v>0</v>
          </cell>
          <cell r="D49">
            <v>0</v>
          </cell>
          <cell r="E49">
            <v>0</v>
          </cell>
          <cell r="F49">
            <v>0</v>
          </cell>
          <cell r="G49">
            <v>0</v>
          </cell>
          <cell r="H49">
            <v>-9.5777728492797323</v>
          </cell>
          <cell r="I49">
            <v>-222.83222972034963</v>
          </cell>
          <cell r="J49">
            <v>45.918935482822121</v>
          </cell>
          <cell r="K49">
            <v>85.820330088813677</v>
          </cell>
          <cell r="L49">
            <v>-328.17586468876988</v>
          </cell>
          <cell r="M49">
            <v>-55.330030054415943</v>
          </cell>
          <cell r="N49">
            <v>409.36757425112324</v>
          </cell>
          <cell r="O49">
            <v>401.50481325631335</v>
          </cell>
          <cell r="P49">
            <v>354.33447071630525</v>
          </cell>
          <cell r="Q49">
            <v>380.63457698773766</v>
          </cell>
          <cell r="R49">
            <v>0</v>
          </cell>
          <cell r="S49">
            <v>0</v>
          </cell>
          <cell r="T49">
            <v>0</v>
          </cell>
          <cell r="U49">
            <v>0</v>
          </cell>
          <cell r="V49">
            <v>0</v>
          </cell>
          <cell r="W49">
            <v>0</v>
          </cell>
          <cell r="X49">
            <v>0</v>
          </cell>
        </row>
        <row r="57">
          <cell r="B57" t="str">
            <v>Item Max</v>
          </cell>
          <cell r="C57">
            <v>4</v>
          </cell>
        </row>
        <row r="58">
          <cell r="C58">
            <v>0</v>
          </cell>
        </row>
        <row r="60">
          <cell r="B60" t="str">
            <v>Number</v>
          </cell>
          <cell r="C60">
            <v>0</v>
          </cell>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X60">
            <v>20</v>
          </cell>
        </row>
        <row r="61">
          <cell r="B61" t="str">
            <v>Period</v>
          </cell>
          <cell r="C61">
            <v>0</v>
          </cell>
          <cell r="D61">
            <v>1</v>
          </cell>
          <cell r="E61">
            <v>1</v>
          </cell>
          <cell r="F61">
            <v>1</v>
          </cell>
          <cell r="G61">
            <v>1</v>
          </cell>
          <cell r="H61">
            <v>1</v>
          </cell>
          <cell r="I61">
            <v>2</v>
          </cell>
          <cell r="J61">
            <v>2</v>
          </cell>
          <cell r="K61">
            <v>2</v>
          </cell>
          <cell r="L61">
            <v>2</v>
          </cell>
          <cell r="M61">
            <v>3</v>
          </cell>
          <cell r="N61">
            <v>3</v>
          </cell>
          <cell r="O61">
            <v>3</v>
          </cell>
          <cell r="P61">
            <v>3</v>
          </cell>
          <cell r="Q61">
            <v>4</v>
          </cell>
          <cell r="R61">
            <v>4</v>
          </cell>
          <cell r="S61">
            <v>4</v>
          </cell>
          <cell r="T61">
            <v>4</v>
          </cell>
          <cell r="U61">
            <v>5</v>
          </cell>
          <cell r="V61">
            <v>5</v>
          </cell>
          <cell r="W61">
            <v>5</v>
          </cell>
          <cell r="X61">
            <v>5</v>
          </cell>
        </row>
        <row r="62">
          <cell r="B62" t="str">
            <v>Item</v>
          </cell>
          <cell r="C62">
            <v>0</v>
          </cell>
          <cell r="D62">
            <v>4</v>
          </cell>
          <cell r="E62">
            <v>1</v>
          </cell>
          <cell r="F62">
            <v>2</v>
          </cell>
          <cell r="G62">
            <v>3</v>
          </cell>
          <cell r="H62">
            <v>4</v>
          </cell>
          <cell r="I62">
            <v>1</v>
          </cell>
          <cell r="J62">
            <v>2</v>
          </cell>
          <cell r="K62">
            <v>3</v>
          </cell>
          <cell r="L62">
            <v>4</v>
          </cell>
          <cell r="M62">
            <v>1</v>
          </cell>
          <cell r="N62">
            <v>2</v>
          </cell>
          <cell r="O62">
            <v>3</v>
          </cell>
          <cell r="P62">
            <v>4</v>
          </cell>
          <cell r="Q62">
            <v>1</v>
          </cell>
          <cell r="R62">
            <v>2</v>
          </cell>
          <cell r="S62">
            <v>3</v>
          </cell>
          <cell r="T62">
            <v>4</v>
          </cell>
          <cell r="U62">
            <v>1</v>
          </cell>
          <cell r="V62">
            <v>2</v>
          </cell>
          <cell r="W62">
            <v>3</v>
          </cell>
          <cell r="X62">
            <v>4</v>
          </cell>
        </row>
        <row r="65">
          <cell r="B65" t="str">
            <v>Date</v>
          </cell>
          <cell r="D65">
            <v>42735</v>
          </cell>
          <cell r="E65">
            <v>42735</v>
          </cell>
          <cell r="F65">
            <v>42735</v>
          </cell>
          <cell r="G65">
            <v>42735</v>
          </cell>
          <cell r="H65">
            <v>42735</v>
          </cell>
          <cell r="I65">
            <v>43100</v>
          </cell>
          <cell r="J65">
            <v>43100</v>
          </cell>
          <cell r="K65">
            <v>43100</v>
          </cell>
          <cell r="L65">
            <v>43100</v>
          </cell>
          <cell r="M65">
            <v>43465</v>
          </cell>
          <cell r="N65">
            <v>43465</v>
          </cell>
          <cell r="O65">
            <v>43465</v>
          </cell>
          <cell r="P65">
            <v>43465</v>
          </cell>
          <cell r="Q65">
            <v>43830</v>
          </cell>
          <cell r="R65">
            <v>43830</v>
          </cell>
          <cell r="S65">
            <v>43830</v>
          </cell>
          <cell r="T65">
            <v>43830</v>
          </cell>
          <cell r="U65">
            <v>44196</v>
          </cell>
          <cell r="V65">
            <v>44196</v>
          </cell>
          <cell r="W65">
            <v>44196</v>
          </cell>
          <cell r="X65">
            <v>44196</v>
          </cell>
        </row>
        <row r="66">
          <cell r="B66" t="str">
            <v>Item</v>
          </cell>
          <cell r="D66" t="str">
            <v>Beginning Cash</v>
          </cell>
          <cell r="E66" t="str">
            <v>Debt Repay.</v>
          </cell>
          <cell r="F66" t="str">
            <v>Litigation</v>
          </cell>
          <cell r="G66" t="str">
            <v>Other CF</v>
          </cell>
          <cell r="H66" t="str">
            <v>Ending Cash</v>
          </cell>
          <cell r="I66" t="str">
            <v>Debt Repay.</v>
          </cell>
          <cell r="J66" t="str">
            <v>Litigation</v>
          </cell>
          <cell r="K66" t="str">
            <v>Other CF</v>
          </cell>
          <cell r="L66" t="str">
            <v>Ending Cash</v>
          </cell>
          <cell r="M66" t="str">
            <v>Debt Repay.</v>
          </cell>
          <cell r="N66" t="str">
            <v>Litigation</v>
          </cell>
          <cell r="O66" t="str">
            <v>Other CF</v>
          </cell>
          <cell r="P66" t="str">
            <v>Ending Cash</v>
          </cell>
          <cell r="Q66" t="str">
            <v>Debt Repay.</v>
          </cell>
          <cell r="R66" t="str">
            <v>Litigation</v>
          </cell>
          <cell r="S66" t="str">
            <v>Other CF</v>
          </cell>
          <cell r="T66" t="str">
            <v>Ending Cash</v>
          </cell>
          <cell r="U66" t="str">
            <v>Debt Repay.</v>
          </cell>
          <cell r="V66" t="str">
            <v>Litigation</v>
          </cell>
          <cell r="W66" t="str">
            <v>Other CF</v>
          </cell>
          <cell r="X66" t="str">
            <v>Ending Cash</v>
          </cell>
        </row>
        <row r="68">
          <cell r="B68" t="str">
            <v>Name</v>
          </cell>
          <cell r="C68">
            <v>0</v>
          </cell>
          <cell r="D68" t="str">
            <v>Beginning Cash</v>
          </cell>
          <cell r="E68" t="str">
            <v>Debt Repay.</v>
          </cell>
          <cell r="F68" t="str">
            <v>Litigation</v>
          </cell>
          <cell r="G68" t="str">
            <v>Other CF</v>
          </cell>
          <cell r="H68" t="str">
            <v>Ending Cash</v>
          </cell>
          <cell r="I68" t="str">
            <v>Debt Repay.</v>
          </cell>
          <cell r="J68" t="str">
            <v>Litigation</v>
          </cell>
          <cell r="K68" t="str">
            <v>Other CF</v>
          </cell>
          <cell r="L68" t="str">
            <v>Ending Cash</v>
          </cell>
          <cell r="M68" t="str">
            <v>Debt Repay.</v>
          </cell>
          <cell r="N68" t="str">
            <v>Litigation</v>
          </cell>
          <cell r="O68" t="str">
            <v>Other CF</v>
          </cell>
          <cell r="P68" t="str">
            <v>Ending Cash</v>
          </cell>
          <cell r="Q68" t="str">
            <v>Debt Repay.</v>
          </cell>
          <cell r="R68" t="str">
            <v>Litigation</v>
          </cell>
          <cell r="S68" t="str">
            <v>Other CF</v>
          </cell>
          <cell r="T68" t="str">
            <v>Ending Cash</v>
          </cell>
          <cell r="U68" t="str">
            <v>Debt Repay.</v>
          </cell>
          <cell r="V68" t="str">
            <v>Litigation</v>
          </cell>
          <cell r="W68" t="str">
            <v>Other CF</v>
          </cell>
          <cell r="X68" t="str">
            <v>Ending Cash</v>
          </cell>
        </row>
        <row r="69">
          <cell r="B69" t="str">
            <v>Change</v>
          </cell>
          <cell r="C69">
            <v>0</v>
          </cell>
          <cell r="D69">
            <v>326.25099999999998</v>
          </cell>
          <cell r="E69">
            <v>0</v>
          </cell>
          <cell r="F69">
            <v>5</v>
          </cell>
          <cell r="G69">
            <v>-14.577772849279732</v>
          </cell>
          <cell r="H69">
            <v>0</v>
          </cell>
          <cell r="I69">
            <v>-2.0259999999999998</v>
          </cell>
          <cell r="J69">
            <v>-212.64999999999998</v>
          </cell>
          <cell r="K69">
            <v>-8.1562297203496428</v>
          </cell>
          <cell r="L69">
            <v>0</v>
          </cell>
          <cell r="M69">
            <v>0</v>
          </cell>
          <cell r="N69">
            <v>-32.799999999999997</v>
          </cell>
          <cell r="O69">
            <v>78.718935482822118</v>
          </cell>
          <cell r="P69">
            <v>0</v>
          </cell>
          <cell r="Q69">
            <v>0</v>
          </cell>
          <cell r="R69">
            <v>-33.049999999999997</v>
          </cell>
          <cell r="S69">
            <v>118.87033008881367</v>
          </cell>
          <cell r="T69">
            <v>0</v>
          </cell>
          <cell r="U69">
            <v>-587.5</v>
          </cell>
          <cell r="V69">
            <v>-19.600000000000001</v>
          </cell>
          <cell r="W69">
            <v>278.92413531123015</v>
          </cell>
          <cell r="X69">
            <v>0</v>
          </cell>
        </row>
        <row r="70">
          <cell r="B70" t="str">
            <v>Total</v>
          </cell>
          <cell r="C70">
            <v>0</v>
          </cell>
          <cell r="D70">
            <v>326.25099999999998</v>
          </cell>
          <cell r="E70">
            <v>326.25099999999998</v>
          </cell>
          <cell r="F70">
            <v>331.25099999999998</v>
          </cell>
          <cell r="G70">
            <v>316.67322715072027</v>
          </cell>
          <cell r="H70">
            <v>316.67322715072027</v>
          </cell>
          <cell r="I70">
            <v>314.64722715072025</v>
          </cell>
          <cell r="J70">
            <v>101.99722715072028</v>
          </cell>
          <cell r="K70">
            <v>93.840997430370635</v>
          </cell>
          <cell r="L70">
            <v>93.840997430370635</v>
          </cell>
          <cell r="M70">
            <v>93.840997430370635</v>
          </cell>
          <cell r="N70">
            <v>61.040997430370638</v>
          </cell>
          <cell r="O70">
            <v>139.75993291319276</v>
          </cell>
          <cell r="P70">
            <v>139.75993291319276</v>
          </cell>
          <cell r="Q70">
            <v>139.75993291319276</v>
          </cell>
          <cell r="R70">
            <v>106.70993291319276</v>
          </cell>
          <cell r="S70">
            <v>225.58026300200643</v>
          </cell>
          <cell r="T70">
            <v>225.58026300200643</v>
          </cell>
          <cell r="U70">
            <v>-361.9197369979936</v>
          </cell>
          <cell r="V70">
            <v>-381.51973699799362</v>
          </cell>
          <cell r="W70">
            <v>-102.59560168676347</v>
          </cell>
          <cell r="X70">
            <v>-102.59560168676347</v>
          </cell>
        </row>
        <row r="71">
          <cell r="B71" t="str">
            <v>Label</v>
          </cell>
          <cell r="C71">
            <v>0</v>
          </cell>
          <cell r="D71">
            <v>326.25099999999998</v>
          </cell>
          <cell r="E71">
            <v>0</v>
          </cell>
          <cell r="F71">
            <v>5</v>
          </cell>
          <cell r="G71">
            <v>-14.577772849279732</v>
          </cell>
          <cell r="H71">
            <v>316.67322715072027</v>
          </cell>
          <cell r="I71">
            <v>-2.0259999999999998</v>
          </cell>
          <cell r="J71">
            <v>-212.64999999999998</v>
          </cell>
          <cell r="K71">
            <v>-8.1562297203496428</v>
          </cell>
          <cell r="L71">
            <v>93.840997430370635</v>
          </cell>
          <cell r="M71">
            <v>0</v>
          </cell>
          <cell r="N71">
            <v>-32.799999999999997</v>
          </cell>
          <cell r="O71">
            <v>78.718935482822118</v>
          </cell>
          <cell r="P71">
            <v>139.75993291319276</v>
          </cell>
          <cell r="Q71">
            <v>0</v>
          </cell>
          <cell r="R71">
            <v>-33.049999999999997</v>
          </cell>
          <cell r="S71">
            <v>118.87033008881367</v>
          </cell>
          <cell r="T71">
            <v>225.58026300200643</v>
          </cell>
          <cell r="U71">
            <v>-587.5</v>
          </cell>
          <cell r="V71">
            <v>-19.600000000000001</v>
          </cell>
          <cell r="W71">
            <v>278.92413531123015</v>
          </cell>
          <cell r="X71">
            <v>-102.59560168676347</v>
          </cell>
        </row>
        <row r="72">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row>
        <row r="73">
          <cell r="B73" t="str">
            <v>Base</v>
          </cell>
          <cell r="C73">
            <v>0</v>
          </cell>
          <cell r="D73">
            <v>1</v>
          </cell>
          <cell r="E73">
            <v>0</v>
          </cell>
          <cell r="F73">
            <v>0</v>
          </cell>
          <cell r="G73">
            <v>0</v>
          </cell>
          <cell r="H73">
            <v>1</v>
          </cell>
          <cell r="I73">
            <v>0</v>
          </cell>
          <cell r="J73">
            <v>0</v>
          </cell>
          <cell r="K73">
            <v>0</v>
          </cell>
          <cell r="L73">
            <v>1</v>
          </cell>
          <cell r="M73">
            <v>0</v>
          </cell>
          <cell r="N73">
            <v>0</v>
          </cell>
          <cell r="O73">
            <v>0</v>
          </cell>
          <cell r="P73">
            <v>1</v>
          </cell>
          <cell r="Q73">
            <v>0</v>
          </cell>
          <cell r="R73">
            <v>0</v>
          </cell>
          <cell r="S73">
            <v>0</v>
          </cell>
          <cell r="T73">
            <v>1</v>
          </cell>
          <cell r="U73">
            <v>0</v>
          </cell>
          <cell r="V73">
            <v>0</v>
          </cell>
          <cell r="W73">
            <v>0</v>
          </cell>
          <cell r="X73">
            <v>1</v>
          </cell>
        </row>
        <row r="74">
          <cell r="B74" t="str">
            <v>Color</v>
          </cell>
          <cell r="C74">
            <v>0</v>
          </cell>
          <cell r="D74">
            <v>1</v>
          </cell>
          <cell r="E74">
            <v>3</v>
          </cell>
          <cell r="F74">
            <v>2</v>
          </cell>
          <cell r="G74">
            <v>3</v>
          </cell>
          <cell r="H74">
            <v>1</v>
          </cell>
          <cell r="I74">
            <v>3</v>
          </cell>
          <cell r="J74">
            <v>3</v>
          </cell>
          <cell r="K74">
            <v>3</v>
          </cell>
          <cell r="L74">
            <v>1</v>
          </cell>
          <cell r="M74">
            <v>3</v>
          </cell>
          <cell r="N74">
            <v>3</v>
          </cell>
          <cell r="O74">
            <v>2</v>
          </cell>
          <cell r="P74">
            <v>1</v>
          </cell>
          <cell r="Q74">
            <v>3</v>
          </cell>
          <cell r="R74">
            <v>3</v>
          </cell>
          <cell r="S74">
            <v>2</v>
          </cell>
          <cell r="T74">
            <v>1</v>
          </cell>
          <cell r="U74">
            <v>3</v>
          </cell>
          <cell r="V74">
            <v>3</v>
          </cell>
          <cell r="W74">
            <v>2</v>
          </cell>
          <cell r="X74">
            <v>1</v>
          </cell>
        </row>
        <row r="75">
          <cell r="A75">
            <v>0</v>
          </cell>
          <cell r="B75" t="str">
            <v>Blue Label</v>
          </cell>
          <cell r="C75">
            <v>0</v>
          </cell>
          <cell r="D75">
            <v>1</v>
          </cell>
          <cell r="E75">
            <v>0</v>
          </cell>
          <cell r="F75">
            <v>0</v>
          </cell>
          <cell r="G75">
            <v>0</v>
          </cell>
          <cell r="H75">
            <v>1</v>
          </cell>
          <cell r="I75">
            <v>0</v>
          </cell>
          <cell r="J75">
            <v>0</v>
          </cell>
          <cell r="K75">
            <v>0</v>
          </cell>
          <cell r="L75">
            <v>1</v>
          </cell>
          <cell r="M75">
            <v>0</v>
          </cell>
          <cell r="N75">
            <v>0</v>
          </cell>
          <cell r="O75">
            <v>0</v>
          </cell>
          <cell r="P75">
            <v>1</v>
          </cell>
          <cell r="Q75">
            <v>0</v>
          </cell>
          <cell r="R75">
            <v>0</v>
          </cell>
          <cell r="S75">
            <v>0</v>
          </cell>
          <cell r="T75">
            <v>1</v>
          </cell>
          <cell r="U75">
            <v>0</v>
          </cell>
          <cell r="V75">
            <v>0</v>
          </cell>
          <cell r="W75">
            <v>0</v>
          </cell>
          <cell r="X75">
            <v>1</v>
          </cell>
        </row>
        <row r="76">
          <cell r="A76">
            <v>0</v>
          </cell>
          <cell r="B76" t="str">
            <v>Hide?</v>
          </cell>
          <cell r="D76">
            <v>0</v>
          </cell>
          <cell r="E76">
            <v>1</v>
          </cell>
          <cell r="F76">
            <v>0</v>
          </cell>
          <cell r="G76">
            <v>0</v>
          </cell>
          <cell r="H76">
            <v>0</v>
          </cell>
          <cell r="I76">
            <v>0</v>
          </cell>
          <cell r="J76">
            <v>0</v>
          </cell>
          <cell r="K76">
            <v>0</v>
          </cell>
          <cell r="L76">
            <v>0</v>
          </cell>
          <cell r="M76">
            <v>1</v>
          </cell>
          <cell r="N76">
            <v>0</v>
          </cell>
          <cell r="O76">
            <v>0</v>
          </cell>
          <cell r="P76">
            <v>0</v>
          </cell>
          <cell r="Q76">
            <v>1</v>
          </cell>
          <cell r="R76">
            <v>0</v>
          </cell>
          <cell r="S76">
            <v>0</v>
          </cell>
          <cell r="T76">
            <v>0</v>
          </cell>
          <cell r="U76">
            <v>0</v>
          </cell>
          <cell r="V76">
            <v>0</v>
          </cell>
          <cell r="W76">
            <v>0</v>
          </cell>
          <cell r="X76">
            <v>0</v>
          </cell>
        </row>
        <row r="77">
          <cell r="A77">
            <v>0</v>
          </cell>
          <cell r="B77">
            <v>0</v>
          </cell>
          <cell r="C77">
            <v>0</v>
          </cell>
          <cell r="D77" t="str">
            <v>Beginning Cash</v>
          </cell>
          <cell r="E77" t="str">
            <v>Debt Repay.</v>
          </cell>
          <cell r="F77" t="str">
            <v>Litigation</v>
          </cell>
          <cell r="G77" t="str">
            <v>Other CF</v>
          </cell>
          <cell r="H77" t="str">
            <v>Ending Cash</v>
          </cell>
          <cell r="I77" t="str">
            <v>Debt Repay.</v>
          </cell>
          <cell r="J77" t="str">
            <v>Litigation</v>
          </cell>
          <cell r="K77" t="str">
            <v>Other CF</v>
          </cell>
          <cell r="L77" t="str">
            <v>Ending Cash</v>
          </cell>
          <cell r="M77" t="str">
            <v>Debt Repay.</v>
          </cell>
          <cell r="N77" t="str">
            <v>Litigation</v>
          </cell>
          <cell r="O77" t="str">
            <v>Other CF</v>
          </cell>
          <cell r="P77" t="str">
            <v>Ending Cash</v>
          </cell>
          <cell r="Q77" t="str">
            <v>Debt Repay.</v>
          </cell>
          <cell r="R77" t="str">
            <v>Litigation</v>
          </cell>
          <cell r="S77" t="str">
            <v>Other CF</v>
          </cell>
          <cell r="T77" t="str">
            <v>Ending Cash</v>
          </cell>
          <cell r="U77" t="str">
            <v>Debt Repay.</v>
          </cell>
          <cell r="V77" t="str">
            <v>Litigation</v>
          </cell>
          <cell r="W77" t="str">
            <v>Other CF</v>
          </cell>
          <cell r="X77" t="str">
            <v>Ending Cash</v>
          </cell>
        </row>
        <row r="78">
          <cell r="A78">
            <v>0</v>
          </cell>
          <cell r="B78" t="str">
            <v>Base</v>
          </cell>
          <cell r="C78">
            <v>0</v>
          </cell>
          <cell r="D78">
            <v>326.25099999999998</v>
          </cell>
          <cell r="E78">
            <v>0</v>
          </cell>
          <cell r="F78">
            <v>0</v>
          </cell>
          <cell r="G78">
            <v>0</v>
          </cell>
          <cell r="H78">
            <v>316.67322715072027</v>
          </cell>
          <cell r="I78">
            <v>0</v>
          </cell>
          <cell r="J78">
            <v>0</v>
          </cell>
          <cell r="K78">
            <v>0</v>
          </cell>
          <cell r="L78">
            <v>93.840997430370635</v>
          </cell>
          <cell r="M78">
            <v>0</v>
          </cell>
          <cell r="N78">
            <v>0</v>
          </cell>
          <cell r="O78">
            <v>0</v>
          </cell>
          <cell r="P78">
            <v>139.75993291319276</v>
          </cell>
          <cell r="Q78">
            <v>0</v>
          </cell>
          <cell r="R78">
            <v>0</v>
          </cell>
          <cell r="S78">
            <v>0</v>
          </cell>
          <cell r="T78">
            <v>225.58026300200643</v>
          </cell>
          <cell r="U78">
            <v>0</v>
          </cell>
          <cell r="V78">
            <v>0</v>
          </cell>
          <cell r="W78">
            <v>0</v>
          </cell>
          <cell r="X78">
            <v>-102.59560168676347</v>
          </cell>
        </row>
        <row r="79">
          <cell r="A79">
            <v>0</v>
          </cell>
          <cell r="B79" t="str">
            <v>Clear</v>
          </cell>
          <cell r="C79">
            <v>0</v>
          </cell>
          <cell r="D79">
            <v>0</v>
          </cell>
          <cell r="E79">
            <v>326.25099999999998</v>
          </cell>
          <cell r="F79">
            <v>326.25099999999998</v>
          </cell>
          <cell r="G79">
            <v>316.67322715072027</v>
          </cell>
          <cell r="H79">
            <v>0</v>
          </cell>
          <cell r="I79">
            <v>314.64722715072025</v>
          </cell>
          <cell r="J79">
            <v>101.99722715072028</v>
          </cell>
          <cell r="K79">
            <v>93.840997430370635</v>
          </cell>
          <cell r="L79">
            <v>0</v>
          </cell>
          <cell r="M79">
            <v>93.840997430370635</v>
          </cell>
          <cell r="N79">
            <v>61.040997430370638</v>
          </cell>
          <cell r="O79">
            <v>61.040997430370638</v>
          </cell>
          <cell r="P79">
            <v>0</v>
          </cell>
          <cell r="Q79">
            <v>139.75993291319276</v>
          </cell>
          <cell r="R79">
            <v>106.70993291319276</v>
          </cell>
          <cell r="S79">
            <v>106.70993291319276</v>
          </cell>
          <cell r="T79">
            <v>0</v>
          </cell>
          <cell r="U79">
            <v>0</v>
          </cell>
          <cell r="V79">
            <v>-361.9197369979936</v>
          </cell>
          <cell r="W79">
            <v>-102.59560168676347</v>
          </cell>
          <cell r="X79">
            <v>0</v>
          </cell>
        </row>
        <row r="80">
          <cell r="B80" t="str">
            <v>Top Blue Label</v>
          </cell>
          <cell r="D80">
            <v>326.25099999999998</v>
          </cell>
          <cell r="E80" t="e">
            <v>#N/A</v>
          </cell>
          <cell r="F80" t="e">
            <v>#N/A</v>
          </cell>
          <cell r="G80" t="e">
            <v>#N/A</v>
          </cell>
          <cell r="H80">
            <v>316.67322715072027</v>
          </cell>
          <cell r="I80" t="e">
            <v>#N/A</v>
          </cell>
          <cell r="J80" t="e">
            <v>#N/A</v>
          </cell>
          <cell r="K80" t="e">
            <v>#N/A</v>
          </cell>
          <cell r="L80">
            <v>93.840997430370635</v>
          </cell>
          <cell r="M80" t="e">
            <v>#N/A</v>
          </cell>
          <cell r="N80" t="e">
            <v>#N/A</v>
          </cell>
          <cell r="O80" t="e">
            <v>#N/A</v>
          </cell>
          <cell r="P80">
            <v>139.75993291319276</v>
          </cell>
          <cell r="Q80" t="e">
            <v>#N/A</v>
          </cell>
          <cell r="R80" t="e">
            <v>#N/A</v>
          </cell>
          <cell r="S80" t="e">
            <v>#N/A</v>
          </cell>
          <cell r="T80">
            <v>225.58026300200643</v>
          </cell>
          <cell r="U80" t="e">
            <v>#N/A</v>
          </cell>
          <cell r="V80" t="e">
            <v>#N/A</v>
          </cell>
          <cell r="W80" t="e">
            <v>#N/A</v>
          </cell>
          <cell r="X80" t="e">
            <v>#N/A</v>
          </cell>
        </row>
        <row r="81">
          <cell r="B81" t="str">
            <v>Bottom Blue Label</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X81">
            <v>-102.59560168676347</v>
          </cell>
        </row>
        <row r="82">
          <cell r="B82" t="str">
            <v>Top Green Label</v>
          </cell>
          <cell r="D82" t="e">
            <v>#N/A</v>
          </cell>
          <cell r="E82" t="e">
            <v>#N/A</v>
          </cell>
          <cell r="F82">
            <v>331.25099999999998</v>
          </cell>
          <cell r="G82" t="e">
            <v>#N/A</v>
          </cell>
          <cell r="H82" t="e">
            <v>#N/A</v>
          </cell>
          <cell r="I82" t="e">
            <v>#N/A</v>
          </cell>
          <cell r="J82" t="e">
            <v>#N/A</v>
          </cell>
          <cell r="K82" t="e">
            <v>#N/A</v>
          </cell>
          <cell r="L82" t="e">
            <v>#N/A</v>
          </cell>
          <cell r="M82" t="e">
            <v>#N/A</v>
          </cell>
          <cell r="N82" t="e">
            <v>#N/A</v>
          </cell>
          <cell r="O82">
            <v>139.75993291319276</v>
          </cell>
          <cell r="P82" t="e">
            <v>#N/A</v>
          </cell>
          <cell r="Q82" t="e">
            <v>#N/A</v>
          </cell>
          <cell r="R82" t="e">
            <v>#N/A</v>
          </cell>
          <cell r="S82">
            <v>225.58026300200643</v>
          </cell>
          <cell r="T82" t="e">
            <v>#N/A</v>
          </cell>
          <cell r="U82" t="e">
            <v>#N/A</v>
          </cell>
          <cell r="V82" t="e">
            <v>#N/A</v>
          </cell>
          <cell r="W82">
            <v>-102.59560168676347</v>
          </cell>
          <cell r="X82" t="e">
            <v>#N/A</v>
          </cell>
        </row>
        <row r="83">
          <cell r="B83" t="str">
            <v>Bottom Red Label</v>
          </cell>
          <cell r="D83" t="e">
            <v>#N/A</v>
          </cell>
          <cell r="E83">
            <v>326.25099999999998</v>
          </cell>
          <cell r="F83" t="e">
            <v>#N/A</v>
          </cell>
          <cell r="G83">
            <v>316.67322715072027</v>
          </cell>
          <cell r="H83" t="e">
            <v>#N/A</v>
          </cell>
          <cell r="I83">
            <v>314.64722715072025</v>
          </cell>
          <cell r="J83">
            <v>101.99722715072028</v>
          </cell>
          <cell r="K83">
            <v>93.840997430370635</v>
          </cell>
          <cell r="L83" t="e">
            <v>#N/A</v>
          </cell>
          <cell r="M83">
            <v>93.840997430370635</v>
          </cell>
          <cell r="N83">
            <v>61.040997430370638</v>
          </cell>
          <cell r="O83" t="e">
            <v>#N/A</v>
          </cell>
          <cell r="P83" t="e">
            <v>#N/A</v>
          </cell>
          <cell r="Q83">
            <v>139.75993291319276</v>
          </cell>
          <cell r="R83">
            <v>106.70993291319276</v>
          </cell>
          <cell r="S83" t="e">
            <v>#N/A</v>
          </cell>
          <cell r="T83" t="e">
            <v>#N/A</v>
          </cell>
          <cell r="U83">
            <v>-361.9197369979936</v>
          </cell>
          <cell r="V83">
            <v>-381.51973699799362</v>
          </cell>
          <cell r="W83" t="e">
            <v>#N/A</v>
          </cell>
          <cell r="X83" t="e">
            <v>#N/A</v>
          </cell>
        </row>
        <row r="84">
          <cell r="A84">
            <v>1</v>
          </cell>
          <cell r="B84" t="str">
            <v>Color 1 &gt;0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484.90439831323653</v>
          </cell>
        </row>
        <row r="85">
          <cell r="A85">
            <v>1</v>
          </cell>
          <cell r="B85" t="str">
            <v>Color 1 &lt;0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v>2</v>
          </cell>
          <cell r="B86" t="str">
            <v>Color 2 &gt;0</v>
          </cell>
          <cell r="C86">
            <v>0</v>
          </cell>
          <cell r="D86">
            <v>0</v>
          </cell>
          <cell r="E86">
            <v>0</v>
          </cell>
          <cell r="F86">
            <v>5</v>
          </cell>
          <cell r="G86">
            <v>0</v>
          </cell>
          <cell r="H86">
            <v>0</v>
          </cell>
          <cell r="I86">
            <v>0</v>
          </cell>
          <cell r="J86">
            <v>0</v>
          </cell>
          <cell r="K86">
            <v>0</v>
          </cell>
          <cell r="L86">
            <v>0</v>
          </cell>
          <cell r="M86">
            <v>0</v>
          </cell>
          <cell r="N86">
            <v>0</v>
          </cell>
          <cell r="O86">
            <v>78.718935482822118</v>
          </cell>
          <cell r="P86">
            <v>0</v>
          </cell>
          <cell r="Q86">
            <v>0</v>
          </cell>
          <cell r="R86">
            <v>0</v>
          </cell>
          <cell r="S86">
            <v>118.87033008881367</v>
          </cell>
          <cell r="T86">
            <v>0</v>
          </cell>
          <cell r="U86">
            <v>0</v>
          </cell>
          <cell r="V86">
            <v>0</v>
          </cell>
          <cell r="W86">
            <v>0</v>
          </cell>
          <cell r="X86">
            <v>0</v>
          </cell>
        </row>
        <row r="87">
          <cell r="A87">
            <v>2</v>
          </cell>
          <cell r="B87" t="str">
            <v>Color 2 &lt;0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-278.92413531123015</v>
          </cell>
          <cell r="X87">
            <v>0</v>
          </cell>
        </row>
        <row r="88">
          <cell r="A88">
            <v>3</v>
          </cell>
          <cell r="B88" t="str">
            <v>Color 3 &gt;0</v>
          </cell>
          <cell r="C88">
            <v>0</v>
          </cell>
          <cell r="D88">
            <v>0</v>
          </cell>
          <cell r="E88">
            <v>0</v>
          </cell>
          <cell r="F88">
            <v>0</v>
          </cell>
          <cell r="G88">
            <v>14.577772849279732</v>
          </cell>
          <cell r="H88">
            <v>0</v>
          </cell>
          <cell r="I88">
            <v>2.0259999999999998</v>
          </cell>
          <cell r="J88">
            <v>212.64999999999998</v>
          </cell>
          <cell r="K88">
            <v>8.1562297203496428</v>
          </cell>
          <cell r="L88">
            <v>0</v>
          </cell>
          <cell r="M88">
            <v>0</v>
          </cell>
          <cell r="N88">
            <v>32.799999999999997</v>
          </cell>
          <cell r="O88">
            <v>0</v>
          </cell>
          <cell r="P88">
            <v>0</v>
          </cell>
          <cell r="Q88">
            <v>0</v>
          </cell>
          <cell r="R88">
            <v>33.049999999999997</v>
          </cell>
          <cell r="S88">
            <v>0</v>
          </cell>
          <cell r="T88">
            <v>0</v>
          </cell>
          <cell r="U88">
            <v>225.58026300200643</v>
          </cell>
          <cell r="V88">
            <v>0</v>
          </cell>
          <cell r="W88">
            <v>0</v>
          </cell>
          <cell r="X88">
            <v>0</v>
          </cell>
        </row>
        <row r="89">
          <cell r="A89">
            <v>3</v>
          </cell>
          <cell r="B89" t="str">
            <v>Color 3 &lt;0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-361.9197369979936</v>
          </cell>
          <cell r="V89">
            <v>-19.600000000000001</v>
          </cell>
          <cell r="W89">
            <v>0</v>
          </cell>
          <cell r="X89">
            <v>0</v>
          </cell>
        </row>
        <row r="90">
          <cell r="A90">
            <v>4</v>
          </cell>
          <cell r="B90" t="str">
            <v>Color 4 &gt;0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v>4</v>
          </cell>
          <cell r="B91" t="str">
            <v>Color 4 &lt;0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5</v>
          </cell>
          <cell r="B92" t="str">
            <v>Color 5 &gt;0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row>
        <row r="93">
          <cell r="A93">
            <v>5</v>
          </cell>
          <cell r="B93" t="str">
            <v>Color 5 &lt;0</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8">
          <cell r="B98" t="str">
            <v>Graveyard</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row>
        <row r="101">
          <cell r="B101" t="str">
            <v>Name</v>
          </cell>
          <cell r="C101">
            <v>0</v>
          </cell>
          <cell r="D101" t="str">
            <v>'16H2 Beginning Cash</v>
          </cell>
          <cell r="E101" t="str">
            <v>'16H2 Debt Repay.</v>
          </cell>
          <cell r="F101" t="str">
            <v>'16H2 Litigation</v>
          </cell>
          <cell r="G101" t="str">
            <v>'16H2 Other CF</v>
          </cell>
          <cell r="H101" t="str">
            <v>'16H2 Ending Cash</v>
          </cell>
          <cell r="I101" t="str">
            <v>'17 Debt Repay.</v>
          </cell>
          <cell r="J101" t="str">
            <v>'17 Litigation</v>
          </cell>
          <cell r="K101" t="str">
            <v>'17 Other CF</v>
          </cell>
          <cell r="L101" t="str">
            <v>'17 Ending Cash</v>
          </cell>
          <cell r="M101" t="str">
            <v>'18 Debt Repay.</v>
          </cell>
          <cell r="N101" t="str">
            <v>'18 Litigation</v>
          </cell>
          <cell r="O101" t="str">
            <v>'18 Other CF</v>
          </cell>
          <cell r="P101" t="str">
            <v>'18 Ending Cash</v>
          </cell>
          <cell r="Q101" t="str">
            <v>'19 Debt Repay.</v>
          </cell>
          <cell r="R101" t="str">
            <v>'19 Litigation</v>
          </cell>
          <cell r="S101" t="str">
            <v>'19 Other CF</v>
          </cell>
          <cell r="T101" t="str">
            <v>'19 Ending Cash</v>
          </cell>
          <cell r="U101" t="str">
            <v>'20 Debt Repay.</v>
          </cell>
          <cell r="V101" t="str">
            <v>'20 Litigation</v>
          </cell>
          <cell r="W101" t="str">
            <v>'20 Other CF</v>
          </cell>
          <cell r="X101" t="str">
            <v>'20 Ending Cash</v>
          </cell>
        </row>
      </sheetData>
      <sheetData sheetId="42">
        <row r="1">
          <cell r="A1">
            <v>0</v>
          </cell>
          <cell r="B1" t="str">
            <v>PROJECT GRIZZLY 2.0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row>
        <row r="2">
          <cell r="A2">
            <v>0</v>
          </cell>
          <cell r="B2" t="str">
            <v>P&amp;L Output</v>
          </cell>
          <cell r="C2">
            <v>0</v>
          </cell>
          <cell r="D2">
            <v>0</v>
          </cell>
          <cell r="E2">
            <v>0</v>
          </cell>
          <cell r="F2">
            <v>0</v>
          </cell>
          <cell r="G2">
            <v>0</v>
          </cell>
          <cell r="H2">
            <v>0</v>
          </cell>
          <cell r="I2">
            <v>0</v>
          </cell>
          <cell r="J2">
            <v>0</v>
          </cell>
          <cell r="K2">
            <v>0</v>
          </cell>
          <cell r="L2">
            <v>0</v>
          </cell>
          <cell r="M2">
            <v>0</v>
          </cell>
          <cell r="N2">
            <v>0</v>
          </cell>
          <cell r="O2">
            <v>0</v>
          </cell>
          <cell r="P2">
            <v>0</v>
          </cell>
          <cell r="Q2" t="str">
            <v>Strictly Private &amp; Confidential</v>
          </cell>
          <cell r="R2">
            <v>0</v>
          </cell>
          <cell r="S2">
            <v>0</v>
          </cell>
          <cell r="T2">
            <v>0</v>
          </cell>
          <cell r="U2">
            <v>0</v>
          </cell>
          <cell r="V2">
            <v>0</v>
          </cell>
          <cell r="W2">
            <v>0</v>
          </cell>
          <cell r="X2">
            <v>0</v>
          </cell>
          <cell r="Y2">
            <v>0</v>
          </cell>
        </row>
        <row r="3">
          <cell r="A3" t="str">
            <v>x</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row>
        <row r="4">
          <cell r="A4">
            <v>0</v>
          </cell>
          <cell r="B4" t="str">
            <v>Reference</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row>
        <row r="5">
          <cell r="A5">
            <v>0</v>
          </cell>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row>
        <row r="6">
          <cell r="A6">
            <v>0</v>
          </cell>
          <cell r="B6" t="str">
            <v>Ticker</v>
          </cell>
          <cell r="C6">
            <v>0</v>
          </cell>
          <cell r="D6">
            <v>0</v>
          </cell>
          <cell r="E6">
            <v>0</v>
          </cell>
          <cell r="F6">
            <v>0</v>
          </cell>
          <cell r="G6">
            <v>0</v>
          </cell>
          <cell r="H6" t="str">
            <v>WMGI</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row>
        <row r="7">
          <cell r="A7">
            <v>0</v>
          </cell>
          <cell r="B7" t="str">
            <v>Active Scenario</v>
          </cell>
          <cell r="C7">
            <v>0</v>
          </cell>
          <cell r="D7">
            <v>0</v>
          </cell>
          <cell r="E7">
            <v>0</v>
          </cell>
          <cell r="F7">
            <v>0</v>
          </cell>
          <cell r="G7">
            <v>0</v>
          </cell>
          <cell r="H7" t="e">
            <v>#NAME?</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row>
        <row r="8">
          <cell r="A8">
            <v>0</v>
          </cell>
          <cell r="B8" t="str">
            <v>Last Fiscal Year</v>
          </cell>
          <cell r="C8">
            <v>0</v>
          </cell>
          <cell r="D8">
            <v>0</v>
          </cell>
          <cell r="E8">
            <v>0</v>
          </cell>
          <cell r="F8">
            <v>0</v>
          </cell>
          <cell r="G8">
            <v>0</v>
          </cell>
          <cell r="H8">
            <v>42369</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row>
        <row r="9">
          <cell r="A9">
            <v>0</v>
          </cell>
          <cell r="B9" t="str">
            <v>Date of Cash Balance</v>
          </cell>
          <cell r="C9">
            <v>0</v>
          </cell>
          <cell r="D9">
            <v>0</v>
          </cell>
          <cell r="E9">
            <v>0</v>
          </cell>
          <cell r="F9">
            <v>0</v>
          </cell>
          <cell r="G9">
            <v>0</v>
          </cell>
          <cell r="H9">
            <v>42551</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row>
        <row r="10">
          <cell r="A10">
            <v>0</v>
          </cell>
          <cell r="B10" t="str">
            <v>Cash Balance</v>
          </cell>
          <cell r="C10">
            <v>0</v>
          </cell>
          <cell r="D10">
            <v>0</v>
          </cell>
          <cell r="E10">
            <v>0</v>
          </cell>
          <cell r="F10">
            <v>0</v>
          </cell>
          <cell r="G10">
            <v>0</v>
          </cell>
          <cell r="H10">
            <v>326.25099999999998</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row>
        <row r="12">
          <cell r="A12">
            <v>0</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row>
        <row r="13">
          <cell r="A13">
            <v>0</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v>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v>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v>0</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row>
        <row r="17">
          <cell r="A17">
            <v>0</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v>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row>
        <row r="20">
          <cell r="A20">
            <v>0</v>
          </cell>
          <cell r="B20" t="str">
            <v>LIVE</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row>
        <row r="21">
          <cell r="A21">
            <v>0</v>
          </cell>
          <cell r="B21">
            <v>0</v>
          </cell>
          <cell r="C21">
            <v>0</v>
          </cell>
          <cell r="D21">
            <v>0</v>
          </cell>
          <cell r="E21">
            <v>0</v>
          </cell>
          <cell r="F21">
            <v>0</v>
          </cell>
          <cell r="G21">
            <v>0</v>
          </cell>
          <cell r="H21">
            <v>1</v>
          </cell>
          <cell r="I21">
            <v>2</v>
          </cell>
          <cell r="J21">
            <v>3</v>
          </cell>
          <cell r="K21">
            <v>4</v>
          </cell>
          <cell r="L21">
            <v>5</v>
          </cell>
          <cell r="M21">
            <v>6</v>
          </cell>
          <cell r="N21">
            <v>7</v>
          </cell>
          <cell r="O21">
            <v>8</v>
          </cell>
          <cell r="P21">
            <v>9</v>
          </cell>
          <cell r="Q21">
            <v>10</v>
          </cell>
          <cell r="R21">
            <v>0</v>
          </cell>
          <cell r="S21">
            <v>0</v>
          </cell>
          <cell r="T21">
            <v>0</v>
          </cell>
          <cell r="U21">
            <v>0</v>
          </cell>
          <cell r="V21">
            <v>0</v>
          </cell>
          <cell r="W21">
            <v>0</v>
          </cell>
          <cell r="X21">
            <v>0</v>
          </cell>
        </row>
        <row r="22">
          <cell r="A22">
            <v>0</v>
          </cell>
          <cell r="B22" t="str">
            <v>% of Year</v>
          </cell>
          <cell r="C22">
            <v>0</v>
          </cell>
          <cell r="D22">
            <v>0</v>
          </cell>
          <cell r="E22">
            <v>0</v>
          </cell>
          <cell r="F22">
            <v>0</v>
          </cell>
          <cell r="G22">
            <v>0</v>
          </cell>
          <cell r="H22">
            <v>0.5</v>
          </cell>
          <cell r="I22">
            <v>1</v>
          </cell>
          <cell r="J22">
            <v>1</v>
          </cell>
          <cell r="K22">
            <v>1</v>
          </cell>
          <cell r="L22">
            <v>1</v>
          </cell>
          <cell r="M22">
            <v>1</v>
          </cell>
          <cell r="N22">
            <v>1</v>
          </cell>
          <cell r="O22">
            <v>1</v>
          </cell>
          <cell r="P22">
            <v>1</v>
          </cell>
          <cell r="Q22">
            <v>1</v>
          </cell>
          <cell r="R22">
            <v>0</v>
          </cell>
          <cell r="S22">
            <v>0</v>
          </cell>
          <cell r="T22">
            <v>0</v>
          </cell>
          <cell r="U22">
            <v>0</v>
          </cell>
          <cell r="V22">
            <v>0</v>
          </cell>
          <cell r="W22">
            <v>0</v>
          </cell>
          <cell r="X22">
            <v>0</v>
          </cell>
        </row>
        <row r="23">
          <cell r="A23">
            <v>0</v>
          </cell>
          <cell r="B23">
            <v>0</v>
          </cell>
          <cell r="C23">
            <v>0</v>
          </cell>
          <cell r="D23">
            <v>0</v>
          </cell>
          <cell r="E23">
            <v>0</v>
          </cell>
          <cell r="F23">
            <v>0</v>
          </cell>
          <cell r="G23">
            <v>0</v>
          </cell>
          <cell r="H23">
            <v>42735</v>
          </cell>
          <cell r="I23">
            <v>43100</v>
          </cell>
          <cell r="J23">
            <v>43465</v>
          </cell>
          <cell r="K23">
            <v>43830</v>
          </cell>
          <cell r="L23">
            <v>44196</v>
          </cell>
          <cell r="M23">
            <v>44561</v>
          </cell>
          <cell r="N23">
            <v>44926</v>
          </cell>
          <cell r="O23">
            <v>45291</v>
          </cell>
          <cell r="P23">
            <v>45657</v>
          </cell>
          <cell r="Q23">
            <v>46022</v>
          </cell>
          <cell r="R23">
            <v>0</v>
          </cell>
          <cell r="S23">
            <v>0</v>
          </cell>
          <cell r="T23">
            <v>0</v>
          </cell>
          <cell r="U23">
            <v>0</v>
          </cell>
          <cell r="V23">
            <v>0</v>
          </cell>
          <cell r="W23">
            <v>0</v>
          </cell>
          <cell r="X23">
            <v>0</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row>
        <row r="25">
          <cell r="A25">
            <v>0</v>
          </cell>
          <cell r="B25" t="str">
            <v>Beginning Cash</v>
          </cell>
          <cell r="C25">
            <v>0</v>
          </cell>
          <cell r="D25">
            <v>0</v>
          </cell>
          <cell r="E25">
            <v>0</v>
          </cell>
          <cell r="F25">
            <v>0</v>
          </cell>
          <cell r="G25">
            <v>0</v>
          </cell>
          <cell r="H25">
            <v>326.25099999999998</v>
          </cell>
          <cell r="I25">
            <v>316.67322715072027</v>
          </cell>
          <cell r="J25">
            <v>93.840997430370635</v>
          </cell>
          <cell r="K25">
            <v>139.75993291319276</v>
          </cell>
          <cell r="L25">
            <v>225.58026300200643</v>
          </cell>
          <cell r="M25">
            <v>-102.59560168676347</v>
          </cell>
          <cell r="N25">
            <v>-157.92563174117942</v>
          </cell>
          <cell r="O25">
            <v>251.4419425099438</v>
          </cell>
          <cell r="P25">
            <v>652.94675576625718</v>
          </cell>
          <cell r="Q25">
            <v>1007.2812264825625</v>
          </cell>
          <cell r="R25">
            <v>0</v>
          </cell>
          <cell r="S25">
            <v>0</v>
          </cell>
          <cell r="T25">
            <v>0</v>
          </cell>
          <cell r="U25">
            <v>0</v>
          </cell>
          <cell r="V25">
            <v>0</v>
          </cell>
          <cell r="W25">
            <v>0</v>
          </cell>
          <cell r="X25">
            <v>0</v>
          </cell>
        </row>
        <row r="26">
          <cell r="A26">
            <v>1</v>
          </cell>
          <cell r="B26" t="str">
            <v>Debt Repay.</v>
          </cell>
          <cell r="C26">
            <v>0</v>
          </cell>
          <cell r="D26">
            <v>0</v>
          </cell>
          <cell r="E26">
            <v>0</v>
          </cell>
          <cell r="F26">
            <v>0</v>
          </cell>
          <cell r="G26">
            <v>0</v>
          </cell>
          <cell r="H26">
            <v>0</v>
          </cell>
          <cell r="I26">
            <v>-2.0259999999999998</v>
          </cell>
          <cell r="J26">
            <v>0</v>
          </cell>
          <cell r="K26">
            <v>0</v>
          </cell>
          <cell r="L26">
            <v>-587.5</v>
          </cell>
          <cell r="M26">
            <v>-395</v>
          </cell>
          <cell r="N26">
            <v>0</v>
          </cell>
          <cell r="O26">
            <v>0</v>
          </cell>
          <cell r="P26">
            <v>0</v>
          </cell>
          <cell r="Q26">
            <v>0</v>
          </cell>
          <cell r="R26">
            <v>0</v>
          </cell>
          <cell r="S26">
            <v>0</v>
          </cell>
          <cell r="T26">
            <v>0</v>
          </cell>
          <cell r="U26">
            <v>0</v>
          </cell>
          <cell r="V26">
            <v>0</v>
          </cell>
          <cell r="W26">
            <v>0</v>
          </cell>
          <cell r="X26">
            <v>0</v>
          </cell>
        </row>
        <row r="27">
          <cell r="A27">
            <v>2</v>
          </cell>
          <cell r="B27" t="str">
            <v>Litigation</v>
          </cell>
          <cell r="C27">
            <v>0</v>
          </cell>
          <cell r="D27">
            <v>0</v>
          </cell>
          <cell r="E27">
            <v>0</v>
          </cell>
          <cell r="F27">
            <v>0</v>
          </cell>
          <cell r="G27">
            <v>0</v>
          </cell>
          <cell r="H27">
            <v>5</v>
          </cell>
          <cell r="I27">
            <v>-212.64999999999998</v>
          </cell>
          <cell r="J27">
            <v>-32.799999999999997</v>
          </cell>
          <cell r="K27">
            <v>-33.049999999999997</v>
          </cell>
          <cell r="L27">
            <v>-19.600000000000001</v>
          </cell>
          <cell r="M27">
            <v>-12.5</v>
          </cell>
          <cell r="N27">
            <v>-6.9</v>
          </cell>
          <cell r="O27">
            <v>-3</v>
          </cell>
          <cell r="P27">
            <v>-1.3</v>
          </cell>
          <cell r="Q27">
            <v>-0.6</v>
          </cell>
          <cell r="R27">
            <v>0</v>
          </cell>
          <cell r="S27">
            <v>0</v>
          </cell>
          <cell r="T27">
            <v>0</v>
          </cell>
          <cell r="U27">
            <v>0</v>
          </cell>
          <cell r="V27">
            <v>0</v>
          </cell>
          <cell r="W27">
            <v>0</v>
          </cell>
          <cell r="X27">
            <v>0</v>
          </cell>
        </row>
        <row r="28">
          <cell r="A28">
            <v>3</v>
          </cell>
          <cell r="B28" t="str">
            <v>Other CF</v>
          </cell>
          <cell r="C28">
            <v>0</v>
          </cell>
          <cell r="D28">
            <v>0</v>
          </cell>
          <cell r="E28">
            <v>0</v>
          </cell>
          <cell r="F28">
            <v>0</v>
          </cell>
          <cell r="G28">
            <v>0</v>
          </cell>
          <cell r="H28">
            <v>-14.577772849279732</v>
          </cell>
          <cell r="I28">
            <v>-8.1562297203496428</v>
          </cell>
          <cell r="J28">
            <v>78.718935482822118</v>
          </cell>
          <cell r="K28">
            <v>118.87033008881367</v>
          </cell>
          <cell r="L28">
            <v>278.92413531123015</v>
          </cell>
          <cell r="M28">
            <v>352.16996994558406</v>
          </cell>
          <cell r="N28">
            <v>416.26757425112322</v>
          </cell>
          <cell r="O28">
            <v>404.50481325631335</v>
          </cell>
          <cell r="P28">
            <v>355.63447071630526</v>
          </cell>
          <cell r="Q28">
            <v>381.23457698773768</v>
          </cell>
          <cell r="R28">
            <v>0</v>
          </cell>
          <cell r="S28">
            <v>0</v>
          </cell>
          <cell r="T28">
            <v>0</v>
          </cell>
          <cell r="U28">
            <v>0</v>
          </cell>
          <cell r="V28">
            <v>0</v>
          </cell>
          <cell r="W28">
            <v>0</v>
          </cell>
          <cell r="X28">
            <v>0</v>
          </cell>
        </row>
        <row r="29">
          <cell r="A29">
            <v>4</v>
          </cell>
          <cell r="B29" t="str">
            <v>Ending Cash</v>
          </cell>
          <cell r="C29">
            <v>0</v>
          </cell>
          <cell r="D29">
            <v>0</v>
          </cell>
          <cell r="E29">
            <v>0</v>
          </cell>
          <cell r="F29">
            <v>0</v>
          </cell>
          <cell r="G29">
            <v>0</v>
          </cell>
          <cell r="H29">
            <v>316.67322715072027</v>
          </cell>
          <cell r="I29">
            <v>93.840997430370635</v>
          </cell>
          <cell r="J29">
            <v>139.75993291319276</v>
          </cell>
          <cell r="K29">
            <v>225.58026300200643</v>
          </cell>
          <cell r="L29">
            <v>-102.59560168676347</v>
          </cell>
          <cell r="M29">
            <v>-157.92563174117942</v>
          </cell>
          <cell r="N29">
            <v>251.4419425099438</v>
          </cell>
          <cell r="O29">
            <v>652.94675576625718</v>
          </cell>
          <cell r="P29">
            <v>1007.2812264825625</v>
          </cell>
          <cell r="Q29">
            <v>1387.9158034703</v>
          </cell>
          <cell r="R29">
            <v>0</v>
          </cell>
          <cell r="S29">
            <v>0</v>
          </cell>
          <cell r="T29">
            <v>0</v>
          </cell>
          <cell r="U29">
            <v>0</v>
          </cell>
          <cell r="V29">
            <v>0</v>
          </cell>
          <cell r="W29">
            <v>0</v>
          </cell>
          <cell r="X29">
            <v>0</v>
          </cell>
        </row>
        <row r="30">
          <cell r="A30">
            <v>0</v>
          </cell>
          <cell r="B30" t="str">
            <v>Check</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row>
        <row r="31">
          <cell r="A31">
            <v>3</v>
          </cell>
          <cell r="B31" t="str">
            <v>Augment</v>
          </cell>
          <cell r="C31">
            <v>0</v>
          </cell>
          <cell r="D31">
            <v>0</v>
          </cell>
          <cell r="E31">
            <v>0</v>
          </cell>
          <cell r="F31">
            <v>0</v>
          </cell>
          <cell r="G31">
            <v>0</v>
          </cell>
          <cell r="H31">
            <v>0</v>
          </cell>
          <cell r="I31">
            <v>-45</v>
          </cell>
          <cell r="J31">
            <v>0</v>
          </cell>
          <cell r="K31">
            <v>-45</v>
          </cell>
          <cell r="L31">
            <v>0</v>
          </cell>
          <cell r="M31">
            <v>0</v>
          </cell>
          <cell r="N31">
            <v>0</v>
          </cell>
          <cell r="O31">
            <v>0</v>
          </cell>
          <cell r="P31">
            <v>0</v>
          </cell>
          <cell r="Q31">
            <v>0</v>
          </cell>
          <cell r="R31">
            <v>0</v>
          </cell>
          <cell r="S31">
            <v>0</v>
          </cell>
          <cell r="T31">
            <v>0</v>
          </cell>
          <cell r="U31">
            <v>0</v>
          </cell>
          <cell r="V31">
            <v>0</v>
          </cell>
          <cell r="W31">
            <v>0</v>
          </cell>
          <cell r="X31">
            <v>0</v>
          </cell>
        </row>
        <row r="32">
          <cell r="A32">
            <v>0</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v>0</v>
          </cell>
          <cell r="B33" t="str">
            <v>Memo Total Change in Cash</v>
          </cell>
          <cell r="C33">
            <v>0</v>
          </cell>
          <cell r="D33">
            <v>0</v>
          </cell>
          <cell r="E33">
            <v>0</v>
          </cell>
          <cell r="F33">
            <v>0</v>
          </cell>
          <cell r="G33">
            <v>0</v>
          </cell>
          <cell r="H33">
            <v>-9.5777728492797323</v>
          </cell>
          <cell r="I33">
            <v>-222.83222972034963</v>
          </cell>
          <cell r="J33">
            <v>45.918935482822121</v>
          </cell>
          <cell r="K33">
            <v>85.820330088813677</v>
          </cell>
          <cell r="L33">
            <v>-328.17586468876988</v>
          </cell>
          <cell r="M33">
            <v>-55.330030054415943</v>
          </cell>
          <cell r="N33">
            <v>409.36757425112324</v>
          </cell>
          <cell r="O33">
            <v>401.50481325631335</v>
          </cell>
          <cell r="P33">
            <v>354.33447071630525</v>
          </cell>
          <cell r="Q33">
            <v>380.63457698773766</v>
          </cell>
          <cell r="R33">
            <v>0</v>
          </cell>
          <cell r="S33">
            <v>0</v>
          </cell>
          <cell r="T33">
            <v>0</v>
          </cell>
          <cell r="U33">
            <v>0</v>
          </cell>
          <cell r="V33">
            <v>0</v>
          </cell>
          <cell r="W33">
            <v>0</v>
          </cell>
          <cell r="X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v>50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v>1</v>
          </cell>
          <cell r="B36" t="str">
            <v>STREET CASE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v>0</v>
          </cell>
          <cell r="B37">
            <v>0</v>
          </cell>
          <cell r="C37">
            <v>0</v>
          </cell>
          <cell r="D37">
            <v>0</v>
          </cell>
          <cell r="E37">
            <v>0</v>
          </cell>
          <cell r="F37">
            <v>0</v>
          </cell>
          <cell r="G37">
            <v>0</v>
          </cell>
          <cell r="H37">
            <v>1</v>
          </cell>
          <cell r="I37">
            <v>2</v>
          </cell>
          <cell r="J37">
            <v>3</v>
          </cell>
          <cell r="K37">
            <v>4</v>
          </cell>
          <cell r="L37">
            <v>5</v>
          </cell>
          <cell r="M37">
            <v>6</v>
          </cell>
          <cell r="N37">
            <v>7</v>
          </cell>
          <cell r="O37">
            <v>8</v>
          </cell>
          <cell r="P37">
            <v>9</v>
          </cell>
          <cell r="Q37">
            <v>10</v>
          </cell>
          <cell r="R37">
            <v>0</v>
          </cell>
          <cell r="S37">
            <v>0</v>
          </cell>
          <cell r="T37">
            <v>0</v>
          </cell>
          <cell r="U37">
            <v>0</v>
          </cell>
          <cell r="V37">
            <v>0</v>
          </cell>
          <cell r="W37">
            <v>0</v>
          </cell>
          <cell r="X37">
            <v>0</v>
          </cell>
        </row>
        <row r="38">
          <cell r="A38">
            <v>0</v>
          </cell>
          <cell r="B38">
            <v>0</v>
          </cell>
          <cell r="C38">
            <v>0</v>
          </cell>
          <cell r="D38">
            <v>0</v>
          </cell>
          <cell r="E38">
            <v>0</v>
          </cell>
          <cell r="F38">
            <v>0</v>
          </cell>
          <cell r="G38">
            <v>0</v>
          </cell>
          <cell r="H38">
            <v>42735</v>
          </cell>
          <cell r="I38">
            <v>43100</v>
          </cell>
          <cell r="J38">
            <v>43465</v>
          </cell>
          <cell r="K38">
            <v>43830</v>
          </cell>
          <cell r="L38">
            <v>44196</v>
          </cell>
          <cell r="M38">
            <v>44561</v>
          </cell>
          <cell r="N38">
            <v>44926</v>
          </cell>
          <cell r="O38">
            <v>45291</v>
          </cell>
          <cell r="P38">
            <v>45657</v>
          </cell>
          <cell r="Q38">
            <v>46022</v>
          </cell>
          <cell r="R38">
            <v>0</v>
          </cell>
          <cell r="S38">
            <v>0</v>
          </cell>
          <cell r="T38">
            <v>0</v>
          </cell>
          <cell r="U38">
            <v>0</v>
          </cell>
          <cell r="V38">
            <v>0</v>
          </cell>
          <cell r="W38">
            <v>0</v>
          </cell>
          <cell r="X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v>0</v>
          </cell>
          <cell r="B40" t="str">
            <v>Beginning Cash</v>
          </cell>
          <cell r="C40">
            <v>0</v>
          </cell>
          <cell r="D40">
            <v>0</v>
          </cell>
          <cell r="E40">
            <v>0</v>
          </cell>
          <cell r="F40">
            <v>0</v>
          </cell>
          <cell r="G40">
            <v>0</v>
          </cell>
          <cell r="H40">
            <v>326.25099999999998</v>
          </cell>
          <cell r="I40">
            <v>316.67322715072027</v>
          </cell>
          <cell r="J40">
            <v>93.840997430370635</v>
          </cell>
          <cell r="K40">
            <v>139.75993291319276</v>
          </cell>
          <cell r="L40">
            <v>225.58026300200643</v>
          </cell>
          <cell r="M40">
            <v>-102.59560168676347</v>
          </cell>
          <cell r="N40">
            <v>-157.92563174117942</v>
          </cell>
          <cell r="O40">
            <v>251.4419425099438</v>
          </cell>
          <cell r="P40">
            <v>652.94675576625718</v>
          </cell>
          <cell r="Q40">
            <v>1007.2812264825625</v>
          </cell>
          <cell r="R40">
            <v>0</v>
          </cell>
          <cell r="S40">
            <v>0</v>
          </cell>
          <cell r="T40">
            <v>0</v>
          </cell>
          <cell r="U40">
            <v>0</v>
          </cell>
          <cell r="V40">
            <v>0</v>
          </cell>
          <cell r="W40">
            <v>0</v>
          </cell>
          <cell r="X40">
            <v>0</v>
          </cell>
        </row>
        <row r="41">
          <cell r="A41">
            <v>1</v>
          </cell>
          <cell r="B41" t="str">
            <v>Debt Repay.</v>
          </cell>
          <cell r="C41">
            <v>0</v>
          </cell>
          <cell r="D41">
            <v>0</v>
          </cell>
          <cell r="E41">
            <v>0</v>
          </cell>
          <cell r="F41">
            <v>0</v>
          </cell>
          <cell r="G41">
            <v>0</v>
          </cell>
          <cell r="H41">
            <v>0</v>
          </cell>
          <cell r="I41">
            <v>-2.0259999999999998</v>
          </cell>
          <cell r="J41">
            <v>0</v>
          </cell>
          <cell r="K41">
            <v>0</v>
          </cell>
          <cell r="L41">
            <v>0</v>
          </cell>
          <cell r="M41">
            <v>-395</v>
          </cell>
          <cell r="N41">
            <v>0</v>
          </cell>
          <cell r="O41">
            <v>0</v>
          </cell>
          <cell r="P41">
            <v>0</v>
          </cell>
          <cell r="Q41">
            <v>0</v>
          </cell>
          <cell r="R41">
            <v>0</v>
          </cell>
          <cell r="S41">
            <v>0</v>
          </cell>
          <cell r="T41">
            <v>0</v>
          </cell>
          <cell r="U41">
            <v>0</v>
          </cell>
          <cell r="V41">
            <v>0</v>
          </cell>
          <cell r="W41">
            <v>0</v>
          </cell>
          <cell r="X41">
            <v>0</v>
          </cell>
        </row>
        <row r="42">
          <cell r="A42">
            <v>2</v>
          </cell>
          <cell r="B42" t="str">
            <v>Litigation</v>
          </cell>
          <cell r="C42">
            <v>0</v>
          </cell>
          <cell r="D42">
            <v>0</v>
          </cell>
          <cell r="E42">
            <v>0</v>
          </cell>
          <cell r="F42">
            <v>0</v>
          </cell>
          <cell r="G42">
            <v>0</v>
          </cell>
          <cell r="H42">
            <v>5</v>
          </cell>
          <cell r="I42">
            <v>-212.64999999999998</v>
          </cell>
          <cell r="J42">
            <v>-32.799999999999997</v>
          </cell>
          <cell r="K42">
            <v>-33.049999999999997</v>
          </cell>
          <cell r="L42">
            <v>-19.600000000000001</v>
          </cell>
          <cell r="M42">
            <v>-12.5</v>
          </cell>
          <cell r="N42">
            <v>-6.9</v>
          </cell>
          <cell r="O42">
            <v>-3</v>
          </cell>
          <cell r="P42">
            <v>-1.3</v>
          </cell>
          <cell r="Q42">
            <v>-0.6</v>
          </cell>
          <cell r="R42">
            <v>0</v>
          </cell>
          <cell r="S42">
            <v>0</v>
          </cell>
          <cell r="T42">
            <v>0</v>
          </cell>
          <cell r="U42">
            <v>0</v>
          </cell>
          <cell r="V42">
            <v>0</v>
          </cell>
          <cell r="W42">
            <v>0</v>
          </cell>
          <cell r="X42">
            <v>0</v>
          </cell>
        </row>
        <row r="43">
          <cell r="A43">
            <v>3</v>
          </cell>
          <cell r="B43" t="str">
            <v>Other CF</v>
          </cell>
          <cell r="C43">
            <v>0</v>
          </cell>
          <cell r="D43">
            <v>0</v>
          </cell>
          <cell r="E43">
            <v>0</v>
          </cell>
          <cell r="F43">
            <v>0</v>
          </cell>
          <cell r="G43">
            <v>0</v>
          </cell>
          <cell r="H43">
            <v>-14.577772849279732</v>
          </cell>
          <cell r="I43">
            <v>-8.1562297203496428</v>
          </cell>
          <cell r="J43">
            <v>78.718935482822118</v>
          </cell>
          <cell r="K43">
            <v>118.87033008881367</v>
          </cell>
          <cell r="L43">
            <v>278.92413531123015</v>
          </cell>
          <cell r="M43">
            <v>352.16996994558406</v>
          </cell>
          <cell r="N43">
            <v>416.26757425112322</v>
          </cell>
          <cell r="O43">
            <v>404.50481325631335</v>
          </cell>
          <cell r="P43">
            <v>355.63447071630526</v>
          </cell>
          <cell r="Q43">
            <v>381.23457698773768</v>
          </cell>
          <cell r="R43">
            <v>0</v>
          </cell>
          <cell r="S43">
            <v>0</v>
          </cell>
          <cell r="T43">
            <v>0</v>
          </cell>
          <cell r="U43">
            <v>0</v>
          </cell>
          <cell r="V43">
            <v>0</v>
          </cell>
          <cell r="W43">
            <v>0</v>
          </cell>
          <cell r="X43">
            <v>0</v>
          </cell>
        </row>
        <row r="44">
          <cell r="A44">
            <v>4</v>
          </cell>
          <cell r="B44" t="str">
            <v>Ending Cash</v>
          </cell>
          <cell r="C44" t="str">
            <v>{For Chart}</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row>
        <row r="45">
          <cell r="B45" t="str">
            <v>Ending Cash</v>
          </cell>
          <cell r="C45">
            <v>0</v>
          </cell>
          <cell r="D45">
            <v>0</v>
          </cell>
          <cell r="E45">
            <v>0</v>
          </cell>
          <cell r="F45">
            <v>0</v>
          </cell>
          <cell r="G45">
            <v>0</v>
          </cell>
          <cell r="H45">
            <v>316.67322715072027</v>
          </cell>
          <cell r="I45">
            <v>93.840997430370635</v>
          </cell>
          <cell r="J45">
            <v>139.75993291319276</v>
          </cell>
          <cell r="K45">
            <v>225.58026300200643</v>
          </cell>
          <cell r="L45">
            <v>484.90439831323658</v>
          </cell>
          <cell r="M45">
            <v>-157.92563174117942</v>
          </cell>
          <cell r="N45">
            <v>251.4419425099438</v>
          </cell>
          <cell r="O45">
            <v>652.94675576625718</v>
          </cell>
          <cell r="P45">
            <v>1007.2812264825625</v>
          </cell>
          <cell r="Q45">
            <v>1387.9158034703</v>
          </cell>
          <cell r="R45">
            <v>0</v>
          </cell>
          <cell r="S45">
            <v>0</v>
          </cell>
          <cell r="T45">
            <v>0</v>
          </cell>
          <cell r="U45">
            <v>0</v>
          </cell>
          <cell r="V45">
            <v>0</v>
          </cell>
          <cell r="W45">
            <v>0</v>
          </cell>
          <cell r="X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row>
        <row r="47">
          <cell r="A47">
            <v>3</v>
          </cell>
          <cell r="B47" t="str">
            <v>Augment</v>
          </cell>
          <cell r="C47">
            <v>0</v>
          </cell>
          <cell r="D47">
            <v>0</v>
          </cell>
          <cell r="E47">
            <v>0</v>
          </cell>
          <cell r="F47">
            <v>0</v>
          </cell>
          <cell r="G47">
            <v>0</v>
          </cell>
          <cell r="H47">
            <v>0</v>
          </cell>
          <cell r="I47">
            <v>-45</v>
          </cell>
          <cell r="J47">
            <v>0</v>
          </cell>
          <cell r="K47">
            <v>-45</v>
          </cell>
          <cell r="L47">
            <v>0</v>
          </cell>
          <cell r="M47">
            <v>0</v>
          </cell>
          <cell r="N47">
            <v>0</v>
          </cell>
          <cell r="O47">
            <v>0</v>
          </cell>
          <cell r="P47">
            <v>0</v>
          </cell>
          <cell r="Q47">
            <v>0</v>
          </cell>
          <cell r="R47">
            <v>0</v>
          </cell>
          <cell r="S47">
            <v>0</v>
          </cell>
          <cell r="T47">
            <v>0</v>
          </cell>
          <cell r="U47">
            <v>0</v>
          </cell>
          <cell r="V47">
            <v>0</v>
          </cell>
          <cell r="W47">
            <v>0</v>
          </cell>
          <cell r="X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v>0</v>
          </cell>
          <cell r="B49" t="str">
            <v>Memo Total Change in Cash</v>
          </cell>
          <cell r="C49">
            <v>0</v>
          </cell>
          <cell r="D49">
            <v>0</v>
          </cell>
          <cell r="E49">
            <v>0</v>
          </cell>
          <cell r="F49">
            <v>0</v>
          </cell>
          <cell r="G49">
            <v>0</v>
          </cell>
          <cell r="H49">
            <v>-9.5777728492797323</v>
          </cell>
          <cell r="I49">
            <v>-222.83222972034963</v>
          </cell>
          <cell r="J49">
            <v>45.918935482822121</v>
          </cell>
          <cell r="K49">
            <v>85.820330088813677</v>
          </cell>
          <cell r="L49">
            <v>-328.17586468876988</v>
          </cell>
          <cell r="M49">
            <v>-55.330030054415943</v>
          </cell>
          <cell r="N49">
            <v>409.36757425112324</v>
          </cell>
          <cell r="O49">
            <v>401.50481325631335</v>
          </cell>
          <cell r="P49">
            <v>354.33447071630525</v>
          </cell>
          <cell r="Q49">
            <v>380.63457698773766</v>
          </cell>
          <cell r="R49">
            <v>0</v>
          </cell>
          <cell r="S49">
            <v>0</v>
          </cell>
          <cell r="T49">
            <v>0</v>
          </cell>
          <cell r="U49">
            <v>0</v>
          </cell>
          <cell r="V49">
            <v>0</v>
          </cell>
          <cell r="W49">
            <v>0</v>
          </cell>
          <cell r="X49">
            <v>0</v>
          </cell>
        </row>
        <row r="57">
          <cell r="B57" t="str">
            <v>Item Max</v>
          </cell>
          <cell r="C57">
            <v>4</v>
          </cell>
        </row>
        <row r="60">
          <cell r="B60" t="str">
            <v>Number</v>
          </cell>
          <cell r="C60">
            <v>0</v>
          </cell>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X60">
            <v>20</v>
          </cell>
        </row>
        <row r="61">
          <cell r="B61" t="str">
            <v>Period</v>
          </cell>
          <cell r="C61">
            <v>0</v>
          </cell>
          <cell r="D61">
            <v>1</v>
          </cell>
          <cell r="E61">
            <v>1</v>
          </cell>
          <cell r="F61">
            <v>1</v>
          </cell>
          <cell r="G61">
            <v>1</v>
          </cell>
          <cell r="H61">
            <v>1</v>
          </cell>
          <cell r="I61">
            <v>2</v>
          </cell>
          <cell r="J61">
            <v>2</v>
          </cell>
          <cell r="K61">
            <v>2</v>
          </cell>
          <cell r="L61">
            <v>2</v>
          </cell>
          <cell r="M61">
            <v>3</v>
          </cell>
          <cell r="N61">
            <v>3</v>
          </cell>
          <cell r="O61">
            <v>3</v>
          </cell>
          <cell r="P61">
            <v>3</v>
          </cell>
          <cell r="Q61">
            <v>4</v>
          </cell>
          <cell r="R61">
            <v>4</v>
          </cell>
          <cell r="S61">
            <v>4</v>
          </cell>
          <cell r="T61">
            <v>4</v>
          </cell>
          <cell r="U61">
            <v>5</v>
          </cell>
          <cell r="V61">
            <v>5</v>
          </cell>
          <cell r="W61">
            <v>5</v>
          </cell>
          <cell r="X61">
            <v>5</v>
          </cell>
        </row>
        <row r="62">
          <cell r="B62" t="str">
            <v>Item</v>
          </cell>
          <cell r="C62">
            <v>0</v>
          </cell>
          <cell r="D62">
            <v>4</v>
          </cell>
          <cell r="E62">
            <v>1</v>
          </cell>
          <cell r="F62">
            <v>2</v>
          </cell>
          <cell r="G62">
            <v>3</v>
          </cell>
          <cell r="H62">
            <v>4</v>
          </cell>
          <cell r="I62">
            <v>1</v>
          </cell>
          <cell r="J62">
            <v>2</v>
          </cell>
          <cell r="K62">
            <v>3</v>
          </cell>
          <cell r="L62">
            <v>4</v>
          </cell>
          <cell r="M62">
            <v>1</v>
          </cell>
          <cell r="N62">
            <v>2</v>
          </cell>
          <cell r="O62">
            <v>3</v>
          </cell>
          <cell r="P62">
            <v>4</v>
          </cell>
          <cell r="Q62">
            <v>1</v>
          </cell>
          <cell r="R62">
            <v>2</v>
          </cell>
          <cell r="S62">
            <v>3</v>
          </cell>
          <cell r="T62">
            <v>4</v>
          </cell>
          <cell r="U62">
            <v>1</v>
          </cell>
          <cell r="V62">
            <v>2</v>
          </cell>
          <cell r="W62">
            <v>3</v>
          </cell>
          <cell r="X62">
            <v>4</v>
          </cell>
        </row>
        <row r="65">
          <cell r="B65" t="str">
            <v>Date</v>
          </cell>
          <cell r="D65">
            <v>42735</v>
          </cell>
          <cell r="E65">
            <v>42735</v>
          </cell>
          <cell r="F65">
            <v>42735</v>
          </cell>
          <cell r="G65">
            <v>42735</v>
          </cell>
          <cell r="H65">
            <v>42735</v>
          </cell>
          <cell r="I65">
            <v>43100</v>
          </cell>
          <cell r="J65">
            <v>43100</v>
          </cell>
          <cell r="K65">
            <v>43100</v>
          </cell>
          <cell r="L65">
            <v>43100</v>
          </cell>
          <cell r="M65">
            <v>43465</v>
          </cell>
          <cell r="N65">
            <v>43465</v>
          </cell>
          <cell r="O65">
            <v>43465</v>
          </cell>
          <cell r="P65">
            <v>43465</v>
          </cell>
          <cell r="Q65">
            <v>43830</v>
          </cell>
          <cell r="R65">
            <v>43830</v>
          </cell>
          <cell r="S65">
            <v>43830</v>
          </cell>
          <cell r="T65">
            <v>43830</v>
          </cell>
          <cell r="U65">
            <v>44196</v>
          </cell>
          <cell r="V65">
            <v>44196</v>
          </cell>
          <cell r="W65">
            <v>44196</v>
          </cell>
          <cell r="X65">
            <v>44196</v>
          </cell>
        </row>
        <row r="66">
          <cell r="B66" t="str">
            <v>Item</v>
          </cell>
          <cell r="D66" t="str">
            <v>Beginning Cash</v>
          </cell>
          <cell r="E66" t="str">
            <v>Debt Repay.</v>
          </cell>
          <cell r="F66" t="str">
            <v>Litigation</v>
          </cell>
          <cell r="G66" t="str">
            <v>Other CF</v>
          </cell>
          <cell r="H66" t="str">
            <v>Ending Cash</v>
          </cell>
          <cell r="I66" t="str">
            <v>Debt Repay.</v>
          </cell>
          <cell r="J66" t="str">
            <v>Litigation</v>
          </cell>
          <cell r="K66" t="str">
            <v>Other CF</v>
          </cell>
          <cell r="L66" t="str">
            <v>Ending Cash</v>
          </cell>
          <cell r="M66" t="str">
            <v>Debt Repay.</v>
          </cell>
          <cell r="N66" t="str">
            <v>Litigation</v>
          </cell>
          <cell r="O66" t="str">
            <v>Other CF</v>
          </cell>
          <cell r="P66" t="str">
            <v>Ending Cash</v>
          </cell>
          <cell r="Q66" t="str">
            <v>Debt Repay.</v>
          </cell>
          <cell r="R66" t="str">
            <v>Litigation</v>
          </cell>
          <cell r="S66" t="str">
            <v>Other CF</v>
          </cell>
          <cell r="T66" t="str">
            <v>Ending Cash</v>
          </cell>
          <cell r="U66" t="str">
            <v>Debt Repay.</v>
          </cell>
          <cell r="V66" t="str">
            <v>Litigation</v>
          </cell>
          <cell r="W66" t="str">
            <v>Other CF</v>
          </cell>
          <cell r="X66" t="str">
            <v>Ending Cash</v>
          </cell>
        </row>
        <row r="68">
          <cell r="B68" t="str">
            <v>Name</v>
          </cell>
          <cell r="C68">
            <v>0</v>
          </cell>
          <cell r="D68" t="str">
            <v>Beginning Cash</v>
          </cell>
          <cell r="E68" t="str">
            <v>Debt Repay.</v>
          </cell>
          <cell r="F68" t="str">
            <v>Litigation</v>
          </cell>
          <cell r="G68" t="str">
            <v>Other CF</v>
          </cell>
          <cell r="H68" t="str">
            <v>Ending Cash</v>
          </cell>
          <cell r="I68" t="str">
            <v>Debt Repay.</v>
          </cell>
          <cell r="J68" t="str">
            <v>Litigation</v>
          </cell>
          <cell r="K68" t="str">
            <v>Other CF</v>
          </cell>
          <cell r="L68" t="str">
            <v>Ending Cash</v>
          </cell>
          <cell r="M68" t="str">
            <v>Debt Repay.</v>
          </cell>
          <cell r="N68" t="str">
            <v>Litigation</v>
          </cell>
          <cell r="O68" t="str">
            <v>Other CF</v>
          </cell>
          <cell r="P68" t="str">
            <v>Ending Cash</v>
          </cell>
          <cell r="Q68" t="str">
            <v>Debt Repay.</v>
          </cell>
          <cell r="R68" t="str">
            <v>Litigation</v>
          </cell>
          <cell r="S68" t="str">
            <v>Other CF</v>
          </cell>
          <cell r="T68" t="str">
            <v>Ending Cash</v>
          </cell>
          <cell r="U68" t="str">
            <v>Debt Repay.</v>
          </cell>
          <cell r="V68" t="str">
            <v>Litigation</v>
          </cell>
          <cell r="W68" t="str">
            <v>Other CF</v>
          </cell>
          <cell r="X68" t="str">
            <v>Ending Cash</v>
          </cell>
        </row>
        <row r="69">
          <cell r="B69" t="str">
            <v>Change</v>
          </cell>
          <cell r="C69">
            <v>0</v>
          </cell>
          <cell r="D69">
            <v>326.25099999999998</v>
          </cell>
          <cell r="E69">
            <v>0</v>
          </cell>
          <cell r="F69">
            <v>5</v>
          </cell>
          <cell r="G69">
            <v>-14.577772849279732</v>
          </cell>
          <cell r="H69">
            <v>0</v>
          </cell>
          <cell r="I69">
            <v>-2.0259999999999998</v>
          </cell>
          <cell r="J69">
            <v>-212.64999999999998</v>
          </cell>
          <cell r="K69">
            <v>-8.1562297203496428</v>
          </cell>
          <cell r="L69">
            <v>0</v>
          </cell>
          <cell r="M69">
            <v>0</v>
          </cell>
          <cell r="N69">
            <v>-32.799999999999997</v>
          </cell>
          <cell r="O69">
            <v>78.718935482822118</v>
          </cell>
          <cell r="P69">
            <v>0</v>
          </cell>
          <cell r="Q69">
            <v>0</v>
          </cell>
          <cell r="R69">
            <v>-33.049999999999997</v>
          </cell>
          <cell r="S69">
            <v>118.87033008881367</v>
          </cell>
          <cell r="T69">
            <v>0</v>
          </cell>
          <cell r="U69">
            <v>0</v>
          </cell>
          <cell r="V69">
            <v>-19.600000000000001</v>
          </cell>
          <cell r="W69">
            <v>278.92413531123015</v>
          </cell>
          <cell r="X69">
            <v>0</v>
          </cell>
        </row>
        <row r="70">
          <cell r="B70" t="str">
            <v>Total</v>
          </cell>
          <cell r="C70">
            <v>0</v>
          </cell>
          <cell r="D70">
            <v>326.25099999999998</v>
          </cell>
          <cell r="E70">
            <v>326.25099999999998</v>
          </cell>
          <cell r="F70">
            <v>331.25099999999998</v>
          </cell>
          <cell r="G70">
            <v>316.67322715072027</v>
          </cell>
          <cell r="H70">
            <v>316.67322715072027</v>
          </cell>
          <cell r="I70">
            <v>314.64722715072025</v>
          </cell>
          <cell r="J70">
            <v>101.99722715072028</v>
          </cell>
          <cell r="K70">
            <v>93.840997430370635</v>
          </cell>
          <cell r="L70">
            <v>93.840997430370635</v>
          </cell>
          <cell r="M70">
            <v>93.840997430370635</v>
          </cell>
          <cell r="N70">
            <v>61.040997430370638</v>
          </cell>
          <cell r="O70">
            <v>139.75993291319276</v>
          </cell>
          <cell r="P70">
            <v>139.75993291319276</v>
          </cell>
          <cell r="Q70">
            <v>139.75993291319276</v>
          </cell>
          <cell r="R70">
            <v>106.70993291319276</v>
          </cell>
          <cell r="S70">
            <v>225.58026300200643</v>
          </cell>
          <cell r="T70">
            <v>225.58026300200643</v>
          </cell>
          <cell r="U70">
            <v>225.58026300200643</v>
          </cell>
          <cell r="V70">
            <v>205.98026300200644</v>
          </cell>
          <cell r="W70">
            <v>484.90439831323658</v>
          </cell>
          <cell r="X70">
            <v>484.90439831323658</v>
          </cell>
        </row>
        <row r="71">
          <cell r="B71" t="str">
            <v>Label</v>
          </cell>
          <cell r="C71">
            <v>0</v>
          </cell>
          <cell r="D71">
            <v>326.25099999999998</v>
          </cell>
          <cell r="E71">
            <v>0</v>
          </cell>
          <cell r="F71">
            <v>5</v>
          </cell>
          <cell r="G71">
            <v>-14.577772849279732</v>
          </cell>
          <cell r="H71">
            <v>316.67322715072027</v>
          </cell>
          <cell r="I71">
            <v>-2.0259999999999998</v>
          </cell>
          <cell r="J71">
            <v>-212.64999999999998</v>
          </cell>
          <cell r="K71">
            <v>-8.1562297203496428</v>
          </cell>
          <cell r="L71">
            <v>93.840997430370635</v>
          </cell>
          <cell r="M71">
            <v>0</v>
          </cell>
          <cell r="N71">
            <v>-32.799999999999997</v>
          </cell>
          <cell r="O71">
            <v>78.718935482822118</v>
          </cell>
          <cell r="P71">
            <v>139.75993291319276</v>
          </cell>
          <cell r="Q71">
            <v>0</v>
          </cell>
          <cell r="R71">
            <v>-33.049999999999997</v>
          </cell>
          <cell r="S71">
            <v>118.87033008881367</v>
          </cell>
          <cell r="T71">
            <v>225.58026300200643</v>
          </cell>
          <cell r="U71">
            <v>0</v>
          </cell>
          <cell r="V71">
            <v>-19.600000000000001</v>
          </cell>
          <cell r="W71">
            <v>278.92413531123015</v>
          </cell>
          <cell r="X71">
            <v>484.90439831323658</v>
          </cell>
        </row>
        <row r="72">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row>
        <row r="73">
          <cell r="B73" t="str">
            <v>Base</v>
          </cell>
          <cell r="C73">
            <v>0</v>
          </cell>
          <cell r="D73">
            <v>1</v>
          </cell>
          <cell r="E73">
            <v>0</v>
          </cell>
          <cell r="F73">
            <v>0</v>
          </cell>
          <cell r="G73">
            <v>0</v>
          </cell>
          <cell r="H73">
            <v>1</v>
          </cell>
          <cell r="I73">
            <v>0</v>
          </cell>
          <cell r="J73">
            <v>0</v>
          </cell>
          <cell r="K73">
            <v>0</v>
          </cell>
          <cell r="L73">
            <v>1</v>
          </cell>
          <cell r="M73">
            <v>0</v>
          </cell>
          <cell r="N73">
            <v>0</v>
          </cell>
          <cell r="O73">
            <v>0</v>
          </cell>
          <cell r="P73">
            <v>1</v>
          </cell>
          <cell r="Q73">
            <v>0</v>
          </cell>
          <cell r="R73">
            <v>0</v>
          </cell>
          <cell r="S73">
            <v>0</v>
          </cell>
          <cell r="T73">
            <v>1</v>
          </cell>
          <cell r="U73">
            <v>0</v>
          </cell>
          <cell r="V73">
            <v>0</v>
          </cell>
          <cell r="W73">
            <v>0</v>
          </cell>
          <cell r="X73">
            <v>1</v>
          </cell>
        </row>
        <row r="74">
          <cell r="B74" t="str">
            <v>Color</v>
          </cell>
          <cell r="C74">
            <v>0</v>
          </cell>
          <cell r="D74">
            <v>1</v>
          </cell>
          <cell r="E74">
            <v>3</v>
          </cell>
          <cell r="F74">
            <v>2</v>
          </cell>
          <cell r="G74">
            <v>3</v>
          </cell>
          <cell r="H74">
            <v>1</v>
          </cell>
          <cell r="I74">
            <v>3</v>
          </cell>
          <cell r="J74">
            <v>3</v>
          </cell>
          <cell r="K74">
            <v>3</v>
          </cell>
          <cell r="L74">
            <v>1</v>
          </cell>
          <cell r="M74">
            <v>3</v>
          </cell>
          <cell r="N74">
            <v>3</v>
          </cell>
          <cell r="O74">
            <v>2</v>
          </cell>
          <cell r="P74">
            <v>1</v>
          </cell>
          <cell r="Q74">
            <v>3</v>
          </cell>
          <cell r="R74">
            <v>3</v>
          </cell>
          <cell r="S74">
            <v>2</v>
          </cell>
          <cell r="T74">
            <v>1</v>
          </cell>
          <cell r="U74">
            <v>3</v>
          </cell>
          <cell r="V74">
            <v>3</v>
          </cell>
          <cell r="W74">
            <v>2</v>
          </cell>
          <cell r="X74">
            <v>1</v>
          </cell>
        </row>
        <row r="75">
          <cell r="A75">
            <v>0</v>
          </cell>
          <cell r="B75" t="str">
            <v>Blue Label</v>
          </cell>
          <cell r="C75">
            <v>0</v>
          </cell>
          <cell r="D75">
            <v>1</v>
          </cell>
          <cell r="E75">
            <v>0</v>
          </cell>
          <cell r="F75">
            <v>0</v>
          </cell>
          <cell r="G75">
            <v>0</v>
          </cell>
          <cell r="H75">
            <v>1</v>
          </cell>
          <cell r="I75">
            <v>0</v>
          </cell>
          <cell r="J75">
            <v>0</v>
          </cell>
          <cell r="K75">
            <v>0</v>
          </cell>
          <cell r="L75">
            <v>1</v>
          </cell>
          <cell r="M75">
            <v>0</v>
          </cell>
          <cell r="N75">
            <v>0</v>
          </cell>
          <cell r="O75">
            <v>0</v>
          </cell>
          <cell r="P75">
            <v>1</v>
          </cell>
          <cell r="Q75">
            <v>0</v>
          </cell>
          <cell r="R75">
            <v>0</v>
          </cell>
          <cell r="S75">
            <v>0</v>
          </cell>
          <cell r="T75">
            <v>1</v>
          </cell>
          <cell r="U75">
            <v>0</v>
          </cell>
          <cell r="V75">
            <v>0</v>
          </cell>
          <cell r="W75">
            <v>0</v>
          </cell>
          <cell r="X75">
            <v>1</v>
          </cell>
        </row>
        <row r="76">
          <cell r="A76">
            <v>0</v>
          </cell>
          <cell r="B76" t="str">
            <v>Hide?</v>
          </cell>
          <cell r="D76">
            <v>0</v>
          </cell>
          <cell r="E76">
            <v>1</v>
          </cell>
          <cell r="F76">
            <v>0</v>
          </cell>
          <cell r="G76">
            <v>0</v>
          </cell>
          <cell r="H76">
            <v>0</v>
          </cell>
          <cell r="I76">
            <v>0</v>
          </cell>
          <cell r="J76">
            <v>0</v>
          </cell>
          <cell r="K76">
            <v>0</v>
          </cell>
          <cell r="L76">
            <v>0</v>
          </cell>
          <cell r="M76">
            <v>1</v>
          </cell>
          <cell r="N76">
            <v>0</v>
          </cell>
          <cell r="O76">
            <v>0</v>
          </cell>
          <cell r="P76">
            <v>0</v>
          </cell>
          <cell r="Q76">
            <v>1</v>
          </cell>
          <cell r="R76">
            <v>0</v>
          </cell>
          <cell r="S76">
            <v>0</v>
          </cell>
          <cell r="T76">
            <v>0</v>
          </cell>
          <cell r="U76">
            <v>1</v>
          </cell>
          <cell r="V76">
            <v>0</v>
          </cell>
          <cell r="W76">
            <v>0</v>
          </cell>
          <cell r="X76">
            <v>0</v>
          </cell>
        </row>
        <row r="77">
          <cell r="A77">
            <v>0</v>
          </cell>
          <cell r="B77">
            <v>0</v>
          </cell>
          <cell r="C77">
            <v>0</v>
          </cell>
          <cell r="D77" t="str">
            <v>Beginning Cash</v>
          </cell>
          <cell r="E77" t="str">
            <v>Debt Repay.</v>
          </cell>
          <cell r="F77" t="str">
            <v>Litigation</v>
          </cell>
          <cell r="G77" t="str">
            <v>Other CF</v>
          </cell>
          <cell r="H77" t="str">
            <v>Ending Cash</v>
          </cell>
          <cell r="I77" t="str">
            <v>Debt Repay.</v>
          </cell>
          <cell r="J77" t="str">
            <v>Litigation</v>
          </cell>
          <cell r="K77" t="str">
            <v>Other CF</v>
          </cell>
          <cell r="L77" t="str">
            <v>Ending Cash</v>
          </cell>
          <cell r="M77" t="str">
            <v>Debt Repay.</v>
          </cell>
          <cell r="N77" t="str">
            <v>Litigation</v>
          </cell>
          <cell r="O77" t="str">
            <v>Other CF</v>
          </cell>
          <cell r="P77" t="str">
            <v>Ending Cash</v>
          </cell>
          <cell r="Q77" t="str">
            <v>Debt Repay.</v>
          </cell>
          <cell r="R77" t="str">
            <v>Litigation</v>
          </cell>
          <cell r="S77" t="str">
            <v>Other CF</v>
          </cell>
          <cell r="T77" t="str">
            <v>Ending Cash</v>
          </cell>
          <cell r="U77" t="str">
            <v>Debt Repay.</v>
          </cell>
          <cell r="V77" t="str">
            <v>Litigation</v>
          </cell>
          <cell r="W77" t="str">
            <v>Other CF</v>
          </cell>
          <cell r="X77" t="str">
            <v>Ending Cash</v>
          </cell>
        </row>
        <row r="78">
          <cell r="A78">
            <v>0</v>
          </cell>
          <cell r="B78" t="str">
            <v>Base</v>
          </cell>
          <cell r="C78">
            <v>0</v>
          </cell>
          <cell r="D78">
            <v>326.25099999999998</v>
          </cell>
          <cell r="E78">
            <v>0</v>
          </cell>
          <cell r="F78">
            <v>0</v>
          </cell>
          <cell r="G78">
            <v>0</v>
          </cell>
          <cell r="H78">
            <v>316.67322715072027</v>
          </cell>
          <cell r="I78">
            <v>0</v>
          </cell>
          <cell r="J78">
            <v>0</v>
          </cell>
          <cell r="K78">
            <v>0</v>
          </cell>
          <cell r="L78">
            <v>93.840997430370635</v>
          </cell>
          <cell r="M78">
            <v>0</v>
          </cell>
          <cell r="N78">
            <v>0</v>
          </cell>
          <cell r="O78">
            <v>0</v>
          </cell>
          <cell r="P78">
            <v>139.75993291319276</v>
          </cell>
          <cell r="Q78">
            <v>0</v>
          </cell>
          <cell r="R78">
            <v>0</v>
          </cell>
          <cell r="S78">
            <v>0</v>
          </cell>
          <cell r="T78">
            <v>225.58026300200643</v>
          </cell>
          <cell r="U78">
            <v>0</v>
          </cell>
          <cell r="V78">
            <v>0</v>
          </cell>
          <cell r="W78">
            <v>0</v>
          </cell>
          <cell r="X78">
            <v>484.90439831323658</v>
          </cell>
        </row>
        <row r="79">
          <cell r="A79">
            <v>0</v>
          </cell>
          <cell r="B79" t="str">
            <v>Clear</v>
          </cell>
          <cell r="C79">
            <v>0</v>
          </cell>
          <cell r="D79">
            <v>0</v>
          </cell>
          <cell r="E79">
            <v>326.25099999999998</v>
          </cell>
          <cell r="F79">
            <v>326.25099999999998</v>
          </cell>
          <cell r="G79">
            <v>316.67322715072027</v>
          </cell>
          <cell r="H79">
            <v>0</v>
          </cell>
          <cell r="I79">
            <v>314.64722715072025</v>
          </cell>
          <cell r="J79">
            <v>101.99722715072028</v>
          </cell>
          <cell r="K79">
            <v>93.840997430370635</v>
          </cell>
          <cell r="L79">
            <v>0</v>
          </cell>
          <cell r="M79">
            <v>93.840997430370635</v>
          </cell>
          <cell r="N79">
            <v>61.040997430370638</v>
          </cell>
          <cell r="O79">
            <v>61.040997430370638</v>
          </cell>
          <cell r="P79">
            <v>0</v>
          </cell>
          <cell r="Q79">
            <v>139.75993291319276</v>
          </cell>
          <cell r="R79">
            <v>106.70993291319276</v>
          </cell>
          <cell r="S79">
            <v>106.70993291319276</v>
          </cell>
          <cell r="T79">
            <v>0</v>
          </cell>
          <cell r="U79">
            <v>225.58026300200643</v>
          </cell>
          <cell r="V79">
            <v>205.98026300200644</v>
          </cell>
          <cell r="W79">
            <v>205.98026300200644</v>
          </cell>
          <cell r="X79">
            <v>0</v>
          </cell>
        </row>
        <row r="80">
          <cell r="B80" t="str">
            <v>Top Blue Label</v>
          </cell>
          <cell r="D80">
            <v>326.25099999999998</v>
          </cell>
          <cell r="E80" t="e">
            <v>#N/A</v>
          </cell>
          <cell r="F80" t="e">
            <v>#N/A</v>
          </cell>
          <cell r="G80" t="e">
            <v>#N/A</v>
          </cell>
          <cell r="H80">
            <v>316.67322715072027</v>
          </cell>
          <cell r="I80" t="e">
            <v>#N/A</v>
          </cell>
          <cell r="J80" t="e">
            <v>#N/A</v>
          </cell>
          <cell r="K80" t="e">
            <v>#N/A</v>
          </cell>
          <cell r="L80">
            <v>93.840997430370635</v>
          </cell>
          <cell r="M80" t="e">
            <v>#N/A</v>
          </cell>
          <cell r="N80" t="e">
            <v>#N/A</v>
          </cell>
          <cell r="O80" t="e">
            <v>#N/A</v>
          </cell>
          <cell r="P80">
            <v>139.75993291319276</v>
          </cell>
          <cell r="Q80" t="e">
            <v>#N/A</v>
          </cell>
          <cell r="R80" t="e">
            <v>#N/A</v>
          </cell>
          <cell r="S80" t="e">
            <v>#N/A</v>
          </cell>
          <cell r="T80">
            <v>225.58026300200643</v>
          </cell>
          <cell r="U80" t="e">
            <v>#N/A</v>
          </cell>
          <cell r="V80" t="e">
            <v>#N/A</v>
          </cell>
          <cell r="W80" t="e">
            <v>#N/A</v>
          </cell>
          <cell r="X80">
            <v>484.90439831323658</v>
          </cell>
        </row>
        <row r="81">
          <cell r="B81" t="str">
            <v>Bottom Blue Label</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X81" t="e">
            <v>#N/A</v>
          </cell>
        </row>
        <row r="82">
          <cell r="B82" t="str">
            <v>Top Green Label</v>
          </cell>
          <cell r="D82" t="e">
            <v>#N/A</v>
          </cell>
          <cell r="E82" t="e">
            <v>#N/A</v>
          </cell>
          <cell r="F82">
            <v>331.25099999999998</v>
          </cell>
          <cell r="G82" t="e">
            <v>#N/A</v>
          </cell>
          <cell r="H82" t="e">
            <v>#N/A</v>
          </cell>
          <cell r="I82" t="e">
            <v>#N/A</v>
          </cell>
          <cell r="J82" t="e">
            <v>#N/A</v>
          </cell>
          <cell r="K82" t="e">
            <v>#N/A</v>
          </cell>
          <cell r="L82" t="e">
            <v>#N/A</v>
          </cell>
          <cell r="M82" t="e">
            <v>#N/A</v>
          </cell>
          <cell r="N82" t="e">
            <v>#N/A</v>
          </cell>
          <cell r="O82">
            <v>139.75993291319276</v>
          </cell>
          <cell r="P82" t="e">
            <v>#N/A</v>
          </cell>
          <cell r="Q82" t="e">
            <v>#N/A</v>
          </cell>
          <cell r="R82" t="e">
            <v>#N/A</v>
          </cell>
          <cell r="S82">
            <v>225.58026300200643</v>
          </cell>
          <cell r="T82" t="e">
            <v>#N/A</v>
          </cell>
          <cell r="U82" t="e">
            <v>#N/A</v>
          </cell>
          <cell r="V82" t="e">
            <v>#N/A</v>
          </cell>
          <cell r="W82">
            <v>484.90439831323658</v>
          </cell>
          <cell r="X82" t="e">
            <v>#N/A</v>
          </cell>
        </row>
        <row r="83">
          <cell r="B83" t="str">
            <v>Bottom Red Label</v>
          </cell>
          <cell r="D83" t="e">
            <v>#N/A</v>
          </cell>
          <cell r="E83">
            <v>326.25099999999998</v>
          </cell>
          <cell r="F83" t="e">
            <v>#N/A</v>
          </cell>
          <cell r="G83">
            <v>316.67322715072027</v>
          </cell>
          <cell r="H83" t="e">
            <v>#N/A</v>
          </cell>
          <cell r="I83">
            <v>314.64722715072025</v>
          </cell>
          <cell r="J83">
            <v>101.99722715072028</v>
          </cell>
          <cell r="K83">
            <v>93.840997430370635</v>
          </cell>
          <cell r="L83" t="e">
            <v>#N/A</v>
          </cell>
          <cell r="M83">
            <v>93.840997430370635</v>
          </cell>
          <cell r="N83">
            <v>61.040997430370638</v>
          </cell>
          <cell r="O83" t="e">
            <v>#N/A</v>
          </cell>
          <cell r="P83" t="e">
            <v>#N/A</v>
          </cell>
          <cell r="Q83">
            <v>139.75993291319276</v>
          </cell>
          <cell r="R83">
            <v>106.70993291319276</v>
          </cell>
          <cell r="S83" t="e">
            <v>#N/A</v>
          </cell>
          <cell r="T83" t="e">
            <v>#N/A</v>
          </cell>
          <cell r="U83">
            <v>225.58026300200643</v>
          </cell>
          <cell r="V83">
            <v>205.98026300200644</v>
          </cell>
          <cell r="W83" t="e">
            <v>#N/A</v>
          </cell>
          <cell r="X83" t="e">
            <v>#N/A</v>
          </cell>
        </row>
        <row r="84">
          <cell r="A84">
            <v>1</v>
          </cell>
          <cell r="B84" t="str">
            <v>Color 1 &gt;0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row>
        <row r="85">
          <cell r="A85">
            <v>1</v>
          </cell>
          <cell r="B85" t="str">
            <v>Color 1 &lt;0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v>2</v>
          </cell>
          <cell r="B86" t="str">
            <v>Color 2 &gt;0</v>
          </cell>
          <cell r="C86">
            <v>0</v>
          </cell>
          <cell r="D86">
            <v>0</v>
          </cell>
          <cell r="E86">
            <v>0</v>
          </cell>
          <cell r="F86">
            <v>5</v>
          </cell>
          <cell r="G86">
            <v>0</v>
          </cell>
          <cell r="H86">
            <v>0</v>
          </cell>
          <cell r="I86">
            <v>0</v>
          </cell>
          <cell r="J86">
            <v>0</v>
          </cell>
          <cell r="K86">
            <v>0</v>
          </cell>
          <cell r="L86">
            <v>0</v>
          </cell>
          <cell r="M86">
            <v>0</v>
          </cell>
          <cell r="N86">
            <v>0</v>
          </cell>
          <cell r="O86">
            <v>78.718935482822118</v>
          </cell>
          <cell r="P86">
            <v>0</v>
          </cell>
          <cell r="Q86">
            <v>0</v>
          </cell>
          <cell r="R86">
            <v>0</v>
          </cell>
          <cell r="S86">
            <v>118.87033008881367</v>
          </cell>
          <cell r="T86">
            <v>0</v>
          </cell>
          <cell r="U86">
            <v>0</v>
          </cell>
          <cell r="V86">
            <v>0</v>
          </cell>
          <cell r="W86">
            <v>278.92413531123015</v>
          </cell>
          <cell r="X86">
            <v>0</v>
          </cell>
        </row>
        <row r="87">
          <cell r="A87">
            <v>2</v>
          </cell>
          <cell r="B87" t="str">
            <v>Color 2 &lt;0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row>
        <row r="88">
          <cell r="A88">
            <v>3</v>
          </cell>
          <cell r="B88" t="str">
            <v>Color 3 &gt;0</v>
          </cell>
          <cell r="C88">
            <v>0</v>
          </cell>
          <cell r="D88">
            <v>0</v>
          </cell>
          <cell r="E88">
            <v>0</v>
          </cell>
          <cell r="F88">
            <v>0</v>
          </cell>
          <cell r="G88">
            <v>14.577772849279732</v>
          </cell>
          <cell r="H88">
            <v>0</v>
          </cell>
          <cell r="I88">
            <v>2.0259999999999998</v>
          </cell>
          <cell r="J88">
            <v>212.64999999999998</v>
          </cell>
          <cell r="K88">
            <v>8.1562297203496428</v>
          </cell>
          <cell r="L88">
            <v>0</v>
          </cell>
          <cell r="M88">
            <v>0</v>
          </cell>
          <cell r="N88">
            <v>32.799999999999997</v>
          </cell>
          <cell r="O88">
            <v>0</v>
          </cell>
          <cell r="P88">
            <v>0</v>
          </cell>
          <cell r="Q88">
            <v>0</v>
          </cell>
          <cell r="R88">
            <v>33.049999999999997</v>
          </cell>
          <cell r="S88">
            <v>0</v>
          </cell>
          <cell r="T88">
            <v>0</v>
          </cell>
          <cell r="U88">
            <v>0</v>
          </cell>
          <cell r="V88">
            <v>19.600000000000001</v>
          </cell>
          <cell r="W88">
            <v>0</v>
          </cell>
          <cell r="X88">
            <v>0</v>
          </cell>
        </row>
        <row r="89">
          <cell r="A89">
            <v>3</v>
          </cell>
          <cell r="B89" t="str">
            <v>Color 3 &lt;0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row>
        <row r="90">
          <cell r="A90">
            <v>4</v>
          </cell>
          <cell r="B90" t="str">
            <v>Color 4 &gt;0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v>4</v>
          </cell>
          <cell r="B91" t="str">
            <v>Color 4 &lt;0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5</v>
          </cell>
          <cell r="B92" t="str">
            <v>Color 5 &gt;0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row>
        <row r="93">
          <cell r="A93">
            <v>5</v>
          </cell>
          <cell r="B93" t="str">
            <v>Color 5 &lt;0</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8">
          <cell r="B98" t="str">
            <v>Graveyard</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row>
        <row r="101">
          <cell r="B101" t="str">
            <v>Name</v>
          </cell>
          <cell r="C101">
            <v>0</v>
          </cell>
          <cell r="D101" t="str">
            <v>'16H2 Beginning Cash</v>
          </cell>
          <cell r="E101" t="str">
            <v>'16H2 Debt Repay.</v>
          </cell>
          <cell r="F101" t="str">
            <v>'16H2 Litigation</v>
          </cell>
          <cell r="G101" t="str">
            <v>'16H2 Other CF</v>
          </cell>
          <cell r="H101" t="str">
            <v>'16H2 Ending Cash</v>
          </cell>
          <cell r="I101" t="str">
            <v>'17 Debt Repay.</v>
          </cell>
          <cell r="J101" t="str">
            <v>'17 Litigation</v>
          </cell>
          <cell r="K101" t="str">
            <v>'17 Other CF</v>
          </cell>
          <cell r="L101" t="str">
            <v>'17 Ending Cash</v>
          </cell>
          <cell r="M101" t="str">
            <v>'18 Debt Repay.</v>
          </cell>
          <cell r="N101" t="str">
            <v>'18 Litigation</v>
          </cell>
          <cell r="O101" t="str">
            <v>'18 Other CF</v>
          </cell>
          <cell r="P101" t="str">
            <v>'18 Ending Cash</v>
          </cell>
          <cell r="Q101" t="str">
            <v>'19 Debt Repay.</v>
          </cell>
          <cell r="R101" t="str">
            <v>'19 Litigation</v>
          </cell>
          <cell r="S101" t="str">
            <v>'19 Other CF</v>
          </cell>
          <cell r="T101" t="str">
            <v>'19 Ending Cash</v>
          </cell>
          <cell r="U101" t="str">
            <v>'20 Debt Repay.</v>
          </cell>
          <cell r="V101" t="str">
            <v>'20 Litigation</v>
          </cell>
          <cell r="W101" t="str">
            <v>'20 Other CF</v>
          </cell>
          <cell r="X101" t="str">
            <v>'20 Ending Cash</v>
          </cell>
        </row>
      </sheetData>
      <sheetData sheetId="43"/>
      <sheetData sheetId="44"/>
      <sheetData sheetId="45"/>
      <sheetData sheetId="46">
        <row r="1">
          <cell r="T1">
            <v>0</v>
          </cell>
          <cell r="U1">
            <v>0</v>
          </cell>
          <cell r="V1">
            <v>0</v>
          </cell>
          <cell r="W1">
            <v>0</v>
          </cell>
          <cell r="X1">
            <v>0</v>
          </cell>
          <cell r="Y1">
            <v>0</v>
          </cell>
          <cell r="Z1">
            <v>0</v>
          </cell>
          <cell r="AA1">
            <v>0</v>
          </cell>
          <cell r="AB1">
            <v>0</v>
          </cell>
          <cell r="AC1">
            <v>0</v>
          </cell>
          <cell r="AD1">
            <v>0</v>
          </cell>
        </row>
        <row r="2">
          <cell r="E2" t="str">
            <v>Analysis At Various Prices</v>
          </cell>
          <cell r="F2">
            <v>0</v>
          </cell>
          <cell r="G2">
            <v>0</v>
          </cell>
          <cell r="H2">
            <v>0</v>
          </cell>
          <cell r="I2">
            <v>0</v>
          </cell>
          <cell r="J2">
            <v>0</v>
          </cell>
          <cell r="K2">
            <v>0</v>
          </cell>
          <cell r="L2">
            <v>0</v>
          </cell>
          <cell r="M2">
            <v>0</v>
          </cell>
          <cell r="N2">
            <v>0</v>
          </cell>
          <cell r="O2">
            <v>0</v>
          </cell>
        </row>
        <row r="3">
          <cell r="E3" t="str">
            <v>PMO: Cases / Comps Interface</v>
          </cell>
          <cell r="F3">
            <v>0</v>
          </cell>
          <cell r="G3">
            <v>0</v>
          </cell>
          <cell r="H3">
            <v>0</v>
          </cell>
          <cell r="I3">
            <v>0</v>
          </cell>
          <cell r="J3">
            <v>0</v>
          </cell>
          <cell r="K3">
            <v>0</v>
          </cell>
          <cell r="L3">
            <v>0</v>
          </cell>
          <cell r="M3">
            <v>0</v>
          </cell>
          <cell r="N3">
            <v>0</v>
          </cell>
          <cell r="O3">
            <v>0</v>
          </cell>
          <cell r="T3">
            <v>0</v>
          </cell>
          <cell r="U3">
            <v>0</v>
          </cell>
          <cell r="W3">
            <v>0</v>
          </cell>
          <cell r="X3">
            <v>0</v>
          </cell>
          <cell r="Y3">
            <v>0</v>
          </cell>
          <cell r="Z3">
            <v>0</v>
          </cell>
          <cell r="AA3">
            <v>0</v>
          </cell>
          <cell r="AB3">
            <v>0</v>
          </cell>
          <cell r="AC3">
            <v>0</v>
          </cell>
          <cell r="AD3">
            <v>0</v>
          </cell>
        </row>
        <row r="4">
          <cell r="F4">
            <v>0</v>
          </cell>
          <cell r="G4">
            <v>0</v>
          </cell>
          <cell r="H4">
            <v>0</v>
          </cell>
          <cell r="I4">
            <v>0</v>
          </cell>
          <cell r="J4">
            <v>0</v>
          </cell>
          <cell r="K4">
            <v>0</v>
          </cell>
          <cell r="L4">
            <v>0</v>
          </cell>
          <cell r="M4">
            <v>0</v>
          </cell>
          <cell r="N4">
            <v>0</v>
          </cell>
          <cell r="V4" t="str">
            <v>Buyer Case</v>
          </cell>
          <cell r="W4">
            <v>0</v>
          </cell>
          <cell r="X4">
            <v>3</v>
          </cell>
          <cell r="Y4">
            <v>0</v>
          </cell>
          <cell r="Z4">
            <v>0</v>
          </cell>
          <cell r="AA4">
            <v>0</v>
          </cell>
          <cell r="AB4">
            <v>0</v>
          </cell>
          <cell r="AC4">
            <v>0</v>
          </cell>
          <cell r="AD4">
            <v>0</v>
          </cell>
        </row>
        <row r="5">
          <cell r="E5" t="str">
            <v>Ticker</v>
          </cell>
          <cell r="F5" t="str">
            <v>WMGI</v>
          </cell>
          <cell r="G5">
            <v>0</v>
          </cell>
          <cell r="I5">
            <v>0</v>
          </cell>
          <cell r="J5">
            <v>0</v>
          </cell>
          <cell r="K5">
            <v>0</v>
          </cell>
          <cell r="L5">
            <v>0</v>
          </cell>
          <cell r="M5">
            <v>0</v>
          </cell>
          <cell r="N5">
            <v>0</v>
          </cell>
          <cell r="T5">
            <v>0</v>
          </cell>
          <cell r="U5">
            <v>0</v>
          </cell>
          <cell r="V5">
            <v>0</v>
          </cell>
          <cell r="W5">
            <v>0</v>
          </cell>
          <cell r="X5">
            <v>0</v>
          </cell>
          <cell r="Y5">
            <v>0</v>
          </cell>
          <cell r="Z5">
            <v>0</v>
          </cell>
          <cell r="AA5">
            <v>0</v>
          </cell>
          <cell r="AB5">
            <v>0</v>
          </cell>
          <cell r="AC5">
            <v>0</v>
          </cell>
          <cell r="AD5">
            <v>0</v>
          </cell>
        </row>
        <row r="6">
          <cell r="E6" t="str">
            <v>Name</v>
          </cell>
          <cell r="F6" t="str">
            <v>Wright Medical</v>
          </cell>
          <cell r="G6">
            <v>0</v>
          </cell>
          <cell r="I6">
            <v>0</v>
          </cell>
          <cell r="J6">
            <v>0</v>
          </cell>
          <cell r="K6">
            <v>0</v>
          </cell>
          <cell r="L6">
            <v>0</v>
          </cell>
          <cell r="M6">
            <v>0</v>
          </cell>
          <cell r="N6">
            <v>0</v>
          </cell>
          <cell r="T6">
            <v>0</v>
          </cell>
          <cell r="U6">
            <v>0</v>
          </cell>
          <cell r="V6" t="str">
            <v>Active Cases</v>
          </cell>
          <cell r="W6">
            <v>0</v>
          </cell>
          <cell r="X6">
            <v>15</v>
          </cell>
          <cell r="Y6">
            <v>16</v>
          </cell>
          <cell r="Z6">
            <v>17</v>
          </cell>
          <cell r="AA6">
            <v>18</v>
          </cell>
          <cell r="AB6">
            <v>19</v>
          </cell>
          <cell r="AC6">
            <v>20</v>
          </cell>
          <cell r="AD6">
            <v>21</v>
          </cell>
        </row>
        <row r="7">
          <cell r="E7" t="str">
            <v>Case</v>
          </cell>
          <cell r="F7">
            <v>1</v>
          </cell>
          <cell r="T7">
            <v>0</v>
          </cell>
          <cell r="U7">
            <v>0</v>
          </cell>
          <cell r="W7">
            <v>0</v>
          </cell>
          <cell r="X7">
            <v>0</v>
          </cell>
          <cell r="Y7">
            <v>0</v>
          </cell>
          <cell r="Z7">
            <v>0</v>
          </cell>
          <cell r="AA7">
            <v>0</v>
          </cell>
          <cell r="AB7">
            <v>0</v>
          </cell>
          <cell r="AC7">
            <v>0</v>
          </cell>
          <cell r="AD7">
            <v>0</v>
          </cell>
          <cell r="AE7">
            <v>0</v>
          </cell>
        </row>
        <row r="8">
          <cell r="E8" t="str">
            <v>First Year</v>
          </cell>
          <cell r="F8">
            <v>42369</v>
          </cell>
          <cell r="G8">
            <v>0</v>
          </cell>
          <cell r="I8">
            <v>0</v>
          </cell>
          <cell r="J8">
            <v>0</v>
          </cell>
          <cell r="K8">
            <v>0</v>
          </cell>
          <cell r="L8">
            <v>0</v>
          </cell>
          <cell r="M8">
            <v>0</v>
          </cell>
          <cell r="N8">
            <v>0</v>
          </cell>
          <cell r="T8">
            <v>0</v>
          </cell>
          <cell r="U8">
            <v>0</v>
          </cell>
          <cell r="V8" t="str">
            <v>Acc Dil Case</v>
          </cell>
          <cell r="W8">
            <v>0</v>
          </cell>
          <cell r="X8">
            <v>1</v>
          </cell>
          <cell r="Y8">
            <v>2</v>
          </cell>
          <cell r="Z8">
            <v>3</v>
          </cell>
          <cell r="AA8">
            <v>4</v>
          </cell>
          <cell r="AB8">
            <v>5</v>
          </cell>
          <cell r="AC8">
            <v>6</v>
          </cell>
          <cell r="AD8">
            <v>7</v>
          </cell>
          <cell r="AE8">
            <v>0</v>
          </cell>
        </row>
        <row r="9">
          <cell r="E9" t="str">
            <v>Last Year</v>
          </cell>
          <cell r="F9">
            <v>42369</v>
          </cell>
          <cell r="G9">
            <v>0</v>
          </cell>
          <cell r="I9">
            <v>0</v>
          </cell>
          <cell r="J9">
            <v>0</v>
          </cell>
          <cell r="K9">
            <v>0</v>
          </cell>
          <cell r="L9">
            <v>0</v>
          </cell>
          <cell r="M9">
            <v>0</v>
          </cell>
          <cell r="N9">
            <v>0</v>
          </cell>
          <cell r="T9">
            <v>0</v>
          </cell>
          <cell r="U9">
            <v>1</v>
          </cell>
          <cell r="V9" t="str">
            <v>JNJ</v>
          </cell>
          <cell r="W9">
            <v>0</v>
          </cell>
          <cell r="X9">
            <v>1</v>
          </cell>
          <cell r="Y9">
            <v>2</v>
          </cell>
          <cell r="Z9">
            <v>3</v>
          </cell>
          <cell r="AA9">
            <v>4</v>
          </cell>
          <cell r="AB9">
            <v>5</v>
          </cell>
          <cell r="AC9">
            <v>6</v>
          </cell>
          <cell r="AD9">
            <v>7</v>
          </cell>
        </row>
        <row r="10">
          <cell r="E10" t="str">
            <v>Divide By</v>
          </cell>
          <cell r="F10">
            <v>1</v>
          </cell>
          <cell r="G10">
            <v>0</v>
          </cell>
          <cell r="I10">
            <v>0</v>
          </cell>
          <cell r="J10">
            <v>0</v>
          </cell>
          <cell r="K10">
            <v>0</v>
          </cell>
          <cell r="L10">
            <v>0</v>
          </cell>
          <cell r="M10">
            <v>0</v>
          </cell>
          <cell r="N10">
            <v>0</v>
          </cell>
          <cell r="T10">
            <v>0</v>
          </cell>
          <cell r="U10">
            <v>2</v>
          </cell>
          <cell r="V10" t="str">
            <v>MDT</v>
          </cell>
          <cell r="W10">
            <v>0</v>
          </cell>
          <cell r="X10">
            <v>8</v>
          </cell>
          <cell r="Y10">
            <v>9</v>
          </cell>
          <cell r="Z10">
            <v>10</v>
          </cell>
          <cell r="AA10">
            <v>11</v>
          </cell>
          <cell r="AB10">
            <v>12</v>
          </cell>
          <cell r="AC10">
            <v>13</v>
          </cell>
          <cell r="AD10">
            <v>14</v>
          </cell>
          <cell r="AE10">
            <v>0</v>
          </cell>
        </row>
        <row r="11">
          <cell r="F11" t="str">
            <v xml:space="preserve">WMGI Case: 1 </v>
          </cell>
          <cell r="G11">
            <v>0</v>
          </cell>
          <cell r="I11">
            <v>0</v>
          </cell>
          <cell r="J11" t="str">
            <v>RUN THROUGH BUYERS CASES ON THE RIGHT --&gt;&gt;&gt;</v>
          </cell>
          <cell r="K11">
            <v>0</v>
          </cell>
          <cell r="L11">
            <v>0</v>
          </cell>
          <cell r="M11">
            <v>0</v>
          </cell>
          <cell r="N11">
            <v>0</v>
          </cell>
          <cell r="T11">
            <v>0</v>
          </cell>
          <cell r="U11">
            <v>3</v>
          </cell>
          <cell r="V11" t="str">
            <v>BSX</v>
          </cell>
          <cell r="W11">
            <v>0</v>
          </cell>
          <cell r="X11">
            <v>15</v>
          </cell>
          <cell r="Y11">
            <v>16</v>
          </cell>
          <cell r="Z11">
            <v>17</v>
          </cell>
          <cell r="AA11">
            <v>18</v>
          </cell>
          <cell r="AB11">
            <v>19</v>
          </cell>
          <cell r="AC11">
            <v>20</v>
          </cell>
          <cell r="AD11">
            <v>21</v>
          </cell>
        </row>
        <row r="12">
          <cell r="F12">
            <v>0</v>
          </cell>
          <cell r="G12">
            <v>0</v>
          </cell>
          <cell r="H12">
            <v>0</v>
          </cell>
          <cell r="I12">
            <v>0</v>
          </cell>
          <cell r="J12">
            <v>0</v>
          </cell>
          <cell r="K12">
            <v>0</v>
          </cell>
          <cell r="L12">
            <v>0</v>
          </cell>
          <cell r="M12">
            <v>0</v>
          </cell>
          <cell r="N12">
            <v>0</v>
          </cell>
          <cell r="T12">
            <v>0</v>
          </cell>
          <cell r="U12">
            <v>4</v>
          </cell>
          <cell r="V12" t="str">
            <v>ZBH</v>
          </cell>
          <cell r="W12">
            <v>0</v>
          </cell>
          <cell r="X12">
            <v>22</v>
          </cell>
          <cell r="Y12">
            <v>23</v>
          </cell>
          <cell r="Z12">
            <v>24</v>
          </cell>
          <cell r="AA12">
            <v>25</v>
          </cell>
          <cell r="AB12">
            <v>26</v>
          </cell>
          <cell r="AC12">
            <v>27</v>
          </cell>
          <cell r="AD12">
            <v>28</v>
          </cell>
        </row>
        <row r="13">
          <cell r="C13">
            <v>0</v>
          </cell>
          <cell r="D13">
            <v>0</v>
          </cell>
          <cell r="E13" t="str">
            <v>Wright Medical Public Market Overview</v>
          </cell>
          <cell r="F13">
            <v>0</v>
          </cell>
          <cell r="G13">
            <v>0</v>
          </cell>
          <cell r="H13">
            <v>0</v>
          </cell>
          <cell r="I13">
            <v>0</v>
          </cell>
          <cell r="J13">
            <v>0</v>
          </cell>
          <cell r="K13">
            <v>0</v>
          </cell>
          <cell r="L13">
            <v>0</v>
          </cell>
          <cell r="M13">
            <v>0</v>
          </cell>
          <cell r="N13">
            <v>0</v>
          </cell>
          <cell r="T13">
            <v>0</v>
          </cell>
          <cell r="U13">
            <v>5</v>
          </cell>
          <cell r="V13" t="str">
            <v>SYK</v>
          </cell>
          <cell r="W13">
            <v>0</v>
          </cell>
          <cell r="X13">
            <v>29</v>
          </cell>
          <cell r="Y13">
            <v>30</v>
          </cell>
          <cell r="Z13">
            <v>31</v>
          </cell>
          <cell r="AA13">
            <v>32</v>
          </cell>
          <cell r="AB13">
            <v>33</v>
          </cell>
          <cell r="AC13">
            <v>34</v>
          </cell>
          <cell r="AD13">
            <v>35</v>
          </cell>
        </row>
        <row r="14">
          <cell r="C14">
            <v>0</v>
          </cell>
          <cell r="D14">
            <v>0</v>
          </cell>
          <cell r="E14">
            <v>0</v>
          </cell>
          <cell r="F14" t="str">
            <v>Metric</v>
          </cell>
          <cell r="G14" t="str">
            <v>Current</v>
          </cell>
          <cell r="H14">
            <v>0</v>
          </cell>
          <cell r="I14">
            <v>0</v>
          </cell>
          <cell r="J14" t="str">
            <v>Offer Price of</v>
          </cell>
          <cell r="K14">
            <v>0</v>
          </cell>
          <cell r="L14">
            <v>0</v>
          </cell>
          <cell r="M14">
            <v>0</v>
          </cell>
          <cell r="N14">
            <v>0</v>
          </cell>
          <cell r="T14">
            <v>0</v>
          </cell>
          <cell r="U14">
            <v>6</v>
          </cell>
          <cell r="V14" t="str">
            <v>SN-GB</v>
          </cell>
          <cell r="W14">
            <v>0</v>
          </cell>
          <cell r="X14">
            <v>36</v>
          </cell>
          <cell r="Y14">
            <v>37</v>
          </cell>
          <cell r="Z14">
            <v>38</v>
          </cell>
          <cell r="AA14">
            <v>39</v>
          </cell>
          <cell r="AB14">
            <v>40</v>
          </cell>
          <cell r="AC14">
            <v>41</v>
          </cell>
          <cell r="AD14">
            <v>42</v>
          </cell>
          <cell r="AE14">
            <v>0</v>
          </cell>
        </row>
        <row r="15">
          <cell r="A15">
            <v>42635</v>
          </cell>
          <cell r="B15">
            <v>0</v>
          </cell>
          <cell r="C15" t="str">
            <v>Stock Price (09/22/16)</v>
          </cell>
          <cell r="D15">
            <v>0</v>
          </cell>
          <cell r="E15">
            <v>0</v>
          </cell>
          <cell r="F15">
            <v>0</v>
          </cell>
          <cell r="G15">
            <v>24.16</v>
          </cell>
          <cell r="H15">
            <v>24</v>
          </cell>
          <cell r="I15">
            <v>26</v>
          </cell>
          <cell r="J15">
            <v>28</v>
          </cell>
          <cell r="K15">
            <v>30</v>
          </cell>
          <cell r="L15">
            <v>32</v>
          </cell>
          <cell r="M15">
            <v>34</v>
          </cell>
          <cell r="N15">
            <v>36</v>
          </cell>
          <cell r="P15" t="str">
            <v>Share Price</v>
          </cell>
          <cell r="U15">
            <v>7</v>
          </cell>
          <cell r="V15" t="str">
            <v>NUVA</v>
          </cell>
          <cell r="X15">
            <v>43</v>
          </cell>
          <cell r="Y15">
            <v>44</v>
          </cell>
          <cell r="Z15">
            <v>45</v>
          </cell>
          <cell r="AA15">
            <v>46</v>
          </cell>
          <cell r="AB15">
            <v>47</v>
          </cell>
          <cell r="AC15">
            <v>48</v>
          </cell>
          <cell r="AD15">
            <v>49</v>
          </cell>
        </row>
        <row r="16">
          <cell r="A16">
            <v>0</v>
          </cell>
          <cell r="B16">
            <v>0</v>
          </cell>
          <cell r="C16" t="str">
            <v>Premium to Current</v>
          </cell>
          <cell r="D16">
            <v>0</v>
          </cell>
          <cell r="E16">
            <v>0</v>
          </cell>
          <cell r="F16">
            <v>24.16</v>
          </cell>
          <cell r="G16">
            <v>0</v>
          </cell>
          <cell r="H16">
            <v>-6.6225165562914245E-3</v>
          </cell>
          <cell r="I16">
            <v>7.6158940397351049E-2</v>
          </cell>
          <cell r="J16">
            <v>0.1589403973509933</v>
          </cell>
          <cell r="K16">
            <v>0.24172185430463577</v>
          </cell>
          <cell r="L16">
            <v>0.32450331125827825</v>
          </cell>
          <cell r="M16">
            <v>0.4072847682119205</v>
          </cell>
          <cell r="N16">
            <v>0.49006622516556297</v>
          </cell>
          <cell r="P16">
            <v>0</v>
          </cell>
        </row>
        <row r="17">
          <cell r="A17">
            <v>0</v>
          </cell>
          <cell r="B17">
            <v>0</v>
          </cell>
          <cell r="C17" t="str">
            <v>Premium to 30-Day VWAP</v>
          </cell>
          <cell r="D17">
            <v>0</v>
          </cell>
          <cell r="E17">
            <v>0</v>
          </cell>
          <cell r="F17">
            <v>20</v>
          </cell>
          <cell r="G17">
            <v>0.20799999999999996</v>
          </cell>
          <cell r="H17">
            <v>0.19999999999999996</v>
          </cell>
          <cell r="I17">
            <v>0.30000000000000004</v>
          </cell>
          <cell r="J17">
            <v>0.39999999999999991</v>
          </cell>
          <cell r="K17">
            <v>0.5</v>
          </cell>
          <cell r="L17">
            <v>0.60000000000000009</v>
          </cell>
          <cell r="M17">
            <v>0.7</v>
          </cell>
          <cell r="N17">
            <v>0.8</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row>
        <row r="18">
          <cell r="A18">
            <v>0</v>
          </cell>
          <cell r="B18">
            <v>0</v>
          </cell>
          <cell r="C18" t="str">
            <v>Premium to 90-Day VWAP</v>
          </cell>
          <cell r="D18">
            <v>0</v>
          </cell>
          <cell r="E18">
            <v>0</v>
          </cell>
          <cell r="F18">
            <v>25</v>
          </cell>
          <cell r="G18">
            <v>-3.3599999999999963E-2</v>
          </cell>
          <cell r="H18">
            <v>-4.0000000000000036E-2</v>
          </cell>
          <cell r="I18">
            <v>4.0000000000000036E-2</v>
          </cell>
          <cell r="J18">
            <v>0.12000000000000011</v>
          </cell>
          <cell r="K18">
            <v>0.19999999999999996</v>
          </cell>
          <cell r="L18">
            <v>0.28000000000000003</v>
          </cell>
          <cell r="M18">
            <v>0.3600000000000001</v>
          </cell>
          <cell r="N18">
            <v>0.43999999999999995</v>
          </cell>
          <cell r="P18">
            <v>0</v>
          </cell>
          <cell r="T18">
            <v>0</v>
          </cell>
          <cell r="U18">
            <v>0</v>
          </cell>
          <cell r="V18">
            <v>0</v>
          </cell>
          <cell r="W18">
            <v>0</v>
          </cell>
          <cell r="X18">
            <v>0</v>
          </cell>
          <cell r="Y18">
            <v>0</v>
          </cell>
          <cell r="Z18">
            <v>0</v>
          </cell>
          <cell r="AA18">
            <v>0</v>
          </cell>
          <cell r="AB18">
            <v>0</v>
          </cell>
          <cell r="AC18">
            <v>0</v>
          </cell>
          <cell r="AD18">
            <v>0</v>
          </cell>
        </row>
        <row r="19">
          <cell r="A19" t="str">
            <v>08/23/2016</v>
          </cell>
          <cell r="B19">
            <v>0</v>
          </cell>
          <cell r="C19" t="str">
            <v>Discount to 52-Week High (08/23/16)</v>
          </cell>
          <cell r="D19">
            <v>0</v>
          </cell>
          <cell r="E19">
            <v>0</v>
          </cell>
          <cell r="F19">
            <v>25.5</v>
          </cell>
          <cell r="G19">
            <v>-5.2549019607843084E-2</v>
          </cell>
          <cell r="H19">
            <v>-5.8823529411764719E-2</v>
          </cell>
          <cell r="I19">
            <v>1.9607843137254832E-2</v>
          </cell>
          <cell r="J19">
            <v>9.8039215686274606E-2</v>
          </cell>
          <cell r="K19">
            <v>0.17647058823529416</v>
          </cell>
          <cell r="L19">
            <v>0.25490196078431371</v>
          </cell>
          <cell r="M19">
            <v>0.33333333333333326</v>
          </cell>
          <cell r="N19">
            <v>0.41176470588235303</v>
          </cell>
          <cell r="P19" t="str">
            <v>High Price (Local)</v>
          </cell>
          <cell r="Q19" t="str">
            <v>High Date</v>
          </cell>
          <cell r="T19">
            <v>0</v>
          </cell>
          <cell r="U19">
            <v>0</v>
          </cell>
          <cell r="V19">
            <v>0</v>
          </cell>
          <cell r="W19">
            <v>0</v>
          </cell>
          <cell r="X19">
            <v>0</v>
          </cell>
          <cell r="Y19">
            <v>0</v>
          </cell>
          <cell r="Z19">
            <v>0</v>
          </cell>
          <cell r="AA19">
            <v>0</v>
          </cell>
          <cell r="AB19">
            <v>0</v>
          </cell>
          <cell r="AC19">
            <v>0</v>
          </cell>
          <cell r="AD19">
            <v>0</v>
          </cell>
        </row>
        <row r="20">
          <cell r="A20" t="str">
            <v>02/10/2016</v>
          </cell>
          <cell r="B20">
            <v>0</v>
          </cell>
          <cell r="C20" t="str">
            <v>Discount to 52-Week Low (02/10/16)</v>
          </cell>
          <cell r="D20">
            <v>0</v>
          </cell>
          <cell r="E20">
            <v>0</v>
          </cell>
          <cell r="F20">
            <v>15.02</v>
          </cell>
          <cell r="G20">
            <v>0.60852197070572567</v>
          </cell>
          <cell r="H20">
            <v>0.59786950732356869</v>
          </cell>
          <cell r="I20">
            <v>0.73102529960053264</v>
          </cell>
          <cell r="J20">
            <v>0.86418109187749681</v>
          </cell>
          <cell r="K20">
            <v>0.99733688415446076</v>
          </cell>
          <cell r="L20">
            <v>1.1304926764314249</v>
          </cell>
          <cell r="M20">
            <v>1.2636484687083889</v>
          </cell>
          <cell r="N20">
            <v>1.3968042609853528</v>
          </cell>
          <cell r="P20" t="str">
            <v>Low Price (Local)</v>
          </cell>
          <cell r="Q20" t="str">
            <v>Low Date</v>
          </cell>
          <cell r="T20">
            <v>0</v>
          </cell>
          <cell r="U20">
            <v>0</v>
          </cell>
          <cell r="V20">
            <v>0</v>
          </cell>
          <cell r="W20">
            <v>0</v>
          </cell>
          <cell r="X20">
            <v>0</v>
          </cell>
          <cell r="Y20">
            <v>0</v>
          </cell>
          <cell r="Z20">
            <v>0</v>
          </cell>
          <cell r="AA20">
            <v>0</v>
          </cell>
          <cell r="AB20">
            <v>0</v>
          </cell>
          <cell r="AC20">
            <v>0</v>
          </cell>
          <cell r="AD20">
            <v>0</v>
          </cell>
        </row>
        <row r="21">
          <cell r="A21">
            <v>0</v>
          </cell>
          <cell r="B21">
            <v>0</v>
          </cell>
          <cell r="C21">
            <v>0</v>
          </cell>
          <cell r="D21">
            <v>0</v>
          </cell>
          <cell r="E21">
            <v>0</v>
          </cell>
          <cell r="F21">
            <v>0</v>
          </cell>
          <cell r="G21">
            <v>0</v>
          </cell>
          <cell r="H21">
            <v>0</v>
          </cell>
          <cell r="I21">
            <v>0</v>
          </cell>
          <cell r="J21">
            <v>0</v>
          </cell>
          <cell r="K21">
            <v>0</v>
          </cell>
          <cell r="L21">
            <v>0</v>
          </cell>
          <cell r="M21">
            <v>0</v>
          </cell>
          <cell r="N21">
            <v>0</v>
          </cell>
          <cell r="P21">
            <v>0</v>
          </cell>
          <cell r="T21">
            <v>0</v>
          </cell>
          <cell r="U21">
            <v>0</v>
          </cell>
          <cell r="V21">
            <v>0</v>
          </cell>
          <cell r="W21">
            <v>0</v>
          </cell>
          <cell r="X21">
            <v>0</v>
          </cell>
          <cell r="Y21">
            <v>0</v>
          </cell>
          <cell r="Z21">
            <v>0</v>
          </cell>
          <cell r="AA21">
            <v>0</v>
          </cell>
          <cell r="AB21">
            <v>0</v>
          </cell>
          <cell r="AC21">
            <v>0</v>
          </cell>
          <cell r="AD21">
            <v>0</v>
          </cell>
        </row>
        <row r="22">
          <cell r="C22" t="str">
            <v>Diluted Shares Outstanding</v>
          </cell>
          <cell r="D22">
            <v>0</v>
          </cell>
          <cell r="E22">
            <v>0</v>
          </cell>
          <cell r="F22">
            <v>0</v>
          </cell>
          <cell r="G22">
            <v>105.55929378145696</v>
          </cell>
          <cell r="H22">
            <v>105.51245683333335</v>
          </cell>
          <cell r="I22">
            <v>106.0582012878568</v>
          </cell>
          <cell r="J22">
            <v>106.53007793620846</v>
          </cell>
          <cell r="K22">
            <v>107.01884569811321</v>
          </cell>
          <cell r="L22">
            <v>108.61447932498588</v>
          </cell>
          <cell r="M22">
            <v>110.02239134869704</v>
          </cell>
          <cell r="N22">
            <v>111.27386870310697</v>
          </cell>
          <cell r="P22" t="str">
            <v>Diluted Shares Outstanding</v>
          </cell>
          <cell r="T22">
            <v>0</v>
          </cell>
          <cell r="U22">
            <v>0</v>
          </cell>
          <cell r="V22">
            <v>0</v>
          </cell>
          <cell r="W22">
            <v>0</v>
          </cell>
          <cell r="X22">
            <v>0</v>
          </cell>
          <cell r="Y22">
            <v>0</v>
          </cell>
          <cell r="Z22">
            <v>0</v>
          </cell>
          <cell r="AA22">
            <v>0</v>
          </cell>
          <cell r="AB22">
            <v>0</v>
          </cell>
          <cell r="AC22">
            <v>0</v>
          </cell>
          <cell r="AD22">
            <v>0</v>
          </cell>
        </row>
        <row r="23">
          <cell r="C23" t="str">
            <v>Market Capitalization</v>
          </cell>
          <cell r="D23">
            <v>0</v>
          </cell>
          <cell r="E23">
            <v>0</v>
          </cell>
          <cell r="F23">
            <v>0</v>
          </cell>
          <cell r="G23">
            <v>2550.3125377599999</v>
          </cell>
          <cell r="H23">
            <v>2532.2989640000005</v>
          </cell>
          <cell r="I23">
            <v>2757.513233484277</v>
          </cell>
          <cell r="J23">
            <v>2982.8421822138366</v>
          </cell>
          <cell r="K23">
            <v>3210.5653709433964</v>
          </cell>
          <cell r="L23">
            <v>3475.6633383995481</v>
          </cell>
          <cell r="M23">
            <v>3740.7613058556994</v>
          </cell>
          <cell r="N23">
            <v>4005.8592733118508</v>
          </cell>
          <cell r="P23" t="str">
            <v>Market Capitalization</v>
          </cell>
          <cell r="T23">
            <v>0</v>
          </cell>
        </row>
        <row r="24">
          <cell r="C24" t="str">
            <v>Less: Cash &amp; Investments</v>
          </cell>
          <cell r="D24">
            <v>0</v>
          </cell>
          <cell r="E24">
            <v>0</v>
          </cell>
          <cell r="F24">
            <v>0</v>
          </cell>
          <cell r="G24">
            <v>-326.25099999999998</v>
          </cell>
          <cell r="H24">
            <v>-326.25099999999998</v>
          </cell>
          <cell r="I24">
            <v>-326.25099999999998</v>
          </cell>
          <cell r="J24">
            <v>-326.25099999999998</v>
          </cell>
          <cell r="K24">
            <v>-326.25099999999998</v>
          </cell>
          <cell r="L24">
            <v>-326.25099999999998</v>
          </cell>
          <cell r="M24">
            <v>-326.25099999999998</v>
          </cell>
          <cell r="N24">
            <v>-326.25099999999998</v>
          </cell>
          <cell r="P24" t="str">
            <v>Less: Cash &amp; Investments</v>
          </cell>
          <cell r="T24">
            <v>0</v>
          </cell>
          <cell r="U24">
            <v>0</v>
          </cell>
          <cell r="V24">
            <v>0</v>
          </cell>
          <cell r="W24">
            <v>0</v>
          </cell>
          <cell r="X24">
            <v>0</v>
          </cell>
          <cell r="Y24">
            <v>0</v>
          </cell>
          <cell r="Z24">
            <v>0</v>
          </cell>
          <cell r="AA24">
            <v>0</v>
          </cell>
          <cell r="AB24">
            <v>0</v>
          </cell>
          <cell r="AC24">
            <v>0</v>
          </cell>
          <cell r="AD24">
            <v>0</v>
          </cell>
        </row>
        <row r="25">
          <cell r="C25" t="str">
            <v>Plus: Debt</v>
          </cell>
          <cell r="D25">
            <v>0</v>
          </cell>
          <cell r="E25">
            <v>0</v>
          </cell>
          <cell r="F25">
            <v>0</v>
          </cell>
          <cell r="G25">
            <v>1004.174</v>
          </cell>
          <cell r="H25">
            <v>1004.174</v>
          </cell>
          <cell r="I25">
            <v>1004.174</v>
          </cell>
          <cell r="J25">
            <v>1004.174</v>
          </cell>
          <cell r="K25">
            <v>1004.174</v>
          </cell>
          <cell r="L25">
            <v>1004.174</v>
          </cell>
          <cell r="M25">
            <v>1004.174</v>
          </cell>
          <cell r="N25">
            <v>1004.174</v>
          </cell>
          <cell r="P25" t="str">
            <v>Plus: Debt</v>
          </cell>
          <cell r="T25">
            <v>0</v>
          </cell>
          <cell r="U25">
            <v>0</v>
          </cell>
          <cell r="V25">
            <v>0</v>
          </cell>
          <cell r="W25">
            <v>0</v>
          </cell>
          <cell r="X25">
            <v>0</v>
          </cell>
          <cell r="Y25">
            <v>0</v>
          </cell>
          <cell r="Z25">
            <v>0</v>
          </cell>
          <cell r="AA25">
            <v>0</v>
          </cell>
          <cell r="AB25">
            <v>0</v>
          </cell>
          <cell r="AC25">
            <v>0</v>
          </cell>
          <cell r="AD25">
            <v>0</v>
          </cell>
        </row>
        <row r="26">
          <cell r="C26" t="str">
            <v>Plus: Net Non-Operating Liabilities</v>
          </cell>
          <cell r="D26">
            <v>0</v>
          </cell>
          <cell r="E26">
            <v>0</v>
          </cell>
          <cell r="F26">
            <v>0</v>
          </cell>
          <cell r="G26">
            <v>37.563000000000002</v>
          </cell>
          <cell r="H26">
            <v>37.563000000000002</v>
          </cell>
          <cell r="I26">
            <v>37.563000000000002</v>
          </cell>
          <cell r="J26">
            <v>37.563000000000002</v>
          </cell>
          <cell r="K26">
            <v>37.563000000000002</v>
          </cell>
          <cell r="L26">
            <v>37.563000000000002</v>
          </cell>
          <cell r="M26">
            <v>37.563000000000002</v>
          </cell>
          <cell r="N26">
            <v>37.563000000000002</v>
          </cell>
          <cell r="P26" t="str">
            <v>Plus: Net Non-Operating Liabilities</v>
          </cell>
          <cell r="T26">
            <v>0</v>
          </cell>
          <cell r="U26">
            <v>0</v>
          </cell>
          <cell r="V26">
            <v>0</v>
          </cell>
          <cell r="W26">
            <v>0</v>
          </cell>
          <cell r="X26">
            <v>0</v>
          </cell>
          <cell r="Y26">
            <v>0</v>
          </cell>
          <cell r="Z26">
            <v>0</v>
          </cell>
          <cell r="AA26">
            <v>0</v>
          </cell>
          <cell r="AB26">
            <v>0</v>
          </cell>
          <cell r="AC26">
            <v>0</v>
          </cell>
          <cell r="AD26">
            <v>0</v>
          </cell>
        </row>
        <row r="27">
          <cell r="C27" t="str">
            <v>Plus: Preferred</v>
          </cell>
          <cell r="D27">
            <v>0</v>
          </cell>
          <cell r="E27">
            <v>0</v>
          </cell>
          <cell r="F27">
            <v>0</v>
          </cell>
          <cell r="G27">
            <v>0</v>
          </cell>
          <cell r="H27">
            <v>0</v>
          </cell>
          <cell r="I27">
            <v>0</v>
          </cell>
          <cell r="J27">
            <v>0</v>
          </cell>
          <cell r="K27">
            <v>0</v>
          </cell>
          <cell r="L27">
            <v>0</v>
          </cell>
          <cell r="M27">
            <v>0</v>
          </cell>
          <cell r="N27">
            <v>0</v>
          </cell>
          <cell r="O27">
            <v>0</v>
          </cell>
          <cell r="P27" t="str">
            <v>Plus: Preferred</v>
          </cell>
          <cell r="T27">
            <v>0</v>
          </cell>
          <cell r="U27">
            <v>0</v>
          </cell>
          <cell r="V27">
            <v>0</v>
          </cell>
          <cell r="W27">
            <v>0</v>
          </cell>
          <cell r="X27">
            <v>0</v>
          </cell>
          <cell r="Y27">
            <v>0</v>
          </cell>
          <cell r="Z27">
            <v>0</v>
          </cell>
          <cell r="AA27">
            <v>0</v>
          </cell>
          <cell r="AB27">
            <v>0</v>
          </cell>
          <cell r="AC27">
            <v>0</v>
          </cell>
          <cell r="AD27">
            <v>0</v>
          </cell>
        </row>
        <row r="28">
          <cell r="C28" t="str">
            <v>Plus: Non-Controlling Interest</v>
          </cell>
          <cell r="D28">
            <v>0</v>
          </cell>
          <cell r="E28">
            <v>0</v>
          </cell>
          <cell r="F28">
            <v>0</v>
          </cell>
          <cell r="G28">
            <v>0</v>
          </cell>
          <cell r="H28">
            <v>0</v>
          </cell>
          <cell r="I28">
            <v>0</v>
          </cell>
          <cell r="J28">
            <v>0</v>
          </cell>
          <cell r="K28">
            <v>0</v>
          </cell>
          <cell r="L28">
            <v>0</v>
          </cell>
          <cell r="M28">
            <v>0</v>
          </cell>
          <cell r="N28">
            <v>0</v>
          </cell>
          <cell r="O28">
            <v>0</v>
          </cell>
          <cell r="P28" t="str">
            <v>Plus: Non-Controlling Interest</v>
          </cell>
          <cell r="T28">
            <v>0</v>
          </cell>
          <cell r="U28">
            <v>0</v>
          </cell>
          <cell r="V28">
            <v>0</v>
          </cell>
          <cell r="W28">
            <v>0</v>
          </cell>
          <cell r="X28">
            <v>0</v>
          </cell>
          <cell r="Y28">
            <v>0</v>
          </cell>
          <cell r="Z28">
            <v>0</v>
          </cell>
          <cell r="AA28">
            <v>0</v>
          </cell>
          <cell r="AB28">
            <v>0</v>
          </cell>
          <cell r="AC28">
            <v>0</v>
          </cell>
          <cell r="AD28">
            <v>0</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T29">
            <v>0</v>
          </cell>
          <cell r="U29">
            <v>0</v>
          </cell>
          <cell r="V29">
            <v>0</v>
          </cell>
          <cell r="W29">
            <v>0</v>
          </cell>
          <cell r="X29">
            <v>0</v>
          </cell>
          <cell r="Y29">
            <v>0</v>
          </cell>
          <cell r="Z29">
            <v>0</v>
          </cell>
          <cell r="AA29">
            <v>0</v>
          </cell>
          <cell r="AB29">
            <v>0</v>
          </cell>
          <cell r="AC29">
            <v>0</v>
          </cell>
          <cell r="AD29">
            <v>0</v>
          </cell>
        </row>
        <row r="30">
          <cell r="C30" t="str">
            <v>Enterprise Value</v>
          </cell>
          <cell r="D30">
            <v>0</v>
          </cell>
          <cell r="E30">
            <v>0</v>
          </cell>
          <cell r="F30">
            <v>0</v>
          </cell>
          <cell r="G30">
            <v>3265.7985377599998</v>
          </cell>
          <cell r="H30">
            <v>3247.7849640000004</v>
          </cell>
          <cell r="I30">
            <v>3472.9992334842773</v>
          </cell>
          <cell r="J30">
            <v>3698.328182213837</v>
          </cell>
          <cell r="K30">
            <v>3926.0513709433963</v>
          </cell>
          <cell r="L30">
            <v>4191.1493383995485</v>
          </cell>
          <cell r="M30">
            <v>4456.2473058556998</v>
          </cell>
          <cell r="N30">
            <v>4721.3452733118511</v>
          </cell>
          <cell r="P30" t="str">
            <v>Enterprise Value</v>
          </cell>
          <cell r="T30">
            <v>0</v>
          </cell>
          <cell r="U30">
            <v>0</v>
          </cell>
          <cell r="V30">
            <v>0</v>
          </cell>
          <cell r="W30">
            <v>0</v>
          </cell>
          <cell r="X30">
            <v>0</v>
          </cell>
          <cell r="Y30">
            <v>0</v>
          </cell>
          <cell r="Z30">
            <v>0</v>
          </cell>
          <cell r="AA30">
            <v>0</v>
          </cell>
          <cell r="AB30">
            <v>0</v>
          </cell>
          <cell r="AC30">
            <v>0</v>
          </cell>
          <cell r="AD30">
            <v>0</v>
          </cell>
        </row>
        <row r="31">
          <cell r="A31">
            <v>0</v>
          </cell>
          <cell r="B31">
            <v>0</v>
          </cell>
          <cell r="C31" t="str">
            <v>Less: NOL Value</v>
          </cell>
          <cell r="D31">
            <v>0</v>
          </cell>
          <cell r="E31">
            <v>0</v>
          </cell>
          <cell r="F31">
            <v>0</v>
          </cell>
          <cell r="G31">
            <v>-138.95965467497584</v>
          </cell>
          <cell r="H31">
            <v>-141.68761937089073</v>
          </cell>
          <cell r="I31">
            <v>-147.49332682553023</v>
          </cell>
          <cell r="J31">
            <v>-152.67179122584713</v>
          </cell>
          <cell r="K31">
            <v>-157.39936478953686</v>
          </cell>
          <cell r="L31">
            <v>-162.4160085580456</v>
          </cell>
          <cell r="M31">
            <v>-166.80511300653262</v>
          </cell>
          <cell r="N31">
            <v>-170.762189951648</v>
          </cell>
          <cell r="P31">
            <v>0</v>
          </cell>
          <cell r="T31">
            <v>0</v>
          </cell>
          <cell r="U31">
            <v>0</v>
          </cell>
          <cell r="V31">
            <v>0</v>
          </cell>
          <cell r="W31">
            <v>0</v>
          </cell>
          <cell r="X31">
            <v>0</v>
          </cell>
          <cell r="Y31">
            <v>0</v>
          </cell>
          <cell r="Z31">
            <v>0</v>
          </cell>
          <cell r="AA31">
            <v>0</v>
          </cell>
          <cell r="AB31">
            <v>0</v>
          </cell>
          <cell r="AC31">
            <v>0</v>
          </cell>
          <cell r="AD31">
            <v>0</v>
          </cell>
        </row>
        <row r="32">
          <cell r="A32">
            <v>0</v>
          </cell>
          <cell r="B32">
            <v>0</v>
          </cell>
          <cell r="C32" t="str">
            <v>Transaction Adjusted Enterprise Value</v>
          </cell>
          <cell r="D32">
            <v>0</v>
          </cell>
          <cell r="E32">
            <v>0</v>
          </cell>
          <cell r="F32">
            <v>0</v>
          </cell>
          <cell r="G32">
            <v>3319.0904290575377</v>
          </cell>
          <cell r="H32">
            <v>3271.4009609303071</v>
          </cell>
          <cell r="I32">
            <v>3527.3165872788804</v>
          </cell>
          <cell r="J32">
            <v>3777.9924063671847</v>
          </cell>
          <cell r="K32">
            <v>4025.8147238371548</v>
          </cell>
          <cell r="L32">
            <v>4293.4553670735741</v>
          </cell>
          <cell r="M32">
            <v>4546.2595159278717</v>
          </cell>
          <cell r="N32">
            <v>4800.7591435812628</v>
          </cell>
          <cell r="P32">
            <v>0</v>
          </cell>
          <cell r="T32">
            <v>0</v>
          </cell>
          <cell r="U32">
            <v>0</v>
          </cell>
          <cell r="V32">
            <v>0</v>
          </cell>
          <cell r="W32">
            <v>0</v>
          </cell>
          <cell r="X32">
            <v>0</v>
          </cell>
          <cell r="Y32">
            <v>0</v>
          </cell>
          <cell r="Z32">
            <v>0</v>
          </cell>
          <cell r="AA32">
            <v>0</v>
          </cell>
          <cell r="AB32">
            <v>0</v>
          </cell>
          <cell r="AC32">
            <v>0</v>
          </cell>
          <cell r="AD32">
            <v>0</v>
          </cell>
        </row>
        <row r="33">
          <cell r="C33" t="str">
            <v>Transaction Adjusted Enterprise Value</v>
          </cell>
          <cell r="D33">
            <v>0</v>
          </cell>
          <cell r="E33">
            <v>0</v>
          </cell>
          <cell r="F33">
            <v>0</v>
          </cell>
          <cell r="G33">
            <v>3174.809205392899</v>
          </cell>
          <cell r="H33">
            <v>3152.0166215594163</v>
          </cell>
          <cell r="I33">
            <v>3379.82326045335</v>
          </cell>
          <cell r="J33">
            <v>3625.3206151413374</v>
          </cell>
          <cell r="K33">
            <v>3868.415359047618</v>
          </cell>
          <cell r="L33">
            <v>4131.0393585155289</v>
          </cell>
          <cell r="M33">
            <v>4379.4544029213394</v>
          </cell>
          <cell r="N33">
            <v>4629.9969536296148</v>
          </cell>
          <cell r="P33">
            <v>0</v>
          </cell>
          <cell r="T33">
            <v>0</v>
          </cell>
          <cell r="U33">
            <v>0</v>
          </cell>
          <cell r="V33">
            <v>0</v>
          </cell>
          <cell r="W33">
            <v>0</v>
          </cell>
          <cell r="X33">
            <v>0</v>
          </cell>
          <cell r="Y33">
            <v>0</v>
          </cell>
          <cell r="Z33">
            <v>0</v>
          </cell>
          <cell r="AA33">
            <v>0</v>
          </cell>
          <cell r="AB33">
            <v>0</v>
          </cell>
          <cell r="AC33">
            <v>0</v>
          </cell>
          <cell r="AD33">
            <v>0</v>
          </cell>
        </row>
        <row r="34">
          <cell r="C34">
            <v>0</v>
          </cell>
          <cell r="D34">
            <v>0</v>
          </cell>
          <cell r="E34">
            <v>0</v>
          </cell>
          <cell r="F34">
            <v>0</v>
          </cell>
          <cell r="G34">
            <v>0</v>
          </cell>
          <cell r="H34">
            <v>0</v>
          </cell>
          <cell r="I34">
            <v>0</v>
          </cell>
          <cell r="J34">
            <v>0</v>
          </cell>
          <cell r="K34">
            <v>0</v>
          </cell>
          <cell r="L34">
            <v>0</v>
          </cell>
          <cell r="M34">
            <v>0</v>
          </cell>
          <cell r="N34">
            <v>0</v>
          </cell>
          <cell r="P34">
            <v>0</v>
          </cell>
          <cell r="Q34">
            <v>0</v>
          </cell>
          <cell r="T34">
            <v>0</v>
          </cell>
          <cell r="U34">
            <v>0</v>
          </cell>
          <cell r="V34">
            <v>0</v>
          </cell>
          <cell r="W34">
            <v>0</v>
          </cell>
          <cell r="X34">
            <v>0</v>
          </cell>
          <cell r="Y34">
            <v>0</v>
          </cell>
          <cell r="Z34">
            <v>0</v>
          </cell>
          <cell r="AA34">
            <v>0</v>
          </cell>
          <cell r="AB34">
            <v>0</v>
          </cell>
          <cell r="AC34">
            <v>0</v>
          </cell>
          <cell r="AD34">
            <v>0</v>
          </cell>
        </row>
        <row r="35">
          <cell r="A35">
            <v>42369</v>
          </cell>
          <cell r="B35">
            <v>0</v>
          </cell>
          <cell r="C35" t="str">
            <v>Transaction Adjusted EV / Revenues</v>
          </cell>
          <cell r="D35">
            <v>0</v>
          </cell>
          <cell r="E35">
            <v>0</v>
          </cell>
          <cell r="F35" t="str">
            <v>Metric</v>
          </cell>
          <cell r="G35">
            <v>0</v>
          </cell>
          <cell r="H35">
            <v>0</v>
          </cell>
          <cell r="I35">
            <v>0</v>
          </cell>
          <cell r="J35">
            <v>0</v>
          </cell>
          <cell r="K35">
            <v>0</v>
          </cell>
          <cell r="L35">
            <v>0</v>
          </cell>
          <cell r="M35">
            <v>0</v>
          </cell>
          <cell r="N35">
            <v>0</v>
          </cell>
          <cell r="P35">
            <v>0</v>
          </cell>
          <cell r="Q35">
            <v>0</v>
          </cell>
          <cell r="T35">
            <v>0</v>
          </cell>
          <cell r="U35">
            <v>0</v>
          </cell>
          <cell r="V35">
            <v>0</v>
          </cell>
          <cell r="W35">
            <v>0</v>
          </cell>
          <cell r="X35">
            <v>475</v>
          </cell>
          <cell r="Y35">
            <v>0</v>
          </cell>
          <cell r="Z35">
            <v>0</v>
          </cell>
          <cell r="AA35">
            <v>0</v>
          </cell>
          <cell r="AB35">
            <v>0</v>
          </cell>
          <cell r="AC35">
            <v>0</v>
          </cell>
          <cell r="AD35">
            <v>0</v>
          </cell>
        </row>
        <row r="36">
          <cell r="A36">
            <v>42369</v>
          </cell>
          <cell r="B36">
            <v>0</v>
          </cell>
          <cell r="C36">
            <v>42369</v>
          </cell>
          <cell r="D36">
            <v>0</v>
          </cell>
          <cell r="E36">
            <v>0</v>
          </cell>
          <cell r="F36">
            <v>656.72057777777775</v>
          </cell>
          <cell r="G36">
            <v>4.8343379404005766</v>
          </cell>
          <cell r="H36">
            <v>4.7996312712253726</v>
          </cell>
          <cell r="I36">
            <v>5.2883971524636415</v>
          </cell>
          <cell r="J36">
            <v>5.6315095146375684</v>
          </cell>
          <cell r="K36">
            <v>5.9782676282635085</v>
          </cell>
          <cell r="L36">
            <v>6.3819369762732743</v>
          </cell>
          <cell r="M36">
            <v>6.7856063242830382</v>
          </cell>
          <cell r="N36">
            <v>7.1892756722928031</v>
          </cell>
          <cell r="P36" t="str">
            <v>Revenues</v>
          </cell>
          <cell r="Q36">
            <v>0</v>
          </cell>
          <cell r="T36">
            <v>0</v>
          </cell>
          <cell r="U36" t="str">
            <v>Q2 16E</v>
          </cell>
          <cell r="V36" t="str">
            <v>Q1 16</v>
          </cell>
          <cell r="W36" t="str">
            <v>Q4 15</v>
          </cell>
          <cell r="X36" t="str">
            <v>Q3 15</v>
          </cell>
          <cell r="Y36">
            <v>0</v>
          </cell>
          <cell r="Z36">
            <v>0</v>
          </cell>
          <cell r="AA36">
            <v>0</v>
          </cell>
          <cell r="AB36">
            <v>0</v>
          </cell>
          <cell r="AC36">
            <v>0</v>
          </cell>
          <cell r="AD36">
            <v>0</v>
          </cell>
        </row>
        <row r="37">
          <cell r="A37" t="str">
            <v>LTM</v>
          </cell>
          <cell r="B37">
            <v>0</v>
          </cell>
          <cell r="C37" t="str">
            <v>LTM</v>
          </cell>
          <cell r="D37">
            <v>0</v>
          </cell>
          <cell r="E37">
            <v>0</v>
          </cell>
          <cell r="F37">
            <v>675.30833333333339</v>
          </cell>
          <cell r="G37">
            <v>4.7012735497013445</v>
          </cell>
          <cell r="H37">
            <v>4.6675221761310253</v>
          </cell>
          <cell r="I37">
            <v>5.0048594006984706</v>
          </cell>
          <cell r="J37">
            <v>5.3683931268057856</v>
          </cell>
          <cell r="K37">
            <v>5.7283690546998791</v>
          </cell>
          <cell r="L37">
            <v>6.1172640031326857</v>
          </cell>
          <cell r="M37">
            <v>6.4851182589503642</v>
          </cell>
          <cell r="N37">
            <v>6.8561229368751775</v>
          </cell>
          <cell r="P37">
            <v>0</v>
          </cell>
          <cell r="Q37">
            <v>0</v>
          </cell>
          <cell r="T37">
            <v>0</v>
          </cell>
          <cell r="U37">
            <v>170.71600000000001</v>
          </cell>
          <cell r="V37">
            <v>169.291</v>
          </cell>
          <cell r="W37">
            <v>176.96799999999999</v>
          </cell>
          <cell r="X37">
            <v>158.33333333333334</v>
          </cell>
          <cell r="Y37">
            <v>0</v>
          </cell>
          <cell r="Z37">
            <v>0</v>
          </cell>
          <cell r="AA37">
            <v>0</v>
          </cell>
          <cell r="AB37">
            <v>0</v>
          </cell>
          <cell r="AC37">
            <v>0</v>
          </cell>
          <cell r="AD37">
            <v>0</v>
          </cell>
        </row>
        <row r="38">
          <cell r="A38">
            <v>42735</v>
          </cell>
          <cell r="B38">
            <v>0</v>
          </cell>
          <cell r="C38">
            <v>42735</v>
          </cell>
          <cell r="D38">
            <v>0</v>
          </cell>
          <cell r="E38">
            <v>0</v>
          </cell>
          <cell r="F38">
            <v>684.59771111111115</v>
          </cell>
          <cell r="G38">
            <v>4.6374814783416989</v>
          </cell>
          <cell r="H38">
            <v>4.6041880806812099</v>
          </cell>
          <cell r="I38">
            <v>5.0730511906730644</v>
          </cell>
          <cell r="J38">
            <v>5.4021918598170613</v>
          </cell>
          <cell r="K38">
            <v>5.7348298237389121</v>
          </cell>
          <cell r="L38">
            <v>6.1220615704327397</v>
          </cell>
          <cell r="M38">
            <v>6.5092933171265663</v>
          </cell>
          <cell r="N38">
            <v>6.896525063820393</v>
          </cell>
          <cell r="P38" t="str">
            <v>NM Over</v>
          </cell>
          <cell r="Q38" t="str">
            <v>NM</v>
          </cell>
          <cell r="T38">
            <v>0</v>
          </cell>
          <cell r="U38">
            <v>0</v>
          </cell>
          <cell r="V38">
            <v>0</v>
          </cell>
          <cell r="W38">
            <v>0</v>
          </cell>
          <cell r="X38">
            <v>0</v>
          </cell>
          <cell r="Y38">
            <v>0</v>
          </cell>
          <cell r="Z38">
            <v>0</v>
          </cell>
          <cell r="AA38">
            <v>0</v>
          </cell>
          <cell r="AB38">
            <v>0</v>
          </cell>
          <cell r="AC38">
            <v>0</v>
          </cell>
          <cell r="AD38">
            <v>0</v>
          </cell>
        </row>
        <row r="39">
          <cell r="A39">
            <v>43100</v>
          </cell>
          <cell r="B39">
            <v>0</v>
          </cell>
          <cell r="C39">
            <v>0</v>
          </cell>
          <cell r="D39">
            <v>0</v>
          </cell>
          <cell r="E39">
            <v>0</v>
          </cell>
          <cell r="F39">
            <v>0</v>
          </cell>
          <cell r="G39">
            <v>0</v>
          </cell>
          <cell r="H39">
            <v>0</v>
          </cell>
          <cell r="I39">
            <v>0</v>
          </cell>
          <cell r="J39">
            <v>0</v>
          </cell>
          <cell r="K39">
            <v>0</v>
          </cell>
          <cell r="L39">
            <v>0</v>
          </cell>
          <cell r="M39">
            <v>0</v>
          </cell>
          <cell r="N39">
            <v>0</v>
          </cell>
          <cell r="P39">
            <v>0</v>
          </cell>
          <cell r="Q39">
            <v>0</v>
          </cell>
          <cell r="T39">
            <v>0</v>
          </cell>
          <cell r="U39">
            <v>0</v>
          </cell>
          <cell r="V39">
            <v>0</v>
          </cell>
          <cell r="W39">
            <v>0</v>
          </cell>
          <cell r="X39">
            <v>0</v>
          </cell>
          <cell r="Y39">
            <v>0</v>
          </cell>
          <cell r="Z39">
            <v>0</v>
          </cell>
          <cell r="AA39">
            <v>0</v>
          </cell>
          <cell r="AB39">
            <v>0</v>
          </cell>
          <cell r="AC39">
            <v>0</v>
          </cell>
          <cell r="AD39">
            <v>0</v>
          </cell>
        </row>
        <row r="40">
          <cell r="C40">
            <v>0</v>
          </cell>
          <cell r="D40">
            <v>0</v>
          </cell>
          <cell r="E40">
            <v>0</v>
          </cell>
          <cell r="F40">
            <v>0</v>
          </cell>
          <cell r="G40">
            <v>0</v>
          </cell>
          <cell r="H40">
            <v>0</v>
          </cell>
          <cell r="I40">
            <v>0</v>
          </cell>
          <cell r="J40">
            <v>0</v>
          </cell>
          <cell r="K40">
            <v>0</v>
          </cell>
          <cell r="L40">
            <v>0</v>
          </cell>
          <cell r="M40">
            <v>0</v>
          </cell>
          <cell r="N40">
            <v>0</v>
          </cell>
          <cell r="P40">
            <v>0</v>
          </cell>
          <cell r="Q40">
            <v>0</v>
          </cell>
          <cell r="T40">
            <v>0</v>
          </cell>
          <cell r="U40">
            <v>0</v>
          </cell>
          <cell r="V40">
            <v>0</v>
          </cell>
          <cell r="W40">
            <v>0</v>
          </cell>
          <cell r="X40">
            <v>0</v>
          </cell>
          <cell r="Y40">
            <v>0</v>
          </cell>
          <cell r="Z40">
            <v>0</v>
          </cell>
          <cell r="AA40">
            <v>0</v>
          </cell>
          <cell r="AB40">
            <v>0</v>
          </cell>
          <cell r="AC40">
            <v>0</v>
          </cell>
          <cell r="AD40">
            <v>0</v>
          </cell>
        </row>
        <row r="41">
          <cell r="C41">
            <v>0</v>
          </cell>
          <cell r="D41">
            <v>0</v>
          </cell>
          <cell r="E41">
            <v>43465</v>
          </cell>
          <cell r="F41">
            <v>864.06666666666672</v>
          </cell>
          <cell r="G41">
            <v>3.6742641833881247</v>
          </cell>
          <cell r="H41">
            <v>3.6478859133856369</v>
          </cell>
          <cell r="I41">
            <v>4.0193649025741962</v>
          </cell>
          <cell r="J41">
            <v>4.2801421752339754</v>
          </cell>
          <cell r="K41">
            <v>4.5436903452010604</v>
          </cell>
          <cell r="L41">
            <v>4.8504930233773029</v>
          </cell>
          <cell r="M41">
            <v>5.1572957015535446</v>
          </cell>
          <cell r="N41">
            <v>5.4640983797297862</v>
          </cell>
          <cell r="P41">
            <v>0</v>
          </cell>
          <cell r="Q41">
            <v>0</v>
          </cell>
          <cell r="T41">
            <v>0</v>
          </cell>
          <cell r="U41">
            <v>0</v>
          </cell>
          <cell r="V41">
            <v>0</v>
          </cell>
          <cell r="W41">
            <v>0</v>
          </cell>
          <cell r="X41">
            <v>0</v>
          </cell>
          <cell r="Y41">
            <v>0</v>
          </cell>
          <cell r="Z41">
            <v>0</v>
          </cell>
          <cell r="AA41">
            <v>0</v>
          </cell>
          <cell r="AB41">
            <v>0</v>
          </cell>
          <cell r="AC41">
            <v>0</v>
          </cell>
          <cell r="AD41">
            <v>0</v>
          </cell>
        </row>
        <row r="42">
          <cell r="C42">
            <v>0</v>
          </cell>
          <cell r="D42">
            <v>0</v>
          </cell>
          <cell r="E42">
            <v>43830</v>
          </cell>
          <cell r="F42">
            <v>982.5772222222223</v>
          </cell>
          <cell r="G42">
            <v>3.3237067417194801</v>
          </cell>
          <cell r="H42">
            <v>3.3053737564307926</v>
          </cell>
          <cell r="I42">
            <v>3.5345814608134836</v>
          </cell>
          <cell r="J42">
            <v>3.7639058779009771</v>
          </cell>
          <cell r="K42">
            <v>3.9956669889661556</v>
          </cell>
          <cell r="L42">
            <v>4.2654655976257372</v>
          </cell>
          <cell r="M42">
            <v>4.5352642062853183</v>
          </cell>
          <cell r="N42">
            <v>4.8050628149448986</v>
          </cell>
          <cell r="P42">
            <v>0</v>
          </cell>
          <cell r="Q42">
            <v>0</v>
          </cell>
          <cell r="T42">
            <v>0</v>
          </cell>
          <cell r="U42">
            <v>0</v>
          </cell>
          <cell r="V42">
            <v>0</v>
          </cell>
          <cell r="W42">
            <v>0</v>
          </cell>
          <cell r="X42">
            <v>0</v>
          </cell>
          <cell r="Y42">
            <v>0</v>
          </cell>
          <cell r="Z42">
            <v>0</v>
          </cell>
          <cell r="AA42">
            <v>0</v>
          </cell>
          <cell r="AB42">
            <v>0</v>
          </cell>
          <cell r="AC42">
            <v>0</v>
          </cell>
          <cell r="AD42">
            <v>0</v>
          </cell>
        </row>
        <row r="43">
          <cell r="C43">
            <v>0</v>
          </cell>
          <cell r="D43">
            <v>0</v>
          </cell>
          <cell r="E43">
            <v>44196</v>
          </cell>
          <cell r="F43" t="str">
            <v>NA</v>
          </cell>
          <cell r="G43" t="str">
            <v>NA</v>
          </cell>
          <cell r="H43" t="str">
            <v>NA</v>
          </cell>
          <cell r="I43" t="str">
            <v>NA</v>
          </cell>
          <cell r="J43" t="str">
            <v>NA</v>
          </cell>
          <cell r="K43" t="str">
            <v>NA</v>
          </cell>
          <cell r="L43" t="str">
            <v>NA</v>
          </cell>
          <cell r="M43" t="str">
            <v>NA</v>
          </cell>
          <cell r="N43" t="str">
            <v>NA</v>
          </cell>
          <cell r="P43">
            <v>0</v>
          </cell>
          <cell r="Q43">
            <v>0</v>
          </cell>
          <cell r="T43">
            <v>0</v>
          </cell>
          <cell r="U43">
            <v>0</v>
          </cell>
          <cell r="V43">
            <v>0</v>
          </cell>
          <cell r="W43">
            <v>0</v>
          </cell>
          <cell r="X43">
            <v>0</v>
          </cell>
          <cell r="Y43">
            <v>0</v>
          </cell>
          <cell r="Z43">
            <v>0</v>
          </cell>
          <cell r="AA43">
            <v>0</v>
          </cell>
          <cell r="AB43">
            <v>0</v>
          </cell>
          <cell r="AC43">
            <v>0</v>
          </cell>
          <cell r="AD43">
            <v>0</v>
          </cell>
        </row>
        <row r="44">
          <cell r="C44">
            <v>0</v>
          </cell>
          <cell r="D44">
            <v>0</v>
          </cell>
          <cell r="E44">
            <v>0</v>
          </cell>
          <cell r="F44">
            <v>0</v>
          </cell>
          <cell r="G44">
            <v>0</v>
          </cell>
          <cell r="H44">
            <v>0</v>
          </cell>
          <cell r="I44">
            <v>0</v>
          </cell>
          <cell r="J44">
            <v>0</v>
          </cell>
          <cell r="K44">
            <v>0</v>
          </cell>
          <cell r="L44">
            <v>0</v>
          </cell>
          <cell r="M44">
            <v>0</v>
          </cell>
          <cell r="N44">
            <v>0</v>
          </cell>
          <cell r="P44">
            <v>0</v>
          </cell>
          <cell r="Q44">
            <v>0</v>
          </cell>
          <cell r="T44">
            <v>0</v>
          </cell>
          <cell r="U44">
            <v>0</v>
          </cell>
          <cell r="V44">
            <v>0</v>
          </cell>
          <cell r="W44">
            <v>0</v>
          </cell>
          <cell r="X44">
            <v>0</v>
          </cell>
          <cell r="Y44">
            <v>0</v>
          </cell>
          <cell r="Z44">
            <v>0</v>
          </cell>
          <cell r="AA44">
            <v>0</v>
          </cell>
          <cell r="AB44">
            <v>0</v>
          </cell>
          <cell r="AC44">
            <v>0</v>
          </cell>
          <cell r="AD44">
            <v>0</v>
          </cell>
        </row>
        <row r="45">
          <cell r="C45" t="str">
            <v>Buyer Stats</v>
          </cell>
          <cell r="D45">
            <v>0</v>
          </cell>
          <cell r="E45">
            <v>0</v>
          </cell>
          <cell r="F45">
            <v>0</v>
          </cell>
          <cell r="G45">
            <v>0</v>
          </cell>
          <cell r="H45">
            <v>1</v>
          </cell>
          <cell r="I45">
            <v>2</v>
          </cell>
          <cell r="J45">
            <v>3</v>
          </cell>
          <cell r="K45">
            <v>4</v>
          </cell>
          <cell r="L45">
            <v>5</v>
          </cell>
          <cell r="M45">
            <v>6</v>
          </cell>
          <cell r="N45">
            <v>7</v>
          </cell>
          <cell r="O45">
            <v>0</v>
          </cell>
          <cell r="P45">
            <v>0</v>
          </cell>
          <cell r="Q45">
            <v>0</v>
          </cell>
          <cell r="T45">
            <v>0</v>
          </cell>
          <cell r="U45">
            <v>0</v>
          </cell>
          <cell r="V45">
            <v>0</v>
          </cell>
          <cell r="W45">
            <v>0</v>
          </cell>
          <cell r="X45">
            <v>0</v>
          </cell>
          <cell r="Y45">
            <v>0</v>
          </cell>
          <cell r="Z45">
            <v>0</v>
          </cell>
          <cell r="AA45">
            <v>0</v>
          </cell>
          <cell r="AB45">
            <v>0</v>
          </cell>
          <cell r="AC45">
            <v>0</v>
          </cell>
          <cell r="AD45">
            <v>0</v>
          </cell>
        </row>
        <row r="46">
          <cell r="C46" t="str">
            <v>BSX</v>
          </cell>
          <cell r="D46">
            <v>0</v>
          </cell>
          <cell r="E46" t="str">
            <v>Active Case</v>
          </cell>
          <cell r="F46">
            <v>0</v>
          </cell>
          <cell r="G46">
            <v>0</v>
          </cell>
          <cell r="H46">
            <v>15</v>
          </cell>
          <cell r="I46">
            <v>16</v>
          </cell>
          <cell r="J46">
            <v>17</v>
          </cell>
          <cell r="K46">
            <v>18</v>
          </cell>
          <cell r="L46">
            <v>19</v>
          </cell>
          <cell r="M46">
            <v>20</v>
          </cell>
          <cell r="N46">
            <v>21</v>
          </cell>
          <cell r="O46">
            <v>0</v>
          </cell>
          <cell r="P46">
            <v>0</v>
          </cell>
          <cell r="Q46">
            <v>0</v>
          </cell>
          <cell r="T46">
            <v>0</v>
          </cell>
          <cell r="U46">
            <v>0</v>
          </cell>
          <cell r="V46">
            <v>0</v>
          </cell>
          <cell r="W46">
            <v>0</v>
          </cell>
          <cell r="X46">
            <v>0</v>
          </cell>
          <cell r="Y46">
            <v>0</v>
          </cell>
          <cell r="Z46">
            <v>0</v>
          </cell>
          <cell r="AA46">
            <v>0</v>
          </cell>
          <cell r="AB46">
            <v>0</v>
          </cell>
          <cell r="AC46">
            <v>0</v>
          </cell>
          <cell r="AD46">
            <v>0</v>
          </cell>
        </row>
        <row r="47">
          <cell r="C47">
            <v>0</v>
          </cell>
          <cell r="D47">
            <v>0</v>
          </cell>
          <cell r="E47" t="str">
            <v>Year 3 Accretion / (Dilution) %</v>
          </cell>
          <cell r="F47">
            <v>0</v>
          </cell>
          <cell r="G47">
            <v>0</v>
          </cell>
          <cell r="H47">
            <v>4.7681803176061702E-2</v>
          </cell>
          <cell r="I47">
            <v>4.4299318860043888E-2</v>
          </cell>
          <cell r="J47">
            <v>4.0669771577044725E-2</v>
          </cell>
          <cell r="K47">
            <v>3.5489982914193072E-2</v>
          </cell>
          <cell r="L47">
            <v>2.6906930109907259E-2</v>
          </cell>
          <cell r="M47">
            <v>1.8929333367704883E-2</v>
          </cell>
          <cell r="N47">
            <v>1.1022460556467514E-2</v>
          </cell>
          <cell r="P47">
            <v>0</v>
          </cell>
          <cell r="Q47">
            <v>0</v>
          </cell>
          <cell r="T47">
            <v>0</v>
          </cell>
          <cell r="U47">
            <v>0</v>
          </cell>
          <cell r="V47">
            <v>0</v>
          </cell>
          <cell r="W47">
            <v>0</v>
          </cell>
          <cell r="X47">
            <v>0</v>
          </cell>
          <cell r="Y47">
            <v>0</v>
          </cell>
          <cell r="Z47">
            <v>0</v>
          </cell>
          <cell r="AA47">
            <v>0</v>
          </cell>
          <cell r="AB47">
            <v>0</v>
          </cell>
          <cell r="AC47">
            <v>0</v>
          </cell>
          <cell r="AD47">
            <v>0</v>
          </cell>
        </row>
        <row r="48">
          <cell r="C48">
            <v>0</v>
          </cell>
          <cell r="D48">
            <v>0</v>
          </cell>
          <cell r="E48" t="str">
            <v>2021 ROIC</v>
          </cell>
          <cell r="F48">
            <v>0</v>
          </cell>
          <cell r="G48">
            <v>0</v>
          </cell>
          <cell r="H48">
            <v>8.590052848447699E-2</v>
          </cell>
          <cell r="I48">
            <v>8.0211381078708691E-2</v>
          </cell>
          <cell r="J48">
            <v>7.4889228070083719E-2</v>
          </cell>
          <cell r="K48">
            <v>7.0279174372387523E-2</v>
          </cell>
          <cell r="L48">
            <v>6.5898189401773763E-2</v>
          </cell>
          <cell r="M48">
            <v>6.2233784493873429E-2</v>
          </cell>
          <cell r="N48">
            <v>5.8934623984575933E-2</v>
          </cell>
          <cell r="P48">
            <v>0</v>
          </cell>
          <cell r="Q48">
            <v>0</v>
          </cell>
          <cell r="T48">
            <v>0</v>
          </cell>
          <cell r="U48">
            <v>0</v>
          </cell>
          <cell r="V48">
            <v>0</v>
          </cell>
          <cell r="W48">
            <v>0</v>
          </cell>
          <cell r="X48">
            <v>0</v>
          </cell>
          <cell r="Y48">
            <v>0</v>
          </cell>
          <cell r="Z48">
            <v>0</v>
          </cell>
          <cell r="AA48">
            <v>0</v>
          </cell>
          <cell r="AB48">
            <v>0</v>
          </cell>
          <cell r="AC48">
            <v>0</v>
          </cell>
          <cell r="AD48">
            <v>0</v>
          </cell>
        </row>
        <row r="49">
          <cell r="C49">
            <v>0</v>
          </cell>
          <cell r="D49">
            <v>0</v>
          </cell>
          <cell r="E49" t="str">
            <v>PF Leverage</v>
          </cell>
          <cell r="F49">
            <v>0</v>
          </cell>
          <cell r="G49">
            <v>0</v>
          </cell>
          <cell r="H49">
            <v>3.710202139675419</v>
          </cell>
          <cell r="I49">
            <v>3.8154192302801784</v>
          </cell>
          <cell r="J49">
            <v>3.9283215695037956</v>
          </cell>
          <cell r="K49">
            <v>4</v>
          </cell>
          <cell r="L49">
            <v>4</v>
          </cell>
          <cell r="M49">
            <v>4</v>
          </cell>
          <cell r="N49">
            <v>4</v>
          </cell>
          <cell r="P49">
            <v>0</v>
          </cell>
          <cell r="Q49">
            <v>0</v>
          </cell>
          <cell r="T49">
            <v>0</v>
          </cell>
          <cell r="U49">
            <v>0</v>
          </cell>
          <cell r="V49">
            <v>0</v>
          </cell>
          <cell r="W49">
            <v>0</v>
          </cell>
          <cell r="X49">
            <v>0</v>
          </cell>
          <cell r="Y49">
            <v>0</v>
          </cell>
          <cell r="Z49">
            <v>0</v>
          </cell>
          <cell r="AA49">
            <v>0</v>
          </cell>
          <cell r="AB49">
            <v>0</v>
          </cell>
          <cell r="AC49">
            <v>0</v>
          </cell>
          <cell r="AD49">
            <v>0</v>
          </cell>
        </row>
        <row r="50">
          <cell r="C50">
            <v>0</v>
          </cell>
          <cell r="D50">
            <v>0</v>
          </cell>
          <cell r="E50" t="str">
            <v>% Stock</v>
          </cell>
          <cell r="F50">
            <v>0</v>
          </cell>
          <cell r="G50">
            <v>0</v>
          </cell>
          <cell r="H50">
            <v>0</v>
          </cell>
          <cell r="I50">
            <v>0</v>
          </cell>
          <cell r="J50">
            <v>0</v>
          </cell>
          <cell r="K50">
            <v>2.0228556606295769E-2</v>
          </cell>
          <cell r="L50">
            <v>7.6605393335295938E-2</v>
          </cell>
          <cell r="M50">
            <v>0.1242057439339747</v>
          </cell>
          <cell r="N50">
            <v>0.16741287808207991</v>
          </cell>
          <cell r="P50">
            <v>0</v>
          </cell>
          <cell r="Q50">
            <v>0</v>
          </cell>
          <cell r="T50">
            <v>0</v>
          </cell>
          <cell r="U50">
            <v>0</v>
          </cell>
          <cell r="V50">
            <v>0</v>
          </cell>
          <cell r="W50">
            <v>0</v>
          </cell>
          <cell r="X50">
            <v>0</v>
          </cell>
          <cell r="Y50">
            <v>0</v>
          </cell>
          <cell r="Z50">
            <v>0</v>
          </cell>
          <cell r="AA50">
            <v>0</v>
          </cell>
          <cell r="AB50">
            <v>0</v>
          </cell>
          <cell r="AC50">
            <v>0</v>
          </cell>
          <cell r="AD50">
            <v>0</v>
          </cell>
        </row>
        <row r="51">
          <cell r="C51">
            <v>0</v>
          </cell>
          <cell r="D51">
            <v>0</v>
          </cell>
          <cell r="E51">
            <v>0</v>
          </cell>
          <cell r="F51">
            <v>0</v>
          </cell>
          <cell r="G51">
            <v>0</v>
          </cell>
          <cell r="H51">
            <v>0</v>
          </cell>
          <cell r="I51">
            <v>0</v>
          </cell>
          <cell r="J51">
            <v>0</v>
          </cell>
          <cell r="K51">
            <v>0</v>
          </cell>
          <cell r="L51">
            <v>0</v>
          </cell>
          <cell r="M51">
            <v>0</v>
          </cell>
          <cell r="N51">
            <v>0</v>
          </cell>
          <cell r="P51">
            <v>0</v>
          </cell>
          <cell r="Q51">
            <v>0</v>
          </cell>
          <cell r="S51">
            <v>24</v>
          </cell>
          <cell r="T51">
            <v>0</v>
          </cell>
          <cell r="U51">
            <v>0</v>
          </cell>
          <cell r="V51">
            <v>0</v>
          </cell>
          <cell r="W51">
            <v>0</v>
          </cell>
          <cell r="X51">
            <v>0</v>
          </cell>
          <cell r="Y51">
            <v>0</v>
          </cell>
          <cell r="Z51">
            <v>0</v>
          </cell>
          <cell r="AA51">
            <v>0</v>
          </cell>
          <cell r="AB51">
            <v>0</v>
          </cell>
          <cell r="AC51">
            <v>0</v>
          </cell>
          <cell r="AD51">
            <v>0</v>
          </cell>
        </row>
        <row r="52">
          <cell r="C52">
            <v>0</v>
          </cell>
          <cell r="D52">
            <v>0</v>
          </cell>
          <cell r="E52" t="str">
            <v>Buyer Statistics</v>
          </cell>
          <cell r="F52" t="str">
            <v>Constraint</v>
          </cell>
          <cell r="G52">
            <v>0</v>
          </cell>
          <cell r="H52">
            <v>0</v>
          </cell>
          <cell r="I52">
            <v>0</v>
          </cell>
          <cell r="J52">
            <v>0</v>
          </cell>
          <cell r="K52">
            <v>0</v>
          </cell>
          <cell r="L52">
            <v>0</v>
          </cell>
          <cell r="M52">
            <v>0</v>
          </cell>
          <cell r="N52">
            <v>0</v>
          </cell>
          <cell r="P52">
            <v>0</v>
          </cell>
          <cell r="Q52">
            <v>0</v>
          </cell>
          <cell r="S52">
            <v>24</v>
          </cell>
          <cell r="T52">
            <v>0</v>
          </cell>
          <cell r="U52">
            <v>28</v>
          </cell>
          <cell r="V52">
            <v>30</v>
          </cell>
          <cell r="W52">
            <v>32</v>
          </cell>
          <cell r="X52">
            <v>34</v>
          </cell>
          <cell r="Y52">
            <v>36</v>
          </cell>
          <cell r="Z52">
            <v>0</v>
          </cell>
          <cell r="AA52">
            <v>0</v>
          </cell>
          <cell r="AB52">
            <v>0</v>
          </cell>
          <cell r="AC52">
            <v>0</v>
          </cell>
          <cell r="AD52">
            <v>0</v>
          </cell>
        </row>
        <row r="53">
          <cell r="A53">
            <v>1</v>
          </cell>
          <cell r="B53" t="str">
            <v>JNJ</v>
          </cell>
          <cell r="C53">
            <v>0</v>
          </cell>
          <cell r="D53">
            <v>0</v>
          </cell>
          <cell r="E53">
            <v>0</v>
          </cell>
          <cell r="F53">
            <v>0</v>
          </cell>
          <cell r="G53">
            <v>0</v>
          </cell>
          <cell r="H53">
            <v>0</v>
          </cell>
          <cell r="I53">
            <v>0</v>
          </cell>
          <cell r="J53">
            <v>0</v>
          </cell>
          <cell r="K53">
            <v>0</v>
          </cell>
          <cell r="L53">
            <v>0</v>
          </cell>
          <cell r="M53">
            <v>0</v>
          </cell>
          <cell r="N53">
            <v>0</v>
          </cell>
          <cell r="O53" t="str">
            <v>&gt;</v>
          </cell>
          <cell r="P53">
            <v>0</v>
          </cell>
          <cell r="Q53">
            <v>0</v>
          </cell>
          <cell r="S53">
            <v>0</v>
          </cell>
          <cell r="T53">
            <v>0</v>
          </cell>
          <cell r="U53">
            <v>0</v>
          </cell>
          <cell r="V53">
            <v>0</v>
          </cell>
          <cell r="W53">
            <v>0</v>
          </cell>
          <cell r="X53">
            <v>0</v>
          </cell>
          <cell r="Y53">
            <v>0</v>
          </cell>
          <cell r="Z53">
            <v>0</v>
          </cell>
          <cell r="AA53">
            <v>0</v>
          </cell>
          <cell r="AB53">
            <v>0</v>
          </cell>
          <cell r="AC53">
            <v>0</v>
          </cell>
          <cell r="AD53">
            <v>0</v>
          </cell>
        </row>
        <row r="54">
          <cell r="A54">
            <v>1</v>
          </cell>
          <cell r="B54" t="str">
            <v>JNJ</v>
          </cell>
          <cell r="C54">
            <v>0</v>
          </cell>
          <cell r="D54">
            <v>0</v>
          </cell>
          <cell r="E54" t="str">
            <v>Year 3 Accretion / (Dilution) %</v>
          </cell>
          <cell r="F54">
            <v>0</v>
          </cell>
          <cell r="G54">
            <v>0</v>
          </cell>
          <cell r="H54">
            <v>7.9824807485434947E-3</v>
          </cell>
          <cell r="I54">
            <v>7.9380578601516306E-3</v>
          </cell>
          <cell r="J54">
            <v>7.8903902427584806E-3</v>
          </cell>
          <cell r="K54">
            <v>7.8432652370269626E-3</v>
          </cell>
          <cell r="L54">
            <v>7.7923716493368423E-3</v>
          </cell>
          <cell r="M54">
            <v>7.7217745401054402E-3</v>
          </cell>
          <cell r="N54">
            <v>7.415750832320718E-3</v>
          </cell>
          <cell r="O54" t="str">
            <v>&gt;</v>
          </cell>
          <cell r="P54">
            <v>0</v>
          </cell>
          <cell r="Q54" t="str">
            <v>&gt;0</v>
          </cell>
          <cell r="S54">
            <v>0</v>
          </cell>
          <cell r="T54">
            <v>0</v>
          </cell>
          <cell r="U54">
            <v>0</v>
          </cell>
          <cell r="V54">
            <v>0</v>
          </cell>
          <cell r="W54">
            <v>0</v>
          </cell>
          <cell r="X54">
            <v>0</v>
          </cell>
          <cell r="Y54">
            <v>0</v>
          </cell>
          <cell r="Z54">
            <v>0</v>
          </cell>
          <cell r="AA54">
            <v>0</v>
          </cell>
          <cell r="AB54">
            <v>0</v>
          </cell>
          <cell r="AC54">
            <v>0</v>
          </cell>
          <cell r="AD54">
            <v>0</v>
          </cell>
        </row>
        <row r="55">
          <cell r="A55">
            <v>1</v>
          </cell>
          <cell r="B55" t="str">
            <v>JNJ</v>
          </cell>
          <cell r="C55">
            <v>0</v>
          </cell>
          <cell r="D55">
            <v>0</v>
          </cell>
          <cell r="E55" t="str">
            <v>2021 ROIC</v>
          </cell>
          <cell r="F55">
            <v>7.0000000000000007E-2</v>
          </cell>
          <cell r="G55">
            <v>0</v>
          </cell>
          <cell r="H55">
            <v>9.9411942762370961E-2</v>
          </cell>
          <cell r="I55">
            <v>9.2827941403507003E-2</v>
          </cell>
          <cell r="J55">
            <v>8.666865950384306E-2</v>
          </cell>
          <cell r="K55">
            <v>8.1333484011766211E-2</v>
          </cell>
          <cell r="L55">
            <v>7.6263407787262372E-2</v>
          </cell>
          <cell r="M55">
            <v>7.2022623505845873E-2</v>
          </cell>
          <cell r="N55">
            <v>6.8204533425370695E-2</v>
          </cell>
          <cell r="O55" t="str">
            <v>&gt;</v>
          </cell>
          <cell r="P55">
            <v>7.0000000000000007E-2</v>
          </cell>
          <cell r="Q55" t="str">
            <v>&gt;0.07</v>
          </cell>
          <cell r="S55">
            <v>0</v>
          </cell>
          <cell r="T55">
            <v>0</v>
          </cell>
          <cell r="U55">
            <v>0</v>
          </cell>
          <cell r="V55">
            <v>0</v>
          </cell>
          <cell r="W55">
            <v>0</v>
          </cell>
          <cell r="X55">
            <v>0</v>
          </cell>
          <cell r="Y55">
            <v>1</v>
          </cell>
          <cell r="Z55">
            <v>0</v>
          </cell>
          <cell r="AA55">
            <v>0</v>
          </cell>
          <cell r="AB55">
            <v>0</v>
          </cell>
          <cell r="AC55">
            <v>0</v>
          </cell>
          <cell r="AD55">
            <v>0</v>
          </cell>
        </row>
        <row r="56">
          <cell r="A56">
            <v>1</v>
          </cell>
          <cell r="B56" t="str">
            <v>JNJ</v>
          </cell>
          <cell r="C56">
            <v>0</v>
          </cell>
          <cell r="D56">
            <v>0</v>
          </cell>
          <cell r="E56" t="str">
            <v>PF Leverage</v>
          </cell>
          <cell r="F56" t="str">
            <v>NA</v>
          </cell>
          <cell r="G56">
            <v>0</v>
          </cell>
          <cell r="H56">
            <v>1.0523089938526555</v>
          </cell>
          <cell r="I56">
            <v>1.0523089938526555</v>
          </cell>
          <cell r="J56">
            <v>1.0523089938526555</v>
          </cell>
          <cell r="K56">
            <v>1.0523089938526555</v>
          </cell>
          <cell r="L56">
            <v>1.0523089938526555</v>
          </cell>
          <cell r="M56">
            <v>1.0575500151780954</v>
          </cell>
          <cell r="N56">
            <v>1.0680460561182386</v>
          </cell>
          <cell r="O56" t="str">
            <v>NA</v>
          </cell>
          <cell r="P56">
            <v>0</v>
          </cell>
          <cell r="Q56" t="str">
            <v>NA</v>
          </cell>
          <cell r="S56">
            <v>0</v>
          </cell>
          <cell r="T56">
            <v>0</v>
          </cell>
          <cell r="U56">
            <v>0</v>
          </cell>
          <cell r="V56">
            <v>0</v>
          </cell>
          <cell r="W56">
            <v>0</v>
          </cell>
          <cell r="X56">
            <v>0</v>
          </cell>
          <cell r="Y56">
            <v>0</v>
          </cell>
          <cell r="Z56">
            <v>0</v>
          </cell>
          <cell r="AA56">
            <v>0</v>
          </cell>
          <cell r="AB56">
            <v>0</v>
          </cell>
          <cell r="AC56">
            <v>0</v>
          </cell>
          <cell r="AD56">
            <v>0</v>
          </cell>
        </row>
        <row r="57">
          <cell r="A57">
            <v>1</v>
          </cell>
          <cell r="B57">
            <v>0</v>
          </cell>
          <cell r="C57">
            <v>0</v>
          </cell>
          <cell r="D57">
            <v>0</v>
          </cell>
          <cell r="E57" t="str">
            <v>% Stock</v>
          </cell>
          <cell r="F57">
            <v>0</v>
          </cell>
          <cell r="G57">
            <v>0</v>
          </cell>
          <cell r="H57">
            <v>0</v>
          </cell>
          <cell r="I57">
            <v>0</v>
          </cell>
          <cell r="J57">
            <v>0</v>
          </cell>
          <cell r="K57">
            <v>0</v>
          </cell>
          <cell r="L57">
            <v>0</v>
          </cell>
          <cell r="M57">
            <v>0</v>
          </cell>
          <cell r="N57">
            <v>0</v>
          </cell>
          <cell r="O57" t="str">
            <v>NA</v>
          </cell>
          <cell r="P57">
            <v>0</v>
          </cell>
          <cell r="Q57" t="str">
            <v>NA</v>
          </cell>
          <cell r="S57">
            <v>0</v>
          </cell>
          <cell r="T57">
            <v>0</v>
          </cell>
          <cell r="U57">
            <v>0</v>
          </cell>
          <cell r="V57">
            <v>0</v>
          </cell>
          <cell r="W57">
            <v>0</v>
          </cell>
          <cell r="X57">
            <v>0</v>
          </cell>
          <cell r="Y57">
            <v>0</v>
          </cell>
          <cell r="Z57">
            <v>0</v>
          </cell>
          <cell r="AA57">
            <v>0</v>
          </cell>
          <cell r="AB57">
            <v>0</v>
          </cell>
          <cell r="AC57">
            <v>0</v>
          </cell>
          <cell r="AD57">
            <v>0</v>
          </cell>
        </row>
        <row r="58">
          <cell r="A58">
            <v>0</v>
          </cell>
          <cell r="B58">
            <v>0</v>
          </cell>
          <cell r="C58">
            <v>0</v>
          </cell>
          <cell r="D58">
            <v>0</v>
          </cell>
          <cell r="E58">
            <v>0</v>
          </cell>
          <cell r="F58">
            <v>0</v>
          </cell>
          <cell r="G58">
            <v>0</v>
          </cell>
          <cell r="H58">
            <v>0</v>
          </cell>
          <cell r="I58">
            <v>0</v>
          </cell>
          <cell r="J58">
            <v>0</v>
          </cell>
          <cell r="K58">
            <v>0</v>
          </cell>
          <cell r="L58">
            <v>0</v>
          </cell>
          <cell r="M58">
            <v>0</v>
          </cell>
          <cell r="N58">
            <v>0</v>
          </cell>
          <cell r="O58" t="str">
            <v>&gt;</v>
          </cell>
          <cell r="P58">
            <v>0</v>
          </cell>
          <cell r="Q58" t="str">
            <v>&gt;</v>
          </cell>
          <cell r="S58">
            <v>0</v>
          </cell>
          <cell r="T58">
            <v>0</v>
          </cell>
          <cell r="U58">
            <v>0</v>
          </cell>
          <cell r="V58">
            <v>0</v>
          </cell>
          <cell r="W58">
            <v>0</v>
          </cell>
          <cell r="X58">
            <v>0</v>
          </cell>
          <cell r="Y58">
            <v>0</v>
          </cell>
          <cell r="Z58">
            <v>0</v>
          </cell>
          <cell r="AA58">
            <v>0</v>
          </cell>
          <cell r="AB58">
            <v>0</v>
          </cell>
          <cell r="AC58">
            <v>0</v>
          </cell>
          <cell r="AD58">
            <v>0</v>
          </cell>
        </row>
        <row r="59">
          <cell r="A59">
            <v>2</v>
          </cell>
          <cell r="B59" t="str">
            <v>MDT</v>
          </cell>
          <cell r="C59">
            <v>0</v>
          </cell>
          <cell r="D59">
            <v>0</v>
          </cell>
          <cell r="E59" t="str">
            <v>Year 3 Accretion / (Dilution) %</v>
          </cell>
          <cell r="F59">
            <v>0</v>
          </cell>
          <cell r="G59">
            <v>0</v>
          </cell>
          <cell r="H59">
            <v>2.1701250929579845E-2</v>
          </cell>
          <cell r="I59">
            <v>2.1580422206468726E-2</v>
          </cell>
          <cell r="J59">
            <v>2.1450767932588485E-2</v>
          </cell>
          <cell r="K59">
            <v>2.1322589543704511E-2</v>
          </cell>
          <cell r="L59">
            <v>2.1184160741972376E-2</v>
          </cell>
          <cell r="M59">
            <v>2.105340565569043E-2</v>
          </cell>
          <cell r="N59">
            <v>2.0921773635712761E-2</v>
          </cell>
          <cell r="O59" t="str">
            <v>&gt;</v>
          </cell>
          <cell r="P59">
            <v>0</v>
          </cell>
          <cell r="Q59" t="str">
            <v>&gt;0</v>
          </cell>
          <cell r="S59">
            <v>0</v>
          </cell>
          <cell r="T59">
            <v>0</v>
          </cell>
          <cell r="U59">
            <v>0</v>
          </cell>
          <cell r="V59">
            <v>0</v>
          </cell>
          <cell r="W59">
            <v>0</v>
          </cell>
          <cell r="X59">
            <v>0</v>
          </cell>
          <cell r="Y59">
            <v>0</v>
          </cell>
          <cell r="Z59">
            <v>0</v>
          </cell>
          <cell r="AA59">
            <v>0</v>
          </cell>
          <cell r="AB59">
            <v>0</v>
          </cell>
          <cell r="AC59">
            <v>0</v>
          </cell>
          <cell r="AD59">
            <v>0</v>
          </cell>
        </row>
        <row r="60">
          <cell r="A60">
            <v>2</v>
          </cell>
          <cell r="B60" t="str">
            <v>MDT</v>
          </cell>
          <cell r="C60">
            <v>0</v>
          </cell>
          <cell r="D60">
            <v>0</v>
          </cell>
          <cell r="E60" t="str">
            <v>2021 ROIC</v>
          </cell>
          <cell r="F60">
            <v>7.4999999999999997E-2</v>
          </cell>
          <cell r="G60">
            <v>0</v>
          </cell>
          <cell r="H60">
            <v>0.1037612152582247</v>
          </cell>
          <cell r="I60">
            <v>9.6889163839910433E-2</v>
          </cell>
          <cell r="J60">
            <v>9.0460413357136185E-2</v>
          </cell>
          <cell r="K60">
            <v>8.489182393728098E-2</v>
          </cell>
          <cell r="L60">
            <v>7.9599931877955096E-2</v>
          </cell>
          <cell r="M60">
            <v>7.5173613284226629E-2</v>
          </cell>
          <cell r="N60">
            <v>7.1188481762730654E-2</v>
          </cell>
          <cell r="O60" t="str">
            <v>&gt;</v>
          </cell>
          <cell r="P60">
            <v>7.4999999999999997E-2</v>
          </cell>
          <cell r="Q60" t="str">
            <v>&gt;0.075</v>
          </cell>
          <cell r="S60">
            <v>0</v>
          </cell>
          <cell r="T60">
            <v>0</v>
          </cell>
          <cell r="U60">
            <v>0</v>
          </cell>
          <cell r="V60">
            <v>0</v>
          </cell>
          <cell r="W60">
            <v>0</v>
          </cell>
          <cell r="X60">
            <v>0</v>
          </cell>
          <cell r="Y60">
            <v>1</v>
          </cell>
          <cell r="Z60">
            <v>0</v>
          </cell>
          <cell r="AA60">
            <v>0</v>
          </cell>
          <cell r="AB60">
            <v>0</v>
          </cell>
          <cell r="AC60">
            <v>0</v>
          </cell>
          <cell r="AD60">
            <v>0</v>
          </cell>
        </row>
        <row r="61">
          <cell r="A61">
            <v>2</v>
          </cell>
          <cell r="B61" t="str">
            <v>MDT</v>
          </cell>
          <cell r="C61">
            <v>0</v>
          </cell>
          <cell r="D61">
            <v>0</v>
          </cell>
          <cell r="E61" t="str">
            <v>PF Leverage</v>
          </cell>
          <cell r="F61" t="str">
            <v>NA</v>
          </cell>
          <cell r="G61">
            <v>0</v>
          </cell>
          <cell r="H61">
            <v>3.3819925381434324</v>
          </cell>
          <cell r="I61">
            <v>3.3819925381434324</v>
          </cell>
          <cell r="J61">
            <v>3.3819925381434324</v>
          </cell>
          <cell r="K61">
            <v>3.3819925381434324</v>
          </cell>
          <cell r="L61">
            <v>3.3819925381434324</v>
          </cell>
          <cell r="M61">
            <v>3.3819925381434324</v>
          </cell>
          <cell r="N61">
            <v>3.3819925381434324</v>
          </cell>
          <cell r="O61" t="str">
            <v>NA</v>
          </cell>
          <cell r="P61">
            <v>0</v>
          </cell>
          <cell r="Q61" t="str">
            <v>NA</v>
          </cell>
          <cell r="S61">
            <v>0</v>
          </cell>
          <cell r="T61">
            <v>0</v>
          </cell>
          <cell r="U61">
            <v>0</v>
          </cell>
          <cell r="V61">
            <v>0</v>
          </cell>
          <cell r="W61">
            <v>0</v>
          </cell>
          <cell r="X61">
            <v>0</v>
          </cell>
          <cell r="Y61">
            <v>0</v>
          </cell>
          <cell r="Z61">
            <v>0</v>
          </cell>
          <cell r="AA61">
            <v>0</v>
          </cell>
          <cell r="AB61">
            <v>0</v>
          </cell>
          <cell r="AC61">
            <v>0</v>
          </cell>
          <cell r="AD61">
            <v>0</v>
          </cell>
        </row>
        <row r="62">
          <cell r="A62">
            <v>2</v>
          </cell>
          <cell r="B62">
            <v>0</v>
          </cell>
          <cell r="C62">
            <v>0</v>
          </cell>
          <cell r="D62">
            <v>0</v>
          </cell>
          <cell r="E62" t="str">
            <v>% Stock</v>
          </cell>
          <cell r="F62">
            <v>0</v>
          </cell>
          <cell r="G62">
            <v>0</v>
          </cell>
          <cell r="H62">
            <v>0</v>
          </cell>
          <cell r="I62">
            <v>0</v>
          </cell>
          <cell r="J62">
            <v>0</v>
          </cell>
          <cell r="K62">
            <v>0</v>
          </cell>
          <cell r="L62">
            <v>0</v>
          </cell>
          <cell r="M62">
            <v>0</v>
          </cell>
          <cell r="N62">
            <v>0</v>
          </cell>
          <cell r="O62" t="str">
            <v>NA</v>
          </cell>
          <cell r="P62">
            <v>0</v>
          </cell>
          <cell r="Q62" t="str">
            <v>NA</v>
          </cell>
          <cell r="S62">
            <v>0</v>
          </cell>
          <cell r="T62">
            <v>0</v>
          </cell>
          <cell r="U62">
            <v>0</v>
          </cell>
          <cell r="V62">
            <v>0</v>
          </cell>
          <cell r="W62">
            <v>0</v>
          </cell>
          <cell r="X62">
            <v>0</v>
          </cell>
          <cell r="Y62">
            <v>0</v>
          </cell>
          <cell r="Z62">
            <v>0</v>
          </cell>
          <cell r="AA62">
            <v>0</v>
          </cell>
          <cell r="AB62">
            <v>0</v>
          </cell>
          <cell r="AC62">
            <v>0</v>
          </cell>
          <cell r="AD62">
            <v>0</v>
          </cell>
        </row>
        <row r="63">
          <cell r="A63">
            <v>0</v>
          </cell>
          <cell r="B63">
            <v>0</v>
          </cell>
          <cell r="C63">
            <v>0</v>
          </cell>
          <cell r="D63">
            <v>0</v>
          </cell>
          <cell r="E63">
            <v>0</v>
          </cell>
          <cell r="F63">
            <v>0</v>
          </cell>
          <cell r="G63">
            <v>0</v>
          </cell>
          <cell r="H63">
            <v>0</v>
          </cell>
          <cell r="I63">
            <v>0</v>
          </cell>
          <cell r="J63">
            <v>0</v>
          </cell>
          <cell r="K63">
            <v>0</v>
          </cell>
          <cell r="L63">
            <v>0</v>
          </cell>
          <cell r="M63">
            <v>0</v>
          </cell>
          <cell r="N63">
            <v>0</v>
          </cell>
          <cell r="O63" t="str">
            <v>&gt;</v>
          </cell>
          <cell r="P63">
            <v>0</v>
          </cell>
          <cell r="Q63" t="str">
            <v>&gt;</v>
          </cell>
          <cell r="S63">
            <v>0</v>
          </cell>
          <cell r="T63">
            <v>0</v>
          </cell>
          <cell r="U63">
            <v>0</v>
          </cell>
          <cell r="V63">
            <v>0</v>
          </cell>
          <cell r="W63">
            <v>0</v>
          </cell>
          <cell r="X63">
            <v>0</v>
          </cell>
          <cell r="Y63">
            <v>0</v>
          </cell>
          <cell r="Z63">
            <v>0</v>
          </cell>
          <cell r="AA63">
            <v>0</v>
          </cell>
          <cell r="AB63">
            <v>0</v>
          </cell>
          <cell r="AC63">
            <v>0</v>
          </cell>
          <cell r="AD63">
            <v>0</v>
          </cell>
        </row>
        <row r="64">
          <cell r="A64">
            <v>5</v>
          </cell>
          <cell r="B64" t="str">
            <v>SYK</v>
          </cell>
          <cell r="C64">
            <v>0</v>
          </cell>
          <cell r="D64">
            <v>0</v>
          </cell>
          <cell r="E64" t="str">
            <v>Year 3 Accretion / (Dilution) %</v>
          </cell>
          <cell r="F64">
            <v>0</v>
          </cell>
          <cell r="G64">
            <v>0</v>
          </cell>
          <cell r="H64">
            <v>4.6647561566398522E-2</v>
          </cell>
          <cell r="I64">
            <v>4.3991217026535315E-2</v>
          </cell>
          <cell r="J64">
            <v>4.114084804317103E-2</v>
          </cell>
          <cell r="K64">
            <v>3.8322925475245989E-2</v>
          </cell>
          <cell r="L64">
            <v>3.5279653926824465E-2</v>
          </cell>
          <cell r="M64">
            <v>3.2405084259181691E-2</v>
          </cell>
          <cell r="N64">
            <v>2.9511235749318208E-2</v>
          </cell>
          <cell r="O64" t="str">
            <v>&gt;</v>
          </cell>
          <cell r="P64">
            <v>0</v>
          </cell>
          <cell r="Q64" t="str">
            <v>&gt;0</v>
          </cell>
          <cell r="S64">
            <v>0</v>
          </cell>
          <cell r="T64">
            <v>0</v>
          </cell>
          <cell r="U64">
            <v>0</v>
          </cell>
          <cell r="V64">
            <v>0</v>
          </cell>
          <cell r="W64">
            <v>0</v>
          </cell>
          <cell r="X64">
            <v>0</v>
          </cell>
          <cell r="Y64">
            <v>0</v>
          </cell>
          <cell r="Z64">
            <v>0</v>
          </cell>
          <cell r="AA64">
            <v>0</v>
          </cell>
          <cell r="AB64">
            <v>0</v>
          </cell>
          <cell r="AC64">
            <v>0</v>
          </cell>
          <cell r="AD64">
            <v>0</v>
          </cell>
        </row>
        <row r="65">
          <cell r="A65">
            <v>5</v>
          </cell>
          <cell r="B65" t="str">
            <v>SYK</v>
          </cell>
          <cell r="C65">
            <v>0</v>
          </cell>
          <cell r="D65">
            <v>0</v>
          </cell>
          <cell r="E65" t="str">
            <v>2021 ROIC</v>
          </cell>
          <cell r="F65">
            <v>0.08</v>
          </cell>
          <cell r="G65">
            <v>0</v>
          </cell>
          <cell r="H65">
            <v>0.10239430104524209</v>
          </cell>
          <cell r="I65">
            <v>9.5612779645612211E-2</v>
          </cell>
          <cell r="J65">
            <v>8.9268719288958354E-2</v>
          </cell>
          <cell r="K65">
            <v>8.3773488532119189E-2</v>
          </cell>
          <cell r="L65">
            <v>7.8551310020880241E-2</v>
          </cell>
          <cell r="M65">
            <v>7.4183302211021249E-2</v>
          </cell>
          <cell r="N65">
            <v>7.0250669428131809E-2</v>
          </cell>
          <cell r="O65" t="str">
            <v>&gt;</v>
          </cell>
          <cell r="P65">
            <v>0.08</v>
          </cell>
          <cell r="Q65" t="str">
            <v>&gt;0.08</v>
          </cell>
          <cell r="S65">
            <v>0</v>
          </cell>
          <cell r="T65">
            <v>0</v>
          </cell>
          <cell r="U65">
            <v>0</v>
          </cell>
          <cell r="V65">
            <v>0</v>
          </cell>
          <cell r="W65">
            <v>1</v>
          </cell>
          <cell r="X65">
            <v>1</v>
          </cell>
          <cell r="Y65">
            <v>1</v>
          </cell>
          <cell r="Z65">
            <v>0</v>
          </cell>
          <cell r="AA65">
            <v>0</v>
          </cell>
          <cell r="AB65">
            <v>0</v>
          </cell>
          <cell r="AC65">
            <v>0</v>
          </cell>
          <cell r="AD65">
            <v>0</v>
          </cell>
        </row>
        <row r="66">
          <cell r="A66">
            <v>5</v>
          </cell>
          <cell r="B66" t="str">
            <v>SYK</v>
          </cell>
          <cell r="C66">
            <v>0</v>
          </cell>
          <cell r="D66">
            <v>0</v>
          </cell>
          <cell r="E66" t="str">
            <v>PF Leverage</v>
          </cell>
          <cell r="F66">
            <v>3.5</v>
          </cell>
          <cell r="G66">
            <v>0</v>
          </cell>
          <cell r="H66">
            <v>3.1445481923790291</v>
          </cell>
          <cell r="I66">
            <v>3.2224065310216097</v>
          </cell>
          <cell r="J66">
            <v>3.3059517850226823</v>
          </cell>
          <cell r="K66">
            <v>3.388546023811128</v>
          </cell>
          <cell r="L66">
            <v>3.4777453155557843</v>
          </cell>
          <cell r="M66">
            <v>3.5619998994464175</v>
          </cell>
          <cell r="N66">
            <v>3.646819552625947</v>
          </cell>
          <cell r="O66" t="str">
            <v>&lt;</v>
          </cell>
          <cell r="P66">
            <v>3.5</v>
          </cell>
          <cell r="Q66" t="str">
            <v>&lt;3.5</v>
          </cell>
          <cell r="S66">
            <v>0</v>
          </cell>
          <cell r="T66">
            <v>0</v>
          </cell>
          <cell r="U66">
            <v>0</v>
          </cell>
          <cell r="V66">
            <v>0</v>
          </cell>
          <cell r="W66">
            <v>0</v>
          </cell>
          <cell r="X66">
            <v>1</v>
          </cell>
          <cell r="Y66">
            <v>1</v>
          </cell>
          <cell r="Z66">
            <v>0</v>
          </cell>
          <cell r="AA66">
            <v>0</v>
          </cell>
          <cell r="AB66">
            <v>0</v>
          </cell>
          <cell r="AC66">
            <v>0</v>
          </cell>
          <cell r="AD66">
            <v>0</v>
          </cell>
        </row>
        <row r="67">
          <cell r="A67">
            <v>5</v>
          </cell>
          <cell r="B67">
            <v>0</v>
          </cell>
          <cell r="C67">
            <v>0</v>
          </cell>
          <cell r="D67">
            <v>0</v>
          </cell>
          <cell r="E67" t="str">
            <v>% Stock</v>
          </cell>
          <cell r="F67">
            <v>0</v>
          </cell>
          <cell r="G67">
            <v>0</v>
          </cell>
          <cell r="H67">
            <v>0</v>
          </cell>
          <cell r="I67">
            <v>0</v>
          </cell>
          <cell r="J67">
            <v>0</v>
          </cell>
          <cell r="K67">
            <v>0</v>
          </cell>
          <cell r="L67">
            <v>0</v>
          </cell>
          <cell r="M67">
            <v>0</v>
          </cell>
          <cell r="N67">
            <v>0</v>
          </cell>
          <cell r="O67" t="str">
            <v>NA</v>
          </cell>
          <cell r="P67">
            <v>0</v>
          </cell>
          <cell r="Q67" t="str">
            <v>NA</v>
          </cell>
          <cell r="S67">
            <v>0</v>
          </cell>
          <cell r="T67">
            <v>0</v>
          </cell>
          <cell r="U67">
            <v>0</v>
          </cell>
          <cell r="V67">
            <v>0</v>
          </cell>
          <cell r="W67">
            <v>0</v>
          </cell>
          <cell r="X67">
            <v>0</v>
          </cell>
          <cell r="Y67">
            <v>0</v>
          </cell>
          <cell r="Z67">
            <v>0</v>
          </cell>
          <cell r="AA67">
            <v>0</v>
          </cell>
          <cell r="AB67">
            <v>0</v>
          </cell>
          <cell r="AC67">
            <v>0</v>
          </cell>
          <cell r="AD67">
            <v>0</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t="str">
            <v>&gt;</v>
          </cell>
          <cell r="P68">
            <v>0</v>
          </cell>
          <cell r="Q68" t="str">
            <v>&gt;</v>
          </cell>
          <cell r="S68">
            <v>0</v>
          </cell>
          <cell r="T68">
            <v>0</v>
          </cell>
          <cell r="U68">
            <v>0</v>
          </cell>
          <cell r="V68">
            <v>0</v>
          </cell>
          <cell r="W68">
            <v>0</v>
          </cell>
          <cell r="X68">
            <v>0</v>
          </cell>
          <cell r="Y68">
            <v>0</v>
          </cell>
          <cell r="Z68">
            <v>0</v>
          </cell>
          <cell r="AA68">
            <v>0</v>
          </cell>
          <cell r="AB68">
            <v>0</v>
          </cell>
          <cell r="AC68">
            <v>0</v>
          </cell>
          <cell r="AD68">
            <v>0</v>
          </cell>
        </row>
        <row r="69">
          <cell r="A69">
            <v>3</v>
          </cell>
          <cell r="B69" t="str">
            <v>BSX</v>
          </cell>
          <cell r="C69">
            <v>0</v>
          </cell>
          <cell r="D69">
            <v>0</v>
          </cell>
          <cell r="E69" t="str">
            <v>Year 3 Accretion / (Dilution) %</v>
          </cell>
          <cell r="F69">
            <v>0</v>
          </cell>
          <cell r="G69">
            <v>0</v>
          </cell>
          <cell r="H69">
            <v>4.7681803176061702E-2</v>
          </cell>
          <cell r="I69">
            <v>4.4299318860043888E-2</v>
          </cell>
          <cell r="J69">
            <v>4.0669771577044725E-2</v>
          </cell>
          <cell r="K69">
            <v>3.5489982914193072E-2</v>
          </cell>
          <cell r="L69">
            <v>2.6906930109907259E-2</v>
          </cell>
          <cell r="M69">
            <v>1.8929333367704883E-2</v>
          </cell>
          <cell r="N69">
            <v>1.1022460556467514E-2</v>
          </cell>
          <cell r="O69" t="str">
            <v>&gt;</v>
          </cell>
          <cell r="P69">
            <v>0</v>
          </cell>
          <cell r="Q69" t="str">
            <v>&gt;0</v>
          </cell>
          <cell r="S69">
            <v>0</v>
          </cell>
          <cell r="T69">
            <v>0</v>
          </cell>
          <cell r="U69">
            <v>0</v>
          </cell>
          <cell r="V69">
            <v>0</v>
          </cell>
          <cell r="W69">
            <v>0</v>
          </cell>
          <cell r="X69">
            <v>0</v>
          </cell>
          <cell r="Y69">
            <v>0</v>
          </cell>
          <cell r="Z69">
            <v>0</v>
          </cell>
          <cell r="AA69">
            <v>0</v>
          </cell>
          <cell r="AB69">
            <v>0</v>
          </cell>
          <cell r="AC69">
            <v>0</v>
          </cell>
          <cell r="AD69">
            <v>0</v>
          </cell>
        </row>
        <row r="70">
          <cell r="A70">
            <v>3</v>
          </cell>
          <cell r="B70" t="str">
            <v>BSX</v>
          </cell>
          <cell r="C70">
            <v>0</v>
          </cell>
          <cell r="D70">
            <v>0</v>
          </cell>
          <cell r="E70" t="str">
            <v>2021 ROIC</v>
          </cell>
          <cell r="F70">
            <v>0.08</v>
          </cell>
          <cell r="G70">
            <v>0</v>
          </cell>
          <cell r="H70">
            <v>0.10562518918501915</v>
          </cell>
          <cell r="I70">
            <v>9.8629687741226185E-2</v>
          </cell>
          <cell r="J70">
            <v>9.2085450722833251E-2</v>
          </cell>
          <cell r="K70">
            <v>8.6416826762501592E-2</v>
          </cell>
          <cell r="L70">
            <v>8.1029870773966256E-2</v>
          </cell>
          <cell r="M70">
            <v>7.652403747496124E-2</v>
          </cell>
          <cell r="N70">
            <v>7.2467316764456349E-2</v>
          </cell>
          <cell r="O70" t="str">
            <v>&gt;</v>
          </cell>
          <cell r="P70">
            <v>0.08</v>
          </cell>
          <cell r="Q70" t="str">
            <v>&gt;0.08</v>
          </cell>
          <cell r="S70">
            <v>0</v>
          </cell>
          <cell r="T70">
            <v>0</v>
          </cell>
          <cell r="U70">
            <v>0</v>
          </cell>
          <cell r="V70">
            <v>0</v>
          </cell>
          <cell r="W70">
            <v>0</v>
          </cell>
          <cell r="X70">
            <v>1</v>
          </cell>
          <cell r="Y70">
            <v>1</v>
          </cell>
          <cell r="Z70">
            <v>0</v>
          </cell>
          <cell r="AA70">
            <v>0</v>
          </cell>
          <cell r="AB70">
            <v>0</v>
          </cell>
          <cell r="AC70">
            <v>0</v>
          </cell>
          <cell r="AD70">
            <v>0</v>
          </cell>
        </row>
        <row r="71">
          <cell r="A71">
            <v>3</v>
          </cell>
          <cell r="B71" t="str">
            <v>BSX</v>
          </cell>
          <cell r="C71">
            <v>0</v>
          </cell>
          <cell r="D71">
            <v>0</v>
          </cell>
          <cell r="E71" t="str">
            <v>PF Leverage</v>
          </cell>
          <cell r="F71">
            <v>3</v>
          </cell>
          <cell r="G71">
            <v>0</v>
          </cell>
          <cell r="H71">
            <v>3.710202139675419</v>
          </cell>
          <cell r="I71">
            <v>3.8154192302801784</v>
          </cell>
          <cell r="J71">
            <v>3.9283215695037956</v>
          </cell>
          <cell r="K71">
            <v>4</v>
          </cell>
          <cell r="L71">
            <v>4</v>
          </cell>
          <cell r="M71">
            <v>4</v>
          </cell>
          <cell r="N71">
            <v>4</v>
          </cell>
          <cell r="O71" t="str">
            <v>&lt;</v>
          </cell>
          <cell r="P71">
            <v>3</v>
          </cell>
          <cell r="Q71" t="str">
            <v>&lt;3</v>
          </cell>
          <cell r="S71">
            <v>1</v>
          </cell>
          <cell r="T71">
            <v>1</v>
          </cell>
          <cell r="U71">
            <v>1</v>
          </cell>
          <cell r="V71">
            <v>1</v>
          </cell>
          <cell r="W71">
            <v>1</v>
          </cell>
          <cell r="X71">
            <v>1</v>
          </cell>
          <cell r="Y71">
            <v>1</v>
          </cell>
          <cell r="Z71">
            <v>0</v>
          </cell>
          <cell r="AA71">
            <v>0</v>
          </cell>
          <cell r="AB71">
            <v>0</v>
          </cell>
          <cell r="AC71">
            <v>0</v>
          </cell>
          <cell r="AD71">
            <v>0</v>
          </cell>
        </row>
        <row r="72">
          <cell r="A72">
            <v>3</v>
          </cell>
          <cell r="B72" t="str">
            <v>BSX</v>
          </cell>
          <cell r="C72">
            <v>0</v>
          </cell>
          <cell r="D72">
            <v>0</v>
          </cell>
          <cell r="E72" t="str">
            <v>% Stock</v>
          </cell>
          <cell r="F72">
            <v>0</v>
          </cell>
          <cell r="G72">
            <v>0</v>
          </cell>
          <cell r="H72">
            <v>0</v>
          </cell>
          <cell r="I72">
            <v>0</v>
          </cell>
          <cell r="J72">
            <v>0</v>
          </cell>
          <cell r="K72">
            <v>2.0228556606295769E-2</v>
          </cell>
          <cell r="L72">
            <v>7.6605393335295938E-2</v>
          </cell>
          <cell r="M72">
            <v>0.1242057439339747</v>
          </cell>
          <cell r="N72">
            <v>0.16741287808207991</v>
          </cell>
          <cell r="O72" t="str">
            <v>NA</v>
          </cell>
          <cell r="P72">
            <v>0</v>
          </cell>
          <cell r="Q72" t="str">
            <v>NA</v>
          </cell>
          <cell r="S72">
            <v>0</v>
          </cell>
          <cell r="T72">
            <v>0</v>
          </cell>
          <cell r="U72">
            <v>0</v>
          </cell>
          <cell r="V72">
            <v>0</v>
          </cell>
          <cell r="W72">
            <v>0</v>
          </cell>
          <cell r="X72">
            <v>0</v>
          </cell>
          <cell r="Y72">
            <v>0</v>
          </cell>
          <cell r="Z72">
            <v>0</v>
          </cell>
          <cell r="AA72">
            <v>0</v>
          </cell>
          <cell r="AB72">
            <v>0</v>
          </cell>
          <cell r="AC72">
            <v>0</v>
          </cell>
          <cell r="AD72">
            <v>0</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t="str">
            <v>&gt;</v>
          </cell>
          <cell r="P73">
            <v>0</v>
          </cell>
          <cell r="Q73" t="str">
            <v>&gt;</v>
          </cell>
          <cell r="S73">
            <v>1</v>
          </cell>
          <cell r="T73">
            <v>0</v>
          </cell>
          <cell r="U73">
            <v>0</v>
          </cell>
          <cell r="V73">
            <v>0</v>
          </cell>
          <cell r="W73">
            <v>0</v>
          </cell>
          <cell r="X73">
            <v>0</v>
          </cell>
          <cell r="Y73">
            <v>0</v>
          </cell>
          <cell r="Z73">
            <v>0</v>
          </cell>
          <cell r="AA73">
            <v>0</v>
          </cell>
          <cell r="AB73">
            <v>0</v>
          </cell>
          <cell r="AC73">
            <v>0</v>
          </cell>
          <cell r="AD73">
            <v>0</v>
          </cell>
        </row>
        <row r="74">
          <cell r="A74">
            <v>4</v>
          </cell>
          <cell r="B74" t="str">
            <v>ZBH</v>
          </cell>
          <cell r="C74">
            <v>0</v>
          </cell>
          <cell r="D74">
            <v>0</v>
          </cell>
          <cell r="E74" t="str">
            <v>Year 3 Accretion / (Dilution) %</v>
          </cell>
          <cell r="F74">
            <v>0</v>
          </cell>
          <cell r="G74">
            <v>0</v>
          </cell>
          <cell r="H74">
            <v>-1.0677674581894515E-2</v>
          </cell>
          <cell r="I74">
            <v>-1.9038763520588531E-2</v>
          </cell>
          <cell r="J74">
            <v>-2.7854788780464237E-2</v>
          </cell>
          <cell r="K74">
            <v>-3.641606485078859E-2</v>
          </cell>
          <cell r="L74">
            <v>-4.5494219450811772E-2</v>
          </cell>
          <cell r="M74">
            <v>-5.3913423518320985E-2</v>
          </cell>
          <cell r="N74">
            <v>-6.2240392556871471E-2</v>
          </cell>
          <cell r="O74" t="str">
            <v>&gt;</v>
          </cell>
          <cell r="P74">
            <v>0</v>
          </cell>
          <cell r="Q74" t="str">
            <v>&gt;0</v>
          </cell>
          <cell r="S74">
            <v>1</v>
          </cell>
          <cell r="T74">
            <v>1</v>
          </cell>
          <cell r="U74">
            <v>1</v>
          </cell>
          <cell r="V74">
            <v>1</v>
          </cell>
          <cell r="W74">
            <v>1</v>
          </cell>
          <cell r="X74">
            <v>1</v>
          </cell>
          <cell r="Y74">
            <v>1</v>
          </cell>
          <cell r="Z74">
            <v>0</v>
          </cell>
          <cell r="AA74">
            <v>0</v>
          </cell>
          <cell r="AB74">
            <v>0</v>
          </cell>
          <cell r="AC74">
            <v>0</v>
          </cell>
          <cell r="AD74">
            <v>0</v>
          </cell>
        </row>
        <row r="75">
          <cell r="A75">
            <v>4</v>
          </cell>
          <cell r="B75" t="str">
            <v>ZBH</v>
          </cell>
          <cell r="C75">
            <v>0</v>
          </cell>
          <cell r="D75">
            <v>0</v>
          </cell>
          <cell r="E75" t="str">
            <v>2021 ROIC</v>
          </cell>
          <cell r="F75">
            <v>0.08</v>
          </cell>
          <cell r="G75">
            <v>0</v>
          </cell>
          <cell r="H75">
            <v>9.6212120854707137E-2</v>
          </cell>
          <cell r="I75">
            <v>8.9840042039581611E-2</v>
          </cell>
          <cell r="J75">
            <v>8.3879012026063099E-2</v>
          </cell>
          <cell r="K75">
            <v>7.8715562495137475E-2</v>
          </cell>
          <cell r="L75">
            <v>7.3808679349109854E-2</v>
          </cell>
          <cell r="M75">
            <v>6.9704395311751446E-2</v>
          </cell>
          <cell r="N75">
            <v>6.6009200005741564E-2</v>
          </cell>
          <cell r="O75" t="str">
            <v>&gt;</v>
          </cell>
          <cell r="P75">
            <v>0.08</v>
          </cell>
          <cell r="Q75" t="str">
            <v>&gt;0.08</v>
          </cell>
          <cell r="S75">
            <v>0</v>
          </cell>
          <cell r="T75">
            <v>0</v>
          </cell>
          <cell r="U75">
            <v>0</v>
          </cell>
          <cell r="V75">
            <v>1</v>
          </cell>
          <cell r="W75">
            <v>1</v>
          </cell>
          <cell r="X75">
            <v>1</v>
          </cell>
          <cell r="Y75">
            <v>1</v>
          </cell>
          <cell r="Z75">
            <v>0</v>
          </cell>
          <cell r="AA75">
            <v>0</v>
          </cell>
          <cell r="AB75">
            <v>0</v>
          </cell>
          <cell r="AC75">
            <v>0</v>
          </cell>
          <cell r="AD75">
            <v>0</v>
          </cell>
        </row>
        <row r="76">
          <cell r="A76">
            <v>4</v>
          </cell>
          <cell r="B76" t="str">
            <v>ZBH</v>
          </cell>
          <cell r="C76">
            <v>0</v>
          </cell>
          <cell r="D76">
            <v>0</v>
          </cell>
          <cell r="E76" t="str">
            <v>PF Leverage</v>
          </cell>
          <cell r="F76">
            <v>3</v>
          </cell>
          <cell r="G76">
            <v>0</v>
          </cell>
          <cell r="H76">
            <v>4</v>
          </cell>
          <cell r="I76">
            <v>4</v>
          </cell>
          <cell r="J76">
            <v>4</v>
          </cell>
          <cell r="K76">
            <v>4</v>
          </cell>
          <cell r="L76">
            <v>4</v>
          </cell>
          <cell r="M76">
            <v>4</v>
          </cell>
          <cell r="N76">
            <v>4</v>
          </cell>
          <cell r="O76" t="str">
            <v>&lt;</v>
          </cell>
          <cell r="P76">
            <v>3</v>
          </cell>
          <cell r="Q76" t="str">
            <v>&lt;3</v>
          </cell>
          <cell r="S76">
            <v>1</v>
          </cell>
          <cell r="T76">
            <v>1</v>
          </cell>
          <cell r="U76">
            <v>1</v>
          </cell>
          <cell r="V76">
            <v>1</v>
          </cell>
          <cell r="W76">
            <v>1</v>
          </cell>
          <cell r="X76">
            <v>1</v>
          </cell>
          <cell r="Y76">
            <v>1</v>
          </cell>
          <cell r="Z76">
            <v>0</v>
          </cell>
          <cell r="AA76">
            <v>0</v>
          </cell>
          <cell r="AB76">
            <v>0</v>
          </cell>
          <cell r="AC76">
            <v>0</v>
          </cell>
          <cell r="AD76">
            <v>0</v>
          </cell>
        </row>
        <row r="77">
          <cell r="A77">
            <v>4</v>
          </cell>
          <cell r="B77" t="str">
            <v>ZBH</v>
          </cell>
          <cell r="C77">
            <v>0</v>
          </cell>
          <cell r="D77">
            <v>0</v>
          </cell>
          <cell r="E77" t="str">
            <v>% Stock</v>
          </cell>
          <cell r="F77">
            <v>0</v>
          </cell>
          <cell r="G77">
            <v>0</v>
          </cell>
          <cell r="H77">
            <v>0.58340982324395363</v>
          </cell>
          <cell r="I77">
            <v>0.60881639140982058</v>
          </cell>
          <cell r="J77">
            <v>0.63284367355203064</v>
          </cell>
          <cell r="K77">
            <v>0.65386214224632178</v>
          </cell>
          <cell r="L77">
            <v>0.67401599138524282</v>
          </cell>
          <cell r="M77">
            <v>0.69100961516208725</v>
          </cell>
          <cell r="N77">
            <v>0.70641681903012188</v>
          </cell>
          <cell r="O77" t="str">
            <v>NA</v>
          </cell>
          <cell r="P77">
            <v>0</v>
          </cell>
          <cell r="Q77" t="str">
            <v>NA</v>
          </cell>
          <cell r="S77">
            <v>0</v>
          </cell>
          <cell r="T77">
            <v>0</v>
          </cell>
          <cell r="U77">
            <v>0</v>
          </cell>
          <cell r="V77">
            <v>0</v>
          </cell>
          <cell r="W77">
            <v>0</v>
          </cell>
          <cell r="X77">
            <v>0</v>
          </cell>
          <cell r="Y77">
            <v>0</v>
          </cell>
          <cell r="Z77">
            <v>0</v>
          </cell>
          <cell r="AA77">
            <v>0</v>
          </cell>
          <cell r="AB77">
            <v>0</v>
          </cell>
          <cell r="AC77">
            <v>0</v>
          </cell>
          <cell r="AD77">
            <v>0</v>
          </cell>
        </row>
        <row r="78">
          <cell r="A78">
            <v>0</v>
          </cell>
          <cell r="B78">
            <v>0</v>
          </cell>
          <cell r="C78">
            <v>0</v>
          </cell>
          <cell r="D78">
            <v>0</v>
          </cell>
          <cell r="E78">
            <v>0</v>
          </cell>
          <cell r="F78">
            <v>0</v>
          </cell>
          <cell r="G78">
            <v>0</v>
          </cell>
          <cell r="H78">
            <v>0</v>
          </cell>
          <cell r="I78">
            <v>0</v>
          </cell>
          <cell r="J78">
            <v>0</v>
          </cell>
          <cell r="K78">
            <v>0</v>
          </cell>
          <cell r="L78">
            <v>0</v>
          </cell>
          <cell r="M78">
            <v>0</v>
          </cell>
          <cell r="N78">
            <v>0</v>
          </cell>
          <cell r="O78" t="str">
            <v>&gt;</v>
          </cell>
          <cell r="P78">
            <v>0</v>
          </cell>
          <cell r="Q78" t="str">
            <v>&gt;</v>
          </cell>
          <cell r="S78">
            <v>0</v>
          </cell>
          <cell r="T78">
            <v>0</v>
          </cell>
          <cell r="U78">
            <v>0</v>
          </cell>
          <cell r="V78">
            <v>0</v>
          </cell>
          <cell r="W78">
            <v>0</v>
          </cell>
          <cell r="X78">
            <v>0</v>
          </cell>
          <cell r="Y78">
            <v>0</v>
          </cell>
          <cell r="Z78">
            <v>0</v>
          </cell>
          <cell r="AA78">
            <v>0</v>
          </cell>
          <cell r="AB78">
            <v>0</v>
          </cell>
          <cell r="AC78">
            <v>0</v>
          </cell>
          <cell r="AD78">
            <v>0</v>
          </cell>
        </row>
        <row r="79">
          <cell r="A79">
            <v>6</v>
          </cell>
          <cell r="B79" t="str">
            <v>SN-GB</v>
          </cell>
          <cell r="C79">
            <v>0</v>
          </cell>
          <cell r="D79">
            <v>0</v>
          </cell>
          <cell r="E79" t="str">
            <v>Year 3 Accretion / (Dilution) %</v>
          </cell>
          <cell r="F79">
            <v>0</v>
          </cell>
          <cell r="G79">
            <v>0</v>
          </cell>
          <cell r="H79">
            <v>9.0654136290114359E-2</v>
          </cell>
          <cell r="I79">
            <v>8.3653065311017447E-2</v>
          </cell>
          <cell r="J79">
            <v>6.1539245234599617E-2</v>
          </cell>
          <cell r="K79">
            <v>4.0042515590601159E-2</v>
          </cell>
          <cell r="L79">
            <v>1.7783628245435765E-2</v>
          </cell>
          <cell r="M79">
            <v>-2.3836845209975503E-3</v>
          </cell>
          <cell r="N79">
            <v>-2.1894755761922964E-2</v>
          </cell>
          <cell r="O79" t="str">
            <v>&gt;</v>
          </cell>
          <cell r="P79">
            <v>0</v>
          </cell>
          <cell r="Q79" t="str">
            <v>&gt;0</v>
          </cell>
          <cell r="S79">
            <v>0</v>
          </cell>
          <cell r="T79">
            <v>0</v>
          </cell>
          <cell r="U79">
            <v>0</v>
          </cell>
          <cell r="V79">
            <v>0</v>
          </cell>
          <cell r="W79">
            <v>0</v>
          </cell>
          <cell r="X79">
            <v>1</v>
          </cell>
          <cell r="Y79">
            <v>1</v>
          </cell>
          <cell r="Z79">
            <v>0</v>
          </cell>
          <cell r="AA79">
            <v>0</v>
          </cell>
          <cell r="AB79">
            <v>0</v>
          </cell>
          <cell r="AC79">
            <v>0</v>
          </cell>
          <cell r="AD79">
            <v>0</v>
          </cell>
        </row>
        <row r="80">
          <cell r="A80">
            <v>6</v>
          </cell>
          <cell r="B80" t="str">
            <v>SN-GB</v>
          </cell>
          <cell r="C80">
            <v>0</v>
          </cell>
          <cell r="D80">
            <v>0</v>
          </cell>
          <cell r="E80" t="str">
            <v>2021 ROIC</v>
          </cell>
          <cell r="F80">
            <v>0.08</v>
          </cell>
          <cell r="G80">
            <v>0</v>
          </cell>
          <cell r="H80">
            <v>8.7808954017649321E-2</v>
          </cell>
          <cell r="I80">
            <v>8.1993412579589225E-2</v>
          </cell>
          <cell r="J80">
            <v>7.6553018939942472E-2</v>
          </cell>
          <cell r="K80">
            <v>7.1840545101867631E-2</v>
          </cell>
          <cell r="L80">
            <v>6.7362229140096194E-2</v>
          </cell>
          <cell r="M80">
            <v>6.3616413279160997E-2</v>
          </cell>
          <cell r="N80">
            <v>6.0243956338921115E-2</v>
          </cell>
          <cell r="O80" t="str">
            <v>&gt;</v>
          </cell>
          <cell r="P80">
            <v>0.08</v>
          </cell>
          <cell r="Q80" t="str">
            <v>&gt;0.08</v>
          </cell>
          <cell r="S80">
            <v>0</v>
          </cell>
          <cell r="T80">
            <v>0</v>
          </cell>
          <cell r="U80">
            <v>1</v>
          </cell>
          <cell r="V80">
            <v>1</v>
          </cell>
          <cell r="W80">
            <v>1</v>
          </cell>
          <cell r="X80">
            <v>1</v>
          </cell>
          <cell r="Y80">
            <v>1</v>
          </cell>
          <cell r="Z80">
            <v>0</v>
          </cell>
          <cell r="AA80">
            <v>0</v>
          </cell>
          <cell r="AB80">
            <v>0</v>
          </cell>
          <cell r="AC80">
            <v>0</v>
          </cell>
          <cell r="AD80">
            <v>0</v>
          </cell>
        </row>
        <row r="81">
          <cell r="A81">
            <v>6</v>
          </cell>
          <cell r="B81" t="str">
            <v>SN-GB</v>
          </cell>
          <cell r="C81">
            <v>0</v>
          </cell>
          <cell r="D81">
            <v>0</v>
          </cell>
          <cell r="E81" t="str">
            <v>PF Leverage</v>
          </cell>
          <cell r="F81">
            <v>3.5</v>
          </cell>
          <cell r="G81">
            <v>0</v>
          </cell>
          <cell r="H81">
            <v>3.8177167037464366</v>
          </cell>
          <cell r="I81">
            <v>3.993320299712674</v>
          </cell>
          <cell r="J81">
            <v>4</v>
          </cell>
          <cell r="K81">
            <v>4</v>
          </cell>
          <cell r="L81">
            <v>4</v>
          </cell>
          <cell r="M81">
            <v>4</v>
          </cell>
          <cell r="N81">
            <v>4</v>
          </cell>
          <cell r="O81" t="str">
            <v>&lt;</v>
          </cell>
          <cell r="P81">
            <v>3.5</v>
          </cell>
          <cell r="Q81" t="str">
            <v>&lt;3.5</v>
          </cell>
          <cell r="S81">
            <v>1</v>
          </cell>
          <cell r="T81">
            <v>1</v>
          </cell>
          <cell r="U81">
            <v>1</v>
          </cell>
          <cell r="V81">
            <v>1</v>
          </cell>
          <cell r="W81">
            <v>1</v>
          </cell>
          <cell r="X81">
            <v>1</v>
          </cell>
          <cell r="Y81">
            <v>1</v>
          </cell>
          <cell r="Z81">
            <v>0</v>
          </cell>
          <cell r="AA81">
            <v>0</v>
          </cell>
          <cell r="AB81">
            <v>0</v>
          </cell>
          <cell r="AC81">
            <v>0</v>
          </cell>
          <cell r="AD81">
            <v>0</v>
          </cell>
        </row>
        <row r="82">
          <cell r="A82">
            <v>6</v>
          </cell>
          <cell r="B82" t="str">
            <v>SN-GB</v>
          </cell>
          <cell r="C82">
            <v>0</v>
          </cell>
          <cell r="D82">
            <v>0</v>
          </cell>
          <cell r="E82" t="str">
            <v>% Stock</v>
          </cell>
          <cell r="F82">
            <v>0</v>
          </cell>
          <cell r="G82">
            <v>0</v>
          </cell>
          <cell r="H82">
            <v>0</v>
          </cell>
          <cell r="I82">
            <v>0</v>
          </cell>
          <cell r="J82">
            <v>5.8477618792922313E-2</v>
          </cell>
          <cell r="K82">
            <v>0.11171826236855945</v>
          </cell>
          <cell r="L82">
            <v>0.16284301333721257</v>
          </cell>
          <cell r="M82">
            <v>0.20600772848850096</v>
          </cell>
          <cell r="N82">
            <v>0.24518768114665504</v>
          </cell>
          <cell r="O82" t="str">
            <v>NA</v>
          </cell>
          <cell r="P82">
            <v>0</v>
          </cell>
          <cell r="Q82" t="str">
            <v>NA</v>
          </cell>
          <cell r="S82">
            <v>0</v>
          </cell>
          <cell r="T82">
            <v>0</v>
          </cell>
          <cell r="U82">
            <v>0</v>
          </cell>
          <cell r="V82">
            <v>0</v>
          </cell>
          <cell r="W82">
            <v>0</v>
          </cell>
          <cell r="X82">
            <v>0</v>
          </cell>
          <cell r="Y82">
            <v>0</v>
          </cell>
          <cell r="Z82">
            <v>0</v>
          </cell>
          <cell r="AA82">
            <v>0</v>
          </cell>
          <cell r="AB82">
            <v>0</v>
          </cell>
          <cell r="AC82">
            <v>0</v>
          </cell>
          <cell r="AD82">
            <v>0</v>
          </cell>
        </row>
        <row r="83">
          <cell r="A83">
            <v>0</v>
          </cell>
          <cell r="B83">
            <v>0</v>
          </cell>
          <cell r="C83">
            <v>0</v>
          </cell>
          <cell r="D83">
            <v>0</v>
          </cell>
          <cell r="E83">
            <v>0</v>
          </cell>
          <cell r="F83">
            <v>0</v>
          </cell>
          <cell r="G83">
            <v>0</v>
          </cell>
          <cell r="H83">
            <v>0</v>
          </cell>
          <cell r="I83">
            <v>0</v>
          </cell>
          <cell r="J83">
            <v>0</v>
          </cell>
          <cell r="K83">
            <v>0</v>
          </cell>
          <cell r="L83">
            <v>0</v>
          </cell>
          <cell r="M83">
            <v>0</v>
          </cell>
          <cell r="N83">
            <v>0</v>
          </cell>
          <cell r="O83" t="str">
            <v>&gt;</v>
          </cell>
          <cell r="P83">
            <v>0</v>
          </cell>
          <cell r="Q83" t="str">
            <v>&gt;</v>
          </cell>
          <cell r="S83">
            <v>1</v>
          </cell>
          <cell r="T83">
            <v>0</v>
          </cell>
          <cell r="U83">
            <v>0</v>
          </cell>
          <cell r="V83">
            <v>0</v>
          </cell>
          <cell r="W83">
            <v>0</v>
          </cell>
          <cell r="X83">
            <v>0</v>
          </cell>
          <cell r="Y83">
            <v>0</v>
          </cell>
          <cell r="Z83">
            <v>0</v>
          </cell>
          <cell r="AA83">
            <v>0</v>
          </cell>
          <cell r="AB83">
            <v>0</v>
          </cell>
          <cell r="AC83">
            <v>0</v>
          </cell>
          <cell r="AD83">
            <v>0</v>
          </cell>
        </row>
        <row r="84">
          <cell r="A84">
            <v>7</v>
          </cell>
          <cell r="B84" t="str">
            <v>NUVA</v>
          </cell>
          <cell r="C84">
            <v>0</v>
          </cell>
          <cell r="D84">
            <v>0</v>
          </cell>
          <cell r="E84" t="str">
            <v>Year 3 Accretion / (Dilution) %</v>
          </cell>
          <cell r="F84">
            <v>0</v>
          </cell>
          <cell r="G84">
            <v>0</v>
          </cell>
          <cell r="H84">
            <v>9.23525379482798E-2</v>
          </cell>
          <cell r="I84">
            <v>5.5434330226274045E-2</v>
          </cell>
          <cell r="J84">
            <v>1.8497926607662245E-2</v>
          </cell>
          <cell r="K84">
            <v>-1.5561698584353486E-2</v>
          </cell>
          <cell r="L84">
            <v>-4.9875732565766731E-2</v>
          </cell>
          <cell r="M84">
            <v>-8.016071731447301E-2</v>
          </cell>
          <cell r="N84">
            <v>-0.10875932573961634</v>
          </cell>
          <cell r="O84" t="str">
            <v>&gt;</v>
          </cell>
          <cell r="P84">
            <v>0</v>
          </cell>
          <cell r="Q84" t="str">
            <v>&gt;0</v>
          </cell>
          <cell r="S84">
            <v>0</v>
          </cell>
          <cell r="T84">
            <v>0</v>
          </cell>
          <cell r="U84">
            <v>0</v>
          </cell>
          <cell r="V84">
            <v>1</v>
          </cell>
          <cell r="W84">
            <v>1</v>
          </cell>
          <cell r="X84">
            <v>1</v>
          </cell>
          <cell r="Y84">
            <v>1</v>
          </cell>
          <cell r="Z84">
            <v>0</v>
          </cell>
          <cell r="AA84">
            <v>0</v>
          </cell>
          <cell r="AB84">
            <v>0</v>
          </cell>
          <cell r="AC84">
            <v>0</v>
          </cell>
          <cell r="AD84">
            <v>0</v>
          </cell>
        </row>
        <row r="85">
          <cell r="A85">
            <v>7</v>
          </cell>
          <cell r="B85" t="str">
            <v>NUVA</v>
          </cell>
          <cell r="C85">
            <v>0</v>
          </cell>
          <cell r="D85">
            <v>0</v>
          </cell>
          <cell r="E85" t="str">
            <v>2021 ROIC</v>
          </cell>
          <cell r="F85">
            <v>0.09</v>
          </cell>
          <cell r="G85">
            <v>0</v>
          </cell>
          <cell r="H85">
            <v>9.0713397770663493E-2</v>
          </cell>
          <cell r="I85">
            <v>8.4705496530700128E-2</v>
          </cell>
          <cell r="J85">
            <v>7.9085151797256781E-2</v>
          </cell>
          <cell r="K85">
            <v>7.4216804160736657E-2</v>
          </cell>
          <cell r="L85">
            <v>6.9590359605876895E-2</v>
          </cell>
          <cell r="M85">
            <v>6.5720643949084348E-2</v>
          </cell>
          <cell r="N85">
            <v>6.2236636750650748E-2</v>
          </cell>
          <cell r="O85" t="str">
            <v>&gt;</v>
          </cell>
          <cell r="P85">
            <v>0.09</v>
          </cell>
          <cell r="Q85" t="str">
            <v>&gt;0.09</v>
          </cell>
          <cell r="S85">
            <v>0</v>
          </cell>
          <cell r="T85">
            <v>1</v>
          </cell>
          <cell r="U85">
            <v>1</v>
          </cell>
          <cell r="V85">
            <v>1</v>
          </cell>
          <cell r="W85">
            <v>1</v>
          </cell>
          <cell r="X85">
            <v>1</v>
          </cell>
          <cell r="Y85">
            <v>1</v>
          </cell>
          <cell r="Z85">
            <v>0</v>
          </cell>
          <cell r="AA85">
            <v>0</v>
          </cell>
          <cell r="AB85">
            <v>0</v>
          </cell>
          <cell r="AC85">
            <v>0</v>
          </cell>
          <cell r="AD85">
            <v>0</v>
          </cell>
        </row>
        <row r="86">
          <cell r="A86">
            <v>7</v>
          </cell>
          <cell r="B86" t="str">
            <v>NUVA</v>
          </cell>
          <cell r="C86">
            <v>0</v>
          </cell>
          <cell r="D86">
            <v>0</v>
          </cell>
          <cell r="E86" t="str">
            <v>PF Leverage</v>
          </cell>
          <cell r="F86">
            <v>3.5</v>
          </cell>
          <cell r="G86">
            <v>0</v>
          </cell>
          <cell r="H86">
            <v>4</v>
          </cell>
          <cell r="I86">
            <v>4</v>
          </cell>
          <cell r="J86">
            <v>4</v>
          </cell>
          <cell r="K86">
            <v>4</v>
          </cell>
          <cell r="L86">
            <v>4</v>
          </cell>
          <cell r="M86">
            <v>4</v>
          </cell>
          <cell r="N86">
            <v>4</v>
          </cell>
          <cell r="O86" t="str">
            <v>&lt;</v>
          </cell>
          <cell r="P86">
            <v>3.5</v>
          </cell>
          <cell r="Q86" t="str">
            <v>&lt;3.5</v>
          </cell>
          <cell r="S86">
            <v>1</v>
          </cell>
          <cell r="T86">
            <v>1</v>
          </cell>
          <cell r="U86">
            <v>1</v>
          </cell>
          <cell r="V86">
            <v>1</v>
          </cell>
          <cell r="W86">
            <v>1</v>
          </cell>
          <cell r="X86">
            <v>1</v>
          </cell>
          <cell r="Y86">
            <v>1</v>
          </cell>
          <cell r="Z86">
            <v>0</v>
          </cell>
          <cell r="AA86">
            <v>0</v>
          </cell>
          <cell r="AB86">
            <v>0</v>
          </cell>
          <cell r="AC86">
            <v>0</v>
          </cell>
          <cell r="AD86">
            <v>0</v>
          </cell>
        </row>
        <row r="87">
          <cell r="A87">
            <v>7</v>
          </cell>
          <cell r="B87" t="str">
            <v>NUVA</v>
          </cell>
          <cell r="C87">
            <v>0</v>
          </cell>
          <cell r="D87">
            <v>0</v>
          </cell>
          <cell r="E87">
            <v>0</v>
          </cell>
          <cell r="F87">
            <v>0</v>
          </cell>
          <cell r="G87">
            <v>0</v>
          </cell>
          <cell r="H87">
            <v>0</v>
          </cell>
          <cell r="I87">
            <v>0</v>
          </cell>
          <cell r="J87">
            <v>0</v>
          </cell>
          <cell r="K87">
            <v>0</v>
          </cell>
          <cell r="L87">
            <v>0</v>
          </cell>
          <cell r="M87">
            <v>0</v>
          </cell>
          <cell r="N87">
            <v>0</v>
          </cell>
          <cell r="O87" t="str">
            <v>NA</v>
          </cell>
          <cell r="P87">
            <v>0</v>
          </cell>
          <cell r="Q87">
            <v>0</v>
          </cell>
          <cell r="S87">
            <v>0</v>
          </cell>
          <cell r="T87">
            <v>0</v>
          </cell>
          <cell r="U87">
            <v>0</v>
          </cell>
          <cell r="V87">
            <v>0</v>
          </cell>
          <cell r="W87">
            <v>0</v>
          </cell>
          <cell r="X87">
            <v>0</v>
          </cell>
          <cell r="Y87">
            <v>0</v>
          </cell>
          <cell r="Z87">
            <v>0</v>
          </cell>
          <cell r="AA87">
            <v>0</v>
          </cell>
          <cell r="AB87">
            <v>0</v>
          </cell>
          <cell r="AC87">
            <v>0</v>
          </cell>
          <cell r="AD87">
            <v>0</v>
          </cell>
        </row>
        <row r="88">
          <cell r="E88">
            <v>0</v>
          </cell>
          <cell r="F88">
            <v>0</v>
          </cell>
          <cell r="G88">
            <v>0</v>
          </cell>
          <cell r="H88">
            <v>0</v>
          </cell>
          <cell r="I88">
            <v>0</v>
          </cell>
          <cell r="J88">
            <v>0</v>
          </cell>
          <cell r="K88">
            <v>0</v>
          </cell>
          <cell r="L88">
            <v>0</v>
          </cell>
          <cell r="M88">
            <v>0</v>
          </cell>
          <cell r="N88">
            <v>0</v>
          </cell>
          <cell r="P88">
            <v>0</v>
          </cell>
          <cell r="Q88">
            <v>0</v>
          </cell>
          <cell r="T88">
            <v>0</v>
          </cell>
          <cell r="U88">
            <v>0</v>
          </cell>
          <cell r="V88">
            <v>0</v>
          </cell>
          <cell r="W88">
            <v>0</v>
          </cell>
          <cell r="X88">
            <v>0</v>
          </cell>
          <cell r="Y88">
            <v>0</v>
          </cell>
          <cell r="Z88">
            <v>0</v>
          </cell>
          <cell r="AA88">
            <v>0</v>
          </cell>
          <cell r="AB88">
            <v>0</v>
          </cell>
          <cell r="AC88">
            <v>0</v>
          </cell>
          <cell r="AD88">
            <v>0</v>
          </cell>
        </row>
        <row r="89">
          <cell r="C89" t="str">
            <v>Less: NOL Value</v>
          </cell>
          <cell r="D89">
            <v>0</v>
          </cell>
          <cell r="E89">
            <v>0</v>
          </cell>
          <cell r="F89">
            <v>0</v>
          </cell>
          <cell r="G89">
            <v>0</v>
          </cell>
          <cell r="H89">
            <v>0</v>
          </cell>
          <cell r="I89">
            <v>0</v>
          </cell>
          <cell r="J89">
            <v>0</v>
          </cell>
          <cell r="K89">
            <v>0</v>
          </cell>
          <cell r="L89">
            <v>0</v>
          </cell>
          <cell r="M89">
            <v>0</v>
          </cell>
          <cell r="N89">
            <v>0</v>
          </cell>
          <cell r="P89">
            <v>0</v>
          </cell>
          <cell r="Q89">
            <v>0</v>
          </cell>
          <cell r="T89">
            <v>0</v>
          </cell>
          <cell r="U89">
            <v>0</v>
          </cell>
          <cell r="V89">
            <v>0</v>
          </cell>
          <cell r="W89">
            <v>0</v>
          </cell>
          <cell r="X89">
            <v>0</v>
          </cell>
          <cell r="Y89">
            <v>0</v>
          </cell>
          <cell r="Z89">
            <v>0</v>
          </cell>
          <cell r="AA89">
            <v>0</v>
          </cell>
          <cell r="AB89">
            <v>0</v>
          </cell>
          <cell r="AC89">
            <v>0</v>
          </cell>
          <cell r="AD89">
            <v>0</v>
          </cell>
        </row>
        <row r="90">
          <cell r="E90">
            <v>0</v>
          </cell>
          <cell r="F90">
            <v>0</v>
          </cell>
          <cell r="G90">
            <v>0</v>
          </cell>
          <cell r="H90">
            <v>0</v>
          </cell>
          <cell r="I90">
            <v>0</v>
          </cell>
          <cell r="J90">
            <v>0</v>
          </cell>
          <cell r="K90">
            <v>0</v>
          </cell>
          <cell r="L90">
            <v>0</v>
          </cell>
          <cell r="M90">
            <v>0</v>
          </cell>
          <cell r="N90">
            <v>0</v>
          </cell>
          <cell r="P90">
            <v>0</v>
          </cell>
          <cell r="Q90">
            <v>0</v>
          </cell>
          <cell r="T90">
            <v>0</v>
          </cell>
          <cell r="U90">
            <v>0</v>
          </cell>
          <cell r="V90">
            <v>0</v>
          </cell>
          <cell r="W90">
            <v>0</v>
          </cell>
          <cell r="X90">
            <v>0</v>
          </cell>
          <cell r="Y90">
            <v>0</v>
          </cell>
          <cell r="Z90">
            <v>0</v>
          </cell>
          <cell r="AA90">
            <v>0</v>
          </cell>
          <cell r="AB90">
            <v>0</v>
          </cell>
          <cell r="AC90">
            <v>0</v>
          </cell>
          <cell r="AD90">
            <v>0</v>
          </cell>
        </row>
        <row r="91">
          <cell r="E91" t="str">
            <v>EV / EBITDA</v>
          </cell>
          <cell r="F91">
            <v>0</v>
          </cell>
          <cell r="G91">
            <v>0</v>
          </cell>
          <cell r="H91">
            <v>0</v>
          </cell>
          <cell r="I91">
            <v>0</v>
          </cell>
          <cell r="J91">
            <v>0</v>
          </cell>
          <cell r="K91">
            <v>0</v>
          </cell>
          <cell r="L91">
            <v>0</v>
          </cell>
          <cell r="M91">
            <v>0</v>
          </cell>
          <cell r="N91">
            <v>0</v>
          </cell>
          <cell r="P91">
            <v>0</v>
          </cell>
          <cell r="Q91">
            <v>0</v>
          </cell>
          <cell r="T91">
            <v>0</v>
          </cell>
          <cell r="U91">
            <v>0</v>
          </cell>
          <cell r="V91">
            <v>0</v>
          </cell>
          <cell r="W91">
            <v>0</v>
          </cell>
          <cell r="X91">
            <v>0</v>
          </cell>
          <cell r="Y91">
            <v>0</v>
          </cell>
          <cell r="Z91">
            <v>0</v>
          </cell>
          <cell r="AA91">
            <v>0</v>
          </cell>
          <cell r="AB91">
            <v>0</v>
          </cell>
          <cell r="AC91">
            <v>0</v>
          </cell>
          <cell r="AD91">
            <v>0</v>
          </cell>
        </row>
        <row r="92">
          <cell r="E92">
            <v>42369</v>
          </cell>
          <cell r="F92">
            <v>-2.4413</v>
          </cell>
          <cell r="G92" t="str">
            <v>NM</v>
          </cell>
          <cell r="H92" t="str">
            <v>NM</v>
          </cell>
          <cell r="I92" t="str">
            <v>NM</v>
          </cell>
          <cell r="J92" t="str">
            <v>NM</v>
          </cell>
          <cell r="K92" t="str">
            <v>NM</v>
          </cell>
          <cell r="L92" t="str">
            <v>NM</v>
          </cell>
          <cell r="M92" t="str">
            <v>NM</v>
          </cell>
          <cell r="N92" t="str">
            <v>NM</v>
          </cell>
          <cell r="P92" t="str">
            <v>EBITDA</v>
          </cell>
          <cell r="Q92">
            <v>0</v>
          </cell>
          <cell r="T92">
            <v>0</v>
          </cell>
          <cell r="U92">
            <v>0</v>
          </cell>
          <cell r="V92">
            <v>0</v>
          </cell>
          <cell r="W92">
            <v>0</v>
          </cell>
          <cell r="X92">
            <v>0</v>
          </cell>
          <cell r="Y92">
            <v>0</v>
          </cell>
          <cell r="Z92">
            <v>0</v>
          </cell>
          <cell r="AA92">
            <v>0</v>
          </cell>
          <cell r="AB92">
            <v>0</v>
          </cell>
          <cell r="AC92">
            <v>0</v>
          </cell>
          <cell r="AD92">
            <v>0</v>
          </cell>
        </row>
        <row r="93">
          <cell r="E93">
            <v>42735</v>
          </cell>
          <cell r="F93">
            <v>43.51166666666667</v>
          </cell>
          <cell r="G93">
            <v>75.055698573409416</v>
          </cell>
          <cell r="H93">
            <v>74.641704462404718</v>
          </cell>
          <cell r="I93">
            <v>79.817655804595177</v>
          </cell>
          <cell r="J93">
            <v>84.996242744409628</v>
          </cell>
          <cell r="K93">
            <v>90.229854926496245</v>
          </cell>
          <cell r="L93">
            <v>96.322427051738188</v>
          </cell>
          <cell r="M93">
            <v>102.4149991769801</v>
          </cell>
          <cell r="N93">
            <v>108.50757130222202</v>
          </cell>
          <cell r="P93" t="str">
            <v>NM Over</v>
          </cell>
          <cell r="Q93" t="str">
            <v>NM</v>
          </cell>
          <cell r="T93">
            <v>0</v>
          </cell>
          <cell r="U93">
            <v>0</v>
          </cell>
          <cell r="V93">
            <v>0</v>
          </cell>
          <cell r="W93">
            <v>0</v>
          </cell>
          <cell r="X93">
            <v>0</v>
          </cell>
          <cell r="Y93">
            <v>0</v>
          </cell>
          <cell r="Z93">
            <v>0</v>
          </cell>
          <cell r="AA93">
            <v>0</v>
          </cell>
          <cell r="AB93">
            <v>0</v>
          </cell>
          <cell r="AC93">
            <v>0</v>
          </cell>
          <cell r="AD93">
            <v>0</v>
          </cell>
        </row>
        <row r="94">
          <cell r="E94">
            <v>43100</v>
          </cell>
          <cell r="F94">
            <v>80.557811111111121</v>
          </cell>
          <cell r="G94">
            <v>40.539812250553531</v>
          </cell>
          <cell r="H94">
            <v>40.316201733937653</v>
          </cell>
          <cell r="I94">
            <v>43.111886800077862</v>
          </cell>
          <cell r="J94">
            <v>45.908995430782461</v>
          </cell>
          <cell r="K94">
            <v>48.735824829305557</v>
          </cell>
          <cell r="L94">
            <v>52.0266040076339</v>
          </cell>
          <cell r="M94">
            <v>55.317383185962228</v>
          </cell>
          <cell r="N94">
            <v>58.608162364290564</v>
          </cell>
          <cell r="P94">
            <v>0</v>
          </cell>
          <cell r="Q94">
            <v>0</v>
          </cell>
          <cell r="T94">
            <v>0</v>
          </cell>
          <cell r="U94">
            <v>0</v>
          </cell>
          <cell r="V94">
            <v>0</v>
          </cell>
          <cell r="W94">
            <v>0</v>
          </cell>
          <cell r="X94">
            <v>0</v>
          </cell>
          <cell r="Y94">
            <v>0</v>
          </cell>
          <cell r="Z94">
            <v>0</v>
          </cell>
          <cell r="AA94">
            <v>0</v>
          </cell>
          <cell r="AB94">
            <v>0</v>
          </cell>
          <cell r="AC94">
            <v>0</v>
          </cell>
          <cell r="AD94">
            <v>0</v>
          </cell>
        </row>
        <row r="95">
          <cell r="E95">
            <v>43465</v>
          </cell>
          <cell r="F95">
            <v>117.25241111111112</v>
          </cell>
          <cell r="G95">
            <v>27.852719673843236</v>
          </cell>
          <cell r="H95">
            <v>27.699088941738893</v>
          </cell>
          <cell r="I95">
            <v>29.619853447560942</v>
          </cell>
          <cell r="J95">
            <v>31.541596007857059</v>
          </cell>
          <cell r="K95">
            <v>33.483758105604998</v>
          </cell>
          <cell r="L95">
            <v>35.744675087558903</v>
          </cell>
          <cell r="M95">
            <v>38.005592069512808</v>
          </cell>
          <cell r="N95">
            <v>40.266509051466706</v>
          </cell>
          <cell r="P95">
            <v>0</v>
          </cell>
          <cell r="Q95">
            <v>0</v>
          </cell>
          <cell r="T95">
            <v>0</v>
          </cell>
          <cell r="U95">
            <v>0</v>
          </cell>
          <cell r="V95">
            <v>0</v>
          </cell>
          <cell r="W95">
            <v>0</v>
          </cell>
          <cell r="X95">
            <v>0</v>
          </cell>
          <cell r="Y95">
            <v>0</v>
          </cell>
          <cell r="Z95">
            <v>0</v>
          </cell>
          <cell r="AA95">
            <v>0</v>
          </cell>
          <cell r="AB95">
            <v>0</v>
          </cell>
          <cell r="AC95">
            <v>0</v>
          </cell>
          <cell r="AD95">
            <v>0</v>
          </cell>
        </row>
        <row r="96">
          <cell r="E96">
            <v>0</v>
          </cell>
          <cell r="F96">
            <v>0</v>
          </cell>
          <cell r="G96">
            <v>0</v>
          </cell>
          <cell r="H96">
            <v>0</v>
          </cell>
          <cell r="I96">
            <v>0</v>
          </cell>
          <cell r="J96">
            <v>0</v>
          </cell>
          <cell r="K96">
            <v>0</v>
          </cell>
          <cell r="L96">
            <v>0</v>
          </cell>
          <cell r="M96">
            <v>0</v>
          </cell>
          <cell r="N96">
            <v>0</v>
          </cell>
          <cell r="P96">
            <v>0</v>
          </cell>
          <cell r="Q96">
            <v>0</v>
          </cell>
          <cell r="T96">
            <v>0</v>
          </cell>
          <cell r="U96">
            <v>0</v>
          </cell>
          <cell r="V96">
            <v>0</v>
          </cell>
          <cell r="W96">
            <v>0</v>
          </cell>
          <cell r="X96">
            <v>0</v>
          </cell>
          <cell r="Y96">
            <v>0</v>
          </cell>
          <cell r="Z96">
            <v>0</v>
          </cell>
          <cell r="AA96">
            <v>0</v>
          </cell>
          <cell r="AB96">
            <v>0</v>
          </cell>
          <cell r="AC96">
            <v>0</v>
          </cell>
          <cell r="AD96">
            <v>0</v>
          </cell>
        </row>
        <row r="97">
          <cell r="E97" t="str">
            <v>P/E</v>
          </cell>
          <cell r="F97">
            <v>0</v>
          </cell>
          <cell r="G97">
            <v>0</v>
          </cell>
          <cell r="H97">
            <v>0</v>
          </cell>
          <cell r="I97">
            <v>0</v>
          </cell>
          <cell r="J97">
            <v>0</v>
          </cell>
          <cell r="K97">
            <v>0</v>
          </cell>
          <cell r="L97">
            <v>0</v>
          </cell>
          <cell r="M97">
            <v>0</v>
          </cell>
          <cell r="N97">
            <v>0</v>
          </cell>
          <cell r="P97">
            <v>0</v>
          </cell>
          <cell r="Q97">
            <v>0</v>
          </cell>
          <cell r="T97">
            <v>0</v>
          </cell>
          <cell r="U97">
            <v>0</v>
          </cell>
          <cell r="V97">
            <v>0</v>
          </cell>
          <cell r="W97">
            <v>0</v>
          </cell>
          <cell r="X97">
            <v>0</v>
          </cell>
          <cell r="Y97">
            <v>0</v>
          </cell>
          <cell r="Z97">
            <v>0</v>
          </cell>
          <cell r="AA97">
            <v>0</v>
          </cell>
          <cell r="AB97">
            <v>0</v>
          </cell>
          <cell r="AC97">
            <v>0</v>
          </cell>
          <cell r="AD97">
            <v>0</v>
          </cell>
        </row>
        <row r="98">
          <cell r="E98">
            <v>42369</v>
          </cell>
          <cell r="F98">
            <v>-1.2034612222222225</v>
          </cell>
          <cell r="G98" t="str">
            <v>NM</v>
          </cell>
          <cell r="H98" t="str">
            <v>NM</v>
          </cell>
          <cell r="I98" t="str">
            <v>NM</v>
          </cell>
          <cell r="J98" t="str">
            <v>NM</v>
          </cell>
          <cell r="K98" t="str">
            <v>NM</v>
          </cell>
          <cell r="L98" t="str">
            <v>NM</v>
          </cell>
          <cell r="M98" t="str">
            <v>NM</v>
          </cell>
          <cell r="N98" t="str">
            <v>NM</v>
          </cell>
          <cell r="P98" t="str">
            <v>EPS</v>
          </cell>
          <cell r="Q98">
            <v>0</v>
          </cell>
          <cell r="T98">
            <v>0</v>
          </cell>
          <cell r="U98">
            <v>0</v>
          </cell>
          <cell r="V98">
            <v>0</v>
          </cell>
          <cell r="W98">
            <v>0</v>
          </cell>
          <cell r="X98">
            <v>0</v>
          </cell>
          <cell r="Y98">
            <v>0</v>
          </cell>
          <cell r="Z98">
            <v>0</v>
          </cell>
          <cell r="AA98">
            <v>0</v>
          </cell>
          <cell r="AB98">
            <v>0</v>
          </cell>
          <cell r="AC98">
            <v>0</v>
          </cell>
          <cell r="AD98">
            <v>0</v>
          </cell>
        </row>
        <row r="99">
          <cell r="E99">
            <v>42735</v>
          </cell>
          <cell r="F99">
            <v>-0.47611111111111115</v>
          </cell>
          <cell r="G99" t="str">
            <v>NM</v>
          </cell>
          <cell r="H99" t="str">
            <v>NM</v>
          </cell>
          <cell r="I99" t="str">
            <v>NM</v>
          </cell>
          <cell r="J99" t="str">
            <v>NM</v>
          </cell>
          <cell r="K99" t="str">
            <v>NM</v>
          </cell>
          <cell r="L99" t="str">
            <v>NM</v>
          </cell>
          <cell r="M99" t="str">
            <v>NM</v>
          </cell>
          <cell r="N99" t="str">
            <v>NM</v>
          </cell>
          <cell r="P99" t="str">
            <v>NM Over</v>
          </cell>
          <cell r="Q99" t="str">
            <v>NM</v>
          </cell>
          <cell r="T99">
            <v>0</v>
          </cell>
          <cell r="U99">
            <v>0</v>
          </cell>
          <cell r="V99">
            <v>0</v>
          </cell>
          <cell r="W99">
            <v>0</v>
          </cell>
          <cell r="X99">
            <v>0</v>
          </cell>
          <cell r="Y99">
            <v>0</v>
          </cell>
          <cell r="Z99">
            <v>0</v>
          </cell>
          <cell r="AA99">
            <v>0</v>
          </cell>
          <cell r="AB99">
            <v>0</v>
          </cell>
          <cell r="AC99">
            <v>0</v>
          </cell>
          <cell r="AD99">
            <v>0</v>
          </cell>
        </row>
        <row r="100">
          <cell r="E100">
            <v>43100</v>
          </cell>
          <cell r="F100">
            <v>-0.12588888888888888</v>
          </cell>
          <cell r="G100" t="str">
            <v>NM</v>
          </cell>
          <cell r="H100" t="str">
            <v>NM</v>
          </cell>
          <cell r="I100" t="str">
            <v>NM</v>
          </cell>
          <cell r="J100" t="str">
            <v>NM</v>
          </cell>
          <cell r="K100" t="str">
            <v>NM</v>
          </cell>
          <cell r="L100" t="str">
            <v>NM</v>
          </cell>
          <cell r="M100" t="str">
            <v>NM</v>
          </cell>
          <cell r="N100" t="str">
            <v>NM</v>
          </cell>
          <cell r="P100">
            <v>0</v>
          </cell>
          <cell r="Q100">
            <v>0</v>
          </cell>
          <cell r="T100">
            <v>0</v>
          </cell>
          <cell r="U100">
            <v>0</v>
          </cell>
          <cell r="V100">
            <v>0</v>
          </cell>
          <cell r="W100">
            <v>0</v>
          </cell>
          <cell r="X100">
            <v>0</v>
          </cell>
          <cell r="Y100">
            <v>0</v>
          </cell>
          <cell r="Z100">
            <v>0</v>
          </cell>
          <cell r="AA100">
            <v>0</v>
          </cell>
          <cell r="AB100">
            <v>0</v>
          </cell>
          <cell r="AC100">
            <v>0</v>
          </cell>
          <cell r="AD100">
            <v>0</v>
          </cell>
        </row>
        <row r="101">
          <cell r="E101">
            <v>0</v>
          </cell>
          <cell r="F101">
            <v>0</v>
          </cell>
          <cell r="G101">
            <v>0</v>
          </cell>
          <cell r="H101">
            <v>0</v>
          </cell>
          <cell r="I101">
            <v>0</v>
          </cell>
          <cell r="J101">
            <v>0</v>
          </cell>
          <cell r="K101">
            <v>0</v>
          </cell>
          <cell r="L101">
            <v>0</v>
          </cell>
          <cell r="M101">
            <v>0</v>
          </cell>
          <cell r="N101">
            <v>0</v>
          </cell>
          <cell r="P101">
            <v>0</v>
          </cell>
          <cell r="Q101">
            <v>0</v>
          </cell>
          <cell r="T101">
            <v>0</v>
          </cell>
          <cell r="U101">
            <v>0</v>
          </cell>
          <cell r="V101">
            <v>0</v>
          </cell>
          <cell r="W101">
            <v>0</v>
          </cell>
          <cell r="X101">
            <v>0</v>
          </cell>
          <cell r="Y101">
            <v>0</v>
          </cell>
          <cell r="Z101">
            <v>0</v>
          </cell>
          <cell r="AA101">
            <v>0</v>
          </cell>
          <cell r="AB101">
            <v>0</v>
          </cell>
          <cell r="AC101">
            <v>0</v>
          </cell>
          <cell r="AD101">
            <v>0</v>
          </cell>
        </row>
        <row r="102">
          <cell r="E102" t="str">
            <v>Basic Shares Out</v>
          </cell>
          <cell r="F102">
            <v>0</v>
          </cell>
          <cell r="G102">
            <v>102.97683600000001</v>
          </cell>
          <cell r="H102">
            <v>102.97683600000001</v>
          </cell>
          <cell r="I102">
            <v>102.97683600000001</v>
          </cell>
          <cell r="J102">
            <v>102.97683600000001</v>
          </cell>
          <cell r="K102">
            <v>102.97683600000001</v>
          </cell>
          <cell r="L102">
            <v>102.97683600000001</v>
          </cell>
          <cell r="M102">
            <v>102.97683600000001</v>
          </cell>
          <cell r="N102">
            <v>102.97683600000001</v>
          </cell>
          <cell r="P102" t="str">
            <v>Basic Shares Outstanding</v>
          </cell>
          <cell r="T102">
            <v>0</v>
          </cell>
        </row>
        <row r="103">
          <cell r="E103" t="str">
            <v>Net ITM Options /Converts</v>
          </cell>
          <cell r="F103">
            <v>0</v>
          </cell>
          <cell r="G103">
            <v>2.582457781456954</v>
          </cell>
          <cell r="H103">
            <v>2.5356208333333337</v>
          </cell>
          <cell r="I103">
            <v>3.0813652878567974</v>
          </cell>
          <cell r="J103">
            <v>3.5532419362084453</v>
          </cell>
          <cell r="K103">
            <v>4.0420096981132074</v>
          </cell>
          <cell r="L103">
            <v>5.6376433249858673</v>
          </cell>
          <cell r="M103">
            <v>7.0455553486970368</v>
          </cell>
          <cell r="N103">
            <v>8.2970327031069662</v>
          </cell>
          <cell r="P103">
            <v>0</v>
          </cell>
          <cell r="Q103">
            <v>0</v>
          </cell>
          <cell r="T103">
            <v>0</v>
          </cell>
        </row>
        <row r="104">
          <cell r="E104" t="str">
            <v>Diluted Shares Out</v>
          </cell>
          <cell r="F104">
            <v>0</v>
          </cell>
          <cell r="G104">
            <v>105.55929378145696</v>
          </cell>
          <cell r="H104">
            <v>105.51245683333335</v>
          </cell>
          <cell r="I104">
            <v>106.0582012878568</v>
          </cell>
          <cell r="J104">
            <v>106.53007793620846</v>
          </cell>
          <cell r="K104">
            <v>107.01884569811321</v>
          </cell>
          <cell r="L104">
            <v>108.61447932498588</v>
          </cell>
          <cell r="M104">
            <v>110.02239134869704</v>
          </cell>
          <cell r="N104">
            <v>111.27386870310697</v>
          </cell>
          <cell r="P104" t="str">
            <v>Diluted Shares Outstanding</v>
          </cell>
          <cell r="Q104">
            <v>0</v>
          </cell>
          <cell r="T104">
            <v>0</v>
          </cell>
        </row>
        <row r="105">
          <cell r="F105">
            <v>0</v>
          </cell>
          <cell r="G105">
            <v>0</v>
          </cell>
          <cell r="H105">
            <v>0</v>
          </cell>
          <cell r="I105">
            <v>0</v>
          </cell>
          <cell r="J105">
            <v>0</v>
          </cell>
          <cell r="K105">
            <v>0</v>
          </cell>
          <cell r="L105">
            <v>0</v>
          </cell>
          <cell r="M105">
            <v>0</v>
          </cell>
          <cell r="N105">
            <v>0</v>
          </cell>
          <cell r="T105">
            <v>0</v>
          </cell>
        </row>
        <row r="106">
          <cell r="T106">
            <v>0</v>
          </cell>
        </row>
        <row r="107">
          <cell r="T107">
            <v>0</v>
          </cell>
        </row>
        <row r="108">
          <cell r="T108">
            <v>0</v>
          </cell>
        </row>
        <row r="109">
          <cell r="E109" t="str">
            <v>Make Whole</v>
          </cell>
          <cell r="O109">
            <v>0</v>
          </cell>
          <cell r="T109">
            <v>0</v>
          </cell>
        </row>
        <row r="110">
          <cell r="E110">
            <v>2017</v>
          </cell>
          <cell r="G110">
            <v>0.24967205073896365</v>
          </cell>
          <cell r="H110">
            <v>0.20295432908273975</v>
          </cell>
          <cell r="I110">
            <v>0.13017477558158905</v>
          </cell>
          <cell r="J110">
            <v>9.8933871345534247E-2</v>
          </cell>
          <cell r="K110">
            <v>6.1799488750684903E-2</v>
          </cell>
          <cell r="L110">
            <v>5.125742610586316E-2</v>
          </cell>
          <cell r="M110">
            <v>3.8882609890849525E-2</v>
          </cell>
          <cell r="N110">
            <v>2.9931379764164559E-2</v>
          </cell>
          <cell r="T110">
            <v>0</v>
          </cell>
        </row>
        <row r="111">
          <cell r="E111">
            <v>2020</v>
          </cell>
          <cell r="G111">
            <v>0</v>
          </cell>
          <cell r="H111">
            <v>0</v>
          </cell>
          <cell r="I111">
            <v>14.179051246205274</v>
          </cell>
          <cell r="J111">
            <v>44.310446402550156</v>
          </cell>
          <cell r="K111">
            <v>67.726682172131191</v>
          </cell>
          <cell r="L111">
            <v>73.142720109289627</v>
          </cell>
          <cell r="M111">
            <v>63.083773367486401</v>
          </cell>
          <cell r="N111">
            <v>55.192411278688418</v>
          </cell>
          <cell r="T111">
            <v>0</v>
          </cell>
        </row>
        <row r="112">
          <cell r="E112">
            <v>2021</v>
          </cell>
          <cell r="G112">
            <v>47.720650257135851</v>
          </cell>
          <cell r="H112">
            <v>45.716322601224114</v>
          </cell>
          <cell r="I112">
            <v>40.008127772816401</v>
          </cell>
          <cell r="J112">
            <v>35.254843879452046</v>
          </cell>
          <cell r="K112">
            <v>31.974871232876701</v>
          </cell>
          <cell r="L112">
            <v>29.112051138630115</v>
          </cell>
          <cell r="M112">
            <v>26.88955409479448</v>
          </cell>
          <cell r="N112">
            <v>24.191527610958918</v>
          </cell>
          <cell r="T112">
            <v>0</v>
          </cell>
        </row>
        <row r="113">
          <cell r="E113" t="str">
            <v>Total</v>
          </cell>
          <cell r="F113">
            <v>0</v>
          </cell>
          <cell r="G113">
            <v>47.970322307874817</v>
          </cell>
          <cell r="H113">
            <v>45.91927693030685</v>
          </cell>
          <cell r="I113">
            <v>54.317353794603264</v>
          </cell>
          <cell r="J113">
            <v>79.664224153347732</v>
          </cell>
          <cell r="K113">
            <v>99.763352893758565</v>
          </cell>
          <cell r="L113">
            <v>102.30602867402561</v>
          </cell>
          <cell r="M113">
            <v>90.012210072171726</v>
          </cell>
          <cell r="N113">
            <v>79.413870269411504</v>
          </cell>
          <cell r="T113">
            <v>0</v>
          </cell>
          <cell r="U113" t="str">
            <v>OPTIONS &amp; CONVERTS</v>
          </cell>
          <cell r="V113">
            <v>0</v>
          </cell>
          <cell r="W113">
            <v>0</v>
          </cell>
          <cell r="X113">
            <v>0</v>
          </cell>
          <cell r="Y113">
            <v>0</v>
          </cell>
          <cell r="Z113">
            <v>0</v>
          </cell>
          <cell r="AA113">
            <v>0</v>
          </cell>
          <cell r="AB113">
            <v>0</v>
          </cell>
          <cell r="AC113">
            <v>0</v>
          </cell>
          <cell r="AD113">
            <v>0</v>
          </cell>
        </row>
        <row r="114">
          <cell r="T114">
            <v>0</v>
          </cell>
          <cell r="U114" t="str">
            <v>STATED</v>
          </cell>
          <cell r="V114">
            <v>0</v>
          </cell>
          <cell r="W114">
            <v>0</v>
          </cell>
          <cell r="X114">
            <v>0</v>
          </cell>
          <cell r="Y114">
            <v>0</v>
          </cell>
          <cell r="Z114">
            <v>0</v>
          </cell>
          <cell r="AA114">
            <v>0</v>
          </cell>
          <cell r="AB114" t="str">
            <v>EQUIVALENT BASIS</v>
          </cell>
          <cell r="AC114">
            <v>0</v>
          </cell>
          <cell r="AD114">
            <v>0</v>
          </cell>
        </row>
        <row r="115">
          <cell r="T115">
            <v>0</v>
          </cell>
          <cell r="U115" t="str">
            <v>Tranche</v>
          </cell>
          <cell r="V115">
            <v>0</v>
          </cell>
          <cell r="W115">
            <v>0</v>
          </cell>
          <cell r="X115" t="str">
            <v>Proceeds</v>
          </cell>
          <cell r="Y115" t="str">
            <v>Underlying</v>
          </cell>
          <cell r="Z115" t="str">
            <v>Shares</v>
          </cell>
          <cell r="AA115" t="str">
            <v>WAEP</v>
          </cell>
          <cell r="AB115" t="str">
            <v>Ratio</v>
          </cell>
          <cell r="AC115" t="str">
            <v>Shares</v>
          </cell>
          <cell r="AD115" t="str">
            <v>WAEP</v>
          </cell>
        </row>
        <row r="116">
          <cell r="T116">
            <v>0</v>
          </cell>
          <cell r="U116" t="str">
            <v>OPTIONS</v>
          </cell>
          <cell r="V116">
            <v>0</v>
          </cell>
          <cell r="W116">
            <v>0</v>
          </cell>
          <cell r="X116">
            <v>0</v>
          </cell>
          <cell r="Y116">
            <v>0</v>
          </cell>
          <cell r="Z116">
            <v>0</v>
          </cell>
          <cell r="AA116">
            <v>0</v>
          </cell>
          <cell r="AB116">
            <v>0</v>
          </cell>
          <cell r="AC116">
            <v>0</v>
          </cell>
          <cell r="AD116">
            <v>0</v>
          </cell>
        </row>
        <row r="117">
          <cell r="T117">
            <v>0</v>
          </cell>
          <cell r="U117" t="str">
            <v>Tranche 1 Option</v>
          </cell>
          <cell r="X117">
            <v>0</v>
          </cell>
          <cell r="Y117" t="str">
            <v>WMGI-US</v>
          </cell>
          <cell r="Z117">
            <v>1.133</v>
          </cell>
          <cell r="AA117">
            <v>0</v>
          </cell>
          <cell r="AB117">
            <v>1</v>
          </cell>
          <cell r="AC117">
            <v>1.133</v>
          </cell>
          <cell r="AD117">
            <v>0</v>
          </cell>
        </row>
        <row r="118">
          <cell r="T118">
            <v>0</v>
          </cell>
          <cell r="U118" t="str">
            <v>Tranche 2 Option</v>
          </cell>
          <cell r="X118">
            <v>10.83672</v>
          </cell>
          <cell r="Y118" t="str">
            <v>WMGI-US</v>
          </cell>
          <cell r="Z118">
            <v>0.69599999999999995</v>
          </cell>
          <cell r="AA118">
            <v>15.57</v>
          </cell>
          <cell r="AB118">
            <v>1</v>
          </cell>
          <cell r="AC118">
            <v>0.69599999999999995</v>
          </cell>
          <cell r="AD118">
            <v>15.57</v>
          </cell>
        </row>
        <row r="119">
          <cell r="T119">
            <v>0</v>
          </cell>
          <cell r="U119" t="str">
            <v>Tranche 3 Option</v>
          </cell>
          <cell r="X119">
            <v>4.4686199999999996</v>
          </cell>
          <cell r="Y119" t="str">
            <v>WMGI-US</v>
          </cell>
          <cell r="Z119">
            <v>0.221</v>
          </cell>
          <cell r="AA119">
            <v>20.22</v>
          </cell>
          <cell r="AB119">
            <v>1</v>
          </cell>
          <cell r="AC119">
            <v>0.221</v>
          </cell>
          <cell r="AD119">
            <v>20.22</v>
          </cell>
        </row>
        <row r="120">
          <cell r="T120">
            <v>0</v>
          </cell>
          <cell r="U120" t="str">
            <v>Tranche 4 Option</v>
          </cell>
          <cell r="X120">
            <v>5.9711399999999992</v>
          </cell>
          <cell r="Y120" t="str">
            <v>WMGI-US</v>
          </cell>
          <cell r="Z120">
            <v>0.441</v>
          </cell>
          <cell r="AA120">
            <v>13.54</v>
          </cell>
          <cell r="AB120">
            <v>1</v>
          </cell>
          <cell r="AC120">
            <v>0.441</v>
          </cell>
          <cell r="AD120">
            <v>13.54</v>
          </cell>
        </row>
        <row r="121">
          <cell r="T121">
            <v>0</v>
          </cell>
          <cell r="U121" t="str">
            <v>Tranche 5 Option</v>
          </cell>
          <cell r="X121">
            <v>148.46062000000001</v>
          </cell>
          <cell r="Y121" t="str">
            <v>WMGI-US</v>
          </cell>
          <cell r="Z121">
            <v>7.117</v>
          </cell>
          <cell r="AA121">
            <v>20.86</v>
          </cell>
          <cell r="AB121">
            <v>1</v>
          </cell>
          <cell r="AC121">
            <v>7.117</v>
          </cell>
          <cell r="AD121">
            <v>20.86</v>
          </cell>
        </row>
        <row r="122">
          <cell r="T122">
            <v>0</v>
          </cell>
          <cell r="U122" t="str">
            <v>Tranche 6 Option</v>
          </cell>
          <cell r="X122">
            <v>39.365760000000002</v>
          </cell>
          <cell r="Y122" t="str">
            <v>WMGI-US</v>
          </cell>
          <cell r="Z122">
            <v>1.3919999999999999</v>
          </cell>
          <cell r="AA122">
            <v>28.28</v>
          </cell>
          <cell r="AB122">
            <v>1</v>
          </cell>
          <cell r="AC122">
            <v>1.3919999999999999</v>
          </cell>
          <cell r="AD122">
            <v>28.28</v>
          </cell>
        </row>
        <row r="123">
          <cell r="T123">
            <v>0</v>
          </cell>
          <cell r="U123" t="str">
            <v>Tranche 7 Option</v>
          </cell>
          <cell r="X123">
            <v>-587.5</v>
          </cell>
          <cell r="Y123" t="str">
            <v>WMGI-US</v>
          </cell>
          <cell r="Z123">
            <v>-19.031422092646583</v>
          </cell>
          <cell r="AA123">
            <v>30.87</v>
          </cell>
          <cell r="AB123">
            <v>1</v>
          </cell>
          <cell r="AC123">
            <v>-19.031422092646583</v>
          </cell>
          <cell r="AD123">
            <v>30.87</v>
          </cell>
        </row>
        <row r="124">
          <cell r="T124">
            <v>0</v>
          </cell>
          <cell r="U124" t="str">
            <v>Tranche 8 Option</v>
          </cell>
          <cell r="X124">
            <v>738.43820861678012</v>
          </cell>
          <cell r="Y124" t="str">
            <v>WMGI-US</v>
          </cell>
          <cell r="Z124">
            <v>19.031422092646583</v>
          </cell>
          <cell r="AA124">
            <v>38.801000000000002</v>
          </cell>
          <cell r="AB124">
            <v>1</v>
          </cell>
          <cell r="AC124">
            <v>19.031422092646583</v>
          </cell>
          <cell r="AD124">
            <v>38.801000000000002</v>
          </cell>
        </row>
        <row r="125">
          <cell r="T125">
            <v>0</v>
          </cell>
          <cell r="U125" t="str">
            <v>Tranche 9 Option</v>
          </cell>
          <cell r="X125">
            <v>-395</v>
          </cell>
          <cell r="Y125" t="str">
            <v>WMGI-US</v>
          </cell>
          <cell r="Z125">
            <v>-18.492509363295881</v>
          </cell>
          <cell r="AA125">
            <v>21.36</v>
          </cell>
          <cell r="AB125">
            <v>1</v>
          </cell>
          <cell r="AC125">
            <v>-18.492509363295881</v>
          </cell>
          <cell r="AD125">
            <v>21.36</v>
          </cell>
        </row>
        <row r="126">
          <cell r="T126">
            <v>0</v>
          </cell>
          <cell r="U126" t="str">
            <v>Tranche 10 Option</v>
          </cell>
          <cell r="X126">
            <v>554.77528089887642</v>
          </cell>
          <cell r="Y126" t="str">
            <v>WMGI-US</v>
          </cell>
          <cell r="Z126">
            <v>18.492509363295881</v>
          </cell>
          <cell r="AA126">
            <v>30</v>
          </cell>
          <cell r="AB126">
            <v>1</v>
          </cell>
          <cell r="AC126">
            <v>18.492509363295881</v>
          </cell>
          <cell r="AD126">
            <v>30</v>
          </cell>
        </row>
        <row r="127">
          <cell r="T127">
            <v>0</v>
          </cell>
          <cell r="U127" t="str">
            <v>Tranche 11 Option</v>
          </cell>
          <cell r="X127">
            <v>0</v>
          </cell>
          <cell r="Y127" t="str">
            <v>WMGI-US</v>
          </cell>
          <cell r="Z127">
            <v>0</v>
          </cell>
          <cell r="AA127">
            <v>0</v>
          </cell>
          <cell r="AB127">
            <v>1</v>
          </cell>
          <cell r="AC127">
            <v>0</v>
          </cell>
          <cell r="AD127">
            <v>0</v>
          </cell>
        </row>
        <row r="128">
          <cell r="T128">
            <v>0</v>
          </cell>
          <cell r="U128" t="str">
            <v>Tranche 12 Option</v>
          </cell>
          <cell r="X128">
            <v>0</v>
          </cell>
          <cell r="Y128" t="str">
            <v>WMGI-US</v>
          </cell>
          <cell r="Z128">
            <v>0</v>
          </cell>
          <cell r="AA128">
            <v>0</v>
          </cell>
          <cell r="AB128">
            <v>1</v>
          </cell>
          <cell r="AC128">
            <v>0</v>
          </cell>
          <cell r="AD128">
            <v>0</v>
          </cell>
        </row>
        <row r="129">
          <cell r="T129">
            <v>0</v>
          </cell>
          <cell r="U129" t="str">
            <v>Tranche 13 Option</v>
          </cell>
          <cell r="X129">
            <v>0</v>
          </cell>
          <cell r="Y129" t="str">
            <v>WMGI-US</v>
          </cell>
          <cell r="Z129">
            <v>0</v>
          </cell>
          <cell r="AA129">
            <v>0</v>
          </cell>
          <cell r="AB129">
            <v>1</v>
          </cell>
          <cell r="AC129">
            <v>0</v>
          </cell>
          <cell r="AD129">
            <v>0</v>
          </cell>
        </row>
        <row r="130">
          <cell r="T130">
            <v>0</v>
          </cell>
          <cell r="U130" t="str">
            <v>Tranche 14 Option</v>
          </cell>
          <cell r="X130">
            <v>0</v>
          </cell>
          <cell r="Y130" t="str">
            <v>WMGI-US</v>
          </cell>
          <cell r="Z130">
            <v>0</v>
          </cell>
          <cell r="AA130">
            <v>0</v>
          </cell>
          <cell r="AB130">
            <v>1</v>
          </cell>
          <cell r="AC130">
            <v>0</v>
          </cell>
          <cell r="AD130">
            <v>0</v>
          </cell>
        </row>
        <row r="131">
          <cell r="T131">
            <v>0</v>
          </cell>
          <cell r="U131" t="str">
            <v>Tranche 15 Option</v>
          </cell>
          <cell r="X131">
            <v>0</v>
          </cell>
          <cell r="Y131" t="str">
            <v>WMGI-US</v>
          </cell>
          <cell r="Z131">
            <v>0</v>
          </cell>
          <cell r="AA131">
            <v>0</v>
          </cell>
          <cell r="AB131">
            <v>1</v>
          </cell>
          <cell r="AC131">
            <v>0</v>
          </cell>
          <cell r="AD131">
            <v>0</v>
          </cell>
        </row>
        <row r="132">
          <cell r="T132">
            <v>0</v>
          </cell>
          <cell r="U132" t="str">
            <v>Tranche 16 Option</v>
          </cell>
          <cell r="X132">
            <v>0</v>
          </cell>
          <cell r="Y132" t="str">
            <v>WMGI-US</v>
          </cell>
          <cell r="Z132">
            <v>0</v>
          </cell>
          <cell r="AA132">
            <v>0</v>
          </cell>
          <cell r="AB132">
            <v>1</v>
          </cell>
          <cell r="AC132">
            <v>0</v>
          </cell>
          <cell r="AD132">
            <v>0</v>
          </cell>
        </row>
        <row r="133">
          <cell r="T133">
            <v>0</v>
          </cell>
          <cell r="U133" t="str">
            <v>Tranche 17 Option</v>
          </cell>
          <cell r="X133">
            <v>0</v>
          </cell>
          <cell r="Y133" t="str">
            <v>WMGI-US</v>
          </cell>
          <cell r="Z133">
            <v>0</v>
          </cell>
          <cell r="AA133">
            <v>0</v>
          </cell>
          <cell r="AB133">
            <v>1</v>
          </cell>
          <cell r="AC133">
            <v>0</v>
          </cell>
          <cell r="AD133">
            <v>0</v>
          </cell>
        </row>
        <row r="134">
          <cell r="T134">
            <v>0</v>
          </cell>
          <cell r="U134" t="str">
            <v>Tranche 18 Option</v>
          </cell>
          <cell r="X134">
            <v>0</v>
          </cell>
          <cell r="Y134" t="str">
            <v>WMGI-US</v>
          </cell>
          <cell r="Z134">
            <v>0</v>
          </cell>
          <cell r="AA134">
            <v>0</v>
          </cell>
          <cell r="AB134">
            <v>1</v>
          </cell>
          <cell r="AC134">
            <v>0</v>
          </cell>
          <cell r="AD134">
            <v>0</v>
          </cell>
        </row>
        <row r="135">
          <cell r="T135">
            <v>0</v>
          </cell>
          <cell r="U135" t="str">
            <v>Tranche 19 Option</v>
          </cell>
          <cell r="X135">
            <v>0</v>
          </cell>
          <cell r="Y135" t="str">
            <v>WMGI-US</v>
          </cell>
          <cell r="Z135">
            <v>0</v>
          </cell>
          <cell r="AA135">
            <v>0</v>
          </cell>
          <cell r="AB135">
            <v>1</v>
          </cell>
          <cell r="AC135">
            <v>0</v>
          </cell>
          <cell r="AD135">
            <v>0</v>
          </cell>
        </row>
        <row r="136">
          <cell r="T136">
            <v>0</v>
          </cell>
          <cell r="U136" t="str">
            <v>Tranche 20 Option</v>
          </cell>
          <cell r="X136">
            <v>0</v>
          </cell>
          <cell r="Y136" t="str">
            <v>WMGI-US</v>
          </cell>
          <cell r="Z136">
            <v>0</v>
          </cell>
          <cell r="AA136">
            <v>0</v>
          </cell>
          <cell r="AB136">
            <v>1</v>
          </cell>
          <cell r="AC136">
            <v>0</v>
          </cell>
          <cell r="AD136">
            <v>0</v>
          </cell>
        </row>
        <row r="137">
          <cell r="T137">
            <v>0</v>
          </cell>
          <cell r="U137" t="str">
            <v>Tranche 1 Cash Option</v>
          </cell>
          <cell r="X137">
            <v>0</v>
          </cell>
          <cell r="Y137" t="str">
            <v>WMGI-US</v>
          </cell>
          <cell r="Z137">
            <v>0</v>
          </cell>
          <cell r="AA137">
            <v>0</v>
          </cell>
          <cell r="AB137">
            <v>1</v>
          </cell>
          <cell r="AC137">
            <v>0</v>
          </cell>
          <cell r="AD137">
            <v>0</v>
          </cell>
        </row>
        <row r="138">
          <cell r="T138">
            <v>0</v>
          </cell>
          <cell r="U138" t="str">
            <v>Tranche 2 Cash Option</v>
          </cell>
          <cell r="X138">
            <v>0</v>
          </cell>
          <cell r="Y138" t="str">
            <v>WMGI-US</v>
          </cell>
          <cell r="Z138">
            <v>0</v>
          </cell>
          <cell r="AA138">
            <v>0</v>
          </cell>
          <cell r="AB138">
            <v>1</v>
          </cell>
          <cell r="AC138">
            <v>0</v>
          </cell>
          <cell r="AD138">
            <v>0</v>
          </cell>
        </row>
        <row r="139">
          <cell r="T139">
            <v>0</v>
          </cell>
          <cell r="U139" t="str">
            <v>Tranche 3 Cash Option</v>
          </cell>
          <cell r="X139">
            <v>0</v>
          </cell>
          <cell r="Y139" t="str">
            <v>WMGI-US</v>
          </cell>
          <cell r="Z139">
            <v>0</v>
          </cell>
          <cell r="AA139">
            <v>0</v>
          </cell>
          <cell r="AB139">
            <v>1</v>
          </cell>
          <cell r="AC139">
            <v>0</v>
          </cell>
          <cell r="AD139">
            <v>0</v>
          </cell>
        </row>
        <row r="140">
          <cell r="T140">
            <v>0</v>
          </cell>
          <cell r="U140" t="str">
            <v>Tranche 4 Cash Option</v>
          </cell>
          <cell r="X140">
            <v>0</v>
          </cell>
          <cell r="Y140" t="str">
            <v>WMGI-US</v>
          </cell>
          <cell r="Z140">
            <v>0</v>
          </cell>
          <cell r="AA140">
            <v>0</v>
          </cell>
          <cell r="AB140">
            <v>1</v>
          </cell>
          <cell r="AC140">
            <v>0</v>
          </cell>
          <cell r="AD140">
            <v>0</v>
          </cell>
        </row>
        <row r="141">
          <cell r="T141">
            <v>0</v>
          </cell>
          <cell r="U141" t="str">
            <v>Tranche 5 Cash Option</v>
          </cell>
          <cell r="X141">
            <v>0</v>
          </cell>
          <cell r="Y141" t="str">
            <v>WMGI-US</v>
          </cell>
          <cell r="Z141">
            <v>0</v>
          </cell>
          <cell r="AA141">
            <v>0</v>
          </cell>
          <cell r="AB141">
            <v>1</v>
          </cell>
          <cell r="AC141">
            <v>0</v>
          </cell>
          <cell r="AD141">
            <v>0</v>
          </cell>
        </row>
        <row r="142">
          <cell r="T142">
            <v>0</v>
          </cell>
          <cell r="U142" t="str">
            <v>Tranche 6 Cash Option</v>
          </cell>
          <cell r="X142">
            <v>0</v>
          </cell>
          <cell r="Y142" t="str">
            <v>WMGI-US</v>
          </cell>
          <cell r="Z142">
            <v>0</v>
          </cell>
          <cell r="AA142">
            <v>0</v>
          </cell>
          <cell r="AB142">
            <v>1</v>
          </cell>
          <cell r="AC142">
            <v>0</v>
          </cell>
          <cell r="AD142">
            <v>0</v>
          </cell>
        </row>
        <row r="143">
          <cell r="T143">
            <v>0</v>
          </cell>
          <cell r="U143" t="str">
            <v>Tranche 7 Cash Option</v>
          </cell>
          <cell r="X143">
            <v>0</v>
          </cell>
          <cell r="Y143" t="str">
            <v>WMGI-US</v>
          </cell>
          <cell r="Z143">
            <v>0</v>
          </cell>
          <cell r="AA143">
            <v>0</v>
          </cell>
          <cell r="AB143">
            <v>1</v>
          </cell>
          <cell r="AC143">
            <v>0</v>
          </cell>
          <cell r="AD143">
            <v>0</v>
          </cell>
        </row>
        <row r="144">
          <cell r="T144">
            <v>0</v>
          </cell>
          <cell r="U144" t="str">
            <v>Tranche 8 Cash Option</v>
          </cell>
          <cell r="X144">
            <v>0</v>
          </cell>
          <cell r="Y144" t="str">
            <v>WMGI-US</v>
          </cell>
          <cell r="Z144">
            <v>0</v>
          </cell>
          <cell r="AA144">
            <v>0</v>
          </cell>
          <cell r="AB144">
            <v>1</v>
          </cell>
          <cell r="AC144">
            <v>0</v>
          </cell>
          <cell r="AD144">
            <v>0</v>
          </cell>
        </row>
        <row r="145">
          <cell r="T145">
            <v>0</v>
          </cell>
          <cell r="U145" t="str">
            <v>Tranche 9 Cash Option</v>
          </cell>
          <cell r="X145">
            <v>0</v>
          </cell>
          <cell r="Y145" t="str">
            <v>WMGI-US</v>
          </cell>
          <cell r="Z145">
            <v>0</v>
          </cell>
          <cell r="AA145">
            <v>0</v>
          </cell>
          <cell r="AB145">
            <v>1</v>
          </cell>
          <cell r="AC145">
            <v>0</v>
          </cell>
          <cell r="AD145">
            <v>0</v>
          </cell>
        </row>
        <row r="146">
          <cell r="T146">
            <v>0</v>
          </cell>
          <cell r="U146" t="str">
            <v>Tranche 10 Cash Option</v>
          </cell>
          <cell r="X146">
            <v>0</v>
          </cell>
          <cell r="Y146" t="str">
            <v>WMGI-US</v>
          </cell>
          <cell r="Z146">
            <v>0</v>
          </cell>
          <cell r="AA146">
            <v>0</v>
          </cell>
          <cell r="AB146">
            <v>1</v>
          </cell>
          <cell r="AC146">
            <v>0</v>
          </cell>
          <cell r="AD146">
            <v>0</v>
          </cell>
        </row>
        <row r="147">
          <cell r="T147">
            <v>0</v>
          </cell>
          <cell r="U147" t="str">
            <v>FactSet Override</v>
          </cell>
          <cell r="X147">
            <v>0</v>
          </cell>
          <cell r="Y147" t="str">
            <v>WMGI-US</v>
          </cell>
          <cell r="Z147">
            <v>0</v>
          </cell>
          <cell r="AA147">
            <v>0</v>
          </cell>
          <cell r="AB147">
            <v>1</v>
          </cell>
          <cell r="AC147">
            <v>0</v>
          </cell>
          <cell r="AD147">
            <v>0</v>
          </cell>
        </row>
        <row r="148">
          <cell r="T148">
            <v>0</v>
          </cell>
          <cell r="U148" t="str">
            <v>CONVERTS</v>
          </cell>
          <cell r="V148">
            <v>0</v>
          </cell>
          <cell r="W148">
            <v>0</v>
          </cell>
          <cell r="X148">
            <v>0</v>
          </cell>
          <cell r="Y148">
            <v>0</v>
          </cell>
          <cell r="Z148">
            <v>0</v>
          </cell>
          <cell r="AA148">
            <v>0</v>
          </cell>
          <cell r="AB148">
            <v>0</v>
          </cell>
          <cell r="AC148">
            <v>0</v>
          </cell>
          <cell r="AD148">
            <v>0</v>
          </cell>
        </row>
        <row r="149">
          <cell r="T149">
            <v>0</v>
          </cell>
          <cell r="U149" t="str">
            <v>2021 Notes</v>
          </cell>
          <cell r="X149">
            <v>395</v>
          </cell>
          <cell r="Y149" t="str">
            <v>WMGI-US</v>
          </cell>
          <cell r="Z149">
            <v>18.492509363295881</v>
          </cell>
          <cell r="AA149">
            <v>21.36</v>
          </cell>
          <cell r="AB149">
            <v>1</v>
          </cell>
          <cell r="AC149">
            <v>18.492509363295881</v>
          </cell>
          <cell r="AD149">
            <v>21.36</v>
          </cell>
        </row>
        <row r="150">
          <cell r="T150">
            <v>0</v>
          </cell>
          <cell r="U150" t="str">
            <v>2020 Notes</v>
          </cell>
          <cell r="X150">
            <v>587.5</v>
          </cell>
          <cell r="Y150" t="str">
            <v>WMGI-US</v>
          </cell>
          <cell r="Z150">
            <v>19.031422092646583</v>
          </cell>
          <cell r="AA150">
            <v>30.87</v>
          </cell>
          <cell r="AB150">
            <v>1</v>
          </cell>
          <cell r="AC150">
            <v>19.031422092646583</v>
          </cell>
          <cell r="AD150">
            <v>30.87</v>
          </cell>
        </row>
        <row r="151">
          <cell r="T151">
            <v>0</v>
          </cell>
          <cell r="U151" t="str">
            <v>2017 Notes</v>
          </cell>
          <cell r="X151">
            <v>2.0259999999999998</v>
          </cell>
          <cell r="Y151" t="str">
            <v>WMGI-US</v>
          </cell>
          <cell r="Z151">
            <v>7.9638364779874196E-2</v>
          </cell>
          <cell r="AA151">
            <v>25.44</v>
          </cell>
          <cell r="AB151">
            <v>1</v>
          </cell>
          <cell r="AC151">
            <v>7.9638364779874196E-2</v>
          </cell>
          <cell r="AD151">
            <v>25.44</v>
          </cell>
        </row>
        <row r="152">
          <cell r="T152">
            <v>0</v>
          </cell>
          <cell r="U152" t="str">
            <v>[Tranche 4]</v>
          </cell>
          <cell r="X152">
            <v>0</v>
          </cell>
          <cell r="Y152" t="str">
            <v>WMGI-US</v>
          </cell>
          <cell r="Z152">
            <v>0</v>
          </cell>
          <cell r="AA152">
            <v>0</v>
          </cell>
          <cell r="AB152">
            <v>1</v>
          </cell>
          <cell r="AC152">
            <v>0</v>
          </cell>
          <cell r="AD152">
            <v>0</v>
          </cell>
        </row>
        <row r="153">
          <cell r="T153">
            <v>0</v>
          </cell>
          <cell r="U153" t="str">
            <v>[Tranche 5]</v>
          </cell>
          <cell r="X153">
            <v>0</v>
          </cell>
          <cell r="Y153" t="str">
            <v>WMGI-US</v>
          </cell>
          <cell r="Z153">
            <v>0</v>
          </cell>
          <cell r="AA153">
            <v>0</v>
          </cell>
          <cell r="AB153">
            <v>1</v>
          </cell>
          <cell r="AC153">
            <v>0</v>
          </cell>
          <cell r="AD153">
            <v>0</v>
          </cell>
        </row>
        <row r="154">
          <cell r="T154">
            <v>0</v>
          </cell>
          <cell r="U154" t="str">
            <v>[Tranche 1]</v>
          </cell>
          <cell r="X154">
            <v>0</v>
          </cell>
          <cell r="Y154" t="str">
            <v>WMGI-US</v>
          </cell>
          <cell r="Z154">
            <v>0</v>
          </cell>
          <cell r="AA154">
            <v>0</v>
          </cell>
          <cell r="AB154">
            <v>1</v>
          </cell>
          <cell r="AC154">
            <v>0</v>
          </cell>
          <cell r="AD154">
            <v>0</v>
          </cell>
        </row>
        <row r="155">
          <cell r="T155">
            <v>0</v>
          </cell>
          <cell r="U155" t="str">
            <v>[Tranche 2]</v>
          </cell>
          <cell r="X155">
            <v>0</v>
          </cell>
          <cell r="Y155" t="str">
            <v>WMGI-US</v>
          </cell>
          <cell r="Z155">
            <v>0</v>
          </cell>
          <cell r="AA155">
            <v>0</v>
          </cell>
          <cell r="AB155">
            <v>1</v>
          </cell>
          <cell r="AC155">
            <v>0</v>
          </cell>
          <cell r="AD155">
            <v>0</v>
          </cell>
        </row>
        <row r="156">
          <cell r="T156">
            <v>0</v>
          </cell>
          <cell r="U156" t="str">
            <v>[Tranche 3]</v>
          </cell>
          <cell r="X156">
            <v>0</v>
          </cell>
          <cell r="Y156" t="str">
            <v>WMGI-US</v>
          </cell>
          <cell r="Z156">
            <v>0</v>
          </cell>
          <cell r="AA156">
            <v>0</v>
          </cell>
          <cell r="AB156">
            <v>1</v>
          </cell>
          <cell r="AC156">
            <v>0</v>
          </cell>
          <cell r="AD156">
            <v>0</v>
          </cell>
        </row>
        <row r="157">
          <cell r="T157">
            <v>0</v>
          </cell>
          <cell r="U157" t="str">
            <v>[Tranche 4]</v>
          </cell>
          <cell r="X157">
            <v>0</v>
          </cell>
          <cell r="Y157" t="str">
            <v>WMGI-US</v>
          </cell>
          <cell r="Z157">
            <v>0</v>
          </cell>
          <cell r="AA157">
            <v>0</v>
          </cell>
          <cell r="AB157">
            <v>1</v>
          </cell>
          <cell r="AC157">
            <v>0</v>
          </cell>
          <cell r="AD157">
            <v>0</v>
          </cell>
        </row>
        <row r="158">
          <cell r="T158">
            <v>0</v>
          </cell>
          <cell r="U158" t="str">
            <v>[Tranche 5]</v>
          </cell>
          <cell r="X158">
            <v>0</v>
          </cell>
          <cell r="Y158" t="str">
            <v>WMGI-US</v>
          </cell>
          <cell r="Z158">
            <v>0</v>
          </cell>
          <cell r="AA158">
            <v>0</v>
          </cell>
          <cell r="AB158">
            <v>1</v>
          </cell>
          <cell r="AC158">
            <v>0</v>
          </cell>
          <cell r="AD158">
            <v>0</v>
          </cell>
        </row>
        <row r="159">
          <cell r="T159">
            <v>0</v>
          </cell>
        </row>
        <row r="160">
          <cell r="T160">
            <v>0</v>
          </cell>
          <cell r="U160" t="str">
            <v>SHARE CLASSES</v>
          </cell>
          <cell r="V160">
            <v>0</v>
          </cell>
          <cell r="W160">
            <v>0</v>
          </cell>
          <cell r="X160">
            <v>0</v>
          </cell>
          <cell r="Y160">
            <v>0</v>
          </cell>
          <cell r="Z160">
            <v>0</v>
          </cell>
          <cell r="AA160">
            <v>0</v>
          </cell>
          <cell r="AB160">
            <v>0</v>
          </cell>
          <cell r="AC160">
            <v>0</v>
          </cell>
          <cell r="AD160">
            <v>0</v>
          </cell>
        </row>
        <row r="161">
          <cell r="T161">
            <v>0</v>
          </cell>
          <cell r="U161" t="str">
            <v>STATED</v>
          </cell>
          <cell r="V161">
            <v>0</v>
          </cell>
          <cell r="W161">
            <v>0</v>
          </cell>
          <cell r="X161">
            <v>0</v>
          </cell>
          <cell r="Y161">
            <v>0</v>
          </cell>
          <cell r="Z161">
            <v>0</v>
          </cell>
          <cell r="AA161">
            <v>0</v>
          </cell>
          <cell r="AB161" t="str">
            <v>EQUIVALENT BASIS</v>
          </cell>
          <cell r="AC161">
            <v>0</v>
          </cell>
          <cell r="AD161">
            <v>0</v>
          </cell>
        </row>
        <row r="162">
          <cell r="T162">
            <v>0</v>
          </cell>
          <cell r="U162" t="str">
            <v>Ticker</v>
          </cell>
          <cell r="V162">
            <v>0</v>
          </cell>
          <cell r="W162" t="str">
            <v>BSO</v>
          </cell>
          <cell r="X162" t="str">
            <v>Net Itm</v>
          </cell>
          <cell r="Y162" t="str">
            <v>Adj</v>
          </cell>
          <cell r="Z162" t="str">
            <v>DSO</v>
          </cell>
          <cell r="AA162" t="str">
            <v>Price</v>
          </cell>
          <cell r="AB162" t="str">
            <v>Ratio</v>
          </cell>
          <cell r="AC162" t="str">
            <v>BSO + Adj</v>
          </cell>
          <cell r="AD162" t="str">
            <v>Price</v>
          </cell>
        </row>
        <row r="163">
          <cell r="T163">
            <v>0</v>
          </cell>
          <cell r="U163" t="str">
            <v>WMGI-US</v>
          </cell>
          <cell r="W163">
            <v>102.97683600000001</v>
          </cell>
          <cell r="X163">
            <v>2.582457781456954</v>
          </cell>
          <cell r="Y163">
            <v>0</v>
          </cell>
          <cell r="Z163">
            <v>105.55929378145696</v>
          </cell>
          <cell r="AA163">
            <v>24.16</v>
          </cell>
          <cell r="AB163">
            <v>1</v>
          </cell>
          <cell r="AC163">
            <v>102.97683600000001</v>
          </cell>
          <cell r="AD163">
            <v>24.16</v>
          </cell>
        </row>
        <row r="164">
          <cell r="T164">
            <v>0</v>
          </cell>
          <cell r="U164">
            <v>0</v>
          </cell>
          <cell r="W164">
            <v>0</v>
          </cell>
          <cell r="X164">
            <v>0</v>
          </cell>
          <cell r="Y164">
            <v>0</v>
          </cell>
          <cell r="Z164">
            <v>0</v>
          </cell>
          <cell r="AA164" t="str">
            <v>NA</v>
          </cell>
          <cell r="AB164">
            <v>1</v>
          </cell>
          <cell r="AC164">
            <v>0</v>
          </cell>
          <cell r="AD164" t="str">
            <v>NA</v>
          </cell>
        </row>
        <row r="165">
          <cell r="T165">
            <v>0</v>
          </cell>
          <cell r="U165">
            <v>0</v>
          </cell>
          <cell r="W165">
            <v>0</v>
          </cell>
          <cell r="X165">
            <v>0</v>
          </cell>
          <cell r="Y165">
            <v>0</v>
          </cell>
          <cell r="Z165">
            <v>0</v>
          </cell>
          <cell r="AA165" t="str">
            <v>NA</v>
          </cell>
          <cell r="AB165">
            <v>1</v>
          </cell>
          <cell r="AC165">
            <v>0</v>
          </cell>
          <cell r="AD165" t="str">
            <v>NA</v>
          </cell>
        </row>
        <row r="166">
          <cell r="T166">
            <v>0</v>
          </cell>
          <cell r="U166">
            <v>0</v>
          </cell>
          <cell r="W166">
            <v>0</v>
          </cell>
          <cell r="X166">
            <v>0</v>
          </cell>
          <cell r="Y166">
            <v>0</v>
          </cell>
          <cell r="Z166">
            <v>0</v>
          </cell>
          <cell r="AA166" t="str">
            <v>NA</v>
          </cell>
          <cell r="AB166">
            <v>1</v>
          </cell>
          <cell r="AC166">
            <v>0</v>
          </cell>
          <cell r="AD166" t="str">
            <v>NA</v>
          </cell>
        </row>
        <row r="167">
          <cell r="T167">
            <v>0</v>
          </cell>
          <cell r="U167">
            <v>0</v>
          </cell>
          <cell r="W167">
            <v>0</v>
          </cell>
          <cell r="X167">
            <v>0</v>
          </cell>
          <cell r="Y167">
            <v>0</v>
          </cell>
          <cell r="Z167">
            <v>0</v>
          </cell>
          <cell r="AA167" t="str">
            <v>NA</v>
          </cell>
          <cell r="AB167">
            <v>1</v>
          </cell>
          <cell r="AC167">
            <v>0</v>
          </cell>
          <cell r="AD167" t="str">
            <v>NA</v>
          </cell>
        </row>
        <row r="168">
          <cell r="T168">
            <v>0</v>
          </cell>
          <cell r="U168">
            <v>0</v>
          </cell>
          <cell r="W168">
            <v>0</v>
          </cell>
          <cell r="X168">
            <v>0</v>
          </cell>
          <cell r="Y168">
            <v>0</v>
          </cell>
          <cell r="Z168">
            <v>0</v>
          </cell>
          <cell r="AA168" t="str">
            <v>NA</v>
          </cell>
          <cell r="AB168">
            <v>1</v>
          </cell>
          <cell r="AC168">
            <v>0</v>
          </cell>
          <cell r="AD168" t="str">
            <v>NA</v>
          </cell>
        </row>
        <row r="169">
          <cell r="T169">
            <v>0</v>
          </cell>
        </row>
        <row r="170">
          <cell r="T170">
            <v>0</v>
          </cell>
          <cell r="U170" t="str">
            <v>Input By</v>
          </cell>
          <cell r="V170">
            <v>0</v>
          </cell>
          <cell r="X170" t="str">
            <v>[]</v>
          </cell>
        </row>
        <row r="171">
          <cell r="T171">
            <v>0</v>
          </cell>
        </row>
        <row r="172">
          <cell r="T172">
            <v>0</v>
          </cell>
        </row>
        <row r="173">
          <cell r="T173">
            <v>0</v>
          </cell>
        </row>
        <row r="174">
          <cell r="T174">
            <v>0</v>
          </cell>
        </row>
        <row r="175">
          <cell r="T175">
            <v>0</v>
          </cell>
        </row>
        <row r="176">
          <cell r="T176">
            <v>0</v>
          </cell>
          <cell r="Y176" t="str">
            <v>Tranche 1 Option Ticker</v>
          </cell>
          <cell r="Z176" t="str">
            <v>Tranche 1 Options Out</v>
          </cell>
          <cell r="AA176" t="str">
            <v>Tranche 1 Option WAEP</v>
          </cell>
          <cell r="AB176">
            <v>0</v>
          </cell>
          <cell r="AC176">
            <v>0</v>
          </cell>
          <cell r="AD176">
            <v>0</v>
          </cell>
        </row>
        <row r="177">
          <cell r="T177">
            <v>0</v>
          </cell>
          <cell r="Y177" t="str">
            <v>Tranche 2 Option Ticker</v>
          </cell>
          <cell r="Z177" t="str">
            <v>Tranche 2 Options Out</v>
          </cell>
          <cell r="AA177" t="str">
            <v>Tranche 2 Option WAEP</v>
          </cell>
          <cell r="AB177">
            <v>0</v>
          </cell>
          <cell r="AC177">
            <v>0</v>
          </cell>
          <cell r="AD177">
            <v>0</v>
          </cell>
        </row>
        <row r="178">
          <cell r="T178">
            <v>0</v>
          </cell>
          <cell r="Y178" t="str">
            <v>Tranche 3 Option Ticker</v>
          </cell>
          <cell r="Z178" t="str">
            <v>Tranche 3 Options Out</v>
          </cell>
          <cell r="AA178" t="str">
            <v>Tranche 3 Option WAEP</v>
          </cell>
          <cell r="AB178">
            <v>0</v>
          </cell>
          <cell r="AC178">
            <v>0</v>
          </cell>
          <cell r="AD178">
            <v>0</v>
          </cell>
        </row>
        <row r="179">
          <cell r="T179">
            <v>0</v>
          </cell>
          <cell r="Y179" t="str">
            <v>Tranche 4 Option Ticker</v>
          </cell>
          <cell r="Z179" t="str">
            <v>Tranche 4 Options Out</v>
          </cell>
          <cell r="AA179" t="str">
            <v>Tranche 4 Option WAEP</v>
          </cell>
          <cell r="AB179">
            <v>0</v>
          </cell>
          <cell r="AC179">
            <v>0</v>
          </cell>
          <cell r="AD179">
            <v>0</v>
          </cell>
        </row>
        <row r="180">
          <cell r="T180">
            <v>0</v>
          </cell>
          <cell r="Y180" t="str">
            <v>Tranche 5 Option Ticker</v>
          </cell>
          <cell r="Z180" t="str">
            <v>Tranche 5 Options Out</v>
          </cell>
          <cell r="AA180" t="str">
            <v>Tranche 5 Option WAEP</v>
          </cell>
          <cell r="AB180">
            <v>0</v>
          </cell>
          <cell r="AC180">
            <v>0</v>
          </cell>
          <cell r="AD180">
            <v>0</v>
          </cell>
        </row>
        <row r="181">
          <cell r="T181">
            <v>0</v>
          </cell>
          <cell r="Y181" t="str">
            <v>Tranche 6 Option Ticker</v>
          </cell>
          <cell r="Z181" t="str">
            <v>Tranche 6 Options Out</v>
          </cell>
          <cell r="AA181" t="str">
            <v>Tranche 6 Option WAEP</v>
          </cell>
          <cell r="AB181">
            <v>0</v>
          </cell>
          <cell r="AC181">
            <v>0</v>
          </cell>
          <cell r="AD181">
            <v>0</v>
          </cell>
        </row>
        <row r="182">
          <cell r="T182">
            <v>0</v>
          </cell>
          <cell r="Y182" t="str">
            <v>Tranche 7 Option Ticker</v>
          </cell>
          <cell r="Z182" t="str">
            <v>Tranche 7 Options Out</v>
          </cell>
          <cell r="AA182" t="str">
            <v>Tranche 7 Option WAEP</v>
          </cell>
          <cell r="AB182">
            <v>0</v>
          </cell>
          <cell r="AC182">
            <v>0</v>
          </cell>
          <cell r="AD182">
            <v>0</v>
          </cell>
        </row>
        <row r="183">
          <cell r="T183">
            <v>0</v>
          </cell>
          <cell r="Y183" t="str">
            <v>Tranche 8 Option Ticker</v>
          </cell>
          <cell r="Z183" t="str">
            <v>Tranche 8 Options Out</v>
          </cell>
          <cell r="AA183" t="str">
            <v>Tranche 8 Option WAEP</v>
          </cell>
          <cell r="AB183">
            <v>0</v>
          </cell>
          <cell r="AC183">
            <v>0</v>
          </cell>
          <cell r="AD183">
            <v>0</v>
          </cell>
        </row>
        <row r="184">
          <cell r="T184">
            <v>0</v>
          </cell>
          <cell r="Y184" t="str">
            <v>Tranche 9 Option Ticker</v>
          </cell>
          <cell r="Z184" t="str">
            <v>Tranche 9 Options Out</v>
          </cell>
          <cell r="AA184" t="str">
            <v>Tranche 9 Option WAEP</v>
          </cell>
          <cell r="AB184">
            <v>0</v>
          </cell>
          <cell r="AC184">
            <v>0</v>
          </cell>
          <cell r="AD184">
            <v>0</v>
          </cell>
        </row>
        <row r="185">
          <cell r="T185">
            <v>0</v>
          </cell>
          <cell r="Y185" t="str">
            <v>Tranche 10 Option Ticker</v>
          </cell>
          <cell r="Z185" t="str">
            <v>Tranche 10 Options Out</v>
          </cell>
          <cell r="AA185" t="str">
            <v>Tranche 10 Option WAEP</v>
          </cell>
          <cell r="AB185">
            <v>0</v>
          </cell>
          <cell r="AC185">
            <v>0</v>
          </cell>
          <cell r="AD185">
            <v>0</v>
          </cell>
        </row>
        <row r="186">
          <cell r="T186">
            <v>0</v>
          </cell>
          <cell r="Y186" t="str">
            <v>Tranche 11 Option Ticker</v>
          </cell>
          <cell r="Z186" t="str">
            <v>Tranche 11 Options Out</v>
          </cell>
          <cell r="AA186" t="str">
            <v>Tranche 11 Option WAEP</v>
          </cell>
          <cell r="AB186">
            <v>0</v>
          </cell>
          <cell r="AC186">
            <v>0</v>
          </cell>
          <cell r="AD186">
            <v>0</v>
          </cell>
        </row>
        <row r="187">
          <cell r="T187">
            <v>0</v>
          </cell>
          <cell r="Y187" t="str">
            <v>Tranche 12 Option Ticker</v>
          </cell>
          <cell r="Z187" t="str">
            <v>Tranche 12 Options Out</v>
          </cell>
          <cell r="AA187" t="str">
            <v>Tranche 12 Option WAEP</v>
          </cell>
          <cell r="AB187">
            <v>0</v>
          </cell>
          <cell r="AC187">
            <v>0</v>
          </cell>
          <cell r="AD187">
            <v>0</v>
          </cell>
        </row>
        <row r="188">
          <cell r="T188">
            <v>0</v>
          </cell>
          <cell r="Y188" t="str">
            <v>Tranche 13 Option Ticker</v>
          </cell>
          <cell r="Z188" t="str">
            <v>Tranche 13 Options Out</v>
          </cell>
          <cell r="AA188" t="str">
            <v>Tranche 13 Option WAEP</v>
          </cell>
          <cell r="AB188">
            <v>0</v>
          </cell>
          <cell r="AC188">
            <v>0</v>
          </cell>
          <cell r="AD188">
            <v>0</v>
          </cell>
        </row>
        <row r="189">
          <cell r="T189">
            <v>0</v>
          </cell>
          <cell r="Y189" t="str">
            <v>Tranche 14 Option Ticker</v>
          </cell>
          <cell r="Z189" t="str">
            <v>Tranche 14 Options Out</v>
          </cell>
          <cell r="AA189" t="str">
            <v>Tranche 14 Option WAEP</v>
          </cell>
          <cell r="AB189">
            <v>0</v>
          </cell>
          <cell r="AC189">
            <v>0</v>
          </cell>
          <cell r="AD189">
            <v>0</v>
          </cell>
        </row>
        <row r="190">
          <cell r="T190">
            <v>0</v>
          </cell>
          <cell r="Y190" t="str">
            <v>Tranche 15 Option Ticker</v>
          </cell>
          <cell r="Z190" t="str">
            <v>Tranche 15 Options Out</v>
          </cell>
          <cell r="AA190" t="str">
            <v>Tranche 15 Option WAEP</v>
          </cell>
          <cell r="AB190">
            <v>0</v>
          </cell>
          <cell r="AC190">
            <v>0</v>
          </cell>
          <cell r="AD190">
            <v>0</v>
          </cell>
        </row>
        <row r="191">
          <cell r="T191">
            <v>0</v>
          </cell>
          <cell r="Y191" t="str">
            <v>Tranche 16 Option Ticker</v>
          </cell>
          <cell r="Z191" t="str">
            <v>Tranche 16 Options Out</v>
          </cell>
          <cell r="AA191" t="str">
            <v>Tranche 16 Option WAEP</v>
          </cell>
          <cell r="AB191">
            <v>0</v>
          </cell>
          <cell r="AC191">
            <v>0</v>
          </cell>
          <cell r="AD191">
            <v>0</v>
          </cell>
        </row>
        <row r="192">
          <cell r="T192">
            <v>0</v>
          </cell>
          <cell r="Y192" t="str">
            <v>Tranche 17 Option Ticker</v>
          </cell>
          <cell r="Z192" t="str">
            <v>Tranche 17 Options Out</v>
          </cell>
          <cell r="AA192" t="str">
            <v>Tranche 17 Option WAEP</v>
          </cell>
          <cell r="AB192">
            <v>0</v>
          </cell>
          <cell r="AC192">
            <v>0</v>
          </cell>
          <cell r="AD192">
            <v>0</v>
          </cell>
        </row>
        <row r="193">
          <cell r="T193">
            <v>0</v>
          </cell>
          <cell r="Y193" t="str">
            <v>Tranche 18 Option Ticker</v>
          </cell>
          <cell r="Z193" t="str">
            <v>Tranche 18 Options Out</v>
          </cell>
          <cell r="AA193" t="str">
            <v>Tranche 18 Option WAEP</v>
          </cell>
          <cell r="AB193">
            <v>0</v>
          </cell>
          <cell r="AC193">
            <v>0</v>
          </cell>
          <cell r="AD193">
            <v>0</v>
          </cell>
        </row>
        <row r="194">
          <cell r="T194">
            <v>0</v>
          </cell>
          <cell r="Y194" t="str">
            <v>Tranche 19 Option Ticker</v>
          </cell>
          <cell r="Z194" t="str">
            <v>Tranche 19 Options Out</v>
          </cell>
          <cell r="AA194" t="str">
            <v>Tranche 19 Option WAEP</v>
          </cell>
          <cell r="AB194">
            <v>0</v>
          </cell>
          <cell r="AC194">
            <v>0</v>
          </cell>
          <cell r="AD194">
            <v>0</v>
          </cell>
        </row>
        <row r="195">
          <cell r="T195">
            <v>0</v>
          </cell>
          <cell r="Y195" t="str">
            <v>Tranche 20 Option Ticker</v>
          </cell>
          <cell r="Z195" t="str">
            <v>Tranche 20 Options Out</v>
          </cell>
          <cell r="AA195" t="str">
            <v>Tranche 20 Option WAEP</v>
          </cell>
          <cell r="AB195">
            <v>0</v>
          </cell>
          <cell r="AC195">
            <v>0</v>
          </cell>
          <cell r="AD195">
            <v>0</v>
          </cell>
        </row>
        <row r="196">
          <cell r="T196">
            <v>0</v>
          </cell>
          <cell r="Y196" t="str">
            <v>Tranche 1 Cash Option Ticker</v>
          </cell>
          <cell r="Z196" t="str">
            <v>Tranche 1 Cash Option Out</v>
          </cell>
          <cell r="AA196" t="str">
            <v>Tranche 1 Cash Option WAEP</v>
          </cell>
          <cell r="AB196">
            <v>0</v>
          </cell>
          <cell r="AC196">
            <v>0</v>
          </cell>
          <cell r="AD196">
            <v>0</v>
          </cell>
        </row>
        <row r="197">
          <cell r="T197">
            <v>0</v>
          </cell>
          <cell r="Y197" t="str">
            <v>Tranche 2 Cash Option Ticker</v>
          </cell>
          <cell r="Z197" t="str">
            <v>Tranche 2 Cash Option Out</v>
          </cell>
          <cell r="AA197" t="str">
            <v>Tranche 2 Cash Option WAEP</v>
          </cell>
          <cell r="AB197">
            <v>0</v>
          </cell>
          <cell r="AC197">
            <v>0</v>
          </cell>
          <cell r="AD197">
            <v>0</v>
          </cell>
        </row>
        <row r="198">
          <cell r="T198">
            <v>0</v>
          </cell>
          <cell r="Y198" t="str">
            <v>Tranche 3 Cash Option Ticker</v>
          </cell>
          <cell r="Z198" t="str">
            <v>Tranche 3 Cash Option Out</v>
          </cell>
          <cell r="AA198" t="str">
            <v>Tranche 3 Cash Option WAEP</v>
          </cell>
          <cell r="AB198">
            <v>0</v>
          </cell>
          <cell r="AC198">
            <v>0</v>
          </cell>
          <cell r="AD198">
            <v>0</v>
          </cell>
        </row>
        <row r="199">
          <cell r="T199">
            <v>0</v>
          </cell>
          <cell r="Y199" t="str">
            <v>Tranche 4 Cash Option Ticker</v>
          </cell>
          <cell r="Z199" t="str">
            <v>Tranche 4 Cash Option Out</v>
          </cell>
          <cell r="AA199" t="str">
            <v>Tranche 4 Cash Option WAEP</v>
          </cell>
          <cell r="AB199">
            <v>0</v>
          </cell>
          <cell r="AC199">
            <v>0</v>
          </cell>
          <cell r="AD199">
            <v>0</v>
          </cell>
        </row>
        <row r="200">
          <cell r="T200">
            <v>0</v>
          </cell>
          <cell r="Y200" t="str">
            <v>Tranche 5 Cash Option Ticker</v>
          </cell>
          <cell r="Z200" t="str">
            <v>Tranche 5 Cash Option Out</v>
          </cell>
          <cell r="AA200" t="str">
            <v>Tranche 5 Cash Option WAEP</v>
          </cell>
          <cell r="AB200">
            <v>0</v>
          </cell>
          <cell r="AC200">
            <v>0</v>
          </cell>
          <cell r="AD200">
            <v>0</v>
          </cell>
        </row>
        <row r="201">
          <cell r="T201">
            <v>0</v>
          </cell>
          <cell r="Y201" t="str">
            <v>Tranche 6 Cash Option Ticker</v>
          </cell>
          <cell r="Z201" t="str">
            <v>Tranche 6 Cash Option Out</v>
          </cell>
          <cell r="AA201" t="str">
            <v>Tranche 6 Cash Option WAEP</v>
          </cell>
          <cell r="AB201">
            <v>0</v>
          </cell>
          <cell r="AC201">
            <v>0</v>
          </cell>
          <cell r="AD201">
            <v>0</v>
          </cell>
        </row>
        <row r="202">
          <cell r="T202">
            <v>0</v>
          </cell>
          <cell r="Y202" t="str">
            <v>Tranche 7 Cash Option Ticker</v>
          </cell>
          <cell r="Z202" t="str">
            <v>Tranche 7 Cash Option Out</v>
          </cell>
          <cell r="AA202" t="str">
            <v>Tranche 7 Cash Option WAEP</v>
          </cell>
          <cell r="AB202">
            <v>0</v>
          </cell>
          <cell r="AC202">
            <v>0</v>
          </cell>
          <cell r="AD202">
            <v>0</v>
          </cell>
        </row>
        <row r="203">
          <cell r="T203">
            <v>0</v>
          </cell>
          <cell r="Y203" t="str">
            <v>Tranche 8 Cash Option Ticker</v>
          </cell>
          <cell r="Z203" t="str">
            <v>Tranche 8 Cash Option Out</v>
          </cell>
          <cell r="AA203" t="str">
            <v>Tranche 8 Cash Option WAEP</v>
          </cell>
          <cell r="AB203">
            <v>0</v>
          </cell>
          <cell r="AC203">
            <v>0</v>
          </cell>
          <cell r="AD203">
            <v>0</v>
          </cell>
        </row>
        <row r="204">
          <cell r="Y204" t="str">
            <v>Tranche 9 Cash Option Ticker</v>
          </cell>
          <cell r="Z204" t="str">
            <v>Tranche 9 Cash Option Out</v>
          </cell>
          <cell r="AA204" t="str">
            <v>Tranche 9 Cash Option WAEP</v>
          </cell>
          <cell r="AB204">
            <v>0</v>
          </cell>
          <cell r="AC204">
            <v>0</v>
          </cell>
          <cell r="AD204">
            <v>0</v>
          </cell>
        </row>
        <row r="205">
          <cell r="Y205" t="str">
            <v>Tranche 10 Cash Option Ticker</v>
          </cell>
          <cell r="Z205" t="str">
            <v>Tranche 10 Cash Option Out</v>
          </cell>
          <cell r="AA205" t="str">
            <v>Tranche 10 Cash Option WAEP</v>
          </cell>
          <cell r="AB205">
            <v>0</v>
          </cell>
          <cell r="AC205">
            <v>0</v>
          </cell>
          <cell r="AD205">
            <v>0</v>
          </cell>
        </row>
        <row r="206">
          <cell r="U206">
            <v>0</v>
          </cell>
          <cell r="V206">
            <v>0</v>
          </cell>
          <cell r="W206">
            <v>0</v>
          </cell>
        </row>
        <row r="207">
          <cell r="U207" t="str">
            <v>Tranche 1 Conv Debt Name</v>
          </cell>
          <cell r="X207" t="str">
            <v>Tranche 1 Conv Debt Par</v>
          </cell>
          <cell r="Y207" t="str">
            <v>Tranche 1 Conv Debt Ticker</v>
          </cell>
          <cell r="AA207" t="str">
            <v>Tranche 1 Conv Debt Conv Price</v>
          </cell>
          <cell r="AB207">
            <v>0</v>
          </cell>
          <cell r="AC207">
            <v>0</v>
          </cell>
          <cell r="AD207">
            <v>0</v>
          </cell>
        </row>
        <row r="208">
          <cell r="U208" t="str">
            <v>Tranche 2 Conv Debt Name</v>
          </cell>
          <cell r="X208" t="str">
            <v>Tranche 2 Conv Debt Par</v>
          </cell>
          <cell r="Y208" t="str">
            <v>Tranche 2 Conv Debt Ticker</v>
          </cell>
          <cell r="AA208" t="str">
            <v>Tranche 2 Conv Debt Conv Price</v>
          </cell>
          <cell r="AB208">
            <v>0</v>
          </cell>
          <cell r="AC208">
            <v>0</v>
          </cell>
          <cell r="AD208">
            <v>0</v>
          </cell>
        </row>
        <row r="209">
          <cell r="U209" t="str">
            <v>Tranche 3 Conv Debt Name</v>
          </cell>
          <cell r="X209" t="str">
            <v>Tranche 3 Conv Debt Par</v>
          </cell>
          <cell r="Y209" t="str">
            <v>Tranche 3 Conv Debt Ticker</v>
          </cell>
          <cell r="AA209" t="str">
            <v>Tranche 3 Conv Debt Conv Price</v>
          </cell>
          <cell r="AB209">
            <v>0</v>
          </cell>
          <cell r="AC209">
            <v>0</v>
          </cell>
          <cell r="AD209">
            <v>0</v>
          </cell>
        </row>
        <row r="210">
          <cell r="U210" t="str">
            <v>Tranche 4 Conv Debt Name</v>
          </cell>
          <cell r="X210" t="str">
            <v>Tranche 4 Conv Debt Par</v>
          </cell>
          <cell r="Y210" t="str">
            <v>Tranche 4 Conv Debt Ticker</v>
          </cell>
          <cell r="AA210" t="str">
            <v>Tranche 4 Conv Debt Conv Price</v>
          </cell>
          <cell r="AB210">
            <v>0</v>
          </cell>
          <cell r="AC210">
            <v>0</v>
          </cell>
          <cell r="AD210">
            <v>0</v>
          </cell>
        </row>
        <row r="211">
          <cell r="U211" t="str">
            <v>Tranche 5 Conv Debt Name</v>
          </cell>
          <cell r="X211" t="str">
            <v>Tranche 5 Conv Debt Par</v>
          </cell>
          <cell r="Y211" t="str">
            <v>Tranche 5 Conv Debt Ticker</v>
          </cell>
          <cell r="AA211" t="str">
            <v>Tranche 5 Conv Debt Conv Price</v>
          </cell>
          <cell r="AB211">
            <v>0</v>
          </cell>
          <cell r="AC211">
            <v>0</v>
          </cell>
          <cell r="AD211">
            <v>0</v>
          </cell>
        </row>
        <row r="212">
          <cell r="U212" t="str">
            <v>Tranche 1 Conv PFD Name</v>
          </cell>
          <cell r="X212" t="str">
            <v>Tranche 1 Conv PFD Par</v>
          </cell>
          <cell r="Y212" t="str">
            <v>Tranche 1 Conv PFD Ticker</v>
          </cell>
          <cell r="AA212" t="str">
            <v>Tranche 1 Conv PFD Conv Price</v>
          </cell>
          <cell r="AB212">
            <v>0</v>
          </cell>
          <cell r="AC212">
            <v>0</v>
          </cell>
          <cell r="AD212">
            <v>0</v>
          </cell>
        </row>
        <row r="213">
          <cell r="U213" t="str">
            <v>Tranche 2 Conv PFD Name</v>
          </cell>
          <cell r="X213" t="str">
            <v>Tranche 2 Conv PFD Par</v>
          </cell>
          <cell r="Y213" t="str">
            <v>Tranche 2 Conv PFD Ticker</v>
          </cell>
          <cell r="AA213" t="str">
            <v>Tranche 2 Conv PFD Conv Price</v>
          </cell>
          <cell r="AB213">
            <v>0</v>
          </cell>
          <cell r="AC213">
            <v>0</v>
          </cell>
          <cell r="AD213">
            <v>0</v>
          </cell>
        </row>
        <row r="214">
          <cell r="U214" t="str">
            <v>Tranche 3 Conv PFD Name</v>
          </cell>
          <cell r="X214" t="str">
            <v>Tranche 3 Conv PFD Par</v>
          </cell>
          <cell r="Y214" t="str">
            <v>Tranche 3 Conv PFD Ticker</v>
          </cell>
          <cell r="AA214" t="str">
            <v>Tranche 3 Conv PFD Conv Price</v>
          </cell>
          <cell r="AB214">
            <v>0</v>
          </cell>
          <cell r="AC214">
            <v>0</v>
          </cell>
          <cell r="AD214">
            <v>0</v>
          </cell>
        </row>
        <row r="215">
          <cell r="U215" t="str">
            <v>Tranche 4 Conv PFD Name</v>
          </cell>
          <cell r="X215" t="str">
            <v>Tranche 4 Conv PFD Par</v>
          </cell>
          <cell r="Y215" t="str">
            <v>Tranche 4 Conv PFD Ticker</v>
          </cell>
          <cell r="AA215" t="str">
            <v>Tranche 4 Conv PFD Conv Price</v>
          </cell>
          <cell r="AB215">
            <v>0</v>
          </cell>
          <cell r="AC215">
            <v>0</v>
          </cell>
          <cell r="AD215">
            <v>0</v>
          </cell>
        </row>
        <row r="216">
          <cell r="U216" t="str">
            <v>Tranche 5 Conv PFD Name</v>
          </cell>
          <cell r="X216" t="str">
            <v>Tranche 5 Conv PFD Par</v>
          </cell>
          <cell r="Y216" t="str">
            <v>Tranche 5 Conv PFD Ticker</v>
          </cell>
          <cell r="AA216" t="str">
            <v>Tranche 5 Conv PFD Conv Price</v>
          </cell>
          <cell r="AB216">
            <v>0</v>
          </cell>
          <cell r="AC216">
            <v>0</v>
          </cell>
          <cell r="AD216">
            <v>0</v>
          </cell>
        </row>
        <row r="220">
          <cell r="U220" t="str">
            <v>Common Ticker</v>
          </cell>
          <cell r="W220" t="str">
            <v>Common Ticker BSO</v>
          </cell>
          <cell r="Y220" t="str">
            <v>Common Ticker Other Shares</v>
          </cell>
          <cell r="Z220">
            <v>0</v>
          </cell>
          <cell r="AA220" t="str">
            <v>Common Ticker Share Price</v>
          </cell>
        </row>
        <row r="221">
          <cell r="U221" t="str">
            <v>Secondary Ticker</v>
          </cell>
          <cell r="W221" t="str">
            <v>Secondary Ticker BSO</v>
          </cell>
          <cell r="Y221" t="str">
            <v>Secondary Ticker Other Shares</v>
          </cell>
          <cell r="Z221">
            <v>0</v>
          </cell>
          <cell r="AA221" t="str">
            <v>Secondary Ticker Share Price</v>
          </cell>
        </row>
        <row r="222">
          <cell r="U222" t="str">
            <v>Tertiary Ticker</v>
          </cell>
          <cell r="W222" t="str">
            <v>Tertiary Ticker BSO</v>
          </cell>
          <cell r="Y222" t="str">
            <v>Tertiary Ticker Other Shares</v>
          </cell>
          <cell r="Z222">
            <v>0</v>
          </cell>
          <cell r="AA222" t="str">
            <v>Tertiary Ticker Share Price</v>
          </cell>
        </row>
        <row r="223">
          <cell r="U223" t="str">
            <v>Quaternary Ticker</v>
          </cell>
          <cell r="W223" t="str">
            <v>Quaternary Ticker BSO</v>
          </cell>
          <cell r="Y223" t="str">
            <v>Quaternary Ticker Other Shares</v>
          </cell>
          <cell r="Z223">
            <v>0</v>
          </cell>
          <cell r="AA223" t="str">
            <v>Quaternary Ticker Share Price</v>
          </cell>
        </row>
        <row r="224">
          <cell r="U224" t="str">
            <v>Quinary Ticker</v>
          </cell>
          <cell r="W224" t="str">
            <v>Quinary Ticker BSO</v>
          </cell>
          <cell r="Y224" t="str">
            <v>Quinary Ticker Other Shares</v>
          </cell>
          <cell r="Z224">
            <v>0</v>
          </cell>
          <cell r="AA224" t="str">
            <v>Quinary Ticker Share Price</v>
          </cell>
        </row>
        <row r="225">
          <cell r="U225" t="str">
            <v>Senary Ticker</v>
          </cell>
          <cell r="W225" t="str">
            <v>Senary Ticker BSO</v>
          </cell>
          <cell r="Y225" t="str">
            <v>Senary Ticker Other Shares</v>
          </cell>
          <cell r="Z225">
            <v>0</v>
          </cell>
          <cell r="AA225" t="str">
            <v>Senary Ticker Share Price</v>
          </cell>
        </row>
      </sheetData>
      <sheetData sheetId="47"/>
      <sheetData sheetId="48">
        <row r="2">
          <cell r="C2" t="str">
            <v>PROJECT GRIZZLY</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row>
        <row r="3">
          <cell r="C3" t="str">
            <v>Financial Condition and Financial Impact</v>
          </cell>
        </row>
        <row r="5">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C7">
            <v>1000</v>
          </cell>
        </row>
        <row r="8">
          <cell r="C8">
            <v>0</v>
          </cell>
          <cell r="L8" t="str">
            <v>EBITDA Multiple</v>
          </cell>
        </row>
        <row r="9">
          <cell r="D9" t="str">
            <v>Market Capitalization</v>
          </cell>
          <cell r="E9" t="str">
            <v>Enterprise Value</v>
          </cell>
          <cell r="F9" t="str">
            <v>Current Price as % of 52-Week High</v>
          </cell>
          <cell r="G9" t="str">
            <v>Less: Cash &amp; Investments</v>
          </cell>
          <cell r="H9" t="str">
            <v>Plus: Debt</v>
          </cell>
          <cell r="J9" t="str">
            <v>EBITDA 2016</v>
          </cell>
          <cell r="K9">
            <v>0</v>
          </cell>
          <cell r="L9">
            <v>3.5</v>
          </cell>
        </row>
        <row r="10">
          <cell r="D10">
            <v>86</v>
          </cell>
          <cell r="E10">
            <v>92</v>
          </cell>
          <cell r="F10">
            <v>138</v>
          </cell>
          <cell r="G10">
            <v>87</v>
          </cell>
          <cell r="H10">
            <v>89</v>
          </cell>
          <cell r="J10">
            <v>925</v>
          </cell>
          <cell r="K10">
            <v>0</v>
          </cell>
          <cell r="Q10" t="str">
            <v>$24/share</v>
          </cell>
        </row>
        <row r="11">
          <cell r="D11">
            <v>0</v>
          </cell>
          <cell r="E11">
            <v>0</v>
          </cell>
          <cell r="F11">
            <v>0</v>
          </cell>
          <cell r="G11">
            <v>0</v>
          </cell>
          <cell r="H11">
            <v>0</v>
          </cell>
          <cell r="J11">
            <v>0</v>
          </cell>
          <cell r="K11">
            <v>0</v>
          </cell>
        </row>
        <row r="12">
          <cell r="C12">
            <v>0</v>
          </cell>
          <cell r="D12">
            <v>0</v>
          </cell>
          <cell r="E12">
            <v>0</v>
          </cell>
          <cell r="F12">
            <v>0</v>
          </cell>
          <cell r="G12">
            <v>0</v>
          </cell>
          <cell r="H12">
            <v>0</v>
          </cell>
          <cell r="I12">
            <v>0</v>
          </cell>
          <cell r="J12">
            <v>0</v>
          </cell>
          <cell r="K12">
            <v>0</v>
          </cell>
          <cell r="L12">
            <v>0</v>
          </cell>
          <cell r="M12" t="str">
            <v>Impact on</v>
          </cell>
          <cell r="N12">
            <v>0</v>
          </cell>
          <cell r="O12">
            <v>0</v>
          </cell>
        </row>
        <row r="13">
          <cell r="C13">
            <v>0</v>
          </cell>
          <cell r="D13">
            <v>0</v>
          </cell>
          <cell r="E13">
            <v>0</v>
          </cell>
          <cell r="F13">
            <v>0</v>
          </cell>
          <cell r="G13">
            <v>0</v>
          </cell>
          <cell r="H13">
            <v>0</v>
          </cell>
          <cell r="I13" t="str">
            <v>Accesible</v>
          </cell>
          <cell r="J13">
            <v>0</v>
          </cell>
          <cell r="K13">
            <v>0</v>
          </cell>
          <cell r="L13" t="str">
            <v>M&amp;A</v>
          </cell>
          <cell r="M13" t="str">
            <v>15A-'18E</v>
          </cell>
          <cell r="N13" t="str">
            <v>PF CY '19E</v>
          </cell>
          <cell r="O13">
            <v>0</v>
          </cell>
        </row>
        <row r="14">
          <cell r="C14" t="str">
            <v>Company</v>
          </cell>
          <cell r="D14" t="str">
            <v>Market Cap</v>
          </cell>
          <cell r="E14" t="str">
            <v>Enterprise Value</v>
          </cell>
          <cell r="F14" t="str">
            <v>% of 52-wk High</v>
          </cell>
          <cell r="G14" t="str">
            <v>Cash</v>
          </cell>
          <cell r="H14" t="str">
            <v>Debt</v>
          </cell>
          <cell r="I14" t="str">
            <v>Cash</v>
          </cell>
          <cell r="J14" t="str">
            <v>EBITDA</v>
          </cell>
          <cell r="K14" t="str">
            <v>Trapped Cash</v>
          </cell>
          <cell r="L14" t="str">
            <v>Firepower</v>
          </cell>
          <cell r="M14" t="str">
            <v>Rev. Growth</v>
          </cell>
          <cell r="N14" t="str">
            <v>Cash Acc/Dil %</v>
          </cell>
          <cell r="O14" t="str">
            <v>2021E ROIC</v>
          </cell>
          <cell r="Q14" t="str">
            <v>Case</v>
          </cell>
          <cell r="T14" t="str">
            <v>PF '16-'19 Rev. Growth</v>
          </cell>
          <cell r="U14" t="str">
            <v>Acquiror SA Growth '16-'19</v>
          </cell>
          <cell r="V14" t="str">
            <v>Rev. Growth</v>
          </cell>
        </row>
        <row r="15">
          <cell r="D15">
            <v>0</v>
          </cell>
          <cell r="E15">
            <v>0</v>
          </cell>
          <cell r="F15">
            <v>0</v>
          </cell>
          <cell r="G15">
            <v>0</v>
          </cell>
          <cell r="H15">
            <v>0</v>
          </cell>
          <cell r="J15">
            <v>0</v>
          </cell>
          <cell r="K15">
            <v>0</v>
          </cell>
        </row>
        <row r="16">
          <cell r="C16">
            <v>0</v>
          </cell>
          <cell r="D16">
            <v>0</v>
          </cell>
          <cell r="E16">
            <v>0</v>
          </cell>
          <cell r="F16">
            <v>0</v>
          </cell>
          <cell r="G16">
            <v>0</v>
          </cell>
          <cell r="H16">
            <v>0</v>
          </cell>
          <cell r="I16">
            <v>0</v>
          </cell>
          <cell r="J16">
            <v>0</v>
          </cell>
          <cell r="K16">
            <v>0</v>
          </cell>
          <cell r="L16">
            <v>0</v>
          </cell>
          <cell r="M16" t="str">
            <v>Impact on</v>
          </cell>
          <cell r="N16" t="str">
            <v>PF CY 2019E</v>
          </cell>
          <cell r="O16">
            <v>0</v>
          </cell>
        </row>
        <row r="17">
          <cell r="C17">
            <v>0</v>
          </cell>
          <cell r="D17">
            <v>0</v>
          </cell>
          <cell r="E17">
            <v>0</v>
          </cell>
          <cell r="F17">
            <v>0</v>
          </cell>
          <cell r="G17">
            <v>0</v>
          </cell>
          <cell r="H17">
            <v>0</v>
          </cell>
          <cell r="I17" t="str">
            <v>Accesible</v>
          </cell>
          <cell r="J17">
            <v>0</v>
          </cell>
          <cell r="K17">
            <v>0</v>
          </cell>
          <cell r="L17" t="str">
            <v>M&amp;A</v>
          </cell>
          <cell r="M17" t="str">
            <v>'15A-'18E</v>
          </cell>
          <cell r="N17" t="str">
            <v>Cash Accretion</v>
          </cell>
          <cell r="O17" t="str">
            <v>2021E</v>
          </cell>
        </row>
        <row r="18">
          <cell r="C18" t="str">
            <v>Company</v>
          </cell>
          <cell r="D18" t="str">
            <v>Market Cap</v>
          </cell>
          <cell r="E18" t="str">
            <v>Enterprise Value</v>
          </cell>
          <cell r="F18" t="str">
            <v>% of 52-wk High</v>
          </cell>
          <cell r="G18" t="str">
            <v>Cash</v>
          </cell>
          <cell r="H18" t="str">
            <v>Debt</v>
          </cell>
          <cell r="I18" t="str">
            <v>Cash</v>
          </cell>
          <cell r="J18" t="str">
            <v>EBITDA</v>
          </cell>
          <cell r="K18" t="str">
            <v>Trapped Cash</v>
          </cell>
          <cell r="L18" t="str">
            <v>Firepower</v>
          </cell>
          <cell r="M18" t="str">
            <v>Rev. Growth</v>
          </cell>
          <cell r="N18" t="str">
            <v>/ (Dilution) %</v>
          </cell>
          <cell r="O18" t="str">
            <v>ROIC</v>
          </cell>
          <cell r="Q18" t="str">
            <v>Case</v>
          </cell>
          <cell r="T18" t="str">
            <v>PF '16-'19 Rev. Growth</v>
          </cell>
          <cell r="U18" t="str">
            <v>Acquiror SA Growth '16-'19</v>
          </cell>
          <cell r="V18" t="str">
            <v>Rev. Growth</v>
          </cell>
        </row>
        <row r="19">
          <cell r="A19" t="str">
            <v>JNJ</v>
          </cell>
          <cell r="B19">
            <v>23</v>
          </cell>
          <cell r="C19">
            <v>0</v>
          </cell>
          <cell r="D19">
            <v>0</v>
          </cell>
          <cell r="E19">
            <v>0</v>
          </cell>
          <cell r="F19">
            <v>0</v>
          </cell>
          <cell r="G19">
            <v>0</v>
          </cell>
          <cell r="H19">
            <v>0</v>
          </cell>
          <cell r="I19">
            <v>0</v>
          </cell>
          <cell r="J19" t="str">
            <v>EBITDA</v>
          </cell>
          <cell r="K19" t="str">
            <v>Trapped Cash</v>
          </cell>
          <cell r="L19">
            <v>0</v>
          </cell>
          <cell r="M19" t="str">
            <v>Rev. Growth</v>
          </cell>
          <cell r="N19" t="str">
            <v>/ (Dilution) %</v>
          </cell>
          <cell r="O19">
            <v>0</v>
          </cell>
          <cell r="Q19">
            <v>4</v>
          </cell>
          <cell r="T19">
            <v>3.8296990634284711E-2</v>
          </cell>
          <cell r="U19">
            <v>3.7306028975204963E-2</v>
          </cell>
          <cell r="V19">
            <v>9.9096165907974765E-4</v>
          </cell>
          <cell r="X19">
            <v>9.9096165907974765</v>
          </cell>
        </row>
        <row r="20">
          <cell r="A20" t="str">
            <v>MDT</v>
          </cell>
          <cell r="B20">
            <v>50</v>
          </cell>
          <cell r="C20">
            <v>0</v>
          </cell>
          <cell r="D20">
            <v>123.76392515545999</v>
          </cell>
          <cell r="E20">
            <v>144.01739861946001</v>
          </cell>
          <cell r="F20">
            <v>0.9837571412568612</v>
          </cell>
          <cell r="G20">
            <v>12.196526535999999</v>
          </cell>
          <cell r="H20">
            <v>32.070999999999998</v>
          </cell>
          <cell r="I20">
            <v>7.1965265359999986</v>
          </cell>
          <cell r="J20">
            <v>9.4539232915432088</v>
          </cell>
          <cell r="K20">
            <v>5</v>
          </cell>
          <cell r="L20">
            <v>8.2142580564012349</v>
          </cell>
          <cell r="M20" t="str">
            <v>+20 bps</v>
          </cell>
          <cell r="N20">
            <v>2.1322589543704511E-2</v>
          </cell>
          <cell r="O20">
            <v>8.489182393728098E-2</v>
          </cell>
          <cell r="Q20">
            <v>11</v>
          </cell>
          <cell r="T20">
            <v>5.3207416724836643E-2</v>
          </cell>
          <cell r="U20">
            <v>5.1231284099537477E-2</v>
          </cell>
          <cell r="V20">
            <v>1.9761326252991651E-3</v>
          </cell>
          <cell r="X20">
            <v>19.761326252991651</v>
          </cell>
        </row>
        <row r="21">
          <cell r="A21" t="str">
            <v>SYK</v>
          </cell>
          <cell r="B21">
            <v>33</v>
          </cell>
          <cell r="C21">
            <v>0</v>
          </cell>
          <cell r="D21">
            <v>44.841629170799997</v>
          </cell>
          <cell r="E21">
            <v>48.7856291708</v>
          </cell>
          <cell r="F21">
            <v>0.95864022662889514</v>
          </cell>
          <cell r="G21">
            <v>3.6560000000000001</v>
          </cell>
          <cell r="H21">
            <v>7.6440000000000001</v>
          </cell>
          <cell r="I21">
            <v>1.3892800000000003</v>
          </cell>
          <cell r="J21">
            <v>3.0939999999999999</v>
          </cell>
          <cell r="K21">
            <v>2.2667199999999998</v>
          </cell>
          <cell r="L21">
            <v>4.5742799999999999</v>
          </cell>
          <cell r="M21" t="str">
            <v>+42 bps</v>
          </cell>
          <cell r="N21">
            <v>3.8322925475245989E-2</v>
          </cell>
          <cell r="O21">
            <v>8.3773488532119189E-2</v>
          </cell>
          <cell r="Q21">
            <v>32</v>
          </cell>
          <cell r="T21">
            <v>6.8748945187104837E-2</v>
          </cell>
          <cell r="U21">
            <v>6.4555114208538766E-2</v>
          </cell>
          <cell r="V21">
            <v>4.193830978566071E-3</v>
          </cell>
          <cell r="X21">
            <v>41.938309785660707</v>
          </cell>
        </row>
        <row r="22">
          <cell r="A22" t="str">
            <v>BSX</v>
          </cell>
          <cell r="B22">
            <v>9</v>
          </cell>
          <cell r="C22">
            <v>0</v>
          </cell>
          <cell r="D22">
            <v>32.290439458199998</v>
          </cell>
          <cell r="E22">
            <v>37.279439458199995</v>
          </cell>
          <cell r="F22">
            <v>0.95724082291246471</v>
          </cell>
          <cell r="G22">
            <v>0.438</v>
          </cell>
          <cell r="H22">
            <v>5.4269999999999996</v>
          </cell>
          <cell r="I22">
            <v>0.438</v>
          </cell>
          <cell r="J22">
            <v>2.281965</v>
          </cell>
          <cell r="K22">
            <v>0</v>
          </cell>
          <cell r="L22">
            <v>2.9978775000000013</v>
          </cell>
          <cell r="M22" t="str">
            <v>+56 bps</v>
          </cell>
          <cell r="N22">
            <v>3.5489982914193072E-2</v>
          </cell>
          <cell r="O22">
            <v>8.6416826762501592E-2</v>
          </cell>
          <cell r="Q22">
            <v>18</v>
          </cell>
          <cell r="T22">
            <v>7.0107364280112883E-2</v>
          </cell>
          <cell r="U22">
            <v>6.4531699292762701E-2</v>
          </cell>
          <cell r="V22">
            <v>5.5756649873501818E-3</v>
          </cell>
          <cell r="X22">
            <v>55.756649873501814</v>
          </cell>
        </row>
        <row r="23">
          <cell r="A23" t="str">
            <v>ZBH</v>
          </cell>
          <cell r="B23">
            <v>36</v>
          </cell>
          <cell r="C23">
            <v>0</v>
          </cell>
          <cell r="D23">
            <v>26.2330980863</v>
          </cell>
          <cell r="E23">
            <v>36.250498086299999</v>
          </cell>
          <cell r="F23">
            <v>0.96756513251745635</v>
          </cell>
          <cell r="G23">
            <v>0.97629999999999995</v>
          </cell>
          <cell r="H23">
            <v>11.0335</v>
          </cell>
          <cell r="I23">
            <v>0.37269999999999992</v>
          </cell>
          <cell r="J23">
            <v>2.9867915238271454</v>
          </cell>
          <cell r="K23">
            <v>0.60360000000000003</v>
          </cell>
          <cell r="L23">
            <v>0</v>
          </cell>
          <cell r="M23" t="str">
            <v>+85 bps</v>
          </cell>
          <cell r="N23">
            <v>-3.641606485078859E-2</v>
          </cell>
          <cell r="O23">
            <v>7.8715562495137475E-2</v>
          </cell>
          <cell r="Q23">
            <v>25</v>
          </cell>
          <cell r="T23">
            <v>4.6590917665955578E-2</v>
          </cell>
          <cell r="U23">
            <v>3.8131331042233763E-2</v>
          </cell>
          <cell r="V23">
            <v>8.4595866237218154E-3</v>
          </cell>
          <cell r="X23">
            <v>84.595866237218161</v>
          </cell>
        </row>
        <row r="24">
          <cell r="A24" t="str">
            <v>SN-GB</v>
          </cell>
          <cell r="B24">
            <v>30</v>
          </cell>
          <cell r="C24">
            <v>0</v>
          </cell>
          <cell r="D24">
            <v>14.843172071268439</v>
          </cell>
          <cell r="E24">
            <v>16.410172071268441</v>
          </cell>
          <cell r="F24">
            <v>1.2494540785498489</v>
          </cell>
          <cell r="G24">
            <v>8.5000000000000006E-2</v>
          </cell>
          <cell r="H24">
            <v>1.7789999999999999</v>
          </cell>
          <cell r="I24">
            <v>8.5000000000000006E-2</v>
          </cell>
          <cell r="J24">
            <v>1.3556907375960712</v>
          </cell>
          <cell r="K24">
            <v>0</v>
          </cell>
          <cell r="L24">
            <v>3.0509175815862495</v>
          </cell>
          <cell r="M24" t="str">
            <v>+115 bps</v>
          </cell>
          <cell r="N24">
            <v>4.0042515590601159E-2</v>
          </cell>
          <cell r="O24">
            <v>7.1840545101867631E-2</v>
          </cell>
          <cell r="Q24">
            <v>39</v>
          </cell>
          <cell r="T24">
            <v>6.0045663310196229E-2</v>
          </cell>
          <cell r="U24">
            <v>4.8544450243023007E-2</v>
          </cell>
          <cell r="V24">
            <v>1.1501213067173222E-2</v>
          </cell>
          <cell r="X24">
            <v>115.01213067173222</v>
          </cell>
        </row>
        <row r="25">
          <cell r="A25" t="str">
            <v>SN-GB</v>
          </cell>
          <cell r="B25">
            <v>30</v>
          </cell>
          <cell r="C25">
            <v>0</v>
          </cell>
          <cell r="D25">
            <v>0</v>
          </cell>
          <cell r="E25">
            <v>15.111145570170541</v>
          </cell>
          <cell r="F25">
            <v>1.1401058912386706</v>
          </cell>
          <cell r="G25">
            <v>8.5000000000000006E-2</v>
          </cell>
          <cell r="H25">
            <v>0</v>
          </cell>
          <cell r="I25">
            <v>0</v>
          </cell>
          <cell r="J25">
            <v>1.3534359999999999</v>
          </cell>
          <cell r="K25">
            <v>0</v>
          </cell>
          <cell r="L25">
            <v>0</v>
          </cell>
          <cell r="M25">
            <v>0</v>
          </cell>
          <cell r="N25">
            <v>0</v>
          </cell>
          <cell r="O25">
            <v>0</v>
          </cell>
          <cell r="Q25">
            <v>39</v>
          </cell>
          <cell r="T25">
            <v>5.905014427952282E-2</v>
          </cell>
          <cell r="U25">
            <v>4.8266749177948265E-2</v>
          </cell>
          <cell r="V25">
            <v>1.0783395101574555E-2</v>
          </cell>
          <cell r="X25">
            <v>107.83395101574555</v>
          </cell>
        </row>
        <row r="26">
          <cell r="C26">
            <v>0</v>
          </cell>
          <cell r="D26">
            <v>0</v>
          </cell>
          <cell r="H26">
            <v>0</v>
          </cell>
          <cell r="I26">
            <v>0</v>
          </cell>
          <cell r="L26">
            <v>0</v>
          </cell>
          <cell r="M26">
            <v>0</v>
          </cell>
          <cell r="N26">
            <v>0</v>
          </cell>
          <cell r="O26">
            <v>0</v>
          </cell>
        </row>
        <row r="27">
          <cell r="C27">
            <v>0</v>
          </cell>
          <cell r="D27">
            <v>0</v>
          </cell>
          <cell r="H27">
            <v>0</v>
          </cell>
          <cell r="I27">
            <v>0</v>
          </cell>
          <cell r="L27">
            <v>0</v>
          </cell>
          <cell r="M27">
            <v>0</v>
          </cell>
          <cell r="N27">
            <v>0</v>
          </cell>
          <cell r="O27">
            <v>0</v>
          </cell>
        </row>
        <row r="28">
          <cell r="A28" t="str">
            <v>NUVA</v>
          </cell>
          <cell r="B28">
            <v>26</v>
          </cell>
          <cell r="C28">
            <v>0</v>
          </cell>
          <cell r="D28">
            <v>0</v>
          </cell>
          <cell r="E28">
            <v>3.9918987169999998</v>
          </cell>
          <cell r="F28">
            <v>0.98637681159420298</v>
          </cell>
          <cell r="G28">
            <v>0.31716300000000003</v>
          </cell>
          <cell r="H28">
            <v>0</v>
          </cell>
          <cell r="I28">
            <v>0</v>
          </cell>
          <cell r="J28">
            <v>0.24581999999999998</v>
          </cell>
          <cell r="K28">
            <v>2.5700000000000001E-2</v>
          </cell>
          <cell r="L28">
            <v>0</v>
          </cell>
          <cell r="M28">
            <v>0</v>
          </cell>
          <cell r="N28">
            <v>0</v>
          </cell>
          <cell r="O28">
            <v>0</v>
          </cell>
          <cell r="Q28">
            <v>46</v>
          </cell>
          <cell r="T28">
            <v>0.10948805950417806</v>
          </cell>
          <cell r="U28">
            <v>9.1698674566559335E-2</v>
          </cell>
          <cell r="V28">
            <v>1.7789384937618724E-2</v>
          </cell>
          <cell r="X28">
            <v>177.89384937618723</v>
          </cell>
        </row>
        <row r="29">
          <cell r="A29" t="str">
            <v>NUVA</v>
          </cell>
          <cell r="B29">
            <v>26</v>
          </cell>
          <cell r="C29">
            <v>0</v>
          </cell>
          <cell r="D29">
            <v>0</v>
          </cell>
          <cell r="E29">
            <v>0</v>
          </cell>
          <cell r="F29">
            <v>0</v>
          </cell>
          <cell r="G29">
            <v>0</v>
          </cell>
          <cell r="H29">
            <v>0</v>
          </cell>
          <cell r="I29">
            <v>0</v>
          </cell>
          <cell r="J29">
            <v>0</v>
          </cell>
          <cell r="K29">
            <v>0</v>
          </cell>
          <cell r="L29">
            <v>0</v>
          </cell>
          <cell r="M29">
            <v>0</v>
          </cell>
          <cell r="N29">
            <v>0</v>
          </cell>
          <cell r="O29">
            <v>0</v>
          </cell>
          <cell r="Q29">
            <v>46</v>
          </cell>
          <cell r="T29">
            <v>0</v>
          </cell>
          <cell r="U29">
            <v>9.1733092834718866E-2</v>
          </cell>
          <cell r="V29">
            <v>1.5439859120252253E-2</v>
          </cell>
          <cell r="X29">
            <v>154.39859120252254</v>
          </cell>
        </row>
        <row r="30">
          <cell r="C30">
            <v>0</v>
          </cell>
          <cell r="D30">
            <v>0</v>
          </cell>
          <cell r="E30">
            <v>0</v>
          </cell>
          <cell r="F30">
            <v>0</v>
          </cell>
          <cell r="G30">
            <v>0</v>
          </cell>
          <cell r="H30">
            <v>0</v>
          </cell>
          <cell r="I30">
            <v>0</v>
          </cell>
          <cell r="J30">
            <v>0</v>
          </cell>
          <cell r="K30">
            <v>0</v>
          </cell>
          <cell r="L30">
            <v>0</v>
          </cell>
          <cell r="M30">
            <v>0</v>
          </cell>
          <cell r="N30">
            <v>0</v>
          </cell>
          <cell r="O30">
            <v>0</v>
          </cell>
          <cell r="T30">
            <v>0</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A1" t="str">
            <v>x</v>
          </cell>
        </row>
      </sheetData>
      <sheetData sheetId="65">
        <row r="1">
          <cell r="A1" t="str">
            <v>x</v>
          </cell>
        </row>
      </sheetData>
      <sheetData sheetId="66">
        <row r="1">
          <cell r="A1">
            <v>0</v>
          </cell>
        </row>
      </sheetData>
      <sheetData sheetId="67">
        <row r="1">
          <cell r="A1" t="str">
            <v>x</v>
          </cell>
        </row>
      </sheetData>
      <sheetData sheetId="6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FSP Acqs"/>
      <sheetName val="FSP Acqs Old"/>
      <sheetName val="p5 Scenarios"/>
      <sheetName val="P6 Football"/>
      <sheetName val="p8a Downside table"/>
      <sheetName val="p8b Downside FF"/>
      <sheetName val="p12 Liberty"/>
      <sheetName val="p12 Liberty DS"/>
      <sheetName val="p13 Tiger"/>
      <sheetName val="p17 Comparison"/>
      <sheetName val="Scenario Overview"/>
      <sheetName val="Inputs"/>
      <sheetName val="SA Val."/>
      <sheetName val="Contribution"/>
      <sheetName val="P&amp;L"/>
      <sheetName val="Model"/>
      <sheetName val="Comps"/>
      <sheetName val="FSP Out"/>
      <sheetName val="FSP Out Old"/>
      <sheetName val="FSP"/>
      <sheetName val="DCF Out"/>
      <sheetName val="DCF"/>
      <sheetName val="P&amp;Ls--&gt;"/>
      <sheetName val="Base P&amp;L"/>
      <sheetName val="Liberty P&amp;L"/>
      <sheetName val="Tiger P&amp;L"/>
      <sheetName val="Tiger Inversion P&amp;L"/>
      <sheetName val="Downside P&amp;L"/>
      <sheetName val="Augment P&amp;L"/>
      <sheetName val="Cases for Acc Dil"/>
      <sheetName val="BMTI P&amp;L"/>
      <sheetName val="Free Cash Flow"/>
      <sheetName val="Consolidated w Biotech"/>
    </sheetNames>
    <sheetDataSet>
      <sheetData sheetId="0"/>
      <sheetData sheetId="1">
        <row r="2">
          <cell r="B2" t="str">
            <v>PRO FORMA MODEL</v>
          </cell>
        </row>
        <row r="3">
          <cell r="B3" t="str">
            <v>FUTURE STOCK PRICE OUTPUT</v>
          </cell>
        </row>
        <row r="6">
          <cell r="B6" t="str">
            <v>Future Stock Price</v>
          </cell>
        </row>
        <row r="8">
          <cell r="B8" t="str">
            <v>EV / 4.5x NTM Revenues</v>
          </cell>
          <cell r="D8" t="str">
            <v>Base Case</v>
          </cell>
          <cell r="E8">
            <v>33.315862013043308</v>
          </cell>
          <cell r="F8">
            <v>37.288919576073916</v>
          </cell>
          <cell r="G8">
            <v>42.084648091161988</v>
          </cell>
          <cell r="H8">
            <v>47.866555075896152</v>
          </cell>
        </row>
        <row r="9">
          <cell r="D9" t="str">
            <v>Liberty</v>
          </cell>
          <cell r="E9">
            <v>31.930873068837077</v>
          </cell>
          <cell r="F9">
            <v>35.261134377258607</v>
          </cell>
          <cell r="G9">
            <v>39.530203116369449</v>
          </cell>
          <cell r="H9">
            <v>45.492478725527882</v>
          </cell>
        </row>
        <row r="10">
          <cell r="D10" t="str">
            <v>Tiger w/ Inversion</v>
          </cell>
          <cell r="E10">
            <v>37.204910422474789</v>
          </cell>
          <cell r="F10">
            <v>41.419301515230032</v>
          </cell>
          <cell r="G10">
            <v>46.458788227672152</v>
          </cell>
          <cell r="H10">
            <v>52.297430304821553</v>
          </cell>
        </row>
        <row r="12">
          <cell r="B12" t="str">
            <v>EV / 15.0x NTM EBITDA</v>
          </cell>
          <cell r="D12" t="str">
            <v>Base Case</v>
          </cell>
          <cell r="F12">
            <v>15.112853237442332</v>
          </cell>
          <cell r="G12">
            <v>23.910936086104481</v>
          </cell>
          <cell r="H12">
            <v>34.24840444129255</v>
          </cell>
        </row>
        <row r="13">
          <cell r="D13" t="str">
            <v>Liberty</v>
          </cell>
          <cell r="F13">
            <v>14.604822369929948</v>
          </cell>
          <cell r="G13">
            <v>22.659985661464745</v>
          </cell>
          <cell r="H13">
            <v>33.314667206681591</v>
          </cell>
        </row>
        <row r="14">
          <cell r="D14" t="str">
            <v>Tiger w/ Inversion</v>
          </cell>
          <cell r="F14">
            <v>24.675681339061114</v>
          </cell>
          <cell r="G14">
            <v>32.696082269231034</v>
          </cell>
          <cell r="H14">
            <v>41.986585566643846</v>
          </cell>
        </row>
        <row r="16">
          <cell r="B16" t="str">
            <v>Present Value</v>
          </cell>
        </row>
        <row r="18">
          <cell r="B18" t="str">
            <v>EV / 4.5x NTM Revenues</v>
          </cell>
          <cell r="D18" t="str">
            <v>Base Case</v>
          </cell>
          <cell r="E18">
            <v>30.151974667341197</v>
          </cell>
          <cell r="F18">
            <v>30.26701818154973</v>
          </cell>
          <cell r="G18">
            <v>30.636466234305406</v>
          </cell>
          <cell r="H18">
            <v>31.251601329726441</v>
          </cell>
        </row>
        <row r="19">
          <cell r="D19" t="str">
            <v>Liberty</v>
          </cell>
          <cell r="E19">
            <v>28.898513131694763</v>
          </cell>
          <cell r="F19">
            <v>28.621086570267511</v>
          </cell>
          <cell r="G19">
            <v>28.77690055496074</v>
          </cell>
          <cell r="H19">
            <v>29.701590314511304</v>
          </cell>
        </row>
        <row r="20">
          <cell r="D20" t="str">
            <v>Tiger w/ Inversion</v>
          </cell>
          <cell r="E20">
            <v>33.671694165378881</v>
          </cell>
          <cell r="F20">
            <v>33.619605134200327</v>
          </cell>
          <cell r="G20">
            <v>33.820719939030006</v>
          </cell>
          <cell r="H20">
            <v>34.14447603058133</v>
          </cell>
        </row>
        <row r="22">
          <cell r="B22" t="str">
            <v>EV / 15.0x NTM EBITDA</v>
          </cell>
          <cell r="D22" t="str">
            <v>Base Case</v>
          </cell>
          <cell r="F22">
            <v>12.26694173263898</v>
          </cell>
          <cell r="G22">
            <v>17.40650377890206</v>
          </cell>
          <cell r="H22">
            <v>22.360445201904241</v>
          </cell>
        </row>
        <row r="23">
          <cell r="D23" t="str">
            <v>Liberty</v>
          </cell>
          <cell r="F23">
            <v>11.854578497699558</v>
          </cell>
          <cell r="G23">
            <v>16.495846278279792</v>
          </cell>
          <cell r="H23">
            <v>21.750817378123848</v>
          </cell>
        </row>
        <row r="24">
          <cell r="D24" t="str">
            <v>Tiger w/ Inversion</v>
          </cell>
          <cell r="F24">
            <v>20.028987276174806</v>
          </cell>
          <cell r="G24">
            <v>23.801848556878614</v>
          </cell>
          <cell r="H24">
            <v>27.412627276909461</v>
          </cell>
        </row>
        <row r="26">
          <cell r="B26" t="str">
            <v>Rounded Outputs</v>
          </cell>
        </row>
        <row r="27">
          <cell r="A27">
            <v>0.25</v>
          </cell>
          <cell r="D27" t="str">
            <v>Future Value</v>
          </cell>
          <cell r="E27">
            <v>42004</v>
          </cell>
          <cell r="F27">
            <v>42369</v>
          </cell>
          <cell r="G27">
            <v>42735</v>
          </cell>
          <cell r="H27">
            <v>43100</v>
          </cell>
        </row>
        <row r="28">
          <cell r="B28" t="str">
            <v>EV / 4.5x NTM Revenues</v>
          </cell>
          <cell r="D28" t="str">
            <v>Base Case</v>
          </cell>
          <cell r="E28">
            <v>33.25</v>
          </cell>
          <cell r="F28">
            <v>37.25</v>
          </cell>
          <cell r="G28">
            <v>42</v>
          </cell>
          <cell r="H28">
            <v>47.75</v>
          </cell>
        </row>
        <row r="29">
          <cell r="D29" t="str">
            <v>Liberty</v>
          </cell>
          <cell r="E29">
            <v>32</v>
          </cell>
          <cell r="F29">
            <v>35.25</v>
          </cell>
          <cell r="G29">
            <v>39.5</v>
          </cell>
          <cell r="H29">
            <v>45.5</v>
          </cell>
        </row>
        <row r="30">
          <cell r="D30" t="str">
            <v>Tiger w/ Inversion</v>
          </cell>
          <cell r="E30">
            <v>37.25</v>
          </cell>
          <cell r="F30">
            <v>41.5</v>
          </cell>
          <cell r="G30">
            <v>46.5</v>
          </cell>
          <cell r="H30">
            <v>52.25</v>
          </cell>
        </row>
        <row r="31">
          <cell r="B31" t="str">
            <v>Current</v>
          </cell>
          <cell r="D31" t="str">
            <v>Current</v>
          </cell>
          <cell r="E31">
            <v>30.41</v>
          </cell>
          <cell r="F31">
            <v>30.41</v>
          </cell>
          <cell r="G31">
            <v>30.41</v>
          </cell>
          <cell r="H31">
            <v>30.41</v>
          </cell>
        </row>
        <row r="32">
          <cell r="B32" t="str">
            <v>EV / 15.0x NTM EBITDA</v>
          </cell>
          <cell r="D32" t="str">
            <v>Base Case</v>
          </cell>
          <cell r="F32">
            <v>15</v>
          </cell>
          <cell r="G32">
            <v>24</v>
          </cell>
          <cell r="H32">
            <v>34.25</v>
          </cell>
        </row>
        <row r="33">
          <cell r="D33" t="str">
            <v>Liberty</v>
          </cell>
          <cell r="F33">
            <v>14.5</v>
          </cell>
          <cell r="G33">
            <v>22.75</v>
          </cell>
          <cell r="H33">
            <v>33.25</v>
          </cell>
        </row>
        <row r="34">
          <cell r="D34" t="str">
            <v>Tiger w/ Inversion</v>
          </cell>
          <cell r="F34">
            <v>24.75</v>
          </cell>
          <cell r="G34">
            <v>32.75</v>
          </cell>
          <cell r="H34">
            <v>42</v>
          </cell>
        </row>
        <row r="36">
          <cell r="B36" t="str">
            <v>Output</v>
          </cell>
        </row>
        <row r="52">
          <cell r="B52" t="str">
            <v>Present Value</v>
          </cell>
        </row>
        <row r="54">
          <cell r="A54">
            <v>4.5</v>
          </cell>
          <cell r="B54" t="str">
            <v>EV / 4.5x NTM Revenues</v>
          </cell>
          <cell r="D54" t="str">
            <v>Base Case</v>
          </cell>
          <cell r="E54">
            <v>30.25</v>
          </cell>
          <cell r="F54">
            <v>30.25</v>
          </cell>
          <cell r="G54">
            <v>30.75</v>
          </cell>
          <cell r="H54">
            <v>31.25</v>
          </cell>
        </row>
        <row r="55">
          <cell r="D55" t="str">
            <v>Liberty</v>
          </cell>
          <cell r="E55">
            <v>29</v>
          </cell>
          <cell r="F55">
            <v>28.5</v>
          </cell>
          <cell r="G55">
            <v>28.75</v>
          </cell>
          <cell r="H55">
            <v>29.75</v>
          </cell>
        </row>
        <row r="56">
          <cell r="D56" t="str">
            <v>Tiger w/ Inversion</v>
          </cell>
          <cell r="E56">
            <v>33.75</v>
          </cell>
          <cell r="F56">
            <v>33.5</v>
          </cell>
          <cell r="G56">
            <v>33.75</v>
          </cell>
          <cell r="H56">
            <v>34.25</v>
          </cell>
        </row>
        <row r="58">
          <cell r="A58">
            <v>15</v>
          </cell>
          <cell r="B58" t="str">
            <v>EV / 15.0x NTM EBITDA</v>
          </cell>
          <cell r="D58" t="str">
            <v>Base Case</v>
          </cell>
          <cell r="F58">
            <v>12.25</v>
          </cell>
          <cell r="G58">
            <v>17.5</v>
          </cell>
          <cell r="H58">
            <v>22.25</v>
          </cell>
        </row>
        <row r="59">
          <cell r="D59" t="str">
            <v>Liberty</v>
          </cell>
          <cell r="F59">
            <v>11.75</v>
          </cell>
          <cell r="G59">
            <v>16.5</v>
          </cell>
          <cell r="H59">
            <v>21.75</v>
          </cell>
        </row>
        <row r="60">
          <cell r="D60" t="str">
            <v>Tiger w/ Inversion</v>
          </cell>
          <cell r="F60">
            <v>20</v>
          </cell>
          <cell r="G60">
            <v>23.75</v>
          </cell>
          <cell r="H60">
            <v>27.5</v>
          </cell>
        </row>
      </sheetData>
      <sheetData sheetId="2">
        <row r="2">
          <cell r="C2" t="str">
            <v>Future Value</v>
          </cell>
          <cell r="D2">
            <v>42004</v>
          </cell>
          <cell r="E2">
            <v>42369</v>
          </cell>
          <cell r="F2">
            <v>42735</v>
          </cell>
          <cell r="G2">
            <v>43100</v>
          </cell>
          <cell r="I2">
            <v>42369</v>
          </cell>
          <cell r="J2">
            <v>42735</v>
          </cell>
          <cell r="K2">
            <v>43100</v>
          </cell>
        </row>
        <row r="3">
          <cell r="C3" t="str">
            <v>Base Case</v>
          </cell>
          <cell r="D3">
            <v>33.315862013043308</v>
          </cell>
          <cell r="E3">
            <v>37.288919576073916</v>
          </cell>
          <cell r="F3">
            <v>42.084648091161988</v>
          </cell>
          <cell r="G3">
            <v>47.866555075896152</v>
          </cell>
          <cell r="I3">
            <v>15.112853237442332</v>
          </cell>
          <cell r="J3">
            <v>23.910936086104481</v>
          </cell>
          <cell r="K3">
            <v>34.24840444129255</v>
          </cell>
        </row>
        <row r="4">
          <cell r="C4" t="str">
            <v>Liberty</v>
          </cell>
          <cell r="D4">
            <v>31.930873068837077</v>
          </cell>
          <cell r="E4">
            <v>35.261134377258607</v>
          </cell>
          <cell r="F4">
            <v>39.530203116369449</v>
          </cell>
          <cell r="G4">
            <v>45.492478725527882</v>
          </cell>
          <cell r="I4">
            <v>14.604822369929948</v>
          </cell>
          <cell r="J4">
            <v>22.659985661464745</v>
          </cell>
          <cell r="K4">
            <v>33.314667206681591</v>
          </cell>
        </row>
        <row r="5">
          <cell r="C5" t="str">
            <v>Tiger w/ Inversion</v>
          </cell>
          <cell r="D5">
            <v>37.204910422474789</v>
          </cell>
          <cell r="E5">
            <v>41.419301515230032</v>
          </cell>
          <cell r="F5">
            <v>46.458788227672152</v>
          </cell>
          <cell r="G5">
            <v>52.297430304821553</v>
          </cell>
          <cell r="I5">
            <v>24.675681339061114</v>
          </cell>
          <cell r="J5">
            <v>32.696082269231034</v>
          </cell>
          <cell r="K5">
            <v>41.986585566643846</v>
          </cell>
        </row>
        <row r="9">
          <cell r="B9">
            <v>0.25</v>
          </cell>
          <cell r="C9" t="str">
            <v>Rounded</v>
          </cell>
        </row>
        <row r="10">
          <cell r="C10" t="str">
            <v>Base Case</v>
          </cell>
          <cell r="D10">
            <v>33.25</v>
          </cell>
          <cell r="E10">
            <v>37.25</v>
          </cell>
          <cell r="F10">
            <v>42</v>
          </cell>
          <cell r="G10">
            <v>47.75</v>
          </cell>
          <cell r="I10">
            <v>15</v>
          </cell>
          <cell r="J10">
            <v>24</v>
          </cell>
          <cell r="K10">
            <v>34.25</v>
          </cell>
        </row>
        <row r="11">
          <cell r="C11" t="str">
            <v>Liberty</v>
          </cell>
          <cell r="D11">
            <v>32</v>
          </cell>
          <cell r="E11">
            <v>35.25</v>
          </cell>
          <cell r="F11">
            <v>39.5</v>
          </cell>
          <cell r="G11">
            <v>45.5</v>
          </cell>
          <cell r="I11">
            <v>14.5</v>
          </cell>
          <cell r="J11">
            <v>22.75</v>
          </cell>
          <cell r="K11">
            <v>33.25</v>
          </cell>
        </row>
        <row r="12">
          <cell r="C12" t="str">
            <v>Tiger w/ Inversion</v>
          </cell>
          <cell r="D12">
            <v>37.25</v>
          </cell>
          <cell r="E12">
            <v>41.5</v>
          </cell>
          <cell r="F12">
            <v>46.5</v>
          </cell>
          <cell r="G12">
            <v>52.25</v>
          </cell>
          <cell r="I12">
            <v>24.75</v>
          </cell>
          <cell r="J12">
            <v>32.75</v>
          </cell>
          <cell r="K12">
            <v>42</v>
          </cell>
        </row>
        <row r="13">
          <cell r="C13" t="str">
            <v>Current</v>
          </cell>
          <cell r="D13">
            <v>30.41</v>
          </cell>
          <cell r="E13">
            <v>30.41</v>
          </cell>
          <cell r="F13">
            <v>30.41</v>
          </cell>
          <cell r="G13">
            <v>30.41</v>
          </cell>
          <cell r="H13">
            <v>30.41</v>
          </cell>
          <cell r="I13">
            <v>30.41</v>
          </cell>
          <cell r="J13">
            <v>30.41</v>
          </cell>
          <cell r="K13">
            <v>30.41</v>
          </cell>
        </row>
        <row r="17">
          <cell r="D17">
            <v>4.5</v>
          </cell>
          <cell r="I17">
            <v>15</v>
          </cell>
        </row>
        <row r="18">
          <cell r="D18" t="str">
            <v>Implied Future Stock Price at 4.5x NTM Revenues</v>
          </cell>
          <cell r="I18" t="str">
            <v>Implied Future Stock Price at 15.0x NTM EBITDA</v>
          </cell>
        </row>
        <row r="43">
          <cell r="C43" t="str">
            <v>Present Value</v>
          </cell>
        </row>
        <row r="44">
          <cell r="C44" t="str">
            <v>Base Case</v>
          </cell>
          <cell r="D44">
            <v>30.25</v>
          </cell>
          <cell r="E44">
            <v>30.25</v>
          </cell>
          <cell r="F44">
            <v>30.75</v>
          </cell>
          <cell r="G44">
            <v>31.25</v>
          </cell>
          <cell r="I44">
            <v>12.25</v>
          </cell>
          <cell r="J44">
            <v>17.5</v>
          </cell>
          <cell r="K44">
            <v>22.25</v>
          </cell>
        </row>
        <row r="45">
          <cell r="C45" t="str">
            <v>Liberty</v>
          </cell>
          <cell r="D45">
            <v>29</v>
          </cell>
          <cell r="E45">
            <v>28.5</v>
          </cell>
          <cell r="F45">
            <v>28.75</v>
          </cell>
          <cell r="G45">
            <v>29.75</v>
          </cell>
          <cell r="I45">
            <v>11.75</v>
          </cell>
          <cell r="J45">
            <v>16.5</v>
          </cell>
          <cell r="K45">
            <v>21.75</v>
          </cell>
        </row>
        <row r="46">
          <cell r="C46" t="str">
            <v>Tiger w/ Inversion</v>
          </cell>
          <cell r="D46">
            <v>33.75</v>
          </cell>
          <cell r="E46">
            <v>33.5</v>
          </cell>
          <cell r="F46">
            <v>33.75</v>
          </cell>
          <cell r="G46">
            <v>34.25</v>
          </cell>
          <cell r="I46">
            <v>20</v>
          </cell>
          <cell r="J46">
            <v>23.75</v>
          </cell>
          <cell r="K46">
            <v>27.5</v>
          </cell>
        </row>
        <row r="49">
          <cell r="C49" t="str">
            <v>Base Case</v>
          </cell>
          <cell r="D49">
            <v>30.151974667341197</v>
          </cell>
          <cell r="E49">
            <v>30.26701818154973</v>
          </cell>
          <cell r="F49">
            <v>30.636466234305406</v>
          </cell>
          <cell r="G49">
            <v>31.251601329726441</v>
          </cell>
          <cell r="I49">
            <v>12.26694173263898</v>
          </cell>
          <cell r="J49">
            <v>17.40650377890206</v>
          </cell>
          <cell r="K49">
            <v>22.360445201904241</v>
          </cell>
        </row>
        <row r="50">
          <cell r="C50" t="str">
            <v>Liberty</v>
          </cell>
          <cell r="D50">
            <v>28.898513131694763</v>
          </cell>
          <cell r="E50">
            <v>28.621086570267511</v>
          </cell>
          <cell r="F50">
            <v>28.77690055496074</v>
          </cell>
          <cell r="G50">
            <v>29.701590314511304</v>
          </cell>
          <cell r="I50">
            <v>11.854578497699558</v>
          </cell>
          <cell r="J50">
            <v>16.495846278279792</v>
          </cell>
          <cell r="K50">
            <v>21.750817378123848</v>
          </cell>
        </row>
        <row r="51">
          <cell r="C51" t="str">
            <v>Tiger w/ Inversion</v>
          </cell>
          <cell r="D51">
            <v>33.671694165378881</v>
          </cell>
          <cell r="E51">
            <v>33.619605134200327</v>
          </cell>
          <cell r="F51">
            <v>33.820719939030006</v>
          </cell>
          <cell r="G51">
            <v>34.14447603058133</v>
          </cell>
          <cell r="I51">
            <v>20.028987276174806</v>
          </cell>
          <cell r="J51">
            <v>23.801848556878614</v>
          </cell>
          <cell r="K51">
            <v>27.412627276909461</v>
          </cell>
        </row>
      </sheetData>
      <sheetData sheetId="3"/>
      <sheetData sheetId="4"/>
      <sheetData sheetId="5"/>
      <sheetData sheetId="6"/>
      <sheetData sheetId="7"/>
      <sheetData sheetId="8">
        <row r="2">
          <cell r="B2" t="str">
            <v>PRO FORMA MODEL</v>
          </cell>
        </row>
        <row r="3">
          <cell r="B3" t="str">
            <v>LIBERTY SUMMARY</v>
          </cell>
        </row>
        <row r="7">
          <cell r="D7">
            <v>42004</v>
          </cell>
          <cell r="E7">
            <v>42369</v>
          </cell>
          <cell r="F7">
            <v>42735</v>
          </cell>
          <cell r="G7">
            <v>43100</v>
          </cell>
          <cell r="H7">
            <v>43465</v>
          </cell>
        </row>
        <row r="9">
          <cell r="B9" t="str">
            <v>Revenues</v>
          </cell>
          <cell r="D9">
            <v>48.529686664114173</v>
          </cell>
          <cell r="E9">
            <v>44</v>
          </cell>
          <cell r="F9">
            <v>48.373671719413352</v>
          </cell>
          <cell r="G9">
            <v>53.222414882779596</v>
          </cell>
          <cell r="H9">
            <v>58.623616597827287</v>
          </cell>
        </row>
        <row r="10">
          <cell r="B10" t="str">
            <v>% Growth</v>
          </cell>
          <cell r="E10">
            <v>-9.3338469202680852E-2</v>
          </cell>
          <cell r="F10">
            <v>9.9401629986667128E-2</v>
          </cell>
          <cell r="G10">
            <v>0.1002351690707064</v>
          </cell>
          <cell r="H10">
            <v>0.10148358970451898</v>
          </cell>
        </row>
        <row r="12">
          <cell r="B12" t="str">
            <v>Gross Profit</v>
          </cell>
          <cell r="D12">
            <v>34.870786101358512</v>
          </cell>
          <cell r="E12">
            <v>31.779577469636621</v>
          </cell>
          <cell r="F12">
            <v>35.081117134055745</v>
          </cell>
          <cell r="G12">
            <v>38.758866458335426</v>
          </cell>
          <cell r="H12">
            <v>42.882151626961729</v>
          </cell>
          <cell r="N12" t="str">
            <v>'17 Revenues</v>
          </cell>
          <cell r="O12" t="str">
            <v>'14-'17 Rev. CAGR</v>
          </cell>
          <cell r="P12" t="str">
            <v>'17 EBITDA</v>
          </cell>
          <cell r="Q12" t="str">
            <v>'17 EBITDA Margin</v>
          </cell>
        </row>
        <row r="13">
          <cell r="B13" t="str">
            <v>Gross Margin</v>
          </cell>
          <cell r="D13">
            <v>0.71854546151735432</v>
          </cell>
          <cell r="E13">
            <v>0.72226312430992323</v>
          </cell>
          <cell r="F13">
            <v>0.72521096470700552</v>
          </cell>
          <cell r="G13">
            <v>0.7282432889169046</v>
          </cell>
          <cell r="H13">
            <v>0.73148253409788833</v>
          </cell>
          <cell r="M13" t="str">
            <v>Grizzly Standalone</v>
          </cell>
          <cell r="N13">
            <v>500.25241235703379</v>
          </cell>
          <cell r="O13">
            <v>0.15623714648370335</v>
          </cell>
          <cell r="P13">
            <v>77.293294621198243</v>
          </cell>
          <cell r="Q13">
            <v>0.15450858948788729</v>
          </cell>
        </row>
        <row r="14">
          <cell r="M14" t="str">
            <v>Pro Forma</v>
          </cell>
          <cell r="N14">
            <v>553.47482723981341</v>
          </cell>
          <cell r="O14">
            <v>0.14144838814145855</v>
          </cell>
          <cell r="P14">
            <v>96.574006203009844</v>
          </cell>
          <cell r="Q14">
            <v>0.17448671818486441</v>
          </cell>
        </row>
        <row r="15">
          <cell r="B15" t="str">
            <v>EBITDA</v>
          </cell>
          <cell r="D15">
            <v>8.2947630213646732</v>
          </cell>
          <cell r="E15">
            <v>12.04470941178074</v>
          </cell>
          <cell r="F15">
            <v>17.082062457909018</v>
          </cell>
          <cell r="G15">
            <v>19.280711581811602</v>
          </cell>
          <cell r="H15">
            <v>21.822299783644091</v>
          </cell>
        </row>
        <row r="16">
          <cell r="B16" t="str">
            <v>% Margin</v>
          </cell>
          <cell r="D16">
            <v>0.17092142133071569</v>
          </cell>
          <cell r="E16">
            <v>0.27374339572228956</v>
          </cell>
          <cell r="F16">
            <v>0.35312726635662089</v>
          </cell>
          <cell r="G16">
            <v>0.36226675591997576</v>
          </cell>
          <cell r="H16">
            <v>0.37224417478966781</v>
          </cell>
        </row>
        <row r="18">
          <cell r="B18" t="str">
            <v>Grizzly S/A</v>
          </cell>
        </row>
        <row r="19">
          <cell r="B19" t="str">
            <v>Revenues</v>
          </cell>
          <cell r="D19">
            <v>323.62975020235558</v>
          </cell>
          <cell r="E19">
            <v>376.92330825975387</v>
          </cell>
          <cell r="F19">
            <v>434.76073697607745</v>
          </cell>
          <cell r="G19">
            <v>500.25241235703379</v>
          </cell>
          <cell r="H19">
            <v>574.83719812196978</v>
          </cell>
        </row>
        <row r="20">
          <cell r="B20" t="str">
            <v>% Growth</v>
          </cell>
          <cell r="E20">
            <v>0.1646744714417494</v>
          </cell>
          <cell r="F20">
            <v>0.1534461452738427</v>
          </cell>
          <cell r="G20">
            <v>0.15063843123570742</v>
          </cell>
          <cell r="H20">
            <v>0.14909430503996113</v>
          </cell>
        </row>
        <row r="22">
          <cell r="B22" t="str">
            <v>S/A EBITDA</v>
          </cell>
          <cell r="D22">
            <v>-10.889412273218756</v>
          </cell>
          <cell r="E22">
            <v>25.719172171849621</v>
          </cell>
          <cell r="F22">
            <v>48.807202424985498</v>
          </cell>
          <cell r="G22">
            <v>77.293294621198243</v>
          </cell>
          <cell r="H22">
            <v>114.07706131124149</v>
          </cell>
        </row>
        <row r="23">
          <cell r="B23" t="str">
            <v>% Margin</v>
          </cell>
          <cell r="E23">
            <v>6.8234496536163924E-2</v>
          </cell>
          <cell r="F23">
            <v>0.1122622129230384</v>
          </cell>
          <cell r="G23">
            <v>0.15450858948788729</v>
          </cell>
          <cell r="H23">
            <v>0.19845107742494503</v>
          </cell>
        </row>
        <row r="25">
          <cell r="B25" t="str">
            <v>Combined</v>
          </cell>
        </row>
        <row r="26">
          <cell r="B26" t="str">
            <v>Revenues</v>
          </cell>
          <cell r="D26">
            <v>372.15943686646978</v>
          </cell>
          <cell r="E26">
            <v>420.92330825975387</v>
          </cell>
          <cell r="F26">
            <v>483.13440869549083</v>
          </cell>
          <cell r="G26">
            <v>553.47482723981341</v>
          </cell>
          <cell r="H26">
            <v>633.4608147197971</v>
          </cell>
        </row>
        <row r="27">
          <cell r="B27" t="str">
            <v>% Growth</v>
          </cell>
          <cell r="E27">
            <v>0.1310295173591971</v>
          </cell>
          <cell r="F27">
            <v>0.14779675825731697</v>
          </cell>
          <cell r="G27">
            <v>0.14559182140276117</v>
          </cell>
          <cell r="H27">
            <v>0.14451603495478715</v>
          </cell>
        </row>
        <row r="29">
          <cell r="B29" t="str">
            <v>S/A EBITDA</v>
          </cell>
          <cell r="D29">
            <v>-2.5946492518540829</v>
          </cell>
          <cell r="E29">
            <v>37.763881583630365</v>
          </cell>
          <cell r="F29">
            <v>65.889264882894508</v>
          </cell>
          <cell r="G29">
            <v>96.574006203009844</v>
          </cell>
          <cell r="H29">
            <v>135.89936109488559</v>
          </cell>
        </row>
        <row r="30">
          <cell r="B30" t="str">
            <v>% Margin</v>
          </cell>
          <cell r="E30">
            <v>8.9716774629943E-2</v>
          </cell>
          <cell r="F30">
            <v>0.13637874615637879</v>
          </cell>
          <cell r="G30">
            <v>0.17448671818486441</v>
          </cell>
          <cell r="H30">
            <v>0.21453475564230259</v>
          </cell>
        </row>
        <row r="32">
          <cell r="B32" t="str">
            <v>VALUATION SUMMARY</v>
          </cell>
        </row>
        <row r="47">
          <cell r="B47" t="str">
            <v>VALUATION DETAILS</v>
          </cell>
        </row>
        <row r="48">
          <cell r="E48" t="str">
            <v>Trading Comparables</v>
          </cell>
          <cell r="G48" t="str">
            <v>PV Future 
Stock Price</v>
          </cell>
          <cell r="I48" t="str">
            <v>Discounted 
Cash Flow</v>
          </cell>
          <cell r="M48" t="str">
            <v>Trading Comparables</v>
          </cell>
          <cell r="N48" t="str">
            <v>PV Future 
Stock Price</v>
          </cell>
          <cell r="O48" t="str">
            <v>Discounted 
Cash Flow</v>
          </cell>
        </row>
        <row r="49">
          <cell r="B49" t="str">
            <v>Multiple</v>
          </cell>
          <cell r="E49">
            <v>3</v>
          </cell>
          <cell r="F49">
            <v>5</v>
          </cell>
          <cell r="L49" t="str">
            <v>Min</v>
          </cell>
          <cell r="M49">
            <v>22.5</v>
          </cell>
          <cell r="N49">
            <v>19.75</v>
          </cell>
          <cell r="O49">
            <v>17.5</v>
          </cell>
        </row>
        <row r="50">
          <cell r="B50" t="str">
            <v>Metric</v>
          </cell>
          <cell r="E50">
            <v>420.92330825975387</v>
          </cell>
          <cell r="F50">
            <v>420.92330825975387</v>
          </cell>
          <cell r="L50" t="str">
            <v>Fill</v>
          </cell>
          <cell r="M50">
            <v>13.25</v>
          </cell>
          <cell r="N50">
            <v>13.25</v>
          </cell>
          <cell r="O50">
            <v>9</v>
          </cell>
        </row>
        <row r="51">
          <cell r="B51" t="str">
            <v>Enterprise Value</v>
          </cell>
          <cell r="E51">
            <v>1262.7699247792616</v>
          </cell>
          <cell r="F51">
            <v>2104.6165412987693</v>
          </cell>
          <cell r="L51" t="str">
            <v>Max</v>
          </cell>
          <cell r="M51">
            <v>35.75</v>
          </cell>
          <cell r="N51">
            <v>33</v>
          </cell>
          <cell r="O51">
            <v>26.5</v>
          </cell>
        </row>
        <row r="52">
          <cell r="B52" t="str">
            <v>Net Debt</v>
          </cell>
          <cell r="E52">
            <v>-24.067000000000093</v>
          </cell>
          <cell r="F52">
            <v>-24.067000000000093</v>
          </cell>
          <cell r="L52" t="str">
            <v>Current</v>
          </cell>
          <cell r="M52">
            <v>30.41</v>
          </cell>
          <cell r="N52">
            <v>30.41</v>
          </cell>
          <cell r="O52">
            <v>30.41</v>
          </cell>
        </row>
        <row r="53">
          <cell r="B53" t="str">
            <v>Equity Value</v>
          </cell>
          <cell r="E53">
            <v>1238.7029247792616</v>
          </cell>
          <cell r="F53">
            <v>2080.5495412987693</v>
          </cell>
        </row>
        <row r="54">
          <cell r="B54" t="str">
            <v>Diluted Shares Out</v>
          </cell>
          <cell r="E54">
            <v>55.186100055987083</v>
          </cell>
          <cell r="F54">
            <v>58.062417770447624</v>
          </cell>
          <cell r="M54">
            <v>0.25</v>
          </cell>
        </row>
        <row r="55">
          <cell r="B55" t="str">
            <v>Stock Price</v>
          </cell>
          <cell r="E55">
            <v>22.445922497197298</v>
          </cell>
          <cell r="F55">
            <v>35.832981491131065</v>
          </cell>
          <cell r="G55">
            <v>19.8674965917516</v>
          </cell>
          <cell r="H55">
            <v>32.876836869507862</v>
          </cell>
          <cell r="I55">
            <v>17.515784809939646</v>
          </cell>
          <cell r="J55">
            <v>26.540289458166381</v>
          </cell>
        </row>
        <row r="57">
          <cell r="B57" t="str">
            <v>Basic Shares Out</v>
          </cell>
          <cell r="E57">
            <v>54.960464958566263</v>
          </cell>
          <cell r="F57">
            <v>54.960464958566263</v>
          </cell>
        </row>
        <row r="58">
          <cell r="B58" t="str">
            <v>Net ITM Options/Converts</v>
          </cell>
          <cell r="E58">
            <v>0.22563509742082311</v>
          </cell>
          <cell r="F58">
            <v>3.1019527923395001</v>
          </cell>
        </row>
        <row r="59">
          <cell r="B59" t="str">
            <v>DSO</v>
          </cell>
          <cell r="E59">
            <v>55.186100055987083</v>
          </cell>
          <cell r="F59">
            <v>58.062417750905766</v>
          </cell>
        </row>
      </sheetData>
      <sheetData sheetId="9"/>
      <sheetData sheetId="10"/>
      <sheetData sheetId="11"/>
      <sheetData sheetId="12"/>
      <sheetData sheetId="13"/>
      <sheetData sheetId="14">
        <row r="7">
          <cell r="C7" t="str">
            <v>Grizzly</v>
          </cell>
        </row>
      </sheetData>
      <sheetData sheetId="15"/>
      <sheetData sheetId="16"/>
      <sheetData sheetId="17"/>
      <sheetData sheetId="18">
        <row r="2">
          <cell r="B2" t="str">
            <v>PRO FORMA MODEL</v>
          </cell>
        </row>
        <row r="3">
          <cell r="B3" t="str">
            <v>FUTURE STOCK PRICE OUTPUT</v>
          </cell>
        </row>
        <row r="6">
          <cell r="B6" t="str">
            <v>Future Stock Price</v>
          </cell>
        </row>
        <row r="8">
          <cell r="B8" t="str">
            <v>EV / 4.5x NTM Revenues</v>
          </cell>
          <cell r="D8" t="str">
            <v>Base Case</v>
          </cell>
          <cell r="E8">
            <v>33.315862013043308</v>
          </cell>
          <cell r="F8">
            <v>37.288919576073916</v>
          </cell>
          <cell r="G8">
            <v>42.084648091161988</v>
          </cell>
          <cell r="H8">
            <v>47.866555075896152</v>
          </cell>
        </row>
        <row r="9">
          <cell r="D9" t="str">
            <v>With Augment</v>
          </cell>
          <cell r="E9">
            <v>34.673615524253009</v>
          </cell>
          <cell r="F9">
            <v>38.054342406316778</v>
          </cell>
          <cell r="G9">
            <v>44.024920367125318</v>
          </cell>
          <cell r="H9">
            <v>50.588441212735994</v>
          </cell>
        </row>
        <row r="10">
          <cell r="D10" t="str">
            <v>Downside</v>
          </cell>
          <cell r="E10">
            <v>32.297456191265496</v>
          </cell>
          <cell r="F10">
            <v>34.848681698166786</v>
          </cell>
          <cell r="G10">
            <v>39.10339385826574</v>
          </cell>
          <cell r="H10">
            <v>44.226854173111164</v>
          </cell>
        </row>
        <row r="12">
          <cell r="B12" t="str">
            <v>EV / 15.0x NTM EBITDA</v>
          </cell>
          <cell r="D12" t="str">
            <v>Base Case</v>
          </cell>
          <cell r="F12">
            <v>15.112853237442332</v>
          </cell>
          <cell r="G12">
            <v>23.910936086104481</v>
          </cell>
          <cell r="H12">
            <v>34.24840444129255</v>
          </cell>
        </row>
        <row r="13">
          <cell r="D13" t="str">
            <v>With Augment</v>
          </cell>
          <cell r="F13">
            <v>15.968359537315699</v>
          </cell>
          <cell r="G13">
            <v>27.514579926014797</v>
          </cell>
          <cell r="H13">
            <v>38.345016008232228</v>
          </cell>
        </row>
        <row r="14">
          <cell r="D14" t="str">
            <v>Downside</v>
          </cell>
          <cell r="F14">
            <v>10.074453418727401</v>
          </cell>
          <cell r="G14">
            <v>17.792637471200532</v>
          </cell>
          <cell r="H14">
            <v>28.033192758611747</v>
          </cell>
        </row>
        <row r="16">
          <cell r="B16" t="str">
            <v>Present Value</v>
          </cell>
        </row>
        <row r="18">
          <cell r="B18" t="str">
            <v>EV / 4.5x NTM Revenues</v>
          </cell>
          <cell r="D18" t="str">
            <v>Base Case</v>
          </cell>
          <cell r="E18">
            <v>30.151974667341197</v>
          </cell>
          <cell r="F18">
            <v>30.26701818154973</v>
          </cell>
          <cell r="G18">
            <v>30.636466234305406</v>
          </cell>
          <cell r="H18">
            <v>31.251601329726441</v>
          </cell>
        </row>
        <row r="19">
          <cell r="D19" t="str">
            <v>With Augment</v>
          </cell>
          <cell r="E19">
            <v>31.380787220906843</v>
          </cell>
          <cell r="F19">
            <v>30.888303726502844</v>
          </cell>
          <cell r="G19">
            <v>32.048931082274343</v>
          </cell>
          <cell r="H19">
            <v>33.028693921381588</v>
          </cell>
        </row>
        <row r="20">
          <cell r="D20" t="str">
            <v>Downside</v>
          </cell>
          <cell r="E20">
            <v>29.230283176144138</v>
          </cell>
          <cell r="F20">
            <v>28.28630313113802</v>
          </cell>
          <cell r="G20">
            <v>28.46619515483339</v>
          </cell>
          <cell r="H20">
            <v>28.87527653691593</v>
          </cell>
        </row>
        <row r="22">
          <cell r="B22" t="str">
            <v>EV / 15.0x NTM EBITDA</v>
          </cell>
          <cell r="D22" t="str">
            <v>Base Case</v>
          </cell>
          <cell r="F22">
            <v>12.26694173263898</v>
          </cell>
          <cell r="G22">
            <v>17.40650377890206</v>
          </cell>
          <cell r="H22">
            <v>22.360445201904241</v>
          </cell>
        </row>
        <row r="23">
          <cell r="D23" t="str">
            <v>With Augment</v>
          </cell>
          <cell r="F23">
            <v>12.961347068783715</v>
          </cell>
          <cell r="G23">
            <v>20.029857372894934</v>
          </cell>
          <cell r="H23">
            <v>25.035082457285377</v>
          </cell>
        </row>
        <row r="24">
          <cell r="D24" t="str">
            <v>Downside</v>
          </cell>
          <cell r="F24">
            <v>8.1773263548630535</v>
          </cell>
          <cell r="G24">
            <v>12.95255067655293</v>
          </cell>
          <cell r="H24">
            <v>18.302594843151173</v>
          </cell>
        </row>
        <row r="26">
          <cell r="B26" t="str">
            <v>Rounded Outputs</v>
          </cell>
        </row>
        <row r="27">
          <cell r="A27">
            <v>0.25</v>
          </cell>
          <cell r="D27" t="str">
            <v>Future Value</v>
          </cell>
          <cell r="E27">
            <v>42004</v>
          </cell>
          <cell r="F27">
            <v>42369</v>
          </cell>
          <cell r="G27">
            <v>42735</v>
          </cell>
          <cell r="H27">
            <v>43100</v>
          </cell>
        </row>
        <row r="28">
          <cell r="B28" t="str">
            <v>EV / 4.5x NTM Revenues</v>
          </cell>
          <cell r="D28" t="str">
            <v>Base Case</v>
          </cell>
          <cell r="E28">
            <v>33.25</v>
          </cell>
          <cell r="F28">
            <v>37.25</v>
          </cell>
          <cell r="G28">
            <v>42</v>
          </cell>
          <cell r="H28">
            <v>47.75</v>
          </cell>
        </row>
        <row r="29">
          <cell r="D29" t="str">
            <v>With Augment</v>
          </cell>
          <cell r="E29">
            <v>34.75</v>
          </cell>
          <cell r="F29">
            <v>38</v>
          </cell>
          <cell r="G29">
            <v>44</v>
          </cell>
          <cell r="H29">
            <v>50.5</v>
          </cell>
        </row>
        <row r="30">
          <cell r="D30" t="str">
            <v>Downside</v>
          </cell>
          <cell r="E30">
            <v>32.25</v>
          </cell>
          <cell r="F30">
            <v>34.75</v>
          </cell>
          <cell r="G30">
            <v>39</v>
          </cell>
          <cell r="H30">
            <v>44.25</v>
          </cell>
        </row>
        <row r="31">
          <cell r="B31" t="str">
            <v>Current</v>
          </cell>
          <cell r="D31" t="str">
            <v>Current</v>
          </cell>
          <cell r="E31">
            <v>30.41</v>
          </cell>
          <cell r="F31">
            <v>30.41</v>
          </cell>
          <cell r="G31">
            <v>30.41</v>
          </cell>
          <cell r="H31">
            <v>30.41</v>
          </cell>
        </row>
        <row r="32">
          <cell r="B32" t="str">
            <v>EV / 15.0x NTM EBITDA</v>
          </cell>
          <cell r="D32" t="str">
            <v>Base Case</v>
          </cell>
          <cell r="F32">
            <v>15</v>
          </cell>
          <cell r="G32">
            <v>24</v>
          </cell>
          <cell r="H32">
            <v>34.25</v>
          </cell>
        </row>
        <row r="33">
          <cell r="D33" t="str">
            <v>With Augment</v>
          </cell>
          <cell r="F33">
            <v>16</v>
          </cell>
          <cell r="G33">
            <v>27.5</v>
          </cell>
          <cell r="H33">
            <v>38.25</v>
          </cell>
        </row>
        <row r="34">
          <cell r="D34" t="str">
            <v>Downside</v>
          </cell>
          <cell r="F34">
            <v>10</v>
          </cell>
          <cell r="G34">
            <v>17.75</v>
          </cell>
          <cell r="H34">
            <v>28</v>
          </cell>
        </row>
        <row r="36">
          <cell r="B36" t="str">
            <v>Output</v>
          </cell>
        </row>
        <row r="52">
          <cell r="B52" t="str">
            <v>Present Value</v>
          </cell>
        </row>
        <row r="54">
          <cell r="A54">
            <v>4.5</v>
          </cell>
          <cell r="B54" t="str">
            <v>EV / 4.5x NTM Revenues</v>
          </cell>
          <cell r="D54" t="str">
            <v>Base Case</v>
          </cell>
          <cell r="E54">
            <v>30.25</v>
          </cell>
          <cell r="F54">
            <v>30.25</v>
          </cell>
          <cell r="G54">
            <v>30.75</v>
          </cell>
          <cell r="H54">
            <v>31.25</v>
          </cell>
        </row>
        <row r="55">
          <cell r="D55" t="str">
            <v>With Augment</v>
          </cell>
          <cell r="E55">
            <v>31.5</v>
          </cell>
          <cell r="F55">
            <v>31</v>
          </cell>
          <cell r="G55">
            <v>32</v>
          </cell>
          <cell r="H55">
            <v>33</v>
          </cell>
        </row>
        <row r="56">
          <cell r="D56" t="str">
            <v>Downside</v>
          </cell>
          <cell r="E56">
            <v>29.25</v>
          </cell>
          <cell r="F56">
            <v>28.25</v>
          </cell>
          <cell r="G56">
            <v>28.5</v>
          </cell>
          <cell r="H56">
            <v>29</v>
          </cell>
        </row>
        <row r="58">
          <cell r="A58">
            <v>15</v>
          </cell>
          <cell r="B58" t="str">
            <v>EV / 15.0x NTM EBITDA</v>
          </cell>
          <cell r="D58" t="str">
            <v>Base Case</v>
          </cell>
          <cell r="F58">
            <v>12.25</v>
          </cell>
          <cell r="G58">
            <v>17.5</v>
          </cell>
          <cell r="H58">
            <v>22.25</v>
          </cell>
        </row>
        <row r="59">
          <cell r="D59" t="str">
            <v>With Augment</v>
          </cell>
          <cell r="F59">
            <v>13</v>
          </cell>
          <cell r="G59">
            <v>20</v>
          </cell>
          <cell r="H59">
            <v>25</v>
          </cell>
        </row>
        <row r="60">
          <cell r="D60" t="str">
            <v>Downside</v>
          </cell>
          <cell r="F60">
            <v>8.25</v>
          </cell>
          <cell r="G60">
            <v>13</v>
          </cell>
          <cell r="H60">
            <v>18.25</v>
          </cell>
        </row>
      </sheetData>
      <sheetData sheetId="19">
        <row r="2">
          <cell r="C2" t="str">
            <v>Future Value</v>
          </cell>
          <cell r="D2">
            <v>42004</v>
          </cell>
          <cell r="E2">
            <v>42369</v>
          </cell>
          <cell r="F2">
            <v>42735</v>
          </cell>
          <cell r="G2">
            <v>43100</v>
          </cell>
          <cell r="I2">
            <v>42369</v>
          </cell>
          <cell r="J2">
            <v>42735</v>
          </cell>
          <cell r="K2">
            <v>43100</v>
          </cell>
        </row>
        <row r="3">
          <cell r="C3" t="str">
            <v>Base Case</v>
          </cell>
          <cell r="D3">
            <v>33.315862013043308</v>
          </cell>
          <cell r="E3">
            <v>37.288919576073916</v>
          </cell>
          <cell r="F3">
            <v>42.084648091161988</v>
          </cell>
          <cell r="G3">
            <v>47.866555075896152</v>
          </cell>
          <cell r="I3">
            <v>15.112853237442332</v>
          </cell>
          <cell r="J3">
            <v>23.910936086104481</v>
          </cell>
          <cell r="K3">
            <v>34.24840444129255</v>
          </cell>
        </row>
        <row r="4">
          <cell r="C4" t="str">
            <v>With Augment</v>
          </cell>
          <cell r="D4">
            <v>34.673615524253009</v>
          </cell>
          <cell r="E4">
            <v>38.054342406316778</v>
          </cell>
          <cell r="F4">
            <v>44.024920367125318</v>
          </cell>
          <cell r="G4">
            <v>50.588441212735994</v>
          </cell>
          <cell r="I4">
            <v>15.968359537315699</v>
          </cell>
          <cell r="J4">
            <v>27.514579926014797</v>
          </cell>
          <cell r="K4">
            <v>38.345016008232228</v>
          </cell>
        </row>
        <row r="5">
          <cell r="C5" t="str">
            <v>Downside</v>
          </cell>
          <cell r="D5">
            <v>32.297456191265496</v>
          </cell>
          <cell r="E5">
            <v>34.848681698166786</v>
          </cell>
          <cell r="F5">
            <v>39.10339385826574</v>
          </cell>
          <cell r="G5">
            <v>44.226854173111164</v>
          </cell>
          <cell r="I5">
            <v>10.074453418727401</v>
          </cell>
          <cell r="J5">
            <v>17.792637471200532</v>
          </cell>
          <cell r="K5">
            <v>28.033192758611747</v>
          </cell>
        </row>
        <row r="9">
          <cell r="B9">
            <v>0.25</v>
          </cell>
          <cell r="C9" t="str">
            <v>Rounded</v>
          </cell>
        </row>
        <row r="10">
          <cell r="C10" t="str">
            <v>Base Case</v>
          </cell>
          <cell r="D10">
            <v>33.25</v>
          </cell>
          <cell r="E10">
            <v>37.25</v>
          </cell>
          <cell r="F10">
            <v>42</v>
          </cell>
          <cell r="G10">
            <v>47.75</v>
          </cell>
          <cell r="I10">
            <v>15</v>
          </cell>
          <cell r="J10">
            <v>24</v>
          </cell>
          <cell r="K10">
            <v>34.25</v>
          </cell>
        </row>
        <row r="11">
          <cell r="C11" t="str">
            <v>With Augment</v>
          </cell>
          <cell r="D11">
            <v>34.75</v>
          </cell>
          <cell r="E11">
            <v>38</v>
          </cell>
          <cell r="F11">
            <v>44</v>
          </cell>
          <cell r="G11">
            <v>50.5</v>
          </cell>
          <cell r="I11">
            <v>16</v>
          </cell>
          <cell r="J11">
            <v>27.5</v>
          </cell>
          <cell r="K11">
            <v>38.25</v>
          </cell>
        </row>
        <row r="12">
          <cell r="C12" t="str">
            <v>Downside</v>
          </cell>
          <cell r="D12">
            <v>32.25</v>
          </cell>
          <cell r="E12">
            <v>34.75</v>
          </cell>
          <cell r="F12">
            <v>39</v>
          </cell>
          <cell r="G12">
            <v>44.25</v>
          </cell>
          <cell r="I12">
            <v>10</v>
          </cell>
          <cell r="J12">
            <v>17.75</v>
          </cell>
          <cell r="K12">
            <v>28</v>
          </cell>
        </row>
        <row r="13">
          <cell r="C13" t="str">
            <v>Current</v>
          </cell>
          <cell r="D13">
            <v>30.41</v>
          </cell>
          <cell r="E13">
            <v>30.41</v>
          </cell>
          <cell r="F13">
            <v>30.41</v>
          </cell>
          <cell r="G13">
            <v>30.41</v>
          </cell>
          <cell r="H13">
            <v>30.41</v>
          </cell>
          <cell r="I13">
            <v>30.41</v>
          </cell>
          <cell r="J13">
            <v>30.41</v>
          </cell>
          <cell r="K13">
            <v>30.41</v>
          </cell>
        </row>
        <row r="17">
          <cell r="D17">
            <v>4.5</v>
          </cell>
          <cell r="I17">
            <v>15</v>
          </cell>
        </row>
        <row r="18">
          <cell r="D18" t="str">
            <v>Implied Future Stock Price at 4.5x NTM Revenues</v>
          </cell>
          <cell r="I18" t="str">
            <v>Implied Future Stock Price at 15.0x NTM EBITDA</v>
          </cell>
        </row>
        <row r="43">
          <cell r="C43" t="str">
            <v>Present Value</v>
          </cell>
        </row>
        <row r="44">
          <cell r="C44" t="str">
            <v>Base Case</v>
          </cell>
          <cell r="D44">
            <v>30.25</v>
          </cell>
          <cell r="E44">
            <v>30.25</v>
          </cell>
          <cell r="F44">
            <v>30.75</v>
          </cell>
          <cell r="G44">
            <v>31.25</v>
          </cell>
          <cell r="I44">
            <v>12.25</v>
          </cell>
          <cell r="J44">
            <v>17.5</v>
          </cell>
          <cell r="K44">
            <v>22.25</v>
          </cell>
        </row>
        <row r="45">
          <cell r="C45" t="str">
            <v>With Augment</v>
          </cell>
          <cell r="D45">
            <v>31.5</v>
          </cell>
          <cell r="E45">
            <v>31</v>
          </cell>
          <cell r="F45">
            <v>32</v>
          </cell>
          <cell r="G45">
            <v>33</v>
          </cell>
          <cell r="I45">
            <v>13</v>
          </cell>
          <cell r="J45">
            <v>20</v>
          </cell>
          <cell r="K45">
            <v>25</v>
          </cell>
        </row>
        <row r="46">
          <cell r="C46" t="str">
            <v>Downside</v>
          </cell>
          <cell r="D46">
            <v>29.25</v>
          </cell>
          <cell r="E46">
            <v>28.25</v>
          </cell>
          <cell r="F46">
            <v>28.5</v>
          </cell>
          <cell r="G46">
            <v>29</v>
          </cell>
          <cell r="I46">
            <v>8.25</v>
          </cell>
          <cell r="J46">
            <v>13</v>
          </cell>
          <cell r="K46">
            <v>18.25</v>
          </cell>
        </row>
        <row r="49">
          <cell r="C49" t="str">
            <v>Base Case</v>
          </cell>
          <cell r="D49">
            <v>30.151974667341197</v>
          </cell>
          <cell r="E49">
            <v>30.26701818154973</v>
          </cell>
          <cell r="F49">
            <v>30.636466234305406</v>
          </cell>
          <cell r="G49">
            <v>31.251601329726441</v>
          </cell>
          <cell r="I49">
            <v>12.26694173263898</v>
          </cell>
          <cell r="J49">
            <v>17.40650377890206</v>
          </cell>
          <cell r="K49">
            <v>22.360445201904241</v>
          </cell>
        </row>
        <row r="50">
          <cell r="C50" t="str">
            <v>With Augment</v>
          </cell>
          <cell r="D50">
            <v>31.380787220906843</v>
          </cell>
          <cell r="E50">
            <v>30.888303726502844</v>
          </cell>
          <cell r="F50">
            <v>32.048931082274343</v>
          </cell>
          <cell r="G50">
            <v>33.028693921381588</v>
          </cell>
          <cell r="I50">
            <v>12.961347068783715</v>
          </cell>
          <cell r="J50">
            <v>20.029857372894934</v>
          </cell>
          <cell r="K50">
            <v>25.035082457285377</v>
          </cell>
        </row>
        <row r="51">
          <cell r="C51" t="str">
            <v>Downside</v>
          </cell>
          <cell r="D51">
            <v>29.230283176144138</v>
          </cell>
          <cell r="E51">
            <v>28.28630313113802</v>
          </cell>
          <cell r="F51">
            <v>28.46619515483339</v>
          </cell>
          <cell r="G51">
            <v>28.87527653691593</v>
          </cell>
          <cell r="I51">
            <v>8.1773263548630535</v>
          </cell>
          <cell r="J51">
            <v>12.95255067655293</v>
          </cell>
          <cell r="K51">
            <v>18.302594843151173</v>
          </cell>
        </row>
      </sheetData>
      <sheetData sheetId="20"/>
      <sheetData sheetId="21">
        <row r="3">
          <cell r="C3" t="str">
            <v>Check</v>
          </cell>
          <cell r="E3">
            <v>0</v>
          </cell>
          <cell r="F3">
            <v>0</v>
          </cell>
          <cell r="G3">
            <v>0</v>
          </cell>
          <cell r="H3">
            <v>0</v>
          </cell>
          <cell r="I3">
            <v>0</v>
          </cell>
          <cell r="J3">
            <v>0</v>
          </cell>
          <cell r="K3">
            <v>0</v>
          </cell>
          <cell r="L3">
            <v>0</v>
          </cell>
          <cell r="M3">
            <v>0</v>
          </cell>
          <cell r="N3">
            <v>0</v>
          </cell>
          <cell r="O3">
            <v>0</v>
          </cell>
        </row>
        <row r="5">
          <cell r="C5" t="str">
            <v>UNLEVERED FREE CASH FLOWS</v>
          </cell>
        </row>
        <row r="6">
          <cell r="D6">
            <v>41639</v>
          </cell>
          <cell r="E6">
            <v>42004</v>
          </cell>
          <cell r="F6">
            <v>42369</v>
          </cell>
          <cell r="G6">
            <v>42735</v>
          </cell>
          <cell r="H6">
            <v>43100</v>
          </cell>
          <cell r="I6">
            <v>43465</v>
          </cell>
          <cell r="J6">
            <v>43830</v>
          </cell>
          <cell r="K6">
            <v>44196</v>
          </cell>
          <cell r="L6">
            <v>44561</v>
          </cell>
          <cell r="M6">
            <v>44926</v>
          </cell>
          <cell r="N6">
            <v>45291</v>
          </cell>
          <cell r="O6" t="str">
            <v>Term.</v>
          </cell>
        </row>
        <row r="7">
          <cell r="C7" t="str">
            <v>Revenues</v>
          </cell>
          <cell r="D7">
            <v>260.84918159</v>
          </cell>
          <cell r="E7">
            <v>323.62975020235558</v>
          </cell>
          <cell r="F7">
            <v>376.92330825975387</v>
          </cell>
          <cell r="G7">
            <v>434.76073697607745</v>
          </cell>
          <cell r="H7">
            <v>500.25241235703379</v>
          </cell>
          <cell r="I7">
            <v>574.83719812196978</v>
          </cell>
          <cell r="J7">
            <v>659.51325761718829</v>
          </cell>
          <cell r="K7">
            <v>743.21403698826998</v>
          </cell>
          <cell r="L7">
            <v>820.64516013751279</v>
          </cell>
          <cell r="M7">
            <v>879.85721769156908</v>
          </cell>
          <cell r="N7">
            <v>915.05150639923204</v>
          </cell>
          <cell r="O7">
            <v>915.05150639923204</v>
          </cell>
        </row>
        <row r="8">
          <cell r="C8" t="str">
            <v>Growth</v>
          </cell>
          <cell r="E8">
            <v>0.24067765223443716</v>
          </cell>
          <cell r="F8">
            <v>0.1646744714417494</v>
          </cell>
          <cell r="G8">
            <v>0.1534461452738427</v>
          </cell>
          <cell r="H8">
            <v>0.15063843123570742</v>
          </cell>
          <cell r="I8">
            <v>0.14909430503996113</v>
          </cell>
          <cell r="J8">
            <v>0.14730441901091407</v>
          </cell>
          <cell r="K8">
            <v>0.12691295952638071</v>
          </cell>
          <cell r="L8">
            <v>0.10418415058872865</v>
          </cell>
          <cell r="M8">
            <v>7.2153057655435671E-2</v>
          </cell>
          <cell r="N8">
            <v>4.0000000000000258E-2</v>
          </cell>
        </row>
        <row r="10">
          <cell r="C10" t="str">
            <v>EBITDA</v>
          </cell>
          <cell r="E10">
            <v>-10.889412273218756</v>
          </cell>
          <cell r="F10">
            <v>25.719172171849621</v>
          </cell>
          <cell r="G10">
            <v>48.807202424985498</v>
          </cell>
          <cell r="H10">
            <v>77.293294621198243</v>
          </cell>
          <cell r="I10">
            <v>114.07706131124149</v>
          </cell>
          <cell r="J10">
            <v>161.83990359944866</v>
          </cell>
          <cell r="K10">
            <v>210.17216895644779</v>
          </cell>
          <cell r="L10">
            <v>258.637056395657</v>
          </cell>
          <cell r="M10">
            <v>295.13337531631601</v>
          </cell>
          <cell r="N10">
            <v>314.27245387338616</v>
          </cell>
          <cell r="O10">
            <v>314.27245387338616</v>
          </cell>
        </row>
        <row r="11">
          <cell r="C11" t="str">
            <v>Margin</v>
          </cell>
          <cell r="E11">
            <v>-3.3647747978700807E-2</v>
          </cell>
          <cell r="F11">
            <v>6.8234496536163924E-2</v>
          </cell>
          <cell r="G11">
            <v>0.1122622129230384</v>
          </cell>
          <cell r="H11">
            <v>0.15450858948788729</v>
          </cell>
          <cell r="I11">
            <v>0.19845107742494503</v>
          </cell>
          <cell r="J11">
            <v>0.24539294961889599</v>
          </cell>
          <cell r="K11">
            <v>0.28278821240800234</v>
          </cell>
          <cell r="L11">
            <v>0.31516308017014083</v>
          </cell>
          <cell r="M11">
            <v>0.3354332605131552</v>
          </cell>
          <cell r="N11">
            <v>0.34344782963099213</v>
          </cell>
          <cell r="O11">
            <v>0.34344782963099213</v>
          </cell>
        </row>
        <row r="12">
          <cell r="C12" t="str">
            <v>Less: Amortization</v>
          </cell>
          <cell r="E12">
            <v>-19.28671114714086</v>
          </cell>
          <cell r="F12">
            <v>-22.393014310196797</v>
          </cell>
          <cell r="G12">
            <v>-23.651570501396797</v>
          </cell>
          <cell r="H12">
            <v>-25.098910121276795</v>
          </cell>
          <cell r="I12">
            <v>-25.098910121276795</v>
          </cell>
          <cell r="J12">
            <v>-25.098910121276795</v>
          </cell>
          <cell r="K12">
            <v>-25.098910121276795</v>
          </cell>
          <cell r="L12">
            <v>-25.098910121276795</v>
          </cell>
          <cell r="M12">
            <v>-25.098910121276795</v>
          </cell>
          <cell r="N12">
            <v>-25.098910121276795</v>
          </cell>
          <cell r="O12">
            <v>0</v>
          </cell>
        </row>
        <row r="13">
          <cell r="C13" t="str">
            <v>Less: Depreciation</v>
          </cell>
          <cell r="E13">
            <v>-14.166784196666667</v>
          </cell>
          <cell r="F13">
            <v>-15.018819018610012</v>
          </cell>
          <cell r="G13">
            <v>-16.422445348281716</v>
          </cell>
          <cell r="H13">
            <v>-17.919386075015634</v>
          </cell>
          <cell r="I13">
            <v>-21.936720615813606</v>
          </cell>
          <cell r="J13">
            <v>-25.249365608175328</v>
          </cell>
          <cell r="K13">
            <v>-28.394507626173553</v>
          </cell>
          <cell r="L13">
            <v>-31.368404904318318</v>
          </cell>
          <cell r="M13">
            <v>-33.696755986649691</v>
          </cell>
          <cell r="N13">
            <v>-35.083756983785165</v>
          </cell>
          <cell r="O13">
            <v>-41.19871452860864</v>
          </cell>
        </row>
        <row r="14">
          <cell r="C14" t="str">
            <v>Less: SBC</v>
          </cell>
          <cell r="E14">
            <v>-11.610445760000001</v>
          </cell>
          <cell r="F14">
            <v>-12.771490336000003</v>
          </cell>
          <cell r="G14">
            <v>-14.048639369600004</v>
          </cell>
          <cell r="H14">
            <v>-15.453503306560004</v>
          </cell>
          <cell r="I14">
            <v>-18.311528340679082</v>
          </cell>
          <cell r="J14">
            <v>-21.058257591780944</v>
          </cell>
          <cell r="K14">
            <v>-23.78531422728674</v>
          </cell>
          <cell r="L14">
            <v>-26.317229372126015</v>
          </cell>
          <cell r="M14">
            <v>-28.245330312556778</v>
          </cell>
          <cell r="N14">
            <v>-29.375143525059048</v>
          </cell>
          <cell r="O14">
            <v>-29.375143525059048</v>
          </cell>
        </row>
        <row r="15">
          <cell r="C15" t="str">
            <v>EBIT</v>
          </cell>
          <cell r="E15">
            <v>-55.953353377026289</v>
          </cell>
          <cell r="F15">
            <v>-24.464151492957193</v>
          </cell>
          <cell r="G15">
            <v>-5.3154527942930194</v>
          </cell>
          <cell r="H15">
            <v>18.821495118345815</v>
          </cell>
          <cell r="I15">
            <v>48.729902233472011</v>
          </cell>
          <cell r="J15">
            <v>90.433370278215605</v>
          </cell>
          <cell r="K15">
            <v>132.89343698171072</v>
          </cell>
          <cell r="L15">
            <v>175.85251199793589</v>
          </cell>
          <cell r="M15">
            <v>208.09237889583275</v>
          </cell>
          <cell r="N15">
            <v>224.71464324326513</v>
          </cell>
          <cell r="O15">
            <v>243.69859581971843</v>
          </cell>
        </row>
        <row r="16">
          <cell r="C16" t="str">
            <v>Margin</v>
          </cell>
          <cell r="E16">
            <v>-0.17289310807192604</v>
          </cell>
          <cell r="F16">
            <v>-6.4904851880632192E-2</v>
          </cell>
          <cell r="G16">
            <v>-1.2226156463124912E-2</v>
          </cell>
          <cell r="H16">
            <v>3.7623996713308752E-2</v>
          </cell>
          <cell r="I16">
            <v>8.4771657771410311E-2</v>
          </cell>
          <cell r="J16">
            <v>0.13712138343503516</v>
          </cell>
          <cell r="K16">
            <v>0.17880910527502342</v>
          </cell>
          <cell r="L16">
            <v>0.21428568709095763</v>
          </cell>
          <cell r="M16">
            <v>0.23650698626055805</v>
          </cell>
          <cell r="N16">
            <v>0.24557595028451146</v>
          </cell>
          <cell r="O16">
            <v>0.26632227160488825</v>
          </cell>
        </row>
        <row r="17">
          <cell r="C17" t="str">
            <v>Taxes</v>
          </cell>
          <cell r="E17">
            <v>0</v>
          </cell>
          <cell r="F17">
            <v>0</v>
          </cell>
          <cell r="G17">
            <v>0</v>
          </cell>
          <cell r="H17">
            <v>-7.5285980473383267</v>
          </cell>
          <cell r="I17">
            <v>-19.491960893388807</v>
          </cell>
          <cell r="J17">
            <v>-36.173348111286245</v>
          </cell>
          <cell r="K17">
            <v>-53.157374792684294</v>
          </cell>
          <cell r="L17">
            <v>-70.341004799174357</v>
          </cell>
          <cell r="M17">
            <v>-83.236951558333104</v>
          </cell>
          <cell r="N17">
            <v>-89.88585729730606</v>
          </cell>
          <cell r="O17">
            <v>-97.47943832788738</v>
          </cell>
        </row>
        <row r="18">
          <cell r="C18" t="str">
            <v>Tax Rate</v>
          </cell>
          <cell r="E18">
            <v>-55.953353377026289</v>
          </cell>
          <cell r="F18">
            <v>-24.464151492957193</v>
          </cell>
          <cell r="G18">
            <v>-5.3154527942930194</v>
          </cell>
          <cell r="H18">
            <v>11.292897071007488</v>
          </cell>
          <cell r="I18">
            <v>29.237941340083204</v>
          </cell>
          <cell r="J18">
            <v>54.26002216692936</v>
          </cell>
          <cell r="K18">
            <v>79.736062189026427</v>
          </cell>
          <cell r="L18">
            <v>105.51150719876154</v>
          </cell>
          <cell r="M18">
            <v>124.85542733749965</v>
          </cell>
          <cell r="N18">
            <v>134.82878594595905</v>
          </cell>
          <cell r="O18">
            <v>146.21915749183106</v>
          </cell>
        </row>
        <row r="19">
          <cell r="C19" t="str">
            <v>Plus: Amortization</v>
          </cell>
          <cell r="E19">
            <v>19.28671114714086</v>
          </cell>
          <cell r="F19">
            <v>22.393014310196797</v>
          </cell>
          <cell r="G19">
            <v>23.651570501396797</v>
          </cell>
          <cell r="H19">
            <v>25.098910121276795</v>
          </cell>
          <cell r="I19">
            <v>25.098910121276795</v>
          </cell>
          <cell r="J19">
            <v>25.098910121276795</v>
          </cell>
          <cell r="K19">
            <v>25.098910121276795</v>
          </cell>
          <cell r="L19">
            <v>25.098910121276795</v>
          </cell>
          <cell r="M19">
            <v>25.098910121276795</v>
          </cell>
          <cell r="N19">
            <v>25.098910121276795</v>
          </cell>
          <cell r="O19">
            <v>0</v>
          </cell>
        </row>
        <row r="20">
          <cell r="C20" t="str">
            <v>Plus: Depreciation</v>
          </cell>
          <cell r="E20">
            <v>14.166784196666667</v>
          </cell>
          <cell r="F20">
            <v>15.018819018610012</v>
          </cell>
          <cell r="G20">
            <v>16.422445348281716</v>
          </cell>
          <cell r="H20">
            <v>17.919386075015634</v>
          </cell>
          <cell r="I20">
            <v>21.936720615813606</v>
          </cell>
          <cell r="J20">
            <v>25.249365608175328</v>
          </cell>
          <cell r="K20">
            <v>28.394507626173553</v>
          </cell>
          <cell r="L20">
            <v>31.368404904318318</v>
          </cell>
          <cell r="M20">
            <v>33.696755986649691</v>
          </cell>
          <cell r="N20">
            <v>35.083756983785165</v>
          </cell>
          <cell r="O20">
            <v>41.19871452860864</v>
          </cell>
        </row>
        <row r="21">
          <cell r="C21" t="str">
            <v>Plus: Non-Cash E&amp;O</v>
          </cell>
          <cell r="E21">
            <v>6.3</v>
          </cell>
          <cell r="F21">
            <v>6.7725</v>
          </cell>
          <cell r="G21">
            <v>7.2804374999999997</v>
          </cell>
          <cell r="H21">
            <v>7.8264703124999997</v>
          </cell>
          <cell r="I21">
            <v>9.0004408593750007</v>
          </cell>
          <cell r="J21">
            <v>10.35050698828125</v>
          </cell>
          <cell r="K21">
            <v>11.690903677808796</v>
          </cell>
          <cell r="L21">
            <v>12.935384864638923</v>
          </cell>
          <cell r="M21">
            <v>13.883080663831228</v>
          </cell>
          <cell r="N21">
            <v>14.438403890384475</v>
          </cell>
          <cell r="O21">
            <v>14.438403890384475</v>
          </cell>
        </row>
        <row r="22">
          <cell r="C22" t="str">
            <v>Less: Capex</v>
          </cell>
          <cell r="E22">
            <v>-34</v>
          </cell>
          <cell r="F22">
            <v>-21.7515</v>
          </cell>
          <cell r="G22">
            <v>-23.517541939371423</v>
          </cell>
          <cell r="H22">
            <v>-24.532328242656565</v>
          </cell>
          <cell r="I22">
            <v>-27.216170399098601</v>
          </cell>
          <cell r="J22">
            <v>-31.118887449427611</v>
          </cell>
          <cell r="K22">
            <v>-36.101241646478968</v>
          </cell>
          <cell r="L22">
            <v>-39.560552115573586</v>
          </cell>
          <cell r="M22">
            <v>-41.928750652840989</v>
          </cell>
          <cell r="N22">
            <v>-43.367067924851199</v>
          </cell>
          <cell r="O22">
            <v>-43.367067924851199</v>
          </cell>
        </row>
        <row r="23">
          <cell r="C23" t="str">
            <v>Less: Inc. in WC</v>
          </cell>
          <cell r="E23">
            <v>-7.7433454564770203</v>
          </cell>
          <cell r="F23">
            <v>0.97360964408547757</v>
          </cell>
          <cell r="G23">
            <v>-6.1460853764305359</v>
          </cell>
          <cell r="H23">
            <v>-11.376161746428572</v>
          </cell>
          <cell r="I23">
            <v>-15.199138873636148</v>
          </cell>
          <cell r="J23">
            <v>-16.838978036141476</v>
          </cell>
          <cell r="K23">
            <v>-15.692026680399476</v>
          </cell>
          <cell r="L23">
            <v>-16.387117941456115</v>
          </cell>
          <cell r="M23">
            <v>-12.572135093213452</v>
          </cell>
          <cell r="N23">
            <v>-7.5545290730967158</v>
          </cell>
          <cell r="O23">
            <v>-5.720905511665447</v>
          </cell>
        </row>
        <row r="24">
          <cell r="C24" t="str">
            <v>Less: OrthoRecon Expense</v>
          </cell>
          <cell r="E24">
            <v>-4.5</v>
          </cell>
          <cell r="F24">
            <v>-4.5</v>
          </cell>
          <cell r="G24">
            <v>-4.5</v>
          </cell>
          <cell r="H24">
            <v>-4.5</v>
          </cell>
          <cell r="I24">
            <v>0</v>
          </cell>
          <cell r="J24">
            <v>0</v>
          </cell>
          <cell r="K24">
            <v>0</v>
          </cell>
          <cell r="L24">
            <v>0</v>
          </cell>
          <cell r="M24">
            <v>0</v>
          </cell>
          <cell r="N24">
            <v>0</v>
          </cell>
          <cell r="O24">
            <v>0</v>
          </cell>
        </row>
        <row r="25">
          <cell r="C25" t="str">
            <v>Less: Contingent Payments</v>
          </cell>
          <cell r="E25">
            <v>-4</v>
          </cell>
          <cell r="F25">
            <v>-4</v>
          </cell>
          <cell r="G25">
            <v>0</v>
          </cell>
          <cell r="H25">
            <v>0</v>
          </cell>
          <cell r="I25">
            <v>0</v>
          </cell>
          <cell r="J25">
            <v>0</v>
          </cell>
          <cell r="K25">
            <v>0</v>
          </cell>
          <cell r="L25">
            <v>0</v>
          </cell>
          <cell r="M25">
            <v>0</v>
          </cell>
          <cell r="N25">
            <v>0</v>
          </cell>
          <cell r="O25">
            <v>0</v>
          </cell>
        </row>
        <row r="26">
          <cell r="C26" t="str">
            <v>Plus: Other</v>
          </cell>
          <cell r="E26">
            <v>-14.9</v>
          </cell>
          <cell r="F26">
            <v>0</v>
          </cell>
          <cell r="G26">
            <v>0</v>
          </cell>
          <cell r="H26">
            <v>0</v>
          </cell>
          <cell r="I26">
            <v>0</v>
          </cell>
          <cell r="J26">
            <v>0</v>
          </cell>
          <cell r="K26">
            <v>0</v>
          </cell>
          <cell r="L26">
            <v>0</v>
          </cell>
          <cell r="M26">
            <v>0</v>
          </cell>
          <cell r="N26">
            <v>0</v>
          </cell>
          <cell r="O26">
            <v>0</v>
          </cell>
        </row>
        <row r="27">
          <cell r="C27" t="str">
            <v>Unlevered Cash Flows</v>
          </cell>
          <cell r="E27">
            <v>-81.343203489695782</v>
          </cell>
          <cell r="F27">
            <v>-9.5577085200649066</v>
          </cell>
          <cell r="G27">
            <v>7.8753732395835332</v>
          </cell>
          <cell r="H27">
            <v>21.729173590714773</v>
          </cell>
          <cell r="I27">
            <v>42.85870366381387</v>
          </cell>
          <cell r="J27">
            <v>67.000939399093653</v>
          </cell>
          <cell r="K27">
            <v>93.127115287407108</v>
          </cell>
          <cell r="L27">
            <v>118.96653703196587</v>
          </cell>
          <cell r="M27">
            <v>143.03328836320293</v>
          </cell>
          <cell r="N27">
            <v>158.52825994345758</v>
          </cell>
          <cell r="O27">
            <v>152.76830247430752</v>
          </cell>
        </row>
        <row r="30">
          <cell r="Q30" t="str">
            <v>IMPLIED STOCK PRICE</v>
          </cell>
        </row>
        <row r="31">
          <cell r="Q31" t="str">
            <v>WACC</v>
          </cell>
          <cell r="R31">
            <v>0.1</v>
          </cell>
        </row>
        <row r="32">
          <cell r="Q32" t="str">
            <v>Perpetuity Growth</v>
          </cell>
          <cell r="R32">
            <v>0.03</v>
          </cell>
        </row>
        <row r="34">
          <cell r="Q34" t="str">
            <v>PV of Ten Year Cash Flows</v>
          </cell>
          <cell r="R34">
            <v>239.44348891926828</v>
          </cell>
        </row>
        <row r="35">
          <cell r="Q35" t="str">
            <v>PV Terminal Value</v>
          </cell>
          <cell r="R35">
            <v>908.95404896507614</v>
          </cell>
        </row>
        <row r="36">
          <cell r="Q36" t="str">
            <v>PV of DTA Cash Flows</v>
          </cell>
          <cell r="R36">
            <v>27.76037753550299</v>
          </cell>
        </row>
        <row r="37">
          <cell r="Q37" t="str">
            <v>Total Enterprise Value</v>
          </cell>
          <cell r="R37">
            <v>1176.1579154198475</v>
          </cell>
        </row>
        <row r="38">
          <cell r="Q38" t="str">
            <v>Plus: Cash</v>
          </cell>
          <cell r="R38">
            <v>417.28199999999993</v>
          </cell>
        </row>
        <row r="39">
          <cell r="Q39" t="str">
            <v>Less: Debt</v>
          </cell>
          <cell r="R39">
            <v>-303.83600000000001</v>
          </cell>
        </row>
        <row r="40">
          <cell r="Q40" t="str">
            <v>Equity Value</v>
          </cell>
          <cell r="R40">
            <v>1289.6039154198475</v>
          </cell>
        </row>
        <row r="41">
          <cell r="Q41" t="str">
            <v>Diluted Shares Out</v>
          </cell>
          <cell r="R41">
            <v>49.673589229663364</v>
          </cell>
        </row>
        <row r="42">
          <cell r="Q42" t="str">
            <v>Implied Stock Price</v>
          </cell>
          <cell r="R42">
            <v>25.96156097070876</v>
          </cell>
        </row>
        <row r="44">
          <cell r="T44" t="str">
            <v>STOCK PRICE SENSITIVITY</v>
          </cell>
        </row>
        <row r="45">
          <cell r="T45" t="str">
            <v xml:space="preserve">Perp </v>
          </cell>
          <cell r="U45" t="str">
            <v>WACC</v>
          </cell>
        </row>
        <row r="46">
          <cell r="T46" t="str">
            <v>Growth</v>
          </cell>
          <cell r="U46">
            <v>9.5000000000000001E-2</v>
          </cell>
          <cell r="V46">
            <v>0.1</v>
          </cell>
          <cell r="W46">
            <v>0.105</v>
          </cell>
        </row>
        <row r="47">
          <cell r="T47">
            <v>0.02</v>
          </cell>
          <cell r="U47">
            <v>25.77211697725393</v>
          </cell>
          <cell r="V47">
            <v>23.780720796733036</v>
          </cell>
          <cell r="W47">
            <v>22.03644744637845</v>
          </cell>
        </row>
        <row r="48">
          <cell r="T48">
            <v>0.03</v>
          </cell>
          <cell r="U48">
            <v>28.383912708875815</v>
          </cell>
          <cell r="V48">
            <v>25.961560974019584</v>
          </cell>
          <cell r="W48">
            <v>23.869132405705212</v>
          </cell>
        </row>
        <row r="49">
          <cell r="T49">
            <v>0.04</v>
          </cell>
          <cell r="U49">
            <v>31.517386396130625</v>
          </cell>
          <cell r="V49">
            <v>28.851303242357659</v>
          </cell>
          <cell r="W49">
            <v>26.265720429428381</v>
          </cell>
        </row>
        <row r="51">
          <cell r="T51" t="str">
            <v>TERMINAL EV / LTM EBITDA</v>
          </cell>
        </row>
        <row r="52">
          <cell r="T52" t="str">
            <v xml:space="preserve">Perp </v>
          </cell>
          <cell r="U52" t="str">
            <v>WACC</v>
          </cell>
        </row>
        <row r="53">
          <cell r="T53" t="str">
            <v>Growth</v>
          </cell>
          <cell r="U53">
            <v>9.5000000000000001E-2</v>
          </cell>
          <cell r="V53">
            <v>0.1</v>
          </cell>
          <cell r="W53">
            <v>0.105</v>
          </cell>
        </row>
        <row r="54">
          <cell r="T54">
            <v>0.02</v>
          </cell>
          <cell r="U54">
            <v>7.0025390107673626</v>
          </cell>
          <cell r="V54">
            <v>6.5798515628415366</v>
          </cell>
          <cell r="W54">
            <v>6.2068600621483716</v>
          </cell>
        </row>
        <row r="55">
          <cell r="T55">
            <v>0.03</v>
          </cell>
          <cell r="U55">
            <v>8.0604235636193042</v>
          </cell>
          <cell r="V55">
            <v>7.5017478688423624</v>
          </cell>
          <cell r="W55">
            <v>7.0175261010176806</v>
          </cell>
        </row>
        <row r="56">
          <cell r="T56">
            <v>0.04</v>
          </cell>
          <cell r="U56">
            <v>9.5029934084174101</v>
          </cell>
          <cell r="V56">
            <v>8.7309429435101311</v>
          </cell>
          <cell r="W56">
            <v>8.0776278441544669</v>
          </cell>
        </row>
      </sheetData>
      <sheetData sheetId="22">
        <row r="1">
          <cell r="E1">
            <v>41639</v>
          </cell>
          <cell r="F1">
            <v>41821.5</v>
          </cell>
          <cell r="G1">
            <v>42186.5</v>
          </cell>
          <cell r="H1">
            <v>42552</v>
          </cell>
          <cell r="I1">
            <v>42917.5</v>
          </cell>
          <cell r="J1">
            <v>43282.5</v>
          </cell>
          <cell r="K1">
            <v>43647.5</v>
          </cell>
          <cell r="L1">
            <v>44013</v>
          </cell>
          <cell r="M1">
            <v>44378.5</v>
          </cell>
          <cell r="N1">
            <v>44743.5</v>
          </cell>
          <cell r="O1">
            <v>45108.5</v>
          </cell>
          <cell r="P1">
            <v>45291</v>
          </cell>
        </row>
        <row r="2">
          <cell r="B2" t="str">
            <v>PROJECT GRIZZLY</v>
          </cell>
        </row>
        <row r="3">
          <cell r="B3" t="str">
            <v>DISCOUNTED CASH FLOW ANALYSIS</v>
          </cell>
        </row>
        <row r="6">
          <cell r="B6" t="str">
            <v>UNLEVERED FREE CASH FLOWS</v>
          </cell>
          <cell r="R6" t="str">
            <v>ASSUMPTIONS</v>
          </cell>
        </row>
        <row r="7">
          <cell r="E7">
            <v>41639</v>
          </cell>
          <cell r="F7">
            <v>42004</v>
          </cell>
          <cell r="G7">
            <v>42369</v>
          </cell>
          <cell r="H7">
            <v>42735</v>
          </cell>
          <cell r="I7">
            <v>43100</v>
          </cell>
          <cell r="J7">
            <v>43465</v>
          </cell>
          <cell r="K7">
            <v>43830</v>
          </cell>
          <cell r="L7">
            <v>44196</v>
          </cell>
          <cell r="M7">
            <v>44561</v>
          </cell>
          <cell r="N7">
            <v>44926</v>
          </cell>
          <cell r="O7">
            <v>45291</v>
          </cell>
          <cell r="P7" t="str">
            <v>Terminal</v>
          </cell>
          <cell r="R7" t="str">
            <v>WACC</v>
          </cell>
          <cell r="V7">
            <v>0.1</v>
          </cell>
        </row>
        <row r="8">
          <cell r="B8" t="str">
            <v>Revenues</v>
          </cell>
          <cell r="E8">
            <v>260.84918159</v>
          </cell>
          <cell r="F8">
            <v>323.62975020235558</v>
          </cell>
          <cell r="G8">
            <v>376.92330825975387</v>
          </cell>
          <cell r="H8">
            <v>434.76073697607745</v>
          </cell>
          <cell r="I8">
            <v>500.25241235703379</v>
          </cell>
          <cell r="J8">
            <v>574.83719812196978</v>
          </cell>
          <cell r="K8">
            <v>659.51325761718829</v>
          </cell>
          <cell r="L8">
            <v>743.21403698826998</v>
          </cell>
          <cell r="M8">
            <v>820.64516013751279</v>
          </cell>
          <cell r="N8">
            <v>879.85721769156908</v>
          </cell>
          <cell r="O8">
            <v>915.05150639923204</v>
          </cell>
          <cell r="P8">
            <v>915.05150639923204</v>
          </cell>
          <cell r="R8" t="str">
            <v>Perpetuity Growth</v>
          </cell>
          <cell r="V8">
            <v>0.03</v>
          </cell>
        </row>
        <row r="9">
          <cell r="B9" t="str">
            <v>Growth</v>
          </cell>
          <cell r="F9">
            <v>0.24067765223443716</v>
          </cell>
          <cell r="G9">
            <v>0.1646744714417494</v>
          </cell>
          <cell r="H9">
            <v>0.1534461452738427</v>
          </cell>
          <cell r="I9">
            <v>0.15063843123570742</v>
          </cell>
          <cell r="J9">
            <v>0.14909430503996113</v>
          </cell>
          <cell r="K9">
            <v>0.14730441901091407</v>
          </cell>
          <cell r="L9">
            <v>0.12691295952638071</v>
          </cell>
          <cell r="M9">
            <v>0.10418415058872865</v>
          </cell>
          <cell r="N9">
            <v>7.2153057655435671E-2</v>
          </cell>
          <cell r="O9">
            <v>4.0000000000000258E-2</v>
          </cell>
          <cell r="R9" t="str">
            <v>Terminal Depr. / Capex</v>
          </cell>
          <cell r="V9">
            <v>0.95</v>
          </cell>
        </row>
        <row r="11">
          <cell r="B11" t="str">
            <v>EBITDA</v>
          </cell>
          <cell r="F11">
            <v>-10.889412273218756</v>
          </cell>
          <cell r="G11">
            <v>25.719172171849621</v>
          </cell>
          <cell r="H11">
            <v>48.807202424985498</v>
          </cell>
          <cell r="I11">
            <v>77.293294621198243</v>
          </cell>
          <cell r="J11">
            <v>114.07706131124149</v>
          </cell>
          <cell r="K11">
            <v>161.83990359944866</v>
          </cell>
          <cell r="L11">
            <v>210.17216895644779</v>
          </cell>
          <cell r="M11">
            <v>258.637056395657</v>
          </cell>
          <cell r="N11">
            <v>295.13337531631601</v>
          </cell>
          <cell r="O11">
            <v>314.27245387338616</v>
          </cell>
          <cell r="P11">
            <v>314.27245387338616</v>
          </cell>
        </row>
        <row r="12">
          <cell r="B12" t="str">
            <v>Margin</v>
          </cell>
          <cell r="F12">
            <v>-3.3647747978700807E-2</v>
          </cell>
          <cell r="G12">
            <v>6.8234496536163924E-2</v>
          </cell>
          <cell r="H12">
            <v>0.1122622129230384</v>
          </cell>
          <cell r="I12">
            <v>0.15450858948788729</v>
          </cell>
          <cell r="J12">
            <v>0.19845107742494503</v>
          </cell>
          <cell r="K12">
            <v>0.24539294961889599</v>
          </cell>
          <cell r="L12">
            <v>0.28278821240800234</v>
          </cell>
          <cell r="M12">
            <v>0.31516308017014083</v>
          </cell>
          <cell r="N12">
            <v>0.3354332605131552</v>
          </cell>
          <cell r="O12">
            <v>0.34344782963099213</v>
          </cell>
          <cell r="P12">
            <v>0.34344782963099213</v>
          </cell>
        </row>
        <row r="13">
          <cell r="B13" t="str">
            <v>Less: Amortization</v>
          </cell>
          <cell r="F13">
            <v>-19.28671114714086</v>
          </cell>
          <cell r="G13">
            <v>-22.393014310196797</v>
          </cell>
          <cell r="H13">
            <v>-23.651570501396797</v>
          </cell>
          <cell r="I13">
            <v>-25.098910121276795</v>
          </cell>
          <cell r="J13">
            <v>-25.098910121276795</v>
          </cell>
          <cell r="K13">
            <v>-25.098910121276795</v>
          </cell>
          <cell r="L13">
            <v>-25.098910121276795</v>
          </cell>
          <cell r="M13">
            <v>-25.098910121276795</v>
          </cell>
          <cell r="N13">
            <v>-25.098910121276795</v>
          </cell>
          <cell r="O13">
            <v>-25.098910121276795</v>
          </cell>
          <cell r="P13">
            <v>0</v>
          </cell>
        </row>
        <row r="14">
          <cell r="B14" t="str">
            <v>Less: Depreciation</v>
          </cell>
          <cell r="F14">
            <v>-14.166784196666667</v>
          </cell>
          <cell r="G14">
            <v>-15.018819018610012</v>
          </cell>
          <cell r="H14">
            <v>-16.422445348281716</v>
          </cell>
          <cell r="I14">
            <v>-17.919386075015634</v>
          </cell>
          <cell r="J14">
            <v>-21.936720615813606</v>
          </cell>
          <cell r="K14">
            <v>-25.249365608175328</v>
          </cell>
          <cell r="L14">
            <v>-28.394507626173553</v>
          </cell>
          <cell r="M14">
            <v>-31.368404904318318</v>
          </cell>
          <cell r="N14">
            <v>-33.696755986649691</v>
          </cell>
          <cell r="O14">
            <v>-35.083756983785165</v>
          </cell>
          <cell r="P14">
            <v>-41.19871452860864</v>
          </cell>
        </row>
        <row r="15">
          <cell r="B15" t="str">
            <v>Less: SBC</v>
          </cell>
          <cell r="F15">
            <v>-11.610445760000001</v>
          </cell>
          <cell r="G15">
            <v>-12.771490336000003</v>
          </cell>
          <cell r="H15">
            <v>-14.048639369600004</v>
          </cell>
          <cell r="I15">
            <v>-15.453503306560004</v>
          </cell>
          <cell r="J15">
            <v>-18.311528340679082</v>
          </cell>
          <cell r="K15">
            <v>-21.058257591780944</v>
          </cell>
          <cell r="L15">
            <v>-23.78531422728674</v>
          </cell>
          <cell r="M15">
            <v>-26.317229372126015</v>
          </cell>
          <cell r="N15">
            <v>-28.245330312556778</v>
          </cell>
          <cell r="O15">
            <v>-29.375143525059048</v>
          </cell>
          <cell r="P15">
            <v>-29.375143525059048</v>
          </cell>
        </row>
        <row r="16">
          <cell r="B16" t="str">
            <v>EBIT</v>
          </cell>
          <cell r="F16">
            <v>-55.953353377026289</v>
          </cell>
          <cell r="G16">
            <v>-24.464151492957193</v>
          </cell>
          <cell r="H16">
            <v>-5.3154527942930194</v>
          </cell>
          <cell r="I16">
            <v>18.821495118345815</v>
          </cell>
          <cell r="J16">
            <v>48.729902233472011</v>
          </cell>
          <cell r="K16">
            <v>90.433370278215605</v>
          </cell>
          <cell r="L16">
            <v>132.89343698171072</v>
          </cell>
          <cell r="M16">
            <v>175.85251199793589</v>
          </cell>
          <cell r="N16">
            <v>208.09237889583275</v>
          </cell>
          <cell r="O16">
            <v>224.71464324326513</v>
          </cell>
          <cell r="P16">
            <v>243.69859581971843</v>
          </cell>
        </row>
        <row r="17">
          <cell r="B17" t="str">
            <v>Margin</v>
          </cell>
          <cell r="F17">
            <v>-0.17289310807192604</v>
          </cell>
          <cell r="G17">
            <v>-6.4904851880632192E-2</v>
          </cell>
          <cell r="H17">
            <v>-1.2226156463124912E-2</v>
          </cell>
          <cell r="I17">
            <v>3.7623996713308752E-2</v>
          </cell>
          <cell r="J17">
            <v>8.4771657771410311E-2</v>
          </cell>
          <cell r="K17">
            <v>0.13712138343503516</v>
          </cell>
          <cell r="L17">
            <v>0.17880910527502342</v>
          </cell>
          <cell r="M17">
            <v>0.21428568709095763</v>
          </cell>
          <cell r="N17">
            <v>0.23650698626055805</v>
          </cell>
          <cell r="O17">
            <v>0.24557595028451146</v>
          </cell>
          <cell r="P17">
            <v>0.26632227160488825</v>
          </cell>
        </row>
        <row r="18">
          <cell r="B18" t="str">
            <v>Taxes</v>
          </cell>
          <cell r="F18">
            <v>0</v>
          </cell>
          <cell r="G18">
            <v>0</v>
          </cell>
          <cell r="H18">
            <v>0</v>
          </cell>
          <cell r="I18">
            <v>-7.5285980473383267</v>
          </cell>
          <cell r="J18">
            <v>-19.491960893388807</v>
          </cell>
          <cell r="K18">
            <v>-36.173348111286245</v>
          </cell>
          <cell r="L18">
            <v>-53.157374792684294</v>
          </cell>
          <cell r="M18">
            <v>-70.341004799174357</v>
          </cell>
          <cell r="N18">
            <v>-83.236951558333104</v>
          </cell>
          <cell r="O18">
            <v>-89.88585729730606</v>
          </cell>
          <cell r="P18">
            <v>-97.47943832788738</v>
          </cell>
        </row>
        <row r="19">
          <cell r="B19" t="str">
            <v>Tax Rate</v>
          </cell>
          <cell r="F19">
            <v>0.4</v>
          </cell>
          <cell r="G19">
            <v>0.4</v>
          </cell>
          <cell r="H19">
            <v>0.4</v>
          </cell>
          <cell r="I19">
            <v>0.4</v>
          </cell>
          <cell r="J19">
            <v>0.4</v>
          </cell>
          <cell r="K19">
            <v>0.4</v>
          </cell>
          <cell r="L19">
            <v>0.4</v>
          </cell>
          <cell r="M19">
            <v>0.4</v>
          </cell>
          <cell r="N19">
            <v>0.4</v>
          </cell>
          <cell r="O19">
            <v>0.4</v>
          </cell>
          <cell r="P19">
            <v>0.4</v>
          </cell>
          <cell r="X19" t="str">
            <v>Acquisition Case</v>
          </cell>
          <cell r="AE19" t="str">
            <v>Operating Case</v>
          </cell>
        </row>
        <row r="20">
          <cell r="B20" t="str">
            <v>NOPAT</v>
          </cell>
          <cell r="F20">
            <v>-55.953353377026289</v>
          </cell>
          <cell r="G20">
            <v>-24.464151492957193</v>
          </cell>
          <cell r="H20">
            <v>-5.3154527942930194</v>
          </cell>
          <cell r="I20">
            <v>11.292897071007488</v>
          </cell>
          <cell r="J20">
            <v>29.237941340083204</v>
          </cell>
          <cell r="K20">
            <v>54.26002216692936</v>
          </cell>
          <cell r="L20">
            <v>79.736062189026427</v>
          </cell>
          <cell r="M20">
            <v>105.51150719876154</v>
          </cell>
          <cell r="N20">
            <v>124.85542733749965</v>
          </cell>
          <cell r="O20">
            <v>134.82878594595905</v>
          </cell>
          <cell r="P20">
            <v>146.21915749183106</v>
          </cell>
          <cell r="Y20" t="str">
            <v>Liberty</v>
          </cell>
          <cell r="Z20" t="str">
            <v>Liberty DS</v>
          </cell>
          <cell r="AA20" t="str">
            <v>Tiger</v>
          </cell>
          <cell r="AB20" t="str">
            <v>Invert</v>
          </cell>
          <cell r="AC20" t="str">
            <v>Name</v>
          </cell>
          <cell r="AF20" t="str">
            <v>Downside Impact</v>
          </cell>
          <cell r="AG20" t="str">
            <v>Augment</v>
          </cell>
          <cell r="AH20" t="str">
            <v>Name</v>
          </cell>
        </row>
        <row r="21">
          <cell r="B21" t="str">
            <v>Plus: Amortization</v>
          </cell>
          <cell r="F21">
            <v>19.28671114714086</v>
          </cell>
          <cell r="G21">
            <v>22.393014310196797</v>
          </cell>
          <cell r="H21">
            <v>23.651570501396797</v>
          </cell>
          <cell r="I21">
            <v>25.098910121276795</v>
          </cell>
          <cell r="J21">
            <v>25.098910121276795</v>
          </cell>
          <cell r="K21">
            <v>25.098910121276795</v>
          </cell>
          <cell r="L21">
            <v>25.098910121276795</v>
          </cell>
          <cell r="M21">
            <v>25.098910121276795</v>
          </cell>
          <cell r="N21">
            <v>25.098910121276795</v>
          </cell>
          <cell r="O21">
            <v>25.098910121276795</v>
          </cell>
          <cell r="P21">
            <v>0</v>
          </cell>
          <cell r="X21" t="str">
            <v>Current</v>
          </cell>
          <cell r="Y21">
            <v>0</v>
          </cell>
          <cell r="Z21">
            <v>0</v>
          </cell>
          <cell r="AA21">
            <v>0</v>
          </cell>
          <cell r="AB21">
            <v>0</v>
          </cell>
          <cell r="AC21" t="str">
            <v>Current</v>
          </cell>
          <cell r="AE21" t="str">
            <v>Current</v>
          </cell>
          <cell r="AF21">
            <v>0</v>
          </cell>
          <cell r="AG21">
            <v>0</v>
          </cell>
          <cell r="AH21" t="str">
            <v>Current</v>
          </cell>
        </row>
        <row r="22">
          <cell r="B22" t="str">
            <v>Plus: Depreciation</v>
          </cell>
          <cell r="F22">
            <v>14.166784196666667</v>
          </cell>
          <cell r="G22">
            <v>15.018819018610012</v>
          </cell>
          <cell r="H22">
            <v>16.422445348281716</v>
          </cell>
          <cell r="I22">
            <v>17.919386075015634</v>
          </cell>
          <cell r="J22">
            <v>21.936720615813606</v>
          </cell>
          <cell r="K22">
            <v>25.249365608175328</v>
          </cell>
          <cell r="L22">
            <v>28.394507626173553</v>
          </cell>
          <cell r="M22">
            <v>31.368404904318318</v>
          </cell>
          <cell r="N22">
            <v>33.696755986649691</v>
          </cell>
          <cell r="O22">
            <v>35.083756983785165</v>
          </cell>
          <cell r="P22">
            <v>41.19871452860864</v>
          </cell>
          <cell r="X22">
            <v>0</v>
          </cell>
          <cell r="Y22">
            <v>0</v>
          </cell>
          <cell r="Z22">
            <v>0</v>
          </cell>
          <cell r="AA22">
            <v>0</v>
          </cell>
          <cell r="AB22">
            <v>0</v>
          </cell>
          <cell r="AC22" t="str">
            <v>Current</v>
          </cell>
          <cell r="AE22">
            <v>0</v>
          </cell>
          <cell r="AF22">
            <v>0</v>
          </cell>
          <cell r="AG22">
            <v>0</v>
          </cell>
          <cell r="AH22" t="str">
            <v>Current</v>
          </cell>
        </row>
        <row r="23">
          <cell r="B23" t="str">
            <v>Plus: Non-Cash E&amp;O</v>
          </cell>
          <cell r="F23">
            <v>6.3</v>
          </cell>
          <cell r="G23">
            <v>6.7725</v>
          </cell>
          <cell r="H23">
            <v>7.2804374999999997</v>
          </cell>
          <cell r="I23">
            <v>7.8264703124999997</v>
          </cell>
          <cell r="J23">
            <v>9.0004408593750007</v>
          </cell>
          <cell r="K23">
            <v>10.35050698828125</v>
          </cell>
          <cell r="L23">
            <v>11.690903677808796</v>
          </cell>
          <cell r="M23">
            <v>12.935384864638923</v>
          </cell>
          <cell r="N23">
            <v>13.883080663831228</v>
          </cell>
          <cell r="O23">
            <v>14.438403890384475</v>
          </cell>
          <cell r="P23">
            <v>14.438403890384475</v>
          </cell>
          <cell r="X23">
            <v>1</v>
          </cell>
          <cell r="Y23">
            <v>0</v>
          </cell>
          <cell r="Z23">
            <v>0</v>
          </cell>
          <cell r="AA23">
            <v>0</v>
          </cell>
          <cell r="AB23">
            <v>0</v>
          </cell>
          <cell r="AC23" t="str">
            <v>Standalone</v>
          </cell>
          <cell r="AE23">
            <v>1</v>
          </cell>
          <cell r="AF23">
            <v>0</v>
          </cell>
          <cell r="AG23">
            <v>0</v>
          </cell>
          <cell r="AH23" t="str">
            <v>Base Case</v>
          </cell>
        </row>
        <row r="24">
          <cell r="B24" t="str">
            <v>Less: Capex</v>
          </cell>
          <cell r="F24">
            <v>-34</v>
          </cell>
          <cell r="G24">
            <v>-21.7515</v>
          </cell>
          <cell r="H24">
            <v>-23.517541939371423</v>
          </cell>
          <cell r="I24">
            <v>-24.532328242656565</v>
          </cell>
          <cell r="J24">
            <v>-27.216170399098601</v>
          </cell>
          <cell r="K24">
            <v>-31.118887449427611</v>
          </cell>
          <cell r="L24">
            <v>-36.101241646478968</v>
          </cell>
          <cell r="M24">
            <v>-39.560552115573586</v>
          </cell>
          <cell r="N24">
            <v>-41.928750652840989</v>
          </cell>
          <cell r="O24">
            <v>-43.367067924851199</v>
          </cell>
          <cell r="P24">
            <v>-43.367067924851199</v>
          </cell>
          <cell r="X24">
            <v>2</v>
          </cell>
          <cell r="Y24">
            <v>1</v>
          </cell>
          <cell r="Z24">
            <v>0</v>
          </cell>
          <cell r="AA24">
            <v>0</v>
          </cell>
          <cell r="AB24">
            <v>0</v>
          </cell>
          <cell r="AC24" t="str">
            <v>Liberty</v>
          </cell>
          <cell r="AE24">
            <v>2</v>
          </cell>
          <cell r="AF24">
            <v>0</v>
          </cell>
          <cell r="AG24">
            <v>1</v>
          </cell>
          <cell r="AH24" t="str">
            <v>Augment</v>
          </cell>
        </row>
        <row r="25">
          <cell r="B25" t="str">
            <v>Less: Inc. in WC</v>
          </cell>
          <cell r="F25">
            <v>-7.7433454564770203</v>
          </cell>
          <cell r="G25">
            <v>0.97360964408547757</v>
          </cell>
          <cell r="H25">
            <v>-6.1460853764305359</v>
          </cell>
          <cell r="I25">
            <v>-11.376161746428572</v>
          </cell>
          <cell r="J25">
            <v>-15.199138873636148</v>
          </cell>
          <cell r="K25">
            <v>-16.838978036141476</v>
          </cell>
          <cell r="L25">
            <v>-15.692026680399476</v>
          </cell>
          <cell r="M25">
            <v>-16.387117941456115</v>
          </cell>
          <cell r="N25">
            <v>-12.572135093213452</v>
          </cell>
          <cell r="O25">
            <v>-7.5545290730967158</v>
          </cell>
          <cell r="P25">
            <v>-5.720905511665447</v>
          </cell>
          <cell r="X25">
            <v>3</v>
          </cell>
          <cell r="Y25">
            <v>0</v>
          </cell>
          <cell r="Z25">
            <v>0</v>
          </cell>
          <cell r="AA25">
            <v>1</v>
          </cell>
          <cell r="AB25">
            <v>0</v>
          </cell>
          <cell r="AC25" t="str">
            <v>Tiger</v>
          </cell>
          <cell r="AE25">
            <v>3</v>
          </cell>
          <cell r="AF25">
            <v>1</v>
          </cell>
          <cell r="AG25">
            <v>0</v>
          </cell>
          <cell r="AH25" t="str">
            <v>Downside</v>
          </cell>
        </row>
        <row r="26">
          <cell r="B26" t="str">
            <v>Less: OrthoRecon Expense</v>
          </cell>
          <cell r="F26">
            <v>-4.5</v>
          </cell>
          <cell r="G26">
            <v>-4.5</v>
          </cell>
          <cell r="H26">
            <v>-4.5</v>
          </cell>
          <cell r="I26">
            <v>-4.5</v>
          </cell>
          <cell r="J26">
            <v>0</v>
          </cell>
          <cell r="K26">
            <v>0</v>
          </cell>
          <cell r="L26">
            <v>0</v>
          </cell>
          <cell r="M26">
            <v>0</v>
          </cell>
          <cell r="N26">
            <v>0</v>
          </cell>
          <cell r="O26">
            <v>0</v>
          </cell>
          <cell r="P26">
            <v>0</v>
          </cell>
          <cell r="X26">
            <v>4</v>
          </cell>
          <cell r="Y26">
            <v>1</v>
          </cell>
          <cell r="Z26">
            <v>0</v>
          </cell>
          <cell r="AA26">
            <v>1</v>
          </cell>
          <cell r="AB26">
            <v>0</v>
          </cell>
          <cell r="AC26" t="str">
            <v>Liberty + Tiger</v>
          </cell>
          <cell r="AE26">
            <v>4</v>
          </cell>
          <cell r="AF26">
            <v>1</v>
          </cell>
          <cell r="AG26">
            <v>1</v>
          </cell>
          <cell r="AH26" t="str">
            <v>Augment + Downside</v>
          </cell>
        </row>
        <row r="27">
          <cell r="B27" t="str">
            <v>Less: Contingent Payments</v>
          </cell>
          <cell r="F27">
            <v>-4</v>
          </cell>
          <cell r="G27">
            <v>-4</v>
          </cell>
          <cell r="H27">
            <v>0</v>
          </cell>
          <cell r="I27">
            <v>0</v>
          </cell>
          <cell r="J27">
            <v>0</v>
          </cell>
          <cell r="K27">
            <v>0</v>
          </cell>
          <cell r="L27">
            <v>0</v>
          </cell>
          <cell r="M27">
            <v>0</v>
          </cell>
          <cell r="N27">
            <v>0</v>
          </cell>
          <cell r="O27">
            <v>0</v>
          </cell>
          <cell r="P27">
            <v>0</v>
          </cell>
          <cell r="X27">
            <v>5</v>
          </cell>
          <cell r="Y27">
            <v>0</v>
          </cell>
          <cell r="Z27">
            <v>0</v>
          </cell>
          <cell r="AA27">
            <v>1</v>
          </cell>
          <cell r="AB27">
            <v>1</v>
          </cell>
          <cell r="AC27" t="str">
            <v>Tiger w/ Inversion</v>
          </cell>
        </row>
        <row r="28">
          <cell r="B28" t="str">
            <v>Plus: Other</v>
          </cell>
          <cell r="F28">
            <v>-14.9</v>
          </cell>
          <cell r="G28">
            <v>0</v>
          </cell>
          <cell r="H28">
            <v>0</v>
          </cell>
          <cell r="I28">
            <v>0</v>
          </cell>
          <cell r="J28">
            <v>0</v>
          </cell>
          <cell r="K28">
            <v>0</v>
          </cell>
          <cell r="L28">
            <v>0</v>
          </cell>
          <cell r="M28">
            <v>0</v>
          </cell>
          <cell r="N28">
            <v>0</v>
          </cell>
          <cell r="O28">
            <v>0</v>
          </cell>
          <cell r="P28">
            <v>0</v>
          </cell>
          <cell r="X28">
            <v>6</v>
          </cell>
          <cell r="Y28">
            <v>1</v>
          </cell>
          <cell r="Z28">
            <v>0</v>
          </cell>
          <cell r="AA28">
            <v>1</v>
          </cell>
          <cell r="AB28">
            <v>1</v>
          </cell>
          <cell r="AC28" t="str">
            <v>Liberty + Tiger w/ Inversion</v>
          </cell>
        </row>
        <row r="29">
          <cell r="B29" t="str">
            <v>Unlevered Cash Flows</v>
          </cell>
          <cell r="E29">
            <v>0</v>
          </cell>
          <cell r="F29">
            <v>-81.343203489695782</v>
          </cell>
          <cell r="G29">
            <v>-9.5577085200649066</v>
          </cell>
          <cell r="H29">
            <v>7.8753732395835332</v>
          </cell>
          <cell r="I29">
            <v>21.729173590714773</v>
          </cell>
          <cell r="J29">
            <v>42.85870366381387</v>
          </cell>
          <cell r="K29">
            <v>67.000939399093653</v>
          </cell>
          <cell r="L29">
            <v>93.127115287407108</v>
          </cell>
          <cell r="M29">
            <v>118.96653703196587</v>
          </cell>
          <cell r="N29">
            <v>143.03328836320293</v>
          </cell>
          <cell r="O29">
            <v>158.52825994345758</v>
          </cell>
          <cell r="P29">
            <v>152.76830247430752</v>
          </cell>
          <cell r="X29">
            <v>7</v>
          </cell>
          <cell r="Y29">
            <v>0</v>
          </cell>
          <cell r="Z29">
            <v>1</v>
          </cell>
          <cell r="AA29">
            <v>0</v>
          </cell>
          <cell r="AB29">
            <v>0</v>
          </cell>
          <cell r="AC29" t="str">
            <v>Liberty Downside</v>
          </cell>
        </row>
        <row r="31">
          <cell r="B31" t="str">
            <v>DTA Cash Flows</v>
          </cell>
          <cell r="E31">
            <v>0</v>
          </cell>
          <cell r="F31">
            <v>0</v>
          </cell>
          <cell r="G31">
            <v>-1.7249999999999999</v>
          </cell>
          <cell r="H31">
            <v>-1.9837499999999995</v>
          </cell>
          <cell r="I31">
            <v>2.1448040993383315</v>
          </cell>
          <cell r="J31">
            <v>18.381939219912969</v>
          </cell>
          <cell r="K31">
            <v>29.247909191291285</v>
          </cell>
          <cell r="L31">
            <v>0</v>
          </cell>
          <cell r="M31">
            <v>0</v>
          </cell>
          <cell r="N31">
            <v>0</v>
          </cell>
          <cell r="O31">
            <v>0</v>
          </cell>
        </row>
        <row r="33">
          <cell r="B33" t="str">
            <v>IMPLIED STOCK PRICE</v>
          </cell>
          <cell r="G33" t="str">
            <v>TERMINAL VALUE CALCULATION</v>
          </cell>
          <cell r="L33" t="str">
            <v>ENTERPRISE VALUE SENSITIVITY</v>
          </cell>
          <cell r="Q33" t="str">
            <v>STOCK PRICE SENSITIVITY</v>
          </cell>
        </row>
        <row r="34">
          <cell r="B34" t="str">
            <v>PV of Ten Year Cash Flows</v>
          </cell>
          <cell r="E34">
            <v>239.44348891926828</v>
          </cell>
          <cell r="G34" t="str">
            <v>Terminal LTM Cash Flows</v>
          </cell>
          <cell r="J34">
            <v>152.76830247430752</v>
          </cell>
          <cell r="L34" t="str">
            <v xml:space="preserve">Perp </v>
          </cell>
          <cell r="M34" t="str">
            <v>WACC</v>
          </cell>
          <cell r="Q34" t="str">
            <v xml:space="preserve">Perp </v>
          </cell>
          <cell r="R34" t="str">
            <v>WACC</v>
          </cell>
        </row>
        <row r="35">
          <cell r="B35" t="str">
            <v>PV Terminal Value</v>
          </cell>
          <cell r="E35">
            <v>908.95404896507614</v>
          </cell>
          <cell r="G35" t="str">
            <v>Forward Growth Adjustment</v>
          </cell>
          <cell r="J35">
            <v>1.03</v>
          </cell>
          <cell r="L35" t="str">
            <v>Growth</v>
          </cell>
          <cell r="M35">
            <v>9.5000000000000001E-2</v>
          </cell>
          <cell r="N35">
            <v>0.1</v>
          </cell>
          <cell r="O35">
            <v>0.105</v>
          </cell>
          <cell r="Q35" t="str">
            <v>Growth</v>
          </cell>
          <cell r="R35">
            <v>9.5000000000000001E-2</v>
          </cell>
          <cell r="S35">
            <v>0.1</v>
          </cell>
          <cell r="T35">
            <v>0.105</v>
          </cell>
          <cell r="X35">
            <v>25.961560974019665</v>
          </cell>
          <cell r="Y35">
            <v>1</v>
          </cell>
          <cell r="Z35">
            <v>2</v>
          </cell>
          <cell r="AA35">
            <v>3</v>
          </cell>
          <cell r="AB35">
            <v>4</v>
          </cell>
        </row>
        <row r="36">
          <cell r="B36" t="str">
            <v>PV of DTA Cash Flows</v>
          </cell>
          <cell r="E36">
            <v>27.76037753550299</v>
          </cell>
          <cell r="G36" t="str">
            <v>Terminal NTM Cash Flows</v>
          </cell>
          <cell r="J36">
            <v>157.35135154853674</v>
          </cell>
          <cell r="L36">
            <v>0.02</v>
          </cell>
          <cell r="M36">
            <v>1166.4546357685554</v>
          </cell>
          <cell r="N36">
            <v>1064.4557635059218</v>
          </cell>
          <cell r="O36">
            <v>975.11446799038231</v>
          </cell>
          <cell r="Q36">
            <v>0.02</v>
          </cell>
          <cell r="R36">
            <v>25.77211697725393</v>
          </cell>
          <cell r="S36">
            <v>23.780720796733036</v>
          </cell>
          <cell r="T36">
            <v>22.03644744637845</v>
          </cell>
          <cell r="X36">
            <v>1</v>
          </cell>
          <cell r="Y36">
            <v>25.961560970957912</v>
          </cell>
          <cell r="Z36">
            <v>29.667394763881624</v>
          </cell>
          <cell r="AA36">
            <v>22.038871520700884</v>
          </cell>
          <cell r="AB36">
            <v>25.78714450162763</v>
          </cell>
          <cell r="AD36" t="str">
            <v>Base</v>
          </cell>
          <cell r="AE36">
            <v>22.036447443433882</v>
          </cell>
          <cell r="AF36">
            <v>31.517398641339931</v>
          </cell>
        </row>
        <row r="37">
          <cell r="B37" t="str">
            <v>Total Enterprise Value</v>
          </cell>
          <cell r="E37">
            <v>1176.1579154198475</v>
          </cell>
          <cell r="G37" t="str">
            <v>WACC - Perp. Growth</v>
          </cell>
          <cell r="J37">
            <v>7.0000000000000007E-2</v>
          </cell>
          <cell r="L37">
            <v>0.03</v>
          </cell>
          <cell r="M37">
            <v>1300.6085659943342</v>
          </cell>
          <cell r="N37">
            <v>1176.1579154198475</v>
          </cell>
          <cell r="O37">
            <v>1068.9841865824649</v>
          </cell>
          <cell r="Q37">
            <v>0.03</v>
          </cell>
          <cell r="R37">
            <v>28.383912708875815</v>
          </cell>
          <cell r="S37">
            <v>25.961560974019584</v>
          </cell>
          <cell r="T37">
            <v>23.869132405705212</v>
          </cell>
          <cell r="X37">
            <v>2</v>
          </cell>
          <cell r="Y37">
            <v>23.571331172362733</v>
          </cell>
          <cell r="Z37">
            <v>26.928406627754438</v>
          </cell>
          <cell r="AA37">
            <v>20.005781343589987</v>
          </cell>
          <cell r="AB37">
            <v>23.432467247067798</v>
          </cell>
          <cell r="AD37" t="str">
            <v>Augment</v>
          </cell>
          <cell r="AE37">
            <v>24.711406576495065</v>
          </cell>
          <cell r="AF37">
            <v>35.822166795533086</v>
          </cell>
        </row>
        <row r="38">
          <cell r="B38" t="str">
            <v>Plus: Cash</v>
          </cell>
          <cell r="E38">
            <v>417.28199999999993</v>
          </cell>
          <cell r="G38" t="str">
            <v>Terminal Value (Pre Mid Year Adj)</v>
          </cell>
          <cell r="J38">
            <v>2247.8764506933817</v>
          </cell>
          <cell r="L38">
            <v>0.04</v>
          </cell>
          <cell r="M38">
            <v>1483.5457435749422</v>
          </cell>
          <cell r="N38">
            <v>1325.0941179717486</v>
          </cell>
          <cell r="O38">
            <v>1191.7368955105728</v>
          </cell>
          <cell r="Q38">
            <v>0.04</v>
          </cell>
          <cell r="R38">
            <v>31.517386396130625</v>
          </cell>
          <cell r="S38">
            <v>28.851303242357659</v>
          </cell>
          <cell r="T38">
            <v>26.265720429428381</v>
          </cell>
          <cell r="X38">
            <v>3</v>
          </cell>
          <cell r="Y38">
            <v>26.714543359356036</v>
          </cell>
          <cell r="Z38">
            <v>28.93615264351811</v>
          </cell>
          <cell r="AA38">
            <v>24.373309142089258</v>
          </cell>
          <cell r="AB38">
            <v>26.612659584354674</v>
          </cell>
          <cell r="AD38" t="str">
            <v>Downside</v>
          </cell>
          <cell r="AE38">
            <v>18.612117784410643</v>
          </cell>
          <cell r="AF38">
            <v>27.15861918047214</v>
          </cell>
        </row>
        <row r="39">
          <cell r="B39" t="str">
            <v>Less: Debt</v>
          </cell>
          <cell r="E39">
            <v>-303.83600000000001</v>
          </cell>
          <cell r="G39" t="str">
            <v>Mid Year Convention Adjustment</v>
          </cell>
          <cell r="J39">
            <v>1.0488088481701516</v>
          </cell>
          <cell r="X39">
            <v>4</v>
          </cell>
          <cell r="Y39">
            <v>25.171042473262037</v>
          </cell>
          <cell r="Z39">
            <v>27.263304229938552</v>
          </cell>
          <cell r="AA39">
            <v>22.98985314980473</v>
          </cell>
          <cell r="AB39">
            <v>25.086641158727563</v>
          </cell>
          <cell r="AD39" t="str">
            <v>Liberty</v>
          </cell>
          <cell r="AE39">
            <v>19.465943510246429</v>
          </cell>
          <cell r="AF39">
            <v>33.722486554780815</v>
          </cell>
        </row>
        <row r="40">
          <cell r="B40" t="str">
            <v>Equity Value</v>
          </cell>
          <cell r="E40">
            <v>1289.6039154198475</v>
          </cell>
          <cell r="G40" t="str">
            <v>Terminal Value</v>
          </cell>
          <cell r="J40">
            <v>2357.5927110805342</v>
          </cell>
          <cell r="L40" t="str">
            <v>TERMINAL EV / LTM EBITDA</v>
          </cell>
          <cell r="Q40" t="str">
            <v>DSO</v>
          </cell>
          <cell r="X40">
            <v>5</v>
          </cell>
          <cell r="Y40">
            <v>30.583493510988038</v>
          </cell>
          <cell r="Z40">
            <v>33.099736546179273</v>
          </cell>
          <cell r="AA40">
            <v>27.961715765439177</v>
          </cell>
          <cell r="AB40">
            <v>30.71913350871618</v>
          </cell>
          <cell r="AD40" t="str">
            <v>Tiger</v>
          </cell>
          <cell r="AE40">
            <v>22.673347060634573</v>
          </cell>
          <cell r="AF40">
            <v>35.273888990379071</v>
          </cell>
        </row>
        <row r="41">
          <cell r="B41" t="str">
            <v>Diluted Shares Out</v>
          </cell>
          <cell r="E41">
            <v>49.673589229663364</v>
          </cell>
          <cell r="G41" t="str">
            <v>Implied EV/ LTM EBITDA</v>
          </cell>
          <cell r="J41">
            <v>7.5017478688423624</v>
          </cell>
          <cell r="L41" t="str">
            <v xml:space="preserve">Perp </v>
          </cell>
          <cell r="M41" t="str">
            <v>WACC</v>
          </cell>
          <cell r="Q41" t="str">
            <v xml:space="preserve">Perp </v>
          </cell>
          <cell r="R41" t="str">
            <v>WACC</v>
          </cell>
          <cell r="X41">
            <v>6</v>
          </cell>
          <cell r="Y41">
            <v>29.256244596337609</v>
          </cell>
          <cell r="Z41">
            <v>31.709327434771144</v>
          </cell>
          <cell r="AA41">
            <v>26.70688240166475</v>
          </cell>
          <cell r="AB41">
            <v>29.4087696017572</v>
          </cell>
          <cell r="AD41" t="str">
            <v>Liberty + Tiger</v>
          </cell>
          <cell r="AE41">
            <v>21.05147114561699</v>
          </cell>
          <cell r="AF41">
            <v>33.897293844747438</v>
          </cell>
        </row>
        <row r="42">
          <cell r="B42" t="str">
            <v>Implied Stock Price</v>
          </cell>
          <cell r="E42">
            <v>25.96156097070876</v>
          </cell>
          <cell r="G42" t="str">
            <v>Discount Periods</v>
          </cell>
          <cell r="J42">
            <v>10</v>
          </cell>
          <cell r="L42" t="str">
            <v>Growth</v>
          </cell>
          <cell r="M42">
            <v>9.5000000000000001E-2</v>
          </cell>
          <cell r="N42">
            <v>0.1</v>
          </cell>
          <cell r="O42">
            <v>0.105</v>
          </cell>
          <cell r="Q42" t="str">
            <v>Growth</v>
          </cell>
          <cell r="R42">
            <v>9.5000000000000001E-2</v>
          </cell>
          <cell r="S42">
            <v>0.1</v>
          </cell>
          <cell r="T42">
            <v>0.105</v>
          </cell>
          <cell r="X42">
            <v>7</v>
          </cell>
          <cell r="Y42">
            <v>21.145096848611484</v>
          </cell>
          <cell r="Z42">
            <v>24.509576555082369</v>
          </cell>
          <cell r="AA42">
            <v>17.517543730937629</v>
          </cell>
          <cell r="AB42">
            <v>20.984513839126638</v>
          </cell>
          <cell r="AD42" t="str">
            <v>Tiger w/ Inversion</v>
          </cell>
          <cell r="AE42">
            <v>25.977965491125961</v>
          </cell>
          <cell r="AF42">
            <v>40.382018770250383</v>
          </cell>
        </row>
        <row r="43">
          <cell r="G43" t="str">
            <v>Present Value</v>
          </cell>
          <cell r="J43">
            <v>908.95404896507614</v>
          </cell>
          <cell r="L43">
            <v>0.02</v>
          </cell>
          <cell r="M43">
            <v>7.0025390107673626</v>
          </cell>
          <cell r="N43">
            <v>6.5798515628415366</v>
          </cell>
          <cell r="O43">
            <v>6.2068600621483716</v>
          </cell>
          <cell r="Q43">
            <v>0.02</v>
          </cell>
          <cell r="R43">
            <v>49.662223598733263</v>
          </cell>
          <cell r="S43">
            <v>49.531793999750782</v>
          </cell>
          <cell r="T43">
            <v>49.398183205229685</v>
          </cell>
          <cell r="AD43" t="str">
            <v>Liberty + Tiger w/ Inversion</v>
          </cell>
          <cell r="AE43">
            <v>24.44522111198717</v>
          </cell>
          <cell r="AF43">
            <v>39.118964129213303</v>
          </cell>
        </row>
        <row r="44">
          <cell r="B44" t="str">
            <v>Basic Shares Outstanding</v>
          </cell>
          <cell r="E44">
            <v>49.205779</v>
          </cell>
          <cell r="L44">
            <v>0.03</v>
          </cell>
          <cell r="M44">
            <v>8.0604235636193042</v>
          </cell>
          <cell r="N44">
            <v>7.5017478688423624</v>
          </cell>
          <cell r="O44">
            <v>7.0175261010176806</v>
          </cell>
          <cell r="Q44">
            <v>0.03</v>
          </cell>
          <cell r="R44">
            <v>49.818873833616827</v>
          </cell>
          <cell r="S44">
            <v>49.673589229663364</v>
          </cell>
          <cell r="T44">
            <v>49.53804632041566</v>
          </cell>
        </row>
        <row r="45">
          <cell r="B45" t="str">
            <v>Net ITM Options / Converts</v>
          </cell>
          <cell r="E45">
            <v>0.46781022946617812</v>
          </cell>
          <cell r="L45">
            <v>0.04</v>
          </cell>
          <cell r="M45">
            <v>9.5029934084174101</v>
          </cell>
          <cell r="N45">
            <v>8.7309429435101311</v>
          </cell>
          <cell r="O45">
            <v>8.0776278441544669</v>
          </cell>
          <cell r="Q45">
            <v>0.04</v>
          </cell>
          <cell r="R45">
            <v>50.670166515057332</v>
          </cell>
          <cell r="S45">
            <v>49.860490045754425</v>
          </cell>
          <cell r="T45">
            <v>49.69149424924079</v>
          </cell>
        </row>
        <row r="46">
          <cell r="B46" t="str">
            <v>Diluted Shares Out</v>
          </cell>
          <cell r="E46">
            <v>49.673589229466181</v>
          </cell>
        </row>
        <row r="48">
          <cell r="B48" t="str">
            <v>EQUITY VALUE</v>
          </cell>
          <cell r="G48" t="str">
            <v>TERMINAL VALUE</v>
          </cell>
          <cell r="L48" t="str">
            <v>TERMINAL CASH FLOW</v>
          </cell>
        </row>
        <row r="49">
          <cell r="B49" t="str">
            <v xml:space="preserve">Perp </v>
          </cell>
          <cell r="C49" t="str">
            <v>WACC</v>
          </cell>
          <cell r="G49" t="str">
            <v xml:space="preserve">Perp </v>
          </cell>
          <cell r="H49" t="str">
            <v>WACC</v>
          </cell>
          <cell r="L49" t="str">
            <v xml:space="preserve">Perp </v>
          </cell>
          <cell r="M49" t="str">
            <v>WACC</v>
          </cell>
        </row>
        <row r="50">
          <cell r="B50" t="str">
            <v>Growth</v>
          </cell>
          <cell r="C50">
            <v>9.5000000000000001E-2</v>
          </cell>
          <cell r="D50">
            <v>0.1</v>
          </cell>
          <cell r="E50">
            <v>0.105</v>
          </cell>
          <cell r="G50" t="str">
            <v>Growth</v>
          </cell>
          <cell r="H50">
            <v>9.5000000000000001E-2</v>
          </cell>
          <cell r="I50">
            <v>0.1</v>
          </cell>
          <cell r="J50">
            <v>0.105</v>
          </cell>
          <cell r="L50" t="str">
            <v>Growth</v>
          </cell>
          <cell r="M50">
            <v>9.5000000000000001E-2</v>
          </cell>
          <cell r="N50">
            <v>0.1</v>
          </cell>
          <cell r="O50">
            <v>0.105</v>
          </cell>
        </row>
        <row r="51">
          <cell r="B51">
            <v>0.02</v>
          </cell>
          <cell r="C51">
            <v>1279.9006357685553</v>
          </cell>
          <cell r="D51">
            <v>1177.9017635059217</v>
          </cell>
          <cell r="E51">
            <v>1088.5604679903822</v>
          </cell>
          <cell r="G51">
            <v>0.02</v>
          </cell>
          <cell r="H51">
            <v>2200.705118257973</v>
          </cell>
          <cell r="I51">
            <v>2067.8660967768446</v>
          </cell>
          <cell r="J51">
            <v>1950.6451425800869</v>
          </cell>
          <cell r="L51">
            <v>0.02</v>
          </cell>
          <cell r="M51">
            <v>154.63787943890406</v>
          </cell>
          <cell r="N51">
            <v>154.63787943890406</v>
          </cell>
          <cell r="O51">
            <v>154.63787943890406</v>
          </cell>
        </row>
        <row r="52">
          <cell r="B52">
            <v>0.03</v>
          </cell>
          <cell r="C52">
            <v>1414.0545659943341</v>
          </cell>
          <cell r="D52">
            <v>1289.6039154198475</v>
          </cell>
          <cell r="E52">
            <v>1182.4301865824648</v>
          </cell>
          <cell r="G52">
            <v>0.03</v>
          </cell>
          <cell r="H52">
            <v>2533.1690925975026</v>
          </cell>
          <cell r="I52">
            <v>2357.5927110805342</v>
          </cell>
          <cell r="J52">
            <v>2205.4151478873623</v>
          </cell>
          <cell r="L52">
            <v>0.03</v>
          </cell>
          <cell r="M52">
            <v>152.76830247430752</v>
          </cell>
          <cell r="N52">
            <v>152.76830247430752</v>
          </cell>
          <cell r="O52">
            <v>152.76830247430752</v>
          </cell>
        </row>
        <row r="53">
          <cell r="B53">
            <v>0.04</v>
          </cell>
          <cell r="C53">
            <v>1596.9917435749421</v>
          </cell>
          <cell r="D53">
            <v>1438.5401179717485</v>
          </cell>
          <cell r="E53">
            <v>1305.1828955105727</v>
          </cell>
          <cell r="G53">
            <v>0.04</v>
          </cell>
          <cell r="H53">
            <v>2986.5290576059533</v>
          </cell>
          <cell r="I53">
            <v>2743.8948634854542</v>
          </cell>
          <cell r="J53">
            <v>2538.5759240584143</v>
          </cell>
          <cell r="L53">
            <v>0.04</v>
          </cell>
          <cell r="M53">
            <v>150.93467891287628</v>
          </cell>
          <cell r="N53">
            <v>150.93467891287628</v>
          </cell>
          <cell r="O53">
            <v>150.93467891287628</v>
          </cell>
        </row>
        <row r="58">
          <cell r="B58" t="str">
            <v>PROJECT GRIZZLY</v>
          </cell>
        </row>
        <row r="59">
          <cell r="B59" t="str">
            <v>SCENARIO SUMMARY</v>
          </cell>
        </row>
        <row r="62">
          <cell r="F62" t="str">
            <v>STOCK PRICE</v>
          </cell>
          <cell r="K62" t="str">
            <v>ENTERPRISE VALUE</v>
          </cell>
        </row>
        <row r="63">
          <cell r="I63" t="str">
            <v>Augment +</v>
          </cell>
          <cell r="N63" t="str">
            <v>Augment +</v>
          </cell>
        </row>
        <row r="64">
          <cell r="F64" t="str">
            <v>Base Case</v>
          </cell>
          <cell r="G64" t="str">
            <v>Augment</v>
          </cell>
          <cell r="H64" t="str">
            <v>Downside</v>
          </cell>
          <cell r="I64" t="str">
            <v>Downside</v>
          </cell>
          <cell r="K64" t="str">
            <v>Base Case</v>
          </cell>
          <cell r="L64" t="str">
            <v>Augment</v>
          </cell>
          <cell r="M64" t="str">
            <v>Downside</v>
          </cell>
          <cell r="N64" t="str">
            <v>Downside</v>
          </cell>
        </row>
        <row r="65">
          <cell r="B65" t="str">
            <v>Midpoint</v>
          </cell>
          <cell r="C65" t="str">
            <v>Standalone</v>
          </cell>
          <cell r="F65">
            <v>25.961560970957912</v>
          </cell>
          <cell r="G65">
            <v>29.667394763881624</v>
          </cell>
          <cell r="H65">
            <v>22.038871520700884</v>
          </cell>
          <cell r="I65">
            <v>25.78714450162763</v>
          </cell>
          <cell r="K65">
            <v>1176.1579154194474</v>
          </cell>
          <cell r="L65">
            <v>1367.8473406480782</v>
          </cell>
          <cell r="M65">
            <v>975.23862891064664</v>
          </cell>
          <cell r="N65">
            <v>1167.2243369749935</v>
          </cell>
        </row>
        <row r="66">
          <cell r="B66" t="str">
            <v xml:space="preserve"> </v>
          </cell>
          <cell r="C66" t="str">
            <v>Liberty</v>
          </cell>
          <cell r="F66">
            <v>23.571331172362733</v>
          </cell>
          <cell r="G66">
            <v>26.928406627754438</v>
          </cell>
          <cell r="H66">
            <v>20.005781343589987</v>
          </cell>
          <cell r="I66">
            <v>23.432467247067798</v>
          </cell>
          <cell r="K66">
            <v>1314.3764819940723</v>
          </cell>
          <cell r="L66">
            <v>1505.6440540764497</v>
          </cell>
          <cell r="M66">
            <v>1113.0038958947816</v>
          </cell>
          <cell r="N66">
            <v>1306.4647784485501</v>
          </cell>
        </row>
        <row r="67">
          <cell r="B67" t="str">
            <v xml:space="preserve"> </v>
          </cell>
          <cell r="C67" t="str">
            <v>Tiger</v>
          </cell>
          <cell r="F67">
            <v>26.714543359356036</v>
          </cell>
          <cell r="G67">
            <v>28.93615264351811</v>
          </cell>
          <cell r="H67">
            <v>24.373309142089258</v>
          </cell>
          <cell r="I67">
            <v>26.612659584354674</v>
          </cell>
          <cell r="K67">
            <v>2139.2986629991151</v>
          </cell>
          <cell r="L67">
            <v>2329.5879907076273</v>
          </cell>
          <cell r="M67">
            <v>1939.8414519467551</v>
          </cell>
          <cell r="N67">
            <v>2130.6188592172448</v>
          </cell>
        </row>
        <row r="68">
          <cell r="B68" t="str">
            <v xml:space="preserve"> </v>
          </cell>
          <cell r="C68" t="str">
            <v>Liberty + Tiger</v>
          </cell>
          <cell r="F68">
            <v>25.171042473262037</v>
          </cell>
          <cell r="G68">
            <v>27.263304229938552</v>
          </cell>
          <cell r="H68">
            <v>22.98985314980473</v>
          </cell>
          <cell r="I68">
            <v>25.086641158727563</v>
          </cell>
          <cell r="K68">
            <v>2277.6543437274418</v>
          </cell>
          <cell r="L68">
            <v>2467.9411060409921</v>
          </cell>
          <cell r="M68">
            <v>2079.2798081182382</v>
          </cell>
          <cell r="N68">
            <v>2269.9782234587828</v>
          </cell>
        </row>
        <row r="69">
          <cell r="B69" t="str">
            <v xml:space="preserve"> </v>
          </cell>
          <cell r="C69" t="str">
            <v>Tiger w/ Inversion</v>
          </cell>
          <cell r="F69">
            <v>30.583493510988038</v>
          </cell>
          <cell r="G69">
            <v>33.099736546179273</v>
          </cell>
          <cell r="H69">
            <v>27.961715765439177</v>
          </cell>
          <cell r="I69">
            <v>30.71913350871618</v>
          </cell>
          <cell r="K69">
            <v>2479.6207740581881</v>
          </cell>
          <cell r="L69">
            <v>2726.6555068094794</v>
          </cell>
          <cell r="M69">
            <v>2245.5492585115735</v>
          </cell>
          <cell r="N69">
            <v>2492.9345147408067</v>
          </cell>
        </row>
        <row r="70">
          <cell r="B70" t="str">
            <v xml:space="preserve"> </v>
          </cell>
          <cell r="C70" t="str">
            <v>Liberty + Tiger w/ Inversion</v>
          </cell>
          <cell r="F70">
            <v>29.256244596337609</v>
          </cell>
          <cell r="G70">
            <v>31.709327434771144</v>
          </cell>
          <cell r="H70">
            <v>26.70688240166475</v>
          </cell>
          <cell r="I70">
            <v>29.4087696017572</v>
          </cell>
          <cell r="K70">
            <v>2650.5920125791108</v>
          </cell>
          <cell r="L70">
            <v>2897.6045947626662</v>
          </cell>
          <cell r="M70">
            <v>2417.3357227303491</v>
          </cell>
          <cell r="N70">
            <v>2664.6419870296368</v>
          </cell>
        </row>
        <row r="71">
          <cell r="C71" t="str">
            <v>Liberty Downside</v>
          </cell>
          <cell r="F71">
            <v>21.145096848611484</v>
          </cell>
          <cell r="G71">
            <v>24.509576555082369</v>
          </cell>
          <cell r="H71">
            <v>17.517543730937629</v>
          </cell>
          <cell r="I71">
            <v>20.984513839126638</v>
          </cell>
          <cell r="K71">
            <v>1176.1430796314439</v>
          </cell>
          <cell r="L71">
            <v>1367.8325048764709</v>
          </cell>
          <cell r="M71">
            <v>975.19668086052059</v>
          </cell>
          <cell r="N71">
            <v>1167.2095011864844</v>
          </cell>
        </row>
        <row r="73">
          <cell r="B73" t="str">
            <v>High Value</v>
          </cell>
          <cell r="C73" t="str">
            <v>Standalone</v>
          </cell>
          <cell r="F73">
            <v>31.517398641339931</v>
          </cell>
          <cell r="G73">
            <v>35.822166795533086</v>
          </cell>
          <cell r="H73">
            <v>27.15861918047214</v>
          </cell>
          <cell r="I73">
            <v>31.996614814998424</v>
          </cell>
          <cell r="K73">
            <v>1483.5457435745309</v>
          </cell>
          <cell r="L73">
            <v>1760.2011966560335</v>
          </cell>
          <cell r="M73">
            <v>1237.4709725276366</v>
          </cell>
          <cell r="N73">
            <v>1514.3084766538602</v>
          </cell>
        </row>
        <row r="74">
          <cell r="B74" t="str">
            <v xml:space="preserve"> </v>
          </cell>
          <cell r="C74" t="str">
            <v>Liberty</v>
          </cell>
          <cell r="F74">
            <v>29.746776341528737</v>
          </cell>
          <cell r="G74">
            <v>33.722486554780815</v>
          </cell>
          <cell r="H74">
            <v>25.453970869221209</v>
          </cell>
          <cell r="I74">
            <v>30.229334384598275</v>
          </cell>
          <cell r="K74">
            <v>1668.189321195372</v>
          </cell>
          <cell r="L74">
            <v>1944.2570104561844</v>
          </cell>
          <cell r="M74">
            <v>1421.6388567438307</v>
          </cell>
          <cell r="N74">
            <v>1699.8339437300872</v>
          </cell>
        </row>
        <row r="75">
          <cell r="B75" t="str">
            <v xml:space="preserve"> </v>
          </cell>
          <cell r="C75" t="str">
            <v>Tiger</v>
          </cell>
          <cell r="F75">
            <v>32.477438335159974</v>
          </cell>
          <cell r="G75">
            <v>35.273888990379071</v>
          </cell>
          <cell r="H75">
            <v>29.984086209173064</v>
          </cell>
          <cell r="I75">
            <v>32.787728256495626</v>
          </cell>
          <cell r="K75">
            <v>2665.521643189772</v>
          </cell>
          <cell r="L75">
            <v>2940.3111687603405</v>
          </cell>
          <cell r="M75">
            <v>2420.7856306298499</v>
          </cell>
          <cell r="N75">
            <v>2695.9941267547724</v>
          </cell>
        </row>
        <row r="76">
          <cell r="B76" t="str">
            <v xml:space="preserve"> </v>
          </cell>
          <cell r="C76" t="str">
            <v>Liberty + Tiger</v>
          </cell>
          <cell r="F76">
            <v>31.254834100056769</v>
          </cell>
          <cell r="G76">
            <v>33.897293844747438</v>
          </cell>
          <cell r="H76">
            <v>28.780287424788902</v>
          </cell>
          <cell r="I76">
            <v>31.557395261310116</v>
          </cell>
          <cell r="K76">
            <v>2850.3781733131568</v>
          </cell>
          <cell r="L76">
            <v>3125.1002967226336</v>
          </cell>
          <cell r="M76">
            <v>2606.7488008954556</v>
          </cell>
          <cell r="N76">
            <v>2881.8173211461226</v>
          </cell>
        </row>
        <row r="77">
          <cell r="B77" t="str">
            <v xml:space="preserve"> </v>
          </cell>
          <cell r="C77" t="str">
            <v>Tiger w/ Inversion</v>
          </cell>
          <cell r="F77">
            <v>36.860924286613212</v>
          </cell>
          <cell r="G77">
            <v>40.382018770250383</v>
          </cell>
          <cell r="H77">
            <v>33.93695476399305</v>
          </cell>
          <cell r="I77">
            <v>37.460967000631619</v>
          </cell>
          <cell r="K77">
            <v>3096.270336183471</v>
          </cell>
          <cell r="L77">
            <v>3442.2911164068373</v>
          </cell>
          <cell r="M77">
            <v>2808.9295383370541</v>
          </cell>
          <cell r="N77">
            <v>3155.2370159135671</v>
          </cell>
        </row>
        <row r="78">
          <cell r="B78" t="str">
            <v xml:space="preserve"> </v>
          </cell>
          <cell r="C78" t="str">
            <v>Liberty + Tiger w/ Inversion</v>
          </cell>
          <cell r="F78">
            <v>35.793486703444053</v>
          </cell>
          <cell r="G78">
            <v>39.118964129213303</v>
          </cell>
          <cell r="H78">
            <v>33.039304660116208</v>
          </cell>
          <cell r="I78">
            <v>36.367023020350736</v>
          </cell>
          <cell r="K78">
            <v>3322.3526794683385</v>
          </cell>
          <cell r="L78">
            <v>3668.2870661179918</v>
          </cell>
          <cell r="M78">
            <v>3035.8475660898384</v>
          </cell>
          <cell r="N78">
            <v>3382.0150677920969</v>
          </cell>
        </row>
        <row r="79">
          <cell r="C79" t="str">
            <v>Liberty Downside</v>
          </cell>
          <cell r="F79">
            <v>26.540289458166381</v>
          </cell>
          <cell r="G79">
            <v>31.092316728241624</v>
          </cell>
          <cell r="H79">
            <v>22.220787845653465</v>
          </cell>
          <cell r="I79">
            <v>27.080228516768972</v>
          </cell>
          <cell r="K79">
            <v>1483.5312918709342</v>
          </cell>
          <cell r="L79">
            <v>1760.1867449692172</v>
          </cell>
          <cell r="M79">
            <v>1237.4299897222343</v>
          </cell>
          <cell r="N79">
            <v>1514.2940249497128</v>
          </cell>
        </row>
        <row r="81">
          <cell r="B81" t="str">
            <v>Low Value</v>
          </cell>
          <cell r="C81" t="str">
            <v>Standalone</v>
          </cell>
          <cell r="F81">
            <v>22.036447443433882</v>
          </cell>
          <cell r="G81">
            <v>24.711406576495065</v>
          </cell>
          <cell r="H81">
            <v>18.612117784410643</v>
          </cell>
          <cell r="I81">
            <v>21.37249761628107</v>
          </cell>
          <cell r="K81">
            <v>975.11446798999282</v>
          </cell>
          <cell r="L81">
            <v>1112.1252837923696</v>
          </cell>
          <cell r="M81">
            <v>803.7111002007498</v>
          </cell>
          <cell r="N81">
            <v>941.10709975709597</v>
          </cell>
        </row>
        <row r="82">
          <cell r="B82" t="str">
            <v xml:space="preserve"> </v>
          </cell>
          <cell r="C82" t="str">
            <v>Liberty</v>
          </cell>
          <cell r="F82">
            <v>19.465943510246429</v>
          </cell>
          <cell r="G82">
            <v>21.911308382760208</v>
          </cell>
          <cell r="H82">
            <v>16.363363280888862</v>
          </cell>
          <cell r="I82">
            <v>18.87181857753351</v>
          </cell>
          <cell r="K82">
            <v>1083.1058202947756</v>
          </cell>
          <cell r="L82">
            <v>1219.7975661088094</v>
          </cell>
          <cell r="M82">
            <v>911.27416314613129</v>
          </cell>
          <cell r="N82">
            <v>1050.2011173345593</v>
          </cell>
        </row>
        <row r="83">
          <cell r="B83" t="str">
            <v xml:space="preserve"> </v>
          </cell>
          <cell r="C83" t="str">
            <v>Tiger</v>
          </cell>
          <cell r="F83">
            <v>22.673347060634573</v>
          </cell>
          <cell r="G83">
            <v>24.268259767227793</v>
          </cell>
          <cell r="H83">
            <v>20.671511623836054</v>
          </cell>
          <cell r="I83">
            <v>22.281110756789946</v>
          </cell>
          <cell r="K83">
            <v>1795.0162596781206</v>
          </cell>
          <cell r="L83">
            <v>1930.8919606151753</v>
          </cell>
          <cell r="M83">
            <v>1625.1870583566431</v>
          </cell>
          <cell r="N83">
            <v>1761.6003977957876</v>
          </cell>
        </row>
        <row r="84">
          <cell r="B84" t="str">
            <v xml:space="preserve"> </v>
          </cell>
          <cell r="C84" t="str">
            <v>Liberty + Tiger</v>
          </cell>
          <cell r="F84">
            <v>21.05147114561699</v>
          </cell>
          <cell r="G84">
            <v>22.54708364660161</v>
          </cell>
          <cell r="H84">
            <v>19.162794083360396</v>
          </cell>
          <cell r="I84">
            <v>20.68894189175025</v>
          </cell>
          <cell r="K84">
            <v>1903.0971118240841</v>
          </cell>
          <cell r="L84">
            <v>2039.0108623485157</v>
          </cell>
          <cell r="M84">
            <v>1734.3308302122919</v>
          </cell>
          <cell r="N84">
            <v>1870.7026303252271</v>
          </cell>
        </row>
        <row r="85">
          <cell r="B85" t="str">
            <v xml:space="preserve"> </v>
          </cell>
          <cell r="C85" t="str">
            <v>Tiger w/ Inversion</v>
          </cell>
          <cell r="F85">
            <v>25.977965491125961</v>
          </cell>
          <cell r="G85">
            <v>28.127289519007526</v>
          </cell>
          <cell r="H85">
            <v>23.639619487431442</v>
          </cell>
          <cell r="I85">
            <v>25.794503267791974</v>
          </cell>
          <cell r="K85">
            <v>2076.5472448639471</v>
          </cell>
          <cell r="L85">
            <v>2259.7336088845432</v>
          </cell>
          <cell r="M85">
            <v>1877.3360899386605</v>
          </cell>
          <cell r="N85">
            <v>2060.917512849192</v>
          </cell>
        </row>
        <row r="86">
          <cell r="B86" t="str">
            <v xml:space="preserve"> </v>
          </cell>
          <cell r="C86" t="str">
            <v>Liberty + Tiger w/ Inversion</v>
          </cell>
          <cell r="F86">
            <v>24.44522111198717</v>
          </cell>
          <cell r="G86">
            <v>26.459608619014983</v>
          </cell>
          <cell r="H86">
            <v>22.263616861806593</v>
          </cell>
          <cell r="I86">
            <v>24.281694601841586</v>
          </cell>
          <cell r="K86">
            <v>2211.6424327348159</v>
          </cell>
          <cell r="L86">
            <v>2394.8466974660423</v>
          </cell>
          <cell r="M86">
            <v>2013.2301604215331</v>
          </cell>
          <cell r="N86">
            <v>2196.7700440058552</v>
          </cell>
        </row>
        <row r="87">
          <cell r="C87" t="str">
            <v>Liberty Downside</v>
          </cell>
          <cell r="F87">
            <v>17.515784809939646</v>
          </cell>
          <cell r="G87">
            <v>19.989642693201191</v>
          </cell>
          <cell r="H87">
            <v>14.412437643630405</v>
          </cell>
          <cell r="I87">
            <v>16.901750229740767</v>
          </cell>
          <cell r="K87">
            <v>975.09927425802834</v>
          </cell>
          <cell r="L87">
            <v>1112.1100900764277</v>
          </cell>
          <cell r="M87">
            <v>803.66826586837419</v>
          </cell>
          <cell r="N87">
            <v>941.09190602466902</v>
          </cell>
        </row>
        <row r="92">
          <cell r="X92" t="str">
            <v>Downside Impact</v>
          </cell>
          <cell r="Y92">
            <v>-0.1</v>
          </cell>
        </row>
        <row r="94">
          <cell r="X94">
            <v>915.05150639923204</v>
          </cell>
          <cell r="Y94">
            <v>-0.05</v>
          </cell>
          <cell r="Z94">
            <v>-0.1</v>
          </cell>
          <cell r="AA94">
            <v>-0.15</v>
          </cell>
        </row>
        <row r="95">
          <cell r="X95">
            <v>3</v>
          </cell>
          <cell r="Y95">
            <v>880.32488926644646</v>
          </cell>
          <cell r="Z95">
            <v>845.59827213366066</v>
          </cell>
          <cell r="AA95">
            <v>810.87165500087508</v>
          </cell>
        </row>
        <row r="100">
          <cell r="B100" t="str">
            <v>Working Capital % of Change in Revenues</v>
          </cell>
          <cell r="G100">
            <v>-1.8268805453688784E-2</v>
          </cell>
          <cell r="H100">
            <v>0.10626484463158564</v>
          </cell>
          <cell r="I100">
            <v>0.17370393535140088</v>
          </cell>
          <cell r="J100">
            <v>0.20378336838746558</v>
          </cell>
          <cell r="K100">
            <v>0.19886350565347624</v>
          </cell>
          <cell r="L100">
            <v>0.18747766506247149</v>
          </cell>
          <cell r="M100">
            <v>0.21163477003776823</v>
          </cell>
          <cell r="N100">
            <v>0.21232390179544108</v>
          </cell>
          <cell r="O100">
            <v>0.21465213108432121</v>
          </cell>
          <cell r="P100">
            <v>0.21465213108432121</v>
          </cell>
          <cell r="Q100">
            <v>0.21465213108432121</v>
          </cell>
          <cell r="R100">
            <v>0.21465213108432121</v>
          </cell>
          <cell r="T100">
            <v>0.21465213108432121</v>
          </cell>
          <cell r="U100">
            <v>0.21465213108432121</v>
          </cell>
          <cell r="V100">
            <v>0.21465213108432121</v>
          </cell>
        </row>
        <row r="102">
          <cell r="B102" t="str">
            <v>Options</v>
          </cell>
          <cell r="E102" t="str">
            <v>PAR</v>
          </cell>
          <cell r="F102" t="str">
            <v>Shares</v>
          </cell>
          <cell r="G102" t="str">
            <v>WAEP</v>
          </cell>
        </row>
        <row r="103">
          <cell r="B103" t="str">
            <v>Tranche 1</v>
          </cell>
          <cell r="F103">
            <v>0.42299999999999999</v>
          </cell>
          <cell r="G103">
            <v>15.46</v>
          </cell>
        </row>
        <row r="104">
          <cell r="B104" t="str">
            <v>Tranche 2</v>
          </cell>
          <cell r="F104">
            <v>1.591</v>
          </cell>
          <cell r="G104">
            <v>21.12</v>
          </cell>
        </row>
        <row r="105">
          <cell r="B105" t="str">
            <v>Tranche 3</v>
          </cell>
          <cell r="F105">
            <v>1.1679999999999999</v>
          </cell>
          <cell r="G105">
            <v>28.06</v>
          </cell>
          <cell r="Z105" t="str">
            <v>Synthes</v>
          </cell>
        </row>
        <row r="106">
          <cell r="B106" t="str">
            <v>Tranche 4</v>
          </cell>
          <cell r="F106">
            <v>0</v>
          </cell>
          <cell r="G106">
            <v>0</v>
          </cell>
          <cell r="X106" t="str">
            <v>Revenues</v>
          </cell>
          <cell r="Z106">
            <v>3973.7579999999998</v>
          </cell>
        </row>
        <row r="107">
          <cell r="B107" t="str">
            <v>Tranche 5</v>
          </cell>
          <cell r="F107">
            <v>11.7942</v>
          </cell>
          <cell r="G107">
            <v>29.925000000000001</v>
          </cell>
          <cell r="X107" t="str">
            <v>GP</v>
          </cell>
          <cell r="Z107">
            <v>3241.5259999999998</v>
          </cell>
        </row>
        <row r="108">
          <cell r="B108" t="str">
            <v>Tranche 6</v>
          </cell>
          <cell r="F108">
            <v>-11.7942</v>
          </cell>
          <cell r="G108">
            <v>25.436231367960524</v>
          </cell>
          <cell r="X108" t="str">
            <v>GM %</v>
          </cell>
          <cell r="Z108">
            <v>0.81573311711483187</v>
          </cell>
        </row>
        <row r="110">
          <cell r="B110" t="str">
            <v>Convertibles</v>
          </cell>
          <cell r="X110" t="str">
            <v>SG&amp;A</v>
          </cell>
          <cell r="Z110">
            <v>1698.9930000000002</v>
          </cell>
        </row>
        <row r="111">
          <cell r="B111" t="str">
            <v>2014 Notes</v>
          </cell>
          <cell r="E111">
            <v>3.7679999999999998</v>
          </cell>
          <cell r="F111">
            <v>0.11540581929555896</v>
          </cell>
          <cell r="G111">
            <v>32.65</v>
          </cell>
          <cell r="X111" t="str">
            <v>Royalty</v>
          </cell>
          <cell r="Z111">
            <v>87.233999999999995</v>
          </cell>
        </row>
        <row r="112">
          <cell r="B112" t="str">
            <v>2017 Notes</v>
          </cell>
          <cell r="E112">
            <v>300</v>
          </cell>
          <cell r="F112">
            <v>11.7942</v>
          </cell>
          <cell r="G112">
            <v>25.436231367960524</v>
          </cell>
          <cell r="X112" t="str">
            <v>R&amp;D</v>
          </cell>
          <cell r="Z112">
            <v>198.82499999999999</v>
          </cell>
        </row>
        <row r="113">
          <cell r="X113" t="str">
            <v>Opex</v>
          </cell>
          <cell r="Z113">
            <v>1985.0520000000001</v>
          </cell>
        </row>
        <row r="115">
          <cell r="X115" t="str">
            <v>EBIT</v>
          </cell>
          <cell r="Z115">
            <v>1256.4739999999997</v>
          </cell>
        </row>
        <row r="116">
          <cell r="X116" t="str">
            <v>Margin</v>
          </cell>
          <cell r="Z116">
            <v>0.31619288341162188</v>
          </cell>
        </row>
        <row r="117">
          <cell r="C117" t="str">
            <v>Valuation</v>
          </cell>
          <cell r="G117" t="str">
            <v>Variables</v>
          </cell>
          <cell r="N117" t="str">
            <v>Variable Formatting</v>
          </cell>
        </row>
        <row r="118">
          <cell r="C118" t="str">
            <v>Min</v>
          </cell>
          <cell r="D118" t="str">
            <v>Max</v>
          </cell>
          <cell r="E118" t="str">
            <v>Extend</v>
          </cell>
          <cell r="G118" t="str">
            <v>X1</v>
          </cell>
          <cell r="H118" t="str">
            <v>X2</v>
          </cell>
          <cell r="I118" t="str">
            <v>X3</v>
          </cell>
          <cell r="J118" t="str">
            <v>X4</v>
          </cell>
          <cell r="K118" t="str">
            <v>X5</v>
          </cell>
          <cell r="L118" t="str">
            <v>X6</v>
          </cell>
          <cell r="N118" t="str">
            <v>X1</v>
          </cell>
          <cell r="O118" t="str">
            <v>X2</v>
          </cell>
          <cell r="P118" t="str">
            <v>X3</v>
          </cell>
          <cell r="Q118" t="str">
            <v>X4</v>
          </cell>
          <cell r="R118" t="str">
            <v>X5</v>
          </cell>
          <cell r="S118" t="str">
            <v>X6</v>
          </cell>
          <cell r="X118" t="str">
            <v>Depr</v>
          </cell>
          <cell r="Z118">
            <v>291.51299999999998</v>
          </cell>
        </row>
        <row r="119">
          <cell r="C119">
            <v>22.036447443433882</v>
          </cell>
          <cell r="D119">
            <v>31.517398641339931</v>
          </cell>
          <cell r="E119">
            <v>0</v>
          </cell>
          <cell r="G119">
            <v>9.5000000000000001E-2</v>
          </cell>
          <cell r="H119">
            <v>0.105</v>
          </cell>
          <cell r="I119">
            <v>0.02</v>
          </cell>
          <cell r="J119">
            <v>0.04</v>
          </cell>
          <cell r="K119" t="str">
            <v>—</v>
          </cell>
          <cell r="L119" t="str">
            <v>—</v>
          </cell>
          <cell r="N119" t="str">
            <v>0.0%;(0.0%);0.0%;@</v>
          </cell>
          <cell r="O119" t="str">
            <v>0.0%;(0.0%);0.0%;@</v>
          </cell>
          <cell r="P119" t="str">
            <v>0.0%;(0.0%);0.0%;@</v>
          </cell>
          <cell r="Q119" t="str">
            <v>0.0%;(0.0%);0.0%;@</v>
          </cell>
          <cell r="R119" t="str">
            <v>0.0%;(0.0%);0.0%;@</v>
          </cell>
          <cell r="S119" t="str">
            <v>0.0%;(0.0%);0.0%;@</v>
          </cell>
          <cell r="X119" t="str">
            <v>Amort</v>
          </cell>
          <cell r="Z119">
            <v>53.731999999999999</v>
          </cell>
        </row>
        <row r="120">
          <cell r="C120">
            <v>24.711406576495065</v>
          </cell>
          <cell r="D120">
            <v>35.822166795533086</v>
          </cell>
          <cell r="E120">
            <v>0</v>
          </cell>
          <cell r="G120">
            <v>9.5000000000000001E-2</v>
          </cell>
          <cell r="H120">
            <v>0.105</v>
          </cell>
          <cell r="I120">
            <v>0.02</v>
          </cell>
          <cell r="J120">
            <v>0.04</v>
          </cell>
          <cell r="K120" t="str">
            <v>—</v>
          </cell>
          <cell r="L120" t="str">
            <v>—</v>
          </cell>
          <cell r="N120" t="str">
            <v>0.0%;(0.0%);0.0%;@</v>
          </cell>
          <cell r="O120" t="str">
            <v>0.0%;(0.0%);0.0%;@</v>
          </cell>
          <cell r="P120" t="str">
            <v>0.0%;(0.0%);0.0%;@</v>
          </cell>
          <cell r="Q120" t="str">
            <v>0.0%;(0.0%);0.0%;@</v>
          </cell>
          <cell r="R120" t="str">
            <v>0.0%;(0.0%);0.0%;@</v>
          </cell>
          <cell r="S120" t="str">
            <v>0.0%;(0.0%);0.0%;@</v>
          </cell>
          <cell r="X120" t="str">
            <v>EBITDA (Pre-SBC)</v>
          </cell>
          <cell r="Z120">
            <v>1601.7189999999996</v>
          </cell>
        </row>
        <row r="121">
          <cell r="C121">
            <v>18.612117784410643</v>
          </cell>
          <cell r="D121">
            <v>27.15861918047214</v>
          </cell>
          <cell r="E121">
            <v>0</v>
          </cell>
          <cell r="G121">
            <v>9.5000000000000001E-2</v>
          </cell>
          <cell r="H121">
            <v>0.105</v>
          </cell>
          <cell r="I121">
            <v>0.02</v>
          </cell>
          <cell r="J121">
            <v>0.04</v>
          </cell>
          <cell r="K121" t="str">
            <v>—</v>
          </cell>
          <cell r="L121" t="str">
            <v>—</v>
          </cell>
          <cell r="N121" t="str">
            <v>0.0%;(0.0%);0.0%;@</v>
          </cell>
          <cell r="O121" t="str">
            <v>0.0%;(0.0%);0.0%;@</v>
          </cell>
          <cell r="P121" t="str">
            <v>0.0%;(0.0%);0.0%;@</v>
          </cell>
          <cell r="Q121" t="str">
            <v>0.0%;(0.0%);0.0%;@</v>
          </cell>
          <cell r="R121" t="str">
            <v>0.0%;(0.0%);0.0%;@</v>
          </cell>
          <cell r="S121" t="str">
            <v>0.0%;(0.0%);0.0%;@</v>
          </cell>
        </row>
        <row r="122">
          <cell r="X122" t="str">
            <v>EBITDA Margin</v>
          </cell>
          <cell r="Z122">
            <v>0.40307411774949548</v>
          </cell>
        </row>
      </sheetData>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Outputs&gt;&gt;"/>
      <sheetName val="Scorecard"/>
      <sheetName val="FF.Temp"/>
      <sheetName val="Mults"/>
      <sheetName val="Rev.Comparison"/>
      <sheetName val="Rev.Ramp"/>
      <sheetName val="Condensed.P&amp;L"/>
      <sheetName val="Revenue.Charts"/>
      <sheetName val="Drivers"/>
      <sheetName val="Rev.Streams"/>
      <sheetName val="Summary&gt;&gt;"/>
      <sheetName val="Fin.Model"/>
      <sheetName val="Summary.P&amp;L"/>
      <sheetName val="Sensitivity"/>
      <sheetName val="Builds&gt;&gt;"/>
      <sheetName val="Revenue.Build"/>
      <sheetName val="Cost.Build"/>
      <sheetName val="WAT.Harcodes&gt;&gt;"/>
      <sheetName val="HC and Opex Check"/>
      <sheetName val="Hist"/>
      <sheetName val="2020"/>
      <sheetName val="Chem"/>
    </sheetNames>
    <sheetDataSet>
      <sheetData sheetId="0"/>
      <sheetData sheetId="1"/>
      <sheetData sheetId="2"/>
      <sheetData sheetId="3">
        <row r="1">
          <cell r="A1" t="str">
            <v>x</v>
          </cell>
          <cell r="R1" t="str">
            <v>x</v>
          </cell>
          <cell r="AS1" t="str">
            <v>x</v>
          </cell>
          <cell r="BK1" t="str">
            <v>x</v>
          </cell>
        </row>
        <row r="2">
          <cell r="C2" t="str">
            <v>Locked Case</v>
          </cell>
          <cell r="E2">
            <v>3</v>
          </cell>
        </row>
        <row r="4">
          <cell r="A4" t="str">
            <v>x</v>
          </cell>
          <cell r="C4" t="str">
            <v>Grouping</v>
          </cell>
          <cell r="E4" t="str">
            <v>Grouping Name &amp; Font Format</v>
          </cell>
          <cell r="R4" t="str">
            <v>x</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S4" t="str">
            <v>x</v>
          </cell>
          <cell r="BK4" t="str">
            <v>x</v>
          </cell>
        </row>
        <row r="5">
          <cell r="C5" t="str">
            <v>Grouping 1</v>
          </cell>
          <cell r="E5" t="str">
            <v>Historical Trading &amp; Broker Estimates</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row>
        <row r="6">
          <cell r="C6" t="str">
            <v>Grouping 2</v>
          </cell>
          <cell r="E6" t="str">
            <v>Public Trading Comparables 
(Future Value 
Discounted at 15%)
Based on Base Case</v>
          </cell>
          <cell r="S6" t="str">
            <v>Number of Rows</v>
          </cell>
          <cell r="U6">
            <v>7</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row>
        <row r="7">
          <cell r="C7" t="str">
            <v>Grouping 3</v>
          </cell>
          <cell r="E7" t="str">
            <v>Precedent 
Transactions
(Future Value
Discounted at 15%)
Based on Base Case</v>
          </cell>
          <cell r="W7" t="str">
            <v>Low Price</v>
          </cell>
          <cell r="Z7" t="str">
            <v>High Price</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row>
        <row r="8">
          <cell r="C8" t="str">
            <v>Grouping 4</v>
          </cell>
          <cell r="E8" t="str">
            <v>Discounted Cash Flow Analysis</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row>
        <row r="9">
          <cell r="C9" t="str">
            <v>DCF: WACC &amp; Perp. Growth</v>
          </cell>
          <cell r="E9" t="str">
            <v>WACC: 12.5%-17.5%
Perp. Growth: 2.5%-3.5%</v>
          </cell>
          <cell r="N9" t="str">
            <v xml:space="preserve"> </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5</v>
          </cell>
          <cell r="AO9" t="str">
            <v>x x x
x x-x
x x-x</v>
          </cell>
          <cell r="AP9" t="str">
            <v>Top, Middle Range, Bottom Range</v>
          </cell>
        </row>
        <row r="10">
          <cell r="S10" t="str">
            <v>Football Field Inputs</v>
          </cell>
          <cell r="AT10" t="str">
            <v>Chart Grouping</v>
          </cell>
        </row>
        <row r="12">
          <cell r="S12" t="str">
            <v>Grouping</v>
          </cell>
          <cell r="W12" t="str">
            <v>Number Supporting Calculations</v>
          </cell>
          <cell r="AA12" t="str">
            <v>Metric</v>
          </cell>
          <cell r="AB12" t="str">
            <v>Label Supporting Calculations</v>
          </cell>
        </row>
        <row r="13">
          <cell r="T13" t="str">
            <v>Color</v>
          </cell>
          <cell r="W13" t="str">
            <v>Bar</v>
          </cell>
          <cell r="AB13" t="str">
            <v>Top Text</v>
          </cell>
          <cell r="AE13" t="str">
            <v>Middle Text</v>
          </cell>
          <cell r="AJ13" t="str">
            <v>Bottom Text</v>
          </cell>
          <cell r="AU13" t="str">
            <v>Left</v>
          </cell>
          <cell r="AV13" t="str">
            <v>Delta 1 #1</v>
          </cell>
          <cell r="AW13" t="str">
            <v>Delta 1 #2</v>
          </cell>
          <cell r="AX13" t="str">
            <v>Delta 1 #3</v>
          </cell>
          <cell r="AY13" t="str">
            <v>Delta 1 #4</v>
          </cell>
          <cell r="AZ13" t="str">
            <v>Delta 1 #5</v>
          </cell>
          <cell r="BA13" t="str">
            <v>Delta 1 #6</v>
          </cell>
          <cell r="BB13" t="str">
            <v>Delta 2 #1</v>
          </cell>
          <cell r="BC13" t="str">
            <v>Delta 2 #2</v>
          </cell>
          <cell r="BD13" t="str">
            <v>Delta 2 #3</v>
          </cell>
          <cell r="BE13" t="str">
            <v>Delta 2 #4</v>
          </cell>
          <cell r="BF13" t="str">
            <v>Delta 2 #5</v>
          </cell>
          <cell r="BG13" t="str">
            <v>Delta 2 #6</v>
          </cell>
          <cell r="BH13" t="str">
            <v>Right</v>
          </cell>
        </row>
        <row r="14">
          <cell r="S14" t="str">
            <v>#</v>
          </cell>
          <cell r="T14" t="str">
            <v>Grouping</v>
          </cell>
          <cell r="U14" t="str">
            <v>Scenario</v>
          </cell>
          <cell r="V14" t="str">
            <v>Active?</v>
          </cell>
          <cell r="W14" t="str">
            <v>Left</v>
          </cell>
          <cell r="X14" t="str">
            <v>Delta 1</v>
          </cell>
          <cell r="Y14" t="str">
            <v>Delta 2</v>
          </cell>
          <cell r="Z14" t="str">
            <v>Right</v>
          </cell>
          <cell r="AA14" t="str">
            <v>Metric</v>
          </cell>
          <cell r="AB14" t="str">
            <v>Label</v>
          </cell>
          <cell r="AC14" t="str">
            <v>[]</v>
          </cell>
          <cell r="AD14" t="str">
            <v>[]</v>
          </cell>
          <cell r="AE14" t="str">
            <v>Label</v>
          </cell>
          <cell r="AF14" t="str">
            <v>Left</v>
          </cell>
          <cell r="AG14" t="str">
            <v>Format</v>
          </cell>
          <cell r="AH14" t="str">
            <v>Right</v>
          </cell>
          <cell r="AI14" t="str">
            <v>Format</v>
          </cell>
          <cell r="AJ14" t="str">
            <v>Label</v>
          </cell>
          <cell r="AK14" t="str">
            <v>Left</v>
          </cell>
          <cell r="AL14" t="str">
            <v>Format</v>
          </cell>
          <cell r="AM14" t="str">
            <v>Right</v>
          </cell>
          <cell r="AN14" t="str">
            <v>Format</v>
          </cell>
          <cell r="AO14" t="str">
            <v>Combined</v>
          </cell>
          <cell r="AU14" t="str">
            <v>Left</v>
          </cell>
          <cell r="AV14" t="str">
            <v>Delta 1</v>
          </cell>
          <cell r="BB14" t="str">
            <v>Delta 2</v>
          </cell>
          <cell r="BH14" t="str">
            <v>Right</v>
          </cell>
        </row>
        <row r="15">
          <cell r="AV15">
            <v>1</v>
          </cell>
          <cell r="AW15">
            <v>2</v>
          </cell>
          <cell r="AX15">
            <v>3</v>
          </cell>
          <cell r="AY15">
            <v>4</v>
          </cell>
          <cell r="AZ15">
            <v>5</v>
          </cell>
          <cell r="BA15">
            <v>6</v>
          </cell>
          <cell r="BB15">
            <v>1</v>
          </cell>
          <cell r="BC15">
            <v>2</v>
          </cell>
          <cell r="BD15">
            <v>3</v>
          </cell>
          <cell r="BE15">
            <v>4</v>
          </cell>
          <cell r="BF15">
            <v>5</v>
          </cell>
          <cell r="BG15">
            <v>6</v>
          </cell>
        </row>
        <row r="16">
          <cell r="G16" t="str">
            <v>Metric</v>
          </cell>
        </row>
        <row r="18">
          <cell r="E18" t="str">
            <v>Historical Prices  
As of 01/00/00</v>
          </cell>
          <cell r="G18" t="str">
            <v>[]</v>
          </cell>
          <cell r="S18">
            <v>1</v>
          </cell>
          <cell r="T18">
            <v>1</v>
          </cell>
          <cell r="W18" t="e">
            <v>#NAME?</v>
          </cell>
          <cell r="X18" t="e">
            <v>#NAME?</v>
          </cell>
          <cell r="Y18" t="e">
            <v>#N/A</v>
          </cell>
          <cell r="Z18" t="e">
            <v>#NAME?</v>
          </cell>
          <cell r="AA18" t="str">
            <v>[]</v>
          </cell>
          <cell r="AB18" t="str">
            <v>Historical Prices</v>
          </cell>
          <cell r="AE18" t="str">
            <v>As of</v>
          </cell>
          <cell r="AF18">
            <v>0</v>
          </cell>
          <cell r="AG18" t="str">
            <v>mm/dd/yy;mm/dd/yy;mm/dd/yy;@</v>
          </cell>
          <cell r="AO18" t="str">
            <v>Historical Prices  
As of 01/00/00</v>
          </cell>
          <cell r="AU18" t="e">
            <v>#NAME?</v>
          </cell>
          <cell r="AV18" t="e">
            <v>#NAME?</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t="e">
            <v>#NAME?</v>
          </cell>
        </row>
        <row r="19">
          <cell r="E19" t="str">
            <v>Broker Targets  
As of 01/00/00</v>
          </cell>
          <cell r="G19" t="str">
            <v>[]</v>
          </cell>
          <cell r="S19">
            <v>2</v>
          </cell>
          <cell r="T19">
            <v>1</v>
          </cell>
          <cell r="W19">
            <v>0</v>
          </cell>
          <cell r="X19">
            <v>0</v>
          </cell>
          <cell r="Y19" t="e">
            <v>#N/A</v>
          </cell>
          <cell r="Z19">
            <v>0</v>
          </cell>
          <cell r="AA19" t="str">
            <v>[]</v>
          </cell>
          <cell r="AB19" t="str">
            <v>Broker Targets</v>
          </cell>
          <cell r="AE19" t="str">
            <v>As of</v>
          </cell>
          <cell r="AF19">
            <v>0</v>
          </cell>
          <cell r="AG19" t="str">
            <v>mm/dd/yy;mm/dd/yy;mm/dd/yy;@</v>
          </cell>
          <cell r="AO19" t="str">
            <v>Broker Targets  
As of 01/00/00</v>
          </cell>
          <cell r="AU19">
            <v>0</v>
          </cell>
          <cell r="AV19">
            <v>0</v>
          </cell>
          <cell r="AW19" t="e">
            <v>#N/A</v>
          </cell>
          <cell r="AX19" t="e">
            <v>#N/A</v>
          </cell>
          <cell r="AY19" t="e">
            <v>#N/A</v>
          </cell>
          <cell r="AZ19" t="e">
            <v>#N/A</v>
          </cell>
          <cell r="BA19" t="e">
            <v>#N/A</v>
          </cell>
          <cell r="BB19" t="e">
            <v>#N/A</v>
          </cell>
          <cell r="BC19" t="e">
            <v>#N/A</v>
          </cell>
          <cell r="BD19" t="e">
            <v>#N/A</v>
          </cell>
          <cell r="BE19" t="e">
            <v>#N/A</v>
          </cell>
          <cell r="BF19" t="e">
            <v>#N/A</v>
          </cell>
          <cell r="BG19" t="e">
            <v>#N/A</v>
          </cell>
          <cell r="BH19">
            <v>0</v>
          </cell>
        </row>
        <row r="20">
          <cell r="E20" t="str">
            <v>PV of EV / 2022 EBITDA of $4.0M 
Multiples of 17.0x-25.0x</v>
          </cell>
          <cell r="G20">
            <v>3.9953688742322298</v>
          </cell>
          <cell r="S20">
            <v>3</v>
          </cell>
          <cell r="T20">
            <v>2</v>
          </cell>
          <cell r="W20">
            <v>51.358238837011655</v>
          </cell>
          <cell r="X20">
            <v>24.168582982123141</v>
          </cell>
          <cell r="Y20" t="e">
            <v>#N/A</v>
          </cell>
          <cell r="Z20">
            <v>75.526821819134796</v>
          </cell>
          <cell r="AA20">
            <v>3.9953688742322298</v>
          </cell>
          <cell r="AB20" t="str">
            <v>EV / 2022 EBITDA</v>
          </cell>
          <cell r="AC20">
            <v>3.9953688742322298</v>
          </cell>
          <cell r="AE20" t="str">
            <v>Multiples of</v>
          </cell>
          <cell r="AF20">
            <v>17</v>
          </cell>
          <cell r="AG20" t="str">
            <v>#,##0.0x;(#,##0.0x);"-x";@</v>
          </cell>
          <cell r="AH20">
            <v>25</v>
          </cell>
          <cell r="AI20" t="str">
            <v>#,##0.0x;(#,##0.0x);"-x";@</v>
          </cell>
          <cell r="AO20" t="str">
            <v>PV of EV / 2022 EBITDA of $4.0M 
Multiples of 17.0x-25.0x</v>
          </cell>
          <cell r="AU20">
            <v>51.358238837011655</v>
          </cell>
          <cell r="AV20" t="e">
            <v>#N/A</v>
          </cell>
          <cell r="AW20">
            <v>24.168582982123141</v>
          </cell>
          <cell r="AX20" t="e">
            <v>#N/A</v>
          </cell>
          <cell r="AY20" t="e">
            <v>#N/A</v>
          </cell>
          <cell r="AZ20" t="e">
            <v>#N/A</v>
          </cell>
          <cell r="BA20" t="e">
            <v>#N/A</v>
          </cell>
          <cell r="BB20" t="e">
            <v>#N/A</v>
          </cell>
          <cell r="BC20" t="e">
            <v>#N/A</v>
          </cell>
          <cell r="BD20" t="e">
            <v>#N/A</v>
          </cell>
          <cell r="BE20" t="e">
            <v>#N/A</v>
          </cell>
          <cell r="BF20" t="e">
            <v>#N/A</v>
          </cell>
          <cell r="BG20" t="e">
            <v>#N/A</v>
          </cell>
          <cell r="BH20">
            <v>75.526821819134796</v>
          </cell>
        </row>
        <row r="21">
          <cell r="E21" t="str">
            <v>PV of EV / 2023 EBITDA of $8.2M 
Multiples of 17.0x-25.0x</v>
          </cell>
          <cell r="G21">
            <v>8.2430668662423603</v>
          </cell>
          <cell r="S21">
            <v>4</v>
          </cell>
          <cell r="T21">
            <v>2</v>
          </cell>
          <cell r="W21">
            <v>92.139154582802774</v>
          </cell>
          <cell r="X21">
            <v>43.35960215661305</v>
          </cell>
          <cell r="Y21" t="e">
            <v>#N/A</v>
          </cell>
          <cell r="Z21">
            <v>135.49875673941582</v>
          </cell>
          <cell r="AA21">
            <v>8.2430668662423603</v>
          </cell>
          <cell r="AB21" t="str">
            <v>EV / 2023 EBITDA</v>
          </cell>
          <cell r="AC21">
            <v>8.2430668662423603</v>
          </cell>
          <cell r="AE21" t="str">
            <v>Multiples of</v>
          </cell>
          <cell r="AF21">
            <v>17</v>
          </cell>
          <cell r="AG21" t="str">
            <v>#,##0.0x;(#,##0.0x);"-x";@</v>
          </cell>
          <cell r="AH21">
            <v>25</v>
          </cell>
          <cell r="AI21" t="str">
            <v>#,##0.0x;(#,##0.0x);"-x";@</v>
          </cell>
          <cell r="AO21" t="str">
            <v>PV of EV / 2023 EBITDA of $8.2M 
Multiples of 17.0x-25.0x</v>
          </cell>
          <cell r="AU21">
            <v>92.139154582802774</v>
          </cell>
          <cell r="AV21" t="e">
            <v>#N/A</v>
          </cell>
          <cell r="AW21">
            <v>43.35960215661305</v>
          </cell>
          <cell r="AX21" t="e">
            <v>#N/A</v>
          </cell>
          <cell r="AY21" t="e">
            <v>#N/A</v>
          </cell>
          <cell r="AZ21" t="e">
            <v>#N/A</v>
          </cell>
          <cell r="BA21" t="e">
            <v>#N/A</v>
          </cell>
          <cell r="BB21" t="e">
            <v>#N/A</v>
          </cell>
          <cell r="BC21" t="e">
            <v>#N/A</v>
          </cell>
          <cell r="BD21" t="e">
            <v>#N/A</v>
          </cell>
          <cell r="BE21" t="e">
            <v>#N/A</v>
          </cell>
          <cell r="BF21" t="e">
            <v>#N/A</v>
          </cell>
          <cell r="BG21" t="e">
            <v>#N/A</v>
          </cell>
          <cell r="BH21">
            <v>135.49875673941582</v>
          </cell>
        </row>
        <row r="22">
          <cell r="E22" t="str">
            <v>PV of EV / 2024 EBITDA of $12.7M 
Multiples of 17.0x-25.0x</v>
          </cell>
          <cell r="G22">
            <v>12.685254185527468</v>
          </cell>
          <cell r="S22">
            <v>5</v>
          </cell>
          <cell r="T22">
            <v>2</v>
          </cell>
          <cell r="W22">
            <v>123.29819927971501</v>
          </cell>
          <cell r="X22">
            <v>58.022682013983527</v>
          </cell>
          <cell r="Y22" t="e">
            <v>#N/A</v>
          </cell>
          <cell r="Z22">
            <v>181.32088129369853</v>
          </cell>
          <cell r="AA22">
            <v>12.685254185527468</v>
          </cell>
          <cell r="AB22" t="str">
            <v>EV / 2024 EBITDA</v>
          </cell>
          <cell r="AC22">
            <v>12.685254185527468</v>
          </cell>
          <cell r="AE22" t="str">
            <v>Multiples of</v>
          </cell>
          <cell r="AF22">
            <v>17</v>
          </cell>
          <cell r="AG22" t="str">
            <v>#,##0.0x;(#,##0.0x);"-x";@</v>
          </cell>
          <cell r="AH22">
            <v>25</v>
          </cell>
          <cell r="AI22" t="str">
            <v>#,##0.0x;(#,##0.0x);"-x";@</v>
          </cell>
          <cell r="AO22" t="str">
            <v>PV of EV / 2024 EBITDA of $12.7M 
Multiples of 17.0x-25.0x</v>
          </cell>
          <cell r="AU22">
            <v>123.29819927971501</v>
          </cell>
          <cell r="AV22" t="e">
            <v>#N/A</v>
          </cell>
          <cell r="AW22">
            <v>58.022682013983527</v>
          </cell>
          <cell r="AX22" t="e">
            <v>#N/A</v>
          </cell>
          <cell r="AY22" t="e">
            <v>#N/A</v>
          </cell>
          <cell r="AZ22" t="e">
            <v>#N/A</v>
          </cell>
          <cell r="BA22" t="e">
            <v>#N/A</v>
          </cell>
          <cell r="BB22" t="e">
            <v>#N/A</v>
          </cell>
          <cell r="BC22" t="e">
            <v>#N/A</v>
          </cell>
          <cell r="BD22" t="e">
            <v>#N/A</v>
          </cell>
          <cell r="BE22" t="e">
            <v>#N/A</v>
          </cell>
          <cell r="BF22" t="e">
            <v>#N/A</v>
          </cell>
          <cell r="BG22" t="e">
            <v>#N/A</v>
          </cell>
          <cell r="BH22">
            <v>181.32088129369853</v>
          </cell>
        </row>
        <row r="23">
          <cell r="E23" t="e">
            <v>#REF!</v>
          </cell>
          <cell r="G23" t="str">
            <v>[]</v>
          </cell>
          <cell r="S23">
            <v>6</v>
          </cell>
          <cell r="T23">
            <v>2</v>
          </cell>
          <cell r="W23" t="e">
            <v>#REF!</v>
          </cell>
          <cell r="X23" t="e">
            <v>#REF!</v>
          </cell>
          <cell r="Y23" t="e">
            <v>#N/A</v>
          </cell>
          <cell r="Z23" t="e">
            <v>#REF!</v>
          </cell>
          <cell r="AA23" t="str">
            <v>[]</v>
          </cell>
          <cell r="AB23" t="e">
            <v>#REF!</v>
          </cell>
          <cell r="AC23" t="str">
            <v>[]</v>
          </cell>
          <cell r="AE23" t="str">
            <v>Multiples of</v>
          </cell>
          <cell r="AF23" t="e">
            <v>#REF!</v>
          </cell>
          <cell r="AG23" t="str">
            <v>#,##0.0x;(#,##0.0x);"-x";@</v>
          </cell>
          <cell r="AH23" t="e">
            <v>#REF!</v>
          </cell>
          <cell r="AI23" t="str">
            <v>#,##0.0x;(#,##0.0x);"-x";@</v>
          </cell>
          <cell r="AO23" t="e">
            <v>#REF!</v>
          </cell>
          <cell r="AU23" t="e">
            <v>#REF!</v>
          </cell>
          <cell r="AV23" t="e">
            <v>#N/A</v>
          </cell>
          <cell r="AW23" t="e">
            <v>#REF!</v>
          </cell>
          <cell r="AX23" t="e">
            <v>#N/A</v>
          </cell>
          <cell r="AY23" t="e">
            <v>#N/A</v>
          </cell>
          <cell r="AZ23" t="e">
            <v>#N/A</v>
          </cell>
          <cell r="BA23" t="e">
            <v>#N/A</v>
          </cell>
          <cell r="BB23" t="e">
            <v>#N/A</v>
          </cell>
          <cell r="BC23" t="e">
            <v>#N/A</v>
          </cell>
          <cell r="BD23" t="e">
            <v>#N/A</v>
          </cell>
          <cell r="BE23" t="e">
            <v>#N/A</v>
          </cell>
          <cell r="BF23" t="e">
            <v>#N/A</v>
          </cell>
          <cell r="BG23" t="e">
            <v>#N/A</v>
          </cell>
          <cell r="BH23" t="e">
            <v>#REF!</v>
          </cell>
        </row>
        <row r="24">
          <cell r="E24" t="str">
            <v>PV of EV / 2022 EBITDA of $4.0M 
Multiples of 18.0x-22.0x</v>
          </cell>
          <cell r="G24">
            <v>3.9953688742322298</v>
          </cell>
          <cell r="S24">
            <v>7</v>
          </cell>
          <cell r="T24">
            <v>3</v>
          </cell>
          <cell r="W24">
            <v>47.286358008501779</v>
          </cell>
          <cell r="X24">
            <v>10.508079557444844</v>
          </cell>
          <cell r="Y24" t="e">
            <v>#N/A</v>
          </cell>
          <cell r="Z24">
            <v>57.794437565946623</v>
          </cell>
          <cell r="AA24">
            <v>3.9953688742322298</v>
          </cell>
          <cell r="AB24" t="str">
            <v>EV / 2022 EBITDA</v>
          </cell>
          <cell r="AC24">
            <v>3.9953688742322298</v>
          </cell>
          <cell r="AE24" t="str">
            <v>Multiples of</v>
          </cell>
          <cell r="AF24">
            <v>18</v>
          </cell>
          <cell r="AG24" t="str">
            <v>#,##0.0x;(#,##0.0x);"-x";@</v>
          </cell>
          <cell r="AH24">
            <v>22</v>
          </cell>
          <cell r="AI24" t="str">
            <v>#,##0.0x;(#,##0.0x);"-x";@</v>
          </cell>
          <cell r="AO24" t="str">
            <v>PV of EV / 2022 EBITDA of $4.0M 
Multiples of 18.0x-22.0x</v>
          </cell>
          <cell r="AU24">
            <v>47.286358008501779</v>
          </cell>
          <cell r="AV24" t="e">
            <v>#N/A</v>
          </cell>
          <cell r="AW24" t="e">
            <v>#N/A</v>
          </cell>
          <cell r="AX24">
            <v>10.508079557444844</v>
          </cell>
          <cell r="AY24" t="e">
            <v>#N/A</v>
          </cell>
          <cell r="AZ24" t="e">
            <v>#N/A</v>
          </cell>
          <cell r="BA24" t="e">
            <v>#N/A</v>
          </cell>
          <cell r="BB24" t="e">
            <v>#N/A</v>
          </cell>
          <cell r="BC24" t="e">
            <v>#N/A</v>
          </cell>
          <cell r="BD24" t="e">
            <v>#N/A</v>
          </cell>
          <cell r="BE24" t="e">
            <v>#N/A</v>
          </cell>
          <cell r="BF24" t="e">
            <v>#N/A</v>
          </cell>
          <cell r="BG24" t="e">
            <v>#N/A</v>
          </cell>
          <cell r="BH24">
            <v>57.794437565946623</v>
          </cell>
        </row>
        <row r="25">
          <cell r="E25" t="str">
            <v>PV of EV / 2023 EBITDA of $8.2M 
Multiples of 18.0x-22.0x</v>
          </cell>
          <cell r="G25">
            <v>8.2430668662423603</v>
          </cell>
          <cell r="S25">
            <v>8</v>
          </cell>
          <cell r="T25">
            <v>3</v>
          </cell>
          <cell r="W25">
            <v>84.834004219460354</v>
          </cell>
          <cell r="X25">
            <v>18.852000937657863</v>
          </cell>
          <cell r="Y25" t="e">
            <v>#N/A</v>
          </cell>
          <cell r="Z25">
            <v>103.68600515711822</v>
          </cell>
          <cell r="AA25">
            <v>8.2430668662423603</v>
          </cell>
          <cell r="AB25" t="str">
            <v>EV / 2023 EBITDA</v>
          </cell>
          <cell r="AC25">
            <v>8.2430668662423603</v>
          </cell>
          <cell r="AE25" t="str">
            <v>Multiples of</v>
          </cell>
          <cell r="AF25">
            <v>18</v>
          </cell>
          <cell r="AG25" t="str">
            <v>#,##0.0x;(#,##0.0x);"-x";@</v>
          </cell>
          <cell r="AH25">
            <v>22</v>
          </cell>
          <cell r="AI25" t="str">
            <v>#,##0.0x;(#,##0.0x);"-x";@</v>
          </cell>
          <cell r="AO25" t="str">
            <v>PV of EV / 2023 EBITDA of $8.2M 
Multiples of 18.0x-22.0x</v>
          </cell>
          <cell r="AU25">
            <v>84.834004219460354</v>
          </cell>
          <cell r="AV25" t="e">
            <v>#N/A</v>
          </cell>
          <cell r="AW25" t="e">
            <v>#N/A</v>
          </cell>
          <cell r="AX25">
            <v>18.852000937657863</v>
          </cell>
          <cell r="AY25" t="e">
            <v>#N/A</v>
          </cell>
          <cell r="AZ25" t="e">
            <v>#N/A</v>
          </cell>
          <cell r="BA25" t="e">
            <v>#N/A</v>
          </cell>
          <cell r="BB25" t="e">
            <v>#N/A</v>
          </cell>
          <cell r="BC25" t="e">
            <v>#N/A</v>
          </cell>
          <cell r="BD25" t="e">
            <v>#N/A</v>
          </cell>
          <cell r="BE25" t="e">
            <v>#N/A</v>
          </cell>
          <cell r="BF25" t="e">
            <v>#N/A</v>
          </cell>
          <cell r="BG25" t="e">
            <v>#N/A</v>
          </cell>
          <cell r="BH25">
            <v>103.68600515711822</v>
          </cell>
        </row>
        <row r="26">
          <cell r="E26" t="str">
            <v>PV of EV / 2024 EBITDA of $12.7M 
Multiples of 18.0x-22.0x</v>
          </cell>
          <cell r="G26">
            <v>12.685254185527468</v>
          </cell>
          <cell r="S26">
            <v>9</v>
          </cell>
          <cell r="T26">
            <v>3</v>
          </cell>
          <cell r="W26">
            <v>113.52263872301124</v>
          </cell>
          <cell r="X26">
            <v>25.227253049558058</v>
          </cell>
          <cell r="Y26" t="e">
            <v>#N/A</v>
          </cell>
          <cell r="Z26">
            <v>138.7498917725693</v>
          </cell>
          <cell r="AA26">
            <v>12.685254185527468</v>
          </cell>
          <cell r="AB26" t="str">
            <v>EV / 2024 EBITDA</v>
          </cell>
          <cell r="AC26">
            <v>12.685254185527468</v>
          </cell>
          <cell r="AE26" t="str">
            <v>Multiples of</v>
          </cell>
          <cell r="AF26">
            <v>18</v>
          </cell>
          <cell r="AG26" t="str">
            <v>#,##0.0x;(#,##0.0x);"-x";@</v>
          </cell>
          <cell r="AH26">
            <v>22</v>
          </cell>
          <cell r="AI26" t="str">
            <v>#,##0.0x;(#,##0.0x);"-x";@</v>
          </cell>
          <cell r="AO26" t="str">
            <v>PV of EV / 2024 EBITDA of $12.7M 
Multiples of 18.0x-22.0x</v>
          </cell>
          <cell r="AU26">
            <v>113.52263872301124</v>
          </cell>
          <cell r="AV26" t="e">
            <v>#N/A</v>
          </cell>
          <cell r="AW26" t="e">
            <v>#N/A</v>
          </cell>
          <cell r="AX26">
            <v>25.227253049558058</v>
          </cell>
          <cell r="AY26" t="e">
            <v>#N/A</v>
          </cell>
          <cell r="AZ26" t="e">
            <v>#N/A</v>
          </cell>
          <cell r="BA26" t="e">
            <v>#N/A</v>
          </cell>
          <cell r="BB26" t="e">
            <v>#N/A</v>
          </cell>
          <cell r="BC26" t="e">
            <v>#N/A</v>
          </cell>
          <cell r="BD26" t="e">
            <v>#N/A</v>
          </cell>
          <cell r="BE26" t="e">
            <v>#N/A</v>
          </cell>
          <cell r="BF26" t="e">
            <v>#N/A</v>
          </cell>
          <cell r="BG26" t="e">
            <v>#N/A</v>
          </cell>
          <cell r="BH26">
            <v>138.7498917725693</v>
          </cell>
        </row>
        <row r="27">
          <cell r="E27" t="str">
            <v>Base Case</v>
          </cell>
          <cell r="G27" t="str">
            <v>[]</v>
          </cell>
          <cell r="S27">
            <v>10</v>
          </cell>
          <cell r="T27">
            <v>3</v>
          </cell>
          <cell r="W27">
            <v>56.420810090737028</v>
          </cell>
          <cell r="X27">
            <v>60.505369117587868</v>
          </cell>
          <cell r="Y27" t="e">
            <v>#N/A</v>
          </cell>
          <cell r="Z27">
            <v>116.9261792083249</v>
          </cell>
          <cell r="AA27" t="str">
            <v>[]</v>
          </cell>
          <cell r="AB27" t="str">
            <v>Standalone DCF</v>
          </cell>
          <cell r="AO27" t="str">
            <v xml:space="preserve">Standalone DCF  </v>
          </cell>
          <cell r="AU27">
            <v>56.420810090737028</v>
          </cell>
          <cell r="AV27" t="e">
            <v>#N/A</v>
          </cell>
          <cell r="AW27" t="e">
            <v>#N/A</v>
          </cell>
          <cell r="AX27">
            <v>60.505369117587868</v>
          </cell>
          <cell r="AY27" t="e">
            <v>#N/A</v>
          </cell>
          <cell r="AZ27" t="e">
            <v>#N/A</v>
          </cell>
          <cell r="BA27" t="e">
            <v>#N/A</v>
          </cell>
          <cell r="BB27" t="e">
            <v>#N/A</v>
          </cell>
          <cell r="BC27" t="e">
            <v>#N/A</v>
          </cell>
          <cell r="BD27" t="e">
            <v>#N/A</v>
          </cell>
          <cell r="BE27" t="e">
            <v>#N/A</v>
          </cell>
          <cell r="BF27" t="e">
            <v>#N/A</v>
          </cell>
          <cell r="BG27" t="e">
            <v>#N/A</v>
          </cell>
          <cell r="BH27">
            <v>116.9261792083249</v>
          </cell>
        </row>
        <row r="28">
          <cell r="E28" t="str">
            <v>Upside Case</v>
          </cell>
          <cell r="S28">
            <v>11</v>
          </cell>
          <cell r="T28">
            <v>4</v>
          </cell>
          <cell r="W28">
            <v>99.16466386925083</v>
          </cell>
          <cell r="X28">
            <v>104.53847500134731</v>
          </cell>
          <cell r="Y28" t="e">
            <v>#N/A</v>
          </cell>
          <cell r="Z28">
            <v>203.70313887059814</v>
          </cell>
          <cell r="AA28" t="str">
            <v>[]</v>
          </cell>
          <cell r="AB28" t="str">
            <v>Standalone DCF</v>
          </cell>
          <cell r="AO28" t="str">
            <v xml:space="preserve">Standalone DCF  </v>
          </cell>
          <cell r="AU28">
            <v>99.16466386925083</v>
          </cell>
          <cell r="AV28" t="e">
            <v>#N/A</v>
          </cell>
          <cell r="AW28" t="e">
            <v>#N/A</v>
          </cell>
          <cell r="AX28" t="e">
            <v>#N/A</v>
          </cell>
          <cell r="AY28">
            <v>104.53847500134731</v>
          </cell>
          <cell r="AZ28" t="e">
            <v>#N/A</v>
          </cell>
          <cell r="BA28" t="e">
            <v>#N/A</v>
          </cell>
          <cell r="BB28" t="e">
            <v>#N/A</v>
          </cell>
          <cell r="BC28" t="e">
            <v>#N/A</v>
          </cell>
          <cell r="BD28" t="e">
            <v>#N/A</v>
          </cell>
          <cell r="BE28" t="e">
            <v>#N/A</v>
          </cell>
          <cell r="BF28" t="e">
            <v>#N/A</v>
          </cell>
          <cell r="BG28" t="e">
            <v>#N/A</v>
          </cell>
          <cell r="BH28">
            <v>203.70313887059814</v>
          </cell>
        </row>
        <row r="29">
          <cell r="E29" t="str">
            <v xml:space="preserve">DCF with Synergies  </v>
          </cell>
          <cell r="S29">
            <v>12</v>
          </cell>
          <cell r="T29">
            <v>4</v>
          </cell>
          <cell r="W29">
            <v>56.420810090737028</v>
          </cell>
          <cell r="X29">
            <v>60.505369117587868</v>
          </cell>
          <cell r="Y29" t="e">
            <v>#N/A</v>
          </cell>
          <cell r="Z29">
            <v>116.9261792083249</v>
          </cell>
          <cell r="AA29" t="str">
            <v>[]</v>
          </cell>
          <cell r="AB29" t="str">
            <v>DCF with Synergies</v>
          </cell>
          <cell r="AO29" t="str">
            <v xml:space="preserve">DCF with Synergies  </v>
          </cell>
          <cell r="AU29">
            <v>56.420810090737028</v>
          </cell>
          <cell r="AV29" t="e">
            <v>#N/A</v>
          </cell>
          <cell r="AW29" t="e">
            <v>#N/A</v>
          </cell>
          <cell r="AX29" t="e">
            <v>#N/A</v>
          </cell>
          <cell r="AY29">
            <v>60.505369117587868</v>
          </cell>
          <cell r="AZ29" t="e">
            <v>#N/A</v>
          </cell>
          <cell r="BA29" t="e">
            <v>#N/A</v>
          </cell>
          <cell r="BB29" t="e">
            <v>#N/A</v>
          </cell>
          <cell r="BC29" t="e">
            <v>#N/A</v>
          </cell>
          <cell r="BD29" t="e">
            <v>#N/A</v>
          </cell>
          <cell r="BE29" t="e">
            <v>#N/A</v>
          </cell>
          <cell r="BF29" t="e">
            <v>#N/A</v>
          </cell>
          <cell r="BG29" t="e">
            <v>#N/A</v>
          </cell>
          <cell r="BH29">
            <v>116.9261792083249</v>
          </cell>
        </row>
        <row r="32">
          <cell r="S32" t="str">
            <v>Vertical Lines</v>
          </cell>
          <cell r="Z32" t="str">
            <v>DCF Outputs</v>
          </cell>
          <cell r="AD32" t="str">
            <v>Broker Dots</v>
          </cell>
          <cell r="AI32" t="str">
            <v>Precedent Dots</v>
          </cell>
          <cell r="AN32" t="str">
            <v>Text Formatting Codes</v>
          </cell>
        </row>
        <row r="33">
          <cell r="S33" t="str">
            <v>Label</v>
          </cell>
          <cell r="U33" t="str">
            <v>X1</v>
          </cell>
          <cell r="V33" t="str">
            <v>X2</v>
          </cell>
          <cell r="W33" t="str">
            <v>Y1</v>
          </cell>
          <cell r="X33" t="str">
            <v>Y2</v>
          </cell>
          <cell r="AB33" t="str">
            <v>Active</v>
          </cell>
          <cell r="AD33" t="str">
            <v>Label</v>
          </cell>
          <cell r="AE33" t="str">
            <v>Value (X-Axis)</v>
          </cell>
          <cell r="AF33" t="str">
            <v>#</v>
          </cell>
          <cell r="AG33" t="str">
            <v>Y-Axis</v>
          </cell>
          <cell r="AI33" t="str">
            <v>Label</v>
          </cell>
          <cell r="AJ33" t="str">
            <v>Value (X-Axis)</v>
          </cell>
          <cell r="AK33" t="str">
            <v>#</v>
          </cell>
          <cell r="AL33" t="str">
            <v>Y-Axis</v>
          </cell>
          <cell r="AO33" t="str">
            <v>1</v>
          </cell>
          <cell r="AP33" t="str">
            <v>1.0</v>
          </cell>
          <cell r="AQ33" t="str">
            <v>1.00</v>
          </cell>
        </row>
        <row r="34">
          <cell r="S34" t="str">
            <v>Current 
Price</v>
          </cell>
          <cell r="U34">
            <v>0</v>
          </cell>
          <cell r="V34">
            <v>0</v>
          </cell>
          <cell r="W34">
            <v>0</v>
          </cell>
          <cell r="X34">
            <v>1</v>
          </cell>
          <cell r="Z34" t="str">
            <v>Equity Value / Share</v>
          </cell>
          <cell r="AD34" t="str">
            <v>[]</v>
          </cell>
          <cell r="AF34">
            <v>2</v>
          </cell>
          <cell r="AG34">
            <v>0.7142857142857143</v>
          </cell>
          <cell r="AI34" t="str">
            <v>[]</v>
          </cell>
          <cell r="AK34">
            <v>9</v>
          </cell>
          <cell r="AL34">
            <v>-0.28571428571428559</v>
          </cell>
          <cell r="AN34" t="str">
            <v>Comma</v>
          </cell>
          <cell r="AO34" t="str">
            <v>#,##0;(#,##0);"-";@</v>
          </cell>
          <cell r="AP34" t="str">
            <v>#,##0.0;(#,##0.0);"-";@</v>
          </cell>
          <cell r="AQ34" t="str">
            <v>#,##0.00;(#,##0.00);"-";@</v>
          </cell>
        </row>
        <row r="35">
          <cell r="S35" t="str">
            <v>Offer 
Price</v>
          </cell>
          <cell r="U35">
            <v>75</v>
          </cell>
          <cell r="V35">
            <v>75</v>
          </cell>
          <cell r="W35">
            <v>0</v>
          </cell>
          <cell r="X35">
            <v>1</v>
          </cell>
          <cell r="Z35" t="str">
            <v>Low</v>
          </cell>
          <cell r="AD35" t="str">
            <v>[]</v>
          </cell>
          <cell r="AF35">
            <v>2</v>
          </cell>
          <cell r="AG35">
            <v>0.7142857142857143</v>
          </cell>
          <cell r="AI35" t="str">
            <v>[]</v>
          </cell>
          <cell r="AK35">
            <v>9</v>
          </cell>
          <cell r="AL35">
            <v>-0.28571428571428559</v>
          </cell>
          <cell r="AN35" t="str">
            <v>Currency</v>
          </cell>
          <cell r="AO35" t="str">
            <v>$#,##0;($#,##0);"$-";@</v>
          </cell>
          <cell r="AP35" t="str">
            <v>$#,##0.0;($#,##0.0);"$-";@</v>
          </cell>
          <cell r="AQ35" t="str">
            <v>$#,##0.00;($#,##0.00);"$-";@</v>
          </cell>
        </row>
        <row r="36">
          <cell r="S36" t="str">
            <v>Indicative Low</v>
          </cell>
          <cell r="U36" t="e">
            <v>#N/A</v>
          </cell>
          <cell r="V36" t="e">
            <v>#N/A</v>
          </cell>
          <cell r="W36">
            <v>0</v>
          </cell>
          <cell r="X36">
            <v>1</v>
          </cell>
          <cell r="Z36" t="str">
            <v>High</v>
          </cell>
          <cell r="AD36" t="str">
            <v>[]</v>
          </cell>
          <cell r="AF36">
            <v>2</v>
          </cell>
          <cell r="AG36">
            <v>0.7142857142857143</v>
          </cell>
          <cell r="AI36" t="str">
            <v>[]</v>
          </cell>
          <cell r="AK36">
            <v>9</v>
          </cell>
          <cell r="AL36">
            <v>-0.28571428571428559</v>
          </cell>
          <cell r="AN36" t="str">
            <v>Percent</v>
          </cell>
          <cell r="AO36" t="str">
            <v>0%;(0%);"-"\%;@</v>
          </cell>
          <cell r="AP36" t="str">
            <v>0.0%;(0.0%);"-"\%;@</v>
          </cell>
          <cell r="AQ36" t="str">
            <v>0.00%;(0.00%);"-"\%;@</v>
          </cell>
        </row>
        <row r="37">
          <cell r="S37" t="str">
            <v>Indicative High</v>
          </cell>
          <cell r="U37" t="e">
            <v>#N/A</v>
          </cell>
          <cell r="V37" t="e">
            <v>#N/A</v>
          </cell>
          <cell r="W37">
            <v>0</v>
          </cell>
          <cell r="X37">
            <v>1</v>
          </cell>
          <cell r="Z37" t="str">
            <v>WACC</v>
          </cell>
          <cell r="AD37" t="str">
            <v>[]</v>
          </cell>
          <cell r="AF37">
            <v>2</v>
          </cell>
          <cell r="AG37">
            <v>0.7142857142857143</v>
          </cell>
          <cell r="AI37" t="str">
            <v>[]</v>
          </cell>
          <cell r="AK37">
            <v>9</v>
          </cell>
          <cell r="AL37">
            <v>-0.28571428571428559</v>
          </cell>
          <cell r="AN37" t="str">
            <v>Multiple</v>
          </cell>
          <cell r="AO37" t="str">
            <v>#,##0x;(#,##0x);"-x";@</v>
          </cell>
          <cell r="AP37" t="str">
            <v>#,##0.0x;(#,##0.0x);"-x";@</v>
          </cell>
          <cell r="AQ37" t="str">
            <v>#,##0.00x;(#,##0.00x);"-x";@</v>
          </cell>
        </row>
        <row r="38">
          <cell r="S38" t="str">
            <v>Indicative Range</v>
          </cell>
          <cell r="U38" t="e">
            <v>#N/A</v>
          </cell>
          <cell r="V38" t="e">
            <v>#N/A</v>
          </cell>
          <cell r="W38">
            <v>0</v>
          </cell>
          <cell r="X38">
            <v>1</v>
          </cell>
          <cell r="Z38" t="str">
            <v>Low</v>
          </cell>
          <cell r="AB38">
            <v>0.125</v>
          </cell>
          <cell r="AD38" t="str">
            <v>[]</v>
          </cell>
          <cell r="AF38">
            <v>2</v>
          </cell>
          <cell r="AG38">
            <v>0.7142857142857143</v>
          </cell>
          <cell r="AI38" t="str">
            <v>[]</v>
          </cell>
          <cell r="AK38">
            <v>9</v>
          </cell>
          <cell r="AL38">
            <v>-0.28571428571428559</v>
          </cell>
          <cell r="AN38" t="str">
            <v>Date</v>
          </cell>
          <cell r="AO38" t="str">
            <v>mm/dd/yy;mm/dd/yy;mm/dd/yy;@</v>
          </cell>
        </row>
        <row r="39">
          <cell r="Z39" t="str">
            <v>High</v>
          </cell>
          <cell r="AB39">
            <v>0.17499999999999999</v>
          </cell>
          <cell r="AD39" t="str">
            <v>[]</v>
          </cell>
          <cell r="AF39">
            <v>2</v>
          </cell>
          <cell r="AG39">
            <v>0.7142857142857143</v>
          </cell>
          <cell r="AI39" t="str">
            <v>[]</v>
          </cell>
          <cell r="AK39">
            <v>9</v>
          </cell>
          <cell r="AL39">
            <v>-0.28571428571428559</v>
          </cell>
        </row>
        <row r="40">
          <cell r="Z40" t="str">
            <v>Perp. Growth</v>
          </cell>
          <cell r="AD40" t="str">
            <v>[]</v>
          </cell>
          <cell r="AF40">
            <v>2</v>
          </cell>
          <cell r="AG40">
            <v>0.7142857142857143</v>
          </cell>
          <cell r="AI40" t="str">
            <v>[]</v>
          </cell>
          <cell r="AK40">
            <v>9</v>
          </cell>
          <cell r="AL40">
            <v>-0.28571428571428559</v>
          </cell>
        </row>
        <row r="41">
          <cell r="Z41" t="str">
            <v>Low</v>
          </cell>
          <cell r="AB41">
            <v>2.5000000000000001E-2</v>
          </cell>
          <cell r="AD41" t="str">
            <v>[]</v>
          </cell>
          <cell r="AF41">
            <v>2</v>
          </cell>
          <cell r="AG41">
            <v>0.7142857142857143</v>
          </cell>
          <cell r="AI41" t="str">
            <v>[]</v>
          </cell>
          <cell r="AK41">
            <v>9</v>
          </cell>
          <cell r="AL41">
            <v>-0.28571428571428559</v>
          </cell>
        </row>
        <row r="42">
          <cell r="Z42" t="str">
            <v>High</v>
          </cell>
          <cell r="AB42">
            <v>3.5000000000000003E-2</v>
          </cell>
          <cell r="AD42" t="str">
            <v>[]</v>
          </cell>
          <cell r="AF42">
            <v>2</v>
          </cell>
          <cell r="AG42">
            <v>0.7142857142857143</v>
          </cell>
          <cell r="AI42" t="str">
            <v>[]</v>
          </cell>
          <cell r="AK42">
            <v>9</v>
          </cell>
          <cell r="AL42">
            <v>-0.28571428571428559</v>
          </cell>
        </row>
        <row r="43">
          <cell r="Z43" t="str">
            <v>Terminal Multiple</v>
          </cell>
          <cell r="AD43" t="str">
            <v>[]</v>
          </cell>
          <cell r="AF43">
            <v>2</v>
          </cell>
          <cell r="AG43">
            <v>0.7142857142857143</v>
          </cell>
          <cell r="AI43" t="str">
            <v>[]</v>
          </cell>
          <cell r="AK43">
            <v>9</v>
          </cell>
          <cell r="AL43">
            <v>-0.28571428571428559</v>
          </cell>
        </row>
        <row r="44">
          <cell r="Z44" t="str">
            <v>Low</v>
          </cell>
          <cell r="AB44" t="str">
            <v>[]</v>
          </cell>
          <cell r="AD44" t="str">
            <v>[]</v>
          </cell>
          <cell r="AF44">
            <v>2</v>
          </cell>
          <cell r="AG44">
            <v>0.7142857142857143</v>
          </cell>
          <cell r="AI44" t="str">
            <v>[]</v>
          </cell>
          <cell r="AK44">
            <v>9</v>
          </cell>
          <cell r="AL44">
            <v>-0.28571428571428559</v>
          </cell>
        </row>
        <row r="45">
          <cell r="Z45" t="str">
            <v>High</v>
          </cell>
          <cell r="AB45" t="str">
            <v>[]</v>
          </cell>
          <cell r="AD45" t="str">
            <v>[]</v>
          </cell>
          <cell r="AF45">
            <v>2</v>
          </cell>
          <cell r="AG45">
            <v>0.7142857142857143</v>
          </cell>
          <cell r="AI45" t="str">
            <v>[]</v>
          </cell>
          <cell r="AK45">
            <v>9</v>
          </cell>
          <cell r="AL45">
            <v>-0.28571428571428559</v>
          </cell>
        </row>
        <row r="46">
          <cell r="Z46" t="str">
            <v>WACC Label</v>
          </cell>
          <cell r="AB46" t="str">
            <v>WACC: 12.5%-17.5%</v>
          </cell>
        </row>
        <row r="47">
          <cell r="Z47" t="str">
            <v>Perp. Growth Label</v>
          </cell>
          <cell r="AB47" t="str">
            <v>Perp. Growth: 2.5%-3.5%</v>
          </cell>
        </row>
        <row r="54">
          <cell r="A54" t="str">
            <v>x</v>
          </cell>
          <cell r="R54" t="str">
            <v>x</v>
          </cell>
          <cell r="AS54" t="str">
            <v>x</v>
          </cell>
          <cell r="BK54" t="str">
            <v>x</v>
          </cell>
        </row>
      </sheetData>
      <sheetData sheetId="4"/>
      <sheetData sheetId="5">
        <row r="1">
          <cell r="B1">
            <v>3</v>
          </cell>
          <cell r="C1" t="str">
            <v>Buyer - Synergies Case</v>
          </cell>
          <cell r="X1" t="str">
            <v>x</v>
          </cell>
        </row>
        <row r="5">
          <cell r="F5">
            <v>2019</v>
          </cell>
          <cell r="G5">
            <v>2020</v>
          </cell>
          <cell r="H5">
            <v>2021</v>
          </cell>
          <cell r="I5">
            <v>2022</v>
          </cell>
          <cell r="J5">
            <v>2019</v>
          </cell>
          <cell r="K5">
            <v>2020</v>
          </cell>
          <cell r="L5">
            <v>2021</v>
          </cell>
          <cell r="M5">
            <v>2022</v>
          </cell>
          <cell r="N5">
            <v>2019</v>
          </cell>
          <cell r="O5">
            <v>2020</v>
          </cell>
          <cell r="P5">
            <v>2021</v>
          </cell>
          <cell r="Q5">
            <v>2022</v>
          </cell>
        </row>
        <row r="6">
          <cell r="T6">
            <v>2019</v>
          </cell>
          <cell r="U6">
            <v>2020</v>
          </cell>
          <cell r="V6">
            <v>2021</v>
          </cell>
          <cell r="W6">
            <v>2022</v>
          </cell>
        </row>
        <row r="7">
          <cell r="F7" t="str">
            <v>Case</v>
          </cell>
          <cell r="G7">
            <v>1</v>
          </cell>
          <cell r="J7" t="str">
            <v>Case</v>
          </cell>
          <cell r="K7">
            <v>3</v>
          </cell>
          <cell r="T7">
            <v>6</v>
          </cell>
          <cell r="U7">
            <v>7</v>
          </cell>
          <cell r="V7">
            <v>8</v>
          </cell>
          <cell r="W7">
            <v>9</v>
          </cell>
        </row>
        <row r="9">
          <cell r="B9" t="str">
            <v>Revenue Comparison</v>
          </cell>
          <cell r="F9" t="str">
            <v>Seller</v>
          </cell>
          <cell r="J9" t="str">
            <v>Buyer - Synergies</v>
          </cell>
          <cell r="N9" t="str">
            <v>Difference</v>
          </cell>
          <cell r="T9" t="str">
            <v>Flexed</v>
          </cell>
        </row>
        <row r="11">
          <cell r="B11" t="str">
            <v>Core Revenues</v>
          </cell>
        </row>
        <row r="12">
          <cell r="B12" t="str">
            <v>Robot</v>
          </cell>
          <cell r="F12">
            <v>1238.5236056939032</v>
          </cell>
          <cell r="G12">
            <v>4918.9090930683988</v>
          </cell>
          <cell r="H12">
            <v>7092.3571738396813</v>
          </cell>
          <cell r="I12">
            <v>9419.6154101882075</v>
          </cell>
          <cell r="J12">
            <v>1238.5236056939032</v>
          </cell>
          <cell r="K12">
            <v>1370.0430171556841</v>
          </cell>
          <cell r="L12">
            <v>1524.1232173459468</v>
          </cell>
          <cell r="M12">
            <v>1701.4028126267121</v>
          </cell>
          <cell r="N12">
            <v>0</v>
          </cell>
          <cell r="O12">
            <v>3548.8660759127147</v>
          </cell>
          <cell r="P12">
            <v>5568.2339564937347</v>
          </cell>
          <cell r="Q12">
            <v>7718.2125975614954</v>
          </cell>
          <cell r="T12">
            <v>1238.5236056939032</v>
          </cell>
          <cell r="U12">
            <v>1370.0430171556841</v>
          </cell>
          <cell r="V12">
            <v>1524.1232173459468</v>
          </cell>
          <cell r="W12">
            <v>1701.4028126267121</v>
          </cell>
        </row>
        <row r="13">
          <cell r="B13" t="str">
            <v xml:space="preserve">Dominos </v>
          </cell>
          <cell r="F13">
            <v>459.41987646275538</v>
          </cell>
          <cell r="G13">
            <v>1826.6212593716091</v>
          </cell>
          <cell r="H13">
            <v>2557.4708221471528</v>
          </cell>
          <cell r="I13">
            <v>3297.3680411331206</v>
          </cell>
          <cell r="J13">
            <v>459.41987646275538</v>
          </cell>
          <cell r="K13">
            <v>603.06515783677708</v>
          </cell>
          <cell r="L13">
            <v>758.24494090919018</v>
          </cell>
          <cell r="M13">
            <v>926.77099390481351</v>
          </cell>
          <cell r="N13">
            <v>0</v>
          </cell>
          <cell r="O13">
            <v>1223.5561015348321</v>
          </cell>
          <cell r="P13">
            <v>1799.2258812379628</v>
          </cell>
          <cell r="Q13">
            <v>2370.597047228307</v>
          </cell>
          <cell r="T13">
            <v>459.41987646275538</v>
          </cell>
          <cell r="U13">
            <v>603.06515783677708</v>
          </cell>
          <cell r="V13">
            <v>758.24494090919018</v>
          </cell>
          <cell r="W13">
            <v>926.77099390481351</v>
          </cell>
        </row>
        <row r="14">
          <cell r="B14" t="str">
            <v xml:space="preserve">Calibro </v>
          </cell>
          <cell r="F14">
            <v>20.105902689836086</v>
          </cell>
          <cell r="G14">
            <v>50.264756724590221</v>
          </cell>
          <cell r="H14">
            <v>100.52951344918044</v>
          </cell>
          <cell r="I14">
            <v>251.32378362295111</v>
          </cell>
          <cell r="J14">
            <v>20.105902689836086</v>
          </cell>
          <cell r="K14">
            <v>26.392348264191504</v>
          </cell>
          <cell r="L14">
            <v>33.183586035413065</v>
          </cell>
          <cell r="M14">
            <v>40.558905641348417</v>
          </cell>
          <cell r="N14">
            <v>0</v>
          </cell>
          <cell r="O14">
            <v>23.872408460398717</v>
          </cell>
          <cell r="P14">
            <v>67.345927413767384</v>
          </cell>
          <cell r="Q14">
            <v>210.76487798160269</v>
          </cell>
          <cell r="T14">
            <v>20.105902689836086</v>
          </cell>
          <cell r="U14">
            <v>26.392348264191504</v>
          </cell>
          <cell r="V14">
            <v>33.183586035413065</v>
          </cell>
          <cell r="W14">
            <v>40.558905641348417</v>
          </cell>
        </row>
        <row r="15">
          <cell r="B15" t="str">
            <v xml:space="preserve">LLW </v>
          </cell>
          <cell r="F15">
            <v>28.148263765770526</v>
          </cell>
          <cell r="G15">
            <v>328.73150897882005</v>
          </cell>
          <cell r="H15">
            <v>536.82760181862352</v>
          </cell>
          <cell r="I15">
            <v>689.6324622613779</v>
          </cell>
          <cell r="J15">
            <v>28.148263765770526</v>
          </cell>
          <cell r="K15">
            <v>36.202837315931369</v>
          </cell>
          <cell r="L15">
            <v>44.598929232739749</v>
          </cell>
          <cell r="M15">
            <v>53.410160500803308</v>
          </cell>
          <cell r="N15">
            <v>0</v>
          </cell>
          <cell r="O15">
            <v>292.52867166288866</v>
          </cell>
          <cell r="P15">
            <v>492.22867258588377</v>
          </cell>
          <cell r="Q15">
            <v>636.22230176057462</v>
          </cell>
          <cell r="T15">
            <v>28.148263765770526</v>
          </cell>
          <cell r="U15">
            <v>36.202837315931369</v>
          </cell>
          <cell r="V15">
            <v>44.598929232739749</v>
          </cell>
          <cell r="W15">
            <v>53.410160500803308</v>
          </cell>
        </row>
        <row r="16">
          <cell r="B16" t="str">
            <v xml:space="preserve">Stands </v>
          </cell>
          <cell r="F16">
            <v>19.100607555344286</v>
          </cell>
          <cell r="G16">
            <v>135.71484315639361</v>
          </cell>
          <cell r="H16">
            <v>323.70503330636109</v>
          </cell>
          <cell r="I16">
            <v>572.01293152583685</v>
          </cell>
          <cell r="J16">
            <v>19.100607555344286</v>
          </cell>
          <cell r="K16">
            <v>33.683567708894913</v>
          </cell>
          <cell r="L16">
            <v>56.895748465605614</v>
          </cell>
          <cell r="M16">
            <v>93.424153778142383</v>
          </cell>
          <cell r="N16">
            <v>0</v>
          </cell>
          <cell r="O16">
            <v>102.0312754474987</v>
          </cell>
          <cell r="P16">
            <v>266.80928484075548</v>
          </cell>
          <cell r="Q16">
            <v>478.58877774769445</v>
          </cell>
          <cell r="T16">
            <v>19.100607555344286</v>
          </cell>
          <cell r="U16">
            <v>33.683567708894913</v>
          </cell>
          <cell r="V16">
            <v>56.895748465605614</v>
          </cell>
          <cell r="W16">
            <v>93.424153778142383</v>
          </cell>
        </row>
        <row r="17">
          <cell r="B17" t="str">
            <v>Pipettes</v>
          </cell>
          <cell r="F17">
            <v>307.6203111544923</v>
          </cell>
          <cell r="G17">
            <v>1387.30728559869</v>
          </cell>
          <cell r="H17">
            <v>2364.4541563247249</v>
          </cell>
          <cell r="I17">
            <v>3539.6441685456443</v>
          </cell>
          <cell r="J17">
            <v>307.6203111544923</v>
          </cell>
          <cell r="K17">
            <v>499.24725698299738</v>
          </cell>
          <cell r="L17">
            <v>776.08125552547995</v>
          </cell>
          <cell r="M17">
            <v>1172.7793996988325</v>
          </cell>
          <cell r="N17">
            <v>0</v>
          </cell>
          <cell r="O17">
            <v>888.06002861569254</v>
          </cell>
          <cell r="P17">
            <v>1588.3729007992449</v>
          </cell>
          <cell r="Q17">
            <v>2366.8647688468118</v>
          </cell>
          <cell r="T17">
            <v>307.6203111544923</v>
          </cell>
          <cell r="U17">
            <v>499.24725698299738</v>
          </cell>
          <cell r="V17">
            <v>776.08125552547995</v>
          </cell>
          <cell r="W17">
            <v>1172.7793996988325</v>
          </cell>
        </row>
        <row r="18">
          <cell r="B18" t="str">
            <v>Software</v>
          </cell>
          <cell r="F18">
            <v>588.09765367770547</v>
          </cell>
          <cell r="G18">
            <v>2902.2870532778402</v>
          </cell>
          <cell r="H18">
            <v>5220.4976334159401</v>
          </cell>
          <cell r="I18">
            <v>8155.959426132009</v>
          </cell>
          <cell r="J18">
            <v>588.09765367770547</v>
          </cell>
          <cell r="K18">
            <v>857.75131858622387</v>
          </cell>
          <cell r="L18">
            <v>1198.2961623899168</v>
          </cell>
          <cell r="M18">
            <v>1627.3634979553387</v>
          </cell>
          <cell r="N18">
            <v>0</v>
          </cell>
          <cell r="O18">
            <v>2044.5357346916162</v>
          </cell>
          <cell r="P18">
            <v>4022.2014710260232</v>
          </cell>
          <cell r="Q18">
            <v>6528.59592817667</v>
          </cell>
          <cell r="T18">
            <v>588.09765367770547</v>
          </cell>
          <cell r="U18">
            <v>857.75131858622387</v>
          </cell>
          <cell r="V18">
            <v>1198.2961623899168</v>
          </cell>
          <cell r="W18">
            <v>1627.3634979553387</v>
          </cell>
        </row>
        <row r="19">
          <cell r="B19" t="str">
            <v>Services</v>
          </cell>
          <cell r="F19">
            <v>79.418315624852553</v>
          </cell>
          <cell r="G19">
            <v>346.8268213996725</v>
          </cell>
          <cell r="H19">
            <v>545.87525802904975</v>
          </cell>
          <cell r="I19">
            <v>777.09313896216486</v>
          </cell>
          <cell r="J19">
            <v>79.418315624852553</v>
          </cell>
          <cell r="K19">
            <v>110.56794386437805</v>
          </cell>
          <cell r="L19">
            <v>147.44451508618457</v>
          </cell>
          <cell r="M19">
            <v>191.1373838529264</v>
          </cell>
          <cell r="N19">
            <v>0</v>
          </cell>
          <cell r="O19">
            <v>236.25887753529446</v>
          </cell>
          <cell r="P19">
            <v>398.43074294286521</v>
          </cell>
          <cell r="Q19">
            <v>585.95575510923845</v>
          </cell>
          <cell r="T19">
            <v>79.418315624852553</v>
          </cell>
          <cell r="U19">
            <v>110.56794386437805</v>
          </cell>
          <cell r="V19">
            <v>147.44451508618457</v>
          </cell>
          <cell r="W19">
            <v>191.1373838529264</v>
          </cell>
        </row>
        <row r="20">
          <cell r="B20" t="str">
            <v>Shipping/Handling</v>
          </cell>
          <cell r="F20">
            <v>15.079427017377066</v>
          </cell>
          <cell r="G20">
            <v>23.121788093311501</v>
          </cell>
          <cell r="H20">
            <v>34.180034572721354</v>
          </cell>
          <cell r="I20">
            <v>51.270051859082024</v>
          </cell>
          <cell r="J20">
            <v>15.079427017377066</v>
          </cell>
          <cell r="K20">
            <v>16.515562923793929</v>
          </cell>
          <cell r="L20">
            <v>18.191054814613601</v>
          </cell>
          <cell r="M20">
            <v>20.105902689836086</v>
          </cell>
          <cell r="N20">
            <v>0</v>
          </cell>
          <cell r="O20">
            <v>6.6062251695175718</v>
          </cell>
          <cell r="P20">
            <v>15.988979758107753</v>
          </cell>
          <cell r="Q20">
            <v>31.164149169245938</v>
          </cell>
          <cell r="T20">
            <v>15.079427017377066</v>
          </cell>
          <cell r="U20">
            <v>16.515562923793929</v>
          </cell>
          <cell r="V20">
            <v>18.191054814613601</v>
          </cell>
          <cell r="W20">
            <v>20.105902689836086</v>
          </cell>
        </row>
        <row r="21">
          <cell r="B21" t="str">
            <v>Other</v>
          </cell>
          <cell r="F21">
            <v>0</v>
          </cell>
          <cell r="G21">
            <v>-1</v>
          </cell>
          <cell r="H21">
            <v>-1.00000000000364</v>
          </cell>
          <cell r="I21">
            <v>0</v>
          </cell>
          <cell r="J21">
            <v>0</v>
          </cell>
          <cell r="K21">
            <v>0</v>
          </cell>
          <cell r="L21">
            <v>0</v>
          </cell>
          <cell r="M21">
            <v>0</v>
          </cell>
          <cell r="N21">
            <v>0</v>
          </cell>
          <cell r="O21">
            <v>-1</v>
          </cell>
          <cell r="P21">
            <v>-1.00000000000364</v>
          </cell>
          <cell r="Q21">
            <v>0</v>
          </cell>
          <cell r="T21">
            <v>0</v>
          </cell>
          <cell r="U21">
            <v>0</v>
          </cell>
          <cell r="V21">
            <v>0</v>
          </cell>
          <cell r="W21">
            <v>0</v>
          </cell>
        </row>
        <row r="22">
          <cell r="B22" t="str">
            <v>Partner Revenues</v>
          </cell>
          <cell r="F22">
            <v>0</v>
          </cell>
          <cell r="G22">
            <v>3578.8506787908236</v>
          </cell>
          <cell r="H22">
            <v>4543.9340079029562</v>
          </cell>
          <cell r="I22">
            <v>9902.1570747442729</v>
          </cell>
          <cell r="J22">
            <v>0</v>
          </cell>
          <cell r="K22">
            <v>0</v>
          </cell>
          <cell r="L22">
            <v>0</v>
          </cell>
          <cell r="M22">
            <v>0</v>
          </cell>
          <cell r="N22">
            <v>0</v>
          </cell>
          <cell r="O22">
            <v>3578.8506787908236</v>
          </cell>
          <cell r="P22">
            <v>4543.9340079029562</v>
          </cell>
          <cell r="Q22">
            <v>9902.1570747442729</v>
          </cell>
          <cell r="T22">
            <v>0</v>
          </cell>
          <cell r="U22">
            <v>0</v>
          </cell>
          <cell r="V22">
            <v>0</v>
          </cell>
          <cell r="W22">
            <v>0</v>
          </cell>
        </row>
        <row r="23">
          <cell r="F23">
            <v>2755.5139636420367</v>
          </cell>
          <cell r="G23">
            <v>15497.635088460149</v>
          </cell>
          <cell r="H23">
            <v>23318.831234806388</v>
          </cell>
          <cell r="I23">
            <v>36656.076488974664</v>
          </cell>
          <cell r="J23">
            <v>2755.5139636420367</v>
          </cell>
          <cell r="K23">
            <v>3553.4690106388721</v>
          </cell>
          <cell r="L23">
            <v>4557.0594098050915</v>
          </cell>
          <cell r="M23">
            <v>5826.9532106487532</v>
          </cell>
          <cell r="N23">
            <v>0</v>
          </cell>
          <cell r="O23">
            <v>11944.166077821277</v>
          </cell>
          <cell r="P23">
            <v>18761.771825001299</v>
          </cell>
          <cell r="Q23">
            <v>30829.123278325911</v>
          </cell>
          <cell r="T23">
            <v>2755.5139636420367</v>
          </cell>
          <cell r="U23">
            <v>3553.4690106388721</v>
          </cell>
          <cell r="V23">
            <v>4557.0594098050915</v>
          </cell>
          <cell r="W23">
            <v>5826.9532106487532</v>
          </cell>
        </row>
        <row r="25">
          <cell r="B25" t="str">
            <v>Pull-Through Revenues</v>
          </cell>
        </row>
        <row r="26">
          <cell r="B26" t="str">
            <v>Acquity</v>
          </cell>
          <cell r="F26">
            <v>0</v>
          </cell>
          <cell r="G26">
            <v>0</v>
          </cell>
          <cell r="H26">
            <v>0</v>
          </cell>
          <cell r="I26">
            <v>0</v>
          </cell>
          <cell r="J26">
            <v>0</v>
          </cell>
          <cell r="K26">
            <v>568.27795167253294</v>
          </cell>
          <cell r="L26">
            <v>753.69336087939871</v>
          </cell>
          <cell r="M26">
            <v>982.22429915439818</v>
          </cell>
          <cell r="N26">
            <v>0</v>
          </cell>
          <cell r="O26">
            <v>-568.27795167253294</v>
          </cell>
          <cell r="P26">
            <v>-753.69336087939871</v>
          </cell>
          <cell r="Q26">
            <v>-982.22429915439818</v>
          </cell>
          <cell r="T26">
            <v>0</v>
          </cell>
          <cell r="U26">
            <v>568.27795167253294</v>
          </cell>
          <cell r="V26">
            <v>753.69336087939871</v>
          </cell>
          <cell r="W26">
            <v>982.22429915439818</v>
          </cell>
        </row>
        <row r="27">
          <cell r="B27" t="str">
            <v>Alliance</v>
          </cell>
          <cell r="F27">
            <v>0</v>
          </cell>
          <cell r="G27">
            <v>0</v>
          </cell>
          <cell r="H27">
            <v>0</v>
          </cell>
          <cell r="I27">
            <v>0</v>
          </cell>
          <cell r="J27">
            <v>0</v>
          </cell>
          <cell r="K27">
            <v>0</v>
          </cell>
          <cell r="L27">
            <v>0</v>
          </cell>
          <cell r="M27">
            <v>0</v>
          </cell>
          <cell r="N27">
            <v>0</v>
          </cell>
          <cell r="O27">
            <v>0</v>
          </cell>
          <cell r="P27">
            <v>0</v>
          </cell>
          <cell r="Q27">
            <v>0</v>
          </cell>
          <cell r="T27">
            <v>0</v>
          </cell>
          <cell r="U27">
            <v>0</v>
          </cell>
          <cell r="V27">
            <v>0</v>
          </cell>
          <cell r="W27">
            <v>0</v>
          </cell>
        </row>
        <row r="28">
          <cell r="B28" t="str">
            <v>QDA</v>
          </cell>
          <cell r="F28">
            <v>0</v>
          </cell>
          <cell r="G28">
            <v>0</v>
          </cell>
          <cell r="H28">
            <v>0</v>
          </cell>
          <cell r="I28">
            <v>0</v>
          </cell>
          <cell r="J28">
            <v>0</v>
          </cell>
          <cell r="K28">
            <v>470.76928771647795</v>
          </cell>
          <cell r="L28">
            <v>541.24621648812581</v>
          </cell>
          <cell r="M28">
            <v>638.18545608417992</v>
          </cell>
          <cell r="N28">
            <v>0</v>
          </cell>
          <cell r="O28">
            <v>-470.76928771647795</v>
          </cell>
          <cell r="P28">
            <v>-541.24621648812581</v>
          </cell>
          <cell r="Q28">
            <v>-638.18545608417992</v>
          </cell>
          <cell r="T28">
            <v>0</v>
          </cell>
          <cell r="U28">
            <v>470.76928771647795</v>
          </cell>
          <cell r="V28">
            <v>541.24621648812581</v>
          </cell>
          <cell r="W28">
            <v>638.18545608417992</v>
          </cell>
        </row>
        <row r="29">
          <cell r="B29" t="str">
            <v>Singles</v>
          </cell>
          <cell r="F29">
            <v>0</v>
          </cell>
          <cell r="G29">
            <v>0</v>
          </cell>
          <cell r="H29">
            <v>0</v>
          </cell>
          <cell r="I29">
            <v>0</v>
          </cell>
          <cell r="J29">
            <v>0</v>
          </cell>
          <cell r="K29">
            <v>0</v>
          </cell>
          <cell r="L29">
            <v>0</v>
          </cell>
          <cell r="M29">
            <v>0</v>
          </cell>
          <cell r="N29">
            <v>0</v>
          </cell>
          <cell r="O29">
            <v>0</v>
          </cell>
          <cell r="P29">
            <v>0</v>
          </cell>
          <cell r="Q29">
            <v>0</v>
          </cell>
          <cell r="T29">
            <v>0</v>
          </cell>
          <cell r="U29">
            <v>0</v>
          </cell>
          <cell r="V29">
            <v>0</v>
          </cell>
          <cell r="W29">
            <v>0</v>
          </cell>
        </row>
        <row r="30">
          <cell r="B30" t="str">
            <v>Tandem</v>
          </cell>
          <cell r="F30">
            <v>0</v>
          </cell>
          <cell r="G30">
            <v>0</v>
          </cell>
          <cell r="H30">
            <v>0</v>
          </cell>
          <cell r="I30">
            <v>0</v>
          </cell>
          <cell r="J30">
            <v>0</v>
          </cell>
          <cell r="K30">
            <v>354.07306594389303</v>
          </cell>
          <cell r="L30">
            <v>552.71325221303425</v>
          </cell>
          <cell r="M30">
            <v>779.75891842796727</v>
          </cell>
          <cell r="N30">
            <v>0</v>
          </cell>
          <cell r="O30">
            <v>-354.07306594389303</v>
          </cell>
          <cell r="P30">
            <v>-552.71325221303425</v>
          </cell>
          <cell r="Q30">
            <v>-779.75891842796727</v>
          </cell>
          <cell r="T30">
            <v>0</v>
          </cell>
          <cell r="U30">
            <v>354.07306594389303</v>
          </cell>
          <cell r="V30">
            <v>552.71325221303425</v>
          </cell>
          <cell r="W30">
            <v>779.75891842796727</v>
          </cell>
        </row>
        <row r="31">
          <cell r="B31" t="str">
            <v>QTOF/TOF</v>
          </cell>
          <cell r="F31">
            <v>0</v>
          </cell>
          <cell r="G31">
            <v>0</v>
          </cell>
          <cell r="H31">
            <v>0</v>
          </cell>
          <cell r="I31">
            <v>0</v>
          </cell>
          <cell r="J31">
            <v>0</v>
          </cell>
          <cell r="K31">
            <v>0</v>
          </cell>
          <cell r="L31">
            <v>0</v>
          </cell>
          <cell r="M31">
            <v>0</v>
          </cell>
          <cell r="N31">
            <v>0</v>
          </cell>
          <cell r="O31">
            <v>0</v>
          </cell>
          <cell r="P31">
            <v>0</v>
          </cell>
          <cell r="Q31">
            <v>0</v>
          </cell>
          <cell r="T31">
            <v>0</v>
          </cell>
          <cell r="U31">
            <v>0</v>
          </cell>
          <cell r="V31">
            <v>0</v>
          </cell>
          <cell r="W31">
            <v>0</v>
          </cell>
        </row>
        <row r="32">
          <cell r="B32" t="str">
            <v>BioAccord</v>
          </cell>
          <cell r="F32">
            <v>0</v>
          </cell>
          <cell r="G32">
            <v>0</v>
          </cell>
          <cell r="H32">
            <v>0</v>
          </cell>
          <cell r="I32">
            <v>0</v>
          </cell>
          <cell r="J32">
            <v>0</v>
          </cell>
          <cell r="K32">
            <v>241</v>
          </cell>
          <cell r="L32">
            <v>496</v>
          </cell>
          <cell r="M32">
            <v>777</v>
          </cell>
          <cell r="N32">
            <v>0</v>
          </cell>
          <cell r="O32">
            <v>-241</v>
          </cell>
          <cell r="P32">
            <v>-496</v>
          </cell>
          <cell r="Q32">
            <v>-777</v>
          </cell>
          <cell r="T32">
            <v>0</v>
          </cell>
          <cell r="U32">
            <v>241</v>
          </cell>
          <cell r="V32">
            <v>496</v>
          </cell>
          <cell r="W32">
            <v>777</v>
          </cell>
        </row>
        <row r="33">
          <cell r="B33" t="str">
            <v>Materials Characterization</v>
          </cell>
          <cell r="F33">
            <v>0</v>
          </cell>
          <cell r="G33">
            <v>0</v>
          </cell>
          <cell r="H33">
            <v>0</v>
          </cell>
          <cell r="I33">
            <v>0</v>
          </cell>
          <cell r="J33">
            <v>0</v>
          </cell>
          <cell r="K33">
            <v>0</v>
          </cell>
          <cell r="L33">
            <v>0</v>
          </cell>
          <cell r="M33">
            <v>0</v>
          </cell>
          <cell r="N33">
            <v>0</v>
          </cell>
          <cell r="O33">
            <v>0</v>
          </cell>
          <cell r="P33">
            <v>0</v>
          </cell>
          <cell r="Q33">
            <v>0</v>
          </cell>
          <cell r="T33">
            <v>0</v>
          </cell>
          <cell r="U33">
            <v>0</v>
          </cell>
          <cell r="V33">
            <v>0</v>
          </cell>
          <cell r="W33">
            <v>0</v>
          </cell>
        </row>
        <row r="34">
          <cell r="B34" t="str">
            <v>Additional Robot &amp; Consumables</v>
          </cell>
          <cell r="F34">
            <v>0</v>
          </cell>
          <cell r="G34">
            <v>0</v>
          </cell>
          <cell r="H34">
            <v>0</v>
          </cell>
          <cell r="I34">
            <v>0</v>
          </cell>
          <cell r="J34">
            <v>0</v>
          </cell>
          <cell r="K34">
            <v>361.95400259544897</v>
          </cell>
          <cell r="L34">
            <v>567.5808126551259</v>
          </cell>
          <cell r="M34">
            <v>831.13839632934946</v>
          </cell>
          <cell r="N34">
            <v>0</v>
          </cell>
          <cell r="O34">
            <v>-361.95400259544897</v>
          </cell>
          <cell r="P34">
            <v>-567.5808126551259</v>
          </cell>
          <cell r="Q34">
            <v>-831.13839632934946</v>
          </cell>
          <cell r="T34">
            <v>0</v>
          </cell>
          <cell r="U34">
            <v>361.95400259544897</v>
          </cell>
          <cell r="V34">
            <v>567.5808126551259</v>
          </cell>
          <cell r="W34">
            <v>831.13839632934946</v>
          </cell>
        </row>
        <row r="35">
          <cell r="F35">
            <v>0</v>
          </cell>
          <cell r="G35">
            <v>0</v>
          </cell>
          <cell r="H35">
            <v>0</v>
          </cell>
          <cell r="I35">
            <v>0</v>
          </cell>
          <cell r="J35">
            <v>0</v>
          </cell>
          <cell r="K35">
            <v>1996.0743079283529</v>
          </cell>
          <cell r="L35">
            <v>2911.2336422356848</v>
          </cell>
          <cell r="M35">
            <v>4008.3070699958944</v>
          </cell>
          <cell r="N35">
            <v>0</v>
          </cell>
          <cell r="O35">
            <v>-1996.0743079283529</v>
          </cell>
          <cell r="P35">
            <v>-2911.2336422356848</v>
          </cell>
          <cell r="Q35">
            <v>-4008.3070699958944</v>
          </cell>
          <cell r="T35">
            <v>0</v>
          </cell>
          <cell r="U35">
            <v>1996.0743079283529</v>
          </cell>
          <cell r="V35">
            <v>2911.2336422356848</v>
          </cell>
          <cell r="W35">
            <v>4008.3070699958944</v>
          </cell>
        </row>
        <row r="37">
          <cell r="B37" t="str">
            <v>Installed Base Additional Revenue</v>
          </cell>
        </row>
        <row r="38">
          <cell r="B38" t="str">
            <v>Acquity</v>
          </cell>
          <cell r="F38">
            <v>0</v>
          </cell>
          <cell r="G38">
            <v>0</v>
          </cell>
          <cell r="H38">
            <v>0</v>
          </cell>
          <cell r="I38">
            <v>0</v>
          </cell>
          <cell r="J38">
            <v>0</v>
          </cell>
          <cell r="K38">
            <v>1278.9041425039195</v>
          </cell>
          <cell r="L38">
            <v>1778.4124078718189</v>
          </cell>
          <cell r="M38">
            <v>2378.2835990811441</v>
          </cell>
          <cell r="N38">
            <v>0</v>
          </cell>
          <cell r="O38">
            <v>-1278.9041425039195</v>
          </cell>
          <cell r="P38">
            <v>-1778.4124078718189</v>
          </cell>
          <cell r="Q38">
            <v>-2378.2835990811441</v>
          </cell>
          <cell r="T38">
            <v>0</v>
          </cell>
          <cell r="U38">
            <v>1278.9041425039195</v>
          </cell>
          <cell r="V38">
            <v>1778.4124078718189</v>
          </cell>
          <cell r="W38">
            <v>2378.2835990811441</v>
          </cell>
        </row>
        <row r="39">
          <cell r="B39" t="str">
            <v xml:space="preserve">Alliance </v>
          </cell>
          <cell r="F39">
            <v>0</v>
          </cell>
          <cell r="G39">
            <v>0</v>
          </cell>
          <cell r="H39">
            <v>0</v>
          </cell>
          <cell r="I39">
            <v>0</v>
          </cell>
          <cell r="J39">
            <v>0</v>
          </cell>
          <cell r="K39">
            <v>0</v>
          </cell>
          <cell r="L39">
            <v>0</v>
          </cell>
          <cell r="M39">
            <v>0</v>
          </cell>
          <cell r="N39">
            <v>0</v>
          </cell>
          <cell r="O39">
            <v>0</v>
          </cell>
          <cell r="P39">
            <v>0</v>
          </cell>
          <cell r="Q39">
            <v>0</v>
          </cell>
          <cell r="T39">
            <v>0</v>
          </cell>
          <cell r="U39">
            <v>0</v>
          </cell>
          <cell r="V39">
            <v>0</v>
          </cell>
          <cell r="W39">
            <v>0</v>
          </cell>
        </row>
        <row r="40">
          <cell r="B40" t="str">
            <v>QDA</v>
          </cell>
          <cell r="F40">
            <v>0</v>
          </cell>
          <cell r="G40">
            <v>0</v>
          </cell>
          <cell r="H40">
            <v>0</v>
          </cell>
          <cell r="I40">
            <v>0</v>
          </cell>
          <cell r="J40">
            <v>0</v>
          </cell>
          <cell r="K40">
            <v>0</v>
          </cell>
          <cell r="L40">
            <v>0</v>
          </cell>
          <cell r="M40">
            <v>0</v>
          </cell>
          <cell r="N40">
            <v>0</v>
          </cell>
          <cell r="O40">
            <v>0</v>
          </cell>
          <cell r="P40">
            <v>0</v>
          </cell>
          <cell r="Q40">
            <v>0</v>
          </cell>
          <cell r="T40">
            <v>0</v>
          </cell>
          <cell r="U40">
            <v>0</v>
          </cell>
          <cell r="V40">
            <v>0</v>
          </cell>
          <cell r="W40">
            <v>0</v>
          </cell>
        </row>
        <row r="41">
          <cell r="B41" t="str">
            <v>Singles</v>
          </cell>
          <cell r="F41">
            <v>0</v>
          </cell>
          <cell r="G41">
            <v>0</v>
          </cell>
          <cell r="H41">
            <v>0</v>
          </cell>
          <cell r="I41">
            <v>0</v>
          </cell>
          <cell r="J41">
            <v>0</v>
          </cell>
          <cell r="K41">
            <v>0</v>
          </cell>
          <cell r="L41">
            <v>0</v>
          </cell>
          <cell r="M41">
            <v>0</v>
          </cell>
          <cell r="N41">
            <v>0</v>
          </cell>
          <cell r="O41">
            <v>0</v>
          </cell>
          <cell r="P41">
            <v>0</v>
          </cell>
          <cell r="Q41">
            <v>0</v>
          </cell>
          <cell r="T41">
            <v>0</v>
          </cell>
          <cell r="U41">
            <v>0</v>
          </cell>
          <cell r="V41">
            <v>0</v>
          </cell>
          <cell r="W41">
            <v>0</v>
          </cell>
        </row>
        <row r="42">
          <cell r="B42" t="str">
            <v>Tandem</v>
          </cell>
          <cell r="F42">
            <v>0</v>
          </cell>
          <cell r="G42">
            <v>0</v>
          </cell>
          <cell r="H42">
            <v>0</v>
          </cell>
          <cell r="I42">
            <v>0</v>
          </cell>
          <cell r="J42">
            <v>0</v>
          </cell>
          <cell r="K42">
            <v>0</v>
          </cell>
          <cell r="L42">
            <v>0</v>
          </cell>
          <cell r="M42">
            <v>0</v>
          </cell>
          <cell r="N42">
            <v>0</v>
          </cell>
          <cell r="O42">
            <v>0</v>
          </cell>
          <cell r="P42">
            <v>0</v>
          </cell>
          <cell r="Q42">
            <v>0</v>
          </cell>
          <cell r="T42">
            <v>0</v>
          </cell>
          <cell r="U42">
            <v>0</v>
          </cell>
          <cell r="V42">
            <v>0</v>
          </cell>
          <cell r="W42">
            <v>0</v>
          </cell>
        </row>
        <row r="43">
          <cell r="B43" t="str">
            <v>QTOF/TOF</v>
          </cell>
          <cell r="F43">
            <v>0</v>
          </cell>
          <cell r="G43">
            <v>0</v>
          </cell>
          <cell r="H43">
            <v>0</v>
          </cell>
          <cell r="I43">
            <v>0</v>
          </cell>
          <cell r="J43">
            <v>0</v>
          </cell>
          <cell r="K43">
            <v>0</v>
          </cell>
          <cell r="L43">
            <v>0</v>
          </cell>
          <cell r="M43">
            <v>0</v>
          </cell>
          <cell r="N43">
            <v>0</v>
          </cell>
          <cell r="O43">
            <v>0</v>
          </cell>
          <cell r="P43">
            <v>0</v>
          </cell>
          <cell r="Q43">
            <v>0</v>
          </cell>
          <cell r="T43">
            <v>0</v>
          </cell>
          <cell r="U43">
            <v>0</v>
          </cell>
          <cell r="V43">
            <v>0</v>
          </cell>
          <cell r="W43">
            <v>0</v>
          </cell>
        </row>
        <row r="44">
          <cell r="B44" t="str">
            <v>BioAccord</v>
          </cell>
          <cell r="F44">
            <v>0</v>
          </cell>
          <cell r="G44">
            <v>0</v>
          </cell>
          <cell r="H44">
            <v>0</v>
          </cell>
          <cell r="I44">
            <v>0</v>
          </cell>
          <cell r="J44">
            <v>0</v>
          </cell>
          <cell r="K44">
            <v>0</v>
          </cell>
          <cell r="L44">
            <v>0</v>
          </cell>
          <cell r="M44">
            <v>0</v>
          </cell>
          <cell r="N44">
            <v>0</v>
          </cell>
          <cell r="O44">
            <v>0</v>
          </cell>
          <cell r="P44">
            <v>0</v>
          </cell>
          <cell r="Q44">
            <v>0</v>
          </cell>
          <cell r="T44">
            <v>0</v>
          </cell>
          <cell r="U44">
            <v>0</v>
          </cell>
          <cell r="V44">
            <v>0</v>
          </cell>
          <cell r="W44">
            <v>0</v>
          </cell>
        </row>
        <row r="45">
          <cell r="B45" t="str">
            <v>Materials Characterization</v>
          </cell>
          <cell r="F45">
            <v>0</v>
          </cell>
          <cell r="G45">
            <v>0</v>
          </cell>
          <cell r="H45">
            <v>0</v>
          </cell>
          <cell r="I45">
            <v>0</v>
          </cell>
          <cell r="J45">
            <v>0</v>
          </cell>
          <cell r="K45">
            <v>0</v>
          </cell>
          <cell r="L45">
            <v>0</v>
          </cell>
          <cell r="M45">
            <v>0</v>
          </cell>
          <cell r="N45">
            <v>0</v>
          </cell>
          <cell r="O45">
            <v>0</v>
          </cell>
          <cell r="P45">
            <v>0</v>
          </cell>
          <cell r="Q45">
            <v>0</v>
          </cell>
          <cell r="T45">
            <v>0</v>
          </cell>
          <cell r="U45">
            <v>0</v>
          </cell>
          <cell r="V45">
            <v>0</v>
          </cell>
          <cell r="W45">
            <v>0</v>
          </cell>
        </row>
        <row r="46">
          <cell r="F46">
            <v>0</v>
          </cell>
          <cell r="G46">
            <v>0</v>
          </cell>
          <cell r="H46">
            <v>0</v>
          </cell>
          <cell r="I46">
            <v>0</v>
          </cell>
          <cell r="J46">
            <v>0</v>
          </cell>
          <cell r="K46">
            <v>1278.9041425039195</v>
          </cell>
          <cell r="L46">
            <v>1778.4124078718189</v>
          </cell>
          <cell r="M46">
            <v>2378.2835990811441</v>
          </cell>
          <cell r="N46">
            <v>0</v>
          </cell>
          <cell r="O46">
            <v>-1278.9041425039195</v>
          </cell>
          <cell r="P46">
            <v>-1778.4124078718189</v>
          </cell>
          <cell r="Q46">
            <v>-2378.2835990811441</v>
          </cell>
          <cell r="T46">
            <v>0</v>
          </cell>
          <cell r="U46">
            <v>1278.9041425039195</v>
          </cell>
          <cell r="V46">
            <v>1778.4124078718189</v>
          </cell>
          <cell r="W46">
            <v>2378.2835990811441</v>
          </cell>
        </row>
        <row r="48">
          <cell r="B48" t="str">
            <v>Consumables Additional Revenue</v>
          </cell>
        </row>
        <row r="49">
          <cell r="B49" t="str">
            <v>Glycoworks</v>
          </cell>
          <cell r="F49">
            <v>0</v>
          </cell>
          <cell r="G49">
            <v>0</v>
          </cell>
          <cell r="H49">
            <v>0</v>
          </cell>
          <cell r="I49">
            <v>0</v>
          </cell>
          <cell r="J49">
            <v>0</v>
          </cell>
          <cell r="K49">
            <v>882.92599236000069</v>
          </cell>
          <cell r="L49">
            <v>2161.4028292972794</v>
          </cell>
          <cell r="M49">
            <v>2922.6669174660233</v>
          </cell>
          <cell r="N49">
            <v>0</v>
          </cell>
          <cell r="O49">
            <v>-882.92599236000069</v>
          </cell>
          <cell r="P49">
            <v>-2161.4028292972794</v>
          </cell>
          <cell r="Q49">
            <v>-2922.6669174660233</v>
          </cell>
          <cell r="T49">
            <v>0</v>
          </cell>
          <cell r="U49">
            <v>882.92599236000069</v>
          </cell>
          <cell r="V49">
            <v>2161.4028292972794</v>
          </cell>
          <cell r="W49">
            <v>2922.6669174660233</v>
          </cell>
        </row>
        <row r="50">
          <cell r="B50" t="str">
            <v>Accutag</v>
          </cell>
          <cell r="F50">
            <v>0</v>
          </cell>
          <cell r="G50">
            <v>0</v>
          </cell>
          <cell r="H50">
            <v>0</v>
          </cell>
          <cell r="I50">
            <v>0</v>
          </cell>
          <cell r="J50">
            <v>0</v>
          </cell>
          <cell r="K50">
            <v>60.083100000000059</v>
          </cell>
          <cell r="L50">
            <v>67.386708000000098</v>
          </cell>
          <cell r="M50">
            <v>72.7935627600001</v>
          </cell>
          <cell r="N50">
            <v>0</v>
          </cell>
          <cell r="O50">
            <v>-60.083100000000059</v>
          </cell>
          <cell r="P50">
            <v>-67.386708000000098</v>
          </cell>
          <cell r="Q50">
            <v>-72.7935627600001</v>
          </cell>
          <cell r="T50">
            <v>0</v>
          </cell>
          <cell r="U50">
            <v>60.083100000000059</v>
          </cell>
          <cell r="V50">
            <v>67.386708000000098</v>
          </cell>
          <cell r="W50">
            <v>72.7935627600001</v>
          </cell>
        </row>
        <row r="51">
          <cell r="B51" t="str">
            <v>Peptide Kit</v>
          </cell>
          <cell r="F51">
            <v>0</v>
          </cell>
          <cell r="G51">
            <v>0</v>
          </cell>
          <cell r="H51">
            <v>0</v>
          </cell>
          <cell r="I51">
            <v>0</v>
          </cell>
          <cell r="J51">
            <v>0</v>
          </cell>
          <cell r="K51">
            <v>0</v>
          </cell>
          <cell r="L51">
            <v>700.39728000000002</v>
          </cell>
          <cell r="M51">
            <v>1786.013064</v>
          </cell>
          <cell r="N51">
            <v>0</v>
          </cell>
          <cell r="O51">
            <v>0</v>
          </cell>
          <cell r="P51">
            <v>-700.39728000000002</v>
          </cell>
          <cell r="Q51">
            <v>-1786.013064</v>
          </cell>
          <cell r="T51">
            <v>0</v>
          </cell>
          <cell r="U51">
            <v>0</v>
          </cell>
          <cell r="V51">
            <v>700.39728000000002</v>
          </cell>
          <cell r="W51">
            <v>1786.013064</v>
          </cell>
        </row>
        <row r="52">
          <cell r="B52" t="str">
            <v>Additional Robot &amp; Consumables</v>
          </cell>
          <cell r="F52">
            <v>0</v>
          </cell>
          <cell r="G52">
            <v>0</v>
          </cell>
          <cell r="H52">
            <v>0</v>
          </cell>
          <cell r="I52">
            <v>0</v>
          </cell>
          <cell r="J52">
            <v>0</v>
          </cell>
          <cell r="K52">
            <v>965.21067358786399</v>
          </cell>
          <cell r="L52">
            <v>1836.4791688792238</v>
          </cell>
          <cell r="M52">
            <v>3106.2429631483133</v>
          </cell>
          <cell r="N52">
            <v>0</v>
          </cell>
          <cell r="O52">
            <v>-965.21067358786399</v>
          </cell>
          <cell r="P52">
            <v>-1836.4791688792238</v>
          </cell>
          <cell r="Q52">
            <v>-3106.2429631483133</v>
          </cell>
          <cell r="T52">
            <v>0</v>
          </cell>
          <cell r="U52">
            <v>965.21067358786399</v>
          </cell>
          <cell r="V52">
            <v>1836.4791688792238</v>
          </cell>
          <cell r="W52">
            <v>3106.2429631483133</v>
          </cell>
        </row>
        <row r="53">
          <cell r="F53">
            <v>0</v>
          </cell>
          <cell r="G53">
            <v>0</v>
          </cell>
          <cell r="H53">
            <v>0</v>
          </cell>
          <cell r="I53">
            <v>0</v>
          </cell>
          <cell r="J53">
            <v>0</v>
          </cell>
          <cell r="K53">
            <v>1908.2197659478647</v>
          </cell>
          <cell r="L53">
            <v>4765.6659861765038</v>
          </cell>
          <cell r="M53">
            <v>7887.7165073743363</v>
          </cell>
          <cell r="N53">
            <v>0</v>
          </cell>
          <cell r="O53">
            <v>-1908.2197659478647</v>
          </cell>
          <cell r="P53">
            <v>-4765.6659861765038</v>
          </cell>
          <cell r="Q53">
            <v>-7887.7165073743363</v>
          </cell>
          <cell r="T53">
            <v>0</v>
          </cell>
          <cell r="U53">
            <v>1908.2197659478647</v>
          </cell>
          <cell r="V53">
            <v>4765.6659861765038</v>
          </cell>
          <cell r="W53">
            <v>7887.7165073743363</v>
          </cell>
        </row>
        <row r="55">
          <cell r="B55" t="str">
            <v>Total Revenue</v>
          </cell>
          <cell r="F55">
            <v>2755.5139636420367</v>
          </cell>
          <cell r="G55">
            <v>15497.635088460149</v>
          </cell>
          <cell r="H55">
            <v>23318.831234806388</v>
          </cell>
          <cell r="I55">
            <v>36656.076488974664</v>
          </cell>
          <cell r="J55">
            <v>2755.5139636420367</v>
          </cell>
          <cell r="K55">
            <v>8736.6672270190084</v>
          </cell>
          <cell r="L55">
            <v>14012.371446089099</v>
          </cell>
          <cell r="M55">
            <v>20101.260387100127</v>
          </cell>
          <cell r="N55">
            <v>0</v>
          </cell>
          <cell r="O55">
            <v>6760.9678614411405</v>
          </cell>
          <cell r="P55">
            <v>9306.4597887172895</v>
          </cell>
          <cell r="Q55">
            <v>16554.816101874538</v>
          </cell>
          <cell r="T55">
            <v>2755.5139636420367</v>
          </cell>
          <cell r="U55">
            <v>8736.6672270190084</v>
          </cell>
          <cell r="V55">
            <v>14012.371446089099</v>
          </cell>
          <cell r="W55">
            <v>20101.260387100127</v>
          </cell>
        </row>
        <row r="57">
          <cell r="B57" t="str">
            <v>Number of Robot Sales</v>
          </cell>
          <cell r="F57">
            <v>63</v>
          </cell>
          <cell r="G57">
            <v>240</v>
          </cell>
          <cell r="H57">
            <v>350</v>
          </cell>
          <cell r="I57">
            <v>455</v>
          </cell>
          <cell r="J57">
            <v>63</v>
          </cell>
          <cell r="K57">
            <v>69</v>
          </cell>
          <cell r="L57">
            <v>76</v>
          </cell>
          <cell r="M57">
            <v>84</v>
          </cell>
          <cell r="N57">
            <v>0</v>
          </cell>
          <cell r="O57">
            <v>171</v>
          </cell>
          <cell r="P57">
            <v>274</v>
          </cell>
          <cell r="Q57">
            <v>371</v>
          </cell>
          <cell r="T57">
            <v>63</v>
          </cell>
          <cell r="U57">
            <v>69</v>
          </cell>
          <cell r="V57">
            <v>76</v>
          </cell>
          <cell r="W57">
            <v>84</v>
          </cell>
        </row>
        <row r="60">
          <cell r="B60" t="str">
            <v>Per Summary</v>
          </cell>
          <cell r="F60">
            <v>2755.5139636420367</v>
          </cell>
          <cell r="G60">
            <v>15497.635088460149</v>
          </cell>
          <cell r="H60">
            <v>23318.831234806388</v>
          </cell>
          <cell r="I60">
            <v>36656.076488974664</v>
          </cell>
          <cell r="J60">
            <v>2755.5139636420367</v>
          </cell>
          <cell r="K60">
            <v>8736.6672270190084</v>
          </cell>
          <cell r="L60">
            <v>14012.371446089099</v>
          </cell>
          <cell r="M60">
            <v>20101.260387100127</v>
          </cell>
          <cell r="T60">
            <v>2755.5139636420367</v>
          </cell>
          <cell r="U60">
            <v>8736.6672270190084</v>
          </cell>
          <cell r="V60">
            <v>14012.371446089099</v>
          </cell>
          <cell r="W60">
            <v>20101.260387100127</v>
          </cell>
        </row>
        <row r="61">
          <cell r="B61" t="str">
            <v>Check</v>
          </cell>
          <cell r="F61">
            <v>0</v>
          </cell>
          <cell r="G61">
            <v>0</v>
          </cell>
          <cell r="H61">
            <v>0</v>
          </cell>
          <cell r="I61">
            <v>0</v>
          </cell>
          <cell r="J61">
            <v>0</v>
          </cell>
          <cell r="K61">
            <v>0</v>
          </cell>
          <cell r="L61">
            <v>0</v>
          </cell>
          <cell r="M61">
            <v>0</v>
          </cell>
          <cell r="T61">
            <v>0</v>
          </cell>
          <cell r="U61">
            <v>0</v>
          </cell>
          <cell r="V61">
            <v>0</v>
          </cell>
          <cell r="W61">
            <v>0</v>
          </cell>
        </row>
        <row r="62">
          <cell r="A62" t="str">
            <v>x</v>
          </cell>
          <cell r="X62" t="str">
            <v>x</v>
          </cell>
          <cell r="AP62" t="str">
            <v>x</v>
          </cell>
        </row>
        <row r="65">
          <cell r="AA65" t="str">
            <v>Seller Case</v>
          </cell>
          <cell r="AG65" t="str">
            <v>Base Case</v>
          </cell>
          <cell r="AK65" t="str">
            <v>What Drives Value?</v>
          </cell>
          <cell r="AP65" t="str">
            <v>What is Driving Value?</v>
          </cell>
        </row>
        <row r="66">
          <cell r="AA66">
            <v>2019</v>
          </cell>
          <cell r="AB66">
            <v>2020</v>
          </cell>
          <cell r="AC66">
            <v>2021</v>
          </cell>
          <cell r="AD66">
            <v>2022</v>
          </cell>
          <cell r="AG66">
            <v>2019</v>
          </cell>
          <cell r="AH66">
            <v>2020</v>
          </cell>
          <cell r="AI66">
            <v>2021</v>
          </cell>
          <cell r="AJ66">
            <v>2022</v>
          </cell>
        </row>
        <row r="67">
          <cell r="Z67" t="str">
            <v>Matterhorn Core Revenues</v>
          </cell>
        </row>
        <row r="68">
          <cell r="Z68" t="str">
            <v>Robot</v>
          </cell>
          <cell r="AA68">
            <v>1238.5236056939032</v>
          </cell>
          <cell r="AB68">
            <v>4918.9090930683988</v>
          </cell>
          <cell r="AC68">
            <v>7092.3571738396813</v>
          </cell>
          <cell r="AD68">
            <v>9419.6154101882075</v>
          </cell>
          <cell r="AG68">
            <v>1238.5236056939032</v>
          </cell>
          <cell r="AH68">
            <v>1370.0430171556841</v>
          </cell>
          <cell r="AI68">
            <v>1524.1232173459468</v>
          </cell>
          <cell r="AJ68">
            <v>1701.4028126267121</v>
          </cell>
          <cell r="AP68" t="str">
            <v>Matterhorn management projects a steep increase in sales of the new Andrew+ robot, resulting in higher sales of consumables</v>
          </cell>
        </row>
        <row r="69">
          <cell r="Z69" t="str">
            <v xml:space="preserve">Dominos </v>
          </cell>
          <cell r="AA69">
            <v>459.41987646275538</v>
          </cell>
          <cell r="AB69">
            <v>1826.6212593716091</v>
          </cell>
          <cell r="AC69">
            <v>2557.4708221471528</v>
          </cell>
          <cell r="AD69">
            <v>3297.3680411331206</v>
          </cell>
          <cell r="AG69">
            <v>459.41987646275538</v>
          </cell>
          <cell r="AH69">
            <v>603.06515783677708</v>
          </cell>
          <cell r="AI69">
            <v>758.24494090919018</v>
          </cell>
          <cell r="AJ69">
            <v>926.77099390481351</v>
          </cell>
        </row>
        <row r="70">
          <cell r="Z70" t="str">
            <v xml:space="preserve">Calibro </v>
          </cell>
          <cell r="AA70">
            <v>20.105902689836086</v>
          </cell>
          <cell r="AB70">
            <v>50.264756724590221</v>
          </cell>
          <cell r="AC70">
            <v>100.52951344918044</v>
          </cell>
          <cell r="AD70">
            <v>251.32378362295111</v>
          </cell>
          <cell r="AG70">
            <v>20.105902689836086</v>
          </cell>
          <cell r="AH70">
            <v>26.392348264191504</v>
          </cell>
          <cell r="AI70">
            <v>33.183586035413065</v>
          </cell>
          <cell r="AJ70">
            <v>40.558905641348417</v>
          </cell>
        </row>
        <row r="71">
          <cell r="Z71" t="str">
            <v xml:space="preserve">LLW </v>
          </cell>
          <cell r="AA71">
            <v>28.148263765770526</v>
          </cell>
          <cell r="AB71">
            <v>328.73150897882005</v>
          </cell>
          <cell r="AC71">
            <v>536.82760181862352</v>
          </cell>
          <cell r="AD71">
            <v>689.6324622613779</v>
          </cell>
          <cell r="AG71">
            <v>28.148263765770526</v>
          </cell>
          <cell r="AH71">
            <v>36.202837315931369</v>
          </cell>
          <cell r="AI71">
            <v>44.598929232739749</v>
          </cell>
          <cell r="AJ71">
            <v>53.410160500803308</v>
          </cell>
        </row>
        <row r="72">
          <cell r="Z72" t="str">
            <v xml:space="preserve">Stands </v>
          </cell>
          <cell r="AA72">
            <v>19.100607555344286</v>
          </cell>
          <cell r="AB72">
            <v>135.71484315639361</v>
          </cell>
          <cell r="AC72">
            <v>323.70503330636109</v>
          </cell>
          <cell r="AD72">
            <v>572.01293152583685</v>
          </cell>
          <cell r="AG72">
            <v>19.100607555344286</v>
          </cell>
          <cell r="AH72">
            <v>33.683567708894913</v>
          </cell>
          <cell r="AI72">
            <v>56.895748465605614</v>
          </cell>
          <cell r="AJ72">
            <v>93.424153778142383</v>
          </cell>
        </row>
        <row r="73">
          <cell r="Z73" t="str">
            <v>Pipettes</v>
          </cell>
          <cell r="AA73">
            <v>307.6203111544923</v>
          </cell>
          <cell r="AB73">
            <v>1387.30728559869</v>
          </cell>
          <cell r="AC73">
            <v>2364.4541563247249</v>
          </cell>
          <cell r="AD73">
            <v>3539.6441685456443</v>
          </cell>
          <cell r="AG73">
            <v>307.6203111544923</v>
          </cell>
          <cell r="AH73">
            <v>499.24725698299738</v>
          </cell>
          <cell r="AI73">
            <v>776.08125552547995</v>
          </cell>
          <cell r="AJ73">
            <v>1172.7793996988325</v>
          </cell>
        </row>
        <row r="74">
          <cell r="Z74" t="str">
            <v>Software</v>
          </cell>
          <cell r="AA74">
            <v>588.09765367770547</v>
          </cell>
          <cell r="AB74">
            <v>2902.2870532778402</v>
          </cell>
          <cell r="AC74">
            <v>5220.4976334159401</v>
          </cell>
          <cell r="AD74">
            <v>8155.959426132009</v>
          </cell>
          <cell r="AG74">
            <v>588.09765367770547</v>
          </cell>
          <cell r="AH74">
            <v>857.75131858622387</v>
          </cell>
          <cell r="AI74">
            <v>1198.2961623899168</v>
          </cell>
          <cell r="AJ74">
            <v>1627.3634979553387</v>
          </cell>
          <cell r="AP74" t="str">
            <v>In addition to the robot, management assumes a significant uptake in the subscriptions to new OneLab software</v>
          </cell>
        </row>
        <row r="75">
          <cell r="Z75" t="str">
            <v>Other</v>
          </cell>
          <cell r="AA75">
            <v>94.497742642229625</v>
          </cell>
          <cell r="AB75">
            <v>368.94860949298402</v>
          </cell>
          <cell r="AC75">
            <v>579.05529260176741</v>
          </cell>
          <cell r="AD75">
            <v>828.36319082124692</v>
          </cell>
          <cell r="AG75">
            <v>94.497742642229625</v>
          </cell>
          <cell r="AH75">
            <v>127.08350678817197</v>
          </cell>
          <cell r="AI75">
            <v>165.63556990079817</v>
          </cell>
          <cell r="AJ75">
            <v>211.24328654276249</v>
          </cell>
        </row>
        <row r="76">
          <cell r="Z76" t="str">
            <v>Partner Revenues</v>
          </cell>
          <cell r="AA76">
            <v>0</v>
          </cell>
          <cell r="AB76">
            <v>3578.8506787908236</v>
          </cell>
          <cell r="AC76">
            <v>4543.9340079029562</v>
          </cell>
          <cell r="AD76">
            <v>9902.1570747442729</v>
          </cell>
          <cell r="AG76">
            <v>0</v>
          </cell>
          <cell r="AH76">
            <v>0</v>
          </cell>
          <cell r="AI76">
            <v>0</v>
          </cell>
          <cell r="AJ76">
            <v>0</v>
          </cell>
          <cell r="AP76" t="str">
            <v>Finally, Matterhorn management expect license fee revenues from partnerships to be established in 2020 and beyond</v>
          </cell>
        </row>
        <row r="77">
          <cell r="Z77" t="str">
            <v>Total Core Revenues</v>
          </cell>
          <cell r="AA77">
            <v>2755.5139636420367</v>
          </cell>
          <cell r="AB77">
            <v>15497.635088460149</v>
          </cell>
          <cell r="AC77">
            <v>23318.831234806388</v>
          </cell>
          <cell r="AD77">
            <v>36656.076488974664</v>
          </cell>
          <cell r="AG77">
            <v>2755.5139636420367</v>
          </cell>
          <cell r="AH77">
            <v>3553.4690106388725</v>
          </cell>
          <cell r="AI77">
            <v>4557.0594098050915</v>
          </cell>
          <cell r="AJ77">
            <v>5826.9532106487532</v>
          </cell>
        </row>
        <row r="79">
          <cell r="Z79" t="str">
            <v>Incremental Pull-through Revenues</v>
          </cell>
        </row>
        <row r="80">
          <cell r="Z80" t="str">
            <v>Acquity</v>
          </cell>
          <cell r="AA80">
            <v>0</v>
          </cell>
          <cell r="AB80">
            <v>0</v>
          </cell>
          <cell r="AC80">
            <v>0</v>
          </cell>
          <cell r="AD80">
            <v>0</v>
          </cell>
          <cell r="AG80">
            <v>0</v>
          </cell>
          <cell r="AH80">
            <v>568.27795167253294</v>
          </cell>
          <cell r="AI80">
            <v>753.69336087939871</v>
          </cell>
          <cell r="AJ80">
            <v>982.22429915439818</v>
          </cell>
          <cell r="AP80" t="str">
            <v>Waters will benefit from pull-through LC/MS sales:
1. Incremental LC/MS systems and consumables as a result of a broader offering suite; and 
2. Incremental Andrew robot and consumables sales placed along with LC/MS systems</v>
          </cell>
        </row>
        <row r="81">
          <cell r="Z81" t="str">
            <v>QDA</v>
          </cell>
          <cell r="AA81">
            <v>0</v>
          </cell>
          <cell r="AB81">
            <v>0</v>
          </cell>
          <cell r="AC81">
            <v>0</v>
          </cell>
          <cell r="AD81">
            <v>0</v>
          </cell>
          <cell r="AG81">
            <v>0</v>
          </cell>
          <cell r="AH81">
            <v>470.76928771647795</v>
          </cell>
          <cell r="AI81">
            <v>541.24621648812581</v>
          </cell>
          <cell r="AJ81">
            <v>638.18545608417992</v>
          </cell>
        </row>
        <row r="82">
          <cell r="Z82" t="str">
            <v>Tandem</v>
          </cell>
          <cell r="AA82">
            <v>0</v>
          </cell>
          <cell r="AB82">
            <v>0</v>
          </cell>
          <cell r="AC82">
            <v>0</v>
          </cell>
          <cell r="AD82">
            <v>0</v>
          </cell>
          <cell r="AG82">
            <v>0</v>
          </cell>
          <cell r="AH82">
            <v>354.07306594389303</v>
          </cell>
          <cell r="AI82">
            <v>552.71325221303425</v>
          </cell>
          <cell r="AJ82">
            <v>779.75891842796727</v>
          </cell>
        </row>
        <row r="83">
          <cell r="A83" t="str">
            <v>x</v>
          </cell>
          <cell r="X83" t="str">
            <v>x</v>
          </cell>
          <cell r="Z83" t="str">
            <v>BioAccord</v>
          </cell>
          <cell r="AA83">
            <v>0</v>
          </cell>
          <cell r="AB83">
            <v>0</v>
          </cell>
          <cell r="AC83">
            <v>0</v>
          </cell>
          <cell r="AD83">
            <v>0</v>
          </cell>
          <cell r="AG83">
            <v>0</v>
          </cell>
          <cell r="AH83">
            <v>241</v>
          </cell>
          <cell r="AI83">
            <v>496</v>
          </cell>
          <cell r="AJ83">
            <v>777</v>
          </cell>
          <cell r="AP83" t="str">
            <v>x</v>
          </cell>
        </row>
        <row r="84">
          <cell r="Z84" t="str">
            <v>Additional Robot &amp; Consumables</v>
          </cell>
          <cell r="AA84">
            <v>0</v>
          </cell>
          <cell r="AB84">
            <v>0</v>
          </cell>
          <cell r="AC84">
            <v>0</v>
          </cell>
          <cell r="AD84">
            <v>0</v>
          </cell>
          <cell r="AG84">
            <v>0</v>
          </cell>
          <cell r="AH84">
            <v>361.95400259544897</v>
          </cell>
          <cell r="AI84">
            <v>567.5808126551259</v>
          </cell>
          <cell r="AJ84">
            <v>831.13839632934946</v>
          </cell>
        </row>
        <row r="85">
          <cell r="Z85" t="str">
            <v>Total Pull-Through Revenues</v>
          </cell>
          <cell r="AA85">
            <v>0</v>
          </cell>
          <cell r="AB85">
            <v>0</v>
          </cell>
          <cell r="AC85">
            <v>0</v>
          </cell>
          <cell r="AD85">
            <v>0</v>
          </cell>
          <cell r="AG85">
            <v>0</v>
          </cell>
          <cell r="AH85">
            <v>1996.0743079283529</v>
          </cell>
          <cell r="AI85">
            <v>2911.2336422356848</v>
          </cell>
          <cell r="AJ85">
            <v>4008.3070699958944</v>
          </cell>
          <cell r="AK85" t="str">
            <v>What is Not Considered?</v>
          </cell>
        </row>
        <row r="87">
          <cell r="Z87" t="str">
            <v>Incremental Revenue on Existing Installed Base</v>
          </cell>
          <cell r="AP87" t="str">
            <v>Ability to sell Matterhorn robots to the existing installed base will generate additional revenue</v>
          </cell>
        </row>
        <row r="88">
          <cell r="Z88" t="str">
            <v>Install Base</v>
          </cell>
          <cell r="AA88">
            <v>0</v>
          </cell>
          <cell r="AB88">
            <v>0</v>
          </cell>
          <cell r="AC88">
            <v>0</v>
          </cell>
          <cell r="AD88">
            <v>0</v>
          </cell>
          <cell r="AG88">
            <v>0</v>
          </cell>
          <cell r="AH88">
            <v>1278.9041425039195</v>
          </cell>
          <cell r="AI88">
            <v>1778.4124078718189</v>
          </cell>
          <cell r="AJ88">
            <v>2378.2835990811441</v>
          </cell>
        </row>
        <row r="89">
          <cell r="Z89" t="str">
            <v>Total Installed Base Revenues</v>
          </cell>
          <cell r="AA89">
            <v>0</v>
          </cell>
          <cell r="AB89">
            <v>0</v>
          </cell>
          <cell r="AC89">
            <v>0</v>
          </cell>
          <cell r="AD89">
            <v>0</v>
          </cell>
          <cell r="AG89">
            <v>0</v>
          </cell>
          <cell r="AH89">
            <v>1278.9041425039195</v>
          </cell>
          <cell r="AI89">
            <v>1778.4124078718189</v>
          </cell>
          <cell r="AJ89">
            <v>2378.2835990811441</v>
          </cell>
        </row>
        <row r="91">
          <cell r="Z91" t="str">
            <v>Consumables Revenues</v>
          </cell>
        </row>
        <row r="92">
          <cell r="Z92" t="str">
            <v>Glycoworks</v>
          </cell>
          <cell r="AA92">
            <v>0</v>
          </cell>
          <cell r="AB92">
            <v>0</v>
          </cell>
          <cell r="AC92">
            <v>0</v>
          </cell>
          <cell r="AD92">
            <v>0</v>
          </cell>
          <cell r="AG92">
            <v>0</v>
          </cell>
          <cell r="AH92">
            <v>882.92599236000069</v>
          </cell>
          <cell r="AI92">
            <v>2161.4028292972794</v>
          </cell>
          <cell r="AJ92">
            <v>2922.6669174660233</v>
          </cell>
          <cell r="AP92" t="str">
            <v>Similar to LC/MS, Waters will generate extra revenue by cross-selling the robot along with consumables with chemical applications</v>
          </cell>
        </row>
        <row r="93">
          <cell r="Z93" t="str">
            <v>Accutag</v>
          </cell>
          <cell r="AA93">
            <v>0</v>
          </cell>
          <cell r="AB93">
            <v>0</v>
          </cell>
          <cell r="AC93">
            <v>0</v>
          </cell>
          <cell r="AD93">
            <v>0</v>
          </cell>
          <cell r="AG93">
            <v>0</v>
          </cell>
          <cell r="AH93">
            <v>60.083100000000059</v>
          </cell>
          <cell r="AI93">
            <v>67.386708000000098</v>
          </cell>
          <cell r="AJ93">
            <v>72.7935627600001</v>
          </cell>
        </row>
        <row r="94">
          <cell r="Z94" t="str">
            <v>Peptide Kit</v>
          </cell>
          <cell r="AA94">
            <v>0</v>
          </cell>
          <cell r="AB94">
            <v>0</v>
          </cell>
          <cell r="AC94">
            <v>0</v>
          </cell>
          <cell r="AD94">
            <v>0</v>
          </cell>
          <cell r="AG94">
            <v>0</v>
          </cell>
          <cell r="AH94">
            <v>0</v>
          </cell>
          <cell r="AI94">
            <v>700.39728000000002</v>
          </cell>
          <cell r="AJ94">
            <v>1786.013064</v>
          </cell>
        </row>
        <row r="95">
          <cell r="Z95" t="str">
            <v>Additional Robot &amp; Consumables</v>
          </cell>
          <cell r="AA95">
            <v>0</v>
          </cell>
          <cell r="AB95">
            <v>0</v>
          </cell>
          <cell r="AC95">
            <v>0</v>
          </cell>
          <cell r="AD95">
            <v>0</v>
          </cell>
          <cell r="AG95">
            <v>0</v>
          </cell>
          <cell r="AH95">
            <v>965.21067358786399</v>
          </cell>
          <cell r="AI95">
            <v>1836.4791688792238</v>
          </cell>
          <cell r="AJ95">
            <v>3106.2429631483133</v>
          </cell>
        </row>
        <row r="96">
          <cell r="W96">
            <v>2018</v>
          </cell>
          <cell r="Z96" t="str">
            <v>Total Consumables Revenues</v>
          </cell>
          <cell r="AA96">
            <v>0</v>
          </cell>
          <cell r="AB96">
            <v>0</v>
          </cell>
          <cell r="AC96">
            <v>0</v>
          </cell>
          <cell r="AD96">
            <v>0</v>
          </cell>
          <cell r="AG96">
            <v>0</v>
          </cell>
          <cell r="AH96">
            <v>1908.2197659478647</v>
          </cell>
          <cell r="AI96">
            <v>4765.6659861765038</v>
          </cell>
          <cell r="AJ96">
            <v>7887.7165073743363</v>
          </cell>
        </row>
        <row r="98">
          <cell r="W98">
            <v>2462.9940487679996</v>
          </cell>
          <cell r="Z98" t="str">
            <v>Total Revenues</v>
          </cell>
          <cell r="AA98">
            <v>2755.5139636420367</v>
          </cell>
          <cell r="AB98">
            <v>15497.635088460149</v>
          </cell>
          <cell r="AC98">
            <v>23318.831234806388</v>
          </cell>
          <cell r="AD98">
            <v>36656.076488974664</v>
          </cell>
          <cell r="AG98">
            <v>2755.5139636420367</v>
          </cell>
          <cell r="AH98">
            <v>8736.6672270190102</v>
          </cell>
          <cell r="AI98">
            <v>14012.371446089099</v>
          </cell>
          <cell r="AJ98">
            <v>20101.260387100127</v>
          </cell>
        </row>
        <row r="99">
          <cell r="Z99" t="str">
            <v>Growth %</v>
          </cell>
          <cell r="AA99">
            <v>0.11876598525293103</v>
          </cell>
          <cell r="AB99">
            <v>4.6242266571483848</v>
          </cell>
          <cell r="AC99">
            <v>0.50467029980400424</v>
          </cell>
          <cell r="AD99">
            <v>0.57195170374837234</v>
          </cell>
          <cell r="AG99">
            <v>0.11876598525293103</v>
          </cell>
          <cell r="AH99">
            <v>2.1706125762003117</v>
          </cell>
          <cell r="AI99">
            <v>0.603857750556694</v>
          </cell>
          <cell r="AJ99">
            <v>0.43453664959120508</v>
          </cell>
        </row>
        <row r="101">
          <cell r="Z101" t="str">
            <v>Per Summary</v>
          </cell>
          <cell r="AA101">
            <v>2755.5139636420367</v>
          </cell>
          <cell r="AB101">
            <v>15497.635088460149</v>
          </cell>
          <cell r="AC101">
            <v>23318.831234806388</v>
          </cell>
          <cell r="AD101">
            <v>36656.076488974664</v>
          </cell>
          <cell r="AG101">
            <v>2755.5139636420367</v>
          </cell>
          <cell r="AH101">
            <v>8736.6672270190084</v>
          </cell>
          <cell r="AI101">
            <v>14012.371446089099</v>
          </cell>
          <cell r="AJ101">
            <v>20101.260387100127</v>
          </cell>
        </row>
        <row r="102">
          <cell r="Z102" t="str">
            <v>Check</v>
          </cell>
          <cell r="AA102">
            <v>0</v>
          </cell>
          <cell r="AB102">
            <v>0</v>
          </cell>
          <cell r="AC102">
            <v>0</v>
          </cell>
          <cell r="AD102">
            <v>0</v>
          </cell>
          <cell r="AG102">
            <v>0</v>
          </cell>
          <cell r="AH102">
            <v>0</v>
          </cell>
          <cell r="AI102">
            <v>0</v>
          </cell>
          <cell r="AJ102">
            <v>0</v>
          </cell>
        </row>
      </sheetData>
      <sheetData sheetId="6"/>
      <sheetData sheetId="7">
        <row r="1">
          <cell r="A1" t="str">
            <v>x</v>
          </cell>
          <cell r="L1" t="str">
            <v>x</v>
          </cell>
        </row>
        <row r="3">
          <cell r="B3" t="str">
            <v>Condensed P&amp;L</v>
          </cell>
        </row>
        <row r="4">
          <cell r="C4">
            <v>43100</v>
          </cell>
          <cell r="D4">
            <v>43465</v>
          </cell>
          <cell r="E4">
            <v>43830</v>
          </cell>
          <cell r="F4">
            <v>44196</v>
          </cell>
          <cell r="G4">
            <v>44561</v>
          </cell>
          <cell r="H4">
            <v>44926</v>
          </cell>
          <cell r="I4">
            <v>45291</v>
          </cell>
          <cell r="J4">
            <v>45657</v>
          </cell>
        </row>
        <row r="5">
          <cell r="C5" t="str">
            <v>2017A</v>
          </cell>
          <cell r="D5" t="str">
            <v>2018A</v>
          </cell>
          <cell r="E5" t="str">
            <v>2019E</v>
          </cell>
          <cell r="F5" t="str">
            <v>2020E</v>
          </cell>
          <cell r="G5" t="str">
            <v>2021E</v>
          </cell>
          <cell r="H5" t="str">
            <v>2022E</v>
          </cell>
          <cell r="I5" t="str">
            <v>2023E</v>
          </cell>
          <cell r="J5" t="str">
            <v>2024E</v>
          </cell>
        </row>
        <row r="6">
          <cell r="B6" t="str">
            <v>Revenue</v>
          </cell>
          <cell r="C6">
            <v>3157.2356000672016</v>
          </cell>
          <cell r="D6">
            <v>2462.9940487679996</v>
          </cell>
          <cell r="E6">
            <v>2755.5139636420367</v>
          </cell>
          <cell r="F6">
            <v>8736.6672270190084</v>
          </cell>
          <cell r="G6">
            <v>14012.371446089099</v>
          </cell>
          <cell r="H6">
            <v>20101.260387100127</v>
          </cell>
          <cell r="I6">
            <v>28708.714865340095</v>
          </cell>
          <cell r="J6">
            <v>38361.60891787037</v>
          </cell>
        </row>
        <row r="7">
          <cell r="B7" t="str">
            <v>Cost of goods sold</v>
          </cell>
          <cell r="C7">
            <v>1066.0236825593861</v>
          </cell>
          <cell r="D7">
            <v>801.51877493601467</v>
          </cell>
          <cell r="E7">
            <v>894.35290374421675</v>
          </cell>
          <cell r="F7">
            <v>3047.1409993480097</v>
          </cell>
          <cell r="G7">
            <v>4695.8219020091265</v>
          </cell>
          <cell r="H7">
            <v>6641.0109465718833</v>
          </cell>
          <cell r="I7">
            <v>9369.4272094249609</v>
          </cell>
          <cell r="J7">
            <v>12547.125186985555</v>
          </cell>
        </row>
        <row r="8">
          <cell r="B8" t="str">
            <v>Gross profit</v>
          </cell>
          <cell r="C8">
            <v>2091.2119175078155</v>
          </cell>
          <cell r="D8">
            <v>1661.4752738319849</v>
          </cell>
          <cell r="E8">
            <v>1861.16105989782</v>
          </cell>
          <cell r="F8">
            <v>5689.5262276709982</v>
          </cell>
          <cell r="G8">
            <v>9316.5495440799714</v>
          </cell>
          <cell r="H8">
            <v>13460.249440528243</v>
          </cell>
          <cell r="I8">
            <v>19339.287655915134</v>
          </cell>
          <cell r="J8">
            <v>25814.483730884815</v>
          </cell>
        </row>
        <row r="9">
          <cell r="B9" t="str">
            <v>Operating expenses</v>
          </cell>
          <cell r="C9">
            <v>4463.0121517525431</v>
          </cell>
          <cell r="D9">
            <v>6292.7023327449815</v>
          </cell>
          <cell r="E9">
            <v>6274.0676412922912</v>
          </cell>
          <cell r="F9">
            <v>7554.3367792974368</v>
          </cell>
          <cell r="G9">
            <v>8460.6514430950501</v>
          </cell>
          <cell r="H9">
            <v>9615.7629943265147</v>
          </cell>
          <cell r="I9">
            <v>11288.28214716852</v>
          </cell>
          <cell r="J9">
            <v>13373.841944635038</v>
          </cell>
        </row>
        <row r="10">
          <cell r="B10" t="str">
            <v>EBIT</v>
          </cell>
          <cell r="C10">
            <v>-2371.8002342447276</v>
          </cell>
          <cell r="D10">
            <v>-4631.2270589129967</v>
          </cell>
          <cell r="E10">
            <v>-4412.9065813944708</v>
          </cell>
          <cell r="F10">
            <v>-1864.8105516264386</v>
          </cell>
          <cell r="G10">
            <v>855.89810098492126</v>
          </cell>
          <cell r="H10">
            <v>3844.4864462017285</v>
          </cell>
          <cell r="I10">
            <v>8051.0055087466135</v>
          </cell>
          <cell r="J10">
            <v>12440.641786249776</v>
          </cell>
        </row>
        <row r="11">
          <cell r="B11" t="str">
            <v>Depreciation and amortization</v>
          </cell>
          <cell r="C11">
            <v>166.65163772482174</v>
          </cell>
          <cell r="D11">
            <v>235.15509805589039</v>
          </cell>
          <cell r="E11">
            <v>207.0907977053117</v>
          </cell>
          <cell r="F11">
            <v>111.43856862616232</v>
          </cell>
          <cell r="G11">
            <v>128.43620745859755</v>
          </cell>
          <cell r="H11">
            <v>150.88242803049957</v>
          </cell>
          <cell r="I11">
            <v>192.06135749574622</v>
          </cell>
          <cell r="J11">
            <v>244.61239927769165</v>
          </cell>
        </row>
        <row r="12">
          <cell r="B12" t="str">
            <v>EBITDA</v>
          </cell>
          <cell r="C12">
            <v>-2205.1485965199058</v>
          </cell>
          <cell r="D12">
            <v>-4396.0719608571062</v>
          </cell>
          <cell r="E12">
            <v>-4205.8157836891587</v>
          </cell>
          <cell r="F12">
            <v>-1753.3719830002763</v>
          </cell>
          <cell r="G12">
            <v>984.33430844351881</v>
          </cell>
          <cell r="H12">
            <v>3995.3688742322283</v>
          </cell>
          <cell r="I12">
            <v>8243.0668662423595</v>
          </cell>
          <cell r="J12">
            <v>12685.254185527469</v>
          </cell>
        </row>
        <row r="14">
          <cell r="B14" t="str">
            <v>Revenue growth</v>
          </cell>
          <cell r="C14" t="str">
            <v>NA</v>
          </cell>
          <cell r="D14">
            <v>-0.21988905461614117</v>
          </cell>
          <cell r="E14">
            <v>0.11876598525293103</v>
          </cell>
          <cell r="F14">
            <v>2.1706125762003112</v>
          </cell>
          <cell r="G14">
            <v>0.60385775055669422</v>
          </cell>
          <cell r="H14">
            <v>0.43453664959120508</v>
          </cell>
          <cell r="I14">
            <v>0.42820471515128244</v>
          </cell>
          <cell r="J14">
            <v>0.33623567261048559</v>
          </cell>
        </row>
        <row r="15">
          <cell r="B15" t="str">
            <v>Gross margin</v>
          </cell>
          <cell r="C15">
            <v>0.66235535842282545</v>
          </cell>
          <cell r="D15">
            <v>0.67457543174457202</v>
          </cell>
          <cell r="E15">
            <v>0.67543154723769694</v>
          </cell>
          <cell r="F15">
            <v>0.65122386830478962</v>
          </cell>
          <cell r="G15">
            <v>0.66488028667554722</v>
          </cell>
          <cell r="H15">
            <v>0.66962216205936442</v>
          </cell>
          <cell r="I15">
            <v>0.67363822263125306</v>
          </cell>
          <cell r="J15">
            <v>0.67292494916341727</v>
          </cell>
        </row>
        <row r="16">
          <cell r="B16" t="str">
            <v>Opex as % of revenue</v>
          </cell>
          <cell r="C16">
            <v>1.4135822336659158</v>
          </cell>
          <cell r="D16">
            <v>2.5548995280328097</v>
          </cell>
          <cell r="E16">
            <v>2.2769137533237855</v>
          </cell>
          <cell r="F16">
            <v>0.86467031225990876</v>
          </cell>
          <cell r="G16">
            <v>0.6037986843016816</v>
          </cell>
          <cell r="H16">
            <v>0.47836617252604607</v>
          </cell>
          <cell r="I16">
            <v>0.39320053858617032</v>
          </cell>
          <cell r="J16">
            <v>0.34862567869005534</v>
          </cell>
        </row>
        <row r="17">
          <cell r="B17" t="str">
            <v>EBIT margin</v>
          </cell>
          <cell r="C17" t="str">
            <v>NA</v>
          </cell>
          <cell r="D17" t="str">
            <v>NA</v>
          </cell>
          <cell r="E17" t="str">
            <v>NA</v>
          </cell>
          <cell r="F17" t="str">
            <v>NA</v>
          </cell>
          <cell r="G17">
            <v>6.1081602373865514E-2</v>
          </cell>
          <cell r="H17">
            <v>0.19125598953331835</v>
          </cell>
          <cell r="I17">
            <v>0.28043768404508268</v>
          </cell>
          <cell r="J17">
            <v>0.32429927047336193</v>
          </cell>
        </row>
        <row r="18">
          <cell r="B18" t="str">
            <v>EBITDA margin</v>
          </cell>
          <cell r="C18" t="str">
            <v>NA</v>
          </cell>
          <cell r="D18" t="str">
            <v>NA</v>
          </cell>
          <cell r="E18" t="str">
            <v>NA</v>
          </cell>
          <cell r="F18" t="str">
            <v>NA</v>
          </cell>
          <cell r="G18">
            <v>7.0247517504843898E-2</v>
          </cell>
          <cell r="H18">
            <v>0.19876210731523256</v>
          </cell>
          <cell r="I18">
            <v>0.28712768596250116</v>
          </cell>
          <cell r="J18">
            <v>0.33067576004660665</v>
          </cell>
        </row>
        <row r="24">
          <cell r="N24" t="str">
            <v>Theme Colors</v>
          </cell>
          <cell r="O24" t="str">
            <v>R</v>
          </cell>
          <cell r="P24" t="str">
            <v>G</v>
          </cell>
          <cell r="Q24" t="str">
            <v>B</v>
          </cell>
        </row>
        <row r="25">
          <cell r="N25" t="str">
            <v>Orange</v>
          </cell>
          <cell r="O25">
            <v>238</v>
          </cell>
          <cell r="P25">
            <v>119</v>
          </cell>
          <cell r="Q25">
            <v>0</v>
          </cell>
        </row>
        <row r="26">
          <cell r="N26" t="str">
            <v>Grey</v>
          </cell>
          <cell r="O26">
            <v>136</v>
          </cell>
          <cell r="P26">
            <v>136</v>
          </cell>
          <cell r="Q26">
            <v>136</v>
          </cell>
        </row>
        <row r="27">
          <cell r="N27" t="str">
            <v>Lighter Blue</v>
          </cell>
          <cell r="O27">
            <v>51</v>
          </cell>
          <cell r="P27">
            <v>119</v>
          </cell>
          <cell r="Q27">
            <v>221</v>
          </cell>
        </row>
        <row r="28">
          <cell r="N28" t="str">
            <v>Darker Blue</v>
          </cell>
          <cell r="O28">
            <v>0</v>
          </cell>
          <cell r="P28">
            <v>119</v>
          </cell>
          <cell r="Q28">
            <v>187</v>
          </cell>
        </row>
        <row r="29">
          <cell r="N29" t="str">
            <v>Dark Yellow</v>
          </cell>
          <cell r="O29">
            <v>170</v>
          </cell>
          <cell r="P29">
            <v>170</v>
          </cell>
          <cell r="Q29">
            <v>0</v>
          </cell>
        </row>
        <row r="30">
          <cell r="N30" t="str">
            <v>Dark Teal</v>
          </cell>
          <cell r="O30">
            <v>17</v>
          </cell>
          <cell r="P30">
            <v>153</v>
          </cell>
          <cell r="Q30">
            <v>136</v>
          </cell>
        </row>
        <row r="31">
          <cell r="N31" t="str">
            <v>Pink</v>
          </cell>
          <cell r="O31">
            <v>153</v>
          </cell>
          <cell r="P31">
            <v>51</v>
          </cell>
          <cell r="Q31">
            <v>85</v>
          </cell>
        </row>
        <row r="32">
          <cell r="A32" t="str">
            <v>x</v>
          </cell>
          <cell r="L32" t="str">
            <v>x</v>
          </cell>
          <cell r="N32" t="str">
            <v>Dark Purple</v>
          </cell>
          <cell r="O32">
            <v>85</v>
          </cell>
          <cell r="P32">
            <v>0</v>
          </cell>
          <cell r="Q32">
            <v>136</v>
          </cell>
        </row>
      </sheetData>
      <sheetData sheetId="8">
        <row r="1">
          <cell r="A1" t="str">
            <v>x</v>
          </cell>
          <cell r="C1">
            <v>2017</v>
          </cell>
          <cell r="D1">
            <v>2018</v>
          </cell>
          <cell r="E1">
            <v>2019</v>
          </cell>
          <cell r="F1">
            <v>2020</v>
          </cell>
          <cell r="G1">
            <v>2021</v>
          </cell>
          <cell r="H1">
            <v>2022</v>
          </cell>
          <cell r="I1">
            <v>2023</v>
          </cell>
          <cell r="J1">
            <v>2024</v>
          </cell>
          <cell r="L1" t="str">
            <v>x</v>
          </cell>
          <cell r="R1" t="str">
            <v>x</v>
          </cell>
        </row>
        <row r="3">
          <cell r="B3">
            <v>1000</v>
          </cell>
          <cell r="C3" t="str">
            <v>2017A</v>
          </cell>
          <cell r="D3" t="str">
            <v>2018A</v>
          </cell>
          <cell r="E3" t="str">
            <v>2019E</v>
          </cell>
          <cell r="F3" t="str">
            <v>2020E</v>
          </cell>
          <cell r="G3" t="str">
            <v>2021E</v>
          </cell>
          <cell r="H3" t="str">
            <v>2022E</v>
          </cell>
          <cell r="I3" t="str">
            <v>2023E</v>
          </cell>
          <cell r="J3" t="str">
            <v>2024E</v>
          </cell>
        </row>
        <row r="4">
          <cell r="B4" t="str">
            <v>Core - Robots</v>
          </cell>
          <cell r="C4">
            <v>2.5658255198486271</v>
          </cell>
          <cell r="D4">
            <v>1.9783700640789037</v>
          </cell>
          <cell r="E4">
            <v>1.2385236056939031</v>
          </cell>
          <cell r="F4">
            <v>1.3700430171556841</v>
          </cell>
          <cell r="G4">
            <v>1.5241232173459469</v>
          </cell>
          <cell r="H4">
            <v>1.7014028126267122</v>
          </cell>
          <cell r="I4">
            <v>1.8820755874913582</v>
          </cell>
          <cell r="J4">
            <v>2.0868535943477546</v>
          </cell>
        </row>
        <row r="5">
          <cell r="B5" t="str">
            <v>Core - Consumables</v>
          </cell>
          <cell r="C5">
            <v>0.59141008021857455</v>
          </cell>
          <cell r="D5">
            <v>0.48462398468909573</v>
          </cell>
          <cell r="E5">
            <v>1.5169903579481339</v>
          </cell>
          <cell r="F5">
            <v>2.1834259934831874</v>
          </cell>
          <cell r="G5">
            <v>3.0329361924591436</v>
          </cell>
          <cell r="H5">
            <v>4.1255503980220416</v>
          </cell>
          <cell r="I5">
            <v>5.5351734474669962</v>
          </cell>
          <cell r="J5">
            <v>7.3598727338335426</v>
          </cell>
        </row>
        <row r="6">
          <cell r="B6" t="str">
            <v>Core - Total</v>
          </cell>
          <cell r="C6">
            <v>3.1572356000672017</v>
          </cell>
          <cell r="D6">
            <v>2.4629940487679995</v>
          </cell>
          <cell r="E6">
            <v>2.7555139636420369</v>
          </cell>
          <cell r="F6">
            <v>3.5534690106388718</v>
          </cell>
          <cell r="G6">
            <v>4.5570594098050901</v>
          </cell>
          <cell r="H6">
            <v>5.826953210648754</v>
          </cell>
          <cell r="I6">
            <v>7.4172490349583544</v>
          </cell>
          <cell r="J6">
            <v>9.4467263281812972</v>
          </cell>
        </row>
        <row r="7">
          <cell r="B7" t="str">
            <v>Pull-Through</v>
          </cell>
          <cell r="C7">
            <v>0</v>
          </cell>
          <cell r="D7">
            <v>0</v>
          </cell>
          <cell r="E7">
            <v>0</v>
          </cell>
          <cell r="F7">
            <v>1.9960743079283529</v>
          </cell>
          <cell r="G7">
            <v>2.9112336422356848</v>
          </cell>
          <cell r="H7">
            <v>4.0083070699958947</v>
          </cell>
          <cell r="I7">
            <v>4.7061719043217378</v>
          </cell>
          <cell r="J7">
            <v>5.5104576353021599</v>
          </cell>
        </row>
        <row r="8">
          <cell r="B8" t="str">
            <v>Install Base</v>
          </cell>
          <cell r="C8">
            <v>0</v>
          </cell>
          <cell r="D8">
            <v>0</v>
          </cell>
          <cell r="E8">
            <v>0</v>
          </cell>
          <cell r="F8">
            <v>1.2789041425039196</v>
          </cell>
          <cell r="G8">
            <v>1.7784124078718189</v>
          </cell>
          <cell r="H8">
            <v>2.378283599081144</v>
          </cell>
          <cell r="I8">
            <v>3.1061388664277021</v>
          </cell>
          <cell r="J8">
            <v>3.9972206691502974</v>
          </cell>
        </row>
        <row r="9">
          <cell r="B9" t="str">
            <v>Incremental Consumables</v>
          </cell>
          <cell r="C9">
            <v>0</v>
          </cell>
          <cell r="D9">
            <v>0</v>
          </cell>
          <cell r="E9">
            <v>0</v>
          </cell>
          <cell r="F9">
            <v>1.9082197659478648</v>
          </cell>
          <cell r="G9">
            <v>4.7656659861765034</v>
          </cell>
          <cell r="H9">
            <v>7.8877165073743365</v>
          </cell>
          <cell r="I9">
            <v>13.479155059632298</v>
          </cell>
          <cell r="J9">
            <v>19.407204285236613</v>
          </cell>
        </row>
        <row r="10">
          <cell r="B10" t="str">
            <v>Total</v>
          </cell>
          <cell r="C10">
            <v>3.1572356000672017</v>
          </cell>
          <cell r="D10">
            <v>2.4629940487679995</v>
          </cell>
          <cell r="E10">
            <v>2.7555139636420369</v>
          </cell>
          <cell r="F10">
            <v>8.7366672270190087</v>
          </cell>
          <cell r="G10">
            <v>14.012371446089098</v>
          </cell>
          <cell r="H10">
            <v>20.10126038710013</v>
          </cell>
          <cell r="I10">
            <v>28.708714865340092</v>
          </cell>
          <cell r="J10">
            <v>38.36160891787037</v>
          </cell>
        </row>
        <row r="12">
          <cell r="B12" t="str">
            <v>Per summary</v>
          </cell>
          <cell r="C12">
            <v>3.1572356000672017</v>
          </cell>
          <cell r="D12">
            <v>2.4629940487679995</v>
          </cell>
          <cell r="E12">
            <v>2.7555139636420369</v>
          </cell>
          <cell r="F12">
            <v>8.7366672270190087</v>
          </cell>
          <cell r="G12">
            <v>14.012371446089098</v>
          </cell>
          <cell r="H12">
            <v>20.101260387100126</v>
          </cell>
          <cell r="I12">
            <v>28.708714865340095</v>
          </cell>
          <cell r="J12">
            <v>38.36160891787037</v>
          </cell>
        </row>
        <row r="13">
          <cell r="B13" t="str">
            <v>Check</v>
          </cell>
          <cell r="C13">
            <v>0</v>
          </cell>
          <cell r="D13">
            <v>0</v>
          </cell>
          <cell r="E13">
            <v>0</v>
          </cell>
          <cell r="F13">
            <v>0</v>
          </cell>
          <cell r="G13">
            <v>0</v>
          </cell>
          <cell r="H13">
            <v>0</v>
          </cell>
          <cell r="I13">
            <v>0</v>
          </cell>
          <cell r="J13">
            <v>0</v>
          </cell>
        </row>
        <row r="15">
          <cell r="B15" t="str">
            <v>EBITDA</v>
          </cell>
          <cell r="C15">
            <v>-2.2051485965199058</v>
          </cell>
          <cell r="D15">
            <v>-4.3960719608571059</v>
          </cell>
          <cell r="E15">
            <v>-4.2058157836891583</v>
          </cell>
          <cell r="F15">
            <v>-1.7533719830002745</v>
          </cell>
          <cell r="G15">
            <v>0.98433430844352066</v>
          </cell>
          <cell r="H15">
            <v>3.9953688742322298</v>
          </cell>
          <cell r="I15">
            <v>8.2430668662423603</v>
          </cell>
          <cell r="J15">
            <v>12.685254185527468</v>
          </cell>
        </row>
        <row r="16">
          <cell r="N16" t="str">
            <v>EBITDA Margin</v>
          </cell>
        </row>
        <row r="17">
          <cell r="N17" t="str">
            <v>NA</v>
          </cell>
          <cell r="O17" t="str">
            <v>NA</v>
          </cell>
          <cell r="P17" t="str">
            <v>NA</v>
          </cell>
        </row>
        <row r="18">
          <cell r="C18" t="str">
            <v>Locked case</v>
          </cell>
          <cell r="D18">
            <v>3</v>
          </cell>
        </row>
        <row r="19">
          <cell r="C19" t="str">
            <v>2017A</v>
          </cell>
          <cell r="D19" t="str">
            <v>2018A</v>
          </cell>
          <cell r="E19" t="str">
            <v>2019E</v>
          </cell>
          <cell r="F19" t="str">
            <v>2020E</v>
          </cell>
          <cell r="G19" t="str">
            <v>2021E</v>
          </cell>
          <cell r="H19" t="str">
            <v>2022E</v>
          </cell>
          <cell r="I19" t="str">
            <v>2023E</v>
          </cell>
          <cell r="J19" t="str">
            <v>2024E</v>
          </cell>
        </row>
        <row r="20">
          <cell r="B20" t="str">
            <v>Core - Robots</v>
          </cell>
          <cell r="C20">
            <v>2.5658255198486271</v>
          </cell>
          <cell r="D20">
            <v>1.9783700640789037</v>
          </cell>
          <cell r="E20">
            <v>1.2385236056939031</v>
          </cell>
          <cell r="F20">
            <v>1.3700430171556841</v>
          </cell>
          <cell r="G20">
            <v>1.5241232173459469</v>
          </cell>
          <cell r="H20">
            <v>1.7014028126267122</v>
          </cell>
          <cell r="I20">
            <v>1.8820755874913582</v>
          </cell>
          <cell r="J20">
            <v>2.0868535943477546</v>
          </cell>
        </row>
        <row r="21">
          <cell r="B21" t="str">
            <v>Core - Consumables</v>
          </cell>
          <cell r="C21">
            <v>0.59141008021857455</v>
          </cell>
          <cell r="D21">
            <v>0.48462398468909573</v>
          </cell>
          <cell r="E21">
            <v>1.5169903579481339</v>
          </cell>
          <cell r="F21">
            <v>2.1834259934831874</v>
          </cell>
          <cell r="G21">
            <v>3.0329361924591436</v>
          </cell>
          <cell r="H21">
            <v>4.1255503980220416</v>
          </cell>
          <cell r="I21">
            <v>5.5351734474669962</v>
          </cell>
          <cell r="J21">
            <v>7.3598727338335426</v>
          </cell>
        </row>
        <row r="22">
          <cell r="B22" t="str">
            <v>Core - Total</v>
          </cell>
          <cell r="C22">
            <v>3.1572356000672017</v>
          </cell>
          <cell r="D22">
            <v>2.4629940487679995</v>
          </cell>
          <cell r="E22">
            <v>2.7555139636420369</v>
          </cell>
          <cell r="F22">
            <v>3.5534690106388718</v>
          </cell>
          <cell r="G22">
            <v>4.5570594098050901</v>
          </cell>
          <cell r="H22">
            <v>5.826953210648754</v>
          </cell>
          <cell r="I22">
            <v>7.4172490349583544</v>
          </cell>
          <cell r="J22">
            <v>9.4467263281812972</v>
          </cell>
        </row>
        <row r="23">
          <cell r="B23" t="str">
            <v>Pull-Through</v>
          </cell>
          <cell r="C23">
            <v>0</v>
          </cell>
          <cell r="D23">
            <v>0</v>
          </cell>
          <cell r="E23">
            <v>0</v>
          </cell>
          <cell r="F23">
            <v>1.9960743079283529</v>
          </cell>
          <cell r="G23">
            <v>2.9112336422356848</v>
          </cell>
          <cell r="H23">
            <v>4.0083070699958947</v>
          </cell>
          <cell r="I23">
            <v>4.7061719043217378</v>
          </cell>
          <cell r="J23">
            <v>5.5104576353021599</v>
          </cell>
        </row>
        <row r="24">
          <cell r="B24" t="str">
            <v>Install Base</v>
          </cell>
          <cell r="C24">
            <v>0</v>
          </cell>
          <cell r="D24">
            <v>0</v>
          </cell>
          <cell r="E24">
            <v>0</v>
          </cell>
          <cell r="F24">
            <v>1.2789041425039196</v>
          </cell>
          <cell r="G24">
            <v>1.7784124078718189</v>
          </cell>
          <cell r="H24">
            <v>2.378283599081144</v>
          </cell>
          <cell r="I24">
            <v>3.1061388664277021</v>
          </cell>
          <cell r="J24">
            <v>3.9972206691502974</v>
          </cell>
        </row>
        <row r="25">
          <cell r="B25" t="str">
            <v>Incremental Consumables</v>
          </cell>
          <cell r="C25">
            <v>0</v>
          </cell>
          <cell r="D25">
            <v>0</v>
          </cell>
          <cell r="E25">
            <v>0</v>
          </cell>
          <cell r="F25">
            <v>1.9082197659478648</v>
          </cell>
          <cell r="G25">
            <v>4.7656659861765034</v>
          </cell>
          <cell r="H25">
            <v>7.8877165073743365</v>
          </cell>
          <cell r="I25">
            <v>13.479155059632298</v>
          </cell>
          <cell r="J25">
            <v>19.407204285236613</v>
          </cell>
        </row>
        <row r="26">
          <cell r="B26" t="str">
            <v>Total</v>
          </cell>
          <cell r="C26">
            <v>3.1572356000672017</v>
          </cell>
          <cell r="D26">
            <v>2.4629940487679995</v>
          </cell>
          <cell r="E26">
            <v>2.7555139636420369</v>
          </cell>
          <cell r="F26">
            <v>8.7366672270190087</v>
          </cell>
          <cell r="G26">
            <v>14.012371446089098</v>
          </cell>
          <cell r="H26">
            <v>20.10126038710013</v>
          </cell>
          <cell r="I26">
            <v>28.708714865340092</v>
          </cell>
          <cell r="J26">
            <v>38.36160891787037</v>
          </cell>
        </row>
        <row r="28">
          <cell r="B28" t="str">
            <v>Per summary</v>
          </cell>
          <cell r="C28">
            <v>3.1572356000672017</v>
          </cell>
          <cell r="D28">
            <v>2.4629940487679995</v>
          </cell>
          <cell r="E28">
            <v>2.7555139636420369</v>
          </cell>
          <cell r="F28">
            <v>8.7366672270190087</v>
          </cell>
          <cell r="G28">
            <v>14.012371446089098</v>
          </cell>
          <cell r="H28">
            <v>20.101260387100126</v>
          </cell>
          <cell r="I28">
            <v>28.708714865340095</v>
          </cell>
          <cell r="J28">
            <v>38.36160891787037</v>
          </cell>
        </row>
        <row r="29">
          <cell r="B29" t="str">
            <v>Check</v>
          </cell>
          <cell r="C29">
            <v>0</v>
          </cell>
          <cell r="D29">
            <v>0</v>
          </cell>
          <cell r="E29">
            <v>0</v>
          </cell>
          <cell r="F29">
            <v>0</v>
          </cell>
          <cell r="G29">
            <v>0</v>
          </cell>
          <cell r="H29">
            <v>0</v>
          </cell>
          <cell r="I29">
            <v>0</v>
          </cell>
          <cell r="J29">
            <v>0</v>
          </cell>
          <cell r="AG29" t="str">
            <v>Theme Colors</v>
          </cell>
          <cell r="AH29" t="str">
            <v>R</v>
          </cell>
          <cell r="AI29" t="str">
            <v>G</v>
          </cell>
          <cell r="AJ29" t="str">
            <v>B</v>
          </cell>
        </row>
        <row r="30">
          <cell r="AG30" t="str">
            <v>Orange</v>
          </cell>
          <cell r="AH30">
            <v>238</v>
          </cell>
          <cell r="AI30">
            <v>119</v>
          </cell>
          <cell r="AJ30">
            <v>0</v>
          </cell>
        </row>
        <row r="31">
          <cell r="B31" t="str">
            <v>EBITDA</v>
          </cell>
          <cell r="C31">
            <v>-2.2051485965199058</v>
          </cell>
          <cell r="D31">
            <v>-4.3960719608571059</v>
          </cell>
          <cell r="E31">
            <v>-4.2058157836891583</v>
          </cell>
          <cell r="F31">
            <v>-1.7533719830002745</v>
          </cell>
          <cell r="G31">
            <v>0.98433430844352066</v>
          </cell>
          <cell r="H31">
            <v>3.9953688742322298</v>
          </cell>
          <cell r="I31">
            <v>8.2430668662423603</v>
          </cell>
          <cell r="J31">
            <v>12.685254185527468</v>
          </cell>
          <cell r="AG31" t="str">
            <v>Grey</v>
          </cell>
          <cell r="AH31">
            <v>136</v>
          </cell>
          <cell r="AI31">
            <v>136</v>
          </cell>
          <cell r="AJ31">
            <v>136</v>
          </cell>
        </row>
        <row r="32">
          <cell r="N32" t="str">
            <v>Total Revenue Growth</v>
          </cell>
          <cell r="AG32" t="str">
            <v>Lighter Blue</v>
          </cell>
          <cell r="AH32">
            <v>51</v>
          </cell>
          <cell r="AI32">
            <v>119</v>
          </cell>
          <cell r="AJ32">
            <v>221</v>
          </cell>
        </row>
        <row r="33">
          <cell r="N33" t="str">
            <v>NA</v>
          </cell>
          <cell r="O33">
            <v>-0.21988905461614117</v>
          </cell>
          <cell r="P33">
            <v>0.11876598525293103</v>
          </cell>
        </row>
        <row r="35">
          <cell r="A35" t="str">
            <v>x</v>
          </cell>
          <cell r="L35" t="str">
            <v>x</v>
          </cell>
          <cell r="R35" t="str">
            <v>x</v>
          </cell>
        </row>
        <row r="47">
          <cell r="B47" t="str">
            <v>Growth</v>
          </cell>
          <cell r="C47">
            <v>0.11876598525293103</v>
          </cell>
          <cell r="D47">
            <v>2.1706125762003108</v>
          </cell>
          <cell r="E47">
            <v>0.60385775055669422</v>
          </cell>
          <cell r="F47">
            <v>0.43453664959120553</v>
          </cell>
          <cell r="G47">
            <v>0.42820471515128222</v>
          </cell>
          <cell r="H47">
            <v>0.33623567261048581</v>
          </cell>
        </row>
        <row r="48">
          <cell r="B48" t="str">
            <v>EBITDA</v>
          </cell>
          <cell r="C48">
            <v>-4.2058157836891583</v>
          </cell>
          <cell r="D48">
            <v>-1.7533719830002745</v>
          </cell>
          <cell r="E48">
            <v>0.98433430844352066</v>
          </cell>
          <cell r="F48">
            <v>3.9953688742322298</v>
          </cell>
          <cell r="G48">
            <v>8.2430668662423603</v>
          </cell>
          <cell r="H48">
            <v>12.685254185527468</v>
          </cell>
        </row>
        <row r="49">
          <cell r="B49" t="str">
            <v>Margin</v>
          </cell>
          <cell r="C49" t="str">
            <v>NA</v>
          </cell>
          <cell r="D49" t="str">
            <v>NA</v>
          </cell>
          <cell r="E49">
            <v>7.0247517504844037E-2</v>
          </cell>
          <cell r="F49">
            <v>0.19876210731523258</v>
          </cell>
          <cell r="G49">
            <v>0.28712768596250121</v>
          </cell>
          <cell r="H49">
            <v>0.33067576004660665</v>
          </cell>
        </row>
        <row r="51">
          <cell r="C51" t="str">
            <v>Locked case</v>
          </cell>
          <cell r="D51">
            <v>4</v>
          </cell>
        </row>
        <row r="52">
          <cell r="C52" t="str">
            <v>2017A</v>
          </cell>
          <cell r="D52" t="str">
            <v>2018A</v>
          </cell>
          <cell r="E52" t="str">
            <v>2019E</v>
          </cell>
          <cell r="F52" t="str">
            <v>2020E</v>
          </cell>
          <cell r="G52" t="str">
            <v>2021E</v>
          </cell>
          <cell r="H52" t="str">
            <v>2022E</v>
          </cell>
          <cell r="I52" t="str">
            <v>2023E</v>
          </cell>
          <cell r="J52" t="str">
            <v>2024E</v>
          </cell>
        </row>
        <row r="53">
          <cell r="B53" t="str">
            <v>Core - Robots</v>
          </cell>
          <cell r="C53">
            <v>2.5658255198486271</v>
          </cell>
          <cell r="D53">
            <v>1.9783700640789037</v>
          </cell>
          <cell r="E53">
            <v>1.2385236056939031</v>
          </cell>
          <cell r="F53">
            <v>1.7870126310726315</v>
          </cell>
          <cell r="G53">
            <v>2.2059678145796595</v>
          </cell>
          <cell r="H53">
            <v>2.6331234004937212</v>
          </cell>
          <cell r="I53">
            <v>3.068601501344606</v>
          </cell>
          <cell r="J53">
            <v>3.6158354357510598</v>
          </cell>
        </row>
        <row r="54">
          <cell r="B54" t="str">
            <v>Core - Consumables</v>
          </cell>
          <cell r="C54">
            <v>0.59141008021857455</v>
          </cell>
          <cell r="D54">
            <v>0.48462398468909573</v>
          </cell>
          <cell r="E54">
            <v>1.5169903579481339</v>
          </cell>
          <cell r="F54">
            <v>2.3137053771198888</v>
          </cell>
          <cell r="G54">
            <v>3.955248928518643</v>
          </cell>
          <cell r="H54">
            <v>6.1625698728838731</v>
          </cell>
          <cell r="I54">
            <v>8.4760680090215619</v>
          </cell>
          <cell r="J54">
            <v>11.675415931343771</v>
          </cell>
        </row>
        <row r="55">
          <cell r="B55" t="str">
            <v>Core - Total</v>
          </cell>
          <cell r="C55">
            <v>3.1572356000672017</v>
          </cell>
          <cell r="D55">
            <v>2.4629940487679995</v>
          </cell>
          <cell r="E55">
            <v>2.7555139636420369</v>
          </cell>
          <cell r="F55">
            <v>4.1007180081925201</v>
          </cell>
          <cell r="G55">
            <v>6.1612167430983025</v>
          </cell>
          <cell r="H55">
            <v>8.7956932733775943</v>
          </cell>
          <cell r="I55">
            <v>11.544669510366168</v>
          </cell>
          <cell r="J55">
            <v>15.29125136709483</v>
          </cell>
        </row>
        <row r="56">
          <cell r="B56" t="str">
            <v>Pull-Through</v>
          </cell>
          <cell r="C56">
            <v>0</v>
          </cell>
          <cell r="D56">
            <v>0</v>
          </cell>
          <cell r="E56">
            <v>0</v>
          </cell>
          <cell r="F56">
            <v>1.9971633776573856</v>
          </cell>
          <cell r="G56">
            <v>3.6715431184842915</v>
          </cell>
          <cell r="H56">
            <v>5.5963160133975824</v>
          </cell>
          <cell r="I56">
            <v>8.1603285867924189</v>
          </cell>
          <cell r="J56">
            <v>10.845219427743981</v>
          </cell>
        </row>
        <row r="57">
          <cell r="B57" t="str">
            <v>Install Base</v>
          </cell>
          <cell r="C57">
            <v>0</v>
          </cell>
          <cell r="D57">
            <v>0</v>
          </cell>
          <cell r="E57">
            <v>0</v>
          </cell>
          <cell r="F57">
            <v>1.2827521888798352</v>
          </cell>
          <cell r="G57">
            <v>2.2521802218597808</v>
          </cell>
          <cell r="H57">
            <v>3.5600487788602844</v>
          </cell>
          <cell r="I57">
            <v>5.321606895070861</v>
          </cell>
          <cell r="J57">
            <v>7.6919693812587635</v>
          </cell>
        </row>
        <row r="58">
          <cell r="B58" t="str">
            <v>Incremental Consumables</v>
          </cell>
          <cell r="C58">
            <v>0</v>
          </cell>
          <cell r="D58">
            <v>0</v>
          </cell>
          <cell r="E58">
            <v>0</v>
          </cell>
          <cell r="F58">
            <v>1.9111239518919523</v>
          </cell>
          <cell r="G58">
            <v>4.788536450486192</v>
          </cell>
          <cell r="H58">
            <v>7.9660198948453083</v>
          </cell>
          <cell r="I58">
            <v>13.67657764500685</v>
          </cell>
          <cell r="J58">
            <v>19.824802709093216</v>
          </cell>
        </row>
        <row r="59">
          <cell r="B59" t="str">
            <v>Total</v>
          </cell>
          <cell r="C59">
            <v>3.1572356000672017</v>
          </cell>
          <cell r="D59">
            <v>2.4629940487679995</v>
          </cell>
          <cell r="E59">
            <v>2.7555139636420369</v>
          </cell>
          <cell r="F59">
            <v>9.2917575266216925</v>
          </cell>
          <cell r="G59">
            <v>16.873476533928567</v>
          </cell>
          <cell r="H59">
            <v>25.918077960480773</v>
          </cell>
          <cell r="I59">
            <v>38.703182637236296</v>
          </cell>
          <cell r="J59">
            <v>53.653242885190792</v>
          </cell>
        </row>
        <row r="61">
          <cell r="B61" t="str">
            <v>Per summary</v>
          </cell>
          <cell r="C61">
            <v>3.1572356000672017</v>
          </cell>
          <cell r="D61">
            <v>2.4629940487679995</v>
          </cell>
          <cell r="E61">
            <v>2.7555139636420369</v>
          </cell>
          <cell r="F61">
            <v>9.2917575266216943</v>
          </cell>
          <cell r="G61">
            <v>16.873476533928567</v>
          </cell>
          <cell r="H61">
            <v>25.918077960480769</v>
          </cell>
          <cell r="I61">
            <v>38.703182637236303</v>
          </cell>
          <cell r="J61">
            <v>53.653242885190792</v>
          </cell>
        </row>
        <row r="62">
          <cell r="B62" t="str">
            <v>Check</v>
          </cell>
          <cell r="C62">
            <v>0</v>
          </cell>
          <cell r="D62">
            <v>0</v>
          </cell>
          <cell r="E62">
            <v>0</v>
          </cell>
          <cell r="F62">
            <v>0</v>
          </cell>
          <cell r="G62">
            <v>0</v>
          </cell>
          <cell r="H62">
            <v>0</v>
          </cell>
          <cell r="I62">
            <v>0</v>
          </cell>
          <cell r="J62">
            <v>0</v>
          </cell>
        </row>
        <row r="64">
          <cell r="B64" t="str">
            <v>EBITDA</v>
          </cell>
          <cell r="C64">
            <v>-2.2051485965199058</v>
          </cell>
          <cell r="D64">
            <v>-4.3960719608571059</v>
          </cell>
          <cell r="E64">
            <v>-4.2058157836891583</v>
          </cell>
          <cell r="F64">
            <v>-1.5829026489616771</v>
          </cell>
          <cell r="G64">
            <v>2.2289103874130904</v>
          </cell>
          <cell r="H64">
            <v>6.7249797351423659</v>
          </cell>
          <cell r="I64">
            <v>12.874001196582377</v>
          </cell>
          <cell r="J64">
            <v>19.68060609977973</v>
          </cell>
        </row>
        <row r="80">
          <cell r="B80" t="str">
            <v>Growth</v>
          </cell>
          <cell r="C80">
            <v>0.11876598525293103</v>
          </cell>
          <cell r="D80">
            <v>2.3720596771502209</v>
          </cell>
          <cell r="E80">
            <v>0.81596177962937477</v>
          </cell>
          <cell r="F80">
            <v>0.53602477286560668</v>
          </cell>
          <cell r="G80">
            <v>0.49328907399113175</v>
          </cell>
          <cell r="H80">
            <v>0.3862746996308013</v>
          </cell>
        </row>
        <row r="81">
          <cell r="B81" t="str">
            <v>EBITDA</v>
          </cell>
          <cell r="C81">
            <v>-4.2058157836891583</v>
          </cell>
          <cell r="D81">
            <v>-1.5829026489616771</v>
          </cell>
          <cell r="E81">
            <v>2.2289103874130904</v>
          </cell>
          <cell r="F81">
            <v>6.7249797351423659</v>
          </cell>
          <cell r="G81">
            <v>12.874001196582377</v>
          </cell>
          <cell r="H81">
            <v>19.68060609977973</v>
          </cell>
        </row>
        <row r="82">
          <cell r="B82" t="str">
            <v>Margin</v>
          </cell>
          <cell r="C82" t="str">
            <v>NA</v>
          </cell>
          <cell r="D82" t="str">
            <v>NA</v>
          </cell>
          <cell r="E82">
            <v>0.13209550402557999</v>
          </cell>
          <cell r="F82">
            <v>0.25947061913296365</v>
          </cell>
          <cell r="G82">
            <v>0.33263417422928709</v>
          </cell>
          <cell r="H82">
            <v>0.36681111972845748</v>
          </cell>
        </row>
        <row r="84">
          <cell r="A84" t="str">
            <v>x</v>
          </cell>
          <cell r="L84" t="str">
            <v>x</v>
          </cell>
          <cell r="R84" t="str">
            <v>x</v>
          </cell>
        </row>
      </sheetData>
      <sheetData sheetId="9">
        <row r="2">
          <cell r="F2">
            <v>2019</v>
          </cell>
          <cell r="G2">
            <v>2019</v>
          </cell>
          <cell r="I2">
            <v>2020</v>
          </cell>
          <cell r="J2">
            <v>2024</v>
          </cell>
        </row>
        <row r="3">
          <cell r="I3" t="str">
            <v>Revenues ($M)</v>
          </cell>
        </row>
        <row r="4">
          <cell r="F4" t="str">
            <v>2019E ASP</v>
          </cell>
          <cell r="G4" t="str">
            <v>Units / Robot</v>
          </cell>
          <cell r="H4" t="str">
            <v>Total / Robot</v>
          </cell>
          <cell r="I4" t="str">
            <v>2020E</v>
          </cell>
          <cell r="J4" t="str">
            <v>2024E</v>
          </cell>
        </row>
        <row r="5">
          <cell r="A5" t="str">
            <v>Robot</v>
          </cell>
          <cell r="E5" t="str">
            <v>Robots</v>
          </cell>
          <cell r="F5">
            <v>19555.555555555558</v>
          </cell>
          <cell r="G5">
            <v>1</v>
          </cell>
          <cell r="H5">
            <v>19555.555555555558</v>
          </cell>
          <cell r="I5">
            <v>1.3700430171556841</v>
          </cell>
          <cell r="J5">
            <v>2.0868535943477546</v>
          </cell>
        </row>
        <row r="6">
          <cell r="A6" t="str">
            <v>Consumable</v>
          </cell>
          <cell r="E6" t="str">
            <v>Consumables</v>
          </cell>
          <cell r="F6">
            <v>917.92625041605902</v>
          </cell>
          <cell r="G6">
            <v>4.4888888888888943</v>
          </cell>
          <cell r="H6">
            <v>4120.4689463120922</v>
          </cell>
          <cell r="I6">
            <v>1.1985911681087922</v>
          </cell>
          <cell r="J6">
            <v>4.2005614555976516</v>
          </cell>
        </row>
        <row r="7">
          <cell r="A7" t="str">
            <v>Other</v>
          </cell>
          <cell r="C7" t="str">
            <v>Robot, consumables and other sales</v>
          </cell>
          <cell r="E7" t="str">
            <v>Software</v>
          </cell>
          <cell r="H7">
            <v>2904.1859440874346</v>
          </cell>
          <cell r="I7">
            <v>0.85775131858622389</v>
          </cell>
          <cell r="J7">
            <v>2.8320570156638221</v>
          </cell>
        </row>
        <row r="8">
          <cell r="A8" t="str">
            <v>Other</v>
          </cell>
          <cell r="E8" t="str">
            <v>Services</v>
          </cell>
          <cell r="H8">
            <v>392.18921296223482</v>
          </cell>
          <cell r="I8">
            <v>0.11056794386437806</v>
          </cell>
          <cell r="J8">
            <v>0.30307930814738482</v>
          </cell>
        </row>
        <row r="9">
          <cell r="A9" t="str">
            <v>Other</v>
          </cell>
          <cell r="E9" t="str">
            <v>Shipping</v>
          </cell>
          <cell r="H9">
            <v>239.35598440281055</v>
          </cell>
          <cell r="I9">
            <v>1.6515562923793928E-2</v>
          </cell>
          <cell r="J9">
            <v>2.4174954424683863E-2</v>
          </cell>
        </row>
        <row r="10">
          <cell r="C10" t="str">
            <v>Total Consumables + Other</v>
          </cell>
          <cell r="I10">
            <v>2.1834259934831879</v>
          </cell>
          <cell r="J10">
            <v>7.3598727338335426</v>
          </cell>
        </row>
        <row r="11">
          <cell r="A11" t="str">
            <v>Robot</v>
          </cell>
          <cell r="C11" t="str">
            <v>Instrument Pull-Through</v>
          </cell>
          <cell r="E11" t="str">
            <v>Robots</v>
          </cell>
          <cell r="F11">
            <v>19555.555555555558</v>
          </cell>
          <cell r="G11">
            <v>1</v>
          </cell>
          <cell r="H11">
            <v>19555.555555555558</v>
          </cell>
          <cell r="I11">
            <v>0.29783543851210525</v>
          </cell>
          <cell r="J11">
            <v>0.44600968516445749</v>
          </cell>
        </row>
        <row r="12">
          <cell r="A12" t="str">
            <v>Consumable</v>
          </cell>
          <cell r="E12" t="str">
            <v>Consumables</v>
          </cell>
          <cell r="F12">
            <v>917.92625041605902</v>
          </cell>
          <cell r="G12">
            <v>4.4888888888888943</v>
          </cell>
          <cell r="H12">
            <v>4120.4689463120922</v>
          </cell>
          <cell r="I12">
            <v>3.3480200226502575E-2</v>
          </cell>
          <cell r="J12">
            <v>0.58630637268400077</v>
          </cell>
        </row>
        <row r="13">
          <cell r="A13" t="str">
            <v>Other</v>
          </cell>
          <cell r="E13" t="str">
            <v>Other</v>
          </cell>
          <cell r="H13">
            <v>3535.7311414524797</v>
          </cell>
          <cell r="I13">
            <v>3.0638363856841096E-2</v>
          </cell>
          <cell r="J13">
            <v>0.44276311693515402</v>
          </cell>
        </row>
        <row r="14">
          <cell r="A14" t="str">
            <v>Robot</v>
          </cell>
          <cell r="C14" t="str">
            <v>Inc. Rev. on Existing Units</v>
          </cell>
          <cell r="E14" t="str">
            <v>Robots</v>
          </cell>
          <cell r="F14">
            <v>19555.555555555558</v>
          </cell>
          <cell r="G14">
            <v>1</v>
          </cell>
          <cell r="H14">
            <v>19555.555555555558</v>
          </cell>
          <cell r="I14">
            <v>1.052351882742772</v>
          </cell>
          <cell r="J14">
            <v>1.095081589113178</v>
          </cell>
        </row>
        <row r="15">
          <cell r="A15" t="str">
            <v>Consumable</v>
          </cell>
          <cell r="E15" t="str">
            <v>Consumables</v>
          </cell>
          <cell r="F15">
            <v>917.92625041605902</v>
          </cell>
          <cell r="G15">
            <v>4.4888888888888943</v>
          </cell>
          <cell r="H15">
            <v>4120.4689463120922</v>
          </cell>
          <cell r="I15">
            <v>0.11829670746697576</v>
          </cell>
          <cell r="J15">
            <v>1.6545564114946987</v>
          </cell>
        </row>
        <row r="16">
          <cell r="A16" t="str">
            <v>Other</v>
          </cell>
          <cell r="E16" t="str">
            <v>Other</v>
          </cell>
          <cell r="H16">
            <v>3535.7311414524797</v>
          </cell>
          <cell r="I16">
            <v>0.10825555229417184</v>
          </cell>
          <cell r="J16">
            <v>1.2475826685424203</v>
          </cell>
        </row>
        <row r="17">
          <cell r="A17" t="str">
            <v>Robot</v>
          </cell>
          <cell r="C17" t="str">
            <v>Inc. Consumables</v>
          </cell>
          <cell r="E17" t="str">
            <v>Robots</v>
          </cell>
          <cell r="F17">
            <v>19555.555555555558</v>
          </cell>
          <cell r="G17">
            <v>1</v>
          </cell>
          <cell r="H17">
            <v>19555.555555555558</v>
          </cell>
          <cell r="I17">
            <v>0.79422783603228075</v>
          </cell>
          <cell r="J17">
            <v>2.7075375742903933</v>
          </cell>
        </row>
        <row r="18">
          <cell r="A18" t="str">
            <v>Consumable</v>
          </cell>
          <cell r="E18" t="str">
            <v>Consumables</v>
          </cell>
          <cell r="F18">
            <v>917.92625041605902</v>
          </cell>
          <cell r="G18">
            <v>4.4888888888888943</v>
          </cell>
          <cell r="H18">
            <v>4120.4689463120922</v>
          </cell>
          <cell r="I18">
            <v>8.9280533937340201E-2</v>
          </cell>
          <cell r="J18">
            <v>2.4885638403831378</v>
          </cell>
        </row>
        <row r="19">
          <cell r="A19" t="str">
            <v>Other</v>
          </cell>
          <cell r="E19" t="str">
            <v>Other</v>
          </cell>
          <cell r="H19">
            <v>3535.7311414524797</v>
          </cell>
          <cell r="I19">
            <v>8.1702303618242919E-2</v>
          </cell>
          <cell r="J19">
            <v>1.888732841685089</v>
          </cell>
        </row>
        <row r="21">
          <cell r="A21" t="str">
            <v>Robot</v>
          </cell>
          <cell r="C21" t="str">
            <v>Core and Incremental Robot, Consumables and Other</v>
          </cell>
          <cell r="D21" t="str">
            <v>Robots</v>
          </cell>
          <cell r="F21">
            <v>19555.555555555558</v>
          </cell>
          <cell r="G21">
            <v>1</v>
          </cell>
          <cell r="H21">
            <v>19555.555555555558</v>
          </cell>
          <cell r="I21">
            <v>3.5144581744428418</v>
          </cell>
          <cell r="J21">
            <v>6.3354824429157839</v>
          </cell>
        </row>
        <row r="22">
          <cell r="A22" t="str">
            <v>Consumable</v>
          </cell>
          <cell r="D22" t="str">
            <v>Consumables</v>
          </cell>
          <cell r="F22">
            <v>917.92625041605902</v>
          </cell>
          <cell r="G22">
            <v>4.4888888888888943</v>
          </cell>
          <cell r="H22">
            <v>4120.4689463120922</v>
          </cell>
          <cell r="I22">
            <v>1.4396486097396108</v>
          </cell>
          <cell r="J22">
            <v>8.9299880801594895</v>
          </cell>
        </row>
        <row r="23">
          <cell r="A23" t="str">
            <v>Other</v>
          </cell>
          <cell r="D23" t="str">
            <v>Other</v>
          </cell>
          <cell r="H23">
            <v>3535.7311414524797</v>
          </cell>
          <cell r="I23">
            <v>1.2054310451436518</v>
          </cell>
          <cell r="J23">
            <v>6.7383899053985532</v>
          </cell>
        </row>
        <row r="24">
          <cell r="C24" t="str">
            <v>Total</v>
          </cell>
          <cell r="I24">
            <v>6.1595378293261049</v>
          </cell>
          <cell r="J24">
            <v>22.003860428473825</v>
          </cell>
        </row>
        <row r="28">
          <cell r="E28">
            <v>2020</v>
          </cell>
          <cell r="F28">
            <v>2024</v>
          </cell>
          <cell r="G28">
            <v>2020</v>
          </cell>
          <cell r="H28">
            <v>2024</v>
          </cell>
          <cell r="I28">
            <v>2020</v>
          </cell>
          <cell r="J28">
            <v>2024</v>
          </cell>
          <cell r="L28">
            <v>2020</v>
          </cell>
          <cell r="M28">
            <v>2024</v>
          </cell>
        </row>
        <row r="29">
          <cell r="E29" t="str">
            <v>Additional Units</v>
          </cell>
          <cell r="G29" t="str">
            <v>Robots / Unit</v>
          </cell>
          <cell r="I29" t="str">
            <v>Additional Revenues ($M)</v>
          </cell>
        </row>
        <row r="30">
          <cell r="E30" t="str">
            <v>2020E</v>
          </cell>
          <cell r="F30" t="str">
            <v>2024E</v>
          </cell>
          <cell r="G30" t="str">
            <v>2020E</v>
          </cell>
          <cell r="H30" t="str">
            <v>2024E</v>
          </cell>
          <cell r="I30" t="str">
            <v>2020E</v>
          </cell>
          <cell r="J30" t="str">
            <v>2024E</v>
          </cell>
        </row>
        <row r="31">
          <cell r="C31" t="str">
            <v>Additional Pull-Through on Waters' Products</v>
          </cell>
          <cell r="D31" t="str">
            <v>Acquity</v>
          </cell>
          <cell r="E31">
            <v>15</v>
          </cell>
          <cell r="F31">
            <v>21.586075000000001</v>
          </cell>
          <cell r="G31">
            <v>4.5999999999999996</v>
          </cell>
          <cell r="H31">
            <v>4.678942327403198</v>
          </cell>
          <cell r="I31">
            <v>0.56827795167253292</v>
          </cell>
          <cell r="J31">
            <v>1.3397449730469335</v>
          </cell>
          <cell r="L31">
            <v>69</v>
          </cell>
          <cell r="M31">
            <v>101</v>
          </cell>
        </row>
        <row r="32">
          <cell r="D32" t="str">
            <v>QDA</v>
          </cell>
          <cell r="E32">
            <v>12</v>
          </cell>
          <cell r="F32">
            <v>14.586075000000003</v>
          </cell>
          <cell r="G32">
            <v>5.75</v>
          </cell>
          <cell r="H32">
            <v>6.9244124961650053</v>
          </cell>
          <cell r="I32">
            <v>0.47076928771647797</v>
          </cell>
          <cell r="J32">
            <v>0.8468471693146864</v>
          </cell>
          <cell r="L32">
            <v>69</v>
          </cell>
          <cell r="M32">
            <v>101</v>
          </cell>
        </row>
        <row r="33">
          <cell r="D33" t="str">
            <v>Tandem</v>
          </cell>
          <cell r="E33">
            <v>2</v>
          </cell>
          <cell r="F33">
            <v>4</v>
          </cell>
          <cell r="G33">
            <v>34.5</v>
          </cell>
          <cell r="H33">
            <v>25.25</v>
          </cell>
          <cell r="I33">
            <v>0.35407306594389304</v>
          </cell>
          <cell r="J33">
            <v>0.92778631815692725</v>
          </cell>
          <cell r="L33">
            <v>69</v>
          </cell>
          <cell r="M33">
            <v>101</v>
          </cell>
        </row>
        <row r="34">
          <cell r="D34" t="str">
            <v>Bioaccord</v>
          </cell>
          <cell r="E34">
            <v>1</v>
          </cell>
          <cell r="F34">
            <v>3</v>
          </cell>
          <cell r="G34">
            <v>69</v>
          </cell>
          <cell r="H34">
            <v>33.666666666666664</v>
          </cell>
          <cell r="I34">
            <v>0.24099999999999999</v>
          </cell>
          <cell r="J34">
            <v>0.92100000000000004</v>
          </cell>
          <cell r="L34">
            <v>69</v>
          </cell>
          <cell r="M34">
            <v>101</v>
          </cell>
        </row>
        <row r="35">
          <cell r="C35" t="str">
            <v>Total</v>
          </cell>
          <cell r="E35">
            <v>30</v>
          </cell>
          <cell r="F35">
            <v>43.172150000000002</v>
          </cell>
          <cell r="G35">
            <v>2.2999999999999998</v>
          </cell>
          <cell r="H35">
            <v>2.339471163701599</v>
          </cell>
          <cell r="I35">
            <v>1.6341203053329041</v>
          </cell>
          <cell r="J35">
            <v>4.0353784605185474</v>
          </cell>
          <cell r="L35">
            <v>69</v>
          </cell>
          <cell r="M35">
            <v>101</v>
          </cell>
        </row>
        <row r="37">
          <cell r="C37" t="str">
            <v>Incremental Consumables</v>
          </cell>
          <cell r="D37" t="str">
            <v>Glycoworks</v>
          </cell>
          <cell r="E37">
            <v>452.85000000000036</v>
          </cell>
          <cell r="F37">
            <v>2194.9903662499992</v>
          </cell>
          <cell r="I37">
            <v>0.88292599236000069</v>
          </cell>
          <cell r="J37">
            <v>4.6323699489337695</v>
          </cell>
          <cell r="L37">
            <v>69</v>
          </cell>
          <cell r="M37">
            <v>101</v>
          </cell>
        </row>
        <row r="38">
          <cell r="D38" t="str">
            <v>Accutag</v>
          </cell>
          <cell r="E38">
            <v>23.100000000000023</v>
          </cell>
          <cell r="F38">
            <v>33.800000000000011</v>
          </cell>
          <cell r="I38">
            <v>6.0083100000000056E-2</v>
          </cell>
          <cell r="J38">
            <v>9.5160724427808055E-2</v>
          </cell>
          <cell r="L38">
            <v>69</v>
          </cell>
          <cell r="M38">
            <v>101</v>
          </cell>
        </row>
        <row r="39">
          <cell r="D39" t="str">
            <v>Peptide Kit</v>
          </cell>
          <cell r="E39">
            <v>0</v>
          </cell>
          <cell r="F39">
            <v>5620</v>
          </cell>
          <cell r="I39">
            <v>0</v>
          </cell>
          <cell r="J39">
            <v>7.5948393555164158</v>
          </cell>
          <cell r="L39">
            <v>69</v>
          </cell>
          <cell r="M39">
            <v>101</v>
          </cell>
        </row>
        <row r="40">
          <cell r="C40" t="str">
            <v>Total</v>
          </cell>
          <cell r="E40">
            <v>475.95000000000039</v>
          </cell>
          <cell r="F40">
            <v>7848.7903662499994</v>
          </cell>
          <cell r="I40">
            <v>0.94300909236000074</v>
          </cell>
          <cell r="J40">
            <v>12.322370028877994</v>
          </cell>
          <cell r="L40">
            <v>69</v>
          </cell>
          <cell r="M40">
            <v>101</v>
          </cell>
        </row>
        <row r="42">
          <cell r="C42" t="str">
            <v>Total revenues</v>
          </cell>
          <cell r="I42">
            <v>8.7366672270190104</v>
          </cell>
          <cell r="J42">
            <v>38.36160891787037</v>
          </cell>
        </row>
      </sheetData>
      <sheetData sheetId="10">
        <row r="1">
          <cell r="A1">
            <v>0</v>
          </cell>
          <cell r="E1">
            <v>2020</v>
          </cell>
          <cell r="F1">
            <v>2024</v>
          </cell>
          <cell r="L1" t="str">
            <v>x</v>
          </cell>
        </row>
        <row r="2">
          <cell r="B2" t="str">
            <v>Project Matterhorn</v>
          </cell>
        </row>
        <row r="3">
          <cell r="B3" t="str">
            <v>Description of Revenue Components</v>
          </cell>
          <cell r="K3" t="str">
            <v>Strictly Private &amp; Confidential</v>
          </cell>
        </row>
        <row r="4">
          <cell r="A4" t="str">
            <v>x</v>
          </cell>
          <cell r="L4" t="str">
            <v>x</v>
          </cell>
        </row>
        <row r="5">
          <cell r="B5" t="str">
            <v>Reference</v>
          </cell>
        </row>
        <row r="10">
          <cell r="A10" t="str">
            <v>x</v>
          </cell>
          <cell r="L10" t="str">
            <v>x</v>
          </cell>
        </row>
        <row r="13">
          <cell r="E13" t="str">
            <v>2020E</v>
          </cell>
          <cell r="F13" t="str">
            <v>2024E</v>
          </cell>
        </row>
        <row r="14">
          <cell r="B14" t="str">
            <v>Core - Robots</v>
          </cell>
          <cell r="E14">
            <v>1.3700430171556841</v>
          </cell>
          <cell r="F14">
            <v>2.0868535943477546</v>
          </cell>
        </row>
        <row r="15">
          <cell r="B15" t="str">
            <v>Core - Consumables</v>
          </cell>
          <cell r="E15">
            <v>2.1834259934831874</v>
          </cell>
          <cell r="F15">
            <v>7.3598727338335426</v>
          </cell>
        </row>
        <row r="16">
          <cell r="B16" t="str">
            <v>Pull-Through</v>
          </cell>
          <cell r="E16">
            <v>1.9960743079283529</v>
          </cell>
          <cell r="F16">
            <v>5.5104576353021599</v>
          </cell>
        </row>
        <row r="17">
          <cell r="B17" t="str">
            <v>Install Base</v>
          </cell>
          <cell r="E17">
            <v>1.2789041425039196</v>
          </cell>
          <cell r="F17">
            <v>3.9972206691502974</v>
          </cell>
          <cell r="H17" t="str">
            <v>Incremental Revenue on Existing Consumables = Acuity</v>
          </cell>
        </row>
        <row r="18">
          <cell r="B18" t="str">
            <v>Incremental Consumables</v>
          </cell>
          <cell r="E18">
            <v>1.9082197659478648</v>
          </cell>
          <cell r="F18">
            <v>19.407204285236613</v>
          </cell>
        </row>
        <row r="19">
          <cell r="B19" t="str">
            <v>Total</v>
          </cell>
          <cell r="E19">
            <v>8.7366672270190087</v>
          </cell>
          <cell r="F19">
            <v>38.36160891787037</v>
          </cell>
        </row>
        <row r="20">
          <cell r="B20" t="str">
            <v>Check</v>
          </cell>
          <cell r="E20">
            <v>0</v>
          </cell>
          <cell r="F20">
            <v>0</v>
          </cell>
        </row>
        <row r="37">
          <cell r="A37" t="str">
            <v>x</v>
          </cell>
          <cell r="L37" t="str">
            <v>x</v>
          </cell>
        </row>
        <row r="39">
          <cell r="V39" t="str">
            <v>Description</v>
          </cell>
        </row>
        <row r="40">
          <cell r="U40" t="str">
            <v>Incremental Robots Sold into WAT Install Base</v>
          </cell>
        </row>
        <row r="41">
          <cell r="U41" t="str">
            <v>Incremental Consumables</v>
          </cell>
        </row>
        <row r="42">
          <cell r="U42" t="str">
            <v>WAT
Incremental
Pull-Through</v>
          </cell>
        </row>
        <row r="43">
          <cell r="U43" t="str">
            <v>Core - Consumables</v>
          </cell>
        </row>
        <row r="44">
          <cell r="U44" t="str">
            <v>Core - Robots</v>
          </cell>
        </row>
      </sheetData>
      <sheetData sheetId="11"/>
      <sheetData sheetId="12">
        <row r="96">
          <cell r="U96">
            <v>1</v>
          </cell>
        </row>
      </sheetData>
      <sheetData sheetId="13"/>
      <sheetData sheetId="14">
        <row r="8">
          <cell r="A8" t="str">
            <v>Buyer - Synergies</v>
          </cell>
          <cell r="D8">
            <v>3</v>
          </cell>
        </row>
      </sheetData>
      <sheetData sheetId="15"/>
      <sheetData sheetId="16">
        <row r="46">
          <cell r="D46">
            <v>1.0161685227123276</v>
          </cell>
        </row>
      </sheetData>
      <sheetData sheetId="17">
        <row r="323">
          <cell r="D323">
            <v>1066.0236825593861</v>
          </cell>
        </row>
      </sheetData>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AOP"/>
      <sheetName val="Inventory AOP"/>
      <sheetName val="Q1"/>
      <sheetName val="Q2"/>
      <sheetName val="Q3"/>
      <sheetName val="Q4"/>
      <sheetName val="FY P&amp;L"/>
      <sheetName val="AA Summary.P&amp;L"/>
      <sheetName val="FY"/>
      <sheetName val="FY Pretty &amp;L"/>
      <sheetName val="FY Pretty P&amp;L"/>
      <sheetName val="Sheet7"/>
      <sheetName val="Qrt P&amp;L"/>
      <sheetName val="QTR Pretty P&amp;L"/>
      <sheetName val="FC P&amp;L"/>
      <sheetName val="Capital AOP"/>
      <sheetName val="Balance Sheet AOP"/>
      <sheetName val="DPO"/>
      <sheetName val="Cash Flow AOP"/>
      <sheetName val="Financial Ratios AOP"/>
      <sheetName val="YTD P&amp;L"/>
      <sheetName val="Sheet8"/>
      <sheetName val="Cash Flow Quarterly Workpapers"/>
      <sheetName val="SBB"/>
      <sheetName val="Balance Sheet Close Meeting"/>
      <sheetName val="Net Interest Scenario Compariso"/>
    </sheetNames>
    <sheetDataSet>
      <sheetData sheetId="0"/>
      <sheetData sheetId="1">
        <row r="2">
          <cell r="B2" t="str">
            <v>2018 Q1</v>
          </cell>
        </row>
      </sheetData>
      <sheetData sheetId="2"/>
      <sheetData sheetId="3"/>
      <sheetData sheetId="4"/>
      <sheetData sheetId="5"/>
      <sheetData sheetId="6"/>
      <sheetData sheetId="7">
        <row r="1">
          <cell r="B1" t="str">
            <v>Check Sum</v>
          </cell>
          <cell r="C1">
            <v>0</v>
          </cell>
          <cell r="D1">
            <v>2017</v>
          </cell>
          <cell r="E1">
            <v>2018</v>
          </cell>
          <cell r="F1">
            <v>2019</v>
          </cell>
          <cell r="G1">
            <v>2020</v>
          </cell>
          <cell r="H1">
            <v>2021</v>
          </cell>
          <cell r="I1">
            <v>2022</v>
          </cell>
          <cell r="K1">
            <v>2023</v>
          </cell>
          <cell r="L1">
            <v>2024</v>
          </cell>
          <cell r="P1" t="str">
            <v>x</v>
          </cell>
        </row>
        <row r="2">
          <cell r="B2">
            <v>3</v>
          </cell>
          <cell r="C2" t="str">
            <v>Buyer - Synergies Case</v>
          </cell>
          <cell r="D2">
            <v>43100</v>
          </cell>
          <cell r="E2">
            <v>43465</v>
          </cell>
          <cell r="F2">
            <v>43830</v>
          </cell>
          <cell r="G2">
            <v>44196</v>
          </cell>
          <cell r="H2">
            <v>44561</v>
          </cell>
          <cell r="I2">
            <v>44926</v>
          </cell>
          <cell r="K2">
            <v>45291</v>
          </cell>
          <cell r="L2">
            <v>45657</v>
          </cell>
        </row>
        <row r="4">
          <cell r="D4" t="str">
            <v>Actual</v>
          </cell>
          <cell r="F4" t="str">
            <v>Projected</v>
          </cell>
          <cell r="N4" t="str">
            <v>CAGR</v>
          </cell>
        </row>
        <row r="5">
          <cell r="D5" t="str">
            <v>2017A</v>
          </cell>
          <cell r="E5" t="str">
            <v>2018A</v>
          </cell>
          <cell r="F5" t="str">
            <v>2019E</v>
          </cell>
          <cell r="G5" t="str">
            <v>2020E</v>
          </cell>
          <cell r="H5" t="str">
            <v>2021E</v>
          </cell>
          <cell r="I5" t="str">
            <v>2022E</v>
          </cell>
          <cell r="K5" t="str">
            <v>2023E</v>
          </cell>
          <cell r="L5" t="str">
            <v>2024E</v>
          </cell>
          <cell r="N5" t="str">
            <v>'18-'22</v>
          </cell>
          <cell r="O5" t="str">
            <v>18-'24</v>
          </cell>
        </row>
        <row r="7">
          <cell r="B7" t="str">
            <v>Core Revenue</v>
          </cell>
          <cell r="D7">
            <v>3157.2356000672016</v>
          </cell>
          <cell r="E7">
            <v>2462.9940487679996</v>
          </cell>
          <cell r="F7">
            <v>2755.5139636420367</v>
          </cell>
          <cell r="G7">
            <v>3553.4690106388721</v>
          </cell>
          <cell r="H7">
            <v>4557.0594098050915</v>
          </cell>
          <cell r="I7">
            <v>5826.9532106487532</v>
          </cell>
          <cell r="K7">
            <v>7417.249034958355</v>
          </cell>
          <cell r="L7">
            <v>9446.7263281812975</v>
          </cell>
          <cell r="N7">
            <v>0.24020803892876996</v>
          </cell>
          <cell r="O7">
            <v>0.25113160574174387</v>
          </cell>
        </row>
        <row r="8">
          <cell r="B8" t="str">
            <v>Pull-Through Revenue</v>
          </cell>
          <cell r="D8">
            <v>0</v>
          </cell>
          <cell r="E8">
            <v>0</v>
          </cell>
          <cell r="F8">
            <v>0</v>
          </cell>
          <cell r="G8">
            <v>1996.0743079283529</v>
          </cell>
          <cell r="H8">
            <v>2911.2336422356848</v>
          </cell>
          <cell r="I8">
            <v>4008.3070699958944</v>
          </cell>
          <cell r="K8">
            <v>4706.1719043217381</v>
          </cell>
          <cell r="L8">
            <v>5510.4576353021603</v>
          </cell>
          <cell r="N8" t="str">
            <v>NA</v>
          </cell>
          <cell r="O8" t="str">
            <v>NA</v>
          </cell>
        </row>
        <row r="9">
          <cell r="B9" t="str">
            <v>Incremental Revenue on Existing Units</v>
          </cell>
          <cell r="D9">
            <v>0</v>
          </cell>
          <cell r="E9">
            <v>0</v>
          </cell>
          <cell r="F9">
            <v>0</v>
          </cell>
          <cell r="G9">
            <v>1278.9041425039195</v>
          </cell>
          <cell r="H9">
            <v>1778.4124078718189</v>
          </cell>
          <cell r="I9">
            <v>2378.2835990811441</v>
          </cell>
          <cell r="K9">
            <v>3106.1388664277019</v>
          </cell>
          <cell r="L9">
            <v>3997.2206691502975</v>
          </cell>
          <cell r="N9" t="str">
            <v>NA</v>
          </cell>
          <cell r="O9" t="str">
            <v>NA</v>
          </cell>
        </row>
        <row r="10">
          <cell r="B10" t="str">
            <v>Incremental Consumables Revenue</v>
          </cell>
          <cell r="D10">
            <v>0</v>
          </cell>
          <cell r="E10">
            <v>0</v>
          </cell>
          <cell r="F10">
            <v>0</v>
          </cell>
          <cell r="G10">
            <v>1908.2197659478647</v>
          </cell>
          <cell r="H10">
            <v>4765.6659861765038</v>
          </cell>
          <cell r="I10">
            <v>7887.7165073743363</v>
          </cell>
          <cell r="K10">
            <v>13479.155059632298</v>
          </cell>
          <cell r="L10">
            <v>19407.204285236614</v>
          </cell>
          <cell r="N10" t="str">
            <v>NA</v>
          </cell>
          <cell r="O10" t="str">
            <v>NA</v>
          </cell>
        </row>
        <row r="11">
          <cell r="B11" t="str">
            <v>Total Revenue</v>
          </cell>
          <cell r="D11">
            <v>3157.2356000672016</v>
          </cell>
          <cell r="E11">
            <v>2462.9940487679996</v>
          </cell>
          <cell r="F11">
            <v>2755.5139636420367</v>
          </cell>
          <cell r="G11">
            <v>8736.6672270190084</v>
          </cell>
          <cell r="H11">
            <v>14012.371446089099</v>
          </cell>
          <cell r="I11">
            <v>20101.260387100127</v>
          </cell>
          <cell r="K11">
            <v>28708.714865340095</v>
          </cell>
          <cell r="L11">
            <v>38361.60891787037</v>
          </cell>
          <cell r="N11">
            <v>0.69020733359505537</v>
          </cell>
          <cell r="O11">
            <v>0.58029770178431028</v>
          </cell>
        </row>
        <row r="13">
          <cell r="B13" t="str">
            <v>Core COGS</v>
          </cell>
          <cell r="D13">
            <v>1066.0236825593861</v>
          </cell>
          <cell r="E13">
            <v>801.51877493601467</v>
          </cell>
          <cell r="F13">
            <v>894.35290374421675</v>
          </cell>
          <cell r="G13">
            <v>1060.3812304831661</v>
          </cell>
          <cell r="H13">
            <v>1348.2281169965584</v>
          </cell>
          <cell r="I13">
            <v>1734.6412603054437</v>
          </cell>
          <cell r="K13">
            <v>2258.9529769796827</v>
          </cell>
          <cell r="L13">
            <v>2971.282054381104</v>
          </cell>
          <cell r="N13">
            <v>0.21289719903889925</v>
          </cell>
          <cell r="O13">
            <v>0.24405151186603469</v>
          </cell>
        </row>
        <row r="14">
          <cell r="B14" t="str">
            <v>Pull-Through COGS</v>
          </cell>
          <cell r="D14">
            <v>0</v>
          </cell>
          <cell r="E14">
            <v>0</v>
          </cell>
          <cell r="F14">
            <v>0</v>
          </cell>
          <cell r="G14">
            <v>885.26923913682595</v>
          </cell>
          <cell r="H14">
            <v>1267.1531911250042</v>
          </cell>
          <cell r="I14">
            <v>1725.0085851230967</v>
          </cell>
          <cell r="K14">
            <v>2001.8749344142725</v>
          </cell>
          <cell r="L14">
            <v>2326.5585632235643</v>
          </cell>
          <cell r="N14" t="str">
            <v>NA</v>
          </cell>
          <cell r="O14" t="str">
            <v>NA</v>
          </cell>
        </row>
        <row r="15">
          <cell r="B15" t="str">
            <v>Incremental COGS on Existing Units</v>
          </cell>
          <cell r="D15">
            <v>0</v>
          </cell>
          <cell r="E15">
            <v>0</v>
          </cell>
          <cell r="F15">
            <v>0</v>
          </cell>
          <cell r="G15">
            <v>466.50702695764431</v>
          </cell>
          <cell r="H15">
            <v>583.97946675878927</v>
          </cell>
          <cell r="I15">
            <v>742.79964844186054</v>
          </cell>
          <cell r="K15">
            <v>964.17223537968914</v>
          </cell>
          <cell r="L15">
            <v>1261.9369400421895</v>
          </cell>
          <cell r="N15" t="str">
            <v>NA</v>
          </cell>
          <cell r="O15" t="str">
            <v>NA</v>
          </cell>
        </row>
        <row r="16">
          <cell r="B16" t="str">
            <v>Incremental Consumables COGS</v>
          </cell>
          <cell r="D16">
            <v>0</v>
          </cell>
          <cell r="E16">
            <v>0</v>
          </cell>
          <cell r="F16">
            <v>0</v>
          </cell>
          <cell r="G16">
            <v>634.98350277037332</v>
          </cell>
          <cell r="H16">
            <v>1496.4611271287743</v>
          </cell>
          <cell r="I16">
            <v>2438.5614527014827</v>
          </cell>
          <cell r="K16">
            <v>4144.4270626513162</v>
          </cell>
          <cell r="L16">
            <v>5987.3476293386966</v>
          </cell>
          <cell r="N16" t="str">
            <v>NA</v>
          </cell>
          <cell r="O16" t="str">
            <v>NA</v>
          </cell>
        </row>
        <row r="17">
          <cell r="B17" t="str">
            <v>Total COGS</v>
          </cell>
          <cell r="D17">
            <v>1066.0236825593861</v>
          </cell>
          <cell r="E17">
            <v>801.51877493601467</v>
          </cell>
          <cell r="F17">
            <v>894.35290374421675</v>
          </cell>
          <cell r="G17">
            <v>3047.1409993480097</v>
          </cell>
          <cell r="H17">
            <v>4695.8219020091265</v>
          </cell>
          <cell r="I17">
            <v>6641.0109465718833</v>
          </cell>
          <cell r="K17">
            <v>9369.4272094249609</v>
          </cell>
          <cell r="L17">
            <v>12547.125186985555</v>
          </cell>
          <cell r="N17">
            <v>0.6966025838310308</v>
          </cell>
          <cell r="O17">
            <v>0.58163070858680443</v>
          </cell>
        </row>
        <row r="19">
          <cell r="B19" t="str">
            <v>Core Gross Profit</v>
          </cell>
          <cell r="D19">
            <v>2091.2119175078155</v>
          </cell>
          <cell r="E19">
            <v>1661.4752738319849</v>
          </cell>
          <cell r="F19">
            <v>1861.16105989782</v>
          </cell>
          <cell r="G19">
            <v>2493.0877801557062</v>
          </cell>
          <cell r="H19">
            <v>3208.8312928085334</v>
          </cell>
          <cell r="I19">
            <v>4092.3119503433095</v>
          </cell>
          <cell r="K19">
            <v>5158.2960579786723</v>
          </cell>
          <cell r="L19">
            <v>6475.4442738001935</v>
          </cell>
          <cell r="N19">
            <v>0.25276240638445202</v>
          </cell>
          <cell r="O19">
            <v>0.25447674411324073</v>
          </cell>
        </row>
        <row r="20">
          <cell r="B20" t="str">
            <v>Pull-Through Gross Profit</v>
          </cell>
          <cell r="D20">
            <v>0</v>
          </cell>
          <cell r="E20">
            <v>0</v>
          </cell>
          <cell r="F20">
            <v>0</v>
          </cell>
          <cell r="G20">
            <v>1110.805068791527</v>
          </cell>
          <cell r="H20">
            <v>1644.0804511106805</v>
          </cell>
          <cell r="I20">
            <v>2283.2984848727974</v>
          </cell>
          <cell r="K20">
            <v>2704.2969699074656</v>
          </cell>
          <cell r="L20">
            <v>3183.899072078596</v>
          </cell>
          <cell r="N20" t="str">
            <v>NA</v>
          </cell>
          <cell r="O20" t="str">
            <v>NA</v>
          </cell>
        </row>
        <row r="21">
          <cell r="B21" t="str">
            <v>Incremental Gross Profit on Existing Units</v>
          </cell>
          <cell r="D21">
            <v>0</v>
          </cell>
          <cell r="E21">
            <v>0</v>
          </cell>
          <cell r="F21">
            <v>0</v>
          </cell>
          <cell r="G21">
            <v>812.39711554627524</v>
          </cell>
          <cell r="H21">
            <v>1194.4329411130298</v>
          </cell>
          <cell r="I21">
            <v>1635.4839506392836</v>
          </cell>
          <cell r="K21">
            <v>2141.9666310480129</v>
          </cell>
          <cell r="L21">
            <v>2735.2837291081078</v>
          </cell>
          <cell r="N21" t="str">
            <v>NA</v>
          </cell>
          <cell r="O21" t="str">
            <v>NA</v>
          </cell>
        </row>
        <row r="22">
          <cell r="B22" t="str">
            <v>Incremental Consumables Gross Profit</v>
          </cell>
          <cell r="D22">
            <v>0</v>
          </cell>
          <cell r="E22">
            <v>0</v>
          </cell>
          <cell r="F22">
            <v>0</v>
          </cell>
          <cell r="G22">
            <v>1273.2362631774913</v>
          </cell>
          <cell r="H22">
            <v>3269.2048590477298</v>
          </cell>
          <cell r="I22">
            <v>5449.155054672854</v>
          </cell>
          <cell r="K22">
            <v>9334.7279969809824</v>
          </cell>
          <cell r="L22">
            <v>13419.856655897918</v>
          </cell>
          <cell r="N22" t="str">
            <v>NA</v>
          </cell>
          <cell r="O22" t="str">
            <v>NA</v>
          </cell>
        </row>
        <row r="23">
          <cell r="B23" t="str">
            <v>Total Gross Profit</v>
          </cell>
          <cell r="D23">
            <v>2091.2119175078155</v>
          </cell>
          <cell r="E23">
            <v>1661.4752738319849</v>
          </cell>
          <cell r="F23">
            <v>1861.16105989782</v>
          </cell>
          <cell r="G23">
            <v>5689.526227671</v>
          </cell>
          <cell r="H23">
            <v>9316.5495440799732</v>
          </cell>
          <cell r="I23">
            <v>13460.249440528245</v>
          </cell>
          <cell r="K23">
            <v>19339.287655915134</v>
          </cell>
          <cell r="L23">
            <v>25814.483730884815</v>
          </cell>
          <cell r="N23">
            <v>0.68709604149618952</v>
          </cell>
          <cell r="O23">
            <v>0.57965262521863847</v>
          </cell>
        </row>
        <row r="25">
          <cell r="B25" t="str">
            <v>Core Gross Profit Margin</v>
          </cell>
          <cell r="D25">
            <v>0.66235535842282545</v>
          </cell>
          <cell r="E25">
            <v>0.67457543174457202</v>
          </cell>
          <cell r="F25">
            <v>0.67543154723769694</v>
          </cell>
          <cell r="G25">
            <v>0.70159266133785092</v>
          </cell>
          <cell r="H25">
            <v>0.70414515244289455</v>
          </cell>
          <cell r="I25">
            <v>0.70230732981768451</v>
          </cell>
          <cell r="K25">
            <v>0.69544598457824791</v>
          </cell>
          <cell r="L25">
            <v>0.68546965888942601</v>
          </cell>
        </row>
        <row r="26">
          <cell r="B26" t="str">
            <v>Pull-Through Gross Profit Margin</v>
          </cell>
          <cell r="D26" t="str">
            <v>NA</v>
          </cell>
          <cell r="E26" t="str">
            <v>NA</v>
          </cell>
          <cell r="F26" t="str">
            <v>NA</v>
          </cell>
          <cell r="G26">
            <v>0.55649484810231731</v>
          </cell>
          <cell r="H26">
            <v>0.56473669006109295</v>
          </cell>
          <cell r="I26">
            <v>0.56964160804055763</v>
          </cell>
          <cell r="K26">
            <v>0.5746277494504769</v>
          </cell>
          <cell r="L26">
            <v>0.57779213321254586</v>
          </cell>
        </row>
        <row r="27">
          <cell r="B27" t="str">
            <v xml:space="preserve">Incremental Gross Profit Margin on Existing Units </v>
          </cell>
          <cell r="D27" t="str">
            <v>NA</v>
          </cell>
          <cell r="E27" t="str">
            <v>NA</v>
          </cell>
          <cell r="F27" t="str">
            <v>NA</v>
          </cell>
          <cell r="G27">
            <v>0.63522909070863809</v>
          </cell>
          <cell r="H27">
            <v>0.67162877172139024</v>
          </cell>
          <cell r="I27">
            <v>0.68767406514141416</v>
          </cell>
          <cell r="K27">
            <v>0.68959139406134762</v>
          </cell>
          <cell r="L27">
            <v>0.68429640380338475</v>
          </cell>
          <cell r="AA27" t="str">
            <v>Theme Colors</v>
          </cell>
          <cell r="AB27" t="str">
            <v>R</v>
          </cell>
          <cell r="AC27" t="str">
            <v>G</v>
          </cell>
          <cell r="AD27" t="str">
            <v>B</v>
          </cell>
        </row>
        <row r="28">
          <cell r="B28" t="str">
            <v>Incremental Consumables Gross Profit Margin</v>
          </cell>
          <cell r="D28" t="str">
            <v>NA</v>
          </cell>
          <cell r="E28" t="str">
            <v>NA</v>
          </cell>
          <cell r="F28" t="str">
            <v>NA</v>
          </cell>
          <cell r="G28">
            <v>0.66723775002143959</v>
          </cell>
          <cell r="H28">
            <v>0.6859911853937154</v>
          </cell>
          <cell r="I28">
            <v>0.69084063170606635</v>
          </cell>
          <cell r="K28">
            <v>0.69253064867076519</v>
          </cell>
          <cell r="L28">
            <v>0.69148840083610752</v>
          </cell>
          <cell r="AA28" t="str">
            <v>Orange</v>
          </cell>
          <cell r="AB28">
            <v>238</v>
          </cell>
          <cell r="AC28">
            <v>119</v>
          </cell>
          <cell r="AD28">
            <v>0</v>
          </cell>
        </row>
        <row r="29">
          <cell r="B29" t="str">
            <v>Total Gross Profit Margin</v>
          </cell>
          <cell r="D29">
            <v>0.66235535842282545</v>
          </cell>
          <cell r="E29">
            <v>0.67457543174457202</v>
          </cell>
          <cell r="F29">
            <v>0.67543154723769694</v>
          </cell>
          <cell r="G29">
            <v>0.65122386830478984</v>
          </cell>
          <cell r="H29">
            <v>0.66488028667554733</v>
          </cell>
          <cell r="I29">
            <v>0.66962216205936453</v>
          </cell>
          <cell r="K29">
            <v>0.67363822263125306</v>
          </cell>
          <cell r="L29">
            <v>0.67292494916341727</v>
          </cell>
          <cell r="AA29" t="str">
            <v>Grey</v>
          </cell>
          <cell r="AB29">
            <v>136</v>
          </cell>
          <cell r="AC29">
            <v>136</v>
          </cell>
          <cell r="AD29">
            <v>136</v>
          </cell>
        </row>
        <row r="30">
          <cell r="AA30" t="str">
            <v>Lighter Blue</v>
          </cell>
          <cell r="AB30">
            <v>51</v>
          </cell>
          <cell r="AC30">
            <v>119</v>
          </cell>
          <cell r="AD30">
            <v>221</v>
          </cell>
        </row>
        <row r="31">
          <cell r="B31" t="str">
            <v>Sales &amp; Marketing</v>
          </cell>
          <cell r="D31">
            <v>885.08278328243739</v>
          </cell>
          <cell r="E31">
            <v>1025.4807102176437</v>
          </cell>
          <cell r="F31">
            <v>1085.7187452511487</v>
          </cell>
          <cell r="G31">
            <v>1243.7141537236052</v>
          </cell>
          <cell r="H31">
            <v>1458.2590111376294</v>
          </cell>
          <cell r="I31">
            <v>1748.0859631946259</v>
          </cell>
          <cell r="J31" t="str">
            <v>SMS</v>
          </cell>
          <cell r="K31">
            <v>2225.1747104875062</v>
          </cell>
          <cell r="L31">
            <v>2834.0178984543891</v>
          </cell>
          <cell r="N31">
            <v>0.14263841959713131</v>
          </cell>
          <cell r="O31">
            <v>0.18462033175460557</v>
          </cell>
          <cell r="AA31" t="str">
            <v>Darker Blue</v>
          </cell>
          <cell r="AB31">
            <v>0</v>
          </cell>
          <cell r="AC31">
            <v>119</v>
          </cell>
          <cell r="AD31">
            <v>187</v>
          </cell>
        </row>
        <row r="32">
          <cell r="B32" t="str">
            <v>General &amp; Admin</v>
          </cell>
          <cell r="D32">
            <v>2821.8999875721338</v>
          </cell>
          <cell r="E32">
            <v>3492.5712125622699</v>
          </cell>
          <cell r="F32">
            <v>3441.7627864266533</v>
          </cell>
          <cell r="G32">
            <v>3545.015670019453</v>
          </cell>
          <cell r="H32">
            <v>3651.3661401200366</v>
          </cell>
          <cell r="I32">
            <v>3760.9071243236376</v>
          </cell>
          <cell r="J32" t="str">
            <v>G&amp;A</v>
          </cell>
          <cell r="K32">
            <v>3873.7343380533471</v>
          </cell>
          <cell r="L32">
            <v>3989.9463681949478</v>
          </cell>
          <cell r="N32">
            <v>1.8677783474327692E-2</v>
          </cell>
          <cell r="O32">
            <v>2.2437958894274912E-2</v>
          </cell>
          <cell r="AA32" t="str">
            <v>Dark Yellow</v>
          </cell>
          <cell r="AB32">
            <v>170</v>
          </cell>
          <cell r="AC32">
            <v>170</v>
          </cell>
          <cell r="AD32">
            <v>0</v>
          </cell>
        </row>
        <row r="33">
          <cell r="B33" t="str">
            <v>R&amp;D</v>
          </cell>
          <cell r="D33">
            <v>589.37774317315007</v>
          </cell>
          <cell r="E33">
            <v>1539.4953119091765</v>
          </cell>
          <cell r="F33">
            <v>1539.4953119091765</v>
          </cell>
          <cell r="G33">
            <v>1585.6801712664519</v>
          </cell>
          <cell r="H33">
            <v>1633.2505764044456</v>
          </cell>
          <cell r="I33">
            <v>1682.248093696579</v>
          </cell>
          <cell r="J33" t="str">
            <v>R&amp;D</v>
          </cell>
          <cell r="K33">
            <v>1732.7155365074764</v>
          </cell>
          <cell r="L33">
            <v>1784.6970026027006</v>
          </cell>
          <cell r="N33">
            <v>2.2416662229493678E-2</v>
          </cell>
          <cell r="O33">
            <v>2.4938217538249985E-2</v>
          </cell>
          <cell r="AA33" t="str">
            <v>Dark Teal</v>
          </cell>
          <cell r="AB33">
            <v>17</v>
          </cell>
          <cell r="AC33">
            <v>153</v>
          </cell>
          <cell r="AD33">
            <v>136</v>
          </cell>
        </row>
        <row r="34">
          <cell r="B34" t="str">
            <v>Depreciation</v>
          </cell>
          <cell r="D34">
            <v>148.36060431599984</v>
          </cell>
          <cell r="E34">
            <v>108.37582779967121</v>
          </cell>
          <cell r="F34">
            <v>146.77308963580344</v>
          </cell>
          <cell r="G34">
            <v>33.653767225822214</v>
          </cell>
          <cell r="H34">
            <v>28.682991629226734</v>
          </cell>
          <cell r="I34">
            <v>23.331463915605351</v>
          </cell>
          <cell r="J34" t="str">
            <v>R&amp;D</v>
          </cell>
          <cell r="K34">
            <v>29.699102078927123</v>
          </cell>
          <cell r="L34">
            <v>37.825248715532716</v>
          </cell>
          <cell r="N34">
            <v>-0.31883489703626533</v>
          </cell>
          <cell r="O34">
            <v>-0.16091061421849406</v>
          </cell>
          <cell r="AA34" t="str">
            <v>Pink</v>
          </cell>
          <cell r="AB34">
            <v>153</v>
          </cell>
          <cell r="AC34">
            <v>51</v>
          </cell>
          <cell r="AD34">
            <v>85</v>
          </cell>
        </row>
        <row r="35">
          <cell r="B35" t="str">
            <v>Amortization</v>
          </cell>
          <cell r="D35">
            <v>18.291033408821896</v>
          </cell>
          <cell r="E35">
            <v>126.77927025621916</v>
          </cell>
          <cell r="F35">
            <v>60.317708069508264</v>
          </cell>
          <cell r="G35">
            <v>77.784801400340115</v>
          </cell>
          <cell r="H35">
            <v>99.753215829370802</v>
          </cell>
          <cell r="I35">
            <v>127.55096411489421</v>
          </cell>
          <cell r="J35" t="str">
            <v>R&amp;D</v>
          </cell>
          <cell r="K35">
            <v>162.3622554168191</v>
          </cell>
          <cell r="L35">
            <v>206.78715056215893</v>
          </cell>
          <cell r="N35">
            <v>1.51826600707472E-3</v>
          </cell>
          <cell r="O35">
            <v>8.4957060036634058E-2</v>
          </cell>
          <cell r="AA35" t="str">
            <v>Dark Purple</v>
          </cell>
          <cell r="AB35">
            <v>85</v>
          </cell>
          <cell r="AC35">
            <v>0</v>
          </cell>
          <cell r="AD35">
            <v>136</v>
          </cell>
        </row>
        <row r="36">
          <cell r="B36" t="str">
            <v>Key Employee Retention Costs</v>
          </cell>
          <cell r="D36">
            <v>0</v>
          </cell>
          <cell r="E36">
            <v>0</v>
          </cell>
          <cell r="F36">
            <v>0</v>
          </cell>
          <cell r="G36">
            <v>0</v>
          </cell>
          <cell r="H36">
            <v>0</v>
          </cell>
          <cell r="I36">
            <v>0</v>
          </cell>
          <cell r="K36">
            <v>0</v>
          </cell>
          <cell r="L36">
            <v>0</v>
          </cell>
          <cell r="N36" t="str">
            <v>NA</v>
          </cell>
          <cell r="O36" t="str">
            <v>NA</v>
          </cell>
        </row>
        <row r="37">
          <cell r="B37" t="str">
            <v>Incremental Sales &amp; Marketing</v>
          </cell>
          <cell r="D37">
            <v>0</v>
          </cell>
          <cell r="E37">
            <v>0</v>
          </cell>
          <cell r="F37">
            <v>0</v>
          </cell>
          <cell r="G37">
            <v>912.12408654053115</v>
          </cell>
          <cell r="H37">
            <v>1338.3911646099739</v>
          </cell>
          <cell r="I37">
            <v>1894.6994875676421</v>
          </cell>
          <cell r="J37" t="str">
            <v>SMS</v>
          </cell>
          <cell r="K37">
            <v>2720.4968371870364</v>
          </cell>
          <cell r="L37">
            <v>3767.1402300877585</v>
          </cell>
          <cell r="N37" t="str">
            <v>NA</v>
          </cell>
          <cell r="O37" t="str">
            <v>NA</v>
          </cell>
        </row>
        <row r="38">
          <cell r="B38" t="str">
            <v>Incremental General &amp; Admin</v>
          </cell>
          <cell r="D38">
            <v>0</v>
          </cell>
          <cell r="E38">
            <v>0</v>
          </cell>
          <cell r="F38">
            <v>0</v>
          </cell>
          <cell r="G38">
            <v>78.182064560616965</v>
          </cell>
          <cell r="H38">
            <v>125.47417168218504</v>
          </cell>
          <cell r="I38">
            <v>189.46994875676421</v>
          </cell>
          <cell r="J38" t="str">
            <v>G&amp;A</v>
          </cell>
          <cell r="K38">
            <v>272.04968371870365</v>
          </cell>
          <cell r="L38">
            <v>376.71402300877588</v>
          </cell>
          <cell r="N38" t="str">
            <v>NA</v>
          </cell>
          <cell r="O38" t="str">
            <v>NA</v>
          </cell>
        </row>
        <row r="39">
          <cell r="B39" t="str">
            <v>Incremental R&amp;D</v>
          </cell>
          <cell r="D39">
            <v>0</v>
          </cell>
          <cell r="E39">
            <v>0</v>
          </cell>
          <cell r="F39">
            <v>0</v>
          </cell>
          <cell r="G39">
            <v>78.182064560616965</v>
          </cell>
          <cell r="H39">
            <v>125.47417168218504</v>
          </cell>
          <cell r="I39">
            <v>189.46994875676421</v>
          </cell>
          <cell r="J39" t="str">
            <v>R&amp;D</v>
          </cell>
          <cell r="K39">
            <v>272.04968371870365</v>
          </cell>
          <cell r="L39">
            <v>376.71402300877588</v>
          </cell>
          <cell r="N39" t="str">
            <v>NA</v>
          </cell>
          <cell r="O39" t="str">
            <v>NA</v>
          </cell>
        </row>
        <row r="40">
          <cell r="B40" t="str">
            <v>Total Operating Expenses</v>
          </cell>
          <cell r="D40">
            <v>4463.0121517525431</v>
          </cell>
          <cell r="E40">
            <v>6292.7023327449815</v>
          </cell>
          <cell r="F40">
            <v>6274.0676412922912</v>
          </cell>
          <cell r="G40">
            <v>7554.3367792974368</v>
          </cell>
          <cell r="H40">
            <v>8460.6514430950501</v>
          </cell>
          <cell r="I40">
            <v>9615.7629943265147</v>
          </cell>
          <cell r="K40">
            <v>11288.28214716852</v>
          </cell>
          <cell r="L40">
            <v>13373.841944635038</v>
          </cell>
          <cell r="N40">
            <v>0.1118255256170102</v>
          </cell>
          <cell r="O40">
            <v>0.13388714833353021</v>
          </cell>
        </row>
        <row r="42">
          <cell r="B42" t="str">
            <v>EBIT</v>
          </cell>
          <cell r="D42">
            <v>-2371.8002342447276</v>
          </cell>
          <cell r="E42">
            <v>-4631.2270589129967</v>
          </cell>
          <cell r="F42">
            <v>-4412.9065813944708</v>
          </cell>
          <cell r="G42">
            <v>-1864.8105516264368</v>
          </cell>
          <cell r="H42">
            <v>855.89810098492308</v>
          </cell>
          <cell r="I42">
            <v>3844.4864462017304</v>
          </cell>
          <cell r="K42">
            <v>8051.0055087466135</v>
          </cell>
          <cell r="L42">
            <v>12440.641786249776</v>
          </cell>
        </row>
        <row r="43">
          <cell r="B43" t="str">
            <v>Margin</v>
          </cell>
          <cell r="D43" t="str">
            <v>NM</v>
          </cell>
          <cell r="E43" t="str">
            <v>NM</v>
          </cell>
          <cell r="F43" t="str">
            <v>NM</v>
          </cell>
          <cell r="G43" t="str">
            <v>NM</v>
          </cell>
          <cell r="H43">
            <v>6.1081602373865646E-2</v>
          </cell>
          <cell r="I43">
            <v>0.19125598953331843</v>
          </cell>
          <cell r="K43">
            <v>0.28043768404508268</v>
          </cell>
          <cell r="L43">
            <v>0.32429927047336193</v>
          </cell>
        </row>
        <row r="45">
          <cell r="B45" t="str">
            <v>Amortization</v>
          </cell>
          <cell r="D45">
            <v>18.291033408821896</v>
          </cell>
          <cell r="E45">
            <v>126.77927025621916</v>
          </cell>
          <cell r="F45">
            <v>60.317708069508264</v>
          </cell>
          <cell r="G45">
            <v>77.784801400340115</v>
          </cell>
          <cell r="H45">
            <v>99.753215829370802</v>
          </cell>
          <cell r="I45">
            <v>127.55096411489421</v>
          </cell>
          <cell r="K45">
            <v>162.3622554168191</v>
          </cell>
          <cell r="L45">
            <v>206.78715056215893</v>
          </cell>
        </row>
        <row r="47">
          <cell r="B47" t="str">
            <v>EBITA</v>
          </cell>
          <cell r="D47">
            <v>-2353.5092008359056</v>
          </cell>
          <cell r="E47">
            <v>-4504.4477886567774</v>
          </cell>
          <cell r="F47">
            <v>-4352.5888733249622</v>
          </cell>
          <cell r="G47">
            <v>-1787.0257502260968</v>
          </cell>
          <cell r="H47">
            <v>955.65131681429386</v>
          </cell>
          <cell r="I47">
            <v>3972.0374103166246</v>
          </cell>
          <cell r="K47">
            <v>8213.3677641634331</v>
          </cell>
          <cell r="L47">
            <v>12647.428936811935</v>
          </cell>
        </row>
        <row r="48">
          <cell r="B48" t="str">
            <v>Margin</v>
          </cell>
          <cell r="D48" t="str">
            <v>NM</v>
          </cell>
          <cell r="E48" t="str">
            <v>NM</v>
          </cell>
          <cell r="F48" t="str">
            <v>NM</v>
          </cell>
          <cell r="G48" t="str">
            <v>NM</v>
          </cell>
          <cell r="H48">
            <v>6.8200541249641186E-2</v>
          </cell>
          <cell r="I48">
            <v>0.19760141074863433</v>
          </cell>
          <cell r="K48">
            <v>0.28609318817260593</v>
          </cell>
          <cell r="L48">
            <v>0.32968974173865417</v>
          </cell>
        </row>
        <row r="50">
          <cell r="B50" t="str">
            <v>Depreciation</v>
          </cell>
          <cell r="D50">
            <v>148.36060431599984</v>
          </cell>
          <cell r="E50">
            <v>108.37582779967121</v>
          </cell>
          <cell r="F50">
            <v>146.77308963580344</v>
          </cell>
          <cell r="G50">
            <v>33.653767225822214</v>
          </cell>
          <cell r="H50">
            <v>28.682991629226734</v>
          </cell>
          <cell r="I50">
            <v>23.331463915605351</v>
          </cell>
          <cell r="K50">
            <v>29.699102078927123</v>
          </cell>
          <cell r="L50">
            <v>37.825248715532716</v>
          </cell>
        </row>
        <row r="52">
          <cell r="B52" t="str">
            <v>EBITDA</v>
          </cell>
          <cell r="D52">
            <v>-2205.1485965199058</v>
          </cell>
          <cell r="E52">
            <v>-4396.0719608571062</v>
          </cell>
          <cell r="F52">
            <v>-4205.8157836891587</v>
          </cell>
          <cell r="G52">
            <v>-1753.3719830002744</v>
          </cell>
          <cell r="H52">
            <v>984.33430844352063</v>
          </cell>
          <cell r="I52">
            <v>3995.3688742322297</v>
          </cell>
          <cell r="K52">
            <v>8243.0668662423595</v>
          </cell>
          <cell r="L52">
            <v>12685.254185527469</v>
          </cell>
        </row>
        <row r="53">
          <cell r="B53" t="str">
            <v>Margin</v>
          </cell>
          <cell r="D53" t="str">
            <v>NM</v>
          </cell>
          <cell r="E53" t="str">
            <v>NM</v>
          </cell>
          <cell r="F53" t="str">
            <v>NM</v>
          </cell>
          <cell r="G53" t="str">
            <v>NM</v>
          </cell>
          <cell r="H53">
            <v>7.0247517504844037E-2</v>
          </cell>
          <cell r="I53">
            <v>0.19876210731523261</v>
          </cell>
          <cell r="K53">
            <v>0.28712768596250116</v>
          </cell>
          <cell r="L53">
            <v>0.33067576004660665</v>
          </cell>
        </row>
        <row r="55">
          <cell r="B55" t="str">
            <v>Capex</v>
          </cell>
        </row>
        <row r="57">
          <cell r="B57" t="str">
            <v>Capex % of Revenue</v>
          </cell>
          <cell r="D57">
            <v>1.4999999999999999E-2</v>
          </cell>
          <cell r="E57">
            <v>1.4999999999999999E-2</v>
          </cell>
          <cell r="F57">
            <v>1.4999999999999999E-2</v>
          </cell>
          <cell r="G57">
            <v>1.4999999999999999E-2</v>
          </cell>
          <cell r="H57">
            <v>1.4999999999999999E-2</v>
          </cell>
          <cell r="I57">
            <v>1.4999999999999999E-2</v>
          </cell>
          <cell r="K57">
            <v>1.4999999999999999E-2</v>
          </cell>
          <cell r="L57">
            <v>1.4999999999999999E-2</v>
          </cell>
        </row>
        <row r="58">
          <cell r="B58" t="str">
            <v>Capex</v>
          </cell>
          <cell r="D58">
            <v>47.358534001008024</v>
          </cell>
          <cell r="E58">
            <v>36.94491073151999</v>
          </cell>
          <cell r="F58">
            <v>41.332709454630553</v>
          </cell>
          <cell r="G58">
            <v>131.05000840528513</v>
          </cell>
          <cell r="H58">
            <v>210.18557169133646</v>
          </cell>
          <cell r="I58">
            <v>301.51890580650189</v>
          </cell>
          <cell r="K58">
            <v>430.63072298010138</v>
          </cell>
          <cell r="L58">
            <v>575.42413376805553</v>
          </cell>
        </row>
        <row r="60">
          <cell r="B60" t="str">
            <v>Net Working Capital</v>
          </cell>
        </row>
        <row r="62">
          <cell r="B62" t="str">
            <v>Net Working Capital % of Revenue</v>
          </cell>
          <cell r="D62">
            <v>0.3</v>
          </cell>
          <cell r="E62">
            <v>0.3</v>
          </cell>
          <cell r="F62">
            <v>0.3</v>
          </cell>
          <cell r="G62">
            <v>0.3</v>
          </cell>
          <cell r="H62">
            <v>0.3</v>
          </cell>
          <cell r="I62">
            <v>0.3</v>
          </cell>
          <cell r="K62">
            <v>0.3</v>
          </cell>
          <cell r="L62">
            <v>0.3</v>
          </cell>
        </row>
        <row r="63">
          <cell r="B63" t="str">
            <v>Net Working Capital</v>
          </cell>
          <cell r="D63">
            <v>947.17068002016049</v>
          </cell>
          <cell r="E63">
            <v>738.89821463039982</v>
          </cell>
          <cell r="F63">
            <v>826.65418909261098</v>
          </cell>
          <cell r="G63">
            <v>2621.0001681057024</v>
          </cell>
          <cell r="H63">
            <v>4203.7114338267293</v>
          </cell>
          <cell r="I63">
            <v>6030.3781161300376</v>
          </cell>
          <cell r="K63">
            <v>8612.6144596020276</v>
          </cell>
          <cell r="L63">
            <v>11508.482675361111</v>
          </cell>
        </row>
        <row r="64">
          <cell r="B64" t="str">
            <v>Change in Net Working Capital</v>
          </cell>
          <cell r="E64">
            <v>208.27246538976067</v>
          </cell>
          <cell r="F64">
            <v>-87.755974462211157</v>
          </cell>
          <cell r="G64">
            <v>-1794.3459790130914</v>
          </cell>
          <cell r="H64">
            <v>-1582.7112657210268</v>
          </cell>
          <cell r="I64">
            <v>-1826.6666823033083</v>
          </cell>
          <cell r="K64">
            <v>-2582.23634347199</v>
          </cell>
          <cell r="L64">
            <v>-2895.8682157590829</v>
          </cell>
        </row>
        <row r="66">
          <cell r="B66" t="str">
            <v>Tax Rate</v>
          </cell>
        </row>
        <row r="68">
          <cell r="B68" t="str">
            <v>Tax Rate</v>
          </cell>
          <cell r="D68">
            <v>0.18</v>
          </cell>
          <cell r="E68">
            <v>0.18</v>
          </cell>
          <cell r="F68">
            <v>0.18</v>
          </cell>
          <cell r="G68">
            <v>0.18</v>
          </cell>
          <cell r="H68">
            <v>0.18</v>
          </cell>
          <cell r="I68">
            <v>0.18</v>
          </cell>
          <cell r="K68">
            <v>0.18</v>
          </cell>
          <cell r="L68">
            <v>0.18</v>
          </cell>
        </row>
        <row r="70">
          <cell r="B70" t="str">
            <v>Memo:</v>
          </cell>
        </row>
        <row r="71">
          <cell r="B71" t="str">
            <v>Exchange Rate (CHF / USD)</v>
          </cell>
          <cell r="D71">
            <v>1.0161685227123276</v>
          </cell>
          <cell r="E71">
            <v>1.0224134698082188</v>
          </cell>
          <cell r="F71">
            <v>1.0052951344918044</v>
          </cell>
          <cell r="G71">
            <v>1.0052951344918044</v>
          </cell>
          <cell r="H71">
            <v>1.0052951344918044</v>
          </cell>
          <cell r="I71">
            <v>1.0052951344918044</v>
          </cell>
          <cell r="K71">
            <v>1.0052951344918044</v>
          </cell>
          <cell r="L71">
            <v>1.0052951344918044</v>
          </cell>
        </row>
        <row r="72">
          <cell r="A72" t="str">
            <v>x</v>
          </cell>
          <cell r="P72" t="str">
            <v>x</v>
          </cell>
        </row>
        <row r="75">
          <cell r="B75" t="str">
            <v>Checks:</v>
          </cell>
        </row>
        <row r="77">
          <cell r="B77" t="str">
            <v>Revenue per build</v>
          </cell>
          <cell r="D77">
            <v>3157.2356000672016</v>
          </cell>
          <cell r="E77">
            <v>2462.9940487679996</v>
          </cell>
          <cell r="F77">
            <v>2755.5139636420367</v>
          </cell>
          <cell r="G77">
            <v>8736.6672270190084</v>
          </cell>
          <cell r="H77">
            <v>14012.371446089099</v>
          </cell>
          <cell r="I77">
            <v>20101.260387100127</v>
          </cell>
          <cell r="K77">
            <v>28708.714865340095</v>
          </cell>
          <cell r="L77">
            <v>38361.60891787037</v>
          </cell>
        </row>
        <row r="78">
          <cell r="B78" t="str">
            <v>Check</v>
          </cell>
          <cell r="D78">
            <v>0</v>
          </cell>
          <cell r="E78">
            <v>0</v>
          </cell>
          <cell r="F78">
            <v>0</v>
          </cell>
          <cell r="G78">
            <v>0</v>
          </cell>
          <cell r="H78">
            <v>0</v>
          </cell>
          <cell r="I78">
            <v>0</v>
          </cell>
          <cell r="K78">
            <v>0</v>
          </cell>
          <cell r="L78">
            <v>0</v>
          </cell>
        </row>
        <row r="80">
          <cell r="B80" t="str">
            <v>COGS per build</v>
          </cell>
          <cell r="D80">
            <v>1066.0236825593861</v>
          </cell>
          <cell r="E80">
            <v>801.51877493601467</v>
          </cell>
          <cell r="F80">
            <v>894.35290374421675</v>
          </cell>
          <cell r="G80">
            <v>3047.1409993480097</v>
          </cell>
          <cell r="H80">
            <v>4695.8219020091265</v>
          </cell>
          <cell r="I80">
            <v>6641.0109465718833</v>
          </cell>
          <cell r="K80">
            <v>9369.4272094249609</v>
          </cell>
          <cell r="L80">
            <v>12547.125186985555</v>
          </cell>
        </row>
        <row r="81">
          <cell r="B81" t="str">
            <v>Check</v>
          </cell>
          <cell r="D81">
            <v>0</v>
          </cell>
          <cell r="E81">
            <v>0</v>
          </cell>
          <cell r="F81">
            <v>0</v>
          </cell>
          <cell r="G81">
            <v>0</v>
          </cell>
          <cell r="H81">
            <v>0</v>
          </cell>
          <cell r="I81">
            <v>0</v>
          </cell>
          <cell r="K81">
            <v>0</v>
          </cell>
          <cell r="L81">
            <v>0</v>
          </cell>
        </row>
        <row r="83">
          <cell r="B83" t="str">
            <v>Opex per build</v>
          </cell>
          <cell r="D83">
            <v>4463.0121517525431</v>
          </cell>
          <cell r="E83">
            <v>6292.7023327449815</v>
          </cell>
          <cell r="F83">
            <v>6274.0676412922912</v>
          </cell>
          <cell r="G83">
            <v>6485.8485636356727</v>
          </cell>
          <cell r="H83">
            <v>6871.3119351207079</v>
          </cell>
          <cell r="I83">
            <v>7342.1236092453419</v>
          </cell>
          <cell r="K83">
            <v>8023.6859425440762</v>
          </cell>
          <cell r="L83">
            <v>8853.2736685297295</v>
          </cell>
        </row>
        <row r="84">
          <cell r="B84" t="str">
            <v>Incremental opex</v>
          </cell>
          <cell r="D84">
            <v>0</v>
          </cell>
          <cell r="E84">
            <v>0</v>
          </cell>
          <cell r="F84">
            <v>0</v>
          </cell>
          <cell r="G84">
            <v>1068.488215661765</v>
          </cell>
          <cell r="H84">
            <v>1589.3395079743439</v>
          </cell>
          <cell r="I84">
            <v>2273.6393850811705</v>
          </cell>
          <cell r="K84">
            <v>3264.596204624444</v>
          </cell>
          <cell r="L84">
            <v>4520.5682761053104</v>
          </cell>
        </row>
        <row r="85">
          <cell r="B85" t="str">
            <v>Total opex</v>
          </cell>
          <cell r="D85">
            <v>4463.0121517525431</v>
          </cell>
          <cell r="E85">
            <v>6292.7023327449815</v>
          </cell>
          <cell r="F85">
            <v>6274.0676412922912</v>
          </cell>
          <cell r="G85">
            <v>7554.3367792974377</v>
          </cell>
          <cell r="H85">
            <v>8460.6514430950519</v>
          </cell>
          <cell r="I85">
            <v>9615.7629943265129</v>
          </cell>
          <cell r="K85">
            <v>11288.28214716852</v>
          </cell>
          <cell r="L85">
            <v>13373.84194463504</v>
          </cell>
        </row>
        <row r="86">
          <cell r="B86" t="str">
            <v>Check</v>
          </cell>
          <cell r="D86">
            <v>0</v>
          </cell>
          <cell r="E86">
            <v>0</v>
          </cell>
          <cell r="F86">
            <v>0</v>
          </cell>
          <cell r="G86">
            <v>0</v>
          </cell>
          <cell r="H86">
            <v>0</v>
          </cell>
          <cell r="I86">
            <v>0</v>
          </cell>
          <cell r="K86">
            <v>0</v>
          </cell>
          <cell r="L86">
            <v>0</v>
          </cell>
        </row>
        <row r="88">
          <cell r="B88" t="str">
            <v>EBIT</v>
          </cell>
          <cell r="D88">
            <v>-2371.8002342447276</v>
          </cell>
          <cell r="E88">
            <v>-4631.2270589129967</v>
          </cell>
          <cell r="F88">
            <v>-4412.9065813944708</v>
          </cell>
          <cell r="G88">
            <v>-1864.8105516264395</v>
          </cell>
          <cell r="H88">
            <v>855.89810098491944</v>
          </cell>
          <cell r="I88">
            <v>3844.4864462017304</v>
          </cell>
          <cell r="K88">
            <v>8051.0055087466135</v>
          </cell>
          <cell r="L88">
            <v>12440.641786249775</v>
          </cell>
        </row>
        <row r="89">
          <cell r="B89" t="str">
            <v>Check</v>
          </cell>
          <cell r="D89">
            <v>0</v>
          </cell>
          <cell r="E89">
            <v>0</v>
          </cell>
          <cell r="F89">
            <v>0</v>
          </cell>
          <cell r="G89">
            <v>-2.7284841053187847E-12</v>
          </cell>
          <cell r="H89">
            <v>-3.637978807091713E-12</v>
          </cell>
          <cell r="I89">
            <v>0</v>
          </cell>
          <cell r="K89">
            <v>0</v>
          </cell>
          <cell r="L89">
            <v>0</v>
          </cell>
        </row>
        <row r="91">
          <cell r="B91" t="str">
            <v>EBITDA</v>
          </cell>
          <cell r="D91">
            <v>-2205.1485965199058</v>
          </cell>
          <cell r="E91">
            <v>-4396.0719608571062</v>
          </cell>
          <cell r="F91">
            <v>-4205.8157836891587</v>
          </cell>
          <cell r="G91">
            <v>-1753.3719830002772</v>
          </cell>
          <cell r="H91">
            <v>984.33430844351699</v>
          </cell>
          <cell r="I91">
            <v>3995.3688742322297</v>
          </cell>
          <cell r="K91">
            <v>8243.0668662423595</v>
          </cell>
          <cell r="L91">
            <v>12685.254185527467</v>
          </cell>
        </row>
        <row r="92">
          <cell r="B92" t="str">
            <v>Check</v>
          </cell>
          <cell r="D92">
            <v>0</v>
          </cell>
          <cell r="E92">
            <v>0</v>
          </cell>
          <cell r="F92">
            <v>0</v>
          </cell>
          <cell r="G92">
            <v>2.7284841053187847E-12</v>
          </cell>
          <cell r="H92">
            <v>3.637978807091713E-12</v>
          </cell>
          <cell r="I92">
            <v>0</v>
          </cell>
          <cell r="K92">
            <v>0</v>
          </cell>
          <cell r="L92">
            <v>0</v>
          </cell>
        </row>
        <row r="93">
          <cell r="A93" t="str">
            <v>x</v>
          </cell>
          <cell r="P93" t="str">
            <v>x</v>
          </cell>
        </row>
        <row r="95">
          <cell r="D95">
            <v>0.28033472803347281</v>
          </cell>
          <cell r="E95">
            <v>0.41635533416355336</v>
          </cell>
          <cell r="F95">
            <v>0.39401678219627856</v>
          </cell>
          <cell r="G95">
            <v>0.35000000000000003</v>
          </cell>
          <cell r="H95">
            <v>0.32</v>
          </cell>
          <cell r="I95">
            <v>0.3</v>
          </cell>
          <cell r="K95">
            <v>0.3</v>
          </cell>
          <cell r="L95">
            <v>0.3</v>
          </cell>
        </row>
        <row r="96">
          <cell r="B96" t="str">
            <v>Sales &amp; Marketing</v>
          </cell>
          <cell r="D96">
            <v>0</v>
          </cell>
          <cell r="E96">
            <v>0</v>
          </cell>
          <cell r="F96">
            <v>0</v>
          </cell>
          <cell r="G96">
            <v>0.17597707987666814</v>
          </cell>
          <cell r="H96">
            <v>0.14154912703821981</v>
          </cell>
          <cell r="I96">
            <v>0.13273495267730875</v>
          </cell>
          <cell r="K96">
            <v>0.12777405082674198</v>
          </cell>
          <cell r="L96">
            <v>0.13028378096998067</v>
          </cell>
        </row>
        <row r="97">
          <cell r="B97" t="str">
            <v>SMS Incremental</v>
          </cell>
          <cell r="D97">
            <v>0.28033472803347281</v>
          </cell>
          <cell r="E97">
            <v>0.41635533416355336</v>
          </cell>
          <cell r="F97">
            <v>0.39401678219627856</v>
          </cell>
          <cell r="G97">
            <v>0.24675750881262745</v>
          </cell>
          <cell r="H97">
            <v>0.19958435918626452</v>
          </cell>
          <cell r="I97">
            <v>0.18122174334401467</v>
          </cell>
          <cell r="K97">
            <v>0.17227073976917825</v>
          </cell>
          <cell r="L97">
            <v>0.17207719683172787</v>
          </cell>
        </row>
        <row r="99">
          <cell r="B99" t="str">
            <v>G&amp;A</v>
          </cell>
        </row>
        <row r="100">
          <cell r="B100" t="str">
            <v>G&amp;A Incremental</v>
          </cell>
        </row>
        <row r="102">
          <cell r="B102" t="str">
            <v>R&amp;D</v>
          </cell>
        </row>
        <row r="103">
          <cell r="B103" t="str">
            <v>R&amp;D Incremental</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BP equity performance"/>
      <sheetName val="Distributor equity performance"/>
      <sheetName val="HVAC"/>
      <sheetName val="Electrical"/>
      <sheetName val="Cement and aggregates"/>
      <sheetName val="Lumber"/>
      <sheetName val="Analyst sentiment"/>
      <sheetName val="Housing forecasts"/>
      <sheetName val="Metal Prices"/>
      <sheetName val="12"/>
      <sheetName val="13"/>
      <sheetName val="14"/>
      <sheetName val="15"/>
      <sheetName val="16"/>
      <sheetName val="17"/>
      <sheetName val="18"/>
      <sheetName val="19"/>
      <sheetName val="20"/>
    </sheetNames>
    <sheetDataSet>
      <sheetData sheetId="0" refreshError="1"/>
      <sheetData sheetId="1" refreshError="1"/>
      <sheetData sheetId="2" refreshError="1">
        <row r="2">
          <cell r="O2" t="str">
            <v>Beginning</v>
          </cell>
          <cell r="P2" t="str">
            <v>End</v>
          </cell>
        </row>
        <row r="3">
          <cell r="O3">
            <v>38720</v>
          </cell>
          <cell r="P3">
            <v>39345</v>
          </cell>
        </row>
        <row r="4">
          <cell r="O4" t="str">
            <v>Labels</v>
          </cell>
          <cell r="P4" t="str">
            <v>Major Unit</v>
          </cell>
        </row>
        <row r="5">
          <cell r="O5">
            <v>15</v>
          </cell>
          <cell r="P5">
            <v>41.666666666666664</v>
          </cell>
        </row>
        <row r="7">
          <cell r="O7" t="str">
            <v>2006 to date performance</v>
          </cell>
        </row>
        <row r="8">
          <cell r="O8" t="str">
            <v>Pro distributors: (56.6%)</v>
          </cell>
          <cell r="P8">
            <v>-0.56602661853724945</v>
          </cell>
        </row>
        <row r="9">
          <cell r="O9" t="str">
            <v>Building products: (31.8%)</v>
          </cell>
          <cell r="P9">
            <v>-0.31821825677114379</v>
          </cell>
        </row>
        <row r="10">
          <cell r="O10" t="str">
            <v>Plumbing and HVAC: (10.8%)</v>
          </cell>
          <cell r="P10">
            <v>-0.10841491543055337</v>
          </cell>
        </row>
        <row r="11">
          <cell r="O11" t="str">
            <v>Electrical: 3.3%</v>
          </cell>
          <cell r="P11">
            <v>3.2906546025767147E-2</v>
          </cell>
        </row>
        <row r="12">
          <cell r="O12" t="str">
            <v>Homebuilder: (56.2%)</v>
          </cell>
          <cell r="P12">
            <v>-0.56204967592248445</v>
          </cell>
        </row>
        <row r="13">
          <cell r="O13" t="str">
            <v>S&amp;P 500: 19.7%</v>
          </cell>
          <cell r="P13">
            <v>0.19699716267339196</v>
          </cell>
        </row>
        <row r="15">
          <cell r="O15" t="str">
            <v>2007 to date performance</v>
          </cell>
        </row>
        <row r="16">
          <cell r="O16" t="str">
            <v>Pro distributors: (41.4%)</v>
          </cell>
          <cell r="P16">
            <v>-0.41410695781408902</v>
          </cell>
        </row>
        <row r="17">
          <cell r="O17" t="str">
            <v>Building products: (30.7%)</v>
          </cell>
          <cell r="P17">
            <v>-0.30701361000914884</v>
          </cell>
        </row>
        <row r="18">
          <cell r="O18" t="str">
            <v>Plumbing and HVAC: (26.5%)</v>
          </cell>
          <cell r="P18">
            <v>-0.26484230354502336</v>
          </cell>
        </row>
        <row r="19">
          <cell r="O19" t="str">
            <v>Electrical: (23.5%)</v>
          </cell>
          <cell r="P19">
            <v>-0.23532927180264973</v>
          </cell>
        </row>
        <row r="20">
          <cell r="O20" t="str">
            <v>Homebuilder: (41.9%)</v>
          </cell>
          <cell r="P20">
            <v>-0.41893878095422865</v>
          </cell>
        </row>
        <row r="21">
          <cell r="O21" t="str">
            <v>S&amp;P 500: 7.2%</v>
          </cell>
          <cell r="P21">
            <v>7.2109275730622535E-2</v>
          </cell>
        </row>
        <row r="29">
          <cell r="C29" t="str">
            <v>Indexed equity performance</v>
          </cell>
        </row>
        <row r="30">
          <cell r="C30" t="str">
            <v>Pro distributors</v>
          </cell>
          <cell r="D30" t="str">
            <v>Building products</v>
          </cell>
          <cell r="E30" t="str">
            <v>Plumbing and HVAC</v>
          </cell>
          <cell r="F30" t="str">
            <v>Electrical</v>
          </cell>
          <cell r="G30" t="str">
            <v>Homebuilder</v>
          </cell>
          <cell r="H30" t="str">
            <v>S&amp;P 500</v>
          </cell>
          <cell r="J30" t="str">
            <v>Bluelinx</v>
          </cell>
          <cell r="M30" t="str">
            <v>Pool Corp.</v>
          </cell>
          <cell r="P30" t="str">
            <v>Beacon Roofing Supply</v>
          </cell>
          <cell r="S30" t="str">
            <v>Universal Forest Products</v>
          </cell>
          <cell r="V30" t="str">
            <v>Index</v>
          </cell>
          <cell r="X30" t="str">
            <v>Watsco</v>
          </cell>
          <cell r="AA30" t="str">
            <v>Wolseley</v>
          </cell>
          <cell r="AD30" t="str">
            <v>Index</v>
          </cell>
          <cell r="AF30" t="str">
            <v>Wesco International</v>
          </cell>
          <cell r="AI30" t="str">
            <v>Hagemeyer</v>
          </cell>
          <cell r="AL30" t="str">
            <v>Index</v>
          </cell>
        </row>
        <row r="31">
          <cell r="J31" t="str">
            <v>BXC</v>
          </cell>
          <cell r="M31" t="str">
            <v>POOL</v>
          </cell>
          <cell r="P31" t="str">
            <v>BECN</v>
          </cell>
          <cell r="S31" t="str">
            <v>UFPI</v>
          </cell>
          <cell r="X31" t="str">
            <v>WSO</v>
          </cell>
          <cell r="AA31" t="str">
            <v>WOS</v>
          </cell>
          <cell r="AF31" t="str">
            <v>WCC</v>
          </cell>
          <cell r="AI31" t="str">
            <v>HGM-NL</v>
          </cell>
        </row>
        <row r="32">
          <cell r="J32" t="str">
            <v>Price</v>
          </cell>
          <cell r="K32" t="str">
            <v>Shares</v>
          </cell>
          <cell r="L32" t="str">
            <v>Market Cap</v>
          </cell>
          <cell r="M32" t="str">
            <v>Price</v>
          </cell>
          <cell r="N32" t="str">
            <v>Shares</v>
          </cell>
          <cell r="O32" t="str">
            <v>Market Cap</v>
          </cell>
          <cell r="P32" t="str">
            <v>Price</v>
          </cell>
          <cell r="Q32" t="str">
            <v>Shares</v>
          </cell>
          <cell r="R32" t="str">
            <v>Market Cap</v>
          </cell>
          <cell r="S32" t="str">
            <v>Price</v>
          </cell>
          <cell r="T32" t="str">
            <v>Shares</v>
          </cell>
          <cell r="U32" t="str">
            <v>Market Cap</v>
          </cell>
          <cell r="X32" t="str">
            <v>Price</v>
          </cell>
          <cell r="Y32" t="str">
            <v>Shares</v>
          </cell>
          <cell r="Z32" t="str">
            <v>Market Cap</v>
          </cell>
          <cell r="AA32" t="str">
            <v>Price</v>
          </cell>
          <cell r="AB32" t="str">
            <v>Shares</v>
          </cell>
          <cell r="AC32" t="str">
            <v>Market Cap</v>
          </cell>
          <cell r="AF32" t="str">
            <v>Price</v>
          </cell>
          <cell r="AG32" t="str">
            <v>Shares</v>
          </cell>
          <cell r="AH32" t="str">
            <v>Market Cap</v>
          </cell>
          <cell r="AI32" t="str">
            <v>Price</v>
          </cell>
          <cell r="AJ32" t="str">
            <v>Shares</v>
          </cell>
          <cell r="AK32" t="str">
            <v>Market Cap</v>
          </cell>
        </row>
        <row r="33">
          <cell r="B33">
            <v>38720</v>
          </cell>
          <cell r="C33">
            <v>100</v>
          </cell>
          <cell r="D33">
            <v>100</v>
          </cell>
          <cell r="E33">
            <v>100</v>
          </cell>
          <cell r="F33">
            <v>100</v>
          </cell>
          <cell r="G33">
            <v>100</v>
          </cell>
          <cell r="H33">
            <v>100</v>
          </cell>
          <cell r="J33">
            <v>11.39</v>
          </cell>
          <cell r="K33">
            <v>30.251000000000001</v>
          </cell>
          <cell r="L33">
            <v>344.55889000000002</v>
          </cell>
          <cell r="M33">
            <v>36.64</v>
          </cell>
          <cell r="N33">
            <v>52.414999999999999</v>
          </cell>
          <cell r="O33">
            <v>1920.4856</v>
          </cell>
          <cell r="P33">
            <v>19.113330000000001</v>
          </cell>
          <cell r="Q33">
            <v>43.375999999999998</v>
          </cell>
          <cell r="R33">
            <v>829.05980208000005</v>
          </cell>
          <cell r="S33">
            <v>55.900000000000006</v>
          </cell>
          <cell r="T33">
            <v>18.402999999999999</v>
          </cell>
          <cell r="U33">
            <v>1028.7277000000001</v>
          </cell>
          <cell r="V33">
            <v>4122.8319920800004</v>
          </cell>
          <cell r="X33">
            <v>63.24</v>
          </cell>
          <cell r="Y33">
            <v>27.463000000000001</v>
          </cell>
          <cell r="Z33">
            <v>1736.7601200000001</v>
          </cell>
          <cell r="AA33">
            <v>21.465</v>
          </cell>
          <cell r="AB33">
            <v>592.14200000000005</v>
          </cell>
          <cell r="AC33">
            <v>12710.328030000001</v>
          </cell>
          <cell r="AD33">
            <v>14447.088150000001</v>
          </cell>
          <cell r="AF33">
            <v>44.25</v>
          </cell>
          <cell r="AG33">
            <v>47.712000000000003</v>
          </cell>
          <cell r="AH33">
            <v>2111.2560000000003</v>
          </cell>
          <cell r="AI33">
            <v>2.85</v>
          </cell>
          <cell r="AJ33">
            <v>516.19100000000003</v>
          </cell>
          <cell r="AK33">
            <v>1471.14435</v>
          </cell>
          <cell r="AL33">
            <v>3582.4003500000003</v>
          </cell>
        </row>
        <row r="34">
          <cell r="B34">
            <v>38721</v>
          </cell>
          <cell r="C34">
            <v>100.54670368312691</v>
          </cell>
          <cell r="D34">
            <v>100.34681985653229</v>
          </cell>
          <cell r="E34">
            <v>102.44799426935039</v>
          </cell>
          <cell r="F34">
            <v>101.37914010643729</v>
          </cell>
          <cell r="G34">
            <v>99.059510204515917</v>
          </cell>
          <cell r="H34">
            <v>100.36727616645649</v>
          </cell>
          <cell r="J34">
            <v>11.620000000000001</v>
          </cell>
          <cell r="K34">
            <v>30.251000000000001</v>
          </cell>
          <cell r="L34">
            <v>351.51662000000005</v>
          </cell>
          <cell r="M34">
            <v>36.44</v>
          </cell>
          <cell r="N34">
            <v>52.414999999999999</v>
          </cell>
          <cell r="O34">
            <v>1910.0025999999998</v>
          </cell>
          <cell r="P34">
            <v>19.33333</v>
          </cell>
          <cell r="Q34">
            <v>43.375999999999998</v>
          </cell>
          <cell r="R34">
            <v>838.60252207999997</v>
          </cell>
          <cell r="S34">
            <v>56.35</v>
          </cell>
          <cell r="T34">
            <v>18.402999999999999</v>
          </cell>
          <cell r="U34">
            <v>1037.0090499999999</v>
          </cell>
          <cell r="V34">
            <v>4137.1307920799991</v>
          </cell>
          <cell r="X34">
            <v>63.72</v>
          </cell>
          <cell r="Y34">
            <v>27.463000000000001</v>
          </cell>
          <cell r="Z34">
            <v>1749.94236</v>
          </cell>
          <cell r="AA34">
            <v>22.04</v>
          </cell>
          <cell r="AB34">
            <v>592.14200000000005</v>
          </cell>
          <cell r="AC34">
            <v>13050.80968</v>
          </cell>
          <cell r="AD34">
            <v>14800.752039999999</v>
          </cell>
          <cell r="AF34">
            <v>44.42</v>
          </cell>
          <cell r="AG34">
            <v>47.712000000000003</v>
          </cell>
          <cell r="AH34">
            <v>2119.3670400000001</v>
          </cell>
          <cell r="AI34">
            <v>2.93</v>
          </cell>
          <cell r="AJ34">
            <v>516.19100000000003</v>
          </cell>
          <cell r="AK34">
            <v>1512.4396300000001</v>
          </cell>
          <cell r="AL34">
            <v>3631.8066699999999</v>
          </cell>
        </row>
        <row r="35">
          <cell r="B35">
            <v>38722</v>
          </cell>
          <cell r="C35">
            <v>101.45743872938438</v>
          </cell>
          <cell r="D35">
            <v>100.12763047366732</v>
          </cell>
          <cell r="E35">
            <v>102.07739405258631</v>
          </cell>
          <cell r="F35">
            <v>100.07991066660095</v>
          </cell>
          <cell r="G35">
            <v>100.90651291736556</v>
          </cell>
          <cell r="H35">
            <v>100.3688524590164</v>
          </cell>
          <cell r="J35">
            <v>11.81</v>
          </cell>
          <cell r="K35">
            <v>30.251000000000001</v>
          </cell>
          <cell r="L35">
            <v>357.26431000000002</v>
          </cell>
          <cell r="M35">
            <v>36.020000000000003</v>
          </cell>
          <cell r="N35">
            <v>52.414999999999999</v>
          </cell>
          <cell r="O35">
            <v>1887.9883000000002</v>
          </cell>
          <cell r="P35">
            <v>19.313330000000001</v>
          </cell>
          <cell r="Q35">
            <v>43.375999999999998</v>
          </cell>
          <cell r="R35">
            <v>837.73500207999996</v>
          </cell>
          <cell r="S35">
            <v>56.79</v>
          </cell>
          <cell r="T35">
            <v>18.402999999999999</v>
          </cell>
          <cell r="U35">
            <v>1045.10637</v>
          </cell>
          <cell r="V35">
            <v>4128.0939820800004</v>
          </cell>
          <cell r="X35">
            <v>64.25</v>
          </cell>
          <cell r="Y35">
            <v>27.463000000000001</v>
          </cell>
          <cell r="Z35">
            <v>1764.49775</v>
          </cell>
          <cell r="AA35">
            <v>21.925000000000001</v>
          </cell>
          <cell r="AB35">
            <v>592.14200000000005</v>
          </cell>
          <cell r="AC35">
            <v>12982.713350000002</v>
          </cell>
          <cell r="AD35">
            <v>14747.211100000002</v>
          </cell>
          <cell r="AF35">
            <v>44.31</v>
          </cell>
          <cell r="AG35">
            <v>47.712000000000003</v>
          </cell>
          <cell r="AH35">
            <v>2114.1187200000004</v>
          </cell>
          <cell r="AI35">
            <v>2.85</v>
          </cell>
          <cell r="AJ35">
            <v>516.19100000000003</v>
          </cell>
          <cell r="AK35">
            <v>1471.14435</v>
          </cell>
          <cell r="AL35">
            <v>3585.2630700000004</v>
          </cell>
        </row>
        <row r="36">
          <cell r="B36">
            <v>38723</v>
          </cell>
          <cell r="C36">
            <v>102.84528254213836</v>
          </cell>
          <cell r="D36">
            <v>101.26645412523001</v>
          </cell>
          <cell r="E36">
            <v>102.13150433362588</v>
          </cell>
          <cell r="F36">
            <v>101.01828401172415</v>
          </cell>
          <cell r="G36">
            <v>100.70377018170795</v>
          </cell>
          <cell r="H36">
            <v>101.31226355611599</v>
          </cell>
          <cell r="J36">
            <v>12</v>
          </cell>
          <cell r="K36">
            <v>30.251000000000001</v>
          </cell>
          <cell r="L36">
            <v>363.012</v>
          </cell>
          <cell r="M36">
            <v>36.61</v>
          </cell>
          <cell r="N36">
            <v>52.414999999999999</v>
          </cell>
          <cell r="O36">
            <v>1918.9131499999999</v>
          </cell>
          <cell r="P36">
            <v>19.48667</v>
          </cell>
          <cell r="Q36">
            <v>43.375999999999998</v>
          </cell>
          <cell r="R36">
            <v>845.25379792000001</v>
          </cell>
          <cell r="S36">
            <v>56.94</v>
          </cell>
          <cell r="T36">
            <v>18.402999999999999</v>
          </cell>
          <cell r="U36">
            <v>1047.86682</v>
          </cell>
          <cell r="V36">
            <v>4175.0457679199999</v>
          </cell>
          <cell r="X36">
            <v>63.78</v>
          </cell>
          <cell r="Y36">
            <v>27.463000000000001</v>
          </cell>
          <cell r="Z36">
            <v>1751.59014</v>
          </cell>
          <cell r="AA36">
            <v>21.96</v>
          </cell>
          <cell r="AB36">
            <v>592.14200000000005</v>
          </cell>
          <cell r="AC36">
            <v>13003.438320000001</v>
          </cell>
          <cell r="AD36">
            <v>14755.028460000001</v>
          </cell>
          <cell r="AF36">
            <v>44.69</v>
          </cell>
          <cell r="AG36">
            <v>47.712000000000003</v>
          </cell>
          <cell r="AH36">
            <v>2132.24928</v>
          </cell>
          <cell r="AI36">
            <v>2.88</v>
          </cell>
          <cell r="AJ36">
            <v>516.19100000000003</v>
          </cell>
          <cell r="AK36">
            <v>1486.6300800000001</v>
          </cell>
          <cell r="AL36">
            <v>3618.8793599999999</v>
          </cell>
        </row>
        <row r="37">
          <cell r="B37">
            <v>38726</v>
          </cell>
          <cell r="C37">
            <v>104.79941224179629</v>
          </cell>
          <cell r="D37">
            <v>101.72671673589306</v>
          </cell>
          <cell r="E37">
            <v>103.53636528479268</v>
          </cell>
          <cell r="F37">
            <v>100.35592783481056</v>
          </cell>
          <cell r="G37">
            <v>106.67157470017227</v>
          </cell>
          <cell r="H37">
            <v>101.68269230769229</v>
          </cell>
          <cell r="J37">
            <v>11.91</v>
          </cell>
          <cell r="K37">
            <v>30.251000000000001</v>
          </cell>
          <cell r="L37">
            <v>360.28941000000003</v>
          </cell>
          <cell r="M37">
            <v>36.54</v>
          </cell>
          <cell r="N37">
            <v>52.414999999999999</v>
          </cell>
          <cell r="O37">
            <v>1915.2440999999999</v>
          </cell>
          <cell r="P37">
            <v>20.313330000000001</v>
          </cell>
          <cell r="Q37">
            <v>43.375999999999998</v>
          </cell>
          <cell r="R37">
            <v>881.11100207999993</v>
          </cell>
          <cell r="S37">
            <v>56.370000000000005</v>
          </cell>
          <cell r="T37">
            <v>18.402999999999999</v>
          </cell>
          <cell r="U37">
            <v>1037.3771099999999</v>
          </cell>
          <cell r="V37">
            <v>4194.0216220799994</v>
          </cell>
          <cell r="X37">
            <v>65.78</v>
          </cell>
          <cell r="Y37">
            <v>27.463000000000001</v>
          </cell>
          <cell r="Z37">
            <v>1806.5161400000002</v>
          </cell>
          <cell r="AA37">
            <v>22.21</v>
          </cell>
          <cell r="AB37">
            <v>592.14200000000005</v>
          </cell>
          <cell r="AC37">
            <v>13151.473820000001</v>
          </cell>
          <cell r="AD37">
            <v>14957.989960000001</v>
          </cell>
          <cell r="AF37">
            <v>44.95</v>
          </cell>
          <cell r="AG37">
            <v>47.712000000000003</v>
          </cell>
          <cell r="AH37">
            <v>2144.6544000000004</v>
          </cell>
          <cell r="AI37">
            <v>2.81</v>
          </cell>
          <cell r="AJ37">
            <v>516.19100000000003</v>
          </cell>
          <cell r="AK37">
            <v>1450.4967100000001</v>
          </cell>
          <cell r="AL37">
            <v>3595.1511100000007</v>
          </cell>
        </row>
        <row r="38">
          <cell r="B38">
            <v>38727</v>
          </cell>
          <cell r="C38">
            <v>106.83393629332643</v>
          </cell>
          <cell r="D38">
            <v>104.34598441518359</v>
          </cell>
          <cell r="E38">
            <v>103.93589638338298</v>
          </cell>
          <cell r="F38">
            <v>100.26752286354595</v>
          </cell>
          <cell r="G38">
            <v>107.62675853560839</v>
          </cell>
          <cell r="H38">
            <v>101.64643757881461</v>
          </cell>
          <cell r="J38">
            <v>12.47</v>
          </cell>
          <cell r="K38">
            <v>30.251000000000001</v>
          </cell>
          <cell r="L38">
            <v>377.22997000000004</v>
          </cell>
          <cell r="M38">
            <v>37.78</v>
          </cell>
          <cell r="N38">
            <v>52.414999999999999</v>
          </cell>
          <cell r="O38">
            <v>1980.2387000000001</v>
          </cell>
          <cell r="P38">
            <v>20.64667</v>
          </cell>
          <cell r="Q38">
            <v>43.375999999999998</v>
          </cell>
          <cell r="R38">
            <v>895.56995791999998</v>
          </cell>
          <cell r="S38">
            <v>57</v>
          </cell>
          <cell r="T38">
            <v>18.402999999999999</v>
          </cell>
          <cell r="U38">
            <v>1048.971</v>
          </cell>
          <cell r="V38">
            <v>4302.0096279200006</v>
          </cell>
          <cell r="X38">
            <v>65.510000000000005</v>
          </cell>
          <cell r="Y38">
            <v>27.463000000000001</v>
          </cell>
          <cell r="Z38">
            <v>1799.1011300000002</v>
          </cell>
          <cell r="AA38">
            <v>22.32</v>
          </cell>
          <cell r="AB38">
            <v>592.14200000000005</v>
          </cell>
          <cell r="AC38">
            <v>13216.609440000002</v>
          </cell>
          <cell r="AD38">
            <v>15015.710570000003</v>
          </cell>
          <cell r="AF38">
            <v>45.1</v>
          </cell>
          <cell r="AG38">
            <v>47.712000000000003</v>
          </cell>
          <cell r="AH38">
            <v>2151.8112000000001</v>
          </cell>
          <cell r="AI38">
            <v>2.79</v>
          </cell>
          <cell r="AJ38">
            <v>516.19100000000003</v>
          </cell>
          <cell r="AK38">
            <v>1440.1728900000001</v>
          </cell>
          <cell r="AL38">
            <v>3591.9840899999999</v>
          </cell>
        </row>
        <row r="39">
          <cell r="B39">
            <v>38728</v>
          </cell>
          <cell r="C39">
            <v>107.74011314740338</v>
          </cell>
          <cell r="D39">
            <v>103.4400028978248</v>
          </cell>
          <cell r="E39">
            <v>106.6756684114231</v>
          </cell>
          <cell r="F39">
            <v>99.694829752905761</v>
          </cell>
          <cell r="G39">
            <v>108.89689167458529</v>
          </cell>
          <cell r="H39">
            <v>102.00031525851196</v>
          </cell>
          <cell r="J39">
            <v>12.950000000000001</v>
          </cell>
          <cell r="K39">
            <v>30.251000000000001</v>
          </cell>
          <cell r="L39">
            <v>391.75045000000006</v>
          </cell>
          <cell r="M39">
            <v>37</v>
          </cell>
          <cell r="N39">
            <v>52.414999999999999</v>
          </cell>
          <cell r="O39">
            <v>1939.355</v>
          </cell>
          <cell r="P39">
            <v>20.393330000000002</v>
          </cell>
          <cell r="Q39">
            <v>43.375999999999998</v>
          </cell>
          <cell r="R39">
            <v>884.5810820800001</v>
          </cell>
          <cell r="S39">
            <v>57</v>
          </cell>
          <cell r="T39">
            <v>18.402999999999999</v>
          </cell>
          <cell r="U39">
            <v>1048.971</v>
          </cell>
          <cell r="V39">
            <v>4264.6575320800002</v>
          </cell>
          <cell r="X39">
            <v>65.8</v>
          </cell>
          <cell r="Y39">
            <v>27.463000000000001</v>
          </cell>
          <cell r="Z39">
            <v>1807.0654</v>
          </cell>
          <cell r="AA39">
            <v>22.975000000000001</v>
          </cell>
          <cell r="AB39">
            <v>592.14200000000005</v>
          </cell>
          <cell r="AC39">
            <v>13604.462450000003</v>
          </cell>
          <cell r="AD39">
            <v>15411.527850000002</v>
          </cell>
          <cell r="AF39">
            <v>44.67</v>
          </cell>
          <cell r="AG39">
            <v>47.712000000000003</v>
          </cell>
          <cell r="AH39">
            <v>2131.2950400000004</v>
          </cell>
          <cell r="AI39">
            <v>2.79</v>
          </cell>
          <cell r="AJ39">
            <v>516.19100000000003</v>
          </cell>
          <cell r="AK39">
            <v>1440.1728900000001</v>
          </cell>
          <cell r="AL39">
            <v>3571.4679300000007</v>
          </cell>
        </row>
        <row r="40">
          <cell r="B40">
            <v>38729</v>
          </cell>
          <cell r="C40">
            <v>106.20979419058915</v>
          </cell>
          <cell r="D40">
            <v>103.05320251326788</v>
          </cell>
          <cell r="E40">
            <v>106.01755953153787</v>
          </cell>
          <cell r="F40">
            <v>99.13786715658398</v>
          </cell>
          <cell r="G40">
            <v>106.10525462640818</v>
          </cell>
          <cell r="H40">
            <v>101.36034047919291</v>
          </cell>
          <cell r="J40">
            <v>12.83</v>
          </cell>
          <cell r="K40">
            <v>30.251000000000001</v>
          </cell>
          <cell r="L40">
            <v>388.12033000000002</v>
          </cell>
          <cell r="M40">
            <v>36.520000000000003</v>
          </cell>
          <cell r="N40">
            <v>52.414999999999999</v>
          </cell>
          <cell r="O40">
            <v>1914.1958000000002</v>
          </cell>
          <cell r="P40">
            <v>20.58333</v>
          </cell>
          <cell r="Q40">
            <v>43.375999999999998</v>
          </cell>
          <cell r="R40">
            <v>892.82252208</v>
          </cell>
          <cell r="S40">
            <v>57.25</v>
          </cell>
          <cell r="T40">
            <v>18.402999999999999</v>
          </cell>
          <cell r="U40">
            <v>1053.5717499999998</v>
          </cell>
          <cell r="V40">
            <v>4248.7104020799998</v>
          </cell>
          <cell r="X40">
            <v>65.680000000000007</v>
          </cell>
          <cell r="Y40">
            <v>27.463000000000001</v>
          </cell>
          <cell r="Z40">
            <v>1803.7698400000002</v>
          </cell>
          <cell r="AA40">
            <v>22.82</v>
          </cell>
          <cell r="AB40">
            <v>592.14200000000005</v>
          </cell>
          <cell r="AC40">
            <v>13512.680440000002</v>
          </cell>
          <cell r="AD40">
            <v>15316.450280000003</v>
          </cell>
          <cell r="AF40">
            <v>44.36</v>
          </cell>
          <cell r="AG40">
            <v>47.712000000000003</v>
          </cell>
          <cell r="AH40">
            <v>2116.50432</v>
          </cell>
          <cell r="AI40">
            <v>2.7800000000000002</v>
          </cell>
          <cell r="AJ40">
            <v>516.19100000000003</v>
          </cell>
          <cell r="AK40">
            <v>1435.0109800000002</v>
          </cell>
          <cell r="AL40">
            <v>3551.5153</v>
          </cell>
        </row>
        <row r="41">
          <cell r="B41">
            <v>38730</v>
          </cell>
          <cell r="C41">
            <v>107.00373940402876</v>
          </cell>
          <cell r="D41">
            <v>103.06030335658538</v>
          </cell>
          <cell r="E41">
            <v>107.37012869960236</v>
          </cell>
          <cell r="F41">
            <v>99.180234559769403</v>
          </cell>
          <cell r="G41">
            <v>105.08435899629961</v>
          </cell>
          <cell r="H41">
            <v>101.48210907944512</v>
          </cell>
          <cell r="J41">
            <v>12.85</v>
          </cell>
          <cell r="K41">
            <v>30.251000000000001</v>
          </cell>
          <cell r="L41">
            <v>388.72534999999999</v>
          </cell>
          <cell r="M41">
            <v>36.74</v>
          </cell>
          <cell r="N41">
            <v>52.414999999999999</v>
          </cell>
          <cell r="O41">
            <v>1925.7271000000001</v>
          </cell>
          <cell r="P41">
            <v>20.666670000000003</v>
          </cell>
          <cell r="Q41">
            <v>43.375999999999998</v>
          </cell>
          <cell r="R41">
            <v>896.43747792000011</v>
          </cell>
          <cell r="S41">
            <v>56.410000000000004</v>
          </cell>
          <cell r="T41">
            <v>18.402999999999999</v>
          </cell>
          <cell r="U41">
            <v>1038.1132299999999</v>
          </cell>
          <cell r="V41">
            <v>4249.0031579200004</v>
          </cell>
          <cell r="X41">
            <v>65.680000000000007</v>
          </cell>
          <cell r="Y41">
            <v>27.463000000000001</v>
          </cell>
          <cell r="Z41">
            <v>1803.7698400000002</v>
          </cell>
          <cell r="AA41">
            <v>23.150000000000002</v>
          </cell>
          <cell r="AB41">
            <v>592.14200000000005</v>
          </cell>
          <cell r="AC41">
            <v>13708.087300000003</v>
          </cell>
          <cell r="AD41">
            <v>15511.857140000004</v>
          </cell>
          <cell r="AF41">
            <v>44.5</v>
          </cell>
          <cell r="AG41">
            <v>47.712000000000003</v>
          </cell>
          <cell r="AH41">
            <v>2123.1840000000002</v>
          </cell>
          <cell r="AI41">
            <v>2.77</v>
          </cell>
          <cell r="AJ41">
            <v>516.19100000000003</v>
          </cell>
          <cell r="AK41">
            <v>1429.84907</v>
          </cell>
          <cell r="AL41">
            <v>3553.0330700000004</v>
          </cell>
        </row>
        <row r="42">
          <cell r="B42">
            <v>38734</v>
          </cell>
          <cell r="C42">
            <v>105.96331619136501</v>
          </cell>
          <cell r="D42">
            <v>102.96411011253326</v>
          </cell>
          <cell r="E42">
            <v>107.21271739454292</v>
          </cell>
          <cell r="F42">
            <v>99.048204090310563</v>
          </cell>
          <cell r="G42">
            <v>103.40953476608716</v>
          </cell>
          <cell r="H42">
            <v>101.11365069356873</v>
          </cell>
          <cell r="J42">
            <v>12.600000000000001</v>
          </cell>
          <cell r="K42">
            <v>30.251000000000001</v>
          </cell>
          <cell r="L42">
            <v>381.16260000000005</v>
          </cell>
          <cell r="M42">
            <v>36.93</v>
          </cell>
          <cell r="N42">
            <v>52.414999999999999</v>
          </cell>
          <cell r="O42">
            <v>1935.68595</v>
          </cell>
          <cell r="P42">
            <v>20.473330000000001</v>
          </cell>
          <cell r="Q42">
            <v>43.375999999999998</v>
          </cell>
          <cell r="R42">
            <v>888.05116207999993</v>
          </cell>
          <cell r="S42">
            <v>56.52</v>
          </cell>
          <cell r="T42">
            <v>18.402999999999999</v>
          </cell>
          <cell r="U42">
            <v>1040.1375599999999</v>
          </cell>
          <cell r="V42">
            <v>4245.0372720799996</v>
          </cell>
          <cell r="X42">
            <v>65.930000000000007</v>
          </cell>
          <cell r="Y42">
            <v>27.463000000000001</v>
          </cell>
          <cell r="Z42">
            <v>1810.6355900000003</v>
          </cell>
          <cell r="AA42">
            <v>23.1</v>
          </cell>
          <cell r="AB42">
            <v>592.14200000000005</v>
          </cell>
          <cell r="AC42">
            <v>13678.480200000002</v>
          </cell>
          <cell r="AD42">
            <v>15489.115790000002</v>
          </cell>
          <cell r="AF42">
            <v>45.050000000000004</v>
          </cell>
          <cell r="AG42">
            <v>47.712000000000003</v>
          </cell>
          <cell r="AH42">
            <v>2149.4256000000005</v>
          </cell>
          <cell r="AI42">
            <v>2.71</v>
          </cell>
          <cell r="AJ42">
            <v>516.19100000000003</v>
          </cell>
          <cell r="AK42">
            <v>1398.87761</v>
          </cell>
          <cell r="AL42">
            <v>3548.3032100000005</v>
          </cell>
        </row>
        <row r="43">
          <cell r="B43">
            <v>38735</v>
          </cell>
          <cell r="C43">
            <v>105.27186931328556</v>
          </cell>
          <cell r="D43">
            <v>102.66022748951909</v>
          </cell>
          <cell r="E43">
            <v>106.18786056206073</v>
          </cell>
          <cell r="F43">
            <v>97.527489355007461</v>
          </cell>
          <cell r="G43">
            <v>103.36072370458244</v>
          </cell>
          <cell r="H43">
            <v>100.71957755359394</v>
          </cell>
          <cell r="J43">
            <v>12.66</v>
          </cell>
          <cell r="K43">
            <v>30.251000000000001</v>
          </cell>
          <cell r="L43">
            <v>382.97766000000001</v>
          </cell>
          <cell r="M43">
            <v>36.700000000000003</v>
          </cell>
          <cell r="N43">
            <v>52.414999999999999</v>
          </cell>
          <cell r="O43">
            <v>1923.6305000000002</v>
          </cell>
          <cell r="P43">
            <v>20.853330000000003</v>
          </cell>
          <cell r="Q43">
            <v>43.375999999999998</v>
          </cell>
          <cell r="R43">
            <v>904.53404208000006</v>
          </cell>
          <cell r="S43">
            <v>55.5</v>
          </cell>
          <cell r="T43">
            <v>18.402999999999999</v>
          </cell>
          <cell r="U43">
            <v>1021.3665</v>
          </cell>
          <cell r="V43">
            <v>4232.5087020800001</v>
          </cell>
          <cell r="X43">
            <v>65.39</v>
          </cell>
          <cell r="Y43">
            <v>27.463000000000001</v>
          </cell>
          <cell r="Z43">
            <v>1795.80557</v>
          </cell>
          <cell r="AA43">
            <v>22.875</v>
          </cell>
          <cell r="AB43">
            <v>592.14200000000005</v>
          </cell>
          <cell r="AC43">
            <v>13545.248250000001</v>
          </cell>
          <cell r="AD43">
            <v>15341.053820000001</v>
          </cell>
          <cell r="AF43">
            <v>43.800000000000004</v>
          </cell>
          <cell r="AG43">
            <v>47.712000000000003</v>
          </cell>
          <cell r="AH43">
            <v>2089.7856000000002</v>
          </cell>
          <cell r="AI43">
            <v>2.72</v>
          </cell>
          <cell r="AJ43">
            <v>516.19100000000003</v>
          </cell>
          <cell r="AK43">
            <v>1404.0395200000003</v>
          </cell>
          <cell r="AL43">
            <v>3493.8251200000004</v>
          </cell>
        </row>
        <row r="44">
          <cell r="B44">
            <v>38736</v>
          </cell>
          <cell r="C44">
            <v>104.12013821706488</v>
          </cell>
          <cell r="D44">
            <v>103.82315040299466</v>
          </cell>
          <cell r="E44">
            <v>108.38352952113746</v>
          </cell>
          <cell r="F44">
            <v>100.93826922499045</v>
          </cell>
          <cell r="G44">
            <v>101.75005142542</v>
          </cell>
          <cell r="H44">
            <v>101.27994955863807</v>
          </cell>
          <cell r="J44">
            <v>12.52</v>
          </cell>
          <cell r="K44">
            <v>30.251000000000001</v>
          </cell>
          <cell r="L44">
            <v>378.74252000000001</v>
          </cell>
          <cell r="M44">
            <v>37.200000000000003</v>
          </cell>
          <cell r="N44">
            <v>52.414999999999999</v>
          </cell>
          <cell r="O44">
            <v>1949.8380000000002</v>
          </cell>
          <cell r="P44">
            <v>21.52</v>
          </cell>
          <cell r="Q44">
            <v>43.375999999999998</v>
          </cell>
          <cell r="R44">
            <v>933.45151999999996</v>
          </cell>
          <cell r="S44">
            <v>55.34</v>
          </cell>
          <cell r="T44">
            <v>18.402999999999999</v>
          </cell>
          <cell r="U44">
            <v>1018.42202</v>
          </cell>
          <cell r="V44">
            <v>4280.45406</v>
          </cell>
          <cell r="X44">
            <v>67.13</v>
          </cell>
          <cell r="Y44">
            <v>27.463000000000001</v>
          </cell>
          <cell r="Z44">
            <v>1843.5911899999999</v>
          </cell>
          <cell r="AA44">
            <v>23.330000000000002</v>
          </cell>
          <cell r="AB44">
            <v>592.14200000000005</v>
          </cell>
          <cell r="AC44">
            <v>13814.672860000002</v>
          </cell>
          <cell r="AD44">
            <v>15658.264050000002</v>
          </cell>
          <cell r="AF44">
            <v>45.82</v>
          </cell>
          <cell r="AG44">
            <v>47.712000000000003</v>
          </cell>
          <cell r="AH44">
            <v>2186.1638400000002</v>
          </cell>
          <cell r="AI44">
            <v>2.77</v>
          </cell>
          <cell r="AJ44">
            <v>516.19100000000003</v>
          </cell>
          <cell r="AK44">
            <v>1429.84907</v>
          </cell>
          <cell r="AL44">
            <v>3616.0129100000004</v>
          </cell>
        </row>
        <row r="45">
          <cell r="B45">
            <v>38737</v>
          </cell>
          <cell r="C45">
            <v>103.3500486538145</v>
          </cell>
          <cell r="D45">
            <v>103.85695308820418</v>
          </cell>
          <cell r="E45">
            <v>110.26322615744542</v>
          </cell>
          <cell r="F45">
            <v>99.491382921509597</v>
          </cell>
          <cell r="G45">
            <v>100.09897507653145</v>
          </cell>
          <cell r="H45">
            <v>99.42386506935685</v>
          </cell>
          <cell r="J45">
            <v>12.46</v>
          </cell>
          <cell r="K45">
            <v>30.251000000000001</v>
          </cell>
          <cell r="L45">
            <v>376.92746000000005</v>
          </cell>
          <cell r="M45">
            <v>37.51</v>
          </cell>
          <cell r="N45">
            <v>52.414999999999999</v>
          </cell>
          <cell r="O45">
            <v>1966.08665</v>
          </cell>
          <cell r="P45">
            <v>21.626670000000001</v>
          </cell>
          <cell r="Q45">
            <v>43.375999999999998</v>
          </cell>
          <cell r="R45">
            <v>938.07843791999994</v>
          </cell>
          <cell r="S45">
            <v>54.38</v>
          </cell>
          <cell r="T45">
            <v>18.402999999999999</v>
          </cell>
          <cell r="U45">
            <v>1000.75514</v>
          </cell>
          <cell r="V45">
            <v>4281.8476879199998</v>
          </cell>
          <cell r="X45">
            <v>67.100000000000009</v>
          </cell>
          <cell r="Y45">
            <v>27.463000000000001</v>
          </cell>
          <cell r="Z45">
            <v>1842.7673000000002</v>
          </cell>
          <cell r="AA45">
            <v>23.79</v>
          </cell>
          <cell r="AB45">
            <v>592.14200000000005</v>
          </cell>
          <cell r="AC45">
            <v>14087.05818</v>
          </cell>
          <cell r="AD45">
            <v>15929.82548</v>
          </cell>
          <cell r="AF45">
            <v>44.95</v>
          </cell>
          <cell r="AG45">
            <v>47.712000000000003</v>
          </cell>
          <cell r="AH45">
            <v>2144.6544000000004</v>
          </cell>
          <cell r="AI45">
            <v>2.75</v>
          </cell>
          <cell r="AJ45">
            <v>516.19100000000003</v>
          </cell>
          <cell r="AK45">
            <v>1419.5252500000001</v>
          </cell>
          <cell r="AL45">
            <v>3564.1796500000005</v>
          </cell>
        </row>
        <row r="46">
          <cell r="B46">
            <v>38740</v>
          </cell>
          <cell r="C46">
            <v>103.61823453482386</v>
          </cell>
          <cell r="D46">
            <v>105.01052136775968</v>
          </cell>
          <cell r="E46">
            <v>111.66842150125595</v>
          </cell>
          <cell r="F46">
            <v>96.970526758685693</v>
          </cell>
          <cell r="G46">
            <v>99.230166936856762</v>
          </cell>
          <cell r="H46">
            <v>99.607503152585096</v>
          </cell>
          <cell r="J46">
            <v>12.950000000000001</v>
          </cell>
          <cell r="K46">
            <v>30.251000000000001</v>
          </cell>
          <cell r="L46">
            <v>391.75045000000006</v>
          </cell>
          <cell r="M46">
            <v>37.950000000000003</v>
          </cell>
          <cell r="N46">
            <v>52.414999999999999</v>
          </cell>
          <cell r="O46">
            <v>1989.1492500000002</v>
          </cell>
          <cell r="P46">
            <v>21.82</v>
          </cell>
          <cell r="Q46">
            <v>43.375999999999998</v>
          </cell>
          <cell r="R46">
            <v>946.46431999999993</v>
          </cell>
          <cell r="S46">
            <v>54.45</v>
          </cell>
          <cell r="T46">
            <v>18.402999999999999</v>
          </cell>
          <cell r="U46">
            <v>1002.04335</v>
          </cell>
          <cell r="V46">
            <v>4329.4073700000008</v>
          </cell>
          <cell r="X46">
            <v>66.73</v>
          </cell>
          <cell r="Y46">
            <v>27.463000000000001</v>
          </cell>
          <cell r="Z46">
            <v>1832.6059900000002</v>
          </cell>
          <cell r="AA46">
            <v>24.150000000000002</v>
          </cell>
          <cell r="AB46">
            <v>592.14200000000005</v>
          </cell>
          <cell r="AC46">
            <v>14300.229300000003</v>
          </cell>
          <cell r="AD46">
            <v>16132.835290000003</v>
          </cell>
          <cell r="AF46">
            <v>43.49</v>
          </cell>
          <cell r="AG46">
            <v>47.712000000000003</v>
          </cell>
          <cell r="AH46">
            <v>2074.9948800000002</v>
          </cell>
          <cell r="AI46">
            <v>2.71</v>
          </cell>
          <cell r="AJ46">
            <v>516.19100000000003</v>
          </cell>
          <cell r="AK46">
            <v>1398.87761</v>
          </cell>
          <cell r="AL46">
            <v>3473.8724900000002</v>
          </cell>
        </row>
        <row r="47">
          <cell r="B47">
            <v>38741</v>
          </cell>
          <cell r="C47">
            <v>104.54643737803688</v>
          </cell>
          <cell r="D47">
            <v>106.25716052304743</v>
          </cell>
          <cell r="E47">
            <v>109.99996244918047</v>
          </cell>
          <cell r="F47">
            <v>97.838637716747655</v>
          </cell>
          <cell r="G47">
            <v>99.783725816560491</v>
          </cell>
          <cell r="H47">
            <v>99.847099621689779</v>
          </cell>
          <cell r="J47">
            <v>13.48</v>
          </cell>
          <cell r="K47">
            <v>30.251000000000001</v>
          </cell>
          <cell r="L47">
            <v>407.78348000000005</v>
          </cell>
          <cell r="M47">
            <v>38.25</v>
          </cell>
          <cell r="N47">
            <v>52.414999999999999</v>
          </cell>
          <cell r="O47">
            <v>2004.87375</v>
          </cell>
          <cell r="P47">
            <v>21.606670000000001</v>
          </cell>
          <cell r="Q47">
            <v>43.375999999999998</v>
          </cell>
          <cell r="R47">
            <v>937.21091792000004</v>
          </cell>
          <cell r="S47">
            <v>56.02</v>
          </cell>
          <cell r="T47">
            <v>18.402999999999999</v>
          </cell>
          <cell r="U47">
            <v>1030.93606</v>
          </cell>
          <cell r="V47">
            <v>4380.8042079200004</v>
          </cell>
          <cell r="X47">
            <v>67.44</v>
          </cell>
          <cell r="Y47">
            <v>27.463000000000001</v>
          </cell>
          <cell r="Z47">
            <v>1852.10472</v>
          </cell>
          <cell r="AA47">
            <v>23.71</v>
          </cell>
          <cell r="AB47">
            <v>592.14200000000005</v>
          </cell>
          <cell r="AC47">
            <v>14039.686820000003</v>
          </cell>
          <cell r="AD47">
            <v>15891.791540000002</v>
          </cell>
          <cell r="AF47">
            <v>44.25</v>
          </cell>
          <cell r="AG47">
            <v>47.712000000000003</v>
          </cell>
          <cell r="AH47">
            <v>2111.2560000000003</v>
          </cell>
          <cell r="AI47">
            <v>2.7</v>
          </cell>
          <cell r="AJ47">
            <v>516.19100000000003</v>
          </cell>
          <cell r="AK47">
            <v>1393.7157000000002</v>
          </cell>
          <cell r="AL47">
            <v>3504.9717000000005</v>
          </cell>
        </row>
        <row r="48">
          <cell r="B48">
            <v>38742</v>
          </cell>
          <cell r="C48">
            <v>105.67116564886487</v>
          </cell>
          <cell r="D48">
            <v>108.28822180133525</v>
          </cell>
          <cell r="E48">
            <v>110.58370118687205</v>
          </cell>
          <cell r="F48">
            <v>101.0436628055823</v>
          </cell>
          <cell r="G48">
            <v>97.656615226590731</v>
          </cell>
          <cell r="H48">
            <v>99.675283732660773</v>
          </cell>
          <cell r="J48">
            <v>13.5</v>
          </cell>
          <cell r="K48">
            <v>30.251000000000001</v>
          </cell>
          <cell r="L48">
            <v>408.38850000000002</v>
          </cell>
          <cell r="M48">
            <v>39.01</v>
          </cell>
          <cell r="N48">
            <v>52.414999999999999</v>
          </cell>
          <cell r="O48">
            <v>2044.7091499999999</v>
          </cell>
          <cell r="P48">
            <v>22.613330000000001</v>
          </cell>
          <cell r="Q48">
            <v>43.375999999999998</v>
          </cell>
          <cell r="R48">
            <v>980.87580207999997</v>
          </cell>
          <cell r="S48">
            <v>56</v>
          </cell>
          <cell r="T48">
            <v>18.402999999999999</v>
          </cell>
          <cell r="U48">
            <v>1030.568</v>
          </cell>
          <cell r="V48">
            <v>4464.5414520799995</v>
          </cell>
          <cell r="X48">
            <v>67.600000000000009</v>
          </cell>
          <cell r="Y48">
            <v>27.463000000000001</v>
          </cell>
          <cell r="Z48">
            <v>1856.4988000000003</v>
          </cell>
          <cell r="AA48">
            <v>23.844999999999999</v>
          </cell>
          <cell r="AB48">
            <v>592.14200000000005</v>
          </cell>
          <cell r="AC48">
            <v>14119.62599</v>
          </cell>
          <cell r="AD48">
            <v>15976.124790000002</v>
          </cell>
          <cell r="AF48">
            <v>45.25</v>
          </cell>
          <cell r="AG48">
            <v>47.712000000000003</v>
          </cell>
          <cell r="AH48">
            <v>2158.9680000000003</v>
          </cell>
          <cell r="AI48">
            <v>2.83</v>
          </cell>
          <cell r="AJ48">
            <v>516.19100000000003</v>
          </cell>
          <cell r="AK48">
            <v>1460.8205300000002</v>
          </cell>
          <cell r="AL48">
            <v>3619.7885300000007</v>
          </cell>
        </row>
        <row r="49">
          <cell r="B49">
            <v>38743</v>
          </cell>
          <cell r="C49">
            <v>109.85362053382866</v>
          </cell>
          <cell r="D49">
            <v>110.76510856742638</v>
          </cell>
          <cell r="E49">
            <v>113.02529181286955</v>
          </cell>
          <cell r="F49">
            <v>105.24746710679614</v>
          </cell>
          <cell r="G49">
            <v>98.929952907407227</v>
          </cell>
          <cell r="H49">
            <v>100.3964375788146</v>
          </cell>
          <cell r="J49">
            <v>13.55</v>
          </cell>
          <cell r="K49">
            <v>30.251000000000001</v>
          </cell>
          <cell r="L49">
            <v>409.90105000000005</v>
          </cell>
          <cell r="M49">
            <v>39.840000000000003</v>
          </cell>
          <cell r="N49">
            <v>52.414999999999999</v>
          </cell>
          <cell r="O49">
            <v>2088.2136</v>
          </cell>
          <cell r="P49">
            <v>23.013330000000003</v>
          </cell>
          <cell r="Q49">
            <v>43.375999999999998</v>
          </cell>
          <cell r="R49">
            <v>998.22620208000012</v>
          </cell>
          <cell r="S49">
            <v>58.160000000000004</v>
          </cell>
          <cell r="T49">
            <v>18.402999999999999</v>
          </cell>
          <cell r="U49">
            <v>1070.3184799999999</v>
          </cell>
          <cell r="V49">
            <v>4566.6593320800002</v>
          </cell>
          <cell r="X49">
            <v>69.34</v>
          </cell>
          <cell r="Y49">
            <v>27.463000000000001</v>
          </cell>
          <cell r="Z49">
            <v>1904.2844200000002</v>
          </cell>
          <cell r="AA49">
            <v>24.36</v>
          </cell>
          <cell r="AB49">
            <v>592.14200000000005</v>
          </cell>
          <cell r="AC49">
            <v>14424.57912</v>
          </cell>
          <cell r="AD49">
            <v>16328.86354</v>
          </cell>
          <cell r="AF49">
            <v>48.19</v>
          </cell>
          <cell r="AG49">
            <v>47.712000000000003</v>
          </cell>
          <cell r="AH49">
            <v>2299.2412800000002</v>
          </cell>
          <cell r="AI49">
            <v>2.85</v>
          </cell>
          <cell r="AJ49">
            <v>516.19100000000003</v>
          </cell>
          <cell r="AK49">
            <v>1471.14435</v>
          </cell>
          <cell r="AL49">
            <v>3770.3856300000002</v>
          </cell>
        </row>
        <row r="50">
          <cell r="B50">
            <v>38744</v>
          </cell>
          <cell r="C50">
            <v>110.48086094171194</v>
          </cell>
          <cell r="D50">
            <v>112.13211250909237</v>
          </cell>
          <cell r="E50">
            <v>113.83779339644992</v>
          </cell>
          <cell r="F50">
            <v>104.70990518968657</v>
          </cell>
          <cell r="G50">
            <v>100.0914917645653</v>
          </cell>
          <cell r="H50">
            <v>101.17591424968472</v>
          </cell>
          <cell r="J50">
            <v>13.89</v>
          </cell>
          <cell r="K50">
            <v>30.251000000000001</v>
          </cell>
          <cell r="L50">
            <v>420.18639000000002</v>
          </cell>
          <cell r="M50">
            <v>40.550000000000004</v>
          </cell>
          <cell r="N50">
            <v>52.414999999999999</v>
          </cell>
          <cell r="O50">
            <v>2125.4282500000004</v>
          </cell>
          <cell r="P50">
            <v>23.30667</v>
          </cell>
          <cell r="Q50">
            <v>43.375999999999998</v>
          </cell>
          <cell r="R50">
            <v>1010.9501179199999</v>
          </cell>
          <cell r="S50">
            <v>57.95</v>
          </cell>
          <cell r="T50">
            <v>18.402999999999999</v>
          </cell>
          <cell r="U50">
            <v>1066.4538499999999</v>
          </cell>
          <cell r="V50">
            <v>4623.0186079200002</v>
          </cell>
          <cell r="X50">
            <v>70.38</v>
          </cell>
          <cell r="Y50">
            <v>27.463000000000001</v>
          </cell>
          <cell r="Z50">
            <v>1932.8459399999999</v>
          </cell>
          <cell r="AA50">
            <v>24.51</v>
          </cell>
          <cell r="AB50">
            <v>592.14200000000005</v>
          </cell>
          <cell r="AC50">
            <v>14513.400420000002</v>
          </cell>
          <cell r="AD50">
            <v>16446.246360000001</v>
          </cell>
          <cell r="AF50">
            <v>47.57</v>
          </cell>
          <cell r="AG50">
            <v>47.712000000000003</v>
          </cell>
          <cell r="AH50">
            <v>2269.6598400000003</v>
          </cell>
          <cell r="AI50">
            <v>2.87</v>
          </cell>
          <cell r="AJ50">
            <v>516.19100000000003</v>
          </cell>
          <cell r="AK50">
            <v>1481.4681700000001</v>
          </cell>
          <cell r="AL50">
            <v>3751.1280100000004</v>
          </cell>
        </row>
        <row r="51">
          <cell r="B51">
            <v>38747</v>
          </cell>
          <cell r="C51">
            <v>112.10073103024042</v>
          </cell>
          <cell r="D51">
            <v>111.21263444370375</v>
          </cell>
          <cell r="E51">
            <v>113.73764380332933</v>
          </cell>
          <cell r="F51">
            <v>104.35638942476098</v>
          </cell>
          <cell r="G51">
            <v>100.00716066798616</v>
          </cell>
          <cell r="H51">
            <v>101.29216582597729</v>
          </cell>
          <cell r="J51">
            <v>14.83</v>
          </cell>
          <cell r="K51">
            <v>30.251000000000001</v>
          </cell>
          <cell r="L51">
            <v>448.62233000000003</v>
          </cell>
          <cell r="M51">
            <v>39.85</v>
          </cell>
          <cell r="N51">
            <v>52.414999999999999</v>
          </cell>
          <cell r="O51">
            <v>2088.7377500000002</v>
          </cell>
          <cell r="P51">
            <v>22.733330000000002</v>
          </cell>
          <cell r="Q51">
            <v>43.375999999999998</v>
          </cell>
          <cell r="R51">
            <v>986.08092208000005</v>
          </cell>
          <cell r="S51">
            <v>57.69</v>
          </cell>
          <cell r="T51">
            <v>18.402999999999999</v>
          </cell>
          <cell r="U51">
            <v>1061.6690699999999</v>
          </cell>
          <cell r="V51">
            <v>4585.1100720800005</v>
          </cell>
          <cell r="X51">
            <v>70.5</v>
          </cell>
          <cell r="Y51">
            <v>27.463000000000001</v>
          </cell>
          <cell r="Z51">
            <v>1936.1415000000002</v>
          </cell>
          <cell r="AA51">
            <v>24.48</v>
          </cell>
          <cell r="AB51">
            <v>592.14200000000005</v>
          </cell>
          <cell r="AC51">
            <v>14495.636160000002</v>
          </cell>
          <cell r="AD51">
            <v>16431.777660000003</v>
          </cell>
          <cell r="AF51">
            <v>46.980000000000004</v>
          </cell>
          <cell r="AG51">
            <v>47.712000000000003</v>
          </cell>
          <cell r="AH51">
            <v>2241.5097600000004</v>
          </cell>
          <cell r="AI51">
            <v>2.9000000000000004</v>
          </cell>
          <cell r="AJ51">
            <v>516.19100000000003</v>
          </cell>
          <cell r="AK51">
            <v>1496.9539000000002</v>
          </cell>
          <cell r="AL51">
            <v>3738.4636600000003</v>
          </cell>
        </row>
        <row r="52">
          <cell r="B52">
            <v>38748</v>
          </cell>
          <cell r="C52">
            <v>110.99971603671754</v>
          </cell>
          <cell r="D52">
            <v>110.63717267069005</v>
          </cell>
          <cell r="E52">
            <v>112.65033099420801</v>
          </cell>
          <cell r="F52">
            <v>106.05391410259327</v>
          </cell>
          <cell r="G52">
            <v>99.310356476487698</v>
          </cell>
          <cell r="H52">
            <v>100.88942307692305</v>
          </cell>
          <cell r="J52">
            <v>15.100000000000001</v>
          </cell>
          <cell r="K52">
            <v>30.251000000000001</v>
          </cell>
          <cell r="L52">
            <v>456.79010000000005</v>
          </cell>
          <cell r="M52">
            <v>39.880000000000003</v>
          </cell>
          <cell r="N52">
            <v>52.414999999999999</v>
          </cell>
          <cell r="O52">
            <v>2090.3101999999999</v>
          </cell>
          <cell r="P52">
            <v>22.14</v>
          </cell>
          <cell r="Q52">
            <v>43.375999999999998</v>
          </cell>
          <cell r="R52">
            <v>960.34464000000003</v>
          </cell>
          <cell r="S52">
            <v>57.27</v>
          </cell>
          <cell r="T52">
            <v>18.402999999999999</v>
          </cell>
          <cell r="U52">
            <v>1053.9398100000001</v>
          </cell>
          <cell r="V52">
            <v>4561.3847500000002</v>
          </cell>
          <cell r="X52">
            <v>70.739999999999995</v>
          </cell>
          <cell r="Y52">
            <v>27.463000000000001</v>
          </cell>
          <cell r="Z52">
            <v>1942.73262</v>
          </cell>
          <cell r="AA52">
            <v>24.275000000000002</v>
          </cell>
          <cell r="AB52">
            <v>590.4</v>
          </cell>
          <cell r="AC52">
            <v>14331.960000000001</v>
          </cell>
          <cell r="AD52">
            <v>16274.692620000002</v>
          </cell>
          <cell r="AF52">
            <v>47.93</v>
          </cell>
          <cell r="AG52">
            <v>47.712000000000003</v>
          </cell>
          <cell r="AH52">
            <v>2286.8361600000003</v>
          </cell>
          <cell r="AI52">
            <v>2.93</v>
          </cell>
          <cell r="AJ52">
            <v>516.19100000000003</v>
          </cell>
          <cell r="AK52">
            <v>1512.4396300000001</v>
          </cell>
          <cell r="AL52">
            <v>3799.2757900000006</v>
          </cell>
        </row>
        <row r="53">
          <cell r="B53">
            <v>38749</v>
          </cell>
          <cell r="C53">
            <v>111.22173976992143</v>
          </cell>
          <cell r="D53">
            <v>110.87859793223652</v>
          </cell>
          <cell r="E53">
            <v>114.21513566386039</v>
          </cell>
          <cell r="F53">
            <v>109.73966128604246</v>
          </cell>
          <cell r="G53">
            <v>96.645992213732214</v>
          </cell>
          <cell r="H53">
            <v>101.07660781841108</v>
          </cell>
          <cell r="J53">
            <v>15.790000000000001</v>
          </cell>
          <cell r="K53">
            <v>30.251000000000001</v>
          </cell>
          <cell r="L53">
            <v>477.66329000000007</v>
          </cell>
          <cell r="M53">
            <v>40.1</v>
          </cell>
          <cell r="N53">
            <v>52.414999999999999</v>
          </cell>
          <cell r="O53">
            <v>2101.8415</v>
          </cell>
          <cell r="P53">
            <v>21.906670000000002</v>
          </cell>
          <cell r="Q53">
            <v>43.375999999999998</v>
          </cell>
          <cell r="R53">
            <v>950.22371792000001</v>
          </cell>
          <cell r="S53">
            <v>56.6</v>
          </cell>
          <cell r="T53">
            <v>18.402999999999999</v>
          </cell>
          <cell r="U53">
            <v>1041.6098</v>
          </cell>
          <cell r="V53">
            <v>4571.3383079200003</v>
          </cell>
          <cell r="X53">
            <v>70.91</v>
          </cell>
          <cell r="Y53">
            <v>27.463000000000001</v>
          </cell>
          <cell r="Z53">
            <v>1947.4013299999999</v>
          </cell>
          <cell r="AA53">
            <v>24.650000000000002</v>
          </cell>
          <cell r="AB53">
            <v>590.4</v>
          </cell>
          <cell r="AC53">
            <v>14553.36</v>
          </cell>
          <cell r="AD53">
            <v>16500.761330000001</v>
          </cell>
          <cell r="AF53">
            <v>48.75</v>
          </cell>
          <cell r="AG53">
            <v>47.712000000000003</v>
          </cell>
          <cell r="AH53">
            <v>2325.96</v>
          </cell>
          <cell r="AI53">
            <v>3.11</v>
          </cell>
          <cell r="AJ53">
            <v>516.19100000000003</v>
          </cell>
          <cell r="AK53">
            <v>1605.35401</v>
          </cell>
          <cell r="AL53">
            <v>3931.3140100000001</v>
          </cell>
        </row>
        <row r="54">
          <cell r="B54">
            <v>38750</v>
          </cell>
          <cell r="C54">
            <v>110.29090613569588</v>
          </cell>
          <cell r="D54">
            <v>109.04274199667086</v>
          </cell>
          <cell r="E54">
            <v>116.48510485484924</v>
          </cell>
          <cell r="F54">
            <v>116.78868443612119</v>
          </cell>
          <cell r="G54">
            <v>94.050691116117463</v>
          </cell>
          <cell r="H54">
            <v>100.16078184110968</v>
          </cell>
          <cell r="J54">
            <v>16.27</v>
          </cell>
          <cell r="K54">
            <v>30.251000000000001</v>
          </cell>
          <cell r="L54">
            <v>492.18376999999998</v>
          </cell>
          <cell r="M54">
            <v>39.200000000000003</v>
          </cell>
          <cell r="N54">
            <v>52.414999999999999</v>
          </cell>
          <cell r="O54">
            <v>2054.6680000000001</v>
          </cell>
          <cell r="P54">
            <v>21.593330000000002</v>
          </cell>
          <cell r="Q54">
            <v>43.375999999999998</v>
          </cell>
          <cell r="R54">
            <v>936.63228207999998</v>
          </cell>
          <cell r="S54">
            <v>55</v>
          </cell>
          <cell r="T54">
            <v>18.402999999999999</v>
          </cell>
          <cell r="U54">
            <v>1012.165</v>
          </cell>
          <cell r="V54">
            <v>4495.6490520799998</v>
          </cell>
          <cell r="X54">
            <v>70.06</v>
          </cell>
          <cell r="Y54">
            <v>27.463000000000001</v>
          </cell>
          <cell r="Z54">
            <v>1924.0577800000001</v>
          </cell>
          <cell r="AA54">
            <v>25.245000000000001</v>
          </cell>
          <cell r="AB54">
            <v>590.4</v>
          </cell>
          <cell r="AC54">
            <v>14904.647999999999</v>
          </cell>
          <cell r="AD54">
            <v>16828.70578</v>
          </cell>
          <cell r="AF54">
            <v>54.800000000000004</v>
          </cell>
          <cell r="AG54">
            <v>47.712000000000003</v>
          </cell>
          <cell r="AH54">
            <v>2614.6176000000005</v>
          </cell>
          <cell r="AI54">
            <v>3.04</v>
          </cell>
          <cell r="AJ54">
            <v>516.19100000000003</v>
          </cell>
          <cell r="AK54">
            <v>1569.22064</v>
          </cell>
          <cell r="AL54">
            <v>4183.838240000001</v>
          </cell>
        </row>
        <row r="55">
          <cell r="B55">
            <v>38751</v>
          </cell>
          <cell r="C55">
            <v>110.73462846085422</v>
          </cell>
          <cell r="D55">
            <v>109.52803050802504</v>
          </cell>
          <cell r="E55">
            <v>115.12085277890407</v>
          </cell>
          <cell r="F55">
            <v>117.76470516479264</v>
          </cell>
          <cell r="G55">
            <v>95.180615600779831</v>
          </cell>
          <cell r="H55">
            <v>99.624054224464047</v>
          </cell>
          <cell r="J55">
            <v>16.400000000000002</v>
          </cell>
          <cell r="K55">
            <v>30.251000000000001</v>
          </cell>
          <cell r="L55">
            <v>496.11640000000011</v>
          </cell>
          <cell r="M55">
            <v>39.770000000000003</v>
          </cell>
          <cell r="N55">
            <v>52.414999999999999</v>
          </cell>
          <cell r="O55">
            <v>2084.5445500000001</v>
          </cell>
          <cell r="P55">
            <v>21.313330000000001</v>
          </cell>
          <cell r="Q55">
            <v>43.375999999999998</v>
          </cell>
          <cell r="R55">
            <v>924.48700208000002</v>
          </cell>
          <cell r="S55">
            <v>54.910000000000004</v>
          </cell>
          <cell r="T55">
            <v>18.402999999999999</v>
          </cell>
          <cell r="U55">
            <v>1010.50873</v>
          </cell>
          <cell r="V55">
            <v>4515.6566820799999</v>
          </cell>
          <cell r="X55">
            <v>71.16</v>
          </cell>
          <cell r="Y55">
            <v>27.463000000000001</v>
          </cell>
          <cell r="Z55">
            <v>1954.2670800000001</v>
          </cell>
          <cell r="AA55">
            <v>24.86</v>
          </cell>
          <cell r="AB55">
            <v>590.4</v>
          </cell>
          <cell r="AC55">
            <v>14677.343999999999</v>
          </cell>
          <cell r="AD55">
            <v>16631.611079999999</v>
          </cell>
          <cell r="AF55">
            <v>53.910000000000004</v>
          </cell>
          <cell r="AG55">
            <v>47.712000000000003</v>
          </cell>
          <cell r="AH55">
            <v>2572.1539200000002</v>
          </cell>
          <cell r="AI55">
            <v>3.19</v>
          </cell>
          <cell r="AJ55">
            <v>516.19100000000003</v>
          </cell>
          <cell r="AK55">
            <v>1646.6492900000001</v>
          </cell>
          <cell r="AL55">
            <v>4218.80321</v>
          </cell>
        </row>
        <row r="56">
          <cell r="B56">
            <v>38754</v>
          </cell>
          <cell r="C56">
            <v>111.95351068834624</v>
          </cell>
          <cell r="D56">
            <v>108.8871988124635</v>
          </cell>
          <cell r="E56">
            <v>114.9317284396856</v>
          </cell>
          <cell r="F56">
            <v>118.99723826232879</v>
          </cell>
          <cell r="G56">
            <v>93.610801949476212</v>
          </cell>
          <cell r="H56">
            <v>99.702080706179046</v>
          </cell>
          <cell r="J56">
            <v>14.76</v>
          </cell>
          <cell r="K56">
            <v>30.251000000000001</v>
          </cell>
          <cell r="L56">
            <v>446.50476000000003</v>
          </cell>
          <cell r="M56">
            <v>39.11</v>
          </cell>
          <cell r="N56">
            <v>52.414999999999999</v>
          </cell>
          <cell r="O56">
            <v>2049.9506499999998</v>
          </cell>
          <cell r="P56">
            <v>21.546670000000002</v>
          </cell>
          <cell r="Q56">
            <v>43.375999999999998</v>
          </cell>
          <cell r="R56">
            <v>934.60835792</v>
          </cell>
          <cell r="S56">
            <v>57.5</v>
          </cell>
          <cell r="T56">
            <v>18.402999999999999</v>
          </cell>
          <cell r="U56">
            <v>1058.1724999999999</v>
          </cell>
          <cell r="V56">
            <v>4489.2362679199996</v>
          </cell>
          <cell r="X56">
            <v>71.239999999999995</v>
          </cell>
          <cell r="Y56">
            <v>27.463000000000001</v>
          </cell>
          <cell r="Z56">
            <v>1956.4641199999999</v>
          </cell>
          <cell r="AA56">
            <v>24.810000000000002</v>
          </cell>
          <cell r="AB56">
            <v>590.4</v>
          </cell>
          <cell r="AC56">
            <v>14647.824000000001</v>
          </cell>
          <cell r="AD56">
            <v>16604.288120000001</v>
          </cell>
          <cell r="AF56">
            <v>55.160000000000004</v>
          </cell>
          <cell r="AG56">
            <v>47.712000000000003</v>
          </cell>
          <cell r="AH56">
            <v>2631.7939200000005</v>
          </cell>
          <cell r="AI56">
            <v>3.16</v>
          </cell>
          <cell r="AJ56">
            <v>516.19100000000003</v>
          </cell>
          <cell r="AK56">
            <v>1631.1635600000002</v>
          </cell>
          <cell r="AL56">
            <v>4262.9574800000009</v>
          </cell>
        </row>
        <row r="57">
          <cell r="B57">
            <v>38755</v>
          </cell>
          <cell r="C57">
            <v>103.18136757703269</v>
          </cell>
          <cell r="D57">
            <v>107.97661094489777</v>
          </cell>
          <cell r="E57">
            <v>113.80740360471879</v>
          </cell>
          <cell r="F57">
            <v>118.30226708190222</v>
          </cell>
          <cell r="G57">
            <v>90.505732996536935</v>
          </cell>
          <cell r="H57">
            <v>98.895018915510704</v>
          </cell>
          <cell r="J57">
            <v>15.08</v>
          </cell>
          <cell r="K57">
            <v>30.251000000000001</v>
          </cell>
          <cell r="L57">
            <v>456.18508000000003</v>
          </cell>
          <cell r="M57">
            <v>38.520000000000003</v>
          </cell>
          <cell r="N57">
            <v>52.414999999999999</v>
          </cell>
          <cell r="O57">
            <v>2019.0258000000001</v>
          </cell>
          <cell r="P57">
            <v>20.56</v>
          </cell>
          <cell r="Q57">
            <v>43.375999999999998</v>
          </cell>
          <cell r="R57">
            <v>891.8105599999999</v>
          </cell>
          <cell r="S57">
            <v>58.94</v>
          </cell>
          <cell r="T57">
            <v>18.402999999999999</v>
          </cell>
          <cell r="U57">
            <v>1084.6728199999998</v>
          </cell>
          <cell r="V57">
            <v>4451.6942600000002</v>
          </cell>
          <cell r="X57">
            <v>69.84</v>
          </cell>
          <cell r="Y57">
            <v>27.463000000000001</v>
          </cell>
          <cell r="Z57">
            <v>1918.0159200000001</v>
          </cell>
          <cell r="AA57">
            <v>24.6</v>
          </cell>
          <cell r="AB57">
            <v>590.4</v>
          </cell>
          <cell r="AC57">
            <v>14523.84</v>
          </cell>
          <cell r="AD57">
            <v>16441.855920000002</v>
          </cell>
          <cell r="AF57">
            <v>54.53</v>
          </cell>
          <cell r="AG57">
            <v>47.712000000000003</v>
          </cell>
          <cell r="AH57">
            <v>2601.7353600000001</v>
          </cell>
          <cell r="AI57">
            <v>3.17</v>
          </cell>
          <cell r="AJ57">
            <v>516.19100000000003</v>
          </cell>
          <cell r="AK57">
            <v>1636.32547</v>
          </cell>
          <cell r="AL57">
            <v>4238.0608300000004</v>
          </cell>
        </row>
        <row r="58">
          <cell r="B58">
            <v>38756</v>
          </cell>
          <cell r="C58">
            <v>105.24448823929779</v>
          </cell>
          <cell r="D58">
            <v>108.568528781154</v>
          </cell>
          <cell r="E58">
            <v>113.64299144253506</v>
          </cell>
          <cell r="F58">
            <v>117.72716190137712</v>
          </cell>
          <cell r="G58">
            <v>91.754633203302973</v>
          </cell>
          <cell r="H58">
            <v>99.751733921815884</v>
          </cell>
          <cell r="J58">
            <v>15.06</v>
          </cell>
          <cell r="K58">
            <v>30.251000000000001</v>
          </cell>
          <cell r="L58">
            <v>455.58006000000006</v>
          </cell>
          <cell r="M58">
            <v>38.79</v>
          </cell>
          <cell r="N58">
            <v>52.414999999999999</v>
          </cell>
          <cell r="O58">
            <v>2033.17785</v>
          </cell>
          <cell r="P58">
            <v>21.026670000000003</v>
          </cell>
          <cell r="Q58">
            <v>43.375999999999998</v>
          </cell>
          <cell r="R58">
            <v>912.05283792000012</v>
          </cell>
          <cell r="S58">
            <v>58.43</v>
          </cell>
          <cell r="T58">
            <v>18.402999999999999</v>
          </cell>
          <cell r="U58">
            <v>1075.28729</v>
          </cell>
          <cell r="V58">
            <v>4476.09803792</v>
          </cell>
          <cell r="X58">
            <v>70.05</v>
          </cell>
          <cell r="Y58">
            <v>27.463000000000001</v>
          </cell>
          <cell r="Z58">
            <v>1923.78315</v>
          </cell>
          <cell r="AA58">
            <v>24.55</v>
          </cell>
          <cell r="AB58">
            <v>590.4</v>
          </cell>
          <cell r="AC58">
            <v>14494.32</v>
          </cell>
          <cell r="AD58">
            <v>16418.103149999999</v>
          </cell>
          <cell r="AF58">
            <v>53.99</v>
          </cell>
          <cell r="AG58">
            <v>47.712000000000003</v>
          </cell>
          <cell r="AH58">
            <v>2575.9708800000003</v>
          </cell>
          <cell r="AI58">
            <v>3.18</v>
          </cell>
          <cell r="AJ58">
            <v>516.19100000000003</v>
          </cell>
          <cell r="AK58">
            <v>1641.4873800000003</v>
          </cell>
          <cell r="AL58">
            <v>4217.4582600000003</v>
          </cell>
        </row>
        <row r="59">
          <cell r="B59">
            <v>38757</v>
          </cell>
          <cell r="C59">
            <v>106.43420860180638</v>
          </cell>
          <cell r="D59">
            <v>111.05219399857509</v>
          </cell>
          <cell r="E59">
            <v>114.19753502369265</v>
          </cell>
          <cell r="F59">
            <v>117.5963895269271</v>
          </cell>
          <cell r="G59">
            <v>91.373333853253129</v>
          </cell>
          <cell r="H59">
            <v>99.604350567465303</v>
          </cell>
          <cell r="J59">
            <v>15.370000000000001</v>
          </cell>
          <cell r="K59">
            <v>30.251000000000001</v>
          </cell>
          <cell r="L59">
            <v>464.95787000000007</v>
          </cell>
          <cell r="M59">
            <v>39.200000000000003</v>
          </cell>
          <cell r="N59">
            <v>52.414999999999999</v>
          </cell>
          <cell r="O59">
            <v>2054.6680000000001</v>
          </cell>
          <cell r="P59">
            <v>23.193330000000003</v>
          </cell>
          <cell r="Q59">
            <v>43.375999999999998</v>
          </cell>
          <cell r="R59">
            <v>1006.0338820800001</v>
          </cell>
          <cell r="S59">
            <v>57.21</v>
          </cell>
          <cell r="T59">
            <v>18.402999999999999</v>
          </cell>
          <cell r="U59">
            <v>1052.83563</v>
          </cell>
          <cell r="V59">
            <v>4578.4953820800001</v>
          </cell>
          <cell r="X59">
            <v>69.850000000000009</v>
          </cell>
          <cell r="Y59">
            <v>27.463000000000001</v>
          </cell>
          <cell r="Z59">
            <v>1918.2905500000004</v>
          </cell>
          <cell r="AA59">
            <v>24.695</v>
          </cell>
          <cell r="AB59">
            <v>590.4</v>
          </cell>
          <cell r="AC59">
            <v>14579.928</v>
          </cell>
          <cell r="AD59">
            <v>16498.218550000001</v>
          </cell>
          <cell r="AF59">
            <v>54</v>
          </cell>
          <cell r="AG59">
            <v>47.712000000000003</v>
          </cell>
          <cell r="AH59">
            <v>2576.4480000000003</v>
          </cell>
          <cell r="AI59">
            <v>3.17</v>
          </cell>
          <cell r="AJ59">
            <v>516.19100000000003</v>
          </cell>
          <cell r="AK59">
            <v>1636.32547</v>
          </cell>
          <cell r="AL59">
            <v>4212.7734700000001</v>
          </cell>
        </row>
        <row r="60">
          <cell r="B60">
            <v>38758</v>
          </cell>
          <cell r="C60">
            <v>104.07265855510906</v>
          </cell>
          <cell r="D60">
            <v>113.49123450600234</v>
          </cell>
          <cell r="E60">
            <v>115.14840504382191</v>
          </cell>
          <cell r="F60">
            <v>117.23679152722279</v>
          </cell>
          <cell r="G60">
            <v>90.325306791177354</v>
          </cell>
          <cell r="H60">
            <v>99.857345523329116</v>
          </cell>
          <cell r="J60">
            <v>15.561500000000001</v>
          </cell>
          <cell r="K60">
            <v>30.251000000000001</v>
          </cell>
          <cell r="L60">
            <v>470.75093650000002</v>
          </cell>
          <cell r="M60">
            <v>39.730000000000004</v>
          </cell>
          <cell r="N60">
            <v>52.414999999999999</v>
          </cell>
          <cell r="O60">
            <v>2082.4479500000002</v>
          </cell>
          <cell r="P60">
            <v>24.266670000000001</v>
          </cell>
          <cell r="Q60">
            <v>43.375999999999998</v>
          </cell>
          <cell r="R60">
            <v>1052.5910779200001</v>
          </cell>
          <cell r="S60">
            <v>58.32</v>
          </cell>
          <cell r="T60">
            <v>18.402999999999999</v>
          </cell>
          <cell r="U60">
            <v>1073.26296</v>
          </cell>
          <cell r="V60">
            <v>4679.0529244200006</v>
          </cell>
          <cell r="X60">
            <v>70.66</v>
          </cell>
          <cell r="Y60">
            <v>27.463000000000001</v>
          </cell>
          <cell r="Z60">
            <v>1940.53558</v>
          </cell>
          <cell r="AA60">
            <v>24.89</v>
          </cell>
          <cell r="AB60">
            <v>590.4</v>
          </cell>
          <cell r="AC60">
            <v>14695.056</v>
          </cell>
          <cell r="AD60">
            <v>16635.59158</v>
          </cell>
          <cell r="AF60">
            <v>53.730000000000004</v>
          </cell>
          <cell r="AG60">
            <v>47.712000000000003</v>
          </cell>
          <cell r="AH60">
            <v>2563.5657600000004</v>
          </cell>
          <cell r="AI60">
            <v>3.17</v>
          </cell>
          <cell r="AJ60">
            <v>516.19100000000003</v>
          </cell>
          <cell r="AK60">
            <v>1636.32547</v>
          </cell>
          <cell r="AL60">
            <v>4199.8912300000002</v>
          </cell>
        </row>
        <row r="61">
          <cell r="B61">
            <v>38761</v>
          </cell>
          <cell r="C61">
            <v>100.85696103389472</v>
          </cell>
          <cell r="D61">
            <v>113.61304649129902</v>
          </cell>
          <cell r="E61">
            <v>114.70267688509949</v>
          </cell>
          <cell r="F61">
            <v>117.64735535490891</v>
          </cell>
          <cell r="G61">
            <v>89.361022265368561</v>
          </cell>
          <cell r="H61">
            <v>99.531841109709958</v>
          </cell>
          <cell r="J61">
            <v>15.200000000000001</v>
          </cell>
          <cell r="K61">
            <v>30.251000000000001</v>
          </cell>
          <cell r="L61">
            <v>459.81520000000006</v>
          </cell>
          <cell r="M61">
            <v>39.57</v>
          </cell>
          <cell r="N61">
            <v>52.414999999999999</v>
          </cell>
          <cell r="O61">
            <v>2074.0615499999999</v>
          </cell>
          <cell r="P61">
            <v>24.386670000000002</v>
          </cell>
          <cell r="Q61">
            <v>43.375999999999998</v>
          </cell>
          <cell r="R61">
            <v>1057.7961979199999</v>
          </cell>
          <cell r="S61">
            <v>59.36</v>
          </cell>
          <cell r="T61">
            <v>18.402999999999999</v>
          </cell>
          <cell r="U61">
            <v>1092.4020799999998</v>
          </cell>
          <cell r="V61">
            <v>4684.0750279200001</v>
          </cell>
          <cell r="X61">
            <v>70.680000000000007</v>
          </cell>
          <cell r="Y61">
            <v>27.463000000000001</v>
          </cell>
          <cell r="Z61">
            <v>1941.0848400000002</v>
          </cell>
          <cell r="AA61">
            <v>24.78</v>
          </cell>
          <cell r="AB61">
            <v>590.4</v>
          </cell>
          <cell r="AC61">
            <v>14630.112000000001</v>
          </cell>
          <cell r="AD61">
            <v>16571.196840000001</v>
          </cell>
          <cell r="AF61">
            <v>52.74</v>
          </cell>
          <cell r="AG61">
            <v>47.712000000000003</v>
          </cell>
          <cell r="AH61">
            <v>2516.3308800000004</v>
          </cell>
          <cell r="AI61">
            <v>3.29</v>
          </cell>
          <cell r="AJ61">
            <v>516.19100000000003</v>
          </cell>
          <cell r="AK61">
            <v>1698.2683900000002</v>
          </cell>
          <cell r="AL61">
            <v>4214.5992700000006</v>
          </cell>
        </row>
        <row r="62">
          <cell r="B62">
            <v>38762</v>
          </cell>
          <cell r="C62">
            <v>100.72519182224957</v>
          </cell>
          <cell r="D62">
            <v>115.49408312216289</v>
          </cell>
          <cell r="E62">
            <v>113.75037550386926</v>
          </cell>
          <cell r="F62">
            <v>119.65602839448137</v>
          </cell>
          <cell r="G62">
            <v>91.169565773696661</v>
          </cell>
          <cell r="H62">
            <v>100.53042244640605</v>
          </cell>
          <cell r="J62">
            <v>15.51</v>
          </cell>
          <cell r="K62">
            <v>30.251000000000001</v>
          </cell>
          <cell r="L62">
            <v>469.19301000000002</v>
          </cell>
          <cell r="M62">
            <v>41.15</v>
          </cell>
          <cell r="N62">
            <v>52.414999999999999</v>
          </cell>
          <cell r="O62">
            <v>2156.87725</v>
          </cell>
          <cell r="P62">
            <v>23.586670000000002</v>
          </cell>
          <cell r="Q62">
            <v>43.375999999999998</v>
          </cell>
          <cell r="R62">
            <v>1023.09539792</v>
          </cell>
          <cell r="S62">
            <v>60.45</v>
          </cell>
          <cell r="T62">
            <v>18.402999999999999</v>
          </cell>
          <cell r="U62">
            <v>1112.46135</v>
          </cell>
          <cell r="V62">
            <v>4761.6270079200003</v>
          </cell>
          <cell r="X62">
            <v>69.540000000000006</v>
          </cell>
          <cell r="Y62">
            <v>27.463000000000001</v>
          </cell>
          <cell r="Z62">
            <v>1909.7770200000002</v>
          </cell>
          <cell r="AA62">
            <v>24.6</v>
          </cell>
          <cell r="AB62">
            <v>590.4</v>
          </cell>
          <cell r="AC62">
            <v>14523.84</v>
          </cell>
          <cell r="AD62">
            <v>16433.617020000002</v>
          </cell>
          <cell r="AF62">
            <v>54.14</v>
          </cell>
          <cell r="AG62">
            <v>47.712000000000003</v>
          </cell>
          <cell r="AH62">
            <v>2583.1276800000001</v>
          </cell>
          <cell r="AI62">
            <v>3.3000000000000003</v>
          </cell>
          <cell r="AJ62">
            <v>516.19100000000003</v>
          </cell>
          <cell r="AK62">
            <v>1703.4303000000002</v>
          </cell>
          <cell r="AL62">
            <v>4286.5579800000005</v>
          </cell>
        </row>
        <row r="63">
          <cell r="B63">
            <v>38763</v>
          </cell>
          <cell r="C63">
            <v>102.70618197441604</v>
          </cell>
          <cell r="D63">
            <v>117.75876980499072</v>
          </cell>
          <cell r="E63">
            <v>114.09277162886281</v>
          </cell>
          <cell r="F63">
            <v>122.91181107103229</v>
          </cell>
          <cell r="G63">
            <v>92.117675638117731</v>
          </cell>
          <cell r="H63">
            <v>100.88272383354348</v>
          </cell>
          <cell r="J63">
            <v>14.3</v>
          </cell>
          <cell r="K63">
            <v>30.251000000000001</v>
          </cell>
          <cell r="L63">
            <v>432.58930000000004</v>
          </cell>
          <cell r="M63">
            <v>42.68</v>
          </cell>
          <cell r="N63">
            <v>52.414999999999999</v>
          </cell>
          <cell r="O63">
            <v>2237.0722000000001</v>
          </cell>
          <cell r="P63">
            <v>24.38</v>
          </cell>
          <cell r="Q63">
            <v>43.375999999999998</v>
          </cell>
          <cell r="R63">
            <v>1057.5068799999999</v>
          </cell>
          <cell r="S63">
            <v>61.285000000000004</v>
          </cell>
          <cell r="T63">
            <v>18.402999999999999</v>
          </cell>
          <cell r="U63">
            <v>1127.827855</v>
          </cell>
          <cell r="V63">
            <v>4854.9962350000005</v>
          </cell>
          <cell r="X63">
            <v>68.87</v>
          </cell>
          <cell r="Y63">
            <v>27.463000000000001</v>
          </cell>
          <cell r="Z63">
            <v>1891.3768100000002</v>
          </cell>
          <cell r="AA63">
            <v>24.714950000000002</v>
          </cell>
          <cell r="AB63">
            <v>590.4</v>
          </cell>
          <cell r="AC63">
            <v>14591.706480000001</v>
          </cell>
          <cell r="AD63">
            <v>16483.083290000002</v>
          </cell>
          <cell r="AF63">
            <v>56.26</v>
          </cell>
          <cell r="AG63">
            <v>47.712000000000003</v>
          </cell>
          <cell r="AH63">
            <v>2684.2771200000002</v>
          </cell>
          <cell r="AI63">
            <v>3.33</v>
          </cell>
          <cell r="AJ63">
            <v>516.19100000000003</v>
          </cell>
          <cell r="AK63">
            <v>1718.9160300000001</v>
          </cell>
          <cell r="AL63">
            <v>4403.1931500000001</v>
          </cell>
        </row>
        <row r="64">
          <cell r="B64">
            <v>38764</v>
          </cell>
          <cell r="C64">
            <v>105.88609813899063</v>
          </cell>
          <cell r="D64">
            <v>118.22804463736725</v>
          </cell>
          <cell r="E64">
            <v>114.15047363713913</v>
          </cell>
          <cell r="F64">
            <v>123.77509788932441</v>
          </cell>
          <cell r="G64">
            <v>93.55033734817053</v>
          </cell>
          <cell r="H64">
            <v>101.62200504413619</v>
          </cell>
          <cell r="J64">
            <v>14.98</v>
          </cell>
          <cell r="K64">
            <v>30.251000000000001</v>
          </cell>
          <cell r="L64">
            <v>453.15998000000002</v>
          </cell>
          <cell r="M64">
            <v>42.85</v>
          </cell>
          <cell r="N64">
            <v>52.414999999999999</v>
          </cell>
          <cell r="O64">
            <v>2245.9827500000001</v>
          </cell>
          <cell r="P64">
            <v>24.046670000000002</v>
          </cell>
          <cell r="Q64">
            <v>43.375999999999998</v>
          </cell>
          <cell r="R64">
            <v>1043.0483579199999</v>
          </cell>
          <cell r="S64">
            <v>61.52</v>
          </cell>
          <cell r="T64">
            <v>18.402999999999999</v>
          </cell>
          <cell r="U64">
            <v>1132.15256</v>
          </cell>
          <cell r="V64">
            <v>4874.34364792</v>
          </cell>
          <cell r="X64">
            <v>68.850000000000009</v>
          </cell>
          <cell r="Y64">
            <v>27.463000000000001</v>
          </cell>
          <cell r="Z64">
            <v>1890.8275500000002</v>
          </cell>
          <cell r="AA64">
            <v>24.73</v>
          </cell>
          <cell r="AB64">
            <v>590.4</v>
          </cell>
          <cell r="AC64">
            <v>14600.592000000001</v>
          </cell>
          <cell r="AD64">
            <v>16491.419550000002</v>
          </cell>
          <cell r="AF64">
            <v>56.800000000000004</v>
          </cell>
          <cell r="AG64">
            <v>47.712000000000003</v>
          </cell>
          <cell r="AH64">
            <v>2710.0416000000005</v>
          </cell>
          <cell r="AI64">
            <v>3.34</v>
          </cell>
          <cell r="AJ64">
            <v>516.19100000000003</v>
          </cell>
          <cell r="AK64">
            <v>1724.0779400000001</v>
          </cell>
          <cell r="AL64">
            <v>4434.1195400000006</v>
          </cell>
        </row>
        <row r="65">
          <cell r="B65">
            <v>38765</v>
          </cell>
          <cell r="C65">
            <v>103.88543228022043</v>
          </cell>
          <cell r="D65">
            <v>120.10314006469748</v>
          </cell>
          <cell r="E65">
            <v>114.08631890987664</v>
          </cell>
          <cell r="F65">
            <v>122.79918128078565</v>
          </cell>
          <cell r="G65">
            <v>92.450375887685098</v>
          </cell>
          <cell r="H65">
            <v>101.45334174022697</v>
          </cell>
          <cell r="J65">
            <v>15.26</v>
          </cell>
          <cell r="K65">
            <v>30.251000000000001</v>
          </cell>
          <cell r="L65">
            <v>461.63026000000002</v>
          </cell>
          <cell r="M65">
            <v>43.74</v>
          </cell>
          <cell r="N65">
            <v>52.414999999999999</v>
          </cell>
          <cell r="O65">
            <v>2292.6321000000003</v>
          </cell>
          <cell r="P65">
            <v>24.473330000000001</v>
          </cell>
          <cell r="Q65">
            <v>43.375999999999998</v>
          </cell>
          <cell r="R65">
            <v>1061.5551620799999</v>
          </cell>
          <cell r="S65">
            <v>61.72</v>
          </cell>
          <cell r="T65">
            <v>18.402999999999999</v>
          </cell>
          <cell r="U65">
            <v>1135.8331599999999</v>
          </cell>
          <cell r="V65">
            <v>4951.6506820800005</v>
          </cell>
          <cell r="X65">
            <v>68.62</v>
          </cell>
          <cell r="Y65">
            <v>27.463000000000001</v>
          </cell>
          <cell r="Z65">
            <v>1884.5110600000003</v>
          </cell>
          <cell r="AA65">
            <v>24.725000000000001</v>
          </cell>
          <cell r="AB65">
            <v>590.4</v>
          </cell>
          <cell r="AC65">
            <v>14597.64</v>
          </cell>
          <cell r="AD65">
            <v>16482.15106</v>
          </cell>
          <cell r="AF65">
            <v>56.5</v>
          </cell>
          <cell r="AG65">
            <v>47.712000000000003</v>
          </cell>
          <cell r="AH65">
            <v>2695.7280000000001</v>
          </cell>
          <cell r="AI65">
            <v>3.3000000000000003</v>
          </cell>
          <cell r="AJ65">
            <v>516.19100000000003</v>
          </cell>
          <cell r="AK65">
            <v>1703.4303000000002</v>
          </cell>
          <cell r="AL65">
            <v>4399.1583000000001</v>
          </cell>
        </row>
        <row r="66">
          <cell r="B66">
            <v>38769</v>
          </cell>
          <cell r="C66">
            <v>104.47745234842418</v>
          </cell>
          <cell r="D66">
            <v>119.34258304999894</v>
          </cell>
          <cell r="E66">
            <v>114.23366036567029</v>
          </cell>
          <cell r="F66">
            <v>121.95288307182082</v>
          </cell>
          <cell r="G66">
            <v>93.664666789914875</v>
          </cell>
          <cell r="H66">
            <v>101.1215321563682</v>
          </cell>
          <cell r="J66">
            <v>15.67</v>
          </cell>
          <cell r="K66">
            <v>30.251000000000001</v>
          </cell>
          <cell r="L66">
            <v>474.03317000000004</v>
          </cell>
          <cell r="M66">
            <v>43.18</v>
          </cell>
          <cell r="N66">
            <v>52.414999999999999</v>
          </cell>
          <cell r="O66">
            <v>2263.2797</v>
          </cell>
          <cell r="P66">
            <v>24.446660000000001</v>
          </cell>
          <cell r="Q66">
            <v>43.375999999999998</v>
          </cell>
          <cell r="R66">
            <v>1060.3983241599999</v>
          </cell>
          <cell r="S66">
            <v>61</v>
          </cell>
          <cell r="T66">
            <v>18.402999999999999</v>
          </cell>
          <cell r="U66">
            <v>1122.5829999999999</v>
          </cell>
          <cell r="V66">
            <v>4920.2941941600002</v>
          </cell>
          <cell r="X66">
            <v>70.47</v>
          </cell>
          <cell r="Y66">
            <v>27.463000000000001</v>
          </cell>
          <cell r="Z66">
            <v>1935.3176100000001</v>
          </cell>
          <cell r="AA66">
            <v>24.675000000000001</v>
          </cell>
          <cell r="AB66">
            <v>590.4</v>
          </cell>
          <cell r="AC66">
            <v>14568.119999999999</v>
          </cell>
          <cell r="AD66">
            <v>16503.437610000001</v>
          </cell>
          <cell r="AF66">
            <v>55.54</v>
          </cell>
          <cell r="AG66">
            <v>47.712000000000003</v>
          </cell>
          <cell r="AH66">
            <v>2649.9244800000001</v>
          </cell>
          <cell r="AI66">
            <v>3.33</v>
          </cell>
          <cell r="AJ66">
            <v>516.19100000000003</v>
          </cell>
          <cell r="AK66">
            <v>1718.9160300000001</v>
          </cell>
          <cell r="AL66">
            <v>4368.84051</v>
          </cell>
        </row>
        <row r="67">
          <cell r="B67">
            <v>38770</v>
          </cell>
          <cell r="C67">
            <v>105.47304219861948</v>
          </cell>
          <cell r="D67">
            <v>120.53078144988778</v>
          </cell>
          <cell r="E67">
            <v>117.77195600485071</v>
          </cell>
          <cell r="F67">
            <v>124.44343218088396</v>
          </cell>
          <cell r="G67">
            <v>97.506070384265911</v>
          </cell>
          <cell r="H67">
            <v>101.88130517023959</v>
          </cell>
          <cell r="J67">
            <v>15.870000000000001</v>
          </cell>
          <cell r="K67">
            <v>30.251000000000001</v>
          </cell>
          <cell r="L67">
            <v>480.08337000000006</v>
          </cell>
          <cell r="M67">
            <v>43.62</v>
          </cell>
          <cell r="N67">
            <v>52.414999999999999</v>
          </cell>
          <cell r="O67">
            <v>2286.3422999999998</v>
          </cell>
          <cell r="P67">
            <v>24.866670000000003</v>
          </cell>
          <cell r="Q67">
            <v>43.375999999999998</v>
          </cell>
          <cell r="R67">
            <v>1078.61667792</v>
          </cell>
          <cell r="S67">
            <v>61.09</v>
          </cell>
          <cell r="T67">
            <v>18.402999999999999</v>
          </cell>
          <cell r="U67">
            <v>1124.23927</v>
          </cell>
          <cell r="V67">
            <v>4969.2816179199999</v>
          </cell>
          <cell r="X67">
            <v>72.100000000000009</v>
          </cell>
          <cell r="Y67">
            <v>27.463000000000001</v>
          </cell>
          <cell r="Z67">
            <v>1980.0823000000003</v>
          </cell>
          <cell r="AA67">
            <v>25.465</v>
          </cell>
          <cell r="AB67">
            <v>590.4</v>
          </cell>
          <cell r="AC67">
            <v>15034.536</v>
          </cell>
          <cell r="AD67">
            <v>17014.618300000002</v>
          </cell>
          <cell r="AF67">
            <v>57.410000000000004</v>
          </cell>
          <cell r="AG67">
            <v>47.712000000000003</v>
          </cell>
          <cell r="AH67">
            <v>2739.1459200000004</v>
          </cell>
          <cell r="AI67">
            <v>3.33</v>
          </cell>
          <cell r="AJ67">
            <v>516.19100000000003</v>
          </cell>
          <cell r="AK67">
            <v>1718.9160300000001</v>
          </cell>
          <cell r="AL67">
            <v>4458.0619500000003</v>
          </cell>
        </row>
        <row r="68">
          <cell r="B68">
            <v>38771</v>
          </cell>
          <cell r="C68">
            <v>102.96568282700503</v>
          </cell>
          <cell r="D68">
            <v>119.91594829712547</v>
          </cell>
          <cell r="E68">
            <v>116.60535607654612</v>
          </cell>
          <cell r="F68">
            <v>126.71606203924138</v>
          </cell>
          <cell r="G68">
            <v>96.99324981646653</v>
          </cell>
          <cell r="H68">
            <v>101.49668978562418</v>
          </cell>
          <cell r="J68">
            <v>15.68</v>
          </cell>
          <cell r="K68">
            <v>30.251000000000001</v>
          </cell>
          <cell r="L68">
            <v>474.33568000000002</v>
          </cell>
          <cell r="M68">
            <v>43.230000000000004</v>
          </cell>
          <cell r="N68">
            <v>52.414999999999999</v>
          </cell>
          <cell r="O68">
            <v>2265.9004500000001</v>
          </cell>
          <cell r="P68">
            <v>24.92</v>
          </cell>
          <cell r="Q68">
            <v>43.375999999999998</v>
          </cell>
          <cell r="R68">
            <v>1080.92992</v>
          </cell>
          <cell r="S68">
            <v>61.01</v>
          </cell>
          <cell r="T68">
            <v>18.402999999999999</v>
          </cell>
          <cell r="U68">
            <v>1122.76703</v>
          </cell>
          <cell r="V68">
            <v>4943.9330800000007</v>
          </cell>
          <cell r="X68">
            <v>71.66</v>
          </cell>
          <cell r="Y68">
            <v>27.463000000000001</v>
          </cell>
          <cell r="Z68">
            <v>1967.9985799999999</v>
          </cell>
          <cell r="AA68">
            <v>25.200000000000003</v>
          </cell>
          <cell r="AB68">
            <v>590.4</v>
          </cell>
          <cell r="AC68">
            <v>14878.080000000002</v>
          </cell>
          <cell r="AD68">
            <v>16846.078580000001</v>
          </cell>
          <cell r="AF68">
            <v>58.900000000000006</v>
          </cell>
          <cell r="AG68">
            <v>47.712000000000003</v>
          </cell>
          <cell r="AH68">
            <v>2810.2368000000006</v>
          </cell>
          <cell r="AI68">
            <v>3.35</v>
          </cell>
          <cell r="AJ68">
            <v>516.19100000000003</v>
          </cell>
          <cell r="AK68">
            <v>1729.2398500000002</v>
          </cell>
          <cell r="AL68">
            <v>4539.4766500000005</v>
          </cell>
        </row>
        <row r="69">
          <cell r="B69">
            <v>38772</v>
          </cell>
          <cell r="C69">
            <v>103.75878227771605</v>
          </cell>
          <cell r="D69">
            <v>121.59379134609966</v>
          </cell>
          <cell r="E69">
            <v>116.96270954088419</v>
          </cell>
          <cell r="F69">
            <v>126.17850012213179</v>
          </cell>
          <cell r="G69">
            <v>96.61091291019406</v>
          </cell>
          <cell r="H69">
            <v>101.62594577553593</v>
          </cell>
          <cell r="J69">
            <v>15.620000000000001</v>
          </cell>
          <cell r="K69">
            <v>30.251000000000001</v>
          </cell>
          <cell r="L69">
            <v>472.52062000000006</v>
          </cell>
          <cell r="M69">
            <v>43.82</v>
          </cell>
          <cell r="N69">
            <v>52.414999999999999</v>
          </cell>
          <cell r="O69">
            <v>2296.8253</v>
          </cell>
          <cell r="P69">
            <v>25.36</v>
          </cell>
          <cell r="Q69">
            <v>43.375999999999998</v>
          </cell>
          <cell r="R69">
            <v>1100.0153599999999</v>
          </cell>
          <cell r="S69">
            <v>62.15</v>
          </cell>
          <cell r="T69">
            <v>18.402999999999999</v>
          </cell>
          <cell r="U69">
            <v>1143.7464499999999</v>
          </cell>
          <cell r="V69">
            <v>5013.1077299999997</v>
          </cell>
          <cell r="X69">
            <v>72.25</v>
          </cell>
          <cell r="Y69">
            <v>27.463000000000001</v>
          </cell>
          <cell r="Z69">
            <v>1984.2017500000002</v>
          </cell>
          <cell r="AA69">
            <v>25.26</v>
          </cell>
          <cell r="AB69">
            <v>590.4</v>
          </cell>
          <cell r="AC69">
            <v>14913.504000000001</v>
          </cell>
          <cell r="AD69">
            <v>16897.705750000001</v>
          </cell>
          <cell r="AF69">
            <v>58.28</v>
          </cell>
          <cell r="AG69">
            <v>47.712000000000003</v>
          </cell>
          <cell r="AH69">
            <v>2780.6553600000002</v>
          </cell>
          <cell r="AI69">
            <v>3.37</v>
          </cell>
          <cell r="AJ69">
            <v>516.19100000000003</v>
          </cell>
          <cell r="AK69">
            <v>1739.5636700000002</v>
          </cell>
          <cell r="AL69">
            <v>4520.2190300000002</v>
          </cell>
        </row>
        <row r="70">
          <cell r="B70">
            <v>38775</v>
          </cell>
          <cell r="C70">
            <v>102.01770653707329</v>
          </cell>
          <cell r="D70">
            <v>122.53726001022964</v>
          </cell>
          <cell r="E70">
            <v>117.0853086405512</v>
          </cell>
          <cell r="F70">
            <v>125.39512397044066</v>
          </cell>
          <cell r="G70">
            <v>94.871483679792874</v>
          </cell>
          <cell r="H70">
            <v>101.99558638083228</v>
          </cell>
          <cell r="J70">
            <v>15.620000000000001</v>
          </cell>
          <cell r="K70">
            <v>30.251000000000001</v>
          </cell>
          <cell r="L70">
            <v>472.52062000000006</v>
          </cell>
          <cell r="M70">
            <v>43.88</v>
          </cell>
          <cell r="N70">
            <v>52.414999999999999</v>
          </cell>
          <cell r="O70">
            <v>2299.9702000000002</v>
          </cell>
          <cell r="P70">
            <v>26.086670000000002</v>
          </cell>
          <cell r="Q70">
            <v>43.375999999999998</v>
          </cell>
          <cell r="R70">
            <v>1131.5353979199999</v>
          </cell>
          <cell r="S70">
            <v>62.38</v>
          </cell>
          <cell r="T70">
            <v>18.402999999999999</v>
          </cell>
          <cell r="U70">
            <v>1147.9791399999999</v>
          </cell>
          <cell r="V70">
            <v>5052.0053579200003</v>
          </cell>
          <cell r="X70">
            <v>72.25</v>
          </cell>
          <cell r="Y70">
            <v>27.463000000000001</v>
          </cell>
          <cell r="Z70">
            <v>1984.2017500000002</v>
          </cell>
          <cell r="AA70">
            <v>25.29</v>
          </cell>
          <cell r="AB70">
            <v>590.4</v>
          </cell>
          <cell r="AC70">
            <v>14931.215999999999</v>
          </cell>
          <cell r="AD70">
            <v>16915.417750000001</v>
          </cell>
          <cell r="AF70">
            <v>57.800000000000004</v>
          </cell>
          <cell r="AG70">
            <v>47.712000000000003</v>
          </cell>
          <cell r="AH70">
            <v>2757.7536000000005</v>
          </cell>
          <cell r="AI70">
            <v>3.36</v>
          </cell>
          <cell r="AJ70">
            <v>516.19100000000003</v>
          </cell>
          <cell r="AK70">
            <v>1734.40176</v>
          </cell>
          <cell r="AL70">
            <v>4492.1553600000007</v>
          </cell>
        </row>
        <row r="71">
          <cell r="B71">
            <v>38776</v>
          </cell>
          <cell r="C71">
            <v>98.87700365011024</v>
          </cell>
          <cell r="D71">
            <v>122.05245791597994</v>
          </cell>
          <cell r="E71">
            <v>116.01343748982387</v>
          </cell>
          <cell r="F71">
            <v>125.04402027539999</v>
          </cell>
          <cell r="G71">
            <v>94.611740958036123</v>
          </cell>
          <cell r="H71">
            <v>100.93474148802018</v>
          </cell>
          <cell r="J71">
            <v>15.88</v>
          </cell>
          <cell r="K71">
            <v>30.251000000000001</v>
          </cell>
          <cell r="L71">
            <v>480.38588000000004</v>
          </cell>
          <cell r="M71">
            <v>43.47</v>
          </cell>
          <cell r="N71">
            <v>52.414999999999999</v>
          </cell>
          <cell r="O71">
            <v>2278.4800500000001</v>
          </cell>
          <cell r="P71">
            <v>26.173330000000004</v>
          </cell>
          <cell r="Q71">
            <v>43.375999999999998</v>
          </cell>
          <cell r="R71">
            <v>1135.2943620800002</v>
          </cell>
          <cell r="S71">
            <v>61.83</v>
          </cell>
          <cell r="T71">
            <v>18.402999999999999</v>
          </cell>
          <cell r="U71">
            <v>1137.8574899999999</v>
          </cell>
          <cell r="V71">
            <v>5032.01778208</v>
          </cell>
          <cell r="X71">
            <v>69.62</v>
          </cell>
          <cell r="Y71">
            <v>27.463000000000001</v>
          </cell>
          <cell r="Z71">
            <v>1911.9740600000002</v>
          </cell>
          <cell r="AA71">
            <v>25.150050000000004</v>
          </cell>
          <cell r="AB71">
            <v>590.4</v>
          </cell>
          <cell r="AC71">
            <v>14848.589520000001</v>
          </cell>
          <cell r="AD71">
            <v>16760.563580000002</v>
          </cell>
          <cell r="AF71">
            <v>57.32</v>
          </cell>
          <cell r="AG71">
            <v>47.712000000000003</v>
          </cell>
          <cell r="AH71">
            <v>2734.8518400000003</v>
          </cell>
          <cell r="AI71">
            <v>3.38</v>
          </cell>
          <cell r="AJ71">
            <v>516.19100000000003</v>
          </cell>
          <cell r="AK71">
            <v>1744.72558</v>
          </cell>
          <cell r="AL71">
            <v>4479.5774200000005</v>
          </cell>
        </row>
        <row r="72">
          <cell r="B72">
            <v>38777</v>
          </cell>
          <cell r="C72">
            <v>100.09212881538106</v>
          </cell>
          <cell r="D72">
            <v>123.3742881051482</v>
          </cell>
          <cell r="E72">
            <v>116.40671196430678</v>
          </cell>
          <cell r="F72">
            <v>129.56631326814156</v>
          </cell>
          <cell r="G72">
            <v>94.63266598527855</v>
          </cell>
          <cell r="H72">
            <v>101.7686002522068</v>
          </cell>
          <cell r="J72">
            <v>15.55</v>
          </cell>
          <cell r="K72">
            <v>30.251000000000001</v>
          </cell>
          <cell r="L72">
            <v>470.40305000000006</v>
          </cell>
          <cell r="M72">
            <v>44</v>
          </cell>
          <cell r="N72">
            <v>52.414999999999999</v>
          </cell>
          <cell r="O72">
            <v>2306.2599999999998</v>
          </cell>
          <cell r="P72">
            <v>26.68</v>
          </cell>
          <cell r="Q72">
            <v>43.375999999999998</v>
          </cell>
          <cell r="R72">
            <v>1157.2716799999998</v>
          </cell>
          <cell r="S72">
            <v>62.63</v>
          </cell>
          <cell r="T72">
            <v>18.402999999999999</v>
          </cell>
          <cell r="U72">
            <v>1152.57989</v>
          </cell>
          <cell r="V72">
            <v>5086.5146199999999</v>
          </cell>
          <cell r="X72">
            <v>70.83</v>
          </cell>
          <cell r="Y72">
            <v>27.463000000000001</v>
          </cell>
          <cell r="Z72">
            <v>1945.2042900000001</v>
          </cell>
          <cell r="AA72">
            <v>25.19</v>
          </cell>
          <cell r="AB72">
            <v>590.4</v>
          </cell>
          <cell r="AC72">
            <v>14872.175999999999</v>
          </cell>
          <cell r="AD72">
            <v>16817.380290000001</v>
          </cell>
          <cell r="AF72">
            <v>59.85</v>
          </cell>
          <cell r="AG72">
            <v>47.712000000000003</v>
          </cell>
          <cell r="AH72">
            <v>2855.5632000000001</v>
          </cell>
          <cell r="AI72">
            <v>3.46</v>
          </cell>
          <cell r="AJ72">
            <v>516.19100000000003</v>
          </cell>
          <cell r="AK72">
            <v>1786.0208600000001</v>
          </cell>
          <cell r="AL72">
            <v>4641.5840600000001</v>
          </cell>
        </row>
        <row r="73">
          <cell r="B73">
            <v>38778</v>
          </cell>
          <cell r="C73">
            <v>101.99042320320046</v>
          </cell>
          <cell r="D73">
            <v>124.19697096356097</v>
          </cell>
          <cell r="E73">
            <v>115.73952845300524</v>
          </cell>
          <cell r="F73">
            <v>130.05919983231357</v>
          </cell>
          <cell r="G73">
            <v>94.903802103283567</v>
          </cell>
          <cell r="H73">
            <v>101.60308953341739</v>
          </cell>
          <cell r="J73">
            <v>15.950000000000001</v>
          </cell>
          <cell r="K73">
            <v>30.251000000000001</v>
          </cell>
          <cell r="L73">
            <v>482.50345000000004</v>
          </cell>
          <cell r="M73">
            <v>43.85</v>
          </cell>
          <cell r="N73">
            <v>52.414999999999999</v>
          </cell>
          <cell r="O73">
            <v>2298.3977500000001</v>
          </cell>
          <cell r="P73">
            <v>27.313330000000001</v>
          </cell>
          <cell r="Q73">
            <v>43.375999999999998</v>
          </cell>
          <cell r="R73">
            <v>1184.74300208</v>
          </cell>
          <cell r="S73">
            <v>62.75</v>
          </cell>
          <cell r="T73">
            <v>18.402999999999999</v>
          </cell>
          <cell r="U73">
            <v>1154.7882499999998</v>
          </cell>
          <cell r="V73">
            <v>5120.4324520800001</v>
          </cell>
          <cell r="X73">
            <v>69.900000000000006</v>
          </cell>
          <cell r="Y73">
            <v>27.463000000000001</v>
          </cell>
          <cell r="Z73">
            <v>1919.6637000000003</v>
          </cell>
          <cell r="AA73">
            <v>25.07</v>
          </cell>
          <cell r="AB73">
            <v>590.4</v>
          </cell>
          <cell r="AC73">
            <v>14801.328</v>
          </cell>
          <cell r="AD73">
            <v>16720.991699999999</v>
          </cell>
          <cell r="AF73">
            <v>59.03</v>
          </cell>
          <cell r="AG73">
            <v>47.712000000000003</v>
          </cell>
          <cell r="AH73">
            <v>2816.4393600000003</v>
          </cell>
          <cell r="AI73">
            <v>3.5700000000000003</v>
          </cell>
          <cell r="AJ73">
            <v>516.19100000000003</v>
          </cell>
          <cell r="AK73">
            <v>1842.8018700000002</v>
          </cell>
          <cell r="AL73">
            <v>4659.2412300000005</v>
          </cell>
        </row>
        <row r="74">
          <cell r="B74">
            <v>38779</v>
          </cell>
          <cell r="C74">
            <v>100.92932487713355</v>
          </cell>
          <cell r="D74">
            <v>122.92343204417584</v>
          </cell>
          <cell r="E74">
            <v>116.71557268099035</v>
          </cell>
          <cell r="F74">
            <v>132.7507837028879</v>
          </cell>
          <cell r="G74">
            <v>93.103708803621331</v>
          </cell>
          <cell r="H74">
            <v>101.45255359394703</v>
          </cell>
          <cell r="J74">
            <v>15.84</v>
          </cell>
          <cell r="K74">
            <v>30.251000000000001</v>
          </cell>
          <cell r="L74">
            <v>479.17583999999999</v>
          </cell>
          <cell r="M74">
            <v>43.31</v>
          </cell>
          <cell r="N74">
            <v>52.414999999999999</v>
          </cell>
          <cell r="O74">
            <v>2270.0936500000003</v>
          </cell>
          <cell r="P74">
            <v>27.273330000000001</v>
          </cell>
          <cell r="Q74">
            <v>43.375999999999998</v>
          </cell>
          <cell r="R74">
            <v>1183.00796208</v>
          </cell>
          <cell r="S74">
            <v>61.71</v>
          </cell>
          <cell r="T74">
            <v>18.402999999999999</v>
          </cell>
          <cell r="U74">
            <v>1135.64913</v>
          </cell>
          <cell r="V74">
            <v>5067.9265820800001</v>
          </cell>
          <cell r="X74">
            <v>70.09</v>
          </cell>
          <cell r="Y74">
            <v>27.463000000000001</v>
          </cell>
          <cell r="Z74">
            <v>1924.8816700000002</v>
          </cell>
          <cell r="AA74">
            <v>25.3</v>
          </cell>
          <cell r="AB74">
            <v>590.4</v>
          </cell>
          <cell r="AC74">
            <v>14937.119999999999</v>
          </cell>
          <cell r="AD74">
            <v>16862.001669999998</v>
          </cell>
          <cell r="AF74">
            <v>60.51</v>
          </cell>
          <cell r="AG74">
            <v>47.712000000000003</v>
          </cell>
          <cell r="AH74">
            <v>2887.05312</v>
          </cell>
          <cell r="AI74">
            <v>3.62</v>
          </cell>
          <cell r="AJ74">
            <v>516.19100000000003</v>
          </cell>
          <cell r="AK74">
            <v>1868.6114200000002</v>
          </cell>
          <cell r="AL74">
            <v>4755.6645399999998</v>
          </cell>
        </row>
        <row r="75">
          <cell r="B75">
            <v>38782</v>
          </cell>
          <cell r="C75">
            <v>97.921139224429311</v>
          </cell>
          <cell r="D75">
            <v>121.25965160850028</v>
          </cell>
          <cell r="E75">
            <v>116.09685928302444</v>
          </cell>
          <cell r="F75">
            <v>130.35587577474413</v>
          </cell>
          <cell r="G75">
            <v>92.172278780206611</v>
          </cell>
          <cell r="H75">
            <v>100.74558638083226</v>
          </cell>
          <cell r="J75">
            <v>15.950000000000001</v>
          </cell>
          <cell r="K75">
            <v>30.251000000000001</v>
          </cell>
          <cell r="L75">
            <v>482.50345000000004</v>
          </cell>
          <cell r="M75">
            <v>42.800000000000004</v>
          </cell>
          <cell r="N75">
            <v>52.414999999999999</v>
          </cell>
          <cell r="O75">
            <v>2243.3620000000001</v>
          </cell>
          <cell r="P75">
            <v>26.66</v>
          </cell>
          <cell r="Q75">
            <v>43.375999999999998</v>
          </cell>
          <cell r="R75">
            <v>1156.40416</v>
          </cell>
          <cell r="S75">
            <v>60.7</v>
          </cell>
          <cell r="T75">
            <v>18.402999999999999</v>
          </cell>
          <cell r="U75">
            <v>1117.0620999999999</v>
          </cell>
          <cell r="V75">
            <v>4999.3317100000004</v>
          </cell>
          <cell r="X75">
            <v>69.2</v>
          </cell>
          <cell r="Y75">
            <v>27.463000000000001</v>
          </cell>
          <cell r="Z75">
            <v>1900.4396000000002</v>
          </cell>
          <cell r="AA75">
            <v>25.19</v>
          </cell>
          <cell r="AB75">
            <v>590.4</v>
          </cell>
          <cell r="AC75">
            <v>14872.175999999999</v>
          </cell>
          <cell r="AD75">
            <v>16772.615600000001</v>
          </cell>
          <cell r="AF75">
            <v>58.82</v>
          </cell>
          <cell r="AG75">
            <v>47.712000000000003</v>
          </cell>
          <cell r="AH75">
            <v>2806.41984</v>
          </cell>
          <cell r="AI75">
            <v>3.61</v>
          </cell>
          <cell r="AJ75">
            <v>516.19100000000003</v>
          </cell>
          <cell r="AK75">
            <v>1863.4495100000001</v>
          </cell>
          <cell r="AL75">
            <v>4669.8693499999999</v>
          </cell>
        </row>
        <row r="76">
          <cell r="B76">
            <v>38783</v>
          </cell>
          <cell r="C76">
            <v>97.74316323220944</v>
          </cell>
          <cell r="D76">
            <v>120.95898691918447</v>
          </cell>
          <cell r="E76">
            <v>113.05846472598699</v>
          </cell>
          <cell r="F76">
            <v>127.16186118059083</v>
          </cell>
          <cell r="G76">
            <v>89.744625919492293</v>
          </cell>
          <cell r="H76">
            <v>100.55800756620428</v>
          </cell>
          <cell r="J76">
            <v>16.12</v>
          </cell>
          <cell r="K76">
            <v>30.251000000000001</v>
          </cell>
          <cell r="L76">
            <v>487.64612000000005</v>
          </cell>
          <cell r="M76">
            <v>43.47</v>
          </cell>
          <cell r="N76">
            <v>52.414999999999999</v>
          </cell>
          <cell r="O76">
            <v>2278.4800500000001</v>
          </cell>
          <cell r="P76">
            <v>25.76</v>
          </cell>
          <cell r="Q76">
            <v>43.375999999999998</v>
          </cell>
          <cell r="R76">
            <v>1117.3657599999999</v>
          </cell>
          <cell r="S76">
            <v>59.96</v>
          </cell>
          <cell r="T76">
            <v>18.402999999999999</v>
          </cell>
          <cell r="U76">
            <v>1103.44388</v>
          </cell>
          <cell r="V76">
            <v>4986.9358099999999</v>
          </cell>
          <cell r="X76">
            <v>67.62</v>
          </cell>
          <cell r="Y76">
            <v>27.463000000000001</v>
          </cell>
          <cell r="Z76">
            <v>1857.0480600000001</v>
          </cell>
          <cell r="AA76">
            <v>24.52</v>
          </cell>
          <cell r="AB76">
            <v>590.4</v>
          </cell>
          <cell r="AC76">
            <v>14476.607999999998</v>
          </cell>
          <cell r="AD76">
            <v>16333.656059999998</v>
          </cell>
          <cell r="AF76">
            <v>56.53</v>
          </cell>
          <cell r="AG76">
            <v>47.712000000000003</v>
          </cell>
          <cell r="AH76">
            <v>2697.1593600000001</v>
          </cell>
          <cell r="AI76">
            <v>3.6</v>
          </cell>
          <cell r="AJ76">
            <v>516.19100000000003</v>
          </cell>
          <cell r="AK76">
            <v>1858.2876000000001</v>
          </cell>
          <cell r="AL76">
            <v>4555.4469600000002</v>
          </cell>
        </row>
        <row r="77">
          <cell r="B77">
            <v>38784</v>
          </cell>
          <cell r="C77">
            <v>97.937623123060348</v>
          </cell>
          <cell r="D77">
            <v>120.61779431305783</v>
          </cell>
          <cell r="E77">
            <v>111.24654583075966</v>
          </cell>
          <cell r="F77">
            <v>126.38939140344824</v>
          </cell>
          <cell r="G77">
            <v>89.42431342305504</v>
          </cell>
          <cell r="H77">
            <v>100.7625315258512</v>
          </cell>
          <cell r="J77">
            <v>16.350000000000001</v>
          </cell>
          <cell r="K77">
            <v>30.251000000000001</v>
          </cell>
          <cell r="L77">
            <v>494.60385000000008</v>
          </cell>
          <cell r="M77">
            <v>43.43</v>
          </cell>
          <cell r="N77">
            <v>52.414999999999999</v>
          </cell>
          <cell r="O77">
            <v>2276.3834499999998</v>
          </cell>
          <cell r="P77">
            <v>25.353330000000003</v>
          </cell>
          <cell r="Q77">
            <v>43.375999999999998</v>
          </cell>
          <cell r="R77">
            <v>1099.7260420800001</v>
          </cell>
          <cell r="S77">
            <v>59.89</v>
          </cell>
          <cell r="T77">
            <v>18.402999999999999</v>
          </cell>
          <cell r="U77">
            <v>1102.1556699999999</v>
          </cell>
          <cell r="V77">
            <v>4972.8690120800002</v>
          </cell>
          <cell r="X77">
            <v>66.58</v>
          </cell>
          <cell r="Y77">
            <v>27.463000000000001</v>
          </cell>
          <cell r="Z77">
            <v>1828.4865400000001</v>
          </cell>
          <cell r="AA77">
            <v>24.125</v>
          </cell>
          <cell r="AB77">
            <v>590.4</v>
          </cell>
          <cell r="AC77">
            <v>14243.4</v>
          </cell>
          <cell r="AD77">
            <v>16071.88654</v>
          </cell>
          <cell r="AF77">
            <v>55.95</v>
          </cell>
          <cell r="AG77">
            <v>47.712000000000003</v>
          </cell>
          <cell r="AH77">
            <v>2669.4864000000002</v>
          </cell>
          <cell r="AI77">
            <v>3.6</v>
          </cell>
          <cell r="AJ77">
            <v>516.19100000000003</v>
          </cell>
          <cell r="AK77">
            <v>1858.2876000000001</v>
          </cell>
          <cell r="AL77">
            <v>4527.7740000000003</v>
          </cell>
        </row>
        <row r="78">
          <cell r="B78">
            <v>38785</v>
          </cell>
          <cell r="C78">
            <v>96.555650779349037</v>
          </cell>
          <cell r="D78">
            <v>122.35118112040979</v>
          </cell>
          <cell r="E78">
            <v>113.92899565024112</v>
          </cell>
          <cell r="F78">
            <v>127.09893912331714</v>
          </cell>
          <cell r="G78">
            <v>87.605124365393465</v>
          </cell>
          <cell r="H78">
            <v>100.27033417402269</v>
          </cell>
          <cell r="J78">
            <v>15.96</v>
          </cell>
          <cell r="K78">
            <v>30.251000000000001</v>
          </cell>
          <cell r="L78">
            <v>482.80596000000003</v>
          </cell>
          <cell r="M78">
            <v>44.53</v>
          </cell>
          <cell r="N78">
            <v>52.414999999999999</v>
          </cell>
          <cell r="O78">
            <v>2334.0399499999999</v>
          </cell>
          <cell r="P78">
            <v>25.646670000000004</v>
          </cell>
          <cell r="Q78">
            <v>43.375999999999998</v>
          </cell>
          <cell r="R78">
            <v>1112.4499579200001</v>
          </cell>
          <cell r="S78">
            <v>60.59</v>
          </cell>
          <cell r="T78">
            <v>18.402999999999999</v>
          </cell>
          <cell r="U78">
            <v>1115.0377699999999</v>
          </cell>
          <cell r="V78">
            <v>5044.33363792</v>
          </cell>
          <cell r="X78">
            <v>66.61</v>
          </cell>
          <cell r="Y78">
            <v>27.463000000000001</v>
          </cell>
          <cell r="Z78">
            <v>1829.31043</v>
          </cell>
          <cell r="AA78">
            <v>24.78</v>
          </cell>
          <cell r="AB78">
            <v>590.4</v>
          </cell>
          <cell r="AC78">
            <v>14630.112000000001</v>
          </cell>
          <cell r="AD78">
            <v>16459.422430000002</v>
          </cell>
          <cell r="AF78">
            <v>56.050000000000004</v>
          </cell>
          <cell r="AG78">
            <v>47.712000000000003</v>
          </cell>
          <cell r="AH78">
            <v>2674.2576000000004</v>
          </cell>
          <cell r="AI78">
            <v>3.64</v>
          </cell>
          <cell r="AJ78">
            <v>516.19100000000003</v>
          </cell>
          <cell r="AK78">
            <v>1878.9352400000002</v>
          </cell>
          <cell r="AL78">
            <v>4553.1928400000006</v>
          </cell>
        </row>
        <row r="79">
          <cell r="B79">
            <v>38786</v>
          </cell>
          <cell r="C79">
            <v>98.658220594936566</v>
          </cell>
          <cell r="D79">
            <v>123.58972987180428</v>
          </cell>
          <cell r="E79">
            <v>114.82380689980076</v>
          </cell>
          <cell r="F79">
            <v>132.58162645054455</v>
          </cell>
          <cell r="G79">
            <v>89.08387814026112</v>
          </cell>
          <cell r="H79">
            <v>101.00725094577552</v>
          </cell>
          <cell r="J79">
            <v>15.99</v>
          </cell>
          <cell r="K79">
            <v>30.251000000000001</v>
          </cell>
          <cell r="L79">
            <v>483.71349000000004</v>
          </cell>
          <cell r="M79">
            <v>44.72</v>
          </cell>
          <cell r="N79">
            <v>52.414999999999999</v>
          </cell>
          <cell r="O79">
            <v>2343.9987999999998</v>
          </cell>
          <cell r="P79">
            <v>25.733330000000002</v>
          </cell>
          <cell r="Q79">
            <v>43.375999999999998</v>
          </cell>
          <cell r="R79">
            <v>1116.2089220800001</v>
          </cell>
          <cell r="S79">
            <v>62.57</v>
          </cell>
          <cell r="T79">
            <v>18.402999999999999</v>
          </cell>
          <cell r="U79">
            <v>1151.4757099999999</v>
          </cell>
          <cell r="V79">
            <v>5095.39692208</v>
          </cell>
          <cell r="X79">
            <v>68.2</v>
          </cell>
          <cell r="Y79">
            <v>27.463000000000001</v>
          </cell>
          <cell r="Z79">
            <v>1872.9766000000002</v>
          </cell>
          <cell r="AA79">
            <v>24.925000000000001</v>
          </cell>
          <cell r="AB79">
            <v>590.4</v>
          </cell>
          <cell r="AC79">
            <v>14715.72</v>
          </cell>
          <cell r="AD79">
            <v>16588.696599999999</v>
          </cell>
          <cell r="AF79">
            <v>56.38</v>
          </cell>
          <cell r="AG79">
            <v>47.712000000000003</v>
          </cell>
          <cell r="AH79">
            <v>2690.0025600000004</v>
          </cell>
          <cell r="AI79">
            <v>3.99</v>
          </cell>
          <cell r="AJ79">
            <v>516.19100000000003</v>
          </cell>
          <cell r="AK79">
            <v>2059.6020900000003</v>
          </cell>
          <cell r="AL79">
            <v>4749.6046500000011</v>
          </cell>
        </row>
        <row r="80">
          <cell r="B80">
            <v>38789</v>
          </cell>
          <cell r="C80">
            <v>98.269866067483221</v>
          </cell>
          <cell r="D80">
            <v>123.09538200317532</v>
          </cell>
          <cell r="E80">
            <v>114.98111506989039</v>
          </cell>
          <cell r="F80">
            <v>133.6797170087369</v>
          </cell>
          <cell r="G80">
            <v>89.282624024479702</v>
          </cell>
          <cell r="H80">
            <v>101.20822824716267</v>
          </cell>
          <cell r="J80">
            <v>16.3</v>
          </cell>
          <cell r="K80">
            <v>30.251000000000001</v>
          </cell>
          <cell r="L80">
            <v>493.09130000000005</v>
          </cell>
          <cell r="M80">
            <v>44.56</v>
          </cell>
          <cell r="N80">
            <v>52.414999999999999</v>
          </cell>
          <cell r="O80">
            <v>2335.6124</v>
          </cell>
          <cell r="P80">
            <v>25.3</v>
          </cell>
          <cell r="Q80">
            <v>43.375999999999998</v>
          </cell>
          <cell r="R80">
            <v>1097.4128000000001</v>
          </cell>
          <cell r="S80">
            <v>62.43</v>
          </cell>
          <cell r="T80">
            <v>18.402999999999999</v>
          </cell>
          <cell r="U80">
            <v>1148.8992899999998</v>
          </cell>
          <cell r="V80">
            <v>5075.0157899999995</v>
          </cell>
          <cell r="X80">
            <v>69.350000000000009</v>
          </cell>
          <cell r="Y80">
            <v>27.463000000000001</v>
          </cell>
          <cell r="Z80">
            <v>1904.5590500000003</v>
          </cell>
          <cell r="AA80">
            <v>24.91</v>
          </cell>
          <cell r="AB80">
            <v>590.4</v>
          </cell>
          <cell r="AC80">
            <v>14706.864</v>
          </cell>
          <cell r="AD80">
            <v>16611.423050000001</v>
          </cell>
          <cell r="AF80">
            <v>58.07</v>
          </cell>
          <cell r="AG80">
            <v>47.712000000000003</v>
          </cell>
          <cell r="AH80">
            <v>2770.6358400000004</v>
          </cell>
          <cell r="AI80">
            <v>3.91</v>
          </cell>
          <cell r="AJ80">
            <v>516.19100000000003</v>
          </cell>
          <cell r="AK80">
            <v>2018.3068100000003</v>
          </cell>
          <cell r="AL80">
            <v>4788.9426500000009</v>
          </cell>
        </row>
        <row r="81">
          <cell r="B81">
            <v>38790</v>
          </cell>
          <cell r="C81">
            <v>100.94834606395035</v>
          </cell>
          <cell r="D81">
            <v>123.55421704560101</v>
          </cell>
          <cell r="E81">
            <v>117.38939060879198</v>
          </cell>
          <cell r="F81">
            <v>137.51784107546777</v>
          </cell>
          <cell r="G81">
            <v>93.703683234349128</v>
          </cell>
          <cell r="H81">
            <v>102.26040353089532</v>
          </cell>
          <cell r="J81">
            <v>16.649999999999999</v>
          </cell>
          <cell r="K81">
            <v>30.251000000000001</v>
          </cell>
          <cell r="L81">
            <v>503.67914999999999</v>
          </cell>
          <cell r="M81">
            <v>43.94</v>
          </cell>
          <cell r="N81">
            <v>52.414999999999999</v>
          </cell>
          <cell r="O81">
            <v>2303.1151</v>
          </cell>
          <cell r="P81">
            <v>26.126670000000001</v>
          </cell>
          <cell r="Q81">
            <v>43.375999999999998</v>
          </cell>
          <cell r="R81">
            <v>1133.2704379199999</v>
          </cell>
          <cell r="S81">
            <v>62.7</v>
          </cell>
          <cell r="T81">
            <v>18.402999999999999</v>
          </cell>
          <cell r="U81">
            <v>1153.8680999999999</v>
          </cell>
          <cell r="V81">
            <v>5093.93278792</v>
          </cell>
          <cell r="X81">
            <v>69.98</v>
          </cell>
          <cell r="Y81">
            <v>27.463000000000001</v>
          </cell>
          <cell r="Z81">
            <v>1921.8607400000001</v>
          </cell>
          <cell r="AA81">
            <v>25.47</v>
          </cell>
          <cell r="AB81">
            <v>590.4</v>
          </cell>
          <cell r="AC81">
            <v>15037.487999999999</v>
          </cell>
          <cell r="AD81">
            <v>16959.348740000001</v>
          </cell>
          <cell r="AF81">
            <v>61.06</v>
          </cell>
          <cell r="AG81">
            <v>47.712000000000003</v>
          </cell>
          <cell r="AH81">
            <v>2913.2947200000003</v>
          </cell>
          <cell r="AI81">
            <v>3.9000000000000004</v>
          </cell>
          <cell r="AJ81">
            <v>516.19100000000003</v>
          </cell>
          <cell r="AK81">
            <v>2013.1449000000002</v>
          </cell>
          <cell r="AL81">
            <v>4926.439620000001</v>
          </cell>
        </row>
        <row r="82">
          <cell r="B82">
            <v>38791</v>
          </cell>
          <cell r="C82">
            <v>100.9796669685245</v>
          </cell>
          <cell r="D82">
            <v>126.35988024561033</v>
          </cell>
          <cell r="E82">
            <v>117.9506063303144</v>
          </cell>
          <cell r="F82">
            <v>139.17174025510576</v>
          </cell>
          <cell r="G82">
            <v>92.910947010704405</v>
          </cell>
          <cell r="H82">
            <v>102.69703656998736</v>
          </cell>
          <cell r="J82">
            <v>16.5</v>
          </cell>
          <cell r="K82">
            <v>30.251000000000001</v>
          </cell>
          <cell r="L82">
            <v>499.14150000000001</v>
          </cell>
          <cell r="M82">
            <v>45.45</v>
          </cell>
          <cell r="N82">
            <v>52.414999999999999</v>
          </cell>
          <cell r="O82">
            <v>2382.2617500000001</v>
          </cell>
          <cell r="P82">
            <v>26.606670000000001</v>
          </cell>
          <cell r="Q82">
            <v>43.375999999999998</v>
          </cell>
          <cell r="R82">
            <v>1154.09091792</v>
          </cell>
          <cell r="S82">
            <v>63.800000000000004</v>
          </cell>
          <cell r="T82">
            <v>18.402999999999999</v>
          </cell>
          <cell r="U82">
            <v>1174.1114</v>
          </cell>
          <cell r="V82">
            <v>5209.6055679199999</v>
          </cell>
          <cell r="X82">
            <v>70.89</v>
          </cell>
          <cell r="Y82">
            <v>27.463000000000001</v>
          </cell>
          <cell r="Z82">
            <v>1946.8520700000001</v>
          </cell>
          <cell r="AA82">
            <v>25.565000000000001</v>
          </cell>
          <cell r="AB82">
            <v>590.4</v>
          </cell>
          <cell r="AC82">
            <v>15093.576000000001</v>
          </cell>
          <cell r="AD82">
            <v>17040.428070000002</v>
          </cell>
          <cell r="AF82">
            <v>62.410000000000004</v>
          </cell>
          <cell r="AG82">
            <v>47.712000000000003</v>
          </cell>
          <cell r="AH82">
            <v>2977.7059200000003</v>
          </cell>
          <cell r="AI82">
            <v>3.89</v>
          </cell>
          <cell r="AJ82">
            <v>516.19100000000003</v>
          </cell>
          <cell r="AK82">
            <v>2007.9829900000002</v>
          </cell>
          <cell r="AL82">
            <v>4985.6889100000008</v>
          </cell>
        </row>
        <row r="83">
          <cell r="B83">
            <v>38792</v>
          </cell>
          <cell r="C83">
            <v>100.28062797165084</v>
          </cell>
          <cell r="D83">
            <v>127.2484438404979</v>
          </cell>
          <cell r="E83">
            <v>119.41847831806854</v>
          </cell>
          <cell r="F83">
            <v>140.05799379737107</v>
          </cell>
          <cell r="G83">
            <v>94.943882300778782</v>
          </cell>
          <cell r="H83">
            <v>102.87909836065572</v>
          </cell>
          <cell r="J83">
            <v>16.600000000000001</v>
          </cell>
          <cell r="K83">
            <v>30.251000000000001</v>
          </cell>
          <cell r="L83">
            <v>502.16660000000007</v>
          </cell>
          <cell r="M83">
            <v>45.86</v>
          </cell>
          <cell r="N83">
            <v>52.414999999999999</v>
          </cell>
          <cell r="O83">
            <v>2403.7518999999998</v>
          </cell>
          <cell r="P83">
            <v>26.873330000000003</v>
          </cell>
          <cell r="Q83">
            <v>43.375999999999998</v>
          </cell>
          <cell r="R83">
            <v>1165.6575620800002</v>
          </cell>
          <cell r="S83">
            <v>63.83</v>
          </cell>
          <cell r="T83">
            <v>18.402999999999999</v>
          </cell>
          <cell r="U83">
            <v>1174.6634899999999</v>
          </cell>
          <cell r="V83">
            <v>5246.2395520800001</v>
          </cell>
          <cell r="X83">
            <v>71.41</v>
          </cell>
          <cell r="Y83">
            <v>27.463000000000001</v>
          </cell>
          <cell r="Z83">
            <v>1961.13283</v>
          </cell>
          <cell r="AA83">
            <v>25.900000000000002</v>
          </cell>
          <cell r="AB83">
            <v>590.4</v>
          </cell>
          <cell r="AC83">
            <v>15291.36</v>
          </cell>
          <cell r="AD83">
            <v>17252.492829999999</v>
          </cell>
          <cell r="AF83">
            <v>63.400000000000006</v>
          </cell>
          <cell r="AG83">
            <v>47.712000000000003</v>
          </cell>
          <cell r="AH83">
            <v>3024.9408000000003</v>
          </cell>
          <cell r="AI83">
            <v>3.86</v>
          </cell>
          <cell r="AJ83">
            <v>516.19100000000003</v>
          </cell>
          <cell r="AK83">
            <v>1992.4972600000001</v>
          </cell>
          <cell r="AL83">
            <v>5017.4380600000004</v>
          </cell>
        </row>
        <row r="84">
          <cell r="B84">
            <v>38793</v>
          </cell>
          <cell r="C84">
            <v>101.23822855555819</v>
          </cell>
          <cell r="D84">
            <v>127.04978296429113</v>
          </cell>
          <cell r="E84">
            <v>119.64038061192281</v>
          </cell>
          <cell r="F84">
            <v>140.64526344745363</v>
          </cell>
          <cell r="G84">
            <v>96.220949881462019</v>
          </cell>
          <cell r="H84">
            <v>103.03042244640604</v>
          </cell>
          <cell r="J84">
            <v>16.29</v>
          </cell>
          <cell r="K84">
            <v>30.251000000000001</v>
          </cell>
          <cell r="L84">
            <v>492.78879000000001</v>
          </cell>
          <cell r="M84">
            <v>45.83</v>
          </cell>
          <cell r="N84">
            <v>52.414999999999999</v>
          </cell>
          <cell r="O84">
            <v>2402.1794500000001</v>
          </cell>
          <cell r="P84">
            <v>27.246670000000002</v>
          </cell>
          <cell r="Q84">
            <v>43.375999999999998</v>
          </cell>
          <cell r="R84">
            <v>1181.85155792</v>
          </cell>
          <cell r="S84">
            <v>63.1</v>
          </cell>
          <cell r="T84">
            <v>18.402999999999999</v>
          </cell>
          <cell r="U84">
            <v>1161.2293</v>
          </cell>
          <cell r="V84">
            <v>5238.0490979200003</v>
          </cell>
          <cell r="X84">
            <v>70.75</v>
          </cell>
          <cell r="Y84">
            <v>27.463000000000001</v>
          </cell>
          <cell r="Z84">
            <v>1943.0072500000001</v>
          </cell>
          <cell r="AA84">
            <v>25.984999999999999</v>
          </cell>
          <cell r="AB84">
            <v>590.4</v>
          </cell>
          <cell r="AC84">
            <v>15341.544</v>
          </cell>
          <cell r="AD84">
            <v>17284.55125</v>
          </cell>
          <cell r="AF84">
            <v>63.300000000000004</v>
          </cell>
          <cell r="AG84">
            <v>47.712000000000003</v>
          </cell>
          <cell r="AH84">
            <v>3020.1696000000006</v>
          </cell>
          <cell r="AI84">
            <v>3.91</v>
          </cell>
          <cell r="AJ84">
            <v>516.19100000000003</v>
          </cell>
          <cell r="AK84">
            <v>2018.3068100000003</v>
          </cell>
          <cell r="AL84">
            <v>5038.4764100000011</v>
          </cell>
        </row>
        <row r="85">
          <cell r="B85">
            <v>38796</v>
          </cell>
          <cell r="C85">
            <v>101.39831386945819</v>
          </cell>
          <cell r="D85">
            <v>126.68211457447754</v>
          </cell>
          <cell r="E85">
            <v>117.54099596879666</v>
          </cell>
          <cell r="F85">
            <v>140.57384708551626</v>
          </cell>
          <cell r="G85">
            <v>93.729329746002293</v>
          </cell>
          <cell r="H85">
            <v>102.85939470365697</v>
          </cell>
          <cell r="J85">
            <v>16.18</v>
          </cell>
          <cell r="K85">
            <v>30.251000000000001</v>
          </cell>
          <cell r="L85">
            <v>489.46118000000001</v>
          </cell>
          <cell r="M85">
            <v>46.480000000000004</v>
          </cell>
          <cell r="N85">
            <v>52.414999999999999</v>
          </cell>
          <cell r="O85">
            <v>2436.2492000000002</v>
          </cell>
          <cell r="P85">
            <v>26.506670000000003</v>
          </cell>
          <cell r="Q85">
            <v>43.375999999999998</v>
          </cell>
          <cell r="R85">
            <v>1149.75331792</v>
          </cell>
          <cell r="S85">
            <v>62.35</v>
          </cell>
          <cell r="T85">
            <v>18.402999999999999</v>
          </cell>
          <cell r="U85">
            <v>1147.42705</v>
          </cell>
          <cell r="V85">
            <v>5222.8907479200006</v>
          </cell>
          <cell r="X85">
            <v>71.100000000000009</v>
          </cell>
          <cell r="Y85">
            <v>27.463000000000001</v>
          </cell>
          <cell r="Z85">
            <v>1952.6193000000003</v>
          </cell>
          <cell r="AA85">
            <v>25.455000000000002</v>
          </cell>
          <cell r="AB85">
            <v>590.4</v>
          </cell>
          <cell r="AC85">
            <v>15028.632</v>
          </cell>
          <cell r="AD85">
            <v>16981.2513</v>
          </cell>
          <cell r="AF85">
            <v>63.03</v>
          </cell>
          <cell r="AG85">
            <v>47.712000000000003</v>
          </cell>
          <cell r="AH85">
            <v>3007.2873600000003</v>
          </cell>
          <cell r="AI85">
            <v>3.93</v>
          </cell>
          <cell r="AJ85">
            <v>516.19100000000003</v>
          </cell>
          <cell r="AK85">
            <v>2028.6306300000001</v>
          </cell>
          <cell r="AL85">
            <v>5035.9179899999999</v>
          </cell>
        </row>
        <row r="86">
          <cell r="B86">
            <v>38797</v>
          </cell>
          <cell r="C86">
            <v>99.415538689007832</v>
          </cell>
          <cell r="D86">
            <v>124.79597785900178</v>
          </cell>
          <cell r="E86">
            <v>118.15396883281284</v>
          </cell>
          <cell r="F86">
            <v>138.29156894761917</v>
          </cell>
          <cell r="G86">
            <v>91.293109133005487</v>
          </cell>
          <cell r="H86">
            <v>102.24069987389659</v>
          </cell>
          <cell r="J86">
            <v>15.9</v>
          </cell>
          <cell r="K86">
            <v>30.251000000000001</v>
          </cell>
          <cell r="L86">
            <v>480.99090000000001</v>
          </cell>
          <cell r="M86">
            <v>45.64</v>
          </cell>
          <cell r="N86">
            <v>52.414999999999999</v>
          </cell>
          <cell r="O86">
            <v>2392.2206000000001</v>
          </cell>
          <cell r="P86">
            <v>25.92</v>
          </cell>
          <cell r="Q86">
            <v>43.375999999999998</v>
          </cell>
          <cell r="R86">
            <v>1124.30592</v>
          </cell>
          <cell r="S86">
            <v>62.36</v>
          </cell>
          <cell r="T86">
            <v>18.402999999999999</v>
          </cell>
          <cell r="U86">
            <v>1147.6110799999999</v>
          </cell>
          <cell r="V86">
            <v>5145.1284999999998</v>
          </cell>
          <cell r="X86">
            <v>69.81</v>
          </cell>
          <cell r="Y86">
            <v>27.463000000000001</v>
          </cell>
          <cell r="Z86">
            <v>1917.1920300000002</v>
          </cell>
          <cell r="AA86">
            <v>25.664999999999999</v>
          </cell>
          <cell r="AB86">
            <v>590.4</v>
          </cell>
          <cell r="AC86">
            <v>15152.615999999998</v>
          </cell>
          <cell r="AD86">
            <v>17069.80803</v>
          </cell>
          <cell r="AF86">
            <v>61.1</v>
          </cell>
          <cell r="AG86">
            <v>47.712000000000003</v>
          </cell>
          <cell r="AH86">
            <v>2915.2032000000004</v>
          </cell>
          <cell r="AI86">
            <v>3.95</v>
          </cell>
          <cell r="AJ86">
            <v>516.19100000000003</v>
          </cell>
          <cell r="AK86">
            <v>2038.9544500000002</v>
          </cell>
          <cell r="AL86">
            <v>4954.157650000001</v>
          </cell>
        </row>
        <row r="87">
          <cell r="B87">
            <v>38798</v>
          </cell>
          <cell r="C87">
            <v>100.81648334947847</v>
          </cell>
          <cell r="D87">
            <v>126.41948422861815</v>
          </cell>
          <cell r="E87">
            <v>118.4257876906496</v>
          </cell>
          <cell r="F87">
            <v>143.42546052955808</v>
          </cell>
          <cell r="G87">
            <v>91.249024942669294</v>
          </cell>
          <cell r="H87">
            <v>102.85624211853718</v>
          </cell>
          <cell r="J87">
            <v>16.2</v>
          </cell>
          <cell r="K87">
            <v>30.251000000000001</v>
          </cell>
          <cell r="L87">
            <v>490.06619999999998</v>
          </cell>
          <cell r="M87">
            <v>46.47</v>
          </cell>
          <cell r="N87">
            <v>52.414999999999999</v>
          </cell>
          <cell r="O87">
            <v>2435.72505</v>
          </cell>
          <cell r="P87">
            <v>25.78</v>
          </cell>
          <cell r="Q87">
            <v>43.375999999999998</v>
          </cell>
          <cell r="R87">
            <v>1118.2332799999999</v>
          </cell>
          <cell r="S87">
            <v>63.47</v>
          </cell>
          <cell r="T87">
            <v>18.402999999999999</v>
          </cell>
          <cell r="U87">
            <v>1168.0384099999999</v>
          </cell>
          <cell r="V87">
            <v>5212.0629399999998</v>
          </cell>
          <cell r="X87">
            <v>70.38</v>
          </cell>
          <cell r="Y87">
            <v>27.463000000000001</v>
          </cell>
          <cell r="Z87">
            <v>1932.8459399999999</v>
          </cell>
          <cell r="AA87">
            <v>25.705000000000002</v>
          </cell>
          <cell r="AB87">
            <v>590.4</v>
          </cell>
          <cell r="AC87">
            <v>15176.232</v>
          </cell>
          <cell r="AD87">
            <v>17109.077939999999</v>
          </cell>
          <cell r="AF87">
            <v>62.25</v>
          </cell>
          <cell r="AG87">
            <v>47.712000000000003</v>
          </cell>
          <cell r="AH87">
            <v>2970.0720000000001</v>
          </cell>
          <cell r="AI87">
            <v>4.2</v>
          </cell>
          <cell r="AJ87">
            <v>516.19100000000003</v>
          </cell>
          <cell r="AK87">
            <v>2168.0022000000004</v>
          </cell>
          <cell r="AL87">
            <v>5138.0742000000009</v>
          </cell>
        </row>
        <row r="88">
          <cell r="B88">
            <v>38799</v>
          </cell>
          <cell r="C88">
            <v>102.42555400276521</v>
          </cell>
          <cell r="D88">
            <v>127.1464732977235</v>
          </cell>
          <cell r="E88">
            <v>118.64915906946965</v>
          </cell>
          <cell r="F88">
            <v>144.79359014131404</v>
          </cell>
          <cell r="G88">
            <v>94.642321669619349</v>
          </cell>
          <cell r="H88">
            <v>102.59063682219418</v>
          </cell>
          <cell r="J88">
            <v>16.350000000000001</v>
          </cell>
          <cell r="K88">
            <v>30.251000000000001</v>
          </cell>
          <cell r="L88">
            <v>494.60385000000008</v>
          </cell>
          <cell r="M88">
            <v>46.71</v>
          </cell>
          <cell r="N88">
            <v>52.414999999999999</v>
          </cell>
          <cell r="O88">
            <v>2448.30465</v>
          </cell>
          <cell r="P88">
            <v>26.046670000000002</v>
          </cell>
          <cell r="Q88">
            <v>43.375999999999998</v>
          </cell>
          <cell r="R88">
            <v>1129.8003579200001</v>
          </cell>
          <cell r="S88">
            <v>63.54</v>
          </cell>
          <cell r="T88">
            <v>18.402999999999999</v>
          </cell>
          <cell r="U88">
            <v>1169.3266199999998</v>
          </cell>
          <cell r="V88">
            <v>5242.0354779199997</v>
          </cell>
          <cell r="X88">
            <v>72.2</v>
          </cell>
          <cell r="Y88">
            <v>27.463000000000001</v>
          </cell>
          <cell r="Z88">
            <v>1982.8286000000001</v>
          </cell>
          <cell r="AA88">
            <v>25.675000000000001</v>
          </cell>
          <cell r="AB88">
            <v>590.4</v>
          </cell>
          <cell r="AC88">
            <v>15158.52</v>
          </cell>
          <cell r="AD88">
            <v>17141.348600000001</v>
          </cell>
          <cell r="AF88">
            <v>63.71</v>
          </cell>
          <cell r="AG88">
            <v>47.712000000000003</v>
          </cell>
          <cell r="AH88">
            <v>3039.7315200000003</v>
          </cell>
          <cell r="AI88">
            <v>4.16</v>
          </cell>
          <cell r="AJ88">
            <v>516.19100000000003</v>
          </cell>
          <cell r="AK88">
            <v>2147.3545600000002</v>
          </cell>
          <cell r="AL88">
            <v>5187.0860800000009</v>
          </cell>
        </row>
        <row r="89">
          <cell r="B89">
            <v>38800</v>
          </cell>
          <cell r="C89">
            <v>102.1766698170528</v>
          </cell>
          <cell r="D89">
            <v>127.56106084222777</v>
          </cell>
          <cell r="E89">
            <v>118.10124236003917</v>
          </cell>
          <cell r="F89">
            <v>145.67868970870327</v>
          </cell>
          <cell r="G89">
            <v>95.646295598561693</v>
          </cell>
          <cell r="H89">
            <v>102.69151954602773</v>
          </cell>
          <cell r="J89">
            <v>16.400000000000002</v>
          </cell>
          <cell r="K89">
            <v>30.251000000000001</v>
          </cell>
          <cell r="L89">
            <v>496.11640000000011</v>
          </cell>
          <cell r="M89">
            <v>46.77</v>
          </cell>
          <cell r="N89">
            <v>52.414999999999999</v>
          </cell>
          <cell r="O89">
            <v>2451.4495500000003</v>
          </cell>
          <cell r="P89">
            <v>26.053340000000002</v>
          </cell>
          <cell r="Q89">
            <v>43.375999999999998</v>
          </cell>
          <cell r="R89">
            <v>1130.0896758399999</v>
          </cell>
          <cell r="S89">
            <v>64.2</v>
          </cell>
          <cell r="T89">
            <v>18.402999999999999</v>
          </cell>
          <cell r="U89">
            <v>1181.4726000000001</v>
          </cell>
          <cell r="V89">
            <v>5259.1282258400006</v>
          </cell>
          <cell r="X89">
            <v>70.930000000000007</v>
          </cell>
          <cell r="Y89">
            <v>27.463000000000001</v>
          </cell>
          <cell r="Z89">
            <v>1947.9505900000001</v>
          </cell>
          <cell r="AA89">
            <v>25.6</v>
          </cell>
          <cell r="AB89">
            <v>590.4</v>
          </cell>
          <cell r="AC89">
            <v>15114.24</v>
          </cell>
          <cell r="AD89">
            <v>17062.190589999998</v>
          </cell>
          <cell r="AF89">
            <v>64.05</v>
          </cell>
          <cell r="AG89">
            <v>47.712000000000003</v>
          </cell>
          <cell r="AH89">
            <v>3055.9536000000003</v>
          </cell>
          <cell r="AI89">
            <v>4.1900000000000004</v>
          </cell>
          <cell r="AJ89">
            <v>516.19100000000003</v>
          </cell>
          <cell r="AK89">
            <v>2162.8402900000006</v>
          </cell>
          <cell r="AL89">
            <v>5218.7938900000008</v>
          </cell>
        </row>
        <row r="90">
          <cell r="B90">
            <v>38803</v>
          </cell>
          <cell r="C90">
            <v>103.21757605232496</v>
          </cell>
          <cell r="D90">
            <v>127.54386766430147</v>
          </cell>
          <cell r="E90">
            <v>118.41390495011271</v>
          </cell>
          <cell r="F90">
            <v>146.75150559317024</v>
          </cell>
          <cell r="G90">
            <v>96.105615239134494</v>
          </cell>
          <cell r="H90">
            <v>102.58551387137452</v>
          </cell>
          <cell r="J90">
            <v>16.18</v>
          </cell>
          <cell r="K90">
            <v>30.251000000000001</v>
          </cell>
          <cell r="L90">
            <v>489.46118000000001</v>
          </cell>
          <cell r="M90">
            <v>46.900000000000006</v>
          </cell>
          <cell r="N90">
            <v>52.414999999999999</v>
          </cell>
          <cell r="O90">
            <v>2458.2635000000005</v>
          </cell>
          <cell r="P90">
            <v>25.94</v>
          </cell>
          <cell r="Q90">
            <v>43.375999999999998</v>
          </cell>
          <cell r="R90">
            <v>1125.17344</v>
          </cell>
          <cell r="S90">
            <v>64.42</v>
          </cell>
          <cell r="T90">
            <v>18.402999999999999</v>
          </cell>
          <cell r="U90">
            <v>1185.52126</v>
          </cell>
          <cell r="V90">
            <v>5258.4193800000003</v>
          </cell>
          <cell r="X90">
            <v>70.210000000000008</v>
          </cell>
          <cell r="Y90">
            <v>27.463000000000001</v>
          </cell>
          <cell r="Z90">
            <v>1928.1772300000002</v>
          </cell>
          <cell r="AA90">
            <v>25.71</v>
          </cell>
          <cell r="AB90">
            <v>590.4</v>
          </cell>
          <cell r="AC90">
            <v>15179.183999999999</v>
          </cell>
          <cell r="AD90">
            <v>17107.361229999999</v>
          </cell>
          <cell r="AF90">
            <v>63.99</v>
          </cell>
          <cell r="AG90">
            <v>47.712000000000003</v>
          </cell>
          <cell r="AH90">
            <v>3053.0908800000002</v>
          </cell>
          <cell r="AI90">
            <v>4.2700000000000005</v>
          </cell>
          <cell r="AJ90">
            <v>516.19100000000003</v>
          </cell>
          <cell r="AK90">
            <v>2204.1355700000004</v>
          </cell>
          <cell r="AL90">
            <v>5257.2264500000001</v>
          </cell>
        </row>
        <row r="91">
          <cell r="B91">
            <v>38804</v>
          </cell>
          <cell r="C91">
            <v>101.88044834226875</v>
          </cell>
          <cell r="D91">
            <v>125.87561225025293</v>
          </cell>
          <cell r="E91">
            <v>117.94442639986245</v>
          </cell>
          <cell r="F91">
            <v>148.22985292528793</v>
          </cell>
          <cell r="G91">
            <v>95.197081568201654</v>
          </cell>
          <cell r="H91">
            <v>101.92544136191677</v>
          </cell>
          <cell r="J91">
            <v>15.38</v>
          </cell>
          <cell r="K91">
            <v>30.251000000000001</v>
          </cell>
          <cell r="L91">
            <v>465.26038000000005</v>
          </cell>
          <cell r="M91">
            <v>46.85</v>
          </cell>
          <cell r="N91">
            <v>52.414999999999999</v>
          </cell>
          <cell r="O91">
            <v>2455.64275</v>
          </cell>
          <cell r="P91">
            <v>25.473330000000001</v>
          </cell>
          <cell r="Q91">
            <v>43.375999999999998</v>
          </cell>
          <cell r="R91">
            <v>1104.9311620799999</v>
          </cell>
          <cell r="S91">
            <v>63.24</v>
          </cell>
          <cell r="T91">
            <v>18.402999999999999</v>
          </cell>
          <cell r="U91">
            <v>1163.8057200000001</v>
          </cell>
          <cell r="V91">
            <v>5189.6400120799999</v>
          </cell>
          <cell r="X91">
            <v>70.75</v>
          </cell>
          <cell r="Y91">
            <v>27.463000000000001</v>
          </cell>
          <cell r="Z91">
            <v>1943.0072500000001</v>
          </cell>
          <cell r="AA91">
            <v>25.57</v>
          </cell>
          <cell r="AB91">
            <v>590.4</v>
          </cell>
          <cell r="AC91">
            <v>15096.528</v>
          </cell>
          <cell r="AD91">
            <v>17039.535250000001</v>
          </cell>
          <cell r="AF91">
            <v>65.100000000000009</v>
          </cell>
          <cell r="AG91">
            <v>47.712000000000003</v>
          </cell>
          <cell r="AH91">
            <v>3106.0512000000008</v>
          </cell>
          <cell r="AI91">
            <v>4.2700000000000005</v>
          </cell>
          <cell r="AJ91">
            <v>516.19100000000003</v>
          </cell>
          <cell r="AK91">
            <v>2204.1355700000004</v>
          </cell>
          <cell r="AL91">
            <v>5310.1867700000012</v>
          </cell>
        </row>
        <row r="92">
          <cell r="B92">
            <v>38805</v>
          </cell>
          <cell r="C92">
            <v>101.80775512049235</v>
          </cell>
          <cell r="D92">
            <v>126.6478774286828</v>
          </cell>
          <cell r="E92">
            <v>116.51792053334982</v>
          </cell>
          <cell r="F92">
            <v>151.22283275793004</v>
          </cell>
          <cell r="G92">
            <v>95.364865491739977</v>
          </cell>
          <cell r="H92">
            <v>102.68679066834805</v>
          </cell>
          <cell r="J92">
            <v>16.04</v>
          </cell>
          <cell r="K92">
            <v>30.251000000000001</v>
          </cell>
          <cell r="L92">
            <v>485.22604000000001</v>
          </cell>
          <cell r="M92">
            <v>46.1</v>
          </cell>
          <cell r="N92">
            <v>52.414999999999999</v>
          </cell>
          <cell r="O92">
            <v>2416.3315000000002</v>
          </cell>
          <cell r="P92">
            <v>26.326670000000004</v>
          </cell>
          <cell r="Q92">
            <v>43.375999999999998</v>
          </cell>
          <cell r="R92">
            <v>1141.9456379200001</v>
          </cell>
          <cell r="S92">
            <v>64.010000000000005</v>
          </cell>
          <cell r="T92">
            <v>18.402999999999999</v>
          </cell>
          <cell r="U92">
            <v>1177.97603</v>
          </cell>
          <cell r="V92">
            <v>5221.4792079200006</v>
          </cell>
          <cell r="X92">
            <v>71.63</v>
          </cell>
          <cell r="Y92">
            <v>27.463000000000001</v>
          </cell>
          <cell r="Z92">
            <v>1967.1746900000001</v>
          </cell>
          <cell r="AA92">
            <v>25.18</v>
          </cell>
          <cell r="AB92">
            <v>590.4</v>
          </cell>
          <cell r="AC92">
            <v>14866.271999999999</v>
          </cell>
          <cell r="AD92">
            <v>16833.446690000001</v>
          </cell>
          <cell r="AF92">
            <v>67.78</v>
          </cell>
          <cell r="AG92">
            <v>47.712000000000003</v>
          </cell>
          <cell r="AH92">
            <v>3233.9193600000003</v>
          </cell>
          <cell r="AI92">
            <v>4.2300000000000004</v>
          </cell>
          <cell r="AJ92">
            <v>516.19100000000003</v>
          </cell>
          <cell r="AK92">
            <v>2183.4879300000002</v>
          </cell>
          <cell r="AL92">
            <v>5417.407290000001</v>
          </cell>
        </row>
        <row r="93">
          <cell r="B93">
            <v>38806</v>
          </cell>
          <cell r="C93">
            <v>101.53496641453323</v>
          </cell>
          <cell r="D93">
            <v>127.41826516558341</v>
          </cell>
          <cell r="E93">
            <v>115.66398319511879</v>
          </cell>
          <cell r="F93">
            <v>149.32794348348031</v>
          </cell>
          <cell r="G93">
            <v>94.020800120085894</v>
          </cell>
          <cell r="H93">
            <v>102.47872005044134</v>
          </cell>
          <cell r="J93">
            <v>16.29</v>
          </cell>
          <cell r="K93">
            <v>30.251000000000001</v>
          </cell>
          <cell r="L93">
            <v>492.78879000000001</v>
          </cell>
          <cell r="M93">
            <v>46.5</v>
          </cell>
          <cell r="N93">
            <v>52.414999999999999</v>
          </cell>
          <cell r="O93">
            <v>2437.2975000000001</v>
          </cell>
          <cell r="P93">
            <v>26.52</v>
          </cell>
          <cell r="Q93">
            <v>43.375999999999998</v>
          </cell>
          <cell r="R93">
            <v>1150.33152</v>
          </cell>
          <cell r="S93">
            <v>63.730000000000004</v>
          </cell>
          <cell r="T93">
            <v>18.402999999999999</v>
          </cell>
          <cell r="U93">
            <v>1172.8231900000001</v>
          </cell>
          <cell r="V93">
            <v>5253.241</v>
          </cell>
          <cell r="X93">
            <v>70.47</v>
          </cell>
          <cell r="Y93">
            <v>27.463000000000001</v>
          </cell>
          <cell r="Z93">
            <v>1935.3176100000001</v>
          </cell>
          <cell r="AA93">
            <v>25.025000000000002</v>
          </cell>
          <cell r="AB93">
            <v>590.4</v>
          </cell>
          <cell r="AC93">
            <v>14774.76</v>
          </cell>
          <cell r="AD93">
            <v>16710.07761</v>
          </cell>
          <cell r="AF93">
            <v>66.790000000000006</v>
          </cell>
          <cell r="AG93">
            <v>47.712000000000003</v>
          </cell>
          <cell r="AH93">
            <v>3186.6844800000003</v>
          </cell>
          <cell r="AI93">
            <v>4.1900000000000004</v>
          </cell>
          <cell r="AJ93">
            <v>516.19100000000003</v>
          </cell>
          <cell r="AK93">
            <v>2162.8402900000006</v>
          </cell>
          <cell r="AL93">
            <v>5349.5247700000009</v>
          </cell>
        </row>
        <row r="94">
          <cell r="B94">
            <v>38807</v>
          </cell>
          <cell r="C94">
            <v>101.8046771543298</v>
          </cell>
          <cell r="D94">
            <v>129.51111519987424</v>
          </cell>
          <cell r="E94">
            <v>115.25579395042314</v>
          </cell>
          <cell r="F94">
            <v>151.63053023931289</v>
          </cell>
          <cell r="G94">
            <v>93.083242615843545</v>
          </cell>
          <cell r="H94">
            <v>102.05154476670867</v>
          </cell>
          <cell r="J94">
            <v>16</v>
          </cell>
          <cell r="K94">
            <v>30.649000000000001</v>
          </cell>
          <cell r="L94">
            <v>490.38400000000001</v>
          </cell>
          <cell r="M94">
            <v>46.910000000000004</v>
          </cell>
          <cell r="N94">
            <v>52.881</v>
          </cell>
          <cell r="O94">
            <v>2480.6477100000002</v>
          </cell>
          <cell r="P94">
            <v>27.093330000000002</v>
          </cell>
          <cell r="Q94">
            <v>43.771999999999998</v>
          </cell>
          <cell r="R94">
            <v>1185.9292407600001</v>
          </cell>
          <cell r="S94">
            <v>63.49</v>
          </cell>
          <cell r="T94">
            <v>18.626000000000001</v>
          </cell>
          <cell r="U94">
            <v>1182.56474</v>
          </cell>
          <cell r="V94">
            <v>5339.5256907599996</v>
          </cell>
          <cell r="X94">
            <v>71.05</v>
          </cell>
          <cell r="Y94">
            <v>27.863</v>
          </cell>
          <cell r="Z94">
            <v>1979.6661499999998</v>
          </cell>
          <cell r="AA94">
            <v>24.85</v>
          </cell>
          <cell r="AB94">
            <v>590.4</v>
          </cell>
          <cell r="AC94">
            <v>14671.44</v>
          </cell>
          <cell r="AD94">
            <v>16651.10615</v>
          </cell>
          <cell r="AF94">
            <v>68.010000000000005</v>
          </cell>
          <cell r="AG94">
            <v>48.213999999999999</v>
          </cell>
          <cell r="AH94">
            <v>3279.0341400000002</v>
          </cell>
          <cell r="AI94">
            <v>4.17</v>
          </cell>
          <cell r="AJ94">
            <v>516.30180000000007</v>
          </cell>
          <cell r="AK94">
            <v>2152.9785060000004</v>
          </cell>
          <cell r="AL94">
            <v>5432.012646000001</v>
          </cell>
        </row>
        <row r="95">
          <cell r="B95">
            <v>38810</v>
          </cell>
          <cell r="C95">
            <v>101.54203873105727</v>
          </cell>
          <cell r="D95">
            <v>131.06555468717599</v>
          </cell>
          <cell r="E95">
            <v>114.76034220778253</v>
          </cell>
          <cell r="F95">
            <v>150.67551230001413</v>
          </cell>
          <cell r="G95">
            <v>92.796293486171834</v>
          </cell>
          <cell r="H95">
            <v>102.28641235813365</v>
          </cell>
          <cell r="J95">
            <v>15.99</v>
          </cell>
          <cell r="K95">
            <v>30.649000000000001</v>
          </cell>
          <cell r="L95">
            <v>490.07751000000002</v>
          </cell>
          <cell r="M95">
            <v>48.21</v>
          </cell>
          <cell r="N95">
            <v>52.881</v>
          </cell>
          <cell r="O95">
            <v>2549.3930100000002</v>
          </cell>
          <cell r="P95">
            <v>27.206670000000003</v>
          </cell>
          <cell r="Q95">
            <v>43.771999999999998</v>
          </cell>
          <cell r="R95">
            <v>1190.8903592400002</v>
          </cell>
          <cell r="S95">
            <v>62.99</v>
          </cell>
          <cell r="T95">
            <v>18.626000000000001</v>
          </cell>
          <cell r="U95">
            <v>1173.2517400000002</v>
          </cell>
          <cell r="V95">
            <v>5403.6126192400006</v>
          </cell>
          <cell r="X95">
            <v>70.600000000000009</v>
          </cell>
          <cell r="Y95">
            <v>27.863</v>
          </cell>
          <cell r="Z95">
            <v>1967.1278000000002</v>
          </cell>
          <cell r="AA95">
            <v>24.75</v>
          </cell>
          <cell r="AB95">
            <v>590.4</v>
          </cell>
          <cell r="AC95">
            <v>14612.4</v>
          </cell>
          <cell r="AD95">
            <v>16579.5278</v>
          </cell>
          <cell r="AF95">
            <v>68.05</v>
          </cell>
          <cell r="AG95">
            <v>48.213999999999999</v>
          </cell>
          <cell r="AH95">
            <v>3280.9626999999996</v>
          </cell>
          <cell r="AI95">
            <v>4.1000000000000005</v>
          </cell>
          <cell r="AJ95">
            <v>516.30180000000007</v>
          </cell>
          <cell r="AK95">
            <v>2116.8373800000004</v>
          </cell>
          <cell r="AL95">
            <v>5397.80008</v>
          </cell>
        </row>
        <row r="96">
          <cell r="B96">
            <v>38811</v>
          </cell>
          <cell r="C96">
            <v>102.17622800913446</v>
          </cell>
          <cell r="D96">
            <v>131.82076861730494</v>
          </cell>
          <cell r="E96">
            <v>116.41261744499009</v>
          </cell>
          <cell r="F96">
            <v>149.34757685583634</v>
          </cell>
          <cell r="G96">
            <v>93.164923146857575</v>
          </cell>
          <cell r="H96">
            <v>102.92638713745271</v>
          </cell>
          <cell r="J96">
            <v>16.12</v>
          </cell>
          <cell r="K96">
            <v>30.649000000000001</v>
          </cell>
          <cell r="L96">
            <v>494.06188000000003</v>
          </cell>
          <cell r="M96">
            <v>48.52</v>
          </cell>
          <cell r="N96">
            <v>52.881</v>
          </cell>
          <cell r="O96">
            <v>2565.7861200000002</v>
          </cell>
          <cell r="P96">
            <v>26.533330000000003</v>
          </cell>
          <cell r="Q96">
            <v>43.771999999999998</v>
          </cell>
          <cell r="R96">
            <v>1161.41692076</v>
          </cell>
          <cell r="S96">
            <v>65.150000000000006</v>
          </cell>
          <cell r="T96">
            <v>18.626000000000001</v>
          </cell>
          <cell r="U96">
            <v>1213.4839000000002</v>
          </cell>
          <cell r="V96">
            <v>5434.7488207600009</v>
          </cell>
          <cell r="X96">
            <v>69.42</v>
          </cell>
          <cell r="Y96">
            <v>27.863</v>
          </cell>
          <cell r="Z96">
            <v>1934.24946</v>
          </cell>
          <cell r="AA96">
            <v>25.21</v>
          </cell>
          <cell r="AB96">
            <v>590.4</v>
          </cell>
          <cell r="AC96">
            <v>14883.984</v>
          </cell>
          <cell r="AD96">
            <v>16818.233459999999</v>
          </cell>
          <cell r="AF96">
            <v>67.92</v>
          </cell>
          <cell r="AG96">
            <v>48.213999999999999</v>
          </cell>
          <cell r="AH96">
            <v>3274.69488</v>
          </cell>
          <cell r="AI96">
            <v>4.0200000000000005</v>
          </cell>
          <cell r="AJ96">
            <v>516.30180000000007</v>
          </cell>
          <cell r="AK96">
            <v>2075.5332360000007</v>
          </cell>
          <cell r="AL96">
            <v>5350.2281160000002</v>
          </cell>
        </row>
        <row r="97">
          <cell r="B97">
            <v>38812</v>
          </cell>
          <cell r="C97">
            <v>105.16623654283521</v>
          </cell>
          <cell r="D97">
            <v>133.51543089348345</v>
          </cell>
          <cell r="E97">
            <v>116.25535426666585</v>
          </cell>
          <cell r="F97">
            <v>149.79394148395502</v>
          </cell>
          <cell r="G97">
            <v>97.920532369782023</v>
          </cell>
          <cell r="H97">
            <v>103.37011349306428</v>
          </cell>
          <cell r="J97">
            <v>16.48</v>
          </cell>
          <cell r="K97">
            <v>30.649000000000001</v>
          </cell>
          <cell r="L97">
            <v>505.09552000000002</v>
          </cell>
          <cell r="M97">
            <v>49.22</v>
          </cell>
          <cell r="N97">
            <v>52.881</v>
          </cell>
          <cell r="O97">
            <v>2602.8028199999999</v>
          </cell>
          <cell r="P97">
            <v>26.746670000000002</v>
          </cell>
          <cell r="Q97">
            <v>43.771999999999998</v>
          </cell>
          <cell r="R97">
            <v>1170.75523924</v>
          </cell>
          <cell r="S97">
            <v>65.820000000000007</v>
          </cell>
          <cell r="T97">
            <v>18.626000000000001</v>
          </cell>
          <cell r="U97">
            <v>1225.9633200000003</v>
          </cell>
          <cell r="V97">
            <v>5504.6168992399998</v>
          </cell>
          <cell r="X97">
            <v>69.77</v>
          </cell>
          <cell r="Y97">
            <v>27.863</v>
          </cell>
          <cell r="Z97">
            <v>1944.0015099999998</v>
          </cell>
          <cell r="AA97">
            <v>25.155000000000001</v>
          </cell>
          <cell r="AB97">
            <v>590.4</v>
          </cell>
          <cell r="AC97">
            <v>14851.512000000001</v>
          </cell>
          <cell r="AD97">
            <v>16795.513510000001</v>
          </cell>
          <cell r="AF97">
            <v>68.680000000000007</v>
          </cell>
          <cell r="AG97">
            <v>48.213999999999999</v>
          </cell>
          <cell r="AH97">
            <v>3311.33752</v>
          </cell>
          <cell r="AI97">
            <v>3.98</v>
          </cell>
          <cell r="AJ97">
            <v>516.30180000000007</v>
          </cell>
          <cell r="AK97">
            <v>2054.8811640000004</v>
          </cell>
          <cell r="AL97">
            <v>5366.2186840000004</v>
          </cell>
        </row>
        <row r="98">
          <cell r="B98">
            <v>38813</v>
          </cell>
          <cell r="C98">
            <v>106.03661791597834</v>
          </cell>
          <cell r="D98">
            <v>132.50328977785807</v>
          </cell>
          <cell r="E98">
            <v>115.94177024523798</v>
          </cell>
          <cell r="F98">
            <v>152.66345867792248</v>
          </cell>
          <cell r="G98">
            <v>96.656221666734339</v>
          </cell>
          <cell r="H98">
            <v>103.17150063051702</v>
          </cell>
          <cell r="J98">
            <v>16.53</v>
          </cell>
          <cell r="K98">
            <v>30.649000000000001</v>
          </cell>
          <cell r="L98">
            <v>506.62797000000006</v>
          </cell>
          <cell r="M98">
            <v>48.77</v>
          </cell>
          <cell r="N98">
            <v>52.881</v>
          </cell>
          <cell r="O98">
            <v>2579.0063700000001</v>
          </cell>
          <cell r="P98">
            <v>26.446660000000001</v>
          </cell>
          <cell r="Q98">
            <v>43.771999999999998</v>
          </cell>
          <cell r="R98">
            <v>1157.6232015200001</v>
          </cell>
          <cell r="S98">
            <v>65.48</v>
          </cell>
          <cell r="T98">
            <v>18.626000000000001</v>
          </cell>
          <cell r="U98">
            <v>1219.6304800000003</v>
          </cell>
          <cell r="V98">
            <v>5462.8880215200006</v>
          </cell>
          <cell r="X98">
            <v>68.25</v>
          </cell>
          <cell r="Y98">
            <v>27.863</v>
          </cell>
          <cell r="Z98">
            <v>1901.64975</v>
          </cell>
          <cell r="AA98">
            <v>25.150000000000002</v>
          </cell>
          <cell r="AB98">
            <v>590.4</v>
          </cell>
          <cell r="AC98">
            <v>14848.560000000001</v>
          </cell>
          <cell r="AD98">
            <v>16750.209750000002</v>
          </cell>
          <cell r="AF98">
            <v>69.42</v>
          </cell>
          <cell r="AG98">
            <v>48.213999999999999</v>
          </cell>
          <cell r="AH98">
            <v>3347.0158799999999</v>
          </cell>
          <cell r="AI98">
            <v>4.1100000000000003</v>
          </cell>
          <cell r="AJ98">
            <v>516.30180000000007</v>
          </cell>
          <cell r="AK98">
            <v>2122.0003980000006</v>
          </cell>
          <cell r="AL98">
            <v>5469.016278000001</v>
          </cell>
        </row>
        <row r="99">
          <cell r="B99">
            <v>38814</v>
          </cell>
          <cell r="C99">
            <v>104.45517155702315</v>
          </cell>
          <cell r="D99">
            <v>131.63799279683792</v>
          </cell>
          <cell r="E99">
            <v>113.34305937629374</v>
          </cell>
          <cell r="F99">
            <v>151.97483971884941</v>
          </cell>
          <cell r="G99">
            <v>96.684347192386824</v>
          </cell>
          <cell r="H99">
            <v>102.1043505674653</v>
          </cell>
          <cell r="J99">
            <v>15.69</v>
          </cell>
          <cell r="K99">
            <v>30.649000000000001</v>
          </cell>
          <cell r="L99">
            <v>480.88281000000001</v>
          </cell>
          <cell r="M99">
            <v>48.75</v>
          </cell>
          <cell r="N99">
            <v>52.881</v>
          </cell>
          <cell r="O99">
            <v>2577.94875</v>
          </cell>
          <cell r="P99">
            <v>26.533330000000003</v>
          </cell>
          <cell r="Q99">
            <v>43.771999999999998</v>
          </cell>
          <cell r="R99">
            <v>1161.41692076</v>
          </cell>
          <cell r="S99">
            <v>64.8</v>
          </cell>
          <cell r="T99">
            <v>18.626000000000001</v>
          </cell>
          <cell r="U99">
            <v>1206.9648</v>
          </cell>
          <cell r="V99">
            <v>5427.2132807600001</v>
          </cell>
          <cell r="X99">
            <v>65.900000000000006</v>
          </cell>
          <cell r="Y99">
            <v>27.863</v>
          </cell>
          <cell r="Z99">
            <v>1836.1717000000001</v>
          </cell>
          <cell r="AA99">
            <v>24.625</v>
          </cell>
          <cell r="AB99">
            <v>590.4</v>
          </cell>
          <cell r="AC99">
            <v>14538.599999999999</v>
          </cell>
          <cell r="AD99">
            <v>16374.771699999999</v>
          </cell>
          <cell r="AF99">
            <v>68.48</v>
          </cell>
          <cell r="AG99">
            <v>48.213999999999999</v>
          </cell>
          <cell r="AH99">
            <v>3301.69472</v>
          </cell>
          <cell r="AI99">
            <v>4.1500000000000004</v>
          </cell>
          <cell r="AJ99">
            <v>516.30180000000007</v>
          </cell>
          <cell r="AK99">
            <v>2142.6524700000004</v>
          </cell>
          <cell r="AL99">
            <v>5444.3471900000004</v>
          </cell>
        </row>
        <row r="100">
          <cell r="B100">
            <v>38817</v>
          </cell>
          <cell r="C100">
            <v>104.75779868165141</v>
          </cell>
          <cell r="D100">
            <v>131.87789266418639</v>
          </cell>
          <cell r="E100">
            <v>112.46120347095687</v>
          </cell>
          <cell r="F100">
            <v>152.37467437161231</v>
          </cell>
          <cell r="G100">
            <v>95.806441345234646</v>
          </cell>
          <cell r="H100">
            <v>102.19144073139974</v>
          </cell>
          <cell r="J100">
            <v>15.85</v>
          </cell>
          <cell r="K100">
            <v>30.649000000000001</v>
          </cell>
          <cell r="L100">
            <v>485.78665000000001</v>
          </cell>
          <cell r="M100">
            <v>48.76</v>
          </cell>
          <cell r="N100">
            <v>52.881</v>
          </cell>
          <cell r="O100">
            <v>2578.4775599999998</v>
          </cell>
          <cell r="P100">
            <v>26.426670000000001</v>
          </cell>
          <cell r="Q100">
            <v>43.771999999999998</v>
          </cell>
          <cell r="R100">
            <v>1156.7481992400001</v>
          </cell>
          <cell r="S100">
            <v>65.290000000000006</v>
          </cell>
          <cell r="T100">
            <v>18.626000000000001</v>
          </cell>
          <cell r="U100">
            <v>1216.0915400000001</v>
          </cell>
          <cell r="V100">
            <v>5437.1039492400005</v>
          </cell>
          <cell r="X100">
            <v>64.400000000000006</v>
          </cell>
          <cell r="Y100">
            <v>27.863</v>
          </cell>
          <cell r="Z100">
            <v>1794.3772000000001</v>
          </cell>
          <cell r="AA100">
            <v>24.48</v>
          </cell>
          <cell r="AB100">
            <v>590.4</v>
          </cell>
          <cell r="AC100">
            <v>14452.992</v>
          </cell>
          <cell r="AD100">
            <v>16247.369200000001</v>
          </cell>
          <cell r="AF100">
            <v>68.67</v>
          </cell>
          <cell r="AG100">
            <v>48.213999999999999</v>
          </cell>
          <cell r="AH100">
            <v>3310.85538</v>
          </cell>
          <cell r="AI100">
            <v>4.16</v>
          </cell>
          <cell r="AJ100">
            <v>516.30180000000007</v>
          </cell>
          <cell r="AK100">
            <v>2147.8154880000002</v>
          </cell>
          <cell r="AL100">
            <v>5458.6708680000002</v>
          </cell>
        </row>
        <row r="101">
          <cell r="B101">
            <v>38818</v>
          </cell>
          <cell r="C101">
            <v>102.54841728203085</v>
          </cell>
          <cell r="D101">
            <v>129.50050768540751</v>
          </cell>
          <cell r="E101">
            <v>110.60287958442339</v>
          </cell>
          <cell r="F101">
            <v>152.0959668843266</v>
          </cell>
          <cell r="G101">
            <v>95.391863605839049</v>
          </cell>
          <cell r="H101">
            <v>101.40093001261033</v>
          </cell>
          <cell r="J101">
            <v>15.26</v>
          </cell>
          <cell r="K101">
            <v>30.649000000000001</v>
          </cell>
          <cell r="L101">
            <v>467.70373999999998</v>
          </cell>
          <cell r="M101">
            <v>48.400000000000006</v>
          </cell>
          <cell r="N101">
            <v>52.881</v>
          </cell>
          <cell r="O101">
            <v>2559.4404000000004</v>
          </cell>
          <cell r="P101">
            <v>25.733330000000002</v>
          </cell>
          <cell r="Q101">
            <v>43.771999999999998</v>
          </cell>
          <cell r="R101">
            <v>1126.3993207600001</v>
          </cell>
          <cell r="S101">
            <v>63.65</v>
          </cell>
          <cell r="T101">
            <v>18.626000000000001</v>
          </cell>
          <cell r="U101">
            <v>1185.5449000000001</v>
          </cell>
          <cell r="V101">
            <v>5339.0883607599999</v>
          </cell>
          <cell r="X101">
            <v>63.77</v>
          </cell>
          <cell r="Y101">
            <v>27.863</v>
          </cell>
          <cell r="Z101">
            <v>1776.8235100000002</v>
          </cell>
          <cell r="AA101">
            <v>24.055</v>
          </cell>
          <cell r="AB101">
            <v>590.4</v>
          </cell>
          <cell r="AC101">
            <v>14202.072</v>
          </cell>
          <cell r="AD101">
            <v>15978.89551</v>
          </cell>
          <cell r="AF101">
            <v>68.570000000000007</v>
          </cell>
          <cell r="AG101">
            <v>48.213999999999999</v>
          </cell>
          <cell r="AH101">
            <v>3306.0339800000002</v>
          </cell>
          <cell r="AI101">
            <v>4.1500000000000004</v>
          </cell>
          <cell r="AJ101">
            <v>516.30180000000007</v>
          </cell>
          <cell r="AK101">
            <v>2142.6524700000004</v>
          </cell>
          <cell r="AL101">
            <v>5448.6864500000011</v>
          </cell>
        </row>
        <row r="102">
          <cell r="B102">
            <v>38819</v>
          </cell>
          <cell r="C102">
            <v>102.32020258825261</v>
          </cell>
          <cell r="D102">
            <v>128.96633115814888</v>
          </cell>
          <cell r="E102">
            <v>110.71359282873898</v>
          </cell>
          <cell r="F102">
            <v>154.88473263464257</v>
          </cell>
          <cell r="G102">
            <v>93.135407644689991</v>
          </cell>
          <cell r="H102">
            <v>101.52269861286254</v>
          </cell>
          <cell r="J102">
            <v>15.39</v>
          </cell>
          <cell r="K102">
            <v>30.649000000000001</v>
          </cell>
          <cell r="L102">
            <v>471.68811000000005</v>
          </cell>
          <cell r="M102">
            <v>47.89</v>
          </cell>
          <cell r="N102">
            <v>52.881</v>
          </cell>
          <cell r="O102">
            <v>2532.47109</v>
          </cell>
          <cell r="P102">
            <v>24.900000000000002</v>
          </cell>
          <cell r="Q102">
            <v>43.771999999999998</v>
          </cell>
          <cell r="R102">
            <v>1089.9228000000001</v>
          </cell>
          <cell r="S102">
            <v>65.66</v>
          </cell>
          <cell r="T102">
            <v>18.626000000000001</v>
          </cell>
          <cell r="U102">
            <v>1222.98316</v>
          </cell>
          <cell r="V102">
            <v>5317.0651600000001</v>
          </cell>
          <cell r="X102">
            <v>64.45</v>
          </cell>
          <cell r="Y102">
            <v>27.863</v>
          </cell>
          <cell r="Z102">
            <v>1795.77035</v>
          </cell>
          <cell r="AA102">
            <v>24.05</v>
          </cell>
          <cell r="AB102">
            <v>590.4</v>
          </cell>
          <cell r="AC102">
            <v>14199.119999999999</v>
          </cell>
          <cell r="AD102">
            <v>15994.89035</v>
          </cell>
          <cell r="AF102">
            <v>69.25</v>
          </cell>
          <cell r="AG102">
            <v>48.213999999999999</v>
          </cell>
          <cell r="AH102">
            <v>3338.8195000000001</v>
          </cell>
          <cell r="AI102">
            <v>4.28</v>
          </cell>
          <cell r="AJ102">
            <v>516.30180000000007</v>
          </cell>
          <cell r="AK102">
            <v>2209.7717040000002</v>
          </cell>
          <cell r="AL102">
            <v>5548.5912040000003</v>
          </cell>
        </row>
        <row r="103">
          <cell r="B103">
            <v>38820</v>
          </cell>
          <cell r="C103">
            <v>102.07982405242591</v>
          </cell>
          <cell r="D103">
            <v>128.84848473585149</v>
          </cell>
          <cell r="E103">
            <v>111.00951232169231</v>
          </cell>
          <cell r="F103">
            <v>158.50177571582697</v>
          </cell>
          <cell r="G103">
            <v>92.431399813968312</v>
          </cell>
          <cell r="H103">
            <v>101.60151324085749</v>
          </cell>
          <cell r="J103">
            <v>15.530000000000001</v>
          </cell>
          <cell r="K103">
            <v>30.649000000000001</v>
          </cell>
          <cell r="L103">
            <v>475.97897000000006</v>
          </cell>
          <cell r="M103">
            <v>47.5</v>
          </cell>
          <cell r="N103">
            <v>52.881</v>
          </cell>
          <cell r="O103">
            <v>2511.8474999999999</v>
          </cell>
          <cell r="P103">
            <v>25.46</v>
          </cell>
          <cell r="Q103">
            <v>43.771999999999998</v>
          </cell>
          <cell r="R103">
            <v>1114.4351200000001</v>
          </cell>
          <cell r="S103">
            <v>64.960000000000008</v>
          </cell>
          <cell r="T103">
            <v>18.626000000000001</v>
          </cell>
          <cell r="U103">
            <v>1209.9449600000003</v>
          </cell>
          <cell r="V103">
            <v>5312.2065500000008</v>
          </cell>
          <cell r="X103">
            <v>62.7</v>
          </cell>
          <cell r="Y103">
            <v>27.863</v>
          </cell>
          <cell r="Z103">
            <v>1747.0101</v>
          </cell>
          <cell r="AA103">
            <v>24.205000000000002</v>
          </cell>
          <cell r="AB103">
            <v>590.4</v>
          </cell>
          <cell r="AC103">
            <v>14290.632000000001</v>
          </cell>
          <cell r="AD103">
            <v>16037.642100000001</v>
          </cell>
          <cell r="AF103">
            <v>70.010000000000005</v>
          </cell>
          <cell r="AG103">
            <v>48.213999999999999</v>
          </cell>
          <cell r="AH103">
            <v>3375.4621400000001</v>
          </cell>
          <cell r="AI103">
            <v>4.46</v>
          </cell>
          <cell r="AJ103">
            <v>516.30180000000007</v>
          </cell>
          <cell r="AK103">
            <v>2302.7060280000005</v>
          </cell>
          <cell r="AL103">
            <v>5678.1681680000002</v>
          </cell>
        </row>
        <row r="104">
          <cell r="B104">
            <v>38824</v>
          </cell>
          <cell r="C104">
            <v>101.96812913496301</v>
          </cell>
          <cell r="D104">
            <v>127.4909212729813</v>
          </cell>
          <cell r="E104">
            <v>111.47363851310064</v>
          </cell>
          <cell r="F104">
            <v>160.13026316279809</v>
          </cell>
          <cell r="G104">
            <v>91.362385557605222</v>
          </cell>
          <cell r="H104">
            <v>101.30280580075659</v>
          </cell>
          <cell r="J104">
            <v>14.99</v>
          </cell>
          <cell r="K104">
            <v>30.649000000000001</v>
          </cell>
          <cell r="L104">
            <v>459.42851000000002</v>
          </cell>
          <cell r="M104">
            <v>47.32</v>
          </cell>
          <cell r="N104">
            <v>52.881</v>
          </cell>
          <cell r="O104">
            <v>2502.3289199999999</v>
          </cell>
          <cell r="P104">
            <v>25.206670000000003</v>
          </cell>
          <cell r="Q104">
            <v>43.771999999999998</v>
          </cell>
          <cell r="R104">
            <v>1103.3463592400001</v>
          </cell>
          <cell r="S104">
            <v>63.95</v>
          </cell>
          <cell r="T104">
            <v>18.626000000000001</v>
          </cell>
          <cell r="U104">
            <v>1191.1327000000001</v>
          </cell>
          <cell r="V104">
            <v>5256.2364892400001</v>
          </cell>
          <cell r="X104">
            <v>62.14</v>
          </cell>
          <cell r="Y104">
            <v>27.863</v>
          </cell>
          <cell r="Z104">
            <v>1731.4068199999999</v>
          </cell>
          <cell r="AA104">
            <v>24.344999999999999</v>
          </cell>
          <cell r="AB104">
            <v>590.4</v>
          </cell>
          <cell r="AC104">
            <v>14373.287999999999</v>
          </cell>
          <cell r="AD104">
            <v>16104.694819999999</v>
          </cell>
          <cell r="AF104">
            <v>71.22</v>
          </cell>
          <cell r="AG104">
            <v>48.213999999999999</v>
          </cell>
          <cell r="AH104">
            <v>3433.8010799999997</v>
          </cell>
          <cell r="AI104">
            <v>4.46</v>
          </cell>
          <cell r="AJ104">
            <v>516.30180000000007</v>
          </cell>
          <cell r="AK104">
            <v>2302.7060280000005</v>
          </cell>
          <cell r="AL104">
            <v>5736.5071079999998</v>
          </cell>
        </row>
        <row r="105">
          <cell r="B105">
            <v>38825</v>
          </cell>
          <cell r="C105">
            <v>105.02661507114777</v>
          </cell>
          <cell r="D105">
            <v>133.69383886097108</v>
          </cell>
          <cell r="E105">
            <v>112.00718796749362</v>
          </cell>
          <cell r="F105">
            <v>164.42300743969051</v>
          </cell>
          <cell r="G105">
            <v>95.359142824881303</v>
          </cell>
          <cell r="H105">
            <v>103.06194829760402</v>
          </cell>
          <cell r="J105">
            <v>15.27</v>
          </cell>
          <cell r="K105">
            <v>30.649000000000001</v>
          </cell>
          <cell r="L105">
            <v>468.01022999999998</v>
          </cell>
          <cell r="M105">
            <v>48.29</v>
          </cell>
          <cell r="N105">
            <v>52.881</v>
          </cell>
          <cell r="O105">
            <v>2553.6234899999999</v>
          </cell>
          <cell r="P105">
            <v>26.46</v>
          </cell>
          <cell r="Q105">
            <v>43.771999999999998</v>
          </cell>
          <cell r="R105">
            <v>1158.20712</v>
          </cell>
          <cell r="S105">
            <v>71.52</v>
          </cell>
          <cell r="T105">
            <v>18.626000000000001</v>
          </cell>
          <cell r="U105">
            <v>1332.1315199999999</v>
          </cell>
          <cell r="V105">
            <v>5511.9723599999998</v>
          </cell>
          <cell r="X105">
            <v>65.86</v>
          </cell>
          <cell r="Y105">
            <v>27.863</v>
          </cell>
          <cell r="Z105">
            <v>1835.05718</v>
          </cell>
          <cell r="AA105">
            <v>24.3</v>
          </cell>
          <cell r="AB105">
            <v>590.4</v>
          </cell>
          <cell r="AC105">
            <v>14346.72</v>
          </cell>
          <cell r="AD105">
            <v>16181.777179999999</v>
          </cell>
          <cell r="AF105">
            <v>73.66</v>
          </cell>
          <cell r="AG105">
            <v>48.213999999999999</v>
          </cell>
          <cell r="AH105">
            <v>3551.4432399999996</v>
          </cell>
          <cell r="AI105">
            <v>4.53</v>
          </cell>
          <cell r="AJ105">
            <v>516.30180000000007</v>
          </cell>
          <cell r="AK105">
            <v>2338.8471540000005</v>
          </cell>
          <cell r="AL105">
            <v>5890.2903939999997</v>
          </cell>
        </row>
        <row r="106">
          <cell r="B106">
            <v>38826</v>
          </cell>
          <cell r="C106">
            <v>104.08595686045679</v>
          </cell>
          <cell r="D106">
            <v>136.12281973994885</v>
          </cell>
          <cell r="E106">
            <v>116.7748918317495</v>
          </cell>
          <cell r="F106">
            <v>166.61844586968064</v>
          </cell>
          <cell r="G106">
            <v>93.624802080276837</v>
          </cell>
          <cell r="H106">
            <v>103.24164564943253</v>
          </cell>
          <cell r="J106">
            <v>15.370000000000001</v>
          </cell>
          <cell r="K106">
            <v>30.649000000000001</v>
          </cell>
          <cell r="L106">
            <v>471.07513000000006</v>
          </cell>
          <cell r="M106">
            <v>49.79</v>
          </cell>
          <cell r="N106">
            <v>52.881</v>
          </cell>
          <cell r="O106">
            <v>2632.94499</v>
          </cell>
          <cell r="P106">
            <v>26.193330000000003</v>
          </cell>
          <cell r="Q106">
            <v>43.771999999999998</v>
          </cell>
          <cell r="R106">
            <v>1146.5344407600001</v>
          </cell>
          <cell r="S106">
            <v>73.100000000000009</v>
          </cell>
          <cell r="T106">
            <v>18.626000000000001</v>
          </cell>
          <cell r="U106">
            <v>1361.5606000000002</v>
          </cell>
          <cell r="V106">
            <v>5612.1151607600004</v>
          </cell>
          <cell r="X106">
            <v>68.12</v>
          </cell>
          <cell r="Y106">
            <v>27.863</v>
          </cell>
          <cell r="Z106">
            <v>1898.02756</v>
          </cell>
          <cell r="AA106">
            <v>25.36</v>
          </cell>
          <cell r="AB106">
            <v>590.4</v>
          </cell>
          <cell r="AC106">
            <v>14972.544</v>
          </cell>
          <cell r="AD106">
            <v>16870.57156</v>
          </cell>
          <cell r="AF106">
            <v>74.97</v>
          </cell>
          <cell r="AG106">
            <v>48.213999999999999</v>
          </cell>
          <cell r="AH106">
            <v>3614.60358</v>
          </cell>
          <cell r="AI106">
            <v>4.5600000000000005</v>
          </cell>
          <cell r="AJ106">
            <v>516.30180000000007</v>
          </cell>
          <cell r="AK106">
            <v>2354.3362080000006</v>
          </cell>
          <cell r="AL106">
            <v>5968.9397880000006</v>
          </cell>
        </row>
        <row r="107">
          <cell r="B107">
            <v>38827</v>
          </cell>
          <cell r="C107">
            <v>103.61147944994451</v>
          </cell>
          <cell r="D107">
            <v>135.01620948739318</v>
          </cell>
          <cell r="E107">
            <v>115.09843566642873</v>
          </cell>
          <cell r="F107">
            <v>170.90618595992487</v>
          </cell>
          <cell r="G107">
            <v>93.603606925556122</v>
          </cell>
          <cell r="H107">
            <v>103.36223203026481</v>
          </cell>
          <cell r="J107">
            <v>15.24</v>
          </cell>
          <cell r="K107">
            <v>30.649000000000001</v>
          </cell>
          <cell r="L107">
            <v>467.09076000000005</v>
          </cell>
          <cell r="M107">
            <v>49</v>
          </cell>
          <cell r="N107">
            <v>52.881</v>
          </cell>
          <cell r="O107">
            <v>2591.1689999999999</v>
          </cell>
          <cell r="P107">
            <v>25.966670000000001</v>
          </cell>
          <cell r="Q107">
            <v>43.771999999999998</v>
          </cell>
          <cell r="R107">
            <v>1136.6130792399999</v>
          </cell>
          <cell r="S107">
            <v>73.64</v>
          </cell>
          <cell r="T107">
            <v>18.626000000000001</v>
          </cell>
          <cell r="U107">
            <v>1371.6186400000001</v>
          </cell>
          <cell r="V107">
            <v>5566.4914792399995</v>
          </cell>
          <cell r="X107">
            <v>66.42</v>
          </cell>
          <cell r="Y107">
            <v>27.863</v>
          </cell>
          <cell r="Z107">
            <v>1850.6604600000001</v>
          </cell>
          <cell r="AA107">
            <v>25.03</v>
          </cell>
          <cell r="AB107">
            <v>590.4</v>
          </cell>
          <cell r="AC107">
            <v>14777.712</v>
          </cell>
          <cell r="AD107">
            <v>16628.372459999999</v>
          </cell>
          <cell r="AF107">
            <v>75.8</v>
          </cell>
          <cell r="AG107">
            <v>48.213999999999999</v>
          </cell>
          <cell r="AH107">
            <v>3654.6211999999996</v>
          </cell>
          <cell r="AI107">
            <v>4.78</v>
          </cell>
          <cell r="AJ107">
            <v>516.30180000000007</v>
          </cell>
          <cell r="AK107">
            <v>2467.9226040000003</v>
          </cell>
          <cell r="AL107">
            <v>6122.5438039999999</v>
          </cell>
        </row>
        <row r="108">
          <cell r="B108">
            <v>38828</v>
          </cell>
          <cell r="C108">
            <v>102.87955853151671</v>
          </cell>
          <cell r="D108">
            <v>133.050174989851</v>
          </cell>
          <cell r="E108">
            <v>116.33985565458045</v>
          </cell>
          <cell r="F108">
            <v>169.44481484320983</v>
          </cell>
          <cell r="G108">
            <v>92.685209451931044</v>
          </cell>
          <cell r="H108">
            <v>103.3480453972257</v>
          </cell>
          <cell r="J108">
            <v>15.18</v>
          </cell>
          <cell r="K108">
            <v>30.649000000000001</v>
          </cell>
          <cell r="L108">
            <v>465.25182000000001</v>
          </cell>
          <cell r="M108">
            <v>47.660000000000004</v>
          </cell>
          <cell r="N108">
            <v>52.881</v>
          </cell>
          <cell r="O108">
            <v>2520.3084600000002</v>
          </cell>
          <cell r="P108">
            <v>26.18</v>
          </cell>
          <cell r="Q108">
            <v>43.771999999999998</v>
          </cell>
          <cell r="R108">
            <v>1145.9509599999999</v>
          </cell>
          <cell r="S108">
            <v>72.69</v>
          </cell>
          <cell r="T108">
            <v>18.626000000000001</v>
          </cell>
          <cell r="U108">
            <v>1353.9239400000001</v>
          </cell>
          <cell r="V108">
            <v>5485.4351800000004</v>
          </cell>
          <cell r="X108">
            <v>66.5</v>
          </cell>
          <cell r="Y108">
            <v>27.863</v>
          </cell>
          <cell r="Z108">
            <v>1852.8895</v>
          </cell>
          <cell r="AA108">
            <v>25.330000000000002</v>
          </cell>
          <cell r="AB108">
            <v>590.4</v>
          </cell>
          <cell r="AC108">
            <v>14954.832</v>
          </cell>
          <cell r="AD108">
            <v>16807.7215</v>
          </cell>
          <cell r="AF108">
            <v>74.5</v>
          </cell>
          <cell r="AG108">
            <v>48.213999999999999</v>
          </cell>
          <cell r="AH108">
            <v>3591.9429999999998</v>
          </cell>
          <cell r="AI108">
            <v>4.8000000000000007</v>
          </cell>
          <cell r="AJ108">
            <v>516.30180000000007</v>
          </cell>
          <cell r="AK108">
            <v>2478.2486400000007</v>
          </cell>
          <cell r="AL108">
            <v>6070.1916400000009</v>
          </cell>
        </row>
        <row r="109">
          <cell r="B109">
            <v>38831</v>
          </cell>
          <cell r="C109">
            <v>102.78564327542234</v>
          </cell>
          <cell r="D109">
            <v>132.33148647533184</v>
          </cell>
          <cell r="E109">
            <v>116.70286056917287</v>
          </cell>
          <cell r="F109">
            <v>165.49522997897205</v>
          </cell>
          <cell r="G109">
            <v>90.995818446112168</v>
          </cell>
          <cell r="H109">
            <v>103.09820302648171</v>
          </cell>
          <cell r="J109">
            <v>15.120000000000001</v>
          </cell>
          <cell r="K109">
            <v>30.649000000000001</v>
          </cell>
          <cell r="L109">
            <v>463.41288000000003</v>
          </cell>
          <cell r="M109">
            <v>47.300000000000004</v>
          </cell>
          <cell r="N109">
            <v>52.881</v>
          </cell>
          <cell r="O109">
            <v>2501.2713000000003</v>
          </cell>
          <cell r="P109">
            <v>26.18</v>
          </cell>
          <cell r="Q109">
            <v>43.771999999999998</v>
          </cell>
          <cell r="R109">
            <v>1145.9509599999999</v>
          </cell>
          <cell r="S109">
            <v>72.22</v>
          </cell>
          <cell r="T109">
            <v>18.626000000000001</v>
          </cell>
          <cell r="U109">
            <v>1345.1697200000001</v>
          </cell>
          <cell r="V109">
            <v>5455.8048600000002</v>
          </cell>
          <cell r="X109">
            <v>64.78</v>
          </cell>
          <cell r="Y109">
            <v>27.863</v>
          </cell>
          <cell r="Z109">
            <v>1804.96514</v>
          </cell>
          <cell r="AA109">
            <v>25.5</v>
          </cell>
          <cell r="AB109">
            <v>590.4</v>
          </cell>
          <cell r="AC109">
            <v>15055.199999999999</v>
          </cell>
          <cell r="AD109">
            <v>16860.165139999997</v>
          </cell>
          <cell r="AF109">
            <v>73.600000000000009</v>
          </cell>
          <cell r="AG109">
            <v>48.213999999999999</v>
          </cell>
          <cell r="AH109">
            <v>3548.5504000000005</v>
          </cell>
          <cell r="AI109">
            <v>4.6100000000000003</v>
          </cell>
          <cell r="AJ109">
            <v>516.30180000000007</v>
          </cell>
          <cell r="AK109">
            <v>2380.1512980000007</v>
          </cell>
          <cell r="AL109">
            <v>5928.7016980000008</v>
          </cell>
        </row>
        <row r="110">
          <cell r="B110">
            <v>38832</v>
          </cell>
          <cell r="C110">
            <v>96.350970831798861</v>
          </cell>
          <cell r="D110">
            <v>132.38351381974269</v>
          </cell>
          <cell r="E110">
            <v>116.2192946818837</v>
          </cell>
          <cell r="F110">
            <v>163.87120590807223</v>
          </cell>
          <cell r="G110">
            <v>89.233195749322633</v>
          </cell>
          <cell r="H110">
            <v>102.59615384615384</v>
          </cell>
          <cell r="J110">
            <v>15.610000000000001</v>
          </cell>
          <cell r="K110">
            <v>30.649000000000001</v>
          </cell>
          <cell r="L110">
            <v>478.43089000000003</v>
          </cell>
          <cell r="M110">
            <v>47.63</v>
          </cell>
          <cell r="N110">
            <v>52.881</v>
          </cell>
          <cell r="O110">
            <v>2518.7220300000004</v>
          </cell>
          <cell r="P110">
            <v>25.5</v>
          </cell>
          <cell r="Q110">
            <v>43.771999999999998</v>
          </cell>
          <cell r="R110">
            <v>1116.1859999999999</v>
          </cell>
          <cell r="S110">
            <v>72.19</v>
          </cell>
          <cell r="T110">
            <v>18.626000000000001</v>
          </cell>
          <cell r="U110">
            <v>1344.61094</v>
          </cell>
          <cell r="V110">
            <v>5457.9498600000006</v>
          </cell>
          <cell r="X110">
            <v>63.65</v>
          </cell>
          <cell r="Y110">
            <v>27.863</v>
          </cell>
          <cell r="Z110">
            <v>1773.4799499999999</v>
          </cell>
          <cell r="AA110">
            <v>25.435000000000002</v>
          </cell>
          <cell r="AB110">
            <v>590.4</v>
          </cell>
          <cell r="AC110">
            <v>15016.824000000001</v>
          </cell>
          <cell r="AD110">
            <v>16790.303950000001</v>
          </cell>
          <cell r="AF110">
            <v>73.25</v>
          </cell>
          <cell r="AG110">
            <v>48.213999999999999</v>
          </cell>
          <cell r="AH110">
            <v>3531.6754999999998</v>
          </cell>
          <cell r="AI110">
            <v>4.53</v>
          </cell>
          <cell r="AJ110">
            <v>516.30180000000007</v>
          </cell>
          <cell r="AK110">
            <v>2338.8471540000005</v>
          </cell>
          <cell r="AL110">
            <v>5870.5226540000003</v>
          </cell>
        </row>
        <row r="111">
          <cell r="B111">
            <v>38833</v>
          </cell>
          <cell r="C111">
            <v>96.147849358855794</v>
          </cell>
          <cell r="D111">
            <v>131.26882103458232</v>
          </cell>
          <cell r="E111">
            <v>118.45557770753963</v>
          </cell>
          <cell r="F111">
            <v>164.65626657277431</v>
          </cell>
          <cell r="G111">
            <v>90.703201043552752</v>
          </cell>
          <cell r="H111">
            <v>102.88540353089533</v>
          </cell>
          <cell r="J111">
            <v>15.63</v>
          </cell>
          <cell r="K111">
            <v>30.649000000000001</v>
          </cell>
          <cell r="L111">
            <v>479.04387000000003</v>
          </cell>
          <cell r="M111">
            <v>47.300000000000004</v>
          </cell>
          <cell r="N111">
            <v>52.881</v>
          </cell>
          <cell r="O111">
            <v>2501.2713000000003</v>
          </cell>
          <cell r="P111">
            <v>24.766670000000001</v>
          </cell>
          <cell r="Q111">
            <v>43.771999999999998</v>
          </cell>
          <cell r="R111">
            <v>1084.08667924</v>
          </cell>
          <cell r="S111">
            <v>72.350000000000009</v>
          </cell>
          <cell r="T111">
            <v>18.626000000000001</v>
          </cell>
          <cell r="U111">
            <v>1347.5911000000003</v>
          </cell>
          <cell r="V111">
            <v>5411.9929492400006</v>
          </cell>
          <cell r="X111">
            <v>65.710000000000008</v>
          </cell>
          <cell r="Y111">
            <v>27.863</v>
          </cell>
          <cell r="Z111">
            <v>1830.8777300000002</v>
          </cell>
          <cell r="AA111">
            <v>25.885000000000002</v>
          </cell>
          <cell r="AB111">
            <v>590.4</v>
          </cell>
          <cell r="AC111">
            <v>15282.504000000001</v>
          </cell>
          <cell r="AD111">
            <v>17113.381730000001</v>
          </cell>
          <cell r="AF111">
            <v>74.69</v>
          </cell>
          <cell r="AG111">
            <v>48.213999999999999</v>
          </cell>
          <cell r="AH111">
            <v>3601.1036599999998</v>
          </cell>
          <cell r="AI111">
            <v>4.45</v>
          </cell>
          <cell r="AJ111">
            <v>516.30180000000007</v>
          </cell>
          <cell r="AK111">
            <v>2297.5430100000003</v>
          </cell>
          <cell r="AL111">
            <v>5898.6466700000001</v>
          </cell>
        </row>
        <row r="112">
          <cell r="B112">
            <v>38834</v>
          </cell>
          <cell r="C112">
            <v>94.760219387913949</v>
          </cell>
          <cell r="D112">
            <v>130.18187450544684</v>
          </cell>
          <cell r="E112">
            <v>116.28679651961559</v>
          </cell>
          <cell r="F112">
            <v>165.02580232273593</v>
          </cell>
          <cell r="G112">
            <v>87.797375820037786</v>
          </cell>
          <cell r="H112">
            <v>103.22509457755358</v>
          </cell>
          <cell r="J112">
            <v>14.92</v>
          </cell>
          <cell r="K112">
            <v>30.649000000000001</v>
          </cell>
          <cell r="L112">
            <v>457.28307999999998</v>
          </cell>
          <cell r="M112">
            <v>46.79</v>
          </cell>
          <cell r="N112">
            <v>52.881</v>
          </cell>
          <cell r="O112">
            <v>2474.3019899999999</v>
          </cell>
          <cell r="P112">
            <v>24.32</v>
          </cell>
          <cell r="Q112">
            <v>43.771999999999998</v>
          </cell>
          <cell r="R112">
            <v>1064.53504</v>
          </cell>
          <cell r="S112">
            <v>73.61</v>
          </cell>
          <cell r="T112">
            <v>18.626000000000001</v>
          </cell>
          <cell r="U112">
            <v>1371.0598600000001</v>
          </cell>
          <cell r="V112">
            <v>5367.1799700000001</v>
          </cell>
          <cell r="X112">
            <v>64</v>
          </cell>
          <cell r="Y112">
            <v>27.863</v>
          </cell>
          <cell r="Z112">
            <v>1783.232</v>
          </cell>
          <cell r="AA112">
            <v>25.435000000000002</v>
          </cell>
          <cell r="AB112">
            <v>590.4</v>
          </cell>
          <cell r="AC112">
            <v>15016.824000000001</v>
          </cell>
          <cell r="AD112">
            <v>16800.056</v>
          </cell>
          <cell r="AF112">
            <v>75.5</v>
          </cell>
          <cell r="AG112">
            <v>48.213999999999999</v>
          </cell>
          <cell r="AH112">
            <v>3640.1569999999997</v>
          </cell>
          <cell r="AI112">
            <v>4.4000000000000004</v>
          </cell>
          <cell r="AJ112">
            <v>516.30180000000007</v>
          </cell>
          <cell r="AK112">
            <v>2271.7279200000007</v>
          </cell>
          <cell r="AL112">
            <v>5911.8849200000004</v>
          </cell>
        </row>
        <row r="113">
          <cell r="B113">
            <v>38835</v>
          </cell>
          <cell r="C113">
            <v>95.873761782814512</v>
          </cell>
          <cell r="D113">
            <v>131.15519088887183</v>
          </cell>
          <cell r="E113">
            <v>114.91386483995392</v>
          </cell>
          <cell r="F113">
            <v>163.05577789484079</v>
          </cell>
          <cell r="G113">
            <v>86.836686104036929</v>
          </cell>
          <cell r="H113">
            <v>103.29523959646909</v>
          </cell>
          <cell r="J113">
            <v>15.15</v>
          </cell>
          <cell r="K113">
            <v>30.649000000000001</v>
          </cell>
          <cell r="L113">
            <v>464.33235000000002</v>
          </cell>
          <cell r="M113">
            <v>46.72</v>
          </cell>
          <cell r="N113">
            <v>52.881</v>
          </cell>
          <cell r="O113">
            <v>2470.60032</v>
          </cell>
          <cell r="P113">
            <v>24.666670000000003</v>
          </cell>
          <cell r="Q113">
            <v>43.771999999999998</v>
          </cell>
          <cell r="R113">
            <v>1079.7094792400001</v>
          </cell>
          <cell r="S113">
            <v>74.77</v>
          </cell>
          <cell r="T113">
            <v>18.626000000000001</v>
          </cell>
          <cell r="U113">
            <v>1392.6660200000001</v>
          </cell>
          <cell r="V113">
            <v>5407.308169240001</v>
          </cell>
          <cell r="X113">
            <v>63.45</v>
          </cell>
          <cell r="Y113">
            <v>27.863</v>
          </cell>
          <cell r="Z113">
            <v>1767.90735</v>
          </cell>
          <cell r="AA113">
            <v>25.125</v>
          </cell>
          <cell r="AB113">
            <v>590.4</v>
          </cell>
          <cell r="AC113">
            <v>14833.8</v>
          </cell>
          <cell r="AD113">
            <v>16601.707350000001</v>
          </cell>
          <cell r="AF113">
            <v>75</v>
          </cell>
          <cell r="AG113">
            <v>48.213999999999999</v>
          </cell>
          <cell r="AH113">
            <v>3616.0499999999997</v>
          </cell>
          <cell r="AI113">
            <v>4.3100000000000005</v>
          </cell>
          <cell r="AJ113">
            <v>516.30180000000007</v>
          </cell>
          <cell r="AK113">
            <v>2225.2607580000004</v>
          </cell>
          <cell r="AL113">
            <v>5841.3107579999996</v>
          </cell>
        </row>
        <row r="114">
          <cell r="B114">
            <v>38838</v>
          </cell>
          <cell r="C114">
            <v>98.775394608553</v>
          </cell>
          <cell r="D114">
            <v>132.02882461513548</v>
          </cell>
          <cell r="E114">
            <v>115.67526207694661</v>
          </cell>
          <cell r="F114">
            <v>163.47299368704003</v>
          </cell>
          <cell r="G114">
            <v>85.432521886665711</v>
          </cell>
          <cell r="H114">
            <v>102.86806431273644</v>
          </cell>
          <cell r="J114">
            <v>16.07</v>
          </cell>
          <cell r="K114">
            <v>30.649000000000001</v>
          </cell>
          <cell r="L114">
            <v>492.52943000000005</v>
          </cell>
          <cell r="M114">
            <v>46.71</v>
          </cell>
          <cell r="N114">
            <v>52.881</v>
          </cell>
          <cell r="O114">
            <v>2470.0715100000002</v>
          </cell>
          <cell r="P114">
            <v>24.3</v>
          </cell>
          <cell r="Q114">
            <v>43.771999999999998</v>
          </cell>
          <cell r="R114">
            <v>1063.6596</v>
          </cell>
          <cell r="S114">
            <v>76.08</v>
          </cell>
          <cell r="T114">
            <v>18.626000000000001</v>
          </cell>
          <cell r="U114">
            <v>1417.0660800000001</v>
          </cell>
          <cell r="V114">
            <v>5443.3266199999998</v>
          </cell>
          <cell r="X114">
            <v>63.160000000000004</v>
          </cell>
          <cell r="Y114">
            <v>27.863</v>
          </cell>
          <cell r="Z114">
            <v>1759.82708</v>
          </cell>
          <cell r="AA114">
            <v>25.324999999999999</v>
          </cell>
          <cell r="AB114">
            <v>590.4</v>
          </cell>
          <cell r="AC114">
            <v>14951.88</v>
          </cell>
          <cell r="AD114">
            <v>16711.70708</v>
          </cell>
          <cell r="AF114">
            <v>75.31</v>
          </cell>
          <cell r="AG114">
            <v>48.213999999999999</v>
          </cell>
          <cell r="AH114">
            <v>3630.9963400000001</v>
          </cell>
          <cell r="AI114">
            <v>4.3100000000000005</v>
          </cell>
          <cell r="AJ114">
            <v>516.30180000000007</v>
          </cell>
          <cell r="AK114">
            <v>2225.2607580000004</v>
          </cell>
          <cell r="AL114">
            <v>5856.257098</v>
          </cell>
        </row>
        <row r="115">
          <cell r="B115">
            <v>38839</v>
          </cell>
          <cell r="C115">
            <v>98.330809853999071</v>
          </cell>
          <cell r="D115">
            <v>132.08552932695713</v>
          </cell>
          <cell r="E115">
            <v>118.64589045232621</v>
          </cell>
          <cell r="F115">
            <v>162.10414171045957</v>
          </cell>
          <cell r="G115">
            <v>83.935277863974036</v>
          </cell>
          <cell r="H115">
            <v>103.50015762925597</v>
          </cell>
          <cell r="J115">
            <v>15.35</v>
          </cell>
          <cell r="K115">
            <v>30.649000000000001</v>
          </cell>
          <cell r="L115">
            <v>470.46215000000001</v>
          </cell>
          <cell r="M115">
            <v>46.230000000000004</v>
          </cell>
          <cell r="N115">
            <v>52.881</v>
          </cell>
          <cell r="O115">
            <v>2444.6886300000001</v>
          </cell>
          <cell r="P115">
            <v>25.080000000000002</v>
          </cell>
          <cell r="Q115">
            <v>43.771999999999998</v>
          </cell>
          <cell r="R115">
            <v>1097.8017600000001</v>
          </cell>
          <cell r="S115">
            <v>76.92</v>
          </cell>
          <cell r="T115">
            <v>18.626000000000001</v>
          </cell>
          <cell r="U115">
            <v>1432.7119200000002</v>
          </cell>
          <cell r="V115">
            <v>5445.66446</v>
          </cell>
          <cell r="X115">
            <v>64.260000000000005</v>
          </cell>
          <cell r="Y115">
            <v>27.863</v>
          </cell>
          <cell r="Z115">
            <v>1790.4763800000001</v>
          </cell>
          <cell r="AA115">
            <v>26</v>
          </cell>
          <cell r="AB115">
            <v>590.4</v>
          </cell>
          <cell r="AC115">
            <v>15350.4</v>
          </cell>
          <cell r="AD115">
            <v>17140.876380000002</v>
          </cell>
          <cell r="AF115">
            <v>74.400000000000006</v>
          </cell>
          <cell r="AG115">
            <v>48.213999999999999</v>
          </cell>
          <cell r="AH115">
            <v>3587.1216000000004</v>
          </cell>
          <cell r="AI115">
            <v>4.3</v>
          </cell>
          <cell r="AJ115">
            <v>516.30180000000007</v>
          </cell>
          <cell r="AK115">
            <v>2220.0977400000002</v>
          </cell>
          <cell r="AL115">
            <v>5807.2193400000006</v>
          </cell>
        </row>
        <row r="116">
          <cell r="B116">
            <v>38840</v>
          </cell>
          <cell r="C116">
            <v>100.35819407487956</v>
          </cell>
          <cell r="D116">
            <v>133.40369414338426</v>
          </cell>
          <cell r="E116">
            <v>117.43386739147152</v>
          </cell>
          <cell r="F116">
            <v>166.84270980489381</v>
          </cell>
          <cell r="G116">
            <v>84.177795032824321</v>
          </cell>
          <cell r="H116">
            <v>103.07771122320301</v>
          </cell>
          <cell r="J116">
            <v>15.120000000000001</v>
          </cell>
          <cell r="K116">
            <v>30.649000000000001</v>
          </cell>
          <cell r="L116">
            <v>463.41288000000003</v>
          </cell>
          <cell r="M116">
            <v>47.02</v>
          </cell>
          <cell r="N116">
            <v>52.881</v>
          </cell>
          <cell r="O116">
            <v>2486.4646200000002</v>
          </cell>
          <cell r="P116">
            <v>24.813330000000001</v>
          </cell>
          <cell r="Q116">
            <v>43.771999999999998</v>
          </cell>
          <cell r="R116">
            <v>1086.1290807600001</v>
          </cell>
          <cell r="S116">
            <v>78.600000000000009</v>
          </cell>
          <cell r="T116">
            <v>18.626000000000001</v>
          </cell>
          <cell r="U116">
            <v>1464.0036000000002</v>
          </cell>
          <cell r="V116">
            <v>5500.0101807600004</v>
          </cell>
          <cell r="X116">
            <v>65.180000000000007</v>
          </cell>
          <cell r="Y116">
            <v>27.863</v>
          </cell>
          <cell r="Z116">
            <v>1816.1103400000002</v>
          </cell>
          <cell r="AA116">
            <v>25.66</v>
          </cell>
          <cell r="AB116">
            <v>590.4</v>
          </cell>
          <cell r="AC116">
            <v>15149.663999999999</v>
          </cell>
          <cell r="AD116">
            <v>16965.77434</v>
          </cell>
          <cell r="AF116">
            <v>76.850000000000009</v>
          </cell>
          <cell r="AG116">
            <v>48.213999999999999</v>
          </cell>
          <cell r="AH116">
            <v>3705.2459000000003</v>
          </cell>
          <cell r="AI116">
            <v>4.4000000000000004</v>
          </cell>
          <cell r="AJ116">
            <v>516.30180000000007</v>
          </cell>
          <cell r="AK116">
            <v>2271.7279200000007</v>
          </cell>
          <cell r="AL116">
            <v>5976.9738200000011</v>
          </cell>
        </row>
        <row r="117">
          <cell r="B117">
            <v>38841</v>
          </cell>
          <cell r="C117">
            <v>100.33768277503894</v>
          </cell>
          <cell r="D117">
            <v>133.00546324793328</v>
          </cell>
          <cell r="E117">
            <v>117.58075692228678</v>
          </cell>
          <cell r="F117">
            <v>168.41567207863855</v>
          </cell>
          <cell r="G117">
            <v>82.958294205871084</v>
          </cell>
          <cell r="H117">
            <v>103.42449558638083</v>
          </cell>
          <cell r="J117">
            <v>15.370000000000001</v>
          </cell>
          <cell r="K117">
            <v>30.649000000000001</v>
          </cell>
          <cell r="L117">
            <v>471.07513000000006</v>
          </cell>
          <cell r="M117">
            <v>46.52</v>
          </cell>
          <cell r="N117">
            <v>52.881</v>
          </cell>
          <cell r="O117">
            <v>2460.02412</v>
          </cell>
          <cell r="P117">
            <v>25.28</v>
          </cell>
          <cell r="Q117">
            <v>43.771999999999998</v>
          </cell>
          <cell r="R117">
            <v>1106.5561600000001</v>
          </cell>
          <cell r="S117">
            <v>77.63</v>
          </cell>
          <cell r="T117">
            <v>18.626000000000001</v>
          </cell>
          <cell r="U117">
            <v>1445.9363800000001</v>
          </cell>
          <cell r="V117">
            <v>5483.5917900000004</v>
          </cell>
          <cell r="X117">
            <v>65.2</v>
          </cell>
          <cell r="Y117">
            <v>27.863</v>
          </cell>
          <cell r="Z117">
            <v>1816.6676</v>
          </cell>
          <cell r="AA117">
            <v>25.695</v>
          </cell>
          <cell r="AB117">
            <v>590.4</v>
          </cell>
          <cell r="AC117">
            <v>15170.328</v>
          </cell>
          <cell r="AD117">
            <v>16986.995599999998</v>
          </cell>
          <cell r="AF117">
            <v>78.34</v>
          </cell>
          <cell r="AG117">
            <v>48.213999999999999</v>
          </cell>
          <cell r="AH117">
            <v>3777.0847600000002</v>
          </cell>
          <cell r="AI117">
            <v>4.37</v>
          </cell>
          <cell r="AJ117">
            <v>516.30180000000007</v>
          </cell>
          <cell r="AK117">
            <v>2256.2388660000001</v>
          </cell>
          <cell r="AL117">
            <v>6033.3236260000003</v>
          </cell>
        </row>
        <row r="118">
          <cell r="B118">
            <v>38842</v>
          </cell>
          <cell r="C118">
            <v>100.88484945252529</v>
          </cell>
          <cell r="D118">
            <v>134.08094629757434</v>
          </cell>
          <cell r="E118">
            <v>117.43006129577745</v>
          </cell>
          <cell r="F118">
            <v>169.8714297524005</v>
          </cell>
          <cell r="G118">
            <v>86.218022150540605</v>
          </cell>
          <cell r="H118">
            <v>104.48928121059267</v>
          </cell>
          <cell r="J118">
            <v>15.280000000000001</v>
          </cell>
          <cell r="K118">
            <v>30.649000000000001</v>
          </cell>
          <cell r="L118">
            <v>468.31672000000003</v>
          </cell>
          <cell r="M118">
            <v>46.75</v>
          </cell>
          <cell r="N118">
            <v>52.881</v>
          </cell>
          <cell r="O118">
            <v>2472.1867499999998</v>
          </cell>
          <cell r="P118">
            <v>25.086670000000002</v>
          </cell>
          <cell r="Q118">
            <v>43.771999999999998</v>
          </cell>
          <cell r="R118">
            <v>1098.0937192399999</v>
          </cell>
          <cell r="S118">
            <v>79.960000000000008</v>
          </cell>
          <cell r="T118">
            <v>18.626000000000001</v>
          </cell>
          <cell r="U118">
            <v>1489.3349600000001</v>
          </cell>
          <cell r="V118">
            <v>5527.9321492399995</v>
          </cell>
          <cell r="X118">
            <v>65.69</v>
          </cell>
          <cell r="Y118">
            <v>27.863</v>
          </cell>
          <cell r="Z118">
            <v>1830.3204699999999</v>
          </cell>
          <cell r="AA118">
            <v>25.635000000000002</v>
          </cell>
          <cell r="AB118">
            <v>590.4</v>
          </cell>
          <cell r="AC118">
            <v>15134.904</v>
          </cell>
          <cell r="AD118">
            <v>16965.224470000001</v>
          </cell>
          <cell r="AF118">
            <v>79.850000000000009</v>
          </cell>
          <cell r="AG118">
            <v>48.213999999999999</v>
          </cell>
          <cell r="AH118">
            <v>3849.8879000000002</v>
          </cell>
          <cell r="AI118">
            <v>4.33</v>
          </cell>
          <cell r="AJ118">
            <v>516.30180000000007</v>
          </cell>
          <cell r="AK118">
            <v>2235.5867940000003</v>
          </cell>
          <cell r="AL118">
            <v>6085.4746940000005</v>
          </cell>
        </row>
        <row r="119">
          <cell r="B119">
            <v>38845</v>
          </cell>
          <cell r="C119">
            <v>101.6017986192446</v>
          </cell>
          <cell r="D119">
            <v>133.18874042281007</v>
          </cell>
          <cell r="E119">
            <v>119.14212387497614</v>
          </cell>
          <cell r="F119">
            <v>169.41383823837555</v>
          </cell>
          <cell r="G119">
            <v>84.772213119419462</v>
          </cell>
          <cell r="H119">
            <v>104.40258511979823</v>
          </cell>
          <cell r="J119">
            <v>15.5</v>
          </cell>
          <cell r="K119">
            <v>30.649000000000001</v>
          </cell>
          <cell r="L119">
            <v>475.05950000000001</v>
          </cell>
          <cell r="M119">
            <v>45.900000000000006</v>
          </cell>
          <cell r="N119">
            <v>52.881</v>
          </cell>
          <cell r="O119">
            <v>2427.2379000000005</v>
          </cell>
          <cell r="P119">
            <v>25.400000000000002</v>
          </cell>
          <cell r="Q119">
            <v>43.771999999999998</v>
          </cell>
          <cell r="R119">
            <v>1111.8088</v>
          </cell>
          <cell r="S119">
            <v>79.300000000000011</v>
          </cell>
          <cell r="T119">
            <v>18.626000000000001</v>
          </cell>
          <cell r="U119">
            <v>1477.0418000000004</v>
          </cell>
          <cell r="V119">
            <v>5491.148000000001</v>
          </cell>
          <cell r="X119">
            <v>64.820000000000007</v>
          </cell>
          <cell r="Y119">
            <v>27.863</v>
          </cell>
          <cell r="Z119">
            <v>1806.0796600000001</v>
          </cell>
          <cell r="AA119">
            <v>26.094999999999999</v>
          </cell>
          <cell r="AB119">
            <v>590.4</v>
          </cell>
          <cell r="AC119">
            <v>15406.487999999999</v>
          </cell>
          <cell r="AD119">
            <v>17212.567660000001</v>
          </cell>
          <cell r="AF119">
            <v>79.510000000000005</v>
          </cell>
          <cell r="AG119">
            <v>48.213999999999999</v>
          </cell>
          <cell r="AH119">
            <v>3833.49514</v>
          </cell>
          <cell r="AI119">
            <v>4.33</v>
          </cell>
          <cell r="AJ119">
            <v>516.30180000000007</v>
          </cell>
          <cell r="AK119">
            <v>2235.5867940000003</v>
          </cell>
          <cell r="AL119">
            <v>6069.0819339999998</v>
          </cell>
        </row>
        <row r="120">
          <cell r="B120">
            <v>38846</v>
          </cell>
          <cell r="C120">
            <v>103.21631560032263</v>
          </cell>
          <cell r="D120">
            <v>135.02300121503424</v>
          </cell>
          <cell r="E120">
            <v>118.40470295739145</v>
          </cell>
          <cell r="F120">
            <v>166.32113873034876</v>
          </cell>
          <cell r="G120">
            <v>83.544000905007593</v>
          </cell>
          <cell r="H120">
            <v>104.4404161412358</v>
          </cell>
          <cell r="J120">
            <v>15.48</v>
          </cell>
          <cell r="K120">
            <v>30.649000000000001</v>
          </cell>
          <cell r="L120">
            <v>474.44652000000002</v>
          </cell>
          <cell r="M120">
            <v>46.53</v>
          </cell>
          <cell r="N120">
            <v>52.881</v>
          </cell>
          <cell r="O120">
            <v>2460.5529300000003</v>
          </cell>
          <cell r="P120">
            <v>26.593330000000002</v>
          </cell>
          <cell r="Q120">
            <v>43.771999999999998</v>
          </cell>
          <cell r="R120">
            <v>1164.0432407600001</v>
          </cell>
          <cell r="S120">
            <v>78.800000000000011</v>
          </cell>
          <cell r="T120">
            <v>18.626000000000001</v>
          </cell>
          <cell r="U120">
            <v>1467.7288000000003</v>
          </cell>
          <cell r="V120">
            <v>5566.7714907600002</v>
          </cell>
          <cell r="X120">
            <v>65.87</v>
          </cell>
          <cell r="Y120">
            <v>27.863</v>
          </cell>
          <cell r="Z120">
            <v>1835.33581</v>
          </cell>
          <cell r="AA120">
            <v>25.865000000000002</v>
          </cell>
          <cell r="AB120">
            <v>590.4</v>
          </cell>
          <cell r="AC120">
            <v>15270.696</v>
          </cell>
          <cell r="AD120">
            <v>17106.03181</v>
          </cell>
          <cell r="AF120">
            <v>78.39</v>
          </cell>
          <cell r="AG120">
            <v>48.213999999999999</v>
          </cell>
          <cell r="AH120">
            <v>3779.4954600000001</v>
          </cell>
          <cell r="AI120">
            <v>4.22</v>
          </cell>
          <cell r="AJ120">
            <v>516.30180000000007</v>
          </cell>
          <cell r="AK120">
            <v>2178.793596</v>
          </cell>
          <cell r="AL120">
            <v>5958.2890559999996</v>
          </cell>
        </row>
        <row r="121">
          <cell r="B121">
            <v>38847</v>
          </cell>
          <cell r="C121">
            <v>102.53135230994199</v>
          </cell>
          <cell r="D121">
            <v>135.91327684475939</v>
          </cell>
          <cell r="E121">
            <v>117.17751386461914</v>
          </cell>
          <cell r="F121">
            <v>165.98913775787233</v>
          </cell>
          <cell r="G121">
            <v>85.061405421360305</v>
          </cell>
          <cell r="H121">
            <v>104.25993064312735</v>
          </cell>
          <cell r="J121">
            <v>15.700000000000001</v>
          </cell>
          <cell r="K121">
            <v>30.649000000000001</v>
          </cell>
          <cell r="L121">
            <v>481.18930000000006</v>
          </cell>
          <cell r="M121">
            <v>46.1</v>
          </cell>
          <cell r="N121">
            <v>52.881</v>
          </cell>
          <cell r="O121">
            <v>2437.8141000000001</v>
          </cell>
          <cell r="P121">
            <v>27.886670000000002</v>
          </cell>
          <cell r="Q121">
            <v>43.771999999999998</v>
          </cell>
          <cell r="R121">
            <v>1220.6553192400002</v>
          </cell>
          <cell r="S121">
            <v>78.59</v>
          </cell>
          <cell r="T121">
            <v>18.626000000000001</v>
          </cell>
          <cell r="U121">
            <v>1463.8173400000001</v>
          </cell>
          <cell r="V121">
            <v>5603.4760592399998</v>
          </cell>
          <cell r="X121">
            <v>65.44</v>
          </cell>
          <cell r="Y121">
            <v>27.863</v>
          </cell>
          <cell r="Z121">
            <v>1823.3547199999998</v>
          </cell>
          <cell r="AA121">
            <v>25.585000000000001</v>
          </cell>
          <cell r="AB121">
            <v>590.4</v>
          </cell>
          <cell r="AC121">
            <v>15105.384</v>
          </cell>
          <cell r="AD121">
            <v>16928.738720000001</v>
          </cell>
          <cell r="AF121">
            <v>79</v>
          </cell>
          <cell r="AG121">
            <v>48.213999999999999</v>
          </cell>
          <cell r="AH121">
            <v>3808.9059999999999</v>
          </cell>
          <cell r="AI121">
            <v>4.1399999999999997</v>
          </cell>
          <cell r="AJ121">
            <v>516.30180000000007</v>
          </cell>
          <cell r="AK121">
            <v>2137.4894520000003</v>
          </cell>
          <cell r="AL121">
            <v>5946.3954520000007</v>
          </cell>
        </row>
        <row r="122">
          <cell r="B122">
            <v>38848</v>
          </cell>
          <cell r="C122">
            <v>100.26218559840481</v>
          </cell>
          <cell r="D122">
            <v>133.282014676221</v>
          </cell>
          <cell r="E122">
            <v>116.92183971342347</v>
          </cell>
          <cell r="F122">
            <v>161.19173118102225</v>
          </cell>
          <cell r="G122">
            <v>82.510341554150983</v>
          </cell>
          <cell r="H122">
            <v>102.92559899117275</v>
          </cell>
          <cell r="J122">
            <v>15.16</v>
          </cell>
          <cell r="K122">
            <v>30.649000000000001</v>
          </cell>
          <cell r="L122">
            <v>464.63884000000002</v>
          </cell>
          <cell r="M122">
            <v>44.94</v>
          </cell>
          <cell r="N122">
            <v>52.881</v>
          </cell>
          <cell r="O122">
            <v>2376.4721399999999</v>
          </cell>
          <cell r="P122">
            <v>28.213330000000003</v>
          </cell>
          <cell r="Q122">
            <v>43.771999999999998</v>
          </cell>
          <cell r="R122">
            <v>1234.9538807600002</v>
          </cell>
          <cell r="S122">
            <v>76.180000000000007</v>
          </cell>
          <cell r="T122">
            <v>18.626000000000001</v>
          </cell>
          <cell r="U122">
            <v>1418.9286800000002</v>
          </cell>
          <cell r="V122">
            <v>5494.9935407600005</v>
          </cell>
          <cell r="X122">
            <v>64.75</v>
          </cell>
          <cell r="Y122">
            <v>27.863</v>
          </cell>
          <cell r="Z122">
            <v>1804.12925</v>
          </cell>
          <cell r="AA122">
            <v>25.555</v>
          </cell>
          <cell r="AB122">
            <v>590.4</v>
          </cell>
          <cell r="AC122">
            <v>15087.671999999999</v>
          </cell>
          <cell r="AD122">
            <v>16891.801249999997</v>
          </cell>
          <cell r="AF122">
            <v>74.900000000000006</v>
          </cell>
          <cell r="AG122">
            <v>48.213999999999999</v>
          </cell>
          <cell r="AH122">
            <v>3611.2286000000004</v>
          </cell>
          <cell r="AI122">
            <v>4.1900000000000004</v>
          </cell>
          <cell r="AJ122">
            <v>516.30180000000007</v>
          </cell>
          <cell r="AK122">
            <v>2163.3045420000003</v>
          </cell>
          <cell r="AL122">
            <v>5774.5331420000002</v>
          </cell>
        </row>
        <row r="123">
          <cell r="B123">
            <v>38849</v>
          </cell>
          <cell r="C123">
            <v>97.795756171102539</v>
          </cell>
          <cell r="D123">
            <v>129.46709057011768</v>
          </cell>
          <cell r="E123">
            <v>113.11876912718913</v>
          </cell>
          <cell r="F123">
            <v>154.51512843895296</v>
          </cell>
          <cell r="G123">
            <v>81.472249498230042</v>
          </cell>
          <cell r="H123">
            <v>101.7686002522068</v>
          </cell>
          <cell r="J123">
            <v>15.25</v>
          </cell>
          <cell r="K123">
            <v>30.649000000000001</v>
          </cell>
          <cell r="L123">
            <v>467.39724999999999</v>
          </cell>
          <cell r="M123">
            <v>43.900000000000006</v>
          </cell>
          <cell r="N123">
            <v>52.881</v>
          </cell>
          <cell r="O123">
            <v>2321.4759000000004</v>
          </cell>
          <cell r="P123">
            <v>27.166670000000003</v>
          </cell>
          <cell r="Q123">
            <v>43.771999999999998</v>
          </cell>
          <cell r="R123">
            <v>1189.1394792400001</v>
          </cell>
          <cell r="S123">
            <v>73</v>
          </cell>
          <cell r="T123">
            <v>18.626000000000001</v>
          </cell>
          <cell r="U123">
            <v>1359.6980000000001</v>
          </cell>
          <cell r="V123">
            <v>5337.7106292400003</v>
          </cell>
          <cell r="X123">
            <v>62.83</v>
          </cell>
          <cell r="Y123">
            <v>27.863</v>
          </cell>
          <cell r="Z123">
            <v>1750.63229</v>
          </cell>
          <cell r="AA123">
            <v>24.715</v>
          </cell>
          <cell r="AB123">
            <v>590.4</v>
          </cell>
          <cell r="AC123">
            <v>14591.735999999999</v>
          </cell>
          <cell r="AD123">
            <v>16342.368289999999</v>
          </cell>
          <cell r="AF123">
            <v>71.010000000000005</v>
          </cell>
          <cell r="AG123">
            <v>48.213999999999999</v>
          </cell>
          <cell r="AH123">
            <v>3423.67614</v>
          </cell>
          <cell r="AI123">
            <v>4.09</v>
          </cell>
          <cell r="AJ123">
            <v>516.30180000000007</v>
          </cell>
          <cell r="AK123">
            <v>2111.6743620000002</v>
          </cell>
          <cell r="AL123">
            <v>5535.3505020000002</v>
          </cell>
        </row>
        <row r="124">
          <cell r="B124">
            <v>38852</v>
          </cell>
          <cell r="C124">
            <v>95.708880423621935</v>
          </cell>
          <cell r="D124">
            <v>129.16860860374985</v>
          </cell>
          <cell r="E124">
            <v>109.3404053881958</v>
          </cell>
          <cell r="F124">
            <v>150.67490304370924</v>
          </cell>
          <cell r="G124">
            <v>79.682447432593065</v>
          </cell>
          <cell r="H124">
            <v>102.02585119798233</v>
          </cell>
          <cell r="J124">
            <v>15.3</v>
          </cell>
          <cell r="K124">
            <v>30.649000000000001</v>
          </cell>
          <cell r="L124">
            <v>468.92970000000003</v>
          </cell>
          <cell r="M124">
            <v>44.26</v>
          </cell>
          <cell r="N124">
            <v>52.881</v>
          </cell>
          <cell r="O124">
            <v>2340.5130599999998</v>
          </cell>
          <cell r="P124">
            <v>26.466670000000001</v>
          </cell>
          <cell r="Q124">
            <v>43.771999999999998</v>
          </cell>
          <cell r="R124">
            <v>1158.4990792399999</v>
          </cell>
          <cell r="S124">
            <v>72.88</v>
          </cell>
          <cell r="T124">
            <v>18.626000000000001</v>
          </cell>
          <cell r="U124">
            <v>1357.46288</v>
          </cell>
          <cell r="V124">
            <v>5325.4047192399994</v>
          </cell>
          <cell r="X124">
            <v>61.25</v>
          </cell>
          <cell r="Y124">
            <v>27.863</v>
          </cell>
          <cell r="Z124">
            <v>1706.6087499999999</v>
          </cell>
          <cell r="AA124">
            <v>23.865000000000002</v>
          </cell>
          <cell r="AB124">
            <v>590.4</v>
          </cell>
          <cell r="AC124">
            <v>14089.896000000001</v>
          </cell>
          <cell r="AD124">
            <v>15796.50475</v>
          </cell>
          <cell r="AF124">
            <v>69.87</v>
          </cell>
          <cell r="AG124">
            <v>48.213999999999999</v>
          </cell>
          <cell r="AH124">
            <v>3368.71218</v>
          </cell>
          <cell r="AI124">
            <v>3.93</v>
          </cell>
          <cell r="AJ124">
            <v>516.30180000000007</v>
          </cell>
          <cell r="AK124">
            <v>2029.0660740000003</v>
          </cell>
          <cell r="AL124">
            <v>5397.7782540000007</v>
          </cell>
        </row>
        <row r="125">
          <cell r="B125">
            <v>38853</v>
          </cell>
          <cell r="C125">
            <v>91.779987690564738</v>
          </cell>
          <cell r="D125">
            <v>129.81152129218637</v>
          </cell>
          <cell r="E125">
            <v>108.32323169565485</v>
          </cell>
          <cell r="F125">
            <v>151.09211883590845</v>
          </cell>
          <cell r="G125">
            <v>78.452868929363134</v>
          </cell>
          <cell r="H125">
            <v>101.83480453972255</v>
          </cell>
          <cell r="J125">
            <v>15.540000000000001</v>
          </cell>
          <cell r="K125">
            <v>30.649000000000001</v>
          </cell>
          <cell r="L125">
            <v>476.28546000000006</v>
          </cell>
          <cell r="M125">
            <v>44.11</v>
          </cell>
          <cell r="N125">
            <v>52.881</v>
          </cell>
          <cell r="O125">
            <v>2332.5809100000001</v>
          </cell>
          <cell r="P125">
            <v>26.906670000000002</v>
          </cell>
          <cell r="Q125">
            <v>43.771999999999998</v>
          </cell>
          <cell r="R125">
            <v>1177.75875924</v>
          </cell>
          <cell r="S125">
            <v>73.3</v>
          </cell>
          <cell r="T125">
            <v>18.626000000000001</v>
          </cell>
          <cell r="U125">
            <v>1365.2858000000001</v>
          </cell>
          <cell r="V125">
            <v>5351.9109292400008</v>
          </cell>
          <cell r="X125">
            <v>59.79</v>
          </cell>
          <cell r="Y125">
            <v>27.863</v>
          </cell>
          <cell r="Z125">
            <v>1665.92877</v>
          </cell>
          <cell r="AA125">
            <v>23.684999999999999</v>
          </cell>
          <cell r="AB125">
            <v>590.4</v>
          </cell>
          <cell r="AC125">
            <v>13983.623999999998</v>
          </cell>
          <cell r="AD125">
            <v>15649.552769999998</v>
          </cell>
          <cell r="AF125">
            <v>70.180000000000007</v>
          </cell>
          <cell r="AG125">
            <v>48.213999999999999</v>
          </cell>
          <cell r="AH125">
            <v>3383.6585200000004</v>
          </cell>
          <cell r="AI125">
            <v>3.93</v>
          </cell>
          <cell r="AJ125">
            <v>516.30180000000007</v>
          </cell>
          <cell r="AK125">
            <v>2029.0660740000003</v>
          </cell>
          <cell r="AL125">
            <v>5412.7245940000012</v>
          </cell>
        </row>
        <row r="126">
          <cell r="B126">
            <v>38854</v>
          </cell>
          <cell r="C126">
            <v>89.838490477032309</v>
          </cell>
          <cell r="D126">
            <v>125.9205099604569</v>
          </cell>
          <cell r="E126">
            <v>103.70611395487333</v>
          </cell>
          <cell r="F126">
            <v>145.38676510569232</v>
          </cell>
          <cell r="G126">
            <v>76.856894181894688</v>
          </cell>
          <cell r="H126">
            <v>100.11995586380831</v>
          </cell>
          <cell r="J126">
            <v>15.71</v>
          </cell>
          <cell r="K126">
            <v>30.649000000000001</v>
          </cell>
          <cell r="L126">
            <v>481.49579000000006</v>
          </cell>
          <cell r="M126">
            <v>42.72</v>
          </cell>
          <cell r="N126">
            <v>52.881</v>
          </cell>
          <cell r="O126">
            <v>2259.0763200000001</v>
          </cell>
          <cell r="P126">
            <v>25.346670000000003</v>
          </cell>
          <cell r="Q126">
            <v>43.771999999999998</v>
          </cell>
          <cell r="R126">
            <v>1109.47443924</v>
          </cell>
          <cell r="S126">
            <v>72.02</v>
          </cell>
          <cell r="T126">
            <v>18.626000000000001</v>
          </cell>
          <cell r="U126">
            <v>1341.44452</v>
          </cell>
          <cell r="V126">
            <v>5191.4910692399999</v>
          </cell>
          <cell r="X126">
            <v>59.900000000000006</v>
          </cell>
          <cell r="Y126">
            <v>27.863</v>
          </cell>
          <cell r="Z126">
            <v>1668.9937000000002</v>
          </cell>
          <cell r="AA126">
            <v>22.55</v>
          </cell>
          <cell r="AB126">
            <v>590.4</v>
          </cell>
          <cell r="AC126">
            <v>13313.52</v>
          </cell>
          <cell r="AD126">
            <v>14982.513700000001</v>
          </cell>
          <cell r="AF126">
            <v>67.44</v>
          </cell>
          <cell r="AG126">
            <v>48.213999999999999</v>
          </cell>
          <cell r="AH126">
            <v>3251.5521599999997</v>
          </cell>
          <cell r="AI126">
            <v>3.79</v>
          </cell>
          <cell r="AJ126">
            <v>516.30180000000007</v>
          </cell>
          <cell r="AK126">
            <v>1956.7838220000003</v>
          </cell>
          <cell r="AL126">
            <v>5208.3359820000005</v>
          </cell>
        </row>
        <row r="127">
          <cell r="B127">
            <v>38855</v>
          </cell>
          <cell r="C127">
            <v>88.83555825381049</v>
          </cell>
          <cell r="D127">
            <v>124.1454958589708</v>
          </cell>
          <cell r="E127">
            <v>105.10109333000781</v>
          </cell>
          <cell r="F127">
            <v>141.92899322377522</v>
          </cell>
          <cell r="G127">
            <v>77.825067385326079</v>
          </cell>
          <cell r="H127">
            <v>99.449085750315234</v>
          </cell>
          <cell r="J127">
            <v>15.63</v>
          </cell>
          <cell r="K127">
            <v>30.649000000000001</v>
          </cell>
          <cell r="L127">
            <v>479.04387000000003</v>
          </cell>
          <cell r="M127">
            <v>42.730000000000004</v>
          </cell>
          <cell r="N127">
            <v>52.881</v>
          </cell>
          <cell r="O127">
            <v>2259.6051300000004</v>
          </cell>
          <cell r="P127">
            <v>24.54</v>
          </cell>
          <cell r="Q127">
            <v>43.771999999999998</v>
          </cell>
          <cell r="R127">
            <v>1074.1648799999998</v>
          </cell>
          <cell r="S127">
            <v>70.09</v>
          </cell>
          <cell r="T127">
            <v>18.626000000000001</v>
          </cell>
          <cell r="U127">
            <v>1305.4963400000001</v>
          </cell>
          <cell r="V127">
            <v>5118.3102200000003</v>
          </cell>
          <cell r="X127">
            <v>61.2</v>
          </cell>
          <cell r="Y127">
            <v>27.863</v>
          </cell>
          <cell r="Z127">
            <v>1705.2156</v>
          </cell>
          <cell r="AA127">
            <v>22.830000000000002</v>
          </cell>
          <cell r="AB127">
            <v>590.4</v>
          </cell>
          <cell r="AC127">
            <v>13478.832</v>
          </cell>
          <cell r="AD127">
            <v>15184.0476</v>
          </cell>
          <cell r="AF127">
            <v>66.37</v>
          </cell>
          <cell r="AG127">
            <v>48.213999999999999</v>
          </cell>
          <cell r="AH127">
            <v>3199.9631800000002</v>
          </cell>
          <cell r="AI127">
            <v>3.65</v>
          </cell>
          <cell r="AJ127">
            <v>516.30180000000007</v>
          </cell>
          <cell r="AK127">
            <v>1884.5015700000001</v>
          </cell>
          <cell r="AL127">
            <v>5084.4647500000001</v>
          </cell>
        </row>
        <row r="128">
          <cell r="B128">
            <v>38856</v>
          </cell>
          <cell r="C128">
            <v>88.783750343181495</v>
          </cell>
          <cell r="D128">
            <v>124.8518033208305</v>
          </cell>
          <cell r="E128">
            <v>106.62498359574278</v>
          </cell>
          <cell r="F128">
            <v>142.19931476949526</v>
          </cell>
          <cell r="G128">
            <v>77.378844742625276</v>
          </cell>
          <cell r="H128">
            <v>99.860498108448908</v>
          </cell>
          <cell r="J128">
            <v>14.55</v>
          </cell>
          <cell r="K128">
            <v>30.649000000000001</v>
          </cell>
          <cell r="L128">
            <v>445.94295000000005</v>
          </cell>
          <cell r="M128">
            <v>43.46</v>
          </cell>
          <cell r="N128">
            <v>52.881</v>
          </cell>
          <cell r="O128">
            <v>2298.2082599999999</v>
          </cell>
          <cell r="P128">
            <v>24.42</v>
          </cell>
          <cell r="Q128">
            <v>43.771999999999998</v>
          </cell>
          <cell r="R128">
            <v>1068.9122400000001</v>
          </cell>
          <cell r="S128">
            <v>71.64</v>
          </cell>
          <cell r="T128">
            <v>18.626000000000001</v>
          </cell>
          <cell r="U128">
            <v>1334.3666400000002</v>
          </cell>
          <cell r="V128">
            <v>5147.4300899999998</v>
          </cell>
          <cell r="X128">
            <v>59.99</v>
          </cell>
          <cell r="Y128">
            <v>27.863</v>
          </cell>
          <cell r="Z128">
            <v>1671.50137</v>
          </cell>
          <cell r="AA128">
            <v>23.26</v>
          </cell>
          <cell r="AB128">
            <v>590.4</v>
          </cell>
          <cell r="AC128">
            <v>13732.704</v>
          </cell>
          <cell r="AD128">
            <v>15404.20537</v>
          </cell>
          <cell r="AF128">
            <v>65.5</v>
          </cell>
          <cell r="AG128">
            <v>48.213999999999999</v>
          </cell>
          <cell r="AH128">
            <v>3158.0169999999998</v>
          </cell>
          <cell r="AI128">
            <v>3.75</v>
          </cell>
          <cell r="AJ128">
            <v>516.30180000000007</v>
          </cell>
          <cell r="AK128">
            <v>1936.1317500000002</v>
          </cell>
          <cell r="AL128">
            <v>5094.1487500000003</v>
          </cell>
        </row>
        <row r="129">
          <cell r="B129">
            <v>38859</v>
          </cell>
          <cell r="C129">
            <v>87.444405683928935</v>
          </cell>
          <cell r="D129">
            <v>121.43290801996022</v>
          </cell>
          <cell r="E129">
            <v>104.49435847042989</v>
          </cell>
          <cell r="F129">
            <v>140.62405236198686</v>
          </cell>
          <cell r="G129">
            <v>75.998662493663915</v>
          </cell>
          <cell r="H129">
            <v>99.469577553593922</v>
          </cell>
          <cell r="J129">
            <v>13.97</v>
          </cell>
          <cell r="K129">
            <v>30.649000000000001</v>
          </cell>
          <cell r="L129">
            <v>428.16653000000002</v>
          </cell>
          <cell r="M129">
            <v>43.65</v>
          </cell>
          <cell r="N129">
            <v>52.881</v>
          </cell>
          <cell r="O129">
            <v>2308.2556500000001</v>
          </cell>
          <cell r="P129">
            <v>23.793330000000001</v>
          </cell>
          <cell r="Q129">
            <v>43.771999999999998</v>
          </cell>
          <cell r="R129">
            <v>1041.4816407600001</v>
          </cell>
          <cell r="S129">
            <v>65.960000000000008</v>
          </cell>
          <cell r="T129">
            <v>18.626000000000001</v>
          </cell>
          <cell r="U129">
            <v>1228.5709600000002</v>
          </cell>
          <cell r="V129">
            <v>5006.4747807600006</v>
          </cell>
          <cell r="X129">
            <v>58.160000000000004</v>
          </cell>
          <cell r="Y129">
            <v>27.863</v>
          </cell>
          <cell r="Z129">
            <v>1620.51208</v>
          </cell>
          <cell r="AA129">
            <v>22.824999999999999</v>
          </cell>
          <cell r="AB129">
            <v>590.4</v>
          </cell>
          <cell r="AC129">
            <v>13475.88</v>
          </cell>
          <cell r="AD129">
            <v>15096.39208</v>
          </cell>
          <cell r="AF129">
            <v>66.150000000000006</v>
          </cell>
          <cell r="AG129">
            <v>48.213999999999999</v>
          </cell>
          <cell r="AH129">
            <v>3189.3561</v>
          </cell>
          <cell r="AI129">
            <v>3.58</v>
          </cell>
          <cell r="AJ129">
            <v>516.30180000000007</v>
          </cell>
          <cell r="AK129">
            <v>1848.3604440000004</v>
          </cell>
          <cell r="AL129">
            <v>5037.7165440000008</v>
          </cell>
        </row>
        <row r="130">
          <cell r="B130">
            <v>38860</v>
          </cell>
          <cell r="C130">
            <v>86.455041257585563</v>
          </cell>
          <cell r="D130">
            <v>123.68915951550248</v>
          </cell>
          <cell r="E130">
            <v>107.0789479470297</v>
          </cell>
          <cell r="F130">
            <v>145.25664274234452</v>
          </cell>
          <cell r="G130">
            <v>76.445850436338233</v>
          </cell>
          <cell r="H130">
            <v>99.036885245901615</v>
          </cell>
          <cell r="J130">
            <v>14.25</v>
          </cell>
          <cell r="K130">
            <v>30.649000000000001</v>
          </cell>
          <cell r="L130">
            <v>436.74824999999998</v>
          </cell>
          <cell r="M130">
            <v>44.29</v>
          </cell>
          <cell r="N130">
            <v>52.881</v>
          </cell>
          <cell r="O130">
            <v>2342.0994900000001</v>
          </cell>
          <cell r="P130">
            <v>25.106670000000001</v>
          </cell>
          <cell r="Q130">
            <v>43.771999999999998</v>
          </cell>
          <cell r="R130">
            <v>1098.96915924</v>
          </cell>
          <cell r="S130">
            <v>65.59</v>
          </cell>
          <cell r="T130">
            <v>18.626000000000001</v>
          </cell>
          <cell r="U130">
            <v>1221.6793400000001</v>
          </cell>
          <cell r="V130">
            <v>5099.4962392400002</v>
          </cell>
          <cell r="X130">
            <v>58</v>
          </cell>
          <cell r="Y130">
            <v>27.863</v>
          </cell>
          <cell r="Z130">
            <v>1616.0540000000001</v>
          </cell>
          <cell r="AA130">
            <v>23.465</v>
          </cell>
          <cell r="AB130">
            <v>590.4</v>
          </cell>
          <cell r="AC130">
            <v>13853.735999999999</v>
          </cell>
          <cell r="AD130">
            <v>15469.789999999999</v>
          </cell>
          <cell r="AF130">
            <v>68.2</v>
          </cell>
          <cell r="AG130">
            <v>48.213999999999999</v>
          </cell>
          <cell r="AH130">
            <v>3288.1948000000002</v>
          </cell>
          <cell r="AI130">
            <v>3.71</v>
          </cell>
          <cell r="AJ130">
            <v>516.30180000000007</v>
          </cell>
          <cell r="AK130">
            <v>1915.4796780000001</v>
          </cell>
          <cell r="AL130">
            <v>5203.6744780000008</v>
          </cell>
        </row>
        <row r="131">
          <cell r="B131">
            <v>38861</v>
          </cell>
          <cell r="C131">
            <v>86.422685324742375</v>
          </cell>
          <cell r="D131">
            <v>121.11299951955718</v>
          </cell>
          <cell r="E131">
            <v>104.78381271592087</v>
          </cell>
          <cell r="F131">
            <v>141.34858366681436</v>
          </cell>
          <cell r="G131">
            <v>77.028750511852309</v>
          </cell>
          <cell r="H131">
            <v>99.193332282471616</v>
          </cell>
          <cell r="J131">
            <v>13.27</v>
          </cell>
          <cell r="K131">
            <v>30.649000000000001</v>
          </cell>
          <cell r="L131">
            <v>406.71222999999998</v>
          </cell>
          <cell r="M131">
            <v>42.900000000000006</v>
          </cell>
          <cell r="N131">
            <v>52.881</v>
          </cell>
          <cell r="O131">
            <v>2268.5949000000005</v>
          </cell>
          <cell r="P131">
            <v>24.973330000000001</v>
          </cell>
          <cell r="Q131">
            <v>43.771999999999998</v>
          </cell>
          <cell r="R131">
            <v>1093.1326007600001</v>
          </cell>
          <cell r="S131">
            <v>65.760000000000005</v>
          </cell>
          <cell r="T131">
            <v>18.626000000000001</v>
          </cell>
          <cell r="U131">
            <v>1224.8457600000002</v>
          </cell>
          <cell r="V131">
            <v>4993.2854907600013</v>
          </cell>
          <cell r="X131">
            <v>57.33</v>
          </cell>
          <cell r="Y131">
            <v>27.863</v>
          </cell>
          <cell r="Z131">
            <v>1597.3857899999998</v>
          </cell>
          <cell r="AA131">
            <v>22.934999999999999</v>
          </cell>
          <cell r="AB131">
            <v>590.4</v>
          </cell>
          <cell r="AC131">
            <v>13540.823999999999</v>
          </cell>
          <cell r="AD131">
            <v>15138.209789999999</v>
          </cell>
          <cell r="AF131">
            <v>66.260000000000005</v>
          </cell>
          <cell r="AG131">
            <v>48.213999999999999</v>
          </cell>
          <cell r="AH131">
            <v>3194.6596400000003</v>
          </cell>
          <cell r="AI131">
            <v>3.62</v>
          </cell>
          <cell r="AJ131">
            <v>516.30180000000007</v>
          </cell>
          <cell r="AK131">
            <v>1869.0125160000002</v>
          </cell>
          <cell r="AL131">
            <v>5063.6721560000005</v>
          </cell>
        </row>
        <row r="132">
          <cell r="B132">
            <v>38862</v>
          </cell>
          <cell r="C132">
            <v>88.958332267537656</v>
          </cell>
          <cell r="D132">
            <v>123.43712672590637</v>
          </cell>
          <cell r="E132">
            <v>109.28370081274818</v>
          </cell>
          <cell r="F132">
            <v>145.6951622394744</v>
          </cell>
          <cell r="G132">
            <v>77.261000380024512</v>
          </cell>
          <cell r="H132">
            <v>100.32156368221941</v>
          </cell>
          <cell r="J132">
            <v>13.89</v>
          </cell>
          <cell r="K132">
            <v>30.649000000000001</v>
          </cell>
          <cell r="L132">
            <v>425.71461000000005</v>
          </cell>
          <cell r="M132">
            <v>43.34</v>
          </cell>
          <cell r="N132">
            <v>52.881</v>
          </cell>
          <cell r="O132">
            <v>2291.8625400000001</v>
          </cell>
          <cell r="P132">
            <v>25.073330000000002</v>
          </cell>
          <cell r="Q132">
            <v>43.771999999999998</v>
          </cell>
          <cell r="R132">
            <v>1097.50980076</v>
          </cell>
          <cell r="S132">
            <v>68.400000000000006</v>
          </cell>
          <cell r="T132">
            <v>18.626000000000001</v>
          </cell>
          <cell r="U132">
            <v>1274.0184000000002</v>
          </cell>
          <cell r="V132">
            <v>5089.10535076</v>
          </cell>
          <cell r="X132">
            <v>56.93</v>
          </cell>
          <cell r="Y132">
            <v>27.863</v>
          </cell>
          <cell r="Z132">
            <v>1586.2405899999999</v>
          </cell>
          <cell r="AA132">
            <v>24.055</v>
          </cell>
          <cell r="AB132">
            <v>590.4</v>
          </cell>
          <cell r="AC132">
            <v>14202.072</v>
          </cell>
          <cell r="AD132">
            <v>15788.31259</v>
          </cell>
          <cell r="AF132">
            <v>68.739999999999995</v>
          </cell>
          <cell r="AG132">
            <v>48.213999999999999</v>
          </cell>
          <cell r="AH132">
            <v>3314.2303599999996</v>
          </cell>
          <cell r="AI132">
            <v>3.69</v>
          </cell>
          <cell r="AJ132">
            <v>516.30180000000007</v>
          </cell>
          <cell r="AK132">
            <v>1905.1536420000002</v>
          </cell>
          <cell r="AL132">
            <v>5219.3840019999998</v>
          </cell>
        </row>
        <row r="133">
          <cell r="B133">
            <v>38863</v>
          </cell>
          <cell r="C133">
            <v>88.51690005541893</v>
          </cell>
          <cell r="D133">
            <v>123.78920870518384</v>
          </cell>
          <cell r="E133">
            <v>108.95489240854393</v>
          </cell>
          <cell r="F133">
            <v>146.7612305252259</v>
          </cell>
          <cell r="G133">
            <v>77.590988230364346</v>
          </cell>
          <cell r="H133">
            <v>100.89533417402269</v>
          </cell>
          <cell r="J133">
            <v>13.23</v>
          </cell>
          <cell r="K133">
            <v>30.649000000000001</v>
          </cell>
          <cell r="L133">
            <v>405.48627000000005</v>
          </cell>
          <cell r="M133">
            <v>43.57</v>
          </cell>
          <cell r="N133">
            <v>52.881</v>
          </cell>
          <cell r="O133">
            <v>2304.0251699999999</v>
          </cell>
          <cell r="P133">
            <v>25.346670000000003</v>
          </cell>
          <cell r="Q133">
            <v>43.771999999999998</v>
          </cell>
          <cell r="R133">
            <v>1109.47443924</v>
          </cell>
          <cell r="S133">
            <v>68.97</v>
          </cell>
          <cell r="T133">
            <v>18.626000000000001</v>
          </cell>
          <cell r="U133">
            <v>1284.6352200000001</v>
          </cell>
          <cell r="V133">
            <v>5103.6210992400001</v>
          </cell>
          <cell r="X133">
            <v>57.45</v>
          </cell>
          <cell r="Y133">
            <v>27.863</v>
          </cell>
          <cell r="Z133">
            <v>1600.7293500000001</v>
          </cell>
          <cell r="AA133">
            <v>23.95</v>
          </cell>
          <cell r="AB133">
            <v>590.4</v>
          </cell>
          <cell r="AC133">
            <v>14140.08</v>
          </cell>
          <cell r="AD133">
            <v>15740.80935</v>
          </cell>
          <cell r="AF133">
            <v>68.14</v>
          </cell>
          <cell r="AG133">
            <v>48.213999999999999</v>
          </cell>
          <cell r="AH133">
            <v>3285.3019599999998</v>
          </cell>
          <cell r="AI133">
            <v>3.8200000000000003</v>
          </cell>
          <cell r="AJ133">
            <v>516.30180000000007</v>
          </cell>
          <cell r="AK133">
            <v>1972.2728760000005</v>
          </cell>
          <cell r="AL133">
            <v>5257.5748359999998</v>
          </cell>
        </row>
        <row r="134">
          <cell r="B134">
            <v>38867</v>
          </cell>
          <cell r="C134">
            <v>87.037346353845848</v>
          </cell>
          <cell r="D134">
            <v>122.49337956194857</v>
          </cell>
          <cell r="E134">
            <v>105.16688554987461</v>
          </cell>
          <cell r="F134">
            <v>142.60084029971691</v>
          </cell>
          <cell r="G134">
            <v>75.279750627169449</v>
          </cell>
          <cell r="H134">
            <v>99.293820933165179</v>
          </cell>
          <cell r="J134">
            <v>13.56</v>
          </cell>
          <cell r="K134">
            <v>30.649000000000001</v>
          </cell>
          <cell r="L134">
            <v>415.60044000000005</v>
          </cell>
          <cell r="M134">
            <v>43.52</v>
          </cell>
          <cell r="N134">
            <v>52.881</v>
          </cell>
          <cell r="O134">
            <v>2301.38112</v>
          </cell>
          <cell r="P134">
            <v>25.253330000000002</v>
          </cell>
          <cell r="Q134">
            <v>43.771999999999998</v>
          </cell>
          <cell r="R134">
            <v>1105.38876076</v>
          </cell>
          <cell r="S134">
            <v>65.92</v>
          </cell>
          <cell r="T134">
            <v>18.626000000000001</v>
          </cell>
          <cell r="U134">
            <v>1227.8259200000002</v>
          </cell>
          <cell r="V134">
            <v>5050.1962407600004</v>
          </cell>
          <cell r="X134">
            <v>55.82</v>
          </cell>
          <cell r="Y134">
            <v>27.863</v>
          </cell>
          <cell r="Z134">
            <v>1555.3126600000001</v>
          </cell>
          <cell r="AA134">
            <v>23.1</v>
          </cell>
          <cell r="AB134">
            <v>590.4</v>
          </cell>
          <cell r="AC134">
            <v>13638.24</v>
          </cell>
          <cell r="AD134">
            <v>15193.552659999999</v>
          </cell>
          <cell r="AF134">
            <v>65.37</v>
          </cell>
          <cell r="AG134">
            <v>48.213999999999999</v>
          </cell>
          <cell r="AH134">
            <v>3151.7491800000003</v>
          </cell>
          <cell r="AI134">
            <v>3.79</v>
          </cell>
          <cell r="AJ134">
            <v>516.30180000000007</v>
          </cell>
          <cell r="AK134">
            <v>1956.7838220000003</v>
          </cell>
          <cell r="AL134">
            <v>5108.5330020000001</v>
          </cell>
        </row>
        <row r="135">
          <cell r="B135">
            <v>38868</v>
          </cell>
          <cell r="C135">
            <v>86.350634475860005</v>
          </cell>
          <cell r="D135">
            <v>121.79739607159239</v>
          </cell>
          <cell r="E135">
            <v>107.45117956520531</v>
          </cell>
          <cell r="F135">
            <v>143.96353802276732</v>
          </cell>
          <cell r="G135">
            <v>74.622516066789814</v>
          </cell>
          <cell r="H135">
            <v>100.10167087011348</v>
          </cell>
          <cell r="J135">
            <v>13.48</v>
          </cell>
          <cell r="K135">
            <v>30.649000000000001</v>
          </cell>
          <cell r="L135">
            <v>413.14852000000002</v>
          </cell>
          <cell r="M135">
            <v>43.19</v>
          </cell>
          <cell r="N135">
            <v>52.881</v>
          </cell>
          <cell r="O135">
            <v>2283.93039</v>
          </cell>
          <cell r="P135">
            <v>25.133330000000001</v>
          </cell>
          <cell r="Q135">
            <v>43.771999999999998</v>
          </cell>
          <cell r="R135">
            <v>1100.13612076</v>
          </cell>
          <cell r="S135">
            <v>65.73</v>
          </cell>
          <cell r="T135">
            <v>18.626000000000001</v>
          </cell>
          <cell r="U135">
            <v>1224.2869800000001</v>
          </cell>
          <cell r="V135">
            <v>5021.5020107600003</v>
          </cell>
          <cell r="X135">
            <v>56.01</v>
          </cell>
          <cell r="Y135">
            <v>27.863</v>
          </cell>
          <cell r="Z135">
            <v>1560.60663</v>
          </cell>
          <cell r="AA135">
            <v>23.650000000000002</v>
          </cell>
          <cell r="AB135">
            <v>590.4</v>
          </cell>
          <cell r="AC135">
            <v>13962.960000000001</v>
          </cell>
          <cell r="AD135">
            <v>15523.566630000001</v>
          </cell>
          <cell r="AF135">
            <v>65.739999999999995</v>
          </cell>
          <cell r="AG135">
            <v>48.213999999999999</v>
          </cell>
          <cell r="AH135">
            <v>3169.5883599999997</v>
          </cell>
          <cell r="AI135">
            <v>3.85</v>
          </cell>
          <cell r="AJ135">
            <v>516.30180000000007</v>
          </cell>
          <cell r="AK135">
            <v>1987.7619300000003</v>
          </cell>
          <cell r="AL135">
            <v>5157.3502900000003</v>
          </cell>
        </row>
        <row r="136">
          <cell r="B136">
            <v>38869</v>
          </cell>
          <cell r="C136">
            <v>88.557871807641547</v>
          </cell>
          <cell r="D136">
            <v>124.12919199887438</v>
          </cell>
          <cell r="E136">
            <v>106.37770331594467</v>
          </cell>
          <cell r="F136">
            <v>147.68933131664079</v>
          </cell>
          <cell r="G136">
            <v>75.950665148418167</v>
          </cell>
          <cell r="H136">
            <v>101.3327553593947</v>
          </cell>
          <cell r="J136">
            <v>13.98</v>
          </cell>
          <cell r="K136">
            <v>30.649000000000001</v>
          </cell>
          <cell r="L136">
            <v>428.47302000000002</v>
          </cell>
          <cell r="M136">
            <v>43.76</v>
          </cell>
          <cell r="N136">
            <v>52.881</v>
          </cell>
          <cell r="O136">
            <v>2314.0725600000001</v>
          </cell>
          <cell r="P136">
            <v>25.286670000000001</v>
          </cell>
          <cell r="Q136">
            <v>43.771999999999998</v>
          </cell>
          <cell r="R136">
            <v>1106.84811924</v>
          </cell>
          <cell r="S136">
            <v>68.09</v>
          </cell>
          <cell r="T136">
            <v>18.626000000000001</v>
          </cell>
          <cell r="U136">
            <v>1268.2443400000002</v>
          </cell>
          <cell r="V136">
            <v>5117.6380392400006</v>
          </cell>
          <cell r="X136">
            <v>58.39</v>
          </cell>
          <cell r="Y136">
            <v>27.863</v>
          </cell>
          <cell r="Z136">
            <v>1626.92057</v>
          </cell>
          <cell r="AA136">
            <v>23.275000000000002</v>
          </cell>
          <cell r="AB136">
            <v>590.4</v>
          </cell>
          <cell r="AC136">
            <v>13741.560000000001</v>
          </cell>
          <cell r="AD136">
            <v>15368.480570000002</v>
          </cell>
          <cell r="AF136">
            <v>68.08</v>
          </cell>
          <cell r="AG136">
            <v>48.213999999999999</v>
          </cell>
          <cell r="AH136">
            <v>3282.4091199999998</v>
          </cell>
          <cell r="AI136">
            <v>3.89</v>
          </cell>
          <cell r="AJ136">
            <v>516.30180000000007</v>
          </cell>
          <cell r="AK136">
            <v>2008.4140020000004</v>
          </cell>
          <cell r="AL136">
            <v>5290.8231219999998</v>
          </cell>
        </row>
        <row r="137">
          <cell r="B137">
            <v>38870</v>
          </cell>
          <cell r="C137">
            <v>86.821640134891197</v>
          </cell>
          <cell r="D137">
            <v>124.83361921821754</v>
          </cell>
          <cell r="E137">
            <v>107.39248081628131</v>
          </cell>
          <cell r="F137">
            <v>148.97181840661665</v>
          </cell>
          <cell r="G137">
            <v>74.194229941288725</v>
          </cell>
          <cell r="H137">
            <v>101.53058007566203</v>
          </cell>
          <cell r="J137">
            <v>14.01</v>
          </cell>
          <cell r="K137">
            <v>30.649000000000001</v>
          </cell>
          <cell r="L137">
            <v>429.39249000000001</v>
          </cell>
          <cell r="M137">
            <v>44.900000000000006</v>
          </cell>
          <cell r="N137">
            <v>52.881</v>
          </cell>
          <cell r="O137">
            <v>2374.3569000000002</v>
          </cell>
          <cell r="P137">
            <v>24.82</v>
          </cell>
          <cell r="Q137">
            <v>43.771999999999998</v>
          </cell>
          <cell r="R137">
            <v>1086.4210399999999</v>
          </cell>
          <cell r="S137">
            <v>67.460000000000008</v>
          </cell>
          <cell r="T137">
            <v>18.626000000000001</v>
          </cell>
          <cell r="U137">
            <v>1256.5099600000003</v>
          </cell>
          <cell r="V137">
            <v>5146.6803900000004</v>
          </cell>
          <cell r="X137">
            <v>58.99</v>
          </cell>
          <cell r="Y137">
            <v>27.863</v>
          </cell>
          <cell r="Z137">
            <v>1643.6383700000001</v>
          </cell>
          <cell r="AA137">
            <v>23.495000000000001</v>
          </cell>
          <cell r="AB137">
            <v>590.4</v>
          </cell>
          <cell r="AC137">
            <v>13871.448</v>
          </cell>
          <cell r="AD137">
            <v>15515.086370000001</v>
          </cell>
          <cell r="AF137">
            <v>69.14</v>
          </cell>
          <cell r="AG137">
            <v>48.213999999999999</v>
          </cell>
          <cell r="AH137">
            <v>3333.5159599999997</v>
          </cell>
          <cell r="AI137">
            <v>3.88</v>
          </cell>
          <cell r="AJ137">
            <v>516.30180000000007</v>
          </cell>
          <cell r="AK137">
            <v>2003.2509840000002</v>
          </cell>
          <cell r="AL137">
            <v>5336.766944</v>
          </cell>
        </row>
        <row r="138">
          <cell r="B138">
            <v>38873</v>
          </cell>
          <cell r="C138">
            <v>84.561165513921367</v>
          </cell>
          <cell r="D138">
            <v>121.94327512976291</v>
          </cell>
          <cell r="E138">
            <v>103.59404915792668</v>
          </cell>
          <cell r="F138">
            <v>144.02690832698249</v>
          </cell>
          <cell r="G138">
            <v>71.039807618954342</v>
          </cell>
          <cell r="H138">
            <v>99.723360655737693</v>
          </cell>
          <cell r="J138">
            <v>13.93</v>
          </cell>
          <cell r="K138">
            <v>30.649000000000001</v>
          </cell>
          <cell r="L138">
            <v>426.94056999999998</v>
          </cell>
          <cell r="M138">
            <v>44.37</v>
          </cell>
          <cell r="N138">
            <v>52.881</v>
          </cell>
          <cell r="O138">
            <v>2346.3299699999998</v>
          </cell>
          <cell r="P138">
            <v>24.006670000000003</v>
          </cell>
          <cell r="Q138">
            <v>43.771999999999998</v>
          </cell>
          <cell r="R138">
            <v>1050.8199592400001</v>
          </cell>
          <cell r="S138">
            <v>64.61</v>
          </cell>
          <cell r="T138">
            <v>18.626000000000001</v>
          </cell>
          <cell r="U138">
            <v>1203.4258600000001</v>
          </cell>
          <cell r="V138">
            <v>5027.5163592399995</v>
          </cell>
          <cell r="X138">
            <v>57.2</v>
          </cell>
          <cell r="Y138">
            <v>27.863</v>
          </cell>
          <cell r="Z138">
            <v>1593.7636</v>
          </cell>
          <cell r="AA138">
            <v>22.650000000000002</v>
          </cell>
          <cell r="AB138">
            <v>590.4</v>
          </cell>
          <cell r="AC138">
            <v>13372.560000000001</v>
          </cell>
          <cell r="AD138">
            <v>14966.323600000002</v>
          </cell>
          <cell r="AF138">
            <v>65.680000000000007</v>
          </cell>
          <cell r="AG138">
            <v>48.213999999999999</v>
          </cell>
          <cell r="AH138">
            <v>3166.6955200000002</v>
          </cell>
          <cell r="AI138">
            <v>3.86</v>
          </cell>
          <cell r="AJ138">
            <v>516.30180000000007</v>
          </cell>
          <cell r="AK138">
            <v>1992.9249480000003</v>
          </cell>
          <cell r="AL138">
            <v>5159.620468000001</v>
          </cell>
        </row>
        <row r="139">
          <cell r="B139">
            <v>38874</v>
          </cell>
          <cell r="C139">
            <v>82.403272815883938</v>
          </cell>
          <cell r="D139">
            <v>115.83391925584274</v>
          </cell>
          <cell r="E139">
            <v>100.0690656822773</v>
          </cell>
          <cell r="F139">
            <v>140.90167822811875</v>
          </cell>
          <cell r="G139">
            <v>68.038293153414443</v>
          </cell>
          <cell r="H139">
            <v>99.609867591424958</v>
          </cell>
          <cell r="J139">
            <v>13.93</v>
          </cell>
          <cell r="K139">
            <v>30.649000000000001</v>
          </cell>
          <cell r="L139">
            <v>426.94056999999998</v>
          </cell>
          <cell r="M139">
            <v>41.21</v>
          </cell>
          <cell r="N139">
            <v>52.881</v>
          </cell>
          <cell r="O139">
            <v>2179.2260099999999</v>
          </cell>
          <cell r="P139">
            <v>22.793330000000001</v>
          </cell>
          <cell r="Q139">
            <v>43.771999999999998</v>
          </cell>
          <cell r="R139">
            <v>997.70964075999996</v>
          </cell>
          <cell r="S139">
            <v>62.910000000000004</v>
          </cell>
          <cell r="T139">
            <v>18.626000000000001</v>
          </cell>
          <cell r="U139">
            <v>1171.7616600000001</v>
          </cell>
          <cell r="V139">
            <v>4775.6378807600004</v>
          </cell>
          <cell r="X139">
            <v>56.51</v>
          </cell>
          <cell r="Y139">
            <v>27.863</v>
          </cell>
          <cell r="Z139">
            <v>1574.5381299999999</v>
          </cell>
          <cell r="AA139">
            <v>21.82</v>
          </cell>
          <cell r="AB139">
            <v>590.4</v>
          </cell>
          <cell r="AC139">
            <v>12882.528</v>
          </cell>
          <cell r="AD139">
            <v>14457.066129999999</v>
          </cell>
          <cell r="AF139">
            <v>64.75</v>
          </cell>
          <cell r="AG139">
            <v>48.213999999999999</v>
          </cell>
          <cell r="AH139">
            <v>3121.8564999999999</v>
          </cell>
          <cell r="AI139">
            <v>3.73</v>
          </cell>
          <cell r="AJ139">
            <v>516.30180000000007</v>
          </cell>
          <cell r="AK139">
            <v>1925.8057140000003</v>
          </cell>
          <cell r="AL139">
            <v>5047.6622139999999</v>
          </cell>
        </row>
        <row r="140">
          <cell r="B140">
            <v>38875</v>
          </cell>
          <cell r="C140">
            <v>80.460741704025978</v>
          </cell>
          <cell r="D140">
            <v>115.36876300410024</v>
          </cell>
          <cell r="E140">
            <v>99.041934758320124</v>
          </cell>
          <cell r="F140">
            <v>138.36416200662777</v>
          </cell>
          <cell r="G140">
            <v>67.739467345835777</v>
          </cell>
          <cell r="H140">
            <v>99.002994955863798</v>
          </cell>
          <cell r="J140">
            <v>13.9</v>
          </cell>
          <cell r="K140">
            <v>30.649000000000001</v>
          </cell>
          <cell r="L140">
            <v>426.02110000000005</v>
          </cell>
          <cell r="M140">
            <v>41.11</v>
          </cell>
          <cell r="N140">
            <v>52.881</v>
          </cell>
          <cell r="O140">
            <v>2173.9379100000001</v>
          </cell>
          <cell r="P140">
            <v>22.48</v>
          </cell>
          <cell r="Q140">
            <v>43.771999999999998</v>
          </cell>
          <cell r="R140">
            <v>983.99455999999998</v>
          </cell>
          <cell r="S140">
            <v>62.95</v>
          </cell>
          <cell r="T140">
            <v>18.626000000000001</v>
          </cell>
          <cell r="U140">
            <v>1172.5067000000001</v>
          </cell>
          <cell r="V140">
            <v>4756.4602700000005</v>
          </cell>
          <cell r="X140">
            <v>55.74</v>
          </cell>
          <cell r="Y140">
            <v>27.863</v>
          </cell>
          <cell r="Z140">
            <v>1553.0836200000001</v>
          </cell>
          <cell r="AA140">
            <v>21.605</v>
          </cell>
          <cell r="AB140">
            <v>590.4</v>
          </cell>
          <cell r="AC140">
            <v>12755.592000000001</v>
          </cell>
          <cell r="AD140">
            <v>14308.67562</v>
          </cell>
          <cell r="AF140">
            <v>63.400000000000006</v>
          </cell>
          <cell r="AG140">
            <v>48.213999999999999</v>
          </cell>
          <cell r="AH140">
            <v>3056.7676000000001</v>
          </cell>
          <cell r="AI140">
            <v>3.68</v>
          </cell>
          <cell r="AJ140">
            <v>516.30180000000007</v>
          </cell>
          <cell r="AK140">
            <v>1899.9906240000003</v>
          </cell>
          <cell r="AL140">
            <v>4956.7582240000002</v>
          </cell>
        </row>
        <row r="141">
          <cell r="B141">
            <v>38876</v>
          </cell>
          <cell r="C141">
            <v>79.972351863860069</v>
          </cell>
          <cell r="D141">
            <v>113.35972069048871</v>
          </cell>
          <cell r="E141">
            <v>96.300030951219725</v>
          </cell>
          <cell r="F141">
            <v>131.67687318922913</v>
          </cell>
          <cell r="G141">
            <v>67.563442384769573</v>
          </cell>
          <cell r="H141">
            <v>99.14328499369482</v>
          </cell>
          <cell r="J141">
            <v>13.5</v>
          </cell>
          <cell r="K141">
            <v>30.649000000000001</v>
          </cell>
          <cell r="L141">
            <v>413.76150000000001</v>
          </cell>
          <cell r="M141">
            <v>40.75</v>
          </cell>
          <cell r="N141">
            <v>52.881</v>
          </cell>
          <cell r="O141">
            <v>2154.9007499999998</v>
          </cell>
          <cell r="P141">
            <v>21.813330000000001</v>
          </cell>
          <cell r="Q141">
            <v>43.771999999999998</v>
          </cell>
          <cell r="R141">
            <v>954.81308075999993</v>
          </cell>
          <cell r="S141">
            <v>61.75</v>
          </cell>
          <cell r="T141">
            <v>18.626000000000001</v>
          </cell>
          <cell r="U141">
            <v>1150.1555000000001</v>
          </cell>
          <cell r="V141">
            <v>4673.6308307600002</v>
          </cell>
          <cell r="X141">
            <v>55.72</v>
          </cell>
          <cell r="Y141">
            <v>27.863</v>
          </cell>
          <cell r="Z141">
            <v>1552.5263599999998</v>
          </cell>
          <cell r="AA141">
            <v>20.934999999999999</v>
          </cell>
          <cell r="AB141">
            <v>590.4</v>
          </cell>
          <cell r="AC141">
            <v>12360.023999999999</v>
          </cell>
          <cell r="AD141">
            <v>13912.550359999999</v>
          </cell>
          <cell r="AF141">
            <v>60.68</v>
          </cell>
          <cell r="AG141">
            <v>48.213999999999999</v>
          </cell>
          <cell r="AH141">
            <v>2925.6255200000001</v>
          </cell>
          <cell r="AI141">
            <v>3.47</v>
          </cell>
          <cell r="AJ141">
            <v>516.30180000000007</v>
          </cell>
          <cell r="AK141">
            <v>1791.5672460000003</v>
          </cell>
          <cell r="AL141">
            <v>4717.1927660000001</v>
          </cell>
        </row>
        <row r="142">
          <cell r="B142">
            <v>38877</v>
          </cell>
          <cell r="C142">
            <v>79.026498737812133</v>
          </cell>
          <cell r="D142">
            <v>114.86496441905236</v>
          </cell>
          <cell r="E142">
            <v>97.028327469573853</v>
          </cell>
          <cell r="F142">
            <v>131.48229890051235</v>
          </cell>
          <cell r="G142">
            <v>68.607004368595099</v>
          </cell>
          <cell r="H142">
            <v>98.699558638083232</v>
          </cell>
          <cell r="J142">
            <v>13.36</v>
          </cell>
          <cell r="K142">
            <v>30.649000000000001</v>
          </cell>
          <cell r="L142">
            <v>409.47064</v>
          </cell>
          <cell r="M142">
            <v>41.88</v>
          </cell>
          <cell r="N142">
            <v>52.881</v>
          </cell>
          <cell r="O142">
            <v>2214.6562800000002</v>
          </cell>
          <cell r="P142">
            <v>22.253330000000002</v>
          </cell>
          <cell r="Q142">
            <v>43.771999999999998</v>
          </cell>
          <cell r="R142">
            <v>974.07276076000005</v>
          </cell>
          <cell r="S142">
            <v>61.07</v>
          </cell>
          <cell r="T142">
            <v>18.626000000000001</v>
          </cell>
          <cell r="U142">
            <v>1137.48982</v>
          </cell>
          <cell r="V142">
            <v>4735.6895007600006</v>
          </cell>
          <cell r="X142">
            <v>56</v>
          </cell>
          <cell r="Y142">
            <v>27.863</v>
          </cell>
          <cell r="Z142">
            <v>1560.328</v>
          </cell>
          <cell r="AA142">
            <v>21.1</v>
          </cell>
          <cell r="AB142">
            <v>590.4</v>
          </cell>
          <cell r="AC142">
            <v>12457.44</v>
          </cell>
          <cell r="AD142">
            <v>14017.768</v>
          </cell>
          <cell r="AF142">
            <v>60</v>
          </cell>
          <cell r="AG142">
            <v>48.213999999999999</v>
          </cell>
          <cell r="AH142">
            <v>2892.84</v>
          </cell>
          <cell r="AI142">
            <v>3.52</v>
          </cell>
          <cell r="AJ142">
            <v>516.30180000000007</v>
          </cell>
          <cell r="AK142">
            <v>1817.3823360000004</v>
          </cell>
          <cell r="AL142">
            <v>4710.2223360000007</v>
          </cell>
        </row>
        <row r="143">
          <cell r="B143">
            <v>38880</v>
          </cell>
          <cell r="C143">
            <v>78.473052399184652</v>
          </cell>
          <cell r="D143">
            <v>111.98431950729881</v>
          </cell>
          <cell r="E143">
            <v>94.894056903778207</v>
          </cell>
          <cell r="F143">
            <v>125.53299996188309</v>
          </cell>
          <cell r="G143">
            <v>66.764228102381225</v>
          </cell>
          <cell r="H143">
            <v>97.446406052963425</v>
          </cell>
          <cell r="J143">
            <v>13.15</v>
          </cell>
          <cell r="K143">
            <v>30.649000000000001</v>
          </cell>
          <cell r="L143">
            <v>403.03435000000002</v>
          </cell>
          <cell r="M143">
            <v>40.840000000000003</v>
          </cell>
          <cell r="N143">
            <v>52.881</v>
          </cell>
          <cell r="O143">
            <v>2159.6600400000002</v>
          </cell>
          <cell r="P143">
            <v>21.373330000000003</v>
          </cell>
          <cell r="Q143">
            <v>43.771999999999998</v>
          </cell>
          <cell r="R143">
            <v>935.55340076000005</v>
          </cell>
          <cell r="S143">
            <v>60.06</v>
          </cell>
          <cell r="T143">
            <v>18.626000000000001</v>
          </cell>
          <cell r="U143">
            <v>1118.6775600000001</v>
          </cell>
          <cell r="V143">
            <v>4616.9253507600006</v>
          </cell>
          <cell r="X143">
            <v>52.35</v>
          </cell>
          <cell r="Y143">
            <v>27.863</v>
          </cell>
          <cell r="Z143">
            <v>1458.62805</v>
          </cell>
          <cell r="AA143">
            <v>20.75</v>
          </cell>
          <cell r="AB143">
            <v>590.4</v>
          </cell>
          <cell r="AC143">
            <v>12250.8</v>
          </cell>
          <cell r="AD143">
            <v>13709.428049999999</v>
          </cell>
          <cell r="AF143">
            <v>57.400000000000006</v>
          </cell>
          <cell r="AG143">
            <v>48.213999999999999</v>
          </cell>
          <cell r="AH143">
            <v>2767.4836</v>
          </cell>
          <cell r="AI143">
            <v>3.35</v>
          </cell>
          <cell r="AJ143">
            <v>516.30180000000007</v>
          </cell>
          <cell r="AK143">
            <v>1729.6110300000003</v>
          </cell>
          <cell r="AL143">
            <v>4497.0946300000005</v>
          </cell>
        </row>
        <row r="144">
          <cell r="B144">
            <v>38881</v>
          </cell>
          <cell r="C144">
            <v>75.501512792402792</v>
          </cell>
          <cell r="D144">
            <v>108.76196188964158</v>
          </cell>
          <cell r="E144">
            <v>95.694596492096565</v>
          </cell>
          <cell r="F144">
            <v>120.75067439070564</v>
          </cell>
          <cell r="G144">
            <v>65.735318029499894</v>
          </cell>
          <cell r="H144">
            <v>96.444908575031505</v>
          </cell>
          <cell r="J144">
            <v>11.9</v>
          </cell>
          <cell r="K144">
            <v>30.649000000000001</v>
          </cell>
          <cell r="L144">
            <v>364.72310000000004</v>
          </cell>
          <cell r="M144">
            <v>40.28</v>
          </cell>
          <cell r="N144">
            <v>52.881</v>
          </cell>
          <cell r="O144">
            <v>2130.0466799999999</v>
          </cell>
          <cell r="P144">
            <v>20.490000000000002</v>
          </cell>
          <cell r="Q144">
            <v>43.771999999999998</v>
          </cell>
          <cell r="R144">
            <v>896.88828000000001</v>
          </cell>
          <cell r="S144">
            <v>58.65</v>
          </cell>
          <cell r="T144">
            <v>18.626000000000001</v>
          </cell>
          <cell r="U144">
            <v>1092.4149</v>
          </cell>
          <cell r="V144">
            <v>4484.0729600000004</v>
          </cell>
          <cell r="X144">
            <v>54.17</v>
          </cell>
          <cell r="Y144">
            <v>27.863</v>
          </cell>
          <cell r="Z144">
            <v>1509.33871</v>
          </cell>
          <cell r="AA144">
            <v>20.86</v>
          </cell>
          <cell r="AB144">
            <v>590.4</v>
          </cell>
          <cell r="AC144">
            <v>12315.743999999999</v>
          </cell>
          <cell r="AD144">
            <v>13825.082709999999</v>
          </cell>
          <cell r="AF144">
            <v>55.56</v>
          </cell>
          <cell r="AG144">
            <v>48.213999999999999</v>
          </cell>
          <cell r="AH144">
            <v>2678.7698399999999</v>
          </cell>
          <cell r="AI144">
            <v>3.19</v>
          </cell>
          <cell r="AJ144">
            <v>516.30180000000007</v>
          </cell>
          <cell r="AK144">
            <v>1647.0027420000001</v>
          </cell>
          <cell r="AL144">
            <v>4325.7725819999996</v>
          </cell>
        </row>
        <row r="145">
          <cell r="B145">
            <v>38882</v>
          </cell>
          <cell r="C145">
            <v>76.949719035728918</v>
          </cell>
          <cell r="D145">
            <v>110.56257079494279</v>
          </cell>
          <cell r="E145">
            <v>96.914589809573471</v>
          </cell>
          <cell r="F145">
            <v>122.30740559189593</v>
          </cell>
          <cell r="G145">
            <v>66.786929005042992</v>
          </cell>
          <cell r="H145">
            <v>96.945145018915497</v>
          </cell>
          <cell r="J145">
            <v>11.88</v>
          </cell>
          <cell r="K145">
            <v>30.649000000000001</v>
          </cell>
          <cell r="L145">
            <v>364.11012000000005</v>
          </cell>
          <cell r="M145">
            <v>41.06</v>
          </cell>
          <cell r="N145">
            <v>52.881</v>
          </cell>
          <cell r="O145">
            <v>2171.2938600000002</v>
          </cell>
          <cell r="P145">
            <v>21.13</v>
          </cell>
          <cell r="Q145">
            <v>43.771999999999998</v>
          </cell>
          <cell r="R145">
            <v>924.90235999999993</v>
          </cell>
          <cell r="S145">
            <v>58.95</v>
          </cell>
          <cell r="T145">
            <v>18.626000000000001</v>
          </cell>
          <cell r="U145">
            <v>1098.0027000000002</v>
          </cell>
          <cell r="V145">
            <v>4558.3090400000001</v>
          </cell>
          <cell r="X145">
            <v>55.94</v>
          </cell>
          <cell r="Y145">
            <v>27.863</v>
          </cell>
          <cell r="Z145">
            <v>1558.6562199999998</v>
          </cell>
          <cell r="AA145">
            <v>21.074999999999999</v>
          </cell>
          <cell r="AB145">
            <v>590.4</v>
          </cell>
          <cell r="AC145">
            <v>12442.679999999998</v>
          </cell>
          <cell r="AD145">
            <v>14001.336219999997</v>
          </cell>
          <cell r="AF145">
            <v>55.86</v>
          </cell>
          <cell r="AG145">
            <v>48.213999999999999</v>
          </cell>
          <cell r="AH145">
            <v>2693.2340399999998</v>
          </cell>
          <cell r="AI145">
            <v>3.27</v>
          </cell>
          <cell r="AJ145">
            <v>516.30180000000007</v>
          </cell>
          <cell r="AK145">
            <v>1688.3068860000003</v>
          </cell>
          <cell r="AL145">
            <v>4381.5409259999997</v>
          </cell>
        </row>
        <row r="146">
          <cell r="B146">
            <v>38883</v>
          </cell>
          <cell r="C146">
            <v>81.320733246455177</v>
          </cell>
          <cell r="D146">
            <v>114.4482159123704</v>
          </cell>
          <cell r="E146">
            <v>100.14448662445518</v>
          </cell>
          <cell r="F146">
            <v>129.6676231063901</v>
          </cell>
          <cell r="G146">
            <v>69.948746135088811</v>
          </cell>
          <cell r="H146">
            <v>99.003783102143757</v>
          </cell>
          <cell r="J146">
            <v>12.61</v>
          </cell>
          <cell r="K146">
            <v>30.649000000000001</v>
          </cell>
          <cell r="L146">
            <v>386.48388999999997</v>
          </cell>
          <cell r="M146">
            <v>42.11</v>
          </cell>
          <cell r="N146">
            <v>52.881</v>
          </cell>
          <cell r="O146">
            <v>2226.81891</v>
          </cell>
          <cell r="P146">
            <v>22.04</v>
          </cell>
          <cell r="Q146">
            <v>43.771999999999998</v>
          </cell>
          <cell r="R146">
            <v>964.73487999999998</v>
          </cell>
          <cell r="S146">
            <v>61.230000000000004</v>
          </cell>
          <cell r="T146">
            <v>18.626000000000001</v>
          </cell>
          <cell r="U146">
            <v>1140.4699800000001</v>
          </cell>
          <cell r="V146">
            <v>4718.5076600000002</v>
          </cell>
          <cell r="X146">
            <v>59.02</v>
          </cell>
          <cell r="Y146">
            <v>27.863</v>
          </cell>
          <cell r="Z146">
            <v>1644.47426</v>
          </cell>
          <cell r="AA146">
            <v>21.72</v>
          </cell>
          <cell r="AB146">
            <v>590.4</v>
          </cell>
          <cell r="AC146">
            <v>12823.487999999999</v>
          </cell>
          <cell r="AD146">
            <v>14467.96226</v>
          </cell>
          <cell r="AF146">
            <v>59.08</v>
          </cell>
          <cell r="AG146">
            <v>48.213999999999999</v>
          </cell>
          <cell r="AH146">
            <v>2848.4831199999999</v>
          </cell>
          <cell r="AI146">
            <v>3.48</v>
          </cell>
          <cell r="AJ146">
            <v>516.30180000000007</v>
          </cell>
          <cell r="AK146">
            <v>1796.7302640000003</v>
          </cell>
          <cell r="AL146">
            <v>4645.2133840000006</v>
          </cell>
        </row>
        <row r="147">
          <cell r="B147">
            <v>38884</v>
          </cell>
          <cell r="C147">
            <v>82.445724794124516</v>
          </cell>
          <cell r="D147">
            <v>114.27290559136082</v>
          </cell>
          <cell r="E147">
            <v>97.633082553040268</v>
          </cell>
          <cell r="F147">
            <v>129.32047268251301</v>
          </cell>
          <cell r="G147">
            <v>69.304224112485201</v>
          </cell>
          <cell r="H147">
            <v>98.639659520807044</v>
          </cell>
          <cell r="J147">
            <v>12.49</v>
          </cell>
          <cell r="K147">
            <v>30.649000000000001</v>
          </cell>
          <cell r="L147">
            <v>382.80601000000001</v>
          </cell>
          <cell r="M147">
            <v>42.12</v>
          </cell>
          <cell r="N147">
            <v>52.881</v>
          </cell>
          <cell r="O147">
            <v>2227.3477199999998</v>
          </cell>
          <cell r="P147">
            <v>22.5</v>
          </cell>
          <cell r="Q147">
            <v>43.771999999999998</v>
          </cell>
          <cell r="R147">
            <v>984.87</v>
          </cell>
          <cell r="S147">
            <v>59.93</v>
          </cell>
          <cell r="T147">
            <v>18.626000000000001</v>
          </cell>
          <cell r="U147">
            <v>1116.2561800000001</v>
          </cell>
          <cell r="V147">
            <v>4711.2799100000002</v>
          </cell>
          <cell r="X147">
            <v>58.5</v>
          </cell>
          <cell r="Y147">
            <v>27.863</v>
          </cell>
          <cell r="Z147">
            <v>1629.9855</v>
          </cell>
          <cell r="AA147">
            <v>21.13</v>
          </cell>
          <cell r="AB147">
            <v>590.4</v>
          </cell>
          <cell r="AC147">
            <v>12475.151999999998</v>
          </cell>
          <cell r="AD147">
            <v>14105.137499999999</v>
          </cell>
          <cell r="AF147">
            <v>60</v>
          </cell>
          <cell r="AG147">
            <v>48.213999999999999</v>
          </cell>
          <cell r="AH147">
            <v>2892.84</v>
          </cell>
          <cell r="AI147">
            <v>3.37</v>
          </cell>
          <cell r="AJ147">
            <v>516.30180000000007</v>
          </cell>
          <cell r="AK147">
            <v>1739.9370660000002</v>
          </cell>
          <cell r="AL147">
            <v>4632.7770660000006</v>
          </cell>
        </row>
        <row r="148">
          <cell r="B148">
            <v>38887</v>
          </cell>
          <cell r="C148">
            <v>80.97631798540742</v>
          </cell>
          <cell r="D148">
            <v>112.04116051475441</v>
          </cell>
          <cell r="E148">
            <v>98.006928683410834</v>
          </cell>
          <cell r="F148">
            <v>129.26609757616842</v>
          </cell>
          <cell r="G148">
            <v>67.830224914618356</v>
          </cell>
          <cell r="H148">
            <v>97.741172761664558</v>
          </cell>
          <cell r="J148">
            <v>12.23</v>
          </cell>
          <cell r="K148">
            <v>30.649000000000001</v>
          </cell>
          <cell r="L148">
            <v>374.83727000000005</v>
          </cell>
          <cell r="M148">
            <v>41.300000000000004</v>
          </cell>
          <cell r="N148">
            <v>52.881</v>
          </cell>
          <cell r="O148">
            <v>2183.9853000000003</v>
          </cell>
          <cell r="P148">
            <v>21.66</v>
          </cell>
          <cell r="Q148">
            <v>43.771999999999998</v>
          </cell>
          <cell r="R148">
            <v>948.10151999999994</v>
          </cell>
          <cell r="S148">
            <v>59.72</v>
          </cell>
          <cell r="T148">
            <v>18.626000000000001</v>
          </cell>
          <cell r="U148">
            <v>1112.3447200000001</v>
          </cell>
          <cell r="V148">
            <v>4619.2688100000005</v>
          </cell>
          <cell r="X148">
            <v>57.26</v>
          </cell>
          <cell r="Y148">
            <v>27.863</v>
          </cell>
          <cell r="Z148">
            <v>1595.4353799999999</v>
          </cell>
          <cell r="AA148">
            <v>21.28</v>
          </cell>
          <cell r="AB148">
            <v>590.4</v>
          </cell>
          <cell r="AC148">
            <v>12563.712</v>
          </cell>
          <cell r="AD148">
            <v>14159.147379999999</v>
          </cell>
          <cell r="AF148">
            <v>59.21</v>
          </cell>
          <cell r="AG148">
            <v>48.213999999999999</v>
          </cell>
          <cell r="AH148">
            <v>2854.7509399999999</v>
          </cell>
          <cell r="AI148">
            <v>3.44</v>
          </cell>
          <cell r="AJ148">
            <v>516.30180000000007</v>
          </cell>
          <cell r="AK148">
            <v>1776.0781920000002</v>
          </cell>
          <cell r="AL148">
            <v>4630.8291319999998</v>
          </cell>
        </row>
        <row r="149">
          <cell r="B149">
            <v>38888</v>
          </cell>
          <cell r="C149">
            <v>79.650591970491931</v>
          </cell>
          <cell r="D149">
            <v>111.08342151215007</v>
          </cell>
          <cell r="E149">
            <v>98.59949099846807</v>
          </cell>
          <cell r="F149">
            <v>128.90440695719562</v>
          </cell>
          <cell r="G149">
            <v>66.512109590521789</v>
          </cell>
          <cell r="H149">
            <v>97.739596469104669</v>
          </cell>
          <cell r="J149">
            <v>12.040000000000001</v>
          </cell>
          <cell r="K149">
            <v>30.649000000000001</v>
          </cell>
          <cell r="L149">
            <v>369.01396000000005</v>
          </cell>
          <cell r="M149">
            <v>40.64</v>
          </cell>
          <cell r="N149">
            <v>52.881</v>
          </cell>
          <cell r="O149">
            <v>2149.0838400000002</v>
          </cell>
          <cell r="P149">
            <v>21.85</v>
          </cell>
          <cell r="Q149">
            <v>43.771999999999998</v>
          </cell>
          <cell r="R149">
            <v>956.41820000000007</v>
          </cell>
          <cell r="S149">
            <v>59.34</v>
          </cell>
          <cell r="T149">
            <v>18.626000000000001</v>
          </cell>
          <cell r="U149">
            <v>1105.2668400000002</v>
          </cell>
          <cell r="V149">
            <v>4579.7828400000008</v>
          </cell>
          <cell r="X149">
            <v>57.26</v>
          </cell>
          <cell r="Y149">
            <v>27.863</v>
          </cell>
          <cell r="Z149">
            <v>1595.4353799999999</v>
          </cell>
          <cell r="AA149">
            <v>21.425000000000001</v>
          </cell>
          <cell r="AB149">
            <v>590.4</v>
          </cell>
          <cell r="AC149">
            <v>12649.32</v>
          </cell>
          <cell r="AD149">
            <v>14244.755379999999</v>
          </cell>
          <cell r="AF149">
            <v>58.620000000000005</v>
          </cell>
          <cell r="AG149">
            <v>48.213999999999999</v>
          </cell>
          <cell r="AH149">
            <v>2826.3046800000002</v>
          </cell>
          <cell r="AI149">
            <v>3.47</v>
          </cell>
          <cell r="AJ149">
            <v>516.30180000000007</v>
          </cell>
          <cell r="AK149">
            <v>1791.5672460000003</v>
          </cell>
          <cell r="AL149">
            <v>4617.8719260000007</v>
          </cell>
        </row>
        <row r="150">
          <cell r="B150">
            <v>38889</v>
          </cell>
          <cell r="C150">
            <v>81.301281268669413</v>
          </cell>
          <cell r="D150">
            <v>114.08982706634454</v>
          </cell>
          <cell r="E150">
            <v>98.918444475608723</v>
          </cell>
          <cell r="F150">
            <v>130.04500398734049</v>
          </cell>
          <cell r="G150">
            <v>68.974165356972293</v>
          </cell>
          <cell r="H150">
            <v>98.692071248423687</v>
          </cell>
          <cell r="J150">
            <v>12.530000000000001</v>
          </cell>
          <cell r="K150">
            <v>30.649000000000001</v>
          </cell>
          <cell r="L150">
            <v>384.03197000000006</v>
          </cell>
          <cell r="M150">
            <v>42.26</v>
          </cell>
          <cell r="N150">
            <v>52.881</v>
          </cell>
          <cell r="O150">
            <v>2234.7510600000001</v>
          </cell>
          <cell r="P150">
            <v>21.79</v>
          </cell>
          <cell r="Q150">
            <v>43.771999999999998</v>
          </cell>
          <cell r="R150">
            <v>953.79187999999988</v>
          </cell>
          <cell r="S150">
            <v>60.730000000000004</v>
          </cell>
          <cell r="T150">
            <v>18.626000000000001</v>
          </cell>
          <cell r="U150">
            <v>1131.1569800000002</v>
          </cell>
          <cell r="V150">
            <v>4703.73189</v>
          </cell>
          <cell r="X150">
            <v>58.49</v>
          </cell>
          <cell r="Y150">
            <v>27.863</v>
          </cell>
          <cell r="Z150">
            <v>1629.70687</v>
          </cell>
          <cell r="AA150">
            <v>21.445</v>
          </cell>
          <cell r="AB150">
            <v>590.4</v>
          </cell>
          <cell r="AC150">
            <v>12661.127999999999</v>
          </cell>
          <cell r="AD150">
            <v>14290.834869999999</v>
          </cell>
          <cell r="AF150">
            <v>60.11</v>
          </cell>
          <cell r="AG150">
            <v>48.213999999999999</v>
          </cell>
          <cell r="AH150">
            <v>2898.14354</v>
          </cell>
          <cell r="AI150">
            <v>3.41</v>
          </cell>
          <cell r="AJ150">
            <v>516.30180000000007</v>
          </cell>
          <cell r="AK150">
            <v>1760.5891380000003</v>
          </cell>
          <cell r="AL150">
            <v>4658.7326780000003</v>
          </cell>
        </row>
        <row r="151">
          <cell r="B151">
            <v>38890</v>
          </cell>
          <cell r="C151">
            <v>80.323046786048963</v>
          </cell>
          <cell r="D151">
            <v>113.54038799040073</v>
          </cell>
          <cell r="E151">
            <v>98.385150782097213</v>
          </cell>
          <cell r="F151">
            <v>131.94435379060857</v>
          </cell>
          <cell r="G151">
            <v>68.050133124164205</v>
          </cell>
          <cell r="H151">
            <v>98.171500630517016</v>
          </cell>
          <cell r="J151">
            <v>12.200000000000001</v>
          </cell>
          <cell r="K151">
            <v>30.649000000000001</v>
          </cell>
          <cell r="L151">
            <v>373.91780000000006</v>
          </cell>
          <cell r="M151">
            <v>42</v>
          </cell>
          <cell r="N151">
            <v>52.881</v>
          </cell>
          <cell r="O151">
            <v>2221.002</v>
          </cell>
          <cell r="P151">
            <v>21.89</v>
          </cell>
          <cell r="Q151">
            <v>43.771999999999998</v>
          </cell>
          <cell r="R151">
            <v>958.16908000000001</v>
          </cell>
          <cell r="S151">
            <v>60.56</v>
          </cell>
          <cell r="T151">
            <v>18.626000000000001</v>
          </cell>
          <cell r="U151">
            <v>1127.9905600000002</v>
          </cell>
          <cell r="V151">
            <v>4681.0794400000004</v>
          </cell>
          <cell r="X151">
            <v>57.42</v>
          </cell>
          <cell r="Y151">
            <v>27.863</v>
          </cell>
          <cell r="Z151">
            <v>1599.89346</v>
          </cell>
          <cell r="AA151">
            <v>21.365000000000002</v>
          </cell>
          <cell r="AB151">
            <v>590.4</v>
          </cell>
          <cell r="AC151">
            <v>12613.896000000001</v>
          </cell>
          <cell r="AD151">
            <v>14213.78946</v>
          </cell>
          <cell r="AF151">
            <v>61.2</v>
          </cell>
          <cell r="AG151">
            <v>48.213999999999999</v>
          </cell>
          <cell r="AH151">
            <v>2950.6968000000002</v>
          </cell>
          <cell r="AI151">
            <v>3.44</v>
          </cell>
          <cell r="AJ151">
            <v>516.30180000000007</v>
          </cell>
          <cell r="AK151">
            <v>1776.0781920000002</v>
          </cell>
          <cell r="AL151">
            <v>4726.7749920000006</v>
          </cell>
        </row>
        <row r="152">
          <cell r="B152">
            <v>38891</v>
          </cell>
          <cell r="C152">
            <v>78.651526978985004</v>
          </cell>
          <cell r="D152">
            <v>112.79335803479826</v>
          </cell>
          <cell r="E152">
            <v>98.315822624782683</v>
          </cell>
          <cell r="F152">
            <v>131.87875179835777</v>
          </cell>
          <cell r="G152">
            <v>68.539105690640227</v>
          </cell>
          <cell r="H152">
            <v>98.084804539722555</v>
          </cell>
          <cell r="J152">
            <v>12</v>
          </cell>
          <cell r="K152">
            <v>30.649000000000001</v>
          </cell>
          <cell r="L152">
            <v>367.78800000000001</v>
          </cell>
          <cell r="M152">
            <v>41.49</v>
          </cell>
          <cell r="N152">
            <v>52.881</v>
          </cell>
          <cell r="O152">
            <v>2194.03269</v>
          </cell>
          <cell r="P152">
            <v>21.900000000000002</v>
          </cell>
          <cell r="Q152">
            <v>43.771999999999998</v>
          </cell>
          <cell r="R152">
            <v>958.60680000000002</v>
          </cell>
          <cell r="S152">
            <v>60.660000000000004</v>
          </cell>
          <cell r="T152">
            <v>18.626000000000001</v>
          </cell>
          <cell r="U152">
            <v>1129.8531600000001</v>
          </cell>
          <cell r="V152">
            <v>4650.2806500000006</v>
          </cell>
          <cell r="X152">
            <v>58.120000000000005</v>
          </cell>
          <cell r="Y152">
            <v>27.863</v>
          </cell>
          <cell r="Z152">
            <v>1619.3975600000001</v>
          </cell>
          <cell r="AA152">
            <v>21.315000000000001</v>
          </cell>
          <cell r="AB152">
            <v>590.4</v>
          </cell>
          <cell r="AC152">
            <v>12584.376</v>
          </cell>
          <cell r="AD152">
            <v>14203.77356</v>
          </cell>
          <cell r="AF152">
            <v>60.83</v>
          </cell>
          <cell r="AG152">
            <v>48.213999999999999</v>
          </cell>
          <cell r="AH152">
            <v>2932.8576199999998</v>
          </cell>
          <cell r="AI152">
            <v>3.47</v>
          </cell>
          <cell r="AJ152">
            <v>516.30180000000007</v>
          </cell>
          <cell r="AK152">
            <v>1791.5672460000003</v>
          </cell>
          <cell r="AL152">
            <v>4724.4248660000003</v>
          </cell>
        </row>
        <row r="153">
          <cell r="B153">
            <v>38894</v>
          </cell>
          <cell r="C153">
            <v>79.307261455228343</v>
          </cell>
          <cell r="D153">
            <v>114.46843599413945</v>
          </cell>
          <cell r="E153">
            <v>98.214124276662616</v>
          </cell>
          <cell r="F153">
            <v>132.15522759760785</v>
          </cell>
          <cell r="G153">
            <v>70.028635525278759</v>
          </cell>
          <cell r="H153">
            <v>98.562421185371988</v>
          </cell>
          <cell r="J153">
            <v>12.700000000000001</v>
          </cell>
          <cell r="K153">
            <v>30.649000000000001</v>
          </cell>
          <cell r="L153">
            <v>389.24230000000006</v>
          </cell>
          <cell r="M153">
            <v>41.82</v>
          </cell>
          <cell r="N153">
            <v>52.881</v>
          </cell>
          <cell r="O153">
            <v>2211.48342</v>
          </cell>
          <cell r="P153">
            <v>22.04</v>
          </cell>
          <cell r="Q153">
            <v>43.771999999999998</v>
          </cell>
          <cell r="R153">
            <v>964.73487999999998</v>
          </cell>
          <cell r="S153">
            <v>61.95</v>
          </cell>
          <cell r="T153">
            <v>18.626000000000001</v>
          </cell>
          <cell r="U153">
            <v>1153.8807000000002</v>
          </cell>
          <cell r="V153">
            <v>4719.3413</v>
          </cell>
          <cell r="X153">
            <v>58.97</v>
          </cell>
          <cell r="Y153">
            <v>27.863</v>
          </cell>
          <cell r="Z153">
            <v>1643.0811099999999</v>
          </cell>
          <cell r="AA153">
            <v>21.25</v>
          </cell>
          <cell r="AB153">
            <v>590.4</v>
          </cell>
          <cell r="AC153">
            <v>12546</v>
          </cell>
          <cell r="AD153">
            <v>14189.081109999999</v>
          </cell>
          <cell r="AF153">
            <v>60.5</v>
          </cell>
          <cell r="AG153">
            <v>48.213999999999999</v>
          </cell>
          <cell r="AH153">
            <v>2916.9470000000001</v>
          </cell>
          <cell r="AI153">
            <v>3.52</v>
          </cell>
          <cell r="AJ153">
            <v>516.30180000000007</v>
          </cell>
          <cell r="AK153">
            <v>1817.3823360000004</v>
          </cell>
          <cell r="AL153">
            <v>4734.3293360000007</v>
          </cell>
        </row>
        <row r="154">
          <cell r="B154">
            <v>38895</v>
          </cell>
          <cell r="C154">
            <v>77.896976116606879</v>
          </cell>
          <cell r="D154">
            <v>112.50089668727882</v>
          </cell>
          <cell r="E154">
            <v>99.038647383071435</v>
          </cell>
          <cell r="F154">
            <v>130.13475062886255</v>
          </cell>
          <cell r="G154">
            <v>67.764168384995173</v>
          </cell>
          <cell r="H154">
            <v>97.667087011349295</v>
          </cell>
          <cell r="J154">
            <v>12.15</v>
          </cell>
          <cell r="K154">
            <v>30.649000000000001</v>
          </cell>
          <cell r="L154">
            <v>372.38535000000002</v>
          </cell>
          <cell r="M154">
            <v>41.230000000000004</v>
          </cell>
          <cell r="N154">
            <v>52.881</v>
          </cell>
          <cell r="O154">
            <v>2180.2836300000004</v>
          </cell>
          <cell r="P154">
            <v>21.54</v>
          </cell>
          <cell r="Q154">
            <v>43.771999999999998</v>
          </cell>
          <cell r="R154">
            <v>942.84887999999989</v>
          </cell>
          <cell r="S154">
            <v>61.35</v>
          </cell>
          <cell r="T154">
            <v>18.626000000000001</v>
          </cell>
          <cell r="U154">
            <v>1142.7051000000001</v>
          </cell>
          <cell r="V154">
            <v>4638.222960000001</v>
          </cell>
          <cell r="X154">
            <v>57.63</v>
          </cell>
          <cell r="Y154">
            <v>27.863</v>
          </cell>
          <cell r="Z154">
            <v>1605.74469</v>
          </cell>
          <cell r="AA154">
            <v>21.515000000000001</v>
          </cell>
          <cell r="AB154">
            <v>590.4</v>
          </cell>
          <cell r="AC154">
            <v>12702.456</v>
          </cell>
          <cell r="AD154">
            <v>14308.20069</v>
          </cell>
          <cell r="AF154">
            <v>59.32</v>
          </cell>
          <cell r="AG154">
            <v>48.213999999999999</v>
          </cell>
          <cell r="AH154">
            <v>2860.0544799999998</v>
          </cell>
          <cell r="AI154">
            <v>3.49</v>
          </cell>
          <cell r="AJ154">
            <v>516.30180000000007</v>
          </cell>
          <cell r="AK154">
            <v>1801.8932820000005</v>
          </cell>
          <cell r="AL154">
            <v>4661.9477619999998</v>
          </cell>
        </row>
        <row r="155">
          <cell r="B155">
            <v>38896</v>
          </cell>
          <cell r="C155">
            <v>80.754408376499612</v>
          </cell>
          <cell r="D155">
            <v>111.82021651273108</v>
          </cell>
          <cell r="E155">
            <v>100.75995604692145</v>
          </cell>
          <cell r="F155">
            <v>129.46628530783838</v>
          </cell>
          <cell r="G155">
            <v>67.453151590089689</v>
          </cell>
          <cell r="H155">
            <v>98.203026481715</v>
          </cell>
          <cell r="J155">
            <v>12.21</v>
          </cell>
          <cell r="K155">
            <v>30.649000000000001</v>
          </cell>
          <cell r="L155">
            <v>374.22429000000005</v>
          </cell>
          <cell r="M155">
            <v>41.63</v>
          </cell>
          <cell r="N155">
            <v>52.881</v>
          </cell>
          <cell r="O155">
            <v>2201.4360300000003</v>
          </cell>
          <cell r="P155">
            <v>20.68</v>
          </cell>
          <cell r="Q155">
            <v>43.771999999999998</v>
          </cell>
          <cell r="R155">
            <v>905.20495999999991</v>
          </cell>
          <cell r="S155">
            <v>60.63</v>
          </cell>
          <cell r="T155">
            <v>18.626000000000001</v>
          </cell>
          <cell r="U155">
            <v>1129.29438</v>
          </cell>
          <cell r="V155">
            <v>4610.1596600000003</v>
          </cell>
          <cell r="X155">
            <v>57.29</v>
          </cell>
          <cell r="Y155">
            <v>27.863</v>
          </cell>
          <cell r="Z155">
            <v>1596.27127</v>
          </cell>
          <cell r="AA155">
            <v>21.952250000000003</v>
          </cell>
          <cell r="AB155">
            <v>590.4</v>
          </cell>
          <cell r="AC155">
            <v>12960.608400000001</v>
          </cell>
          <cell r="AD155">
            <v>14556.87967</v>
          </cell>
          <cell r="AF155">
            <v>59.68</v>
          </cell>
          <cell r="AG155">
            <v>48.213999999999999</v>
          </cell>
          <cell r="AH155">
            <v>2877.4115200000001</v>
          </cell>
          <cell r="AI155">
            <v>3.41</v>
          </cell>
          <cell r="AJ155">
            <v>516.30180000000007</v>
          </cell>
          <cell r="AK155">
            <v>1760.5891380000003</v>
          </cell>
          <cell r="AL155">
            <v>4638.0006580000008</v>
          </cell>
        </row>
        <row r="156">
          <cell r="B156">
            <v>38897</v>
          </cell>
          <cell r="C156">
            <v>83.806295442497373</v>
          </cell>
          <cell r="D156">
            <v>116.48881010009413</v>
          </cell>
          <cell r="E156">
            <v>103.72962270601221</v>
          </cell>
          <cell r="F156">
            <v>136.70253471251473</v>
          </cell>
          <cell r="G156">
            <v>69.571389207414185</v>
          </cell>
          <cell r="H156">
            <v>100.32077553593946</v>
          </cell>
          <cell r="J156">
            <v>12.950000000000001</v>
          </cell>
          <cell r="K156">
            <v>30.649000000000001</v>
          </cell>
          <cell r="L156">
            <v>396.90455000000003</v>
          </cell>
          <cell r="M156">
            <v>43.04</v>
          </cell>
          <cell r="N156">
            <v>52.881</v>
          </cell>
          <cell r="O156">
            <v>2275.9982399999999</v>
          </cell>
          <cell r="P156">
            <v>21.86</v>
          </cell>
          <cell r="Q156">
            <v>43.771999999999998</v>
          </cell>
          <cell r="R156">
            <v>956.85591999999997</v>
          </cell>
          <cell r="S156">
            <v>62.97</v>
          </cell>
          <cell r="T156">
            <v>18.626000000000001</v>
          </cell>
          <cell r="U156">
            <v>1172.87922</v>
          </cell>
          <cell r="V156">
            <v>4802.6379299999999</v>
          </cell>
          <cell r="X156">
            <v>59.81</v>
          </cell>
          <cell r="Y156">
            <v>27.863</v>
          </cell>
          <cell r="Z156">
            <v>1666.48603</v>
          </cell>
          <cell r="AA156">
            <v>22.56</v>
          </cell>
          <cell r="AB156">
            <v>590.4</v>
          </cell>
          <cell r="AC156">
            <v>13319.423999999999</v>
          </cell>
          <cell r="AD156">
            <v>14985.910029999999</v>
          </cell>
          <cell r="AF156">
            <v>64.2</v>
          </cell>
          <cell r="AG156">
            <v>48.213999999999999</v>
          </cell>
          <cell r="AH156">
            <v>3095.3388</v>
          </cell>
          <cell r="AI156">
            <v>3.49</v>
          </cell>
          <cell r="AJ156">
            <v>516.30180000000007</v>
          </cell>
          <cell r="AK156">
            <v>1801.8932820000005</v>
          </cell>
          <cell r="AL156">
            <v>4897.2320820000004</v>
          </cell>
        </row>
        <row r="157">
          <cell r="B157">
            <v>38898</v>
          </cell>
          <cell r="C157">
            <v>85.091549705200151</v>
          </cell>
          <cell r="D157">
            <v>116.77705250295772</v>
          </cell>
          <cell r="E157">
            <v>103.01280746321186</v>
          </cell>
          <cell r="F157">
            <v>146.24229528115134</v>
          </cell>
          <cell r="G157">
            <v>68.130010214298139</v>
          </cell>
          <cell r="H157">
            <v>100.11034047919291</v>
          </cell>
          <cell r="J157">
            <v>13.030000000000001</v>
          </cell>
          <cell r="K157">
            <v>30.795999999999999</v>
          </cell>
          <cell r="L157">
            <v>401.27188000000001</v>
          </cell>
          <cell r="M157">
            <v>43.63</v>
          </cell>
          <cell r="N157">
            <v>51.963999999999999</v>
          </cell>
          <cell r="O157">
            <v>2267.18932</v>
          </cell>
          <cell r="P157">
            <v>22.01</v>
          </cell>
          <cell r="Q157">
            <v>43.82</v>
          </cell>
          <cell r="R157">
            <v>964.47820000000013</v>
          </cell>
          <cell r="S157">
            <v>62.730000000000004</v>
          </cell>
          <cell r="T157">
            <v>18.836000000000002</v>
          </cell>
          <cell r="U157">
            <v>1181.5822800000003</v>
          </cell>
          <cell r="V157">
            <v>4814.5216799999998</v>
          </cell>
          <cell r="X157">
            <v>59.82</v>
          </cell>
          <cell r="Y157">
            <v>27.805</v>
          </cell>
          <cell r="Z157">
            <v>1663.2951</v>
          </cell>
          <cell r="AA157">
            <v>22.39</v>
          </cell>
          <cell r="AB157">
            <v>590.4</v>
          </cell>
          <cell r="AC157">
            <v>13219.056</v>
          </cell>
          <cell r="AD157">
            <v>14882.3511</v>
          </cell>
          <cell r="AF157">
            <v>69</v>
          </cell>
          <cell r="AG157">
            <v>48.914999999999999</v>
          </cell>
          <cell r="AH157">
            <v>3375.1349999999998</v>
          </cell>
          <cell r="AI157">
            <v>3.61</v>
          </cell>
          <cell r="AJ157">
            <v>516.30180000000007</v>
          </cell>
          <cell r="AK157">
            <v>1863.8494980000003</v>
          </cell>
          <cell r="AL157">
            <v>5238.9844979999998</v>
          </cell>
        </row>
        <row r="158">
          <cell r="B158">
            <v>38901</v>
          </cell>
          <cell r="C158">
            <v>84.105647425817892</v>
          </cell>
          <cell r="D158">
            <v>118.56370498216384</v>
          </cell>
          <cell r="E158">
            <v>103.48748373906751</v>
          </cell>
          <cell r="F158">
            <v>147.79725934316636</v>
          </cell>
          <cell r="G158">
            <v>68.274434225896954</v>
          </cell>
          <cell r="H158">
            <v>100.89769861286253</v>
          </cell>
          <cell r="J158">
            <v>13.42</v>
          </cell>
          <cell r="K158">
            <v>30.795999999999999</v>
          </cell>
          <cell r="L158">
            <v>413.28231999999997</v>
          </cell>
          <cell r="M158">
            <v>43.75</v>
          </cell>
          <cell r="N158">
            <v>51.963999999999999</v>
          </cell>
          <cell r="O158">
            <v>2273.4249999999997</v>
          </cell>
          <cell r="P158">
            <v>22.69</v>
          </cell>
          <cell r="Q158">
            <v>43.82</v>
          </cell>
          <cell r="R158">
            <v>994.27580000000012</v>
          </cell>
          <cell r="S158">
            <v>64.09</v>
          </cell>
          <cell r="T158">
            <v>18.836000000000002</v>
          </cell>
          <cell r="U158">
            <v>1207.1992400000001</v>
          </cell>
          <cell r="V158">
            <v>4888.1823599999998</v>
          </cell>
          <cell r="X158">
            <v>60.800000000000004</v>
          </cell>
          <cell r="Y158">
            <v>27.805</v>
          </cell>
          <cell r="Z158">
            <v>1690.5440000000001</v>
          </cell>
          <cell r="AA158">
            <v>22.46</v>
          </cell>
          <cell r="AB158">
            <v>590.4</v>
          </cell>
          <cell r="AC158">
            <v>13260.384</v>
          </cell>
          <cell r="AD158">
            <v>14950.928</v>
          </cell>
          <cell r="AF158">
            <v>68.45</v>
          </cell>
          <cell r="AG158">
            <v>48.914999999999999</v>
          </cell>
          <cell r="AH158">
            <v>3348.2317499999999</v>
          </cell>
          <cell r="AI158">
            <v>3.77</v>
          </cell>
          <cell r="AJ158">
            <v>516.30180000000007</v>
          </cell>
          <cell r="AK158">
            <v>1946.4577860000002</v>
          </cell>
          <cell r="AL158">
            <v>5294.6895359999999</v>
          </cell>
        </row>
        <row r="159">
          <cell r="B159">
            <v>38903</v>
          </cell>
          <cell r="C159">
            <v>81.932359812221804</v>
          </cell>
          <cell r="D159">
            <v>119.07050807382846</v>
          </cell>
          <cell r="E159">
            <v>101.34011018684063</v>
          </cell>
          <cell r="F159">
            <v>144.26237034060139</v>
          </cell>
          <cell r="G159">
            <v>67.521729596102389</v>
          </cell>
          <cell r="H159">
            <v>100.16629886506936</v>
          </cell>
          <cell r="J159">
            <v>13.01</v>
          </cell>
          <cell r="K159">
            <v>30.795999999999999</v>
          </cell>
          <cell r="L159">
            <v>400.65595999999999</v>
          </cell>
          <cell r="M159">
            <v>45.19</v>
          </cell>
          <cell r="N159">
            <v>51.963999999999999</v>
          </cell>
          <cell r="O159">
            <v>2348.2531599999998</v>
          </cell>
          <cell r="P159">
            <v>22.16</v>
          </cell>
          <cell r="Q159">
            <v>43.82</v>
          </cell>
          <cell r="R159">
            <v>971.05119999999999</v>
          </cell>
          <cell r="S159">
            <v>63.13</v>
          </cell>
          <cell r="T159">
            <v>18.836000000000002</v>
          </cell>
          <cell r="U159">
            <v>1189.1166800000001</v>
          </cell>
          <cell r="V159">
            <v>4909.0769999999993</v>
          </cell>
          <cell r="X159">
            <v>59.410000000000004</v>
          </cell>
          <cell r="Y159">
            <v>27.805</v>
          </cell>
          <cell r="Z159">
            <v>1651.8950500000001</v>
          </cell>
          <cell r="AA159">
            <v>22</v>
          </cell>
          <cell r="AB159">
            <v>590.4</v>
          </cell>
          <cell r="AC159">
            <v>12988.8</v>
          </cell>
          <cell r="AD159">
            <v>14640.695049999998</v>
          </cell>
          <cell r="AF159">
            <v>66.600000000000009</v>
          </cell>
          <cell r="AG159">
            <v>48.914999999999999</v>
          </cell>
          <cell r="AH159">
            <v>3257.7390000000005</v>
          </cell>
          <cell r="AI159">
            <v>3.7</v>
          </cell>
          <cell r="AJ159">
            <v>516.30180000000007</v>
          </cell>
          <cell r="AK159">
            <v>1910.3166600000004</v>
          </cell>
          <cell r="AL159">
            <v>5168.0556600000009</v>
          </cell>
        </row>
        <row r="160">
          <cell r="B160">
            <v>38904</v>
          </cell>
          <cell r="C160">
            <v>81.461251893301608</v>
          </cell>
          <cell r="D160">
            <v>120.46820946235697</v>
          </cell>
          <cell r="E160">
            <v>100.13946235940976</v>
          </cell>
          <cell r="F160">
            <v>148.39642570937107</v>
          </cell>
          <cell r="G160">
            <v>68.211422723406926</v>
          </cell>
          <cell r="H160">
            <v>100.41614123581336</v>
          </cell>
          <cell r="J160">
            <v>13.200000000000001</v>
          </cell>
          <cell r="K160">
            <v>30.795999999999999</v>
          </cell>
          <cell r="L160">
            <v>406.50720000000001</v>
          </cell>
          <cell r="M160">
            <v>45.94</v>
          </cell>
          <cell r="N160">
            <v>51.963999999999999</v>
          </cell>
          <cell r="O160">
            <v>2387.2261599999997</v>
          </cell>
          <cell r="P160">
            <v>22.22</v>
          </cell>
          <cell r="Q160">
            <v>43.82</v>
          </cell>
          <cell r="R160">
            <v>973.68039999999996</v>
          </cell>
          <cell r="S160">
            <v>63.67</v>
          </cell>
          <cell r="T160">
            <v>18.836000000000002</v>
          </cell>
          <cell r="U160">
            <v>1199.2881200000002</v>
          </cell>
          <cell r="V160">
            <v>4966.7018799999996</v>
          </cell>
          <cell r="X160">
            <v>58.480000000000004</v>
          </cell>
          <cell r="Y160">
            <v>27.805</v>
          </cell>
          <cell r="Z160">
            <v>1626.0364000000002</v>
          </cell>
          <cell r="AA160">
            <v>21.75</v>
          </cell>
          <cell r="AB160">
            <v>590.4</v>
          </cell>
          <cell r="AC160">
            <v>12841.199999999999</v>
          </cell>
          <cell r="AD160">
            <v>14467.2364</v>
          </cell>
          <cell r="AF160">
            <v>67.2</v>
          </cell>
          <cell r="AG160">
            <v>48.914999999999999</v>
          </cell>
          <cell r="AH160">
            <v>3287.0880000000002</v>
          </cell>
          <cell r="AI160">
            <v>3.93</v>
          </cell>
          <cell r="AJ160">
            <v>516.30180000000007</v>
          </cell>
          <cell r="AK160">
            <v>2029.0660740000003</v>
          </cell>
          <cell r="AL160">
            <v>5316.154074</v>
          </cell>
        </row>
        <row r="161">
          <cell r="B161">
            <v>38905</v>
          </cell>
          <cell r="C161">
            <v>80.099452996316884</v>
          </cell>
          <cell r="D161">
            <v>119.47829476104484</v>
          </cell>
          <cell r="E161">
            <v>101.69835504187739</v>
          </cell>
          <cell r="F161">
            <v>146.9521415717816</v>
          </cell>
          <cell r="G161">
            <v>68.310351635248807</v>
          </cell>
          <cell r="H161">
            <v>99.73833543505674</v>
          </cell>
          <cell r="J161">
            <v>12.76</v>
          </cell>
          <cell r="K161">
            <v>30.795999999999999</v>
          </cell>
          <cell r="L161">
            <v>392.95695999999998</v>
          </cell>
          <cell r="M161">
            <v>46.1</v>
          </cell>
          <cell r="N161">
            <v>51.963999999999999</v>
          </cell>
          <cell r="O161">
            <v>2395.5403999999999</v>
          </cell>
          <cell r="P161">
            <v>22.04</v>
          </cell>
          <cell r="Q161">
            <v>43.82</v>
          </cell>
          <cell r="R161">
            <v>965.79279999999994</v>
          </cell>
          <cell r="S161">
            <v>62.2</v>
          </cell>
          <cell r="T161">
            <v>18.836000000000002</v>
          </cell>
          <cell r="U161">
            <v>1171.5992000000001</v>
          </cell>
          <cell r="V161">
            <v>4925.8893599999992</v>
          </cell>
          <cell r="X161">
            <v>56.6</v>
          </cell>
          <cell r="Y161">
            <v>27.805</v>
          </cell>
          <cell r="Z161">
            <v>1573.7629999999999</v>
          </cell>
          <cell r="AA161">
            <v>22.22</v>
          </cell>
          <cell r="AB161">
            <v>590.4</v>
          </cell>
          <cell r="AC161">
            <v>13118.687999999998</v>
          </cell>
          <cell r="AD161">
            <v>14692.450999999997</v>
          </cell>
          <cell r="AF161">
            <v>66.67</v>
          </cell>
          <cell r="AG161">
            <v>48.914999999999999</v>
          </cell>
          <cell r="AH161">
            <v>3261.1630500000001</v>
          </cell>
          <cell r="AI161">
            <v>3.88</v>
          </cell>
          <cell r="AJ161">
            <v>516.30180000000007</v>
          </cell>
          <cell r="AK161">
            <v>2003.2509840000002</v>
          </cell>
          <cell r="AL161">
            <v>5264.4140340000004</v>
          </cell>
        </row>
        <row r="162">
          <cell r="B162">
            <v>38908</v>
          </cell>
          <cell r="C162">
            <v>81.112424767759819</v>
          </cell>
          <cell r="D162">
            <v>117.60359697688882</v>
          </cell>
          <cell r="E162">
            <v>100.0771726446481</v>
          </cell>
          <cell r="F162">
            <v>146.9491331978013</v>
          </cell>
          <cell r="G162">
            <v>67.88726185352489</v>
          </cell>
          <cell r="H162">
            <v>99.884930643127348</v>
          </cell>
          <cell r="J162">
            <v>12.33</v>
          </cell>
          <cell r="K162">
            <v>30.795999999999999</v>
          </cell>
          <cell r="L162">
            <v>379.71467999999999</v>
          </cell>
          <cell r="M162">
            <v>45.7</v>
          </cell>
          <cell r="N162">
            <v>51.963999999999999</v>
          </cell>
          <cell r="O162">
            <v>2374.7548000000002</v>
          </cell>
          <cell r="P162">
            <v>21.1</v>
          </cell>
          <cell r="Q162">
            <v>43.82</v>
          </cell>
          <cell r="R162">
            <v>924.60200000000009</v>
          </cell>
          <cell r="S162">
            <v>62.09</v>
          </cell>
          <cell r="T162">
            <v>18.836000000000002</v>
          </cell>
          <cell r="U162">
            <v>1169.5272400000001</v>
          </cell>
          <cell r="V162">
            <v>4848.5987200000009</v>
          </cell>
          <cell r="X162">
            <v>56.67</v>
          </cell>
          <cell r="Y162">
            <v>27.805</v>
          </cell>
          <cell r="Z162">
            <v>1575.7093500000001</v>
          </cell>
          <cell r="AA162">
            <v>21.82</v>
          </cell>
          <cell r="AB162">
            <v>590.4</v>
          </cell>
          <cell r="AC162">
            <v>12882.528</v>
          </cell>
          <cell r="AD162">
            <v>14458.237349999999</v>
          </cell>
          <cell r="AF162">
            <v>67.09</v>
          </cell>
          <cell r="AG162">
            <v>48.914999999999999</v>
          </cell>
          <cell r="AH162">
            <v>3281.7073500000001</v>
          </cell>
          <cell r="AI162">
            <v>3.84</v>
          </cell>
          <cell r="AJ162">
            <v>516.30180000000007</v>
          </cell>
          <cell r="AK162">
            <v>1982.5989120000002</v>
          </cell>
          <cell r="AL162">
            <v>5264.3062620000001</v>
          </cell>
        </row>
        <row r="163">
          <cell r="B163">
            <v>38909</v>
          </cell>
          <cell r="C163">
            <v>81.333183529187252</v>
          </cell>
          <cell r="D163">
            <v>115.68092925353079</v>
          </cell>
          <cell r="E163">
            <v>99.407464333911477</v>
          </cell>
          <cell r="F163">
            <v>149.14596371117483</v>
          </cell>
          <cell r="G163">
            <v>66.973744501694881</v>
          </cell>
          <cell r="H163">
            <v>100.29319041614121</v>
          </cell>
          <cell r="J163">
            <v>12.5</v>
          </cell>
          <cell r="K163">
            <v>30.795999999999999</v>
          </cell>
          <cell r="L163">
            <v>384.95</v>
          </cell>
          <cell r="M163">
            <v>44.15</v>
          </cell>
          <cell r="N163">
            <v>51.963999999999999</v>
          </cell>
          <cell r="O163">
            <v>2294.2105999999999</v>
          </cell>
          <cell r="P163">
            <v>21.13</v>
          </cell>
          <cell r="Q163">
            <v>43.82</v>
          </cell>
          <cell r="R163">
            <v>925.91660000000002</v>
          </cell>
          <cell r="S163">
            <v>61.81</v>
          </cell>
          <cell r="T163">
            <v>18.836000000000002</v>
          </cell>
          <cell r="U163">
            <v>1164.2531600000002</v>
          </cell>
          <cell r="V163">
            <v>4769.3303599999999</v>
          </cell>
          <cell r="X163">
            <v>56.800000000000004</v>
          </cell>
          <cell r="Y163">
            <v>27.805</v>
          </cell>
          <cell r="Z163">
            <v>1579.3240000000001</v>
          </cell>
          <cell r="AA163">
            <v>21.650000000000002</v>
          </cell>
          <cell r="AB163">
            <v>590.4</v>
          </cell>
          <cell r="AC163">
            <v>12782.160000000002</v>
          </cell>
          <cell r="AD163">
            <v>14361.484000000002</v>
          </cell>
          <cell r="AF163">
            <v>68.91</v>
          </cell>
          <cell r="AG163">
            <v>48.914999999999999</v>
          </cell>
          <cell r="AH163">
            <v>3370.7326499999999</v>
          </cell>
          <cell r="AI163">
            <v>3.8200000000000003</v>
          </cell>
          <cell r="AJ163">
            <v>516.30180000000007</v>
          </cell>
          <cell r="AK163">
            <v>1972.2728760000005</v>
          </cell>
          <cell r="AL163">
            <v>5343.0055260000008</v>
          </cell>
        </row>
        <row r="164">
          <cell r="B164">
            <v>38910</v>
          </cell>
          <cell r="C164">
            <v>78.768549580169065</v>
          </cell>
          <cell r="D164">
            <v>112.88148847540268</v>
          </cell>
          <cell r="E164">
            <v>99.059559624823081</v>
          </cell>
          <cell r="F164">
            <v>149.79679699953132</v>
          </cell>
          <cell r="G164">
            <v>65.015382363193481</v>
          </cell>
          <cell r="H164">
            <v>99.196090794451436</v>
          </cell>
          <cell r="J164">
            <v>12.15</v>
          </cell>
          <cell r="K164">
            <v>30.795999999999999</v>
          </cell>
          <cell r="L164">
            <v>374.17140000000001</v>
          </cell>
          <cell r="M164">
            <v>43.050000000000004</v>
          </cell>
          <cell r="N164">
            <v>51.963999999999999</v>
          </cell>
          <cell r="O164">
            <v>2237.0502000000001</v>
          </cell>
          <cell r="P164">
            <v>20.73</v>
          </cell>
          <cell r="Q164">
            <v>43.82</v>
          </cell>
          <cell r="R164">
            <v>908.3886</v>
          </cell>
          <cell r="S164">
            <v>60.22</v>
          </cell>
          <cell r="T164">
            <v>18.836000000000002</v>
          </cell>
          <cell r="U164">
            <v>1134.3039200000001</v>
          </cell>
          <cell r="V164">
            <v>4653.9141200000004</v>
          </cell>
          <cell r="X164">
            <v>54.78</v>
          </cell>
          <cell r="Y164">
            <v>27.805</v>
          </cell>
          <cell r="Z164">
            <v>1523.1578999999999</v>
          </cell>
          <cell r="AA164">
            <v>21.66</v>
          </cell>
          <cell r="AB164">
            <v>590.4</v>
          </cell>
          <cell r="AC164">
            <v>12788.064</v>
          </cell>
          <cell r="AD164">
            <v>14311.2219</v>
          </cell>
          <cell r="AF164">
            <v>69.070000000000007</v>
          </cell>
          <cell r="AG164">
            <v>48.914999999999999</v>
          </cell>
          <cell r="AH164">
            <v>3378.5590500000003</v>
          </cell>
          <cell r="AI164">
            <v>3.85</v>
          </cell>
          <cell r="AJ164">
            <v>516.30180000000007</v>
          </cell>
          <cell r="AK164">
            <v>1987.7619300000003</v>
          </cell>
          <cell r="AL164">
            <v>5366.3209800000004</v>
          </cell>
        </row>
        <row r="165">
          <cell r="B165">
            <v>38911</v>
          </cell>
          <cell r="C165">
            <v>76.940915645724345</v>
          </cell>
          <cell r="D165">
            <v>110.13395182541052</v>
          </cell>
          <cell r="E165">
            <v>97.240915291293476</v>
          </cell>
          <cell r="F165">
            <v>145.25606413588028</v>
          </cell>
          <cell r="G165">
            <v>64.283461459141961</v>
          </cell>
          <cell r="H165">
            <v>97.910624211853701</v>
          </cell>
          <cell r="J165">
            <v>11.9</v>
          </cell>
          <cell r="K165">
            <v>30.795999999999999</v>
          </cell>
          <cell r="L165">
            <v>366.47239999999999</v>
          </cell>
          <cell r="M165">
            <v>41.86</v>
          </cell>
          <cell r="N165">
            <v>51.963999999999999</v>
          </cell>
          <cell r="O165">
            <v>2175.2130400000001</v>
          </cell>
          <cell r="P165">
            <v>20.080000000000002</v>
          </cell>
          <cell r="Q165">
            <v>43.82</v>
          </cell>
          <cell r="R165">
            <v>879.90560000000005</v>
          </cell>
          <cell r="S165">
            <v>59.410000000000004</v>
          </cell>
          <cell r="T165">
            <v>18.836000000000002</v>
          </cell>
          <cell r="U165">
            <v>1119.0467600000002</v>
          </cell>
          <cell r="V165">
            <v>4540.6378000000004</v>
          </cell>
          <cell r="X165">
            <v>52.550000000000004</v>
          </cell>
          <cell r="Y165">
            <v>27.805</v>
          </cell>
          <cell r="Z165">
            <v>1461.1527500000002</v>
          </cell>
          <cell r="AA165">
            <v>21.32</v>
          </cell>
          <cell r="AB165">
            <v>590.4</v>
          </cell>
          <cell r="AC165">
            <v>12587.328</v>
          </cell>
          <cell r="AD165">
            <v>14048.480749999999</v>
          </cell>
          <cell r="AF165">
            <v>66.8</v>
          </cell>
          <cell r="AG165">
            <v>48.914999999999999</v>
          </cell>
          <cell r="AH165">
            <v>3267.5219999999999</v>
          </cell>
          <cell r="AI165">
            <v>3.75</v>
          </cell>
          <cell r="AJ165">
            <v>516.30180000000007</v>
          </cell>
          <cell r="AK165">
            <v>1936.1317500000002</v>
          </cell>
          <cell r="AL165">
            <v>5203.6537500000004</v>
          </cell>
        </row>
        <row r="166">
          <cell r="B166">
            <v>38912</v>
          </cell>
          <cell r="C166">
            <v>77.632223004027026</v>
          </cell>
          <cell r="D166">
            <v>106.55160162817418</v>
          </cell>
          <cell r="E166">
            <v>96.218230661242259</v>
          </cell>
          <cell r="F166">
            <v>142.33561650919333</v>
          </cell>
          <cell r="G166">
            <v>61.654493300939336</v>
          </cell>
          <cell r="H166">
            <v>97.430643127364419</v>
          </cell>
          <cell r="J166">
            <v>11.46</v>
          </cell>
          <cell r="K166">
            <v>30.795999999999999</v>
          </cell>
          <cell r="L166">
            <v>352.92216000000002</v>
          </cell>
          <cell r="M166">
            <v>40.86</v>
          </cell>
          <cell r="N166">
            <v>51.963999999999999</v>
          </cell>
          <cell r="O166">
            <v>2123.2490399999997</v>
          </cell>
          <cell r="P166">
            <v>19.059999999999999</v>
          </cell>
          <cell r="Q166">
            <v>43.82</v>
          </cell>
          <cell r="R166">
            <v>835.2091999999999</v>
          </cell>
          <cell r="S166">
            <v>57.42</v>
          </cell>
          <cell r="T166">
            <v>18.836000000000002</v>
          </cell>
          <cell r="U166">
            <v>1081.5631200000003</v>
          </cell>
          <cell r="V166">
            <v>4392.9435199999998</v>
          </cell>
          <cell r="X166">
            <v>52.120000000000005</v>
          </cell>
          <cell r="Y166">
            <v>27.805</v>
          </cell>
          <cell r="Z166">
            <v>1449.1966000000002</v>
          </cell>
          <cell r="AA166">
            <v>21.09</v>
          </cell>
          <cell r="AB166">
            <v>590.4</v>
          </cell>
          <cell r="AC166">
            <v>12451.536</v>
          </cell>
          <cell r="AD166">
            <v>13900.732599999999</v>
          </cell>
          <cell r="AF166">
            <v>65.400000000000006</v>
          </cell>
          <cell r="AG166">
            <v>48.914999999999999</v>
          </cell>
          <cell r="AH166">
            <v>3199.0410000000002</v>
          </cell>
          <cell r="AI166">
            <v>3.68</v>
          </cell>
          <cell r="AJ166">
            <v>516.30180000000007</v>
          </cell>
          <cell r="AK166">
            <v>1899.9906240000003</v>
          </cell>
          <cell r="AL166">
            <v>5099.0316240000002</v>
          </cell>
        </row>
        <row r="167">
          <cell r="B167">
            <v>38915</v>
          </cell>
          <cell r="C167">
            <v>75.786853476011231</v>
          </cell>
          <cell r="D167">
            <v>106.18086520162657</v>
          </cell>
          <cell r="E167">
            <v>94.056612023925382</v>
          </cell>
          <cell r="F167">
            <v>137.49599427099207</v>
          </cell>
          <cell r="G167">
            <v>61.206066807546463</v>
          </cell>
          <cell r="H167">
            <v>97.295870113493052</v>
          </cell>
          <cell r="J167">
            <v>12</v>
          </cell>
          <cell r="K167">
            <v>30.795999999999999</v>
          </cell>
          <cell r="L167">
            <v>369.55200000000002</v>
          </cell>
          <cell r="M167">
            <v>40.61</v>
          </cell>
          <cell r="N167">
            <v>51.963999999999999</v>
          </cell>
          <cell r="O167">
            <v>2110.2580399999997</v>
          </cell>
          <cell r="P167">
            <v>18.77</v>
          </cell>
          <cell r="Q167">
            <v>43.82</v>
          </cell>
          <cell r="R167">
            <v>822.50139999999999</v>
          </cell>
          <cell r="S167">
            <v>57.09</v>
          </cell>
          <cell r="T167">
            <v>18.836000000000002</v>
          </cell>
          <cell r="U167">
            <v>1075.3472400000003</v>
          </cell>
          <cell r="V167">
            <v>4377.6586800000005</v>
          </cell>
          <cell r="X167">
            <v>51.93</v>
          </cell>
          <cell r="Y167">
            <v>27.805</v>
          </cell>
          <cell r="Z167">
            <v>1443.91365</v>
          </cell>
          <cell r="AA167">
            <v>20.57</v>
          </cell>
          <cell r="AB167">
            <v>590.4</v>
          </cell>
          <cell r="AC167">
            <v>12144.528</v>
          </cell>
          <cell r="AD167">
            <v>13588.441650000001</v>
          </cell>
          <cell r="AF167">
            <v>62.7</v>
          </cell>
          <cell r="AG167">
            <v>48.914999999999999</v>
          </cell>
          <cell r="AH167">
            <v>3066.9704999999999</v>
          </cell>
          <cell r="AI167">
            <v>3.6</v>
          </cell>
          <cell r="AJ167">
            <v>516.30180000000007</v>
          </cell>
          <cell r="AK167">
            <v>1858.6864800000003</v>
          </cell>
          <cell r="AL167">
            <v>4925.6569799999997</v>
          </cell>
        </row>
        <row r="168">
          <cell r="B168">
            <v>38916</v>
          </cell>
          <cell r="C168">
            <v>74.538560795960237</v>
          </cell>
          <cell r="D168">
            <v>102.78393415352571</v>
          </cell>
          <cell r="E168">
            <v>93.0869173107385</v>
          </cell>
          <cell r="F168">
            <v>133.89295057432651</v>
          </cell>
          <cell r="G168">
            <v>60.047492000690596</v>
          </cell>
          <cell r="H168">
            <v>97.482660781841105</v>
          </cell>
          <cell r="J168">
            <v>11.86</v>
          </cell>
          <cell r="K168">
            <v>30.795999999999999</v>
          </cell>
          <cell r="L168">
            <v>365.24055999999996</v>
          </cell>
          <cell r="M168">
            <v>40.11</v>
          </cell>
          <cell r="N168">
            <v>51.963999999999999</v>
          </cell>
          <cell r="O168">
            <v>2084.2760399999997</v>
          </cell>
          <cell r="P168">
            <v>18.809999999999999</v>
          </cell>
          <cell r="Q168">
            <v>43.82</v>
          </cell>
          <cell r="R168">
            <v>824.25419999999997</v>
          </cell>
          <cell r="S168">
            <v>51.17</v>
          </cell>
          <cell r="T168">
            <v>18.836000000000002</v>
          </cell>
          <cell r="U168">
            <v>963.83812000000012</v>
          </cell>
          <cell r="V168">
            <v>4237.6089199999997</v>
          </cell>
          <cell r="X168">
            <v>52.2</v>
          </cell>
          <cell r="Y168">
            <v>27.805</v>
          </cell>
          <cell r="Z168">
            <v>1451.421</v>
          </cell>
          <cell r="AA168">
            <v>20.32</v>
          </cell>
          <cell r="AB168">
            <v>590.4</v>
          </cell>
          <cell r="AC168">
            <v>11996.928</v>
          </cell>
          <cell r="AD168">
            <v>13448.349</v>
          </cell>
          <cell r="AF168">
            <v>62.7</v>
          </cell>
          <cell r="AG168">
            <v>48.914999999999999</v>
          </cell>
          <cell r="AH168">
            <v>3066.9704999999999</v>
          </cell>
          <cell r="AI168">
            <v>3.35</v>
          </cell>
          <cell r="AJ168">
            <v>516.30180000000007</v>
          </cell>
          <cell r="AK168">
            <v>1729.6110300000003</v>
          </cell>
          <cell r="AL168">
            <v>4796.5815300000004</v>
          </cell>
        </row>
        <row r="169">
          <cell r="B169">
            <v>38917</v>
          </cell>
          <cell r="C169">
            <v>75.92388285725194</v>
          </cell>
          <cell r="D169">
            <v>106.94842594775425</v>
          </cell>
          <cell r="E169">
            <v>96.994045128741035</v>
          </cell>
          <cell r="F169">
            <v>142.39330017930573</v>
          </cell>
          <cell r="G169">
            <v>62.763459946512313</v>
          </cell>
          <cell r="H169">
            <v>99.291456494325331</v>
          </cell>
          <cell r="J169">
            <v>12.43</v>
          </cell>
          <cell r="K169">
            <v>30.795999999999999</v>
          </cell>
          <cell r="L169">
            <v>382.79427999999996</v>
          </cell>
          <cell r="M169">
            <v>41.56</v>
          </cell>
          <cell r="N169">
            <v>51.963999999999999</v>
          </cell>
          <cell r="O169">
            <v>2159.6238400000002</v>
          </cell>
          <cell r="P169">
            <v>19.8</v>
          </cell>
          <cell r="Q169">
            <v>43.82</v>
          </cell>
          <cell r="R169">
            <v>867.63600000000008</v>
          </cell>
          <cell r="S169">
            <v>53.050000000000004</v>
          </cell>
          <cell r="T169">
            <v>18.836000000000002</v>
          </cell>
          <cell r="U169">
            <v>999.24980000000016</v>
          </cell>
          <cell r="V169">
            <v>4409.3039200000003</v>
          </cell>
          <cell r="X169">
            <v>54.24</v>
          </cell>
          <cell r="Y169">
            <v>27.805</v>
          </cell>
          <cell r="Z169">
            <v>1508.1432</v>
          </cell>
          <cell r="AA169">
            <v>21.18</v>
          </cell>
          <cell r="AB169">
            <v>590.4</v>
          </cell>
          <cell r="AC169">
            <v>12504.671999999999</v>
          </cell>
          <cell r="AD169">
            <v>14012.815199999999</v>
          </cell>
          <cell r="AF169">
            <v>65.97</v>
          </cell>
          <cell r="AG169">
            <v>48.914999999999999</v>
          </cell>
          <cell r="AH169">
            <v>3226.9225499999998</v>
          </cell>
          <cell r="AI169">
            <v>3.63</v>
          </cell>
          <cell r="AJ169">
            <v>516.30180000000007</v>
          </cell>
          <cell r="AK169">
            <v>1874.1755340000002</v>
          </cell>
          <cell r="AL169">
            <v>5101.0980840000002</v>
          </cell>
        </row>
        <row r="170">
          <cell r="B170">
            <v>38918</v>
          </cell>
          <cell r="C170">
            <v>72.670928555639847</v>
          </cell>
          <cell r="D170">
            <v>99.860585343010754</v>
          </cell>
          <cell r="E170">
            <v>95.107731103585735</v>
          </cell>
          <cell r="F170">
            <v>135.85736736543137</v>
          </cell>
          <cell r="G170">
            <v>60.630165130520716</v>
          </cell>
          <cell r="H170">
            <v>98.449716267339213</v>
          </cell>
          <cell r="J170">
            <v>12.02</v>
          </cell>
          <cell r="K170">
            <v>30.795999999999999</v>
          </cell>
          <cell r="L170">
            <v>370.16791999999998</v>
          </cell>
          <cell r="M170">
            <v>38.53</v>
          </cell>
          <cell r="N170">
            <v>51.963999999999999</v>
          </cell>
          <cell r="O170">
            <v>2002.17292</v>
          </cell>
          <cell r="P170">
            <v>18.53</v>
          </cell>
          <cell r="Q170">
            <v>43.82</v>
          </cell>
          <cell r="R170">
            <v>811.9846</v>
          </cell>
          <cell r="S170">
            <v>49.52</v>
          </cell>
          <cell r="T170">
            <v>18.836000000000002</v>
          </cell>
          <cell r="U170">
            <v>932.75872000000015</v>
          </cell>
          <cell r="V170">
            <v>4117.0841599999994</v>
          </cell>
          <cell r="X170">
            <v>46.35</v>
          </cell>
          <cell r="Y170">
            <v>27.805</v>
          </cell>
          <cell r="Z170">
            <v>1288.7617500000001</v>
          </cell>
          <cell r="AA170">
            <v>21.09</v>
          </cell>
          <cell r="AB170">
            <v>590.4</v>
          </cell>
          <cell r="AC170">
            <v>12451.536</v>
          </cell>
          <cell r="AD170">
            <v>13740.29775</v>
          </cell>
          <cell r="AF170">
            <v>59.6</v>
          </cell>
          <cell r="AG170">
            <v>48.914999999999999</v>
          </cell>
          <cell r="AH170">
            <v>2915.3339999999998</v>
          </cell>
          <cell r="AI170">
            <v>3.7800000000000002</v>
          </cell>
          <cell r="AJ170">
            <v>516.30180000000007</v>
          </cell>
          <cell r="AK170">
            <v>1951.6208040000004</v>
          </cell>
          <cell r="AL170">
            <v>4866.954804</v>
          </cell>
        </row>
        <row r="171">
          <cell r="B171">
            <v>38919</v>
          </cell>
          <cell r="C171">
            <v>71.122160163432554</v>
          </cell>
          <cell r="D171">
            <v>99.829135116504062</v>
          </cell>
          <cell r="E171">
            <v>91.778253599151725</v>
          </cell>
          <cell r="F171">
            <v>131.35609307318205</v>
          </cell>
          <cell r="G171">
            <v>61.218667890321385</v>
          </cell>
          <cell r="H171">
            <v>97.752994955863798</v>
          </cell>
          <cell r="J171">
            <v>11.82</v>
          </cell>
          <cell r="K171">
            <v>30.795999999999999</v>
          </cell>
          <cell r="L171">
            <v>364.00871999999998</v>
          </cell>
          <cell r="M171">
            <v>38.200000000000003</v>
          </cell>
          <cell r="N171">
            <v>51.963999999999999</v>
          </cell>
          <cell r="O171">
            <v>1985.0248000000001</v>
          </cell>
          <cell r="P171">
            <v>18.740000000000002</v>
          </cell>
          <cell r="Q171">
            <v>43.82</v>
          </cell>
          <cell r="R171">
            <v>821.18680000000006</v>
          </cell>
          <cell r="S171">
            <v>50.2</v>
          </cell>
          <cell r="T171">
            <v>18.836000000000002</v>
          </cell>
          <cell r="U171">
            <v>945.56720000000018</v>
          </cell>
          <cell r="V171">
            <v>4115.7875199999999</v>
          </cell>
          <cell r="X171">
            <v>42.64</v>
          </cell>
          <cell r="Y171">
            <v>27.805</v>
          </cell>
          <cell r="Z171">
            <v>1185.6052</v>
          </cell>
          <cell r="AA171">
            <v>20.45</v>
          </cell>
          <cell r="AB171">
            <v>590.4</v>
          </cell>
          <cell r="AC171">
            <v>12073.679999999998</v>
          </cell>
          <cell r="AD171">
            <v>13259.285199999998</v>
          </cell>
          <cell r="AF171">
            <v>57.57</v>
          </cell>
          <cell r="AG171">
            <v>48.914999999999999</v>
          </cell>
          <cell r="AH171">
            <v>2816.0365499999998</v>
          </cell>
          <cell r="AI171">
            <v>3.66</v>
          </cell>
          <cell r="AJ171">
            <v>516.30180000000007</v>
          </cell>
          <cell r="AK171">
            <v>1889.6645880000003</v>
          </cell>
          <cell r="AL171">
            <v>4705.7011380000004</v>
          </cell>
        </row>
        <row r="172">
          <cell r="B172">
            <v>38922</v>
          </cell>
          <cell r="C172">
            <v>71.856639274001353</v>
          </cell>
          <cell r="D172">
            <v>102.21501744663448</v>
          </cell>
          <cell r="E172">
            <v>94.491982455301894</v>
          </cell>
          <cell r="F172">
            <v>136.32317443247234</v>
          </cell>
          <cell r="G172">
            <v>63.831695561954447</v>
          </cell>
          <cell r="H172">
            <v>99.378152585119793</v>
          </cell>
          <cell r="J172">
            <v>12.15</v>
          </cell>
          <cell r="K172">
            <v>30.795999999999999</v>
          </cell>
          <cell r="L172">
            <v>374.17140000000001</v>
          </cell>
          <cell r="M172">
            <v>39.11</v>
          </cell>
          <cell r="N172">
            <v>51.963999999999999</v>
          </cell>
          <cell r="O172">
            <v>2032.31204</v>
          </cell>
          <cell r="P172">
            <v>18.900000000000002</v>
          </cell>
          <cell r="Q172">
            <v>43.82</v>
          </cell>
          <cell r="R172">
            <v>828.19800000000009</v>
          </cell>
          <cell r="S172">
            <v>52</v>
          </cell>
          <cell r="T172">
            <v>18.836000000000002</v>
          </cell>
          <cell r="U172">
            <v>979.47200000000009</v>
          </cell>
          <cell r="V172">
            <v>4214.15344</v>
          </cell>
          <cell r="X172">
            <v>44</v>
          </cell>
          <cell r="Y172">
            <v>27.805</v>
          </cell>
          <cell r="Z172">
            <v>1223.42</v>
          </cell>
          <cell r="AA172">
            <v>21.05</v>
          </cell>
          <cell r="AB172">
            <v>590.4</v>
          </cell>
          <cell r="AC172">
            <v>12427.92</v>
          </cell>
          <cell r="AD172">
            <v>13651.34</v>
          </cell>
          <cell r="AF172">
            <v>60.68</v>
          </cell>
          <cell r="AG172">
            <v>48.914999999999999</v>
          </cell>
          <cell r="AH172">
            <v>2968.1621999999998</v>
          </cell>
          <cell r="AI172">
            <v>3.71</v>
          </cell>
          <cell r="AJ172">
            <v>516.30180000000007</v>
          </cell>
          <cell r="AK172">
            <v>1915.4796780000001</v>
          </cell>
          <cell r="AL172">
            <v>4883.6418780000004</v>
          </cell>
        </row>
        <row r="173">
          <cell r="B173">
            <v>38923</v>
          </cell>
          <cell r="C173">
            <v>74.635778312006934</v>
          </cell>
          <cell r="D173">
            <v>103.21629133020045</v>
          </cell>
          <cell r="E173">
            <v>93.162638451818381</v>
          </cell>
          <cell r="F173">
            <v>133.58324046613049</v>
          </cell>
          <cell r="G173">
            <v>66.11161448529829</v>
          </cell>
          <cell r="H173">
            <v>100.00630517023959</v>
          </cell>
          <cell r="J173">
            <v>11.92</v>
          </cell>
          <cell r="K173">
            <v>30.795999999999999</v>
          </cell>
          <cell r="L173">
            <v>367.08832000000001</v>
          </cell>
          <cell r="M173">
            <v>39.869999999999997</v>
          </cell>
          <cell r="N173">
            <v>51.963999999999999</v>
          </cell>
          <cell r="O173">
            <v>2071.8046799999997</v>
          </cell>
          <cell r="P173">
            <v>19.240000000000002</v>
          </cell>
          <cell r="Q173">
            <v>43.82</v>
          </cell>
          <cell r="R173">
            <v>843.09680000000014</v>
          </cell>
          <cell r="S173">
            <v>51.68</v>
          </cell>
          <cell r="T173">
            <v>18.836000000000002</v>
          </cell>
          <cell r="U173">
            <v>973.44448000000011</v>
          </cell>
          <cell r="V173">
            <v>4255.4342799999995</v>
          </cell>
          <cell r="X173">
            <v>44.1</v>
          </cell>
          <cell r="Y173">
            <v>27.805</v>
          </cell>
          <cell r="Z173">
            <v>1226.2004999999999</v>
          </cell>
          <cell r="AA173">
            <v>20.72</v>
          </cell>
          <cell r="AB173">
            <v>590.4</v>
          </cell>
          <cell r="AC173">
            <v>12233.088</v>
          </cell>
          <cell r="AD173">
            <v>13459.288499999999</v>
          </cell>
          <cell r="AF173">
            <v>58.99</v>
          </cell>
          <cell r="AG173">
            <v>48.914999999999999</v>
          </cell>
          <cell r="AH173">
            <v>2885.4958500000002</v>
          </cell>
          <cell r="AI173">
            <v>3.68</v>
          </cell>
          <cell r="AJ173">
            <v>516.30180000000007</v>
          </cell>
          <cell r="AK173">
            <v>1899.9906240000003</v>
          </cell>
          <cell r="AL173">
            <v>4785.4864740000003</v>
          </cell>
        </row>
        <row r="174">
          <cell r="B174">
            <v>38924</v>
          </cell>
          <cell r="C174">
            <v>72.218395213358093</v>
          </cell>
          <cell r="D174">
            <v>102.34348448119167</v>
          </cell>
          <cell r="E174">
            <v>94.273152891366536</v>
          </cell>
          <cell r="F174">
            <v>133.02492028843176</v>
          </cell>
          <cell r="G174">
            <v>65.941351495121339</v>
          </cell>
          <cell r="H174">
            <v>99.968474148802017</v>
          </cell>
          <cell r="J174">
            <v>11.83</v>
          </cell>
          <cell r="K174">
            <v>30.795999999999999</v>
          </cell>
          <cell r="L174">
            <v>364.31668000000002</v>
          </cell>
          <cell r="M174">
            <v>39.53</v>
          </cell>
          <cell r="N174">
            <v>51.963999999999999</v>
          </cell>
          <cell r="O174">
            <v>2054.1369199999999</v>
          </cell>
          <cell r="P174">
            <v>19.04</v>
          </cell>
          <cell r="Q174">
            <v>43.82</v>
          </cell>
          <cell r="R174">
            <v>834.33280000000002</v>
          </cell>
          <cell r="S174">
            <v>51.32</v>
          </cell>
          <cell r="T174">
            <v>18.836000000000002</v>
          </cell>
          <cell r="U174">
            <v>966.66352000000006</v>
          </cell>
          <cell r="V174">
            <v>4219.44992</v>
          </cell>
          <cell r="X174">
            <v>43.5</v>
          </cell>
          <cell r="Y174">
            <v>27.805</v>
          </cell>
          <cell r="Z174">
            <v>1209.5174999999999</v>
          </cell>
          <cell r="AA174">
            <v>21.02</v>
          </cell>
          <cell r="AB174">
            <v>590.4</v>
          </cell>
          <cell r="AC174">
            <v>12410.207999999999</v>
          </cell>
          <cell r="AD174">
            <v>13619.725499999999</v>
          </cell>
          <cell r="AF174">
            <v>58.370000000000005</v>
          </cell>
          <cell r="AG174">
            <v>48.914999999999999</v>
          </cell>
          <cell r="AH174">
            <v>2855.1685500000003</v>
          </cell>
          <cell r="AI174">
            <v>3.7</v>
          </cell>
          <cell r="AJ174">
            <v>516.30180000000007</v>
          </cell>
          <cell r="AK174">
            <v>1910.3166600000004</v>
          </cell>
          <cell r="AL174">
            <v>4765.4852100000007</v>
          </cell>
        </row>
        <row r="175">
          <cell r="B175">
            <v>38925</v>
          </cell>
          <cell r="C175">
            <v>69.133321141054367</v>
          </cell>
          <cell r="D175">
            <v>100.65012806661755</v>
          </cell>
          <cell r="E175">
            <v>96.215492393185116</v>
          </cell>
          <cell r="F175">
            <v>131.54111929449761</v>
          </cell>
          <cell r="G175">
            <v>64.774513331663016</v>
          </cell>
          <cell r="H175">
            <v>99.558638083228232</v>
          </cell>
          <cell r="J175">
            <v>12.01</v>
          </cell>
          <cell r="K175">
            <v>30.795999999999999</v>
          </cell>
          <cell r="L175">
            <v>369.85996</v>
          </cell>
          <cell r="M175">
            <v>38.6</v>
          </cell>
          <cell r="N175">
            <v>51.963999999999999</v>
          </cell>
          <cell r="O175">
            <v>2005.8104000000001</v>
          </cell>
          <cell r="P175">
            <v>18.809999999999999</v>
          </cell>
          <cell r="Q175">
            <v>43.82</v>
          </cell>
          <cell r="R175">
            <v>824.25419999999997</v>
          </cell>
          <cell r="S175">
            <v>50.42</v>
          </cell>
          <cell r="T175">
            <v>18.836000000000002</v>
          </cell>
          <cell r="U175">
            <v>949.71112000000016</v>
          </cell>
          <cell r="V175">
            <v>4149.6356800000003</v>
          </cell>
          <cell r="X175">
            <v>43.400000000000006</v>
          </cell>
          <cell r="Y175">
            <v>27.805</v>
          </cell>
          <cell r="Z175">
            <v>1206.7370000000001</v>
          </cell>
          <cell r="AA175">
            <v>21.5</v>
          </cell>
          <cell r="AB175">
            <v>590.4</v>
          </cell>
          <cell r="AC175">
            <v>12693.6</v>
          </cell>
          <cell r="AD175">
            <v>13900.337</v>
          </cell>
          <cell r="AF175">
            <v>56.65</v>
          </cell>
          <cell r="AG175">
            <v>48.914999999999999</v>
          </cell>
          <cell r="AH175">
            <v>2771.0347499999998</v>
          </cell>
          <cell r="AI175">
            <v>3.7600000000000002</v>
          </cell>
          <cell r="AJ175">
            <v>516.30180000000007</v>
          </cell>
          <cell r="AK175">
            <v>1941.2947680000004</v>
          </cell>
          <cell r="AL175">
            <v>4712.3295180000005</v>
          </cell>
        </row>
        <row r="176">
          <cell r="B176">
            <v>38926</v>
          </cell>
          <cell r="C176">
            <v>69.933048275512249</v>
          </cell>
          <cell r="D176">
            <v>101.65472393857071</v>
          </cell>
          <cell r="E176">
            <v>97.631120565980609</v>
          </cell>
          <cell r="F176">
            <v>133.2842928066373</v>
          </cell>
          <cell r="G176">
            <v>66.495616864775528</v>
          </cell>
          <cell r="H176">
            <v>100.7684426229508</v>
          </cell>
          <cell r="J176">
            <v>12.48</v>
          </cell>
          <cell r="K176">
            <v>30.795999999999999</v>
          </cell>
          <cell r="L176">
            <v>384.33408000000003</v>
          </cell>
          <cell r="M176">
            <v>38.61</v>
          </cell>
          <cell r="N176">
            <v>51.963999999999999</v>
          </cell>
          <cell r="O176">
            <v>2006.3300399999998</v>
          </cell>
          <cell r="P176">
            <v>18.88</v>
          </cell>
          <cell r="Q176">
            <v>43.82</v>
          </cell>
          <cell r="R176">
            <v>827.32159999999999</v>
          </cell>
          <cell r="S176">
            <v>51.660000000000004</v>
          </cell>
          <cell r="T176">
            <v>18.836000000000002</v>
          </cell>
          <cell r="U176">
            <v>973.06776000000013</v>
          </cell>
          <cell r="V176">
            <v>4191.0534799999996</v>
          </cell>
          <cell r="X176">
            <v>44.81</v>
          </cell>
          <cell r="Y176">
            <v>27.805</v>
          </cell>
          <cell r="Z176">
            <v>1245.9420500000001</v>
          </cell>
          <cell r="AA176">
            <v>21.78</v>
          </cell>
          <cell r="AB176">
            <v>590.4</v>
          </cell>
          <cell r="AC176">
            <v>12858.912</v>
          </cell>
          <cell r="AD176">
            <v>14104.85405</v>
          </cell>
          <cell r="AF176">
            <v>57.61</v>
          </cell>
          <cell r="AG176">
            <v>48.914999999999999</v>
          </cell>
          <cell r="AH176">
            <v>2817.9931499999998</v>
          </cell>
          <cell r="AI176">
            <v>3.79</v>
          </cell>
          <cell r="AJ176">
            <v>516.30180000000007</v>
          </cell>
          <cell r="AK176">
            <v>1956.7838220000003</v>
          </cell>
          <cell r="AL176">
            <v>4774.7769719999997</v>
          </cell>
        </row>
        <row r="177">
          <cell r="B177">
            <v>38929</v>
          </cell>
          <cell r="C177">
            <v>68.750283280372827</v>
          </cell>
          <cell r="D177">
            <v>100.61518606551812</v>
          </cell>
          <cell r="E177">
            <v>106.65373333379986</v>
          </cell>
          <cell r="F177">
            <v>134.15816498566386</v>
          </cell>
          <cell r="G177">
            <v>65.611741910983397</v>
          </cell>
          <cell r="H177">
            <v>100.61948297604036</v>
          </cell>
          <cell r="J177">
            <v>11.92</v>
          </cell>
          <cell r="K177">
            <v>30.795999999999999</v>
          </cell>
          <cell r="L177">
            <v>367.08832000000001</v>
          </cell>
          <cell r="M177">
            <v>38.93</v>
          </cell>
          <cell r="N177">
            <v>51.963999999999999</v>
          </cell>
          <cell r="O177">
            <v>2022.9585199999999</v>
          </cell>
          <cell r="P177">
            <v>18.29</v>
          </cell>
          <cell r="Q177">
            <v>43.82</v>
          </cell>
          <cell r="R177">
            <v>801.46780000000001</v>
          </cell>
          <cell r="S177">
            <v>50.79</v>
          </cell>
          <cell r="T177">
            <v>18.836000000000002</v>
          </cell>
          <cell r="U177">
            <v>956.68044000000009</v>
          </cell>
          <cell r="V177">
            <v>4148.1950799999995</v>
          </cell>
          <cell r="X177">
            <v>44.32</v>
          </cell>
          <cell r="Y177">
            <v>27.805</v>
          </cell>
          <cell r="Z177">
            <v>1232.3176000000001</v>
          </cell>
          <cell r="AA177">
            <v>21.57</v>
          </cell>
          <cell r="AB177">
            <v>657.21100000000001</v>
          </cell>
          <cell r="AC177">
            <v>14176.04127</v>
          </cell>
          <cell r="AD177">
            <v>15408.35887</v>
          </cell>
          <cell r="AF177">
            <v>58.25</v>
          </cell>
          <cell r="AG177">
            <v>48.914999999999999</v>
          </cell>
          <cell r="AH177">
            <v>2849.2987499999999</v>
          </cell>
          <cell r="AI177">
            <v>3.79</v>
          </cell>
          <cell r="AJ177">
            <v>516.30180000000007</v>
          </cell>
          <cell r="AK177">
            <v>1956.7838220000003</v>
          </cell>
          <cell r="AL177">
            <v>4806.0825720000003</v>
          </cell>
        </row>
        <row r="178">
          <cell r="B178">
            <v>38930</v>
          </cell>
          <cell r="C178">
            <v>66.284735209020198</v>
          </cell>
          <cell r="D178">
            <v>99.449367034028796</v>
          </cell>
          <cell r="E178">
            <v>107.79153091829097</v>
          </cell>
          <cell r="F178">
            <v>131.41215598641841</v>
          </cell>
          <cell r="G178">
            <v>65.519200570882489</v>
          </cell>
          <cell r="H178">
            <v>100.16708701134928</v>
          </cell>
          <cell r="J178">
            <v>11.450000000000001</v>
          </cell>
          <cell r="K178">
            <v>30.795999999999999</v>
          </cell>
          <cell r="L178">
            <v>352.61420000000004</v>
          </cell>
          <cell r="M178">
            <v>38.900000000000006</v>
          </cell>
          <cell r="N178">
            <v>51.963999999999999</v>
          </cell>
          <cell r="O178">
            <v>2021.3996000000002</v>
          </cell>
          <cell r="P178">
            <v>17.89</v>
          </cell>
          <cell r="Q178">
            <v>43.82</v>
          </cell>
          <cell r="R178">
            <v>783.93979999999999</v>
          </cell>
          <cell r="S178">
            <v>50.02</v>
          </cell>
          <cell r="T178">
            <v>18.836000000000002</v>
          </cell>
          <cell r="U178">
            <v>942.17672000000016</v>
          </cell>
          <cell r="V178">
            <v>4100.1303200000002</v>
          </cell>
          <cell r="X178">
            <v>43.85</v>
          </cell>
          <cell r="Y178">
            <v>27.805</v>
          </cell>
          <cell r="Z178">
            <v>1219.2492500000001</v>
          </cell>
          <cell r="AA178">
            <v>21.84</v>
          </cell>
          <cell r="AB178">
            <v>657.21100000000001</v>
          </cell>
          <cell r="AC178">
            <v>14353.488240000001</v>
          </cell>
          <cell r="AD178">
            <v>15572.737490000001</v>
          </cell>
          <cell r="AF178">
            <v>56.45</v>
          </cell>
          <cell r="AG178">
            <v>48.914999999999999</v>
          </cell>
          <cell r="AH178">
            <v>2761.2517499999999</v>
          </cell>
          <cell r="AI178">
            <v>3.77</v>
          </cell>
          <cell r="AJ178">
            <v>516.30180000000007</v>
          </cell>
          <cell r="AK178">
            <v>1946.4577860000002</v>
          </cell>
          <cell r="AL178">
            <v>4707.7095360000003</v>
          </cell>
        </row>
        <row r="179">
          <cell r="B179">
            <v>38931</v>
          </cell>
          <cell r="C179">
            <v>65.929934072060846</v>
          </cell>
          <cell r="D179">
            <v>100.50138273787799</v>
          </cell>
          <cell r="E179">
            <v>108.69050092976696</v>
          </cell>
          <cell r="F179">
            <v>133.34805150965329</v>
          </cell>
          <cell r="G179">
            <v>65.897733654127052</v>
          </cell>
          <cell r="H179">
            <v>100.7684426229508</v>
          </cell>
          <cell r="J179">
            <v>11.74</v>
          </cell>
          <cell r="K179">
            <v>30.795999999999999</v>
          </cell>
          <cell r="L179">
            <v>361.54503999999997</v>
          </cell>
          <cell r="M179">
            <v>39.5</v>
          </cell>
          <cell r="N179">
            <v>51.963999999999999</v>
          </cell>
          <cell r="O179">
            <v>2052.578</v>
          </cell>
          <cell r="P179">
            <v>17.900000000000002</v>
          </cell>
          <cell r="Q179">
            <v>43.82</v>
          </cell>
          <cell r="R179">
            <v>784.37800000000004</v>
          </cell>
          <cell r="S179">
            <v>50.17</v>
          </cell>
          <cell r="T179">
            <v>18.836000000000002</v>
          </cell>
          <cell r="U179">
            <v>945.0021200000001</v>
          </cell>
          <cell r="V179">
            <v>4143.5031600000002</v>
          </cell>
          <cell r="X179">
            <v>44.03</v>
          </cell>
          <cell r="Y179">
            <v>27.805</v>
          </cell>
          <cell r="Z179">
            <v>1224.25415</v>
          </cell>
          <cell r="AA179">
            <v>22.03</v>
          </cell>
          <cell r="AB179">
            <v>657.21100000000001</v>
          </cell>
          <cell r="AC179">
            <v>14478.358330000001</v>
          </cell>
          <cell r="AD179">
            <v>15702.612480000002</v>
          </cell>
          <cell r="AF179">
            <v>58.29</v>
          </cell>
          <cell r="AG179">
            <v>48.914999999999999</v>
          </cell>
          <cell r="AH179">
            <v>2851.2553499999999</v>
          </cell>
          <cell r="AI179">
            <v>3.73</v>
          </cell>
          <cell r="AJ179">
            <v>516.30180000000007</v>
          </cell>
          <cell r="AK179">
            <v>1925.8057140000003</v>
          </cell>
          <cell r="AL179">
            <v>4777.0610640000004</v>
          </cell>
        </row>
        <row r="180">
          <cell r="B180">
            <v>38932</v>
          </cell>
          <cell r="C180">
            <v>68.274182141014904</v>
          </cell>
          <cell r="D180">
            <v>102.39508687498522</v>
          </cell>
          <cell r="E180">
            <v>108.99983786698222</v>
          </cell>
          <cell r="F180">
            <v>134.22047778663264</v>
          </cell>
          <cell r="G180">
            <v>69.350409682290788</v>
          </cell>
          <cell r="H180">
            <v>100.90400378310214</v>
          </cell>
          <cell r="J180">
            <v>11.82</v>
          </cell>
          <cell r="K180">
            <v>30.795999999999999</v>
          </cell>
          <cell r="L180">
            <v>364.00871999999998</v>
          </cell>
          <cell r="M180">
            <v>40.410000000000004</v>
          </cell>
          <cell r="N180">
            <v>51.963999999999999</v>
          </cell>
          <cell r="O180">
            <v>2099.8652400000001</v>
          </cell>
          <cell r="P180">
            <v>17.850000000000001</v>
          </cell>
          <cell r="Q180">
            <v>43.82</v>
          </cell>
          <cell r="R180">
            <v>782.18700000000001</v>
          </cell>
          <cell r="S180">
            <v>51.79</v>
          </cell>
          <cell r="T180">
            <v>18.836000000000002</v>
          </cell>
          <cell r="U180">
            <v>975.5164400000001</v>
          </cell>
          <cell r="V180">
            <v>4221.5774000000001</v>
          </cell>
          <cell r="X180">
            <v>46.11</v>
          </cell>
          <cell r="Y180">
            <v>27.805</v>
          </cell>
          <cell r="Z180">
            <v>1282.0885499999999</v>
          </cell>
          <cell r="AA180">
            <v>22.01</v>
          </cell>
          <cell r="AB180">
            <v>657.21100000000001</v>
          </cell>
          <cell r="AC180">
            <v>14465.214110000001</v>
          </cell>
          <cell r="AD180">
            <v>15747.302660000001</v>
          </cell>
          <cell r="AF180">
            <v>60.09</v>
          </cell>
          <cell r="AG180">
            <v>48.914999999999999</v>
          </cell>
          <cell r="AH180">
            <v>2939.3023499999999</v>
          </cell>
          <cell r="AI180">
            <v>3.62</v>
          </cell>
          <cell r="AJ180">
            <v>516.30180000000007</v>
          </cell>
          <cell r="AK180">
            <v>1869.0125160000002</v>
          </cell>
          <cell r="AL180">
            <v>4808.3148660000006</v>
          </cell>
        </row>
        <row r="181">
          <cell r="B181">
            <v>38933</v>
          </cell>
          <cell r="C181">
            <v>67.736658966544113</v>
          </cell>
          <cell r="D181">
            <v>102.18990752214594</v>
          </cell>
          <cell r="E181">
            <v>109.69934823855839</v>
          </cell>
          <cell r="F181">
            <v>135.90295925467962</v>
          </cell>
          <cell r="G181">
            <v>69.612619872487869</v>
          </cell>
          <cell r="H181">
            <v>100.83228247162673</v>
          </cell>
          <cell r="J181">
            <v>11.86</v>
          </cell>
          <cell r="K181">
            <v>30.795999999999999</v>
          </cell>
          <cell r="L181">
            <v>365.24055999999996</v>
          </cell>
          <cell r="M181">
            <v>40.19</v>
          </cell>
          <cell r="N181">
            <v>51.963999999999999</v>
          </cell>
          <cell r="O181">
            <v>2088.43316</v>
          </cell>
          <cell r="P181">
            <v>17.98</v>
          </cell>
          <cell r="Q181">
            <v>43.82</v>
          </cell>
          <cell r="R181">
            <v>787.8836</v>
          </cell>
          <cell r="S181">
            <v>51.58</v>
          </cell>
          <cell r="T181">
            <v>18.836000000000002</v>
          </cell>
          <cell r="U181">
            <v>971.56088000000011</v>
          </cell>
          <cell r="V181">
            <v>4213.1181999999999</v>
          </cell>
          <cell r="X181">
            <v>45.49</v>
          </cell>
          <cell r="Y181">
            <v>27.805</v>
          </cell>
          <cell r="Z181">
            <v>1264.8494499999999</v>
          </cell>
          <cell r="AA181">
            <v>22.19</v>
          </cell>
          <cell r="AB181">
            <v>657.21100000000001</v>
          </cell>
          <cell r="AC181">
            <v>14583.512090000002</v>
          </cell>
          <cell r="AD181">
            <v>15848.361540000002</v>
          </cell>
          <cell r="AF181">
            <v>60.900000000000006</v>
          </cell>
          <cell r="AG181">
            <v>48.914999999999999</v>
          </cell>
          <cell r="AH181">
            <v>2978.9235000000003</v>
          </cell>
          <cell r="AI181">
            <v>3.66</v>
          </cell>
          <cell r="AJ181">
            <v>516.30180000000007</v>
          </cell>
          <cell r="AK181">
            <v>1889.6645880000003</v>
          </cell>
          <cell r="AL181">
            <v>4868.5880880000004</v>
          </cell>
        </row>
        <row r="182">
          <cell r="B182">
            <v>38936</v>
          </cell>
          <cell r="C182">
            <v>69.031110404569986</v>
          </cell>
          <cell r="D182">
            <v>101.35248411837097</v>
          </cell>
          <cell r="E182">
            <v>106.45462282999911</v>
          </cell>
          <cell r="F182">
            <v>137.23349680892031</v>
          </cell>
          <cell r="G182">
            <v>70.561952478283004</v>
          </cell>
          <cell r="H182">
            <v>100.54933795712482</v>
          </cell>
          <cell r="J182">
            <v>11.51</v>
          </cell>
          <cell r="K182">
            <v>30.795999999999999</v>
          </cell>
          <cell r="L182">
            <v>354.46195999999998</v>
          </cell>
          <cell r="M182">
            <v>39.869999999999997</v>
          </cell>
          <cell r="N182">
            <v>51.963999999999999</v>
          </cell>
          <cell r="O182">
            <v>2071.8046799999997</v>
          </cell>
          <cell r="P182">
            <v>17.68</v>
          </cell>
          <cell r="Q182">
            <v>43.82</v>
          </cell>
          <cell r="R182">
            <v>774.73760000000004</v>
          </cell>
          <cell r="S182">
            <v>51.900000000000006</v>
          </cell>
          <cell r="T182">
            <v>18.836000000000002</v>
          </cell>
          <cell r="U182">
            <v>977.58840000000021</v>
          </cell>
          <cell r="V182">
            <v>4178.5926399999998</v>
          </cell>
          <cell r="X182">
            <v>44.94</v>
          </cell>
          <cell r="Y182">
            <v>27.805</v>
          </cell>
          <cell r="Z182">
            <v>1249.5566999999999</v>
          </cell>
          <cell r="AA182">
            <v>21.5</v>
          </cell>
          <cell r="AB182">
            <v>657.21100000000001</v>
          </cell>
          <cell r="AC182">
            <v>14130.0365</v>
          </cell>
          <cell r="AD182">
            <v>15379.593199999999</v>
          </cell>
          <cell r="AF182">
            <v>61.980000000000004</v>
          </cell>
          <cell r="AG182">
            <v>48.914999999999999</v>
          </cell>
          <cell r="AH182">
            <v>3031.7517000000003</v>
          </cell>
          <cell r="AI182">
            <v>3.65</v>
          </cell>
          <cell r="AJ182">
            <v>516.30180000000007</v>
          </cell>
          <cell r="AK182">
            <v>1884.5015700000001</v>
          </cell>
          <cell r="AL182">
            <v>4916.2532700000002</v>
          </cell>
        </row>
        <row r="183">
          <cell r="B183">
            <v>38937</v>
          </cell>
          <cell r="C183">
            <v>67.875414901491268</v>
          </cell>
          <cell r="D183">
            <v>100.29572313262875</v>
          </cell>
          <cell r="E183">
            <v>105.58679715676821</v>
          </cell>
          <cell r="F183">
            <v>132.83838988012607</v>
          </cell>
          <cell r="G183">
            <v>67.981431924580505</v>
          </cell>
          <cell r="H183">
            <v>100.21122320302646</v>
          </cell>
          <cell r="J183">
            <v>10.870000000000001</v>
          </cell>
          <cell r="K183">
            <v>30.795999999999999</v>
          </cell>
          <cell r="L183">
            <v>334.75252</v>
          </cell>
          <cell r="M183">
            <v>39.56</v>
          </cell>
          <cell r="N183">
            <v>51.963999999999999</v>
          </cell>
          <cell r="O183">
            <v>2055.6958399999999</v>
          </cell>
          <cell r="P183">
            <v>17.89</v>
          </cell>
          <cell r="Q183">
            <v>43.82</v>
          </cell>
          <cell r="R183">
            <v>783.93979999999999</v>
          </cell>
          <cell r="S183">
            <v>51</v>
          </cell>
          <cell r="T183">
            <v>18.836000000000002</v>
          </cell>
          <cell r="U183">
            <v>960.63600000000008</v>
          </cell>
          <cell r="V183">
            <v>4135.0241599999999</v>
          </cell>
          <cell r="X183">
            <v>43.74</v>
          </cell>
          <cell r="Y183">
            <v>27.805</v>
          </cell>
          <cell r="Z183">
            <v>1216.1907000000001</v>
          </cell>
          <cell r="AA183">
            <v>21.36</v>
          </cell>
          <cell r="AB183">
            <v>657.21100000000001</v>
          </cell>
          <cell r="AC183">
            <v>14038.026959999999</v>
          </cell>
          <cell r="AD183">
            <v>15254.217659999998</v>
          </cell>
          <cell r="AF183">
            <v>59.5</v>
          </cell>
          <cell r="AG183">
            <v>48.914999999999999</v>
          </cell>
          <cell r="AH183">
            <v>2910.4425000000001</v>
          </cell>
          <cell r="AI183">
            <v>3.58</v>
          </cell>
          <cell r="AJ183">
            <v>516.30180000000007</v>
          </cell>
          <cell r="AK183">
            <v>1848.3604440000004</v>
          </cell>
          <cell r="AL183">
            <v>4758.8029440000009</v>
          </cell>
        </row>
        <row r="184">
          <cell r="B184">
            <v>38938</v>
          </cell>
          <cell r="C184">
            <v>64.587876983376105</v>
          </cell>
          <cell r="D184">
            <v>96.608092875270216</v>
          </cell>
          <cell r="E184">
            <v>103.10684426743806</v>
          </cell>
          <cell r="F184">
            <v>135.60846587121398</v>
          </cell>
          <cell r="G184">
            <v>64.929761620655967</v>
          </cell>
          <cell r="H184">
            <v>99.775299495586367</v>
          </cell>
          <cell r="J184">
            <v>10.73</v>
          </cell>
          <cell r="K184">
            <v>30.795999999999999</v>
          </cell>
          <cell r="L184">
            <v>330.44108</v>
          </cell>
          <cell r="M184">
            <v>37.86</v>
          </cell>
          <cell r="N184">
            <v>51.963999999999999</v>
          </cell>
          <cell r="O184">
            <v>1967.3570399999999</v>
          </cell>
          <cell r="P184">
            <v>16.84</v>
          </cell>
          <cell r="Q184">
            <v>43.82</v>
          </cell>
          <cell r="R184">
            <v>737.92880000000002</v>
          </cell>
          <cell r="S184">
            <v>50.29</v>
          </cell>
          <cell r="T184">
            <v>18.836000000000002</v>
          </cell>
          <cell r="U184">
            <v>947.26244000000008</v>
          </cell>
          <cell r="V184">
            <v>3982.98936</v>
          </cell>
          <cell r="X184">
            <v>42.2</v>
          </cell>
          <cell r="Y184">
            <v>27.805</v>
          </cell>
          <cell r="Z184">
            <v>1173.3710000000001</v>
          </cell>
          <cell r="AA184">
            <v>20.88</v>
          </cell>
          <cell r="AB184">
            <v>657.21100000000001</v>
          </cell>
          <cell r="AC184">
            <v>13722.56568</v>
          </cell>
          <cell r="AD184">
            <v>14895.936679999999</v>
          </cell>
          <cell r="AF184">
            <v>57.94</v>
          </cell>
          <cell r="AG184">
            <v>48.914999999999999</v>
          </cell>
          <cell r="AH184">
            <v>2834.1351</v>
          </cell>
          <cell r="AI184">
            <v>3.92</v>
          </cell>
          <cell r="AJ184">
            <v>516.30180000000007</v>
          </cell>
          <cell r="AK184">
            <v>2023.9030560000003</v>
          </cell>
          <cell r="AL184">
            <v>4858.0381560000005</v>
          </cell>
        </row>
        <row r="185">
          <cell r="B185">
            <v>38939</v>
          </cell>
          <cell r="C185">
            <v>65.484728413539827</v>
          </cell>
          <cell r="D185">
            <v>97.39472885903821</v>
          </cell>
          <cell r="E185">
            <v>102.36884171015458</v>
          </cell>
          <cell r="F185">
            <v>135.64491606863535</v>
          </cell>
          <cell r="G185">
            <v>65.057188498933371</v>
          </cell>
          <cell r="H185">
            <v>100.23723203026481</v>
          </cell>
          <cell r="J185">
            <v>10.74</v>
          </cell>
          <cell r="K185">
            <v>30.795999999999999</v>
          </cell>
          <cell r="L185">
            <v>330.74903999999998</v>
          </cell>
          <cell r="M185">
            <v>38.14</v>
          </cell>
          <cell r="N185">
            <v>51.963999999999999</v>
          </cell>
          <cell r="O185">
            <v>1981.90696</v>
          </cell>
          <cell r="P185">
            <v>17.37</v>
          </cell>
          <cell r="Q185">
            <v>43.82</v>
          </cell>
          <cell r="R185">
            <v>761.15340000000003</v>
          </cell>
          <cell r="S185">
            <v>49.99</v>
          </cell>
          <cell r="T185">
            <v>18.836000000000002</v>
          </cell>
          <cell r="U185">
            <v>941.61164000000019</v>
          </cell>
          <cell r="V185">
            <v>4015.4210400000002</v>
          </cell>
          <cell r="X185">
            <v>42.62</v>
          </cell>
          <cell r="Y185">
            <v>27.805</v>
          </cell>
          <cell r="Z185">
            <v>1185.0491</v>
          </cell>
          <cell r="AA185">
            <v>20.700000000000003</v>
          </cell>
          <cell r="AB185">
            <v>657.21100000000001</v>
          </cell>
          <cell r="AC185">
            <v>13604.267700000002</v>
          </cell>
          <cell r="AD185">
            <v>14789.316800000002</v>
          </cell>
          <cell r="AF185">
            <v>58.6</v>
          </cell>
          <cell r="AG185">
            <v>48.914999999999999</v>
          </cell>
          <cell r="AH185">
            <v>2866.4189999999999</v>
          </cell>
          <cell r="AI185">
            <v>3.86</v>
          </cell>
          <cell r="AJ185">
            <v>516.30180000000007</v>
          </cell>
          <cell r="AK185">
            <v>1992.9249480000003</v>
          </cell>
          <cell r="AL185">
            <v>4859.3439479999997</v>
          </cell>
        </row>
        <row r="186">
          <cell r="B186">
            <v>38940</v>
          </cell>
          <cell r="C186">
            <v>69.795974261502323</v>
          </cell>
          <cell r="D186">
            <v>96.584316985253764</v>
          </cell>
          <cell r="E186">
            <v>100.73624351769459</v>
          </cell>
          <cell r="F186">
            <v>135.7056081127281</v>
          </cell>
          <cell r="G186">
            <v>63.519386015370316</v>
          </cell>
          <cell r="H186">
            <v>99.837641866330372</v>
          </cell>
          <cell r="J186">
            <v>10.25</v>
          </cell>
          <cell r="K186">
            <v>30.795999999999999</v>
          </cell>
          <cell r="L186">
            <v>315.65899999999999</v>
          </cell>
          <cell r="M186">
            <v>38.18</v>
          </cell>
          <cell r="N186">
            <v>51.963999999999999</v>
          </cell>
          <cell r="O186">
            <v>1983.98552</v>
          </cell>
          <cell r="P186">
            <v>17.330000000000002</v>
          </cell>
          <cell r="Q186">
            <v>43.82</v>
          </cell>
          <cell r="R186">
            <v>759.40060000000005</v>
          </cell>
          <cell r="S186">
            <v>49</v>
          </cell>
          <cell r="T186">
            <v>18.836000000000002</v>
          </cell>
          <cell r="U186">
            <v>922.96400000000006</v>
          </cell>
          <cell r="V186">
            <v>3982.0091199999997</v>
          </cell>
          <cell r="X186">
            <v>42.410000000000004</v>
          </cell>
          <cell r="Y186">
            <v>27.805</v>
          </cell>
          <cell r="Z186">
            <v>1179.2100500000001</v>
          </cell>
          <cell r="AA186">
            <v>20.350000000000001</v>
          </cell>
          <cell r="AB186">
            <v>657.21100000000001</v>
          </cell>
          <cell r="AC186">
            <v>13374.243850000001</v>
          </cell>
          <cell r="AD186">
            <v>14553.4539</v>
          </cell>
          <cell r="AF186">
            <v>58.75</v>
          </cell>
          <cell r="AG186">
            <v>48.914999999999999</v>
          </cell>
          <cell r="AH186">
            <v>2873.7562499999999</v>
          </cell>
          <cell r="AI186">
            <v>3.85</v>
          </cell>
          <cell r="AJ186">
            <v>516.30180000000007</v>
          </cell>
          <cell r="AK186">
            <v>1987.7619300000003</v>
          </cell>
          <cell r="AL186">
            <v>4861.51818</v>
          </cell>
        </row>
        <row r="187">
          <cell r="B187">
            <v>38943</v>
          </cell>
          <cell r="C187">
            <v>71.754477125088528</v>
          </cell>
          <cell r="D187">
            <v>96.022986326025901</v>
          </cell>
          <cell r="E187">
            <v>102.31110343159359</v>
          </cell>
          <cell r="F187">
            <v>137.58682833983087</v>
          </cell>
          <cell r="G187">
            <v>62.54258627907496</v>
          </cell>
          <cell r="H187">
            <v>99.953499369482969</v>
          </cell>
          <cell r="J187">
            <v>10.23</v>
          </cell>
          <cell r="K187">
            <v>30.795999999999999</v>
          </cell>
          <cell r="L187">
            <v>315.04308000000003</v>
          </cell>
          <cell r="M187">
            <v>37.89</v>
          </cell>
          <cell r="N187">
            <v>51.963999999999999</v>
          </cell>
          <cell r="O187">
            <v>1968.91596</v>
          </cell>
          <cell r="P187">
            <v>17.22</v>
          </cell>
          <cell r="Q187">
            <v>43.82</v>
          </cell>
          <cell r="R187">
            <v>754.58039999999994</v>
          </cell>
          <cell r="S187">
            <v>48.86</v>
          </cell>
          <cell r="T187">
            <v>18.836000000000002</v>
          </cell>
          <cell r="U187">
            <v>920.3269600000001</v>
          </cell>
          <cell r="V187">
            <v>3958.8663999999999</v>
          </cell>
          <cell r="X187">
            <v>42.32</v>
          </cell>
          <cell r="Y187">
            <v>27.805</v>
          </cell>
          <cell r="Z187">
            <v>1176.7076</v>
          </cell>
          <cell r="AA187">
            <v>20.700000000000003</v>
          </cell>
          <cell r="AB187">
            <v>657.21100000000001</v>
          </cell>
          <cell r="AC187">
            <v>13604.267700000002</v>
          </cell>
          <cell r="AD187">
            <v>14780.975300000002</v>
          </cell>
          <cell r="AF187">
            <v>59.6</v>
          </cell>
          <cell r="AG187">
            <v>48.914999999999999</v>
          </cell>
          <cell r="AH187">
            <v>2915.3339999999998</v>
          </cell>
          <cell r="AI187">
            <v>3.9000000000000004</v>
          </cell>
          <cell r="AJ187">
            <v>516.30180000000007</v>
          </cell>
          <cell r="AK187">
            <v>2013.5770200000004</v>
          </cell>
          <cell r="AL187">
            <v>4928.9110200000005</v>
          </cell>
        </row>
        <row r="188">
          <cell r="B188">
            <v>38944</v>
          </cell>
          <cell r="C188">
            <v>74.256570394903946</v>
          </cell>
          <cell r="D188">
            <v>99.189940503417134</v>
          </cell>
          <cell r="E188">
            <v>103.74739002336607</v>
          </cell>
          <cell r="F188">
            <v>140.90631595656248</v>
          </cell>
          <cell r="G188">
            <v>64.26343412543109</v>
          </cell>
          <cell r="H188">
            <v>101.32250945775534</v>
          </cell>
          <cell r="J188">
            <v>10.210000000000001</v>
          </cell>
          <cell r="K188">
            <v>30.795999999999999</v>
          </cell>
          <cell r="L188">
            <v>314.42716000000001</v>
          </cell>
          <cell r="M188">
            <v>39.050000000000004</v>
          </cell>
          <cell r="N188">
            <v>51.963999999999999</v>
          </cell>
          <cell r="O188">
            <v>2029.1942000000001</v>
          </cell>
          <cell r="P188">
            <v>18.03</v>
          </cell>
          <cell r="Q188">
            <v>43.82</v>
          </cell>
          <cell r="R188">
            <v>790.07460000000003</v>
          </cell>
          <cell r="S188">
            <v>50.74</v>
          </cell>
          <cell r="T188">
            <v>18.836000000000002</v>
          </cell>
          <cell r="U188">
            <v>955.73864000000015</v>
          </cell>
          <cell r="V188">
            <v>4089.4346</v>
          </cell>
          <cell r="X188">
            <v>44.11</v>
          </cell>
          <cell r="Y188">
            <v>27.805</v>
          </cell>
          <cell r="Z188">
            <v>1226.47855</v>
          </cell>
          <cell r="AA188">
            <v>20.94</v>
          </cell>
          <cell r="AB188">
            <v>657.21100000000001</v>
          </cell>
          <cell r="AC188">
            <v>13761.998340000002</v>
          </cell>
          <cell r="AD188">
            <v>14988.476890000002</v>
          </cell>
          <cell r="AF188">
            <v>61.82</v>
          </cell>
          <cell r="AG188">
            <v>48.914999999999999</v>
          </cell>
          <cell r="AH188">
            <v>3023.9252999999999</v>
          </cell>
          <cell r="AI188">
            <v>3.92</v>
          </cell>
          <cell r="AJ188">
            <v>516.30180000000007</v>
          </cell>
          <cell r="AK188">
            <v>2023.9030560000003</v>
          </cell>
          <cell r="AL188">
            <v>5047.828356</v>
          </cell>
        </row>
        <row r="189">
          <cell r="B189">
            <v>38945</v>
          </cell>
          <cell r="C189">
            <v>75.306926347877095</v>
          </cell>
          <cell r="D189">
            <v>102.04473352496397</v>
          </cell>
          <cell r="E189">
            <v>105.64156051058634</v>
          </cell>
          <cell r="F189">
            <v>143.94056845154114</v>
          </cell>
          <cell r="G189">
            <v>67.181100074192884</v>
          </cell>
          <cell r="H189">
            <v>102.09883354350566</v>
          </cell>
          <cell r="J189">
            <v>10.69</v>
          </cell>
          <cell r="K189">
            <v>30.795999999999999</v>
          </cell>
          <cell r="L189">
            <v>329.20923999999997</v>
          </cell>
          <cell r="M189">
            <v>40.340000000000003</v>
          </cell>
          <cell r="N189">
            <v>51.963999999999999</v>
          </cell>
          <cell r="O189">
            <v>2096.2277600000002</v>
          </cell>
          <cell r="P189">
            <v>18.75</v>
          </cell>
          <cell r="Q189">
            <v>43.82</v>
          </cell>
          <cell r="R189">
            <v>821.625</v>
          </cell>
          <cell r="S189">
            <v>50.97</v>
          </cell>
          <cell r="T189">
            <v>18.836000000000002</v>
          </cell>
          <cell r="U189">
            <v>960.07092000000011</v>
          </cell>
          <cell r="V189">
            <v>4207.13292</v>
          </cell>
          <cell r="X189">
            <v>44.97</v>
          </cell>
          <cell r="Y189">
            <v>27.805</v>
          </cell>
          <cell r="Z189">
            <v>1250.39085</v>
          </cell>
          <cell r="AA189">
            <v>21.32</v>
          </cell>
          <cell r="AB189">
            <v>657.21100000000001</v>
          </cell>
          <cell r="AC189">
            <v>14011.738520000001</v>
          </cell>
          <cell r="AD189">
            <v>15262.129370000001</v>
          </cell>
          <cell r="AF189">
            <v>63.620000000000005</v>
          </cell>
          <cell r="AG189">
            <v>48.914999999999999</v>
          </cell>
          <cell r="AH189">
            <v>3111.9723000000004</v>
          </cell>
          <cell r="AI189">
            <v>3.96</v>
          </cell>
          <cell r="AJ189">
            <v>516.30180000000007</v>
          </cell>
          <cell r="AK189">
            <v>2044.5551280000002</v>
          </cell>
          <cell r="AL189">
            <v>5156.5274280000003</v>
          </cell>
        </row>
        <row r="190">
          <cell r="B190">
            <v>38946</v>
          </cell>
          <cell r="C190">
            <v>75.493194713142273</v>
          </cell>
          <cell r="D190">
            <v>102.20432382630634</v>
          </cell>
          <cell r="E190">
            <v>104.79892932611476</v>
          </cell>
          <cell r="F190">
            <v>146.27833748397217</v>
          </cell>
          <cell r="G190">
            <v>67.867577447481224</v>
          </cell>
          <cell r="H190">
            <v>102.26040353089532</v>
          </cell>
          <cell r="J190">
            <v>10.77</v>
          </cell>
          <cell r="K190">
            <v>30.795999999999999</v>
          </cell>
          <cell r="L190">
            <v>331.67291999999998</v>
          </cell>
          <cell r="M190">
            <v>40.44</v>
          </cell>
          <cell r="N190">
            <v>51.963999999999999</v>
          </cell>
          <cell r="O190">
            <v>2101.42416</v>
          </cell>
          <cell r="P190">
            <v>18.850000000000001</v>
          </cell>
          <cell r="Q190">
            <v>43.82</v>
          </cell>
          <cell r="R190">
            <v>826.00700000000006</v>
          </cell>
          <cell r="S190">
            <v>50.68</v>
          </cell>
          <cell r="T190">
            <v>18.836000000000002</v>
          </cell>
          <cell r="U190">
            <v>954.6084800000001</v>
          </cell>
          <cell r="V190">
            <v>4213.7125599999999</v>
          </cell>
          <cell r="X190">
            <v>44.61</v>
          </cell>
          <cell r="Y190">
            <v>27.805</v>
          </cell>
          <cell r="Z190">
            <v>1240.38105</v>
          </cell>
          <cell r="AA190">
            <v>21.150000000000002</v>
          </cell>
          <cell r="AB190">
            <v>657.21100000000001</v>
          </cell>
          <cell r="AC190">
            <v>13900.012650000002</v>
          </cell>
          <cell r="AD190">
            <v>15140.393700000002</v>
          </cell>
          <cell r="AF190">
            <v>63.01</v>
          </cell>
          <cell r="AG190">
            <v>48.914999999999999</v>
          </cell>
          <cell r="AH190">
            <v>3082.1341499999999</v>
          </cell>
          <cell r="AI190">
            <v>4.18</v>
          </cell>
          <cell r="AJ190">
            <v>516.30180000000007</v>
          </cell>
          <cell r="AK190">
            <v>2158.1415240000001</v>
          </cell>
          <cell r="AL190">
            <v>5240.2756740000004</v>
          </cell>
        </row>
        <row r="191">
          <cell r="B191">
            <v>38947</v>
          </cell>
          <cell r="C191">
            <v>75.342583975700833</v>
          </cell>
          <cell r="D191">
            <v>99.952104473725967</v>
          </cell>
          <cell r="E191">
            <v>102.9616213700475</v>
          </cell>
          <cell r="F191">
            <v>143.95109776047227</v>
          </cell>
          <cell r="G191">
            <v>68.041000850195474</v>
          </cell>
          <cell r="H191">
            <v>102.64029003783102</v>
          </cell>
          <cell r="J191">
            <v>10.700000000000001</v>
          </cell>
          <cell r="K191">
            <v>30.795999999999999</v>
          </cell>
          <cell r="L191">
            <v>329.5172</v>
          </cell>
          <cell r="M191">
            <v>39</v>
          </cell>
          <cell r="N191">
            <v>51.963999999999999</v>
          </cell>
          <cell r="O191">
            <v>2026.596</v>
          </cell>
          <cell r="P191">
            <v>18.504999999999999</v>
          </cell>
          <cell r="Q191">
            <v>43.82</v>
          </cell>
          <cell r="R191">
            <v>810.88909999999998</v>
          </cell>
          <cell r="S191">
            <v>50.64</v>
          </cell>
          <cell r="T191">
            <v>18.836000000000002</v>
          </cell>
          <cell r="U191">
            <v>953.85504000000014</v>
          </cell>
          <cell r="V191">
            <v>4120.8573399999996</v>
          </cell>
          <cell r="X191">
            <v>45.7</v>
          </cell>
          <cell r="Y191">
            <v>27.805</v>
          </cell>
          <cell r="Z191">
            <v>1270.6885</v>
          </cell>
          <cell r="AA191">
            <v>20.700000000000003</v>
          </cell>
          <cell r="AB191">
            <v>657.21100000000001</v>
          </cell>
          <cell r="AC191">
            <v>13604.267700000002</v>
          </cell>
          <cell r="AD191">
            <v>14874.956200000002</v>
          </cell>
          <cell r="AF191">
            <v>62.15</v>
          </cell>
          <cell r="AG191">
            <v>48.914999999999999</v>
          </cell>
          <cell r="AH191">
            <v>3040.0672500000001</v>
          </cell>
          <cell r="AI191">
            <v>4.1000000000000005</v>
          </cell>
          <cell r="AJ191">
            <v>516.30180000000007</v>
          </cell>
          <cell r="AK191">
            <v>2116.8373800000004</v>
          </cell>
          <cell r="AL191">
            <v>5156.9046300000009</v>
          </cell>
        </row>
        <row r="192">
          <cell r="B192">
            <v>38950</v>
          </cell>
          <cell r="C192">
            <v>72.581366971947929</v>
          </cell>
          <cell r="D192">
            <v>97.380515328117582</v>
          </cell>
          <cell r="E192">
            <v>102.75236411567128</v>
          </cell>
          <cell r="F192">
            <v>143.05448792176455</v>
          </cell>
          <cell r="G192">
            <v>66.190895049035319</v>
          </cell>
          <cell r="H192">
            <v>102.26355611601512</v>
          </cell>
          <cell r="J192">
            <v>10.450000000000001</v>
          </cell>
          <cell r="K192">
            <v>30.795999999999999</v>
          </cell>
          <cell r="L192">
            <v>321.81820000000005</v>
          </cell>
          <cell r="M192">
            <v>37.93</v>
          </cell>
          <cell r="N192">
            <v>51.963999999999999</v>
          </cell>
          <cell r="O192">
            <v>1970.99452</v>
          </cell>
          <cell r="P192">
            <v>17.990000000000002</v>
          </cell>
          <cell r="Q192">
            <v>43.82</v>
          </cell>
          <cell r="R192">
            <v>788.32180000000005</v>
          </cell>
          <cell r="S192">
            <v>49.57</v>
          </cell>
          <cell r="T192">
            <v>18.836000000000002</v>
          </cell>
          <cell r="U192">
            <v>933.7005200000001</v>
          </cell>
          <cell r="V192">
            <v>4014.8350399999999</v>
          </cell>
          <cell r="X192">
            <v>44.14</v>
          </cell>
          <cell r="Y192">
            <v>27.805</v>
          </cell>
          <cell r="Z192">
            <v>1227.3126999999999</v>
          </cell>
          <cell r="AA192">
            <v>20.72</v>
          </cell>
          <cell r="AB192">
            <v>657.21100000000001</v>
          </cell>
          <cell r="AC192">
            <v>13617.411919999999</v>
          </cell>
          <cell r="AD192">
            <v>14844.724619999999</v>
          </cell>
          <cell r="AF192">
            <v>61.81</v>
          </cell>
          <cell r="AG192">
            <v>48.914999999999999</v>
          </cell>
          <cell r="AH192">
            <v>3023.43615</v>
          </cell>
          <cell r="AI192">
            <v>4.07</v>
          </cell>
          <cell r="AJ192">
            <v>516.30180000000007</v>
          </cell>
          <cell r="AK192">
            <v>2101.3483260000003</v>
          </cell>
          <cell r="AL192">
            <v>5124.7844760000007</v>
          </cell>
        </row>
        <row r="193">
          <cell r="B193">
            <v>38951</v>
          </cell>
          <cell r="C193">
            <v>71.104544061389291</v>
          </cell>
          <cell r="D193">
            <v>97.848054146993263</v>
          </cell>
          <cell r="E193">
            <v>101.55805313612625</v>
          </cell>
          <cell r="F193">
            <v>142.46585086449087</v>
          </cell>
          <cell r="G193">
            <v>66.552561088281252</v>
          </cell>
          <cell r="H193">
            <v>102.36601513240855</v>
          </cell>
          <cell r="J193">
            <v>10.450000000000001</v>
          </cell>
          <cell r="K193">
            <v>30.795999999999999</v>
          </cell>
          <cell r="L193">
            <v>321.81820000000005</v>
          </cell>
          <cell r="M193">
            <v>38.130000000000003</v>
          </cell>
          <cell r="N193">
            <v>51.963999999999999</v>
          </cell>
          <cell r="O193">
            <v>1981.38732</v>
          </cell>
          <cell r="P193">
            <v>18.240000000000002</v>
          </cell>
          <cell r="Q193">
            <v>43.82</v>
          </cell>
          <cell r="R193">
            <v>799.27680000000009</v>
          </cell>
          <cell r="S193">
            <v>49.46</v>
          </cell>
          <cell r="T193">
            <v>18.836000000000002</v>
          </cell>
          <cell r="U193">
            <v>931.62856000000011</v>
          </cell>
          <cell r="V193">
            <v>4034.1108800000002</v>
          </cell>
          <cell r="X193">
            <v>44.08</v>
          </cell>
          <cell r="Y193">
            <v>27.805</v>
          </cell>
          <cell r="Z193">
            <v>1225.6443999999999</v>
          </cell>
          <cell r="AA193">
            <v>20.46</v>
          </cell>
          <cell r="AB193">
            <v>657.21100000000001</v>
          </cell>
          <cell r="AC193">
            <v>13446.537060000001</v>
          </cell>
          <cell r="AD193">
            <v>14672.18146</v>
          </cell>
          <cell r="AF193">
            <v>61.59</v>
          </cell>
          <cell r="AG193">
            <v>48.914999999999999</v>
          </cell>
          <cell r="AH193">
            <v>3012.6748500000003</v>
          </cell>
          <cell r="AI193">
            <v>4.05</v>
          </cell>
          <cell r="AJ193">
            <v>516.30180000000007</v>
          </cell>
          <cell r="AK193">
            <v>2091.0222900000003</v>
          </cell>
          <cell r="AL193">
            <v>5103.6971400000002</v>
          </cell>
        </row>
        <row r="194">
          <cell r="B194">
            <v>38952</v>
          </cell>
          <cell r="C194">
            <v>69.045020009364805</v>
          </cell>
          <cell r="D194">
            <v>96.086355388966595</v>
          </cell>
          <cell r="E194">
            <v>101.54178196801547</v>
          </cell>
          <cell r="F194">
            <v>141.03065013378531</v>
          </cell>
          <cell r="G194">
            <v>64.64723782654282</v>
          </cell>
          <cell r="H194">
            <v>101.90652585119797</v>
          </cell>
          <cell r="J194">
            <v>10.220000000000001</v>
          </cell>
          <cell r="K194">
            <v>30.795999999999999</v>
          </cell>
          <cell r="L194">
            <v>314.73511999999999</v>
          </cell>
          <cell r="M194">
            <v>37.880000000000003</v>
          </cell>
          <cell r="N194">
            <v>51.963999999999999</v>
          </cell>
          <cell r="O194">
            <v>1968.3963200000001</v>
          </cell>
          <cell r="P194">
            <v>17.32</v>
          </cell>
          <cell r="Q194">
            <v>43.82</v>
          </cell>
          <cell r="R194">
            <v>758.9624</v>
          </cell>
          <cell r="S194">
            <v>48.81</v>
          </cell>
          <cell r="T194">
            <v>18.836000000000002</v>
          </cell>
          <cell r="U194">
            <v>919.38516000000016</v>
          </cell>
          <cell r="V194">
            <v>3961.4790000000003</v>
          </cell>
          <cell r="X194">
            <v>43.050000000000004</v>
          </cell>
          <cell r="Y194">
            <v>27.805</v>
          </cell>
          <cell r="Z194">
            <v>1197.0052500000002</v>
          </cell>
          <cell r="AA194">
            <v>20.5</v>
          </cell>
          <cell r="AB194">
            <v>657.21100000000001</v>
          </cell>
          <cell r="AC194">
            <v>13472.825500000001</v>
          </cell>
          <cell r="AD194">
            <v>14669.830750000001</v>
          </cell>
          <cell r="AF194">
            <v>60.75</v>
          </cell>
          <cell r="AG194">
            <v>48.914999999999999</v>
          </cell>
          <cell r="AH194">
            <v>2971.5862499999998</v>
          </cell>
          <cell r="AI194">
            <v>4.03</v>
          </cell>
          <cell r="AJ194">
            <v>516.30180000000007</v>
          </cell>
          <cell r="AK194">
            <v>2080.6962540000004</v>
          </cell>
          <cell r="AL194">
            <v>5052.2825040000007</v>
          </cell>
        </row>
        <row r="195">
          <cell r="B195">
            <v>38953</v>
          </cell>
          <cell r="C195">
            <v>71.871764698029267</v>
          </cell>
          <cell r="D195">
            <v>93.406924351946131</v>
          </cell>
          <cell r="E195">
            <v>101.89223687958187</v>
          </cell>
          <cell r="F195">
            <v>142.55385141417821</v>
          </cell>
          <cell r="G195">
            <v>66.027771793938953</v>
          </cell>
          <cell r="H195">
            <v>102.14848675914247</v>
          </cell>
          <cell r="J195">
            <v>10.050000000000001</v>
          </cell>
          <cell r="K195">
            <v>30.795999999999999</v>
          </cell>
          <cell r="L195">
            <v>309.49979999999999</v>
          </cell>
          <cell r="M195">
            <v>36.119999999999997</v>
          </cell>
          <cell r="N195">
            <v>51.963999999999999</v>
          </cell>
          <cell r="O195">
            <v>1876.9396799999997</v>
          </cell>
          <cell r="P195">
            <v>17.04</v>
          </cell>
          <cell r="Q195">
            <v>43.82</v>
          </cell>
          <cell r="R195">
            <v>746.69279999999992</v>
          </cell>
          <cell r="S195">
            <v>48.730000000000004</v>
          </cell>
          <cell r="T195">
            <v>18.836000000000002</v>
          </cell>
          <cell r="U195">
            <v>917.87828000000013</v>
          </cell>
          <cell r="V195">
            <v>3851.0105599999997</v>
          </cell>
          <cell r="X195">
            <v>42.980000000000004</v>
          </cell>
          <cell r="Y195">
            <v>27.805</v>
          </cell>
          <cell r="Z195">
            <v>1195.0589</v>
          </cell>
          <cell r="AA195">
            <v>20.580000000000002</v>
          </cell>
          <cell r="AB195">
            <v>657.21100000000001</v>
          </cell>
          <cell r="AC195">
            <v>13525.402380000001</v>
          </cell>
          <cell r="AD195">
            <v>14720.461280000001</v>
          </cell>
          <cell r="AF195">
            <v>61.76</v>
          </cell>
          <cell r="AG195">
            <v>48.914999999999999</v>
          </cell>
          <cell r="AH195">
            <v>3020.9903999999997</v>
          </cell>
          <cell r="AI195">
            <v>4.04</v>
          </cell>
          <cell r="AJ195">
            <v>516.30180000000007</v>
          </cell>
          <cell r="AK195">
            <v>2085.8592720000001</v>
          </cell>
          <cell r="AL195">
            <v>5106.8496720000003</v>
          </cell>
        </row>
        <row r="196">
          <cell r="B196">
            <v>38954</v>
          </cell>
          <cell r="C196">
            <v>72.041371481044081</v>
          </cell>
          <cell r="D196">
            <v>92.453775640684341</v>
          </cell>
          <cell r="E196">
            <v>101.0317590538132</v>
          </cell>
          <cell r="F196">
            <v>142.04713987368834</v>
          </cell>
          <cell r="G196">
            <v>65.773961471664961</v>
          </cell>
          <cell r="H196">
            <v>102.07203656998738</v>
          </cell>
          <cell r="J196">
            <v>10.040000000000001</v>
          </cell>
          <cell r="K196">
            <v>30.795999999999999</v>
          </cell>
          <cell r="L196">
            <v>309.19184000000001</v>
          </cell>
          <cell r="M196">
            <v>36.020000000000003</v>
          </cell>
          <cell r="N196">
            <v>51.963999999999999</v>
          </cell>
          <cell r="O196">
            <v>1871.7432800000001</v>
          </cell>
          <cell r="P196">
            <v>16.66</v>
          </cell>
          <cell r="Q196">
            <v>43.82</v>
          </cell>
          <cell r="R196">
            <v>730.0412</v>
          </cell>
          <cell r="S196">
            <v>47.82</v>
          </cell>
          <cell r="T196">
            <v>18.836000000000002</v>
          </cell>
          <cell r="U196">
            <v>900.73752000000013</v>
          </cell>
          <cell r="V196">
            <v>3811.7138400000003</v>
          </cell>
          <cell r="X196">
            <v>43</v>
          </cell>
          <cell r="Y196">
            <v>27.805</v>
          </cell>
          <cell r="Z196">
            <v>1195.615</v>
          </cell>
          <cell r="AA196">
            <v>20.39</v>
          </cell>
          <cell r="AB196">
            <v>657.21100000000001</v>
          </cell>
          <cell r="AC196">
            <v>13400.532290000001</v>
          </cell>
          <cell r="AD196">
            <v>14596.147290000001</v>
          </cell>
          <cell r="AF196">
            <v>61.6</v>
          </cell>
          <cell r="AG196">
            <v>48.914999999999999</v>
          </cell>
          <cell r="AH196">
            <v>3013.1640000000002</v>
          </cell>
          <cell r="AI196">
            <v>4.0200000000000005</v>
          </cell>
          <cell r="AJ196">
            <v>516.30180000000007</v>
          </cell>
          <cell r="AK196">
            <v>2075.5332360000007</v>
          </cell>
          <cell r="AL196">
            <v>5088.6972360000009</v>
          </cell>
        </row>
        <row r="197">
          <cell r="B197">
            <v>38957</v>
          </cell>
          <cell r="C197">
            <v>70.693713262305067</v>
          </cell>
          <cell r="D197">
            <v>94.85346110422141</v>
          </cell>
          <cell r="E197">
            <v>101.90063504250162</v>
          </cell>
          <cell r="F197">
            <v>140.79852783623136</v>
          </cell>
          <cell r="G197">
            <v>66.948376855648277</v>
          </cell>
          <cell r="H197">
            <v>102.5997005044136</v>
          </cell>
          <cell r="J197">
            <v>10.130000000000001</v>
          </cell>
          <cell r="K197">
            <v>30.795999999999999</v>
          </cell>
          <cell r="L197">
            <v>311.96348</v>
          </cell>
          <cell r="M197">
            <v>36.83</v>
          </cell>
          <cell r="N197">
            <v>51.963999999999999</v>
          </cell>
          <cell r="O197">
            <v>1913.8341199999998</v>
          </cell>
          <cell r="P197">
            <v>17.52</v>
          </cell>
          <cell r="Q197">
            <v>43.82</v>
          </cell>
          <cell r="R197">
            <v>767.72640000000001</v>
          </cell>
          <cell r="S197">
            <v>48.69</v>
          </cell>
          <cell r="T197">
            <v>18.836000000000002</v>
          </cell>
          <cell r="U197">
            <v>917.12484000000006</v>
          </cell>
          <cell r="V197">
            <v>3910.6488399999998</v>
          </cell>
          <cell r="X197">
            <v>43.26</v>
          </cell>
          <cell r="Y197">
            <v>27.805</v>
          </cell>
          <cell r="Z197">
            <v>1202.8443</v>
          </cell>
          <cell r="AA197">
            <v>20.57</v>
          </cell>
          <cell r="AB197">
            <v>657.21100000000001</v>
          </cell>
          <cell r="AC197">
            <v>13518.83027</v>
          </cell>
          <cell r="AD197">
            <v>14721.674570000001</v>
          </cell>
          <cell r="AF197">
            <v>60.58</v>
          </cell>
          <cell r="AG197">
            <v>48.914999999999999</v>
          </cell>
          <cell r="AH197">
            <v>2963.2707</v>
          </cell>
          <cell r="AI197">
            <v>4.03</v>
          </cell>
          <cell r="AJ197">
            <v>516.30180000000007</v>
          </cell>
          <cell r="AK197">
            <v>2080.6962540000004</v>
          </cell>
          <cell r="AL197">
            <v>5043.9669540000004</v>
          </cell>
        </row>
        <row r="198">
          <cell r="B198">
            <v>38958</v>
          </cell>
          <cell r="C198">
            <v>71.261013273522863</v>
          </cell>
          <cell r="D198">
            <v>95.178492054445499</v>
          </cell>
          <cell r="E198">
            <v>104.24271578906368</v>
          </cell>
          <cell r="F198">
            <v>135.58410745465673</v>
          </cell>
          <cell r="G198">
            <v>67.351108728689496</v>
          </cell>
          <cell r="H198">
            <v>102.79634300126102</v>
          </cell>
          <cell r="J198">
            <v>9.99</v>
          </cell>
          <cell r="K198">
            <v>30.795999999999999</v>
          </cell>
          <cell r="L198">
            <v>307.65204</v>
          </cell>
          <cell r="M198">
            <v>36.93</v>
          </cell>
          <cell r="N198">
            <v>51.963999999999999</v>
          </cell>
          <cell r="O198">
            <v>1919.03052</v>
          </cell>
          <cell r="P198">
            <v>17.84</v>
          </cell>
          <cell r="Q198">
            <v>43.82</v>
          </cell>
          <cell r="R198">
            <v>781.74879999999996</v>
          </cell>
          <cell r="S198">
            <v>48.61</v>
          </cell>
          <cell r="T198">
            <v>18.836000000000002</v>
          </cell>
          <cell r="U198">
            <v>915.61796000000004</v>
          </cell>
          <cell r="V198">
            <v>3924.0493200000001</v>
          </cell>
          <cell r="X198">
            <v>44.32</v>
          </cell>
          <cell r="Y198">
            <v>27.805</v>
          </cell>
          <cell r="Z198">
            <v>1232.3176000000001</v>
          </cell>
          <cell r="AA198">
            <v>21.04</v>
          </cell>
          <cell r="AB198">
            <v>657.21100000000001</v>
          </cell>
          <cell r="AC198">
            <v>13827.719439999999</v>
          </cell>
          <cell r="AD198">
            <v>15060.037039999999</v>
          </cell>
          <cell r="AF198">
            <v>56.550000000000004</v>
          </cell>
          <cell r="AG198">
            <v>48.914999999999999</v>
          </cell>
          <cell r="AH198">
            <v>2766.1432500000001</v>
          </cell>
          <cell r="AI198">
            <v>4.05</v>
          </cell>
          <cell r="AJ198">
            <v>516.30180000000007</v>
          </cell>
          <cell r="AK198">
            <v>2091.0222900000003</v>
          </cell>
          <cell r="AL198">
            <v>4857.16554</v>
          </cell>
        </row>
        <row r="199">
          <cell r="B199">
            <v>38959</v>
          </cell>
          <cell r="C199">
            <v>72.567133073361404</v>
          </cell>
          <cell r="D199">
            <v>97.159532275266983</v>
          </cell>
          <cell r="E199">
            <v>107.7390413098573</v>
          </cell>
          <cell r="F199">
            <v>136.95259939330899</v>
          </cell>
          <cell r="G199">
            <v>66.883259271242352</v>
          </cell>
          <cell r="H199">
            <v>102.79555485498106</v>
          </cell>
          <cell r="J199">
            <v>10.46</v>
          </cell>
          <cell r="K199">
            <v>30.795999999999999</v>
          </cell>
          <cell r="L199">
            <v>322.12616000000003</v>
          </cell>
          <cell r="M199">
            <v>37.869999999999997</v>
          </cell>
          <cell r="N199">
            <v>51.963999999999999</v>
          </cell>
          <cell r="O199">
            <v>1967.8766799999999</v>
          </cell>
          <cell r="P199">
            <v>18.16</v>
          </cell>
          <cell r="Q199">
            <v>43.82</v>
          </cell>
          <cell r="R199">
            <v>795.77120000000002</v>
          </cell>
          <cell r="S199">
            <v>48.84</v>
          </cell>
          <cell r="T199">
            <v>18.836000000000002</v>
          </cell>
          <cell r="U199">
            <v>919.95024000000012</v>
          </cell>
          <cell r="V199">
            <v>4005.7242800000004</v>
          </cell>
          <cell r="X199">
            <v>44.050000000000004</v>
          </cell>
          <cell r="Y199">
            <v>27.805</v>
          </cell>
          <cell r="Z199">
            <v>1224.81025</v>
          </cell>
          <cell r="AA199">
            <v>21.82</v>
          </cell>
          <cell r="AB199">
            <v>657.21100000000001</v>
          </cell>
          <cell r="AC199">
            <v>14340.34402</v>
          </cell>
          <cell r="AD199">
            <v>15565.154270000001</v>
          </cell>
          <cell r="AF199">
            <v>58.08</v>
          </cell>
          <cell r="AG199">
            <v>48.914999999999999</v>
          </cell>
          <cell r="AH199">
            <v>2840.9831999999997</v>
          </cell>
          <cell r="AI199">
            <v>4</v>
          </cell>
          <cell r="AJ199">
            <v>516.30180000000007</v>
          </cell>
          <cell r="AK199">
            <v>2065.2072000000003</v>
          </cell>
          <cell r="AL199">
            <v>4906.1903999999995</v>
          </cell>
        </row>
        <row r="200">
          <cell r="B200">
            <v>38960</v>
          </cell>
          <cell r="C200">
            <v>72.230347190995573</v>
          </cell>
          <cell r="D200">
            <v>97.691057208664617</v>
          </cell>
          <cell r="E200">
            <v>108.35474316670519</v>
          </cell>
          <cell r="F200">
            <v>136.8054692714621</v>
          </cell>
          <cell r="G200">
            <v>67.459664197778068</v>
          </cell>
          <cell r="H200">
            <v>102.76008827238334</v>
          </cell>
          <cell r="J200">
            <v>10.57</v>
          </cell>
          <cell r="K200">
            <v>30.795999999999999</v>
          </cell>
          <cell r="L200">
            <v>325.51371999999998</v>
          </cell>
          <cell r="M200">
            <v>38.07</v>
          </cell>
          <cell r="N200">
            <v>51.963999999999999</v>
          </cell>
          <cell r="O200">
            <v>1978.2694799999999</v>
          </cell>
          <cell r="P200">
            <v>18.38</v>
          </cell>
          <cell r="Q200">
            <v>43.82</v>
          </cell>
          <cell r="R200">
            <v>805.41159999999991</v>
          </cell>
          <cell r="S200">
            <v>48.76</v>
          </cell>
          <cell r="T200">
            <v>18.836000000000002</v>
          </cell>
          <cell r="U200">
            <v>918.4433600000001</v>
          </cell>
          <cell r="V200">
            <v>4027.63816</v>
          </cell>
          <cell r="X200">
            <v>43.94</v>
          </cell>
          <cell r="Y200">
            <v>27.805</v>
          </cell>
          <cell r="Z200">
            <v>1221.7517</v>
          </cell>
          <cell r="AA200">
            <v>21.96</v>
          </cell>
          <cell r="AB200">
            <v>657.21100000000001</v>
          </cell>
          <cell r="AC200">
            <v>14432.353560000001</v>
          </cell>
          <cell r="AD200">
            <v>15654.105260000002</v>
          </cell>
          <cell r="AF200">
            <v>58.5</v>
          </cell>
          <cell r="AG200">
            <v>48.914999999999999</v>
          </cell>
          <cell r="AH200">
            <v>2861.5275000000001</v>
          </cell>
          <cell r="AI200">
            <v>3.95</v>
          </cell>
          <cell r="AJ200">
            <v>516.30180000000007</v>
          </cell>
          <cell r="AK200">
            <v>2039.3921100000005</v>
          </cell>
          <cell r="AL200">
            <v>4900.9196100000008</v>
          </cell>
        </row>
        <row r="201">
          <cell r="B201">
            <v>38961</v>
          </cell>
          <cell r="C201">
            <v>71.958014982220647</v>
          </cell>
          <cell r="D201">
            <v>98.05123875446921</v>
          </cell>
          <cell r="E201">
            <v>110.06152682746662</v>
          </cell>
          <cell r="F201">
            <v>138.34990402454599</v>
          </cell>
          <cell r="G201">
            <v>67.526346784460472</v>
          </cell>
          <cell r="H201">
            <v>103.32676544766709</v>
          </cell>
          <cell r="J201">
            <v>10.53</v>
          </cell>
          <cell r="K201">
            <v>30.795999999999999</v>
          </cell>
          <cell r="L201">
            <v>324.28188</v>
          </cell>
          <cell r="M201">
            <v>38</v>
          </cell>
          <cell r="N201">
            <v>51.963999999999999</v>
          </cell>
          <cell r="O201">
            <v>1974.6320000000001</v>
          </cell>
          <cell r="P201">
            <v>18.830000000000002</v>
          </cell>
          <cell r="Q201">
            <v>43.82</v>
          </cell>
          <cell r="R201">
            <v>825.13060000000007</v>
          </cell>
          <cell r="S201">
            <v>48.76</v>
          </cell>
          <cell r="T201">
            <v>18.836000000000002</v>
          </cell>
          <cell r="U201">
            <v>918.4433600000001</v>
          </cell>
          <cell r="V201">
            <v>4042.4878400000002</v>
          </cell>
          <cell r="X201">
            <v>43.59</v>
          </cell>
          <cell r="Y201">
            <v>27.805</v>
          </cell>
          <cell r="Z201">
            <v>1212.0199500000001</v>
          </cell>
          <cell r="AA201">
            <v>22.35</v>
          </cell>
          <cell r="AB201">
            <v>657.21100000000001</v>
          </cell>
          <cell r="AC201">
            <v>14688.665850000001</v>
          </cell>
          <cell r="AD201">
            <v>15900.685800000001</v>
          </cell>
          <cell r="AF201">
            <v>59.42</v>
          </cell>
          <cell r="AG201">
            <v>48.914999999999999</v>
          </cell>
          <cell r="AH201">
            <v>2906.5293000000001</v>
          </cell>
          <cell r="AI201">
            <v>3.97</v>
          </cell>
          <cell r="AJ201">
            <v>516.30180000000007</v>
          </cell>
          <cell r="AK201">
            <v>2049.7181460000002</v>
          </cell>
          <cell r="AL201">
            <v>4956.2474460000003</v>
          </cell>
        </row>
        <row r="202">
          <cell r="B202">
            <v>38965</v>
          </cell>
          <cell r="C202">
            <v>72.302128548347184</v>
          </cell>
          <cell r="D202">
            <v>98.239170739446621</v>
          </cell>
          <cell r="E202">
            <v>109.33787082900852</v>
          </cell>
          <cell r="F202">
            <v>140.66505196718171</v>
          </cell>
          <cell r="G202">
            <v>66.634183716035906</v>
          </cell>
          <cell r="H202">
            <v>103.50331021437577</v>
          </cell>
          <cell r="J202">
            <v>10.55</v>
          </cell>
          <cell r="K202">
            <v>30.795999999999999</v>
          </cell>
          <cell r="L202">
            <v>324.89780000000002</v>
          </cell>
          <cell r="M202">
            <v>38.020000000000003</v>
          </cell>
          <cell r="N202">
            <v>51.963999999999999</v>
          </cell>
          <cell r="O202">
            <v>1975.67128</v>
          </cell>
          <cell r="P202">
            <v>18.809999999999999</v>
          </cell>
          <cell r="Q202">
            <v>43.82</v>
          </cell>
          <cell r="R202">
            <v>824.25419999999997</v>
          </cell>
          <cell r="S202">
            <v>49.13</v>
          </cell>
          <cell r="T202">
            <v>18.836000000000002</v>
          </cell>
          <cell r="U202">
            <v>925.41268000000014</v>
          </cell>
          <cell r="V202">
            <v>4050.23596</v>
          </cell>
          <cell r="X202">
            <v>45.03</v>
          </cell>
          <cell r="Y202">
            <v>27.805</v>
          </cell>
          <cell r="Z202">
            <v>1252.05915</v>
          </cell>
          <cell r="AA202">
            <v>22.13</v>
          </cell>
          <cell r="AB202">
            <v>657.21100000000001</v>
          </cell>
          <cell r="AC202">
            <v>14544.07943</v>
          </cell>
          <cell r="AD202">
            <v>15796.138579999999</v>
          </cell>
          <cell r="AF202">
            <v>61.01</v>
          </cell>
          <cell r="AG202">
            <v>48.914999999999999</v>
          </cell>
          <cell r="AH202">
            <v>2984.3041499999999</v>
          </cell>
          <cell r="AI202">
            <v>3.98</v>
          </cell>
          <cell r="AJ202">
            <v>516.30180000000007</v>
          </cell>
          <cell r="AK202">
            <v>2054.8811640000004</v>
          </cell>
          <cell r="AL202">
            <v>5039.1853140000003</v>
          </cell>
        </row>
        <row r="203">
          <cell r="B203">
            <v>38966</v>
          </cell>
          <cell r="C203">
            <v>70.968939256447953</v>
          </cell>
          <cell r="D203">
            <v>98.617519409243641</v>
          </cell>
          <cell r="E203">
            <v>107.91593079606147</v>
          </cell>
          <cell r="F203">
            <v>135.73592499230301</v>
          </cell>
          <cell r="G203">
            <v>64.414248024901283</v>
          </cell>
          <cell r="H203">
            <v>102.4795081967213</v>
          </cell>
          <cell r="J203">
            <v>10.44</v>
          </cell>
          <cell r="K203">
            <v>30.795999999999999</v>
          </cell>
          <cell r="L203">
            <v>321.51023999999995</v>
          </cell>
          <cell r="M203">
            <v>38.050000000000004</v>
          </cell>
          <cell r="N203">
            <v>51.963999999999999</v>
          </cell>
          <cell r="O203">
            <v>1977.2302000000002</v>
          </cell>
          <cell r="P203">
            <v>19.5</v>
          </cell>
          <cell r="Q203">
            <v>43.82</v>
          </cell>
          <cell r="R203">
            <v>854.49</v>
          </cell>
          <cell r="S203">
            <v>48.45</v>
          </cell>
          <cell r="T203">
            <v>18.836000000000002</v>
          </cell>
          <cell r="U203">
            <v>912.60420000000011</v>
          </cell>
          <cell r="V203">
            <v>4065.8346400000005</v>
          </cell>
          <cell r="X203">
            <v>44.26</v>
          </cell>
          <cell r="Y203">
            <v>27.805</v>
          </cell>
          <cell r="Z203">
            <v>1230.6493</v>
          </cell>
          <cell r="AA203">
            <v>21.85</v>
          </cell>
          <cell r="AB203">
            <v>657.21100000000001</v>
          </cell>
          <cell r="AC203">
            <v>14360.060350000002</v>
          </cell>
          <cell r="AD203">
            <v>15590.709650000001</v>
          </cell>
          <cell r="AF203">
            <v>58.35</v>
          </cell>
          <cell r="AG203">
            <v>48.914999999999999</v>
          </cell>
          <cell r="AH203">
            <v>2854.1902500000001</v>
          </cell>
          <cell r="AI203">
            <v>3.89</v>
          </cell>
          <cell r="AJ203">
            <v>516.30180000000007</v>
          </cell>
          <cell r="AK203">
            <v>2008.4140020000004</v>
          </cell>
          <cell r="AL203">
            <v>4862.604252000001</v>
          </cell>
        </row>
        <row r="204">
          <cell r="B204">
            <v>38967</v>
          </cell>
          <cell r="C204">
            <v>70.964505358055192</v>
          </cell>
          <cell r="D204">
            <v>97.566114935734376</v>
          </cell>
          <cell r="E204">
            <v>104.91125784402442</v>
          </cell>
          <cell r="F204">
            <v>136.55217178616007</v>
          </cell>
          <cell r="G204">
            <v>65.102112830470588</v>
          </cell>
          <cell r="H204">
            <v>101.98770491803278</v>
          </cell>
          <cell r="J204">
            <v>10.15</v>
          </cell>
          <cell r="K204">
            <v>30.795999999999999</v>
          </cell>
          <cell r="L204">
            <v>312.57940000000002</v>
          </cell>
          <cell r="M204">
            <v>37.96</v>
          </cell>
          <cell r="N204">
            <v>51.963999999999999</v>
          </cell>
          <cell r="O204">
            <v>1972.5534399999999</v>
          </cell>
          <cell r="P204">
            <v>18.86</v>
          </cell>
          <cell r="Q204">
            <v>43.82</v>
          </cell>
          <cell r="R204">
            <v>826.4452</v>
          </cell>
          <cell r="S204">
            <v>48.36</v>
          </cell>
          <cell r="T204">
            <v>18.836000000000002</v>
          </cell>
          <cell r="U204">
            <v>910.90896000000009</v>
          </cell>
          <cell r="V204">
            <v>4022.4870000000001</v>
          </cell>
          <cell r="X204">
            <v>42.83</v>
          </cell>
          <cell r="Y204">
            <v>27.805</v>
          </cell>
          <cell r="Z204">
            <v>1190.88815</v>
          </cell>
          <cell r="AA204">
            <v>21.25</v>
          </cell>
          <cell r="AB204">
            <v>657.21100000000001</v>
          </cell>
          <cell r="AC204">
            <v>13965.733749999999</v>
          </cell>
          <cell r="AD204">
            <v>15156.6219</v>
          </cell>
          <cell r="AF204">
            <v>59.370000000000005</v>
          </cell>
          <cell r="AG204">
            <v>48.914999999999999</v>
          </cell>
          <cell r="AH204">
            <v>2904.0835500000003</v>
          </cell>
          <cell r="AI204">
            <v>3.85</v>
          </cell>
          <cell r="AJ204">
            <v>516.30180000000007</v>
          </cell>
          <cell r="AK204">
            <v>1987.7619300000003</v>
          </cell>
          <cell r="AL204">
            <v>4891.8454800000009</v>
          </cell>
        </row>
        <row r="205">
          <cell r="B205">
            <v>38968</v>
          </cell>
          <cell r="C205">
            <v>71.87582571505871</v>
          </cell>
          <cell r="D205">
            <v>98.582635620557539</v>
          </cell>
          <cell r="E205">
            <v>103.31855128882839</v>
          </cell>
          <cell r="F205">
            <v>137.63236194413616</v>
          </cell>
          <cell r="G205">
            <v>65.747900372674479</v>
          </cell>
          <cell r="H205">
            <v>102.37389659520805</v>
          </cell>
          <cell r="J205">
            <v>10.040000000000001</v>
          </cell>
          <cell r="K205">
            <v>30.795999999999999</v>
          </cell>
          <cell r="L205">
            <v>309.19184000000001</v>
          </cell>
          <cell r="M205">
            <v>38.39</v>
          </cell>
          <cell r="N205">
            <v>51.963999999999999</v>
          </cell>
          <cell r="O205">
            <v>1994.89796</v>
          </cell>
          <cell r="P205">
            <v>19.07</v>
          </cell>
          <cell r="Q205">
            <v>43.82</v>
          </cell>
          <cell r="R205">
            <v>835.64740000000006</v>
          </cell>
          <cell r="S205">
            <v>49.09</v>
          </cell>
          <cell r="T205">
            <v>18.836000000000002</v>
          </cell>
          <cell r="U205">
            <v>924.65924000000018</v>
          </cell>
          <cell r="V205">
            <v>4064.3964400000004</v>
          </cell>
          <cell r="X205">
            <v>43.300000000000004</v>
          </cell>
          <cell r="Y205">
            <v>27.805</v>
          </cell>
          <cell r="Z205">
            <v>1203.9565</v>
          </cell>
          <cell r="AA205">
            <v>20.88</v>
          </cell>
          <cell r="AB205">
            <v>657.21100000000001</v>
          </cell>
          <cell r="AC205">
            <v>13722.56568</v>
          </cell>
          <cell r="AD205">
            <v>14926.52218</v>
          </cell>
          <cell r="AF205">
            <v>59.95</v>
          </cell>
          <cell r="AG205">
            <v>48.914999999999999</v>
          </cell>
          <cell r="AH205">
            <v>2932.4542500000002</v>
          </cell>
          <cell r="AI205">
            <v>3.87</v>
          </cell>
          <cell r="AJ205">
            <v>516.30180000000007</v>
          </cell>
          <cell r="AK205">
            <v>1998.0879660000003</v>
          </cell>
          <cell r="AL205">
            <v>4930.5422160000007</v>
          </cell>
        </row>
        <row r="206">
          <cell r="B206">
            <v>38971</v>
          </cell>
          <cell r="C206">
            <v>70.580113825030494</v>
          </cell>
          <cell r="D206">
            <v>99.139832228232294</v>
          </cell>
          <cell r="E206">
            <v>102.50531440136605</v>
          </cell>
          <cell r="F206">
            <v>131.71104536096868</v>
          </cell>
          <cell r="G206">
            <v>66.68202633675395</v>
          </cell>
          <cell r="H206">
            <v>102.42276166456492</v>
          </cell>
          <cell r="J206">
            <v>10.11</v>
          </cell>
          <cell r="K206">
            <v>30.795999999999999</v>
          </cell>
          <cell r="L206">
            <v>311.34755999999999</v>
          </cell>
          <cell r="M206">
            <v>38.47</v>
          </cell>
          <cell r="N206">
            <v>51.963999999999999</v>
          </cell>
          <cell r="O206">
            <v>1999.0550799999999</v>
          </cell>
          <cell r="P206">
            <v>19.39</v>
          </cell>
          <cell r="Q206">
            <v>43.82</v>
          </cell>
          <cell r="R206">
            <v>849.66980000000001</v>
          </cell>
          <cell r="S206">
            <v>49.230000000000004</v>
          </cell>
          <cell r="T206">
            <v>18.836000000000002</v>
          </cell>
          <cell r="U206">
            <v>927.29628000000014</v>
          </cell>
          <cell r="V206">
            <v>4087.3687199999999</v>
          </cell>
          <cell r="X206">
            <v>42.62</v>
          </cell>
          <cell r="Y206">
            <v>27.805</v>
          </cell>
          <cell r="Z206">
            <v>1185.0491</v>
          </cell>
          <cell r="AA206">
            <v>20.73</v>
          </cell>
          <cell r="AB206">
            <v>657.21100000000001</v>
          </cell>
          <cell r="AC206">
            <v>13623.984030000001</v>
          </cell>
          <cell r="AD206">
            <v>14809.033130000002</v>
          </cell>
          <cell r="AF206">
            <v>56.88</v>
          </cell>
          <cell r="AG206">
            <v>48.914999999999999</v>
          </cell>
          <cell r="AH206">
            <v>2782.2852000000003</v>
          </cell>
          <cell r="AI206">
            <v>3.75</v>
          </cell>
          <cell r="AJ206">
            <v>516.30180000000007</v>
          </cell>
          <cell r="AK206">
            <v>1936.1317500000002</v>
          </cell>
          <cell r="AL206">
            <v>4718.4169500000007</v>
          </cell>
        </row>
        <row r="207">
          <cell r="B207">
            <v>38972</v>
          </cell>
          <cell r="C207">
            <v>74.609551757815993</v>
          </cell>
          <cell r="D207">
            <v>103.02012422915105</v>
          </cell>
          <cell r="E207">
            <v>105.21779587812648</v>
          </cell>
          <cell r="F207">
            <v>134.2036403050262</v>
          </cell>
          <cell r="G207">
            <v>70.62254115048178</v>
          </cell>
          <cell r="H207">
            <v>103.49227616645649</v>
          </cell>
          <cell r="J207">
            <v>10.220000000000001</v>
          </cell>
          <cell r="K207">
            <v>30.795999999999999</v>
          </cell>
          <cell r="L207">
            <v>314.73511999999999</v>
          </cell>
          <cell r="M207">
            <v>40.200000000000003</v>
          </cell>
          <cell r="N207">
            <v>51.963999999999999</v>
          </cell>
          <cell r="O207">
            <v>2088.9528</v>
          </cell>
          <cell r="P207">
            <v>20.25</v>
          </cell>
          <cell r="Q207">
            <v>43.82</v>
          </cell>
          <cell r="R207">
            <v>887.35500000000002</v>
          </cell>
          <cell r="S207">
            <v>50.77</v>
          </cell>
          <cell r="T207">
            <v>18.836000000000002</v>
          </cell>
          <cell r="U207">
            <v>956.30372000000011</v>
          </cell>
          <cell r="V207">
            <v>4247.3466399999998</v>
          </cell>
          <cell r="X207">
            <v>43.95</v>
          </cell>
          <cell r="Y207">
            <v>27.805</v>
          </cell>
          <cell r="Z207">
            <v>1222.0297500000001</v>
          </cell>
          <cell r="AA207">
            <v>21.27</v>
          </cell>
          <cell r="AB207">
            <v>657.21100000000001</v>
          </cell>
          <cell r="AC207">
            <v>13978.87797</v>
          </cell>
          <cell r="AD207">
            <v>15200.907719999999</v>
          </cell>
          <cell r="AF207">
            <v>57.65</v>
          </cell>
          <cell r="AG207">
            <v>48.914999999999999</v>
          </cell>
          <cell r="AH207">
            <v>2819.9497499999998</v>
          </cell>
          <cell r="AI207">
            <v>3.85</v>
          </cell>
          <cell r="AJ207">
            <v>516.30180000000007</v>
          </cell>
          <cell r="AK207">
            <v>1987.7619300000003</v>
          </cell>
          <cell r="AL207">
            <v>4807.7116800000003</v>
          </cell>
        </row>
        <row r="208">
          <cell r="B208">
            <v>38973</v>
          </cell>
          <cell r="C208">
            <v>75.004444420991845</v>
          </cell>
          <cell r="D208">
            <v>103.94331295168733</v>
          </cell>
          <cell r="E208">
            <v>107.6965238839496</v>
          </cell>
          <cell r="F208">
            <v>136.73725629241861</v>
          </cell>
          <cell r="G208">
            <v>70.163298907265698</v>
          </cell>
          <cell r="H208">
            <v>103.88319672131145</v>
          </cell>
          <cell r="J208">
            <v>10.01</v>
          </cell>
          <cell r="K208">
            <v>30.795999999999999</v>
          </cell>
          <cell r="L208">
            <v>308.26795999999996</v>
          </cell>
          <cell r="M208">
            <v>40.04</v>
          </cell>
          <cell r="N208">
            <v>51.963999999999999</v>
          </cell>
          <cell r="O208">
            <v>2080.6385599999999</v>
          </cell>
          <cell r="P208">
            <v>20.91</v>
          </cell>
          <cell r="Q208">
            <v>43.82</v>
          </cell>
          <cell r="R208">
            <v>916.27620000000002</v>
          </cell>
          <cell r="S208">
            <v>52.04</v>
          </cell>
          <cell r="T208">
            <v>18.836000000000002</v>
          </cell>
          <cell r="U208">
            <v>980.22544000000005</v>
          </cell>
          <cell r="V208">
            <v>4285.40816</v>
          </cell>
          <cell r="X208">
            <v>45.72</v>
          </cell>
          <cell r="Y208">
            <v>27.805</v>
          </cell>
          <cell r="Z208">
            <v>1271.2446</v>
          </cell>
          <cell r="AA208">
            <v>21.740000000000002</v>
          </cell>
          <cell r="AB208">
            <v>657.21100000000001</v>
          </cell>
          <cell r="AC208">
            <v>14287.767140000002</v>
          </cell>
          <cell r="AD208">
            <v>15559.011740000002</v>
          </cell>
          <cell r="AF208">
            <v>59.400000000000006</v>
          </cell>
          <cell r="AG208">
            <v>48.914999999999999</v>
          </cell>
          <cell r="AH208">
            <v>2905.5510000000004</v>
          </cell>
          <cell r="AI208">
            <v>3.86</v>
          </cell>
          <cell r="AJ208">
            <v>516.30180000000007</v>
          </cell>
          <cell r="AK208">
            <v>1992.9249480000003</v>
          </cell>
          <cell r="AL208">
            <v>4898.4759480000012</v>
          </cell>
        </row>
        <row r="209">
          <cell r="B209">
            <v>38974</v>
          </cell>
          <cell r="C209">
            <v>74.433877743042785</v>
          </cell>
          <cell r="D209">
            <v>103.37098790799581</v>
          </cell>
          <cell r="E209">
            <v>110.5454795055016</v>
          </cell>
          <cell r="F209">
            <v>134.93946576908971</v>
          </cell>
          <cell r="G209">
            <v>70.742999055654508</v>
          </cell>
          <cell r="H209">
            <v>103.74211853720048</v>
          </cell>
          <cell r="J209">
            <v>9.7900000000000009</v>
          </cell>
          <cell r="K209">
            <v>30.795999999999999</v>
          </cell>
          <cell r="L209">
            <v>301.49284</v>
          </cell>
          <cell r="M209">
            <v>40.1</v>
          </cell>
          <cell r="N209">
            <v>51.963999999999999</v>
          </cell>
          <cell r="O209">
            <v>2083.7564000000002</v>
          </cell>
          <cell r="P209">
            <v>20.700000000000003</v>
          </cell>
          <cell r="Q209">
            <v>43.82</v>
          </cell>
          <cell r="R209">
            <v>907.07400000000018</v>
          </cell>
          <cell r="S209">
            <v>51.47</v>
          </cell>
          <cell r="T209">
            <v>18.836000000000002</v>
          </cell>
          <cell r="U209">
            <v>969.48892000000012</v>
          </cell>
          <cell r="V209">
            <v>4261.8121600000004</v>
          </cell>
          <cell r="X209">
            <v>44.45</v>
          </cell>
          <cell r="Y209">
            <v>27.805</v>
          </cell>
          <cell r="Z209">
            <v>1235.9322500000001</v>
          </cell>
          <cell r="AA209">
            <v>22.42</v>
          </cell>
          <cell r="AB209">
            <v>657.21100000000001</v>
          </cell>
          <cell r="AC209">
            <v>14734.670620000001</v>
          </cell>
          <cell r="AD209">
            <v>15970.602870000001</v>
          </cell>
          <cell r="AF209">
            <v>58.400000000000006</v>
          </cell>
          <cell r="AG209">
            <v>48.914999999999999</v>
          </cell>
          <cell r="AH209">
            <v>2856.6360000000004</v>
          </cell>
          <cell r="AI209">
            <v>3.83</v>
          </cell>
          <cell r="AJ209">
            <v>516.30180000000007</v>
          </cell>
          <cell r="AK209">
            <v>1977.4358940000004</v>
          </cell>
          <cell r="AL209">
            <v>4834.0718940000006</v>
          </cell>
        </row>
        <row r="210">
          <cell r="B210">
            <v>38975</v>
          </cell>
          <cell r="C210">
            <v>74.830124078561795</v>
          </cell>
          <cell r="D210">
            <v>103.12958005972261</v>
          </cell>
          <cell r="E210">
            <v>111.03695605262848</v>
          </cell>
          <cell r="F210">
            <v>135.91042190468744</v>
          </cell>
          <cell r="G210">
            <v>72.407665141606117</v>
          </cell>
          <cell r="H210">
            <v>104.02466897856242</v>
          </cell>
          <cell r="J210">
            <v>9.7000000000000011</v>
          </cell>
          <cell r="K210">
            <v>30.795999999999999</v>
          </cell>
          <cell r="L210">
            <v>298.72120000000001</v>
          </cell>
          <cell r="M210">
            <v>40.14</v>
          </cell>
          <cell r="N210">
            <v>51.963999999999999</v>
          </cell>
          <cell r="O210">
            <v>2085.8349600000001</v>
          </cell>
          <cell r="P210">
            <v>20.45</v>
          </cell>
          <cell r="Q210">
            <v>43.82</v>
          </cell>
          <cell r="R210">
            <v>896.11900000000003</v>
          </cell>
          <cell r="S210">
            <v>51.56</v>
          </cell>
          <cell r="T210">
            <v>18.836000000000002</v>
          </cell>
          <cell r="U210">
            <v>971.18416000000013</v>
          </cell>
          <cell r="V210">
            <v>4251.8593200000005</v>
          </cell>
          <cell r="X210">
            <v>44.64</v>
          </cell>
          <cell r="Y210">
            <v>27.805</v>
          </cell>
          <cell r="Z210">
            <v>1241.2152000000001</v>
          </cell>
          <cell r="AA210">
            <v>22.52</v>
          </cell>
          <cell r="AB210">
            <v>657.21100000000001</v>
          </cell>
          <cell r="AC210">
            <v>14800.39172</v>
          </cell>
          <cell r="AD210">
            <v>16041.60692</v>
          </cell>
          <cell r="AF210">
            <v>58.900000000000006</v>
          </cell>
          <cell r="AG210">
            <v>48.914999999999999</v>
          </cell>
          <cell r="AH210">
            <v>2881.0935000000004</v>
          </cell>
          <cell r="AI210">
            <v>3.85</v>
          </cell>
          <cell r="AJ210">
            <v>516.30180000000007</v>
          </cell>
          <cell r="AK210">
            <v>1987.7619300000003</v>
          </cell>
          <cell r="AL210">
            <v>4868.8554300000005</v>
          </cell>
        </row>
        <row r="211">
          <cell r="B211">
            <v>38978</v>
          </cell>
          <cell r="C211">
            <v>73.945313891574003</v>
          </cell>
          <cell r="D211">
            <v>103.16747537059146</v>
          </cell>
          <cell r="E211">
            <v>110.24838849619671</v>
          </cell>
          <cell r="F211">
            <v>137.05286657868933</v>
          </cell>
          <cell r="G211">
            <v>72.521777007466653</v>
          </cell>
          <cell r="H211">
            <v>104.12831021437579</v>
          </cell>
          <cell r="J211">
            <v>9.64</v>
          </cell>
          <cell r="K211">
            <v>30.795999999999999</v>
          </cell>
          <cell r="L211">
            <v>296.87344000000002</v>
          </cell>
          <cell r="M211">
            <v>40.410000000000004</v>
          </cell>
          <cell r="N211">
            <v>51.963999999999999</v>
          </cell>
          <cell r="O211">
            <v>2099.8652400000001</v>
          </cell>
          <cell r="P211">
            <v>20.04</v>
          </cell>
          <cell r="Q211">
            <v>43.82</v>
          </cell>
          <cell r="R211">
            <v>878.15279999999996</v>
          </cell>
          <cell r="S211">
            <v>51.95</v>
          </cell>
          <cell r="T211">
            <v>18.836000000000002</v>
          </cell>
          <cell r="U211">
            <v>978.53020000000015</v>
          </cell>
          <cell r="V211">
            <v>4253.4216799999995</v>
          </cell>
          <cell r="X211">
            <v>45.27</v>
          </cell>
          <cell r="Y211">
            <v>27.805</v>
          </cell>
          <cell r="Z211">
            <v>1258.73235</v>
          </cell>
          <cell r="AA211">
            <v>22.32</v>
          </cell>
          <cell r="AB211">
            <v>657.21100000000001</v>
          </cell>
          <cell r="AC211">
            <v>14668.94952</v>
          </cell>
          <cell r="AD211">
            <v>15927.68187</v>
          </cell>
          <cell r="AF211">
            <v>60.370000000000005</v>
          </cell>
          <cell r="AG211">
            <v>48.914999999999999</v>
          </cell>
          <cell r="AH211">
            <v>2952.9985500000003</v>
          </cell>
          <cell r="AI211">
            <v>3.79</v>
          </cell>
          <cell r="AJ211">
            <v>516.30180000000007</v>
          </cell>
          <cell r="AK211">
            <v>1956.7838220000003</v>
          </cell>
          <cell r="AL211">
            <v>4909.7823720000006</v>
          </cell>
        </row>
        <row r="212">
          <cell r="B212">
            <v>38979</v>
          </cell>
          <cell r="C212">
            <v>72.780470930687287</v>
          </cell>
          <cell r="D212">
            <v>101.88339005977356</v>
          </cell>
          <cell r="E212">
            <v>107.88671106710177</v>
          </cell>
          <cell r="F212">
            <v>137.37906445883411</v>
          </cell>
          <cell r="G212">
            <v>71.350132083888269</v>
          </cell>
          <cell r="H212">
            <v>103.90211223203025</v>
          </cell>
          <cell r="J212">
            <v>9.39</v>
          </cell>
          <cell r="K212">
            <v>30.795999999999999</v>
          </cell>
          <cell r="L212">
            <v>289.17444</v>
          </cell>
          <cell r="M212">
            <v>40.450000000000003</v>
          </cell>
          <cell r="N212">
            <v>51.963999999999999</v>
          </cell>
          <cell r="O212">
            <v>2101.9438</v>
          </cell>
          <cell r="P212">
            <v>19.88</v>
          </cell>
          <cell r="Q212">
            <v>43.82</v>
          </cell>
          <cell r="R212">
            <v>871.14159999999993</v>
          </cell>
          <cell r="S212">
            <v>49.81</v>
          </cell>
          <cell r="T212">
            <v>18.836000000000002</v>
          </cell>
          <cell r="U212">
            <v>938.22116000000017</v>
          </cell>
          <cell r="V212">
            <v>4200.4809999999998</v>
          </cell>
          <cell r="X212">
            <v>45.29</v>
          </cell>
          <cell r="Y212">
            <v>27.805</v>
          </cell>
          <cell r="Z212">
            <v>1259.28845</v>
          </cell>
          <cell r="AA212">
            <v>21.8</v>
          </cell>
          <cell r="AB212">
            <v>657.21100000000001</v>
          </cell>
          <cell r="AC212">
            <v>14327.1998</v>
          </cell>
          <cell r="AD212">
            <v>15586.48825</v>
          </cell>
          <cell r="AF212">
            <v>60.82</v>
          </cell>
          <cell r="AG212">
            <v>48.914999999999999</v>
          </cell>
          <cell r="AH212">
            <v>2975.0102999999999</v>
          </cell>
          <cell r="AI212">
            <v>3.77</v>
          </cell>
          <cell r="AJ212">
            <v>516.30180000000007</v>
          </cell>
          <cell r="AK212">
            <v>1946.4577860000002</v>
          </cell>
          <cell r="AL212">
            <v>4921.4680859999999</v>
          </cell>
        </row>
        <row r="213">
          <cell r="B213">
            <v>38980</v>
          </cell>
          <cell r="C213">
            <v>71.754290684406882</v>
          </cell>
          <cell r="D213">
            <v>103.28201993629465</v>
          </cell>
          <cell r="E213">
            <v>109.26613512772121</v>
          </cell>
          <cell r="F213">
            <v>138.90070326729395</v>
          </cell>
          <cell r="G213">
            <v>70.402124304668206</v>
          </cell>
          <cell r="H213">
            <v>104.44317465321562</v>
          </cell>
          <cell r="J213">
            <v>9.4500000000000011</v>
          </cell>
          <cell r="K213">
            <v>30.795999999999999</v>
          </cell>
          <cell r="L213">
            <v>291.02220000000005</v>
          </cell>
          <cell r="M213">
            <v>40.89</v>
          </cell>
          <cell r="N213">
            <v>51.963999999999999</v>
          </cell>
          <cell r="O213">
            <v>2124.8079600000001</v>
          </cell>
          <cell r="P213">
            <v>19.97</v>
          </cell>
          <cell r="Q213">
            <v>43.82</v>
          </cell>
          <cell r="R213">
            <v>875.08539999999994</v>
          </cell>
          <cell r="S213">
            <v>51.35</v>
          </cell>
          <cell r="T213">
            <v>18.836000000000002</v>
          </cell>
          <cell r="U213">
            <v>967.22860000000014</v>
          </cell>
          <cell r="V213">
            <v>4258.1441599999998</v>
          </cell>
          <cell r="X213">
            <v>45.13</v>
          </cell>
          <cell r="Y213">
            <v>27.805</v>
          </cell>
          <cell r="Z213">
            <v>1254.8396500000001</v>
          </cell>
          <cell r="AA213">
            <v>22.11</v>
          </cell>
          <cell r="AB213">
            <v>657.21100000000001</v>
          </cell>
          <cell r="AC213">
            <v>14530.93521</v>
          </cell>
          <cell r="AD213">
            <v>15785.77486</v>
          </cell>
          <cell r="AF213">
            <v>61.09</v>
          </cell>
          <cell r="AG213">
            <v>48.914999999999999</v>
          </cell>
          <cell r="AH213">
            <v>2988.2173499999999</v>
          </cell>
          <cell r="AI213">
            <v>3.85</v>
          </cell>
          <cell r="AJ213">
            <v>516.30180000000007</v>
          </cell>
          <cell r="AK213">
            <v>1987.7619300000003</v>
          </cell>
          <cell r="AL213">
            <v>4975.9792800000005</v>
          </cell>
        </row>
        <row r="214">
          <cell r="B214">
            <v>38981</v>
          </cell>
          <cell r="C214">
            <v>70.772449422054095</v>
          </cell>
          <cell r="D214">
            <v>102.02270788817486</v>
          </cell>
          <cell r="E214">
            <v>112.02130859843894</v>
          </cell>
          <cell r="F214">
            <v>139.55153655565044</v>
          </cell>
          <cell r="G214">
            <v>69.111092931866196</v>
          </cell>
          <cell r="H214">
            <v>103.88004413619166</v>
          </cell>
          <cell r="J214">
            <v>9.4600000000000009</v>
          </cell>
          <cell r="K214">
            <v>30.795999999999999</v>
          </cell>
          <cell r="L214">
            <v>291.33016000000003</v>
          </cell>
          <cell r="M214">
            <v>40.53</v>
          </cell>
          <cell r="N214">
            <v>51.963999999999999</v>
          </cell>
          <cell r="O214">
            <v>2106.1009199999999</v>
          </cell>
          <cell r="P214">
            <v>19.91</v>
          </cell>
          <cell r="Q214">
            <v>43.82</v>
          </cell>
          <cell r="R214">
            <v>872.45619999999997</v>
          </cell>
          <cell r="S214">
            <v>49.71</v>
          </cell>
          <cell r="T214">
            <v>18.836000000000002</v>
          </cell>
          <cell r="U214">
            <v>936.33756000000017</v>
          </cell>
          <cell r="V214">
            <v>4206.2248399999999</v>
          </cell>
          <cell r="X214">
            <v>45.5</v>
          </cell>
          <cell r="Y214">
            <v>27.805</v>
          </cell>
          <cell r="Z214">
            <v>1265.1275000000001</v>
          </cell>
          <cell r="AA214">
            <v>22.700000000000003</v>
          </cell>
          <cell r="AB214">
            <v>657.21100000000001</v>
          </cell>
          <cell r="AC214">
            <v>14918.689700000003</v>
          </cell>
          <cell r="AD214">
            <v>16183.817200000003</v>
          </cell>
          <cell r="AF214">
            <v>61.25</v>
          </cell>
          <cell r="AG214">
            <v>48.914999999999999</v>
          </cell>
          <cell r="AH214">
            <v>2996.0437499999998</v>
          </cell>
          <cell r="AI214">
            <v>3.88</v>
          </cell>
          <cell r="AJ214">
            <v>516.30180000000007</v>
          </cell>
          <cell r="AK214">
            <v>2003.2509840000002</v>
          </cell>
          <cell r="AL214">
            <v>4999.2947340000001</v>
          </cell>
        </row>
        <row r="215">
          <cell r="B215">
            <v>38982</v>
          </cell>
          <cell r="C215">
            <v>72.772770365563261</v>
          </cell>
          <cell r="D215">
            <v>101.1732733231168</v>
          </cell>
          <cell r="E215">
            <v>108.47861788674695</v>
          </cell>
          <cell r="F215">
            <v>136.29731182892496</v>
          </cell>
          <cell r="G215">
            <v>70.446637698528093</v>
          </cell>
          <cell r="H215">
            <v>103.62389659520805</v>
          </cell>
          <cell r="J215">
            <v>9.5400000000000009</v>
          </cell>
          <cell r="K215">
            <v>30.795999999999999</v>
          </cell>
          <cell r="L215">
            <v>293.79384000000005</v>
          </cell>
          <cell r="M215">
            <v>40.01</v>
          </cell>
          <cell r="N215">
            <v>51.963999999999999</v>
          </cell>
          <cell r="O215">
            <v>2079.0796399999999</v>
          </cell>
          <cell r="P215">
            <v>19.740000000000002</v>
          </cell>
          <cell r="Q215">
            <v>43.82</v>
          </cell>
          <cell r="R215">
            <v>865.00680000000011</v>
          </cell>
          <cell r="S215">
            <v>49.550000000000004</v>
          </cell>
          <cell r="T215">
            <v>18.836000000000002</v>
          </cell>
          <cell r="U215">
            <v>933.32380000000023</v>
          </cell>
          <cell r="V215">
            <v>4171.2040800000004</v>
          </cell>
          <cell r="X215">
            <v>44.82</v>
          </cell>
          <cell r="Y215">
            <v>27.805</v>
          </cell>
          <cell r="Z215">
            <v>1246.2201</v>
          </cell>
          <cell r="AA215">
            <v>21.95</v>
          </cell>
          <cell r="AB215">
            <v>657.21100000000001</v>
          </cell>
          <cell r="AC215">
            <v>14425.78145</v>
          </cell>
          <cell r="AD215">
            <v>15672.001550000001</v>
          </cell>
          <cell r="AF215">
            <v>59.5</v>
          </cell>
          <cell r="AG215">
            <v>48.914999999999999</v>
          </cell>
          <cell r="AH215">
            <v>2910.4425000000001</v>
          </cell>
          <cell r="AI215">
            <v>3.8200000000000003</v>
          </cell>
          <cell r="AJ215">
            <v>516.30180000000007</v>
          </cell>
          <cell r="AK215">
            <v>1972.2728760000005</v>
          </cell>
          <cell r="AL215">
            <v>4882.7153760000001</v>
          </cell>
        </row>
        <row r="216">
          <cell r="B216">
            <v>38985</v>
          </cell>
          <cell r="C216">
            <v>77.185947288987663</v>
          </cell>
          <cell r="D216">
            <v>102.49736317457977</v>
          </cell>
          <cell r="E216">
            <v>105.44612465730681</v>
          </cell>
          <cell r="F216">
            <v>134.48742952473194</v>
          </cell>
          <cell r="G216">
            <v>72.893165389987487</v>
          </cell>
          <cell r="H216">
            <v>104.5373581336696</v>
          </cell>
          <cell r="J216">
            <v>9.6000000000000014</v>
          </cell>
          <cell r="K216">
            <v>30.795999999999999</v>
          </cell>
          <cell r="L216">
            <v>295.64160000000004</v>
          </cell>
          <cell r="M216">
            <v>40.050000000000004</v>
          </cell>
          <cell r="N216">
            <v>51.963999999999999</v>
          </cell>
          <cell r="O216">
            <v>2081.1582000000003</v>
          </cell>
          <cell r="P216">
            <v>20.260000000000002</v>
          </cell>
          <cell r="Q216">
            <v>43.82</v>
          </cell>
          <cell r="R216">
            <v>887.79320000000007</v>
          </cell>
          <cell r="S216">
            <v>51.03</v>
          </cell>
          <cell r="T216">
            <v>18.836000000000002</v>
          </cell>
          <cell r="U216">
            <v>961.20108000000016</v>
          </cell>
          <cell r="V216">
            <v>4225.7940800000006</v>
          </cell>
          <cell r="X216">
            <v>44.900000000000006</v>
          </cell>
          <cell r="Y216">
            <v>27.805</v>
          </cell>
          <cell r="Z216">
            <v>1248.4445000000001</v>
          </cell>
          <cell r="AA216">
            <v>21.28</v>
          </cell>
          <cell r="AB216">
            <v>657.21100000000001</v>
          </cell>
          <cell r="AC216">
            <v>13985.450080000001</v>
          </cell>
          <cell r="AD216">
            <v>15233.89458</v>
          </cell>
          <cell r="AF216">
            <v>59.230000000000004</v>
          </cell>
          <cell r="AG216">
            <v>48.914999999999999</v>
          </cell>
          <cell r="AH216">
            <v>2897.2354500000001</v>
          </cell>
          <cell r="AI216">
            <v>3.72</v>
          </cell>
          <cell r="AJ216">
            <v>516.30180000000007</v>
          </cell>
          <cell r="AK216">
            <v>1920.6426960000003</v>
          </cell>
          <cell r="AL216">
            <v>4817.8781460000009</v>
          </cell>
        </row>
        <row r="217">
          <cell r="B217">
            <v>38986</v>
          </cell>
          <cell r="C217">
            <v>75.364380586301323</v>
          </cell>
          <cell r="D217">
            <v>101.32790586725753</v>
          </cell>
          <cell r="E217">
            <v>108.37503812143625</v>
          </cell>
          <cell r="F217">
            <v>135.60094493626318</v>
          </cell>
          <cell r="G217">
            <v>73.879989250817871</v>
          </cell>
          <cell r="H217">
            <v>105.32313997477929</v>
          </cell>
          <cell r="J217">
            <v>9.69</v>
          </cell>
          <cell r="K217">
            <v>30.795999999999999</v>
          </cell>
          <cell r="L217">
            <v>298.41323999999997</v>
          </cell>
          <cell r="M217">
            <v>38.910000000000004</v>
          </cell>
          <cell r="N217">
            <v>51.963999999999999</v>
          </cell>
          <cell r="O217">
            <v>2021.9192400000002</v>
          </cell>
          <cell r="P217">
            <v>20.53</v>
          </cell>
          <cell r="Q217">
            <v>43.82</v>
          </cell>
          <cell r="R217">
            <v>899.6246000000001</v>
          </cell>
          <cell r="S217">
            <v>50.84</v>
          </cell>
          <cell r="T217">
            <v>18.836000000000002</v>
          </cell>
          <cell r="U217">
            <v>957.62224000000015</v>
          </cell>
          <cell r="V217">
            <v>4177.5793200000007</v>
          </cell>
          <cell r="X217">
            <v>45.7</v>
          </cell>
          <cell r="Y217">
            <v>27.805</v>
          </cell>
          <cell r="Z217">
            <v>1270.6885</v>
          </cell>
          <cell r="AA217">
            <v>21.89</v>
          </cell>
          <cell r="AB217">
            <v>657.21100000000001</v>
          </cell>
          <cell r="AC217">
            <v>14386.34879</v>
          </cell>
          <cell r="AD217">
            <v>15657.03729</v>
          </cell>
          <cell r="AF217">
            <v>58.99</v>
          </cell>
          <cell r="AG217">
            <v>48.914999999999999</v>
          </cell>
          <cell r="AH217">
            <v>2885.4958500000002</v>
          </cell>
          <cell r="AI217">
            <v>3.8200000000000003</v>
          </cell>
          <cell r="AJ217">
            <v>516.30180000000007</v>
          </cell>
          <cell r="AK217">
            <v>1972.2728760000005</v>
          </cell>
          <cell r="AL217">
            <v>4857.7687260000002</v>
          </cell>
        </row>
        <row r="218">
          <cell r="B218">
            <v>38987</v>
          </cell>
          <cell r="C218">
            <v>73.678116711149201</v>
          </cell>
          <cell r="D218">
            <v>100.99643080287815</v>
          </cell>
          <cell r="E218">
            <v>107.43022662321057</v>
          </cell>
          <cell r="F218">
            <v>134.59053022926375</v>
          </cell>
          <cell r="G218">
            <v>72.50118304649645</v>
          </cell>
          <cell r="H218">
            <v>105.34284363177804</v>
          </cell>
          <cell r="J218">
            <v>9.65</v>
          </cell>
          <cell r="K218">
            <v>30.795999999999999</v>
          </cell>
          <cell r="L218">
            <v>297.1814</v>
          </cell>
          <cell r="M218">
            <v>38.49</v>
          </cell>
          <cell r="N218">
            <v>51.963999999999999</v>
          </cell>
          <cell r="O218">
            <v>2000.0943600000001</v>
          </cell>
          <cell r="P218">
            <v>20.740000000000002</v>
          </cell>
          <cell r="Q218">
            <v>43.82</v>
          </cell>
          <cell r="R218">
            <v>908.82680000000005</v>
          </cell>
          <cell r="S218">
            <v>50.85</v>
          </cell>
          <cell r="T218">
            <v>18.836000000000002</v>
          </cell>
          <cell r="U218">
            <v>957.81060000000014</v>
          </cell>
          <cell r="V218">
            <v>4163.9131600000001</v>
          </cell>
          <cell r="X218">
            <v>46.7</v>
          </cell>
          <cell r="Y218">
            <v>27.805</v>
          </cell>
          <cell r="Z218">
            <v>1298.4935</v>
          </cell>
          <cell r="AA218">
            <v>21.64</v>
          </cell>
          <cell r="AB218">
            <v>657.21100000000001</v>
          </cell>
          <cell r="AC218">
            <v>14222.046040000001</v>
          </cell>
          <cell r="AD218">
            <v>15520.539540000002</v>
          </cell>
          <cell r="AF218">
            <v>58.25</v>
          </cell>
          <cell r="AG218">
            <v>48.914999999999999</v>
          </cell>
          <cell r="AH218">
            <v>2849.2987499999999</v>
          </cell>
          <cell r="AI218">
            <v>3.8200000000000003</v>
          </cell>
          <cell r="AJ218">
            <v>516.30180000000007</v>
          </cell>
          <cell r="AK218">
            <v>1972.2728760000005</v>
          </cell>
          <cell r="AL218">
            <v>4821.5716260000008</v>
          </cell>
        </row>
        <row r="219">
          <cell r="B219">
            <v>38988</v>
          </cell>
          <cell r="C219">
            <v>74.300816158490719</v>
          </cell>
          <cell r="D219">
            <v>101.14342781880413</v>
          </cell>
          <cell r="E219">
            <v>107.79975305958106</v>
          </cell>
          <cell r="F219">
            <v>135.51901941947943</v>
          </cell>
          <cell r="G219">
            <v>72.48038603809664</v>
          </cell>
          <cell r="H219">
            <v>105.54460907944514</v>
          </cell>
          <cell r="J219">
            <v>9.84</v>
          </cell>
          <cell r="K219">
            <v>30.795999999999999</v>
          </cell>
          <cell r="L219">
            <v>303.03264000000001</v>
          </cell>
          <cell r="M219">
            <v>38.369999999999997</v>
          </cell>
          <cell r="N219">
            <v>51.963999999999999</v>
          </cell>
          <cell r="O219">
            <v>1993.8586799999998</v>
          </cell>
          <cell r="P219">
            <v>21.39</v>
          </cell>
          <cell r="Q219">
            <v>43.82</v>
          </cell>
          <cell r="R219">
            <v>937.3098</v>
          </cell>
          <cell r="S219">
            <v>49.68</v>
          </cell>
          <cell r="T219">
            <v>18.836000000000002</v>
          </cell>
          <cell r="U219">
            <v>935.77248000000009</v>
          </cell>
          <cell r="V219">
            <v>4169.9735999999994</v>
          </cell>
          <cell r="X219">
            <v>46.02</v>
          </cell>
          <cell r="Y219">
            <v>27.805</v>
          </cell>
          <cell r="Z219">
            <v>1279.5861</v>
          </cell>
          <cell r="AA219">
            <v>21.75</v>
          </cell>
          <cell r="AB219">
            <v>657.21100000000001</v>
          </cell>
          <cell r="AC219">
            <v>14294.339250000001</v>
          </cell>
          <cell r="AD219">
            <v>15573.925350000001</v>
          </cell>
          <cell r="AF219">
            <v>58.93</v>
          </cell>
          <cell r="AG219">
            <v>48.914999999999999</v>
          </cell>
          <cell r="AH219">
            <v>2882.56095</v>
          </cell>
          <cell r="AI219">
            <v>3.8200000000000003</v>
          </cell>
          <cell r="AJ219">
            <v>516.30180000000007</v>
          </cell>
          <cell r="AK219">
            <v>1972.2728760000005</v>
          </cell>
          <cell r="AL219">
            <v>4854.833826</v>
          </cell>
        </row>
        <row r="220">
          <cell r="B220">
            <v>38989</v>
          </cell>
          <cell r="C220">
            <v>72.360080526894251</v>
          </cell>
          <cell r="D220">
            <v>98.631638102440903</v>
          </cell>
          <cell r="E220">
            <v>105.66580726511314</v>
          </cell>
          <cell r="F220">
            <v>134.7871805003592</v>
          </cell>
          <cell r="G220">
            <v>70.6523080580738</v>
          </cell>
          <cell r="H220">
            <v>105.28452080706178</v>
          </cell>
          <cell r="J220">
            <v>9.52</v>
          </cell>
          <cell r="K220">
            <v>30.867000000000001</v>
          </cell>
          <cell r="L220">
            <v>293.85383999999999</v>
          </cell>
          <cell r="M220">
            <v>38.5</v>
          </cell>
          <cell r="N220">
            <v>50.911000000000001</v>
          </cell>
          <cell r="O220">
            <v>1960.0735</v>
          </cell>
          <cell r="P220">
            <v>20.240000000000002</v>
          </cell>
          <cell r="Q220">
            <v>43.866</v>
          </cell>
          <cell r="R220">
            <v>887.84784000000013</v>
          </cell>
          <cell r="S220">
            <v>49.050000000000004</v>
          </cell>
          <cell r="T220">
            <v>18.850999999999999</v>
          </cell>
          <cell r="U220">
            <v>924.64155000000005</v>
          </cell>
          <cell r="V220">
            <v>4066.4167300000008</v>
          </cell>
          <cell r="X220">
            <v>46.01</v>
          </cell>
          <cell r="Y220">
            <v>27.824000000000002</v>
          </cell>
          <cell r="Z220">
            <v>1280.1822400000001</v>
          </cell>
          <cell r="AA220">
            <v>21.28</v>
          </cell>
          <cell r="AB220">
            <v>657.21100000000001</v>
          </cell>
          <cell r="AC220">
            <v>13985.450080000001</v>
          </cell>
          <cell r="AD220">
            <v>15265.632320000001</v>
          </cell>
          <cell r="AF220">
            <v>58.03</v>
          </cell>
          <cell r="AG220">
            <v>49.042999999999999</v>
          </cell>
          <cell r="AH220">
            <v>2845.9652900000001</v>
          </cell>
          <cell r="AI220">
            <v>3.84</v>
          </cell>
          <cell r="AJ220">
            <v>516.31540000000007</v>
          </cell>
          <cell r="AK220">
            <v>1982.6511360000002</v>
          </cell>
          <cell r="AL220">
            <v>4828.6164260000005</v>
          </cell>
        </row>
        <row r="221">
          <cell r="B221">
            <v>38992</v>
          </cell>
          <cell r="C221">
            <v>69.958543756242392</v>
          </cell>
          <cell r="D221">
            <v>97.573756042638678</v>
          </cell>
          <cell r="E221">
            <v>107.11161840595538</v>
          </cell>
          <cell r="F221">
            <v>132.67740022412627</v>
          </cell>
          <cell r="G221">
            <v>71.574517513822443</v>
          </cell>
          <cell r="H221">
            <v>104.92749054224461</v>
          </cell>
          <cell r="J221">
            <v>9.42</v>
          </cell>
          <cell r="K221">
            <v>30.867000000000001</v>
          </cell>
          <cell r="L221">
            <v>290.76713999999998</v>
          </cell>
          <cell r="M221">
            <v>38.400000000000006</v>
          </cell>
          <cell r="N221">
            <v>50.911000000000001</v>
          </cell>
          <cell r="O221">
            <v>1954.9824000000003</v>
          </cell>
          <cell r="P221">
            <v>19.690000000000001</v>
          </cell>
          <cell r="Q221">
            <v>43.866</v>
          </cell>
          <cell r="R221">
            <v>863.72154</v>
          </cell>
          <cell r="S221">
            <v>48.45</v>
          </cell>
          <cell r="T221">
            <v>18.850999999999999</v>
          </cell>
          <cell r="U221">
            <v>913.33095000000003</v>
          </cell>
          <cell r="V221">
            <v>4022.8020300000003</v>
          </cell>
          <cell r="X221">
            <v>45.25</v>
          </cell>
          <cell r="Y221">
            <v>27.824000000000002</v>
          </cell>
          <cell r="Z221">
            <v>1259.0360000000001</v>
          </cell>
          <cell r="AA221">
            <v>21.63</v>
          </cell>
          <cell r="AB221">
            <v>657.21100000000001</v>
          </cell>
          <cell r="AC221">
            <v>14215.47393</v>
          </cell>
          <cell r="AD221">
            <v>15474.50993</v>
          </cell>
          <cell r="AF221">
            <v>56.910000000000004</v>
          </cell>
          <cell r="AG221">
            <v>49.042999999999999</v>
          </cell>
          <cell r="AH221">
            <v>2791.0371300000002</v>
          </cell>
          <cell r="AI221">
            <v>3.8000000000000003</v>
          </cell>
          <cell r="AJ221">
            <v>516.31540000000007</v>
          </cell>
          <cell r="AK221">
            <v>1961.9985200000003</v>
          </cell>
          <cell r="AL221">
            <v>4753.0356500000007</v>
          </cell>
        </row>
        <row r="222">
          <cell r="B222">
            <v>38993</v>
          </cell>
          <cell r="C222">
            <v>69.587416630259654</v>
          </cell>
          <cell r="D222">
            <v>97.732787019709662</v>
          </cell>
          <cell r="E222">
            <v>108.30713191156103</v>
          </cell>
          <cell r="F222">
            <v>138.74053981710895</v>
          </cell>
          <cell r="G222">
            <v>70.315147573074213</v>
          </cell>
          <cell r="H222">
            <v>105.14738335435057</v>
          </cell>
          <cell r="J222">
            <v>9.34</v>
          </cell>
          <cell r="K222">
            <v>30.867000000000001</v>
          </cell>
          <cell r="L222">
            <v>288.29777999999999</v>
          </cell>
          <cell r="M222">
            <v>38.28</v>
          </cell>
          <cell r="N222">
            <v>50.911000000000001</v>
          </cell>
          <cell r="O222">
            <v>1948.8730800000001</v>
          </cell>
          <cell r="P222">
            <v>19.760000000000002</v>
          </cell>
          <cell r="Q222">
            <v>43.866</v>
          </cell>
          <cell r="R222">
            <v>866.79216000000008</v>
          </cell>
          <cell r="S222">
            <v>49.09</v>
          </cell>
          <cell r="T222">
            <v>18.850999999999999</v>
          </cell>
          <cell r="U222">
            <v>925.39558999999997</v>
          </cell>
          <cell r="V222">
            <v>4029.3586100000002</v>
          </cell>
          <cell r="X222">
            <v>45.08</v>
          </cell>
          <cell r="Y222">
            <v>27.824000000000002</v>
          </cell>
          <cell r="Z222">
            <v>1254.30592</v>
          </cell>
          <cell r="AA222">
            <v>21.900000000000002</v>
          </cell>
          <cell r="AB222">
            <v>657.21100000000001</v>
          </cell>
          <cell r="AC222">
            <v>14392.920900000001</v>
          </cell>
          <cell r="AD222">
            <v>15647.226820000002</v>
          </cell>
          <cell r="AF222">
            <v>61.76</v>
          </cell>
          <cell r="AG222">
            <v>49.042999999999999</v>
          </cell>
          <cell r="AH222">
            <v>3028.8956800000001</v>
          </cell>
          <cell r="AI222">
            <v>3.7600000000000002</v>
          </cell>
          <cell r="AJ222">
            <v>516.31540000000007</v>
          </cell>
          <cell r="AK222">
            <v>1941.3459040000005</v>
          </cell>
          <cell r="AL222">
            <v>4970.2415840000003</v>
          </cell>
        </row>
        <row r="223">
          <cell r="B223">
            <v>38994</v>
          </cell>
          <cell r="C223">
            <v>70.959481629142289</v>
          </cell>
          <cell r="D223">
            <v>99.623039403258346</v>
          </cell>
          <cell r="E223">
            <v>108.06673184173793</v>
          </cell>
          <cell r="F223">
            <v>145.08698911890176</v>
          </cell>
          <cell r="G223">
            <v>71.54496453245423</v>
          </cell>
          <cell r="H223">
            <v>106.41708701134928</v>
          </cell>
          <cell r="J223">
            <v>9.36</v>
          </cell>
          <cell r="K223">
            <v>30.867000000000001</v>
          </cell>
          <cell r="L223">
            <v>288.91512</v>
          </cell>
          <cell r="M223">
            <v>38.800000000000004</v>
          </cell>
          <cell r="N223">
            <v>50.911000000000001</v>
          </cell>
          <cell r="O223">
            <v>1975.3468000000003</v>
          </cell>
          <cell r="P223">
            <v>20.76</v>
          </cell>
          <cell r="Q223">
            <v>43.866</v>
          </cell>
          <cell r="R223">
            <v>910.65816000000007</v>
          </cell>
          <cell r="S223">
            <v>49.46</v>
          </cell>
          <cell r="T223">
            <v>18.850999999999999</v>
          </cell>
          <cell r="U223">
            <v>932.37045999999998</v>
          </cell>
          <cell r="V223">
            <v>4107.29054</v>
          </cell>
          <cell r="X223">
            <v>46.43</v>
          </cell>
          <cell r="Y223">
            <v>27.824000000000002</v>
          </cell>
          <cell r="Z223">
            <v>1291.86832</v>
          </cell>
          <cell r="AA223">
            <v>21.79</v>
          </cell>
          <cell r="AB223">
            <v>657.21100000000001</v>
          </cell>
          <cell r="AC223">
            <v>14320.627689999999</v>
          </cell>
          <cell r="AD223">
            <v>15612.496009999999</v>
          </cell>
          <cell r="AF223">
            <v>66.08</v>
          </cell>
          <cell r="AG223">
            <v>49.042999999999999</v>
          </cell>
          <cell r="AH223">
            <v>3240.7614399999998</v>
          </cell>
          <cell r="AI223">
            <v>3.79</v>
          </cell>
          <cell r="AJ223">
            <v>516.31540000000007</v>
          </cell>
          <cell r="AK223">
            <v>1956.8353660000002</v>
          </cell>
          <cell r="AL223">
            <v>5197.5968059999996</v>
          </cell>
        </row>
        <row r="224">
          <cell r="B224">
            <v>38995</v>
          </cell>
          <cell r="C224">
            <v>71.568614409548886</v>
          </cell>
          <cell r="D224">
            <v>99.903577635769864</v>
          </cell>
          <cell r="E224">
            <v>109.48033815381683</v>
          </cell>
          <cell r="F224">
            <v>148.32391667223905</v>
          </cell>
          <cell r="G224">
            <v>71.117924695652732</v>
          </cell>
          <cell r="H224">
            <v>106.65353089533416</v>
          </cell>
          <cell r="J224">
            <v>9.44</v>
          </cell>
          <cell r="K224">
            <v>30.867000000000001</v>
          </cell>
          <cell r="L224">
            <v>291.38448</v>
          </cell>
          <cell r="M224">
            <v>38.92</v>
          </cell>
          <cell r="N224">
            <v>50.911000000000001</v>
          </cell>
          <cell r="O224">
            <v>1981.4561200000001</v>
          </cell>
          <cell r="P224">
            <v>21</v>
          </cell>
          <cell r="Q224">
            <v>43.866</v>
          </cell>
          <cell r="R224">
            <v>921.18600000000004</v>
          </cell>
          <cell r="S224">
            <v>49.06</v>
          </cell>
          <cell r="T224">
            <v>18.850999999999999</v>
          </cell>
          <cell r="U224">
            <v>924.83006</v>
          </cell>
          <cell r="V224">
            <v>4118.8566600000004</v>
          </cell>
          <cell r="X224">
            <v>46.92</v>
          </cell>
          <cell r="Y224">
            <v>27.824000000000002</v>
          </cell>
          <cell r="Z224">
            <v>1305.5020800000002</v>
          </cell>
          <cell r="AA224">
            <v>22.080000000000002</v>
          </cell>
          <cell r="AB224">
            <v>657.21100000000001</v>
          </cell>
          <cell r="AC224">
            <v>14511.218880000002</v>
          </cell>
          <cell r="AD224">
            <v>15816.720960000002</v>
          </cell>
          <cell r="AF224">
            <v>66.760000000000005</v>
          </cell>
          <cell r="AG224">
            <v>49.042999999999999</v>
          </cell>
          <cell r="AH224">
            <v>3274.1106800000002</v>
          </cell>
          <cell r="AI224">
            <v>3.95</v>
          </cell>
          <cell r="AJ224">
            <v>516.31540000000007</v>
          </cell>
          <cell r="AK224">
            <v>2039.4458300000003</v>
          </cell>
          <cell r="AL224">
            <v>5313.5565100000003</v>
          </cell>
        </row>
        <row r="225">
          <cell r="B225">
            <v>38996</v>
          </cell>
          <cell r="C225">
            <v>71.221049430924708</v>
          </cell>
          <cell r="D225">
            <v>98.97707880988078</v>
          </cell>
          <cell r="E225">
            <v>108.20439916814657</v>
          </cell>
          <cell r="F225">
            <v>150.46259980406711</v>
          </cell>
          <cell r="G225">
            <v>70.573742652229697</v>
          </cell>
          <cell r="H225">
            <v>106.36664564943253</v>
          </cell>
          <cell r="J225">
            <v>9.26</v>
          </cell>
          <cell r="K225">
            <v>30.867000000000001</v>
          </cell>
          <cell r="L225">
            <v>285.82841999999999</v>
          </cell>
          <cell r="M225">
            <v>38.69</v>
          </cell>
          <cell r="N225">
            <v>50.911000000000001</v>
          </cell>
          <cell r="O225">
            <v>1969.74659</v>
          </cell>
          <cell r="P225">
            <v>20.54</v>
          </cell>
          <cell r="Q225">
            <v>43.866</v>
          </cell>
          <cell r="R225">
            <v>901.00763999999992</v>
          </cell>
          <cell r="S225">
            <v>49.02</v>
          </cell>
          <cell r="T225">
            <v>18.850999999999999</v>
          </cell>
          <cell r="U225">
            <v>924.07601999999997</v>
          </cell>
          <cell r="V225">
            <v>4080.6586699999998</v>
          </cell>
          <cell r="X225">
            <v>46.2</v>
          </cell>
          <cell r="Y225">
            <v>27.824000000000002</v>
          </cell>
          <cell r="Z225">
            <v>1285.4688000000001</v>
          </cell>
          <cell r="AA225">
            <v>21.830000000000002</v>
          </cell>
          <cell r="AB225">
            <v>657.21100000000001</v>
          </cell>
          <cell r="AC225">
            <v>14346.916130000001</v>
          </cell>
          <cell r="AD225">
            <v>15632.384930000002</v>
          </cell>
          <cell r="AF225">
            <v>67.48</v>
          </cell>
          <cell r="AG225">
            <v>49.042999999999999</v>
          </cell>
          <cell r="AH225">
            <v>3309.42164</v>
          </cell>
          <cell r="AI225">
            <v>4.03</v>
          </cell>
          <cell r="AJ225">
            <v>516.31540000000007</v>
          </cell>
          <cell r="AK225">
            <v>2080.7510620000003</v>
          </cell>
          <cell r="AL225">
            <v>5390.1727019999998</v>
          </cell>
        </row>
        <row r="226">
          <cell r="B226">
            <v>38999</v>
          </cell>
          <cell r="C226">
            <v>74.939973233276305</v>
          </cell>
          <cell r="D226">
            <v>99.299542107573728</v>
          </cell>
          <cell r="E226">
            <v>109.4904311219282</v>
          </cell>
          <cell r="F226">
            <v>150.96912917619605</v>
          </cell>
          <cell r="G226">
            <v>72.118325905757942</v>
          </cell>
          <cell r="H226">
            <v>106.45176544766709</v>
          </cell>
          <cell r="J226">
            <v>9.32</v>
          </cell>
          <cell r="K226">
            <v>30.867000000000001</v>
          </cell>
          <cell r="L226">
            <v>287.68044000000003</v>
          </cell>
          <cell r="M226">
            <v>38.49</v>
          </cell>
          <cell r="N226">
            <v>50.911000000000001</v>
          </cell>
          <cell r="O226">
            <v>1959.5643900000002</v>
          </cell>
          <cell r="P226">
            <v>20.990000000000002</v>
          </cell>
          <cell r="Q226">
            <v>43.866</v>
          </cell>
          <cell r="R226">
            <v>920.74734000000012</v>
          </cell>
          <cell r="S226">
            <v>49.120000000000005</v>
          </cell>
          <cell r="T226">
            <v>18.850999999999999</v>
          </cell>
          <cell r="U226">
            <v>925.96112000000005</v>
          </cell>
          <cell r="V226">
            <v>4093.9532900000004</v>
          </cell>
          <cell r="X226">
            <v>46.5</v>
          </cell>
          <cell r="Y226">
            <v>27.824000000000002</v>
          </cell>
          <cell r="Z226">
            <v>1293.816</v>
          </cell>
          <cell r="AA226">
            <v>22.1</v>
          </cell>
          <cell r="AB226">
            <v>657.21100000000001</v>
          </cell>
          <cell r="AC226">
            <v>14524.3631</v>
          </cell>
          <cell r="AD226">
            <v>15818.179100000001</v>
          </cell>
          <cell r="AF226">
            <v>67.849999999999994</v>
          </cell>
          <cell r="AG226">
            <v>49.042999999999999</v>
          </cell>
          <cell r="AH226">
            <v>3327.5675499999998</v>
          </cell>
          <cell r="AI226">
            <v>4.03</v>
          </cell>
          <cell r="AJ226">
            <v>516.31540000000007</v>
          </cell>
          <cell r="AK226">
            <v>2080.7510620000003</v>
          </cell>
          <cell r="AL226">
            <v>5408.318612</v>
          </cell>
        </row>
        <row r="227">
          <cell r="B227">
            <v>39000</v>
          </cell>
          <cell r="C227">
            <v>78.033755780328505</v>
          </cell>
          <cell r="D227">
            <v>101.30334022883358</v>
          </cell>
          <cell r="E227">
            <v>112.80721935651788</v>
          </cell>
          <cell r="F227">
            <v>150.92311784750692</v>
          </cell>
          <cell r="G227">
            <v>74.149612058365278</v>
          </cell>
          <cell r="H227">
            <v>106.66929382093315</v>
          </cell>
          <cell r="J227">
            <v>9.52</v>
          </cell>
          <cell r="K227">
            <v>30.867000000000001</v>
          </cell>
          <cell r="L227">
            <v>293.85383999999999</v>
          </cell>
          <cell r="M227">
            <v>38.82</v>
          </cell>
          <cell r="N227">
            <v>50.911000000000001</v>
          </cell>
          <cell r="O227">
            <v>1976.36502</v>
          </cell>
          <cell r="P227">
            <v>21.98</v>
          </cell>
          <cell r="Q227">
            <v>43.866</v>
          </cell>
          <cell r="R227">
            <v>964.17467999999997</v>
          </cell>
          <cell r="S227">
            <v>49.980000000000004</v>
          </cell>
          <cell r="T227">
            <v>18.850999999999999</v>
          </cell>
          <cell r="U227">
            <v>942.17298000000005</v>
          </cell>
          <cell r="V227">
            <v>4176.5665200000003</v>
          </cell>
          <cell r="X227">
            <v>47.660000000000004</v>
          </cell>
          <cell r="Y227">
            <v>27.824000000000002</v>
          </cell>
          <cell r="Z227">
            <v>1326.0918400000003</v>
          </cell>
          <cell r="AA227">
            <v>22.78</v>
          </cell>
          <cell r="AB227">
            <v>657.21100000000001</v>
          </cell>
          <cell r="AC227">
            <v>14971.266580000001</v>
          </cell>
          <cell r="AD227">
            <v>16297.358420000002</v>
          </cell>
          <cell r="AF227">
            <v>67.290000000000006</v>
          </cell>
          <cell r="AG227">
            <v>49.042999999999999</v>
          </cell>
          <cell r="AH227">
            <v>3300.1034700000005</v>
          </cell>
          <cell r="AI227">
            <v>4.08</v>
          </cell>
          <cell r="AJ227">
            <v>516.31540000000007</v>
          </cell>
          <cell r="AK227">
            <v>2106.5668320000004</v>
          </cell>
          <cell r="AL227">
            <v>5406.6703020000004</v>
          </cell>
        </row>
        <row r="228">
          <cell r="B228">
            <v>39001</v>
          </cell>
          <cell r="C228">
            <v>75.851634268252667</v>
          </cell>
          <cell r="D228">
            <v>101.37339037896214</v>
          </cell>
          <cell r="E228">
            <v>112.44807072074244</v>
          </cell>
          <cell r="F228">
            <v>149.96253470106993</v>
          </cell>
          <cell r="G228">
            <v>73.141259011193213</v>
          </cell>
          <cell r="H228">
            <v>106.39580706179066</v>
          </cell>
          <cell r="J228">
            <v>9.5</v>
          </cell>
          <cell r="K228">
            <v>30.867000000000001</v>
          </cell>
          <cell r="L228">
            <v>293.23650000000004</v>
          </cell>
          <cell r="M228">
            <v>38.910000000000004</v>
          </cell>
          <cell r="N228">
            <v>50.911000000000001</v>
          </cell>
          <cell r="O228">
            <v>1980.9470100000003</v>
          </cell>
          <cell r="P228">
            <v>22.05</v>
          </cell>
          <cell r="Q228">
            <v>43.866</v>
          </cell>
          <cell r="R228">
            <v>967.24530000000004</v>
          </cell>
          <cell r="S228">
            <v>49.76</v>
          </cell>
          <cell r="T228">
            <v>18.850999999999999</v>
          </cell>
          <cell r="U228">
            <v>938.02575999999988</v>
          </cell>
          <cell r="V228">
            <v>4179.4545699999999</v>
          </cell>
          <cell r="X228">
            <v>46.74</v>
          </cell>
          <cell r="Y228">
            <v>27.824000000000002</v>
          </cell>
          <cell r="Z228">
            <v>1300.4937600000001</v>
          </cell>
          <cell r="AA228">
            <v>22.740000000000002</v>
          </cell>
          <cell r="AB228">
            <v>657.21100000000001</v>
          </cell>
          <cell r="AC228">
            <v>14944.978140000001</v>
          </cell>
          <cell r="AD228">
            <v>16245.4719</v>
          </cell>
          <cell r="AF228">
            <v>67.22</v>
          </cell>
          <cell r="AG228">
            <v>49.042999999999999</v>
          </cell>
          <cell r="AH228">
            <v>3296.6704599999998</v>
          </cell>
          <cell r="AI228">
            <v>4.0200000000000005</v>
          </cell>
          <cell r="AJ228">
            <v>516.31540000000007</v>
          </cell>
          <cell r="AK228">
            <v>2075.5879080000004</v>
          </cell>
          <cell r="AL228">
            <v>5372.2583680000007</v>
          </cell>
        </row>
        <row r="229">
          <cell r="B229">
            <v>39002</v>
          </cell>
          <cell r="C229">
            <v>77.360995880019701</v>
          </cell>
          <cell r="D229">
            <v>103.74180607447383</v>
          </cell>
          <cell r="E229">
            <v>113.73005542296769</v>
          </cell>
          <cell r="F229">
            <v>153.18995220620721</v>
          </cell>
          <cell r="G229">
            <v>75.1000922716688</v>
          </cell>
          <cell r="H229">
            <v>107.41093947036569</v>
          </cell>
          <cell r="J229">
            <v>9.35</v>
          </cell>
          <cell r="K229">
            <v>30.867000000000001</v>
          </cell>
          <cell r="L229">
            <v>288.60645</v>
          </cell>
          <cell r="M229">
            <v>39.53</v>
          </cell>
          <cell r="N229">
            <v>50.911000000000001</v>
          </cell>
          <cell r="O229">
            <v>2012.5118300000001</v>
          </cell>
          <cell r="P229">
            <v>23.46</v>
          </cell>
          <cell r="Q229">
            <v>43.866</v>
          </cell>
          <cell r="R229">
            <v>1029.09636</v>
          </cell>
          <cell r="S229">
            <v>50.230000000000004</v>
          </cell>
          <cell r="T229">
            <v>18.850999999999999</v>
          </cell>
          <cell r="U229">
            <v>946.88573000000008</v>
          </cell>
          <cell r="V229">
            <v>4277.1003700000001</v>
          </cell>
          <cell r="X229">
            <v>48.2</v>
          </cell>
          <cell r="Y229">
            <v>27.824000000000002</v>
          </cell>
          <cell r="Z229">
            <v>1341.1168000000002</v>
          </cell>
          <cell r="AA229">
            <v>22.96</v>
          </cell>
          <cell r="AB229">
            <v>657.21100000000001</v>
          </cell>
          <cell r="AC229">
            <v>15089.564560000001</v>
          </cell>
          <cell r="AD229">
            <v>16430.681360000002</v>
          </cell>
          <cell r="AF229">
            <v>68.63</v>
          </cell>
          <cell r="AG229">
            <v>49.042999999999999</v>
          </cell>
          <cell r="AH229">
            <v>3365.8210899999999</v>
          </cell>
          <cell r="AI229">
            <v>4.1100000000000003</v>
          </cell>
          <cell r="AJ229">
            <v>516.31540000000007</v>
          </cell>
          <cell r="AK229">
            <v>2122.0562940000004</v>
          </cell>
          <cell r="AL229">
            <v>5487.8773840000003</v>
          </cell>
        </row>
        <row r="230">
          <cell r="B230">
            <v>39003</v>
          </cell>
          <cell r="C230">
            <v>76.516439366144297</v>
          </cell>
          <cell r="D230">
            <v>105.55237294072974</v>
          </cell>
          <cell r="E230">
            <v>115.1882259401871</v>
          </cell>
          <cell r="F230">
            <v>153.30593633958304</v>
          </cell>
          <cell r="G230">
            <v>72.00591588687692</v>
          </cell>
          <cell r="H230">
            <v>107.63043820933164</v>
          </cell>
          <cell r="J230">
            <v>9.5</v>
          </cell>
          <cell r="K230">
            <v>30.867000000000001</v>
          </cell>
          <cell r="L230">
            <v>293.23650000000004</v>
          </cell>
          <cell r="M230">
            <v>40.119999999999997</v>
          </cell>
          <cell r="N230">
            <v>50.911000000000001</v>
          </cell>
          <cell r="O230">
            <v>2042.5493199999999</v>
          </cell>
          <cell r="P230">
            <v>23.86</v>
          </cell>
          <cell r="Q230">
            <v>43.866</v>
          </cell>
          <cell r="R230">
            <v>1046.64276</v>
          </cell>
          <cell r="S230">
            <v>51.42</v>
          </cell>
          <cell r="T230">
            <v>18.850999999999999</v>
          </cell>
          <cell r="U230">
            <v>969.31841999999995</v>
          </cell>
          <cell r="V230">
            <v>4351.7469999999994</v>
          </cell>
          <cell r="X230">
            <v>49.63</v>
          </cell>
          <cell r="Y230">
            <v>27.824000000000002</v>
          </cell>
          <cell r="Z230">
            <v>1380.9051200000001</v>
          </cell>
          <cell r="AA230">
            <v>23.22</v>
          </cell>
          <cell r="AB230">
            <v>657.21100000000001</v>
          </cell>
          <cell r="AC230">
            <v>15260.439419999999</v>
          </cell>
          <cell r="AD230">
            <v>16641.344539999998</v>
          </cell>
          <cell r="AF230">
            <v>68.820000000000007</v>
          </cell>
          <cell r="AG230">
            <v>49.042999999999999</v>
          </cell>
          <cell r="AH230">
            <v>3375.1392600000004</v>
          </cell>
          <cell r="AI230">
            <v>4.1000000000000005</v>
          </cell>
          <cell r="AJ230">
            <v>516.31540000000007</v>
          </cell>
          <cell r="AK230">
            <v>2116.8931400000006</v>
          </cell>
          <cell r="AL230">
            <v>5492.032400000001</v>
          </cell>
        </row>
        <row r="231">
          <cell r="B231">
            <v>39006</v>
          </cell>
          <cell r="C231">
            <v>79.947546778623817</v>
          </cell>
          <cell r="D231">
            <v>107.35906722618913</v>
          </cell>
          <cell r="E231">
            <v>115.1490487029388</v>
          </cell>
          <cell r="F231">
            <v>156.77102493583669</v>
          </cell>
          <cell r="G231">
            <v>72.257675977560666</v>
          </cell>
          <cell r="H231">
            <v>107.90156052963428</v>
          </cell>
          <cell r="J231">
            <v>10</v>
          </cell>
          <cell r="K231">
            <v>30.867000000000001</v>
          </cell>
          <cell r="L231">
            <v>308.67</v>
          </cell>
          <cell r="M231">
            <v>41.19</v>
          </cell>
          <cell r="N231">
            <v>50.911000000000001</v>
          </cell>
          <cell r="O231">
            <v>2097.0240899999999</v>
          </cell>
          <cell r="P231">
            <v>23.93</v>
          </cell>
          <cell r="Q231">
            <v>43.866</v>
          </cell>
          <cell r="R231">
            <v>1049.7133799999999</v>
          </cell>
          <cell r="S231">
            <v>51.5</v>
          </cell>
          <cell r="T231">
            <v>18.850999999999999</v>
          </cell>
          <cell r="U231">
            <v>970.8264999999999</v>
          </cell>
          <cell r="V231">
            <v>4426.2339700000002</v>
          </cell>
          <cell r="X231">
            <v>51.08</v>
          </cell>
          <cell r="Y231">
            <v>27.824000000000002</v>
          </cell>
          <cell r="Z231">
            <v>1421.24992</v>
          </cell>
          <cell r="AA231">
            <v>23.150000000000002</v>
          </cell>
          <cell r="AB231">
            <v>657.21100000000001</v>
          </cell>
          <cell r="AC231">
            <v>15214.434650000001</v>
          </cell>
          <cell r="AD231">
            <v>16635.684570000001</v>
          </cell>
          <cell r="AF231">
            <v>70.930000000000007</v>
          </cell>
          <cell r="AG231">
            <v>49.042999999999999</v>
          </cell>
          <cell r="AH231">
            <v>3478.6199900000001</v>
          </cell>
          <cell r="AI231">
            <v>4.1399999999999997</v>
          </cell>
          <cell r="AJ231">
            <v>516.31540000000007</v>
          </cell>
          <cell r="AK231">
            <v>2137.545756</v>
          </cell>
          <cell r="AL231">
            <v>5616.1657460000006</v>
          </cell>
        </row>
        <row r="232">
          <cell r="B232">
            <v>39007</v>
          </cell>
          <cell r="C232">
            <v>75.716425226031021</v>
          </cell>
          <cell r="D232">
            <v>103.39789077481481</v>
          </cell>
          <cell r="E232">
            <v>113.33777526649894</v>
          </cell>
          <cell r="F232">
            <v>152.79218125355533</v>
          </cell>
          <cell r="G232">
            <v>71.074681313282326</v>
          </cell>
          <cell r="H232">
            <v>107.50709331651953</v>
          </cell>
          <cell r="J232">
            <v>9.59</v>
          </cell>
          <cell r="K232">
            <v>30.867000000000001</v>
          </cell>
          <cell r="L232">
            <v>296.01452999999998</v>
          </cell>
          <cell r="M232">
            <v>40.18</v>
          </cell>
          <cell r="N232">
            <v>50.911000000000001</v>
          </cell>
          <cell r="O232">
            <v>2045.6039800000001</v>
          </cell>
          <cell r="P232">
            <v>23.03</v>
          </cell>
          <cell r="Q232">
            <v>43.866</v>
          </cell>
          <cell r="R232">
            <v>1010.2339800000001</v>
          </cell>
          <cell r="S232">
            <v>48.33</v>
          </cell>
          <cell r="T232">
            <v>18.850999999999999</v>
          </cell>
          <cell r="U232">
            <v>911.06882999999993</v>
          </cell>
          <cell r="V232">
            <v>4262.9213200000004</v>
          </cell>
          <cell r="X232">
            <v>49.47</v>
          </cell>
          <cell r="Y232">
            <v>27.824000000000002</v>
          </cell>
          <cell r="Z232">
            <v>1376.4532799999999</v>
          </cell>
          <cell r="AA232">
            <v>22.82</v>
          </cell>
          <cell r="AB232">
            <v>657.21100000000001</v>
          </cell>
          <cell r="AC232">
            <v>14997.55502</v>
          </cell>
          <cell r="AD232">
            <v>16374.0083</v>
          </cell>
          <cell r="AF232">
            <v>68.55</v>
          </cell>
          <cell r="AG232">
            <v>49.042999999999999</v>
          </cell>
          <cell r="AH232">
            <v>3361.8976499999999</v>
          </cell>
          <cell r="AI232">
            <v>4.09</v>
          </cell>
          <cell r="AJ232">
            <v>516.31540000000007</v>
          </cell>
          <cell r="AK232">
            <v>2111.7299860000003</v>
          </cell>
          <cell r="AL232">
            <v>5473.6276360000002</v>
          </cell>
        </row>
        <row r="233">
          <cell r="B233">
            <v>39008</v>
          </cell>
          <cell r="C233">
            <v>75.868235963496204</v>
          </cell>
          <cell r="D233">
            <v>103.52410935490724</v>
          </cell>
          <cell r="E233">
            <v>116.53515618647346</v>
          </cell>
          <cell r="F233">
            <v>153.19147509574131</v>
          </cell>
          <cell r="G233">
            <v>70.623740133973072</v>
          </cell>
          <cell r="H233">
            <v>107.65762925598989</v>
          </cell>
          <cell r="J233">
            <v>9.86</v>
          </cell>
          <cell r="K233">
            <v>30.867000000000001</v>
          </cell>
          <cell r="L233">
            <v>304.34861999999998</v>
          </cell>
          <cell r="M233">
            <v>41.25</v>
          </cell>
          <cell r="N233">
            <v>50.911000000000001</v>
          </cell>
          <cell r="O233">
            <v>2100.0787500000001</v>
          </cell>
          <cell r="P233">
            <v>22.37</v>
          </cell>
          <cell r="Q233">
            <v>43.866</v>
          </cell>
          <cell r="R233">
            <v>981.28242</v>
          </cell>
          <cell r="S233">
            <v>46.81</v>
          </cell>
          <cell r="T233">
            <v>18.850999999999999</v>
          </cell>
          <cell r="U233">
            <v>882.41530999999998</v>
          </cell>
          <cell r="V233">
            <v>4268.1251000000002</v>
          </cell>
          <cell r="X233">
            <v>50.01</v>
          </cell>
          <cell r="Y233">
            <v>27.824000000000002</v>
          </cell>
          <cell r="Z233">
            <v>1391.4782399999999</v>
          </cell>
          <cell r="AA233">
            <v>23.5</v>
          </cell>
          <cell r="AB233">
            <v>657.21100000000001</v>
          </cell>
          <cell r="AC233">
            <v>15444.458500000001</v>
          </cell>
          <cell r="AD233">
            <v>16835.936740000001</v>
          </cell>
          <cell r="AF233">
            <v>68.210000000000008</v>
          </cell>
          <cell r="AG233">
            <v>49.042999999999999</v>
          </cell>
          <cell r="AH233">
            <v>3345.2230300000006</v>
          </cell>
          <cell r="AI233">
            <v>4.1500000000000004</v>
          </cell>
          <cell r="AJ233">
            <v>516.31540000000007</v>
          </cell>
          <cell r="AK233">
            <v>2142.7089100000003</v>
          </cell>
          <cell r="AL233">
            <v>5487.9319400000004</v>
          </cell>
        </row>
        <row r="234">
          <cell r="B234">
            <v>39009</v>
          </cell>
          <cell r="C234">
            <v>74.787563625742777</v>
          </cell>
          <cell r="D234">
            <v>101.06488520522639</v>
          </cell>
          <cell r="E234">
            <v>116.30384985226243</v>
          </cell>
          <cell r="F234">
            <v>151.9494938638</v>
          </cell>
          <cell r="G234">
            <v>70.988397701249795</v>
          </cell>
          <cell r="H234">
            <v>107.73644388398485</v>
          </cell>
          <cell r="J234">
            <v>10.06</v>
          </cell>
          <cell r="K234">
            <v>30.867000000000001</v>
          </cell>
          <cell r="L234">
            <v>310.52202</v>
          </cell>
          <cell r="M234">
            <v>39.19</v>
          </cell>
          <cell r="N234">
            <v>50.911000000000001</v>
          </cell>
          <cell r="O234">
            <v>1995.20209</v>
          </cell>
          <cell r="P234">
            <v>22.240000000000002</v>
          </cell>
          <cell r="Q234">
            <v>43.866</v>
          </cell>
          <cell r="R234">
            <v>975.5798400000001</v>
          </cell>
          <cell r="S234">
            <v>46.97</v>
          </cell>
          <cell r="T234">
            <v>18.850999999999999</v>
          </cell>
          <cell r="U234">
            <v>885.43146999999999</v>
          </cell>
          <cell r="V234">
            <v>4166.7354200000009</v>
          </cell>
          <cell r="X234">
            <v>49.99</v>
          </cell>
          <cell r="Y234">
            <v>27.824000000000002</v>
          </cell>
          <cell r="Z234">
            <v>1390.9217600000002</v>
          </cell>
          <cell r="AA234">
            <v>23.45</v>
          </cell>
          <cell r="AB234">
            <v>657.21100000000001</v>
          </cell>
          <cell r="AC234">
            <v>15411.597949999999</v>
          </cell>
          <cell r="AD234">
            <v>16802.51971</v>
          </cell>
          <cell r="AF234">
            <v>66.25</v>
          </cell>
          <cell r="AG234">
            <v>49.042999999999999</v>
          </cell>
          <cell r="AH234">
            <v>3249.0987500000001</v>
          </cell>
          <cell r="AI234">
            <v>4.25</v>
          </cell>
          <cell r="AJ234">
            <v>516.31540000000007</v>
          </cell>
          <cell r="AK234">
            <v>2194.3404500000001</v>
          </cell>
          <cell r="AL234">
            <v>5443.4392000000007</v>
          </cell>
        </row>
        <row r="235">
          <cell r="B235">
            <v>39010</v>
          </cell>
          <cell r="C235">
            <v>73.64018224712224</v>
          </cell>
          <cell r="D235">
            <v>100.22392078885909</v>
          </cell>
          <cell r="E235">
            <v>117.32702939173248</v>
          </cell>
          <cell r="F235">
            <v>150.64970692066845</v>
          </cell>
          <cell r="G235">
            <v>70.472943166819675</v>
          </cell>
          <cell r="H235">
            <v>107.86569987389657</v>
          </cell>
          <cell r="J235">
            <v>10.01</v>
          </cell>
          <cell r="K235">
            <v>30.867000000000001</v>
          </cell>
          <cell r="L235">
            <v>308.97867000000002</v>
          </cell>
          <cell r="M235">
            <v>38.980000000000004</v>
          </cell>
          <cell r="N235">
            <v>50.911000000000001</v>
          </cell>
          <cell r="O235">
            <v>1984.5107800000003</v>
          </cell>
          <cell r="P235">
            <v>21.75</v>
          </cell>
          <cell r="Q235">
            <v>43.866</v>
          </cell>
          <cell r="R235">
            <v>954.08550000000002</v>
          </cell>
          <cell r="S235">
            <v>46.92</v>
          </cell>
          <cell r="T235">
            <v>18.850999999999999</v>
          </cell>
          <cell r="U235">
            <v>884.48892000000001</v>
          </cell>
          <cell r="V235">
            <v>4132.0638700000009</v>
          </cell>
          <cell r="X235">
            <v>49.870000000000005</v>
          </cell>
          <cell r="Y235">
            <v>27.824000000000002</v>
          </cell>
          <cell r="Z235">
            <v>1387.5828800000002</v>
          </cell>
          <cell r="AA235">
            <v>23.68</v>
          </cell>
          <cell r="AB235">
            <v>657.21100000000001</v>
          </cell>
          <cell r="AC235">
            <v>15562.75648</v>
          </cell>
          <cell r="AD235">
            <v>16950.339360000002</v>
          </cell>
          <cell r="AF235">
            <v>65.09</v>
          </cell>
          <cell r="AG235">
            <v>49.042999999999999</v>
          </cell>
          <cell r="AH235">
            <v>3192.2088699999999</v>
          </cell>
          <cell r="AI235">
            <v>4.2700000000000005</v>
          </cell>
          <cell r="AJ235">
            <v>516.31540000000007</v>
          </cell>
          <cell r="AK235">
            <v>2204.6667580000008</v>
          </cell>
          <cell r="AL235">
            <v>5396.8756280000007</v>
          </cell>
        </row>
        <row r="236">
          <cell r="B236">
            <v>39013</v>
          </cell>
          <cell r="C236">
            <v>71.298196325105593</v>
          </cell>
          <cell r="D236">
            <v>102.2845832209738</v>
          </cell>
          <cell r="E236">
            <v>115.43832817272595</v>
          </cell>
          <cell r="F236">
            <v>153.90145861279851</v>
          </cell>
          <cell r="G236">
            <v>69.835760522716456</v>
          </cell>
          <cell r="H236">
            <v>108.52931904161412</v>
          </cell>
          <cell r="J236">
            <v>9.98</v>
          </cell>
          <cell r="K236">
            <v>30.867000000000001</v>
          </cell>
          <cell r="L236">
            <v>308.05266</v>
          </cell>
          <cell r="M236">
            <v>40.51</v>
          </cell>
          <cell r="N236">
            <v>50.911000000000001</v>
          </cell>
          <cell r="O236">
            <v>2062.40461</v>
          </cell>
          <cell r="P236">
            <v>21.67</v>
          </cell>
          <cell r="Q236">
            <v>43.866</v>
          </cell>
          <cell r="R236">
            <v>950.57622000000003</v>
          </cell>
          <cell r="S236">
            <v>47.53</v>
          </cell>
          <cell r="T236">
            <v>18.850999999999999</v>
          </cell>
          <cell r="U236">
            <v>895.98802999999998</v>
          </cell>
          <cell r="V236">
            <v>4217.0215200000002</v>
          </cell>
          <cell r="X236">
            <v>50.22</v>
          </cell>
          <cell r="Y236">
            <v>27.824000000000002</v>
          </cell>
          <cell r="Z236">
            <v>1397.3212800000001</v>
          </cell>
          <cell r="AA236">
            <v>23.25</v>
          </cell>
          <cell r="AB236">
            <v>657.21100000000001</v>
          </cell>
          <cell r="AC236">
            <v>15280.15575</v>
          </cell>
          <cell r="AD236">
            <v>16677.477030000002</v>
          </cell>
          <cell r="AF236">
            <v>67.36</v>
          </cell>
          <cell r="AG236">
            <v>49.042999999999999</v>
          </cell>
          <cell r="AH236">
            <v>3303.5364799999998</v>
          </cell>
          <cell r="AI236">
            <v>4.28</v>
          </cell>
          <cell r="AJ236">
            <v>516.31540000000007</v>
          </cell>
          <cell r="AK236">
            <v>2209.8299120000006</v>
          </cell>
          <cell r="AL236">
            <v>5513.3663919999999</v>
          </cell>
        </row>
        <row r="237">
          <cell r="B237">
            <v>39014</v>
          </cell>
          <cell r="C237">
            <v>73.452283938322012</v>
          </cell>
          <cell r="D237">
            <v>104.59669441500546</v>
          </cell>
          <cell r="E237">
            <v>114.38240791795818</v>
          </cell>
          <cell r="F237">
            <v>154.32508664197732</v>
          </cell>
          <cell r="G237">
            <v>71.272292240977336</v>
          </cell>
          <cell r="H237">
            <v>108.55729823455232</v>
          </cell>
          <cell r="J237">
            <v>10.31</v>
          </cell>
          <cell r="K237">
            <v>30.867000000000001</v>
          </cell>
          <cell r="L237">
            <v>318.23877000000005</v>
          </cell>
          <cell r="M237">
            <v>42.02</v>
          </cell>
          <cell r="N237">
            <v>50.911000000000001</v>
          </cell>
          <cell r="O237">
            <v>2139.2802200000001</v>
          </cell>
          <cell r="P237">
            <v>22.46</v>
          </cell>
          <cell r="Q237">
            <v>43.866</v>
          </cell>
          <cell r="R237">
            <v>985.23036000000002</v>
          </cell>
          <cell r="S237">
            <v>46.13</v>
          </cell>
          <cell r="T237">
            <v>18.850999999999999</v>
          </cell>
          <cell r="U237">
            <v>869.59663</v>
          </cell>
          <cell r="V237">
            <v>4312.3459800000001</v>
          </cell>
          <cell r="X237">
            <v>50.17</v>
          </cell>
          <cell r="Y237">
            <v>27.824000000000002</v>
          </cell>
          <cell r="Z237">
            <v>1395.9300800000001</v>
          </cell>
          <cell r="AA237">
            <v>23.02</v>
          </cell>
          <cell r="AB237">
            <v>657.21100000000001</v>
          </cell>
          <cell r="AC237">
            <v>15128.997219999999</v>
          </cell>
          <cell r="AD237">
            <v>16524.927299999999</v>
          </cell>
          <cell r="AF237">
            <v>67.88</v>
          </cell>
          <cell r="AG237">
            <v>49.042999999999999</v>
          </cell>
          <cell r="AH237">
            <v>3329.0388399999997</v>
          </cell>
          <cell r="AI237">
            <v>4.26</v>
          </cell>
          <cell r="AJ237">
            <v>516.31540000000007</v>
          </cell>
          <cell r="AK237">
            <v>2199.503604</v>
          </cell>
          <cell r="AL237">
            <v>5528.5424439999997</v>
          </cell>
        </row>
        <row r="238">
          <cell r="B238">
            <v>39015</v>
          </cell>
          <cell r="C238">
            <v>74.815004304251502</v>
          </cell>
          <cell r="D238">
            <v>104.22646249604</v>
          </cell>
          <cell r="E238">
            <v>117.29509250623626</v>
          </cell>
          <cell r="F238">
            <v>153.08576245533249</v>
          </cell>
          <cell r="G238">
            <v>72.793117997731315</v>
          </cell>
          <cell r="H238">
            <v>108.93954918032787</v>
          </cell>
          <cell r="J238">
            <v>10.56</v>
          </cell>
          <cell r="K238">
            <v>30.867000000000001</v>
          </cell>
          <cell r="L238">
            <v>325.95552000000004</v>
          </cell>
          <cell r="M238">
            <v>41.44</v>
          </cell>
          <cell r="N238">
            <v>50.911000000000001</v>
          </cell>
          <cell r="O238">
            <v>2109.7518399999999</v>
          </cell>
          <cell r="P238">
            <v>22.88</v>
          </cell>
          <cell r="Q238">
            <v>43.866</v>
          </cell>
          <cell r="R238">
            <v>1003.6540799999999</v>
          </cell>
          <cell r="S238">
            <v>45.5</v>
          </cell>
          <cell r="T238">
            <v>18.850999999999999</v>
          </cell>
          <cell r="U238">
            <v>857.7204999999999</v>
          </cell>
          <cell r="V238">
            <v>4297.08194</v>
          </cell>
          <cell r="X238">
            <v>51.83</v>
          </cell>
          <cell r="Y238">
            <v>27.824000000000002</v>
          </cell>
          <cell r="Z238">
            <v>1442.1179200000001</v>
          </cell>
          <cell r="AA238">
            <v>23.59</v>
          </cell>
          <cell r="AB238">
            <v>657.21100000000001</v>
          </cell>
          <cell r="AC238">
            <v>15503.60749</v>
          </cell>
          <cell r="AD238">
            <v>16945.725409999999</v>
          </cell>
          <cell r="AF238">
            <v>67.08</v>
          </cell>
          <cell r="AG238">
            <v>49.042999999999999</v>
          </cell>
          <cell r="AH238">
            <v>3289.8044399999999</v>
          </cell>
          <cell r="AI238">
            <v>4.25</v>
          </cell>
          <cell r="AJ238">
            <v>516.31540000000007</v>
          </cell>
          <cell r="AK238">
            <v>2194.3404500000001</v>
          </cell>
          <cell r="AL238">
            <v>5484.1448899999996</v>
          </cell>
        </row>
        <row r="239">
          <cell r="B239">
            <v>39016</v>
          </cell>
          <cell r="C239">
            <v>76.649165357469371</v>
          </cell>
          <cell r="D239">
            <v>105.31088116956067</v>
          </cell>
          <cell r="E239">
            <v>119.34503549076774</v>
          </cell>
          <cell r="F239">
            <v>151.08132210851306</v>
          </cell>
          <cell r="G239">
            <v>73.860683900565945</v>
          </cell>
          <cell r="H239">
            <v>109.48021752837325</v>
          </cell>
          <cell r="J239">
            <v>10.97</v>
          </cell>
          <cell r="K239">
            <v>30.867000000000001</v>
          </cell>
          <cell r="L239">
            <v>338.61099000000002</v>
          </cell>
          <cell r="M239">
            <v>41.800000000000004</v>
          </cell>
          <cell r="N239">
            <v>50.911000000000001</v>
          </cell>
          <cell r="O239">
            <v>2128.0798000000004</v>
          </cell>
          <cell r="P239">
            <v>23.18</v>
          </cell>
          <cell r="Q239">
            <v>43.866</v>
          </cell>
          <cell r="R239">
            <v>1016.8138799999999</v>
          </cell>
          <cell r="S239">
            <v>45.53</v>
          </cell>
          <cell r="T239">
            <v>18.850999999999999</v>
          </cell>
          <cell r="U239">
            <v>858.28602999999998</v>
          </cell>
          <cell r="V239">
            <v>4341.7907000000005</v>
          </cell>
          <cell r="X239">
            <v>50.900000000000006</v>
          </cell>
          <cell r="Y239">
            <v>27.824000000000002</v>
          </cell>
          <cell r="Z239">
            <v>1416.2416000000003</v>
          </cell>
          <cell r="AA239">
            <v>24.080000000000002</v>
          </cell>
          <cell r="AB239">
            <v>657.21100000000001</v>
          </cell>
          <cell r="AC239">
            <v>15825.640880000001</v>
          </cell>
          <cell r="AD239">
            <v>17241.88248</v>
          </cell>
          <cell r="AF239">
            <v>65.3</v>
          </cell>
          <cell r="AG239">
            <v>49.042999999999999</v>
          </cell>
          <cell r="AH239">
            <v>3202.5078999999996</v>
          </cell>
          <cell r="AI239">
            <v>4.28</v>
          </cell>
          <cell r="AJ239">
            <v>516.31540000000007</v>
          </cell>
          <cell r="AK239">
            <v>2209.8299120000006</v>
          </cell>
          <cell r="AL239">
            <v>5412.3378119999998</v>
          </cell>
        </row>
        <row r="240">
          <cell r="B240">
            <v>39017</v>
          </cell>
          <cell r="C240">
            <v>73.761772645006801</v>
          </cell>
          <cell r="D240">
            <v>101.51240065177969</v>
          </cell>
          <cell r="E240">
            <v>119.97420435203753</v>
          </cell>
          <cell r="F240">
            <v>150.69647969412463</v>
          </cell>
          <cell r="G240">
            <v>72.07785594914121</v>
          </cell>
          <cell r="H240">
            <v>108.5545397225725</v>
          </cell>
          <cell r="J240">
            <v>10.94</v>
          </cell>
          <cell r="K240">
            <v>30.867000000000001</v>
          </cell>
          <cell r="L240">
            <v>337.68498</v>
          </cell>
          <cell r="M240">
            <v>40.910000000000004</v>
          </cell>
          <cell r="N240">
            <v>50.911000000000001</v>
          </cell>
          <cell r="O240">
            <v>2082.7690100000004</v>
          </cell>
          <cell r="P240">
            <v>20.78</v>
          </cell>
          <cell r="Q240">
            <v>43.866</v>
          </cell>
          <cell r="R240">
            <v>911.53548000000001</v>
          </cell>
          <cell r="S240">
            <v>45.26</v>
          </cell>
          <cell r="T240">
            <v>18.850999999999999</v>
          </cell>
          <cell r="U240">
            <v>853.19625999999994</v>
          </cell>
          <cell r="V240">
            <v>4185.1857300000001</v>
          </cell>
          <cell r="X240">
            <v>50.86</v>
          </cell>
          <cell r="Y240">
            <v>27.824000000000002</v>
          </cell>
          <cell r="Z240">
            <v>1415.1286400000001</v>
          </cell>
          <cell r="AA240">
            <v>24.22</v>
          </cell>
          <cell r="AB240">
            <v>657.21100000000001</v>
          </cell>
          <cell r="AC240">
            <v>15917.65042</v>
          </cell>
          <cell r="AD240">
            <v>17332.779060000001</v>
          </cell>
          <cell r="AF240">
            <v>65.44</v>
          </cell>
          <cell r="AG240">
            <v>49.042999999999999</v>
          </cell>
          <cell r="AH240">
            <v>3209.37392</v>
          </cell>
          <cell r="AI240">
            <v>4.24</v>
          </cell>
          <cell r="AJ240">
            <v>516.31540000000007</v>
          </cell>
          <cell r="AK240">
            <v>2189.1772960000003</v>
          </cell>
          <cell r="AL240">
            <v>5398.5512159999998</v>
          </cell>
        </row>
        <row r="241">
          <cell r="B241">
            <v>39020</v>
          </cell>
          <cell r="C241">
            <v>74.081798075063816</v>
          </cell>
          <cell r="D241">
            <v>101.0758388410007</v>
          </cell>
          <cell r="E241">
            <v>118.87637710579071</v>
          </cell>
          <cell r="F241">
            <v>151.38972744908313</v>
          </cell>
          <cell r="G241">
            <v>71.669267687805032</v>
          </cell>
          <cell r="H241">
            <v>108.60104035308953</v>
          </cell>
          <cell r="J241">
            <v>11.05</v>
          </cell>
          <cell r="K241">
            <v>30.867000000000001</v>
          </cell>
          <cell r="L241">
            <v>341.08035000000001</v>
          </cell>
          <cell r="M241">
            <v>41.25</v>
          </cell>
          <cell r="N241">
            <v>50.911000000000001</v>
          </cell>
          <cell r="O241">
            <v>2100.0787500000001</v>
          </cell>
          <cell r="P241">
            <v>19.700000000000003</v>
          </cell>
          <cell r="Q241">
            <v>43.866</v>
          </cell>
          <cell r="R241">
            <v>864.16020000000015</v>
          </cell>
          <cell r="S241">
            <v>45.72</v>
          </cell>
          <cell r="T241">
            <v>18.850999999999999</v>
          </cell>
          <cell r="U241">
            <v>861.86771999999996</v>
          </cell>
          <cell r="V241">
            <v>4167.1870200000003</v>
          </cell>
          <cell r="X241">
            <v>50.120000000000005</v>
          </cell>
          <cell r="Y241">
            <v>27.824000000000002</v>
          </cell>
          <cell r="Z241">
            <v>1394.5388800000003</v>
          </cell>
          <cell r="AA241">
            <v>24.01</v>
          </cell>
          <cell r="AB241">
            <v>657.21100000000001</v>
          </cell>
          <cell r="AC241">
            <v>15779.636110000001</v>
          </cell>
          <cell r="AD241">
            <v>17174.174990000003</v>
          </cell>
          <cell r="AF241">
            <v>65.42</v>
          </cell>
          <cell r="AG241">
            <v>49.042999999999999</v>
          </cell>
          <cell r="AH241">
            <v>3208.3930599999999</v>
          </cell>
          <cell r="AI241">
            <v>4.29</v>
          </cell>
          <cell r="AJ241">
            <v>516.31540000000007</v>
          </cell>
          <cell r="AK241">
            <v>2214.9930660000005</v>
          </cell>
          <cell r="AL241">
            <v>5423.3861260000003</v>
          </cell>
        </row>
        <row r="242">
          <cell r="B242">
            <v>39021</v>
          </cell>
          <cell r="C242">
            <v>73.575363036800951</v>
          </cell>
          <cell r="D242">
            <v>100.45378705598338</v>
          </cell>
          <cell r="E242">
            <v>117.95042047971445</v>
          </cell>
          <cell r="F242">
            <v>147.2929880101201</v>
          </cell>
          <cell r="G242">
            <v>71.218015971560973</v>
          </cell>
          <cell r="H242">
            <v>108.60182849936947</v>
          </cell>
          <cell r="J242">
            <v>10.73</v>
          </cell>
          <cell r="K242">
            <v>30.867000000000001</v>
          </cell>
          <cell r="L242">
            <v>331.20291000000003</v>
          </cell>
          <cell r="M242">
            <v>40.980000000000004</v>
          </cell>
          <cell r="N242">
            <v>50.911000000000001</v>
          </cell>
          <cell r="O242">
            <v>2086.3327800000002</v>
          </cell>
          <cell r="P242">
            <v>19.8</v>
          </cell>
          <cell r="Q242">
            <v>43.866</v>
          </cell>
          <cell r="R242">
            <v>868.54680000000008</v>
          </cell>
          <cell r="S242">
            <v>45.38</v>
          </cell>
          <cell r="T242">
            <v>18.850999999999999</v>
          </cell>
          <cell r="U242">
            <v>855.45838000000003</v>
          </cell>
          <cell r="V242">
            <v>4141.5408700000007</v>
          </cell>
          <cell r="X242">
            <v>49.800000000000004</v>
          </cell>
          <cell r="Y242">
            <v>27.824000000000002</v>
          </cell>
          <cell r="Z242">
            <v>1385.6352000000002</v>
          </cell>
          <cell r="AA242">
            <v>23.82</v>
          </cell>
          <cell r="AB242">
            <v>657.21100000000001</v>
          </cell>
          <cell r="AC242">
            <v>15654.766020000001</v>
          </cell>
          <cell r="AD242">
            <v>17040.40122</v>
          </cell>
          <cell r="AF242">
            <v>65.27</v>
          </cell>
          <cell r="AG242">
            <v>49.042999999999999</v>
          </cell>
          <cell r="AH242">
            <v>3201.0366099999997</v>
          </cell>
          <cell r="AI242">
            <v>4.0200000000000005</v>
          </cell>
          <cell r="AJ242">
            <v>516.31540000000007</v>
          </cell>
          <cell r="AK242">
            <v>2075.5879080000004</v>
          </cell>
          <cell r="AL242">
            <v>5276.6245180000005</v>
          </cell>
        </row>
        <row r="243">
          <cell r="B243">
            <v>39022</v>
          </cell>
          <cell r="C243">
            <v>72.103083346671141</v>
          </cell>
          <cell r="D243">
            <v>97.64148278982033</v>
          </cell>
          <cell r="E243">
            <v>114.67334536890745</v>
          </cell>
          <cell r="F243">
            <v>145.54637300657924</v>
          </cell>
          <cell r="G243">
            <v>70.634645721580569</v>
          </cell>
          <cell r="H243">
            <v>107.80343631778055</v>
          </cell>
          <cell r="J243">
            <v>10.120000000000001</v>
          </cell>
          <cell r="K243">
            <v>30.867000000000001</v>
          </cell>
          <cell r="L243">
            <v>312.37404000000004</v>
          </cell>
          <cell r="M243">
            <v>40.1</v>
          </cell>
          <cell r="N243">
            <v>50.911000000000001</v>
          </cell>
          <cell r="O243">
            <v>2041.5311000000002</v>
          </cell>
          <cell r="P243">
            <v>19.05</v>
          </cell>
          <cell r="Q243">
            <v>43.866</v>
          </cell>
          <cell r="R243">
            <v>835.64729999999997</v>
          </cell>
          <cell r="S243">
            <v>44.35</v>
          </cell>
          <cell r="T243">
            <v>18.850999999999999</v>
          </cell>
          <cell r="U243">
            <v>836.04184999999995</v>
          </cell>
          <cell r="V243">
            <v>4025.5942900000005</v>
          </cell>
          <cell r="X243">
            <v>48.61</v>
          </cell>
          <cell r="Y243">
            <v>27.824000000000002</v>
          </cell>
          <cell r="Z243">
            <v>1352.5246400000001</v>
          </cell>
          <cell r="AA243">
            <v>23.150000000000002</v>
          </cell>
          <cell r="AB243">
            <v>657.21100000000001</v>
          </cell>
          <cell r="AC243">
            <v>15214.434650000001</v>
          </cell>
          <cell r="AD243">
            <v>16566.959290000003</v>
          </cell>
          <cell r="AF243">
            <v>64.31</v>
          </cell>
          <cell r="AG243">
            <v>49.042999999999999</v>
          </cell>
          <cell r="AH243">
            <v>3153.9553300000002</v>
          </cell>
          <cell r="AI243">
            <v>3.99</v>
          </cell>
          <cell r="AJ243">
            <v>516.31540000000007</v>
          </cell>
          <cell r="AK243">
            <v>2060.0984460000004</v>
          </cell>
          <cell r="AL243">
            <v>5214.0537760000007</v>
          </cell>
        </row>
        <row r="244">
          <cell r="B244">
            <v>39023</v>
          </cell>
          <cell r="C244">
            <v>72.239385609253375</v>
          </cell>
          <cell r="D244">
            <v>97.36944211434421</v>
          </cell>
          <cell r="E244">
            <v>114.69618851879157</v>
          </cell>
          <cell r="F244">
            <v>144.50517285149326</v>
          </cell>
          <cell r="G244">
            <v>70.149399984343901</v>
          </cell>
          <cell r="H244">
            <v>107.76639344262293</v>
          </cell>
          <cell r="J244">
            <v>10</v>
          </cell>
          <cell r="K244">
            <v>30.867000000000001</v>
          </cell>
          <cell r="L244">
            <v>308.67</v>
          </cell>
          <cell r="M244">
            <v>39.96</v>
          </cell>
          <cell r="N244">
            <v>50.911000000000001</v>
          </cell>
          <cell r="O244">
            <v>2034.4035600000002</v>
          </cell>
          <cell r="P244">
            <v>19.11</v>
          </cell>
          <cell r="Q244">
            <v>43.866</v>
          </cell>
          <cell r="R244">
            <v>838.27926000000002</v>
          </cell>
          <cell r="S244">
            <v>44.19</v>
          </cell>
          <cell r="T244">
            <v>18.850999999999999</v>
          </cell>
          <cell r="U244">
            <v>833.02568999999994</v>
          </cell>
          <cell r="V244">
            <v>4014.37851</v>
          </cell>
          <cell r="X244">
            <v>48.02</v>
          </cell>
          <cell r="Y244">
            <v>27.824000000000002</v>
          </cell>
          <cell r="Z244">
            <v>1336.1084800000001</v>
          </cell>
          <cell r="AA244">
            <v>23.18</v>
          </cell>
          <cell r="AB244">
            <v>657.21100000000001</v>
          </cell>
          <cell r="AC244">
            <v>15234.15098</v>
          </cell>
          <cell r="AD244">
            <v>16570.259460000001</v>
          </cell>
          <cell r="AF244">
            <v>63.76</v>
          </cell>
          <cell r="AG244">
            <v>49.042999999999999</v>
          </cell>
          <cell r="AH244">
            <v>3126.9816799999999</v>
          </cell>
          <cell r="AI244">
            <v>3.97</v>
          </cell>
          <cell r="AJ244">
            <v>516.31540000000007</v>
          </cell>
          <cell r="AK244">
            <v>2049.7721380000003</v>
          </cell>
          <cell r="AL244">
            <v>5176.7538180000001</v>
          </cell>
        </row>
        <row r="245">
          <cell r="B245">
            <v>39024</v>
          </cell>
          <cell r="C245">
            <v>71.3185776814408</v>
          </cell>
          <cell r="D245">
            <v>98.162732989714058</v>
          </cell>
          <cell r="E245">
            <v>113.56449846261927</v>
          </cell>
          <cell r="F245">
            <v>143.34875000779854</v>
          </cell>
          <cell r="G245">
            <v>69.00662373088629</v>
          </cell>
          <cell r="H245">
            <v>107.52679697351827</v>
          </cell>
          <cell r="J245">
            <v>10.02</v>
          </cell>
          <cell r="K245">
            <v>30.867000000000001</v>
          </cell>
          <cell r="L245">
            <v>309.28733999999997</v>
          </cell>
          <cell r="M245">
            <v>39.99</v>
          </cell>
          <cell r="N245">
            <v>50.911000000000001</v>
          </cell>
          <cell r="O245">
            <v>2035.9308900000001</v>
          </cell>
          <cell r="P245">
            <v>19.97</v>
          </cell>
          <cell r="Q245">
            <v>43.866</v>
          </cell>
          <cell r="R245">
            <v>876.00401999999997</v>
          </cell>
          <cell r="S245">
            <v>43.81</v>
          </cell>
          <cell r="T245">
            <v>18.850999999999999</v>
          </cell>
          <cell r="U245">
            <v>825.86230999999998</v>
          </cell>
          <cell r="V245">
            <v>4047.0845599999998</v>
          </cell>
          <cell r="X245">
            <v>49.230000000000004</v>
          </cell>
          <cell r="Y245">
            <v>27.824000000000002</v>
          </cell>
          <cell r="Z245">
            <v>1369.7755200000001</v>
          </cell>
          <cell r="AA245">
            <v>22.88</v>
          </cell>
          <cell r="AB245">
            <v>657.21100000000001</v>
          </cell>
          <cell r="AC245">
            <v>15036.98768</v>
          </cell>
          <cell r="AD245">
            <v>16406.763200000001</v>
          </cell>
          <cell r="AF245">
            <v>62.81</v>
          </cell>
          <cell r="AG245">
            <v>49.042999999999999</v>
          </cell>
          <cell r="AH245">
            <v>3080.3908300000003</v>
          </cell>
          <cell r="AI245">
            <v>3.98</v>
          </cell>
          <cell r="AJ245">
            <v>516.31540000000007</v>
          </cell>
          <cell r="AK245">
            <v>2054.9352920000001</v>
          </cell>
          <cell r="AL245">
            <v>5135.3261220000004</v>
          </cell>
        </row>
        <row r="246">
          <cell r="B246">
            <v>39027</v>
          </cell>
          <cell r="C246">
            <v>73.336461902133436</v>
          </cell>
          <cell r="D246">
            <v>100.72462734298632</v>
          </cell>
          <cell r="E246">
            <v>114.74872436491638</v>
          </cell>
          <cell r="F246">
            <v>146.23885931677069</v>
          </cell>
          <cell r="G246">
            <v>69.151067798068595</v>
          </cell>
          <cell r="H246">
            <v>108.74684741488019</v>
          </cell>
          <cell r="J246">
            <v>10.02</v>
          </cell>
          <cell r="K246">
            <v>30.867000000000001</v>
          </cell>
          <cell r="L246">
            <v>309.28733999999997</v>
          </cell>
          <cell r="M246">
            <v>41.17</v>
          </cell>
          <cell r="N246">
            <v>50.911000000000001</v>
          </cell>
          <cell r="O246">
            <v>2096.00587</v>
          </cell>
          <cell r="P246">
            <v>20.57</v>
          </cell>
          <cell r="Q246">
            <v>43.866</v>
          </cell>
          <cell r="R246">
            <v>902.32362000000001</v>
          </cell>
          <cell r="S246">
            <v>44.83</v>
          </cell>
          <cell r="T246">
            <v>18.850999999999999</v>
          </cell>
          <cell r="U246">
            <v>845.09032999999988</v>
          </cell>
          <cell r="V246">
            <v>4152.7071599999999</v>
          </cell>
          <cell r="X246">
            <v>49.71</v>
          </cell>
          <cell r="Y246">
            <v>27.824000000000002</v>
          </cell>
          <cell r="Z246">
            <v>1383.1310400000002</v>
          </cell>
          <cell r="AA246">
            <v>23.12</v>
          </cell>
          <cell r="AB246">
            <v>657.21100000000001</v>
          </cell>
          <cell r="AC246">
            <v>15194.718320000002</v>
          </cell>
          <cell r="AD246">
            <v>16577.84936</v>
          </cell>
          <cell r="AF246">
            <v>64.5</v>
          </cell>
          <cell r="AG246">
            <v>49.042999999999999</v>
          </cell>
          <cell r="AH246">
            <v>3163.2734999999998</v>
          </cell>
          <cell r="AI246">
            <v>4.0200000000000005</v>
          </cell>
          <cell r="AJ246">
            <v>516.31540000000007</v>
          </cell>
          <cell r="AK246">
            <v>2075.5879080000004</v>
          </cell>
          <cell r="AL246">
            <v>5238.8614080000007</v>
          </cell>
        </row>
        <row r="247">
          <cell r="B247">
            <v>39028</v>
          </cell>
          <cell r="C247">
            <v>72.578995785460378</v>
          </cell>
          <cell r="D247">
            <v>99.682195100232789</v>
          </cell>
          <cell r="E247">
            <v>115.8566445792746</v>
          </cell>
          <cell r="F247">
            <v>150.1226345626055</v>
          </cell>
          <cell r="G247">
            <v>68.263852019219982</v>
          </cell>
          <cell r="H247">
            <v>108.98802017654474</v>
          </cell>
          <cell r="J247">
            <v>10.02</v>
          </cell>
          <cell r="K247">
            <v>30.867000000000001</v>
          </cell>
          <cell r="L247">
            <v>309.28733999999997</v>
          </cell>
          <cell r="M247">
            <v>40.800000000000004</v>
          </cell>
          <cell r="N247">
            <v>50.911000000000001</v>
          </cell>
          <cell r="O247">
            <v>2077.1688000000004</v>
          </cell>
          <cell r="P247">
            <v>20.14</v>
          </cell>
          <cell r="Q247">
            <v>43.866</v>
          </cell>
          <cell r="R247">
            <v>883.46123999999998</v>
          </cell>
          <cell r="S247">
            <v>44.550000000000004</v>
          </cell>
          <cell r="T247">
            <v>18.850999999999999</v>
          </cell>
          <cell r="U247">
            <v>839.81205</v>
          </cell>
          <cell r="V247">
            <v>4109.7294300000003</v>
          </cell>
          <cell r="X247">
            <v>50.03</v>
          </cell>
          <cell r="Y247">
            <v>27.824000000000002</v>
          </cell>
          <cell r="Z247">
            <v>1392.0347200000001</v>
          </cell>
          <cell r="AA247">
            <v>23.35</v>
          </cell>
          <cell r="AB247">
            <v>657.21100000000001</v>
          </cell>
          <cell r="AC247">
            <v>15345.876850000001</v>
          </cell>
          <cell r="AD247">
            <v>16737.91157</v>
          </cell>
          <cell r="AF247">
            <v>66.600000000000009</v>
          </cell>
          <cell r="AG247">
            <v>49.042999999999999</v>
          </cell>
          <cell r="AH247">
            <v>3266.2638000000002</v>
          </cell>
          <cell r="AI247">
            <v>4.09</v>
          </cell>
          <cell r="AJ247">
            <v>516.31540000000007</v>
          </cell>
          <cell r="AK247">
            <v>2111.7299860000003</v>
          </cell>
          <cell r="AL247">
            <v>5377.9937860000009</v>
          </cell>
        </row>
        <row r="248">
          <cell r="B248">
            <v>39029</v>
          </cell>
          <cell r="C248">
            <v>72.937894097641973</v>
          </cell>
          <cell r="D248">
            <v>100.40921987489206</v>
          </cell>
          <cell r="E248">
            <v>115.22269717721629</v>
          </cell>
          <cell r="F248">
            <v>149.50012105710073</v>
          </cell>
          <cell r="G248">
            <v>67.176074439752284</v>
          </cell>
          <cell r="H248">
            <v>109.21500630517022</v>
          </cell>
          <cell r="J248">
            <v>10.290000000000001</v>
          </cell>
          <cell r="K248">
            <v>30.867000000000001</v>
          </cell>
          <cell r="L248">
            <v>317.62143000000003</v>
          </cell>
          <cell r="M248">
            <v>41.15</v>
          </cell>
          <cell r="N248">
            <v>50.911000000000001</v>
          </cell>
          <cell r="O248">
            <v>2094.98765</v>
          </cell>
          <cell r="P248">
            <v>20.240000000000002</v>
          </cell>
          <cell r="Q248">
            <v>43.866</v>
          </cell>
          <cell r="R248">
            <v>887.84784000000013</v>
          </cell>
          <cell r="S248">
            <v>44.52</v>
          </cell>
          <cell r="T248">
            <v>18.850999999999999</v>
          </cell>
          <cell r="U248">
            <v>839.24652000000003</v>
          </cell>
          <cell r="V248">
            <v>4139.7034400000002</v>
          </cell>
          <cell r="X248">
            <v>50.99</v>
          </cell>
          <cell r="Y248">
            <v>27.824000000000002</v>
          </cell>
          <cell r="Z248">
            <v>1418.7457600000002</v>
          </cell>
          <cell r="AA248">
            <v>23.17</v>
          </cell>
          <cell r="AB248">
            <v>657.21100000000001</v>
          </cell>
          <cell r="AC248">
            <v>15227.578870000001</v>
          </cell>
          <cell r="AD248">
            <v>16646.324630000003</v>
          </cell>
          <cell r="AF248">
            <v>66.040000000000006</v>
          </cell>
          <cell r="AG248">
            <v>49.042999999999999</v>
          </cell>
          <cell r="AH248">
            <v>3238.7997200000004</v>
          </cell>
          <cell r="AI248">
            <v>4.1000000000000005</v>
          </cell>
          <cell r="AJ248">
            <v>516.31540000000007</v>
          </cell>
          <cell r="AK248">
            <v>2116.8931400000006</v>
          </cell>
          <cell r="AL248">
            <v>5355.692860000001</v>
          </cell>
        </row>
        <row r="249">
          <cell r="B249">
            <v>39030</v>
          </cell>
          <cell r="C249">
            <v>71.88495904857264</v>
          </cell>
          <cell r="D249">
            <v>98.890519134229322</v>
          </cell>
          <cell r="E249">
            <v>114.81374244954682</v>
          </cell>
          <cell r="F249">
            <v>147.92425011905777</v>
          </cell>
          <cell r="G249">
            <v>66.055743700489586</v>
          </cell>
          <cell r="H249">
            <v>108.6325662042875</v>
          </cell>
          <cell r="J249">
            <v>10.18</v>
          </cell>
          <cell r="K249">
            <v>30.867000000000001</v>
          </cell>
          <cell r="L249">
            <v>314.22606000000002</v>
          </cell>
          <cell r="M249">
            <v>40.300000000000004</v>
          </cell>
          <cell r="N249">
            <v>50.911000000000001</v>
          </cell>
          <cell r="O249">
            <v>2051.7133000000003</v>
          </cell>
          <cell r="P249">
            <v>20.100000000000001</v>
          </cell>
          <cell r="Q249">
            <v>43.866</v>
          </cell>
          <cell r="R249">
            <v>881.70660000000009</v>
          </cell>
          <cell r="S249">
            <v>44</v>
          </cell>
          <cell r="T249">
            <v>18.850999999999999</v>
          </cell>
          <cell r="U249">
            <v>829.44399999999996</v>
          </cell>
          <cell r="V249">
            <v>4077.0899600000002</v>
          </cell>
          <cell r="X249">
            <v>50.52</v>
          </cell>
          <cell r="Y249">
            <v>27.824000000000002</v>
          </cell>
          <cell r="Z249">
            <v>1405.6684800000003</v>
          </cell>
          <cell r="AA249">
            <v>23.1</v>
          </cell>
          <cell r="AB249">
            <v>657.21100000000001</v>
          </cell>
          <cell r="AC249">
            <v>15181.574100000002</v>
          </cell>
          <cell r="AD249">
            <v>16587.242580000002</v>
          </cell>
          <cell r="AF249">
            <v>65.31</v>
          </cell>
          <cell r="AG249">
            <v>49.042999999999999</v>
          </cell>
          <cell r="AH249">
            <v>3202.9983299999999</v>
          </cell>
          <cell r="AI249">
            <v>4.0600000000000005</v>
          </cell>
          <cell r="AJ249">
            <v>516.31540000000007</v>
          </cell>
          <cell r="AK249">
            <v>2096.2405240000007</v>
          </cell>
          <cell r="AL249">
            <v>5299.2388540000011</v>
          </cell>
        </row>
        <row r="250">
          <cell r="B250">
            <v>39031</v>
          </cell>
          <cell r="C250">
            <v>73.546928007990104</v>
          </cell>
          <cell r="D250">
            <v>100.4910767152019</v>
          </cell>
          <cell r="E250">
            <v>115.45207758699803</v>
          </cell>
          <cell r="F250">
            <v>147.61014195412304</v>
          </cell>
          <cell r="G250">
            <v>68.309359033011191</v>
          </cell>
          <cell r="H250">
            <v>108.83511979823454</v>
          </cell>
          <cell r="J250">
            <v>10.32</v>
          </cell>
          <cell r="K250">
            <v>30.867000000000001</v>
          </cell>
          <cell r="L250">
            <v>318.54743999999999</v>
          </cell>
          <cell r="M250">
            <v>40.54</v>
          </cell>
          <cell r="N250">
            <v>50.911000000000001</v>
          </cell>
          <cell r="O250">
            <v>2063.9319399999999</v>
          </cell>
          <cell r="P250">
            <v>20.66</v>
          </cell>
          <cell r="Q250">
            <v>43.866</v>
          </cell>
          <cell r="R250">
            <v>906.27156000000002</v>
          </cell>
          <cell r="S250">
            <v>45.32</v>
          </cell>
          <cell r="T250">
            <v>18.850999999999999</v>
          </cell>
          <cell r="U250">
            <v>854.32731999999999</v>
          </cell>
          <cell r="V250">
            <v>4143.0782600000002</v>
          </cell>
          <cell r="X250">
            <v>51</v>
          </cell>
          <cell r="Y250">
            <v>27.824000000000002</v>
          </cell>
          <cell r="Z250">
            <v>1419.0240000000001</v>
          </cell>
          <cell r="AA250">
            <v>23.22</v>
          </cell>
          <cell r="AB250">
            <v>657.21100000000001</v>
          </cell>
          <cell r="AC250">
            <v>15260.439419999999</v>
          </cell>
          <cell r="AD250">
            <v>16679.46342</v>
          </cell>
          <cell r="AF250">
            <v>64.87</v>
          </cell>
          <cell r="AG250">
            <v>49.042999999999999</v>
          </cell>
          <cell r="AH250">
            <v>3181.41941</v>
          </cell>
          <cell r="AI250">
            <v>4.08</v>
          </cell>
          <cell r="AJ250">
            <v>516.31540000000007</v>
          </cell>
          <cell r="AK250">
            <v>2106.5668320000004</v>
          </cell>
          <cell r="AL250">
            <v>5287.9862420000009</v>
          </cell>
        </row>
        <row r="251">
          <cell r="B251">
            <v>39034</v>
          </cell>
          <cell r="C251">
            <v>72.308281090841717</v>
          </cell>
          <cell r="D251">
            <v>101.45816705690376</v>
          </cell>
          <cell r="E251">
            <v>115.74042192786096</v>
          </cell>
          <cell r="F251">
            <v>146.15177803898999</v>
          </cell>
          <cell r="G251">
            <v>68.263391354925346</v>
          </cell>
          <cell r="H251">
            <v>109.1125472887768</v>
          </cell>
          <cell r="J251">
            <v>10.39</v>
          </cell>
          <cell r="K251">
            <v>30.867000000000001</v>
          </cell>
          <cell r="L251">
            <v>320.70813000000004</v>
          </cell>
          <cell r="M251">
            <v>40.730000000000004</v>
          </cell>
          <cell r="N251">
            <v>50.911000000000001</v>
          </cell>
          <cell r="O251">
            <v>2073.6050300000002</v>
          </cell>
          <cell r="P251">
            <v>21.080000000000002</v>
          </cell>
          <cell r="Q251">
            <v>43.866</v>
          </cell>
          <cell r="R251">
            <v>924.69528000000003</v>
          </cell>
          <cell r="S251">
            <v>45.83</v>
          </cell>
          <cell r="T251">
            <v>18.850999999999999</v>
          </cell>
          <cell r="U251">
            <v>863.94132999999988</v>
          </cell>
          <cell r="V251">
            <v>4182.9497700000002</v>
          </cell>
          <cell r="X251">
            <v>51.550000000000004</v>
          </cell>
          <cell r="Y251">
            <v>27.824000000000002</v>
          </cell>
          <cell r="Z251">
            <v>1434.3272000000002</v>
          </cell>
          <cell r="AA251">
            <v>23.260100000000001</v>
          </cell>
          <cell r="AB251">
            <v>657.21100000000001</v>
          </cell>
          <cell r="AC251">
            <v>15286.793581100001</v>
          </cell>
          <cell r="AD251">
            <v>16721.120781100002</v>
          </cell>
          <cell r="AF251">
            <v>63.910000000000004</v>
          </cell>
          <cell r="AG251">
            <v>49.042999999999999</v>
          </cell>
          <cell r="AH251">
            <v>3134.3381300000001</v>
          </cell>
          <cell r="AI251">
            <v>4.07</v>
          </cell>
          <cell r="AJ251">
            <v>516.31540000000007</v>
          </cell>
          <cell r="AK251">
            <v>2101.4036780000006</v>
          </cell>
          <cell r="AL251">
            <v>5235.7418080000007</v>
          </cell>
        </row>
        <row r="252">
          <cell r="B252">
            <v>39035</v>
          </cell>
          <cell r="C252">
            <v>73.991922367071908</v>
          </cell>
          <cell r="D252">
            <v>103.53976194519565</v>
          </cell>
          <cell r="E252">
            <v>114.48960093733488</v>
          </cell>
          <cell r="F252">
            <v>146.63663026942254</v>
          </cell>
          <cell r="G252">
            <v>72.33668734378081</v>
          </cell>
          <cell r="H252">
            <v>109.80611601513239</v>
          </cell>
          <cell r="J252">
            <v>10.48</v>
          </cell>
          <cell r="K252">
            <v>30.867000000000001</v>
          </cell>
          <cell r="L252">
            <v>323.48616000000004</v>
          </cell>
          <cell r="M252">
            <v>41.230000000000004</v>
          </cell>
          <cell r="N252">
            <v>50.911000000000001</v>
          </cell>
          <cell r="O252">
            <v>2099.0605300000002</v>
          </cell>
          <cell r="P252">
            <v>21.89</v>
          </cell>
          <cell r="Q252">
            <v>43.866</v>
          </cell>
          <cell r="R252">
            <v>960.22674000000006</v>
          </cell>
          <cell r="S252">
            <v>47</v>
          </cell>
          <cell r="T252">
            <v>18.850999999999999</v>
          </cell>
          <cell r="U252">
            <v>885.99699999999996</v>
          </cell>
          <cell r="V252">
            <v>4268.7704300000005</v>
          </cell>
          <cell r="X252">
            <v>52.38</v>
          </cell>
          <cell r="Y252">
            <v>27.824000000000002</v>
          </cell>
          <cell r="Z252">
            <v>1457.4211200000002</v>
          </cell>
          <cell r="AA252">
            <v>22.95</v>
          </cell>
          <cell r="AB252">
            <v>657.21100000000001</v>
          </cell>
          <cell r="AC252">
            <v>15082.99245</v>
          </cell>
          <cell r="AD252">
            <v>16540.413570000001</v>
          </cell>
          <cell r="AF252">
            <v>64.58</v>
          </cell>
          <cell r="AG252">
            <v>49.042999999999999</v>
          </cell>
          <cell r="AH252">
            <v>3167.1969399999998</v>
          </cell>
          <cell r="AI252">
            <v>4.04</v>
          </cell>
          <cell r="AJ252">
            <v>516.31540000000007</v>
          </cell>
          <cell r="AK252">
            <v>2085.9142160000001</v>
          </cell>
          <cell r="AL252">
            <v>5253.1111559999999</v>
          </cell>
        </row>
        <row r="253">
          <cell r="B253">
            <v>39036</v>
          </cell>
          <cell r="C253">
            <v>75.382577761802381</v>
          </cell>
          <cell r="D253">
            <v>105.38578138392623</v>
          </cell>
          <cell r="E253">
            <v>115.08895424023559</v>
          </cell>
          <cell r="F253">
            <v>148.62966496751264</v>
          </cell>
          <cell r="G253">
            <v>73.329884476001737</v>
          </cell>
          <cell r="H253">
            <v>110.0701450189155</v>
          </cell>
          <cell r="J253">
            <v>10.78</v>
          </cell>
          <cell r="K253">
            <v>30.867000000000001</v>
          </cell>
          <cell r="L253">
            <v>332.74626000000001</v>
          </cell>
          <cell r="M253">
            <v>42.050000000000004</v>
          </cell>
          <cell r="N253">
            <v>50.911000000000001</v>
          </cell>
          <cell r="O253">
            <v>2140.8075500000004</v>
          </cell>
          <cell r="P253">
            <v>22.17</v>
          </cell>
          <cell r="Q253">
            <v>43.866</v>
          </cell>
          <cell r="R253">
            <v>972.50922000000003</v>
          </cell>
          <cell r="S253">
            <v>47.68</v>
          </cell>
          <cell r="T253">
            <v>18.850999999999999</v>
          </cell>
          <cell r="U253">
            <v>898.81567999999993</v>
          </cell>
          <cell r="V253">
            <v>4344.87871</v>
          </cell>
          <cell r="X253">
            <v>53.13</v>
          </cell>
          <cell r="Y253">
            <v>27.824000000000002</v>
          </cell>
          <cell r="Z253">
            <v>1478.2891200000001</v>
          </cell>
          <cell r="AA253">
            <v>23.05</v>
          </cell>
          <cell r="AB253">
            <v>657.21100000000001</v>
          </cell>
          <cell r="AC253">
            <v>15148.71355</v>
          </cell>
          <cell r="AD253">
            <v>16627.002670000002</v>
          </cell>
          <cell r="AF253">
            <v>65.72</v>
          </cell>
          <cell r="AG253">
            <v>49.042999999999999</v>
          </cell>
          <cell r="AH253">
            <v>3223.1059599999999</v>
          </cell>
          <cell r="AI253">
            <v>4.07</v>
          </cell>
          <cell r="AJ253">
            <v>516.31540000000007</v>
          </cell>
          <cell r="AK253">
            <v>2101.4036780000006</v>
          </cell>
          <cell r="AL253">
            <v>5324.5096380000005</v>
          </cell>
        </row>
        <row r="254">
          <cell r="B254">
            <v>39037</v>
          </cell>
          <cell r="C254">
            <v>76.089041052608167</v>
          </cell>
          <cell r="D254">
            <v>105.23133342164613</v>
          </cell>
          <cell r="E254">
            <v>115.35227000051218</v>
          </cell>
          <cell r="F254">
            <v>149.12820718097575</v>
          </cell>
          <cell r="G254">
            <v>73.967247883552915</v>
          </cell>
          <cell r="H254">
            <v>110.32156368221939</v>
          </cell>
          <cell r="J254">
            <v>10.89</v>
          </cell>
          <cell r="K254">
            <v>30.867000000000001</v>
          </cell>
          <cell r="L254">
            <v>336.14163000000002</v>
          </cell>
          <cell r="M254">
            <v>42.12</v>
          </cell>
          <cell r="N254">
            <v>50.911000000000001</v>
          </cell>
          <cell r="O254">
            <v>2144.3713199999997</v>
          </cell>
          <cell r="P254">
            <v>21.69</v>
          </cell>
          <cell r="Q254">
            <v>43.866</v>
          </cell>
          <cell r="R254">
            <v>951.45354000000009</v>
          </cell>
          <cell r="S254">
            <v>48.09</v>
          </cell>
          <cell r="T254">
            <v>18.850999999999999</v>
          </cell>
          <cell r="U254">
            <v>906.54458999999997</v>
          </cell>
          <cell r="V254">
            <v>4338.5110800000002</v>
          </cell>
          <cell r="X254">
            <v>53.08</v>
          </cell>
          <cell r="Y254">
            <v>27.824000000000002</v>
          </cell>
          <cell r="Z254">
            <v>1476.8979200000001</v>
          </cell>
          <cell r="AA254">
            <v>23.11</v>
          </cell>
          <cell r="AB254">
            <v>657.21100000000001</v>
          </cell>
          <cell r="AC254">
            <v>15188.146210000001</v>
          </cell>
          <cell r="AD254">
            <v>16665.044130000002</v>
          </cell>
          <cell r="AF254">
            <v>66.400000000000006</v>
          </cell>
          <cell r="AG254">
            <v>49.042999999999999</v>
          </cell>
          <cell r="AH254">
            <v>3256.4552000000003</v>
          </cell>
          <cell r="AI254">
            <v>4.04</v>
          </cell>
          <cell r="AJ254">
            <v>516.31540000000007</v>
          </cell>
          <cell r="AK254">
            <v>2085.9142160000001</v>
          </cell>
          <cell r="AL254">
            <v>5342.3694160000005</v>
          </cell>
        </row>
        <row r="255">
          <cell r="B255">
            <v>39038</v>
          </cell>
          <cell r="C255">
            <v>75.257312222602224</v>
          </cell>
          <cell r="D255">
            <v>104.84604049604269</v>
          </cell>
          <cell r="E255">
            <v>114.10044134049255</v>
          </cell>
          <cell r="F255">
            <v>148.26839529534993</v>
          </cell>
          <cell r="G255">
            <v>74.211049627439735</v>
          </cell>
          <cell r="H255">
            <v>110.43505674653214</v>
          </cell>
          <cell r="J255">
            <v>10.540000000000001</v>
          </cell>
          <cell r="K255">
            <v>30.867000000000001</v>
          </cell>
          <cell r="L255">
            <v>325.33818000000002</v>
          </cell>
          <cell r="M255">
            <v>42.38</v>
          </cell>
          <cell r="N255">
            <v>50.911000000000001</v>
          </cell>
          <cell r="O255">
            <v>2157.6081800000002</v>
          </cell>
          <cell r="P255">
            <v>21.44</v>
          </cell>
          <cell r="Q255">
            <v>43.866</v>
          </cell>
          <cell r="R255">
            <v>940.48704000000009</v>
          </cell>
          <cell r="S255">
            <v>47.7</v>
          </cell>
          <cell r="T255">
            <v>18.850999999999999</v>
          </cell>
          <cell r="U255">
            <v>899.19270000000006</v>
          </cell>
          <cell r="V255">
            <v>4322.6261000000004</v>
          </cell>
          <cell r="X255">
            <v>53.43</v>
          </cell>
          <cell r="Y255">
            <v>27.824000000000002</v>
          </cell>
          <cell r="Z255">
            <v>1486.6363200000001</v>
          </cell>
          <cell r="AA255">
            <v>22.82</v>
          </cell>
          <cell r="AB255">
            <v>657.21100000000001</v>
          </cell>
          <cell r="AC255">
            <v>14997.55502</v>
          </cell>
          <cell r="AD255">
            <v>16484.191340000001</v>
          </cell>
          <cell r="AF255">
            <v>66.930000000000007</v>
          </cell>
          <cell r="AG255">
            <v>49.042999999999999</v>
          </cell>
          <cell r="AH255">
            <v>3282.4479900000001</v>
          </cell>
          <cell r="AI255">
            <v>3.93</v>
          </cell>
          <cell r="AJ255">
            <v>516.31540000000007</v>
          </cell>
          <cell r="AK255">
            <v>2029.1195220000004</v>
          </cell>
          <cell r="AL255">
            <v>5311.5675120000005</v>
          </cell>
        </row>
        <row r="256">
          <cell r="B256">
            <v>39041</v>
          </cell>
          <cell r="C256">
            <v>74.98778961840263</v>
          </cell>
          <cell r="D256">
            <v>104.87989538032323</v>
          </cell>
          <cell r="E256">
            <v>113.27597190026144</v>
          </cell>
          <cell r="F256">
            <v>146.429368900659</v>
          </cell>
          <cell r="G256">
            <v>73.426521278547085</v>
          </cell>
          <cell r="H256">
            <v>110.37988650693566</v>
          </cell>
          <cell r="J256">
            <v>10.96</v>
          </cell>
          <cell r="K256">
            <v>30.867000000000001</v>
          </cell>
          <cell r="L256">
            <v>338.30232000000001</v>
          </cell>
          <cell r="M256">
            <v>42.01</v>
          </cell>
          <cell r="N256">
            <v>50.911000000000001</v>
          </cell>
          <cell r="O256">
            <v>2138.7711100000001</v>
          </cell>
          <cell r="P256">
            <v>21.61</v>
          </cell>
          <cell r="Q256">
            <v>43.866</v>
          </cell>
          <cell r="R256">
            <v>947.94425999999999</v>
          </cell>
          <cell r="S256">
            <v>47.69</v>
          </cell>
          <cell r="T256">
            <v>18.850999999999999</v>
          </cell>
          <cell r="U256">
            <v>899.00418999999988</v>
          </cell>
          <cell r="V256">
            <v>4324.0218800000002</v>
          </cell>
          <cell r="X256">
            <v>52.900000000000006</v>
          </cell>
          <cell r="Y256">
            <v>27.824000000000002</v>
          </cell>
          <cell r="Z256">
            <v>1471.8896000000002</v>
          </cell>
          <cell r="AA256">
            <v>22.661200000000001</v>
          </cell>
          <cell r="AB256">
            <v>657.21100000000001</v>
          </cell>
          <cell r="AC256">
            <v>14893.189913200002</v>
          </cell>
          <cell r="AD256">
            <v>16365.079513200002</v>
          </cell>
          <cell r="AF256">
            <v>66.849999999999994</v>
          </cell>
          <cell r="AG256">
            <v>49.042999999999999</v>
          </cell>
          <cell r="AH256">
            <v>3278.5245499999996</v>
          </cell>
          <cell r="AI256">
            <v>3.81</v>
          </cell>
          <cell r="AJ256">
            <v>516.31540000000007</v>
          </cell>
          <cell r="AK256">
            <v>1967.1616740000002</v>
          </cell>
          <cell r="AL256">
            <v>5245.686224</v>
          </cell>
        </row>
        <row r="257">
          <cell r="B257">
            <v>39042</v>
          </cell>
          <cell r="C257">
            <v>75.255422392056374</v>
          </cell>
          <cell r="D257">
            <v>104.4679261312093</v>
          </cell>
          <cell r="E257">
            <v>113.94470940498832</v>
          </cell>
          <cell r="F257">
            <v>146.78454701468527</v>
          </cell>
          <cell r="G257">
            <v>74.090944300477418</v>
          </cell>
          <cell r="H257">
            <v>110.56194829760402</v>
          </cell>
          <cell r="J257">
            <v>10.82</v>
          </cell>
          <cell r="K257">
            <v>30.867000000000001</v>
          </cell>
          <cell r="L257">
            <v>333.98094000000003</v>
          </cell>
          <cell r="M257">
            <v>42.03</v>
          </cell>
          <cell r="N257">
            <v>50.911000000000001</v>
          </cell>
          <cell r="O257">
            <v>2139.7893300000001</v>
          </cell>
          <cell r="P257">
            <v>21.47</v>
          </cell>
          <cell r="Q257">
            <v>43.866</v>
          </cell>
          <cell r="R257">
            <v>941.80301999999995</v>
          </cell>
          <cell r="S257">
            <v>47.29</v>
          </cell>
          <cell r="T257">
            <v>18.850999999999999</v>
          </cell>
          <cell r="U257">
            <v>891.4637899999999</v>
          </cell>
          <cell r="V257">
            <v>4307.0370800000001</v>
          </cell>
          <cell r="X257">
            <v>53.33</v>
          </cell>
          <cell r="Y257">
            <v>27.824000000000002</v>
          </cell>
          <cell r="Z257">
            <v>1483.85392</v>
          </cell>
          <cell r="AA257">
            <v>22.79</v>
          </cell>
          <cell r="AB257">
            <v>657.21100000000001</v>
          </cell>
          <cell r="AC257">
            <v>14977.83869</v>
          </cell>
          <cell r="AD257">
            <v>16461.692610000002</v>
          </cell>
          <cell r="AF257">
            <v>67.320000000000007</v>
          </cell>
          <cell r="AG257">
            <v>49.042999999999999</v>
          </cell>
          <cell r="AH257">
            <v>3301.5747600000004</v>
          </cell>
          <cell r="AI257">
            <v>3.79</v>
          </cell>
          <cell r="AJ257">
            <v>516.31540000000007</v>
          </cell>
          <cell r="AK257">
            <v>1956.8353660000002</v>
          </cell>
          <cell r="AL257">
            <v>5258.4101260000007</v>
          </cell>
        </row>
        <row r="258">
          <cell r="B258">
            <v>39043</v>
          </cell>
          <cell r="C258">
            <v>75.399976067231165</v>
          </cell>
          <cell r="D258">
            <v>105.19356617808657</v>
          </cell>
          <cell r="E258">
            <v>113.84363464273595</v>
          </cell>
          <cell r="F258">
            <v>146.29741044995151</v>
          </cell>
          <cell r="G258">
            <v>75.964515379962734</v>
          </cell>
          <cell r="H258">
            <v>110.82046027742747</v>
          </cell>
          <cell r="J258">
            <v>10.97</v>
          </cell>
          <cell r="K258">
            <v>30.867000000000001</v>
          </cell>
          <cell r="L258">
            <v>338.61099000000002</v>
          </cell>
          <cell r="M258">
            <v>42.45</v>
          </cell>
          <cell r="N258">
            <v>50.911000000000001</v>
          </cell>
          <cell r="O258">
            <v>2161.1719500000004</v>
          </cell>
          <cell r="P258">
            <v>21.400000000000002</v>
          </cell>
          <cell r="Q258">
            <v>43.866</v>
          </cell>
          <cell r="R258">
            <v>938.7324000000001</v>
          </cell>
          <cell r="S258">
            <v>47.660000000000004</v>
          </cell>
          <cell r="T258">
            <v>18.850999999999999</v>
          </cell>
          <cell r="U258">
            <v>898.43866000000003</v>
          </cell>
          <cell r="V258">
            <v>4336.9540000000006</v>
          </cell>
          <cell r="X258">
            <v>53.75</v>
          </cell>
          <cell r="Y258">
            <v>27.824000000000002</v>
          </cell>
          <cell r="Z258">
            <v>1495.5400000000002</v>
          </cell>
          <cell r="AA258">
            <v>22.75</v>
          </cell>
          <cell r="AB258">
            <v>657.21100000000001</v>
          </cell>
          <cell r="AC258">
            <v>14951.55025</v>
          </cell>
          <cell r="AD258">
            <v>16447.090250000001</v>
          </cell>
          <cell r="AF258">
            <v>67.28</v>
          </cell>
          <cell r="AG258">
            <v>49.042999999999999</v>
          </cell>
          <cell r="AH258">
            <v>3299.6130400000002</v>
          </cell>
          <cell r="AI258">
            <v>3.7600000000000002</v>
          </cell>
          <cell r="AJ258">
            <v>516.31540000000007</v>
          </cell>
          <cell r="AK258">
            <v>1941.3459040000005</v>
          </cell>
          <cell r="AL258">
            <v>5240.9589440000009</v>
          </cell>
        </row>
        <row r="259">
          <cell r="B259">
            <v>39045</v>
          </cell>
          <cell r="C259">
            <v>74.592105994759166</v>
          </cell>
          <cell r="D259">
            <v>103.90871513148173</v>
          </cell>
          <cell r="E259">
            <v>112.6890288961101</v>
          </cell>
          <cell r="F259">
            <v>145.46726286468791</v>
          </cell>
          <cell r="G259">
            <v>75.65153963005956</v>
          </cell>
          <cell r="H259">
            <v>110.41535308953341</v>
          </cell>
          <cell r="J259">
            <v>10.86</v>
          </cell>
          <cell r="K259">
            <v>30.867000000000001</v>
          </cell>
          <cell r="L259">
            <v>335.21562</v>
          </cell>
          <cell r="M259">
            <v>42.050000000000004</v>
          </cell>
          <cell r="N259">
            <v>50.911000000000001</v>
          </cell>
          <cell r="O259">
            <v>2140.8075500000004</v>
          </cell>
          <cell r="P259">
            <v>20.82</v>
          </cell>
          <cell r="Q259">
            <v>43.866</v>
          </cell>
          <cell r="R259">
            <v>913.29012</v>
          </cell>
          <cell r="S259">
            <v>47.46</v>
          </cell>
          <cell r="T259">
            <v>18.850999999999999</v>
          </cell>
          <cell r="U259">
            <v>894.66845999999998</v>
          </cell>
          <cell r="V259">
            <v>4283.9817500000008</v>
          </cell>
          <cell r="X259">
            <v>53.660000000000004</v>
          </cell>
          <cell r="Y259">
            <v>27.824000000000002</v>
          </cell>
          <cell r="Z259">
            <v>1493.0358400000002</v>
          </cell>
          <cell r="AA259">
            <v>22.5</v>
          </cell>
          <cell r="AB259">
            <v>657.21100000000001</v>
          </cell>
          <cell r="AC259">
            <v>14787.247499999999</v>
          </cell>
          <cell r="AD259">
            <v>16280.28334</v>
          </cell>
          <cell r="AF259">
            <v>67.2</v>
          </cell>
          <cell r="AG259">
            <v>49.042999999999999</v>
          </cell>
          <cell r="AH259">
            <v>3295.6896000000002</v>
          </cell>
          <cell r="AI259">
            <v>3.71</v>
          </cell>
          <cell r="AJ259">
            <v>516.31540000000007</v>
          </cell>
          <cell r="AK259">
            <v>1915.5301340000003</v>
          </cell>
          <cell r="AL259">
            <v>5211.2197340000002</v>
          </cell>
        </row>
        <row r="260">
          <cell r="B260">
            <v>39048</v>
          </cell>
          <cell r="C260">
            <v>73.923521235775851</v>
          </cell>
          <cell r="D260">
            <v>101.52047471350811</v>
          </cell>
          <cell r="E260">
            <v>110.66690300494912</v>
          </cell>
          <cell r="F260">
            <v>141.1423623828085</v>
          </cell>
          <cell r="G260">
            <v>74.043108786068473</v>
          </cell>
          <cell r="H260">
            <v>108.9139344262295</v>
          </cell>
          <cell r="J260">
            <v>10.74</v>
          </cell>
          <cell r="K260">
            <v>30.867000000000001</v>
          </cell>
          <cell r="L260">
            <v>331.51158000000004</v>
          </cell>
          <cell r="M260">
            <v>41.09</v>
          </cell>
          <cell r="N260">
            <v>50.911000000000001</v>
          </cell>
          <cell r="O260">
            <v>2091.9329900000002</v>
          </cell>
          <cell r="P260">
            <v>20.41</v>
          </cell>
          <cell r="Q260">
            <v>43.866</v>
          </cell>
          <cell r="R260">
            <v>895.30506000000003</v>
          </cell>
          <cell r="S260">
            <v>45.980000000000004</v>
          </cell>
          <cell r="T260">
            <v>18.850999999999999</v>
          </cell>
          <cell r="U260">
            <v>866.76898000000006</v>
          </cell>
          <cell r="V260">
            <v>4185.5186100000001</v>
          </cell>
          <cell r="X260">
            <v>51.900000000000006</v>
          </cell>
          <cell r="Y260">
            <v>27.824000000000002</v>
          </cell>
          <cell r="Z260">
            <v>1444.0656000000001</v>
          </cell>
          <cell r="AA260">
            <v>22.13</v>
          </cell>
          <cell r="AB260">
            <v>657.21100000000001</v>
          </cell>
          <cell r="AC260">
            <v>14544.07943</v>
          </cell>
          <cell r="AD260">
            <v>15988.14503</v>
          </cell>
          <cell r="AF260">
            <v>65.62</v>
          </cell>
          <cell r="AG260">
            <v>49.042999999999999</v>
          </cell>
          <cell r="AH260">
            <v>3218.2016600000002</v>
          </cell>
          <cell r="AI260">
            <v>3.56</v>
          </cell>
          <cell r="AJ260">
            <v>516.31540000000007</v>
          </cell>
          <cell r="AK260">
            <v>1838.0828240000003</v>
          </cell>
          <cell r="AL260">
            <v>5056.2844840000007</v>
          </cell>
        </row>
        <row r="261">
          <cell r="B261">
            <v>39049</v>
          </cell>
          <cell r="C261">
            <v>72.717583358822282</v>
          </cell>
          <cell r="D261">
            <v>101.38828814829107</v>
          </cell>
          <cell r="E261">
            <v>112.31659419202754</v>
          </cell>
          <cell r="F261">
            <v>140.29358343491677</v>
          </cell>
          <cell r="G261">
            <v>73.601381875252542</v>
          </cell>
          <cell r="H261">
            <v>109.29382093316518</v>
          </cell>
          <cell r="J261">
            <v>10.51</v>
          </cell>
          <cell r="K261">
            <v>30.867000000000001</v>
          </cell>
          <cell r="L261">
            <v>324.41217</v>
          </cell>
          <cell r="M261">
            <v>40.93</v>
          </cell>
          <cell r="N261">
            <v>50.911000000000001</v>
          </cell>
          <cell r="O261">
            <v>2083.7872299999999</v>
          </cell>
          <cell r="P261">
            <v>20.47</v>
          </cell>
          <cell r="Q261">
            <v>43.866</v>
          </cell>
          <cell r="R261">
            <v>897.93701999999996</v>
          </cell>
          <cell r="S261">
            <v>46.36</v>
          </cell>
          <cell r="T261">
            <v>18.850999999999999</v>
          </cell>
          <cell r="U261">
            <v>873.9323599999999</v>
          </cell>
          <cell r="V261">
            <v>4180.0687799999996</v>
          </cell>
          <cell r="X261">
            <v>51.49</v>
          </cell>
          <cell r="Y261">
            <v>27.824000000000002</v>
          </cell>
          <cell r="Z261">
            <v>1432.6577600000001</v>
          </cell>
          <cell r="AA261">
            <v>22.51</v>
          </cell>
          <cell r="AB261">
            <v>657.21100000000001</v>
          </cell>
          <cell r="AC261">
            <v>14793.81961</v>
          </cell>
          <cell r="AD261">
            <v>16226.477370000001</v>
          </cell>
          <cell r="AF261">
            <v>65</v>
          </cell>
          <cell r="AG261">
            <v>49.042999999999999</v>
          </cell>
          <cell r="AH261">
            <v>3187.7950000000001</v>
          </cell>
          <cell r="AI261">
            <v>3.56</v>
          </cell>
          <cell r="AJ261">
            <v>516.31540000000007</v>
          </cell>
          <cell r="AK261">
            <v>1838.0828240000003</v>
          </cell>
          <cell r="AL261">
            <v>5025.8778240000001</v>
          </cell>
        </row>
        <row r="262">
          <cell r="B262">
            <v>39050</v>
          </cell>
          <cell r="C262">
            <v>72.872476017252339</v>
          </cell>
          <cell r="D262">
            <v>101.16647823661951</v>
          </cell>
          <cell r="E262">
            <v>115.87790228856601</v>
          </cell>
          <cell r="F262">
            <v>144.78922798229402</v>
          </cell>
          <cell r="G262">
            <v>74.357480601102182</v>
          </cell>
          <cell r="H262">
            <v>110.29949558638081</v>
          </cell>
          <cell r="J262">
            <v>10.83</v>
          </cell>
          <cell r="K262">
            <v>30.867000000000001</v>
          </cell>
          <cell r="L262">
            <v>334.28961000000004</v>
          </cell>
          <cell r="M262">
            <v>40.65</v>
          </cell>
          <cell r="N262">
            <v>50.911000000000001</v>
          </cell>
          <cell r="O262">
            <v>2069.53215</v>
          </cell>
          <cell r="P262">
            <v>20.400000000000002</v>
          </cell>
          <cell r="Q262">
            <v>43.866</v>
          </cell>
          <cell r="R262">
            <v>894.86640000000011</v>
          </cell>
          <cell r="S262">
            <v>46.27</v>
          </cell>
          <cell r="T262">
            <v>18.850999999999999</v>
          </cell>
          <cell r="U262">
            <v>872.23577</v>
          </cell>
          <cell r="V262">
            <v>4170.9239299999999</v>
          </cell>
          <cell r="X262">
            <v>52.03</v>
          </cell>
          <cell r="Y262">
            <v>27.824000000000002</v>
          </cell>
          <cell r="Z262">
            <v>1447.68272</v>
          </cell>
          <cell r="AA262">
            <v>23.27</v>
          </cell>
          <cell r="AB262">
            <v>657.21100000000001</v>
          </cell>
          <cell r="AC262">
            <v>15293.29997</v>
          </cell>
          <cell r="AD262">
            <v>16740.982690000001</v>
          </cell>
          <cell r="AF262">
            <v>66.81</v>
          </cell>
          <cell r="AG262">
            <v>49.042999999999999</v>
          </cell>
          <cell r="AH262">
            <v>3276.5628299999998</v>
          </cell>
          <cell r="AI262">
            <v>3.7</v>
          </cell>
          <cell r="AJ262">
            <v>516.31540000000007</v>
          </cell>
          <cell r="AK262">
            <v>1910.3669800000002</v>
          </cell>
          <cell r="AL262">
            <v>5186.9298099999996</v>
          </cell>
        </row>
        <row r="263">
          <cell r="B263">
            <v>39051</v>
          </cell>
          <cell r="C263">
            <v>72.765704885197565</v>
          </cell>
          <cell r="D263">
            <v>101.85689531048237</v>
          </cell>
          <cell r="E263">
            <v>117.22071274272663</v>
          </cell>
          <cell r="F263">
            <v>143.32705684332572</v>
          </cell>
          <cell r="G263">
            <v>77.362790537563541</v>
          </cell>
          <cell r="H263">
            <v>110.39013240857503</v>
          </cell>
          <cell r="J263">
            <v>10.81</v>
          </cell>
          <cell r="K263">
            <v>30.867000000000001</v>
          </cell>
          <cell r="L263">
            <v>333.67227000000003</v>
          </cell>
          <cell r="M263">
            <v>40.97</v>
          </cell>
          <cell r="N263">
            <v>50.911000000000001</v>
          </cell>
          <cell r="O263">
            <v>2085.8236700000002</v>
          </cell>
          <cell r="P263">
            <v>20.53</v>
          </cell>
          <cell r="Q263">
            <v>43.866</v>
          </cell>
          <cell r="R263">
            <v>900.56898000000001</v>
          </cell>
          <cell r="S263">
            <v>46.646000000000001</v>
          </cell>
          <cell r="T263">
            <v>18.850999999999999</v>
          </cell>
          <cell r="U263">
            <v>879.32374600000003</v>
          </cell>
          <cell r="V263">
            <v>4199.3886660000007</v>
          </cell>
          <cell r="X263">
            <v>51.68</v>
          </cell>
          <cell r="Y263">
            <v>27.824000000000002</v>
          </cell>
          <cell r="Z263">
            <v>1437.9443200000001</v>
          </cell>
          <cell r="AA263">
            <v>23.580000000000002</v>
          </cell>
          <cell r="AB263">
            <v>657.21100000000001</v>
          </cell>
          <cell r="AC263">
            <v>15497.035380000001</v>
          </cell>
          <cell r="AD263">
            <v>16934.9797</v>
          </cell>
          <cell r="AF263">
            <v>66.900000000000006</v>
          </cell>
          <cell r="AG263">
            <v>49.042999999999999</v>
          </cell>
          <cell r="AH263">
            <v>3280.9767000000002</v>
          </cell>
          <cell r="AI263">
            <v>3.59</v>
          </cell>
          <cell r="AJ263">
            <v>516.31540000000007</v>
          </cell>
          <cell r="AK263">
            <v>1853.5722860000001</v>
          </cell>
          <cell r="AL263">
            <v>5134.5489859999998</v>
          </cell>
        </row>
        <row r="264">
          <cell r="B264">
            <v>39052</v>
          </cell>
          <cell r="C264">
            <v>73.733930836546662</v>
          </cell>
          <cell r="D264">
            <v>100.01442013453716</v>
          </cell>
          <cell r="E264">
            <v>118.2778276326915</v>
          </cell>
          <cell r="F264">
            <v>140.99024967993876</v>
          </cell>
          <cell r="G264">
            <v>77.716602947179879</v>
          </cell>
          <cell r="H264">
            <v>110.08117906683479</v>
          </cell>
          <cell r="J264">
            <v>10.41</v>
          </cell>
          <cell r="K264">
            <v>30.867000000000001</v>
          </cell>
          <cell r="L264">
            <v>321.32547</v>
          </cell>
          <cell r="M264">
            <v>40.22</v>
          </cell>
          <cell r="N264">
            <v>50.911000000000001</v>
          </cell>
          <cell r="O264">
            <v>2047.6404199999999</v>
          </cell>
          <cell r="P264">
            <v>19.97</v>
          </cell>
          <cell r="Q264">
            <v>43.866</v>
          </cell>
          <cell r="R264">
            <v>876.00401999999997</v>
          </cell>
          <cell r="S264">
            <v>46.6</v>
          </cell>
          <cell r="T264">
            <v>18.850999999999999</v>
          </cell>
          <cell r="U264">
            <v>878.45659999999998</v>
          </cell>
          <cell r="V264">
            <v>4123.4265099999993</v>
          </cell>
          <cell r="X264">
            <v>51.5</v>
          </cell>
          <cell r="Y264">
            <v>27.824000000000002</v>
          </cell>
          <cell r="Z264">
            <v>1432.9360000000001</v>
          </cell>
          <cell r="AA264">
            <v>23.82</v>
          </cell>
          <cell r="AB264">
            <v>657.21100000000001</v>
          </cell>
          <cell r="AC264">
            <v>15654.766020000001</v>
          </cell>
          <cell r="AD264">
            <v>17087.702020000001</v>
          </cell>
          <cell r="AF264">
            <v>65.930000000000007</v>
          </cell>
          <cell r="AG264">
            <v>49.042999999999999</v>
          </cell>
          <cell r="AH264">
            <v>3233.4049900000005</v>
          </cell>
          <cell r="AI264">
            <v>3.52</v>
          </cell>
          <cell r="AJ264">
            <v>516.31540000000007</v>
          </cell>
          <cell r="AK264">
            <v>1817.4302080000002</v>
          </cell>
          <cell r="AL264">
            <v>5050.8351980000007</v>
          </cell>
        </row>
        <row r="265">
          <cell r="B265">
            <v>39055</v>
          </cell>
          <cell r="C265">
            <v>74.571526898307042</v>
          </cell>
          <cell r="D265">
            <v>101.71352769299624</v>
          </cell>
          <cell r="E265">
            <v>117.99213206849572</v>
          </cell>
          <cell r="F265">
            <v>142.9083701937445</v>
          </cell>
          <cell r="G265">
            <v>77.227671474471563</v>
          </cell>
          <cell r="H265">
            <v>111.0592686002522</v>
          </cell>
          <cell r="J265">
            <v>10.57</v>
          </cell>
          <cell r="K265">
            <v>30.867000000000001</v>
          </cell>
          <cell r="L265">
            <v>326.26419000000004</v>
          </cell>
          <cell r="M265">
            <v>40.54</v>
          </cell>
          <cell r="N265">
            <v>50.911000000000001</v>
          </cell>
          <cell r="O265">
            <v>2063.9319399999999</v>
          </cell>
          <cell r="P265">
            <v>20.52</v>
          </cell>
          <cell r="Q265">
            <v>43.866</v>
          </cell>
          <cell r="R265">
            <v>900.13031999999998</v>
          </cell>
          <cell r="S265">
            <v>47.910000000000004</v>
          </cell>
          <cell r="T265">
            <v>18.850999999999999</v>
          </cell>
          <cell r="U265">
            <v>903.15141000000006</v>
          </cell>
          <cell r="V265">
            <v>4193.47786</v>
          </cell>
          <cell r="X265">
            <v>51.67</v>
          </cell>
          <cell r="Y265">
            <v>27.824000000000002</v>
          </cell>
          <cell r="Z265">
            <v>1437.6660800000002</v>
          </cell>
          <cell r="AA265">
            <v>23.75</v>
          </cell>
          <cell r="AB265">
            <v>657.21100000000001</v>
          </cell>
          <cell r="AC265">
            <v>15608.76125</v>
          </cell>
          <cell r="AD265">
            <v>17046.427329999999</v>
          </cell>
          <cell r="AF265">
            <v>66.91</v>
          </cell>
          <cell r="AG265">
            <v>49.042999999999999</v>
          </cell>
          <cell r="AH265">
            <v>3281.46713</v>
          </cell>
          <cell r="AI265">
            <v>3.56</v>
          </cell>
          <cell r="AJ265">
            <v>516.31540000000007</v>
          </cell>
          <cell r="AK265">
            <v>1838.0828240000003</v>
          </cell>
          <cell r="AL265">
            <v>5119.5499540000001</v>
          </cell>
        </row>
        <row r="266">
          <cell r="B266">
            <v>39056</v>
          </cell>
          <cell r="C266">
            <v>77.337526953001941</v>
          </cell>
          <cell r="D266">
            <v>101.9434754574992</v>
          </cell>
          <cell r="E266">
            <v>118.79509747436543</v>
          </cell>
          <cell r="F266">
            <v>143.68451929165315</v>
          </cell>
          <cell r="G266">
            <v>78.980912702719635</v>
          </cell>
          <cell r="H266">
            <v>111.50378310214376</v>
          </cell>
          <cell r="J266">
            <v>10.68</v>
          </cell>
          <cell r="K266">
            <v>30.867000000000001</v>
          </cell>
          <cell r="L266">
            <v>329.65956</v>
          </cell>
          <cell r="M266">
            <v>40</v>
          </cell>
          <cell r="N266">
            <v>50.911000000000001</v>
          </cell>
          <cell r="O266">
            <v>2036.44</v>
          </cell>
          <cell r="P266">
            <v>20.86</v>
          </cell>
          <cell r="Q266">
            <v>43.866</v>
          </cell>
          <cell r="R266">
            <v>915.04476</v>
          </cell>
          <cell r="S266">
            <v>48.900000000000006</v>
          </cell>
          <cell r="T266">
            <v>18.850999999999999</v>
          </cell>
          <cell r="U266">
            <v>921.8139000000001</v>
          </cell>
          <cell r="V266">
            <v>4202.9582200000004</v>
          </cell>
          <cell r="X266">
            <v>52.06</v>
          </cell>
          <cell r="Y266">
            <v>27.824000000000002</v>
          </cell>
          <cell r="Z266">
            <v>1448.5174400000001</v>
          </cell>
          <cell r="AA266">
            <v>23.91</v>
          </cell>
          <cell r="AB266">
            <v>657.21100000000001</v>
          </cell>
          <cell r="AC266">
            <v>15713.915010000001</v>
          </cell>
          <cell r="AD266">
            <v>17162.43245</v>
          </cell>
          <cell r="AF266">
            <v>66.739999999999995</v>
          </cell>
          <cell r="AG266">
            <v>49.042999999999999</v>
          </cell>
          <cell r="AH266">
            <v>3273.1298199999997</v>
          </cell>
          <cell r="AI266">
            <v>3.63</v>
          </cell>
          <cell r="AJ266">
            <v>516.31540000000007</v>
          </cell>
          <cell r="AK266">
            <v>1874.2249020000002</v>
          </cell>
          <cell r="AL266">
            <v>5147.354722</v>
          </cell>
        </row>
        <row r="267">
          <cell r="B267">
            <v>39057</v>
          </cell>
          <cell r="C267">
            <v>80.17352135936342</v>
          </cell>
          <cell r="D267">
            <v>101.93490392218854</v>
          </cell>
          <cell r="E267">
            <v>118.60396760990209</v>
          </cell>
          <cell r="F267">
            <v>145.10827752682638</v>
          </cell>
          <cell r="G267">
            <v>80.533329512747613</v>
          </cell>
          <cell r="H267">
            <v>111.35718789407314</v>
          </cell>
          <cell r="J267">
            <v>10.600000000000001</v>
          </cell>
          <cell r="K267">
            <v>30.867000000000001</v>
          </cell>
          <cell r="L267">
            <v>327.19020000000006</v>
          </cell>
          <cell r="M267">
            <v>39.900000000000006</v>
          </cell>
          <cell r="N267">
            <v>50.911000000000001</v>
          </cell>
          <cell r="O267">
            <v>2031.3489000000004</v>
          </cell>
          <cell r="P267">
            <v>21.02</v>
          </cell>
          <cell r="Q267">
            <v>43.866</v>
          </cell>
          <cell r="R267">
            <v>922.06331999999998</v>
          </cell>
          <cell r="S267">
            <v>48.910000000000004</v>
          </cell>
          <cell r="T267">
            <v>18.850999999999999</v>
          </cell>
          <cell r="U267">
            <v>922.00241000000005</v>
          </cell>
          <cell r="V267">
            <v>4202.6048300000002</v>
          </cell>
          <cell r="X267">
            <v>51.54</v>
          </cell>
          <cell r="Y267">
            <v>27.824000000000002</v>
          </cell>
          <cell r="Z267">
            <v>1434.0489600000001</v>
          </cell>
          <cell r="AA267">
            <v>23.89</v>
          </cell>
          <cell r="AB267">
            <v>657.21100000000001</v>
          </cell>
          <cell r="AC267">
            <v>15700.77079</v>
          </cell>
          <cell r="AD267">
            <v>17134.819750000002</v>
          </cell>
          <cell r="AF267">
            <v>67.78</v>
          </cell>
          <cell r="AG267">
            <v>49.042999999999999</v>
          </cell>
          <cell r="AH267">
            <v>3324.13454</v>
          </cell>
          <cell r="AI267">
            <v>3.63</v>
          </cell>
          <cell r="AJ267">
            <v>516.31540000000007</v>
          </cell>
          <cell r="AK267">
            <v>1874.2249020000002</v>
          </cell>
          <cell r="AL267">
            <v>5198.3594419999999</v>
          </cell>
        </row>
        <row r="268">
          <cell r="B268">
            <v>39058</v>
          </cell>
          <cell r="C268">
            <v>77.945269902872553</v>
          </cell>
          <cell r="D268">
            <v>101.55075681092072</v>
          </cell>
          <cell r="E268">
            <v>121.21428206278368</v>
          </cell>
          <cell r="F268">
            <v>144.60897386859622</v>
          </cell>
          <cell r="G268">
            <v>78.873737612242252</v>
          </cell>
          <cell r="H268">
            <v>110.91503783102141</v>
          </cell>
          <cell r="J268">
            <v>10.450000000000001</v>
          </cell>
          <cell r="K268">
            <v>30.867000000000001</v>
          </cell>
          <cell r="L268">
            <v>322.56015000000002</v>
          </cell>
          <cell r="M268">
            <v>39.47</v>
          </cell>
          <cell r="N268">
            <v>50.911000000000001</v>
          </cell>
          <cell r="O268">
            <v>2009.4571699999999</v>
          </cell>
          <cell r="P268">
            <v>21.53</v>
          </cell>
          <cell r="Q268">
            <v>43.866</v>
          </cell>
          <cell r="R268">
            <v>944.43498</v>
          </cell>
          <cell r="S268">
            <v>48.29</v>
          </cell>
          <cell r="T268">
            <v>18.850999999999999</v>
          </cell>
          <cell r="U268">
            <v>910.3147899999999</v>
          </cell>
          <cell r="V268">
            <v>4186.7670899999994</v>
          </cell>
          <cell r="X268">
            <v>51.63</v>
          </cell>
          <cell r="Y268">
            <v>27.824000000000002</v>
          </cell>
          <cell r="Z268">
            <v>1436.5531200000003</v>
          </cell>
          <cell r="AA268">
            <v>24.46</v>
          </cell>
          <cell r="AB268">
            <v>657.21100000000001</v>
          </cell>
          <cell r="AC268">
            <v>16075.381060000002</v>
          </cell>
          <cell r="AD268">
            <v>17511.93418</v>
          </cell>
          <cell r="AF268">
            <v>67.31</v>
          </cell>
          <cell r="AG268">
            <v>49.042999999999999</v>
          </cell>
          <cell r="AH268">
            <v>3301.0843300000001</v>
          </cell>
          <cell r="AI268">
            <v>3.64</v>
          </cell>
          <cell r="AJ268">
            <v>516.31540000000007</v>
          </cell>
          <cell r="AK268">
            <v>1879.3880560000002</v>
          </cell>
          <cell r="AL268">
            <v>5180.4723860000004</v>
          </cell>
        </row>
        <row r="269">
          <cell r="B269">
            <v>39059</v>
          </cell>
          <cell r="C269">
            <v>77.916538263886366</v>
          </cell>
          <cell r="D269">
            <v>101.02929073999425</v>
          </cell>
          <cell r="E269">
            <v>121.29031980745543</v>
          </cell>
          <cell r="F269">
            <v>144.82572926278328</v>
          </cell>
          <cell r="G269">
            <v>77.540564563085326</v>
          </cell>
          <cell r="H269">
            <v>111.11601513240856</v>
          </cell>
          <cell r="J269">
            <v>10.47</v>
          </cell>
          <cell r="K269">
            <v>30.867000000000001</v>
          </cell>
          <cell r="L269">
            <v>323.17749000000003</v>
          </cell>
          <cell r="M269">
            <v>38.81</v>
          </cell>
          <cell r="N269">
            <v>50.911000000000001</v>
          </cell>
          <cell r="O269">
            <v>1975.8559100000002</v>
          </cell>
          <cell r="P269">
            <v>21.650000000000002</v>
          </cell>
          <cell r="Q269">
            <v>43.866</v>
          </cell>
          <cell r="R269">
            <v>949.69890000000009</v>
          </cell>
          <cell r="S269">
            <v>48.620000000000005</v>
          </cell>
          <cell r="T269">
            <v>18.850999999999999</v>
          </cell>
          <cell r="U269">
            <v>916.53561999999999</v>
          </cell>
          <cell r="V269">
            <v>4165.2679200000002</v>
          </cell>
          <cell r="X269">
            <v>51.08</v>
          </cell>
          <cell r="Y269">
            <v>27.824000000000002</v>
          </cell>
          <cell r="Z269">
            <v>1421.24992</v>
          </cell>
          <cell r="AA269">
            <v>24.5</v>
          </cell>
          <cell r="AB269">
            <v>657.21100000000001</v>
          </cell>
          <cell r="AC269">
            <v>16101.6695</v>
          </cell>
          <cell r="AD269">
            <v>17522.919419999998</v>
          </cell>
          <cell r="AF269">
            <v>68.100000000000009</v>
          </cell>
          <cell r="AG269">
            <v>49.042999999999999</v>
          </cell>
          <cell r="AH269">
            <v>3339.8283000000006</v>
          </cell>
          <cell r="AI269">
            <v>3.58</v>
          </cell>
          <cell r="AJ269">
            <v>516.31540000000007</v>
          </cell>
          <cell r="AK269">
            <v>1848.4091320000002</v>
          </cell>
          <cell r="AL269">
            <v>5188.2374320000008</v>
          </cell>
        </row>
        <row r="270">
          <cell r="B270">
            <v>39062</v>
          </cell>
          <cell r="C270">
            <v>76.75374728044136</v>
          </cell>
          <cell r="D270">
            <v>101.13904660704611</v>
          </cell>
          <cell r="E270">
            <v>119.96815863548254</v>
          </cell>
          <cell r="F270">
            <v>142.48132367450219</v>
          </cell>
          <cell r="G270">
            <v>77.826332132882897</v>
          </cell>
          <cell r="H270">
            <v>111.3682219419924</v>
          </cell>
          <cell r="J270">
            <v>10.43</v>
          </cell>
          <cell r="K270">
            <v>30.867000000000001</v>
          </cell>
          <cell r="L270">
            <v>321.94281000000001</v>
          </cell>
          <cell r="M270">
            <v>39.08</v>
          </cell>
          <cell r="N270">
            <v>50.911000000000001</v>
          </cell>
          <cell r="O270">
            <v>1989.6018799999999</v>
          </cell>
          <cell r="P270">
            <v>21.700000000000003</v>
          </cell>
          <cell r="Q270">
            <v>43.866</v>
          </cell>
          <cell r="R270">
            <v>951.89220000000012</v>
          </cell>
          <cell r="S270">
            <v>48.08</v>
          </cell>
          <cell r="T270">
            <v>18.850999999999999</v>
          </cell>
          <cell r="U270">
            <v>906.35607999999991</v>
          </cell>
          <cell r="V270">
            <v>4169.7929699999995</v>
          </cell>
          <cell r="X270">
            <v>50.120000000000005</v>
          </cell>
          <cell r="Y270">
            <v>27.824000000000002</v>
          </cell>
          <cell r="Z270">
            <v>1394.5388800000003</v>
          </cell>
          <cell r="AA270">
            <v>24.25</v>
          </cell>
          <cell r="AB270">
            <v>657.21100000000001</v>
          </cell>
          <cell r="AC270">
            <v>15937.366750000001</v>
          </cell>
          <cell r="AD270">
            <v>17331.905630000001</v>
          </cell>
          <cell r="AF270">
            <v>65.44</v>
          </cell>
          <cell r="AG270">
            <v>49.042999999999999</v>
          </cell>
          <cell r="AH270">
            <v>3209.37392</v>
          </cell>
          <cell r="AI270">
            <v>3.67</v>
          </cell>
          <cell r="AJ270">
            <v>516.31540000000007</v>
          </cell>
          <cell r="AK270">
            <v>1894.8775180000002</v>
          </cell>
          <cell r="AL270">
            <v>5104.2514380000002</v>
          </cell>
        </row>
        <row r="271">
          <cell r="B271">
            <v>39063</v>
          </cell>
          <cell r="C271">
            <v>75.878074946741606</v>
          </cell>
          <cell r="D271">
            <v>99.893158583991266</v>
          </cell>
          <cell r="E271">
            <v>121.51650711704143</v>
          </cell>
          <cell r="F271">
            <v>140.33199633871183</v>
          </cell>
          <cell r="G271">
            <v>77.325629576757066</v>
          </cell>
          <cell r="H271">
            <v>111.25157629255989</v>
          </cell>
          <cell r="J271">
            <v>10.17</v>
          </cell>
          <cell r="K271">
            <v>30.867000000000001</v>
          </cell>
          <cell r="L271">
            <v>313.91739000000001</v>
          </cell>
          <cell r="M271">
            <v>38.57</v>
          </cell>
          <cell r="N271">
            <v>50.911000000000001</v>
          </cell>
          <cell r="O271">
            <v>1963.6372700000002</v>
          </cell>
          <cell r="P271">
            <v>21.45</v>
          </cell>
          <cell r="Q271">
            <v>43.866</v>
          </cell>
          <cell r="R271">
            <v>940.92570000000001</v>
          </cell>
          <cell r="S271">
            <v>47.74</v>
          </cell>
          <cell r="T271">
            <v>18.850999999999999</v>
          </cell>
          <cell r="U271">
            <v>899.94673999999998</v>
          </cell>
          <cell r="V271">
            <v>4118.4271000000008</v>
          </cell>
          <cell r="X271">
            <v>49.42</v>
          </cell>
          <cell r="Y271">
            <v>27.824000000000002</v>
          </cell>
          <cell r="Z271">
            <v>1375.0620800000002</v>
          </cell>
          <cell r="AA271">
            <v>24.62</v>
          </cell>
          <cell r="AB271">
            <v>657.21100000000001</v>
          </cell>
          <cell r="AC271">
            <v>16180.534820000001</v>
          </cell>
          <cell r="AD271">
            <v>17555.5969</v>
          </cell>
          <cell r="AF271">
            <v>63.870000000000005</v>
          </cell>
          <cell r="AG271">
            <v>49.042999999999999</v>
          </cell>
          <cell r="AH271">
            <v>3132.3764100000003</v>
          </cell>
          <cell r="AI271">
            <v>3.67</v>
          </cell>
          <cell r="AJ271">
            <v>516.31540000000007</v>
          </cell>
          <cell r="AK271">
            <v>1894.8775180000002</v>
          </cell>
          <cell r="AL271">
            <v>5027.2539280000001</v>
          </cell>
        </row>
        <row r="272">
          <cell r="B272">
            <v>39064</v>
          </cell>
          <cell r="C272">
            <v>75.118323519288893</v>
          </cell>
          <cell r="D272">
            <v>100.08247747971619</v>
          </cell>
          <cell r="E272">
            <v>121.93648150475222</v>
          </cell>
          <cell r="F272">
            <v>141.72571756252762</v>
          </cell>
          <cell r="G272">
            <v>77.956194264332666</v>
          </cell>
          <cell r="H272">
            <v>111.38162042875157</v>
          </cell>
          <cell r="J272">
            <v>9.98</v>
          </cell>
          <cell r="K272">
            <v>30.867000000000001</v>
          </cell>
          <cell r="L272">
            <v>308.05266</v>
          </cell>
          <cell r="M272">
            <v>38.980000000000004</v>
          </cell>
          <cell r="N272">
            <v>50.911000000000001</v>
          </cell>
          <cell r="O272">
            <v>1984.5107800000003</v>
          </cell>
          <cell r="P272">
            <v>21.26</v>
          </cell>
          <cell r="Q272">
            <v>43.866</v>
          </cell>
          <cell r="R272">
            <v>932.59116000000006</v>
          </cell>
          <cell r="S272">
            <v>47.800000000000004</v>
          </cell>
          <cell r="T272">
            <v>18.850999999999999</v>
          </cell>
          <cell r="U272">
            <v>901.07780000000002</v>
          </cell>
          <cell r="V272">
            <v>4126.2324000000008</v>
          </cell>
          <cell r="X272">
            <v>48.53</v>
          </cell>
          <cell r="Y272">
            <v>27.824000000000002</v>
          </cell>
          <cell r="Z272">
            <v>1350.29872</v>
          </cell>
          <cell r="AA272">
            <v>24.75</v>
          </cell>
          <cell r="AB272">
            <v>657.21100000000001</v>
          </cell>
          <cell r="AC272">
            <v>16265.972250000001</v>
          </cell>
          <cell r="AD272">
            <v>17616.270970000001</v>
          </cell>
          <cell r="AF272">
            <v>63.730000000000004</v>
          </cell>
          <cell r="AG272">
            <v>49.042999999999999</v>
          </cell>
          <cell r="AH272">
            <v>3125.5103900000004</v>
          </cell>
          <cell r="AI272">
            <v>3.7800000000000002</v>
          </cell>
          <cell r="AJ272">
            <v>516.31540000000007</v>
          </cell>
          <cell r="AK272">
            <v>1951.6722120000004</v>
          </cell>
          <cell r="AL272">
            <v>5077.1826020000008</v>
          </cell>
        </row>
        <row r="273">
          <cell r="B273">
            <v>39065</v>
          </cell>
          <cell r="C273">
            <v>75.042566455643978</v>
          </cell>
          <cell r="D273">
            <v>98.72888557717917</v>
          </cell>
          <cell r="E273">
            <v>121.94996297575717</v>
          </cell>
          <cell r="F273">
            <v>141.58881773222248</v>
          </cell>
          <cell r="G273">
            <v>77.803654058142499</v>
          </cell>
          <cell r="H273">
            <v>112.34946406052961</v>
          </cell>
          <cell r="J273">
            <v>10.31</v>
          </cell>
          <cell r="K273">
            <v>30.867000000000001</v>
          </cell>
          <cell r="L273">
            <v>318.23877000000005</v>
          </cell>
          <cell r="M273">
            <v>38.880000000000003</v>
          </cell>
          <cell r="N273">
            <v>50.911000000000001</v>
          </cell>
          <cell r="O273">
            <v>1979.4196800000002</v>
          </cell>
          <cell r="P273">
            <v>19.79</v>
          </cell>
          <cell r="Q273">
            <v>43.866</v>
          </cell>
          <cell r="R273">
            <v>868.10813999999993</v>
          </cell>
          <cell r="S273">
            <v>47.99</v>
          </cell>
          <cell r="T273">
            <v>18.850999999999999</v>
          </cell>
          <cell r="U273">
            <v>904.65949000000001</v>
          </cell>
          <cell r="V273">
            <v>4070.4260800000002</v>
          </cell>
          <cell r="X273">
            <v>48.6</v>
          </cell>
          <cell r="Y273">
            <v>27.824000000000002</v>
          </cell>
          <cell r="Z273">
            <v>1352.2464000000002</v>
          </cell>
          <cell r="AA273">
            <v>24.75</v>
          </cell>
          <cell r="AB273">
            <v>657.21100000000001</v>
          </cell>
          <cell r="AC273">
            <v>16265.972250000001</v>
          </cell>
          <cell r="AD273">
            <v>17618.218650000003</v>
          </cell>
          <cell r="AF273">
            <v>63.63</v>
          </cell>
          <cell r="AG273">
            <v>49.042999999999999</v>
          </cell>
          <cell r="AH273">
            <v>3120.6060900000002</v>
          </cell>
          <cell r="AI273">
            <v>3.7800000000000002</v>
          </cell>
          <cell r="AJ273">
            <v>516.31540000000007</v>
          </cell>
          <cell r="AK273">
            <v>1951.6722120000004</v>
          </cell>
          <cell r="AL273">
            <v>5072.2783020000006</v>
          </cell>
        </row>
        <row r="274">
          <cell r="B274">
            <v>39066</v>
          </cell>
          <cell r="C274">
            <v>75.290812223264652</v>
          </cell>
          <cell r="D274">
            <v>97.507354355515389</v>
          </cell>
          <cell r="E274">
            <v>121.1681827386095</v>
          </cell>
          <cell r="F274">
            <v>140.87047434550411</v>
          </cell>
          <cell r="G274">
            <v>78.197312543075157</v>
          </cell>
          <cell r="H274">
            <v>112.47556746532155</v>
          </cell>
          <cell r="J274">
            <v>10.42</v>
          </cell>
          <cell r="K274">
            <v>30.867000000000001</v>
          </cell>
          <cell r="L274">
            <v>321.63414</v>
          </cell>
          <cell r="M274">
            <v>38.410000000000004</v>
          </cell>
          <cell r="N274">
            <v>50.911000000000001</v>
          </cell>
          <cell r="O274">
            <v>1955.4915100000003</v>
          </cell>
          <cell r="P274">
            <v>19.11</v>
          </cell>
          <cell r="Q274">
            <v>43.866</v>
          </cell>
          <cell r="R274">
            <v>838.27926000000002</v>
          </cell>
          <cell r="S274">
            <v>47.99</v>
          </cell>
          <cell r="T274">
            <v>18.850999999999999</v>
          </cell>
          <cell r="U274">
            <v>904.65949000000001</v>
          </cell>
          <cell r="V274">
            <v>4020.0644000000002</v>
          </cell>
          <cell r="X274">
            <v>48.32</v>
          </cell>
          <cell r="Y274">
            <v>27.824000000000002</v>
          </cell>
          <cell r="Z274">
            <v>1344.45568</v>
          </cell>
          <cell r="AA274">
            <v>24.59</v>
          </cell>
          <cell r="AB274">
            <v>657.21100000000001</v>
          </cell>
          <cell r="AC274">
            <v>16160.81849</v>
          </cell>
          <cell r="AD274">
            <v>17505.274170000001</v>
          </cell>
          <cell r="AF274">
            <v>63</v>
          </cell>
          <cell r="AG274">
            <v>49.042999999999999</v>
          </cell>
          <cell r="AH274">
            <v>3089.7089999999998</v>
          </cell>
          <cell r="AI274">
            <v>3.79</v>
          </cell>
          <cell r="AJ274">
            <v>516.31540000000007</v>
          </cell>
          <cell r="AK274">
            <v>1956.8353660000002</v>
          </cell>
          <cell r="AL274">
            <v>5046.5443660000001</v>
          </cell>
        </row>
        <row r="275">
          <cell r="B275">
            <v>39069</v>
          </cell>
          <cell r="C275">
            <v>74.868385661239273</v>
          </cell>
          <cell r="D275">
            <v>97.20665304088952</v>
          </cell>
          <cell r="E275">
            <v>120.03256829300926</v>
          </cell>
          <cell r="F275">
            <v>139.55547452980792</v>
          </cell>
          <cell r="G275">
            <v>77.591671559011004</v>
          </cell>
          <cell r="H275">
            <v>112.11223203026481</v>
          </cell>
          <cell r="J275">
            <v>10.48</v>
          </cell>
          <cell r="K275">
            <v>30.867000000000001</v>
          </cell>
          <cell r="L275">
            <v>323.48616000000004</v>
          </cell>
          <cell r="M275">
            <v>38.51</v>
          </cell>
          <cell r="N275">
            <v>50.911000000000001</v>
          </cell>
          <cell r="O275">
            <v>1960.5826099999999</v>
          </cell>
          <cell r="P275">
            <v>19</v>
          </cell>
          <cell r="Q275">
            <v>43.866</v>
          </cell>
          <cell r="R275">
            <v>833.45399999999995</v>
          </cell>
          <cell r="S275">
            <v>47.22</v>
          </cell>
          <cell r="T275">
            <v>18.850999999999999</v>
          </cell>
          <cell r="U275">
            <v>890.1442199999999</v>
          </cell>
          <cell r="V275">
            <v>4007.6669899999997</v>
          </cell>
          <cell r="X275">
            <v>47.62</v>
          </cell>
          <cell r="Y275">
            <v>27.824000000000002</v>
          </cell>
          <cell r="Z275">
            <v>1324.9788800000001</v>
          </cell>
          <cell r="AA275">
            <v>24.37</v>
          </cell>
          <cell r="AB275">
            <v>657.21100000000001</v>
          </cell>
          <cell r="AC275">
            <v>16016.232070000002</v>
          </cell>
          <cell r="AD275">
            <v>17341.210950000001</v>
          </cell>
          <cell r="AF275">
            <v>62.25</v>
          </cell>
          <cell r="AG275">
            <v>49.042999999999999</v>
          </cell>
          <cell r="AH275">
            <v>3052.9267500000001</v>
          </cell>
          <cell r="AI275">
            <v>3.77</v>
          </cell>
          <cell r="AJ275">
            <v>516.31540000000007</v>
          </cell>
          <cell r="AK275">
            <v>1946.5090580000003</v>
          </cell>
          <cell r="AL275">
            <v>4999.4358080000002</v>
          </cell>
        </row>
        <row r="276">
          <cell r="B276">
            <v>39070</v>
          </cell>
          <cell r="C276">
            <v>74.196718981291056</v>
          </cell>
          <cell r="D276">
            <v>97.1803257493073</v>
          </cell>
          <cell r="E276">
            <v>121.53615716672981</v>
          </cell>
          <cell r="F276">
            <v>138.19864332025313</v>
          </cell>
          <cell r="G276">
            <v>76.547525734866326</v>
          </cell>
          <cell r="H276">
            <v>112.35419293820932</v>
          </cell>
          <cell r="J276">
            <v>10.15</v>
          </cell>
          <cell r="K276">
            <v>30.867000000000001</v>
          </cell>
          <cell r="L276">
            <v>313.30005</v>
          </cell>
          <cell r="M276">
            <v>38.61</v>
          </cell>
          <cell r="N276">
            <v>50.911000000000001</v>
          </cell>
          <cell r="O276">
            <v>1965.67371</v>
          </cell>
          <cell r="P276">
            <v>19.100000000000001</v>
          </cell>
          <cell r="Q276">
            <v>43.866</v>
          </cell>
          <cell r="R276">
            <v>837.84060000000011</v>
          </cell>
          <cell r="S276">
            <v>47.2</v>
          </cell>
          <cell r="T276">
            <v>18.850999999999999</v>
          </cell>
          <cell r="U276">
            <v>889.7672</v>
          </cell>
          <cell r="V276">
            <v>4006.5815599999996</v>
          </cell>
          <cell r="X276">
            <v>47.160000000000004</v>
          </cell>
          <cell r="Y276">
            <v>27.824000000000002</v>
          </cell>
          <cell r="Z276">
            <v>1312.1798400000002</v>
          </cell>
          <cell r="AA276">
            <v>24.72</v>
          </cell>
          <cell r="AB276">
            <v>657.21100000000001</v>
          </cell>
          <cell r="AC276">
            <v>16246.25592</v>
          </cell>
          <cell r="AD276">
            <v>17558.43576</v>
          </cell>
          <cell r="AF276">
            <v>61.68</v>
          </cell>
          <cell r="AG276">
            <v>49.042999999999999</v>
          </cell>
          <cell r="AH276">
            <v>3024.9722400000001</v>
          </cell>
          <cell r="AI276">
            <v>3.73</v>
          </cell>
          <cell r="AJ276">
            <v>516.31540000000007</v>
          </cell>
          <cell r="AK276">
            <v>1925.8564420000002</v>
          </cell>
          <cell r="AL276">
            <v>4950.8286820000003</v>
          </cell>
        </row>
        <row r="277">
          <cell r="B277">
            <v>39071</v>
          </cell>
          <cell r="C277">
            <v>73.446114446674585</v>
          </cell>
          <cell r="D277">
            <v>98.078507631836999</v>
          </cell>
          <cell r="E277">
            <v>119.88958653927781</v>
          </cell>
          <cell r="F277">
            <v>139.34289907045147</v>
          </cell>
          <cell r="G277">
            <v>76.594418689490894</v>
          </cell>
          <cell r="H277">
            <v>112.1949873896595</v>
          </cell>
          <cell r="J277">
            <v>10.220000000000001</v>
          </cell>
          <cell r="K277">
            <v>30.867000000000001</v>
          </cell>
          <cell r="L277">
            <v>315.46074000000004</v>
          </cell>
          <cell r="M277">
            <v>38.99</v>
          </cell>
          <cell r="N277">
            <v>50.911000000000001</v>
          </cell>
          <cell r="O277">
            <v>1985.0198900000003</v>
          </cell>
          <cell r="P277">
            <v>19.600000000000001</v>
          </cell>
          <cell r="Q277">
            <v>43.866</v>
          </cell>
          <cell r="R277">
            <v>859.7736000000001</v>
          </cell>
          <cell r="S277">
            <v>46.86</v>
          </cell>
          <cell r="T277">
            <v>18.850999999999999</v>
          </cell>
          <cell r="U277">
            <v>883.35785999999996</v>
          </cell>
          <cell r="V277">
            <v>4043.6120900000005</v>
          </cell>
          <cell r="X277">
            <v>47.35</v>
          </cell>
          <cell r="Y277">
            <v>27.824000000000002</v>
          </cell>
          <cell r="Z277">
            <v>1317.4664</v>
          </cell>
          <cell r="AA277">
            <v>24.35</v>
          </cell>
          <cell r="AB277">
            <v>657.21100000000001</v>
          </cell>
          <cell r="AC277">
            <v>16003.087850000002</v>
          </cell>
          <cell r="AD277">
            <v>17320.554250000001</v>
          </cell>
          <cell r="AF277">
            <v>62.2</v>
          </cell>
          <cell r="AG277">
            <v>49.042999999999999</v>
          </cell>
          <cell r="AH277">
            <v>3050.4746</v>
          </cell>
          <cell r="AI277">
            <v>3.7600000000000002</v>
          </cell>
          <cell r="AJ277">
            <v>516.31540000000007</v>
          </cell>
          <cell r="AK277">
            <v>1941.3459040000005</v>
          </cell>
          <cell r="AL277">
            <v>4991.8205040000003</v>
          </cell>
        </row>
        <row r="278">
          <cell r="B278">
            <v>39072</v>
          </cell>
          <cell r="C278">
            <v>73.177289582601773</v>
          </cell>
          <cell r="D278">
            <v>97.371175874054458</v>
          </cell>
          <cell r="E278">
            <v>118.60548050992543</v>
          </cell>
          <cell r="F278">
            <v>134.36050669211218</v>
          </cell>
          <cell r="G278">
            <v>76.216429317852104</v>
          </cell>
          <cell r="H278">
            <v>111.7827868852459</v>
          </cell>
          <cell r="J278">
            <v>10.220000000000001</v>
          </cell>
          <cell r="K278">
            <v>30.867000000000001</v>
          </cell>
          <cell r="L278">
            <v>315.46074000000004</v>
          </cell>
          <cell r="M278">
            <v>38.480000000000004</v>
          </cell>
          <cell r="N278">
            <v>50.911000000000001</v>
          </cell>
          <cell r="O278">
            <v>1959.0552800000003</v>
          </cell>
          <cell r="P278">
            <v>19.54</v>
          </cell>
          <cell r="Q278">
            <v>43.866</v>
          </cell>
          <cell r="R278">
            <v>857.14163999999994</v>
          </cell>
          <cell r="S278">
            <v>46.83</v>
          </cell>
          <cell r="T278">
            <v>18.850999999999999</v>
          </cell>
          <cell r="U278">
            <v>882.79232999999988</v>
          </cell>
          <cell r="V278">
            <v>4014.4499900000001</v>
          </cell>
          <cell r="X278">
            <v>47.06</v>
          </cell>
          <cell r="Y278">
            <v>27.824000000000002</v>
          </cell>
          <cell r="Z278">
            <v>1309.3974400000002</v>
          </cell>
          <cell r="AA278">
            <v>24.080000000000002</v>
          </cell>
          <cell r="AB278">
            <v>657.21100000000001</v>
          </cell>
          <cell r="AC278">
            <v>15825.640880000001</v>
          </cell>
          <cell r="AD278">
            <v>17135.03832</v>
          </cell>
          <cell r="AF278">
            <v>58.35</v>
          </cell>
          <cell r="AG278">
            <v>49.042999999999999</v>
          </cell>
          <cell r="AH278">
            <v>2861.6590500000002</v>
          </cell>
          <cell r="AI278">
            <v>3.7800000000000002</v>
          </cell>
          <cell r="AJ278">
            <v>516.31540000000007</v>
          </cell>
          <cell r="AK278">
            <v>1951.6722120000004</v>
          </cell>
          <cell r="AL278">
            <v>4813.3312620000006</v>
          </cell>
        </row>
        <row r="279">
          <cell r="B279">
            <v>39073</v>
          </cell>
          <cell r="C279">
            <v>72.432947759973544</v>
          </cell>
          <cell r="D279">
            <v>96.822073702452784</v>
          </cell>
          <cell r="E279">
            <v>117.98016349751421</v>
          </cell>
          <cell r="F279">
            <v>134.96856876981937</v>
          </cell>
          <cell r="G279">
            <v>75.647648741585243</v>
          </cell>
          <cell r="H279">
            <v>111.18852459016392</v>
          </cell>
          <cell r="J279">
            <v>10.35</v>
          </cell>
          <cell r="K279">
            <v>30.867000000000001</v>
          </cell>
          <cell r="L279">
            <v>319.47345000000001</v>
          </cell>
          <cell r="M279">
            <v>38.56</v>
          </cell>
          <cell r="N279">
            <v>50.911000000000001</v>
          </cell>
          <cell r="O279">
            <v>1963.1281600000002</v>
          </cell>
          <cell r="P279">
            <v>18.990000000000002</v>
          </cell>
          <cell r="Q279">
            <v>43.866</v>
          </cell>
          <cell r="R279">
            <v>833.01534000000004</v>
          </cell>
          <cell r="S279">
            <v>46.480000000000004</v>
          </cell>
          <cell r="T279">
            <v>18.850999999999999</v>
          </cell>
          <cell r="U279">
            <v>876.19448</v>
          </cell>
          <cell r="V279">
            <v>3991.8114300000002</v>
          </cell>
          <cell r="X279">
            <v>47.12</v>
          </cell>
          <cell r="Y279">
            <v>27.824000000000002</v>
          </cell>
          <cell r="Z279">
            <v>1311.0668800000001</v>
          </cell>
          <cell r="AA279">
            <v>23.94</v>
          </cell>
          <cell r="AB279">
            <v>657.21100000000001</v>
          </cell>
          <cell r="AC279">
            <v>15733.631340000002</v>
          </cell>
          <cell r="AD279">
            <v>17044.698220000002</v>
          </cell>
          <cell r="AF279">
            <v>59.11</v>
          </cell>
          <cell r="AG279">
            <v>49.042999999999999</v>
          </cell>
          <cell r="AH279">
            <v>2898.9317299999998</v>
          </cell>
          <cell r="AI279">
            <v>3.75</v>
          </cell>
          <cell r="AJ279">
            <v>516.31540000000007</v>
          </cell>
          <cell r="AK279">
            <v>1936.1827500000002</v>
          </cell>
          <cell r="AL279">
            <v>4835.1144800000002</v>
          </cell>
        </row>
        <row r="280">
          <cell r="B280">
            <v>39077</v>
          </cell>
          <cell r="C280">
            <v>73.709670949061305</v>
          </cell>
          <cell r="D280">
            <v>97.59149724580692</v>
          </cell>
          <cell r="E280">
            <v>118.16284993803406</v>
          </cell>
          <cell r="F280">
            <v>135.44771817588727</v>
          </cell>
          <cell r="G280">
            <v>76.345131313633672</v>
          </cell>
          <cell r="H280">
            <v>111.67244640605296</v>
          </cell>
          <cell r="J280">
            <v>10.69</v>
          </cell>
          <cell r="K280">
            <v>30.867000000000001</v>
          </cell>
          <cell r="L280">
            <v>329.96823000000001</v>
          </cell>
          <cell r="M280">
            <v>38.57</v>
          </cell>
          <cell r="N280">
            <v>50.911000000000001</v>
          </cell>
          <cell r="O280">
            <v>1963.6372700000002</v>
          </cell>
          <cell r="P280">
            <v>19.14</v>
          </cell>
          <cell r="Q280">
            <v>43.866</v>
          </cell>
          <cell r="R280">
            <v>839.59523999999999</v>
          </cell>
          <cell r="S280">
            <v>47.230000000000004</v>
          </cell>
          <cell r="T280">
            <v>18.850999999999999</v>
          </cell>
          <cell r="U280">
            <v>890.33273000000008</v>
          </cell>
          <cell r="V280">
            <v>4023.5334700000003</v>
          </cell>
          <cell r="X280">
            <v>47.83</v>
          </cell>
          <cell r="Y280">
            <v>27.824000000000002</v>
          </cell>
          <cell r="Z280">
            <v>1330.8219200000001</v>
          </cell>
          <cell r="AA280">
            <v>23.950100000000003</v>
          </cell>
          <cell r="AB280">
            <v>657.21100000000001</v>
          </cell>
          <cell r="AC280">
            <v>15740.269171100002</v>
          </cell>
          <cell r="AD280">
            <v>17071.091091100003</v>
          </cell>
          <cell r="AF280">
            <v>59.46</v>
          </cell>
          <cell r="AG280">
            <v>49.042999999999999</v>
          </cell>
          <cell r="AH280">
            <v>2916.0967799999999</v>
          </cell>
          <cell r="AI280">
            <v>3.75</v>
          </cell>
          <cell r="AJ280">
            <v>516.31540000000007</v>
          </cell>
          <cell r="AK280">
            <v>1936.1827500000002</v>
          </cell>
          <cell r="AL280">
            <v>4852.2795299999998</v>
          </cell>
        </row>
        <row r="281">
          <cell r="B281">
            <v>39078</v>
          </cell>
          <cell r="C281">
            <v>75.354439343166888</v>
          </cell>
          <cell r="D281">
            <v>98.862915292933167</v>
          </cell>
          <cell r="E281">
            <v>119.4869454714305</v>
          </cell>
          <cell r="F281">
            <v>136.07898028482495</v>
          </cell>
          <cell r="G281">
            <v>77.780640688437316</v>
          </cell>
          <cell r="H281">
            <v>112.4558638083228</v>
          </cell>
          <cell r="J281">
            <v>10.77</v>
          </cell>
          <cell r="K281">
            <v>30.867000000000001</v>
          </cell>
          <cell r="L281">
            <v>332.43759</v>
          </cell>
          <cell r="M281">
            <v>39.08</v>
          </cell>
          <cell r="N281">
            <v>50.911000000000001</v>
          </cell>
          <cell r="O281">
            <v>1989.6018799999999</v>
          </cell>
          <cell r="P281">
            <v>19.3</v>
          </cell>
          <cell r="Q281">
            <v>43.866</v>
          </cell>
          <cell r="R281">
            <v>846.61379999999997</v>
          </cell>
          <cell r="S281">
            <v>48.13</v>
          </cell>
          <cell r="T281">
            <v>18.850999999999999</v>
          </cell>
          <cell r="U281">
            <v>907.29863</v>
          </cell>
          <cell r="V281">
            <v>4075.9519</v>
          </cell>
          <cell r="X281">
            <v>48.33</v>
          </cell>
          <cell r="Y281">
            <v>27.824000000000002</v>
          </cell>
          <cell r="Z281">
            <v>1344.7339200000001</v>
          </cell>
          <cell r="AA281">
            <v>24.22</v>
          </cell>
          <cell r="AB281">
            <v>657.21100000000001</v>
          </cell>
          <cell r="AC281">
            <v>15917.65042</v>
          </cell>
          <cell r="AD281">
            <v>17262.384340000001</v>
          </cell>
          <cell r="AF281">
            <v>59.5</v>
          </cell>
          <cell r="AG281">
            <v>49.042999999999999</v>
          </cell>
          <cell r="AH281">
            <v>2918.0585000000001</v>
          </cell>
          <cell r="AI281">
            <v>3.79</v>
          </cell>
          <cell r="AJ281">
            <v>516.31540000000007</v>
          </cell>
          <cell r="AK281">
            <v>1956.8353660000002</v>
          </cell>
          <cell r="AL281">
            <v>4874.8938660000003</v>
          </cell>
        </row>
        <row r="282">
          <cell r="B282">
            <v>39079</v>
          </cell>
          <cell r="C282">
            <v>75.51032635189911</v>
          </cell>
          <cell r="D282">
            <v>98.683685821196391</v>
          </cell>
          <cell r="E282">
            <v>119.82171583828816</v>
          </cell>
          <cell r="F282">
            <v>136.49196411004147</v>
          </cell>
          <cell r="G282">
            <v>77.609768836714579</v>
          </cell>
          <cell r="H282">
            <v>112.28956494325347</v>
          </cell>
          <cell r="J282">
            <v>10.77</v>
          </cell>
          <cell r="K282">
            <v>30.867000000000001</v>
          </cell>
          <cell r="L282">
            <v>332.43759</v>
          </cell>
          <cell r="M282">
            <v>39.28</v>
          </cell>
          <cell r="N282">
            <v>50.911000000000001</v>
          </cell>
          <cell r="O282">
            <v>1999.7840800000001</v>
          </cell>
          <cell r="P282">
            <v>19.11</v>
          </cell>
          <cell r="Q282">
            <v>43.866</v>
          </cell>
          <cell r="R282">
            <v>838.27926000000002</v>
          </cell>
          <cell r="S282">
            <v>47.64</v>
          </cell>
          <cell r="T282">
            <v>18.850999999999999</v>
          </cell>
          <cell r="U282">
            <v>898.06164000000001</v>
          </cell>
          <cell r="V282">
            <v>4068.5625700000001</v>
          </cell>
          <cell r="X282">
            <v>47.47</v>
          </cell>
          <cell r="Y282">
            <v>27.824000000000002</v>
          </cell>
          <cell r="Z282">
            <v>1320.80528</v>
          </cell>
          <cell r="AA282">
            <v>24.330000000000002</v>
          </cell>
          <cell r="AB282">
            <v>657.21100000000001</v>
          </cell>
          <cell r="AC282">
            <v>15989.943630000002</v>
          </cell>
          <cell r="AD282">
            <v>17310.748910000002</v>
          </cell>
          <cell r="AF282">
            <v>59.17</v>
          </cell>
          <cell r="AG282">
            <v>49.042999999999999</v>
          </cell>
          <cell r="AH282">
            <v>2901.8743100000002</v>
          </cell>
          <cell r="AI282">
            <v>3.85</v>
          </cell>
          <cell r="AJ282">
            <v>516.31540000000007</v>
          </cell>
          <cell r="AK282">
            <v>1987.8142900000003</v>
          </cell>
          <cell r="AL282">
            <v>4889.6886000000004</v>
          </cell>
        </row>
        <row r="283">
          <cell r="B283">
            <v>39080</v>
          </cell>
          <cell r="C283">
            <v>75.819355171569185</v>
          </cell>
          <cell r="D283">
            <v>97.53704608203617</v>
          </cell>
          <cell r="E283">
            <v>120.11320848762178</v>
          </cell>
          <cell r="F283">
            <v>136.68074245247323</v>
          </cell>
          <cell r="G283">
            <v>77.63114342135367</v>
          </cell>
          <cell r="H283">
            <v>111.7827868852459</v>
          </cell>
          <cell r="J283">
            <v>10.4</v>
          </cell>
          <cell r="K283">
            <v>30.91</v>
          </cell>
          <cell r="L283">
            <v>321.464</v>
          </cell>
          <cell r="M283">
            <v>39.17</v>
          </cell>
          <cell r="N283">
            <v>50.93</v>
          </cell>
          <cell r="O283">
            <v>1994.9281000000001</v>
          </cell>
          <cell r="P283">
            <v>18.82</v>
          </cell>
          <cell r="Q283">
            <v>43.872999999999998</v>
          </cell>
          <cell r="R283">
            <v>825.68985999999995</v>
          </cell>
          <cell r="S283">
            <v>46.62</v>
          </cell>
          <cell r="T283">
            <v>18.859000000000002</v>
          </cell>
          <cell r="U283">
            <v>879.20658000000003</v>
          </cell>
          <cell r="V283">
            <v>4021.28854</v>
          </cell>
          <cell r="X283">
            <v>47.160000000000004</v>
          </cell>
          <cell r="Y283">
            <v>27.785</v>
          </cell>
          <cell r="Z283">
            <v>1310.3406000000002</v>
          </cell>
          <cell r="AA283">
            <v>24.41</v>
          </cell>
          <cell r="AB283">
            <v>657.21100000000001</v>
          </cell>
          <cell r="AC283">
            <v>16042.52051</v>
          </cell>
          <cell r="AD283">
            <v>17352.861110000002</v>
          </cell>
          <cell r="AF283">
            <v>58.81</v>
          </cell>
          <cell r="AG283">
            <v>49.545999999999999</v>
          </cell>
          <cell r="AH283">
            <v>2913.80026</v>
          </cell>
          <cell r="AI283">
            <v>3.84</v>
          </cell>
          <cell r="AJ283">
            <v>516.31540000000007</v>
          </cell>
          <cell r="AK283">
            <v>1982.6511360000002</v>
          </cell>
          <cell r="AL283">
            <v>4896.4513960000004</v>
          </cell>
        </row>
        <row r="284">
          <cell r="B284">
            <v>39085</v>
          </cell>
          <cell r="C284">
            <v>74.070410504217165</v>
          </cell>
          <cell r="D284">
            <v>98.3831361013969</v>
          </cell>
          <cell r="E284">
            <v>121.27807256440116</v>
          </cell>
          <cell r="F284">
            <v>135.07860415433467</v>
          </cell>
          <cell r="G284">
            <v>75.370771568050102</v>
          </cell>
          <cell r="H284">
            <v>111.64880201765448</v>
          </cell>
          <cell r="J284">
            <v>10.48</v>
          </cell>
          <cell r="K284">
            <v>30.91</v>
          </cell>
          <cell r="L284">
            <v>323.93680000000001</v>
          </cell>
          <cell r="M284">
            <v>39.590000000000003</v>
          </cell>
          <cell r="N284">
            <v>50.93</v>
          </cell>
          <cell r="O284">
            <v>2016.3187000000003</v>
          </cell>
          <cell r="P284">
            <v>18.68</v>
          </cell>
          <cell r="Q284">
            <v>43.872999999999998</v>
          </cell>
          <cell r="R284">
            <v>819.54763999999989</v>
          </cell>
          <cell r="S284">
            <v>47.53</v>
          </cell>
          <cell r="T284">
            <v>18.859000000000002</v>
          </cell>
          <cell r="U284">
            <v>896.36827000000005</v>
          </cell>
          <cell r="V284">
            <v>4056.1714099999999</v>
          </cell>
          <cell r="X284">
            <v>47.54</v>
          </cell>
          <cell r="Y284">
            <v>27.785</v>
          </cell>
          <cell r="Z284">
            <v>1320.8988999999999</v>
          </cell>
          <cell r="AA284">
            <v>24.650000000000002</v>
          </cell>
          <cell r="AB284">
            <v>657.21100000000001</v>
          </cell>
          <cell r="AC284">
            <v>16200.251150000002</v>
          </cell>
          <cell r="AD284">
            <v>17521.15005</v>
          </cell>
          <cell r="AF284">
            <v>57.86</v>
          </cell>
          <cell r="AG284">
            <v>49.545999999999999</v>
          </cell>
          <cell r="AH284">
            <v>2866.7315599999997</v>
          </cell>
          <cell r="AI284">
            <v>3.8200000000000003</v>
          </cell>
          <cell r="AJ284">
            <v>516.31540000000007</v>
          </cell>
          <cell r="AK284">
            <v>1972.3248280000005</v>
          </cell>
          <cell r="AL284">
            <v>4839.056388</v>
          </cell>
        </row>
        <row r="285">
          <cell r="B285">
            <v>39086</v>
          </cell>
          <cell r="C285">
            <v>74.607865882076453</v>
          </cell>
          <cell r="D285">
            <v>98.888835582725548</v>
          </cell>
          <cell r="E285">
            <v>123.90944191753961</v>
          </cell>
          <cell r="F285">
            <v>132.27833583703173</v>
          </cell>
          <cell r="G285">
            <v>74.704185420720108</v>
          </cell>
          <cell r="H285">
            <v>111.78593947036568</v>
          </cell>
          <cell r="J285">
            <v>10.57</v>
          </cell>
          <cell r="K285">
            <v>30.91</v>
          </cell>
          <cell r="L285">
            <v>326.71870000000001</v>
          </cell>
          <cell r="M285">
            <v>39.97</v>
          </cell>
          <cell r="N285">
            <v>50.93</v>
          </cell>
          <cell r="O285">
            <v>2035.6721</v>
          </cell>
          <cell r="P285">
            <v>18.900000000000002</v>
          </cell>
          <cell r="Q285">
            <v>43.872999999999998</v>
          </cell>
          <cell r="R285">
            <v>829.19970000000001</v>
          </cell>
          <cell r="S285">
            <v>46.95</v>
          </cell>
          <cell r="T285">
            <v>18.859000000000002</v>
          </cell>
          <cell r="U285">
            <v>885.43005000000016</v>
          </cell>
          <cell r="V285">
            <v>4077.0205500000002</v>
          </cell>
          <cell r="X285">
            <v>47.03</v>
          </cell>
          <cell r="Y285">
            <v>27.785</v>
          </cell>
          <cell r="Z285">
            <v>1306.72855</v>
          </cell>
          <cell r="AA285">
            <v>25.25</v>
          </cell>
          <cell r="AB285">
            <v>657.21100000000001</v>
          </cell>
          <cell r="AC285">
            <v>16594.57775</v>
          </cell>
          <cell r="AD285">
            <v>17901.3063</v>
          </cell>
          <cell r="AF285">
            <v>57.19</v>
          </cell>
          <cell r="AG285">
            <v>49.545999999999999</v>
          </cell>
          <cell r="AH285">
            <v>2833.5357399999998</v>
          </cell>
          <cell r="AI285">
            <v>3.69</v>
          </cell>
          <cell r="AJ285">
            <v>516.31540000000007</v>
          </cell>
          <cell r="AK285">
            <v>1905.2038260000002</v>
          </cell>
          <cell r="AL285">
            <v>4738.7395660000002</v>
          </cell>
        </row>
        <row r="286">
          <cell r="B286">
            <v>39087</v>
          </cell>
          <cell r="C286">
            <v>73.111323479602447</v>
          </cell>
          <cell r="D286">
            <v>97.939427261571709</v>
          </cell>
          <cell r="E286">
            <v>122.0230833851457</v>
          </cell>
          <cell r="F286">
            <v>131.82630718534853</v>
          </cell>
          <cell r="G286">
            <v>74.445917196690758</v>
          </cell>
          <cell r="H286">
            <v>111.10576923076923</v>
          </cell>
          <cell r="J286">
            <v>10.48</v>
          </cell>
          <cell r="K286">
            <v>30.91</v>
          </cell>
          <cell r="L286">
            <v>323.93680000000001</v>
          </cell>
          <cell r="M286">
            <v>39.770000000000003</v>
          </cell>
          <cell r="N286">
            <v>50.93</v>
          </cell>
          <cell r="O286">
            <v>2025.4861000000001</v>
          </cell>
          <cell r="P286">
            <v>18.600000000000001</v>
          </cell>
          <cell r="Q286">
            <v>43.872999999999998</v>
          </cell>
          <cell r="R286">
            <v>816.03780000000006</v>
          </cell>
          <cell r="S286">
            <v>46.26</v>
          </cell>
          <cell r="T286">
            <v>18.859000000000002</v>
          </cell>
          <cell r="U286">
            <v>872.41734000000008</v>
          </cell>
          <cell r="V286">
            <v>4037.8780400000001</v>
          </cell>
          <cell r="X286">
            <v>46.21</v>
          </cell>
          <cell r="Y286">
            <v>27.785</v>
          </cell>
          <cell r="Z286">
            <v>1283.9448500000001</v>
          </cell>
          <cell r="AA286">
            <v>24.87</v>
          </cell>
          <cell r="AB286">
            <v>657.21100000000001</v>
          </cell>
          <cell r="AC286">
            <v>16344.837570000002</v>
          </cell>
          <cell r="AD286">
            <v>17628.782420000003</v>
          </cell>
          <cell r="AF286">
            <v>57.28</v>
          </cell>
          <cell r="AG286">
            <v>49.545999999999999</v>
          </cell>
          <cell r="AH286">
            <v>2837.9948800000002</v>
          </cell>
          <cell r="AI286">
            <v>3.65</v>
          </cell>
          <cell r="AJ286">
            <v>516.31540000000007</v>
          </cell>
          <cell r="AK286">
            <v>1884.5512100000003</v>
          </cell>
          <cell r="AL286">
            <v>4722.5460900000007</v>
          </cell>
        </row>
        <row r="287">
          <cell r="B287">
            <v>39090</v>
          </cell>
          <cell r="C287">
            <v>71.496118927889356</v>
          </cell>
          <cell r="D287">
            <v>97.56278809631273</v>
          </cell>
          <cell r="E287">
            <v>121.71167350425559</v>
          </cell>
          <cell r="F287">
            <v>133.26830241070067</v>
          </cell>
          <cell r="G287">
            <v>73.209635513863219</v>
          </cell>
          <cell r="H287">
            <v>111.35245901639341</v>
          </cell>
          <cell r="J287">
            <v>10.34</v>
          </cell>
          <cell r="K287">
            <v>30.91</v>
          </cell>
          <cell r="L287">
            <v>319.60939999999999</v>
          </cell>
          <cell r="M287">
            <v>39.730000000000004</v>
          </cell>
          <cell r="N287">
            <v>50.93</v>
          </cell>
          <cell r="O287">
            <v>2023.4489000000001</v>
          </cell>
          <cell r="P287">
            <v>18.490000000000002</v>
          </cell>
          <cell r="Q287">
            <v>43.872999999999998</v>
          </cell>
          <cell r="R287">
            <v>811.21177</v>
          </cell>
          <cell r="S287">
            <v>46.03</v>
          </cell>
          <cell r="T287">
            <v>18.859000000000002</v>
          </cell>
          <cell r="U287">
            <v>868.07977000000005</v>
          </cell>
          <cell r="V287">
            <v>4022.3498399999999</v>
          </cell>
          <cell r="X287">
            <v>46.01</v>
          </cell>
          <cell r="Y287">
            <v>27.785</v>
          </cell>
          <cell r="Z287">
            <v>1278.3878499999998</v>
          </cell>
          <cell r="AA287">
            <v>24.810000000000002</v>
          </cell>
          <cell r="AB287">
            <v>657.21100000000001</v>
          </cell>
          <cell r="AC287">
            <v>16305.404910000001</v>
          </cell>
          <cell r="AD287">
            <v>17583.79276</v>
          </cell>
          <cell r="AF287">
            <v>58.01</v>
          </cell>
          <cell r="AG287">
            <v>49.545999999999999</v>
          </cell>
          <cell r="AH287">
            <v>2874.1634599999998</v>
          </cell>
          <cell r="AI287">
            <v>3.68</v>
          </cell>
          <cell r="AJ287">
            <v>516.31540000000007</v>
          </cell>
          <cell r="AK287">
            <v>1900.0406720000003</v>
          </cell>
          <cell r="AL287">
            <v>4774.2041319999998</v>
          </cell>
        </row>
        <row r="288">
          <cell r="B288">
            <v>39091</v>
          </cell>
          <cell r="C288">
            <v>71.720959610301477</v>
          </cell>
          <cell r="D288">
            <v>97.448798974053389</v>
          </cell>
          <cell r="E288">
            <v>123.7722264468913</v>
          </cell>
          <cell r="F288">
            <v>133.18532006061244</v>
          </cell>
          <cell r="G288">
            <v>73.360443307171465</v>
          </cell>
          <cell r="H288">
            <v>111.29492433795711</v>
          </cell>
          <cell r="J288">
            <v>10.34</v>
          </cell>
          <cell r="K288">
            <v>30.91</v>
          </cell>
          <cell r="L288">
            <v>319.60939999999999</v>
          </cell>
          <cell r="M288">
            <v>39.85</v>
          </cell>
          <cell r="N288">
            <v>50.93</v>
          </cell>
          <cell r="O288">
            <v>2029.5605</v>
          </cell>
          <cell r="P288">
            <v>18.48</v>
          </cell>
          <cell r="Q288">
            <v>43.872999999999998</v>
          </cell>
          <cell r="R288">
            <v>810.77303999999992</v>
          </cell>
          <cell r="S288">
            <v>45.480000000000004</v>
          </cell>
          <cell r="T288">
            <v>18.859000000000002</v>
          </cell>
          <cell r="U288">
            <v>857.70732000000021</v>
          </cell>
          <cell r="V288">
            <v>4017.6502600000003</v>
          </cell>
          <cell r="X288">
            <v>46.08</v>
          </cell>
          <cell r="Y288">
            <v>27.785</v>
          </cell>
          <cell r="Z288">
            <v>1280.3327999999999</v>
          </cell>
          <cell r="AA288">
            <v>25.26</v>
          </cell>
          <cell r="AB288">
            <v>657.21100000000001</v>
          </cell>
          <cell r="AC288">
            <v>16601.149860000001</v>
          </cell>
          <cell r="AD288">
            <v>17881.482660000001</v>
          </cell>
          <cell r="AF288">
            <v>57.95</v>
          </cell>
          <cell r="AG288">
            <v>49.545999999999999</v>
          </cell>
          <cell r="AH288">
            <v>2871.1907000000001</v>
          </cell>
          <cell r="AI288">
            <v>3.68</v>
          </cell>
          <cell r="AJ288">
            <v>516.31540000000007</v>
          </cell>
          <cell r="AK288">
            <v>1900.0406720000003</v>
          </cell>
          <cell r="AL288">
            <v>4771.2313720000002</v>
          </cell>
        </row>
        <row r="289">
          <cell r="B289">
            <v>39092</v>
          </cell>
          <cell r="C289">
            <v>70.76848049542194</v>
          </cell>
          <cell r="D289">
            <v>97.57844505253216</v>
          </cell>
          <cell r="E289">
            <v>122.07301095480614</v>
          </cell>
          <cell r="F289">
            <v>134.23279533790802</v>
          </cell>
          <cell r="G289">
            <v>73.419359592867266</v>
          </cell>
          <cell r="H289">
            <v>111.5108764186633</v>
          </cell>
          <cell r="J289">
            <v>10.42</v>
          </cell>
          <cell r="K289">
            <v>30.91</v>
          </cell>
          <cell r="L289">
            <v>322.0822</v>
          </cell>
          <cell r="M289">
            <v>39.92</v>
          </cell>
          <cell r="N289">
            <v>50.93</v>
          </cell>
          <cell r="O289">
            <v>2033.1256000000001</v>
          </cell>
          <cell r="P289">
            <v>18.490000000000002</v>
          </cell>
          <cell r="Q289">
            <v>43.872999999999998</v>
          </cell>
          <cell r="R289">
            <v>811.21177</v>
          </cell>
          <cell r="S289">
            <v>45.42</v>
          </cell>
          <cell r="T289">
            <v>18.859000000000002</v>
          </cell>
          <cell r="U289">
            <v>856.57578000000012</v>
          </cell>
          <cell r="V289">
            <v>4022.9953500000001</v>
          </cell>
          <cell r="X289">
            <v>45.76</v>
          </cell>
          <cell r="Y289">
            <v>27.785</v>
          </cell>
          <cell r="Z289">
            <v>1271.4415999999999</v>
          </cell>
          <cell r="AA289">
            <v>24.900000000000002</v>
          </cell>
          <cell r="AB289">
            <v>657.21100000000001</v>
          </cell>
          <cell r="AC289">
            <v>16364.553900000003</v>
          </cell>
          <cell r="AD289">
            <v>17635.995500000001</v>
          </cell>
          <cell r="AF289">
            <v>59.02</v>
          </cell>
          <cell r="AG289">
            <v>49.545999999999999</v>
          </cell>
          <cell r="AH289">
            <v>2924.2049200000001</v>
          </cell>
          <cell r="AI289">
            <v>3.65</v>
          </cell>
          <cell r="AJ289">
            <v>516.31540000000007</v>
          </cell>
          <cell r="AK289">
            <v>1884.5512100000003</v>
          </cell>
          <cell r="AL289">
            <v>4808.7561300000007</v>
          </cell>
        </row>
        <row r="290">
          <cell r="B290">
            <v>39093</v>
          </cell>
          <cell r="C290">
            <v>70.864525695061246</v>
          </cell>
          <cell r="D290">
            <v>99.473616142455228</v>
          </cell>
          <cell r="E290">
            <v>124.72635483988515</v>
          </cell>
          <cell r="F290">
            <v>136.62545309878612</v>
          </cell>
          <cell r="G290">
            <v>74.554255282906382</v>
          </cell>
          <cell r="H290">
            <v>112.21823770491801</v>
          </cell>
          <cell r="J290">
            <v>10.81</v>
          </cell>
          <cell r="K290">
            <v>30.91</v>
          </cell>
          <cell r="L290">
            <v>334.13710000000003</v>
          </cell>
          <cell r="M290">
            <v>40.58</v>
          </cell>
          <cell r="N290">
            <v>50.93</v>
          </cell>
          <cell r="O290">
            <v>2066.7393999999999</v>
          </cell>
          <cell r="P290">
            <v>19.23</v>
          </cell>
          <cell r="Q290">
            <v>43.872999999999998</v>
          </cell>
          <cell r="R290">
            <v>843.67778999999996</v>
          </cell>
          <cell r="S290">
            <v>45.42</v>
          </cell>
          <cell r="T290">
            <v>18.859000000000002</v>
          </cell>
          <cell r="U290">
            <v>856.57578000000012</v>
          </cell>
          <cell r="V290">
            <v>4101.1300700000002</v>
          </cell>
          <cell r="X290">
            <v>47.02</v>
          </cell>
          <cell r="Y290">
            <v>27.785</v>
          </cell>
          <cell r="Z290">
            <v>1306.4507000000001</v>
          </cell>
          <cell r="AA290">
            <v>25.43</v>
          </cell>
          <cell r="AB290">
            <v>657.21100000000001</v>
          </cell>
          <cell r="AC290">
            <v>16712.87573</v>
          </cell>
          <cell r="AD290">
            <v>18019.326430000001</v>
          </cell>
          <cell r="AF290">
            <v>60.75</v>
          </cell>
          <cell r="AG290">
            <v>49.545999999999999</v>
          </cell>
          <cell r="AH290">
            <v>3009.9195</v>
          </cell>
          <cell r="AI290">
            <v>3.65</v>
          </cell>
          <cell r="AJ290">
            <v>516.31540000000007</v>
          </cell>
          <cell r="AK290">
            <v>1884.5512100000003</v>
          </cell>
          <cell r="AL290">
            <v>4894.4707100000005</v>
          </cell>
        </row>
        <row r="291">
          <cell r="B291">
            <v>39094</v>
          </cell>
          <cell r="C291">
            <v>71.379120055519337</v>
          </cell>
          <cell r="D291">
            <v>94.931784451042319</v>
          </cell>
          <cell r="E291">
            <v>126.18908994474434</v>
          </cell>
          <cell r="F291">
            <v>136.9653912634304</v>
          </cell>
          <cell r="G291">
            <v>75.00460704212783</v>
          </cell>
          <cell r="H291">
            <v>112.76245271122318</v>
          </cell>
          <cell r="J291">
            <v>11.18</v>
          </cell>
          <cell r="K291">
            <v>30.91</v>
          </cell>
          <cell r="L291">
            <v>345.57380000000001</v>
          </cell>
          <cell r="M291">
            <v>36.35</v>
          </cell>
          <cell r="N291">
            <v>50.93</v>
          </cell>
          <cell r="O291">
            <v>1851.3055000000002</v>
          </cell>
          <cell r="P291">
            <v>19.53</v>
          </cell>
          <cell r="Q291">
            <v>43.872999999999998</v>
          </cell>
          <cell r="R291">
            <v>856.83969000000002</v>
          </cell>
          <cell r="S291">
            <v>45.61</v>
          </cell>
          <cell r="T291">
            <v>18.859000000000002</v>
          </cell>
          <cell r="U291">
            <v>860.15899000000002</v>
          </cell>
          <cell r="V291">
            <v>3913.8779800000002</v>
          </cell>
          <cell r="X291">
            <v>46.82</v>
          </cell>
          <cell r="Y291">
            <v>27.785</v>
          </cell>
          <cell r="Z291">
            <v>1300.8937000000001</v>
          </cell>
          <cell r="AA291">
            <v>25.76</v>
          </cell>
          <cell r="AB291">
            <v>657.21100000000001</v>
          </cell>
          <cell r="AC291">
            <v>16929.755360000003</v>
          </cell>
          <cell r="AD291">
            <v>18230.649060000003</v>
          </cell>
          <cell r="AF291">
            <v>61.1</v>
          </cell>
          <cell r="AG291">
            <v>49.545999999999999</v>
          </cell>
          <cell r="AH291">
            <v>3027.2606000000001</v>
          </cell>
          <cell r="AI291">
            <v>3.64</v>
          </cell>
          <cell r="AJ291">
            <v>516.31540000000007</v>
          </cell>
          <cell r="AK291">
            <v>1879.3880560000002</v>
          </cell>
          <cell r="AL291">
            <v>4906.6486560000003</v>
          </cell>
        </row>
        <row r="292">
          <cell r="B292">
            <v>39098</v>
          </cell>
          <cell r="C292">
            <v>72.203978828892247</v>
          </cell>
          <cell r="D292">
            <v>95.820423378613967</v>
          </cell>
          <cell r="E292">
            <v>126.87286268132863</v>
          </cell>
          <cell r="F292">
            <v>135.16599299126349</v>
          </cell>
          <cell r="G292">
            <v>74.154840389306642</v>
          </cell>
          <cell r="H292">
            <v>112.85466582597729</v>
          </cell>
          <cell r="J292">
            <v>11.01</v>
          </cell>
          <cell r="K292">
            <v>30.91</v>
          </cell>
          <cell r="L292">
            <v>340.31909999999999</v>
          </cell>
          <cell r="M292">
            <v>36.520000000000003</v>
          </cell>
          <cell r="N292">
            <v>50.93</v>
          </cell>
          <cell r="O292">
            <v>1859.9636</v>
          </cell>
          <cell r="P292">
            <v>19.690000000000001</v>
          </cell>
          <cell r="Q292">
            <v>43.872999999999998</v>
          </cell>
          <cell r="R292">
            <v>863.85937000000001</v>
          </cell>
          <cell r="S292">
            <v>47</v>
          </cell>
          <cell r="T292">
            <v>18.859000000000002</v>
          </cell>
          <cell r="U292">
            <v>886.37300000000005</v>
          </cell>
          <cell r="V292">
            <v>3950.5150700000004</v>
          </cell>
          <cell r="X292">
            <v>48.01</v>
          </cell>
          <cell r="Y292">
            <v>27.785</v>
          </cell>
          <cell r="Z292">
            <v>1333.95785</v>
          </cell>
          <cell r="AA292">
            <v>25.86</v>
          </cell>
          <cell r="AB292">
            <v>657.21100000000001</v>
          </cell>
          <cell r="AC292">
            <v>16995.476460000002</v>
          </cell>
          <cell r="AD292">
            <v>18329.434310000001</v>
          </cell>
          <cell r="AF292">
            <v>60.32</v>
          </cell>
          <cell r="AG292">
            <v>49.545999999999999</v>
          </cell>
          <cell r="AH292">
            <v>2988.61472</v>
          </cell>
          <cell r="AI292">
            <v>3.59</v>
          </cell>
          <cell r="AJ292">
            <v>516.31540000000007</v>
          </cell>
          <cell r="AK292">
            <v>1853.5722860000001</v>
          </cell>
          <cell r="AL292">
            <v>4842.1870060000001</v>
          </cell>
        </row>
        <row r="293">
          <cell r="B293">
            <v>39099</v>
          </cell>
          <cell r="C293">
            <v>71.092891801271875</v>
          </cell>
          <cell r="D293">
            <v>95.816925782779904</v>
          </cell>
          <cell r="E293">
            <v>126.441698910794</v>
          </cell>
          <cell r="F293">
            <v>134.65282114546466</v>
          </cell>
          <cell r="G293">
            <v>76.425611983834301</v>
          </cell>
          <cell r="H293">
            <v>112.75378310214374</v>
          </cell>
          <cell r="J293">
            <v>11.09</v>
          </cell>
          <cell r="K293">
            <v>30.91</v>
          </cell>
          <cell r="L293">
            <v>342.7919</v>
          </cell>
          <cell r="M293">
            <v>36.369999999999997</v>
          </cell>
          <cell r="N293">
            <v>50.93</v>
          </cell>
          <cell r="O293">
            <v>1852.3240999999998</v>
          </cell>
          <cell r="P293">
            <v>19.740000000000002</v>
          </cell>
          <cell r="Q293">
            <v>43.872999999999998</v>
          </cell>
          <cell r="R293">
            <v>866.05302000000006</v>
          </cell>
          <cell r="S293">
            <v>47.15</v>
          </cell>
          <cell r="T293">
            <v>18.859000000000002</v>
          </cell>
          <cell r="U293">
            <v>889.20185000000004</v>
          </cell>
          <cell r="V293">
            <v>3950.3708700000002</v>
          </cell>
          <cell r="X293">
            <v>48.370000000000005</v>
          </cell>
          <cell r="Y293">
            <v>27.785</v>
          </cell>
          <cell r="Z293">
            <v>1343.96045</v>
          </cell>
          <cell r="AA293">
            <v>25.75</v>
          </cell>
          <cell r="AB293">
            <v>657.21100000000001</v>
          </cell>
          <cell r="AC293">
            <v>16923.183250000002</v>
          </cell>
          <cell r="AD293">
            <v>18267.143700000001</v>
          </cell>
          <cell r="AF293">
            <v>60.47</v>
          </cell>
          <cell r="AG293">
            <v>49.545999999999999</v>
          </cell>
          <cell r="AH293">
            <v>2996.0466200000001</v>
          </cell>
          <cell r="AI293">
            <v>3.54</v>
          </cell>
          <cell r="AJ293">
            <v>516.31540000000007</v>
          </cell>
          <cell r="AK293">
            <v>1827.7565160000001</v>
          </cell>
          <cell r="AL293">
            <v>4823.8031360000004</v>
          </cell>
        </row>
        <row r="294">
          <cell r="B294">
            <v>39100</v>
          </cell>
          <cell r="C294">
            <v>71.274948302047008</v>
          </cell>
          <cell r="D294">
            <v>95.516054924500239</v>
          </cell>
          <cell r="E294">
            <v>129.1826920845638</v>
          </cell>
          <cell r="F294">
            <v>133.76767607785655</v>
          </cell>
          <cell r="G294">
            <v>76.576668743611549</v>
          </cell>
          <cell r="H294">
            <v>112.41882093316519</v>
          </cell>
          <cell r="J294">
            <v>11.09</v>
          </cell>
          <cell r="K294">
            <v>30.91</v>
          </cell>
          <cell r="L294">
            <v>342.7919</v>
          </cell>
          <cell r="M294">
            <v>36.76</v>
          </cell>
          <cell r="N294">
            <v>50.93</v>
          </cell>
          <cell r="O294">
            <v>1872.1867999999999</v>
          </cell>
          <cell r="P294">
            <v>19.400000000000002</v>
          </cell>
          <cell r="Q294">
            <v>43.872999999999998</v>
          </cell>
          <cell r="R294">
            <v>851.13620000000003</v>
          </cell>
          <cell r="S294">
            <v>46.230000000000004</v>
          </cell>
          <cell r="T294">
            <v>18.859000000000002</v>
          </cell>
          <cell r="U294">
            <v>871.85157000000015</v>
          </cell>
          <cell r="V294">
            <v>3937.9664700000003</v>
          </cell>
          <cell r="X294">
            <v>48.43</v>
          </cell>
          <cell r="Y294">
            <v>27.785</v>
          </cell>
          <cell r="Z294">
            <v>1345.6275499999999</v>
          </cell>
          <cell r="AA294">
            <v>26.35</v>
          </cell>
          <cell r="AB294">
            <v>657.21100000000001</v>
          </cell>
          <cell r="AC294">
            <v>17317.509850000002</v>
          </cell>
          <cell r="AD294">
            <v>18663.137400000003</v>
          </cell>
          <cell r="AF294">
            <v>59.83</v>
          </cell>
          <cell r="AG294">
            <v>49.545999999999999</v>
          </cell>
          <cell r="AH294">
            <v>2964.33718</v>
          </cell>
          <cell r="AI294">
            <v>3.54</v>
          </cell>
          <cell r="AJ294">
            <v>516.31540000000007</v>
          </cell>
          <cell r="AK294">
            <v>1827.7565160000001</v>
          </cell>
          <cell r="AL294">
            <v>4792.0936959999999</v>
          </cell>
        </row>
        <row r="295">
          <cell r="B295">
            <v>39101</v>
          </cell>
          <cell r="C295">
            <v>71.539147177327791</v>
          </cell>
          <cell r="D295">
            <v>95.99583387348477</v>
          </cell>
          <cell r="E295">
            <v>130.54682877393532</v>
          </cell>
          <cell r="F295">
            <v>134.81585892542688</v>
          </cell>
          <cell r="G295">
            <v>78.299776606821368</v>
          </cell>
          <cell r="H295">
            <v>112.74432534678436</v>
          </cell>
          <cell r="J295">
            <v>11.22</v>
          </cell>
          <cell r="K295">
            <v>30.91</v>
          </cell>
          <cell r="L295">
            <v>346.81020000000001</v>
          </cell>
          <cell r="M295">
            <v>36.47</v>
          </cell>
          <cell r="N295">
            <v>50.93</v>
          </cell>
          <cell r="O295">
            <v>1857.4170999999999</v>
          </cell>
          <cell r="P295">
            <v>19.55</v>
          </cell>
          <cell r="Q295">
            <v>43.872999999999998</v>
          </cell>
          <cell r="R295">
            <v>857.71714999999995</v>
          </cell>
          <cell r="S295">
            <v>47.5</v>
          </cell>
          <cell r="T295">
            <v>18.859000000000002</v>
          </cell>
          <cell r="U295">
            <v>895.80250000000012</v>
          </cell>
          <cell r="V295">
            <v>3957.7469500000002</v>
          </cell>
          <cell r="X295">
            <v>48.900000000000006</v>
          </cell>
          <cell r="Y295">
            <v>27.785</v>
          </cell>
          <cell r="Z295">
            <v>1358.6865000000003</v>
          </cell>
          <cell r="AA295">
            <v>26.63</v>
          </cell>
          <cell r="AB295">
            <v>657.21100000000001</v>
          </cell>
          <cell r="AC295">
            <v>17501.52893</v>
          </cell>
          <cell r="AD295">
            <v>18860.21543</v>
          </cell>
          <cell r="AF295">
            <v>59.65</v>
          </cell>
          <cell r="AG295">
            <v>49.545999999999999</v>
          </cell>
          <cell r="AH295">
            <v>2955.4188999999997</v>
          </cell>
          <cell r="AI295">
            <v>3.63</v>
          </cell>
          <cell r="AJ295">
            <v>516.31540000000007</v>
          </cell>
          <cell r="AK295">
            <v>1874.2249020000002</v>
          </cell>
          <cell r="AL295">
            <v>4829.6438019999996</v>
          </cell>
        </row>
        <row r="296">
          <cell r="B296">
            <v>39104</v>
          </cell>
          <cell r="C296">
            <v>71.016426263036692</v>
          </cell>
          <cell r="D296">
            <v>95.456719739251355</v>
          </cell>
          <cell r="E296">
            <v>131.87752786017296</v>
          </cell>
          <cell r="F296">
            <v>132.90726487339697</v>
          </cell>
          <cell r="G296">
            <v>77.685547779798412</v>
          </cell>
          <cell r="H296">
            <v>112.1496689785624</v>
          </cell>
          <cell r="J296">
            <v>11.38</v>
          </cell>
          <cell r="K296">
            <v>30.91</v>
          </cell>
          <cell r="L296">
            <v>351.75580000000002</v>
          </cell>
          <cell r="M296">
            <v>36.46</v>
          </cell>
          <cell r="N296">
            <v>50.93</v>
          </cell>
          <cell r="O296">
            <v>1856.9078</v>
          </cell>
          <cell r="P296">
            <v>19.14</v>
          </cell>
          <cell r="Q296">
            <v>43.872999999999998</v>
          </cell>
          <cell r="R296">
            <v>839.72921999999994</v>
          </cell>
          <cell r="S296">
            <v>47.04</v>
          </cell>
          <cell r="T296">
            <v>18.859000000000002</v>
          </cell>
          <cell r="U296">
            <v>887.12736000000007</v>
          </cell>
          <cell r="V296">
            <v>3935.52018</v>
          </cell>
          <cell r="X296">
            <v>48.25</v>
          </cell>
          <cell r="Y296">
            <v>27.785</v>
          </cell>
          <cell r="Z296">
            <v>1340.62625</v>
          </cell>
          <cell r="AA296">
            <v>26.95</v>
          </cell>
          <cell r="AB296">
            <v>657.21100000000001</v>
          </cell>
          <cell r="AC296">
            <v>17711.836449999999</v>
          </cell>
          <cell r="AD296">
            <v>19052.4627</v>
          </cell>
          <cell r="AF296">
            <v>58.27</v>
          </cell>
          <cell r="AG296">
            <v>49.545999999999999</v>
          </cell>
          <cell r="AH296">
            <v>2887.0454199999999</v>
          </cell>
          <cell r="AI296">
            <v>3.63</v>
          </cell>
          <cell r="AJ296">
            <v>516.31540000000007</v>
          </cell>
          <cell r="AK296">
            <v>1874.2249020000002</v>
          </cell>
          <cell r="AL296">
            <v>4761.2703220000003</v>
          </cell>
        </row>
        <row r="297">
          <cell r="B297">
            <v>39105</v>
          </cell>
          <cell r="C297">
            <v>72.157569788426528</v>
          </cell>
          <cell r="D297">
            <v>96.532112820637437</v>
          </cell>
          <cell r="E297">
            <v>132.86058090536397</v>
          </cell>
          <cell r="F297">
            <v>134.40676880237575</v>
          </cell>
          <cell r="G297">
            <v>79.570925860268531</v>
          </cell>
          <cell r="H297">
            <v>112.54650063051702</v>
          </cell>
          <cell r="J297">
            <v>11.200000000000001</v>
          </cell>
          <cell r="K297">
            <v>30.91</v>
          </cell>
          <cell r="L297">
            <v>346.19200000000001</v>
          </cell>
          <cell r="M297">
            <v>36.520000000000003</v>
          </cell>
          <cell r="N297">
            <v>50.93</v>
          </cell>
          <cell r="O297">
            <v>1859.9636</v>
          </cell>
          <cell r="P297">
            <v>20.010000000000002</v>
          </cell>
          <cell r="Q297">
            <v>43.872999999999998</v>
          </cell>
          <cell r="R297">
            <v>877.89873</v>
          </cell>
          <cell r="S297">
            <v>47.5</v>
          </cell>
          <cell r="T297">
            <v>18.859000000000002</v>
          </cell>
          <cell r="U297">
            <v>895.80250000000012</v>
          </cell>
          <cell r="V297">
            <v>3979.8568300000002</v>
          </cell>
          <cell r="X297">
            <v>50.050000000000004</v>
          </cell>
          <cell r="Y297">
            <v>27.785</v>
          </cell>
          <cell r="Z297">
            <v>1390.6392500000002</v>
          </cell>
          <cell r="AA297">
            <v>27.09</v>
          </cell>
          <cell r="AB297">
            <v>657.21100000000001</v>
          </cell>
          <cell r="AC297">
            <v>17803.845990000002</v>
          </cell>
          <cell r="AD297">
            <v>19194.485240000002</v>
          </cell>
          <cell r="AF297">
            <v>59.25</v>
          </cell>
          <cell r="AG297">
            <v>49.545999999999999</v>
          </cell>
          <cell r="AH297">
            <v>2935.6005</v>
          </cell>
          <cell r="AI297">
            <v>3.64</v>
          </cell>
          <cell r="AJ297">
            <v>516.31540000000007</v>
          </cell>
          <cell r="AK297">
            <v>1879.3880560000002</v>
          </cell>
          <cell r="AL297">
            <v>4814.9885560000002</v>
          </cell>
        </row>
        <row r="298">
          <cell r="B298">
            <v>39106</v>
          </cell>
          <cell r="C298">
            <v>73.022961895934287</v>
          </cell>
          <cell r="D298">
            <v>97.866205262572009</v>
          </cell>
          <cell r="E298">
            <v>131.56634681432325</v>
          </cell>
          <cell r="F298">
            <v>134.84570684569078</v>
          </cell>
          <cell r="G298">
            <v>80.197872401268015</v>
          </cell>
          <cell r="H298">
            <v>113.50331021437579</v>
          </cell>
          <cell r="J298">
            <v>11.32</v>
          </cell>
          <cell r="K298">
            <v>30.91</v>
          </cell>
          <cell r="L298">
            <v>349.90120000000002</v>
          </cell>
          <cell r="M298">
            <v>36.72</v>
          </cell>
          <cell r="N298">
            <v>50.93</v>
          </cell>
          <cell r="O298">
            <v>1870.1496</v>
          </cell>
          <cell r="P298">
            <v>20.53</v>
          </cell>
          <cell r="Q298">
            <v>43.872999999999998</v>
          </cell>
          <cell r="R298">
            <v>900.71268999999995</v>
          </cell>
          <cell r="S298">
            <v>48.47</v>
          </cell>
          <cell r="T298">
            <v>18.859000000000002</v>
          </cell>
          <cell r="U298">
            <v>914.09573000000012</v>
          </cell>
          <cell r="V298">
            <v>4034.8592199999998</v>
          </cell>
          <cell r="X298">
            <v>50.18</v>
          </cell>
          <cell r="Y298">
            <v>27.785</v>
          </cell>
          <cell r="Z298">
            <v>1394.2512999999999</v>
          </cell>
          <cell r="AA298">
            <v>26.8</v>
          </cell>
          <cell r="AB298">
            <v>657.21100000000001</v>
          </cell>
          <cell r="AC298">
            <v>17613.254800000002</v>
          </cell>
          <cell r="AD298">
            <v>19007.506100000002</v>
          </cell>
          <cell r="AF298">
            <v>59.88</v>
          </cell>
          <cell r="AG298">
            <v>49.545999999999999</v>
          </cell>
          <cell r="AH298">
            <v>2966.81448</v>
          </cell>
          <cell r="AI298">
            <v>3.61</v>
          </cell>
          <cell r="AJ298">
            <v>516.31540000000007</v>
          </cell>
          <cell r="AK298">
            <v>1863.8985940000002</v>
          </cell>
          <cell r="AL298">
            <v>4830.7130740000002</v>
          </cell>
        </row>
        <row r="299">
          <cell r="B299">
            <v>39107</v>
          </cell>
          <cell r="C299">
            <v>71.63318559726639</v>
          </cell>
          <cell r="D299">
            <v>95.824962248991383</v>
          </cell>
          <cell r="E299">
            <v>128.90805231225784</v>
          </cell>
          <cell r="F299">
            <v>134.57492063945335</v>
          </cell>
          <cell r="G299">
            <v>77.695710468587777</v>
          </cell>
          <cell r="H299">
            <v>112.22414880201765</v>
          </cell>
          <cell r="J299">
            <v>10.96</v>
          </cell>
          <cell r="K299">
            <v>30.91</v>
          </cell>
          <cell r="L299">
            <v>338.77360000000004</v>
          </cell>
          <cell r="M299">
            <v>36.26</v>
          </cell>
          <cell r="N299">
            <v>50.93</v>
          </cell>
          <cell r="O299">
            <v>1846.7217999999998</v>
          </cell>
          <cell r="P299">
            <v>20.07</v>
          </cell>
          <cell r="Q299">
            <v>43.872999999999998</v>
          </cell>
          <cell r="R299">
            <v>880.53111000000001</v>
          </cell>
          <cell r="S299">
            <v>46.910000000000004</v>
          </cell>
          <cell r="T299">
            <v>18.859000000000002</v>
          </cell>
          <cell r="U299">
            <v>884.67569000000015</v>
          </cell>
          <cell r="V299">
            <v>3950.7021999999997</v>
          </cell>
          <cell r="X299">
            <v>50.550000000000004</v>
          </cell>
          <cell r="Y299">
            <v>27.785</v>
          </cell>
          <cell r="Z299">
            <v>1404.5317500000001</v>
          </cell>
          <cell r="AA299">
            <v>26.200000000000003</v>
          </cell>
          <cell r="AB299">
            <v>657.21100000000001</v>
          </cell>
          <cell r="AC299">
            <v>17218.928200000002</v>
          </cell>
          <cell r="AD299">
            <v>18623.459950000004</v>
          </cell>
          <cell r="AF299">
            <v>59.58</v>
          </cell>
          <cell r="AG299">
            <v>49.545999999999999</v>
          </cell>
          <cell r="AH299">
            <v>2951.9506799999999</v>
          </cell>
          <cell r="AI299">
            <v>3.62</v>
          </cell>
          <cell r="AJ299">
            <v>516.31540000000007</v>
          </cell>
          <cell r="AK299">
            <v>1869.0617480000003</v>
          </cell>
          <cell r="AL299">
            <v>4821.012428</v>
          </cell>
        </row>
        <row r="300">
          <cell r="B300">
            <v>39108</v>
          </cell>
          <cell r="C300">
            <v>72.500828552276275</v>
          </cell>
          <cell r="D300">
            <v>95.9627568525773</v>
          </cell>
          <cell r="E300">
            <v>128.69790685121555</v>
          </cell>
          <cell r="F300">
            <v>133.61698912294938</v>
          </cell>
          <cell r="G300">
            <v>76.810437098441852</v>
          </cell>
          <cell r="H300">
            <v>112.08858764186631</v>
          </cell>
          <cell r="J300">
            <v>11.03</v>
          </cell>
          <cell r="K300">
            <v>30.91</v>
          </cell>
          <cell r="L300">
            <v>340.93729999999999</v>
          </cell>
          <cell r="M300">
            <v>36.11</v>
          </cell>
          <cell r="N300">
            <v>50.93</v>
          </cell>
          <cell r="O300">
            <v>1839.0823</v>
          </cell>
          <cell r="P300">
            <v>20.32</v>
          </cell>
          <cell r="Q300">
            <v>43.872999999999998</v>
          </cell>
          <cell r="R300">
            <v>891.49935999999991</v>
          </cell>
          <cell r="S300">
            <v>46.92</v>
          </cell>
          <cell r="T300">
            <v>18.859000000000002</v>
          </cell>
          <cell r="U300">
            <v>884.86428000000012</v>
          </cell>
          <cell r="V300">
            <v>3956.3832400000001</v>
          </cell>
          <cell r="X300">
            <v>50.64</v>
          </cell>
          <cell r="Y300">
            <v>27.785</v>
          </cell>
          <cell r="Z300">
            <v>1407.0324000000001</v>
          </cell>
          <cell r="AA300">
            <v>26.150000000000002</v>
          </cell>
          <cell r="AB300">
            <v>657.21100000000001</v>
          </cell>
          <cell r="AC300">
            <v>17186.067650000001</v>
          </cell>
          <cell r="AD300">
            <v>18593.100050000001</v>
          </cell>
          <cell r="AF300">
            <v>59.2</v>
          </cell>
          <cell r="AG300">
            <v>49.545999999999999</v>
          </cell>
          <cell r="AH300">
            <v>2933.1232</v>
          </cell>
          <cell r="AI300">
            <v>3.59</v>
          </cell>
          <cell r="AJ300">
            <v>516.31540000000007</v>
          </cell>
          <cell r="AK300">
            <v>1853.5722860000001</v>
          </cell>
          <cell r="AL300">
            <v>4786.6954860000005</v>
          </cell>
        </row>
        <row r="301">
          <cell r="B301">
            <v>39111</v>
          </cell>
          <cell r="C301">
            <v>72.877669237694036</v>
          </cell>
          <cell r="D301">
            <v>96.220567746167404</v>
          </cell>
          <cell r="E301">
            <v>128.78888864535654</v>
          </cell>
          <cell r="F301">
            <v>133.96274891498376</v>
          </cell>
          <cell r="G301">
            <v>77.083900137884825</v>
          </cell>
          <cell r="H301">
            <v>111.9656368221942</v>
          </cell>
          <cell r="J301">
            <v>10.97</v>
          </cell>
          <cell r="K301">
            <v>30.91</v>
          </cell>
          <cell r="L301">
            <v>339.08270000000005</v>
          </cell>
          <cell r="M301">
            <v>36.1</v>
          </cell>
          <cell r="N301">
            <v>50.93</v>
          </cell>
          <cell r="O301">
            <v>1838.5730000000001</v>
          </cell>
          <cell r="P301">
            <v>20.47</v>
          </cell>
          <cell r="Q301">
            <v>43.872999999999998</v>
          </cell>
          <cell r="R301">
            <v>898.08030999999994</v>
          </cell>
          <cell r="S301">
            <v>47.26</v>
          </cell>
          <cell r="T301">
            <v>18.859000000000002</v>
          </cell>
          <cell r="U301">
            <v>891.27634</v>
          </cell>
          <cell r="V301">
            <v>3967.01235</v>
          </cell>
          <cell r="X301">
            <v>50.64</v>
          </cell>
          <cell r="Y301">
            <v>27.785</v>
          </cell>
          <cell r="Z301">
            <v>1407.0324000000001</v>
          </cell>
          <cell r="AA301">
            <v>26.17</v>
          </cell>
          <cell r="AB301">
            <v>657.21100000000001</v>
          </cell>
          <cell r="AC301">
            <v>17199.211870000003</v>
          </cell>
          <cell r="AD301">
            <v>18606.244270000003</v>
          </cell>
          <cell r="AF301">
            <v>59.45</v>
          </cell>
          <cell r="AG301">
            <v>49.545999999999999</v>
          </cell>
          <cell r="AH301">
            <v>2945.5097000000001</v>
          </cell>
          <cell r="AI301">
            <v>3.59</v>
          </cell>
          <cell r="AJ301">
            <v>516.31540000000007</v>
          </cell>
          <cell r="AK301">
            <v>1853.5722860000001</v>
          </cell>
          <cell r="AL301">
            <v>4799.0819860000001</v>
          </cell>
        </row>
        <row r="302">
          <cell r="B302">
            <v>39112</v>
          </cell>
          <cell r="C302">
            <v>73.372584501717782</v>
          </cell>
          <cell r="D302">
            <v>95.984985020054438</v>
          </cell>
          <cell r="E302">
            <v>128.80745439350005</v>
          </cell>
          <cell r="F302">
            <v>133.39206836555832</v>
          </cell>
          <cell r="G302">
            <v>77.100679783054645</v>
          </cell>
          <cell r="H302">
            <v>112.61191677175282</v>
          </cell>
          <cell r="J302">
            <v>10.96</v>
          </cell>
          <cell r="K302">
            <v>30.91</v>
          </cell>
          <cell r="L302">
            <v>338.77360000000004</v>
          </cell>
          <cell r="M302">
            <v>36.119999999999997</v>
          </cell>
          <cell r="N302">
            <v>50.93</v>
          </cell>
          <cell r="O302">
            <v>1839.5916</v>
          </cell>
          <cell r="P302">
            <v>20.37</v>
          </cell>
          <cell r="Q302">
            <v>43.872999999999998</v>
          </cell>
          <cell r="R302">
            <v>893.69300999999996</v>
          </cell>
          <cell r="S302">
            <v>46.94</v>
          </cell>
          <cell r="T302">
            <v>18.859000000000002</v>
          </cell>
          <cell r="U302">
            <v>885.24146000000007</v>
          </cell>
          <cell r="V302">
            <v>3957.2996700000003</v>
          </cell>
          <cell r="X302">
            <v>50.5</v>
          </cell>
          <cell r="Y302">
            <v>27.785</v>
          </cell>
          <cell r="Z302">
            <v>1403.1424999999999</v>
          </cell>
          <cell r="AA302">
            <v>26.18</v>
          </cell>
          <cell r="AB302">
            <v>657.21100000000001</v>
          </cell>
          <cell r="AC302">
            <v>17205.78398</v>
          </cell>
          <cell r="AD302">
            <v>18608.926480000002</v>
          </cell>
          <cell r="AF302">
            <v>59.35</v>
          </cell>
          <cell r="AG302">
            <v>49.545999999999999</v>
          </cell>
          <cell r="AH302">
            <v>2940.5551</v>
          </cell>
          <cell r="AI302">
            <v>3.56</v>
          </cell>
          <cell r="AJ302">
            <v>516.31540000000007</v>
          </cell>
          <cell r="AK302">
            <v>1838.0828240000003</v>
          </cell>
          <cell r="AL302">
            <v>4778.6379240000006</v>
          </cell>
        </row>
        <row r="303">
          <cell r="B303">
            <v>39113</v>
          </cell>
          <cell r="C303">
            <v>75.010650070832071</v>
          </cell>
          <cell r="D303">
            <v>98.102098939992842</v>
          </cell>
          <cell r="E303">
            <v>125.67370331993162</v>
          </cell>
          <cell r="F303">
            <v>135.14270648170296</v>
          </cell>
          <cell r="G303">
            <v>80.918852905570631</v>
          </cell>
          <cell r="H303">
            <v>113.3543505674653</v>
          </cell>
          <cell r="J303">
            <v>11.13</v>
          </cell>
          <cell r="K303">
            <v>30.91</v>
          </cell>
          <cell r="L303">
            <v>344.0283</v>
          </cell>
          <cell r="M303">
            <v>36.6</v>
          </cell>
          <cell r="N303">
            <v>50.93</v>
          </cell>
          <cell r="O303">
            <v>1864.038</v>
          </cell>
          <cell r="P303">
            <v>20.84</v>
          </cell>
          <cell r="Q303">
            <v>43.872999999999998</v>
          </cell>
          <cell r="R303">
            <v>914.31331999999998</v>
          </cell>
          <cell r="S303">
            <v>48.900000000000006</v>
          </cell>
          <cell r="T303">
            <v>18.859000000000002</v>
          </cell>
          <cell r="U303">
            <v>922.20510000000024</v>
          </cell>
          <cell r="V303">
            <v>4044.5847199999998</v>
          </cell>
          <cell r="X303">
            <v>51.02</v>
          </cell>
          <cell r="Y303">
            <v>27.785</v>
          </cell>
          <cell r="Z303">
            <v>1417.5907000000002</v>
          </cell>
          <cell r="AA303">
            <v>26.36</v>
          </cell>
          <cell r="AB303">
            <v>635</v>
          </cell>
          <cell r="AC303">
            <v>16738.599999999999</v>
          </cell>
          <cell r="AD303">
            <v>18156.190699999999</v>
          </cell>
          <cell r="AF303">
            <v>60.72</v>
          </cell>
          <cell r="AG303">
            <v>49.545999999999999</v>
          </cell>
          <cell r="AH303">
            <v>3008.4331199999997</v>
          </cell>
          <cell r="AI303">
            <v>3.5500000000000003</v>
          </cell>
          <cell r="AJ303">
            <v>516.31540000000007</v>
          </cell>
          <cell r="AK303">
            <v>1832.9196700000005</v>
          </cell>
          <cell r="AL303">
            <v>4841.3527899999999</v>
          </cell>
        </row>
        <row r="304">
          <cell r="B304">
            <v>39114</v>
          </cell>
          <cell r="C304">
            <v>76.418686256866692</v>
          </cell>
          <cell r="D304">
            <v>98.683422410026083</v>
          </cell>
          <cell r="E304">
            <v>128.72027917957988</v>
          </cell>
          <cell r="F304">
            <v>143.24364930346215</v>
          </cell>
          <cell r="G304">
            <v>81.569164762813784</v>
          </cell>
          <cell r="H304">
            <v>113.96122320302646</v>
          </cell>
          <cell r="J304">
            <v>11.28</v>
          </cell>
          <cell r="K304">
            <v>30.91</v>
          </cell>
          <cell r="L304">
            <v>348.66479999999996</v>
          </cell>
          <cell r="M304">
            <v>36.68</v>
          </cell>
          <cell r="N304">
            <v>50.93</v>
          </cell>
          <cell r="O304">
            <v>1868.1124</v>
          </cell>
          <cell r="P304">
            <v>20.990000000000002</v>
          </cell>
          <cell r="Q304">
            <v>43.872999999999998</v>
          </cell>
          <cell r="R304">
            <v>920.89427000000001</v>
          </cell>
          <cell r="S304">
            <v>49.36</v>
          </cell>
          <cell r="T304">
            <v>18.859000000000002</v>
          </cell>
          <cell r="U304">
            <v>930.88024000000007</v>
          </cell>
          <cell r="V304">
            <v>4068.5517100000002</v>
          </cell>
          <cell r="X304">
            <v>52.92</v>
          </cell>
          <cell r="Y304">
            <v>27.785</v>
          </cell>
          <cell r="Z304">
            <v>1470.3822</v>
          </cell>
          <cell r="AA304">
            <v>26.97</v>
          </cell>
          <cell r="AB304">
            <v>635</v>
          </cell>
          <cell r="AC304">
            <v>17125.95</v>
          </cell>
          <cell r="AD304">
            <v>18596.332200000001</v>
          </cell>
          <cell r="AF304">
            <v>64.91</v>
          </cell>
          <cell r="AG304">
            <v>49.545999999999999</v>
          </cell>
          <cell r="AH304">
            <v>3216.0308599999998</v>
          </cell>
          <cell r="AI304">
            <v>3.71</v>
          </cell>
          <cell r="AJ304">
            <v>516.31540000000007</v>
          </cell>
          <cell r="AK304">
            <v>1915.5301340000003</v>
          </cell>
          <cell r="AL304">
            <v>5131.5609940000004</v>
          </cell>
        </row>
        <row r="305">
          <cell r="B305">
            <v>39115</v>
          </cell>
          <cell r="C305">
            <v>78.399667086999074</v>
          </cell>
          <cell r="D305">
            <v>101.54252533312462</v>
          </cell>
          <cell r="E305">
            <v>128.10384907909628</v>
          </cell>
          <cell r="F305">
            <v>145.98425399327576</v>
          </cell>
          <cell r="G305">
            <v>83.89562155343053</v>
          </cell>
          <cell r="H305">
            <v>114.1543190416141</v>
          </cell>
          <cell r="J305">
            <v>11.43</v>
          </cell>
          <cell r="K305">
            <v>30.91</v>
          </cell>
          <cell r="L305">
            <v>353.30129999999997</v>
          </cell>
          <cell r="M305">
            <v>38.340000000000003</v>
          </cell>
          <cell r="N305">
            <v>50.93</v>
          </cell>
          <cell r="O305">
            <v>1952.6562000000001</v>
          </cell>
          <cell r="P305">
            <v>21.240000000000002</v>
          </cell>
          <cell r="Q305">
            <v>43.872999999999998</v>
          </cell>
          <cell r="R305">
            <v>931.86252000000002</v>
          </cell>
          <cell r="S305">
            <v>50.300000000000004</v>
          </cell>
          <cell r="T305">
            <v>18.859000000000002</v>
          </cell>
          <cell r="U305">
            <v>948.60770000000014</v>
          </cell>
          <cell r="V305">
            <v>4186.4277200000006</v>
          </cell>
          <cell r="X305">
            <v>53.6</v>
          </cell>
          <cell r="Y305">
            <v>27.785</v>
          </cell>
          <cell r="Z305">
            <v>1489.2760000000001</v>
          </cell>
          <cell r="AA305">
            <v>26.8</v>
          </cell>
          <cell r="AB305">
            <v>635</v>
          </cell>
          <cell r="AC305">
            <v>17018</v>
          </cell>
          <cell r="AD305">
            <v>18507.276000000002</v>
          </cell>
          <cell r="AF305">
            <v>67.100000000000009</v>
          </cell>
          <cell r="AG305">
            <v>49.545999999999999</v>
          </cell>
          <cell r="AH305">
            <v>3324.5366000000004</v>
          </cell>
          <cell r="AI305">
            <v>3.69</v>
          </cell>
          <cell r="AJ305">
            <v>516.31540000000007</v>
          </cell>
          <cell r="AK305">
            <v>1905.2038260000002</v>
          </cell>
          <cell r="AL305">
            <v>5229.7404260000003</v>
          </cell>
        </row>
        <row r="306">
          <cell r="B306">
            <v>39118</v>
          </cell>
          <cell r="C306">
            <v>77.656119049697281</v>
          </cell>
          <cell r="D306">
            <v>100.09569824643785</v>
          </cell>
          <cell r="E306">
            <v>127.15085461702536</v>
          </cell>
          <cell r="F306">
            <v>147.21660620650621</v>
          </cell>
          <cell r="G306">
            <v>82.688802189504173</v>
          </cell>
          <cell r="H306">
            <v>114.04397856242116</v>
          </cell>
          <cell r="J306">
            <v>11.21</v>
          </cell>
          <cell r="K306">
            <v>30.91</v>
          </cell>
          <cell r="L306">
            <v>346.50110000000001</v>
          </cell>
          <cell r="M306">
            <v>37.770000000000003</v>
          </cell>
          <cell r="N306">
            <v>50.93</v>
          </cell>
          <cell r="O306">
            <v>1923.6261000000002</v>
          </cell>
          <cell r="P306">
            <v>21.200000000000003</v>
          </cell>
          <cell r="Q306">
            <v>43.872999999999998</v>
          </cell>
          <cell r="R306">
            <v>930.10760000000005</v>
          </cell>
          <cell r="S306">
            <v>49.13</v>
          </cell>
          <cell r="T306">
            <v>18.859000000000002</v>
          </cell>
          <cell r="U306">
            <v>926.54267000000016</v>
          </cell>
          <cell r="V306">
            <v>4126.77747</v>
          </cell>
          <cell r="X306">
            <v>52.53</v>
          </cell>
          <cell r="Y306">
            <v>27.785</v>
          </cell>
          <cell r="Z306">
            <v>1459.5460500000002</v>
          </cell>
          <cell r="AA306">
            <v>26.63</v>
          </cell>
          <cell r="AB306">
            <v>635</v>
          </cell>
          <cell r="AC306">
            <v>16910.05</v>
          </cell>
          <cell r="AD306">
            <v>18369.59605</v>
          </cell>
          <cell r="AF306">
            <v>67.47</v>
          </cell>
          <cell r="AG306">
            <v>49.545999999999999</v>
          </cell>
          <cell r="AH306">
            <v>3342.8686199999997</v>
          </cell>
          <cell r="AI306">
            <v>3.74</v>
          </cell>
          <cell r="AJ306">
            <v>516.31540000000007</v>
          </cell>
          <cell r="AK306">
            <v>1931.0195960000003</v>
          </cell>
          <cell r="AL306">
            <v>5273.8882160000003</v>
          </cell>
        </row>
        <row r="307">
          <cell r="B307">
            <v>39119</v>
          </cell>
          <cell r="C307">
            <v>75.340494145151027</v>
          </cell>
          <cell r="D307">
            <v>100.99129501271238</v>
          </cell>
          <cell r="E307">
            <v>128.07608189197629</v>
          </cell>
          <cell r="F307">
            <v>146.30598749243643</v>
          </cell>
          <cell r="G307">
            <v>82.392725997157072</v>
          </cell>
          <cell r="H307">
            <v>114.12358133669606</v>
          </cell>
          <cell r="J307">
            <v>10.93</v>
          </cell>
          <cell r="K307">
            <v>30.91</v>
          </cell>
          <cell r="L307">
            <v>337.84629999999999</v>
          </cell>
          <cell r="M307">
            <v>37.93</v>
          </cell>
          <cell r="N307">
            <v>50.93</v>
          </cell>
          <cell r="O307">
            <v>1931.7748999999999</v>
          </cell>
          <cell r="P307">
            <v>21</v>
          </cell>
          <cell r="Q307">
            <v>43.872999999999998</v>
          </cell>
          <cell r="R307">
            <v>921.33299999999997</v>
          </cell>
          <cell r="S307">
            <v>51.58</v>
          </cell>
          <cell r="T307">
            <v>18.859000000000002</v>
          </cell>
          <cell r="U307">
            <v>972.74722000000008</v>
          </cell>
          <cell r="V307">
            <v>4163.7014200000003</v>
          </cell>
          <cell r="X307">
            <v>52.77</v>
          </cell>
          <cell r="Y307">
            <v>27.785</v>
          </cell>
          <cell r="Z307">
            <v>1466.2144500000002</v>
          </cell>
          <cell r="AA307">
            <v>26.830000000000002</v>
          </cell>
          <cell r="AB307">
            <v>635</v>
          </cell>
          <cell r="AC307">
            <v>17037.050000000003</v>
          </cell>
          <cell r="AD307">
            <v>18503.264450000002</v>
          </cell>
          <cell r="AF307">
            <v>67.02</v>
          </cell>
          <cell r="AG307">
            <v>49.545999999999999</v>
          </cell>
          <cell r="AH307">
            <v>3320.5729199999996</v>
          </cell>
          <cell r="AI307">
            <v>3.72</v>
          </cell>
          <cell r="AJ307">
            <v>516.31540000000007</v>
          </cell>
          <cell r="AK307">
            <v>1920.6932880000004</v>
          </cell>
          <cell r="AL307">
            <v>5241.266208</v>
          </cell>
        </row>
        <row r="308">
          <cell r="B308">
            <v>39120</v>
          </cell>
          <cell r="C308">
            <v>75.289827477482476</v>
          </cell>
          <cell r="D308">
            <v>101.81165417517579</v>
          </cell>
          <cell r="E308">
            <v>129.50923816437015</v>
          </cell>
          <cell r="F308">
            <v>145.33567293783901</v>
          </cell>
          <cell r="G308">
            <v>81.64535136239023</v>
          </cell>
          <cell r="H308">
            <v>114.28278688524588</v>
          </cell>
          <cell r="J308">
            <v>11.15</v>
          </cell>
          <cell r="K308">
            <v>30.91</v>
          </cell>
          <cell r="L308">
            <v>344.6465</v>
          </cell>
          <cell r="M308">
            <v>38.200000000000003</v>
          </cell>
          <cell r="N308">
            <v>50.93</v>
          </cell>
          <cell r="O308">
            <v>1945.5260000000001</v>
          </cell>
          <cell r="P308">
            <v>20.95</v>
          </cell>
          <cell r="Q308">
            <v>43.872999999999998</v>
          </cell>
          <cell r="R308">
            <v>919.13934999999992</v>
          </cell>
          <cell r="S308">
            <v>52.400000000000006</v>
          </cell>
          <cell r="T308">
            <v>18.859000000000002</v>
          </cell>
          <cell r="U308">
            <v>988.2116000000002</v>
          </cell>
          <cell r="V308">
            <v>4197.5234500000006</v>
          </cell>
          <cell r="X308">
            <v>52.68</v>
          </cell>
          <cell r="Y308">
            <v>27.785</v>
          </cell>
          <cell r="Z308">
            <v>1463.7138</v>
          </cell>
          <cell r="AA308">
            <v>27.16</v>
          </cell>
          <cell r="AB308">
            <v>635</v>
          </cell>
          <cell r="AC308">
            <v>17246.599999999999</v>
          </cell>
          <cell r="AD308">
            <v>18710.3138</v>
          </cell>
          <cell r="AF308">
            <v>66.11</v>
          </cell>
          <cell r="AG308">
            <v>49.545999999999999</v>
          </cell>
          <cell r="AH308">
            <v>3275.4860599999997</v>
          </cell>
          <cell r="AI308">
            <v>3.74</v>
          </cell>
          <cell r="AJ308">
            <v>516.31540000000007</v>
          </cell>
          <cell r="AK308">
            <v>1931.0195960000003</v>
          </cell>
          <cell r="AL308">
            <v>5206.5056560000003</v>
          </cell>
        </row>
        <row r="309">
          <cell r="B309">
            <v>39121</v>
          </cell>
          <cell r="C309">
            <v>73.636096371335256</v>
          </cell>
          <cell r="D309">
            <v>98.056340829945583</v>
          </cell>
          <cell r="E309">
            <v>127.16295532536081</v>
          </cell>
          <cell r="F309">
            <v>143.28951475230846</v>
          </cell>
          <cell r="G309">
            <v>79.564772849367444</v>
          </cell>
          <cell r="H309">
            <v>114.1480138713745</v>
          </cell>
          <cell r="J309">
            <v>10.86</v>
          </cell>
          <cell r="K309">
            <v>30.91</v>
          </cell>
          <cell r="L309">
            <v>335.68259999999998</v>
          </cell>
          <cell r="M309">
            <v>37.5</v>
          </cell>
          <cell r="N309">
            <v>50.93</v>
          </cell>
          <cell r="O309">
            <v>1909.875</v>
          </cell>
          <cell r="P309">
            <v>18.64</v>
          </cell>
          <cell r="Q309">
            <v>43.872999999999998</v>
          </cell>
          <cell r="R309">
            <v>817.79272000000003</v>
          </cell>
          <cell r="S309">
            <v>51.93</v>
          </cell>
          <cell r="T309">
            <v>18.859000000000002</v>
          </cell>
          <cell r="U309">
            <v>979.34787000000006</v>
          </cell>
          <cell r="V309">
            <v>4042.6981900000001</v>
          </cell>
          <cell r="X309">
            <v>53.050000000000004</v>
          </cell>
          <cell r="Y309">
            <v>27.785</v>
          </cell>
          <cell r="Z309">
            <v>1473.9942500000002</v>
          </cell>
          <cell r="AA309">
            <v>26.61</v>
          </cell>
          <cell r="AB309">
            <v>635</v>
          </cell>
          <cell r="AC309">
            <v>16897.349999999999</v>
          </cell>
          <cell r="AD309">
            <v>18371.344249999998</v>
          </cell>
          <cell r="AF309">
            <v>65.36</v>
          </cell>
          <cell r="AG309">
            <v>49.545999999999999</v>
          </cell>
          <cell r="AH309">
            <v>3238.32656</v>
          </cell>
          <cell r="AI309">
            <v>3.67</v>
          </cell>
          <cell r="AJ309">
            <v>516.31540000000007</v>
          </cell>
          <cell r="AK309">
            <v>1894.8775180000002</v>
          </cell>
          <cell r="AL309">
            <v>5133.2040780000007</v>
          </cell>
        </row>
        <row r="310">
          <cell r="B310">
            <v>39122</v>
          </cell>
          <cell r="C310">
            <v>73.286473765551747</v>
          </cell>
          <cell r="D310">
            <v>96.531757967467883</v>
          </cell>
          <cell r="E310">
            <v>126.21605274831798</v>
          </cell>
          <cell r="F310">
            <v>142.63147757899253</v>
          </cell>
          <cell r="G310">
            <v>77.938227602345179</v>
          </cell>
          <cell r="H310">
            <v>113.34016393442622</v>
          </cell>
          <cell r="J310">
            <v>10.700000000000001</v>
          </cell>
          <cell r="K310">
            <v>30.91</v>
          </cell>
          <cell r="L310">
            <v>330.73700000000002</v>
          </cell>
          <cell r="M310">
            <v>36.840000000000003</v>
          </cell>
          <cell r="N310">
            <v>50.93</v>
          </cell>
          <cell r="O310">
            <v>1876.2612000000001</v>
          </cell>
          <cell r="P310">
            <v>18.400000000000002</v>
          </cell>
          <cell r="Q310">
            <v>43.872999999999998</v>
          </cell>
          <cell r="R310">
            <v>807.2632000000001</v>
          </cell>
          <cell r="S310">
            <v>51.2</v>
          </cell>
          <cell r="T310">
            <v>18.859000000000002</v>
          </cell>
          <cell r="U310">
            <v>965.58080000000018</v>
          </cell>
          <cell r="V310">
            <v>3979.8422000000005</v>
          </cell>
          <cell r="X310">
            <v>53.84</v>
          </cell>
          <cell r="Y310">
            <v>27.785</v>
          </cell>
          <cell r="Z310">
            <v>1495.9444000000001</v>
          </cell>
          <cell r="AA310">
            <v>26.36</v>
          </cell>
          <cell r="AB310">
            <v>635</v>
          </cell>
          <cell r="AC310">
            <v>16738.599999999999</v>
          </cell>
          <cell r="AD310">
            <v>18234.544399999999</v>
          </cell>
          <cell r="AF310">
            <v>64.78</v>
          </cell>
          <cell r="AG310">
            <v>49.545999999999999</v>
          </cell>
          <cell r="AH310">
            <v>3209.58988</v>
          </cell>
          <cell r="AI310">
            <v>3.68</v>
          </cell>
          <cell r="AJ310">
            <v>516.31540000000007</v>
          </cell>
          <cell r="AK310">
            <v>1900.0406720000003</v>
          </cell>
          <cell r="AL310">
            <v>5109.6305520000005</v>
          </cell>
        </row>
        <row r="311">
          <cell r="B311">
            <v>39125</v>
          </cell>
          <cell r="C311">
            <v>72.375947193874651</v>
          </cell>
          <cell r="D311">
            <v>96.249411269315686</v>
          </cell>
          <cell r="E311">
            <v>125.2647423626331</v>
          </cell>
          <cell r="F311">
            <v>141.74851964828554</v>
          </cell>
          <cell r="G311">
            <v>76.960717235139001</v>
          </cell>
          <cell r="H311">
            <v>112.97052332912989</v>
          </cell>
          <cell r="J311">
            <v>10.63</v>
          </cell>
          <cell r="K311">
            <v>30.91</v>
          </cell>
          <cell r="L311">
            <v>328.57330000000002</v>
          </cell>
          <cell r="M311">
            <v>36.700000000000003</v>
          </cell>
          <cell r="N311">
            <v>50.93</v>
          </cell>
          <cell r="O311">
            <v>1869.1310000000001</v>
          </cell>
          <cell r="P311">
            <v>18.080000000000002</v>
          </cell>
          <cell r="Q311">
            <v>43.872999999999998</v>
          </cell>
          <cell r="R311">
            <v>793.22384</v>
          </cell>
          <cell r="S311">
            <v>51.82</v>
          </cell>
          <cell r="T311">
            <v>18.859000000000002</v>
          </cell>
          <cell r="U311">
            <v>977.27338000000009</v>
          </cell>
          <cell r="V311">
            <v>3968.2015200000005</v>
          </cell>
          <cell r="X311">
            <v>54.15</v>
          </cell>
          <cell r="Y311">
            <v>27.785</v>
          </cell>
          <cell r="Z311">
            <v>1504.5577499999999</v>
          </cell>
          <cell r="AA311">
            <v>26.13</v>
          </cell>
          <cell r="AB311">
            <v>635</v>
          </cell>
          <cell r="AC311">
            <v>16592.55</v>
          </cell>
          <cell r="AD311">
            <v>18097.107749999999</v>
          </cell>
          <cell r="AF311">
            <v>64.349999999999994</v>
          </cell>
          <cell r="AG311">
            <v>49.545999999999999</v>
          </cell>
          <cell r="AH311">
            <v>3188.2850999999996</v>
          </cell>
          <cell r="AI311">
            <v>3.66</v>
          </cell>
          <cell r="AJ311">
            <v>516.31540000000007</v>
          </cell>
          <cell r="AK311">
            <v>1889.7143640000004</v>
          </cell>
          <cell r="AL311">
            <v>5077.9994640000004</v>
          </cell>
        </row>
        <row r="312">
          <cell r="B312">
            <v>39126</v>
          </cell>
          <cell r="C312">
            <v>73.025113308406191</v>
          </cell>
          <cell r="D312">
            <v>96.119843777594909</v>
          </cell>
          <cell r="E312">
            <v>123.96861335687217</v>
          </cell>
          <cell r="F312">
            <v>145.02120841965638</v>
          </cell>
          <cell r="G312">
            <v>77.971681087638061</v>
          </cell>
          <cell r="H312">
            <v>113.82881462799494</v>
          </cell>
          <cell r="J312">
            <v>11.05</v>
          </cell>
          <cell r="K312">
            <v>30.91</v>
          </cell>
          <cell r="L312">
            <v>341.55550000000005</v>
          </cell>
          <cell r="M312">
            <v>36.24</v>
          </cell>
          <cell r="N312">
            <v>50.93</v>
          </cell>
          <cell r="O312">
            <v>1845.7032000000002</v>
          </cell>
          <cell r="P312">
            <v>17.990000000000002</v>
          </cell>
          <cell r="Q312">
            <v>43.872999999999998</v>
          </cell>
          <cell r="R312">
            <v>789.27527000000009</v>
          </cell>
          <cell r="S312">
            <v>52.300000000000004</v>
          </cell>
          <cell r="T312">
            <v>18.859000000000002</v>
          </cell>
          <cell r="U312">
            <v>986.32570000000021</v>
          </cell>
          <cell r="V312">
            <v>3962.8596700000007</v>
          </cell>
          <cell r="X312">
            <v>52.21</v>
          </cell>
          <cell r="Y312">
            <v>27.785</v>
          </cell>
          <cell r="Z312">
            <v>1450.6548500000001</v>
          </cell>
          <cell r="AA312">
            <v>25.92</v>
          </cell>
          <cell r="AB312">
            <v>635</v>
          </cell>
          <cell r="AC312">
            <v>16459.2</v>
          </cell>
          <cell r="AD312">
            <v>17909.85485</v>
          </cell>
          <cell r="AF312">
            <v>65.570000000000007</v>
          </cell>
          <cell r="AG312">
            <v>49.545999999999999</v>
          </cell>
          <cell r="AH312">
            <v>3248.7312200000001</v>
          </cell>
          <cell r="AI312">
            <v>3.77</v>
          </cell>
          <cell r="AJ312">
            <v>516.31540000000007</v>
          </cell>
          <cell r="AK312">
            <v>1946.5090580000003</v>
          </cell>
          <cell r="AL312">
            <v>5195.2402780000002</v>
          </cell>
        </row>
        <row r="313">
          <cell r="B313">
            <v>39127</v>
          </cell>
          <cell r="C313">
            <v>73.113963027677244</v>
          </cell>
          <cell r="D313">
            <v>96.771083266654315</v>
          </cell>
          <cell r="E313">
            <v>132.24092496452303</v>
          </cell>
          <cell r="F313">
            <v>151.19245781672618</v>
          </cell>
          <cell r="G313">
            <v>78.638871780089019</v>
          </cell>
          <cell r="H313">
            <v>114.69892812105927</v>
          </cell>
          <cell r="J313">
            <v>11.58</v>
          </cell>
          <cell r="K313">
            <v>30.91</v>
          </cell>
          <cell r="L313">
            <v>357.93779999999998</v>
          </cell>
          <cell r="M313">
            <v>36.380000000000003</v>
          </cell>
          <cell r="N313">
            <v>50.93</v>
          </cell>
          <cell r="O313">
            <v>1852.8334000000002</v>
          </cell>
          <cell r="P313">
            <v>17.95</v>
          </cell>
          <cell r="Q313">
            <v>43.872999999999998</v>
          </cell>
          <cell r="R313">
            <v>787.52034999999989</v>
          </cell>
          <cell r="S313">
            <v>52.57</v>
          </cell>
          <cell r="T313">
            <v>18.859000000000002</v>
          </cell>
          <cell r="U313">
            <v>991.41763000000014</v>
          </cell>
          <cell r="V313">
            <v>3989.7091799999998</v>
          </cell>
          <cell r="X313">
            <v>51.800000000000004</v>
          </cell>
          <cell r="Y313">
            <v>27.785</v>
          </cell>
          <cell r="Z313">
            <v>1439.2630000000001</v>
          </cell>
          <cell r="AA313">
            <v>27.82</v>
          </cell>
          <cell r="AB313">
            <v>635</v>
          </cell>
          <cell r="AC313">
            <v>17665.7</v>
          </cell>
          <cell r="AD313">
            <v>19104.963</v>
          </cell>
          <cell r="AF313">
            <v>68.989999999999995</v>
          </cell>
          <cell r="AG313">
            <v>49.545999999999999</v>
          </cell>
          <cell r="AH313">
            <v>3418.1785399999999</v>
          </cell>
          <cell r="AI313">
            <v>3.87</v>
          </cell>
          <cell r="AJ313">
            <v>516.31540000000007</v>
          </cell>
          <cell r="AK313">
            <v>1998.1405980000004</v>
          </cell>
          <cell r="AL313">
            <v>5416.3191380000007</v>
          </cell>
        </row>
        <row r="314">
          <cell r="B314">
            <v>39128</v>
          </cell>
          <cell r="C314">
            <v>73.744281684208971</v>
          </cell>
          <cell r="D314">
            <v>97.6720583748168</v>
          </cell>
          <cell r="E314">
            <v>128.82216856965738</v>
          </cell>
          <cell r="F314">
            <v>150.09622238340836</v>
          </cell>
          <cell r="G314">
            <v>79.366723997566964</v>
          </cell>
          <cell r="H314">
            <v>114.81793820933164</v>
          </cell>
          <cell r="J314">
            <v>12.14</v>
          </cell>
          <cell r="K314">
            <v>30.91</v>
          </cell>
          <cell r="L314">
            <v>375.24740000000003</v>
          </cell>
          <cell r="M314">
            <v>36.800000000000004</v>
          </cell>
          <cell r="N314">
            <v>50.93</v>
          </cell>
          <cell r="O314">
            <v>1874.2240000000002</v>
          </cell>
          <cell r="P314">
            <v>17.82</v>
          </cell>
          <cell r="Q314">
            <v>43.872999999999998</v>
          </cell>
          <cell r="R314">
            <v>781.81686000000002</v>
          </cell>
          <cell r="S314">
            <v>52.79</v>
          </cell>
          <cell r="T314">
            <v>18.859000000000002</v>
          </cell>
          <cell r="U314">
            <v>995.56661000000008</v>
          </cell>
          <cell r="V314">
            <v>4026.8548700000001</v>
          </cell>
          <cell r="X314">
            <v>51.85</v>
          </cell>
          <cell r="Y314">
            <v>27.785</v>
          </cell>
          <cell r="Z314">
            <v>1440.6522500000001</v>
          </cell>
          <cell r="AA314">
            <v>27.04</v>
          </cell>
          <cell r="AB314">
            <v>635</v>
          </cell>
          <cell r="AC314">
            <v>17170.399999999998</v>
          </cell>
          <cell r="AD314">
            <v>18611.052249999997</v>
          </cell>
          <cell r="AF314">
            <v>68.510000000000005</v>
          </cell>
          <cell r="AG314">
            <v>49.545999999999999</v>
          </cell>
          <cell r="AH314">
            <v>3394.3964600000004</v>
          </cell>
          <cell r="AI314">
            <v>3.84</v>
          </cell>
          <cell r="AJ314">
            <v>516.31540000000007</v>
          </cell>
          <cell r="AK314">
            <v>1982.6511360000002</v>
          </cell>
          <cell r="AL314">
            <v>5377.0475960000003</v>
          </cell>
        </row>
        <row r="315">
          <cell r="B315">
            <v>39129</v>
          </cell>
          <cell r="C315">
            <v>73.900882817249098</v>
          </cell>
          <cell r="D315">
            <v>96.756983007387959</v>
          </cell>
          <cell r="E315">
            <v>127.81784992431153</v>
          </cell>
          <cell r="F315">
            <v>151.6903519172557</v>
          </cell>
          <cell r="G315">
            <v>78.827120891257906</v>
          </cell>
          <cell r="H315">
            <v>114.71784363177804</v>
          </cell>
          <cell r="J315">
            <v>11.72</v>
          </cell>
          <cell r="K315">
            <v>30.91</v>
          </cell>
          <cell r="L315">
            <v>362.26520000000005</v>
          </cell>
          <cell r="M315">
            <v>36.57</v>
          </cell>
          <cell r="N315">
            <v>50.93</v>
          </cell>
          <cell r="O315">
            <v>1862.5101</v>
          </cell>
          <cell r="P315">
            <v>17.48</v>
          </cell>
          <cell r="Q315">
            <v>43.872999999999998</v>
          </cell>
          <cell r="R315">
            <v>766.90003999999999</v>
          </cell>
          <cell r="S315">
            <v>52.89</v>
          </cell>
          <cell r="T315">
            <v>18.859000000000002</v>
          </cell>
          <cell r="U315">
            <v>997.45251000000007</v>
          </cell>
          <cell r="V315">
            <v>3989.1278500000003</v>
          </cell>
          <cell r="X315">
            <v>52.57</v>
          </cell>
          <cell r="Y315">
            <v>27.785</v>
          </cell>
          <cell r="Z315">
            <v>1460.6574499999999</v>
          </cell>
          <cell r="AA315">
            <v>26.78</v>
          </cell>
          <cell r="AB315">
            <v>635</v>
          </cell>
          <cell r="AC315">
            <v>17005.3</v>
          </cell>
          <cell r="AD315">
            <v>18465.957449999998</v>
          </cell>
          <cell r="AF315">
            <v>69.350000000000009</v>
          </cell>
          <cell r="AG315">
            <v>49.545999999999999</v>
          </cell>
          <cell r="AH315">
            <v>3436.0151000000005</v>
          </cell>
          <cell r="AI315">
            <v>3.87</v>
          </cell>
          <cell r="AJ315">
            <v>516.31540000000007</v>
          </cell>
          <cell r="AK315">
            <v>1998.1405980000004</v>
          </cell>
          <cell r="AL315">
            <v>5434.1556980000005</v>
          </cell>
        </row>
        <row r="316">
          <cell r="B316">
            <v>39133</v>
          </cell>
          <cell r="C316">
            <v>75.162939339380159</v>
          </cell>
          <cell r="D316">
            <v>96.915186640534529</v>
          </cell>
          <cell r="E316">
            <v>129.87817513939649</v>
          </cell>
          <cell r="F316">
            <v>150.09403524650727</v>
          </cell>
          <cell r="G316">
            <v>79.107816802296895</v>
          </cell>
          <cell r="H316">
            <v>115.04413619167717</v>
          </cell>
          <cell r="J316">
            <v>12.05</v>
          </cell>
          <cell r="K316">
            <v>30.91</v>
          </cell>
          <cell r="L316">
            <v>372.46550000000002</v>
          </cell>
          <cell r="M316">
            <v>36.25</v>
          </cell>
          <cell r="N316">
            <v>50.93</v>
          </cell>
          <cell r="O316">
            <v>1846.2125000000001</v>
          </cell>
          <cell r="P316">
            <v>17.600000000000001</v>
          </cell>
          <cell r="Q316">
            <v>43.872999999999998</v>
          </cell>
          <cell r="R316">
            <v>772.16480000000001</v>
          </cell>
          <cell r="S316">
            <v>53.28</v>
          </cell>
          <cell r="T316">
            <v>18.859000000000002</v>
          </cell>
          <cell r="U316">
            <v>1004.8075200000001</v>
          </cell>
          <cell r="V316">
            <v>3995.6503199999997</v>
          </cell>
          <cell r="X316">
            <v>52.77</v>
          </cell>
          <cell r="Y316">
            <v>27.785</v>
          </cell>
          <cell r="Z316">
            <v>1466.2144500000002</v>
          </cell>
          <cell r="AA316">
            <v>27.240000000000002</v>
          </cell>
          <cell r="AB316">
            <v>635</v>
          </cell>
          <cell r="AC316">
            <v>17297.400000000001</v>
          </cell>
          <cell r="AD316">
            <v>18763.614450000001</v>
          </cell>
          <cell r="AF316">
            <v>68.3</v>
          </cell>
          <cell r="AG316">
            <v>49.545999999999999</v>
          </cell>
          <cell r="AH316">
            <v>3383.9917999999998</v>
          </cell>
          <cell r="AI316">
            <v>3.86</v>
          </cell>
          <cell r="AJ316">
            <v>516.31540000000007</v>
          </cell>
          <cell r="AK316">
            <v>1992.9774440000001</v>
          </cell>
          <cell r="AL316">
            <v>5376.9692439999999</v>
          </cell>
        </row>
        <row r="317">
          <cell r="B317">
            <v>39134</v>
          </cell>
          <cell r="C317">
            <v>74.179228585464998</v>
          </cell>
          <cell r="D317">
            <v>97.089858080307806</v>
          </cell>
          <cell r="E317">
            <v>128.48512591099541</v>
          </cell>
          <cell r="F317">
            <v>149.09898682876133</v>
          </cell>
          <cell r="G317">
            <v>78.235285219846205</v>
          </cell>
          <cell r="H317">
            <v>114.88256620428751</v>
          </cell>
          <cell r="J317">
            <v>11.96</v>
          </cell>
          <cell r="K317">
            <v>30.91</v>
          </cell>
          <cell r="L317">
            <v>369.68360000000001</v>
          </cell>
          <cell r="M317">
            <v>36.43</v>
          </cell>
          <cell r="N317">
            <v>50.93</v>
          </cell>
          <cell r="O317">
            <v>1855.3798999999999</v>
          </cell>
          <cell r="P317">
            <v>17.61</v>
          </cell>
          <cell r="Q317">
            <v>43.872999999999998</v>
          </cell>
          <cell r="R317">
            <v>772.60352999999998</v>
          </cell>
          <cell r="S317">
            <v>53.300000000000004</v>
          </cell>
          <cell r="T317">
            <v>18.859000000000002</v>
          </cell>
          <cell r="U317">
            <v>1005.1847000000001</v>
          </cell>
          <cell r="V317">
            <v>4002.8517299999999</v>
          </cell>
          <cell r="X317">
            <v>52.84</v>
          </cell>
          <cell r="Y317">
            <v>27.785</v>
          </cell>
          <cell r="Z317">
            <v>1468.1594</v>
          </cell>
          <cell r="AA317">
            <v>26.92</v>
          </cell>
          <cell r="AB317">
            <v>635</v>
          </cell>
          <cell r="AC317">
            <v>17094.2</v>
          </cell>
          <cell r="AD317">
            <v>18562.359400000001</v>
          </cell>
          <cell r="AF317">
            <v>68.31</v>
          </cell>
          <cell r="AG317">
            <v>49.545999999999999</v>
          </cell>
          <cell r="AH317">
            <v>3384.4872599999999</v>
          </cell>
          <cell r="AI317">
            <v>3.79</v>
          </cell>
          <cell r="AJ317">
            <v>516.31540000000007</v>
          </cell>
          <cell r="AK317">
            <v>1956.8353660000002</v>
          </cell>
          <cell r="AL317">
            <v>5341.3226260000001</v>
          </cell>
        </row>
        <row r="318">
          <cell r="B318">
            <v>39135</v>
          </cell>
          <cell r="C318">
            <v>73.32382517871973</v>
          </cell>
          <cell r="D318">
            <v>97.562463077005006</v>
          </cell>
          <cell r="E318">
            <v>129.69082181449829</v>
          </cell>
          <cell r="F318">
            <v>147.78365226544264</v>
          </cell>
          <cell r="G318">
            <v>76.74957789519658</v>
          </cell>
          <cell r="H318">
            <v>114.78404791929381</v>
          </cell>
          <cell r="J318">
            <v>12.22</v>
          </cell>
          <cell r="K318">
            <v>30.91</v>
          </cell>
          <cell r="L318">
            <v>377.72020000000003</v>
          </cell>
          <cell r="M318">
            <v>36.32</v>
          </cell>
          <cell r="N318">
            <v>50.93</v>
          </cell>
          <cell r="O318">
            <v>1849.7775999999999</v>
          </cell>
          <cell r="P318">
            <v>17.5</v>
          </cell>
          <cell r="Q318">
            <v>43.872999999999998</v>
          </cell>
          <cell r="R318">
            <v>767.77749999999992</v>
          </cell>
          <cell r="S318">
            <v>54.46</v>
          </cell>
          <cell r="T318">
            <v>18.859000000000002</v>
          </cell>
          <cell r="U318">
            <v>1027.06114</v>
          </cell>
          <cell r="V318">
            <v>4022.33644</v>
          </cell>
          <cell r="X318">
            <v>52.71</v>
          </cell>
          <cell r="Y318">
            <v>27.785</v>
          </cell>
          <cell r="Z318">
            <v>1464.5473500000001</v>
          </cell>
          <cell r="AA318">
            <v>27.200000000000003</v>
          </cell>
          <cell r="AB318">
            <v>635</v>
          </cell>
          <cell r="AC318">
            <v>17272</v>
          </cell>
          <cell r="AD318">
            <v>18736.547350000001</v>
          </cell>
          <cell r="AF318">
            <v>67.88</v>
          </cell>
          <cell r="AG318">
            <v>49.545999999999999</v>
          </cell>
          <cell r="AH318">
            <v>3363.1824799999999</v>
          </cell>
          <cell r="AI318">
            <v>3.74</v>
          </cell>
          <cell r="AJ318">
            <v>516.31540000000007</v>
          </cell>
          <cell r="AK318">
            <v>1931.0195960000003</v>
          </cell>
          <cell r="AL318">
            <v>5294.2020760000005</v>
          </cell>
        </row>
        <row r="319">
          <cell r="B319">
            <v>39136</v>
          </cell>
          <cell r="C319">
            <v>72.452412732109877</v>
          </cell>
          <cell r="D319">
            <v>96.556255933961296</v>
          </cell>
          <cell r="E319">
            <v>129.15127918008861</v>
          </cell>
          <cell r="F319">
            <v>149.30062107659182</v>
          </cell>
          <cell r="G319">
            <v>75.394481970173373</v>
          </cell>
          <cell r="H319">
            <v>114.37499999999999</v>
          </cell>
          <cell r="J319">
            <v>12.21</v>
          </cell>
          <cell r="K319">
            <v>30.91</v>
          </cell>
          <cell r="L319">
            <v>377.41110000000003</v>
          </cell>
          <cell r="M319">
            <v>35.880000000000003</v>
          </cell>
          <cell r="N319">
            <v>50.93</v>
          </cell>
          <cell r="O319">
            <v>1827.3684000000001</v>
          </cell>
          <cell r="P319">
            <v>17.27</v>
          </cell>
          <cell r="Q319">
            <v>43.872999999999998</v>
          </cell>
          <cell r="R319">
            <v>757.68670999999995</v>
          </cell>
          <cell r="S319">
            <v>54</v>
          </cell>
          <cell r="T319">
            <v>18.859000000000002</v>
          </cell>
          <cell r="U319">
            <v>1018.3860000000001</v>
          </cell>
          <cell r="V319">
            <v>3980.85221</v>
          </cell>
          <cell r="X319">
            <v>52.19</v>
          </cell>
          <cell r="Y319">
            <v>27.785</v>
          </cell>
          <cell r="Z319">
            <v>1450.09915</v>
          </cell>
          <cell r="AA319">
            <v>27.1</v>
          </cell>
          <cell r="AB319">
            <v>635</v>
          </cell>
          <cell r="AC319">
            <v>17208.5</v>
          </cell>
          <cell r="AD319">
            <v>18658.599150000002</v>
          </cell>
          <cell r="AF319">
            <v>68.56</v>
          </cell>
          <cell r="AG319">
            <v>49.545999999999999</v>
          </cell>
          <cell r="AH319">
            <v>3396.8737599999999</v>
          </cell>
          <cell r="AI319">
            <v>3.7800000000000002</v>
          </cell>
          <cell r="AJ319">
            <v>516.31540000000007</v>
          </cell>
          <cell r="AK319">
            <v>1951.6722120000004</v>
          </cell>
          <cell r="AL319">
            <v>5348.5459719999999</v>
          </cell>
        </row>
        <row r="320">
          <cell r="B320">
            <v>39139</v>
          </cell>
          <cell r="C320">
            <v>72.525596914347972</v>
          </cell>
          <cell r="D320">
            <v>96.628372867314681</v>
          </cell>
          <cell r="E320">
            <v>129.94380393532796</v>
          </cell>
          <cell r="F320">
            <v>149.05894300730515</v>
          </cell>
          <cell r="G320">
            <v>75.518321197591277</v>
          </cell>
          <cell r="H320">
            <v>114.23155737704917</v>
          </cell>
          <cell r="J320">
            <v>11.950000000000001</v>
          </cell>
          <cell r="K320">
            <v>30.91</v>
          </cell>
          <cell r="L320">
            <v>369.37450000000001</v>
          </cell>
          <cell r="M320">
            <v>35.99</v>
          </cell>
          <cell r="N320">
            <v>50.93</v>
          </cell>
          <cell r="O320">
            <v>1832.9707000000001</v>
          </cell>
          <cell r="P320">
            <v>17.260000000000002</v>
          </cell>
          <cell r="Q320">
            <v>43.872999999999998</v>
          </cell>
          <cell r="R320">
            <v>757.24797999999998</v>
          </cell>
          <cell r="S320">
            <v>54.31</v>
          </cell>
          <cell r="T320">
            <v>18.859000000000002</v>
          </cell>
          <cell r="U320">
            <v>1024.2322900000001</v>
          </cell>
          <cell r="V320">
            <v>3983.8254700000007</v>
          </cell>
          <cell r="X320">
            <v>51.74</v>
          </cell>
          <cell r="Y320">
            <v>27.785</v>
          </cell>
          <cell r="Z320">
            <v>1437.5959</v>
          </cell>
          <cell r="AA320">
            <v>27.3</v>
          </cell>
          <cell r="AB320">
            <v>635</v>
          </cell>
          <cell r="AC320">
            <v>17335.5</v>
          </cell>
          <cell r="AD320">
            <v>18773.0959</v>
          </cell>
          <cell r="AF320">
            <v>67.760000000000005</v>
          </cell>
          <cell r="AG320">
            <v>49.545999999999999</v>
          </cell>
          <cell r="AH320">
            <v>3357.2369600000002</v>
          </cell>
          <cell r="AI320">
            <v>3.84</v>
          </cell>
          <cell r="AJ320">
            <v>516.31540000000007</v>
          </cell>
          <cell r="AK320">
            <v>1982.6511360000002</v>
          </cell>
          <cell r="AL320">
            <v>5339.8880960000006</v>
          </cell>
        </row>
        <row r="321">
          <cell r="B321">
            <v>39140</v>
          </cell>
          <cell r="C321">
            <v>70.742826257626518</v>
          </cell>
          <cell r="D321">
            <v>93.816600031974986</v>
          </cell>
          <cell r="E321">
            <v>122.5068478591653</v>
          </cell>
          <cell r="F321">
            <v>143.68332713009028</v>
          </cell>
          <cell r="G321">
            <v>72.716811801604536</v>
          </cell>
          <cell r="H321">
            <v>110.26481715006304</v>
          </cell>
          <cell r="J321">
            <v>11.77</v>
          </cell>
          <cell r="K321">
            <v>30.91</v>
          </cell>
          <cell r="L321">
            <v>363.8107</v>
          </cell>
          <cell r="M321">
            <v>35.090000000000003</v>
          </cell>
          <cell r="N321">
            <v>50.93</v>
          </cell>
          <cell r="O321">
            <v>1787.1337000000001</v>
          </cell>
          <cell r="P321">
            <v>16.98</v>
          </cell>
          <cell r="Q321">
            <v>43.872999999999998</v>
          </cell>
          <cell r="R321">
            <v>744.96353999999997</v>
          </cell>
          <cell r="S321">
            <v>51.54</v>
          </cell>
          <cell r="T321">
            <v>18.859000000000002</v>
          </cell>
          <cell r="U321">
            <v>971.99286000000006</v>
          </cell>
          <cell r="V321">
            <v>3867.9008000000003</v>
          </cell>
          <cell r="X321">
            <v>50.78</v>
          </cell>
          <cell r="Y321">
            <v>27.785</v>
          </cell>
          <cell r="Z321">
            <v>1410.9223</v>
          </cell>
          <cell r="AA321">
            <v>25.650000000000002</v>
          </cell>
          <cell r="AB321">
            <v>635</v>
          </cell>
          <cell r="AC321">
            <v>16287.750000000002</v>
          </cell>
          <cell r="AD321">
            <v>17698.672300000002</v>
          </cell>
          <cell r="AF321">
            <v>66.27</v>
          </cell>
          <cell r="AG321">
            <v>49.545999999999999</v>
          </cell>
          <cell r="AH321">
            <v>3283.4134199999999</v>
          </cell>
          <cell r="AI321">
            <v>3.61</v>
          </cell>
          <cell r="AJ321">
            <v>516.31540000000007</v>
          </cell>
          <cell r="AK321">
            <v>1863.8985940000002</v>
          </cell>
          <cell r="AL321">
            <v>5147.3120140000001</v>
          </cell>
        </row>
        <row r="322">
          <cell r="B322">
            <v>39141</v>
          </cell>
          <cell r="C322">
            <v>69.759359571512761</v>
          </cell>
          <cell r="D322">
            <v>93.619144981280726</v>
          </cell>
          <cell r="E322">
            <v>121.19152813503113</v>
          </cell>
          <cell r="F322">
            <v>143.88714851482192</v>
          </cell>
          <cell r="G322">
            <v>73.133137289472543</v>
          </cell>
          <cell r="H322">
            <v>110.87799495586378</v>
          </cell>
          <cell r="J322">
            <v>11.81</v>
          </cell>
          <cell r="K322">
            <v>30.91</v>
          </cell>
          <cell r="L322">
            <v>365.0471</v>
          </cell>
          <cell r="M322">
            <v>35.1</v>
          </cell>
          <cell r="N322">
            <v>50.93</v>
          </cell>
          <cell r="O322">
            <v>1787.643</v>
          </cell>
          <cell r="P322">
            <v>16.63</v>
          </cell>
          <cell r="Q322">
            <v>43.872999999999998</v>
          </cell>
          <cell r="R322">
            <v>729.60798999999997</v>
          </cell>
          <cell r="S322">
            <v>51.83</v>
          </cell>
          <cell r="T322">
            <v>18.859000000000002</v>
          </cell>
          <cell r="U322">
            <v>977.46197000000006</v>
          </cell>
          <cell r="V322">
            <v>3859.7600599999996</v>
          </cell>
          <cell r="X322">
            <v>50.34</v>
          </cell>
          <cell r="Y322">
            <v>27.785</v>
          </cell>
          <cell r="Z322">
            <v>1398.6969000000001</v>
          </cell>
          <cell r="AA322">
            <v>25.37</v>
          </cell>
          <cell r="AB322">
            <v>635</v>
          </cell>
          <cell r="AC322">
            <v>16109.95</v>
          </cell>
          <cell r="AD322">
            <v>17508.6469</v>
          </cell>
          <cell r="AF322">
            <v>66.73</v>
          </cell>
          <cell r="AG322">
            <v>49.545999999999999</v>
          </cell>
          <cell r="AH322">
            <v>3306.2045800000001</v>
          </cell>
          <cell r="AI322">
            <v>3.58</v>
          </cell>
          <cell r="AJ322">
            <v>516.31540000000007</v>
          </cell>
          <cell r="AK322">
            <v>1848.4091320000002</v>
          </cell>
          <cell r="AL322">
            <v>5154.6137120000003</v>
          </cell>
        </row>
        <row r="323">
          <cell r="B323">
            <v>39142</v>
          </cell>
          <cell r="C323">
            <v>69.166636395950448</v>
          </cell>
          <cell r="D323">
            <v>93.606600691312252</v>
          </cell>
          <cell r="E323">
            <v>122.48264644249436</v>
          </cell>
          <cell r="F323">
            <v>142.528135639558</v>
          </cell>
          <cell r="G323">
            <v>73.945622332150421</v>
          </cell>
          <cell r="H323">
            <v>110.59032156368221</v>
          </cell>
          <cell r="J323">
            <v>11.82</v>
          </cell>
          <cell r="K323">
            <v>30.91</v>
          </cell>
          <cell r="L323">
            <v>365.3562</v>
          </cell>
          <cell r="M323">
            <v>34.910000000000004</v>
          </cell>
          <cell r="N323">
            <v>50.93</v>
          </cell>
          <cell r="O323">
            <v>1777.9663000000003</v>
          </cell>
          <cell r="P323">
            <v>17.21</v>
          </cell>
          <cell r="Q323">
            <v>43.872999999999998</v>
          </cell>
          <cell r="R323">
            <v>755.05433000000005</v>
          </cell>
          <cell r="S323">
            <v>50.95</v>
          </cell>
          <cell r="T323">
            <v>18.859000000000002</v>
          </cell>
          <cell r="U323">
            <v>960.86605000000009</v>
          </cell>
          <cell r="V323">
            <v>3859.2428800000002</v>
          </cell>
          <cell r="X323">
            <v>49.74</v>
          </cell>
          <cell r="Y323">
            <v>27.785</v>
          </cell>
          <cell r="Z323">
            <v>1382.0259000000001</v>
          </cell>
          <cell r="AA323">
            <v>25.69</v>
          </cell>
          <cell r="AB323">
            <v>635</v>
          </cell>
          <cell r="AC323">
            <v>16313.150000000001</v>
          </cell>
          <cell r="AD323">
            <v>17695.175900000002</v>
          </cell>
          <cell r="AF323">
            <v>66.06</v>
          </cell>
          <cell r="AG323">
            <v>49.545999999999999</v>
          </cell>
          <cell r="AH323">
            <v>3273.0087600000002</v>
          </cell>
          <cell r="AI323">
            <v>3.5500000000000003</v>
          </cell>
          <cell r="AJ323">
            <v>516.31540000000007</v>
          </cell>
          <cell r="AK323">
            <v>1832.9196700000005</v>
          </cell>
          <cell r="AL323">
            <v>5105.9284300000008</v>
          </cell>
        </row>
        <row r="324">
          <cell r="B324">
            <v>39143</v>
          </cell>
          <cell r="C324">
            <v>68.208968580403337</v>
          </cell>
          <cell r="D324">
            <v>92.07703145052966</v>
          </cell>
          <cell r="E324">
            <v>119.77399681056143</v>
          </cell>
          <cell r="F324">
            <v>141.47702587177338</v>
          </cell>
          <cell r="G324">
            <v>72.749267122437601</v>
          </cell>
          <cell r="H324">
            <v>109.32928751576291</v>
          </cell>
          <cell r="J324">
            <v>11.38</v>
          </cell>
          <cell r="K324">
            <v>30.91</v>
          </cell>
          <cell r="L324">
            <v>351.75580000000002</v>
          </cell>
          <cell r="M324">
            <v>34.980000000000004</v>
          </cell>
          <cell r="N324">
            <v>50.93</v>
          </cell>
          <cell r="O324">
            <v>1781.5314000000003</v>
          </cell>
          <cell r="P324">
            <v>16.5</v>
          </cell>
          <cell r="Q324">
            <v>43.872999999999998</v>
          </cell>
          <cell r="R324">
            <v>723.90449999999998</v>
          </cell>
          <cell r="S324">
            <v>49.79</v>
          </cell>
          <cell r="T324">
            <v>18.859000000000002</v>
          </cell>
          <cell r="U324">
            <v>938.98961000000008</v>
          </cell>
          <cell r="V324">
            <v>3796.1813100000004</v>
          </cell>
          <cell r="X324">
            <v>49.14</v>
          </cell>
          <cell r="Y324">
            <v>27.785</v>
          </cell>
          <cell r="Z324">
            <v>1365.3549</v>
          </cell>
          <cell r="AA324">
            <v>25.1</v>
          </cell>
          <cell r="AB324">
            <v>635</v>
          </cell>
          <cell r="AC324">
            <v>15938.5</v>
          </cell>
          <cell r="AD324">
            <v>17303.854899999998</v>
          </cell>
          <cell r="AF324">
            <v>65.3</v>
          </cell>
          <cell r="AG324">
            <v>49.545999999999999</v>
          </cell>
          <cell r="AH324">
            <v>3235.3537999999999</v>
          </cell>
          <cell r="AI324">
            <v>3.5500000000000003</v>
          </cell>
          <cell r="AJ324">
            <v>516.31540000000007</v>
          </cell>
          <cell r="AK324">
            <v>1832.9196700000005</v>
          </cell>
          <cell r="AL324">
            <v>5068.2734700000001</v>
          </cell>
        </row>
        <row r="325">
          <cell r="B325">
            <v>39146</v>
          </cell>
          <cell r="C325">
            <v>65.86612559622283</v>
          </cell>
          <cell r="D325">
            <v>90.747051715596612</v>
          </cell>
          <cell r="E325">
            <v>115.58467164194606</v>
          </cell>
          <cell r="F325">
            <v>138.40741870182097</v>
          </cell>
          <cell r="G325">
            <v>70.003225697584995</v>
          </cell>
          <cell r="H325">
            <v>108.30091424968474</v>
          </cell>
          <cell r="J325">
            <v>10.96</v>
          </cell>
          <cell r="K325">
            <v>30.91</v>
          </cell>
          <cell r="L325">
            <v>338.77360000000004</v>
          </cell>
          <cell r="M325">
            <v>34.86</v>
          </cell>
          <cell r="N325">
            <v>50.93</v>
          </cell>
          <cell r="O325">
            <v>1775.4197999999999</v>
          </cell>
          <cell r="P325">
            <v>16.27</v>
          </cell>
          <cell r="Q325">
            <v>43.872999999999998</v>
          </cell>
          <cell r="R325">
            <v>713.8137099999999</v>
          </cell>
          <cell r="S325">
            <v>48.43</v>
          </cell>
          <cell r="T325">
            <v>18.859000000000002</v>
          </cell>
          <cell r="U325">
            <v>913.3413700000001</v>
          </cell>
          <cell r="V325">
            <v>3741.3484800000001</v>
          </cell>
          <cell r="X325">
            <v>48.84</v>
          </cell>
          <cell r="Y325">
            <v>27.785</v>
          </cell>
          <cell r="Z325">
            <v>1357.0194000000001</v>
          </cell>
          <cell r="AA325">
            <v>24.16</v>
          </cell>
          <cell r="AB325">
            <v>635</v>
          </cell>
          <cell r="AC325">
            <v>15341.6</v>
          </cell>
          <cell r="AD325">
            <v>16698.6194</v>
          </cell>
          <cell r="AF325">
            <v>63.81</v>
          </cell>
          <cell r="AG325">
            <v>49.545999999999999</v>
          </cell>
          <cell r="AH325">
            <v>3161.53026</v>
          </cell>
          <cell r="AI325">
            <v>3.48</v>
          </cell>
          <cell r="AJ325">
            <v>516.31540000000007</v>
          </cell>
          <cell r="AK325">
            <v>1796.7775920000001</v>
          </cell>
          <cell r="AL325">
            <v>4958.3078519999999</v>
          </cell>
        </row>
        <row r="326">
          <cell r="B326">
            <v>39147</v>
          </cell>
          <cell r="C326">
            <v>67.516674781403168</v>
          </cell>
          <cell r="D326">
            <v>92.569809959065225</v>
          </cell>
          <cell r="E326">
            <v>119.00675465872339</v>
          </cell>
          <cell r="F326">
            <v>138.08131092885807</v>
          </cell>
          <cell r="G326">
            <v>71.1932188656303</v>
          </cell>
          <cell r="H326">
            <v>109.97872005044135</v>
          </cell>
          <cell r="J326">
            <v>11.39</v>
          </cell>
          <cell r="K326">
            <v>30.91</v>
          </cell>
          <cell r="L326">
            <v>352.06490000000002</v>
          </cell>
          <cell r="M326">
            <v>35.33</v>
          </cell>
          <cell r="N326">
            <v>50.93</v>
          </cell>
          <cell r="O326">
            <v>1799.3569</v>
          </cell>
          <cell r="P326">
            <v>16.64</v>
          </cell>
          <cell r="Q326">
            <v>43.872999999999998</v>
          </cell>
          <cell r="R326">
            <v>730.04671999999994</v>
          </cell>
          <cell r="S326">
            <v>49.58</v>
          </cell>
          <cell r="T326">
            <v>18.859000000000002</v>
          </cell>
          <cell r="U326">
            <v>935.02922000000001</v>
          </cell>
          <cell r="V326">
            <v>3816.4977399999998</v>
          </cell>
          <cell r="X326">
            <v>49.95</v>
          </cell>
          <cell r="Y326">
            <v>27.785</v>
          </cell>
          <cell r="Z326">
            <v>1387.8607500000001</v>
          </cell>
          <cell r="AA326">
            <v>24.89</v>
          </cell>
          <cell r="AB326">
            <v>635</v>
          </cell>
          <cell r="AC326">
            <v>15805.15</v>
          </cell>
          <cell r="AD326">
            <v>17193.010750000001</v>
          </cell>
          <cell r="AF326">
            <v>63.47</v>
          </cell>
          <cell r="AG326">
            <v>49.545999999999999</v>
          </cell>
          <cell r="AH326">
            <v>3144.68462</v>
          </cell>
          <cell r="AI326">
            <v>3.49</v>
          </cell>
          <cell r="AJ326">
            <v>516.31540000000007</v>
          </cell>
          <cell r="AK326">
            <v>1801.9407460000004</v>
          </cell>
          <cell r="AL326">
            <v>4946.6253660000002</v>
          </cell>
        </row>
        <row r="327">
          <cell r="B327">
            <v>39148</v>
          </cell>
          <cell r="C327">
            <v>67.251300764856239</v>
          </cell>
          <cell r="D327">
            <v>91.110058261309618</v>
          </cell>
          <cell r="E327">
            <v>119.23750011866578</v>
          </cell>
          <cell r="F327">
            <v>137.91972050248376</v>
          </cell>
          <cell r="G327">
            <v>71.391222412516925</v>
          </cell>
          <cell r="H327">
            <v>109.7075977301387</v>
          </cell>
          <cell r="J327">
            <v>10.85</v>
          </cell>
          <cell r="K327">
            <v>30.91</v>
          </cell>
          <cell r="L327">
            <v>335.37349999999998</v>
          </cell>
          <cell r="M327">
            <v>35.31</v>
          </cell>
          <cell r="N327">
            <v>50.93</v>
          </cell>
          <cell r="O327">
            <v>1798.3383000000001</v>
          </cell>
          <cell r="P327">
            <v>15.99</v>
          </cell>
          <cell r="Q327">
            <v>43.872999999999998</v>
          </cell>
          <cell r="R327">
            <v>701.52927</v>
          </cell>
          <cell r="S327">
            <v>48.84</v>
          </cell>
          <cell r="T327">
            <v>18.859000000000002</v>
          </cell>
          <cell r="U327">
            <v>921.07356000000016</v>
          </cell>
          <cell r="V327">
            <v>3756.3146300000003</v>
          </cell>
          <cell r="X327">
            <v>49.550000000000004</v>
          </cell>
          <cell r="Y327">
            <v>27.785</v>
          </cell>
          <cell r="Z327">
            <v>1376.74675</v>
          </cell>
          <cell r="AA327">
            <v>24.96</v>
          </cell>
          <cell r="AB327">
            <v>635</v>
          </cell>
          <cell r="AC327">
            <v>15849.6</v>
          </cell>
          <cell r="AD327">
            <v>17226.346750000001</v>
          </cell>
          <cell r="AF327">
            <v>63.77</v>
          </cell>
          <cell r="AG327">
            <v>49.545999999999999</v>
          </cell>
          <cell r="AH327">
            <v>3159.5484200000001</v>
          </cell>
          <cell r="AI327">
            <v>3.45</v>
          </cell>
          <cell r="AJ327">
            <v>516.31540000000007</v>
          </cell>
          <cell r="AK327">
            <v>1781.2881300000004</v>
          </cell>
          <cell r="AL327">
            <v>4940.83655</v>
          </cell>
        </row>
        <row r="328">
          <cell r="B328">
            <v>39149</v>
          </cell>
          <cell r="C328">
            <v>67.849800211719213</v>
          </cell>
          <cell r="D328">
            <v>91.735263946370679</v>
          </cell>
          <cell r="E328">
            <v>121.45989605524763</v>
          </cell>
          <cell r="F328">
            <v>140.60571119584665</v>
          </cell>
          <cell r="G328">
            <v>72.530503028658146</v>
          </cell>
          <cell r="H328">
            <v>110.48943883984867</v>
          </cell>
          <cell r="J328">
            <v>10.68</v>
          </cell>
          <cell r="K328">
            <v>30.91</v>
          </cell>
          <cell r="L328">
            <v>330.11879999999996</v>
          </cell>
          <cell r="M328">
            <v>35.04</v>
          </cell>
          <cell r="N328">
            <v>50.93</v>
          </cell>
          <cell r="O328">
            <v>1784.5871999999999</v>
          </cell>
          <cell r="P328">
            <v>16.77</v>
          </cell>
          <cell r="Q328">
            <v>43.872999999999998</v>
          </cell>
          <cell r="R328">
            <v>735.75020999999992</v>
          </cell>
          <cell r="S328">
            <v>49.400000000000006</v>
          </cell>
          <cell r="T328">
            <v>18.859000000000002</v>
          </cell>
          <cell r="U328">
            <v>931.63460000000021</v>
          </cell>
          <cell r="V328">
            <v>3782.0908100000006</v>
          </cell>
          <cell r="X328">
            <v>49.45</v>
          </cell>
          <cell r="Y328">
            <v>27.785</v>
          </cell>
          <cell r="Z328">
            <v>1373.9682500000001</v>
          </cell>
          <cell r="AA328">
            <v>25.47</v>
          </cell>
          <cell r="AB328">
            <v>635</v>
          </cell>
          <cell r="AC328">
            <v>16173.449999999999</v>
          </cell>
          <cell r="AD328">
            <v>17547.418249999999</v>
          </cell>
          <cell r="AF328">
            <v>64.67</v>
          </cell>
          <cell r="AG328">
            <v>49.545999999999999</v>
          </cell>
          <cell r="AH328">
            <v>3204.1398199999999</v>
          </cell>
          <cell r="AI328">
            <v>3.5500000000000003</v>
          </cell>
          <cell r="AJ328">
            <v>516.31540000000007</v>
          </cell>
          <cell r="AK328">
            <v>1832.9196700000005</v>
          </cell>
          <cell r="AL328">
            <v>5037.0594900000006</v>
          </cell>
        </row>
        <row r="329">
          <cell r="B329">
            <v>39150</v>
          </cell>
          <cell r="C329">
            <v>67.898704167488518</v>
          </cell>
          <cell r="D329">
            <v>91.380247539490213</v>
          </cell>
          <cell r="E329">
            <v>121.25194861498785</v>
          </cell>
          <cell r="F329">
            <v>140.11801299650944</v>
          </cell>
          <cell r="G329">
            <v>71.748250734067398</v>
          </cell>
          <cell r="H329">
            <v>110.56510088272383</v>
          </cell>
          <cell r="J329">
            <v>10.61</v>
          </cell>
          <cell r="K329">
            <v>30.91</v>
          </cell>
          <cell r="L329">
            <v>327.95509999999996</v>
          </cell>
          <cell r="M329">
            <v>35.04</v>
          </cell>
          <cell r="N329">
            <v>50.93</v>
          </cell>
          <cell r="O329">
            <v>1784.5871999999999</v>
          </cell>
          <cell r="P329">
            <v>16.490000000000002</v>
          </cell>
          <cell r="Q329">
            <v>43.872999999999998</v>
          </cell>
          <cell r="R329">
            <v>723.46577000000002</v>
          </cell>
          <cell r="S329">
            <v>49.39</v>
          </cell>
          <cell r="T329">
            <v>18.859000000000002</v>
          </cell>
          <cell r="U329">
            <v>931.44601000000011</v>
          </cell>
          <cell r="V329">
            <v>3767.45408</v>
          </cell>
          <cell r="X329">
            <v>49.74</v>
          </cell>
          <cell r="Y329">
            <v>27.785</v>
          </cell>
          <cell r="Z329">
            <v>1382.0259000000001</v>
          </cell>
          <cell r="AA329">
            <v>25.41</v>
          </cell>
          <cell r="AB329">
            <v>635</v>
          </cell>
          <cell r="AC329">
            <v>16135.35</v>
          </cell>
          <cell r="AD329">
            <v>17517.375899999999</v>
          </cell>
          <cell r="AF329">
            <v>64.63</v>
          </cell>
          <cell r="AG329">
            <v>49.545999999999999</v>
          </cell>
          <cell r="AH329">
            <v>3202.15798</v>
          </cell>
          <cell r="AI329">
            <v>3.52</v>
          </cell>
          <cell r="AJ329">
            <v>516.31540000000007</v>
          </cell>
          <cell r="AK329">
            <v>1817.4302080000002</v>
          </cell>
          <cell r="AL329">
            <v>5019.5881879999997</v>
          </cell>
        </row>
        <row r="330">
          <cell r="B330">
            <v>39153</v>
          </cell>
          <cell r="C330">
            <v>66.249086055772892</v>
          </cell>
          <cell r="D330">
            <v>90.539756098981201</v>
          </cell>
          <cell r="E330">
            <v>121.30523755404647</v>
          </cell>
          <cell r="F330">
            <v>139.46579745058364</v>
          </cell>
          <cell r="G330">
            <v>68.714502138145335</v>
          </cell>
          <cell r="H330">
            <v>110.86065573770492</v>
          </cell>
          <cell r="J330">
            <v>10.33</v>
          </cell>
          <cell r="K330">
            <v>30.91</v>
          </cell>
          <cell r="L330">
            <v>319.30029999999999</v>
          </cell>
          <cell r="M330">
            <v>34.92</v>
          </cell>
          <cell r="N330">
            <v>50.93</v>
          </cell>
          <cell r="O330">
            <v>1778.4756</v>
          </cell>
          <cell r="P330">
            <v>16.170000000000002</v>
          </cell>
          <cell r="Q330">
            <v>43.872999999999998</v>
          </cell>
          <cell r="R330">
            <v>709.42641000000003</v>
          </cell>
          <cell r="S330">
            <v>49.08</v>
          </cell>
          <cell r="T330">
            <v>18.859000000000002</v>
          </cell>
          <cell r="U330">
            <v>925.59972000000005</v>
          </cell>
          <cell r="V330">
            <v>3732.8020300000003</v>
          </cell>
          <cell r="X330">
            <v>49.56</v>
          </cell>
          <cell r="Y330">
            <v>27.785</v>
          </cell>
          <cell r="Z330">
            <v>1377.0246</v>
          </cell>
          <cell r="AA330">
            <v>25.43</v>
          </cell>
          <cell r="AB330">
            <v>635</v>
          </cell>
          <cell r="AC330">
            <v>16148.05</v>
          </cell>
          <cell r="AD330">
            <v>17525.0746</v>
          </cell>
          <cell r="AF330">
            <v>63.95</v>
          </cell>
          <cell r="AG330">
            <v>49.545999999999999</v>
          </cell>
          <cell r="AH330">
            <v>3168.4666999999999</v>
          </cell>
          <cell r="AI330">
            <v>3.54</v>
          </cell>
          <cell r="AJ330">
            <v>516.31540000000007</v>
          </cell>
          <cell r="AK330">
            <v>1827.7565160000001</v>
          </cell>
          <cell r="AL330">
            <v>4996.2232160000003</v>
          </cell>
        </row>
        <row r="331">
          <cell r="B331">
            <v>39154</v>
          </cell>
          <cell r="C331">
            <v>62.974130058810488</v>
          </cell>
          <cell r="D331">
            <v>88.596716456476031</v>
          </cell>
          <cell r="E331">
            <v>115.28440940536517</v>
          </cell>
          <cell r="F331">
            <v>134.85738231350945</v>
          </cell>
          <cell r="G331">
            <v>65.597409783949075</v>
          </cell>
          <cell r="H331">
            <v>108.60261664564943</v>
          </cell>
          <cell r="J331">
            <v>10.36</v>
          </cell>
          <cell r="K331">
            <v>30.91</v>
          </cell>
          <cell r="L331">
            <v>320.2276</v>
          </cell>
          <cell r="M331">
            <v>34.480000000000004</v>
          </cell>
          <cell r="N331">
            <v>50.93</v>
          </cell>
          <cell r="O331">
            <v>1756.0664000000002</v>
          </cell>
          <cell r="P331">
            <v>15.5</v>
          </cell>
          <cell r="Q331">
            <v>43.872999999999998</v>
          </cell>
          <cell r="R331">
            <v>680.03149999999994</v>
          </cell>
          <cell r="S331">
            <v>47.53</v>
          </cell>
          <cell r="T331">
            <v>18.859000000000002</v>
          </cell>
          <cell r="U331">
            <v>896.36827000000005</v>
          </cell>
          <cell r="V331">
            <v>3652.6937700000003</v>
          </cell>
          <cell r="X331">
            <v>48.65</v>
          </cell>
          <cell r="Y331">
            <v>27.785</v>
          </cell>
          <cell r="Z331">
            <v>1351.7402500000001</v>
          </cell>
          <cell r="AA331">
            <v>24.1</v>
          </cell>
          <cell r="AB331">
            <v>635</v>
          </cell>
          <cell r="AC331">
            <v>15303.5</v>
          </cell>
          <cell r="AD331">
            <v>16655.240249999999</v>
          </cell>
          <cell r="AF331">
            <v>61.660000000000004</v>
          </cell>
          <cell r="AG331">
            <v>49.545999999999999</v>
          </cell>
          <cell r="AH331">
            <v>3055.0063600000003</v>
          </cell>
          <cell r="AI331">
            <v>3.44</v>
          </cell>
          <cell r="AJ331">
            <v>516.31540000000007</v>
          </cell>
          <cell r="AK331">
            <v>1776.1249760000003</v>
          </cell>
          <cell r="AL331">
            <v>4831.1313360000004</v>
          </cell>
        </row>
        <row r="332">
          <cell r="B332">
            <v>39155</v>
          </cell>
          <cell r="C332">
            <v>63.986478101427544</v>
          </cell>
          <cell r="D332">
            <v>89.122223196542578</v>
          </cell>
          <cell r="E332">
            <v>114.99680923591511</v>
          </cell>
          <cell r="F332">
            <v>133.58572606213593</v>
          </cell>
          <cell r="G332">
            <v>67.56428643882721</v>
          </cell>
          <cell r="H332">
            <v>109.32928751576291</v>
          </cell>
          <cell r="J332">
            <v>10.52</v>
          </cell>
          <cell r="K332">
            <v>30.91</v>
          </cell>
          <cell r="L332">
            <v>325.17320000000001</v>
          </cell>
          <cell r="M332">
            <v>34.49</v>
          </cell>
          <cell r="N332">
            <v>50.93</v>
          </cell>
          <cell r="O332">
            <v>1756.5757000000001</v>
          </cell>
          <cell r="P332">
            <v>15.56</v>
          </cell>
          <cell r="Q332">
            <v>43.872999999999998</v>
          </cell>
          <cell r="R332">
            <v>682.66387999999995</v>
          </cell>
          <cell r="S332">
            <v>48.25</v>
          </cell>
          <cell r="T332">
            <v>18.859000000000002</v>
          </cell>
          <cell r="U332">
            <v>909.94675000000007</v>
          </cell>
          <cell r="V332">
            <v>3674.3595300000002</v>
          </cell>
          <cell r="X332">
            <v>49.44</v>
          </cell>
          <cell r="Y332">
            <v>27.785</v>
          </cell>
          <cell r="Z332">
            <v>1373.6904</v>
          </cell>
          <cell r="AA332">
            <v>24</v>
          </cell>
          <cell r="AB332">
            <v>635</v>
          </cell>
          <cell r="AC332">
            <v>15240</v>
          </cell>
          <cell r="AD332">
            <v>16613.690399999999</v>
          </cell>
          <cell r="AF332">
            <v>61.47</v>
          </cell>
          <cell r="AG332">
            <v>49.545999999999999</v>
          </cell>
          <cell r="AH332">
            <v>3045.5926199999999</v>
          </cell>
          <cell r="AI332">
            <v>3.37</v>
          </cell>
          <cell r="AJ332">
            <v>516.31540000000007</v>
          </cell>
          <cell r="AK332">
            <v>1739.9828980000002</v>
          </cell>
          <cell r="AL332">
            <v>4785.5755179999996</v>
          </cell>
        </row>
        <row r="333">
          <cell r="B333">
            <v>39156</v>
          </cell>
          <cell r="C333">
            <v>64.20613008317207</v>
          </cell>
          <cell r="D333">
            <v>89.465967739789164</v>
          </cell>
          <cell r="E333">
            <v>114.72787165073119</v>
          </cell>
          <cell r="F333">
            <v>134.61863116443701</v>
          </cell>
          <cell r="G333">
            <v>68.366992989615014</v>
          </cell>
          <cell r="H333">
            <v>109.73203026481713</v>
          </cell>
          <cell r="J333">
            <v>10.39</v>
          </cell>
          <cell r="K333">
            <v>30.91</v>
          </cell>
          <cell r="L333">
            <v>321.1549</v>
          </cell>
          <cell r="M333">
            <v>34.71</v>
          </cell>
          <cell r="N333">
            <v>50.93</v>
          </cell>
          <cell r="O333">
            <v>1767.7803000000001</v>
          </cell>
          <cell r="P333">
            <v>15.5</v>
          </cell>
          <cell r="Q333">
            <v>43.872999999999998</v>
          </cell>
          <cell r="R333">
            <v>680.03149999999994</v>
          </cell>
          <cell r="S333">
            <v>48.76</v>
          </cell>
          <cell r="T333">
            <v>18.859000000000002</v>
          </cell>
          <cell r="U333">
            <v>919.56484</v>
          </cell>
          <cell r="V333">
            <v>3688.5315399999999</v>
          </cell>
          <cell r="X333">
            <v>49.550000000000004</v>
          </cell>
          <cell r="Y333">
            <v>27.785</v>
          </cell>
          <cell r="Z333">
            <v>1376.74675</v>
          </cell>
          <cell r="AA333">
            <v>23.934000000000001</v>
          </cell>
          <cell r="AB333">
            <v>635</v>
          </cell>
          <cell r="AC333">
            <v>15198.09</v>
          </cell>
          <cell r="AD333">
            <v>16574.836749999999</v>
          </cell>
          <cell r="AF333">
            <v>61.800000000000004</v>
          </cell>
          <cell r="AG333">
            <v>49.545999999999999</v>
          </cell>
          <cell r="AH333">
            <v>3061.9428000000003</v>
          </cell>
          <cell r="AI333">
            <v>3.41</v>
          </cell>
          <cell r="AJ333">
            <v>516.31540000000007</v>
          </cell>
          <cell r="AK333">
            <v>1760.6355140000003</v>
          </cell>
          <cell r="AL333">
            <v>4822.5783140000003</v>
          </cell>
        </row>
        <row r="334">
          <cell r="B334">
            <v>39157</v>
          </cell>
          <cell r="C334">
            <v>64.973614844111026</v>
          </cell>
          <cell r="D334">
            <v>88.506632261749303</v>
          </cell>
          <cell r="E334">
            <v>115.00257891068517</v>
          </cell>
          <cell r="F334">
            <v>134.28888890098506</v>
          </cell>
          <cell r="G334">
            <v>67.556963518889603</v>
          </cell>
          <cell r="H334">
            <v>109.31194829760402</v>
          </cell>
          <cell r="J334">
            <v>10.69</v>
          </cell>
          <cell r="K334">
            <v>30.91</v>
          </cell>
          <cell r="L334">
            <v>330.42789999999997</v>
          </cell>
          <cell r="M334">
            <v>34.1</v>
          </cell>
          <cell r="N334">
            <v>50.93</v>
          </cell>
          <cell r="O334">
            <v>1736.713</v>
          </cell>
          <cell r="P334">
            <v>15.25</v>
          </cell>
          <cell r="Q334">
            <v>43.872999999999998</v>
          </cell>
          <cell r="R334">
            <v>669.06324999999993</v>
          </cell>
          <cell r="S334">
            <v>48.400000000000006</v>
          </cell>
          <cell r="T334">
            <v>18.859000000000002</v>
          </cell>
          <cell r="U334">
            <v>912.77560000000017</v>
          </cell>
          <cell r="V334">
            <v>3648.9797499999995</v>
          </cell>
          <cell r="X334">
            <v>49.47</v>
          </cell>
          <cell r="Y334">
            <v>27.785</v>
          </cell>
          <cell r="Z334">
            <v>1374.52395</v>
          </cell>
          <cell r="AA334">
            <v>24</v>
          </cell>
          <cell r="AB334">
            <v>635</v>
          </cell>
          <cell r="AC334">
            <v>15240</v>
          </cell>
          <cell r="AD334">
            <v>16614.523949999999</v>
          </cell>
          <cell r="AF334">
            <v>61.77</v>
          </cell>
          <cell r="AG334">
            <v>49.545999999999999</v>
          </cell>
          <cell r="AH334">
            <v>3060.45642</v>
          </cell>
          <cell r="AI334">
            <v>3.39</v>
          </cell>
          <cell r="AJ334">
            <v>516.31540000000007</v>
          </cell>
          <cell r="AK334">
            <v>1750.3092060000004</v>
          </cell>
          <cell r="AL334">
            <v>4810.7656260000003</v>
          </cell>
        </row>
        <row r="335">
          <cell r="B335">
            <v>39160</v>
          </cell>
          <cell r="C335">
            <v>65.749226158883005</v>
          </cell>
          <cell r="D335">
            <v>88.927225194794161</v>
          </cell>
          <cell r="E335">
            <v>116.6478512834436</v>
          </cell>
          <cell r="F335">
            <v>135.29194608302225</v>
          </cell>
          <cell r="G335">
            <v>68.060367718273909</v>
          </cell>
          <cell r="H335">
            <v>110.50283732660779</v>
          </cell>
          <cell r="J335">
            <v>10.4</v>
          </cell>
          <cell r="K335">
            <v>30.91</v>
          </cell>
          <cell r="L335">
            <v>321.464</v>
          </cell>
          <cell r="M335">
            <v>34.36</v>
          </cell>
          <cell r="N335">
            <v>50.93</v>
          </cell>
          <cell r="O335">
            <v>1749.9548</v>
          </cell>
          <cell r="P335">
            <v>15.35</v>
          </cell>
          <cell r="Q335">
            <v>43.872999999999998</v>
          </cell>
          <cell r="R335">
            <v>673.45054999999991</v>
          </cell>
          <cell r="S335">
            <v>48.86</v>
          </cell>
          <cell r="T335">
            <v>18.859000000000002</v>
          </cell>
          <cell r="U335">
            <v>921.45074000000011</v>
          </cell>
          <cell r="V335">
            <v>3666.3200900000002</v>
          </cell>
          <cell r="X335">
            <v>50.94</v>
          </cell>
          <cell r="Y335">
            <v>27.785</v>
          </cell>
          <cell r="Z335">
            <v>1415.3679</v>
          </cell>
          <cell r="AA335">
            <v>24.310000000000002</v>
          </cell>
          <cell r="AB335">
            <v>635</v>
          </cell>
          <cell r="AC335">
            <v>15436.850000000002</v>
          </cell>
          <cell r="AD335">
            <v>16852.217900000003</v>
          </cell>
          <cell r="AF335">
            <v>61.870000000000005</v>
          </cell>
          <cell r="AG335">
            <v>49.545999999999999</v>
          </cell>
          <cell r="AH335">
            <v>3065.41102</v>
          </cell>
          <cell r="AI335">
            <v>3.45</v>
          </cell>
          <cell r="AJ335">
            <v>516.31540000000007</v>
          </cell>
          <cell r="AK335">
            <v>1781.2881300000004</v>
          </cell>
          <cell r="AL335">
            <v>4846.6991500000004</v>
          </cell>
        </row>
        <row r="336">
          <cell r="B336">
            <v>39161</v>
          </cell>
          <cell r="C336">
            <v>65.463585475268644</v>
          </cell>
          <cell r="D336">
            <v>89.727443104798184</v>
          </cell>
          <cell r="E336">
            <v>115.89928002204373</v>
          </cell>
          <cell r="F336">
            <v>137.25367456487658</v>
          </cell>
          <cell r="G336">
            <v>68.125271253630928</v>
          </cell>
          <cell r="H336">
            <v>111.20271122320302</v>
          </cell>
          <cell r="J336">
            <v>10.81</v>
          </cell>
          <cell r="K336">
            <v>30.91</v>
          </cell>
          <cell r="L336">
            <v>334.13710000000003</v>
          </cell>
          <cell r="M336">
            <v>34.49</v>
          </cell>
          <cell r="N336">
            <v>50.93</v>
          </cell>
          <cell r="O336">
            <v>1756.5757000000001</v>
          </cell>
          <cell r="P336">
            <v>15.4</v>
          </cell>
          <cell r="Q336">
            <v>43.872999999999998</v>
          </cell>
          <cell r="R336">
            <v>675.64419999999996</v>
          </cell>
          <cell r="S336">
            <v>49.47</v>
          </cell>
          <cell r="T336">
            <v>18.859000000000002</v>
          </cell>
          <cell r="U336">
            <v>932.95473000000004</v>
          </cell>
          <cell r="V336">
            <v>3699.3117299999999</v>
          </cell>
          <cell r="X336">
            <v>51.39</v>
          </cell>
          <cell r="Y336">
            <v>27.785</v>
          </cell>
          <cell r="Z336">
            <v>1427.8711499999999</v>
          </cell>
          <cell r="AA336">
            <v>24.12</v>
          </cell>
          <cell r="AB336">
            <v>635</v>
          </cell>
          <cell r="AC336">
            <v>15316.2</v>
          </cell>
          <cell r="AD336">
            <v>16744.07115</v>
          </cell>
          <cell r="AF336">
            <v>63.08</v>
          </cell>
          <cell r="AG336">
            <v>49.545999999999999</v>
          </cell>
          <cell r="AH336">
            <v>3125.36168</v>
          </cell>
          <cell r="AI336">
            <v>3.47</v>
          </cell>
          <cell r="AJ336">
            <v>516.31540000000007</v>
          </cell>
          <cell r="AK336">
            <v>1791.6144380000003</v>
          </cell>
          <cell r="AL336">
            <v>4916.9761180000005</v>
          </cell>
        </row>
        <row r="337">
          <cell r="B337">
            <v>39162</v>
          </cell>
          <cell r="C337">
            <v>66.770288325966149</v>
          </cell>
          <cell r="D337">
            <v>90.478289611749403</v>
          </cell>
          <cell r="E337">
            <v>120.83881899758462</v>
          </cell>
          <cell r="F337">
            <v>139.93384363084937</v>
          </cell>
          <cell r="G337">
            <v>70.513956501659763</v>
          </cell>
          <cell r="H337">
            <v>113.10214375788144</v>
          </cell>
          <cell r="J337">
            <v>10.69</v>
          </cell>
          <cell r="K337">
            <v>30.91</v>
          </cell>
          <cell r="L337">
            <v>330.42789999999997</v>
          </cell>
          <cell r="M337">
            <v>34.380000000000003</v>
          </cell>
          <cell r="N337">
            <v>50.93</v>
          </cell>
          <cell r="O337">
            <v>1750.9734000000001</v>
          </cell>
          <cell r="P337">
            <v>16.09</v>
          </cell>
          <cell r="Q337">
            <v>43.872999999999998</v>
          </cell>
          <cell r="R337">
            <v>705.91656999999998</v>
          </cell>
          <cell r="S337">
            <v>50</v>
          </cell>
          <cell r="T337">
            <v>18.859000000000002</v>
          </cell>
          <cell r="U337">
            <v>942.95</v>
          </cell>
          <cell r="V337">
            <v>3730.2678699999997</v>
          </cell>
          <cell r="X337">
            <v>51.02</v>
          </cell>
          <cell r="Y337">
            <v>27.785</v>
          </cell>
          <cell r="Z337">
            <v>1417.5907000000002</v>
          </cell>
          <cell r="AA337">
            <v>25.26</v>
          </cell>
          <cell r="AB337">
            <v>635</v>
          </cell>
          <cell r="AC337">
            <v>16040.1</v>
          </cell>
          <cell r="AD337">
            <v>17457.690699999999</v>
          </cell>
          <cell r="AF337">
            <v>64.08</v>
          </cell>
          <cell r="AG337">
            <v>49.545999999999999</v>
          </cell>
          <cell r="AH337">
            <v>3174.9076799999998</v>
          </cell>
          <cell r="AI337">
            <v>3.56</v>
          </cell>
          <cell r="AJ337">
            <v>516.31540000000007</v>
          </cell>
          <cell r="AK337">
            <v>1838.0828240000003</v>
          </cell>
          <cell r="AL337">
            <v>5012.9905040000003</v>
          </cell>
        </row>
        <row r="338">
          <cell r="B338">
            <v>39163</v>
          </cell>
          <cell r="C338">
            <v>66.85419341237106</v>
          </cell>
          <cell r="D338">
            <v>90.640036683005533</v>
          </cell>
          <cell r="E338">
            <v>120.25864949124714</v>
          </cell>
          <cell r="F338">
            <v>141.85990256504971</v>
          </cell>
          <cell r="G338">
            <v>69.804250393634121</v>
          </cell>
          <cell r="H338">
            <v>113.06273644388396</v>
          </cell>
          <cell r="J338">
            <v>10.52</v>
          </cell>
          <cell r="K338">
            <v>30.91</v>
          </cell>
          <cell r="L338">
            <v>325.17320000000001</v>
          </cell>
          <cell r="M338">
            <v>34.71</v>
          </cell>
          <cell r="N338">
            <v>50.93</v>
          </cell>
          <cell r="O338">
            <v>1767.7803000000001</v>
          </cell>
          <cell r="P338">
            <v>15.94</v>
          </cell>
          <cell r="Q338">
            <v>43.872999999999998</v>
          </cell>
          <cell r="R338">
            <v>699.33561999999995</v>
          </cell>
          <cell r="S338">
            <v>50.09</v>
          </cell>
          <cell r="T338">
            <v>18.859000000000002</v>
          </cell>
          <cell r="U338">
            <v>944.64731000000018</v>
          </cell>
          <cell r="V338">
            <v>3736.9364300000002</v>
          </cell>
          <cell r="X338">
            <v>51.660000000000004</v>
          </cell>
          <cell r="Y338">
            <v>27.785</v>
          </cell>
          <cell r="Z338">
            <v>1435.3731</v>
          </cell>
          <cell r="AA338">
            <v>25.1</v>
          </cell>
          <cell r="AB338">
            <v>635</v>
          </cell>
          <cell r="AC338">
            <v>15938.5</v>
          </cell>
          <cell r="AD338">
            <v>17373.873100000001</v>
          </cell>
          <cell r="AF338">
            <v>65.16</v>
          </cell>
          <cell r="AG338">
            <v>49.545999999999999</v>
          </cell>
          <cell r="AH338">
            <v>3228.4173599999999</v>
          </cell>
          <cell r="AI338">
            <v>3.59</v>
          </cell>
          <cell r="AJ338">
            <v>516.31540000000007</v>
          </cell>
          <cell r="AK338">
            <v>1853.5722860000001</v>
          </cell>
          <cell r="AL338">
            <v>5081.989646</v>
          </cell>
        </row>
        <row r="339">
          <cell r="B339">
            <v>39164</v>
          </cell>
          <cell r="C339">
            <v>67.6651493606103</v>
          </cell>
          <cell r="D339">
            <v>93.475801036842711</v>
          </cell>
          <cell r="E339">
            <v>119.20817344774073</v>
          </cell>
          <cell r="F339">
            <v>143.11628107115388</v>
          </cell>
          <cell r="G339">
            <v>69.466651475682212</v>
          </cell>
          <cell r="H339">
            <v>113.18647540983606</v>
          </cell>
          <cell r="J339">
            <v>10.600000000000001</v>
          </cell>
          <cell r="K339">
            <v>30.91</v>
          </cell>
          <cell r="L339">
            <v>327.64600000000007</v>
          </cell>
          <cell r="M339">
            <v>35.9</v>
          </cell>
          <cell r="N339">
            <v>50.93</v>
          </cell>
          <cell r="O339">
            <v>1828.3869999999999</v>
          </cell>
          <cell r="P339">
            <v>16.72</v>
          </cell>
          <cell r="Q339">
            <v>43.872999999999998</v>
          </cell>
          <cell r="R339">
            <v>733.55655999999988</v>
          </cell>
          <cell r="S339">
            <v>51.13</v>
          </cell>
          <cell r="T339">
            <v>18.859000000000002</v>
          </cell>
          <cell r="U339">
            <v>964.26067000000012</v>
          </cell>
          <cell r="V339">
            <v>3853.85023</v>
          </cell>
          <cell r="X339">
            <v>52.14</v>
          </cell>
          <cell r="Y339">
            <v>27.785</v>
          </cell>
          <cell r="Z339">
            <v>1448.7099000000001</v>
          </cell>
          <cell r="AA339">
            <v>24.84</v>
          </cell>
          <cell r="AB339">
            <v>635</v>
          </cell>
          <cell r="AC339">
            <v>15773.4</v>
          </cell>
          <cell r="AD339">
            <v>17222.109899999999</v>
          </cell>
          <cell r="AF339">
            <v>65.86</v>
          </cell>
          <cell r="AG339">
            <v>49.545999999999999</v>
          </cell>
          <cell r="AH339">
            <v>3263.0995600000001</v>
          </cell>
          <cell r="AI339">
            <v>3.61</v>
          </cell>
          <cell r="AJ339">
            <v>516.31540000000007</v>
          </cell>
          <cell r="AK339">
            <v>1863.8985940000002</v>
          </cell>
          <cell r="AL339">
            <v>5126.9981540000008</v>
          </cell>
        </row>
        <row r="340">
          <cell r="B340">
            <v>39167</v>
          </cell>
          <cell r="C340">
            <v>66.86290753683717</v>
          </cell>
          <cell r="D340">
            <v>92.557406106543908</v>
          </cell>
          <cell r="E340">
            <v>120.13668581374304</v>
          </cell>
          <cell r="F340">
            <v>141.06211412133206</v>
          </cell>
          <cell r="G340">
            <v>68.230723529130302</v>
          </cell>
          <cell r="H340">
            <v>113.29602774274903</v>
          </cell>
          <cell r="J340">
            <v>10.91</v>
          </cell>
          <cell r="K340">
            <v>30.91</v>
          </cell>
          <cell r="L340">
            <v>337.22809999999998</v>
          </cell>
          <cell r="M340">
            <v>35.39</v>
          </cell>
          <cell r="N340">
            <v>50.93</v>
          </cell>
          <cell r="O340">
            <v>1802.4127000000001</v>
          </cell>
          <cell r="P340">
            <v>16.510000000000002</v>
          </cell>
          <cell r="Q340">
            <v>43.872999999999998</v>
          </cell>
          <cell r="R340">
            <v>724.34323000000006</v>
          </cell>
          <cell r="S340">
            <v>50.480000000000004</v>
          </cell>
          <cell r="T340">
            <v>18.859000000000002</v>
          </cell>
          <cell r="U340">
            <v>952.00232000000017</v>
          </cell>
          <cell r="V340">
            <v>3815.9863500000001</v>
          </cell>
          <cell r="X340">
            <v>51.94</v>
          </cell>
          <cell r="Y340">
            <v>27.785</v>
          </cell>
          <cell r="Z340">
            <v>1443.1529</v>
          </cell>
          <cell r="AA340">
            <v>25.060000000000002</v>
          </cell>
          <cell r="AB340">
            <v>635</v>
          </cell>
          <cell r="AC340">
            <v>15913.100000000002</v>
          </cell>
          <cell r="AD340">
            <v>17356.252900000003</v>
          </cell>
          <cell r="AF340">
            <v>65</v>
          </cell>
          <cell r="AG340">
            <v>49.545999999999999</v>
          </cell>
          <cell r="AH340">
            <v>3220.49</v>
          </cell>
          <cell r="AI340">
            <v>3.5500000000000003</v>
          </cell>
          <cell r="AJ340">
            <v>516.31540000000007</v>
          </cell>
          <cell r="AK340">
            <v>1832.9196700000005</v>
          </cell>
          <cell r="AL340">
            <v>5053.40967</v>
          </cell>
        </row>
        <row r="341">
          <cell r="B341">
            <v>39168</v>
          </cell>
          <cell r="C341">
            <v>64.700701844364175</v>
          </cell>
          <cell r="D341">
            <v>91.660862175794222</v>
          </cell>
          <cell r="E341">
            <v>116.51190520354095</v>
          </cell>
          <cell r="F341">
            <v>140.73237185788014</v>
          </cell>
          <cell r="G341">
            <v>67.390646372644113</v>
          </cell>
          <cell r="H341">
            <v>112.59536569987389</v>
          </cell>
          <cell r="J341">
            <v>10.61</v>
          </cell>
          <cell r="K341">
            <v>30.91</v>
          </cell>
          <cell r="L341">
            <v>327.95509999999996</v>
          </cell>
          <cell r="M341">
            <v>35.31</v>
          </cell>
          <cell r="N341">
            <v>50.93</v>
          </cell>
          <cell r="O341">
            <v>1798.3383000000001</v>
          </cell>
          <cell r="P341">
            <v>16.350000000000001</v>
          </cell>
          <cell r="Q341">
            <v>43.872999999999998</v>
          </cell>
          <cell r="R341">
            <v>717.32355000000007</v>
          </cell>
          <cell r="S341">
            <v>49.6</v>
          </cell>
          <cell r="T341">
            <v>18.859000000000002</v>
          </cell>
          <cell r="U341">
            <v>935.40640000000008</v>
          </cell>
          <cell r="V341">
            <v>3779.0233500000004</v>
          </cell>
          <cell r="X341">
            <v>52.29</v>
          </cell>
          <cell r="Y341">
            <v>27.785</v>
          </cell>
          <cell r="Z341">
            <v>1452.8776499999999</v>
          </cell>
          <cell r="AA341">
            <v>24.22</v>
          </cell>
          <cell r="AB341">
            <v>635</v>
          </cell>
          <cell r="AC341">
            <v>15379.699999999999</v>
          </cell>
          <cell r="AD341">
            <v>16832.577649999999</v>
          </cell>
          <cell r="AF341">
            <v>64.97</v>
          </cell>
          <cell r="AG341">
            <v>49.545999999999999</v>
          </cell>
          <cell r="AH341">
            <v>3219.00362</v>
          </cell>
          <cell r="AI341">
            <v>3.5300000000000002</v>
          </cell>
          <cell r="AJ341">
            <v>516.31540000000007</v>
          </cell>
          <cell r="AK341">
            <v>1822.5933620000003</v>
          </cell>
          <cell r="AL341">
            <v>5041.596982</v>
          </cell>
        </row>
        <row r="342">
          <cell r="B342">
            <v>39169</v>
          </cell>
          <cell r="C342">
            <v>63.171165090955249</v>
          </cell>
          <cell r="D342">
            <v>91.498169880476681</v>
          </cell>
          <cell r="E342">
            <v>114.3946962073461</v>
          </cell>
          <cell r="F342">
            <v>138.25091011952361</v>
          </cell>
          <cell r="G342">
            <v>65.812058008771771</v>
          </cell>
          <cell r="H342">
            <v>111.6984552332913</v>
          </cell>
          <cell r="J342">
            <v>10.46</v>
          </cell>
          <cell r="K342">
            <v>30.91</v>
          </cell>
          <cell r="L342">
            <v>323.3186</v>
          </cell>
          <cell r="M342">
            <v>35.090000000000003</v>
          </cell>
          <cell r="N342">
            <v>50.93</v>
          </cell>
          <cell r="O342">
            <v>1787.1337000000001</v>
          </cell>
          <cell r="P342">
            <v>16.21</v>
          </cell>
          <cell r="Q342">
            <v>43.872999999999998</v>
          </cell>
          <cell r="R342">
            <v>711.18133</v>
          </cell>
          <cell r="S342">
            <v>50.410000000000004</v>
          </cell>
          <cell r="T342">
            <v>18.859000000000002</v>
          </cell>
          <cell r="U342">
            <v>950.68219000000011</v>
          </cell>
          <cell r="V342">
            <v>3772.3158199999998</v>
          </cell>
          <cell r="X342">
            <v>51.36</v>
          </cell>
          <cell r="Y342">
            <v>27.785</v>
          </cell>
          <cell r="Z342">
            <v>1427.0375999999999</v>
          </cell>
          <cell r="AA342">
            <v>23.779</v>
          </cell>
          <cell r="AB342">
            <v>635</v>
          </cell>
          <cell r="AC342">
            <v>15099.664999999999</v>
          </cell>
          <cell r="AD342">
            <v>16526.702600000001</v>
          </cell>
          <cell r="AF342">
            <v>63.28</v>
          </cell>
          <cell r="AG342">
            <v>49.545999999999999</v>
          </cell>
          <cell r="AH342">
            <v>3135.27088</v>
          </cell>
          <cell r="AI342">
            <v>3.52</v>
          </cell>
          <cell r="AJ342">
            <v>516.31540000000007</v>
          </cell>
          <cell r="AK342">
            <v>1817.4302080000002</v>
          </cell>
          <cell r="AL342">
            <v>4952.7010879999998</v>
          </cell>
        </row>
        <row r="343">
          <cell r="B343">
            <v>39170</v>
          </cell>
          <cell r="C343">
            <v>62.64702496759655</v>
          </cell>
          <cell r="D343">
            <v>92.285835738857131</v>
          </cell>
          <cell r="E343">
            <v>114.6625318403695</v>
          </cell>
          <cell r="F343">
            <v>137.83381123218123</v>
          </cell>
          <cell r="G343">
            <v>65.88026566202808</v>
          </cell>
          <cell r="H343">
            <v>112.11617276166454</v>
          </cell>
          <cell r="J343">
            <v>10.48</v>
          </cell>
          <cell r="K343">
            <v>30.91</v>
          </cell>
          <cell r="L343">
            <v>323.93680000000001</v>
          </cell>
          <cell r="M343">
            <v>35.94</v>
          </cell>
          <cell r="N343">
            <v>50.93</v>
          </cell>
          <cell r="O343">
            <v>1830.4241999999999</v>
          </cell>
          <cell r="P343">
            <v>16.16</v>
          </cell>
          <cell r="Q343">
            <v>43.872999999999998</v>
          </cell>
          <cell r="R343">
            <v>708.98767999999995</v>
          </cell>
          <cell r="S343">
            <v>49.92</v>
          </cell>
          <cell r="T343">
            <v>18.859000000000002</v>
          </cell>
          <cell r="U343">
            <v>941.44128000000012</v>
          </cell>
          <cell r="V343">
            <v>3804.7899600000001</v>
          </cell>
          <cell r="X343">
            <v>51.13</v>
          </cell>
          <cell r="Y343">
            <v>27.785</v>
          </cell>
          <cell r="Z343">
            <v>1420.64705</v>
          </cell>
          <cell r="AA343">
            <v>23.85</v>
          </cell>
          <cell r="AB343">
            <v>635</v>
          </cell>
          <cell r="AC343">
            <v>15144.75</v>
          </cell>
          <cell r="AD343">
            <v>16565.39705</v>
          </cell>
          <cell r="AF343">
            <v>62.77</v>
          </cell>
          <cell r="AG343">
            <v>49.545999999999999</v>
          </cell>
          <cell r="AH343">
            <v>3110.0024200000003</v>
          </cell>
          <cell r="AI343">
            <v>3.54</v>
          </cell>
          <cell r="AJ343">
            <v>516.31540000000007</v>
          </cell>
          <cell r="AK343">
            <v>1827.7565160000001</v>
          </cell>
          <cell r="AL343">
            <v>4937.7589360000002</v>
          </cell>
        </row>
        <row r="344">
          <cell r="B344">
            <v>39171</v>
          </cell>
          <cell r="C344">
            <v>62.149570720471736</v>
          </cell>
          <cell r="D344">
            <v>90.939729952673943</v>
          </cell>
          <cell r="E344">
            <v>114.29488280653979</v>
          </cell>
          <cell r="F344">
            <v>133.95102710951889</v>
          </cell>
          <cell r="G344">
            <v>65.390769755365724</v>
          </cell>
          <cell r="H344">
            <v>111.98455233291298</v>
          </cell>
          <cell r="J344">
            <v>10.5</v>
          </cell>
          <cell r="K344">
            <v>31.214000000000002</v>
          </cell>
          <cell r="L344">
            <v>327.74700000000001</v>
          </cell>
          <cell r="M344">
            <v>35.800000000000004</v>
          </cell>
          <cell r="N344">
            <v>49.328000000000003</v>
          </cell>
          <cell r="O344">
            <v>1765.9424000000004</v>
          </cell>
          <cell r="P344">
            <v>16.18</v>
          </cell>
          <cell r="Q344">
            <v>44.236000000000004</v>
          </cell>
          <cell r="R344">
            <v>715.7384800000001</v>
          </cell>
          <cell r="S344">
            <v>49.550000000000004</v>
          </cell>
          <cell r="T344">
            <v>18.968</v>
          </cell>
          <cell r="U344">
            <v>939.86440000000005</v>
          </cell>
          <cell r="V344">
            <v>3749.2922800000001</v>
          </cell>
          <cell r="X344">
            <v>51.07</v>
          </cell>
          <cell r="Y344">
            <v>28.021000000000001</v>
          </cell>
          <cell r="Z344">
            <v>1431.0324700000001</v>
          </cell>
          <cell r="AA344">
            <v>23.75</v>
          </cell>
          <cell r="AB344">
            <v>635</v>
          </cell>
          <cell r="AC344">
            <v>15081.25</v>
          </cell>
          <cell r="AD344">
            <v>16512.282469999998</v>
          </cell>
          <cell r="AF344">
            <v>62.78</v>
          </cell>
          <cell r="AG344">
            <v>47.158000000000001</v>
          </cell>
          <cell r="AH344">
            <v>2960.57924</v>
          </cell>
          <cell r="AI344">
            <v>3.56</v>
          </cell>
          <cell r="AJ344">
            <v>516.31540000000007</v>
          </cell>
          <cell r="AK344">
            <v>1838.0828240000003</v>
          </cell>
          <cell r="AL344">
            <v>4798.6620640000001</v>
          </cell>
        </row>
        <row r="345">
          <cell r="B345">
            <v>39174</v>
          </cell>
          <cell r="C345">
            <v>63.326095037521632</v>
          </cell>
          <cell r="D345">
            <v>91.53066599000951</v>
          </cell>
          <cell r="E345">
            <v>116.00068405480033</v>
          </cell>
          <cell r="F345">
            <v>133.60741582107093</v>
          </cell>
          <cell r="G345">
            <v>64.645430946560055</v>
          </cell>
          <cell r="H345">
            <v>112.27537831021435</v>
          </cell>
          <cell r="J345">
            <v>10.790000000000001</v>
          </cell>
          <cell r="K345">
            <v>31.214000000000002</v>
          </cell>
          <cell r="L345">
            <v>336.79906000000005</v>
          </cell>
          <cell r="M345">
            <v>36.1</v>
          </cell>
          <cell r="N345">
            <v>49.328000000000003</v>
          </cell>
          <cell r="O345">
            <v>1780.7408000000003</v>
          </cell>
          <cell r="P345">
            <v>15.870000000000001</v>
          </cell>
          <cell r="Q345">
            <v>44.236000000000004</v>
          </cell>
          <cell r="R345">
            <v>702.02532000000008</v>
          </cell>
          <cell r="S345">
            <v>50.300000000000004</v>
          </cell>
          <cell r="T345">
            <v>18.968</v>
          </cell>
          <cell r="U345">
            <v>954.09040000000005</v>
          </cell>
          <cell r="V345">
            <v>3773.6555800000006</v>
          </cell>
          <cell r="X345">
            <v>51.480000000000004</v>
          </cell>
          <cell r="Y345">
            <v>28.021000000000001</v>
          </cell>
          <cell r="Z345">
            <v>1442.5210800000002</v>
          </cell>
          <cell r="AA345">
            <v>24.12</v>
          </cell>
          <cell r="AB345">
            <v>635</v>
          </cell>
          <cell r="AC345">
            <v>15316.2</v>
          </cell>
          <cell r="AD345">
            <v>16758.721079999999</v>
          </cell>
          <cell r="AF345">
            <v>62.300000000000004</v>
          </cell>
          <cell r="AG345">
            <v>47.158000000000001</v>
          </cell>
          <cell r="AH345">
            <v>2937.9434000000001</v>
          </cell>
          <cell r="AI345">
            <v>3.58</v>
          </cell>
          <cell r="AJ345">
            <v>516.31540000000007</v>
          </cell>
          <cell r="AK345">
            <v>1848.4091320000002</v>
          </cell>
          <cell r="AL345">
            <v>4786.3525320000008</v>
          </cell>
        </row>
        <row r="346">
          <cell r="B346">
            <v>39175</v>
          </cell>
          <cell r="C346">
            <v>63.864661149866173</v>
          </cell>
          <cell r="D346">
            <v>92.392132090695327</v>
          </cell>
          <cell r="E346">
            <v>119.45364408951849</v>
          </cell>
          <cell r="F346">
            <v>136.60335210719819</v>
          </cell>
          <cell r="G346">
            <v>65.633501429472417</v>
          </cell>
          <cell r="H346">
            <v>113.31730769230768</v>
          </cell>
          <cell r="J346">
            <v>10.81</v>
          </cell>
          <cell r="K346">
            <v>31.214000000000002</v>
          </cell>
          <cell r="L346">
            <v>337.42334000000005</v>
          </cell>
          <cell r="M346">
            <v>36.36</v>
          </cell>
          <cell r="N346">
            <v>49.328000000000003</v>
          </cell>
          <cell r="O346">
            <v>1793.5660800000001</v>
          </cell>
          <cell r="P346">
            <v>15.82</v>
          </cell>
          <cell r="Q346">
            <v>44.236000000000004</v>
          </cell>
          <cell r="R346">
            <v>699.81352000000004</v>
          </cell>
          <cell r="S346">
            <v>51.58</v>
          </cell>
          <cell r="T346">
            <v>18.968</v>
          </cell>
          <cell r="U346">
            <v>978.36943999999994</v>
          </cell>
          <cell r="V346">
            <v>3809.17238</v>
          </cell>
          <cell r="X346">
            <v>52.06</v>
          </cell>
          <cell r="Y346">
            <v>28.021000000000001</v>
          </cell>
          <cell r="Z346">
            <v>1458.7732600000002</v>
          </cell>
          <cell r="AA346">
            <v>24.88</v>
          </cell>
          <cell r="AB346">
            <v>635</v>
          </cell>
          <cell r="AC346">
            <v>15798.8</v>
          </cell>
          <cell r="AD346">
            <v>17257.573260000001</v>
          </cell>
          <cell r="AF346">
            <v>63.7</v>
          </cell>
          <cell r="AG346">
            <v>47.158000000000001</v>
          </cell>
          <cell r="AH346">
            <v>3003.9646000000002</v>
          </cell>
          <cell r="AI346">
            <v>3.66</v>
          </cell>
          <cell r="AJ346">
            <v>516.31540000000007</v>
          </cell>
          <cell r="AK346">
            <v>1889.7143640000004</v>
          </cell>
          <cell r="AL346">
            <v>4893.6789640000006</v>
          </cell>
        </row>
        <row r="347">
          <cell r="B347">
            <v>39176</v>
          </cell>
          <cell r="C347">
            <v>62.992330059170378</v>
          </cell>
          <cell r="D347">
            <v>92.136789160878578</v>
          </cell>
          <cell r="E347">
            <v>118.61721491607288</v>
          </cell>
          <cell r="F347">
            <v>137.39453257925234</v>
          </cell>
          <cell r="G347">
            <v>65.323855643377982</v>
          </cell>
          <cell r="H347">
            <v>113.44341109709961</v>
          </cell>
          <cell r="J347">
            <v>11.03</v>
          </cell>
          <cell r="K347">
            <v>31.214000000000002</v>
          </cell>
          <cell r="L347">
            <v>344.29041999999998</v>
          </cell>
          <cell r="M347">
            <v>36.11</v>
          </cell>
          <cell r="N347">
            <v>49.328000000000003</v>
          </cell>
          <cell r="O347">
            <v>1781.2340800000002</v>
          </cell>
          <cell r="P347">
            <v>16.010000000000002</v>
          </cell>
          <cell r="Q347">
            <v>44.236000000000004</v>
          </cell>
          <cell r="R347">
            <v>708.21836000000019</v>
          </cell>
          <cell r="S347">
            <v>50.870000000000005</v>
          </cell>
          <cell r="T347">
            <v>18.968</v>
          </cell>
          <cell r="U347">
            <v>964.90216000000009</v>
          </cell>
          <cell r="V347">
            <v>3798.6450200000004</v>
          </cell>
          <cell r="X347">
            <v>51.6</v>
          </cell>
          <cell r="Y347">
            <v>28.021000000000001</v>
          </cell>
          <cell r="Z347">
            <v>1445.8836000000001</v>
          </cell>
          <cell r="AA347">
            <v>24.71</v>
          </cell>
          <cell r="AB347">
            <v>635</v>
          </cell>
          <cell r="AC347">
            <v>15690.85</v>
          </cell>
          <cell r="AD347">
            <v>17136.7336</v>
          </cell>
          <cell r="AF347">
            <v>64.52</v>
          </cell>
          <cell r="AG347">
            <v>47.158000000000001</v>
          </cell>
          <cell r="AH347">
            <v>3042.6341600000001</v>
          </cell>
          <cell r="AI347">
            <v>3.64</v>
          </cell>
          <cell r="AJ347">
            <v>516.31540000000007</v>
          </cell>
          <cell r="AK347">
            <v>1879.3880560000002</v>
          </cell>
          <cell r="AL347">
            <v>4922.0222160000003</v>
          </cell>
        </row>
        <row r="348">
          <cell r="B348">
            <v>39177</v>
          </cell>
          <cell r="C348">
            <v>61.968289360954877</v>
          </cell>
          <cell r="D348">
            <v>93.233479496231993</v>
          </cell>
          <cell r="E348">
            <v>119.59326281261735</v>
          </cell>
          <cell r="F348">
            <v>136.65735980625394</v>
          </cell>
          <cell r="G348">
            <v>66.338839684084235</v>
          </cell>
          <cell r="H348">
            <v>113.78940731399747</v>
          </cell>
          <cell r="J348">
            <v>11.32</v>
          </cell>
          <cell r="K348">
            <v>31.214000000000002</v>
          </cell>
          <cell r="L348">
            <v>353.34248000000002</v>
          </cell>
          <cell r="M348">
            <v>36.61</v>
          </cell>
          <cell r="N348">
            <v>49.328000000000003</v>
          </cell>
          <cell r="O348">
            <v>1805.8980800000002</v>
          </cell>
          <cell r="P348">
            <v>16.39</v>
          </cell>
          <cell r="Q348">
            <v>44.236000000000004</v>
          </cell>
          <cell r="R348">
            <v>725.02804000000015</v>
          </cell>
          <cell r="S348">
            <v>50.59</v>
          </cell>
          <cell r="T348">
            <v>18.968</v>
          </cell>
          <cell r="U348">
            <v>959.59112000000005</v>
          </cell>
          <cell r="V348">
            <v>3843.8597200000004</v>
          </cell>
          <cell r="X348">
            <v>52.1</v>
          </cell>
          <cell r="Y348">
            <v>28.021000000000001</v>
          </cell>
          <cell r="Z348">
            <v>1459.8941</v>
          </cell>
          <cell r="AA348">
            <v>24.91</v>
          </cell>
          <cell r="AB348">
            <v>635</v>
          </cell>
          <cell r="AC348">
            <v>15817.85</v>
          </cell>
          <cell r="AD348">
            <v>17277.7441</v>
          </cell>
          <cell r="AF348">
            <v>63.96</v>
          </cell>
          <cell r="AG348">
            <v>47.158000000000001</v>
          </cell>
          <cell r="AH348">
            <v>3016.22568</v>
          </cell>
          <cell r="AI348">
            <v>3.64</v>
          </cell>
          <cell r="AJ348">
            <v>516.31540000000007</v>
          </cell>
          <cell r="AK348">
            <v>1879.3880560000002</v>
          </cell>
          <cell r="AL348">
            <v>4895.6137360000002</v>
          </cell>
        </row>
        <row r="349">
          <cell r="B349">
            <v>39181</v>
          </cell>
          <cell r="C349">
            <v>61.818162804313957</v>
          </cell>
          <cell r="D349">
            <v>92.74788367184577</v>
          </cell>
          <cell r="E349">
            <v>119.96169041164187</v>
          </cell>
          <cell r="F349">
            <v>137.59198957201977</v>
          </cell>
          <cell r="G349">
            <v>66.504038490286987</v>
          </cell>
          <cell r="H349">
            <v>113.85639974779318</v>
          </cell>
          <cell r="J349">
            <v>11.09</v>
          </cell>
          <cell r="K349">
            <v>31.214000000000002</v>
          </cell>
          <cell r="L349">
            <v>346.16326000000004</v>
          </cell>
          <cell r="M349">
            <v>36.21</v>
          </cell>
          <cell r="N349">
            <v>49.328000000000003</v>
          </cell>
          <cell r="O349">
            <v>1786.1668800000002</v>
          </cell>
          <cell r="P349">
            <v>16.46</v>
          </cell>
          <cell r="Q349">
            <v>44.236000000000004</v>
          </cell>
          <cell r="R349">
            <v>728.12456000000009</v>
          </cell>
          <cell r="S349">
            <v>50.79</v>
          </cell>
          <cell r="T349">
            <v>18.968</v>
          </cell>
          <cell r="U349">
            <v>963.38472000000002</v>
          </cell>
          <cell r="V349">
            <v>3823.8394200000002</v>
          </cell>
          <cell r="X349">
            <v>51.96</v>
          </cell>
          <cell r="Y349">
            <v>28.021000000000001</v>
          </cell>
          <cell r="Z349">
            <v>1455.9711600000001</v>
          </cell>
          <cell r="AA349">
            <v>25</v>
          </cell>
          <cell r="AB349">
            <v>635</v>
          </cell>
          <cell r="AC349">
            <v>15875</v>
          </cell>
          <cell r="AD349">
            <v>17330.971160000001</v>
          </cell>
          <cell r="AF349">
            <v>64.67</v>
          </cell>
          <cell r="AG349">
            <v>47.158000000000001</v>
          </cell>
          <cell r="AH349">
            <v>3049.70786</v>
          </cell>
          <cell r="AI349">
            <v>3.64</v>
          </cell>
          <cell r="AJ349">
            <v>516.31540000000007</v>
          </cell>
          <cell r="AK349">
            <v>1879.3880560000002</v>
          </cell>
          <cell r="AL349">
            <v>4929.0959160000002</v>
          </cell>
        </row>
        <row r="350">
          <cell r="B350">
            <v>39182</v>
          </cell>
          <cell r="C350">
            <v>61.70114359296047</v>
          </cell>
          <cell r="D350">
            <v>93.013117375790202</v>
          </cell>
          <cell r="E350">
            <v>121.69521302463984</v>
          </cell>
          <cell r="F350">
            <v>137.22205068453613</v>
          </cell>
          <cell r="G350">
            <v>65.709434500504912</v>
          </cell>
          <cell r="H350">
            <v>114.1543190416141</v>
          </cell>
          <cell r="J350">
            <v>10.96</v>
          </cell>
          <cell r="K350">
            <v>31.214000000000002</v>
          </cell>
          <cell r="L350">
            <v>342.10544000000004</v>
          </cell>
          <cell r="M350">
            <v>36.1</v>
          </cell>
          <cell r="N350">
            <v>49.328000000000003</v>
          </cell>
          <cell r="O350">
            <v>1780.7408000000003</v>
          </cell>
          <cell r="P350">
            <v>16.600000000000001</v>
          </cell>
          <cell r="Q350">
            <v>44.236000000000004</v>
          </cell>
          <cell r="R350">
            <v>734.31760000000008</v>
          </cell>
          <cell r="S350">
            <v>51.54</v>
          </cell>
          <cell r="T350">
            <v>18.968</v>
          </cell>
          <cell r="U350">
            <v>977.61072000000001</v>
          </cell>
          <cell r="V350">
            <v>3834.7745600000003</v>
          </cell>
          <cell r="X350">
            <v>50.7</v>
          </cell>
          <cell r="Y350">
            <v>28.021000000000001</v>
          </cell>
          <cell r="Z350">
            <v>1420.6647</v>
          </cell>
          <cell r="AA350">
            <v>25.45</v>
          </cell>
          <cell r="AB350">
            <v>635</v>
          </cell>
          <cell r="AC350">
            <v>16160.75</v>
          </cell>
          <cell r="AD350">
            <v>17581.414700000001</v>
          </cell>
          <cell r="AF350">
            <v>64.17</v>
          </cell>
          <cell r="AG350">
            <v>47.158000000000001</v>
          </cell>
          <cell r="AH350">
            <v>3026.1288600000003</v>
          </cell>
          <cell r="AI350">
            <v>3.66</v>
          </cell>
          <cell r="AJ350">
            <v>516.31540000000007</v>
          </cell>
          <cell r="AK350">
            <v>1889.7143640000004</v>
          </cell>
          <cell r="AL350">
            <v>4915.8432240000002</v>
          </cell>
        </row>
        <row r="351">
          <cell r="B351">
            <v>39183</v>
          </cell>
          <cell r="C351">
            <v>61.13868821460683</v>
          </cell>
          <cell r="D351">
            <v>92.546021941462698</v>
          </cell>
          <cell r="E351">
            <v>118.30366252731696</v>
          </cell>
          <cell r="F351">
            <v>135.15871541269809</v>
          </cell>
          <cell r="G351">
            <v>64.404470129590237</v>
          </cell>
          <cell r="H351">
            <v>113.40400378310214</v>
          </cell>
          <cell r="J351">
            <v>10.9</v>
          </cell>
          <cell r="K351">
            <v>31.214000000000002</v>
          </cell>
          <cell r="L351">
            <v>340.23260000000005</v>
          </cell>
          <cell r="M351">
            <v>36.050000000000004</v>
          </cell>
          <cell r="N351">
            <v>49.328000000000003</v>
          </cell>
          <cell r="O351">
            <v>1778.2744000000002</v>
          </cell>
          <cell r="P351">
            <v>16.46</v>
          </cell>
          <cell r="Q351">
            <v>44.236000000000004</v>
          </cell>
          <cell r="R351">
            <v>728.12456000000009</v>
          </cell>
          <cell r="S351">
            <v>51.08</v>
          </cell>
          <cell r="T351">
            <v>18.968</v>
          </cell>
          <cell r="U351">
            <v>968.88544000000002</v>
          </cell>
          <cell r="V351">
            <v>3815.5170000000007</v>
          </cell>
          <cell r="X351">
            <v>50.21</v>
          </cell>
          <cell r="Y351">
            <v>28.021000000000001</v>
          </cell>
          <cell r="Z351">
            <v>1406.9344100000001</v>
          </cell>
          <cell r="AA351">
            <v>24.700000000000003</v>
          </cell>
          <cell r="AB351">
            <v>635</v>
          </cell>
          <cell r="AC351">
            <v>15684.500000000002</v>
          </cell>
          <cell r="AD351">
            <v>17091.434410000002</v>
          </cell>
          <cell r="AF351">
            <v>63.15</v>
          </cell>
          <cell r="AG351">
            <v>47.158000000000001</v>
          </cell>
          <cell r="AH351">
            <v>2978.0277000000001</v>
          </cell>
          <cell r="AI351">
            <v>3.61</v>
          </cell>
          <cell r="AJ351">
            <v>516.31540000000007</v>
          </cell>
          <cell r="AK351">
            <v>1863.8985940000002</v>
          </cell>
          <cell r="AL351">
            <v>4841.9262940000008</v>
          </cell>
        </row>
        <row r="352">
          <cell r="B352">
            <v>39184</v>
          </cell>
          <cell r="C352">
            <v>62.489967337372235</v>
          </cell>
          <cell r="D352">
            <v>92.802515536649551</v>
          </cell>
          <cell r="E352">
            <v>119.538895870861</v>
          </cell>
          <cell r="F352">
            <v>135.60628459630425</v>
          </cell>
          <cell r="G352">
            <v>65.848122948610012</v>
          </cell>
          <cell r="H352">
            <v>114.1078184110971</v>
          </cell>
          <cell r="J352">
            <v>10.92</v>
          </cell>
          <cell r="K352">
            <v>31.214000000000002</v>
          </cell>
          <cell r="L352">
            <v>340.85688000000005</v>
          </cell>
          <cell r="M352">
            <v>36.03</v>
          </cell>
          <cell r="N352">
            <v>49.328000000000003</v>
          </cell>
          <cell r="O352">
            <v>1777.2878400000002</v>
          </cell>
          <cell r="P352">
            <v>16.510000000000002</v>
          </cell>
          <cell r="Q352">
            <v>44.236000000000004</v>
          </cell>
          <cell r="R352">
            <v>730.33636000000013</v>
          </cell>
          <cell r="S352">
            <v>51.54</v>
          </cell>
          <cell r="T352">
            <v>18.968</v>
          </cell>
          <cell r="U352">
            <v>977.61072000000001</v>
          </cell>
          <cell r="V352">
            <v>3826.0918000000006</v>
          </cell>
          <cell r="X352">
            <v>50.46</v>
          </cell>
          <cell r="Y352">
            <v>28.021000000000001</v>
          </cell>
          <cell r="Z352">
            <v>1413.93966</v>
          </cell>
          <cell r="AA352">
            <v>24.97</v>
          </cell>
          <cell r="AB352">
            <v>635</v>
          </cell>
          <cell r="AC352">
            <v>15855.949999999999</v>
          </cell>
          <cell r="AD352">
            <v>17269.889660000001</v>
          </cell>
          <cell r="AF352">
            <v>63.49</v>
          </cell>
          <cell r="AG352">
            <v>47.158000000000001</v>
          </cell>
          <cell r="AH352">
            <v>2994.06142</v>
          </cell>
          <cell r="AI352">
            <v>3.61</v>
          </cell>
          <cell r="AJ352">
            <v>516.31540000000007</v>
          </cell>
          <cell r="AK352">
            <v>1863.8985940000002</v>
          </cell>
          <cell r="AL352">
            <v>4857.9600140000002</v>
          </cell>
        </row>
        <row r="353">
          <cell r="B353">
            <v>39185</v>
          </cell>
          <cell r="C353">
            <v>61.757735684474987</v>
          </cell>
          <cell r="D353">
            <v>92.845520927201605</v>
          </cell>
          <cell r="E353">
            <v>119.94739784293489</v>
          </cell>
          <cell r="F353">
            <v>135.77470898806718</v>
          </cell>
          <cell r="G353">
            <v>65.005212076794592</v>
          </cell>
          <cell r="H353">
            <v>114.50583228247162</v>
          </cell>
          <cell r="J353">
            <v>10.84</v>
          </cell>
          <cell r="K353">
            <v>31.214000000000002</v>
          </cell>
          <cell r="L353">
            <v>338.35975999999999</v>
          </cell>
          <cell r="M353">
            <v>36</v>
          </cell>
          <cell r="N353">
            <v>49.328000000000003</v>
          </cell>
          <cell r="O353">
            <v>1775.808</v>
          </cell>
          <cell r="P353">
            <v>16.670000000000002</v>
          </cell>
          <cell r="Q353">
            <v>44.236000000000004</v>
          </cell>
          <cell r="R353">
            <v>737.41412000000014</v>
          </cell>
          <cell r="S353">
            <v>51.47</v>
          </cell>
          <cell r="T353">
            <v>18.968</v>
          </cell>
          <cell r="U353">
            <v>976.28296</v>
          </cell>
          <cell r="V353">
            <v>3827.8648399999997</v>
          </cell>
          <cell r="X353">
            <v>50.300000000000004</v>
          </cell>
          <cell r="Y353">
            <v>28.021000000000001</v>
          </cell>
          <cell r="Z353">
            <v>1409.4563000000001</v>
          </cell>
          <cell r="AA353">
            <v>25.07</v>
          </cell>
          <cell r="AB353">
            <v>635</v>
          </cell>
          <cell r="AC353">
            <v>15919.45</v>
          </cell>
          <cell r="AD353">
            <v>17328.906300000002</v>
          </cell>
          <cell r="AF353">
            <v>63.18</v>
          </cell>
          <cell r="AG353">
            <v>47.158000000000001</v>
          </cell>
          <cell r="AH353">
            <v>2979.4424400000003</v>
          </cell>
          <cell r="AI353">
            <v>3.65</v>
          </cell>
          <cell r="AJ353">
            <v>516.31540000000007</v>
          </cell>
          <cell r="AK353">
            <v>1884.5512100000003</v>
          </cell>
          <cell r="AL353">
            <v>4863.9936500000003</v>
          </cell>
        </row>
        <row r="354">
          <cell r="B354">
            <v>39188</v>
          </cell>
          <cell r="C354">
            <v>62.690528923259059</v>
          </cell>
          <cell r="D354">
            <v>94.1285928569242</v>
          </cell>
          <cell r="E354">
            <v>119.56214097025497</v>
          </cell>
          <cell r="F354">
            <v>139.93176463373226</v>
          </cell>
          <cell r="G354">
            <v>65.9126472351644</v>
          </cell>
          <cell r="H354">
            <v>115.73691677175282</v>
          </cell>
          <cell r="J354">
            <v>11.19</v>
          </cell>
          <cell r="K354">
            <v>31.214000000000002</v>
          </cell>
          <cell r="L354">
            <v>349.28466000000003</v>
          </cell>
          <cell r="M354">
            <v>36.050000000000004</v>
          </cell>
          <cell r="N354">
            <v>49.328000000000003</v>
          </cell>
          <cell r="O354">
            <v>1778.2744000000002</v>
          </cell>
          <cell r="P354">
            <v>17.07</v>
          </cell>
          <cell r="Q354">
            <v>44.236000000000004</v>
          </cell>
          <cell r="R354">
            <v>755.10852000000011</v>
          </cell>
          <cell r="S354">
            <v>52.620000000000005</v>
          </cell>
          <cell r="T354">
            <v>18.968</v>
          </cell>
          <cell r="U354">
            <v>998.09616000000005</v>
          </cell>
          <cell r="V354">
            <v>3880.7637400000008</v>
          </cell>
          <cell r="X354">
            <v>49.900000000000006</v>
          </cell>
          <cell r="Y354">
            <v>28.021000000000001</v>
          </cell>
          <cell r="Z354">
            <v>1398.2479000000003</v>
          </cell>
          <cell r="AA354">
            <v>25</v>
          </cell>
          <cell r="AB354">
            <v>635</v>
          </cell>
          <cell r="AC354">
            <v>15875</v>
          </cell>
          <cell r="AD354">
            <v>17273.247900000002</v>
          </cell>
          <cell r="AF354">
            <v>65.900000000000006</v>
          </cell>
          <cell r="AG354">
            <v>47.158000000000001</v>
          </cell>
          <cell r="AH354">
            <v>3107.7122000000004</v>
          </cell>
          <cell r="AI354">
            <v>3.69</v>
          </cell>
          <cell r="AJ354">
            <v>516.31540000000007</v>
          </cell>
          <cell r="AK354">
            <v>1905.2038260000002</v>
          </cell>
          <cell r="AL354">
            <v>5012.9160260000008</v>
          </cell>
        </row>
        <row r="355">
          <cell r="B355">
            <v>39189</v>
          </cell>
          <cell r="C355">
            <v>62.547702931734236</v>
          </cell>
          <cell r="D355">
            <v>92.730517453640047</v>
          </cell>
          <cell r="E355">
            <v>120.1729839933177</v>
          </cell>
          <cell r="F355">
            <v>138.56408198486247</v>
          </cell>
          <cell r="G355">
            <v>67.489339109373418</v>
          </cell>
          <cell r="H355">
            <v>115.97414880201764</v>
          </cell>
          <cell r="J355">
            <v>11.100000000000001</v>
          </cell>
          <cell r="K355">
            <v>31.214000000000002</v>
          </cell>
          <cell r="L355">
            <v>346.47540000000009</v>
          </cell>
          <cell r="M355">
            <v>35.81</v>
          </cell>
          <cell r="N355">
            <v>49.328000000000003</v>
          </cell>
          <cell r="O355">
            <v>1766.4356800000003</v>
          </cell>
          <cell r="P355">
            <v>16.990000000000002</v>
          </cell>
          <cell r="Q355">
            <v>44.236000000000004</v>
          </cell>
          <cell r="R355">
            <v>751.56964000000016</v>
          </cell>
          <cell r="S355">
            <v>50.54</v>
          </cell>
          <cell r="T355">
            <v>18.968</v>
          </cell>
          <cell r="U355">
            <v>958.64271999999994</v>
          </cell>
          <cell r="V355">
            <v>3823.1234400000003</v>
          </cell>
          <cell r="X355">
            <v>50.33</v>
          </cell>
          <cell r="Y355">
            <v>28.021000000000001</v>
          </cell>
          <cell r="Z355">
            <v>1410.29693</v>
          </cell>
          <cell r="AA355">
            <v>25.12</v>
          </cell>
          <cell r="AB355">
            <v>635</v>
          </cell>
          <cell r="AC355">
            <v>15951.2</v>
          </cell>
          <cell r="AD355">
            <v>17361.496930000001</v>
          </cell>
          <cell r="AF355">
            <v>65.08</v>
          </cell>
          <cell r="AG355">
            <v>47.158000000000001</v>
          </cell>
          <cell r="AH355">
            <v>3069.0426400000001</v>
          </cell>
          <cell r="AI355">
            <v>3.67</v>
          </cell>
          <cell r="AJ355">
            <v>516.31540000000007</v>
          </cell>
          <cell r="AK355">
            <v>1894.8775180000002</v>
          </cell>
          <cell r="AL355">
            <v>4963.9201580000008</v>
          </cell>
        </row>
        <row r="356">
          <cell r="B356">
            <v>39190</v>
          </cell>
          <cell r="C356">
            <v>61.448194435416269</v>
          </cell>
          <cell r="D356">
            <v>93.109455039018528</v>
          </cell>
          <cell r="E356">
            <v>119.64548281654943</v>
          </cell>
          <cell r="F356">
            <v>141.02165499174316</v>
          </cell>
          <cell r="G356">
            <v>69.45382525450691</v>
          </cell>
          <cell r="H356">
            <v>116.05453972257249</v>
          </cell>
          <cell r="J356">
            <v>11.3</v>
          </cell>
          <cell r="K356">
            <v>31.214000000000002</v>
          </cell>
          <cell r="L356">
            <v>352.71820000000002</v>
          </cell>
          <cell r="M356">
            <v>35.980000000000004</v>
          </cell>
          <cell r="N356">
            <v>49.328000000000003</v>
          </cell>
          <cell r="O356">
            <v>1774.8214400000004</v>
          </cell>
          <cell r="P356">
            <v>17.75</v>
          </cell>
          <cell r="Q356">
            <v>44.236000000000004</v>
          </cell>
          <cell r="R356">
            <v>785.18900000000008</v>
          </cell>
          <cell r="S356">
            <v>48.82</v>
          </cell>
          <cell r="T356">
            <v>18.968</v>
          </cell>
          <cell r="U356">
            <v>926.01775999999995</v>
          </cell>
          <cell r="V356">
            <v>3838.7464</v>
          </cell>
          <cell r="X356">
            <v>48.97</v>
          </cell>
          <cell r="Y356">
            <v>28.021000000000001</v>
          </cell>
          <cell r="Z356">
            <v>1372.1883700000001</v>
          </cell>
          <cell r="AA356">
            <v>25.060000000000002</v>
          </cell>
          <cell r="AB356">
            <v>635</v>
          </cell>
          <cell r="AC356">
            <v>15913.100000000002</v>
          </cell>
          <cell r="AD356">
            <v>17285.288370000002</v>
          </cell>
          <cell r="AF356">
            <v>66.290000000000006</v>
          </cell>
          <cell r="AG356">
            <v>47.158000000000001</v>
          </cell>
          <cell r="AH356">
            <v>3126.1038200000003</v>
          </cell>
          <cell r="AI356">
            <v>3.73</v>
          </cell>
          <cell r="AJ356">
            <v>516.31540000000007</v>
          </cell>
          <cell r="AK356">
            <v>1925.8564420000002</v>
          </cell>
          <cell r="AL356">
            <v>5051.9602620000005</v>
          </cell>
        </row>
        <row r="357">
          <cell r="B357">
            <v>39191</v>
          </cell>
          <cell r="C357">
            <v>62.739415929875463</v>
          </cell>
          <cell r="D357">
            <v>95.846402851026539</v>
          </cell>
          <cell r="E357">
            <v>119.33861288165532</v>
          </cell>
          <cell r="F357">
            <v>134.32128103716829</v>
          </cell>
          <cell r="G357">
            <v>68.9834185434745</v>
          </cell>
          <cell r="H357">
            <v>115.91503783102142</v>
          </cell>
          <cell r="J357">
            <v>11.52</v>
          </cell>
          <cell r="K357">
            <v>31.214000000000002</v>
          </cell>
          <cell r="L357">
            <v>359.58528000000001</v>
          </cell>
          <cell r="M357">
            <v>37.840000000000003</v>
          </cell>
          <cell r="N357">
            <v>49.328000000000003</v>
          </cell>
          <cell r="O357">
            <v>1866.5715200000002</v>
          </cell>
          <cell r="P357">
            <v>17.900000000000002</v>
          </cell>
          <cell r="Q357">
            <v>44.236000000000004</v>
          </cell>
          <cell r="R357">
            <v>791.8244000000002</v>
          </cell>
          <cell r="S357">
            <v>49.22</v>
          </cell>
          <cell r="T357">
            <v>18.968</v>
          </cell>
          <cell r="U357">
            <v>933.60496000000001</v>
          </cell>
          <cell r="V357">
            <v>3951.5861600000003</v>
          </cell>
          <cell r="X357">
            <v>52.6</v>
          </cell>
          <cell r="Y357">
            <v>28.021000000000001</v>
          </cell>
          <cell r="Z357">
            <v>1473.9046000000001</v>
          </cell>
          <cell r="AA357">
            <v>24.830000000000002</v>
          </cell>
          <cell r="AB357">
            <v>635</v>
          </cell>
          <cell r="AC357">
            <v>15767.050000000001</v>
          </cell>
          <cell r="AD357">
            <v>17240.954600000001</v>
          </cell>
          <cell r="AF357">
            <v>61.2</v>
          </cell>
          <cell r="AG357">
            <v>47.158000000000001</v>
          </cell>
          <cell r="AH357">
            <v>2886.0696000000003</v>
          </cell>
          <cell r="AI357">
            <v>3.73</v>
          </cell>
          <cell r="AJ357">
            <v>516.31540000000007</v>
          </cell>
          <cell r="AK357">
            <v>1925.8564420000002</v>
          </cell>
          <cell r="AL357">
            <v>4811.926042000001</v>
          </cell>
        </row>
        <row r="358">
          <cell r="B358">
            <v>39192</v>
          </cell>
          <cell r="C358">
            <v>64.481052122506682</v>
          </cell>
          <cell r="D358">
            <v>98.629860925972352</v>
          </cell>
          <cell r="E358">
            <v>119.97464056450711</v>
          </cell>
          <cell r="F358">
            <v>132.7615513994688</v>
          </cell>
          <cell r="G358">
            <v>70.921279980346256</v>
          </cell>
          <cell r="H358">
            <v>116.98849306431273</v>
          </cell>
          <cell r="J358">
            <v>11.69</v>
          </cell>
          <cell r="K358">
            <v>31.214000000000002</v>
          </cell>
          <cell r="L358">
            <v>364.89166</v>
          </cell>
          <cell r="M358">
            <v>39.49</v>
          </cell>
          <cell r="N358">
            <v>49.328000000000003</v>
          </cell>
          <cell r="O358">
            <v>1947.9627200000002</v>
          </cell>
          <cell r="P358">
            <v>18.47</v>
          </cell>
          <cell r="Q358">
            <v>44.236000000000004</v>
          </cell>
          <cell r="R358">
            <v>817.03892000000008</v>
          </cell>
          <cell r="S358">
            <v>49.370000000000005</v>
          </cell>
          <cell r="T358">
            <v>18.968</v>
          </cell>
          <cell r="U358">
            <v>936.4501600000001</v>
          </cell>
          <cell r="V358">
            <v>4066.3434600000001</v>
          </cell>
          <cell r="X358">
            <v>52.480000000000004</v>
          </cell>
          <cell r="Y358">
            <v>28.021000000000001</v>
          </cell>
          <cell r="Z358">
            <v>1470.5420800000002</v>
          </cell>
          <cell r="AA358">
            <v>24.98</v>
          </cell>
          <cell r="AB358">
            <v>635</v>
          </cell>
          <cell r="AC358">
            <v>15862.300000000001</v>
          </cell>
          <cell r="AD358">
            <v>17332.842080000002</v>
          </cell>
          <cell r="AF358">
            <v>61.11</v>
          </cell>
          <cell r="AG358">
            <v>47.158000000000001</v>
          </cell>
          <cell r="AH358">
            <v>2881.8253800000002</v>
          </cell>
          <cell r="AI358">
            <v>3.63</v>
          </cell>
          <cell r="AJ358">
            <v>516.31540000000007</v>
          </cell>
          <cell r="AK358">
            <v>1874.2249020000002</v>
          </cell>
          <cell r="AL358">
            <v>4756.0502820000002</v>
          </cell>
        </row>
        <row r="359">
          <cell r="B359">
            <v>39195</v>
          </cell>
          <cell r="C359">
            <v>64.017918780015336</v>
          </cell>
          <cell r="D359">
            <v>97.239047521250754</v>
          </cell>
          <cell r="E359">
            <v>118.52548805829774</v>
          </cell>
          <cell r="F359">
            <v>132.93606204566163</v>
          </cell>
          <cell r="G359">
            <v>69.332276258916238</v>
          </cell>
          <cell r="H359">
            <v>116.71894703656997</v>
          </cell>
          <cell r="J359">
            <v>11.790000000000001</v>
          </cell>
          <cell r="K359">
            <v>31.214000000000002</v>
          </cell>
          <cell r="L359">
            <v>368.01306000000005</v>
          </cell>
          <cell r="M359">
            <v>38.270000000000003</v>
          </cell>
          <cell r="N359">
            <v>49.328000000000003</v>
          </cell>
          <cell r="O359">
            <v>1887.7825600000003</v>
          </cell>
          <cell r="P359">
            <v>18.365000000000002</v>
          </cell>
          <cell r="Q359">
            <v>44.236000000000004</v>
          </cell>
          <cell r="R359">
            <v>812.39414000000022</v>
          </cell>
          <cell r="S359">
            <v>49.6</v>
          </cell>
          <cell r="T359">
            <v>18.968</v>
          </cell>
          <cell r="U359">
            <v>940.81280000000004</v>
          </cell>
          <cell r="V359">
            <v>4009.0025600000008</v>
          </cell>
          <cell r="X359">
            <v>52.94</v>
          </cell>
          <cell r="Y359">
            <v>28.021000000000001</v>
          </cell>
          <cell r="Z359">
            <v>1483.43174</v>
          </cell>
          <cell r="AA359">
            <v>24.63</v>
          </cell>
          <cell r="AB359">
            <v>635</v>
          </cell>
          <cell r="AC359">
            <v>15640.05</v>
          </cell>
          <cell r="AD359">
            <v>17123.481739999999</v>
          </cell>
          <cell r="AF359">
            <v>61.79</v>
          </cell>
          <cell r="AG359">
            <v>47.158000000000001</v>
          </cell>
          <cell r="AH359">
            <v>2913.89282</v>
          </cell>
          <cell r="AI359">
            <v>3.58</v>
          </cell>
          <cell r="AJ359">
            <v>516.31540000000007</v>
          </cell>
          <cell r="AK359">
            <v>1848.4091320000002</v>
          </cell>
          <cell r="AL359">
            <v>4762.3019519999998</v>
          </cell>
        </row>
        <row r="360">
          <cell r="B360">
            <v>39196</v>
          </cell>
          <cell r="C360">
            <v>63.259915375196066</v>
          </cell>
          <cell r="D360">
            <v>96.684922103482393</v>
          </cell>
          <cell r="E360">
            <v>118.10794467949583</v>
          </cell>
          <cell r="F360">
            <v>133.17368668747477</v>
          </cell>
          <cell r="G360">
            <v>69.269157249374572</v>
          </cell>
          <cell r="H360">
            <v>116.6779634300126</v>
          </cell>
          <cell r="J360">
            <v>11.59</v>
          </cell>
          <cell r="K360">
            <v>31.214000000000002</v>
          </cell>
          <cell r="L360">
            <v>361.77026000000001</v>
          </cell>
          <cell r="M360">
            <v>38.380000000000003</v>
          </cell>
          <cell r="N360">
            <v>49.328000000000003</v>
          </cell>
          <cell r="O360">
            <v>1893.2086400000003</v>
          </cell>
          <cell r="P360">
            <v>18.12</v>
          </cell>
          <cell r="Q360">
            <v>44.236000000000004</v>
          </cell>
          <cell r="R360">
            <v>801.55632000000014</v>
          </cell>
          <cell r="S360">
            <v>49.01</v>
          </cell>
          <cell r="T360">
            <v>18.968</v>
          </cell>
          <cell r="U360">
            <v>929.62167999999997</v>
          </cell>
          <cell r="V360">
            <v>3986.1569</v>
          </cell>
          <cell r="X360">
            <v>53.28</v>
          </cell>
          <cell r="Y360">
            <v>28.021000000000001</v>
          </cell>
          <cell r="Z360">
            <v>1492.9588800000001</v>
          </cell>
          <cell r="AA360">
            <v>24.52</v>
          </cell>
          <cell r="AB360">
            <v>635</v>
          </cell>
          <cell r="AC360">
            <v>15570.199999999999</v>
          </cell>
          <cell r="AD360">
            <v>17063.158879999999</v>
          </cell>
          <cell r="AF360">
            <v>62.08</v>
          </cell>
          <cell r="AG360">
            <v>47.158000000000001</v>
          </cell>
          <cell r="AH360">
            <v>2927.56864</v>
          </cell>
          <cell r="AI360">
            <v>3.5700000000000003</v>
          </cell>
          <cell r="AJ360">
            <v>516.31540000000007</v>
          </cell>
          <cell r="AK360">
            <v>1843.2459780000004</v>
          </cell>
          <cell r="AL360">
            <v>4770.8146180000003</v>
          </cell>
        </row>
        <row r="361">
          <cell r="B361">
            <v>39197</v>
          </cell>
          <cell r="C361">
            <v>62.631649826049575</v>
          </cell>
          <cell r="D361">
            <v>96.700253797842336</v>
          </cell>
          <cell r="E361">
            <v>117.81775589152197</v>
          </cell>
          <cell r="F361">
            <v>134.17345920033756</v>
          </cell>
          <cell r="G361">
            <v>69.518699031097867</v>
          </cell>
          <cell r="H361">
            <v>117.86097099621688</v>
          </cell>
          <cell r="J361">
            <v>11.66</v>
          </cell>
          <cell r="K361">
            <v>31.214000000000002</v>
          </cell>
          <cell r="L361">
            <v>363.95524</v>
          </cell>
          <cell r="M361">
            <v>38.36</v>
          </cell>
          <cell r="N361">
            <v>49.328000000000003</v>
          </cell>
          <cell r="O361">
            <v>1892.22208</v>
          </cell>
          <cell r="P361">
            <v>18</v>
          </cell>
          <cell r="Q361">
            <v>44.236000000000004</v>
          </cell>
          <cell r="R361">
            <v>796.24800000000005</v>
          </cell>
          <cell r="S361">
            <v>49.26</v>
          </cell>
          <cell r="T361">
            <v>18.968</v>
          </cell>
          <cell r="U361">
            <v>934.36367999999993</v>
          </cell>
          <cell r="V361">
            <v>3986.7889999999998</v>
          </cell>
          <cell r="X361">
            <v>54.050000000000004</v>
          </cell>
          <cell r="Y361">
            <v>28.021000000000001</v>
          </cell>
          <cell r="Z361">
            <v>1514.5350500000002</v>
          </cell>
          <cell r="AA361">
            <v>24.42</v>
          </cell>
          <cell r="AB361">
            <v>635</v>
          </cell>
          <cell r="AC361">
            <v>15506.7</v>
          </cell>
          <cell r="AD361">
            <v>17021.235049999999</v>
          </cell>
          <cell r="AF361">
            <v>62.730000000000004</v>
          </cell>
          <cell r="AG361">
            <v>47.158000000000001</v>
          </cell>
          <cell r="AH361">
            <v>2958.2213400000001</v>
          </cell>
          <cell r="AI361">
            <v>3.58</v>
          </cell>
          <cell r="AJ361">
            <v>516.31540000000007</v>
          </cell>
          <cell r="AK361">
            <v>1848.4091320000002</v>
          </cell>
          <cell r="AL361">
            <v>4806.6304720000007</v>
          </cell>
        </row>
        <row r="362">
          <cell r="B362">
            <v>39198</v>
          </cell>
          <cell r="C362">
            <v>61.047440755175373</v>
          </cell>
          <cell r="D362">
            <v>98.603210798047897</v>
          </cell>
          <cell r="E362">
            <v>118.35943113560914</v>
          </cell>
          <cell r="F362">
            <v>135.17864171713811</v>
          </cell>
          <cell r="G362">
            <v>72.020641141949653</v>
          </cell>
          <cell r="H362">
            <v>117.76875788146279</v>
          </cell>
          <cell r="J362">
            <v>11.9</v>
          </cell>
          <cell r="K362">
            <v>31.214000000000002</v>
          </cell>
          <cell r="L362">
            <v>371.44660000000005</v>
          </cell>
          <cell r="M362">
            <v>39.6</v>
          </cell>
          <cell r="N362">
            <v>49.328000000000003</v>
          </cell>
          <cell r="O362">
            <v>1953.3888000000002</v>
          </cell>
          <cell r="P362">
            <v>18.11</v>
          </cell>
          <cell r="Q362">
            <v>44.236000000000004</v>
          </cell>
          <cell r="R362">
            <v>801.11396000000002</v>
          </cell>
          <cell r="S362">
            <v>49.52</v>
          </cell>
          <cell r="T362">
            <v>18.968</v>
          </cell>
          <cell r="U362">
            <v>939.29536000000007</v>
          </cell>
          <cell r="V362">
            <v>4065.2447200000006</v>
          </cell>
          <cell r="X362">
            <v>54.35</v>
          </cell>
          <cell r="Y362">
            <v>28.021000000000001</v>
          </cell>
          <cell r="Z362">
            <v>1522.9413500000001</v>
          </cell>
          <cell r="AA362">
            <v>24.53</v>
          </cell>
          <cell r="AB362">
            <v>635</v>
          </cell>
          <cell r="AC362">
            <v>15576.550000000001</v>
          </cell>
          <cell r="AD362">
            <v>17099.49135</v>
          </cell>
          <cell r="AF362">
            <v>64.260000000000005</v>
          </cell>
          <cell r="AG362">
            <v>47.158000000000001</v>
          </cell>
          <cell r="AH362">
            <v>3030.3730800000003</v>
          </cell>
          <cell r="AI362">
            <v>3.5100000000000002</v>
          </cell>
          <cell r="AJ362">
            <v>516.31540000000007</v>
          </cell>
          <cell r="AK362">
            <v>1812.2670540000004</v>
          </cell>
          <cell r="AL362">
            <v>4842.6401340000011</v>
          </cell>
        </row>
        <row r="363">
          <cell r="B363">
            <v>39199</v>
          </cell>
          <cell r="C363">
            <v>58.073532221793009</v>
          </cell>
          <cell r="D363">
            <v>95.692189921365241</v>
          </cell>
          <cell r="E363">
            <v>117.53013343384356</v>
          </cell>
          <cell r="F363">
            <v>135.52360550657048</v>
          </cell>
          <cell r="G363">
            <v>70.40307297061446</v>
          </cell>
          <cell r="H363">
            <v>117.75457124842367</v>
          </cell>
          <cell r="J363">
            <v>11.67</v>
          </cell>
          <cell r="K363">
            <v>31.214000000000002</v>
          </cell>
          <cell r="L363">
            <v>364.26738</v>
          </cell>
          <cell r="M363">
            <v>39.160000000000004</v>
          </cell>
          <cell r="N363">
            <v>49.328000000000003</v>
          </cell>
          <cell r="O363">
            <v>1931.6844800000003</v>
          </cell>
          <cell r="P363">
            <v>16.350000000000001</v>
          </cell>
          <cell r="Q363">
            <v>44.236000000000004</v>
          </cell>
          <cell r="R363">
            <v>723.25860000000011</v>
          </cell>
          <cell r="S363">
            <v>48.82</v>
          </cell>
          <cell r="T363">
            <v>18.968</v>
          </cell>
          <cell r="U363">
            <v>926.01775999999995</v>
          </cell>
          <cell r="V363">
            <v>3945.22822</v>
          </cell>
          <cell r="X363">
            <v>54.38</v>
          </cell>
          <cell r="Y363">
            <v>28.021000000000001</v>
          </cell>
          <cell r="Z363">
            <v>1523.7819800000002</v>
          </cell>
          <cell r="AA363">
            <v>24.34</v>
          </cell>
          <cell r="AB363">
            <v>635</v>
          </cell>
          <cell r="AC363">
            <v>15455.9</v>
          </cell>
          <cell r="AD363">
            <v>16979.681980000001</v>
          </cell>
          <cell r="AF363">
            <v>64.960000000000008</v>
          </cell>
          <cell r="AG363">
            <v>47.158000000000001</v>
          </cell>
          <cell r="AH363">
            <v>3063.3836800000004</v>
          </cell>
          <cell r="AI363">
            <v>3.47</v>
          </cell>
          <cell r="AJ363">
            <v>516.31540000000007</v>
          </cell>
          <cell r="AK363">
            <v>1791.6144380000003</v>
          </cell>
          <cell r="AL363">
            <v>4854.9981180000004</v>
          </cell>
        </row>
        <row r="364">
          <cell r="B364">
            <v>39202</v>
          </cell>
          <cell r="C364">
            <v>56.326917497989889</v>
          </cell>
          <cell r="D364">
            <v>94.904908750016233</v>
          </cell>
          <cell r="E364">
            <v>120.99199519316286</v>
          </cell>
          <cell r="F364">
            <v>133.5996620254908</v>
          </cell>
          <cell r="G364">
            <v>68.924011939996717</v>
          </cell>
          <cell r="H364">
            <v>116.83244010088272</v>
          </cell>
          <cell r="J364">
            <v>11.41</v>
          </cell>
          <cell r="K364">
            <v>31.214000000000002</v>
          </cell>
          <cell r="L364">
            <v>356.15174000000002</v>
          </cell>
          <cell r="M364">
            <v>40.130000000000003</v>
          </cell>
          <cell r="N364">
            <v>49.328000000000003</v>
          </cell>
          <cell r="O364">
            <v>1979.5326400000004</v>
          </cell>
          <cell r="P364">
            <v>15.73</v>
          </cell>
          <cell r="Q364">
            <v>44.236000000000004</v>
          </cell>
          <cell r="R364">
            <v>695.83228000000008</v>
          </cell>
          <cell r="S364">
            <v>46.46</v>
          </cell>
          <cell r="T364">
            <v>18.968</v>
          </cell>
          <cell r="U364">
            <v>881.25328000000002</v>
          </cell>
          <cell r="V364">
            <v>3912.7699400000006</v>
          </cell>
          <cell r="X364">
            <v>53.17</v>
          </cell>
          <cell r="Y364">
            <v>28.021000000000001</v>
          </cell>
          <cell r="Z364">
            <v>1489.8765700000001</v>
          </cell>
          <cell r="AA364">
            <v>24.330000000000002</v>
          </cell>
          <cell r="AB364">
            <v>657.21100000000001</v>
          </cell>
          <cell r="AC364">
            <v>15989.943630000002</v>
          </cell>
          <cell r="AD364">
            <v>17479.820200000002</v>
          </cell>
          <cell r="AF364">
            <v>63.17</v>
          </cell>
          <cell r="AG364">
            <v>47.158000000000001</v>
          </cell>
          <cell r="AH364">
            <v>2978.9708600000004</v>
          </cell>
          <cell r="AI364">
            <v>3.5</v>
          </cell>
          <cell r="AJ364">
            <v>516.31540000000007</v>
          </cell>
          <cell r="AK364">
            <v>1807.1039000000003</v>
          </cell>
          <cell r="AL364">
            <v>4786.0747600000004</v>
          </cell>
        </row>
        <row r="365">
          <cell r="B365">
            <v>39203</v>
          </cell>
          <cell r="C365">
            <v>57.301666669806963</v>
          </cell>
          <cell r="D365">
            <v>94.633467662397379</v>
          </cell>
          <cell r="E365">
            <v>121.42574654394973</v>
          </cell>
          <cell r="F365">
            <v>132.99412724767069</v>
          </cell>
          <cell r="G365">
            <v>69.85696113438074</v>
          </cell>
          <cell r="H365">
            <v>117.1421815889029</v>
          </cell>
          <cell r="J365">
            <v>11.4</v>
          </cell>
          <cell r="K365">
            <v>31.214000000000002</v>
          </cell>
          <cell r="L365">
            <v>355.83960000000002</v>
          </cell>
          <cell r="M365">
            <v>39.880000000000003</v>
          </cell>
          <cell r="N365">
            <v>49.328000000000003</v>
          </cell>
          <cell r="O365">
            <v>1967.2006400000002</v>
          </cell>
          <cell r="P365">
            <v>15.780000000000001</v>
          </cell>
          <cell r="Q365">
            <v>44.236000000000004</v>
          </cell>
          <cell r="R365">
            <v>698.04408000000012</v>
          </cell>
          <cell r="S365">
            <v>46.42</v>
          </cell>
          <cell r="T365">
            <v>18.968</v>
          </cell>
          <cell r="U365">
            <v>880.49455999999998</v>
          </cell>
          <cell r="V365">
            <v>3901.5788800000005</v>
          </cell>
          <cell r="X365">
            <v>53.53</v>
          </cell>
          <cell r="Y365">
            <v>28.021000000000001</v>
          </cell>
          <cell r="Z365">
            <v>1499.9641300000001</v>
          </cell>
          <cell r="AA365">
            <v>24.41</v>
          </cell>
          <cell r="AB365">
            <v>657.21100000000001</v>
          </cell>
          <cell r="AC365">
            <v>16042.52051</v>
          </cell>
          <cell r="AD365">
            <v>17542.484639999999</v>
          </cell>
          <cell r="AF365">
            <v>62.71</v>
          </cell>
          <cell r="AG365">
            <v>47.158000000000001</v>
          </cell>
          <cell r="AH365">
            <v>2957.2781800000002</v>
          </cell>
          <cell r="AI365">
            <v>3.5</v>
          </cell>
          <cell r="AJ365">
            <v>516.31540000000007</v>
          </cell>
          <cell r="AK365">
            <v>1807.1039000000003</v>
          </cell>
          <cell r="AL365">
            <v>4764.3820800000003</v>
          </cell>
        </row>
        <row r="366">
          <cell r="B366">
            <v>39204</v>
          </cell>
          <cell r="C366">
            <v>56.565969480118049</v>
          </cell>
          <cell r="D366">
            <v>95.828190127310364</v>
          </cell>
          <cell r="E366">
            <v>124.6393802892384</v>
          </cell>
          <cell r="F366">
            <v>134.23355315382327</v>
          </cell>
          <cell r="G366">
            <v>70.209878903546468</v>
          </cell>
          <cell r="H366">
            <v>117.90037831021436</v>
          </cell>
          <cell r="J366">
            <v>11.28</v>
          </cell>
          <cell r="K366">
            <v>31.214000000000002</v>
          </cell>
          <cell r="L366">
            <v>352.09392000000003</v>
          </cell>
          <cell r="M366">
            <v>40.369999999999997</v>
          </cell>
          <cell r="N366">
            <v>49.328000000000003</v>
          </cell>
          <cell r="O366">
            <v>1991.3713600000001</v>
          </cell>
          <cell r="P366">
            <v>15.780000000000001</v>
          </cell>
          <cell r="Q366">
            <v>44.236000000000004</v>
          </cell>
          <cell r="R366">
            <v>698.04408000000012</v>
          </cell>
          <cell r="S366">
            <v>47.94</v>
          </cell>
          <cell r="T366">
            <v>18.968</v>
          </cell>
          <cell r="U366">
            <v>909.32592</v>
          </cell>
          <cell r="V366">
            <v>3950.8352800000002</v>
          </cell>
          <cell r="X366">
            <v>54.15</v>
          </cell>
          <cell r="Y366">
            <v>28.021000000000001</v>
          </cell>
          <cell r="Z366">
            <v>1517.3371500000001</v>
          </cell>
          <cell r="AA366">
            <v>25.09</v>
          </cell>
          <cell r="AB366">
            <v>657.21100000000001</v>
          </cell>
          <cell r="AC366">
            <v>16489.423989999999</v>
          </cell>
          <cell r="AD366">
            <v>18006.761139999999</v>
          </cell>
          <cell r="AF366">
            <v>63.980000000000004</v>
          </cell>
          <cell r="AG366">
            <v>47.158000000000001</v>
          </cell>
          <cell r="AH366">
            <v>3017.1688400000003</v>
          </cell>
          <cell r="AI366">
            <v>3.47</v>
          </cell>
          <cell r="AJ366">
            <v>516.31540000000007</v>
          </cell>
          <cell r="AK366">
            <v>1791.6144380000003</v>
          </cell>
          <cell r="AL366">
            <v>4808.7832780000008</v>
          </cell>
        </row>
        <row r="367">
          <cell r="B367">
            <v>39205</v>
          </cell>
          <cell r="C367">
            <v>56.560586429164125</v>
          </cell>
          <cell r="D367">
            <v>93.58900890000487</v>
          </cell>
          <cell r="E367">
            <v>127.26339438857788</v>
          </cell>
          <cell r="F367">
            <v>133.77146766971481</v>
          </cell>
          <cell r="G367">
            <v>70.485890598818017</v>
          </cell>
          <cell r="H367">
            <v>118.41030895334173</v>
          </cell>
          <cell r="J367">
            <v>11.26</v>
          </cell>
          <cell r="K367">
            <v>31.214000000000002</v>
          </cell>
          <cell r="L367">
            <v>351.46964000000003</v>
          </cell>
          <cell r="M367">
            <v>38.67</v>
          </cell>
          <cell r="N367">
            <v>49.328000000000003</v>
          </cell>
          <cell r="O367">
            <v>1907.5137600000003</v>
          </cell>
          <cell r="P367">
            <v>15.59</v>
          </cell>
          <cell r="Q367">
            <v>44.236000000000004</v>
          </cell>
          <cell r="R367">
            <v>689.63924000000009</v>
          </cell>
          <cell r="S367">
            <v>47.97</v>
          </cell>
          <cell r="T367">
            <v>18.968</v>
          </cell>
          <cell r="U367">
            <v>909.89495999999997</v>
          </cell>
          <cell r="V367">
            <v>3858.5176000000001</v>
          </cell>
          <cell r="X367">
            <v>54.31</v>
          </cell>
          <cell r="Y367">
            <v>28.021000000000001</v>
          </cell>
          <cell r="Z367">
            <v>1521.82051</v>
          </cell>
          <cell r="AA367">
            <v>25.66</v>
          </cell>
          <cell r="AB367">
            <v>657.21100000000001</v>
          </cell>
          <cell r="AC367">
            <v>16864.03426</v>
          </cell>
          <cell r="AD367">
            <v>18385.854770000002</v>
          </cell>
          <cell r="AF367">
            <v>63.410000000000004</v>
          </cell>
          <cell r="AG367">
            <v>47.158000000000001</v>
          </cell>
          <cell r="AH367">
            <v>2990.2887800000003</v>
          </cell>
          <cell r="AI367">
            <v>3.49</v>
          </cell>
          <cell r="AJ367">
            <v>516.31540000000007</v>
          </cell>
          <cell r="AK367">
            <v>1801.9407460000004</v>
          </cell>
          <cell r="AL367">
            <v>4792.229526000001</v>
          </cell>
        </row>
        <row r="368">
          <cell r="B368">
            <v>39206</v>
          </cell>
          <cell r="C368">
            <v>56.491680213112325</v>
          </cell>
          <cell r="D368">
            <v>93.645380830863672</v>
          </cell>
          <cell r="E368">
            <v>129.35844784749929</v>
          </cell>
          <cell r="F368">
            <v>135.17931796763028</v>
          </cell>
          <cell r="G368">
            <v>69.077329172835107</v>
          </cell>
          <cell r="H368">
            <v>118.66488020176544</v>
          </cell>
          <cell r="J368">
            <v>10.96</v>
          </cell>
          <cell r="K368">
            <v>31.214000000000002</v>
          </cell>
          <cell r="L368">
            <v>342.10544000000004</v>
          </cell>
          <cell r="M368">
            <v>38.67</v>
          </cell>
          <cell r="N368">
            <v>49.328000000000003</v>
          </cell>
          <cell r="O368">
            <v>1907.5137600000003</v>
          </cell>
          <cell r="P368">
            <v>15.97</v>
          </cell>
          <cell r="Q368">
            <v>44.236000000000004</v>
          </cell>
          <cell r="R368">
            <v>706.44892000000004</v>
          </cell>
          <cell r="S368">
            <v>47.7</v>
          </cell>
          <cell r="T368">
            <v>18.968</v>
          </cell>
          <cell r="U368">
            <v>904.7736000000001</v>
          </cell>
          <cell r="V368">
            <v>3860.8417199999999</v>
          </cell>
          <cell r="X368">
            <v>55.730000000000004</v>
          </cell>
          <cell r="Y368">
            <v>28.021000000000001</v>
          </cell>
          <cell r="Z368">
            <v>1561.6103300000002</v>
          </cell>
          <cell r="AA368">
            <v>26.060000000000002</v>
          </cell>
          <cell r="AB368">
            <v>657.21100000000001</v>
          </cell>
          <cell r="AC368">
            <v>17126.918660000003</v>
          </cell>
          <cell r="AD368">
            <v>18688.528990000003</v>
          </cell>
          <cell r="AF368">
            <v>64.37</v>
          </cell>
          <cell r="AG368">
            <v>47.158000000000001</v>
          </cell>
          <cell r="AH368">
            <v>3035.5604600000001</v>
          </cell>
          <cell r="AI368">
            <v>3.5</v>
          </cell>
          <cell r="AJ368">
            <v>516.31540000000007</v>
          </cell>
          <cell r="AK368">
            <v>1807.1039000000003</v>
          </cell>
          <cell r="AL368">
            <v>4842.6643600000007</v>
          </cell>
        </row>
        <row r="369">
          <cell r="B369">
            <v>39209</v>
          </cell>
          <cell r="C369">
            <v>55.886494890410908</v>
          </cell>
          <cell r="D369">
            <v>93.749807594027217</v>
          </cell>
          <cell r="E369">
            <v>129.45330876243045</v>
          </cell>
          <cell r="F369">
            <v>136.42514516837852</v>
          </cell>
          <cell r="G369">
            <v>68.470657738857426</v>
          </cell>
          <cell r="H369">
            <v>118.96910466582595</v>
          </cell>
          <cell r="J369">
            <v>11.11</v>
          </cell>
          <cell r="K369">
            <v>31.214000000000002</v>
          </cell>
          <cell r="L369">
            <v>346.78753999999998</v>
          </cell>
          <cell r="M369">
            <v>38.36</v>
          </cell>
          <cell r="N369">
            <v>49.328000000000003</v>
          </cell>
          <cell r="O369">
            <v>1892.22208</v>
          </cell>
          <cell r="P369">
            <v>16.260000000000002</v>
          </cell>
          <cell r="Q369">
            <v>44.236000000000004</v>
          </cell>
          <cell r="R369">
            <v>719.27736000000016</v>
          </cell>
          <cell r="S369">
            <v>47.81</v>
          </cell>
          <cell r="T369">
            <v>18.968</v>
          </cell>
          <cell r="U369">
            <v>906.86008000000004</v>
          </cell>
          <cell r="V369">
            <v>3865.1470599999998</v>
          </cell>
          <cell r="X369">
            <v>55.75</v>
          </cell>
          <cell r="Y369">
            <v>28.021000000000001</v>
          </cell>
          <cell r="Z369">
            <v>1562.17075</v>
          </cell>
          <cell r="AA369">
            <v>26.080000000000002</v>
          </cell>
          <cell r="AB369">
            <v>657.21100000000001</v>
          </cell>
          <cell r="AC369">
            <v>17140.062880000001</v>
          </cell>
          <cell r="AD369">
            <v>18702.233630000002</v>
          </cell>
          <cell r="AF369">
            <v>64.55</v>
          </cell>
          <cell r="AG369">
            <v>47.158000000000001</v>
          </cell>
          <cell r="AH369">
            <v>3044.0488999999998</v>
          </cell>
          <cell r="AI369">
            <v>3.5700000000000003</v>
          </cell>
          <cell r="AJ369">
            <v>516.31540000000007</v>
          </cell>
          <cell r="AK369">
            <v>1843.2459780000004</v>
          </cell>
          <cell r="AL369">
            <v>4887.2948780000006</v>
          </cell>
        </row>
        <row r="370">
          <cell r="B370">
            <v>39210</v>
          </cell>
          <cell r="C370">
            <v>55.959271163036441</v>
          </cell>
          <cell r="D370">
            <v>93.245291279999449</v>
          </cell>
          <cell r="E370">
            <v>127.95616582432217</v>
          </cell>
          <cell r="F370">
            <v>135.41356135698231</v>
          </cell>
          <cell r="G370">
            <v>68.961253667076789</v>
          </cell>
          <cell r="H370">
            <v>118.83039092055483</v>
          </cell>
          <cell r="J370">
            <v>11.13</v>
          </cell>
          <cell r="K370">
            <v>31.214000000000002</v>
          </cell>
          <cell r="L370">
            <v>347.41182000000003</v>
          </cell>
          <cell r="M370">
            <v>37.85</v>
          </cell>
          <cell r="N370">
            <v>49.328000000000003</v>
          </cell>
          <cell r="O370">
            <v>1867.0648000000001</v>
          </cell>
          <cell r="P370">
            <v>16.16</v>
          </cell>
          <cell r="Q370">
            <v>44.236000000000004</v>
          </cell>
          <cell r="R370">
            <v>714.85376000000008</v>
          </cell>
          <cell r="S370">
            <v>48.24</v>
          </cell>
          <cell r="T370">
            <v>18.968</v>
          </cell>
          <cell r="U370">
            <v>915.01632000000006</v>
          </cell>
          <cell r="V370">
            <v>3844.3467000000005</v>
          </cell>
          <cell r="X370">
            <v>56.24</v>
          </cell>
          <cell r="Y370">
            <v>28.021000000000001</v>
          </cell>
          <cell r="Z370">
            <v>1575.9010400000002</v>
          </cell>
          <cell r="AA370">
            <v>25.73</v>
          </cell>
          <cell r="AB370">
            <v>657.21100000000001</v>
          </cell>
          <cell r="AC370">
            <v>16910.03903</v>
          </cell>
          <cell r="AD370">
            <v>18485.940070000001</v>
          </cell>
          <cell r="AF370">
            <v>64.11</v>
          </cell>
          <cell r="AG370">
            <v>47.158000000000001</v>
          </cell>
          <cell r="AH370">
            <v>3023.2993799999999</v>
          </cell>
          <cell r="AI370">
            <v>3.54</v>
          </cell>
          <cell r="AJ370">
            <v>516.31540000000007</v>
          </cell>
          <cell r="AK370">
            <v>1827.7565160000001</v>
          </cell>
          <cell r="AL370">
            <v>4851.0558959999998</v>
          </cell>
        </row>
        <row r="371">
          <cell r="B371">
            <v>39211</v>
          </cell>
          <cell r="C371">
            <v>56.675723154604697</v>
          </cell>
          <cell r="D371">
            <v>93.318083962450871</v>
          </cell>
          <cell r="E371">
            <v>127.14826357586806</v>
          </cell>
          <cell r="F371">
            <v>136.47915286743427</v>
          </cell>
          <cell r="G371">
            <v>69.053931886973658</v>
          </cell>
          <cell r="H371">
            <v>119.21343001261032</v>
          </cell>
          <cell r="J371">
            <v>11.13</v>
          </cell>
          <cell r="K371">
            <v>31.214000000000002</v>
          </cell>
          <cell r="L371">
            <v>347.41182000000003</v>
          </cell>
          <cell r="M371">
            <v>37.980000000000004</v>
          </cell>
          <cell r="N371">
            <v>49.328000000000003</v>
          </cell>
          <cell r="O371">
            <v>1873.4774400000003</v>
          </cell>
          <cell r="P371">
            <v>16.04</v>
          </cell>
          <cell r="Q371">
            <v>44.236000000000004</v>
          </cell>
          <cell r="R371">
            <v>709.54543999999999</v>
          </cell>
          <cell r="S371">
            <v>48.34</v>
          </cell>
          <cell r="T371">
            <v>18.968</v>
          </cell>
          <cell r="U371">
            <v>916.91312000000005</v>
          </cell>
          <cell r="V371">
            <v>3847.3478200000004</v>
          </cell>
          <cell r="X371">
            <v>57</v>
          </cell>
          <cell r="Y371">
            <v>28.021000000000001</v>
          </cell>
          <cell r="Z371">
            <v>1597.1970000000001</v>
          </cell>
          <cell r="AA371">
            <v>25.52</v>
          </cell>
          <cell r="AB371">
            <v>657.21100000000001</v>
          </cell>
          <cell r="AC371">
            <v>16772.024720000001</v>
          </cell>
          <cell r="AD371">
            <v>18369.221720000001</v>
          </cell>
          <cell r="AF371">
            <v>64.81</v>
          </cell>
          <cell r="AG371">
            <v>47.158000000000001</v>
          </cell>
          <cell r="AH371">
            <v>3056.30998</v>
          </cell>
          <cell r="AI371">
            <v>3.5500000000000003</v>
          </cell>
          <cell r="AJ371">
            <v>516.31540000000007</v>
          </cell>
          <cell r="AK371">
            <v>1832.9196700000005</v>
          </cell>
          <cell r="AL371">
            <v>4889.2296500000002</v>
          </cell>
        </row>
        <row r="372">
          <cell r="B372">
            <v>39212</v>
          </cell>
          <cell r="C372">
            <v>54.721580743082107</v>
          </cell>
          <cell r="D372">
            <v>92.663949133483598</v>
          </cell>
          <cell r="E372">
            <v>124.88323897989086</v>
          </cell>
          <cell r="F372">
            <v>134.99367227339621</v>
          </cell>
          <cell r="G372">
            <v>67.251299038086358</v>
          </cell>
          <cell r="H372">
            <v>117.54965321563682</v>
          </cell>
          <cell r="J372">
            <v>10.91</v>
          </cell>
          <cell r="K372">
            <v>31.214000000000002</v>
          </cell>
          <cell r="L372">
            <v>340.54474000000005</v>
          </cell>
          <cell r="M372">
            <v>38.18</v>
          </cell>
          <cell r="N372">
            <v>49.328000000000003</v>
          </cell>
          <cell r="O372">
            <v>1883.3430400000002</v>
          </cell>
          <cell r="P372">
            <v>15.950000000000001</v>
          </cell>
          <cell r="Q372">
            <v>44.236000000000004</v>
          </cell>
          <cell r="R372">
            <v>705.56420000000014</v>
          </cell>
          <cell r="S372">
            <v>46.97</v>
          </cell>
          <cell r="T372">
            <v>18.968</v>
          </cell>
          <cell r="U372">
            <v>890.92696000000001</v>
          </cell>
          <cell r="V372">
            <v>3820.3789400000005</v>
          </cell>
          <cell r="X372">
            <v>56.58</v>
          </cell>
          <cell r="Y372">
            <v>28.021000000000001</v>
          </cell>
          <cell r="Z372">
            <v>1585.4281799999999</v>
          </cell>
          <cell r="AA372">
            <v>25.04</v>
          </cell>
          <cell r="AB372">
            <v>657.21100000000001</v>
          </cell>
          <cell r="AC372">
            <v>16456.563439999998</v>
          </cell>
          <cell r="AD372">
            <v>18041.991619999997</v>
          </cell>
          <cell r="AF372">
            <v>64.010000000000005</v>
          </cell>
          <cell r="AG372">
            <v>47.158000000000001</v>
          </cell>
          <cell r="AH372">
            <v>3018.5835800000004</v>
          </cell>
          <cell r="AI372">
            <v>3.52</v>
          </cell>
          <cell r="AJ372">
            <v>516.31540000000007</v>
          </cell>
          <cell r="AK372">
            <v>1817.4302080000002</v>
          </cell>
          <cell r="AL372">
            <v>4836.0137880000002</v>
          </cell>
        </row>
        <row r="373">
          <cell r="B373">
            <v>39213</v>
          </cell>
          <cell r="C373">
            <v>55.413773977108526</v>
          </cell>
          <cell r="D373">
            <v>93.217001017329508</v>
          </cell>
          <cell r="E373">
            <v>126.82682918356802</v>
          </cell>
          <cell r="F373">
            <v>135.54587560265284</v>
          </cell>
          <cell r="G373">
            <v>67.758417345539399</v>
          </cell>
          <cell r="H373">
            <v>118.6830075662043</v>
          </cell>
          <cell r="J373">
            <v>10.97</v>
          </cell>
          <cell r="K373">
            <v>31.214000000000002</v>
          </cell>
          <cell r="L373">
            <v>342.41758000000004</v>
          </cell>
          <cell r="M373">
            <v>38.43</v>
          </cell>
          <cell r="N373">
            <v>49.328000000000003</v>
          </cell>
          <cell r="O373">
            <v>1895.6750400000001</v>
          </cell>
          <cell r="P373">
            <v>16.05</v>
          </cell>
          <cell r="Q373">
            <v>44.236000000000004</v>
          </cell>
          <cell r="R373">
            <v>709.98780000000011</v>
          </cell>
          <cell r="S373">
            <v>47.19</v>
          </cell>
          <cell r="T373">
            <v>18.968</v>
          </cell>
          <cell r="U373">
            <v>895.09992</v>
          </cell>
          <cell r="V373">
            <v>3843.1803400000003</v>
          </cell>
          <cell r="X373">
            <v>56.75</v>
          </cell>
          <cell r="Y373">
            <v>28.021000000000001</v>
          </cell>
          <cell r="Z373">
            <v>1590.19175</v>
          </cell>
          <cell r="AA373">
            <v>25.46</v>
          </cell>
          <cell r="AB373">
            <v>657.21100000000001</v>
          </cell>
          <cell r="AC373">
            <v>16732.592060000003</v>
          </cell>
          <cell r="AD373">
            <v>18322.783810000001</v>
          </cell>
          <cell r="AF373">
            <v>64.320000000000007</v>
          </cell>
          <cell r="AG373">
            <v>47.158000000000001</v>
          </cell>
          <cell r="AH373">
            <v>3033.2025600000006</v>
          </cell>
          <cell r="AI373">
            <v>3.5300000000000002</v>
          </cell>
          <cell r="AJ373">
            <v>516.31540000000007</v>
          </cell>
          <cell r="AK373">
            <v>1822.5933620000003</v>
          </cell>
          <cell r="AL373">
            <v>4855.7959220000012</v>
          </cell>
        </row>
        <row r="374">
          <cell r="B374">
            <v>39216</v>
          </cell>
          <cell r="C374">
            <v>55.356407874279256</v>
          </cell>
          <cell r="D374">
            <v>93.696942961071358</v>
          </cell>
          <cell r="E374">
            <v>126.49957611008278</v>
          </cell>
          <cell r="F374">
            <v>137.58558827742411</v>
          </cell>
          <cell r="G374">
            <v>67.340897559080204</v>
          </cell>
          <cell r="H374">
            <v>118.4702080706179</v>
          </cell>
          <cell r="J374">
            <v>11.05</v>
          </cell>
          <cell r="K374">
            <v>31.214000000000002</v>
          </cell>
          <cell r="L374">
            <v>344.91470000000004</v>
          </cell>
          <cell r="M374">
            <v>38.86</v>
          </cell>
          <cell r="N374">
            <v>49.328000000000003</v>
          </cell>
          <cell r="O374">
            <v>1916.88608</v>
          </cell>
          <cell r="P374">
            <v>16.09</v>
          </cell>
          <cell r="Q374">
            <v>44.236000000000004</v>
          </cell>
          <cell r="R374">
            <v>711.75724000000002</v>
          </cell>
          <cell r="S374">
            <v>46.89</v>
          </cell>
          <cell r="T374">
            <v>18.968</v>
          </cell>
          <cell r="U374">
            <v>889.40952000000004</v>
          </cell>
          <cell r="V374">
            <v>3862.9675400000001</v>
          </cell>
          <cell r="X374">
            <v>56.47</v>
          </cell>
          <cell r="Y374">
            <v>28.021000000000001</v>
          </cell>
          <cell r="Z374">
            <v>1582.3458700000001</v>
          </cell>
          <cell r="AA374">
            <v>25.400000000000002</v>
          </cell>
          <cell r="AB374">
            <v>657.21100000000001</v>
          </cell>
          <cell r="AC374">
            <v>16693.1594</v>
          </cell>
          <cell r="AD374">
            <v>18275.505270000001</v>
          </cell>
          <cell r="AF374">
            <v>65.760000000000005</v>
          </cell>
          <cell r="AG374">
            <v>47.158000000000001</v>
          </cell>
          <cell r="AH374">
            <v>3101.1100800000004</v>
          </cell>
          <cell r="AI374">
            <v>3.54</v>
          </cell>
          <cell r="AJ374">
            <v>516.31540000000007</v>
          </cell>
          <cell r="AK374">
            <v>1827.7565160000001</v>
          </cell>
          <cell r="AL374">
            <v>4928.8665960000008</v>
          </cell>
        </row>
        <row r="375">
          <cell r="B375">
            <v>39217</v>
          </cell>
          <cell r="C375">
            <v>55.257085838416955</v>
          </cell>
          <cell r="D375">
            <v>93.43303310442667</v>
          </cell>
          <cell r="E375">
            <v>128.21535673955168</v>
          </cell>
          <cell r="F375">
            <v>136.71474875777074</v>
          </cell>
          <cell r="G375">
            <v>67.08179526491881</v>
          </cell>
          <cell r="H375">
            <v>118.31573139974778</v>
          </cell>
          <cell r="J375">
            <v>10.73</v>
          </cell>
          <cell r="K375">
            <v>31.214000000000002</v>
          </cell>
          <cell r="L375">
            <v>334.92622000000006</v>
          </cell>
          <cell r="M375">
            <v>39.17</v>
          </cell>
          <cell r="N375">
            <v>49.328000000000003</v>
          </cell>
          <cell r="O375">
            <v>1932.1777600000003</v>
          </cell>
          <cell r="P375">
            <v>15.99</v>
          </cell>
          <cell r="Q375">
            <v>44.236000000000004</v>
          </cell>
          <cell r="R375">
            <v>707.33364000000006</v>
          </cell>
          <cell r="S375">
            <v>46.27</v>
          </cell>
          <cell r="T375">
            <v>18.968</v>
          </cell>
          <cell r="U375">
            <v>877.64936</v>
          </cell>
          <cell r="V375">
            <v>3852.0869800000005</v>
          </cell>
          <cell r="X375">
            <v>55.7</v>
          </cell>
          <cell r="Y375">
            <v>28.021000000000001</v>
          </cell>
          <cell r="Z375">
            <v>1560.7697000000001</v>
          </cell>
          <cell r="AA375">
            <v>25.810000000000002</v>
          </cell>
          <cell r="AB375">
            <v>657.21100000000001</v>
          </cell>
          <cell r="AC375">
            <v>16962.61591</v>
          </cell>
          <cell r="AD375">
            <v>18523.385610000001</v>
          </cell>
          <cell r="AF375">
            <v>64.77</v>
          </cell>
          <cell r="AG375">
            <v>47.158000000000001</v>
          </cell>
          <cell r="AH375">
            <v>3054.4236599999999</v>
          </cell>
          <cell r="AI375">
            <v>3.5700000000000003</v>
          </cell>
          <cell r="AJ375">
            <v>516.31540000000007</v>
          </cell>
          <cell r="AK375">
            <v>1843.2459780000004</v>
          </cell>
          <cell r="AL375">
            <v>4897.6696380000003</v>
          </cell>
        </row>
        <row r="376">
          <cell r="B376">
            <v>39218</v>
          </cell>
          <cell r="C376">
            <v>54.489459834537335</v>
          </cell>
          <cell r="D376">
            <v>93.690598293122179</v>
          </cell>
          <cell r="E376">
            <v>128.51051829430415</v>
          </cell>
          <cell r="F376">
            <v>135.71497624490797</v>
          </cell>
          <cell r="G376">
            <v>67.976901380554239</v>
          </cell>
          <cell r="H376">
            <v>119.33638083228246</v>
          </cell>
          <cell r="J376">
            <v>10.88</v>
          </cell>
          <cell r="K376">
            <v>31.214000000000002</v>
          </cell>
          <cell r="L376">
            <v>339.60832000000005</v>
          </cell>
          <cell r="M376">
            <v>38.92</v>
          </cell>
          <cell r="N376">
            <v>49.328000000000003</v>
          </cell>
          <cell r="O376">
            <v>1919.8457600000002</v>
          </cell>
          <cell r="P376">
            <v>16.149999999999999</v>
          </cell>
          <cell r="Q376">
            <v>44.236000000000004</v>
          </cell>
          <cell r="R376">
            <v>714.41139999999996</v>
          </cell>
          <cell r="S376">
            <v>46.86</v>
          </cell>
          <cell r="T376">
            <v>18.968</v>
          </cell>
          <cell r="U376">
            <v>888.84047999999996</v>
          </cell>
          <cell r="V376">
            <v>3862.7059600000002</v>
          </cell>
          <cell r="X376">
            <v>55.58</v>
          </cell>
          <cell r="Y376">
            <v>28.021000000000001</v>
          </cell>
          <cell r="Z376">
            <v>1557.4071799999999</v>
          </cell>
          <cell r="AA376">
            <v>25.88</v>
          </cell>
          <cell r="AB376">
            <v>657.21100000000001</v>
          </cell>
          <cell r="AC376">
            <v>17008.62068</v>
          </cell>
          <cell r="AD376">
            <v>18566.027859999998</v>
          </cell>
          <cell r="AF376">
            <v>64.12</v>
          </cell>
          <cell r="AG376">
            <v>47.158000000000001</v>
          </cell>
          <cell r="AH376">
            <v>3023.7709600000003</v>
          </cell>
          <cell r="AI376">
            <v>3.56</v>
          </cell>
          <cell r="AJ376">
            <v>516.31540000000007</v>
          </cell>
          <cell r="AK376">
            <v>1838.0828240000003</v>
          </cell>
          <cell r="AL376">
            <v>4861.8537840000008</v>
          </cell>
        </row>
        <row r="377">
          <cell r="B377">
            <v>39219</v>
          </cell>
          <cell r="C377">
            <v>54.835943457207925</v>
          </cell>
          <cell r="D377">
            <v>94.24080504526674</v>
          </cell>
          <cell r="E377">
            <v>128.31480023882872</v>
          </cell>
          <cell r="F377">
            <v>135.6997836939135</v>
          </cell>
          <cell r="G377">
            <v>69.142065227400934</v>
          </cell>
          <cell r="H377">
            <v>119.22682849936947</v>
          </cell>
          <cell r="J377">
            <v>10.83</v>
          </cell>
          <cell r="K377">
            <v>31.214000000000002</v>
          </cell>
          <cell r="L377">
            <v>338.04762000000005</v>
          </cell>
          <cell r="M377">
            <v>39.25</v>
          </cell>
          <cell r="N377">
            <v>49.328000000000003</v>
          </cell>
          <cell r="O377">
            <v>1936.124</v>
          </cell>
          <cell r="P377">
            <v>16.149999999999999</v>
          </cell>
          <cell r="Q377">
            <v>44.236000000000004</v>
          </cell>
          <cell r="R377">
            <v>714.41139999999996</v>
          </cell>
          <cell r="S377">
            <v>47.28</v>
          </cell>
          <cell r="T377">
            <v>18.968</v>
          </cell>
          <cell r="U377">
            <v>896.80704000000003</v>
          </cell>
          <cell r="V377">
            <v>3885.3900600000002</v>
          </cell>
          <cell r="X377">
            <v>55.04</v>
          </cell>
          <cell r="Y377">
            <v>28.021000000000001</v>
          </cell>
          <cell r="Z377">
            <v>1542.27584</v>
          </cell>
          <cell r="AA377">
            <v>25.86</v>
          </cell>
          <cell r="AB377">
            <v>657.21100000000001</v>
          </cell>
          <cell r="AC377">
            <v>16995.476460000002</v>
          </cell>
          <cell r="AD377">
            <v>18537.7523</v>
          </cell>
          <cell r="AF377">
            <v>63.78</v>
          </cell>
          <cell r="AG377">
            <v>47.158000000000001</v>
          </cell>
          <cell r="AH377">
            <v>3007.7372399999999</v>
          </cell>
          <cell r="AI377">
            <v>3.59</v>
          </cell>
          <cell r="AJ377">
            <v>516.31540000000007</v>
          </cell>
          <cell r="AK377">
            <v>1853.5722860000001</v>
          </cell>
          <cell r="AL377">
            <v>4861.309526</v>
          </cell>
        </row>
        <row r="378">
          <cell r="B378">
            <v>39220</v>
          </cell>
          <cell r="C378">
            <v>54.193411241112656</v>
          </cell>
          <cell r="D378">
            <v>94.977171214402915</v>
          </cell>
          <cell r="E378">
            <v>129.70879810129765</v>
          </cell>
          <cell r="F378">
            <v>135.33119730741427</v>
          </cell>
          <cell r="G378">
            <v>69.001294437716282</v>
          </cell>
          <cell r="H378">
            <v>120.01497477931902</v>
          </cell>
          <cell r="J378">
            <v>11.02</v>
          </cell>
          <cell r="K378">
            <v>31.214000000000002</v>
          </cell>
          <cell r="L378">
            <v>343.97827999999998</v>
          </cell>
          <cell r="M378">
            <v>39.53</v>
          </cell>
          <cell r="N378">
            <v>49.328000000000003</v>
          </cell>
          <cell r="O378">
            <v>1949.9358400000001</v>
          </cell>
          <cell r="P378">
            <v>16.39</v>
          </cell>
          <cell r="Q378">
            <v>44.236000000000004</v>
          </cell>
          <cell r="R378">
            <v>725.02804000000015</v>
          </cell>
          <cell r="S378">
            <v>47.28</v>
          </cell>
          <cell r="T378">
            <v>18.968</v>
          </cell>
          <cell r="U378">
            <v>896.80704000000003</v>
          </cell>
          <cell r="V378">
            <v>3915.7492000000002</v>
          </cell>
          <cell r="X378">
            <v>55.660000000000004</v>
          </cell>
          <cell r="Y378">
            <v>28.021000000000001</v>
          </cell>
          <cell r="Z378">
            <v>1559.6488600000002</v>
          </cell>
          <cell r="AA378">
            <v>26.14</v>
          </cell>
          <cell r="AB378">
            <v>657.21100000000001</v>
          </cell>
          <cell r="AC378">
            <v>17179.49554</v>
          </cell>
          <cell r="AD378">
            <v>18739.144400000001</v>
          </cell>
          <cell r="AF378">
            <v>63.5</v>
          </cell>
          <cell r="AG378">
            <v>47.158000000000001</v>
          </cell>
          <cell r="AH378">
            <v>2994.5329999999999</v>
          </cell>
          <cell r="AI378">
            <v>3.59</v>
          </cell>
          <cell r="AJ378">
            <v>516.31540000000007</v>
          </cell>
          <cell r="AK378">
            <v>1853.5722860000001</v>
          </cell>
          <cell r="AL378">
            <v>4848.105286</v>
          </cell>
        </row>
        <row r="379">
          <cell r="B379">
            <v>39223</v>
          </cell>
          <cell r="C379">
            <v>56.189509585668276</v>
          </cell>
          <cell r="D379">
            <v>96.296486677766197</v>
          </cell>
          <cell r="E379">
            <v>128.96684090627633</v>
          </cell>
          <cell r="F379">
            <v>135.13374031464684</v>
          </cell>
          <cell r="G379">
            <v>70.14051385186697</v>
          </cell>
          <cell r="H379">
            <v>120.20018915510717</v>
          </cell>
          <cell r="J379">
            <v>10.96</v>
          </cell>
          <cell r="K379">
            <v>31.214000000000002</v>
          </cell>
          <cell r="L379">
            <v>342.10544000000004</v>
          </cell>
          <cell r="M379">
            <v>40.03</v>
          </cell>
          <cell r="N379">
            <v>49.328000000000003</v>
          </cell>
          <cell r="O379">
            <v>1974.5998400000001</v>
          </cell>
          <cell r="P379">
            <v>16.89</v>
          </cell>
          <cell r="Q379">
            <v>44.236000000000004</v>
          </cell>
          <cell r="R379">
            <v>747.14604000000008</v>
          </cell>
          <cell r="S379">
            <v>47.78</v>
          </cell>
          <cell r="T379">
            <v>18.968</v>
          </cell>
          <cell r="U379">
            <v>906.29104000000007</v>
          </cell>
          <cell r="V379">
            <v>3970.1423600000003</v>
          </cell>
          <cell r="X379">
            <v>56.76</v>
          </cell>
          <cell r="Y379">
            <v>28.021000000000001</v>
          </cell>
          <cell r="Z379">
            <v>1590.4719600000001</v>
          </cell>
          <cell r="AA379">
            <v>25.93</v>
          </cell>
          <cell r="AB379">
            <v>657.21100000000001</v>
          </cell>
          <cell r="AC379">
            <v>17041.481230000001</v>
          </cell>
          <cell r="AD379">
            <v>18631.95319</v>
          </cell>
          <cell r="AF379">
            <v>63.35</v>
          </cell>
          <cell r="AG379">
            <v>47.158000000000001</v>
          </cell>
          <cell r="AH379">
            <v>2987.4593</v>
          </cell>
          <cell r="AI379">
            <v>3.59</v>
          </cell>
          <cell r="AJ379">
            <v>516.31540000000007</v>
          </cell>
          <cell r="AK379">
            <v>1853.5722860000001</v>
          </cell>
          <cell r="AL379">
            <v>4841.0315860000001</v>
          </cell>
        </row>
        <row r="380">
          <cell r="B380">
            <v>39224</v>
          </cell>
          <cell r="C380">
            <v>56.779284738573431</v>
          </cell>
          <cell r="D380">
            <v>97.644587694416145</v>
          </cell>
          <cell r="E380">
            <v>131.92322329673055</v>
          </cell>
          <cell r="F380">
            <v>133.94899835804225</v>
          </cell>
          <cell r="G380">
            <v>72.519684401218413</v>
          </cell>
          <cell r="H380">
            <v>120.12295081967213</v>
          </cell>
          <cell r="J380">
            <v>11.55</v>
          </cell>
          <cell r="K380">
            <v>31.214000000000002</v>
          </cell>
          <cell r="L380">
            <v>360.52170000000007</v>
          </cell>
          <cell r="M380">
            <v>40.39</v>
          </cell>
          <cell r="N380">
            <v>49.328000000000003</v>
          </cell>
          <cell r="O380">
            <v>1992.3579200000001</v>
          </cell>
          <cell r="P380">
            <v>17.11</v>
          </cell>
          <cell r="Q380">
            <v>44.236000000000004</v>
          </cell>
          <cell r="R380">
            <v>756.87796000000003</v>
          </cell>
          <cell r="S380">
            <v>48.29</v>
          </cell>
          <cell r="T380">
            <v>18.968</v>
          </cell>
          <cell r="U380">
            <v>915.96471999999994</v>
          </cell>
          <cell r="V380">
            <v>4025.7223000000004</v>
          </cell>
          <cell r="X380">
            <v>57.93</v>
          </cell>
          <cell r="Y380">
            <v>28.021000000000001</v>
          </cell>
          <cell r="Z380">
            <v>1623.2565300000001</v>
          </cell>
          <cell r="AA380">
            <v>26.53</v>
          </cell>
          <cell r="AB380">
            <v>657.21100000000001</v>
          </cell>
          <cell r="AC380">
            <v>17435.807830000002</v>
          </cell>
          <cell r="AD380">
            <v>19059.06436</v>
          </cell>
          <cell r="AF380">
            <v>62.45</v>
          </cell>
          <cell r="AG380">
            <v>47.158000000000001</v>
          </cell>
          <cell r="AH380">
            <v>2945.0171</v>
          </cell>
          <cell r="AI380">
            <v>3.59</v>
          </cell>
          <cell r="AJ380">
            <v>516.31540000000007</v>
          </cell>
          <cell r="AK380">
            <v>1853.5722860000001</v>
          </cell>
          <cell r="AL380">
            <v>4798.5893859999996</v>
          </cell>
        </row>
        <row r="381">
          <cell r="B381">
            <v>39225</v>
          </cell>
          <cell r="C381">
            <v>56.514795467806692</v>
          </cell>
          <cell r="D381">
            <v>98.39881682768511</v>
          </cell>
          <cell r="E381">
            <v>131.46725577361414</v>
          </cell>
          <cell r="F381">
            <v>133.85549926043302</v>
          </cell>
          <cell r="G381">
            <v>71.872460173870152</v>
          </cell>
          <cell r="H381">
            <v>119.97793190416139</v>
          </cell>
          <cell r="J381">
            <v>11.49</v>
          </cell>
          <cell r="K381">
            <v>31.214000000000002</v>
          </cell>
          <cell r="L381">
            <v>358.64886000000001</v>
          </cell>
          <cell r="M381">
            <v>40.76</v>
          </cell>
          <cell r="N381">
            <v>49.328000000000003</v>
          </cell>
          <cell r="O381">
            <v>2010.6092800000001</v>
          </cell>
          <cell r="P381">
            <v>17.760000000000002</v>
          </cell>
          <cell r="Q381">
            <v>44.236000000000004</v>
          </cell>
          <cell r="R381">
            <v>785.6313600000002</v>
          </cell>
          <cell r="S381">
            <v>47.550000000000004</v>
          </cell>
          <cell r="T381">
            <v>18.968</v>
          </cell>
          <cell r="U381">
            <v>901.92840000000012</v>
          </cell>
          <cell r="V381">
            <v>4056.8179000000005</v>
          </cell>
          <cell r="X381">
            <v>57.69</v>
          </cell>
          <cell r="Y381">
            <v>28.021000000000001</v>
          </cell>
          <cell r="Z381">
            <v>1616.5314900000001</v>
          </cell>
          <cell r="AA381">
            <v>26.44</v>
          </cell>
          <cell r="AB381">
            <v>657.21100000000001</v>
          </cell>
          <cell r="AC381">
            <v>17376.65884</v>
          </cell>
          <cell r="AD381">
            <v>18993.190330000001</v>
          </cell>
          <cell r="AF381">
            <v>62.160000000000004</v>
          </cell>
          <cell r="AG381">
            <v>47.158000000000001</v>
          </cell>
          <cell r="AH381">
            <v>2931.3412800000001</v>
          </cell>
          <cell r="AI381">
            <v>3.61</v>
          </cell>
          <cell r="AJ381">
            <v>516.31540000000007</v>
          </cell>
          <cell r="AK381">
            <v>1863.8985940000002</v>
          </cell>
          <cell r="AL381">
            <v>4795.2398740000008</v>
          </cell>
        </row>
        <row r="382">
          <cell r="B382">
            <v>39226</v>
          </cell>
          <cell r="C382">
            <v>55.884207884715977</v>
          </cell>
          <cell r="D382">
            <v>97.181379879091963</v>
          </cell>
          <cell r="E382">
            <v>132.20286836832238</v>
          </cell>
          <cell r="F382">
            <v>132.72544125337637</v>
          </cell>
          <cell r="G382">
            <v>72.129223930848823</v>
          </cell>
          <cell r="H382">
            <v>118.81383984867591</v>
          </cell>
          <cell r="J382">
            <v>11.19</v>
          </cell>
          <cell r="K382">
            <v>31.214000000000002</v>
          </cell>
          <cell r="L382">
            <v>349.28466000000003</v>
          </cell>
          <cell r="M382">
            <v>40.81</v>
          </cell>
          <cell r="N382">
            <v>49.328000000000003</v>
          </cell>
          <cell r="O382">
            <v>2013.0756800000001</v>
          </cell>
          <cell r="P382">
            <v>17.09</v>
          </cell>
          <cell r="Q382">
            <v>44.236000000000004</v>
          </cell>
          <cell r="R382">
            <v>755.99324000000001</v>
          </cell>
          <cell r="S382">
            <v>46.83</v>
          </cell>
          <cell r="T382">
            <v>18.968</v>
          </cell>
          <cell r="U382">
            <v>888.27143999999998</v>
          </cell>
          <cell r="V382">
            <v>4006.6250199999999</v>
          </cell>
          <cell r="X382">
            <v>57.730000000000004</v>
          </cell>
          <cell r="Y382">
            <v>28.021000000000001</v>
          </cell>
          <cell r="Z382">
            <v>1617.6523300000001</v>
          </cell>
          <cell r="AA382">
            <v>26.6</v>
          </cell>
          <cell r="AB382">
            <v>657.21100000000001</v>
          </cell>
          <cell r="AC382">
            <v>17481.812600000001</v>
          </cell>
          <cell r="AD382">
            <v>19099.464930000002</v>
          </cell>
          <cell r="AF382">
            <v>61.63</v>
          </cell>
          <cell r="AG382">
            <v>47.158000000000001</v>
          </cell>
          <cell r="AH382">
            <v>2906.3475400000002</v>
          </cell>
          <cell r="AI382">
            <v>3.58</v>
          </cell>
          <cell r="AJ382">
            <v>516.31540000000007</v>
          </cell>
          <cell r="AK382">
            <v>1848.4091320000002</v>
          </cell>
          <cell r="AL382">
            <v>4754.7566720000004</v>
          </cell>
        </row>
        <row r="383">
          <cell r="B383">
            <v>39227</v>
          </cell>
          <cell r="C383">
            <v>56.345793204577831</v>
          </cell>
          <cell r="D383">
            <v>97.421563326271553</v>
          </cell>
          <cell r="E383">
            <v>131.51416031195188</v>
          </cell>
          <cell r="F383">
            <v>132.29103586928804</v>
          </cell>
          <cell r="G383">
            <v>71.752068085402286</v>
          </cell>
          <cell r="H383">
            <v>119.46169609079445</v>
          </cell>
          <cell r="J383">
            <v>11.31</v>
          </cell>
          <cell r="K383">
            <v>31.214000000000002</v>
          </cell>
          <cell r="L383">
            <v>353.03034000000002</v>
          </cell>
          <cell r="M383">
            <v>40.89</v>
          </cell>
          <cell r="N383">
            <v>49.328000000000003</v>
          </cell>
          <cell r="O383">
            <v>2017.0219200000001</v>
          </cell>
          <cell r="P383">
            <v>17.2</v>
          </cell>
          <cell r="Q383">
            <v>44.236000000000004</v>
          </cell>
          <cell r="R383">
            <v>760.85919999999999</v>
          </cell>
          <cell r="S383">
            <v>46.69</v>
          </cell>
          <cell r="T383">
            <v>18.968</v>
          </cell>
          <cell r="U383">
            <v>885.61591999999996</v>
          </cell>
          <cell r="V383">
            <v>4016.5273800000004</v>
          </cell>
          <cell r="X383">
            <v>58.870000000000005</v>
          </cell>
          <cell r="Y383">
            <v>28.021000000000001</v>
          </cell>
          <cell r="Z383">
            <v>1649.5962700000002</v>
          </cell>
          <cell r="AA383">
            <v>26.400000000000002</v>
          </cell>
          <cell r="AB383">
            <v>657.21100000000001</v>
          </cell>
          <cell r="AC383">
            <v>17350.370400000003</v>
          </cell>
          <cell r="AD383">
            <v>18999.966670000005</v>
          </cell>
          <cell r="AF383">
            <v>61.300000000000004</v>
          </cell>
          <cell r="AG383">
            <v>47.158000000000001</v>
          </cell>
          <cell r="AH383">
            <v>2890.7854000000002</v>
          </cell>
          <cell r="AI383">
            <v>3.58</v>
          </cell>
          <cell r="AJ383">
            <v>516.31540000000007</v>
          </cell>
          <cell r="AK383">
            <v>1848.4091320000002</v>
          </cell>
          <cell r="AL383">
            <v>4739.1945320000004</v>
          </cell>
        </row>
        <row r="384">
          <cell r="B384">
            <v>39231</v>
          </cell>
          <cell r="C384">
            <v>58.32224183123077</v>
          </cell>
          <cell r="D384">
            <v>98.344165073640099</v>
          </cell>
          <cell r="E384">
            <v>130.05298801336653</v>
          </cell>
          <cell r="F384">
            <v>133.40860632731906</v>
          </cell>
          <cell r="G384">
            <v>71.691091549097749</v>
          </cell>
          <cell r="H384">
            <v>119.64927490542243</v>
          </cell>
          <cell r="J384">
            <v>11.370000000000001</v>
          </cell>
          <cell r="K384">
            <v>31.214000000000002</v>
          </cell>
          <cell r="L384">
            <v>354.90318000000008</v>
          </cell>
          <cell r="M384">
            <v>40.83</v>
          </cell>
          <cell r="N384">
            <v>49.328000000000003</v>
          </cell>
          <cell r="O384">
            <v>2014.06224</v>
          </cell>
          <cell r="P384">
            <v>17.78</v>
          </cell>
          <cell r="Q384">
            <v>44.236000000000004</v>
          </cell>
          <cell r="R384">
            <v>786.5160800000001</v>
          </cell>
          <cell r="S384">
            <v>47.400000000000006</v>
          </cell>
          <cell r="T384">
            <v>18.968</v>
          </cell>
          <cell r="U384">
            <v>899.08320000000015</v>
          </cell>
          <cell r="V384">
            <v>4054.5646999999999</v>
          </cell>
          <cell r="X384">
            <v>59.78</v>
          </cell>
          <cell r="Y384">
            <v>28.021000000000001</v>
          </cell>
          <cell r="Z384">
            <v>1675.09538</v>
          </cell>
          <cell r="AA384">
            <v>26.04</v>
          </cell>
          <cell r="AB384">
            <v>657.21100000000001</v>
          </cell>
          <cell r="AC384">
            <v>17113.774440000001</v>
          </cell>
          <cell r="AD384">
            <v>18788.86982</v>
          </cell>
          <cell r="AF384">
            <v>61.93</v>
          </cell>
          <cell r="AG384">
            <v>47.158000000000001</v>
          </cell>
          <cell r="AH384">
            <v>2920.49494</v>
          </cell>
          <cell r="AI384">
            <v>3.6</v>
          </cell>
          <cell r="AJ384">
            <v>516.31540000000007</v>
          </cell>
          <cell r="AK384">
            <v>1858.7354400000004</v>
          </cell>
          <cell r="AL384">
            <v>4779.2303800000009</v>
          </cell>
        </row>
        <row r="385">
          <cell r="B385">
            <v>39232</v>
          </cell>
          <cell r="C385">
            <v>59.714333384181728</v>
          </cell>
          <cell r="D385">
            <v>99.079509129818945</v>
          </cell>
          <cell r="E385">
            <v>131.33061896628629</v>
          </cell>
          <cell r="F385">
            <v>134.24063069891113</v>
          </cell>
          <cell r="G385">
            <v>71.854363475199207</v>
          </cell>
          <cell r="H385">
            <v>120.6045081967213</v>
          </cell>
          <cell r="J385">
            <v>11.19</v>
          </cell>
          <cell r="K385">
            <v>31.214000000000002</v>
          </cell>
          <cell r="L385">
            <v>349.28466000000003</v>
          </cell>
          <cell r="M385">
            <v>41.01</v>
          </cell>
          <cell r="N385">
            <v>49.328000000000003</v>
          </cell>
          <cell r="O385">
            <v>2022.94128</v>
          </cell>
          <cell r="P385">
            <v>17.98</v>
          </cell>
          <cell r="Q385">
            <v>44.236000000000004</v>
          </cell>
          <cell r="R385">
            <v>795.36328000000015</v>
          </cell>
          <cell r="S385">
            <v>48.36</v>
          </cell>
          <cell r="T385">
            <v>18.968</v>
          </cell>
          <cell r="U385">
            <v>917.29247999999995</v>
          </cell>
          <cell r="V385">
            <v>4084.8817000000004</v>
          </cell>
          <cell r="X385">
            <v>62.38</v>
          </cell>
          <cell r="Y385">
            <v>28.021000000000001</v>
          </cell>
          <cell r="Z385">
            <v>1747.9499800000001</v>
          </cell>
          <cell r="AA385">
            <v>26.21</v>
          </cell>
          <cell r="AB385">
            <v>657.21100000000001</v>
          </cell>
          <cell r="AC385">
            <v>17225.500309999999</v>
          </cell>
          <cell r="AD385">
            <v>18973.450290000001</v>
          </cell>
          <cell r="AF385">
            <v>63</v>
          </cell>
          <cell r="AG385">
            <v>47.158000000000001</v>
          </cell>
          <cell r="AH385">
            <v>2970.9540000000002</v>
          </cell>
          <cell r="AI385">
            <v>3.56</v>
          </cell>
          <cell r="AJ385">
            <v>516.31540000000007</v>
          </cell>
          <cell r="AK385">
            <v>1838.0828240000003</v>
          </cell>
          <cell r="AL385">
            <v>4809.0368240000007</v>
          </cell>
        </row>
        <row r="386">
          <cell r="B386">
            <v>39233</v>
          </cell>
          <cell r="C386">
            <v>58.732248618999272</v>
          </cell>
          <cell r="D386">
            <v>98.959627456020598</v>
          </cell>
          <cell r="E386">
            <v>131.21865709665514</v>
          </cell>
          <cell r="F386">
            <v>137.0688188437677</v>
          </cell>
          <cell r="G386">
            <v>71.260932095237123</v>
          </cell>
          <cell r="H386">
            <v>120.63524590163934</v>
          </cell>
          <cell r="J386">
            <v>11.41</v>
          </cell>
          <cell r="K386">
            <v>31.214000000000002</v>
          </cell>
          <cell r="L386">
            <v>356.15174000000002</v>
          </cell>
          <cell r="M386">
            <v>40.950000000000003</v>
          </cell>
          <cell r="N386">
            <v>49.328000000000003</v>
          </cell>
          <cell r="O386">
            <v>2019.9816000000003</v>
          </cell>
          <cell r="P386">
            <v>17.900000000000002</v>
          </cell>
          <cell r="Q386">
            <v>44.236000000000004</v>
          </cell>
          <cell r="R386">
            <v>791.8244000000002</v>
          </cell>
          <cell r="S386">
            <v>48.08</v>
          </cell>
          <cell r="T386">
            <v>18.968</v>
          </cell>
          <cell r="U386">
            <v>911.98144000000002</v>
          </cell>
          <cell r="V386">
            <v>4079.9391800000008</v>
          </cell>
          <cell r="X386">
            <v>63.21</v>
          </cell>
          <cell r="Y386">
            <v>28.021000000000001</v>
          </cell>
          <cell r="Z386">
            <v>1771.20741</v>
          </cell>
          <cell r="AA386">
            <v>26.150000000000002</v>
          </cell>
          <cell r="AB386">
            <v>657.21100000000001</v>
          </cell>
          <cell r="AC386">
            <v>17186.067650000001</v>
          </cell>
          <cell r="AD386">
            <v>18957.27506</v>
          </cell>
          <cell r="AF386">
            <v>64.820000000000007</v>
          </cell>
          <cell r="AG386">
            <v>47.158000000000001</v>
          </cell>
          <cell r="AH386">
            <v>3056.7815600000004</v>
          </cell>
          <cell r="AI386">
            <v>3.59</v>
          </cell>
          <cell r="AJ386">
            <v>516.31540000000007</v>
          </cell>
          <cell r="AK386">
            <v>1853.5722860000001</v>
          </cell>
          <cell r="AL386">
            <v>4910.353846</v>
          </cell>
        </row>
        <row r="387">
          <cell r="B387">
            <v>39234</v>
          </cell>
          <cell r="C387">
            <v>58.988663313335152</v>
          </cell>
          <cell r="D387">
            <v>99.335613672043394</v>
          </cell>
          <cell r="E387">
            <v>131.22941345104203</v>
          </cell>
          <cell r="F387">
            <v>138.43514899165302</v>
          </cell>
          <cell r="G387">
            <v>70.206006456382937</v>
          </cell>
          <cell r="H387">
            <v>121.08606557377048</v>
          </cell>
          <cell r="J387">
            <v>11.43</v>
          </cell>
          <cell r="K387">
            <v>31.214000000000002</v>
          </cell>
          <cell r="L387">
            <v>356.77602000000002</v>
          </cell>
          <cell r="M387">
            <v>40.83</v>
          </cell>
          <cell r="N387">
            <v>49.328000000000003</v>
          </cell>
          <cell r="O387">
            <v>2014.06224</v>
          </cell>
          <cell r="P387">
            <v>18.13</v>
          </cell>
          <cell r="Q387">
            <v>44.236000000000004</v>
          </cell>
          <cell r="R387">
            <v>801.99868000000004</v>
          </cell>
          <cell r="S387">
            <v>48.64</v>
          </cell>
          <cell r="T387">
            <v>18.968</v>
          </cell>
          <cell r="U387">
            <v>922.60352</v>
          </cell>
          <cell r="V387">
            <v>4095.4404600000003</v>
          </cell>
          <cell r="X387">
            <v>63.5</v>
          </cell>
          <cell r="Y387">
            <v>28.021000000000001</v>
          </cell>
          <cell r="Z387">
            <v>1779.3335</v>
          </cell>
          <cell r="AA387">
            <v>26.14</v>
          </cell>
          <cell r="AB387">
            <v>657.21100000000001</v>
          </cell>
          <cell r="AC387">
            <v>17179.49554</v>
          </cell>
          <cell r="AD387">
            <v>18958.829040000001</v>
          </cell>
          <cell r="AF387">
            <v>65.42</v>
          </cell>
          <cell r="AG387">
            <v>47.158000000000001</v>
          </cell>
          <cell r="AH387">
            <v>3085.07636</v>
          </cell>
          <cell r="AI387">
            <v>3.63</v>
          </cell>
          <cell r="AJ387">
            <v>516.31540000000007</v>
          </cell>
          <cell r="AK387">
            <v>1874.2249020000002</v>
          </cell>
          <cell r="AL387">
            <v>4959.301262</v>
          </cell>
        </row>
        <row r="388">
          <cell r="B388">
            <v>39237</v>
          </cell>
          <cell r="C388">
            <v>59.756289317214751</v>
          </cell>
          <cell r="D388">
            <v>99.989380792599817</v>
          </cell>
          <cell r="E388">
            <v>132.53595355130437</v>
          </cell>
          <cell r="F388">
            <v>138.14689790324525</v>
          </cell>
          <cell r="G388">
            <v>71.037052073025293</v>
          </cell>
          <cell r="H388">
            <v>121.30989911727615</v>
          </cell>
          <cell r="J388">
            <v>11.59</v>
          </cell>
          <cell r="K388">
            <v>31.214000000000002</v>
          </cell>
          <cell r="L388">
            <v>361.77026000000001</v>
          </cell>
          <cell r="M388">
            <v>41.37</v>
          </cell>
          <cell r="N388">
            <v>49.328000000000003</v>
          </cell>
          <cell r="O388">
            <v>2040.6993600000001</v>
          </cell>
          <cell r="P388">
            <v>18.080000000000002</v>
          </cell>
          <cell r="Q388">
            <v>44.236000000000004</v>
          </cell>
          <cell r="R388">
            <v>799.78688000000011</v>
          </cell>
          <cell r="S388">
            <v>48.51</v>
          </cell>
          <cell r="T388">
            <v>18.968</v>
          </cell>
          <cell r="U388">
            <v>920.13767999999993</v>
          </cell>
          <cell r="V388">
            <v>4122.3941800000002</v>
          </cell>
          <cell r="X388">
            <v>63.2</v>
          </cell>
          <cell r="Y388">
            <v>28.021000000000001</v>
          </cell>
          <cell r="Z388">
            <v>1770.9272000000001</v>
          </cell>
          <cell r="AA388">
            <v>26.44</v>
          </cell>
          <cell r="AB388">
            <v>657.21100000000001</v>
          </cell>
          <cell r="AC388">
            <v>17376.65884</v>
          </cell>
          <cell r="AD388">
            <v>19147.586040000002</v>
          </cell>
          <cell r="AF388">
            <v>65.42</v>
          </cell>
          <cell r="AG388">
            <v>47.158000000000001</v>
          </cell>
          <cell r="AH388">
            <v>3085.07636</v>
          </cell>
          <cell r="AI388">
            <v>3.61</v>
          </cell>
          <cell r="AJ388">
            <v>516.31540000000007</v>
          </cell>
          <cell r="AK388">
            <v>1863.8985940000002</v>
          </cell>
          <cell r="AL388">
            <v>4948.9749540000003</v>
          </cell>
        </row>
        <row r="389">
          <cell r="B389">
            <v>39238</v>
          </cell>
          <cell r="C389">
            <v>59.316640720950531</v>
          </cell>
          <cell r="D389">
            <v>99.177294826828771</v>
          </cell>
          <cell r="E389">
            <v>131.47978757227975</v>
          </cell>
          <cell r="F389">
            <v>137.38272128071895</v>
          </cell>
          <cell r="G389">
            <v>70.222828493757177</v>
          </cell>
          <cell r="H389">
            <v>120.66125472887768</v>
          </cell>
          <cell r="J389">
            <v>11.200000000000001</v>
          </cell>
          <cell r="K389">
            <v>31.214000000000002</v>
          </cell>
          <cell r="L389">
            <v>349.59680000000003</v>
          </cell>
          <cell r="M389">
            <v>41.58</v>
          </cell>
          <cell r="N389">
            <v>49.328000000000003</v>
          </cell>
          <cell r="O389">
            <v>2051.0582399999998</v>
          </cell>
          <cell r="P389">
            <v>17.63</v>
          </cell>
          <cell r="Q389">
            <v>44.236000000000004</v>
          </cell>
          <cell r="R389">
            <v>779.88067999999998</v>
          </cell>
          <cell r="S389">
            <v>47.89</v>
          </cell>
          <cell r="T389">
            <v>18.968</v>
          </cell>
          <cell r="U389">
            <v>908.37752</v>
          </cell>
          <cell r="V389">
            <v>4088.9132399999999</v>
          </cell>
          <cell r="X389">
            <v>62.68</v>
          </cell>
          <cell r="Y389">
            <v>28.021000000000001</v>
          </cell>
          <cell r="Z389">
            <v>1756.35628</v>
          </cell>
          <cell r="AA389">
            <v>26.23</v>
          </cell>
          <cell r="AB389">
            <v>657.21100000000001</v>
          </cell>
          <cell r="AC389">
            <v>17238.644530000001</v>
          </cell>
          <cell r="AD389">
            <v>18995.000810000001</v>
          </cell>
          <cell r="AF389">
            <v>64.73</v>
          </cell>
          <cell r="AG389">
            <v>47.158000000000001</v>
          </cell>
          <cell r="AH389">
            <v>3052.5373400000003</v>
          </cell>
          <cell r="AI389">
            <v>3.62</v>
          </cell>
          <cell r="AJ389">
            <v>516.31540000000007</v>
          </cell>
          <cell r="AK389">
            <v>1869.0617480000003</v>
          </cell>
          <cell r="AL389">
            <v>4921.5990880000008</v>
          </cell>
        </row>
        <row r="390">
          <cell r="B390">
            <v>39239</v>
          </cell>
          <cell r="C390">
            <v>58.395387595389025</v>
          </cell>
          <cell r="D390">
            <v>98.620998086043357</v>
          </cell>
          <cell r="E390">
            <v>126.61596316209921</v>
          </cell>
          <cell r="F390">
            <v>135.50367920213051</v>
          </cell>
          <cell r="G390">
            <v>68.598935145829643</v>
          </cell>
          <cell r="H390">
            <v>119.5917402269861</v>
          </cell>
          <cell r="J390">
            <v>10.91</v>
          </cell>
          <cell r="K390">
            <v>31.214000000000002</v>
          </cell>
          <cell r="L390">
            <v>340.54474000000005</v>
          </cell>
          <cell r="M390">
            <v>41.35</v>
          </cell>
          <cell r="N390">
            <v>49.328000000000003</v>
          </cell>
          <cell r="O390">
            <v>2039.7128000000002</v>
          </cell>
          <cell r="P390">
            <v>18.010000000000002</v>
          </cell>
          <cell r="Q390">
            <v>44.236000000000004</v>
          </cell>
          <cell r="R390">
            <v>796.69036000000017</v>
          </cell>
          <cell r="S390">
            <v>46.87</v>
          </cell>
          <cell r="T390">
            <v>18.968</v>
          </cell>
          <cell r="U390">
            <v>889.03015999999991</v>
          </cell>
          <cell r="V390">
            <v>4065.9780600000004</v>
          </cell>
          <cell r="X390">
            <v>62.230000000000004</v>
          </cell>
          <cell r="Y390">
            <v>28.021000000000001</v>
          </cell>
          <cell r="Z390">
            <v>1743.7468300000003</v>
          </cell>
          <cell r="AA390">
            <v>25.18</v>
          </cell>
          <cell r="AB390">
            <v>657.21100000000001</v>
          </cell>
          <cell r="AC390">
            <v>16548.572980000001</v>
          </cell>
          <cell r="AD390">
            <v>18292.319810000001</v>
          </cell>
          <cell r="AF390">
            <v>63.85</v>
          </cell>
          <cell r="AG390">
            <v>47.158000000000001</v>
          </cell>
          <cell r="AH390">
            <v>3011.0383000000002</v>
          </cell>
          <cell r="AI390">
            <v>3.5700000000000003</v>
          </cell>
          <cell r="AJ390">
            <v>516.31540000000007</v>
          </cell>
          <cell r="AK390">
            <v>1843.2459780000004</v>
          </cell>
          <cell r="AL390">
            <v>4854.284278000001</v>
          </cell>
        </row>
        <row r="391">
          <cell r="B391">
            <v>39240</v>
          </cell>
          <cell r="C391">
            <v>57.52958305849458</v>
          </cell>
          <cell r="D391">
            <v>97.435407693470992</v>
          </cell>
          <cell r="E391">
            <v>124.18783794850728</v>
          </cell>
          <cell r="F391">
            <v>133.99389976053345</v>
          </cell>
          <cell r="G391">
            <v>65.820529395993432</v>
          </cell>
          <cell r="H391">
            <v>117.49054224464059</v>
          </cell>
          <cell r="J391">
            <v>10.8</v>
          </cell>
          <cell r="K391">
            <v>31.214000000000002</v>
          </cell>
          <cell r="L391">
            <v>337.11120000000005</v>
          </cell>
          <cell r="M391">
            <v>41.25</v>
          </cell>
          <cell r="N391">
            <v>49.328000000000003</v>
          </cell>
          <cell r="O391">
            <v>2034.7800000000002</v>
          </cell>
          <cell r="P391">
            <v>17.36</v>
          </cell>
          <cell r="Q391">
            <v>44.236000000000004</v>
          </cell>
          <cell r="R391">
            <v>767.93696</v>
          </cell>
          <cell r="S391">
            <v>46.25</v>
          </cell>
          <cell r="T391">
            <v>18.968</v>
          </cell>
          <cell r="U391">
            <v>877.27</v>
          </cell>
          <cell r="V391">
            <v>4017.09816</v>
          </cell>
          <cell r="X391">
            <v>60.5</v>
          </cell>
          <cell r="Y391">
            <v>28.021000000000001</v>
          </cell>
          <cell r="Z391">
            <v>1695.2705000000001</v>
          </cell>
          <cell r="AA391">
            <v>24.72</v>
          </cell>
          <cell r="AB391">
            <v>657.21100000000001</v>
          </cell>
          <cell r="AC391">
            <v>16246.25592</v>
          </cell>
          <cell r="AD391">
            <v>17941.526419999998</v>
          </cell>
          <cell r="AF391">
            <v>63.36</v>
          </cell>
          <cell r="AG391">
            <v>47.158000000000001</v>
          </cell>
          <cell r="AH391">
            <v>2987.9308799999999</v>
          </cell>
          <cell r="AI391">
            <v>3.5100000000000002</v>
          </cell>
          <cell r="AJ391">
            <v>516.31540000000007</v>
          </cell>
          <cell r="AK391">
            <v>1812.2670540000004</v>
          </cell>
          <cell r="AL391">
            <v>4800.1979339999998</v>
          </cell>
        </row>
        <row r="392">
          <cell r="B392">
            <v>39241</v>
          </cell>
          <cell r="C392">
            <v>58.471629404806222</v>
          </cell>
          <cell r="D392">
            <v>97.756277426349087</v>
          </cell>
          <cell r="E392">
            <v>125.35208667637292</v>
          </cell>
          <cell r="F392">
            <v>133.89061811586745</v>
          </cell>
          <cell r="G392">
            <v>67.274229009551604</v>
          </cell>
          <cell r="H392">
            <v>118.8264501891551</v>
          </cell>
          <cell r="J392">
            <v>11.02</v>
          </cell>
          <cell r="K392">
            <v>31.214000000000002</v>
          </cell>
          <cell r="L392">
            <v>343.97827999999998</v>
          </cell>
          <cell r="M392">
            <v>41.32</v>
          </cell>
          <cell r="N392">
            <v>49.328000000000003</v>
          </cell>
          <cell r="O392">
            <v>2038.23296</v>
          </cell>
          <cell r="P392">
            <v>17.34</v>
          </cell>
          <cell r="Q392">
            <v>44.236000000000004</v>
          </cell>
          <cell r="R392">
            <v>767.0522400000001</v>
          </cell>
          <cell r="S392">
            <v>46.45</v>
          </cell>
          <cell r="T392">
            <v>18.968</v>
          </cell>
          <cell r="U392">
            <v>881.06360000000006</v>
          </cell>
          <cell r="V392">
            <v>4030.32708</v>
          </cell>
          <cell r="X392">
            <v>60.17</v>
          </cell>
          <cell r="Y392">
            <v>28.021000000000001</v>
          </cell>
          <cell r="Z392">
            <v>1686.0235700000001</v>
          </cell>
          <cell r="AA392">
            <v>24.990000000000002</v>
          </cell>
          <cell r="AB392">
            <v>657.21100000000001</v>
          </cell>
          <cell r="AC392">
            <v>16423.70289</v>
          </cell>
          <cell r="AD392">
            <v>18109.726460000002</v>
          </cell>
          <cell r="AF392">
            <v>63.61</v>
          </cell>
          <cell r="AG392">
            <v>47.158000000000001</v>
          </cell>
          <cell r="AH392">
            <v>2999.7203800000002</v>
          </cell>
          <cell r="AI392">
            <v>3.48</v>
          </cell>
          <cell r="AJ392">
            <v>516.31540000000007</v>
          </cell>
          <cell r="AK392">
            <v>1796.7775920000001</v>
          </cell>
          <cell r="AL392">
            <v>4796.4979720000001</v>
          </cell>
        </row>
        <row r="393">
          <cell r="B393">
            <v>39244</v>
          </cell>
          <cell r="C393">
            <v>57.201201131097193</v>
          </cell>
          <cell r="D393">
            <v>97.953058668359077</v>
          </cell>
          <cell r="E393">
            <v>126.37069754433526</v>
          </cell>
          <cell r="F393">
            <v>136.04677623482252</v>
          </cell>
          <cell r="G393">
            <v>66.388507801560309</v>
          </cell>
          <cell r="H393">
            <v>118.94073139974779</v>
          </cell>
          <cell r="J393">
            <v>10.78</v>
          </cell>
          <cell r="K393">
            <v>31.214000000000002</v>
          </cell>
          <cell r="L393">
            <v>336.48692</v>
          </cell>
          <cell r="M393">
            <v>41.480000000000004</v>
          </cell>
          <cell r="N393">
            <v>49.328000000000003</v>
          </cell>
          <cell r="O393">
            <v>2046.1254400000003</v>
          </cell>
          <cell r="P393">
            <v>17.420000000000002</v>
          </cell>
          <cell r="Q393">
            <v>44.236000000000004</v>
          </cell>
          <cell r="R393">
            <v>770.59112000000016</v>
          </cell>
          <cell r="S393">
            <v>46.67</v>
          </cell>
          <cell r="T393">
            <v>18.968</v>
          </cell>
          <cell r="U393">
            <v>885.23656000000005</v>
          </cell>
          <cell r="V393">
            <v>4038.4400400000004</v>
          </cell>
          <cell r="X393">
            <v>61.2</v>
          </cell>
          <cell r="Y393">
            <v>28.021000000000001</v>
          </cell>
          <cell r="Z393">
            <v>1714.8852000000002</v>
          </cell>
          <cell r="AA393">
            <v>25.17</v>
          </cell>
          <cell r="AB393">
            <v>657.21100000000001</v>
          </cell>
          <cell r="AC393">
            <v>16542.00087</v>
          </cell>
          <cell r="AD393">
            <v>18256.88607</v>
          </cell>
          <cell r="AF393">
            <v>64.81</v>
          </cell>
          <cell r="AG393">
            <v>47.158000000000001</v>
          </cell>
          <cell r="AH393">
            <v>3056.30998</v>
          </cell>
          <cell r="AI393">
            <v>3.52</v>
          </cell>
          <cell r="AJ393">
            <v>516.31540000000007</v>
          </cell>
          <cell r="AK393">
            <v>1817.4302080000002</v>
          </cell>
          <cell r="AL393">
            <v>4873.7401879999998</v>
          </cell>
        </row>
        <row r="394">
          <cell r="B394">
            <v>39245</v>
          </cell>
          <cell r="C394">
            <v>56.583701683858514</v>
          </cell>
          <cell r="D394">
            <v>96.608991771952674</v>
          </cell>
          <cell r="E394">
            <v>124.12753403183187</v>
          </cell>
          <cell r="F394">
            <v>132.79734650539547</v>
          </cell>
          <cell r="G394">
            <v>64.772726770460366</v>
          </cell>
          <cell r="H394">
            <v>117.67023959646909</v>
          </cell>
          <cell r="J394">
            <v>10.65</v>
          </cell>
          <cell r="K394">
            <v>31.214000000000002</v>
          </cell>
          <cell r="L394">
            <v>332.42910000000006</v>
          </cell>
          <cell r="M394">
            <v>40.94</v>
          </cell>
          <cell r="N394">
            <v>49.328000000000003</v>
          </cell>
          <cell r="O394">
            <v>2019.4883199999999</v>
          </cell>
          <cell r="P394">
            <v>17.29</v>
          </cell>
          <cell r="Q394">
            <v>44.236000000000004</v>
          </cell>
          <cell r="R394">
            <v>764.84044000000006</v>
          </cell>
          <cell r="S394">
            <v>45.67</v>
          </cell>
          <cell r="T394">
            <v>18.968</v>
          </cell>
          <cell r="U394">
            <v>866.26855999999998</v>
          </cell>
          <cell r="V394">
            <v>3983.0264199999997</v>
          </cell>
          <cell r="X394">
            <v>59.72</v>
          </cell>
          <cell r="Y394">
            <v>28.021000000000001</v>
          </cell>
          <cell r="Z394">
            <v>1673.4141199999999</v>
          </cell>
          <cell r="AA394">
            <v>24.740000000000002</v>
          </cell>
          <cell r="AB394">
            <v>657.21100000000001</v>
          </cell>
          <cell r="AC394">
            <v>16259.400140000002</v>
          </cell>
          <cell r="AD394">
            <v>17932.814260000003</v>
          </cell>
          <cell r="AF394">
            <v>62.67</v>
          </cell>
          <cell r="AG394">
            <v>47.158000000000001</v>
          </cell>
          <cell r="AH394">
            <v>2955.3918600000002</v>
          </cell>
          <cell r="AI394">
            <v>3.49</v>
          </cell>
          <cell r="AJ394">
            <v>516.31540000000007</v>
          </cell>
          <cell r="AK394">
            <v>1801.9407460000004</v>
          </cell>
          <cell r="AL394">
            <v>4757.3326060000009</v>
          </cell>
        </row>
        <row r="395">
          <cell r="B395">
            <v>39246</v>
          </cell>
          <cell r="C395">
            <v>57.208132204680581</v>
          </cell>
          <cell r="D395">
            <v>97.213383123525276</v>
          </cell>
          <cell r="E395">
            <v>125.70843315578439</v>
          </cell>
          <cell r="F395">
            <v>135.31298471428522</v>
          </cell>
          <cell r="G395">
            <v>65.244617226195217</v>
          </cell>
          <cell r="H395">
            <v>119.45696721311474</v>
          </cell>
          <cell r="J395">
            <v>10.65</v>
          </cell>
          <cell r="K395">
            <v>31.214000000000002</v>
          </cell>
          <cell r="L395">
            <v>332.42910000000006</v>
          </cell>
          <cell r="M395">
            <v>41.08</v>
          </cell>
          <cell r="N395">
            <v>49.328000000000003</v>
          </cell>
          <cell r="O395">
            <v>2026.3942400000001</v>
          </cell>
          <cell r="P395">
            <v>17.62</v>
          </cell>
          <cell r="Q395">
            <v>44.236000000000004</v>
          </cell>
          <cell r="R395">
            <v>779.43832000000009</v>
          </cell>
          <cell r="S395">
            <v>45.85</v>
          </cell>
          <cell r="T395">
            <v>18.968</v>
          </cell>
          <cell r="U395">
            <v>869.68280000000004</v>
          </cell>
          <cell r="V395">
            <v>4007.9444600000002</v>
          </cell>
          <cell r="X395">
            <v>60.6</v>
          </cell>
          <cell r="Y395">
            <v>28.021000000000001</v>
          </cell>
          <cell r="Z395">
            <v>1698.0726000000002</v>
          </cell>
          <cell r="AA395">
            <v>25.05</v>
          </cell>
          <cell r="AB395">
            <v>657.21100000000001</v>
          </cell>
          <cell r="AC395">
            <v>16463.135549999999</v>
          </cell>
          <cell r="AD395">
            <v>18161.208149999999</v>
          </cell>
          <cell r="AF395">
            <v>64.8</v>
          </cell>
          <cell r="AG395">
            <v>47.158000000000001</v>
          </cell>
          <cell r="AH395">
            <v>3055.8384000000001</v>
          </cell>
          <cell r="AI395">
            <v>3.47</v>
          </cell>
          <cell r="AJ395">
            <v>516.31540000000007</v>
          </cell>
          <cell r="AK395">
            <v>1791.6144380000003</v>
          </cell>
          <cell r="AL395">
            <v>4847.4528380000002</v>
          </cell>
        </row>
        <row r="396">
          <cell r="B396">
            <v>39247</v>
          </cell>
          <cell r="C396">
            <v>57.827179674548759</v>
          </cell>
          <cell r="D396">
            <v>98.047135264433109</v>
          </cell>
          <cell r="E396">
            <v>127.21033622266644</v>
          </cell>
          <cell r="F396">
            <v>135.78552899594263</v>
          </cell>
          <cell r="G396">
            <v>65.078960528035708</v>
          </cell>
          <cell r="H396">
            <v>120.03231399747791</v>
          </cell>
          <cell r="J396">
            <v>10.83</v>
          </cell>
          <cell r="K396">
            <v>31.214000000000002</v>
          </cell>
          <cell r="L396">
            <v>338.04762000000005</v>
          </cell>
          <cell r="M396">
            <v>41.7</v>
          </cell>
          <cell r="N396">
            <v>49.328000000000003</v>
          </cell>
          <cell r="O396">
            <v>2056.9776000000002</v>
          </cell>
          <cell r="P396">
            <v>17.36</v>
          </cell>
          <cell r="Q396">
            <v>44.236000000000004</v>
          </cell>
          <cell r="R396">
            <v>767.93696</v>
          </cell>
          <cell r="S396">
            <v>46.36</v>
          </cell>
          <cell r="T396">
            <v>18.968</v>
          </cell>
          <cell r="U396">
            <v>879.35648000000003</v>
          </cell>
          <cell r="V396">
            <v>4042.3186600000004</v>
          </cell>
          <cell r="X396">
            <v>59.900000000000006</v>
          </cell>
          <cell r="Y396">
            <v>28.021000000000001</v>
          </cell>
          <cell r="Z396">
            <v>1678.4579000000001</v>
          </cell>
          <cell r="AA396">
            <v>25.41</v>
          </cell>
          <cell r="AB396">
            <v>657.21100000000001</v>
          </cell>
          <cell r="AC396">
            <v>16699.731510000001</v>
          </cell>
          <cell r="AD396">
            <v>18378.189410000003</v>
          </cell>
          <cell r="AF396">
            <v>64.94</v>
          </cell>
          <cell r="AG396">
            <v>47.158000000000001</v>
          </cell>
          <cell r="AH396">
            <v>3062.4405200000001</v>
          </cell>
          <cell r="AI396">
            <v>3.49</v>
          </cell>
          <cell r="AJ396">
            <v>516.31540000000007</v>
          </cell>
          <cell r="AK396">
            <v>1801.9407460000004</v>
          </cell>
          <cell r="AL396">
            <v>4864.3812660000003</v>
          </cell>
        </row>
        <row r="397">
          <cell r="B397">
            <v>39248</v>
          </cell>
          <cell r="C397">
            <v>58.393100589694072</v>
          </cell>
          <cell r="D397">
            <v>99.755490107300872</v>
          </cell>
          <cell r="E397">
            <v>131.23821681672234</v>
          </cell>
          <cell r="F397">
            <v>137.18021549434027</v>
          </cell>
          <cell r="G397">
            <v>65.082326707701228</v>
          </cell>
          <cell r="H397">
            <v>120.81573139974778</v>
          </cell>
          <cell r="J397">
            <v>11.21</v>
          </cell>
          <cell r="K397">
            <v>31.214000000000002</v>
          </cell>
          <cell r="L397">
            <v>349.90894000000003</v>
          </cell>
          <cell r="M397">
            <v>42.38</v>
          </cell>
          <cell r="N397">
            <v>49.328000000000003</v>
          </cell>
          <cell r="O397">
            <v>2090.5206400000002</v>
          </cell>
          <cell r="P397">
            <v>17.78</v>
          </cell>
          <cell r="Q397">
            <v>44.236000000000004</v>
          </cell>
          <cell r="R397">
            <v>786.5160800000001</v>
          </cell>
          <cell r="S397">
            <v>46.7</v>
          </cell>
          <cell r="T397">
            <v>18.968</v>
          </cell>
          <cell r="U397">
            <v>885.80560000000003</v>
          </cell>
          <cell r="V397">
            <v>4112.75126</v>
          </cell>
          <cell r="X397">
            <v>58.620000000000005</v>
          </cell>
          <cell r="Y397">
            <v>28.021000000000001</v>
          </cell>
          <cell r="Z397">
            <v>1642.5910200000001</v>
          </cell>
          <cell r="AA397">
            <v>26.35</v>
          </cell>
          <cell r="AB397">
            <v>657.21100000000001</v>
          </cell>
          <cell r="AC397">
            <v>17317.509850000002</v>
          </cell>
          <cell r="AD397">
            <v>18960.100870000002</v>
          </cell>
          <cell r="AF397">
            <v>65.89</v>
          </cell>
          <cell r="AG397">
            <v>47.158000000000001</v>
          </cell>
          <cell r="AH397">
            <v>3107.24062</v>
          </cell>
          <cell r="AI397">
            <v>3.5</v>
          </cell>
          <cell r="AJ397">
            <v>516.31540000000007</v>
          </cell>
          <cell r="AK397">
            <v>1807.1039000000003</v>
          </cell>
          <cell r="AL397">
            <v>4914.3445200000006</v>
          </cell>
        </row>
        <row r="398">
          <cell r="B398">
            <v>39251</v>
          </cell>
          <cell r="C398">
            <v>56.812761575393587</v>
          </cell>
          <cell r="D398">
            <v>99.183652107467523</v>
          </cell>
          <cell r="E398">
            <v>130.58406575860758</v>
          </cell>
          <cell r="F398">
            <v>136.45485401987528</v>
          </cell>
          <cell r="G398">
            <v>64.436051532320988</v>
          </cell>
          <cell r="H398">
            <v>120.66913619167717</v>
          </cell>
          <cell r="J398">
            <v>11.01</v>
          </cell>
          <cell r="K398">
            <v>31.214000000000002</v>
          </cell>
          <cell r="L398">
            <v>343.66614000000004</v>
          </cell>
          <cell r="M398">
            <v>41.980000000000004</v>
          </cell>
          <cell r="N398">
            <v>49.328000000000003</v>
          </cell>
          <cell r="O398">
            <v>2070.7894400000005</v>
          </cell>
          <cell r="P398">
            <v>17.98</v>
          </cell>
          <cell r="Q398">
            <v>44.236000000000004</v>
          </cell>
          <cell r="R398">
            <v>795.36328000000015</v>
          </cell>
          <cell r="S398">
            <v>46.36</v>
          </cell>
          <cell r="T398">
            <v>18.968</v>
          </cell>
          <cell r="U398">
            <v>879.35648000000003</v>
          </cell>
          <cell r="V398">
            <v>4089.1753400000007</v>
          </cell>
          <cell r="X398">
            <v>59</v>
          </cell>
          <cell r="Y398">
            <v>28.021000000000001</v>
          </cell>
          <cell r="Z398">
            <v>1653.239</v>
          </cell>
          <cell r="AA398">
            <v>26.19</v>
          </cell>
          <cell r="AB398">
            <v>657.21100000000001</v>
          </cell>
          <cell r="AC398">
            <v>17212.356090000001</v>
          </cell>
          <cell r="AD398">
            <v>18865.595090000003</v>
          </cell>
          <cell r="AF398">
            <v>65.12</v>
          </cell>
          <cell r="AG398">
            <v>47.158000000000001</v>
          </cell>
          <cell r="AH398">
            <v>3070.9289600000002</v>
          </cell>
          <cell r="AI398">
            <v>3.52</v>
          </cell>
          <cell r="AJ398">
            <v>516.31540000000007</v>
          </cell>
          <cell r="AK398">
            <v>1817.4302080000002</v>
          </cell>
          <cell r="AL398">
            <v>4888.3591680000009</v>
          </cell>
        </row>
        <row r="399">
          <cell r="B399">
            <v>39252</v>
          </cell>
          <cell r="C399">
            <v>57.047978529197316</v>
          </cell>
          <cell r="D399">
            <v>98.898029020651904</v>
          </cell>
          <cell r="E399">
            <v>128.57399786821401</v>
          </cell>
          <cell r="F399">
            <v>138.94921342334058</v>
          </cell>
          <cell r="G399">
            <v>64.620698657187035</v>
          </cell>
          <cell r="H399">
            <v>120.8779949558638</v>
          </cell>
          <cell r="J399">
            <v>10.99</v>
          </cell>
          <cell r="K399">
            <v>31.214000000000002</v>
          </cell>
          <cell r="L399">
            <v>343.04186000000004</v>
          </cell>
          <cell r="M399">
            <v>41.95</v>
          </cell>
          <cell r="N399">
            <v>49.328000000000003</v>
          </cell>
          <cell r="O399">
            <v>2069.3096</v>
          </cell>
          <cell r="P399">
            <v>17.89</v>
          </cell>
          <cell r="Q399">
            <v>44.236000000000004</v>
          </cell>
          <cell r="R399">
            <v>791.38204000000007</v>
          </cell>
          <cell r="S399">
            <v>46.06</v>
          </cell>
          <cell r="T399">
            <v>18.968</v>
          </cell>
          <cell r="U399">
            <v>873.66608000000008</v>
          </cell>
          <cell r="V399">
            <v>4077.3995799999998</v>
          </cell>
          <cell r="X399">
            <v>57.08</v>
          </cell>
          <cell r="Y399">
            <v>28.021000000000001</v>
          </cell>
          <cell r="Z399">
            <v>1599.43868</v>
          </cell>
          <cell r="AA399">
            <v>25.830000000000002</v>
          </cell>
          <cell r="AB399">
            <v>657.21100000000001</v>
          </cell>
          <cell r="AC399">
            <v>16975.760130000002</v>
          </cell>
          <cell r="AD399">
            <v>18575.198810000002</v>
          </cell>
          <cell r="AF399">
            <v>65.92</v>
          </cell>
          <cell r="AG399">
            <v>47.158000000000001</v>
          </cell>
          <cell r="AH399">
            <v>3108.6553600000002</v>
          </cell>
          <cell r="AI399">
            <v>3.62</v>
          </cell>
          <cell r="AJ399">
            <v>516.31540000000007</v>
          </cell>
          <cell r="AK399">
            <v>1869.0617480000003</v>
          </cell>
          <cell r="AL399">
            <v>4977.7171080000007</v>
          </cell>
        </row>
        <row r="400">
          <cell r="B400">
            <v>39253</v>
          </cell>
          <cell r="C400">
            <v>56.913631633885366</v>
          </cell>
          <cell r="D400">
            <v>97.439952142538033</v>
          </cell>
          <cell r="E400">
            <v>127.52453157835821</v>
          </cell>
          <cell r="F400">
            <v>137.94403090654009</v>
          </cell>
          <cell r="G400">
            <v>63.646373495641093</v>
          </cell>
          <cell r="H400">
            <v>119.233921815889</v>
          </cell>
          <cell r="J400">
            <v>10.86</v>
          </cell>
          <cell r="K400">
            <v>31.214000000000002</v>
          </cell>
          <cell r="L400">
            <v>338.98403999999999</v>
          </cell>
          <cell r="M400">
            <v>41.43</v>
          </cell>
          <cell r="N400">
            <v>49.328000000000003</v>
          </cell>
          <cell r="O400">
            <v>2043.65904</v>
          </cell>
          <cell r="P400">
            <v>17.61</v>
          </cell>
          <cell r="Q400">
            <v>44.236000000000004</v>
          </cell>
          <cell r="R400">
            <v>778.99596000000008</v>
          </cell>
          <cell r="S400">
            <v>45.11</v>
          </cell>
          <cell r="T400">
            <v>18.968</v>
          </cell>
          <cell r="U400">
            <v>855.64648</v>
          </cell>
          <cell r="V400">
            <v>4017.2855199999999</v>
          </cell>
          <cell r="X400">
            <v>56.36</v>
          </cell>
          <cell r="Y400">
            <v>28.021000000000001</v>
          </cell>
          <cell r="Z400">
            <v>1579.2635600000001</v>
          </cell>
          <cell r="AA400">
            <v>25.63</v>
          </cell>
          <cell r="AB400">
            <v>657.21100000000001</v>
          </cell>
          <cell r="AC400">
            <v>16844.317930000001</v>
          </cell>
          <cell r="AD400">
            <v>18423.58149</v>
          </cell>
          <cell r="AF400">
            <v>64.39</v>
          </cell>
          <cell r="AG400">
            <v>47.158000000000001</v>
          </cell>
          <cell r="AH400">
            <v>3036.50362</v>
          </cell>
          <cell r="AI400">
            <v>3.69</v>
          </cell>
          <cell r="AJ400">
            <v>516.31540000000007</v>
          </cell>
          <cell r="AK400">
            <v>1905.2038260000002</v>
          </cell>
          <cell r="AL400">
            <v>4941.7074460000003</v>
          </cell>
        </row>
        <row r="401">
          <cell r="B401">
            <v>39254</v>
          </cell>
          <cell r="C401">
            <v>56.924397735793178</v>
          </cell>
          <cell r="D401">
            <v>97.509959846115208</v>
          </cell>
          <cell r="E401">
            <v>127.53616894072873</v>
          </cell>
          <cell r="F401">
            <v>136.4592265629943</v>
          </cell>
          <cell r="G401">
            <v>63.430353191674392</v>
          </cell>
          <cell r="H401">
            <v>119.97083858764186</v>
          </cell>
          <cell r="J401">
            <v>10.89</v>
          </cell>
          <cell r="K401">
            <v>31.214000000000002</v>
          </cell>
          <cell r="L401">
            <v>339.92046000000005</v>
          </cell>
          <cell r="M401">
            <v>41.39</v>
          </cell>
          <cell r="N401">
            <v>49.328000000000003</v>
          </cell>
          <cell r="O401">
            <v>2041.6859200000001</v>
          </cell>
          <cell r="P401">
            <v>17.48</v>
          </cell>
          <cell r="Q401">
            <v>44.236000000000004</v>
          </cell>
          <cell r="R401">
            <v>773.24528000000009</v>
          </cell>
          <cell r="S401">
            <v>45.62</v>
          </cell>
          <cell r="T401">
            <v>18.968</v>
          </cell>
          <cell r="U401">
            <v>865.32015999999999</v>
          </cell>
          <cell r="V401">
            <v>4020.1718200000005</v>
          </cell>
          <cell r="X401">
            <v>56.42</v>
          </cell>
          <cell r="Y401">
            <v>28.021000000000001</v>
          </cell>
          <cell r="Z401">
            <v>1580.9448200000002</v>
          </cell>
          <cell r="AA401">
            <v>25.63</v>
          </cell>
          <cell r="AB401">
            <v>657.21100000000001</v>
          </cell>
          <cell r="AC401">
            <v>16844.317930000001</v>
          </cell>
          <cell r="AD401">
            <v>18425.262750000002</v>
          </cell>
          <cell r="AF401">
            <v>63.7</v>
          </cell>
          <cell r="AG401">
            <v>47.158000000000001</v>
          </cell>
          <cell r="AH401">
            <v>3003.9646000000002</v>
          </cell>
          <cell r="AI401">
            <v>3.65</v>
          </cell>
          <cell r="AJ401">
            <v>516.31540000000007</v>
          </cell>
          <cell r="AK401">
            <v>1884.5512100000003</v>
          </cell>
          <cell r="AL401">
            <v>4888.5158100000008</v>
          </cell>
        </row>
        <row r="402">
          <cell r="B402">
            <v>39255</v>
          </cell>
          <cell r="C402">
            <v>56.942094911284372</v>
          </cell>
          <cell r="D402">
            <v>95.361258657947047</v>
          </cell>
          <cell r="E402">
            <v>124.0823847953056</v>
          </cell>
          <cell r="F402">
            <v>136.27358086876023</v>
          </cell>
          <cell r="G402">
            <v>62.360416431110444</v>
          </cell>
          <cell r="H402">
            <v>118.42370744010087</v>
          </cell>
          <cell r="J402">
            <v>10.76</v>
          </cell>
          <cell r="K402">
            <v>31.214000000000002</v>
          </cell>
          <cell r="L402">
            <v>335.86264</v>
          </cell>
          <cell r="M402">
            <v>40.18</v>
          </cell>
          <cell r="N402">
            <v>49.328000000000003</v>
          </cell>
          <cell r="O402">
            <v>1981.9990400000002</v>
          </cell>
          <cell r="P402">
            <v>17.240000000000002</v>
          </cell>
          <cell r="Q402">
            <v>44.236000000000004</v>
          </cell>
          <cell r="R402">
            <v>762.62864000000013</v>
          </cell>
          <cell r="S402">
            <v>44.87</v>
          </cell>
          <cell r="T402">
            <v>18.968</v>
          </cell>
          <cell r="U402">
            <v>851.09415999999999</v>
          </cell>
          <cell r="V402">
            <v>3931.58448</v>
          </cell>
          <cell r="X402">
            <v>55.5</v>
          </cell>
          <cell r="Y402">
            <v>28.021000000000001</v>
          </cell>
          <cell r="Z402">
            <v>1555.1655000000001</v>
          </cell>
          <cell r="AA402">
            <v>24.91</v>
          </cell>
          <cell r="AB402">
            <v>657.21100000000001</v>
          </cell>
          <cell r="AC402">
            <v>16371.12601</v>
          </cell>
          <cell r="AD402">
            <v>17926.291509999999</v>
          </cell>
          <cell r="AF402">
            <v>63.34</v>
          </cell>
          <cell r="AG402">
            <v>47.158000000000001</v>
          </cell>
          <cell r="AH402">
            <v>2986.9877200000001</v>
          </cell>
          <cell r="AI402">
            <v>3.67</v>
          </cell>
          <cell r="AJ402">
            <v>516.31540000000007</v>
          </cell>
          <cell r="AK402">
            <v>1894.8775180000002</v>
          </cell>
          <cell r="AL402">
            <v>4881.8652380000003</v>
          </cell>
        </row>
        <row r="403">
          <cell r="B403">
            <v>39258</v>
          </cell>
          <cell r="C403">
            <v>56.642211289535247</v>
          </cell>
          <cell r="D403">
            <v>94.9413671844828</v>
          </cell>
          <cell r="E403">
            <v>123.71316485668427</v>
          </cell>
          <cell r="F403">
            <v>137.31924607477217</v>
          </cell>
          <cell r="G403">
            <v>61.259085172518503</v>
          </cell>
          <cell r="H403">
            <v>118.04382093316519</v>
          </cell>
          <cell r="J403">
            <v>10.790000000000001</v>
          </cell>
          <cell r="K403">
            <v>31.214000000000002</v>
          </cell>
          <cell r="L403">
            <v>336.79906000000005</v>
          </cell>
          <cell r="M403">
            <v>39.76</v>
          </cell>
          <cell r="N403">
            <v>49.328000000000003</v>
          </cell>
          <cell r="O403">
            <v>1961.2812799999999</v>
          </cell>
          <cell r="P403">
            <v>17.059999999999999</v>
          </cell>
          <cell r="Q403">
            <v>44.236000000000004</v>
          </cell>
          <cell r="R403">
            <v>754.66615999999999</v>
          </cell>
          <cell r="S403">
            <v>45.42</v>
          </cell>
          <cell r="T403">
            <v>18.968</v>
          </cell>
          <cell r="U403">
            <v>861.52656000000002</v>
          </cell>
          <cell r="V403">
            <v>3914.2730600000004</v>
          </cell>
          <cell r="X403">
            <v>54.300000000000004</v>
          </cell>
          <cell r="Y403">
            <v>28.021000000000001</v>
          </cell>
          <cell r="Z403">
            <v>1521.5403000000001</v>
          </cell>
          <cell r="AA403">
            <v>24.88</v>
          </cell>
          <cell r="AB403">
            <v>657.21100000000001</v>
          </cell>
          <cell r="AC403">
            <v>16351.409679999999</v>
          </cell>
          <cell r="AD403">
            <v>17872.949979999998</v>
          </cell>
          <cell r="AF403">
            <v>62.93</v>
          </cell>
          <cell r="AG403">
            <v>47.158000000000001</v>
          </cell>
          <cell r="AH403">
            <v>2967.6529399999999</v>
          </cell>
          <cell r="AI403">
            <v>3.7800000000000002</v>
          </cell>
          <cell r="AJ403">
            <v>516.31540000000007</v>
          </cell>
          <cell r="AK403">
            <v>1951.6722120000004</v>
          </cell>
          <cell r="AL403">
            <v>4919.3251520000003</v>
          </cell>
        </row>
        <row r="404">
          <cell r="B404">
            <v>39259</v>
          </cell>
          <cell r="C404">
            <v>56.152532183807125</v>
          </cell>
          <cell r="D404">
            <v>93.759155052297189</v>
          </cell>
          <cell r="E404">
            <v>122.67639448161047</v>
          </cell>
          <cell r="F404">
            <v>134.34693238571171</v>
          </cell>
          <cell r="G404">
            <v>59.848810792658149</v>
          </cell>
          <cell r="H404">
            <v>117.66156998738965</v>
          </cell>
          <cell r="J404">
            <v>10.68</v>
          </cell>
          <cell r="K404">
            <v>31.214000000000002</v>
          </cell>
          <cell r="L404">
            <v>333.36552</v>
          </cell>
          <cell r="M404">
            <v>39.64</v>
          </cell>
          <cell r="N404">
            <v>49.328000000000003</v>
          </cell>
          <cell r="O404">
            <v>1955.3619200000001</v>
          </cell>
          <cell r="P404">
            <v>16.95</v>
          </cell>
          <cell r="Q404">
            <v>44.236000000000004</v>
          </cell>
          <cell r="R404">
            <v>749.80020000000002</v>
          </cell>
          <cell r="S404">
            <v>43.6</v>
          </cell>
          <cell r="T404">
            <v>18.968</v>
          </cell>
          <cell r="U404">
            <v>827.00480000000005</v>
          </cell>
          <cell r="V404">
            <v>3865.5324400000004</v>
          </cell>
          <cell r="X404">
            <v>53.88</v>
          </cell>
          <cell r="Y404">
            <v>28.021000000000001</v>
          </cell>
          <cell r="Z404">
            <v>1509.7714800000001</v>
          </cell>
          <cell r="AA404">
            <v>24.67</v>
          </cell>
          <cell r="AB404">
            <v>657.21100000000001</v>
          </cell>
          <cell r="AC404">
            <v>16213.395370000002</v>
          </cell>
          <cell r="AD404">
            <v>17723.166850000001</v>
          </cell>
          <cell r="AF404">
            <v>61.11</v>
          </cell>
          <cell r="AG404">
            <v>47.158000000000001</v>
          </cell>
          <cell r="AH404">
            <v>2881.8253800000002</v>
          </cell>
          <cell r="AI404">
            <v>3.74</v>
          </cell>
          <cell r="AJ404">
            <v>516.31540000000007</v>
          </cell>
          <cell r="AK404">
            <v>1931.0195960000003</v>
          </cell>
          <cell r="AL404">
            <v>4812.8449760000003</v>
          </cell>
        </row>
        <row r="405">
          <cell r="B405">
            <v>39260</v>
          </cell>
          <cell r="C405">
            <v>56.735376263128913</v>
          </cell>
          <cell r="D405">
            <v>94.323738815223152</v>
          </cell>
          <cell r="E405">
            <v>122.34279680781211</v>
          </cell>
          <cell r="F405">
            <v>135.77637652921734</v>
          </cell>
          <cell r="G405">
            <v>61.090456773807979</v>
          </cell>
          <cell r="H405">
            <v>118.72162673392179</v>
          </cell>
          <cell r="J405">
            <v>10.68</v>
          </cell>
          <cell r="K405">
            <v>31.214000000000002</v>
          </cell>
          <cell r="L405">
            <v>333.36552</v>
          </cell>
          <cell r="M405">
            <v>39.980000000000004</v>
          </cell>
          <cell r="N405">
            <v>49.328000000000003</v>
          </cell>
          <cell r="O405">
            <v>1972.1334400000003</v>
          </cell>
          <cell r="P405">
            <v>17.260000000000002</v>
          </cell>
          <cell r="Q405">
            <v>44.236000000000004</v>
          </cell>
          <cell r="R405">
            <v>763.51336000000015</v>
          </cell>
          <cell r="S405">
            <v>43.22</v>
          </cell>
          <cell r="T405">
            <v>18.968</v>
          </cell>
          <cell r="U405">
            <v>819.79696000000001</v>
          </cell>
          <cell r="V405">
            <v>3888.8092800000009</v>
          </cell>
          <cell r="X405">
            <v>54.74</v>
          </cell>
          <cell r="Y405">
            <v>28.021000000000001</v>
          </cell>
          <cell r="Z405">
            <v>1533.8695400000001</v>
          </cell>
          <cell r="AA405">
            <v>24.560000000000002</v>
          </cell>
          <cell r="AB405">
            <v>657.21100000000001</v>
          </cell>
          <cell r="AC405">
            <v>16141.102160000002</v>
          </cell>
          <cell r="AD405">
            <v>17674.971700000002</v>
          </cell>
          <cell r="AF405">
            <v>61.32</v>
          </cell>
          <cell r="AG405">
            <v>47.158000000000001</v>
          </cell>
          <cell r="AH405">
            <v>2891.72856</v>
          </cell>
          <cell r="AI405">
            <v>3.8200000000000003</v>
          </cell>
          <cell r="AJ405">
            <v>516.31540000000007</v>
          </cell>
          <cell r="AK405">
            <v>1972.3248280000005</v>
          </cell>
          <cell r="AL405">
            <v>4864.0533880000003</v>
          </cell>
        </row>
        <row r="406">
          <cell r="B406">
            <v>39261</v>
          </cell>
          <cell r="C406">
            <v>56.95097852727924</v>
          </cell>
          <cell r="D406">
            <v>93.647697684914107</v>
          </cell>
          <cell r="E406">
            <v>122.11728188285471</v>
          </cell>
          <cell r="F406">
            <v>135.5235593364097</v>
          </cell>
          <cell r="G406">
            <v>60.256676228306183</v>
          </cell>
          <cell r="H406">
            <v>118.67197351828497</v>
          </cell>
          <cell r="J406">
            <v>10.700000000000001</v>
          </cell>
          <cell r="K406">
            <v>31.214000000000002</v>
          </cell>
          <cell r="L406">
            <v>333.98980000000006</v>
          </cell>
          <cell r="M406">
            <v>39.410000000000004</v>
          </cell>
          <cell r="N406">
            <v>49.328000000000003</v>
          </cell>
          <cell r="O406">
            <v>1944.0164800000002</v>
          </cell>
          <cell r="P406">
            <v>17.260000000000002</v>
          </cell>
          <cell r="Q406">
            <v>44.236000000000004</v>
          </cell>
          <cell r="R406">
            <v>763.51336000000015</v>
          </cell>
          <cell r="S406">
            <v>43.2</v>
          </cell>
          <cell r="T406">
            <v>18.968</v>
          </cell>
          <cell r="U406">
            <v>819.41760000000011</v>
          </cell>
          <cell r="V406">
            <v>3860.9372400000007</v>
          </cell>
          <cell r="X406">
            <v>54.75</v>
          </cell>
          <cell r="Y406">
            <v>28.021000000000001</v>
          </cell>
          <cell r="Z406">
            <v>1534.14975</v>
          </cell>
          <cell r="AA406">
            <v>24.51</v>
          </cell>
          <cell r="AB406">
            <v>657.21100000000001</v>
          </cell>
          <cell r="AC406">
            <v>16108.241610000001</v>
          </cell>
          <cell r="AD406">
            <v>17642.391360000001</v>
          </cell>
          <cell r="AF406">
            <v>60.69</v>
          </cell>
          <cell r="AG406">
            <v>47.158000000000001</v>
          </cell>
          <cell r="AH406">
            <v>2862.0190200000002</v>
          </cell>
          <cell r="AI406">
            <v>3.86</v>
          </cell>
          <cell r="AJ406">
            <v>516.31540000000007</v>
          </cell>
          <cell r="AK406">
            <v>1992.9774440000001</v>
          </cell>
          <cell r="AL406">
            <v>4854.9964639999998</v>
          </cell>
        </row>
        <row r="407">
          <cell r="B407">
            <v>39262</v>
          </cell>
          <cell r="C407">
            <v>55.85950505936875</v>
          </cell>
          <cell r="D407">
            <v>92.592883904397667</v>
          </cell>
          <cell r="E407">
            <v>120.62569501245825</v>
          </cell>
          <cell r="F407">
            <v>139.14961520143891</v>
          </cell>
          <cell r="G407">
            <v>59.52800422350024</v>
          </cell>
          <cell r="H407">
            <v>118.48597099621689</v>
          </cell>
          <cell r="J407">
            <v>10.49</v>
          </cell>
          <cell r="K407">
            <v>31.214000000000002</v>
          </cell>
          <cell r="L407">
            <v>327.43486000000001</v>
          </cell>
          <cell r="M407">
            <v>39.03</v>
          </cell>
          <cell r="N407">
            <v>49.547000000000004</v>
          </cell>
          <cell r="O407">
            <v>1933.8194100000003</v>
          </cell>
          <cell r="P407">
            <v>16.990000000000002</v>
          </cell>
          <cell r="Q407">
            <v>44.273000000000003</v>
          </cell>
          <cell r="R407">
            <v>752.19827000000009</v>
          </cell>
          <cell r="S407">
            <v>42.26</v>
          </cell>
          <cell r="T407">
            <v>19.025000000000002</v>
          </cell>
          <cell r="U407">
            <v>803.99650000000008</v>
          </cell>
          <cell r="V407">
            <v>3817.4490400000004</v>
          </cell>
          <cell r="X407">
            <v>54.400000000000006</v>
          </cell>
          <cell r="Y407">
            <v>28.106000000000002</v>
          </cell>
          <cell r="Z407">
            <v>1528.9664000000002</v>
          </cell>
          <cell r="AA407">
            <v>24.19</v>
          </cell>
          <cell r="AB407">
            <v>657.21100000000001</v>
          </cell>
          <cell r="AC407">
            <v>15897.934090000001</v>
          </cell>
          <cell r="AD407">
            <v>17426.90049</v>
          </cell>
          <cell r="AF407">
            <v>60.45</v>
          </cell>
          <cell r="AG407">
            <v>45.091999999999999</v>
          </cell>
          <cell r="AH407">
            <v>2725.8114</v>
          </cell>
          <cell r="AI407">
            <v>3.83</v>
          </cell>
          <cell r="AJ407">
            <v>589.83940000000007</v>
          </cell>
          <cell r="AK407">
            <v>2259.0849020000005</v>
          </cell>
          <cell r="AL407">
            <v>4984.896302000001</v>
          </cell>
        </row>
        <row r="408">
          <cell r="B408">
            <v>39265</v>
          </cell>
          <cell r="C408">
            <v>57.027420336700409</v>
          </cell>
          <cell r="D408">
            <v>90.877521257172248</v>
          </cell>
          <cell r="E408">
            <v>118.11293115145835</v>
          </cell>
          <cell r="F408">
            <v>138.82133380206932</v>
          </cell>
          <cell r="G408">
            <v>59.16736861662141</v>
          </cell>
          <cell r="H408">
            <v>119.75331021437579</v>
          </cell>
          <cell r="J408">
            <v>10.53</v>
          </cell>
          <cell r="K408">
            <v>31.214000000000002</v>
          </cell>
          <cell r="L408">
            <v>328.68342000000001</v>
          </cell>
          <cell r="M408">
            <v>37.71</v>
          </cell>
          <cell r="N408">
            <v>49.547000000000004</v>
          </cell>
          <cell r="O408">
            <v>1868.4173700000001</v>
          </cell>
          <cell r="P408">
            <v>16.760000000000002</v>
          </cell>
          <cell r="Q408">
            <v>44.273000000000003</v>
          </cell>
          <cell r="R408">
            <v>742.01548000000014</v>
          </cell>
          <cell r="S408">
            <v>42.45</v>
          </cell>
          <cell r="T408">
            <v>19.025000000000002</v>
          </cell>
          <cell r="U408">
            <v>807.61125000000015</v>
          </cell>
          <cell r="V408">
            <v>3746.7275200000004</v>
          </cell>
          <cell r="X408">
            <v>55.28</v>
          </cell>
          <cell r="Y408">
            <v>28.106000000000002</v>
          </cell>
          <cell r="Z408">
            <v>1553.6996800000002</v>
          </cell>
          <cell r="AA408">
            <v>23.6</v>
          </cell>
          <cell r="AB408">
            <v>657.21100000000001</v>
          </cell>
          <cell r="AC408">
            <v>15510.179600000001</v>
          </cell>
          <cell r="AD408">
            <v>17063.879280000001</v>
          </cell>
          <cell r="AF408">
            <v>60.32</v>
          </cell>
          <cell r="AG408">
            <v>45.091999999999999</v>
          </cell>
          <cell r="AH408">
            <v>2719.9494399999999</v>
          </cell>
          <cell r="AI408">
            <v>3.8200000000000003</v>
          </cell>
          <cell r="AJ408">
            <v>589.83940000000007</v>
          </cell>
          <cell r="AK408">
            <v>2253.1865080000002</v>
          </cell>
          <cell r="AL408">
            <v>4973.1359480000001</v>
          </cell>
        </row>
        <row r="409">
          <cell r="B409">
            <v>39266</v>
          </cell>
          <cell r="C409">
            <v>57.094728247635871</v>
          </cell>
          <cell r="D409">
            <v>87.075618334591098</v>
          </cell>
          <cell r="E409">
            <v>122.25380254220985</v>
          </cell>
          <cell r="F409">
            <v>138.68185877103321</v>
          </cell>
          <cell r="G409">
            <v>58.726087438077748</v>
          </cell>
          <cell r="H409">
            <v>120.18206179066834</v>
          </cell>
          <cell r="J409">
            <v>10.5</v>
          </cell>
          <cell r="K409">
            <v>31.214000000000002</v>
          </cell>
          <cell r="L409">
            <v>327.74700000000001</v>
          </cell>
          <cell r="M409">
            <v>34.97</v>
          </cell>
          <cell r="N409">
            <v>49.547000000000004</v>
          </cell>
          <cell r="O409">
            <v>1732.65859</v>
          </cell>
          <cell r="P409">
            <v>16.32</v>
          </cell>
          <cell r="Q409">
            <v>44.273000000000003</v>
          </cell>
          <cell r="R409">
            <v>722.53536000000008</v>
          </cell>
          <cell r="S409">
            <v>42.42</v>
          </cell>
          <cell r="T409">
            <v>19.025000000000002</v>
          </cell>
          <cell r="U409">
            <v>807.04050000000018</v>
          </cell>
          <cell r="V409">
            <v>3589.9814500000002</v>
          </cell>
          <cell r="X409">
            <v>55.52</v>
          </cell>
          <cell r="Y409">
            <v>28.106000000000002</v>
          </cell>
          <cell r="Z409">
            <v>1560.4451200000001</v>
          </cell>
          <cell r="AA409">
            <v>24.5</v>
          </cell>
          <cell r="AB409">
            <v>657.21100000000001</v>
          </cell>
          <cell r="AC409">
            <v>16101.6695</v>
          </cell>
          <cell r="AD409">
            <v>17662.11462</v>
          </cell>
          <cell r="AF409">
            <v>60.34</v>
          </cell>
          <cell r="AG409">
            <v>45.091999999999999</v>
          </cell>
          <cell r="AH409">
            <v>2720.8512799999999</v>
          </cell>
          <cell r="AI409">
            <v>3.81</v>
          </cell>
          <cell r="AJ409">
            <v>589.83940000000007</v>
          </cell>
          <cell r="AK409">
            <v>2247.2881140000004</v>
          </cell>
          <cell r="AL409">
            <v>4968.1393939999998</v>
          </cell>
        </row>
        <row r="410">
          <cell r="B410">
            <v>39268</v>
          </cell>
          <cell r="C410">
            <v>58.149920923868493</v>
          </cell>
          <cell r="D410">
            <v>87.939693806704327</v>
          </cell>
          <cell r="E410">
            <v>120.93100054906219</v>
          </cell>
          <cell r="F410">
            <v>139.95315498447849</v>
          </cell>
          <cell r="G410">
            <v>58.910335241011246</v>
          </cell>
          <cell r="H410">
            <v>120.22383354350565</v>
          </cell>
          <cell r="J410">
            <v>10.42</v>
          </cell>
          <cell r="K410">
            <v>31.214000000000002</v>
          </cell>
          <cell r="L410">
            <v>325.24988000000002</v>
          </cell>
          <cell r="M410">
            <v>35.14</v>
          </cell>
          <cell r="N410">
            <v>49.547000000000004</v>
          </cell>
          <cell r="O410">
            <v>1741.0815800000003</v>
          </cell>
          <cell r="P410">
            <v>16.690000000000001</v>
          </cell>
          <cell r="Q410">
            <v>44.273000000000003</v>
          </cell>
          <cell r="R410">
            <v>738.91637000000014</v>
          </cell>
          <cell r="S410">
            <v>43.12</v>
          </cell>
          <cell r="T410">
            <v>19.025000000000002</v>
          </cell>
          <cell r="U410">
            <v>820.35800000000006</v>
          </cell>
          <cell r="V410">
            <v>3625.6058300000004</v>
          </cell>
          <cell r="X410">
            <v>57.84</v>
          </cell>
          <cell r="Y410">
            <v>28.106000000000002</v>
          </cell>
          <cell r="Z410">
            <v>1625.6510400000002</v>
          </cell>
          <cell r="AA410">
            <v>24.11</v>
          </cell>
          <cell r="AB410">
            <v>657.21100000000001</v>
          </cell>
          <cell r="AC410">
            <v>15845.35721</v>
          </cell>
          <cell r="AD410">
            <v>17471.008249999999</v>
          </cell>
          <cell r="AF410">
            <v>61.35</v>
          </cell>
          <cell r="AG410">
            <v>45.091999999999999</v>
          </cell>
          <cell r="AH410">
            <v>2766.3942000000002</v>
          </cell>
          <cell r="AI410">
            <v>3.81</v>
          </cell>
          <cell r="AJ410">
            <v>589.83940000000007</v>
          </cell>
          <cell r="AK410">
            <v>2247.2881140000004</v>
          </cell>
          <cell r="AL410">
            <v>5013.6823140000006</v>
          </cell>
        </row>
        <row r="411">
          <cell r="B411">
            <v>39269</v>
          </cell>
          <cell r="C411">
            <v>57.887653687044008</v>
          </cell>
          <cell r="D411">
            <v>87.956797098843182</v>
          </cell>
          <cell r="E411">
            <v>121.18494556288839</v>
          </cell>
          <cell r="F411">
            <v>140.63489196566206</v>
          </cell>
          <cell r="G411">
            <v>60.585888631177532</v>
          </cell>
          <cell r="H411">
            <v>120.62105926860025</v>
          </cell>
          <cell r="J411">
            <v>10.35</v>
          </cell>
          <cell r="K411">
            <v>31.214000000000002</v>
          </cell>
          <cell r="L411">
            <v>323.06490000000002</v>
          </cell>
          <cell r="M411">
            <v>35.57</v>
          </cell>
          <cell r="N411">
            <v>49.547000000000004</v>
          </cell>
          <cell r="O411">
            <v>1762.3867900000002</v>
          </cell>
          <cell r="P411">
            <v>16.36</v>
          </cell>
          <cell r="Q411">
            <v>44.273000000000003</v>
          </cell>
          <cell r="R411">
            <v>724.30628000000002</v>
          </cell>
          <cell r="S411">
            <v>42.92</v>
          </cell>
          <cell r="T411">
            <v>19.025000000000002</v>
          </cell>
          <cell r="U411">
            <v>816.55300000000011</v>
          </cell>
          <cell r="V411">
            <v>3626.3109700000005</v>
          </cell>
          <cell r="X411">
            <v>58.21</v>
          </cell>
          <cell r="Y411">
            <v>28.106000000000002</v>
          </cell>
          <cell r="Z411">
            <v>1636.0502600000002</v>
          </cell>
          <cell r="AA411">
            <v>24.150000000000002</v>
          </cell>
          <cell r="AB411">
            <v>657.21100000000001</v>
          </cell>
          <cell r="AC411">
            <v>15871.645650000002</v>
          </cell>
          <cell r="AD411">
            <v>17507.695910000002</v>
          </cell>
          <cell r="AF411">
            <v>61.63</v>
          </cell>
          <cell r="AG411">
            <v>45.091999999999999</v>
          </cell>
          <cell r="AH411">
            <v>2779.0199600000001</v>
          </cell>
          <cell r="AI411">
            <v>3.83</v>
          </cell>
          <cell r="AJ411">
            <v>589.83940000000007</v>
          </cell>
          <cell r="AK411">
            <v>2259.0849020000005</v>
          </cell>
          <cell r="AL411">
            <v>5038.1048620000001</v>
          </cell>
        </row>
        <row r="412">
          <cell r="B412">
            <v>39272</v>
          </cell>
          <cell r="C412">
            <v>57.656872326548338</v>
          </cell>
          <cell r="D412">
            <v>87.775191105332354</v>
          </cell>
          <cell r="E412">
            <v>120.57485514823276</v>
          </cell>
          <cell r="F412">
            <v>142.2204826995397</v>
          </cell>
          <cell r="G412">
            <v>59.409991958993672</v>
          </cell>
          <cell r="H412">
            <v>120.73218789407314</v>
          </cell>
          <cell r="J412">
            <v>10.26</v>
          </cell>
          <cell r="K412">
            <v>31.214000000000002</v>
          </cell>
          <cell r="L412">
            <v>320.25564000000003</v>
          </cell>
          <cell r="M412">
            <v>35.630000000000003</v>
          </cell>
          <cell r="N412">
            <v>49.547000000000004</v>
          </cell>
          <cell r="O412">
            <v>1765.3596100000002</v>
          </cell>
          <cell r="P412">
            <v>16.170000000000002</v>
          </cell>
          <cell r="Q412">
            <v>44.273000000000003</v>
          </cell>
          <cell r="R412">
            <v>715.89441000000011</v>
          </cell>
          <cell r="S412">
            <v>42.96</v>
          </cell>
          <cell r="T412">
            <v>19.025000000000002</v>
          </cell>
          <cell r="U412">
            <v>817.31400000000008</v>
          </cell>
          <cell r="V412">
            <v>3618.8236600000009</v>
          </cell>
          <cell r="X412">
            <v>57.88</v>
          </cell>
          <cell r="Y412">
            <v>28.106000000000002</v>
          </cell>
          <cell r="Z412">
            <v>1626.7752800000001</v>
          </cell>
          <cell r="AA412">
            <v>24.03</v>
          </cell>
          <cell r="AB412">
            <v>657.21100000000001</v>
          </cell>
          <cell r="AC412">
            <v>15792.780330000001</v>
          </cell>
          <cell r="AD412">
            <v>17419.555610000003</v>
          </cell>
          <cell r="AF412">
            <v>61.32</v>
          </cell>
          <cell r="AG412">
            <v>45.091999999999999</v>
          </cell>
          <cell r="AH412">
            <v>2765.04144</v>
          </cell>
          <cell r="AI412">
            <v>3.95</v>
          </cell>
          <cell r="AJ412">
            <v>589.83940000000007</v>
          </cell>
          <cell r="AK412">
            <v>2329.8656300000002</v>
          </cell>
          <cell r="AL412">
            <v>5094.9070700000002</v>
          </cell>
        </row>
        <row r="413">
          <cell r="B413">
            <v>39273</v>
          </cell>
          <cell r="C413">
            <v>56.834222027795356</v>
          </cell>
          <cell r="D413">
            <v>87.019984973726366</v>
          </cell>
          <cell r="E413">
            <v>117.32000230094808</v>
          </cell>
          <cell r="F413">
            <v>140.11335332746938</v>
          </cell>
          <cell r="G413">
            <v>57.670362014839704</v>
          </cell>
          <cell r="H413">
            <v>119.01954602774273</v>
          </cell>
          <cell r="J413">
            <v>10.01</v>
          </cell>
          <cell r="K413">
            <v>31.214000000000002</v>
          </cell>
          <cell r="L413">
            <v>312.45214000000004</v>
          </cell>
          <cell r="M413">
            <v>35.410000000000004</v>
          </cell>
          <cell r="N413">
            <v>49.547000000000004</v>
          </cell>
          <cell r="O413">
            <v>1754.4592700000003</v>
          </cell>
          <cell r="P413">
            <v>16.190000000000001</v>
          </cell>
          <cell r="Q413">
            <v>44.273000000000003</v>
          </cell>
          <cell r="R413">
            <v>716.77987000000007</v>
          </cell>
          <cell r="S413">
            <v>42.26</v>
          </cell>
          <cell r="T413">
            <v>19.025000000000002</v>
          </cell>
          <cell r="U413">
            <v>803.99650000000008</v>
          </cell>
          <cell r="V413">
            <v>3587.6877800000002</v>
          </cell>
          <cell r="X413">
            <v>57.050000000000004</v>
          </cell>
          <cell r="Y413">
            <v>28.106000000000002</v>
          </cell>
          <cell r="Z413">
            <v>1603.4473000000003</v>
          </cell>
          <cell r="AA413">
            <v>23.35</v>
          </cell>
          <cell r="AB413">
            <v>657.21100000000001</v>
          </cell>
          <cell r="AC413">
            <v>15345.876850000001</v>
          </cell>
          <cell r="AD413">
            <v>16949.32415</v>
          </cell>
          <cell r="AF413">
            <v>60.300000000000004</v>
          </cell>
          <cell r="AG413">
            <v>45.091999999999999</v>
          </cell>
          <cell r="AH413">
            <v>2719.0476000000003</v>
          </cell>
          <cell r="AI413">
            <v>3.9000000000000004</v>
          </cell>
          <cell r="AJ413">
            <v>589.83940000000007</v>
          </cell>
          <cell r="AK413">
            <v>2300.3736600000007</v>
          </cell>
          <cell r="AL413">
            <v>5019.421260000001</v>
          </cell>
        </row>
        <row r="414">
          <cell r="B414">
            <v>39274</v>
          </cell>
          <cell r="C414">
            <v>56.622652532086363</v>
          </cell>
          <cell r="D414">
            <v>87.192225317588111</v>
          </cell>
          <cell r="E414">
            <v>118.73680212853135</v>
          </cell>
          <cell r="F414">
            <v>139.78405490050824</v>
          </cell>
          <cell r="G414">
            <v>58.019740070026124</v>
          </cell>
          <cell r="H414">
            <v>119.70050441361914</v>
          </cell>
          <cell r="J414">
            <v>10.02</v>
          </cell>
          <cell r="K414">
            <v>31.214000000000002</v>
          </cell>
          <cell r="L414">
            <v>312.76427999999999</v>
          </cell>
          <cell r="M414">
            <v>35.520000000000003</v>
          </cell>
          <cell r="N414">
            <v>49.547000000000004</v>
          </cell>
          <cell r="O414">
            <v>1759.9094400000004</v>
          </cell>
          <cell r="P414">
            <v>16.13</v>
          </cell>
          <cell r="Q414">
            <v>44.273000000000003</v>
          </cell>
          <cell r="R414">
            <v>714.12349000000006</v>
          </cell>
          <cell r="S414">
            <v>42.47</v>
          </cell>
          <cell r="T414">
            <v>19.025000000000002</v>
          </cell>
          <cell r="U414">
            <v>807.99175000000002</v>
          </cell>
          <cell r="V414">
            <v>3594.7889600000003</v>
          </cell>
          <cell r="X414">
            <v>56.85</v>
          </cell>
          <cell r="Y414">
            <v>28.106000000000002</v>
          </cell>
          <cell r="Z414">
            <v>1597.8261000000002</v>
          </cell>
          <cell r="AA414">
            <v>23.67</v>
          </cell>
          <cell r="AB414">
            <v>657.21100000000001</v>
          </cell>
          <cell r="AC414">
            <v>15556.184370000001</v>
          </cell>
          <cell r="AD414">
            <v>17154.010470000001</v>
          </cell>
          <cell r="AF414">
            <v>60.300000000000004</v>
          </cell>
          <cell r="AG414">
            <v>45.091999999999999</v>
          </cell>
          <cell r="AH414">
            <v>2719.0476000000003</v>
          </cell>
          <cell r="AI414">
            <v>3.88</v>
          </cell>
          <cell r="AJ414">
            <v>589.83940000000007</v>
          </cell>
          <cell r="AK414">
            <v>2288.5768720000001</v>
          </cell>
          <cell r="AL414">
            <v>5007.6244720000004</v>
          </cell>
        </row>
        <row r="415">
          <cell r="B415">
            <v>39275</v>
          </cell>
          <cell r="C415">
            <v>56.737162703842216</v>
          </cell>
          <cell r="D415">
            <v>88.74521777818309</v>
          </cell>
          <cell r="E415">
            <v>120.27661899467263</v>
          </cell>
          <cell r="F415">
            <v>148.55000703648324</v>
          </cell>
          <cell r="G415">
            <v>59.094717677796091</v>
          </cell>
          <cell r="H415">
            <v>121.98139974779319</v>
          </cell>
          <cell r="J415">
            <v>10.17</v>
          </cell>
          <cell r="K415">
            <v>31.214000000000002</v>
          </cell>
          <cell r="L415">
            <v>317.44638000000003</v>
          </cell>
          <cell r="M415">
            <v>35.880000000000003</v>
          </cell>
          <cell r="N415">
            <v>49.547000000000004</v>
          </cell>
          <cell r="O415">
            <v>1777.7463600000003</v>
          </cell>
          <cell r="P415">
            <v>16.38</v>
          </cell>
          <cell r="Q415">
            <v>44.273000000000003</v>
          </cell>
          <cell r="R415">
            <v>725.19173999999998</v>
          </cell>
          <cell r="S415">
            <v>44.07</v>
          </cell>
          <cell r="T415">
            <v>19.025000000000002</v>
          </cell>
          <cell r="U415">
            <v>838.43175000000008</v>
          </cell>
          <cell r="V415">
            <v>3658.8162300000008</v>
          </cell>
          <cell r="X415">
            <v>57.75</v>
          </cell>
          <cell r="Y415">
            <v>28.106000000000002</v>
          </cell>
          <cell r="Z415">
            <v>1623.1215000000002</v>
          </cell>
          <cell r="AA415">
            <v>23.97</v>
          </cell>
          <cell r="AB415">
            <v>657.21100000000001</v>
          </cell>
          <cell r="AC415">
            <v>15753.347669999999</v>
          </cell>
          <cell r="AD415">
            <v>17376.46917</v>
          </cell>
          <cell r="AF415">
            <v>63.34</v>
          </cell>
          <cell r="AG415">
            <v>45.091999999999999</v>
          </cell>
          <cell r="AH415">
            <v>2856.1272800000002</v>
          </cell>
          <cell r="AI415">
            <v>4.18</v>
          </cell>
          <cell r="AJ415">
            <v>589.83940000000007</v>
          </cell>
          <cell r="AK415">
            <v>2465.5286920000003</v>
          </cell>
          <cell r="AL415">
            <v>5321.6559720000005</v>
          </cell>
        </row>
        <row r="416">
          <cell r="B416">
            <v>39276</v>
          </cell>
          <cell r="C416">
            <v>56.633138972971686</v>
          </cell>
          <cell r="D416">
            <v>89.296616672042234</v>
          </cell>
          <cell r="E416">
            <v>119.32954600266628</v>
          </cell>
          <cell r="F416">
            <v>148.71567327755534</v>
          </cell>
          <cell r="G416">
            <v>61.370624747492762</v>
          </cell>
          <cell r="H416">
            <v>122.35970996216896</v>
          </cell>
          <cell r="J416">
            <v>10.35</v>
          </cell>
          <cell r="K416">
            <v>31.214000000000002</v>
          </cell>
          <cell r="L416">
            <v>323.06490000000002</v>
          </cell>
          <cell r="M416">
            <v>35.92</v>
          </cell>
          <cell r="N416">
            <v>49.547000000000004</v>
          </cell>
          <cell r="O416">
            <v>1779.7282400000001</v>
          </cell>
          <cell r="P416">
            <v>16.580000000000002</v>
          </cell>
          <cell r="Q416">
            <v>44.273000000000003</v>
          </cell>
          <cell r="R416">
            <v>734.0463400000001</v>
          </cell>
          <cell r="S416">
            <v>44.400000000000006</v>
          </cell>
          <cell r="T416">
            <v>19.025000000000002</v>
          </cell>
          <cell r="U416">
            <v>844.71000000000015</v>
          </cell>
          <cell r="V416">
            <v>3681.5494800000006</v>
          </cell>
          <cell r="X416">
            <v>58.26</v>
          </cell>
          <cell r="Y416">
            <v>28.106000000000002</v>
          </cell>
          <cell r="Z416">
            <v>1637.4555600000001</v>
          </cell>
          <cell r="AA416">
            <v>23.740000000000002</v>
          </cell>
          <cell r="AB416">
            <v>657.21100000000001</v>
          </cell>
          <cell r="AC416">
            <v>15602.189140000002</v>
          </cell>
          <cell r="AD416">
            <v>17239.644700000001</v>
          </cell>
          <cell r="AF416">
            <v>63.21</v>
          </cell>
          <cell r="AG416">
            <v>45.091999999999999</v>
          </cell>
          <cell r="AH416">
            <v>2850.26532</v>
          </cell>
          <cell r="AI416">
            <v>4.2</v>
          </cell>
          <cell r="AJ416">
            <v>589.83940000000007</v>
          </cell>
          <cell r="AK416">
            <v>2477.3254800000004</v>
          </cell>
          <cell r="AL416">
            <v>5327.5907999999999</v>
          </cell>
        </row>
        <row r="417">
          <cell r="B417">
            <v>39279</v>
          </cell>
          <cell r="C417">
            <v>56.542229931626018</v>
          </cell>
          <cell r="D417">
            <v>88.473002950570418</v>
          </cell>
          <cell r="E417">
            <v>119.96671017751075</v>
          </cell>
          <cell r="F417">
            <v>146.75552088978552</v>
          </cell>
          <cell r="G417">
            <v>60.486805275551013</v>
          </cell>
          <cell r="H417">
            <v>122.12484237074399</v>
          </cell>
          <cell r="J417">
            <v>10.15</v>
          </cell>
          <cell r="K417">
            <v>31.214000000000002</v>
          </cell>
          <cell r="L417">
            <v>316.82210000000003</v>
          </cell>
          <cell r="M417">
            <v>35.67</v>
          </cell>
          <cell r="N417">
            <v>49.547000000000004</v>
          </cell>
          <cell r="O417">
            <v>1767.3414900000002</v>
          </cell>
          <cell r="P417">
            <v>16.41</v>
          </cell>
          <cell r="Q417">
            <v>44.273000000000003</v>
          </cell>
          <cell r="R417">
            <v>726.51993000000004</v>
          </cell>
          <cell r="S417">
            <v>43.99</v>
          </cell>
          <cell r="T417">
            <v>19.025000000000002</v>
          </cell>
          <cell r="U417">
            <v>836.90975000000014</v>
          </cell>
          <cell r="V417">
            <v>3647.5932700000003</v>
          </cell>
          <cell r="X417">
            <v>57.56</v>
          </cell>
          <cell r="Y417">
            <v>28.106000000000002</v>
          </cell>
          <cell r="Z417">
            <v>1617.7813600000002</v>
          </cell>
          <cell r="AA417">
            <v>23.91</v>
          </cell>
          <cell r="AB417">
            <v>657.21100000000001</v>
          </cell>
          <cell r="AC417">
            <v>15713.915010000001</v>
          </cell>
          <cell r="AD417">
            <v>17331.696370000001</v>
          </cell>
          <cell r="AF417">
            <v>62.83</v>
          </cell>
          <cell r="AG417">
            <v>45.091999999999999</v>
          </cell>
          <cell r="AH417">
            <v>2833.1303599999997</v>
          </cell>
          <cell r="AI417">
            <v>4.1100000000000003</v>
          </cell>
          <cell r="AJ417">
            <v>589.83940000000007</v>
          </cell>
          <cell r="AK417">
            <v>2424.2399340000006</v>
          </cell>
          <cell r="AL417">
            <v>5257.3702940000003</v>
          </cell>
        </row>
        <row r="418">
          <cell r="B418">
            <v>39280</v>
          </cell>
          <cell r="C418">
            <v>56.527380778790025</v>
          </cell>
          <cell r="D418">
            <v>87.325068955420576</v>
          </cell>
          <cell r="E418">
            <v>118.13449348961021</v>
          </cell>
          <cell r="F418">
            <v>147.28417872111922</v>
          </cell>
          <cell r="G418">
            <v>59.430753944694771</v>
          </cell>
          <cell r="H418">
            <v>122.11302017654475</v>
          </cell>
          <cell r="J418">
            <v>10.100000000000001</v>
          </cell>
          <cell r="K418">
            <v>31.214000000000002</v>
          </cell>
          <cell r="L418">
            <v>315.26140000000009</v>
          </cell>
          <cell r="M418">
            <v>35.050000000000004</v>
          </cell>
          <cell r="N418">
            <v>49.547000000000004</v>
          </cell>
          <cell r="O418">
            <v>1736.6223500000003</v>
          </cell>
          <cell r="P418">
            <v>16.559999999999999</v>
          </cell>
          <cell r="Q418">
            <v>44.273000000000003</v>
          </cell>
          <cell r="R418">
            <v>733.16088000000002</v>
          </cell>
          <cell r="S418">
            <v>42.85</v>
          </cell>
          <cell r="T418">
            <v>19.025000000000002</v>
          </cell>
          <cell r="U418">
            <v>815.22125000000017</v>
          </cell>
          <cell r="V418">
            <v>3600.2658800000004</v>
          </cell>
          <cell r="X418">
            <v>56.56</v>
          </cell>
          <cell r="Y418">
            <v>28.106000000000002</v>
          </cell>
          <cell r="Z418">
            <v>1589.6753600000002</v>
          </cell>
          <cell r="AA418">
            <v>23.55</v>
          </cell>
          <cell r="AB418">
            <v>657.21100000000001</v>
          </cell>
          <cell r="AC418">
            <v>15477.31905</v>
          </cell>
          <cell r="AD418">
            <v>17066.994409999999</v>
          </cell>
          <cell r="AF418">
            <v>63.25</v>
          </cell>
          <cell r="AG418">
            <v>45.091999999999999</v>
          </cell>
          <cell r="AH418">
            <v>2852.069</v>
          </cell>
          <cell r="AI418">
            <v>4.1100000000000003</v>
          </cell>
          <cell r="AJ418">
            <v>589.83940000000007</v>
          </cell>
          <cell r="AK418">
            <v>2424.2399340000006</v>
          </cell>
          <cell r="AL418">
            <v>5276.3089340000006</v>
          </cell>
        </row>
        <row r="419">
          <cell r="B419">
            <v>39281</v>
          </cell>
          <cell r="C419">
            <v>55.857744042384773</v>
          </cell>
          <cell r="D419">
            <v>86.502123221391713</v>
          </cell>
          <cell r="E419">
            <v>117.4344585832682</v>
          </cell>
          <cell r="F419">
            <v>146.91406793771665</v>
          </cell>
          <cell r="G419">
            <v>58.475292594728181</v>
          </cell>
          <cell r="H419">
            <v>121.86081336696091</v>
          </cell>
          <cell r="J419">
            <v>9.73</v>
          </cell>
          <cell r="K419">
            <v>31.214000000000002</v>
          </cell>
          <cell r="L419">
            <v>303.71222000000006</v>
          </cell>
          <cell r="M419">
            <v>35.04</v>
          </cell>
          <cell r="N419">
            <v>49.547000000000004</v>
          </cell>
          <cell r="O419">
            <v>1736.12688</v>
          </cell>
          <cell r="P419">
            <v>16.07</v>
          </cell>
          <cell r="Q419">
            <v>44.273000000000003</v>
          </cell>
          <cell r="R419">
            <v>711.46711000000005</v>
          </cell>
          <cell r="S419">
            <v>42.84</v>
          </cell>
          <cell r="T419">
            <v>19.025000000000002</v>
          </cell>
          <cell r="U419">
            <v>815.03100000000018</v>
          </cell>
          <cell r="V419">
            <v>3566.3372100000006</v>
          </cell>
          <cell r="X419">
            <v>55.300000000000004</v>
          </cell>
          <cell r="Y419">
            <v>28.106000000000002</v>
          </cell>
          <cell r="Z419">
            <v>1554.2618000000002</v>
          </cell>
          <cell r="AA419">
            <v>23.45</v>
          </cell>
          <cell r="AB419">
            <v>657.21100000000001</v>
          </cell>
          <cell r="AC419">
            <v>15411.597949999999</v>
          </cell>
          <cell r="AD419">
            <v>16965.85975</v>
          </cell>
          <cell r="AF419">
            <v>63.61</v>
          </cell>
          <cell r="AG419">
            <v>45.091999999999999</v>
          </cell>
          <cell r="AH419">
            <v>2868.3021199999998</v>
          </cell>
          <cell r="AI419">
            <v>4.0600000000000005</v>
          </cell>
          <cell r="AJ419">
            <v>589.83940000000007</v>
          </cell>
          <cell r="AK419">
            <v>2394.7479640000006</v>
          </cell>
          <cell r="AL419">
            <v>5263.0500840000004</v>
          </cell>
        </row>
        <row r="420">
          <cell r="B420">
            <v>39282</v>
          </cell>
          <cell r="C420">
            <v>55.541283584149696</v>
          </cell>
          <cell r="D420">
            <v>85.912458155080458</v>
          </cell>
          <cell r="E420">
            <v>116.39893247276962</v>
          </cell>
          <cell r="F420">
            <v>145.85636951492592</v>
          </cell>
          <cell r="G420">
            <v>58.840602450995242</v>
          </cell>
          <cell r="H420">
            <v>122.40542244640602</v>
          </cell>
          <cell r="J420">
            <v>9.81</v>
          </cell>
          <cell r="K420">
            <v>31.214000000000002</v>
          </cell>
          <cell r="L420">
            <v>306.20934000000005</v>
          </cell>
          <cell r="M420">
            <v>34.369999999999997</v>
          </cell>
          <cell r="N420">
            <v>49.547000000000004</v>
          </cell>
          <cell r="O420">
            <v>1702.93039</v>
          </cell>
          <cell r="P420">
            <v>16.21</v>
          </cell>
          <cell r="Q420">
            <v>44.273000000000003</v>
          </cell>
          <cell r="R420">
            <v>717.66533000000004</v>
          </cell>
          <cell r="S420">
            <v>42.85</v>
          </cell>
          <cell r="T420">
            <v>19.025000000000002</v>
          </cell>
          <cell r="U420">
            <v>815.22125000000017</v>
          </cell>
          <cell r="V420">
            <v>3542.0263100000002</v>
          </cell>
          <cell r="X420">
            <v>54.42</v>
          </cell>
          <cell r="Y420">
            <v>28.106000000000002</v>
          </cell>
          <cell r="Z420">
            <v>1529.5285200000001</v>
          </cell>
          <cell r="AA420">
            <v>23.26</v>
          </cell>
          <cell r="AB420">
            <v>657.21100000000001</v>
          </cell>
          <cell r="AC420">
            <v>15286.727860000001</v>
          </cell>
          <cell r="AD420">
            <v>16816.256380000003</v>
          </cell>
          <cell r="AF420">
            <v>61.2</v>
          </cell>
          <cell r="AG420">
            <v>45.091999999999999</v>
          </cell>
          <cell r="AH420">
            <v>2759.6304</v>
          </cell>
          <cell r="AI420">
            <v>4.18</v>
          </cell>
          <cell r="AJ420">
            <v>589.83940000000007</v>
          </cell>
          <cell r="AK420">
            <v>2465.5286920000003</v>
          </cell>
          <cell r="AL420">
            <v>5225.1590919999999</v>
          </cell>
        </row>
        <row r="421">
          <cell r="B421">
            <v>39283</v>
          </cell>
          <cell r="C421">
            <v>54.233495987668014</v>
          </cell>
          <cell r="D421">
            <v>84.943821546149621</v>
          </cell>
          <cell r="E421">
            <v>118.29606120317054</v>
          </cell>
          <cell r="F421">
            <v>142.27349938707997</v>
          </cell>
          <cell r="G421">
            <v>57.40834044889673</v>
          </cell>
          <cell r="H421">
            <v>120.90952080706178</v>
          </cell>
          <cell r="J421">
            <v>9.14</v>
          </cell>
          <cell r="K421">
            <v>31.214000000000002</v>
          </cell>
          <cell r="L421">
            <v>285.29596000000004</v>
          </cell>
          <cell r="M421">
            <v>34.200000000000003</v>
          </cell>
          <cell r="N421">
            <v>49.547000000000004</v>
          </cell>
          <cell r="O421">
            <v>1694.5074000000002</v>
          </cell>
          <cell r="P421">
            <v>16.28</v>
          </cell>
          <cell r="Q421">
            <v>44.273000000000003</v>
          </cell>
          <cell r="R421">
            <v>720.76444000000015</v>
          </cell>
          <cell r="S421">
            <v>42.13</v>
          </cell>
          <cell r="T421">
            <v>19.025000000000002</v>
          </cell>
          <cell r="U421">
            <v>801.52325000000019</v>
          </cell>
          <cell r="V421">
            <v>3502.0910500000009</v>
          </cell>
          <cell r="X421">
            <v>52.480000000000004</v>
          </cell>
          <cell r="Y421">
            <v>28.106000000000002</v>
          </cell>
          <cell r="Z421">
            <v>1475.0028800000002</v>
          </cell>
          <cell r="AA421">
            <v>23.76</v>
          </cell>
          <cell r="AB421">
            <v>657.21100000000001</v>
          </cell>
          <cell r="AC421">
            <v>15615.333360000001</v>
          </cell>
          <cell r="AD421">
            <v>17090.336240000001</v>
          </cell>
          <cell r="AF421">
            <v>59.400000000000006</v>
          </cell>
          <cell r="AG421">
            <v>45.091999999999999</v>
          </cell>
          <cell r="AH421">
            <v>2678.4648000000002</v>
          </cell>
          <cell r="AI421">
            <v>4.1000000000000005</v>
          </cell>
          <cell r="AJ421">
            <v>589.83940000000007</v>
          </cell>
          <cell r="AK421">
            <v>2418.3415400000008</v>
          </cell>
          <cell r="AL421">
            <v>5096.806340000001</v>
          </cell>
        </row>
        <row r="422">
          <cell r="B422">
            <v>39286</v>
          </cell>
          <cell r="C422">
            <v>53.768411232708701</v>
          </cell>
          <cell r="D422">
            <v>84.423856627831768</v>
          </cell>
          <cell r="E422">
            <v>117.30453461654828</v>
          </cell>
          <cell r="F422">
            <v>142.65314617893</v>
          </cell>
          <cell r="G422">
            <v>55.484887817011909</v>
          </cell>
          <cell r="H422">
            <v>121.49826607818409</v>
          </cell>
          <cell r="J422">
            <v>9.0400000000000009</v>
          </cell>
          <cell r="K422">
            <v>31.214000000000002</v>
          </cell>
          <cell r="L422">
            <v>282.17456000000004</v>
          </cell>
          <cell r="M422">
            <v>33.94</v>
          </cell>
          <cell r="N422">
            <v>49.547000000000004</v>
          </cell>
          <cell r="O422">
            <v>1681.62518</v>
          </cell>
          <cell r="P422">
            <v>16.11</v>
          </cell>
          <cell r="Q422">
            <v>44.273000000000003</v>
          </cell>
          <cell r="R422">
            <v>713.23802999999998</v>
          </cell>
          <cell r="S422">
            <v>42.24</v>
          </cell>
          <cell r="T422">
            <v>19.025000000000002</v>
          </cell>
          <cell r="U422">
            <v>803.6160000000001</v>
          </cell>
          <cell r="V422">
            <v>3480.6537699999999</v>
          </cell>
          <cell r="X422">
            <v>52.06</v>
          </cell>
          <cell r="Y422">
            <v>28.106000000000002</v>
          </cell>
          <cell r="Z422">
            <v>1463.1983600000001</v>
          </cell>
          <cell r="AA422">
            <v>23.56</v>
          </cell>
          <cell r="AB422">
            <v>657.21100000000001</v>
          </cell>
          <cell r="AC422">
            <v>15483.891159999999</v>
          </cell>
          <cell r="AD422">
            <v>16947.089519999998</v>
          </cell>
          <cell r="AF422">
            <v>59.44</v>
          </cell>
          <cell r="AG422">
            <v>45.091999999999999</v>
          </cell>
          <cell r="AH422">
            <v>2680.2684799999997</v>
          </cell>
          <cell r="AI422">
            <v>4.12</v>
          </cell>
          <cell r="AJ422">
            <v>589.83940000000007</v>
          </cell>
          <cell r="AK422">
            <v>2430.1383280000005</v>
          </cell>
          <cell r="AL422">
            <v>5110.4068079999997</v>
          </cell>
        </row>
        <row r="423">
          <cell r="B423">
            <v>39287</v>
          </cell>
          <cell r="C423">
            <v>51.666016840853459</v>
          </cell>
          <cell r="D423">
            <v>83.509407528949637</v>
          </cell>
          <cell r="E423">
            <v>113.45246377554633</v>
          </cell>
          <cell r="F423">
            <v>140.569156934121</v>
          </cell>
          <cell r="G423">
            <v>53.240630984738893</v>
          </cell>
          <cell r="H423">
            <v>119.09205548549808</v>
          </cell>
          <cell r="J423">
            <v>8.92</v>
          </cell>
          <cell r="K423">
            <v>31.214000000000002</v>
          </cell>
          <cell r="L423">
            <v>278.42887999999999</v>
          </cell>
          <cell r="M423">
            <v>33.74</v>
          </cell>
          <cell r="N423">
            <v>49.547000000000004</v>
          </cell>
          <cell r="O423">
            <v>1671.7157800000002</v>
          </cell>
          <cell r="P423">
            <v>15.67</v>
          </cell>
          <cell r="Q423">
            <v>44.273000000000003</v>
          </cell>
          <cell r="R423">
            <v>693.75791000000004</v>
          </cell>
          <cell r="S423">
            <v>42</v>
          </cell>
          <cell r="T423">
            <v>19.025000000000002</v>
          </cell>
          <cell r="U423">
            <v>799.05000000000007</v>
          </cell>
          <cell r="V423">
            <v>3442.9525700000004</v>
          </cell>
          <cell r="X423">
            <v>51.2</v>
          </cell>
          <cell r="Y423">
            <v>28.106000000000002</v>
          </cell>
          <cell r="Z423">
            <v>1439.0272000000002</v>
          </cell>
          <cell r="AA423">
            <v>22.75</v>
          </cell>
          <cell r="AB423">
            <v>657.21100000000001</v>
          </cell>
          <cell r="AC423">
            <v>14951.55025</v>
          </cell>
          <cell r="AD423">
            <v>16390.577450000001</v>
          </cell>
          <cell r="AF423">
            <v>58.7</v>
          </cell>
          <cell r="AG423">
            <v>45.091999999999999</v>
          </cell>
          <cell r="AH423">
            <v>2646.9004</v>
          </cell>
          <cell r="AI423">
            <v>4.05</v>
          </cell>
          <cell r="AJ423">
            <v>589.83940000000007</v>
          </cell>
          <cell r="AK423">
            <v>2388.8495700000003</v>
          </cell>
          <cell r="AL423">
            <v>5035.7499700000008</v>
          </cell>
        </row>
        <row r="424">
          <cell r="B424">
            <v>39288</v>
          </cell>
          <cell r="C424">
            <v>52.307636627552142</v>
          </cell>
          <cell r="D424">
            <v>83.306976772226292</v>
          </cell>
          <cell r="E424">
            <v>113.88522717638432</v>
          </cell>
          <cell r="F424">
            <v>138.97097910902113</v>
          </cell>
          <cell r="G424">
            <v>53.456327556846219</v>
          </cell>
          <cell r="H424">
            <v>119.64769861286253</v>
          </cell>
          <cell r="J424">
            <v>8.66</v>
          </cell>
          <cell r="K424">
            <v>31.214000000000002</v>
          </cell>
          <cell r="L424">
            <v>270.31324000000001</v>
          </cell>
          <cell r="M424">
            <v>34.08</v>
          </cell>
          <cell r="N424">
            <v>49.547000000000004</v>
          </cell>
          <cell r="O424">
            <v>1688.56176</v>
          </cell>
          <cell r="P424">
            <v>15.280000000000001</v>
          </cell>
          <cell r="Q424">
            <v>44.273000000000003</v>
          </cell>
          <cell r="R424">
            <v>676.49144000000013</v>
          </cell>
          <cell r="S424">
            <v>42.01</v>
          </cell>
          <cell r="T424">
            <v>19.025000000000002</v>
          </cell>
          <cell r="U424">
            <v>799.24025000000006</v>
          </cell>
          <cell r="V424">
            <v>3434.6066900000005</v>
          </cell>
          <cell r="X424">
            <v>51.32</v>
          </cell>
          <cell r="Y424">
            <v>28.106000000000002</v>
          </cell>
          <cell r="Z424">
            <v>1442.3999200000001</v>
          </cell>
          <cell r="AA424">
            <v>22.84</v>
          </cell>
          <cell r="AB424">
            <v>657.21100000000001</v>
          </cell>
          <cell r="AC424">
            <v>15010.69924</v>
          </cell>
          <cell r="AD424">
            <v>16453.099160000002</v>
          </cell>
          <cell r="AF424">
            <v>59</v>
          </cell>
          <cell r="AG424">
            <v>45.091999999999999</v>
          </cell>
          <cell r="AH424">
            <v>2660.4279999999999</v>
          </cell>
          <cell r="AI424">
            <v>3.93</v>
          </cell>
          <cell r="AJ424">
            <v>589.83940000000007</v>
          </cell>
          <cell r="AK424">
            <v>2318.0688420000006</v>
          </cell>
          <cell r="AL424">
            <v>4978.4968420000005</v>
          </cell>
        </row>
        <row r="425">
          <cell r="B425">
            <v>39289</v>
          </cell>
          <cell r="C425">
            <v>49.688565954293686</v>
          </cell>
          <cell r="D425">
            <v>81.736737186321193</v>
          </cell>
          <cell r="E425">
            <v>109.11315710356484</v>
          </cell>
          <cell r="F425">
            <v>135.37653891754448</v>
          </cell>
          <cell r="G425">
            <v>52.412020077329146</v>
          </cell>
          <cell r="H425">
            <v>116.85529634300124</v>
          </cell>
          <cell r="J425">
            <v>8.4499999999999993</v>
          </cell>
          <cell r="K425">
            <v>31.214000000000002</v>
          </cell>
          <cell r="L425">
            <v>263.75830000000002</v>
          </cell>
          <cell r="M425">
            <v>33.590000000000003</v>
          </cell>
          <cell r="N425">
            <v>49.547000000000004</v>
          </cell>
          <cell r="O425">
            <v>1664.2837300000003</v>
          </cell>
          <cell r="P425">
            <v>15.09</v>
          </cell>
          <cell r="Q425">
            <v>44.273000000000003</v>
          </cell>
          <cell r="R425">
            <v>668.07956999999999</v>
          </cell>
          <cell r="S425">
            <v>40.67</v>
          </cell>
          <cell r="T425">
            <v>19.025000000000002</v>
          </cell>
          <cell r="U425">
            <v>773.74675000000013</v>
          </cell>
          <cell r="V425">
            <v>3369.8683500000006</v>
          </cell>
          <cell r="X425">
            <v>49.94</v>
          </cell>
          <cell r="Y425">
            <v>28.106000000000002</v>
          </cell>
          <cell r="Z425">
            <v>1403.61364</v>
          </cell>
          <cell r="AA425">
            <v>21.85</v>
          </cell>
          <cell r="AB425">
            <v>657.21100000000001</v>
          </cell>
          <cell r="AC425">
            <v>14360.060350000002</v>
          </cell>
          <cell r="AD425">
            <v>15763.673990000001</v>
          </cell>
          <cell r="AF425">
            <v>57.06</v>
          </cell>
          <cell r="AG425">
            <v>45.091999999999999</v>
          </cell>
          <cell r="AH425">
            <v>2572.9495200000001</v>
          </cell>
          <cell r="AI425">
            <v>3.86</v>
          </cell>
          <cell r="AJ425">
            <v>589.83940000000007</v>
          </cell>
          <cell r="AK425">
            <v>2276.780084</v>
          </cell>
          <cell r="AL425">
            <v>4849.7296040000001</v>
          </cell>
        </row>
        <row r="426">
          <cell r="B426">
            <v>39290</v>
          </cell>
          <cell r="C426">
            <v>54.061350221552132</v>
          </cell>
          <cell r="D426">
            <v>81.615286445431948</v>
          </cell>
          <cell r="E426">
            <v>107.53264836969933</v>
          </cell>
          <cell r="F426">
            <v>132.80775528061793</v>
          </cell>
          <cell r="G426">
            <v>51.610404827516575</v>
          </cell>
          <cell r="H426">
            <v>114.98660151324086</v>
          </cell>
          <cell r="J426">
            <v>8.51</v>
          </cell>
          <cell r="K426">
            <v>31.214000000000002</v>
          </cell>
          <cell r="L426">
            <v>265.63114000000002</v>
          </cell>
          <cell r="M426">
            <v>33.840000000000003</v>
          </cell>
          <cell r="N426">
            <v>49.547000000000004</v>
          </cell>
          <cell r="O426">
            <v>1676.6704800000002</v>
          </cell>
          <cell r="P426">
            <v>14.99</v>
          </cell>
          <cell r="Q426">
            <v>44.273000000000003</v>
          </cell>
          <cell r="R426">
            <v>663.65227000000004</v>
          </cell>
          <cell r="S426">
            <v>39.89</v>
          </cell>
          <cell r="T426">
            <v>19.025000000000002</v>
          </cell>
          <cell r="U426">
            <v>758.90725000000009</v>
          </cell>
          <cell r="V426">
            <v>3364.8611400000004</v>
          </cell>
          <cell r="X426">
            <v>50</v>
          </cell>
          <cell r="Y426">
            <v>28.106000000000002</v>
          </cell>
          <cell r="Z426">
            <v>1405.3000000000002</v>
          </cell>
          <cell r="AA426">
            <v>21.5</v>
          </cell>
          <cell r="AB426">
            <v>657.21100000000001</v>
          </cell>
          <cell r="AC426">
            <v>14130.0365</v>
          </cell>
          <cell r="AD426">
            <v>15535.336500000001</v>
          </cell>
          <cell r="AF426">
            <v>55.15</v>
          </cell>
          <cell r="AG426">
            <v>45.091999999999999</v>
          </cell>
          <cell r="AH426">
            <v>2486.8237999999997</v>
          </cell>
          <cell r="AI426">
            <v>3.85</v>
          </cell>
          <cell r="AJ426">
            <v>589.83940000000007</v>
          </cell>
          <cell r="AK426">
            <v>2270.8816900000002</v>
          </cell>
          <cell r="AL426">
            <v>4757.7054900000003</v>
          </cell>
        </row>
        <row r="427">
          <cell r="B427">
            <v>39293</v>
          </cell>
          <cell r="C427">
            <v>53.179276757782311</v>
          </cell>
          <cell r="D427">
            <v>81.673038738141756</v>
          </cell>
          <cell r="E427">
            <v>109.41304708520103</v>
          </cell>
          <cell r="F427">
            <v>132.7982192721704</v>
          </cell>
          <cell r="G427">
            <v>51.929753357509924</v>
          </cell>
          <cell r="H427">
            <v>116.16566834804539</v>
          </cell>
          <cell r="J427">
            <v>8.51</v>
          </cell>
          <cell r="K427">
            <v>31.214000000000002</v>
          </cell>
          <cell r="L427">
            <v>265.63114000000002</v>
          </cell>
          <cell r="M427">
            <v>33.6</v>
          </cell>
          <cell r="N427">
            <v>49.547000000000004</v>
          </cell>
          <cell r="O427">
            <v>1664.7792000000002</v>
          </cell>
          <cell r="P427">
            <v>14.96</v>
          </cell>
          <cell r="Q427">
            <v>44.273000000000003</v>
          </cell>
          <cell r="R427">
            <v>662.32408000000009</v>
          </cell>
          <cell r="S427">
            <v>40.71</v>
          </cell>
          <cell r="T427">
            <v>19.025000000000002</v>
          </cell>
          <cell r="U427">
            <v>774.5077500000001</v>
          </cell>
          <cell r="V427">
            <v>3367.2421700000004</v>
          </cell>
          <cell r="X427">
            <v>50.78</v>
          </cell>
          <cell r="Y427">
            <v>28.106000000000002</v>
          </cell>
          <cell r="Z427">
            <v>1427.2226800000001</v>
          </cell>
          <cell r="AA427">
            <v>21.88</v>
          </cell>
          <cell r="AB427">
            <v>657.21100000000001</v>
          </cell>
          <cell r="AC427">
            <v>14379.776679999999</v>
          </cell>
          <cell r="AD427">
            <v>15806.99936</v>
          </cell>
          <cell r="AF427">
            <v>54.75</v>
          </cell>
          <cell r="AG427">
            <v>45.091999999999999</v>
          </cell>
          <cell r="AH427">
            <v>2468.7869999999998</v>
          </cell>
          <cell r="AI427">
            <v>3.88</v>
          </cell>
          <cell r="AJ427">
            <v>589.83940000000007</v>
          </cell>
          <cell r="AK427">
            <v>2288.5768720000001</v>
          </cell>
          <cell r="AL427">
            <v>4757.3638719999999</v>
          </cell>
        </row>
        <row r="428">
          <cell r="B428">
            <v>39294</v>
          </cell>
          <cell r="C428">
            <v>52.546408948657806</v>
          </cell>
          <cell r="D428">
            <v>81.048389466731436</v>
          </cell>
          <cell r="E428">
            <v>110.89138305008541</v>
          </cell>
          <cell r="F428">
            <v>131.45241753898333</v>
          </cell>
          <cell r="G428">
            <v>50.948929467511419</v>
          </cell>
          <cell r="H428">
            <v>114.69695775535938</v>
          </cell>
          <cell r="J428">
            <v>8.370000000000001</v>
          </cell>
          <cell r="K428">
            <v>31.214000000000002</v>
          </cell>
          <cell r="L428">
            <v>261.26118000000002</v>
          </cell>
          <cell r="M428">
            <v>33.61</v>
          </cell>
          <cell r="N428">
            <v>49.547000000000004</v>
          </cell>
          <cell r="O428">
            <v>1665.27467</v>
          </cell>
          <cell r="P428">
            <v>14.96</v>
          </cell>
          <cell r="Q428">
            <v>44.273000000000003</v>
          </cell>
          <cell r="R428">
            <v>662.32408000000009</v>
          </cell>
          <cell r="S428">
            <v>39.56</v>
          </cell>
          <cell r="T428">
            <v>19.025000000000002</v>
          </cell>
          <cell r="U428">
            <v>752.62900000000013</v>
          </cell>
          <cell r="V428">
            <v>3341.4889300000004</v>
          </cell>
          <cell r="X428">
            <v>49.910000000000004</v>
          </cell>
          <cell r="Y428">
            <v>28.106000000000002</v>
          </cell>
          <cell r="Z428">
            <v>1402.7704600000002</v>
          </cell>
          <cell r="AA428">
            <v>22.11</v>
          </cell>
          <cell r="AB428">
            <v>661.14</v>
          </cell>
          <cell r="AC428">
            <v>14617.805399999999</v>
          </cell>
          <cell r="AD428">
            <v>16020.575859999999</v>
          </cell>
          <cell r="AF428">
            <v>53.550000000000004</v>
          </cell>
          <cell r="AG428">
            <v>45.091999999999999</v>
          </cell>
          <cell r="AH428">
            <v>2414.6766000000002</v>
          </cell>
          <cell r="AI428">
            <v>3.89</v>
          </cell>
          <cell r="AJ428">
            <v>589.83940000000007</v>
          </cell>
          <cell r="AK428">
            <v>2294.4752660000004</v>
          </cell>
          <cell r="AL428">
            <v>4709.1518660000002</v>
          </cell>
        </row>
        <row r="429">
          <cell r="B429">
            <v>39295</v>
          </cell>
          <cell r="C429">
            <v>52.158251313863737</v>
          </cell>
          <cell r="D429">
            <v>81.106926899365973</v>
          </cell>
          <cell r="E429">
            <v>108.31961172743311</v>
          </cell>
          <cell r="F429">
            <v>128.53259513554929</v>
          </cell>
          <cell r="G429">
            <v>50.907904745030322</v>
          </cell>
          <cell r="H429">
            <v>115.52726986128623</v>
          </cell>
          <cell r="J429">
            <v>8.120000000000001</v>
          </cell>
          <cell r="K429">
            <v>31.214000000000002</v>
          </cell>
          <cell r="L429">
            <v>253.45768000000004</v>
          </cell>
          <cell r="M429">
            <v>33.96</v>
          </cell>
          <cell r="N429">
            <v>49.547000000000004</v>
          </cell>
          <cell r="O429">
            <v>1682.6161200000001</v>
          </cell>
          <cell r="P429">
            <v>14.61</v>
          </cell>
          <cell r="Q429">
            <v>44.273000000000003</v>
          </cell>
          <cell r="R429">
            <v>646.82853</v>
          </cell>
          <cell r="S429">
            <v>40</v>
          </cell>
          <cell r="T429">
            <v>19.025000000000002</v>
          </cell>
          <cell r="U429">
            <v>761.00000000000011</v>
          </cell>
          <cell r="V429">
            <v>3343.9023299999999</v>
          </cell>
          <cell r="X429">
            <v>50.07</v>
          </cell>
          <cell r="Y429">
            <v>28.106000000000002</v>
          </cell>
          <cell r="Z429">
            <v>1407.2674200000001</v>
          </cell>
          <cell r="AA429">
            <v>21.67</v>
          </cell>
          <cell r="AB429">
            <v>657.21100000000001</v>
          </cell>
          <cell r="AC429">
            <v>14241.762370000002</v>
          </cell>
          <cell r="AD429">
            <v>15649.029790000002</v>
          </cell>
          <cell r="AF429">
            <v>52.800000000000004</v>
          </cell>
          <cell r="AG429">
            <v>45.091999999999999</v>
          </cell>
          <cell r="AH429">
            <v>2380.8576000000003</v>
          </cell>
          <cell r="AI429">
            <v>3.77</v>
          </cell>
          <cell r="AJ429">
            <v>589.83940000000007</v>
          </cell>
          <cell r="AK429">
            <v>2223.6945380000002</v>
          </cell>
          <cell r="AL429">
            <v>4604.5521380000009</v>
          </cell>
        </row>
        <row r="430">
          <cell r="B430">
            <v>39296</v>
          </cell>
          <cell r="C430">
            <v>51.11714677350291</v>
          </cell>
          <cell r="D430">
            <v>81.760647449991737</v>
          </cell>
          <cell r="E430">
            <v>108.85966616047816</v>
          </cell>
          <cell r="F430">
            <v>129.89606909791641</v>
          </cell>
          <cell r="G430">
            <v>52.919144227747452</v>
          </cell>
          <cell r="H430">
            <v>116.03089533417401</v>
          </cell>
          <cell r="J430">
            <v>8.2000000000000011</v>
          </cell>
          <cell r="K430">
            <v>31.214000000000002</v>
          </cell>
          <cell r="L430">
            <v>255.95480000000006</v>
          </cell>
          <cell r="M430">
            <v>34.380000000000003</v>
          </cell>
          <cell r="N430">
            <v>49.547000000000004</v>
          </cell>
          <cell r="O430">
            <v>1703.4258600000003</v>
          </cell>
          <cell r="P430">
            <v>14.89</v>
          </cell>
          <cell r="Q430">
            <v>44.273000000000003</v>
          </cell>
          <cell r="R430">
            <v>659.2249700000001</v>
          </cell>
          <cell r="S430">
            <v>39.54</v>
          </cell>
          <cell r="T430">
            <v>19.025000000000002</v>
          </cell>
          <cell r="U430">
            <v>752.24850000000004</v>
          </cell>
          <cell r="V430">
            <v>3370.8541300000006</v>
          </cell>
          <cell r="X430">
            <v>50.04</v>
          </cell>
          <cell r="Y430">
            <v>28.106000000000002</v>
          </cell>
          <cell r="Z430">
            <v>1406.4242400000001</v>
          </cell>
          <cell r="AA430">
            <v>21.79</v>
          </cell>
          <cell r="AB430">
            <v>657.21100000000001</v>
          </cell>
          <cell r="AC430">
            <v>14320.627689999999</v>
          </cell>
          <cell r="AD430">
            <v>15727.05193</v>
          </cell>
          <cell r="AF430">
            <v>53.36</v>
          </cell>
          <cell r="AG430">
            <v>45.091999999999999</v>
          </cell>
          <cell r="AH430">
            <v>2406.1091200000001</v>
          </cell>
          <cell r="AI430">
            <v>3.81</v>
          </cell>
          <cell r="AJ430">
            <v>589.83940000000007</v>
          </cell>
          <cell r="AK430">
            <v>2247.2881140000004</v>
          </cell>
          <cell r="AL430">
            <v>4653.397234</v>
          </cell>
        </row>
        <row r="431">
          <cell r="B431">
            <v>39297</v>
          </cell>
          <cell r="C431">
            <v>48.539101524784499</v>
          </cell>
          <cell r="D431">
            <v>80.215475342023751</v>
          </cell>
          <cell r="E431">
            <v>106.65019580433584</v>
          </cell>
          <cell r="F431">
            <v>124.62652874629157</v>
          </cell>
          <cell r="G431">
            <v>50.445144545423325</v>
          </cell>
          <cell r="H431">
            <v>112.94609079445144</v>
          </cell>
          <cell r="J431">
            <v>8.07</v>
          </cell>
          <cell r="K431">
            <v>31.214000000000002</v>
          </cell>
          <cell r="L431">
            <v>251.89698000000001</v>
          </cell>
          <cell r="M431">
            <v>34.25</v>
          </cell>
          <cell r="N431">
            <v>49.547000000000004</v>
          </cell>
          <cell r="O431">
            <v>1696.9847500000001</v>
          </cell>
          <cell r="P431">
            <v>14.35</v>
          </cell>
          <cell r="Q431">
            <v>44.273000000000003</v>
          </cell>
          <cell r="R431">
            <v>635.31754999999998</v>
          </cell>
          <cell r="S431">
            <v>38</v>
          </cell>
          <cell r="T431">
            <v>19.025000000000002</v>
          </cell>
          <cell r="U431">
            <v>722.95</v>
          </cell>
          <cell r="V431">
            <v>3307.1492799999996</v>
          </cell>
          <cell r="X431">
            <v>48.27</v>
          </cell>
          <cell r="Y431">
            <v>28.106000000000002</v>
          </cell>
          <cell r="Z431">
            <v>1356.6766200000002</v>
          </cell>
          <cell r="AA431">
            <v>21.38</v>
          </cell>
          <cell r="AB431">
            <v>657.21100000000001</v>
          </cell>
          <cell r="AC431">
            <v>14051.171179999999</v>
          </cell>
          <cell r="AD431">
            <v>15407.8478</v>
          </cell>
          <cell r="AF431">
            <v>50.22</v>
          </cell>
          <cell r="AG431">
            <v>45.091999999999999</v>
          </cell>
          <cell r="AH431">
            <v>2264.5202399999998</v>
          </cell>
          <cell r="AI431">
            <v>3.73</v>
          </cell>
          <cell r="AJ431">
            <v>589.83940000000007</v>
          </cell>
          <cell r="AK431">
            <v>2200.1009620000004</v>
          </cell>
          <cell r="AL431">
            <v>4464.6212020000003</v>
          </cell>
        </row>
        <row r="432">
          <cell r="B432">
            <v>39300</v>
          </cell>
          <cell r="C432">
            <v>49.17202244125469</v>
          </cell>
          <cell r="D432">
            <v>80.03420843582056</v>
          </cell>
          <cell r="E432">
            <v>105.9340141148097</v>
          </cell>
          <cell r="F432">
            <v>121.27429437081202</v>
          </cell>
          <cell r="G432">
            <v>51.321899556521721</v>
          </cell>
          <cell r="H432">
            <v>115.67386506935686</v>
          </cell>
          <cell r="J432">
            <v>8.56</v>
          </cell>
          <cell r="K432">
            <v>31.214000000000002</v>
          </cell>
          <cell r="L432">
            <v>267.19184000000001</v>
          </cell>
          <cell r="M432">
            <v>34.14</v>
          </cell>
          <cell r="N432">
            <v>49.547000000000004</v>
          </cell>
          <cell r="O432">
            <v>1691.5345800000002</v>
          </cell>
          <cell r="P432">
            <v>13.86</v>
          </cell>
          <cell r="Q432">
            <v>44.273000000000003</v>
          </cell>
          <cell r="R432">
            <v>613.62378000000001</v>
          </cell>
          <cell r="S432">
            <v>38.230000000000004</v>
          </cell>
          <cell r="T432">
            <v>19.025000000000002</v>
          </cell>
          <cell r="U432">
            <v>727.3257500000002</v>
          </cell>
          <cell r="V432">
            <v>3299.6759500000007</v>
          </cell>
          <cell r="X432">
            <v>48.33</v>
          </cell>
          <cell r="Y432">
            <v>28.106000000000002</v>
          </cell>
          <cell r="Z432">
            <v>1358.3629800000001</v>
          </cell>
          <cell r="AA432">
            <v>21.22</v>
          </cell>
          <cell r="AB432">
            <v>657.21100000000001</v>
          </cell>
          <cell r="AC432">
            <v>13946.01742</v>
          </cell>
          <cell r="AD432">
            <v>15304.3804</v>
          </cell>
          <cell r="AF432">
            <v>48.08</v>
          </cell>
          <cell r="AG432">
            <v>45.091999999999999</v>
          </cell>
          <cell r="AH432">
            <v>2168.0233599999997</v>
          </cell>
          <cell r="AI432">
            <v>3.69</v>
          </cell>
          <cell r="AJ432">
            <v>589.83940000000007</v>
          </cell>
          <cell r="AK432">
            <v>2176.5073860000002</v>
          </cell>
          <cell r="AL432">
            <v>4344.5307460000004</v>
          </cell>
        </row>
        <row r="433">
          <cell r="B433">
            <v>39301</v>
          </cell>
          <cell r="C433">
            <v>48.478837681784931</v>
          </cell>
          <cell r="D433">
            <v>82.370223102074533</v>
          </cell>
          <cell r="E433">
            <v>107.31744977966373</v>
          </cell>
          <cell r="F433">
            <v>121.0633649028088</v>
          </cell>
          <cell r="G433">
            <v>53.463849804367669</v>
          </cell>
          <cell r="H433">
            <v>116.38634930643126</v>
          </cell>
          <cell r="J433">
            <v>8.6</v>
          </cell>
          <cell r="K433">
            <v>31.214000000000002</v>
          </cell>
          <cell r="L433">
            <v>268.44040000000001</v>
          </cell>
          <cell r="M433">
            <v>35.49</v>
          </cell>
          <cell r="N433">
            <v>49.547000000000004</v>
          </cell>
          <cell r="O433">
            <v>1758.4230300000002</v>
          </cell>
          <cell r="P433">
            <v>14.26</v>
          </cell>
          <cell r="Q433">
            <v>44.273000000000003</v>
          </cell>
          <cell r="R433">
            <v>631.33298000000002</v>
          </cell>
          <cell r="S433">
            <v>38.78</v>
          </cell>
          <cell r="T433">
            <v>19.025000000000002</v>
          </cell>
          <cell r="U433">
            <v>737.78950000000009</v>
          </cell>
          <cell r="V433">
            <v>3395.9859100000003</v>
          </cell>
          <cell r="X433">
            <v>48.660000000000004</v>
          </cell>
          <cell r="Y433">
            <v>28.106000000000002</v>
          </cell>
          <cell r="Z433">
            <v>1367.6379600000002</v>
          </cell>
          <cell r="AA433">
            <v>21.51</v>
          </cell>
          <cell r="AB433">
            <v>657.21100000000001</v>
          </cell>
          <cell r="AC433">
            <v>14136.608610000001</v>
          </cell>
          <cell r="AD433">
            <v>15504.246570000001</v>
          </cell>
          <cell r="AF433">
            <v>47.52</v>
          </cell>
          <cell r="AG433">
            <v>45.091999999999999</v>
          </cell>
          <cell r="AH433">
            <v>2142.7718399999999</v>
          </cell>
          <cell r="AI433">
            <v>3.72</v>
          </cell>
          <cell r="AJ433">
            <v>589.83940000000007</v>
          </cell>
          <cell r="AK433">
            <v>2194.2025680000002</v>
          </cell>
          <cell r="AL433">
            <v>4336.974408</v>
          </cell>
        </row>
        <row r="434">
          <cell r="B434">
            <v>39302</v>
          </cell>
          <cell r="C434">
            <v>49.846074996956297</v>
          </cell>
          <cell r="D434">
            <v>83.769312371557447</v>
          </cell>
          <cell r="E434">
            <v>111.17088283288422</v>
          </cell>
          <cell r="F434">
            <v>123.3970619168793</v>
          </cell>
          <cell r="G434">
            <v>56.830690040797769</v>
          </cell>
          <cell r="H434">
            <v>118.02411727616644</v>
          </cell>
          <cell r="J434">
            <v>8.7100000000000009</v>
          </cell>
          <cell r="K434">
            <v>31.214000000000002</v>
          </cell>
          <cell r="L434">
            <v>271.87394000000006</v>
          </cell>
          <cell r="M434">
            <v>36.07</v>
          </cell>
          <cell r="N434">
            <v>49.547000000000004</v>
          </cell>
          <cell r="O434">
            <v>1787.1602900000003</v>
          </cell>
          <cell r="P434">
            <v>14.11</v>
          </cell>
          <cell r="Q434">
            <v>44.273000000000003</v>
          </cell>
          <cell r="R434">
            <v>624.69203000000005</v>
          </cell>
          <cell r="S434">
            <v>40.47</v>
          </cell>
          <cell r="T434">
            <v>19.025000000000002</v>
          </cell>
          <cell r="U434">
            <v>769.94175000000007</v>
          </cell>
          <cell r="V434">
            <v>3453.6680100000003</v>
          </cell>
          <cell r="X434">
            <v>50.93</v>
          </cell>
          <cell r="Y434">
            <v>28.106000000000002</v>
          </cell>
          <cell r="Z434">
            <v>1431.43858</v>
          </cell>
          <cell r="AA434">
            <v>22.26</v>
          </cell>
          <cell r="AB434">
            <v>657.21100000000001</v>
          </cell>
          <cell r="AC434">
            <v>14629.516860000002</v>
          </cell>
          <cell r="AD434">
            <v>16060.955440000002</v>
          </cell>
          <cell r="AF434">
            <v>48.72</v>
          </cell>
          <cell r="AG434">
            <v>45.091999999999999</v>
          </cell>
          <cell r="AH434">
            <v>2196.8822399999999</v>
          </cell>
          <cell r="AI434">
            <v>3.77</v>
          </cell>
          <cell r="AJ434">
            <v>589.83940000000007</v>
          </cell>
          <cell r="AK434">
            <v>2223.6945380000002</v>
          </cell>
          <cell r="AL434">
            <v>4420.5767780000006</v>
          </cell>
        </row>
        <row r="435">
          <cell r="B435">
            <v>39303</v>
          </cell>
          <cell r="C435">
            <v>48.678159719624638</v>
          </cell>
          <cell r="D435">
            <v>83.303622281908318</v>
          </cell>
          <cell r="E435">
            <v>106.38986452090002</v>
          </cell>
          <cell r="F435">
            <v>119.16169710066045</v>
          </cell>
          <cell r="G435">
            <v>56.985499774013313</v>
          </cell>
          <cell r="H435">
            <v>114.5247477931904</v>
          </cell>
          <cell r="J435">
            <v>8.09</v>
          </cell>
          <cell r="K435">
            <v>31.214000000000002</v>
          </cell>
          <cell r="L435">
            <v>252.52126000000001</v>
          </cell>
          <cell r="M435">
            <v>36.54</v>
          </cell>
          <cell r="N435">
            <v>49.547000000000004</v>
          </cell>
          <cell r="O435">
            <v>1810.4473800000001</v>
          </cell>
          <cell r="P435">
            <v>14</v>
          </cell>
          <cell r="Q435">
            <v>44.273000000000003</v>
          </cell>
          <cell r="R435">
            <v>619.822</v>
          </cell>
          <cell r="S435">
            <v>39.51</v>
          </cell>
          <cell r="T435">
            <v>19.025000000000002</v>
          </cell>
          <cell r="U435">
            <v>751.67775000000006</v>
          </cell>
          <cell r="V435">
            <v>3434.46839</v>
          </cell>
          <cell r="X435">
            <v>52.31</v>
          </cell>
          <cell r="Y435">
            <v>28.106000000000002</v>
          </cell>
          <cell r="Z435">
            <v>1470.2248600000003</v>
          </cell>
          <cell r="AA435">
            <v>21.150000000000002</v>
          </cell>
          <cell r="AB435">
            <v>657.21100000000001</v>
          </cell>
          <cell r="AC435">
            <v>13900.012650000002</v>
          </cell>
          <cell r="AD435">
            <v>15370.237510000003</v>
          </cell>
          <cell r="AF435">
            <v>46.14</v>
          </cell>
          <cell r="AG435">
            <v>45.091999999999999</v>
          </cell>
          <cell r="AH435">
            <v>2080.5448799999999</v>
          </cell>
          <cell r="AI435">
            <v>3.71</v>
          </cell>
          <cell r="AJ435">
            <v>589.83940000000007</v>
          </cell>
          <cell r="AK435">
            <v>2188.3041740000003</v>
          </cell>
          <cell r="AL435">
            <v>4268.8490540000003</v>
          </cell>
        </row>
        <row r="436">
          <cell r="B436">
            <v>39304</v>
          </cell>
          <cell r="C436">
            <v>52.18629481724313</v>
          </cell>
          <cell r="D436">
            <v>79.524572825144134</v>
          </cell>
          <cell r="E436">
            <v>103.02019718762496</v>
          </cell>
          <cell r="F436">
            <v>121.67606426233182</v>
          </cell>
          <cell r="G436">
            <v>55.219442799815923</v>
          </cell>
          <cell r="H436">
            <v>114.56809583858762</v>
          </cell>
          <cell r="J436">
            <v>8.1</v>
          </cell>
          <cell r="K436">
            <v>31.214000000000002</v>
          </cell>
          <cell r="L436">
            <v>252.83340000000001</v>
          </cell>
          <cell r="M436">
            <v>35.020000000000003</v>
          </cell>
          <cell r="N436">
            <v>49.547000000000004</v>
          </cell>
          <cell r="O436">
            <v>1735.1359400000003</v>
          </cell>
          <cell r="P436">
            <v>13.030000000000001</v>
          </cell>
          <cell r="Q436">
            <v>44.273000000000003</v>
          </cell>
          <cell r="R436">
            <v>576.87719000000004</v>
          </cell>
          <cell r="S436">
            <v>37.520000000000003</v>
          </cell>
          <cell r="T436">
            <v>19.025000000000002</v>
          </cell>
          <cell r="U436">
            <v>713.8180000000001</v>
          </cell>
          <cell r="V436">
            <v>3278.6645300000005</v>
          </cell>
          <cell r="X436">
            <v>47.85</v>
          </cell>
          <cell r="Y436">
            <v>28.106000000000002</v>
          </cell>
          <cell r="Z436">
            <v>1344.8721</v>
          </cell>
          <cell r="AA436">
            <v>20.6</v>
          </cell>
          <cell r="AB436">
            <v>657.21100000000001</v>
          </cell>
          <cell r="AC436">
            <v>13538.546600000001</v>
          </cell>
          <cell r="AD436">
            <v>14883.418700000002</v>
          </cell>
          <cell r="AF436">
            <v>48.53</v>
          </cell>
          <cell r="AG436">
            <v>45.091999999999999</v>
          </cell>
          <cell r="AH436">
            <v>2188.3147600000002</v>
          </cell>
          <cell r="AI436">
            <v>3.68</v>
          </cell>
          <cell r="AJ436">
            <v>589.83940000000007</v>
          </cell>
          <cell r="AK436">
            <v>2170.6089920000004</v>
          </cell>
          <cell r="AL436">
            <v>4358.9237520000006</v>
          </cell>
        </row>
        <row r="437">
          <cell r="B437">
            <v>39307</v>
          </cell>
          <cell r="C437">
            <v>51.321698754948855</v>
          </cell>
          <cell r="D437">
            <v>76.952900726846735</v>
          </cell>
          <cell r="E437">
            <v>105.63428658805547</v>
          </cell>
          <cell r="F437">
            <v>122.54152247389098</v>
          </cell>
          <cell r="G437">
            <v>52.151732889469606</v>
          </cell>
          <cell r="H437">
            <v>114.51134930643126</v>
          </cell>
          <cell r="J437">
            <v>8</v>
          </cell>
          <cell r="K437">
            <v>31.214000000000002</v>
          </cell>
          <cell r="L437">
            <v>249.71200000000002</v>
          </cell>
          <cell r="M437">
            <v>34.35</v>
          </cell>
          <cell r="N437">
            <v>49.547000000000004</v>
          </cell>
          <cell r="O437">
            <v>1701.9394500000003</v>
          </cell>
          <cell r="P437">
            <v>12.07</v>
          </cell>
          <cell r="Q437">
            <v>44.273000000000003</v>
          </cell>
          <cell r="R437">
            <v>534.37511000000006</v>
          </cell>
          <cell r="S437">
            <v>36.090000000000003</v>
          </cell>
          <cell r="T437">
            <v>19.025000000000002</v>
          </cell>
          <cell r="U437">
            <v>686.61225000000013</v>
          </cell>
          <cell r="V437">
            <v>3172.6388100000004</v>
          </cell>
          <cell r="X437">
            <v>48.660000000000004</v>
          </cell>
          <cell r="Y437">
            <v>28.106000000000002</v>
          </cell>
          <cell r="Z437">
            <v>1367.6379600000002</v>
          </cell>
          <cell r="AA437">
            <v>21.14</v>
          </cell>
          <cell r="AB437">
            <v>657.21100000000001</v>
          </cell>
          <cell r="AC437">
            <v>13893.440540000001</v>
          </cell>
          <cell r="AD437">
            <v>15261.078500000001</v>
          </cell>
          <cell r="AF437">
            <v>49.61</v>
          </cell>
          <cell r="AG437">
            <v>45.091999999999999</v>
          </cell>
          <cell r="AH437">
            <v>2237.0141199999998</v>
          </cell>
          <cell r="AI437">
            <v>3.65</v>
          </cell>
          <cell r="AJ437">
            <v>589.83940000000007</v>
          </cell>
          <cell r="AK437">
            <v>2152.91381</v>
          </cell>
          <cell r="AL437">
            <v>4389.9279299999998</v>
          </cell>
        </row>
        <row r="438">
          <cell r="B438">
            <v>39308</v>
          </cell>
          <cell r="C438">
            <v>48.751617913167586</v>
          </cell>
          <cell r="D438">
            <v>75.259634784065</v>
          </cell>
          <cell r="E438">
            <v>102.35398051475168</v>
          </cell>
          <cell r="F438">
            <v>119.80503854070916</v>
          </cell>
          <cell r="G438">
            <v>49.889511851710985</v>
          </cell>
          <cell r="H438">
            <v>112.43221941992432</v>
          </cell>
          <cell r="J438">
            <v>7.72</v>
          </cell>
          <cell r="K438">
            <v>31.214000000000002</v>
          </cell>
          <cell r="L438">
            <v>240.97208000000001</v>
          </cell>
          <cell r="M438">
            <v>33.53</v>
          </cell>
          <cell r="N438">
            <v>49.547000000000004</v>
          </cell>
          <cell r="O438">
            <v>1661.3109100000001</v>
          </cell>
          <cell r="P438">
            <v>11.72</v>
          </cell>
          <cell r="Q438">
            <v>44.273000000000003</v>
          </cell>
          <cell r="R438">
            <v>518.87956000000008</v>
          </cell>
          <cell r="S438">
            <v>35.83</v>
          </cell>
          <cell r="T438">
            <v>19.025000000000002</v>
          </cell>
          <cell r="U438">
            <v>681.66575</v>
          </cell>
          <cell r="V438">
            <v>3102.8283000000001</v>
          </cell>
          <cell r="X438">
            <v>46.53</v>
          </cell>
          <cell r="Y438">
            <v>28.106000000000002</v>
          </cell>
          <cell r="Z438">
            <v>1307.7721800000002</v>
          </cell>
          <cell r="AA438">
            <v>20.51</v>
          </cell>
          <cell r="AB438">
            <v>657.21100000000001</v>
          </cell>
          <cell r="AC438">
            <v>13479.397610000002</v>
          </cell>
          <cell r="AD438">
            <v>14787.169790000002</v>
          </cell>
          <cell r="AF438">
            <v>48.09</v>
          </cell>
          <cell r="AG438">
            <v>45.091999999999999</v>
          </cell>
          <cell r="AH438">
            <v>2168.4742799999999</v>
          </cell>
          <cell r="AI438">
            <v>3.6</v>
          </cell>
          <cell r="AJ438">
            <v>589.83940000000007</v>
          </cell>
          <cell r="AK438">
            <v>2123.4218400000004</v>
          </cell>
          <cell r="AL438">
            <v>4291.8961200000003</v>
          </cell>
        </row>
        <row r="439">
          <cell r="B439">
            <v>39309</v>
          </cell>
          <cell r="C439">
            <v>47.880057443955941</v>
          </cell>
          <cell r="D439">
            <v>74.70810612503449</v>
          </cell>
          <cell r="E439">
            <v>100.37945480383878</v>
          </cell>
          <cell r="F439">
            <v>115.88231694986297</v>
          </cell>
          <cell r="G439">
            <v>47.630576051879828</v>
          </cell>
          <cell r="H439">
            <v>110.86853720050441</v>
          </cell>
          <cell r="J439">
            <v>7.75</v>
          </cell>
          <cell r="K439">
            <v>31.214000000000002</v>
          </cell>
          <cell r="L439">
            <v>241.9085</v>
          </cell>
          <cell r="M439">
            <v>33.39</v>
          </cell>
          <cell r="N439">
            <v>49.547000000000004</v>
          </cell>
          <cell r="O439">
            <v>1654.3743300000001</v>
          </cell>
          <cell r="P439">
            <v>11.69</v>
          </cell>
          <cell r="Q439">
            <v>44.273000000000003</v>
          </cell>
          <cell r="R439">
            <v>517.55137000000002</v>
          </cell>
          <cell r="S439">
            <v>35.020000000000003</v>
          </cell>
          <cell r="T439">
            <v>19.025000000000002</v>
          </cell>
          <cell r="U439">
            <v>666.2555000000001</v>
          </cell>
          <cell r="V439">
            <v>3080.0897000000004</v>
          </cell>
          <cell r="X439">
            <v>45.5</v>
          </cell>
          <cell r="Y439">
            <v>28.106000000000002</v>
          </cell>
          <cell r="Z439">
            <v>1278.8230000000001</v>
          </cell>
          <cell r="AA439">
            <v>20.12</v>
          </cell>
          <cell r="AB439">
            <v>657.21100000000001</v>
          </cell>
          <cell r="AC439">
            <v>13223.08532</v>
          </cell>
          <cell r="AD439">
            <v>14501.90832</v>
          </cell>
          <cell r="AF439">
            <v>46.02</v>
          </cell>
          <cell r="AG439">
            <v>45.091999999999999</v>
          </cell>
          <cell r="AH439">
            <v>2075.13384</v>
          </cell>
          <cell r="AI439">
            <v>3.52</v>
          </cell>
          <cell r="AJ439">
            <v>589.83940000000007</v>
          </cell>
          <cell r="AK439">
            <v>2076.2346880000005</v>
          </cell>
          <cell r="AL439">
            <v>4151.3685280000009</v>
          </cell>
        </row>
        <row r="440">
          <cell r="B440">
            <v>39310</v>
          </cell>
          <cell r="C440">
            <v>49.899374433038481</v>
          </cell>
          <cell r="D440">
            <v>76.785795445495594</v>
          </cell>
          <cell r="E440">
            <v>99.270326733626248</v>
          </cell>
          <cell r="F440">
            <v>110.56281099347257</v>
          </cell>
          <cell r="G440">
            <v>48.67663694737017</v>
          </cell>
          <cell r="H440">
            <v>111.22872005044135</v>
          </cell>
          <cell r="J440">
            <v>8.16</v>
          </cell>
          <cell r="K440">
            <v>31.214000000000002</v>
          </cell>
          <cell r="L440">
            <v>254.70624000000001</v>
          </cell>
          <cell r="M440">
            <v>34.31</v>
          </cell>
          <cell r="N440">
            <v>49.547000000000004</v>
          </cell>
          <cell r="O440">
            <v>1699.9575700000003</v>
          </cell>
          <cell r="P440">
            <v>11.61</v>
          </cell>
          <cell r="Q440">
            <v>44.273000000000003</v>
          </cell>
          <cell r="R440">
            <v>514.00953000000004</v>
          </cell>
          <cell r="S440">
            <v>36.64</v>
          </cell>
          <cell r="T440">
            <v>19.025000000000002</v>
          </cell>
          <cell r="U440">
            <v>697.07600000000014</v>
          </cell>
          <cell r="V440">
            <v>3165.7493400000003</v>
          </cell>
          <cell r="X440">
            <v>46.58</v>
          </cell>
          <cell r="Y440">
            <v>28.106000000000002</v>
          </cell>
          <cell r="Z440">
            <v>1309.1774800000001</v>
          </cell>
          <cell r="AA440">
            <v>19.830000000000002</v>
          </cell>
          <cell r="AB440">
            <v>657.21100000000001</v>
          </cell>
          <cell r="AC440">
            <v>13032.494130000001</v>
          </cell>
          <cell r="AD440">
            <v>14341.671610000001</v>
          </cell>
          <cell r="AF440">
            <v>44.410000000000004</v>
          </cell>
          <cell r="AG440">
            <v>45.091999999999999</v>
          </cell>
          <cell r="AH440">
            <v>2002.5357200000001</v>
          </cell>
          <cell r="AI440">
            <v>3.3200000000000003</v>
          </cell>
          <cell r="AJ440">
            <v>589.83940000000007</v>
          </cell>
          <cell r="AK440">
            <v>1958.2668080000003</v>
          </cell>
          <cell r="AL440">
            <v>3960.8025280000002</v>
          </cell>
        </row>
        <row r="441">
          <cell r="B441">
            <v>39311</v>
          </cell>
          <cell r="C441">
            <v>48.9447896683998</v>
          </cell>
          <cell r="D441">
            <v>77.953024672697779</v>
          </cell>
          <cell r="E441">
            <v>102.66090658552531</v>
          </cell>
          <cell r="F441">
            <v>107.02151874231478</v>
          </cell>
          <cell r="G441">
            <v>49.297487766602487</v>
          </cell>
          <cell r="H441">
            <v>113.96122320302646</v>
          </cell>
          <cell r="J441">
            <v>8</v>
          </cell>
          <cell r="K441">
            <v>31.214000000000002</v>
          </cell>
          <cell r="L441">
            <v>249.71200000000002</v>
          </cell>
          <cell r="M441">
            <v>34.130000000000003</v>
          </cell>
          <cell r="N441">
            <v>49.547000000000004</v>
          </cell>
          <cell r="O441">
            <v>1691.0391100000002</v>
          </cell>
          <cell r="P441">
            <v>12.56</v>
          </cell>
          <cell r="Q441">
            <v>44.273000000000003</v>
          </cell>
          <cell r="R441">
            <v>556.06888000000004</v>
          </cell>
          <cell r="S441">
            <v>37.69</v>
          </cell>
          <cell r="T441">
            <v>19.025000000000002</v>
          </cell>
          <cell r="U441">
            <v>717.05225000000007</v>
          </cell>
          <cell r="V441">
            <v>3213.8722400000001</v>
          </cell>
          <cell r="X441">
            <v>47.64</v>
          </cell>
          <cell r="Y441">
            <v>28.106000000000002</v>
          </cell>
          <cell r="Z441">
            <v>1338.9698400000002</v>
          </cell>
          <cell r="AA441">
            <v>20.53</v>
          </cell>
          <cell r="AB441">
            <v>657.21100000000001</v>
          </cell>
          <cell r="AC441">
            <v>13492.54183</v>
          </cell>
          <cell r="AD441">
            <v>14831.51167</v>
          </cell>
          <cell r="AF441">
            <v>45.39</v>
          </cell>
          <cell r="AG441">
            <v>45.091999999999999</v>
          </cell>
          <cell r="AH441">
            <v>2046.72588</v>
          </cell>
          <cell r="AI441">
            <v>3.0300000000000002</v>
          </cell>
          <cell r="AJ441">
            <v>589.83940000000007</v>
          </cell>
          <cell r="AK441">
            <v>1787.2133820000004</v>
          </cell>
          <cell r="AL441">
            <v>3833.9392620000003</v>
          </cell>
        </row>
        <row r="442">
          <cell r="B442">
            <v>39314</v>
          </cell>
          <cell r="C442">
            <v>48.404538810259247</v>
          </cell>
          <cell r="D442">
            <v>80.126865619216289</v>
          </cell>
          <cell r="E442">
            <v>103.27683333198185</v>
          </cell>
          <cell r="F442">
            <v>112.98194932344731</v>
          </cell>
          <cell r="G442">
            <v>48.726393884936861</v>
          </cell>
          <cell r="H442">
            <v>113.93048549810842</v>
          </cell>
          <cell r="J442">
            <v>7.97</v>
          </cell>
          <cell r="K442">
            <v>31.214000000000002</v>
          </cell>
          <cell r="L442">
            <v>248.77558000000002</v>
          </cell>
          <cell r="M442">
            <v>35.32</v>
          </cell>
          <cell r="N442">
            <v>49.547000000000004</v>
          </cell>
          <cell r="O442">
            <v>1750.0000400000001</v>
          </cell>
          <cell r="P442">
            <v>12.41</v>
          </cell>
          <cell r="Q442">
            <v>44.273000000000003</v>
          </cell>
          <cell r="R442">
            <v>549.42793000000006</v>
          </cell>
          <cell r="S442">
            <v>39.700000000000003</v>
          </cell>
          <cell r="T442">
            <v>19.025000000000002</v>
          </cell>
          <cell r="U442">
            <v>755.29250000000013</v>
          </cell>
          <cell r="V442">
            <v>3303.4960500000002</v>
          </cell>
          <cell r="X442">
            <v>48</v>
          </cell>
          <cell r="Y442">
            <v>28.106000000000002</v>
          </cell>
          <cell r="Z442">
            <v>1349.0880000000002</v>
          </cell>
          <cell r="AA442">
            <v>20.650000000000002</v>
          </cell>
          <cell r="AB442">
            <v>657.21100000000001</v>
          </cell>
          <cell r="AC442">
            <v>13571.407150000001</v>
          </cell>
          <cell r="AD442">
            <v>14920.495150000001</v>
          </cell>
          <cell r="AF442">
            <v>47.64</v>
          </cell>
          <cell r="AG442">
            <v>45.091999999999999</v>
          </cell>
          <cell r="AH442">
            <v>2148.1828799999998</v>
          </cell>
          <cell r="AI442">
            <v>3.22</v>
          </cell>
          <cell r="AJ442">
            <v>589.83940000000007</v>
          </cell>
          <cell r="AK442">
            <v>1899.2828680000002</v>
          </cell>
          <cell r="AL442">
            <v>4047.4657480000001</v>
          </cell>
        </row>
        <row r="443">
          <cell r="B443">
            <v>39315</v>
          </cell>
          <cell r="C443">
            <v>49.3137354384072</v>
          </cell>
          <cell r="D443">
            <v>78.424033436511195</v>
          </cell>
          <cell r="E443">
            <v>102.19747015248883</v>
          </cell>
          <cell r="F443">
            <v>112.43256818015885</v>
          </cell>
          <cell r="G443">
            <v>48.197730932726493</v>
          </cell>
          <cell r="H443">
            <v>114.05422446406052</v>
          </cell>
          <cell r="J443">
            <v>7.82</v>
          </cell>
          <cell r="K443">
            <v>31.214000000000002</v>
          </cell>
          <cell r="L443">
            <v>244.09348000000003</v>
          </cell>
          <cell r="M443">
            <v>34.5</v>
          </cell>
          <cell r="N443">
            <v>49.547000000000004</v>
          </cell>
          <cell r="O443">
            <v>1709.3715000000002</v>
          </cell>
          <cell r="P443">
            <v>12.17</v>
          </cell>
          <cell r="Q443">
            <v>44.273000000000003</v>
          </cell>
          <cell r="R443">
            <v>538.80241000000001</v>
          </cell>
          <cell r="S443">
            <v>38.950000000000003</v>
          </cell>
          <cell r="T443">
            <v>19.025000000000002</v>
          </cell>
          <cell r="U443">
            <v>741.02375000000018</v>
          </cell>
          <cell r="V443">
            <v>3233.2911400000003</v>
          </cell>
          <cell r="X443">
            <v>47.83</v>
          </cell>
          <cell r="Y443">
            <v>28.106000000000002</v>
          </cell>
          <cell r="Z443">
            <v>1344.30998</v>
          </cell>
          <cell r="AA443">
            <v>20.420000000000002</v>
          </cell>
          <cell r="AB443">
            <v>657.21100000000001</v>
          </cell>
          <cell r="AC443">
            <v>13420.248620000002</v>
          </cell>
          <cell r="AD443">
            <v>14764.558600000002</v>
          </cell>
          <cell r="AF443">
            <v>48.25</v>
          </cell>
          <cell r="AG443">
            <v>45.091999999999999</v>
          </cell>
          <cell r="AH443">
            <v>2175.6889999999999</v>
          </cell>
          <cell r="AI443">
            <v>3.14</v>
          </cell>
          <cell r="AJ443">
            <v>589.83940000000007</v>
          </cell>
          <cell r="AK443">
            <v>1852.0957160000003</v>
          </cell>
          <cell r="AL443">
            <v>4027.7847160000001</v>
          </cell>
        </row>
        <row r="444">
          <cell r="B444">
            <v>39316</v>
          </cell>
          <cell r="C444">
            <v>50.697609477071381</v>
          </cell>
          <cell r="D444">
            <v>77.260289677556955</v>
          </cell>
          <cell r="E444">
            <v>104.45959665581468</v>
          </cell>
          <cell r="F444">
            <v>113.92191305474834</v>
          </cell>
          <cell r="G444">
            <v>48.67521077254473</v>
          </cell>
          <cell r="H444">
            <v>115.39013240857501</v>
          </cell>
          <cell r="J444">
            <v>7.8500000000000005</v>
          </cell>
          <cell r="K444">
            <v>31.214000000000002</v>
          </cell>
          <cell r="L444">
            <v>245.02990000000003</v>
          </cell>
          <cell r="M444">
            <v>33.94</v>
          </cell>
          <cell r="N444">
            <v>49.547000000000004</v>
          </cell>
          <cell r="O444">
            <v>1681.62518</v>
          </cell>
          <cell r="P444">
            <v>12.07</v>
          </cell>
          <cell r="Q444">
            <v>44.273000000000003</v>
          </cell>
          <cell r="R444">
            <v>534.37511000000006</v>
          </cell>
          <cell r="S444">
            <v>38.07</v>
          </cell>
          <cell r="T444">
            <v>19.025000000000002</v>
          </cell>
          <cell r="U444">
            <v>724.2817500000001</v>
          </cell>
          <cell r="V444">
            <v>3185.31194</v>
          </cell>
          <cell r="X444">
            <v>48</v>
          </cell>
          <cell r="Y444">
            <v>28.106000000000002</v>
          </cell>
          <cell r="Z444">
            <v>1349.0880000000002</v>
          </cell>
          <cell r="AA444">
            <v>20.91</v>
          </cell>
          <cell r="AB444">
            <v>657.21100000000001</v>
          </cell>
          <cell r="AC444">
            <v>13742.282010000001</v>
          </cell>
          <cell r="AD444">
            <v>15091.370010000001</v>
          </cell>
          <cell r="AF444">
            <v>48.910000000000004</v>
          </cell>
          <cell r="AG444">
            <v>45.091999999999999</v>
          </cell>
          <cell r="AH444">
            <v>2205.4497200000001</v>
          </cell>
          <cell r="AI444">
            <v>3.18</v>
          </cell>
          <cell r="AJ444">
            <v>589.83940000000007</v>
          </cell>
          <cell r="AK444">
            <v>1875.6892920000003</v>
          </cell>
          <cell r="AL444">
            <v>4081.1390120000005</v>
          </cell>
        </row>
        <row r="445">
          <cell r="B445">
            <v>39317</v>
          </cell>
          <cell r="C445">
            <v>50.304221898671052</v>
          </cell>
          <cell r="D445">
            <v>75.562768407361034</v>
          </cell>
          <cell r="E445">
            <v>103.27563357464528</v>
          </cell>
          <cell r="F445">
            <v>112.17027331967518</v>
          </cell>
          <cell r="G445">
            <v>48.825582852599233</v>
          </cell>
          <cell r="H445">
            <v>115.26639344262293</v>
          </cell>
          <cell r="J445">
            <v>7.94</v>
          </cell>
          <cell r="K445">
            <v>31.214000000000002</v>
          </cell>
          <cell r="L445">
            <v>247.83916000000002</v>
          </cell>
          <cell r="M445">
            <v>33.42</v>
          </cell>
          <cell r="N445">
            <v>49.547000000000004</v>
          </cell>
          <cell r="O445">
            <v>1655.8607400000003</v>
          </cell>
          <cell r="P445">
            <v>11.33</v>
          </cell>
          <cell r="Q445">
            <v>44.273000000000003</v>
          </cell>
          <cell r="R445">
            <v>501.61309000000006</v>
          </cell>
          <cell r="S445">
            <v>37.32</v>
          </cell>
          <cell r="T445">
            <v>19.025000000000002</v>
          </cell>
          <cell r="U445">
            <v>710.01300000000003</v>
          </cell>
          <cell r="V445">
            <v>3115.3259900000003</v>
          </cell>
          <cell r="X445">
            <v>47.76</v>
          </cell>
          <cell r="Y445">
            <v>28.106000000000002</v>
          </cell>
          <cell r="Z445">
            <v>1342.34256</v>
          </cell>
          <cell r="AA445">
            <v>20.66</v>
          </cell>
          <cell r="AB445">
            <v>657.21100000000001</v>
          </cell>
          <cell r="AC445">
            <v>13577.97926</v>
          </cell>
          <cell r="AD445">
            <v>14920.321820000001</v>
          </cell>
          <cell r="AF445">
            <v>47.78</v>
          </cell>
          <cell r="AG445">
            <v>45.091999999999999</v>
          </cell>
          <cell r="AH445">
            <v>2154.4957599999998</v>
          </cell>
          <cell r="AI445">
            <v>3.16</v>
          </cell>
          <cell r="AJ445">
            <v>589.83940000000007</v>
          </cell>
          <cell r="AK445">
            <v>1863.8925040000004</v>
          </cell>
          <cell r="AL445">
            <v>4018.3882640000002</v>
          </cell>
        </row>
        <row r="446">
          <cell r="B446">
            <v>39318</v>
          </cell>
          <cell r="C446">
            <v>51.256231522015881</v>
          </cell>
          <cell r="D446">
            <v>75.760776718533606</v>
          </cell>
          <cell r="E446">
            <v>107.31475864913303</v>
          </cell>
          <cell r="F446">
            <v>112.55640503719803</v>
          </cell>
          <cell r="G446">
            <v>48.865429296390865</v>
          </cell>
          <cell r="H446">
            <v>116.59599621689784</v>
          </cell>
          <cell r="J446">
            <v>8.27</v>
          </cell>
          <cell r="K446">
            <v>31.214000000000002</v>
          </cell>
          <cell r="L446">
            <v>258.13978000000003</v>
          </cell>
          <cell r="M446">
            <v>33.33</v>
          </cell>
          <cell r="N446">
            <v>49.547000000000004</v>
          </cell>
          <cell r="O446">
            <v>1651.4015100000001</v>
          </cell>
          <cell r="P446">
            <v>11</v>
          </cell>
          <cell r="Q446">
            <v>44.273000000000003</v>
          </cell>
          <cell r="R446">
            <v>487.00300000000004</v>
          </cell>
          <cell r="S446">
            <v>38.21</v>
          </cell>
          <cell r="T446">
            <v>19.025000000000002</v>
          </cell>
          <cell r="U446">
            <v>726.9452500000001</v>
          </cell>
          <cell r="V446">
            <v>3123.4895400000005</v>
          </cell>
          <cell r="X446">
            <v>48.88</v>
          </cell>
          <cell r="Y446">
            <v>28.106000000000002</v>
          </cell>
          <cell r="Z446">
            <v>1373.8212800000001</v>
          </cell>
          <cell r="AA446">
            <v>21.5</v>
          </cell>
          <cell r="AB446">
            <v>657.21100000000001</v>
          </cell>
          <cell r="AC446">
            <v>14130.0365</v>
          </cell>
          <cell r="AD446">
            <v>15503.85778</v>
          </cell>
          <cell r="AF446">
            <v>48.61</v>
          </cell>
          <cell r="AG446">
            <v>45.091999999999999</v>
          </cell>
          <cell r="AH446">
            <v>2191.9221199999997</v>
          </cell>
          <cell r="AI446">
            <v>3.12</v>
          </cell>
          <cell r="AJ446">
            <v>589.83940000000007</v>
          </cell>
          <cell r="AK446">
            <v>1840.2989280000004</v>
          </cell>
          <cell r="AL446">
            <v>4032.2210480000003</v>
          </cell>
        </row>
        <row r="447">
          <cell r="B447">
            <v>39321</v>
          </cell>
          <cell r="C447">
            <v>49.819084600942361</v>
          </cell>
          <cell r="D447">
            <v>75.72485553613167</v>
          </cell>
          <cell r="E447">
            <v>106.55217792105738</v>
          </cell>
          <cell r="F447">
            <v>110.68843039835008</v>
          </cell>
          <cell r="G447">
            <v>46.548620434587448</v>
          </cell>
          <cell r="H447">
            <v>115.6045081967213</v>
          </cell>
          <cell r="J447">
            <v>8.36</v>
          </cell>
          <cell r="K447">
            <v>31.214000000000002</v>
          </cell>
          <cell r="L447">
            <v>260.94904000000002</v>
          </cell>
          <cell r="M447">
            <v>33.15</v>
          </cell>
          <cell r="N447">
            <v>49.547000000000004</v>
          </cell>
          <cell r="O447">
            <v>1642.48305</v>
          </cell>
          <cell r="P447">
            <v>11.01</v>
          </cell>
          <cell r="Q447">
            <v>44.273000000000003</v>
          </cell>
          <cell r="R447">
            <v>487.44573000000003</v>
          </cell>
          <cell r="S447">
            <v>38.43</v>
          </cell>
          <cell r="T447">
            <v>19.025000000000002</v>
          </cell>
          <cell r="U447">
            <v>731.13075000000003</v>
          </cell>
          <cell r="V447">
            <v>3122.00857</v>
          </cell>
          <cell r="X447">
            <v>48</v>
          </cell>
          <cell r="Y447">
            <v>28.106000000000002</v>
          </cell>
          <cell r="Z447">
            <v>1349.0880000000002</v>
          </cell>
          <cell r="AA447">
            <v>21.37</v>
          </cell>
          <cell r="AB447">
            <v>657.21100000000001</v>
          </cell>
          <cell r="AC447">
            <v>14044.59907</v>
          </cell>
          <cell r="AD447">
            <v>15393.68707</v>
          </cell>
          <cell r="AF447">
            <v>47.78</v>
          </cell>
          <cell r="AG447">
            <v>45.091999999999999</v>
          </cell>
          <cell r="AH447">
            <v>2154.4957599999998</v>
          </cell>
          <cell r="AI447">
            <v>3.0700000000000003</v>
          </cell>
          <cell r="AJ447">
            <v>589.83940000000007</v>
          </cell>
          <cell r="AK447">
            <v>1810.8069580000003</v>
          </cell>
          <cell r="AL447">
            <v>3965.3027179999999</v>
          </cell>
        </row>
        <row r="448">
          <cell r="B448">
            <v>39322</v>
          </cell>
          <cell r="C448">
            <v>48.246401518996649</v>
          </cell>
          <cell r="D448">
            <v>74.939460689526172</v>
          </cell>
          <cell r="E448">
            <v>101.21281720012207</v>
          </cell>
          <cell r="F448">
            <v>107.64883924824314</v>
          </cell>
          <cell r="G448">
            <v>44.44229765868176</v>
          </cell>
          <cell r="H448">
            <v>112.89092055485497</v>
          </cell>
          <cell r="J448">
            <v>8.52</v>
          </cell>
          <cell r="K448">
            <v>31.214000000000002</v>
          </cell>
          <cell r="L448">
            <v>265.94328000000002</v>
          </cell>
          <cell r="M448">
            <v>32.950000000000003</v>
          </cell>
          <cell r="N448">
            <v>49.547000000000004</v>
          </cell>
          <cell r="O448">
            <v>1632.5736500000003</v>
          </cell>
          <cell r="P448">
            <v>11.06</v>
          </cell>
          <cell r="Q448">
            <v>44.273000000000003</v>
          </cell>
          <cell r="R448">
            <v>489.65938000000006</v>
          </cell>
          <cell r="S448">
            <v>36.869999999999997</v>
          </cell>
          <cell r="T448">
            <v>19.025000000000002</v>
          </cell>
          <cell r="U448">
            <v>701.45175000000006</v>
          </cell>
          <cell r="V448">
            <v>3089.6280600000005</v>
          </cell>
          <cell r="X448">
            <v>46.51</v>
          </cell>
          <cell r="Y448">
            <v>28.106000000000002</v>
          </cell>
          <cell r="Z448">
            <v>1307.2100600000001</v>
          </cell>
          <cell r="AA448">
            <v>20.260000000000002</v>
          </cell>
          <cell r="AB448">
            <v>657.21100000000001</v>
          </cell>
          <cell r="AC448">
            <v>13315.094860000001</v>
          </cell>
          <cell r="AD448">
            <v>14622.30492</v>
          </cell>
          <cell r="AF448">
            <v>46.15</v>
          </cell>
          <cell r="AG448">
            <v>45.091999999999999</v>
          </cell>
          <cell r="AH448">
            <v>2080.9957999999997</v>
          </cell>
          <cell r="AI448">
            <v>3.0100000000000002</v>
          </cell>
          <cell r="AJ448">
            <v>589.83940000000007</v>
          </cell>
          <cell r="AK448">
            <v>1775.4165940000003</v>
          </cell>
          <cell r="AL448">
            <v>3856.4123939999999</v>
          </cell>
        </row>
        <row r="449">
          <cell r="B449">
            <v>39323</v>
          </cell>
          <cell r="C449">
            <v>49.228136001686309</v>
          </cell>
          <cell r="D449">
            <v>75.290861377883857</v>
          </cell>
          <cell r="E449">
            <v>104.13172477251065</v>
          </cell>
          <cell r="F449">
            <v>108.61906229994646</v>
          </cell>
          <cell r="G449">
            <v>45.498804249528419</v>
          </cell>
          <cell r="H449">
            <v>115.36569987389657</v>
          </cell>
          <cell r="J449">
            <v>8.6300000000000008</v>
          </cell>
          <cell r="K449">
            <v>31.214000000000002</v>
          </cell>
          <cell r="L449">
            <v>269.37682000000007</v>
          </cell>
          <cell r="M449">
            <v>32.86</v>
          </cell>
          <cell r="N449">
            <v>49.547000000000004</v>
          </cell>
          <cell r="O449">
            <v>1628.1144200000001</v>
          </cell>
          <cell r="P449">
            <v>11.26</v>
          </cell>
          <cell r="Q449">
            <v>44.273000000000003</v>
          </cell>
          <cell r="R449">
            <v>498.51398</v>
          </cell>
          <cell r="S449">
            <v>37.22</v>
          </cell>
          <cell r="T449">
            <v>19.025000000000002</v>
          </cell>
          <cell r="U449">
            <v>708.1105</v>
          </cell>
          <cell r="V449">
            <v>3104.1157200000007</v>
          </cell>
          <cell r="X449">
            <v>47.25</v>
          </cell>
          <cell r="Y449">
            <v>28.106000000000002</v>
          </cell>
          <cell r="Z449">
            <v>1328.0085000000001</v>
          </cell>
          <cell r="AA449">
            <v>20.87</v>
          </cell>
          <cell r="AB449">
            <v>657.21100000000001</v>
          </cell>
          <cell r="AC449">
            <v>13715.993570000001</v>
          </cell>
          <cell r="AD449">
            <v>15044.00207</v>
          </cell>
          <cell r="AF449">
            <v>46.79</v>
          </cell>
          <cell r="AG449">
            <v>45.091999999999999</v>
          </cell>
          <cell r="AH449">
            <v>2109.8546799999999</v>
          </cell>
          <cell r="AI449">
            <v>3.02</v>
          </cell>
          <cell r="AJ449">
            <v>589.83940000000007</v>
          </cell>
          <cell r="AK449">
            <v>1781.3149880000003</v>
          </cell>
          <cell r="AL449">
            <v>3891.1696680000005</v>
          </cell>
        </row>
        <row r="450">
          <cell r="B450">
            <v>39324</v>
          </cell>
          <cell r="C450">
            <v>49.409113406394908</v>
          </cell>
          <cell r="D450">
            <v>74.737819196106841</v>
          </cell>
          <cell r="E450">
            <v>103.16399758383143</v>
          </cell>
          <cell r="F450">
            <v>109.78317685794106</v>
          </cell>
          <cell r="G450">
            <v>44.723854012155414</v>
          </cell>
          <cell r="H450">
            <v>114.88335435056744</v>
          </cell>
          <cell r="J450">
            <v>8.14</v>
          </cell>
          <cell r="K450">
            <v>31.214000000000002</v>
          </cell>
          <cell r="L450">
            <v>254.08196000000004</v>
          </cell>
          <cell r="M450">
            <v>32.730000000000004</v>
          </cell>
          <cell r="N450">
            <v>49.547000000000004</v>
          </cell>
          <cell r="O450">
            <v>1621.6733100000004</v>
          </cell>
          <cell r="P450">
            <v>11.15</v>
          </cell>
          <cell r="Q450">
            <v>44.273000000000003</v>
          </cell>
          <cell r="R450">
            <v>493.64395000000007</v>
          </cell>
          <cell r="S450">
            <v>37.42</v>
          </cell>
          <cell r="T450">
            <v>19.025000000000002</v>
          </cell>
          <cell r="U450">
            <v>711.91550000000007</v>
          </cell>
          <cell r="V450">
            <v>3081.3147200000003</v>
          </cell>
          <cell r="X450">
            <v>47.42</v>
          </cell>
          <cell r="Y450">
            <v>28.106000000000002</v>
          </cell>
          <cell r="Z450">
            <v>1332.7865200000001</v>
          </cell>
          <cell r="AA450">
            <v>20.650000000000002</v>
          </cell>
          <cell r="AB450">
            <v>657.21100000000001</v>
          </cell>
          <cell r="AC450">
            <v>13571.407150000001</v>
          </cell>
          <cell r="AD450">
            <v>14904.193670000001</v>
          </cell>
          <cell r="AF450">
            <v>46.93</v>
          </cell>
          <cell r="AG450">
            <v>45.091999999999999</v>
          </cell>
          <cell r="AH450">
            <v>2116.1675599999999</v>
          </cell>
          <cell r="AI450">
            <v>3.08</v>
          </cell>
          <cell r="AJ450">
            <v>589.83940000000007</v>
          </cell>
          <cell r="AK450">
            <v>1816.7053520000002</v>
          </cell>
          <cell r="AL450">
            <v>3932.8729119999998</v>
          </cell>
        </row>
        <row r="451">
          <cell r="B451">
            <v>39325</v>
          </cell>
          <cell r="C451">
            <v>50.921452984322521</v>
          </cell>
          <cell r="D451">
            <v>75.126184039271877</v>
          </cell>
          <cell r="E451">
            <v>105.48374171856909</v>
          </cell>
          <cell r="F451">
            <v>111.10787251904996</v>
          </cell>
          <cell r="G451">
            <v>46.74224545982338</v>
          </cell>
          <cell r="H451">
            <v>116.17197351828499</v>
          </cell>
          <cell r="J451">
            <v>8.15</v>
          </cell>
          <cell r="K451">
            <v>31.214000000000002</v>
          </cell>
          <cell r="L451">
            <v>254.39410000000004</v>
          </cell>
          <cell r="M451">
            <v>32.65</v>
          </cell>
          <cell r="N451">
            <v>49.547000000000004</v>
          </cell>
          <cell r="O451">
            <v>1617.70955</v>
          </cell>
          <cell r="P451">
            <v>11.65</v>
          </cell>
          <cell r="Q451">
            <v>44.273000000000003</v>
          </cell>
          <cell r="R451">
            <v>515.78045000000009</v>
          </cell>
          <cell r="S451">
            <v>37.29</v>
          </cell>
          <cell r="T451">
            <v>19.025000000000002</v>
          </cell>
          <cell r="U451">
            <v>709.44225000000006</v>
          </cell>
          <cell r="V451">
            <v>3097.3263500000003</v>
          </cell>
          <cell r="X451">
            <v>48.120000000000005</v>
          </cell>
          <cell r="Y451">
            <v>28.106000000000002</v>
          </cell>
          <cell r="Z451">
            <v>1352.4607200000003</v>
          </cell>
          <cell r="AA451">
            <v>21.13</v>
          </cell>
          <cell r="AB451">
            <v>657.21100000000001</v>
          </cell>
          <cell r="AC451">
            <v>13886.86843</v>
          </cell>
          <cell r="AD451">
            <v>15239.329150000001</v>
          </cell>
          <cell r="AF451">
            <v>47.59</v>
          </cell>
          <cell r="AG451">
            <v>45.091999999999999</v>
          </cell>
          <cell r="AH451">
            <v>2145.9282800000001</v>
          </cell>
          <cell r="AI451">
            <v>3.11</v>
          </cell>
          <cell r="AJ451">
            <v>589.83940000000007</v>
          </cell>
          <cell r="AK451">
            <v>1834.4005340000001</v>
          </cell>
          <cell r="AL451">
            <v>3980.3288140000004</v>
          </cell>
        </row>
        <row r="452">
          <cell r="B452">
            <v>39329</v>
          </cell>
          <cell r="C452">
            <v>50.652221340580653</v>
          </cell>
          <cell r="D452">
            <v>74.934408337152846</v>
          </cell>
          <cell r="E452">
            <v>106.04565010562352</v>
          </cell>
          <cell r="F452">
            <v>110.84252657579154</v>
          </cell>
          <cell r="G452">
            <v>47.49860757531755</v>
          </cell>
          <cell r="H452">
            <v>117.38808322824714</v>
          </cell>
          <cell r="J452">
            <v>8.16</v>
          </cell>
          <cell r="K452">
            <v>31.214000000000002</v>
          </cell>
          <cell r="L452">
            <v>254.70624000000001</v>
          </cell>
          <cell r="M452">
            <v>32.1</v>
          </cell>
          <cell r="N452">
            <v>49.547000000000004</v>
          </cell>
          <cell r="O452">
            <v>1590.4587000000001</v>
          </cell>
          <cell r="P452">
            <v>11.59</v>
          </cell>
          <cell r="Q452">
            <v>44.273000000000003</v>
          </cell>
          <cell r="R452">
            <v>513.12407000000007</v>
          </cell>
          <cell r="S452">
            <v>38.43</v>
          </cell>
          <cell r="T452">
            <v>19.025000000000002</v>
          </cell>
          <cell r="U452">
            <v>731.13075000000003</v>
          </cell>
          <cell r="V452">
            <v>3089.4197600000007</v>
          </cell>
          <cell r="X452">
            <v>48.67</v>
          </cell>
          <cell r="Y452">
            <v>28.106000000000002</v>
          </cell>
          <cell r="Z452">
            <v>1367.91902</v>
          </cell>
          <cell r="AA452">
            <v>21.23</v>
          </cell>
          <cell r="AB452">
            <v>657.21100000000001</v>
          </cell>
          <cell r="AC452">
            <v>13952.589530000001</v>
          </cell>
          <cell r="AD452">
            <v>15320.50855</v>
          </cell>
          <cell r="AF452">
            <v>47.51</v>
          </cell>
          <cell r="AG452">
            <v>45.091999999999999</v>
          </cell>
          <cell r="AH452">
            <v>2142.3209199999997</v>
          </cell>
          <cell r="AI452">
            <v>3.1</v>
          </cell>
          <cell r="AJ452">
            <v>589.83940000000007</v>
          </cell>
          <cell r="AK452">
            <v>1828.5021400000003</v>
          </cell>
          <cell r="AL452">
            <v>3970.8230599999997</v>
          </cell>
        </row>
        <row r="453">
          <cell r="B453">
            <v>39330</v>
          </cell>
          <cell r="C453">
            <v>49.152969898505056</v>
          </cell>
          <cell r="D453">
            <v>73.900045547645007</v>
          </cell>
          <cell r="E453">
            <v>104.32746892320996</v>
          </cell>
          <cell r="F453">
            <v>108.17851410716838</v>
          </cell>
          <cell r="G453">
            <v>45.592294694236671</v>
          </cell>
          <cell r="H453">
            <v>116.03798865069355</v>
          </cell>
          <cell r="J453">
            <v>7.96</v>
          </cell>
          <cell r="K453">
            <v>31.214000000000002</v>
          </cell>
          <cell r="L453">
            <v>248.46344000000002</v>
          </cell>
          <cell r="M453">
            <v>32.020000000000003</v>
          </cell>
          <cell r="N453">
            <v>49.547000000000004</v>
          </cell>
          <cell r="O453">
            <v>1586.4949400000003</v>
          </cell>
          <cell r="P453">
            <v>11.33</v>
          </cell>
          <cell r="Q453">
            <v>44.273000000000003</v>
          </cell>
          <cell r="R453">
            <v>501.61309000000006</v>
          </cell>
          <cell r="S453">
            <v>37.33</v>
          </cell>
          <cell r="T453">
            <v>19.025000000000002</v>
          </cell>
          <cell r="U453">
            <v>710.20325000000003</v>
          </cell>
          <cell r="V453">
            <v>3046.7747200000003</v>
          </cell>
          <cell r="X453">
            <v>48.49</v>
          </cell>
          <cell r="Y453">
            <v>28.106000000000002</v>
          </cell>
          <cell r="Z453">
            <v>1362.8599400000001</v>
          </cell>
          <cell r="AA453">
            <v>20.86</v>
          </cell>
          <cell r="AB453">
            <v>657.21100000000001</v>
          </cell>
          <cell r="AC453">
            <v>13709.42146</v>
          </cell>
          <cell r="AD453">
            <v>15072.2814</v>
          </cell>
          <cell r="AF453">
            <v>46.44</v>
          </cell>
          <cell r="AG453">
            <v>45.091999999999999</v>
          </cell>
          <cell r="AH453">
            <v>2094.0724799999998</v>
          </cell>
          <cell r="AI453">
            <v>3.02</v>
          </cell>
          <cell r="AJ453">
            <v>589.83940000000007</v>
          </cell>
          <cell r="AK453">
            <v>1781.3149880000003</v>
          </cell>
          <cell r="AL453">
            <v>3875.3874679999999</v>
          </cell>
        </row>
        <row r="454">
          <cell r="B454">
            <v>39331</v>
          </cell>
          <cell r="C454">
            <v>49.615426404824824</v>
          </cell>
          <cell r="D454">
            <v>73.216413276086428</v>
          </cell>
          <cell r="E454">
            <v>102.5983607637917</v>
          </cell>
          <cell r="F454">
            <v>105.88766350472245</v>
          </cell>
          <cell r="G454">
            <v>44.932531673983462</v>
          </cell>
          <cell r="H454">
            <v>116.53136822194196</v>
          </cell>
          <cell r="J454">
            <v>7.92</v>
          </cell>
          <cell r="K454">
            <v>31.214000000000002</v>
          </cell>
          <cell r="L454">
            <v>247.21488000000002</v>
          </cell>
          <cell r="M454">
            <v>31.8</v>
          </cell>
          <cell r="N454">
            <v>49.547000000000004</v>
          </cell>
          <cell r="O454">
            <v>1575.5946000000001</v>
          </cell>
          <cell r="P454">
            <v>11.26</v>
          </cell>
          <cell r="Q454">
            <v>44.273000000000003</v>
          </cell>
          <cell r="R454">
            <v>498.51398</v>
          </cell>
          <cell r="S454">
            <v>36.65</v>
          </cell>
          <cell r="T454">
            <v>19.025000000000002</v>
          </cell>
          <cell r="U454">
            <v>697.26625000000001</v>
          </cell>
          <cell r="V454">
            <v>3018.5897100000002</v>
          </cell>
          <cell r="X454">
            <v>48.02</v>
          </cell>
          <cell r="Y454">
            <v>28.106000000000002</v>
          </cell>
          <cell r="Z454">
            <v>1349.6501200000002</v>
          </cell>
          <cell r="AA454">
            <v>20.5</v>
          </cell>
          <cell r="AB454">
            <v>657.21100000000001</v>
          </cell>
          <cell r="AC454">
            <v>13472.825500000001</v>
          </cell>
          <cell r="AD454">
            <v>14822.475620000001</v>
          </cell>
          <cell r="AF454">
            <v>44.62</v>
          </cell>
          <cell r="AG454">
            <v>45.091999999999999</v>
          </cell>
          <cell r="AH454">
            <v>2012.0050399999998</v>
          </cell>
          <cell r="AI454">
            <v>3.02</v>
          </cell>
          <cell r="AJ454">
            <v>589.83940000000007</v>
          </cell>
          <cell r="AK454">
            <v>1781.3149880000003</v>
          </cell>
          <cell r="AL454">
            <v>3793.3200280000001</v>
          </cell>
        </row>
        <row r="455">
          <cell r="B455">
            <v>39332</v>
          </cell>
          <cell r="C455">
            <v>48.458864800034057</v>
          </cell>
          <cell r="D455">
            <v>71.461566846763503</v>
          </cell>
          <cell r="E455">
            <v>99.118452945827698</v>
          </cell>
          <cell r="F455">
            <v>104.04486304831897</v>
          </cell>
          <cell r="G455">
            <v>43.425918991653184</v>
          </cell>
          <cell r="H455">
            <v>114.56100252206807</v>
          </cell>
          <cell r="J455">
            <v>7.98</v>
          </cell>
          <cell r="K455">
            <v>31.214000000000002</v>
          </cell>
          <cell r="L455">
            <v>249.08772000000002</v>
          </cell>
          <cell r="M455">
            <v>31.060000000000002</v>
          </cell>
          <cell r="N455">
            <v>49.547000000000004</v>
          </cell>
          <cell r="O455">
            <v>1538.9298200000003</v>
          </cell>
          <cell r="P455">
            <v>10.85</v>
          </cell>
          <cell r="Q455">
            <v>44.273000000000003</v>
          </cell>
          <cell r="R455">
            <v>480.36205000000001</v>
          </cell>
          <cell r="S455">
            <v>35.630000000000003</v>
          </cell>
          <cell r="T455">
            <v>19.025000000000002</v>
          </cell>
          <cell r="U455">
            <v>677.86075000000017</v>
          </cell>
          <cell r="V455">
            <v>2946.2403400000007</v>
          </cell>
          <cell r="X455">
            <v>47.67</v>
          </cell>
          <cell r="Y455">
            <v>28.106000000000002</v>
          </cell>
          <cell r="Z455">
            <v>1339.8130200000001</v>
          </cell>
          <cell r="AA455">
            <v>19.75</v>
          </cell>
          <cell r="AB455">
            <v>657.21100000000001</v>
          </cell>
          <cell r="AC455">
            <v>12979.91725</v>
          </cell>
          <cell r="AD455">
            <v>14319.73027</v>
          </cell>
          <cell r="AF455">
            <v>43.81</v>
          </cell>
          <cell r="AG455">
            <v>45.091999999999999</v>
          </cell>
          <cell r="AH455">
            <v>1975.4805200000001</v>
          </cell>
          <cell r="AI455">
            <v>2.97</v>
          </cell>
          <cell r="AJ455">
            <v>589.83940000000007</v>
          </cell>
          <cell r="AK455">
            <v>1751.8230180000003</v>
          </cell>
          <cell r="AL455">
            <v>3727.3035380000001</v>
          </cell>
        </row>
        <row r="456">
          <cell r="B456">
            <v>39335</v>
          </cell>
          <cell r="C456">
            <v>46.128290742649824</v>
          </cell>
          <cell r="D456">
            <v>68.753414290111039</v>
          </cell>
          <cell r="E456">
            <v>95.797909075539209</v>
          </cell>
          <cell r="F456">
            <v>101.63564348691511</v>
          </cell>
          <cell r="G456">
            <v>42.237591524916382</v>
          </cell>
          <cell r="H456">
            <v>114.4151954602774</v>
          </cell>
          <cell r="J456">
            <v>7.7700000000000005</v>
          </cell>
          <cell r="K456">
            <v>31.214000000000002</v>
          </cell>
          <cell r="L456">
            <v>242.53278000000003</v>
          </cell>
          <cell r="M456">
            <v>29.490000000000002</v>
          </cell>
          <cell r="N456">
            <v>49.547000000000004</v>
          </cell>
          <cell r="O456">
            <v>1461.1410300000002</v>
          </cell>
          <cell r="P456">
            <v>10.65</v>
          </cell>
          <cell r="Q456">
            <v>44.273000000000003</v>
          </cell>
          <cell r="R456">
            <v>471.50745000000006</v>
          </cell>
          <cell r="S456">
            <v>34.660000000000004</v>
          </cell>
          <cell r="T456">
            <v>19.025000000000002</v>
          </cell>
          <cell r="U456">
            <v>659.40650000000016</v>
          </cell>
          <cell r="V456">
            <v>2834.5877600000003</v>
          </cell>
          <cell r="X456">
            <v>46.97</v>
          </cell>
          <cell r="Y456">
            <v>28.106000000000002</v>
          </cell>
          <cell r="Z456">
            <v>1320.1388200000001</v>
          </cell>
          <cell r="AA456">
            <v>19.05</v>
          </cell>
          <cell r="AB456">
            <v>657.21100000000001</v>
          </cell>
          <cell r="AC456">
            <v>12519.869550000001</v>
          </cell>
          <cell r="AD456">
            <v>13840.008370000001</v>
          </cell>
          <cell r="AF456">
            <v>42.550000000000004</v>
          </cell>
          <cell r="AG456">
            <v>45.091999999999999</v>
          </cell>
          <cell r="AH456">
            <v>1918.6646000000001</v>
          </cell>
          <cell r="AI456">
            <v>2.92</v>
          </cell>
          <cell r="AJ456">
            <v>589.83940000000007</v>
          </cell>
          <cell r="AK456">
            <v>1722.3310480000002</v>
          </cell>
          <cell r="AL456">
            <v>3640.9956480000001</v>
          </cell>
        </row>
        <row r="457">
          <cell r="B457">
            <v>39336</v>
          </cell>
          <cell r="C457">
            <v>44.66662235216485</v>
          </cell>
          <cell r="D457">
            <v>69.463837854696379</v>
          </cell>
          <cell r="E457">
            <v>99.292472303493199</v>
          </cell>
          <cell r="F457">
            <v>104.16119795209376</v>
          </cell>
          <cell r="G457">
            <v>42.200305107047882</v>
          </cell>
          <cell r="H457">
            <v>115.9749369482976</v>
          </cell>
          <cell r="J457">
            <v>7.7700000000000005</v>
          </cell>
          <cell r="K457">
            <v>31.214000000000002</v>
          </cell>
          <cell r="L457">
            <v>242.53278000000003</v>
          </cell>
          <cell r="M457">
            <v>30.14</v>
          </cell>
          <cell r="N457">
            <v>49.547000000000004</v>
          </cell>
          <cell r="O457">
            <v>1493.3465800000001</v>
          </cell>
          <cell r="P457">
            <v>10.64</v>
          </cell>
          <cell r="Q457">
            <v>44.273000000000003</v>
          </cell>
          <cell r="R457">
            <v>471.06472000000008</v>
          </cell>
          <cell r="S457">
            <v>34.53</v>
          </cell>
          <cell r="T457">
            <v>19.025000000000002</v>
          </cell>
          <cell r="U457">
            <v>656.93325000000004</v>
          </cell>
          <cell r="V457">
            <v>2863.8773300000003</v>
          </cell>
          <cell r="X457">
            <v>46.46</v>
          </cell>
          <cell r="Y457">
            <v>28.106000000000002</v>
          </cell>
          <cell r="Z457">
            <v>1305.80476</v>
          </cell>
          <cell r="AA457">
            <v>19.84</v>
          </cell>
          <cell r="AB457">
            <v>657.21100000000001</v>
          </cell>
          <cell r="AC457">
            <v>13039.06624</v>
          </cell>
          <cell r="AD457">
            <v>14344.870999999999</v>
          </cell>
          <cell r="AF457">
            <v>43.51</v>
          </cell>
          <cell r="AG457">
            <v>45.091999999999999</v>
          </cell>
          <cell r="AH457">
            <v>1961.9529199999999</v>
          </cell>
          <cell r="AI457">
            <v>3</v>
          </cell>
          <cell r="AJ457">
            <v>589.83940000000007</v>
          </cell>
          <cell r="AK457">
            <v>1769.5182000000002</v>
          </cell>
          <cell r="AL457">
            <v>3731.4711200000002</v>
          </cell>
        </row>
        <row r="458">
          <cell r="B458">
            <v>39337</v>
          </cell>
          <cell r="C458">
            <v>43.369321196568499</v>
          </cell>
          <cell r="D458">
            <v>68.60571387419067</v>
          </cell>
          <cell r="E458">
            <v>97.604672537420626</v>
          </cell>
          <cell r="F458">
            <v>102.83103439290362</v>
          </cell>
          <cell r="G458">
            <v>41.865796047389075</v>
          </cell>
          <cell r="H458">
            <v>115.98045397225722</v>
          </cell>
          <cell r="J458">
            <v>7.74</v>
          </cell>
          <cell r="K458">
            <v>31.214000000000002</v>
          </cell>
          <cell r="L458">
            <v>241.59636000000003</v>
          </cell>
          <cell r="M458">
            <v>29.79</v>
          </cell>
          <cell r="N458">
            <v>49.547000000000004</v>
          </cell>
          <cell r="O458">
            <v>1476.00513</v>
          </cell>
          <cell r="P458">
            <v>10.46</v>
          </cell>
          <cell r="Q458">
            <v>44.273000000000003</v>
          </cell>
          <cell r="R458">
            <v>463.0955800000001</v>
          </cell>
          <cell r="S458">
            <v>34.049999999999997</v>
          </cell>
          <cell r="T458">
            <v>19.025000000000002</v>
          </cell>
          <cell r="U458">
            <v>647.80124999999998</v>
          </cell>
          <cell r="V458">
            <v>2828.4983200000001</v>
          </cell>
          <cell r="X458">
            <v>46.67</v>
          </cell>
          <cell r="Y458">
            <v>28.106000000000002</v>
          </cell>
          <cell r="Z458">
            <v>1311.7070200000001</v>
          </cell>
          <cell r="AA458">
            <v>19.46</v>
          </cell>
          <cell r="AB458">
            <v>657.21100000000001</v>
          </cell>
          <cell r="AC458">
            <v>12789.326060000001</v>
          </cell>
          <cell r="AD458">
            <v>14101.033080000001</v>
          </cell>
          <cell r="AF458">
            <v>41.93</v>
          </cell>
          <cell r="AG458">
            <v>45.091999999999999</v>
          </cell>
          <cell r="AH458">
            <v>1890.7075599999998</v>
          </cell>
          <cell r="AI458">
            <v>3.04</v>
          </cell>
          <cell r="AJ458">
            <v>589.83940000000007</v>
          </cell>
          <cell r="AK458">
            <v>1793.1117760000002</v>
          </cell>
          <cell r="AL458">
            <v>3683.819336</v>
          </cell>
        </row>
        <row r="459">
          <cell r="B459">
            <v>39338</v>
          </cell>
          <cell r="C459">
            <v>42.895511017707847</v>
          </cell>
          <cell r="D459">
            <v>67.39265280121765</v>
          </cell>
          <cell r="E459">
            <v>98.178999274673913</v>
          </cell>
          <cell r="F459">
            <v>102.43981753742291</v>
          </cell>
          <cell r="G459">
            <v>42.142854896787199</v>
          </cell>
          <cell r="H459">
            <v>116.95696721311475</v>
          </cell>
          <cell r="J459">
            <v>7.75</v>
          </cell>
          <cell r="K459">
            <v>31.214000000000002</v>
          </cell>
          <cell r="L459">
            <v>241.9085</v>
          </cell>
          <cell r="M459">
            <v>28.8</v>
          </cell>
          <cell r="N459">
            <v>49.547000000000004</v>
          </cell>
          <cell r="O459">
            <v>1426.9536000000001</v>
          </cell>
          <cell r="P459">
            <v>10.5</v>
          </cell>
          <cell r="Q459">
            <v>44.273000000000003</v>
          </cell>
          <cell r="R459">
            <v>464.86650000000003</v>
          </cell>
          <cell r="S459">
            <v>33.89</v>
          </cell>
          <cell r="T459">
            <v>19.025000000000002</v>
          </cell>
          <cell r="U459">
            <v>644.75725000000011</v>
          </cell>
          <cell r="V459">
            <v>2778.48585</v>
          </cell>
          <cell r="X459">
            <v>47.050000000000004</v>
          </cell>
          <cell r="Y459">
            <v>28.106000000000002</v>
          </cell>
          <cell r="Z459">
            <v>1322.3873000000001</v>
          </cell>
          <cell r="AA459">
            <v>19.57</v>
          </cell>
          <cell r="AB459">
            <v>657.21100000000001</v>
          </cell>
          <cell r="AC459">
            <v>12861.619270000001</v>
          </cell>
          <cell r="AD459">
            <v>14184.006570000001</v>
          </cell>
          <cell r="AF459">
            <v>41.75</v>
          </cell>
          <cell r="AG459">
            <v>45.091999999999999</v>
          </cell>
          <cell r="AH459">
            <v>1882.5909999999999</v>
          </cell>
          <cell r="AI459">
            <v>3.0300000000000002</v>
          </cell>
          <cell r="AJ459">
            <v>589.83940000000007</v>
          </cell>
          <cell r="AK459">
            <v>1787.2133820000004</v>
          </cell>
          <cell r="AL459">
            <v>3669.8043820000003</v>
          </cell>
        </row>
        <row r="460">
          <cell r="B460">
            <v>39339</v>
          </cell>
          <cell r="C460">
            <v>42.589537000358085</v>
          </cell>
          <cell r="D460">
            <v>67.314397368878971</v>
          </cell>
          <cell r="E460">
            <v>94.206635819550939</v>
          </cell>
          <cell r="F460">
            <v>101.77613554554279</v>
          </cell>
          <cell r="G460">
            <v>43.675320033363249</v>
          </cell>
          <cell r="H460">
            <v>116.98061160151323</v>
          </cell>
          <cell r="J460">
            <v>7.71</v>
          </cell>
          <cell r="K460">
            <v>31.214000000000002</v>
          </cell>
          <cell r="L460">
            <v>240.65994000000001</v>
          </cell>
          <cell r="M460">
            <v>28.810000000000002</v>
          </cell>
          <cell r="N460">
            <v>49.547000000000004</v>
          </cell>
          <cell r="O460">
            <v>1427.4490700000001</v>
          </cell>
          <cell r="P460">
            <v>10.5</v>
          </cell>
          <cell r="Q460">
            <v>44.273000000000003</v>
          </cell>
          <cell r="R460">
            <v>464.86650000000003</v>
          </cell>
          <cell r="S460">
            <v>33.76</v>
          </cell>
          <cell r="T460">
            <v>19.025000000000002</v>
          </cell>
          <cell r="U460">
            <v>642.28399999999999</v>
          </cell>
          <cell r="V460">
            <v>2775.2595100000003</v>
          </cell>
          <cell r="X460">
            <v>47.910000000000004</v>
          </cell>
          <cell r="Y460">
            <v>28.106000000000002</v>
          </cell>
          <cell r="Z460">
            <v>1346.5584600000002</v>
          </cell>
          <cell r="AA460">
            <v>18.66</v>
          </cell>
          <cell r="AB460">
            <v>657.21100000000001</v>
          </cell>
          <cell r="AC460">
            <v>12263.55726</v>
          </cell>
          <cell r="AD460">
            <v>13610.11572</v>
          </cell>
          <cell r="AF460">
            <v>42.400000000000006</v>
          </cell>
          <cell r="AG460">
            <v>45.091999999999999</v>
          </cell>
          <cell r="AH460">
            <v>1911.9008000000001</v>
          </cell>
          <cell r="AI460">
            <v>2.94</v>
          </cell>
          <cell r="AJ460">
            <v>589.83940000000007</v>
          </cell>
          <cell r="AK460">
            <v>1734.1278360000001</v>
          </cell>
          <cell r="AL460">
            <v>3646.028636</v>
          </cell>
        </row>
        <row r="461">
          <cell r="B461">
            <v>39342</v>
          </cell>
          <cell r="C461">
            <v>42.360516656846379</v>
          </cell>
          <cell r="D461">
            <v>65.808394938528309</v>
          </cell>
          <cell r="E461">
            <v>90.117837344267883</v>
          </cell>
          <cell r="F461">
            <v>99.993219462475764</v>
          </cell>
          <cell r="G461">
            <v>44.074004029911393</v>
          </cell>
          <cell r="H461">
            <v>116.38162042875157</v>
          </cell>
          <cell r="J461">
            <v>7.51</v>
          </cell>
          <cell r="K461">
            <v>31.214000000000002</v>
          </cell>
          <cell r="L461">
            <v>234.41714000000002</v>
          </cell>
          <cell r="M461">
            <v>27.76</v>
          </cell>
          <cell r="N461">
            <v>49.547000000000004</v>
          </cell>
          <cell r="O461">
            <v>1375.4247200000002</v>
          </cell>
          <cell r="P461">
            <v>10.65</v>
          </cell>
          <cell r="Q461">
            <v>44.273000000000003</v>
          </cell>
          <cell r="R461">
            <v>471.50745000000006</v>
          </cell>
          <cell r="S461">
            <v>33.21</v>
          </cell>
          <cell r="T461">
            <v>19.025000000000002</v>
          </cell>
          <cell r="U461">
            <v>631.8202500000001</v>
          </cell>
          <cell r="V461">
            <v>2713.1695600000007</v>
          </cell>
          <cell r="X461">
            <v>47.47</v>
          </cell>
          <cell r="Y461">
            <v>28.106000000000002</v>
          </cell>
          <cell r="Z461">
            <v>1334.19182</v>
          </cell>
          <cell r="AA461">
            <v>17.78</v>
          </cell>
          <cell r="AB461">
            <v>657.21100000000001</v>
          </cell>
          <cell r="AC461">
            <v>11685.211580000001</v>
          </cell>
          <cell r="AD461">
            <v>13019.403400000001</v>
          </cell>
          <cell r="AF461">
            <v>42.03</v>
          </cell>
          <cell r="AG461">
            <v>45.091999999999999</v>
          </cell>
          <cell r="AH461">
            <v>1895.21676</v>
          </cell>
          <cell r="AI461">
            <v>2.86</v>
          </cell>
          <cell r="AJ461">
            <v>589.83940000000007</v>
          </cell>
          <cell r="AK461">
            <v>1686.9406840000001</v>
          </cell>
          <cell r="AL461">
            <v>3582.1574440000004</v>
          </cell>
        </row>
        <row r="462">
          <cell r="B462">
            <v>39343</v>
          </cell>
          <cell r="C462">
            <v>44.633455119870582</v>
          </cell>
          <cell r="D462">
            <v>68.745136242384234</v>
          </cell>
          <cell r="E462">
            <v>92.555216256502177</v>
          </cell>
          <cell r="F462">
            <v>103.42301044047184</v>
          </cell>
          <cell r="G462">
            <v>46.428779655334814</v>
          </cell>
          <cell r="H462">
            <v>119.78089533417401</v>
          </cell>
          <cell r="J462">
            <v>8.08</v>
          </cell>
          <cell r="K462">
            <v>31.214000000000002</v>
          </cell>
          <cell r="L462">
            <v>252.20912000000001</v>
          </cell>
          <cell r="M462">
            <v>28.34</v>
          </cell>
          <cell r="N462">
            <v>49.547000000000004</v>
          </cell>
          <cell r="O462">
            <v>1404.1619800000001</v>
          </cell>
          <cell r="P462">
            <v>11.44</v>
          </cell>
          <cell r="Q462">
            <v>44.273000000000003</v>
          </cell>
          <cell r="R462">
            <v>506.48312000000004</v>
          </cell>
          <cell r="S462">
            <v>35.29</v>
          </cell>
          <cell r="T462">
            <v>19.025000000000002</v>
          </cell>
          <cell r="U462">
            <v>671.3922500000001</v>
          </cell>
          <cell r="V462">
            <v>2834.24647</v>
          </cell>
          <cell r="X462">
            <v>49.71</v>
          </cell>
          <cell r="Y462">
            <v>28.106000000000002</v>
          </cell>
          <cell r="Z462">
            <v>1397.1492600000001</v>
          </cell>
          <cell r="AA462">
            <v>18.22</v>
          </cell>
          <cell r="AB462">
            <v>657.21100000000001</v>
          </cell>
          <cell r="AC462">
            <v>11974.38442</v>
          </cell>
          <cell r="AD462">
            <v>13371.53368</v>
          </cell>
          <cell r="AF462">
            <v>43.97</v>
          </cell>
          <cell r="AG462">
            <v>45.091999999999999</v>
          </cell>
          <cell r="AH462">
            <v>1982.6952399999998</v>
          </cell>
          <cell r="AI462">
            <v>2.92</v>
          </cell>
          <cell r="AJ462">
            <v>589.83940000000007</v>
          </cell>
          <cell r="AK462">
            <v>1722.3310480000002</v>
          </cell>
          <cell r="AL462">
            <v>3705.026288</v>
          </cell>
        </row>
        <row r="463">
          <cell r="B463">
            <v>39344</v>
          </cell>
          <cell r="C463">
            <v>44.796061337775228</v>
          </cell>
          <cell r="D463">
            <v>69.734519997976491</v>
          </cell>
          <cell r="E463">
            <v>91.633434035632988</v>
          </cell>
          <cell r="F463">
            <v>105.40731998309458</v>
          </cell>
          <cell r="G463">
            <v>46.44135617309059</v>
          </cell>
          <cell r="H463">
            <v>120.50993064312733</v>
          </cell>
          <cell r="J463">
            <v>8.14</v>
          </cell>
          <cell r="K463">
            <v>31.214000000000002</v>
          </cell>
          <cell r="L463">
            <v>254.08196000000004</v>
          </cell>
          <cell r="M463">
            <v>28.84</v>
          </cell>
          <cell r="N463">
            <v>49.547000000000004</v>
          </cell>
          <cell r="O463">
            <v>1428.9354800000001</v>
          </cell>
          <cell r="P463">
            <v>11.42</v>
          </cell>
          <cell r="Q463">
            <v>44.273000000000003</v>
          </cell>
          <cell r="R463">
            <v>505.59766000000002</v>
          </cell>
          <cell r="S463">
            <v>36.08</v>
          </cell>
          <cell r="T463">
            <v>19.025000000000002</v>
          </cell>
          <cell r="U463">
            <v>686.42200000000003</v>
          </cell>
          <cell r="V463">
            <v>2875.0371</v>
          </cell>
          <cell r="X463">
            <v>50.35</v>
          </cell>
          <cell r="Y463">
            <v>28.106000000000002</v>
          </cell>
          <cell r="Z463">
            <v>1415.1371000000001</v>
          </cell>
          <cell r="AA463">
            <v>17.990000000000002</v>
          </cell>
          <cell r="AB463">
            <v>657.21100000000001</v>
          </cell>
          <cell r="AC463">
            <v>11823.225890000002</v>
          </cell>
          <cell r="AD463">
            <v>13238.362990000001</v>
          </cell>
          <cell r="AF463">
            <v>44.5</v>
          </cell>
          <cell r="AG463">
            <v>45.091999999999999</v>
          </cell>
          <cell r="AH463">
            <v>2006.5940000000001</v>
          </cell>
          <cell r="AI463">
            <v>3</v>
          </cell>
          <cell r="AJ463">
            <v>589.83940000000007</v>
          </cell>
          <cell r="AK463">
            <v>1769.5182000000002</v>
          </cell>
          <cell r="AL463">
            <v>3776.1122000000005</v>
          </cell>
        </row>
        <row r="464">
          <cell r="B464">
            <v>39345</v>
          </cell>
          <cell r="C464">
            <v>43.397338146275054</v>
          </cell>
          <cell r="D464">
            <v>68.178174322885624</v>
          </cell>
          <cell r="E464">
            <v>89.158508456944659</v>
          </cell>
          <cell r="F464">
            <v>103.29065460257671</v>
          </cell>
          <cell r="G464">
            <v>43.795032407751556</v>
          </cell>
          <cell r="H464">
            <v>119.6997162673392</v>
          </cell>
          <cell r="J464">
            <v>8.2799999999999994</v>
          </cell>
          <cell r="K464">
            <v>31.214000000000002</v>
          </cell>
          <cell r="L464">
            <v>258.45191999999997</v>
          </cell>
          <cell r="M464">
            <v>28.0258</v>
          </cell>
          <cell r="N464">
            <v>49.547000000000004</v>
          </cell>
          <cell r="O464">
            <v>1388.5943126000002</v>
          </cell>
          <cell r="P464">
            <v>11.200000000000001</v>
          </cell>
          <cell r="Q464">
            <v>44.273000000000003</v>
          </cell>
          <cell r="R464">
            <v>495.8576000000001</v>
          </cell>
          <cell r="S464">
            <v>35.11</v>
          </cell>
          <cell r="T464">
            <v>19.025000000000002</v>
          </cell>
          <cell r="U464">
            <v>667.96775000000002</v>
          </cell>
          <cell r="V464">
            <v>2810.8715826000007</v>
          </cell>
          <cell r="X464">
            <v>49.32</v>
          </cell>
          <cell r="Y464">
            <v>28.106000000000002</v>
          </cell>
          <cell r="Z464">
            <v>1386.1879200000001</v>
          </cell>
          <cell r="AA464">
            <v>17.490000000000002</v>
          </cell>
          <cell r="AB464">
            <v>657.21100000000001</v>
          </cell>
          <cell r="AC464">
            <v>11494.620390000002</v>
          </cell>
          <cell r="AD464">
            <v>12880.808310000002</v>
          </cell>
          <cell r="AF464">
            <v>43.08</v>
          </cell>
          <cell r="AG464">
            <v>45.091999999999999</v>
          </cell>
          <cell r="AH464">
            <v>1942.5633599999999</v>
          </cell>
          <cell r="AI464">
            <v>2.98</v>
          </cell>
          <cell r="AJ464">
            <v>589.83940000000007</v>
          </cell>
          <cell r="AK464">
            <v>1757.7214120000001</v>
          </cell>
          <cell r="AL464">
            <v>3700.284772</v>
          </cell>
        </row>
      </sheetData>
      <sheetData sheetId="3" refreshError="1">
        <row r="2">
          <cell r="C2" t="str">
            <v>Housing starts (units)</v>
          </cell>
          <cell r="D2" t="str">
            <v>Non-residential spending</v>
          </cell>
          <cell r="E2" t="str">
            <v>HVAC shipments</v>
          </cell>
        </row>
        <row r="3">
          <cell r="B3">
            <v>1997</v>
          </cell>
          <cell r="C3">
            <v>-2.0311442112389555E-3</v>
          </cell>
          <cell r="D3">
            <v>9.4705744002972825E-2</v>
          </cell>
          <cell r="E3">
            <v>-5.4809621093822369E-2</v>
          </cell>
        </row>
        <row r="4">
          <cell r="B4">
            <v>1998</v>
          </cell>
          <cell r="C4">
            <v>9.7014925373134275E-2</v>
          </cell>
          <cell r="D4">
            <v>0.11170413517702449</v>
          </cell>
          <cell r="E4">
            <v>0.16420584276673011</v>
          </cell>
        </row>
        <row r="5">
          <cell r="B5">
            <v>1999</v>
          </cell>
          <cell r="C5">
            <v>1.4842300556586308E-2</v>
          </cell>
          <cell r="D5">
            <v>7.5242660636085201E-2</v>
          </cell>
          <cell r="E5">
            <v>6.5239492831545176E-2</v>
          </cell>
        </row>
        <row r="6">
          <cell r="B6">
            <v>2000</v>
          </cell>
          <cell r="C6">
            <v>-4.3875685557586808E-2</v>
          </cell>
          <cell r="D6">
            <v>9.5808627280602021E-2</v>
          </cell>
          <cell r="E6">
            <v>5.7784849898550039E-3</v>
          </cell>
        </row>
        <row r="7">
          <cell r="B7">
            <v>2001</v>
          </cell>
          <cell r="C7">
            <v>2.1669853409815198E-2</v>
          </cell>
          <cell r="D7">
            <v>-3.3776122350988258E-2</v>
          </cell>
          <cell r="E7">
            <v>-6.0435142961291821E-2</v>
          </cell>
        </row>
        <row r="8">
          <cell r="B8">
            <v>2002</v>
          </cell>
          <cell r="C8">
            <v>6.3630692451653204E-2</v>
          </cell>
          <cell r="D8">
            <v>-7.0676819638973654E-2</v>
          </cell>
          <cell r="E8">
            <v>7.4008949854356798E-2</v>
          </cell>
        </row>
        <row r="9">
          <cell r="B9">
            <v>2003</v>
          </cell>
          <cell r="C9">
            <v>8.3284457478005836E-2</v>
          </cell>
          <cell r="D9">
            <v>4.4484187395386066E-3</v>
          </cell>
          <cell r="E9">
            <v>8.7457973421385393E-3</v>
          </cell>
        </row>
        <row r="10">
          <cell r="B10">
            <v>2004</v>
          </cell>
          <cell r="C10">
            <v>5.9014618299945809E-2</v>
          </cell>
          <cell r="D10">
            <v>5.7731955022161996E-2</v>
          </cell>
          <cell r="E10">
            <v>8.6244336790232579E-2</v>
          </cell>
        </row>
        <row r="11">
          <cell r="B11">
            <v>2005</v>
          </cell>
          <cell r="C11">
            <v>5.7259713701431458E-2</v>
          </cell>
          <cell r="D11">
            <v>5.8213802952758353E-2</v>
          </cell>
          <cell r="E11">
            <v>0.16440076650363311</v>
          </cell>
        </row>
        <row r="12">
          <cell r="B12">
            <v>2006</v>
          </cell>
          <cell r="C12">
            <v>-0.129110251450677</v>
          </cell>
          <cell r="D12">
            <v>0.14731986986645706</v>
          </cell>
          <cell r="E12">
            <v>-0.17833624126437519</v>
          </cell>
        </row>
        <row r="13">
          <cell r="C13" t="str">
            <v>Source: U.S. Census Bureau</v>
          </cell>
          <cell r="D13" t="str">
            <v>Source: U.S. Census Bureau</v>
          </cell>
          <cell r="E13" t="str">
            <v>Source: ARI</v>
          </cell>
        </row>
        <row r="35">
          <cell r="C35" t="str">
            <v>Dollar value shipped (millions)</v>
          </cell>
        </row>
        <row r="36">
          <cell r="B36">
            <v>2005</v>
          </cell>
          <cell r="C36">
            <v>12.8</v>
          </cell>
        </row>
        <row r="40">
          <cell r="B40">
            <v>2010</v>
          </cell>
          <cell r="C40">
            <v>14.8</v>
          </cell>
        </row>
        <row r="42">
          <cell r="B42" t="str">
            <v>2.9% CAGR</v>
          </cell>
        </row>
        <row r="49">
          <cell r="B49" t="str">
            <v>Residential</v>
          </cell>
          <cell r="C49">
            <v>0.63</v>
          </cell>
        </row>
        <row r="50">
          <cell r="B50" t="str">
            <v>Non-residential</v>
          </cell>
          <cell r="C50">
            <v>0.37</v>
          </cell>
        </row>
        <row r="66">
          <cell r="B66" t="str">
            <v>Replacement</v>
          </cell>
          <cell r="C66">
            <v>0.7</v>
          </cell>
        </row>
        <row r="67">
          <cell r="B67" t="str">
            <v>New</v>
          </cell>
          <cell r="C67">
            <v>0.3</v>
          </cell>
        </row>
        <row r="83">
          <cell r="B83" t="str">
            <v>Carrier</v>
          </cell>
          <cell r="C83">
            <v>0.23</v>
          </cell>
        </row>
        <row r="84">
          <cell r="B84" t="str">
            <v>Goodman</v>
          </cell>
          <cell r="C84">
            <v>0.16</v>
          </cell>
        </row>
        <row r="85">
          <cell r="B85" t="str">
            <v>Trane</v>
          </cell>
          <cell r="C85">
            <v>0.15</v>
          </cell>
        </row>
        <row r="86">
          <cell r="B86" t="str">
            <v>Lennox</v>
          </cell>
          <cell r="C86">
            <v>0.15</v>
          </cell>
        </row>
        <row r="87">
          <cell r="B87" t="str">
            <v>Rheem</v>
          </cell>
          <cell r="C87">
            <v>0.1</v>
          </cell>
        </row>
        <row r="88">
          <cell r="B88" t="str">
            <v>York</v>
          </cell>
          <cell r="C88">
            <v>0.08</v>
          </cell>
        </row>
        <row r="89">
          <cell r="B89" t="str">
            <v>Nordyne</v>
          </cell>
          <cell r="C89">
            <v>0.05</v>
          </cell>
        </row>
        <row r="90">
          <cell r="B90" t="str">
            <v>Other</v>
          </cell>
          <cell r="C90">
            <v>0.08</v>
          </cell>
        </row>
        <row r="100">
          <cell r="B100" t="str">
            <v>Carrier</v>
          </cell>
          <cell r="C100">
            <v>1500</v>
          </cell>
        </row>
        <row r="101">
          <cell r="B101" t="str">
            <v>Lennox</v>
          </cell>
          <cell r="C101">
            <v>1200</v>
          </cell>
        </row>
        <row r="102">
          <cell r="B102" t="str">
            <v>Goodman</v>
          </cell>
          <cell r="C102">
            <v>800</v>
          </cell>
        </row>
        <row r="103">
          <cell r="B103" t="str">
            <v>Trane</v>
          </cell>
          <cell r="C103">
            <v>400</v>
          </cell>
        </row>
        <row r="104">
          <cell r="B104" t="str">
            <v>York</v>
          </cell>
          <cell r="C104">
            <v>200</v>
          </cell>
        </row>
        <row r="108">
          <cell r="C108" t="str">
            <v>Enterprises</v>
          </cell>
        </row>
        <row r="109">
          <cell r="B109">
            <v>2002</v>
          </cell>
          <cell r="C109">
            <v>2926</v>
          </cell>
        </row>
        <row r="110">
          <cell r="B110">
            <v>2003</v>
          </cell>
        </row>
        <row r="111">
          <cell r="B111">
            <v>2004</v>
          </cell>
        </row>
        <row r="112">
          <cell r="B112">
            <v>2005</v>
          </cell>
        </row>
        <row r="113">
          <cell r="B113">
            <v>2006</v>
          </cell>
          <cell r="C113">
            <v>2856</v>
          </cell>
        </row>
        <row r="115">
          <cell r="B115" t="str">
            <v>CAGR: (0.6%)</v>
          </cell>
        </row>
        <row r="124">
          <cell r="B124" t="str">
            <v>Independent suppliers</v>
          </cell>
          <cell r="C124" t="str">
            <v>Estimates sales (millions)</v>
          </cell>
        </row>
        <row r="125">
          <cell r="B125" t="str">
            <v>Watsco</v>
          </cell>
          <cell r="C125">
            <v>1800</v>
          </cell>
        </row>
        <row r="126">
          <cell r="B126" t="str">
            <v>Hughes Supply</v>
          </cell>
          <cell r="C126">
            <v>500</v>
          </cell>
        </row>
        <row r="127">
          <cell r="B127" t="str">
            <v>Johnstone Supply</v>
          </cell>
          <cell r="C127">
            <v>500</v>
          </cell>
        </row>
        <row r="128">
          <cell r="B128" t="str">
            <v>Ferguson</v>
          </cell>
          <cell r="C128">
            <v>500</v>
          </cell>
        </row>
        <row r="129">
          <cell r="B129" t="str">
            <v>U.S. Air Conditioning</v>
          </cell>
          <cell r="C129">
            <v>200</v>
          </cell>
          <cell r="D129">
            <v>500</v>
          </cell>
        </row>
        <row r="130">
          <cell r="B130" t="str">
            <v>RE Michel Co</v>
          </cell>
          <cell r="C130">
            <v>200</v>
          </cell>
          <cell r="D130">
            <v>500</v>
          </cell>
        </row>
        <row r="131">
          <cell r="B131" t="str">
            <v>Win Wholesale</v>
          </cell>
          <cell r="C131">
            <v>200</v>
          </cell>
          <cell r="D131">
            <v>500</v>
          </cell>
        </row>
        <row r="132">
          <cell r="B132" t="str">
            <v>Russell Sigler</v>
          </cell>
          <cell r="C132">
            <v>200</v>
          </cell>
          <cell r="D132">
            <v>500</v>
          </cell>
        </row>
        <row r="133">
          <cell r="B133" t="str">
            <v>ACR Group</v>
          </cell>
          <cell r="C133">
            <v>200</v>
          </cell>
          <cell r="D133">
            <v>500</v>
          </cell>
        </row>
        <row r="134">
          <cell r="B134" t="str">
            <v>Hajoca</v>
          </cell>
          <cell r="C134">
            <v>200</v>
          </cell>
        </row>
      </sheetData>
      <sheetData sheetId="4" refreshError="1">
        <row r="2">
          <cell r="C2" t="str">
            <v>Housing starts (units)</v>
          </cell>
          <cell r="D2" t="str">
            <v>Non-residential spending</v>
          </cell>
          <cell r="E2" t="str">
            <v>Residential improvement spending</v>
          </cell>
          <cell r="F2" t="str">
            <v>Electrical shipments</v>
          </cell>
        </row>
        <row r="3">
          <cell r="B3">
            <v>1997</v>
          </cell>
          <cell r="C3">
            <v>-2.0311442112389555E-3</v>
          </cell>
          <cell r="D3">
            <v>9.4705744002972825E-2</v>
          </cell>
          <cell r="E3">
            <v>2.5353815584756356E-2</v>
          </cell>
          <cell r="F3">
            <v>4.8079190516003179E-2</v>
          </cell>
        </row>
        <row r="4">
          <cell r="B4">
            <v>1998</v>
          </cell>
          <cell r="C4">
            <v>9.7014925373134275E-2</v>
          </cell>
          <cell r="D4">
            <v>0.11170413517702449</v>
          </cell>
          <cell r="E4">
            <v>-9.7167161338618246E-4</v>
          </cell>
          <cell r="F4">
            <v>2.8917104301003693E-2</v>
          </cell>
        </row>
        <row r="5">
          <cell r="B5">
            <v>1999</v>
          </cell>
          <cell r="C5">
            <v>1.4842300556586308E-2</v>
          </cell>
          <cell r="D5">
            <v>7.5242660636085201E-2</v>
          </cell>
          <cell r="E5">
            <v>7.8493734262458315E-2</v>
          </cell>
          <cell r="F5">
            <v>0.11208961603069367</v>
          </cell>
        </row>
        <row r="6">
          <cell r="B6">
            <v>2000</v>
          </cell>
          <cell r="C6">
            <v>-4.3875685557586808E-2</v>
          </cell>
          <cell r="D6">
            <v>9.5808627280602021E-2</v>
          </cell>
          <cell r="E6">
            <v>0.11820404575826582</v>
          </cell>
          <cell r="F6">
            <v>0.16231990275642638</v>
          </cell>
        </row>
        <row r="7">
          <cell r="B7">
            <v>2001</v>
          </cell>
          <cell r="C7">
            <v>2.1669853409815198E-2</v>
          </cell>
          <cell r="D7">
            <v>-3.3776122350988258E-2</v>
          </cell>
          <cell r="E7">
            <v>-9.0839083642819674E-3</v>
          </cell>
          <cell r="F7">
            <v>-0.10708985351224576</v>
          </cell>
        </row>
        <row r="8">
          <cell r="B8">
            <v>2002</v>
          </cell>
          <cell r="C8">
            <v>6.3630692451653204E-2</v>
          </cell>
          <cell r="D8">
            <v>-7.0676819638973654E-2</v>
          </cell>
          <cell r="E8">
            <v>0.12227886364610829</v>
          </cell>
          <cell r="F8">
            <v>-3.9399406640630019E-2</v>
          </cell>
        </row>
        <row r="9">
          <cell r="B9">
            <v>2003</v>
          </cell>
          <cell r="C9">
            <v>8.3284457478005836E-2</v>
          </cell>
          <cell r="D9">
            <v>4.4484187395386066E-3</v>
          </cell>
          <cell r="E9">
            <v>5.9172711810868917E-2</v>
          </cell>
          <cell r="F9">
            <v>1.7428178244362158E-2</v>
          </cell>
        </row>
        <row r="10">
          <cell r="B10">
            <v>2004</v>
          </cell>
          <cell r="C10">
            <v>5.9014618299945809E-2</v>
          </cell>
          <cell r="D10">
            <v>5.7731955022161996E-2</v>
          </cell>
          <cell r="E10">
            <v>0.13419293003399013</v>
          </cell>
          <cell r="F10">
            <v>0.113444211917612</v>
          </cell>
        </row>
        <row r="11">
          <cell r="B11">
            <v>2005</v>
          </cell>
          <cell r="C11">
            <v>5.7259713701431458E-2</v>
          </cell>
          <cell r="D11">
            <v>5.8213802952758353E-2</v>
          </cell>
          <cell r="E11">
            <v>9.4639681925800412E-2</v>
          </cell>
          <cell r="F11">
            <v>5.4039188996692022E-2</v>
          </cell>
        </row>
        <row r="12">
          <cell r="B12">
            <v>2006</v>
          </cell>
          <cell r="C12">
            <v>-0.129110251450677</v>
          </cell>
          <cell r="D12">
            <v>0.14731986986645706</v>
          </cell>
          <cell r="E12">
            <v>7.4522709031887624E-2</v>
          </cell>
          <cell r="F12">
            <v>0.10364102544851161</v>
          </cell>
        </row>
        <row r="13">
          <cell r="C13" t="str">
            <v>Source: U.S. Census Bureau</v>
          </cell>
          <cell r="D13" t="str">
            <v>Source: U.S. Census Bureau</v>
          </cell>
          <cell r="E13" t="str">
            <v>Source: U.S. Census Bureau</v>
          </cell>
          <cell r="F13" t="str">
            <v>Source: U.S. Census Bureau</v>
          </cell>
        </row>
        <row r="15">
          <cell r="B15" t="str">
            <v>Note: Electrical shipments comprises wholesale distribution of electrical construction materials, wiring supplies, electric light fixtures, light bulbs, and/or electrical power equipment for the generation, transmission, distribution, or control of electr</v>
          </cell>
        </row>
        <row r="16">
          <cell r="B16" t="str">
            <v>Note: Residential improvement spending represents spending for residential maintenance, repairs, improvements, additions, alterations and major replacements</v>
          </cell>
        </row>
        <row r="32">
          <cell r="D32" t="str">
            <v>Industry revenues (millions)</v>
          </cell>
        </row>
        <row r="33">
          <cell r="C33">
            <v>2002</v>
          </cell>
          <cell r="D33">
            <v>57987</v>
          </cell>
        </row>
        <row r="34">
          <cell r="C34">
            <v>2003</v>
          </cell>
          <cell r="D34">
            <v>60618</v>
          </cell>
        </row>
        <row r="35">
          <cell r="C35">
            <v>2004</v>
          </cell>
          <cell r="D35">
            <v>67832</v>
          </cell>
        </row>
        <row r="36">
          <cell r="C36">
            <v>2005</v>
          </cell>
          <cell r="D36">
            <v>75565</v>
          </cell>
        </row>
        <row r="37">
          <cell r="C37">
            <v>2006</v>
          </cell>
          <cell r="D37">
            <v>84406</v>
          </cell>
        </row>
        <row r="38">
          <cell r="C38">
            <v>2007</v>
          </cell>
          <cell r="D38">
            <v>93268</v>
          </cell>
        </row>
        <row r="40">
          <cell r="C40" t="str">
            <v>CAGR: 10.0%</v>
          </cell>
        </row>
        <row r="45">
          <cell r="C45" t="str">
            <v>Electrical and other contractors</v>
          </cell>
          <cell r="D45">
            <v>0.47899999999999998</v>
          </cell>
        </row>
        <row r="46">
          <cell r="C46" t="str">
            <v>Industrial uses</v>
          </cell>
          <cell r="D46">
            <v>0.23899999999999999</v>
          </cell>
        </row>
        <row r="47">
          <cell r="C47" t="str">
            <v>Commerical</v>
          </cell>
          <cell r="D47">
            <v>8.2000000000000003E-2</v>
          </cell>
        </row>
        <row r="48">
          <cell r="C48" t="str">
            <v>Utilities</v>
          </cell>
          <cell r="D48">
            <v>4.2000000000000003E-2</v>
          </cell>
        </row>
        <row r="49">
          <cell r="C49" t="str">
            <v>Government</v>
          </cell>
          <cell r="D49">
            <v>3.3000000000000002E-2</v>
          </cell>
        </row>
        <row r="50">
          <cell r="C50" t="str">
            <v>Other</v>
          </cell>
          <cell r="D50">
            <v>0.125</v>
          </cell>
        </row>
        <row r="59">
          <cell r="C59" t="str">
            <v>New home construction (single family)</v>
          </cell>
          <cell r="D59">
            <v>0.14899999999999999</v>
          </cell>
        </row>
        <row r="60">
          <cell r="C60" t="str">
            <v>Multi-unit residential new construction</v>
          </cell>
          <cell r="D60">
            <v>0.04</v>
          </cell>
        </row>
        <row r="61">
          <cell r="C61" t="str">
            <v>Industrial maintenance and repair supplies</v>
          </cell>
          <cell r="D61">
            <v>0.129</v>
          </cell>
        </row>
        <row r="62">
          <cell r="C62" t="str">
            <v>Indsutrial new construction</v>
          </cell>
          <cell r="D62">
            <v>5.8000000000000003E-2</v>
          </cell>
        </row>
        <row r="63">
          <cell r="C63" t="str">
            <v>Industrial renovation/retrofit</v>
          </cell>
          <cell r="D63">
            <v>3.3000000000000002E-2</v>
          </cell>
        </row>
        <row r="64">
          <cell r="C64" t="str">
            <v>Factory automation</v>
          </cell>
          <cell r="D64">
            <v>4.1000000000000002E-2</v>
          </cell>
        </row>
        <row r="65">
          <cell r="C65" t="str">
            <v>Commerical/office new construction</v>
          </cell>
          <cell r="D65">
            <v>0.125</v>
          </cell>
        </row>
        <row r="66">
          <cell r="C66" t="str">
            <v>Other private new construction</v>
          </cell>
          <cell r="D66">
            <v>4.7E-2</v>
          </cell>
        </row>
        <row r="67">
          <cell r="C67" t="str">
            <v>Original equipment manufacturers</v>
          </cell>
          <cell r="D67">
            <v>6.4000000000000001E-2</v>
          </cell>
        </row>
        <row r="68">
          <cell r="C68" t="str">
            <v>Power utilities</v>
          </cell>
          <cell r="D68">
            <v>5.5E-2</v>
          </cell>
        </row>
        <row r="70">
          <cell r="C70" t="str">
            <v>Industrial</v>
          </cell>
          <cell r="D70">
            <v>0.26100000000000001</v>
          </cell>
        </row>
        <row r="71">
          <cell r="C71" t="str">
            <v>Residential construction</v>
          </cell>
          <cell r="D71">
            <v>0.189</v>
          </cell>
        </row>
        <row r="72">
          <cell r="C72" t="str">
            <v>Commercial construction</v>
          </cell>
          <cell r="D72">
            <v>0.17199999999999999</v>
          </cell>
        </row>
        <row r="73">
          <cell r="C73" t="str">
            <v>OEMs</v>
          </cell>
          <cell r="D73">
            <v>6.4000000000000001E-2</v>
          </cell>
        </row>
        <row r="74">
          <cell r="C74" t="str">
            <v>Power utilities</v>
          </cell>
          <cell r="D74">
            <v>5.5E-2</v>
          </cell>
        </row>
        <row r="75">
          <cell r="C75" t="str">
            <v>Other</v>
          </cell>
          <cell r="D75">
            <v>0.25900000000000001</v>
          </cell>
        </row>
      </sheetData>
      <sheetData sheetId="5" refreshError="1">
        <row r="2">
          <cell r="C2" t="str">
            <v>Housing starts (units)</v>
          </cell>
          <cell r="D2" t="str">
            <v>Non-residential spending</v>
          </cell>
          <cell r="E2" t="str">
            <v>Infrastructure spending</v>
          </cell>
          <cell r="F2" t="str">
            <v>Cement and aggregates shipments</v>
          </cell>
        </row>
        <row r="3">
          <cell r="B3">
            <v>1997</v>
          </cell>
          <cell r="C3">
            <v>-2.0311442112389555E-3</v>
          </cell>
          <cell r="D3">
            <v>9.4705744002972825E-2</v>
          </cell>
          <cell r="E3">
            <v>3.5364712954298216E-2</v>
          </cell>
          <cell r="F3">
            <v>6.2675004150296143E-2</v>
          </cell>
        </row>
        <row r="4">
          <cell r="B4">
            <v>1998</v>
          </cell>
          <cell r="C4">
            <v>9.7014925373134275E-2</v>
          </cell>
          <cell r="D4">
            <v>0.11170413517702449</v>
          </cell>
          <cell r="E4">
            <v>9.9272733684079961E-2</v>
          </cell>
          <cell r="F4">
            <v>7.747505676019073E-2</v>
          </cell>
        </row>
        <row r="5">
          <cell r="B5">
            <v>1999</v>
          </cell>
          <cell r="C5">
            <v>1.4842300556586308E-2</v>
          </cell>
          <cell r="D5">
            <v>7.5242660636085201E-2</v>
          </cell>
          <cell r="E5">
            <v>8.8465197562066278E-2</v>
          </cell>
          <cell r="F5">
            <v>5.2243927428786918E-2</v>
          </cell>
        </row>
        <row r="6">
          <cell r="B6">
            <v>2000</v>
          </cell>
          <cell r="C6">
            <v>-4.3875685557586808E-2</v>
          </cell>
          <cell r="D6">
            <v>9.5808627280602021E-2</v>
          </cell>
          <cell r="E6">
            <v>4.6449368900167265E-2</v>
          </cell>
          <cell r="F6">
            <v>1.4770994470062915E-2</v>
          </cell>
        </row>
        <row r="7">
          <cell r="B7">
            <v>2001</v>
          </cell>
          <cell r="C7">
            <v>2.1669853409815198E-2</v>
          </cell>
          <cell r="D7">
            <v>-3.3776122350988258E-2</v>
          </cell>
          <cell r="E7">
            <v>0.16044523083222439</v>
          </cell>
          <cell r="F7">
            <v>2.109169910382902E-2</v>
          </cell>
        </row>
        <row r="8">
          <cell r="B8">
            <v>2002</v>
          </cell>
          <cell r="C8">
            <v>6.3630692451653204E-2</v>
          </cell>
          <cell r="D8">
            <v>-7.0676819638973654E-2</v>
          </cell>
          <cell r="E8">
            <v>5.7757977342733913E-3</v>
          </cell>
          <cell r="F8">
            <v>-2.4645390070922035E-2</v>
          </cell>
        </row>
        <row r="9">
          <cell r="B9">
            <v>2003</v>
          </cell>
          <cell r="C9">
            <v>8.3284457478005836E-2</v>
          </cell>
          <cell r="D9">
            <v>4.4484187395386066E-3</v>
          </cell>
          <cell r="E9">
            <v>5.2481660109515715E-5</v>
          </cell>
          <cell r="F9">
            <v>3.6993273950190808E-2</v>
          </cell>
        </row>
        <row r="10">
          <cell r="B10">
            <v>2004</v>
          </cell>
          <cell r="C10">
            <v>5.9014618299945809E-2</v>
          </cell>
          <cell r="D10">
            <v>5.7731955022161996E-2</v>
          </cell>
          <cell r="E10">
            <v>7.2316138343457848E-3</v>
          </cell>
          <cell r="F10">
            <v>6.8542378823735595E-2</v>
          </cell>
        </row>
        <row r="11">
          <cell r="B11">
            <v>2005</v>
          </cell>
          <cell r="C11">
            <v>5.7259713701431458E-2</v>
          </cell>
          <cell r="D11">
            <v>5.8213802952758353E-2</v>
          </cell>
          <cell r="E11">
            <v>9.269365071720892E-2</v>
          </cell>
          <cell r="F11">
            <v>3.1908785169387333E-2</v>
          </cell>
        </row>
        <row r="12">
          <cell r="B12">
            <v>2006</v>
          </cell>
          <cell r="C12">
            <v>-0.129110251450677</v>
          </cell>
          <cell r="D12">
            <v>0.14731986986645706</v>
          </cell>
          <cell r="E12">
            <v>0.114088588193622</v>
          </cell>
          <cell r="F12">
            <v>1.3799682034976168E-2</v>
          </cell>
        </row>
        <row r="13">
          <cell r="C13" t="str">
            <v>Source: U.S. Census Bureau</v>
          </cell>
          <cell r="D13" t="str">
            <v>Source: U.S. Census Bureau</v>
          </cell>
          <cell r="E13" t="str">
            <v>Source: U.S. Census Bureau</v>
          </cell>
          <cell r="F13" t="str">
            <v>Source: U.S. Geological Survey</v>
          </cell>
        </row>
        <row r="15">
          <cell r="B15" t="str">
            <v>Note:  Cement shipments were sent to ready-mixed concrete producers, concrete product manufacturers, contractors and building materials dealers</v>
          </cell>
        </row>
        <row r="16">
          <cell r="B16" t="str">
            <v>Note: Infrastructure spending includes spending by local, state and federal governments</v>
          </cell>
        </row>
      </sheetData>
      <sheetData sheetId="6" refreshError="1">
        <row r="2">
          <cell r="C2" t="str">
            <v>Housing starts (units)</v>
          </cell>
          <cell r="D2" t="str">
            <v>Non-residential spending</v>
          </cell>
          <cell r="E2" t="str">
            <v>Residential improvement spending</v>
          </cell>
          <cell r="F2" t="str">
            <v>Lumber shipments</v>
          </cell>
        </row>
        <row r="3">
          <cell r="B3">
            <v>1997</v>
          </cell>
          <cell r="C3">
            <v>-2.0311442112389555E-3</v>
          </cell>
          <cell r="D3">
            <v>9.4705744002972825E-2</v>
          </cell>
          <cell r="E3">
            <v>2.5353815584756356E-2</v>
          </cell>
          <cell r="F3">
            <v>6.903026286724101E-2</v>
          </cell>
        </row>
        <row r="4">
          <cell r="B4">
            <v>1998</v>
          </cell>
          <cell r="C4">
            <v>9.7014925373134275E-2</v>
          </cell>
          <cell r="D4">
            <v>0.11170413517702449</v>
          </cell>
          <cell r="E4">
            <v>-9.7167161338618246E-4</v>
          </cell>
          <cell r="F4">
            <v>3.1162826738299509E-2</v>
          </cell>
        </row>
        <row r="5">
          <cell r="B5">
            <v>1999</v>
          </cell>
          <cell r="C5">
            <v>1.4842300556586308E-2</v>
          </cell>
          <cell r="D5">
            <v>7.5242660636085201E-2</v>
          </cell>
          <cell r="E5">
            <v>7.8493734262458315E-2</v>
          </cell>
          <cell r="F5">
            <v>0.10810946208278538</v>
          </cell>
        </row>
        <row r="6">
          <cell r="B6">
            <v>2000</v>
          </cell>
          <cell r="C6">
            <v>-4.3875685557586808E-2</v>
          </cell>
          <cell r="D6">
            <v>9.5808627280602021E-2</v>
          </cell>
          <cell r="E6">
            <v>0.11820404575826582</v>
          </cell>
          <cell r="F6">
            <v>-1.1313674740327961E-2</v>
          </cell>
        </row>
        <row r="7">
          <cell r="B7">
            <v>2001</v>
          </cell>
          <cell r="C7">
            <v>2.1669853409815198E-2</v>
          </cell>
          <cell r="D7">
            <v>-3.3776122350988258E-2</v>
          </cell>
          <cell r="E7">
            <v>-9.0839083642819674E-3</v>
          </cell>
          <cell r="F7">
            <v>2.5904248022314613E-2</v>
          </cell>
        </row>
        <row r="8">
          <cell r="B8">
            <v>2002</v>
          </cell>
          <cell r="C8">
            <v>6.3630692451653204E-2</v>
          </cell>
          <cell r="D8">
            <v>-7.0676819638973654E-2</v>
          </cell>
          <cell r="E8">
            <v>0.12227886364610829</v>
          </cell>
          <cell r="F8">
            <v>6.0306211138597243E-2</v>
          </cell>
        </row>
        <row r="9">
          <cell r="B9">
            <v>2003</v>
          </cell>
          <cell r="C9">
            <v>8.3284457478005836E-2</v>
          </cell>
          <cell r="D9">
            <v>4.4484187395386066E-3</v>
          </cell>
          <cell r="E9">
            <v>5.9172711810868917E-2</v>
          </cell>
          <cell r="F9">
            <v>0.11000063055678155</v>
          </cell>
        </row>
        <row r="10">
          <cell r="B10">
            <v>2004</v>
          </cell>
          <cell r="C10">
            <v>5.9014618299945809E-2</v>
          </cell>
          <cell r="D10">
            <v>5.7731955022161996E-2</v>
          </cell>
          <cell r="E10">
            <v>0.13419293003399013</v>
          </cell>
          <cell r="F10">
            <v>0.21084822147110893</v>
          </cell>
        </row>
        <row r="11">
          <cell r="B11">
            <v>2005</v>
          </cell>
          <cell r="C11">
            <v>5.7259713701431458E-2</v>
          </cell>
          <cell r="D11">
            <v>5.8213802952758353E-2</v>
          </cell>
          <cell r="E11">
            <v>9.4639681925800412E-2</v>
          </cell>
          <cell r="F11">
            <v>0.10637183226341174</v>
          </cell>
        </row>
        <row r="12">
          <cell r="B12">
            <v>2006</v>
          </cell>
          <cell r="C12">
            <v>-0.129110251450677</v>
          </cell>
          <cell r="D12">
            <v>0.14731986986645706</v>
          </cell>
          <cell r="E12">
            <v>7.4522709031887624E-2</v>
          </cell>
          <cell r="F12">
            <v>4.2022686314004076E-2</v>
          </cell>
        </row>
        <row r="13">
          <cell r="C13" t="str">
            <v>Source: U.S. Census Bureau</v>
          </cell>
          <cell r="D13" t="str">
            <v>Source: U.S. Census Bureau</v>
          </cell>
          <cell r="E13" t="str">
            <v>Source: U.S. Census Bureau</v>
          </cell>
          <cell r="F13" t="str">
            <v>Source: U.S. Census Bureau</v>
          </cell>
        </row>
        <row r="15">
          <cell r="B15" t="str">
            <v>Note: Lumber shipments comprises wholesale distribution of lumber, plywood, reconstituted wood fiber products, wood fencing, doors and windows and their frames, wood roofing and siding</v>
          </cell>
        </row>
        <row r="16">
          <cell r="B16" t="str">
            <v>Note: Residential improvement spending represents spending for residential maintenance, repairs, improvements, additions, alterations and major replacements</v>
          </cell>
        </row>
      </sheetData>
      <sheetData sheetId="7" refreshError="1">
        <row r="2">
          <cell r="B2">
            <v>39406</v>
          </cell>
          <cell r="C2" t="str">
            <v>BLG</v>
          </cell>
          <cell r="D2" t="str">
            <v>BLDR</v>
          </cell>
          <cell r="E2" t="str">
            <v>BXC</v>
          </cell>
          <cell r="F2" t="str">
            <v>POOL</v>
          </cell>
          <cell r="G2" t="str">
            <v>BECN</v>
          </cell>
          <cell r="H2" t="str">
            <v>UFPI</v>
          </cell>
          <cell r="I2" t="str">
            <v>WSO</v>
          </cell>
          <cell r="J2" t="str">
            <v>WOS</v>
          </cell>
          <cell r="K2" t="str">
            <v>WCC</v>
          </cell>
          <cell r="L2" t="str">
            <v>HGM-NL</v>
          </cell>
        </row>
        <row r="3">
          <cell r="C3" t="str">
            <v>Building Material Holding Corp.</v>
          </cell>
          <cell r="D3" t="str">
            <v>Builders First Source</v>
          </cell>
          <cell r="E3" t="str">
            <v>Bluelinx</v>
          </cell>
          <cell r="F3" t="str">
            <v>Pool Corp.</v>
          </cell>
          <cell r="G3" t="str">
            <v>Beacon Roofing Supply</v>
          </cell>
          <cell r="H3" t="str">
            <v>Universal Forest Products</v>
          </cell>
          <cell r="I3" t="str">
            <v>Watsco.</v>
          </cell>
          <cell r="J3" t="str">
            <v>Wolseley</v>
          </cell>
          <cell r="K3" t="str">
            <v>WESCO</v>
          </cell>
          <cell r="L3" t="str">
            <v>Hagemeyer</v>
          </cell>
        </row>
        <row r="4">
          <cell r="B4" t="str">
            <v>Buys</v>
          </cell>
          <cell r="C4">
            <v>3</v>
          </cell>
          <cell r="D4">
            <v>5</v>
          </cell>
          <cell r="E4">
            <v>4</v>
          </cell>
          <cell r="F4">
            <v>4</v>
          </cell>
          <cell r="G4">
            <v>5</v>
          </cell>
          <cell r="H4">
            <v>2</v>
          </cell>
          <cell r="I4">
            <v>5</v>
          </cell>
          <cell r="J4">
            <v>2</v>
          </cell>
          <cell r="K4">
            <v>9</v>
          </cell>
          <cell r="L4">
            <v>7</v>
          </cell>
        </row>
        <row r="5">
          <cell r="B5" t="str">
            <v>Holds</v>
          </cell>
          <cell r="C5">
            <v>2</v>
          </cell>
          <cell r="D5">
            <v>5</v>
          </cell>
          <cell r="E5">
            <v>4</v>
          </cell>
          <cell r="F5">
            <v>8</v>
          </cell>
          <cell r="G5">
            <v>6</v>
          </cell>
          <cell r="H5">
            <v>4</v>
          </cell>
          <cell r="I5">
            <v>5</v>
          </cell>
          <cell r="J5">
            <v>1</v>
          </cell>
          <cell r="K5">
            <v>3</v>
          </cell>
          <cell r="L5">
            <v>6</v>
          </cell>
        </row>
        <row r="6">
          <cell r="B6" t="str">
            <v>Sells</v>
          </cell>
          <cell r="C6">
            <v>1</v>
          </cell>
          <cell r="D6">
            <v>1</v>
          </cell>
          <cell r="E6">
            <v>1</v>
          </cell>
          <cell r="F6">
            <v>0</v>
          </cell>
          <cell r="G6">
            <v>0</v>
          </cell>
          <cell r="H6">
            <v>2</v>
          </cell>
          <cell r="I6">
            <v>0</v>
          </cell>
          <cell r="J6">
            <v>0</v>
          </cell>
          <cell r="K6">
            <v>0</v>
          </cell>
          <cell r="L6">
            <v>0</v>
          </cell>
        </row>
        <row r="7">
          <cell r="B7" t="str">
            <v>Total analysts</v>
          </cell>
          <cell r="C7">
            <v>6</v>
          </cell>
          <cell r="D7">
            <v>11</v>
          </cell>
          <cell r="E7">
            <v>9</v>
          </cell>
          <cell r="F7">
            <v>12</v>
          </cell>
          <cell r="G7">
            <v>11</v>
          </cell>
          <cell r="H7">
            <v>8</v>
          </cell>
          <cell r="I7">
            <v>10</v>
          </cell>
          <cell r="J7">
            <v>3</v>
          </cell>
          <cell r="K7">
            <v>12</v>
          </cell>
          <cell r="L7">
            <v>13</v>
          </cell>
        </row>
        <row r="8">
          <cell r="B8" t="str">
            <v>Current price</v>
          </cell>
          <cell r="C8">
            <v>6.16</v>
          </cell>
          <cell r="D8">
            <v>6.8900000000000006</v>
          </cell>
          <cell r="E8" t="str">
            <v>#Calc</v>
          </cell>
          <cell r="F8" t="str">
            <v>#Calc</v>
          </cell>
          <cell r="G8" t="str">
            <v>#Calc</v>
          </cell>
          <cell r="H8" t="str">
            <v>#Calc</v>
          </cell>
          <cell r="I8" t="str">
            <v>#Calc</v>
          </cell>
          <cell r="J8" t="str">
            <v>#Calc</v>
          </cell>
          <cell r="K8" t="str">
            <v>#Calc</v>
          </cell>
          <cell r="L8" t="str">
            <v>#Calc</v>
          </cell>
        </row>
        <row r="9">
          <cell r="B9" t="str">
            <v>Target price</v>
          </cell>
          <cell r="C9">
            <v>20</v>
          </cell>
          <cell r="D9">
            <v>19.04</v>
          </cell>
          <cell r="E9">
            <v>12</v>
          </cell>
          <cell r="F9">
            <v>39.25</v>
          </cell>
          <cell r="G9">
            <v>19.2</v>
          </cell>
          <cell r="H9">
            <v>47.62</v>
          </cell>
          <cell r="I9">
            <v>61.33</v>
          </cell>
          <cell r="J9" t="str">
            <v>NA</v>
          </cell>
          <cell r="K9">
            <v>72</v>
          </cell>
          <cell r="L9">
            <v>3.76</v>
          </cell>
        </row>
        <row r="10">
          <cell r="B10" t="str">
            <v>Percent difference</v>
          </cell>
          <cell r="C10">
            <v>2.2467532467532467</v>
          </cell>
          <cell r="D10">
            <v>1.7634252539912914</v>
          </cell>
          <cell r="E10" t="e">
            <v>#VALUE!</v>
          </cell>
          <cell r="F10" t="e">
            <v>#VALUE!</v>
          </cell>
          <cell r="G10" t="e">
            <v>#VALUE!</v>
          </cell>
          <cell r="H10" t="e">
            <v>#VALUE!</v>
          </cell>
          <cell r="I10" t="e">
            <v>#VALUE!</v>
          </cell>
          <cell r="J10" t="str">
            <v>NA</v>
          </cell>
          <cell r="K10" t="e">
            <v>#VALUE!</v>
          </cell>
          <cell r="L10" t="e">
            <v>#VALUE!</v>
          </cell>
        </row>
      </sheetData>
      <sheetData sheetId="8" refreshError="1">
        <row r="1">
          <cell r="A1" t="str">
            <v>NAHB: (4/23/07)</v>
          </cell>
        </row>
        <row r="3">
          <cell r="B3" t="str">
            <v>Housing and Interest Rate Forecast,</v>
          </cell>
          <cell r="D3">
            <v>39273</v>
          </cell>
        </row>
        <row r="5">
          <cell r="C5">
            <v>2004</v>
          </cell>
          <cell r="D5">
            <v>2005</v>
          </cell>
          <cell r="E5">
            <v>2006</v>
          </cell>
          <cell r="F5">
            <v>2007</v>
          </cell>
          <cell r="G5">
            <v>2008</v>
          </cell>
        </row>
        <row r="6">
          <cell r="B6" t="str">
            <v>Housing Activity (000)</v>
          </cell>
        </row>
        <row r="7">
          <cell r="B7" t="str">
            <v>Total Housing Starts</v>
          </cell>
          <cell r="C7">
            <v>1949.4999999999925</v>
          </cell>
          <cell r="D7">
            <v>2072.9166666666665</v>
          </cell>
          <cell r="E7">
            <v>1811.9166666666665</v>
          </cell>
          <cell r="F7">
            <v>1425.0833333333333</v>
          </cell>
          <cell r="G7">
            <v>1445</v>
          </cell>
        </row>
        <row r="8">
          <cell r="B8" t="str">
            <v xml:space="preserve">  Single Family</v>
          </cell>
          <cell r="C8">
            <v>1604.1666666666599</v>
          </cell>
          <cell r="D8">
            <v>1718.5</v>
          </cell>
          <cell r="E8">
            <v>1474.25</v>
          </cell>
          <cell r="F8">
            <v>1140.5</v>
          </cell>
          <cell r="G8">
            <v>1166.25</v>
          </cell>
        </row>
        <row r="9">
          <cell r="B9" t="str">
            <v xml:space="preserve">  Multifamily</v>
          </cell>
          <cell r="C9">
            <v>345.33333333333258</v>
          </cell>
          <cell r="D9">
            <v>354.41666666666663</v>
          </cell>
          <cell r="E9">
            <v>337.66666666666663</v>
          </cell>
          <cell r="F9">
            <v>284.58333333333326</v>
          </cell>
          <cell r="G9">
            <v>278.75</v>
          </cell>
        </row>
        <row r="10">
          <cell r="B10" t="str">
            <v xml:space="preserve"> New Single Family Sales</v>
          </cell>
          <cell r="C10">
            <v>1200.8333333333301</v>
          </cell>
          <cell r="D10">
            <v>1278.9166666666599</v>
          </cell>
          <cell r="E10">
            <v>1049.3333333333301</v>
          </cell>
          <cell r="F10">
            <v>875.58833333333337</v>
          </cell>
          <cell r="G10">
            <v>937.61749999999995</v>
          </cell>
        </row>
        <row r="11">
          <cell r="B11" t="str">
            <v xml:space="preserve"> Existing Single-Family Home Sales</v>
          </cell>
          <cell r="C11">
            <v>5914.1666666666597</v>
          </cell>
          <cell r="D11">
            <v>6181.6666666666597</v>
          </cell>
          <cell r="E11">
            <v>5707.5</v>
          </cell>
          <cell r="F11">
            <v>5325.8588333333328</v>
          </cell>
          <cell r="G11">
            <v>5587.5992499999993</v>
          </cell>
        </row>
        <row r="13">
          <cell r="B13" t="str">
            <v>Interest Rates</v>
          </cell>
        </row>
        <row r="14">
          <cell r="B14" t="str">
            <v xml:space="preserve"> Federal Funds Rate</v>
          </cell>
          <cell r="C14">
            <v>1.3491666583333299E-2</v>
          </cell>
          <cell r="D14">
            <v>3.2133333166666597E-2</v>
          </cell>
          <cell r="E14">
            <v>4.9641666249999904E-2</v>
          </cell>
          <cell r="F14">
            <v>5.2516666999999996E-2</v>
          </cell>
          <cell r="G14">
            <v>5.2499999999999998E-2</v>
          </cell>
        </row>
        <row r="15">
          <cell r="B15" t="str">
            <v xml:space="preserve"> 90 day T Bill Rate</v>
          </cell>
          <cell r="C15">
            <v>1.3949999833333299E-2</v>
          </cell>
          <cell r="D15">
            <v>3.2133333166666597E-2</v>
          </cell>
          <cell r="E15">
            <v>4.8483333750000003E-2</v>
          </cell>
          <cell r="F15">
            <v>4.9974999749999943E-2</v>
          </cell>
          <cell r="G15">
            <v>0.05</v>
          </cell>
        </row>
        <row r="16">
          <cell r="B16" t="str">
            <v xml:space="preserve">    One Year Maturity</v>
          </cell>
          <cell r="C16">
            <v>1.88666664999999E-2</v>
          </cell>
          <cell r="D16">
            <v>3.6183332583333304E-2</v>
          </cell>
          <cell r="E16">
            <v>4.93249995833333E-2</v>
          </cell>
          <cell r="F16">
            <v>4.985833316666663E-2</v>
          </cell>
          <cell r="G16">
            <v>5.0500000000000003E-2</v>
          </cell>
        </row>
        <row r="17">
          <cell r="B17" t="str">
            <v xml:space="preserve">    Ten Year Maturity</v>
          </cell>
          <cell r="C17">
            <v>4.2741666583333303E-2</v>
          </cell>
          <cell r="D17">
            <v>4.2899999666666605E-2</v>
          </cell>
          <cell r="E17">
            <v>4.7916666666666601E-2</v>
          </cell>
          <cell r="F17">
            <v>4.9316666583333293E-2</v>
          </cell>
          <cell r="G17">
            <v>5.1499999999999997E-2</v>
          </cell>
        </row>
        <row r="18">
          <cell r="B18" t="str">
            <v xml:space="preserve">    Fixed Rate Mortgages</v>
          </cell>
          <cell r="C18">
            <v>5.8391665999999898E-2</v>
          </cell>
          <cell r="D18">
            <v>5.8658333166666604E-2</v>
          </cell>
          <cell r="E18">
            <v>6.4108333583333302E-2</v>
          </cell>
          <cell r="F18">
            <v>6.4808332999999968E-2</v>
          </cell>
          <cell r="G18">
            <v>6.7000000000000004E-2</v>
          </cell>
        </row>
        <row r="19">
          <cell r="B19" t="str">
            <v xml:space="preserve">    ARMs </v>
          </cell>
          <cell r="C19">
            <v>3.8941666833333305E-2</v>
          </cell>
          <cell r="D19">
            <v>4.4885416749999997E-2</v>
          </cell>
          <cell r="E19">
            <v>5.5325000333333298E-2</v>
          </cell>
          <cell r="F19">
            <v>5.5554167083333321E-2</v>
          </cell>
          <cell r="G19">
            <v>5.6500000000000002E-2</v>
          </cell>
        </row>
        <row r="20">
          <cell r="B20" t="str">
            <v xml:space="preserve"> Prime Rate</v>
          </cell>
          <cell r="C20">
            <v>4.3416666499999895E-2</v>
          </cell>
          <cell r="D20">
            <v>6.1866666916666598E-2</v>
          </cell>
          <cell r="E20">
            <v>7.9575000583333291E-2</v>
          </cell>
          <cell r="F20">
            <v>8.2500000000000004E-2</v>
          </cell>
          <cell r="G20">
            <v>8.2500000000000004E-2</v>
          </cell>
        </row>
        <row r="21">
          <cell r="B21" t="str">
            <v>Data are averages of seasonally adjusted quarterly data and may not match annual</v>
          </cell>
        </row>
        <row r="22">
          <cell r="B22" t="str">
            <v>data published elsewhere.</v>
          </cell>
        </row>
        <row r="23">
          <cell r="A23" t="str">
            <v>http://www.nahb.org/fileUpload_details.aspx?contentID=75231</v>
          </cell>
        </row>
        <row r="25">
          <cell r="B25">
            <v>2006</v>
          </cell>
          <cell r="E25">
            <v>2007</v>
          </cell>
          <cell r="I25">
            <v>2008</v>
          </cell>
          <cell r="L25" t="str">
            <v>Annual</v>
          </cell>
        </row>
        <row r="26">
          <cell r="A26" t="str">
            <v>NAR: (US Econ outlook - june 07)</v>
          </cell>
          <cell r="B26" t="str">
            <v>Q2</v>
          </cell>
          <cell r="C26" t="str">
            <v>Q3</v>
          </cell>
          <cell r="D26" t="str">
            <v>Q4</v>
          </cell>
          <cell r="E26" t="str">
            <v>Q1</v>
          </cell>
          <cell r="F26" t="str">
            <v>Q2</v>
          </cell>
          <cell r="G26" t="str">
            <v>Q3</v>
          </cell>
          <cell r="H26" t="str">
            <v>Q4</v>
          </cell>
          <cell r="I26" t="str">
            <v>Q1</v>
          </cell>
          <cell r="J26" t="str">
            <v>Q2</v>
          </cell>
          <cell r="K26" t="str">
            <v>Q3</v>
          </cell>
          <cell r="L26">
            <v>2005</v>
          </cell>
          <cell r="M26">
            <v>2006</v>
          </cell>
          <cell r="N26">
            <v>2007</v>
          </cell>
          <cell r="O26">
            <v>2008</v>
          </cell>
        </row>
        <row r="27">
          <cell r="A27" t="str">
            <v xml:space="preserve"> Existing Home Sales*  </v>
          </cell>
          <cell r="B27">
            <v>6627</v>
          </cell>
          <cell r="C27">
            <v>6287</v>
          </cell>
          <cell r="D27">
            <v>6263</v>
          </cell>
          <cell r="E27">
            <v>6423</v>
          </cell>
          <cell r="F27">
            <v>5964</v>
          </cell>
          <cell r="G27">
            <v>5998</v>
          </cell>
          <cell r="H27">
            <v>6163</v>
          </cell>
          <cell r="I27">
            <v>6320</v>
          </cell>
          <cell r="J27">
            <v>6310</v>
          </cell>
          <cell r="K27">
            <v>6364</v>
          </cell>
          <cell r="L27">
            <v>7076</v>
          </cell>
          <cell r="M27">
            <v>6478</v>
          </cell>
          <cell r="N27">
            <v>6114</v>
          </cell>
          <cell r="O27">
            <v>6368</v>
          </cell>
        </row>
        <row r="28">
          <cell r="A28" t="str">
            <v xml:space="preserve"> New Single-Family Sales  </v>
          </cell>
          <cell r="B28">
            <v>1086</v>
          </cell>
          <cell r="C28">
            <v>994</v>
          </cell>
          <cell r="D28">
            <v>986</v>
          </cell>
          <cell r="E28">
            <v>852</v>
          </cell>
          <cell r="F28">
            <v>909</v>
          </cell>
          <cell r="G28">
            <v>851</v>
          </cell>
          <cell r="H28">
            <v>845</v>
          </cell>
          <cell r="I28">
            <v>855</v>
          </cell>
          <cell r="J28">
            <v>872</v>
          </cell>
          <cell r="K28">
            <v>882</v>
          </cell>
          <cell r="L28">
            <v>1283</v>
          </cell>
          <cell r="M28">
            <v>1051</v>
          </cell>
          <cell r="N28">
            <v>865</v>
          </cell>
          <cell r="O28">
            <v>878</v>
          </cell>
        </row>
        <row r="29">
          <cell r="A29" t="str">
            <v xml:space="preserve"> Housing Starts  </v>
          </cell>
          <cell r="B29">
            <v>1861</v>
          </cell>
          <cell r="C29">
            <v>1704</v>
          </cell>
          <cell r="D29">
            <v>1555</v>
          </cell>
          <cell r="E29">
            <v>1460</v>
          </cell>
          <cell r="F29">
            <v>1444</v>
          </cell>
          <cell r="G29">
            <v>1411</v>
          </cell>
          <cell r="H29">
            <v>1405</v>
          </cell>
          <cell r="I29">
            <v>1412</v>
          </cell>
          <cell r="J29">
            <v>1436</v>
          </cell>
          <cell r="K29">
            <v>1444</v>
          </cell>
          <cell r="L29">
            <v>2068</v>
          </cell>
          <cell r="M29">
            <v>1801</v>
          </cell>
          <cell r="N29">
            <v>1430</v>
          </cell>
          <cell r="O29">
            <v>1439</v>
          </cell>
        </row>
        <row r="30">
          <cell r="A30" t="str">
            <v xml:space="preserve"> Single-Family Units  </v>
          </cell>
          <cell r="B30">
            <v>1520</v>
          </cell>
          <cell r="C30">
            <v>1393</v>
          </cell>
          <cell r="D30">
            <v>1232</v>
          </cell>
          <cell r="E30">
            <v>1172</v>
          </cell>
          <cell r="F30">
            <v>1141</v>
          </cell>
          <cell r="G30">
            <v>1095</v>
          </cell>
          <cell r="H30">
            <v>1087</v>
          </cell>
          <cell r="I30">
            <v>1084</v>
          </cell>
          <cell r="J30">
            <v>1104</v>
          </cell>
          <cell r="K30">
            <v>1116</v>
          </cell>
          <cell r="L30">
            <v>1716</v>
          </cell>
          <cell r="M30">
            <v>1465</v>
          </cell>
          <cell r="N30">
            <v>1124</v>
          </cell>
          <cell r="O30">
            <v>1109</v>
          </cell>
        </row>
        <row r="31">
          <cell r="A31" t="str">
            <v xml:space="preserve"> Multifamily Units  </v>
          </cell>
          <cell r="B31">
            <v>341</v>
          </cell>
          <cell r="C31">
            <v>311</v>
          </cell>
          <cell r="D31">
            <v>323</v>
          </cell>
          <cell r="E31">
            <v>288</v>
          </cell>
          <cell r="F31">
            <v>303</v>
          </cell>
          <cell r="G31">
            <v>316</v>
          </cell>
          <cell r="H31">
            <v>318</v>
          </cell>
          <cell r="I31">
            <v>328</v>
          </cell>
          <cell r="J31">
            <v>332</v>
          </cell>
          <cell r="K31">
            <v>328</v>
          </cell>
          <cell r="L31">
            <v>352</v>
          </cell>
          <cell r="M31">
            <v>336</v>
          </cell>
          <cell r="N31">
            <v>306</v>
          </cell>
          <cell r="O31">
            <v>330</v>
          </cell>
        </row>
        <row r="32">
          <cell r="A32" t="str">
            <v xml:space="preserve"> Residential Construction**  </v>
          </cell>
          <cell r="B32">
            <v>601</v>
          </cell>
          <cell r="C32">
            <v>570</v>
          </cell>
          <cell r="D32">
            <v>540</v>
          </cell>
          <cell r="E32">
            <v>517</v>
          </cell>
          <cell r="F32">
            <v>502</v>
          </cell>
          <cell r="G32">
            <v>492</v>
          </cell>
          <cell r="H32">
            <v>487</v>
          </cell>
          <cell r="I32">
            <v>487</v>
          </cell>
          <cell r="J32">
            <v>491</v>
          </cell>
          <cell r="K32">
            <v>497</v>
          </cell>
          <cell r="L32">
            <v>608</v>
          </cell>
          <cell r="M32">
            <v>582</v>
          </cell>
          <cell r="N32">
            <v>500</v>
          </cell>
          <cell r="O32">
            <v>495</v>
          </cell>
        </row>
        <row r="33">
          <cell r="A33" t="str">
            <v>http://www.realtor.org/Research.nsf/files/currentforecast.pdf/$FILE/currentforecast.pdf</v>
          </cell>
        </row>
        <row r="34">
          <cell r="A34" t="str">
            <v>July 2007 data</v>
          </cell>
        </row>
        <row r="36">
          <cell r="A36" t="str">
            <v>June 2007 data (old)</v>
          </cell>
        </row>
        <row r="37">
          <cell r="A37" t="str">
            <v xml:space="preserve"> Existing Home Sales*  </v>
          </cell>
          <cell r="B37">
            <v>6627</v>
          </cell>
          <cell r="C37">
            <v>6287</v>
          </cell>
          <cell r="D37">
            <v>6263</v>
          </cell>
          <cell r="E37">
            <v>6423</v>
          </cell>
          <cell r="F37">
            <v>6031</v>
          </cell>
          <cell r="G37">
            <v>6073</v>
          </cell>
          <cell r="H37">
            <v>6200</v>
          </cell>
          <cell r="I37">
            <v>6346</v>
          </cell>
          <cell r="J37">
            <v>6362</v>
          </cell>
          <cell r="K37">
            <v>6401</v>
          </cell>
          <cell r="L37">
            <v>7076</v>
          </cell>
          <cell r="M37">
            <v>6478</v>
          </cell>
          <cell r="N37">
            <v>6182</v>
          </cell>
          <cell r="O37">
            <v>6408</v>
          </cell>
        </row>
        <row r="38">
          <cell r="A38" t="str">
            <v xml:space="preserve"> New Single-Family Sales  </v>
          </cell>
          <cell r="B38">
            <v>1086</v>
          </cell>
          <cell r="C38">
            <v>994</v>
          </cell>
          <cell r="D38">
            <v>986</v>
          </cell>
          <cell r="E38">
            <v>863</v>
          </cell>
          <cell r="F38">
            <v>872</v>
          </cell>
          <cell r="G38">
            <v>854</v>
          </cell>
          <cell r="H38">
            <v>849</v>
          </cell>
          <cell r="I38">
            <v>861</v>
          </cell>
          <cell r="J38">
            <v>885</v>
          </cell>
          <cell r="K38">
            <v>915</v>
          </cell>
          <cell r="L38">
            <v>1283</v>
          </cell>
          <cell r="M38">
            <v>1051</v>
          </cell>
          <cell r="N38">
            <v>860</v>
          </cell>
          <cell r="O38">
            <v>901</v>
          </cell>
        </row>
        <row r="39">
          <cell r="A39" t="str">
            <v xml:space="preserve"> Housing Starts  </v>
          </cell>
          <cell r="B39">
            <v>1861</v>
          </cell>
          <cell r="C39">
            <v>1704</v>
          </cell>
          <cell r="D39">
            <v>1555</v>
          </cell>
          <cell r="E39">
            <v>1460</v>
          </cell>
          <cell r="F39">
            <v>1425</v>
          </cell>
          <cell r="G39">
            <v>1422</v>
          </cell>
          <cell r="H39">
            <v>1429</v>
          </cell>
          <cell r="I39">
            <v>1446</v>
          </cell>
          <cell r="J39">
            <v>1476</v>
          </cell>
          <cell r="K39">
            <v>1511</v>
          </cell>
          <cell r="L39">
            <v>2068</v>
          </cell>
          <cell r="M39">
            <v>1801</v>
          </cell>
          <cell r="N39">
            <v>1434</v>
          </cell>
          <cell r="O39">
            <v>1486</v>
          </cell>
        </row>
        <row r="40">
          <cell r="A40" t="str">
            <v xml:space="preserve"> Single-Family Units  </v>
          </cell>
          <cell r="B40">
            <v>1520</v>
          </cell>
          <cell r="C40">
            <v>1393</v>
          </cell>
          <cell r="D40">
            <v>1232</v>
          </cell>
          <cell r="E40">
            <v>1172</v>
          </cell>
          <cell r="F40">
            <v>1123</v>
          </cell>
          <cell r="G40">
            <v>1109</v>
          </cell>
          <cell r="H40">
            <v>1107</v>
          </cell>
          <cell r="I40">
            <v>1113</v>
          </cell>
          <cell r="J40">
            <v>1139</v>
          </cell>
          <cell r="K40">
            <v>1170</v>
          </cell>
          <cell r="L40">
            <v>1716</v>
          </cell>
          <cell r="M40">
            <v>1465</v>
          </cell>
          <cell r="N40">
            <v>1128</v>
          </cell>
          <cell r="O40">
            <v>1147</v>
          </cell>
        </row>
        <row r="41">
          <cell r="A41" t="str">
            <v xml:space="preserve"> Multifamily Units  </v>
          </cell>
          <cell r="B41">
            <v>341</v>
          </cell>
          <cell r="C41">
            <v>311</v>
          </cell>
          <cell r="D41">
            <v>323</v>
          </cell>
          <cell r="E41">
            <v>288</v>
          </cell>
          <cell r="F41">
            <v>302</v>
          </cell>
          <cell r="G41">
            <v>313</v>
          </cell>
          <cell r="H41">
            <v>322</v>
          </cell>
          <cell r="I41">
            <v>333</v>
          </cell>
          <cell r="J41">
            <v>337</v>
          </cell>
          <cell r="K41">
            <v>341</v>
          </cell>
          <cell r="L41">
            <v>352</v>
          </cell>
          <cell r="M41">
            <v>336</v>
          </cell>
          <cell r="N41">
            <v>306</v>
          </cell>
          <cell r="O41">
            <v>339</v>
          </cell>
        </row>
        <row r="42">
          <cell r="A42" t="str">
            <v xml:space="preserve"> Residential Construction**  </v>
          </cell>
          <cell r="B42">
            <v>601</v>
          </cell>
          <cell r="C42">
            <v>570</v>
          </cell>
          <cell r="D42">
            <v>540</v>
          </cell>
          <cell r="E42">
            <v>518</v>
          </cell>
          <cell r="F42">
            <v>500</v>
          </cell>
          <cell r="G42">
            <v>491</v>
          </cell>
          <cell r="H42">
            <v>490</v>
          </cell>
          <cell r="I42">
            <v>493</v>
          </cell>
          <cell r="J42">
            <v>499</v>
          </cell>
          <cell r="K42">
            <v>508</v>
          </cell>
          <cell r="L42">
            <v>608</v>
          </cell>
          <cell r="M42">
            <v>582</v>
          </cell>
          <cell r="N42">
            <v>500</v>
          </cell>
          <cell r="O42">
            <v>504</v>
          </cell>
        </row>
        <row r="48">
          <cell r="L48" t="str">
            <v>Actual</v>
          </cell>
          <cell r="N48" t="str">
            <v>NAR Forecast</v>
          </cell>
        </row>
        <row r="49">
          <cell r="K49">
            <v>1986</v>
          </cell>
          <cell r="L49">
            <v>1811.92</v>
          </cell>
        </row>
        <row r="50">
          <cell r="K50">
            <v>1987</v>
          </cell>
          <cell r="L50">
            <v>1630.5</v>
          </cell>
        </row>
        <row r="51">
          <cell r="K51">
            <v>1988</v>
          </cell>
          <cell r="L51">
            <v>1487.8333333333333</v>
          </cell>
        </row>
        <row r="52">
          <cell r="K52">
            <v>1989</v>
          </cell>
          <cell r="L52">
            <v>1382.0833333333333</v>
          </cell>
        </row>
        <row r="53">
          <cell r="K53">
            <v>1990</v>
          </cell>
          <cell r="L53">
            <v>1203.1666666666667</v>
          </cell>
        </row>
        <row r="54">
          <cell r="J54">
            <v>-0.38132474701011965</v>
          </cell>
          <cell r="K54">
            <v>1991</v>
          </cell>
          <cell r="L54">
            <v>1008.75</v>
          </cell>
        </row>
        <row r="55">
          <cell r="K55">
            <v>1992</v>
          </cell>
          <cell r="L55">
            <v>1201.4166666666667</v>
          </cell>
        </row>
        <row r="56">
          <cell r="K56">
            <v>1993</v>
          </cell>
          <cell r="L56">
            <v>1291.5833333333333</v>
          </cell>
        </row>
        <row r="57">
          <cell r="K57">
            <v>1994</v>
          </cell>
          <cell r="L57">
            <v>1446</v>
          </cell>
        </row>
        <row r="58">
          <cell r="K58">
            <v>1995</v>
          </cell>
          <cell r="L58">
            <v>1361</v>
          </cell>
        </row>
        <row r="59">
          <cell r="K59">
            <v>1996</v>
          </cell>
          <cell r="L59">
            <v>1477</v>
          </cell>
        </row>
        <row r="60">
          <cell r="K60">
            <v>1997</v>
          </cell>
          <cell r="L60">
            <v>1474</v>
          </cell>
        </row>
        <row r="61">
          <cell r="K61">
            <v>1998</v>
          </cell>
          <cell r="L61">
            <v>1617</v>
          </cell>
        </row>
        <row r="62">
          <cell r="K62">
            <v>1999</v>
          </cell>
          <cell r="L62">
            <v>1641</v>
          </cell>
        </row>
        <row r="63">
          <cell r="K63">
            <v>2000</v>
          </cell>
          <cell r="L63">
            <v>1569</v>
          </cell>
        </row>
        <row r="64">
          <cell r="K64">
            <v>2001</v>
          </cell>
          <cell r="L64">
            <v>1603</v>
          </cell>
        </row>
        <row r="65">
          <cell r="K65">
            <v>2002</v>
          </cell>
          <cell r="L65">
            <v>1705</v>
          </cell>
        </row>
        <row r="66">
          <cell r="K66">
            <v>2003</v>
          </cell>
          <cell r="L66">
            <v>1847</v>
          </cell>
        </row>
        <row r="67">
          <cell r="K67">
            <v>2004</v>
          </cell>
          <cell r="L67">
            <v>1956</v>
          </cell>
        </row>
        <row r="68">
          <cell r="K68">
            <v>2005</v>
          </cell>
          <cell r="L68">
            <v>2068</v>
          </cell>
        </row>
        <row r="69">
          <cell r="K69">
            <v>2006</v>
          </cell>
          <cell r="L69">
            <v>1801</v>
          </cell>
        </row>
        <row r="70">
          <cell r="J70" t="str">
            <v>NAHB</v>
          </cell>
          <cell r="K70" t="str">
            <v>2007F</v>
          </cell>
          <cell r="N70">
            <v>1373</v>
          </cell>
        </row>
        <row r="71">
          <cell r="J71" t="str">
            <v>NAHB Forecast</v>
          </cell>
          <cell r="K71" t="str">
            <v>2008F</v>
          </cell>
          <cell r="N71">
            <v>1263</v>
          </cell>
          <cell r="O71">
            <v>-0.33607350096711797</v>
          </cell>
        </row>
      </sheetData>
      <sheetData sheetId="9" refreshError="1">
        <row r="2">
          <cell r="G2" t="str">
            <v>Beginning</v>
          </cell>
          <cell r="H2" t="str">
            <v>End</v>
          </cell>
        </row>
        <row r="3">
          <cell r="G3">
            <v>37259</v>
          </cell>
          <cell r="H3">
            <v>39338</v>
          </cell>
        </row>
        <row r="4">
          <cell r="G4" t="str">
            <v>Labels</v>
          </cell>
          <cell r="H4" t="str">
            <v>Major Unit</v>
          </cell>
        </row>
        <row r="5">
          <cell r="G5">
            <v>5</v>
          </cell>
          <cell r="H5">
            <v>415.8</v>
          </cell>
        </row>
        <row r="7">
          <cell r="G7" t="str">
            <v>2002 to date performance</v>
          </cell>
        </row>
        <row r="8">
          <cell r="G8" t="str">
            <v>Copper: 419.5%</v>
          </cell>
          <cell r="H8">
            <v>4.1950379048931783</v>
          </cell>
        </row>
        <row r="9">
          <cell r="G9" t="str">
            <v>Aluminum: 84.3%</v>
          </cell>
          <cell r="H9">
            <v>0.84318097361575628</v>
          </cell>
        </row>
        <row r="10">
          <cell r="G10" t="str">
            <v>Steel: 144.2%</v>
          </cell>
          <cell r="H10">
            <v>1.441860465116279</v>
          </cell>
        </row>
        <row r="16">
          <cell r="B16" t="str">
            <v>Indexed metal price</v>
          </cell>
          <cell r="I16">
            <v>2</v>
          </cell>
          <cell r="J16">
            <v>3</v>
          </cell>
        </row>
        <row r="17">
          <cell r="C17" t="str">
            <v>Copper</v>
          </cell>
          <cell r="D17" t="str">
            <v>Aluminum</v>
          </cell>
          <cell r="E17" t="str">
            <v>Steel</v>
          </cell>
          <cell r="H17" t="str">
            <v>Steel</v>
          </cell>
          <cell r="I17" t="str">
            <v>Copper</v>
          </cell>
          <cell r="J17" t="str">
            <v>Aluminum</v>
          </cell>
          <cell r="AI17" t="str">
            <v>Copper</v>
          </cell>
          <cell r="AJ17" t="str">
            <v>Aluminum</v>
          </cell>
          <cell r="AK17" t="str">
            <v>Steel</v>
          </cell>
          <cell r="AR17" t="str">
            <v>Steel</v>
          </cell>
          <cell r="AV17" t="str">
            <v>Steel</v>
          </cell>
        </row>
        <row r="18">
          <cell r="B18">
            <v>37259</v>
          </cell>
          <cell r="C18">
            <v>100</v>
          </cell>
          <cell r="D18">
            <v>100</v>
          </cell>
          <cell r="E18">
            <v>100</v>
          </cell>
          <cell r="G18">
            <v>37259</v>
          </cell>
          <cell r="H18">
            <v>215</v>
          </cell>
          <cell r="I18">
            <v>1451</v>
          </cell>
          <cell r="J18">
            <v>1345.5</v>
          </cell>
          <cell r="AH18">
            <v>37258</v>
          </cell>
          <cell r="AI18">
            <v>1445</v>
          </cell>
          <cell r="AJ18">
            <v>1339</v>
          </cell>
          <cell r="AM18">
            <v>1</v>
          </cell>
          <cell r="AN18">
            <v>1</v>
          </cell>
          <cell r="AR18">
            <v>215</v>
          </cell>
          <cell r="AU18">
            <v>37259</v>
          </cell>
          <cell r="AV18">
            <v>215</v>
          </cell>
          <cell r="AX18" t="str">
            <v/>
          </cell>
        </row>
        <row r="19">
          <cell r="B19">
            <v>37266</v>
          </cell>
          <cell r="C19">
            <v>106.47829083390765</v>
          </cell>
          <cell r="D19">
            <v>103.97621701969528</v>
          </cell>
          <cell r="E19">
            <v>104.65116279069768</v>
          </cell>
          <cell r="G19">
            <v>37266</v>
          </cell>
          <cell r="H19">
            <v>225</v>
          </cell>
          <cell r="I19">
            <v>1545</v>
          </cell>
          <cell r="J19">
            <v>1399</v>
          </cell>
          <cell r="AH19">
            <v>37259</v>
          </cell>
          <cell r="AI19">
            <v>1451</v>
          </cell>
          <cell r="AJ19">
            <v>1345.5</v>
          </cell>
          <cell r="AK19">
            <v>215</v>
          </cell>
          <cell r="AM19">
            <v>1.0041522491349482</v>
          </cell>
          <cell r="AN19">
            <v>1.0048543689320388</v>
          </cell>
          <cell r="AO19">
            <v>1</v>
          </cell>
          <cell r="AR19">
            <v>215</v>
          </cell>
          <cell r="AU19">
            <v>37266</v>
          </cell>
          <cell r="AV19">
            <v>225</v>
          </cell>
          <cell r="AX19">
            <v>215</v>
          </cell>
        </row>
        <row r="20">
          <cell r="B20">
            <v>37273</v>
          </cell>
          <cell r="C20">
            <v>106.40937284631289</v>
          </cell>
          <cell r="D20">
            <v>103.60460795243405</v>
          </cell>
          <cell r="E20">
            <v>104.65116279069768</v>
          </cell>
          <cell r="G20">
            <v>37273</v>
          </cell>
          <cell r="H20">
            <v>225</v>
          </cell>
          <cell r="I20">
            <v>1544</v>
          </cell>
          <cell r="J20">
            <v>1394</v>
          </cell>
          <cell r="AH20">
            <v>37260</v>
          </cell>
          <cell r="AI20">
            <v>1469</v>
          </cell>
          <cell r="AJ20">
            <v>1351</v>
          </cell>
          <cell r="AK20" t="str">
            <v/>
          </cell>
          <cell r="AM20">
            <v>1.0166089965397924</v>
          </cell>
          <cell r="AN20">
            <v>1.0089619118745332</v>
          </cell>
          <cell r="AO20" t="str">
            <v/>
          </cell>
          <cell r="AR20">
            <v>217</v>
          </cell>
          <cell r="AU20">
            <v>37273</v>
          </cell>
          <cell r="AV20">
            <v>225</v>
          </cell>
          <cell r="AX20" t="str">
            <v/>
          </cell>
        </row>
        <row r="21">
          <cell r="B21">
            <v>37280</v>
          </cell>
          <cell r="C21">
            <v>107.51206064782907</v>
          </cell>
          <cell r="D21">
            <v>104.64511334076552</v>
          </cell>
          <cell r="E21">
            <v>109.30232558139534</v>
          </cell>
          <cell r="G21">
            <v>37280</v>
          </cell>
          <cell r="H21">
            <v>235</v>
          </cell>
          <cell r="I21">
            <v>1560</v>
          </cell>
          <cell r="J21">
            <v>1408</v>
          </cell>
          <cell r="AH21">
            <v>37263</v>
          </cell>
          <cell r="AI21">
            <v>1539.5</v>
          </cell>
          <cell r="AJ21">
            <v>1419.5</v>
          </cell>
          <cell r="AK21" t="str">
            <v/>
          </cell>
          <cell r="AM21">
            <v>1.0653979238754325</v>
          </cell>
          <cell r="AN21">
            <v>1.060119492158327</v>
          </cell>
          <cell r="AO21" t="str">
            <v/>
          </cell>
          <cell r="AR21">
            <v>219</v>
          </cell>
          <cell r="AU21">
            <v>37280</v>
          </cell>
          <cell r="AV21">
            <v>235</v>
          </cell>
          <cell r="AX21" t="str">
            <v/>
          </cell>
        </row>
        <row r="22">
          <cell r="B22">
            <v>37287</v>
          </cell>
          <cell r="C22">
            <v>108.33907649896624</v>
          </cell>
          <cell r="D22">
            <v>103.30732069862505</v>
          </cell>
          <cell r="E22">
            <v>109.30232558139534</v>
          </cell>
          <cell r="G22">
            <v>37287</v>
          </cell>
          <cell r="H22">
            <v>235</v>
          </cell>
          <cell r="I22">
            <v>1572</v>
          </cell>
          <cell r="J22">
            <v>1390</v>
          </cell>
          <cell r="AH22">
            <v>37264</v>
          </cell>
          <cell r="AI22">
            <v>1549.5</v>
          </cell>
          <cell r="AJ22">
            <v>1416</v>
          </cell>
          <cell r="AK22" t="str">
            <v/>
          </cell>
          <cell r="AM22">
            <v>1.0723183391003461</v>
          </cell>
          <cell r="AN22">
            <v>1.0575056011949215</v>
          </cell>
          <cell r="AO22" t="str">
            <v/>
          </cell>
          <cell r="AR22">
            <v>221</v>
          </cell>
          <cell r="AU22">
            <v>37287</v>
          </cell>
          <cell r="AV22">
            <v>235</v>
          </cell>
          <cell r="AX22" t="str">
            <v/>
          </cell>
        </row>
        <row r="23">
          <cell r="B23">
            <v>37294</v>
          </cell>
          <cell r="C23">
            <v>109.855272226051</v>
          </cell>
          <cell r="D23">
            <v>103.01003344481605</v>
          </cell>
          <cell r="E23">
            <v>109.30232558139534</v>
          </cell>
          <cell r="G23">
            <v>37294</v>
          </cell>
          <cell r="H23">
            <v>235</v>
          </cell>
          <cell r="I23">
            <v>1594</v>
          </cell>
          <cell r="J23">
            <v>1386</v>
          </cell>
          <cell r="AH23">
            <v>37265</v>
          </cell>
          <cell r="AI23">
            <v>1565</v>
          </cell>
          <cell r="AJ23">
            <v>1429</v>
          </cell>
          <cell r="AK23" t="str">
            <v/>
          </cell>
          <cell r="AM23">
            <v>1.0830449826989619</v>
          </cell>
          <cell r="AN23">
            <v>1.0672143390589992</v>
          </cell>
          <cell r="AO23" t="str">
            <v/>
          </cell>
          <cell r="AR23">
            <v>223</v>
          </cell>
          <cell r="AU23">
            <v>37294</v>
          </cell>
          <cell r="AV23">
            <v>235</v>
          </cell>
          <cell r="AX23" t="str">
            <v/>
          </cell>
        </row>
        <row r="24">
          <cell r="B24">
            <v>37301</v>
          </cell>
          <cell r="C24">
            <v>111.71605789110959</v>
          </cell>
          <cell r="D24">
            <v>102.78706800445931</v>
          </cell>
          <cell r="E24">
            <v>109.30232558139534</v>
          </cell>
          <cell r="G24">
            <v>37301</v>
          </cell>
          <cell r="H24">
            <v>235</v>
          </cell>
          <cell r="I24">
            <v>1621</v>
          </cell>
          <cell r="J24">
            <v>1383</v>
          </cell>
          <cell r="AH24">
            <v>37266</v>
          </cell>
          <cell r="AI24">
            <v>1545</v>
          </cell>
          <cell r="AJ24">
            <v>1399</v>
          </cell>
          <cell r="AK24">
            <v>225</v>
          </cell>
          <cell r="AM24">
            <v>1.0692041522491349</v>
          </cell>
          <cell r="AN24">
            <v>1.0448095593726661</v>
          </cell>
          <cell r="AO24">
            <v>1.0465116279069768</v>
          </cell>
          <cell r="AR24">
            <v>225</v>
          </cell>
          <cell r="AU24">
            <v>37301</v>
          </cell>
          <cell r="AV24">
            <v>235</v>
          </cell>
          <cell r="AX24">
            <v>225</v>
          </cell>
        </row>
        <row r="25">
          <cell r="B25">
            <v>37308</v>
          </cell>
          <cell r="C25">
            <v>107.92556857339765</v>
          </cell>
          <cell r="D25">
            <v>102.11817168338908</v>
          </cell>
          <cell r="E25">
            <v>109.30232558139534</v>
          </cell>
          <cell r="G25">
            <v>37308</v>
          </cell>
          <cell r="H25">
            <v>235</v>
          </cell>
          <cell r="I25">
            <v>1566</v>
          </cell>
          <cell r="J25">
            <v>1374</v>
          </cell>
          <cell r="AH25">
            <v>37267</v>
          </cell>
          <cell r="AI25">
            <v>1534</v>
          </cell>
          <cell r="AJ25">
            <v>1389.5</v>
          </cell>
          <cell r="AK25" t="str">
            <v/>
          </cell>
          <cell r="AM25">
            <v>1.0615916955017302</v>
          </cell>
          <cell r="AN25">
            <v>1.0377147124719941</v>
          </cell>
          <cell r="AO25" t="str">
            <v/>
          </cell>
          <cell r="AR25">
            <v>225</v>
          </cell>
          <cell r="AU25">
            <v>37308</v>
          </cell>
          <cell r="AV25">
            <v>235</v>
          </cell>
          <cell r="AX25" t="str">
            <v/>
          </cell>
        </row>
        <row r="26">
          <cell r="B26">
            <v>37315</v>
          </cell>
          <cell r="C26">
            <v>108.06340454858719</v>
          </cell>
          <cell r="D26">
            <v>104.08769973987366</v>
          </cell>
          <cell r="E26">
            <v>125.58139534883721</v>
          </cell>
          <cell r="G26">
            <v>37315</v>
          </cell>
          <cell r="H26">
            <v>270</v>
          </cell>
          <cell r="I26">
            <v>1568</v>
          </cell>
          <cell r="J26">
            <v>1400.5</v>
          </cell>
          <cell r="AH26">
            <v>37270</v>
          </cell>
          <cell r="AI26">
            <v>1550</v>
          </cell>
          <cell r="AJ26">
            <v>1402</v>
          </cell>
          <cell r="AK26" t="str">
            <v/>
          </cell>
          <cell r="AM26">
            <v>1.0726643598615917</v>
          </cell>
          <cell r="AN26">
            <v>1.0470500373412994</v>
          </cell>
          <cell r="AO26" t="str">
            <v/>
          </cell>
          <cell r="AR26">
            <v>225</v>
          </cell>
          <cell r="AU26">
            <v>37315</v>
          </cell>
          <cell r="AV26">
            <v>270</v>
          </cell>
          <cell r="AX26" t="str">
            <v/>
          </cell>
        </row>
        <row r="27">
          <cell r="B27">
            <v>37322</v>
          </cell>
          <cell r="C27">
            <v>112.19848380427291</v>
          </cell>
          <cell r="D27">
            <v>106.57748049052398</v>
          </cell>
          <cell r="E27">
            <v>125.58139534883721</v>
          </cell>
          <cell r="G27">
            <v>37322</v>
          </cell>
          <cell r="H27">
            <v>270</v>
          </cell>
          <cell r="I27">
            <v>1628</v>
          </cell>
          <cell r="J27">
            <v>1434</v>
          </cell>
          <cell r="AH27">
            <v>37271</v>
          </cell>
          <cell r="AI27">
            <v>1538</v>
          </cell>
          <cell r="AJ27">
            <v>1392</v>
          </cell>
          <cell r="AK27" t="str">
            <v/>
          </cell>
          <cell r="AM27">
            <v>1.0643598615916956</v>
          </cell>
          <cell r="AN27">
            <v>1.0395817774458551</v>
          </cell>
          <cell r="AO27" t="str">
            <v/>
          </cell>
          <cell r="AR27">
            <v>225</v>
          </cell>
          <cell r="AU27">
            <v>37322</v>
          </cell>
          <cell r="AV27">
            <v>270</v>
          </cell>
          <cell r="AX27" t="str">
            <v/>
          </cell>
        </row>
        <row r="28">
          <cell r="B28">
            <v>37329</v>
          </cell>
          <cell r="C28">
            <v>111.92281185389386</v>
          </cell>
          <cell r="D28">
            <v>106.20587142326272</v>
          </cell>
          <cell r="E28">
            <v>125.58139534883721</v>
          </cell>
          <cell r="G28">
            <v>37329</v>
          </cell>
          <cell r="H28">
            <v>270</v>
          </cell>
          <cell r="I28">
            <v>1624</v>
          </cell>
          <cell r="J28">
            <v>1429</v>
          </cell>
          <cell r="AH28">
            <v>37272</v>
          </cell>
          <cell r="AI28">
            <v>1550.5</v>
          </cell>
          <cell r="AJ28">
            <v>1405</v>
          </cell>
          <cell r="AK28" t="str">
            <v/>
          </cell>
          <cell r="AM28">
            <v>1.0730103806228373</v>
          </cell>
          <cell r="AN28">
            <v>1.0492905153099328</v>
          </cell>
          <cell r="AO28" t="str">
            <v/>
          </cell>
          <cell r="AR28">
            <v>225</v>
          </cell>
          <cell r="AU28">
            <v>37329</v>
          </cell>
          <cell r="AV28">
            <v>270</v>
          </cell>
          <cell r="AX28" t="str">
            <v/>
          </cell>
        </row>
        <row r="29">
          <cell r="B29">
            <v>37336</v>
          </cell>
          <cell r="C29">
            <v>113.92143349414197</v>
          </cell>
          <cell r="D29">
            <v>106.28019323671498</v>
          </cell>
          <cell r="E29">
            <v>125.58139534883721</v>
          </cell>
          <cell r="G29">
            <v>37336</v>
          </cell>
          <cell r="H29">
            <v>270</v>
          </cell>
          <cell r="I29">
            <v>1653</v>
          </cell>
          <cell r="J29">
            <v>1430</v>
          </cell>
          <cell r="AH29">
            <v>37273</v>
          </cell>
          <cell r="AI29">
            <v>1544</v>
          </cell>
          <cell r="AJ29">
            <v>1394</v>
          </cell>
          <cell r="AK29">
            <v>225</v>
          </cell>
          <cell r="AM29">
            <v>1.0685121107266435</v>
          </cell>
          <cell r="AN29">
            <v>1.041075429424944</v>
          </cell>
          <cell r="AO29">
            <v>1.0465116279069768</v>
          </cell>
          <cell r="AR29">
            <v>225</v>
          </cell>
          <cell r="AU29">
            <v>37336</v>
          </cell>
          <cell r="AV29">
            <v>270</v>
          </cell>
          <cell r="AX29">
            <v>225</v>
          </cell>
        </row>
        <row r="30">
          <cell r="B30">
            <v>37350</v>
          </cell>
          <cell r="C30">
            <v>111.13025499655409</v>
          </cell>
          <cell r="D30">
            <v>103.38164251207729</v>
          </cell>
          <cell r="E30">
            <v>125.58139534883721</v>
          </cell>
          <cell r="G30">
            <v>37350</v>
          </cell>
          <cell r="H30">
            <v>270</v>
          </cell>
          <cell r="I30">
            <v>1612.5</v>
          </cell>
          <cell r="J30">
            <v>1391</v>
          </cell>
          <cell r="AH30">
            <v>37274</v>
          </cell>
          <cell r="AI30">
            <v>1525</v>
          </cell>
          <cell r="AJ30">
            <v>1383</v>
          </cell>
          <cell r="AK30" t="str">
            <v/>
          </cell>
          <cell r="AM30">
            <v>1.0553633217993079</v>
          </cell>
          <cell r="AN30">
            <v>1.0328603435399553</v>
          </cell>
          <cell r="AO30" t="str">
            <v/>
          </cell>
          <cell r="AR30">
            <v>227</v>
          </cell>
          <cell r="AU30">
            <v>37350</v>
          </cell>
          <cell r="AV30">
            <v>270</v>
          </cell>
          <cell r="AX30" t="str">
            <v/>
          </cell>
        </row>
        <row r="31">
          <cell r="B31">
            <v>37357</v>
          </cell>
          <cell r="C31">
            <v>109.64851826326671</v>
          </cell>
          <cell r="D31">
            <v>102.56410256410255</v>
          </cell>
          <cell r="E31">
            <v>148.83720930232559</v>
          </cell>
          <cell r="G31">
            <v>37357</v>
          </cell>
          <cell r="H31">
            <v>320</v>
          </cell>
          <cell r="I31">
            <v>1591</v>
          </cell>
          <cell r="J31">
            <v>1380</v>
          </cell>
          <cell r="AH31">
            <v>37277</v>
          </cell>
          <cell r="AI31">
            <v>1533.5</v>
          </cell>
          <cell r="AJ31">
            <v>1382</v>
          </cell>
          <cell r="AK31" t="str">
            <v/>
          </cell>
          <cell r="AM31">
            <v>1.0612456747404844</v>
          </cell>
          <cell r="AN31">
            <v>1.0321135175504108</v>
          </cell>
          <cell r="AO31" t="str">
            <v/>
          </cell>
          <cell r="AR31">
            <v>229</v>
          </cell>
          <cell r="AU31">
            <v>37357</v>
          </cell>
          <cell r="AV31">
            <v>320</v>
          </cell>
          <cell r="AX31" t="str">
            <v/>
          </cell>
        </row>
        <row r="32">
          <cell r="B32">
            <v>37364</v>
          </cell>
          <cell r="C32">
            <v>110.37215713301171</v>
          </cell>
          <cell r="D32">
            <v>103.97621701969528</v>
          </cell>
          <cell r="E32">
            <v>148.83720930232559</v>
          </cell>
          <cell r="G32">
            <v>37364</v>
          </cell>
          <cell r="H32">
            <v>320</v>
          </cell>
          <cell r="I32">
            <v>1601.5</v>
          </cell>
          <cell r="J32">
            <v>1399</v>
          </cell>
          <cell r="AH32">
            <v>37278</v>
          </cell>
          <cell r="AI32">
            <v>1532.5</v>
          </cell>
          <cell r="AJ32">
            <v>1382</v>
          </cell>
          <cell r="AK32" t="str">
            <v/>
          </cell>
          <cell r="AM32">
            <v>1.060553633217993</v>
          </cell>
          <cell r="AN32">
            <v>1.0321135175504108</v>
          </cell>
          <cell r="AO32" t="str">
            <v/>
          </cell>
          <cell r="AR32">
            <v>231</v>
          </cell>
          <cell r="AU32">
            <v>37364</v>
          </cell>
          <cell r="AV32">
            <v>320</v>
          </cell>
          <cell r="AX32" t="str">
            <v/>
          </cell>
        </row>
        <row r="33">
          <cell r="B33">
            <v>37371</v>
          </cell>
          <cell r="C33">
            <v>111.02687801516196</v>
          </cell>
          <cell r="D33">
            <v>103.53028613898178</v>
          </cell>
          <cell r="E33">
            <v>144.18604651162789</v>
          </cell>
          <cell r="G33">
            <v>37371</v>
          </cell>
          <cell r="H33">
            <v>310</v>
          </cell>
          <cell r="I33">
            <v>1611</v>
          </cell>
          <cell r="J33">
            <v>1393</v>
          </cell>
          <cell r="AH33">
            <v>37279</v>
          </cell>
          <cell r="AI33">
            <v>1550</v>
          </cell>
          <cell r="AJ33">
            <v>1401.5</v>
          </cell>
          <cell r="AK33" t="str">
            <v/>
          </cell>
          <cell r="AM33">
            <v>1.0726643598615917</v>
          </cell>
          <cell r="AN33">
            <v>1.0466766243465273</v>
          </cell>
          <cell r="AO33" t="str">
            <v/>
          </cell>
          <cell r="AR33">
            <v>233</v>
          </cell>
          <cell r="AU33">
            <v>37371</v>
          </cell>
          <cell r="AV33">
            <v>310</v>
          </cell>
          <cell r="AX33" t="str">
            <v/>
          </cell>
        </row>
        <row r="34">
          <cell r="B34">
            <v>37378</v>
          </cell>
          <cell r="C34">
            <v>110.13094417643006</v>
          </cell>
          <cell r="D34">
            <v>102.48978075065031</v>
          </cell>
          <cell r="E34">
            <v>144.18604651162789</v>
          </cell>
          <cell r="G34">
            <v>37378</v>
          </cell>
          <cell r="H34">
            <v>310</v>
          </cell>
          <cell r="I34">
            <v>1598</v>
          </cell>
          <cell r="J34">
            <v>1379</v>
          </cell>
          <cell r="AH34">
            <v>37280</v>
          </cell>
          <cell r="AI34">
            <v>1560</v>
          </cell>
          <cell r="AJ34">
            <v>1408</v>
          </cell>
          <cell r="AK34">
            <v>235</v>
          </cell>
          <cell r="AM34">
            <v>1.0795847750865053</v>
          </cell>
          <cell r="AN34">
            <v>1.0515309932785661</v>
          </cell>
          <cell r="AO34">
            <v>1.0930232558139534</v>
          </cell>
          <cell r="AR34">
            <v>235</v>
          </cell>
          <cell r="AU34">
            <v>37378</v>
          </cell>
          <cell r="AV34">
            <v>310</v>
          </cell>
          <cell r="AX34">
            <v>235</v>
          </cell>
        </row>
        <row r="35">
          <cell r="B35">
            <v>37385</v>
          </cell>
          <cell r="C35">
            <v>110.75120606478291</v>
          </cell>
          <cell r="D35">
            <v>102.37829803047194</v>
          </cell>
          <cell r="E35">
            <v>144.18604651162789</v>
          </cell>
          <cell r="G35">
            <v>37385</v>
          </cell>
          <cell r="H35">
            <v>310</v>
          </cell>
          <cell r="I35">
            <v>1607</v>
          </cell>
          <cell r="J35">
            <v>1377.5</v>
          </cell>
          <cell r="AH35">
            <v>37281</v>
          </cell>
          <cell r="AI35">
            <v>1551</v>
          </cell>
          <cell r="AJ35">
            <v>1380</v>
          </cell>
          <cell r="AK35" t="str">
            <v/>
          </cell>
          <cell r="AM35">
            <v>1.0733564013840831</v>
          </cell>
          <cell r="AN35">
            <v>1.0306198655713219</v>
          </cell>
          <cell r="AO35" t="str">
            <v/>
          </cell>
          <cell r="AR35">
            <v>235</v>
          </cell>
          <cell r="AU35">
            <v>37385</v>
          </cell>
          <cell r="AV35">
            <v>310</v>
          </cell>
          <cell r="AX35" t="str">
            <v/>
          </cell>
        </row>
        <row r="36">
          <cell r="B36">
            <v>37392</v>
          </cell>
          <cell r="C36">
            <v>111.02687801516196</v>
          </cell>
          <cell r="D36">
            <v>100.89186176142697</v>
          </cell>
          <cell r="E36">
            <v>151.16279069767441</v>
          </cell>
          <cell r="G36">
            <v>37392</v>
          </cell>
          <cell r="H36">
            <v>325</v>
          </cell>
          <cell r="I36">
            <v>1611</v>
          </cell>
          <cell r="J36">
            <v>1357.5</v>
          </cell>
          <cell r="AH36">
            <v>37284</v>
          </cell>
          <cell r="AI36">
            <v>1536</v>
          </cell>
          <cell r="AJ36">
            <v>1361</v>
          </cell>
          <cell r="AK36" t="str">
            <v/>
          </cell>
          <cell r="AM36">
            <v>1.0629757785467129</v>
          </cell>
          <cell r="AN36">
            <v>1.0164301717699775</v>
          </cell>
          <cell r="AO36" t="str">
            <v/>
          </cell>
          <cell r="AR36">
            <v>235</v>
          </cell>
          <cell r="AU36">
            <v>37392</v>
          </cell>
          <cell r="AV36">
            <v>325</v>
          </cell>
          <cell r="AX36" t="str">
            <v/>
          </cell>
        </row>
        <row r="37">
          <cell r="B37">
            <v>37399</v>
          </cell>
          <cell r="C37">
            <v>110.9579600275672</v>
          </cell>
          <cell r="D37">
            <v>100.33444816053512</v>
          </cell>
          <cell r="E37">
            <v>151.16279069767441</v>
          </cell>
          <cell r="G37">
            <v>37399</v>
          </cell>
          <cell r="H37">
            <v>325</v>
          </cell>
          <cell r="I37">
            <v>1610</v>
          </cell>
          <cell r="J37">
            <v>1350</v>
          </cell>
          <cell r="AH37">
            <v>37285</v>
          </cell>
          <cell r="AI37">
            <v>1530.5</v>
          </cell>
          <cell r="AJ37">
            <v>1357.5</v>
          </cell>
          <cell r="AK37" t="str">
            <v/>
          </cell>
          <cell r="AM37">
            <v>1.0591695501730103</v>
          </cell>
          <cell r="AN37">
            <v>1.013816280806572</v>
          </cell>
          <cell r="AO37" t="str">
            <v/>
          </cell>
          <cell r="AR37">
            <v>235</v>
          </cell>
          <cell r="AU37">
            <v>37399</v>
          </cell>
          <cell r="AV37">
            <v>325</v>
          </cell>
          <cell r="AX37" t="str">
            <v/>
          </cell>
        </row>
        <row r="38">
          <cell r="B38">
            <v>37406</v>
          </cell>
          <cell r="C38">
            <v>113.23225361819436</v>
          </cell>
          <cell r="D38">
            <v>102.86138981791156</v>
          </cell>
          <cell r="E38">
            <v>151.16279069767441</v>
          </cell>
          <cell r="G38">
            <v>37406</v>
          </cell>
          <cell r="H38">
            <v>325</v>
          </cell>
          <cell r="I38">
            <v>1643</v>
          </cell>
          <cell r="J38">
            <v>1384</v>
          </cell>
          <cell r="AH38">
            <v>37286</v>
          </cell>
          <cell r="AI38">
            <v>1529</v>
          </cell>
          <cell r="AJ38">
            <v>1361.5</v>
          </cell>
          <cell r="AK38" t="str">
            <v/>
          </cell>
          <cell r="AM38">
            <v>1.0581314878892734</v>
          </cell>
          <cell r="AN38">
            <v>1.0168035847647499</v>
          </cell>
          <cell r="AO38" t="str">
            <v/>
          </cell>
          <cell r="AR38">
            <v>235</v>
          </cell>
          <cell r="AU38">
            <v>37406</v>
          </cell>
          <cell r="AV38">
            <v>325</v>
          </cell>
          <cell r="AX38" t="str">
            <v/>
          </cell>
        </row>
        <row r="39">
          <cell r="B39">
            <v>37413</v>
          </cell>
          <cell r="C39">
            <v>117.57408683666438</v>
          </cell>
          <cell r="D39">
            <v>104.97956150130064</v>
          </cell>
          <cell r="E39">
            <v>155.81395348837211</v>
          </cell>
          <cell r="G39">
            <v>37413</v>
          </cell>
          <cell r="H39">
            <v>335</v>
          </cell>
          <cell r="I39">
            <v>1706</v>
          </cell>
          <cell r="J39">
            <v>1412.5</v>
          </cell>
          <cell r="AH39">
            <v>37287</v>
          </cell>
          <cell r="AI39">
            <v>1572</v>
          </cell>
          <cell r="AJ39">
            <v>1390</v>
          </cell>
          <cell r="AK39">
            <v>235</v>
          </cell>
          <cell r="AM39">
            <v>1.0878892733564014</v>
          </cell>
          <cell r="AN39">
            <v>1.0380881254667662</v>
          </cell>
          <cell r="AO39">
            <v>1.0930232558139534</v>
          </cell>
          <cell r="AR39">
            <v>235</v>
          </cell>
          <cell r="AU39">
            <v>37413</v>
          </cell>
          <cell r="AV39">
            <v>335</v>
          </cell>
          <cell r="AX39">
            <v>235</v>
          </cell>
        </row>
        <row r="40">
          <cell r="B40">
            <v>37420</v>
          </cell>
          <cell r="C40">
            <v>115.23087525844244</v>
          </cell>
          <cell r="D40">
            <v>102.71274619100706</v>
          </cell>
          <cell r="E40">
            <v>155.81395348837211</v>
          </cell>
          <cell r="G40">
            <v>37420</v>
          </cell>
          <cell r="H40">
            <v>335</v>
          </cell>
          <cell r="I40">
            <v>1672</v>
          </cell>
          <cell r="J40">
            <v>1382</v>
          </cell>
          <cell r="AH40">
            <v>37288</v>
          </cell>
          <cell r="AI40">
            <v>1601</v>
          </cell>
          <cell r="AJ40">
            <v>1391</v>
          </cell>
          <cell r="AK40" t="str">
            <v/>
          </cell>
          <cell r="AM40">
            <v>1.1079584775086506</v>
          </cell>
          <cell r="AN40">
            <v>1.0388349514563107</v>
          </cell>
          <cell r="AO40" t="str">
            <v/>
          </cell>
          <cell r="AR40">
            <v>235</v>
          </cell>
          <cell r="AU40">
            <v>37420</v>
          </cell>
          <cell r="AV40">
            <v>335</v>
          </cell>
          <cell r="AX40" t="str">
            <v/>
          </cell>
        </row>
        <row r="41">
          <cell r="B41">
            <v>37427</v>
          </cell>
          <cell r="C41">
            <v>113.43900758097864</v>
          </cell>
          <cell r="D41">
            <v>100.33444816053512</v>
          </cell>
          <cell r="E41">
            <v>167.44186046511629</v>
          </cell>
          <cell r="G41">
            <v>37427</v>
          </cell>
          <cell r="H41">
            <v>360</v>
          </cell>
          <cell r="I41">
            <v>1646</v>
          </cell>
          <cell r="J41">
            <v>1350</v>
          </cell>
          <cell r="AH41">
            <v>37291</v>
          </cell>
          <cell r="AI41">
            <v>1595</v>
          </cell>
          <cell r="AJ41">
            <v>1382</v>
          </cell>
          <cell r="AK41" t="str">
            <v/>
          </cell>
          <cell r="AM41">
            <v>1.1038062283737025</v>
          </cell>
          <cell r="AN41">
            <v>1.0321135175504108</v>
          </cell>
          <cell r="AO41" t="str">
            <v/>
          </cell>
          <cell r="AR41">
            <v>235</v>
          </cell>
          <cell r="AU41">
            <v>37427</v>
          </cell>
          <cell r="AV41">
            <v>360</v>
          </cell>
          <cell r="AX41" t="str">
            <v/>
          </cell>
        </row>
        <row r="42">
          <cell r="B42">
            <v>37434</v>
          </cell>
          <cell r="C42">
            <v>114.47277739490008</v>
          </cell>
          <cell r="D42">
            <v>101.8580453363062</v>
          </cell>
          <cell r="E42">
            <v>167.44186046511629</v>
          </cell>
          <cell r="G42">
            <v>37434</v>
          </cell>
          <cell r="H42">
            <v>360</v>
          </cell>
          <cell r="I42">
            <v>1661</v>
          </cell>
          <cell r="J42">
            <v>1370.5</v>
          </cell>
          <cell r="AH42">
            <v>37292</v>
          </cell>
          <cell r="AI42">
            <v>1595</v>
          </cell>
          <cell r="AJ42">
            <v>1392</v>
          </cell>
          <cell r="AK42" t="str">
            <v/>
          </cell>
          <cell r="AM42">
            <v>1.1038062283737025</v>
          </cell>
          <cell r="AN42">
            <v>1.0395817774458551</v>
          </cell>
          <cell r="AO42" t="str">
            <v/>
          </cell>
          <cell r="AR42">
            <v>235</v>
          </cell>
          <cell r="AU42">
            <v>37434</v>
          </cell>
          <cell r="AV42">
            <v>360</v>
          </cell>
          <cell r="AX42" t="str">
            <v/>
          </cell>
        </row>
        <row r="43">
          <cell r="B43">
            <v>37448</v>
          </cell>
          <cell r="C43">
            <v>113.19779462439696</v>
          </cell>
          <cell r="D43">
            <v>102.26681531029358</v>
          </cell>
          <cell r="E43">
            <v>167.44186046511629</v>
          </cell>
          <cell r="G43">
            <v>37448</v>
          </cell>
          <cell r="H43">
            <v>360</v>
          </cell>
          <cell r="I43">
            <v>1642.5</v>
          </cell>
          <cell r="J43">
            <v>1376</v>
          </cell>
          <cell r="AH43">
            <v>37293</v>
          </cell>
          <cell r="AI43">
            <v>1587</v>
          </cell>
          <cell r="AJ43">
            <v>1373.5</v>
          </cell>
          <cell r="AK43" t="str">
            <v/>
          </cell>
          <cell r="AM43">
            <v>1.0982698961937716</v>
          </cell>
          <cell r="AN43">
            <v>1.0257654966392831</v>
          </cell>
          <cell r="AO43" t="str">
            <v/>
          </cell>
          <cell r="AR43">
            <v>235</v>
          </cell>
          <cell r="AU43">
            <v>37448</v>
          </cell>
          <cell r="AV43">
            <v>360</v>
          </cell>
          <cell r="AX43" t="str">
            <v/>
          </cell>
        </row>
        <row r="44">
          <cell r="B44">
            <v>37455</v>
          </cell>
          <cell r="C44">
            <v>111.64713990351483</v>
          </cell>
          <cell r="D44">
            <v>101.44927536231884</v>
          </cell>
          <cell r="E44">
            <v>167.44186046511629</v>
          </cell>
          <cell r="G44">
            <v>37455</v>
          </cell>
          <cell r="H44">
            <v>360</v>
          </cell>
          <cell r="I44">
            <v>1620</v>
          </cell>
          <cell r="J44">
            <v>1365</v>
          </cell>
          <cell r="AH44">
            <v>37294</v>
          </cell>
          <cell r="AI44">
            <v>1594</v>
          </cell>
          <cell r="AJ44">
            <v>1386</v>
          </cell>
          <cell r="AK44">
            <v>235</v>
          </cell>
          <cell r="AM44">
            <v>1.1031141868512111</v>
          </cell>
          <cell r="AN44">
            <v>1.0351008215085884</v>
          </cell>
          <cell r="AO44">
            <v>1.0930232558139534</v>
          </cell>
          <cell r="AR44">
            <v>235</v>
          </cell>
          <cell r="AU44">
            <v>37455</v>
          </cell>
          <cell r="AV44">
            <v>360</v>
          </cell>
          <cell r="AX44">
            <v>235</v>
          </cell>
        </row>
        <row r="45">
          <cell r="B45">
            <v>37462</v>
          </cell>
          <cell r="C45">
            <v>105.75465196416265</v>
          </cell>
          <cell r="D45">
            <v>98.699368264585658</v>
          </cell>
          <cell r="E45">
            <v>167.44186046511629</v>
          </cell>
          <cell r="G45">
            <v>37462</v>
          </cell>
          <cell r="H45">
            <v>360</v>
          </cell>
          <cell r="I45">
            <v>1534.5</v>
          </cell>
          <cell r="J45">
            <v>1328</v>
          </cell>
          <cell r="AH45">
            <v>37295</v>
          </cell>
          <cell r="AI45">
            <v>1602</v>
          </cell>
          <cell r="AJ45">
            <v>1382</v>
          </cell>
          <cell r="AK45" t="str">
            <v/>
          </cell>
          <cell r="AM45">
            <v>1.108650519031142</v>
          </cell>
          <cell r="AN45">
            <v>1.0321135175504108</v>
          </cell>
          <cell r="AO45" t="str">
            <v/>
          </cell>
          <cell r="AR45">
            <v>235</v>
          </cell>
          <cell r="AU45">
            <v>37462</v>
          </cell>
          <cell r="AV45">
            <v>360</v>
          </cell>
          <cell r="AX45" t="str">
            <v/>
          </cell>
        </row>
        <row r="46">
          <cell r="B46">
            <v>37469</v>
          </cell>
          <cell r="C46">
            <v>103.85940730530669</v>
          </cell>
          <cell r="D46">
            <v>97.733184689706434</v>
          </cell>
          <cell r="E46">
            <v>167.44186046511629</v>
          </cell>
          <cell r="G46">
            <v>37469</v>
          </cell>
          <cell r="H46">
            <v>360</v>
          </cell>
          <cell r="I46">
            <v>1507</v>
          </cell>
          <cell r="J46">
            <v>1315</v>
          </cell>
          <cell r="AH46">
            <v>37298</v>
          </cell>
          <cell r="AI46">
            <v>1587.5</v>
          </cell>
          <cell r="AJ46">
            <v>1370.5</v>
          </cell>
          <cell r="AK46" t="str">
            <v/>
          </cell>
          <cell r="AM46">
            <v>1.0986159169550174</v>
          </cell>
          <cell r="AN46">
            <v>1.0235250186706497</v>
          </cell>
          <cell r="AO46" t="str">
            <v/>
          </cell>
          <cell r="AR46">
            <v>235</v>
          </cell>
          <cell r="AU46">
            <v>37469</v>
          </cell>
          <cell r="AV46">
            <v>360</v>
          </cell>
          <cell r="AX46" t="str">
            <v/>
          </cell>
        </row>
        <row r="47">
          <cell r="B47">
            <v>37476</v>
          </cell>
          <cell r="C47">
            <v>103.23914541695383</v>
          </cell>
          <cell r="D47">
            <v>97.138610182088442</v>
          </cell>
          <cell r="E47">
            <v>179.06976744186048</v>
          </cell>
          <cell r="G47">
            <v>37476</v>
          </cell>
          <cell r="H47">
            <v>385</v>
          </cell>
          <cell r="I47">
            <v>1498</v>
          </cell>
          <cell r="J47">
            <v>1307</v>
          </cell>
          <cell r="AH47">
            <v>37299</v>
          </cell>
          <cell r="AI47">
            <v>1594</v>
          </cell>
          <cell r="AJ47">
            <v>1382</v>
          </cell>
          <cell r="AK47" t="str">
            <v/>
          </cell>
          <cell r="AM47">
            <v>1.1031141868512111</v>
          </cell>
          <cell r="AN47">
            <v>1.0321135175504108</v>
          </cell>
          <cell r="AO47" t="str">
            <v/>
          </cell>
          <cell r="AR47">
            <v>235</v>
          </cell>
          <cell r="AU47">
            <v>37476</v>
          </cell>
          <cell r="AV47">
            <v>385</v>
          </cell>
          <cell r="AX47" t="str">
            <v/>
          </cell>
        </row>
        <row r="48">
          <cell r="B48">
            <v>37483</v>
          </cell>
          <cell r="C48">
            <v>104.82425913163335</v>
          </cell>
          <cell r="D48">
            <v>99.070977331846905</v>
          </cell>
          <cell r="E48">
            <v>179.06976744186048</v>
          </cell>
          <cell r="G48">
            <v>37483</v>
          </cell>
          <cell r="H48">
            <v>385</v>
          </cell>
          <cell r="I48">
            <v>1521</v>
          </cell>
          <cell r="J48">
            <v>1333</v>
          </cell>
          <cell r="AH48">
            <v>37300</v>
          </cell>
          <cell r="AI48">
            <v>1627</v>
          </cell>
          <cell r="AJ48">
            <v>1408</v>
          </cell>
          <cell r="AK48" t="str">
            <v/>
          </cell>
          <cell r="AM48">
            <v>1.1259515570934255</v>
          </cell>
          <cell r="AN48">
            <v>1.0515309932785661</v>
          </cell>
          <cell r="AO48" t="str">
            <v/>
          </cell>
          <cell r="AR48">
            <v>235</v>
          </cell>
          <cell r="AU48">
            <v>37483</v>
          </cell>
          <cell r="AV48">
            <v>385</v>
          </cell>
          <cell r="AX48" t="str">
            <v/>
          </cell>
        </row>
        <row r="49">
          <cell r="B49">
            <v>37490</v>
          </cell>
          <cell r="C49">
            <v>104.06616126809097</v>
          </cell>
          <cell r="D49">
            <v>98.253437383872168</v>
          </cell>
          <cell r="E49">
            <v>176.74418604651163</v>
          </cell>
          <cell r="G49">
            <v>37490</v>
          </cell>
          <cell r="H49">
            <v>380</v>
          </cell>
          <cell r="I49">
            <v>1510</v>
          </cell>
          <cell r="J49">
            <v>1322</v>
          </cell>
          <cell r="AH49">
            <v>37301</v>
          </cell>
          <cell r="AI49">
            <v>1621</v>
          </cell>
          <cell r="AJ49">
            <v>1383</v>
          </cell>
          <cell r="AK49">
            <v>235</v>
          </cell>
          <cell r="AM49">
            <v>1.1217993079584776</v>
          </cell>
          <cell r="AN49">
            <v>1.0328603435399553</v>
          </cell>
          <cell r="AO49">
            <v>1.0930232558139534</v>
          </cell>
          <cell r="AR49">
            <v>235</v>
          </cell>
          <cell r="AU49">
            <v>37490</v>
          </cell>
          <cell r="AV49">
            <v>380</v>
          </cell>
          <cell r="AX49">
            <v>235</v>
          </cell>
        </row>
        <row r="50">
          <cell r="B50">
            <v>37497</v>
          </cell>
          <cell r="C50">
            <v>104.20399724328048</v>
          </cell>
          <cell r="D50">
            <v>97.47305834262356</v>
          </cell>
          <cell r="E50">
            <v>176.74418604651163</v>
          </cell>
          <cell r="G50">
            <v>37497</v>
          </cell>
          <cell r="H50">
            <v>380</v>
          </cell>
          <cell r="I50">
            <v>1512</v>
          </cell>
          <cell r="J50">
            <v>1311.5</v>
          </cell>
          <cell r="AH50">
            <v>37302</v>
          </cell>
          <cell r="AI50">
            <v>1605</v>
          </cell>
          <cell r="AJ50">
            <v>1374</v>
          </cell>
          <cell r="AK50" t="str">
            <v/>
          </cell>
          <cell r="AM50">
            <v>1.1107266435986158</v>
          </cell>
          <cell r="AN50">
            <v>1.0261389096340552</v>
          </cell>
          <cell r="AO50" t="str">
            <v/>
          </cell>
          <cell r="AR50">
            <v>235</v>
          </cell>
          <cell r="AU50">
            <v>37497</v>
          </cell>
          <cell r="AV50">
            <v>380</v>
          </cell>
          <cell r="AX50" t="str">
            <v/>
          </cell>
        </row>
        <row r="51">
          <cell r="B51">
            <v>37504</v>
          </cell>
          <cell r="C51">
            <v>102.13645761543764</v>
          </cell>
          <cell r="D51">
            <v>97.435897435897431</v>
          </cell>
          <cell r="E51">
            <v>176.74418604651163</v>
          </cell>
          <cell r="G51">
            <v>37504</v>
          </cell>
          <cell r="H51">
            <v>380</v>
          </cell>
          <cell r="I51">
            <v>1482</v>
          </cell>
          <cell r="J51">
            <v>1311</v>
          </cell>
          <cell r="AH51">
            <v>37305</v>
          </cell>
          <cell r="AI51">
            <v>1593</v>
          </cell>
          <cell r="AJ51">
            <v>1371</v>
          </cell>
          <cell r="AK51" t="str">
            <v/>
          </cell>
          <cell r="AM51">
            <v>1.1024221453287197</v>
          </cell>
          <cell r="AN51">
            <v>1.023898431665422</v>
          </cell>
          <cell r="AO51" t="str">
            <v/>
          </cell>
          <cell r="AR51">
            <v>235</v>
          </cell>
          <cell r="AU51">
            <v>37504</v>
          </cell>
          <cell r="AV51">
            <v>380</v>
          </cell>
          <cell r="AX51" t="str">
            <v/>
          </cell>
        </row>
        <row r="52">
          <cell r="B52">
            <v>37511</v>
          </cell>
          <cell r="C52">
            <v>105.92694693314955</v>
          </cell>
          <cell r="D52">
            <v>99.814195466369384</v>
          </cell>
          <cell r="E52">
            <v>176.74418604651163</v>
          </cell>
          <cell r="G52">
            <v>37511</v>
          </cell>
          <cell r="H52">
            <v>380</v>
          </cell>
          <cell r="I52">
            <v>1537</v>
          </cell>
          <cell r="J52">
            <v>1343</v>
          </cell>
          <cell r="AH52">
            <v>37306</v>
          </cell>
          <cell r="AI52">
            <v>1565</v>
          </cell>
          <cell r="AJ52">
            <v>1368.5</v>
          </cell>
          <cell r="AK52" t="str">
            <v/>
          </cell>
          <cell r="AM52">
            <v>1.0830449826989619</v>
          </cell>
          <cell r="AN52">
            <v>1.0220313666915608</v>
          </cell>
          <cell r="AO52" t="str">
            <v/>
          </cell>
          <cell r="AR52">
            <v>235</v>
          </cell>
          <cell r="AU52">
            <v>37511</v>
          </cell>
          <cell r="AV52">
            <v>380</v>
          </cell>
          <cell r="AX52" t="str">
            <v/>
          </cell>
        </row>
        <row r="53">
          <cell r="B53">
            <v>37518</v>
          </cell>
          <cell r="C53">
            <v>102.17091660923501</v>
          </cell>
          <cell r="D53">
            <v>97.138610182088442</v>
          </cell>
          <cell r="E53">
            <v>115.81395348837209</v>
          </cell>
          <cell r="G53">
            <v>37518</v>
          </cell>
          <cell r="H53">
            <v>249</v>
          </cell>
          <cell r="I53">
            <v>1482.5</v>
          </cell>
          <cell r="J53">
            <v>1307</v>
          </cell>
          <cell r="AH53">
            <v>37307</v>
          </cell>
          <cell r="AI53">
            <v>1554</v>
          </cell>
          <cell r="AJ53">
            <v>1372</v>
          </cell>
          <cell r="AK53" t="str">
            <v/>
          </cell>
          <cell r="AM53">
            <v>1.0754325259515571</v>
          </cell>
          <cell r="AN53">
            <v>1.0246452576549665</v>
          </cell>
          <cell r="AO53" t="str">
            <v/>
          </cell>
          <cell r="AR53">
            <v>235</v>
          </cell>
          <cell r="AU53">
            <v>37518</v>
          </cell>
          <cell r="AV53">
            <v>249</v>
          </cell>
          <cell r="AX53" t="str">
            <v/>
          </cell>
        </row>
        <row r="54">
          <cell r="B54">
            <v>37525</v>
          </cell>
          <cell r="C54">
            <v>102.61888352860096</v>
          </cell>
          <cell r="D54">
            <v>97.398736529171316</v>
          </cell>
          <cell r="E54">
            <v>167.44186046511629</v>
          </cell>
          <cell r="G54">
            <v>37525</v>
          </cell>
          <cell r="H54">
            <v>360</v>
          </cell>
          <cell r="I54">
            <v>1489</v>
          </cell>
          <cell r="J54">
            <v>1310.5</v>
          </cell>
          <cell r="AH54">
            <v>37308</v>
          </cell>
          <cell r="AI54">
            <v>1566</v>
          </cell>
          <cell r="AJ54">
            <v>1374</v>
          </cell>
          <cell r="AK54">
            <v>235</v>
          </cell>
          <cell r="AM54">
            <v>1.0837370242214532</v>
          </cell>
          <cell r="AN54">
            <v>1.0261389096340552</v>
          </cell>
          <cell r="AO54">
            <v>1.0930232558139534</v>
          </cell>
          <cell r="AR54">
            <v>235</v>
          </cell>
          <cell r="AU54">
            <v>37525</v>
          </cell>
          <cell r="AV54">
            <v>360</v>
          </cell>
          <cell r="AX54">
            <v>235</v>
          </cell>
        </row>
        <row r="55">
          <cell r="B55">
            <v>37532</v>
          </cell>
          <cell r="C55">
            <v>101.51619572708476</v>
          </cell>
          <cell r="D55">
            <v>97.510219249349689</v>
          </cell>
          <cell r="E55">
            <v>167.44186046511629</v>
          </cell>
          <cell r="G55">
            <v>37532</v>
          </cell>
          <cell r="H55">
            <v>360</v>
          </cell>
          <cell r="I55">
            <v>1473</v>
          </cell>
          <cell r="J55">
            <v>1312</v>
          </cell>
          <cell r="AH55">
            <v>37309</v>
          </cell>
          <cell r="AI55">
            <v>1543</v>
          </cell>
          <cell r="AJ55">
            <v>1364</v>
          </cell>
          <cell r="AK55" t="str">
            <v/>
          </cell>
          <cell r="AM55">
            <v>1.0678200692041522</v>
          </cell>
          <cell r="AN55">
            <v>1.0186706497386109</v>
          </cell>
          <cell r="AO55" t="str">
            <v/>
          </cell>
          <cell r="AR55">
            <v>242</v>
          </cell>
          <cell r="AU55">
            <v>37532</v>
          </cell>
          <cell r="AV55">
            <v>360</v>
          </cell>
          <cell r="AX55" t="str">
            <v/>
          </cell>
        </row>
        <row r="56">
          <cell r="B56">
            <v>37539</v>
          </cell>
          <cell r="C56">
            <v>101.44727773949</v>
          </cell>
          <cell r="D56">
            <v>96.172426607209218</v>
          </cell>
          <cell r="E56">
            <v>167.44186046511629</v>
          </cell>
          <cell r="G56">
            <v>37539</v>
          </cell>
          <cell r="H56">
            <v>360</v>
          </cell>
          <cell r="I56">
            <v>1472</v>
          </cell>
          <cell r="J56">
            <v>1294</v>
          </cell>
          <cell r="AH56">
            <v>37312</v>
          </cell>
          <cell r="AI56">
            <v>1548</v>
          </cell>
          <cell r="AJ56">
            <v>1371.5</v>
          </cell>
          <cell r="AK56" t="str">
            <v/>
          </cell>
          <cell r="AM56">
            <v>1.071280276816609</v>
          </cell>
          <cell r="AN56">
            <v>1.0242718446601942</v>
          </cell>
          <cell r="AO56" t="str">
            <v/>
          </cell>
          <cell r="AR56">
            <v>249</v>
          </cell>
          <cell r="AU56">
            <v>37539</v>
          </cell>
          <cell r="AV56">
            <v>360</v>
          </cell>
          <cell r="AX56" t="str">
            <v/>
          </cell>
        </row>
        <row r="57">
          <cell r="B57">
            <v>37546</v>
          </cell>
          <cell r="C57">
            <v>104.89317711922811</v>
          </cell>
          <cell r="D57">
            <v>99.145299145299148</v>
          </cell>
          <cell r="E57">
            <v>167.44186046511629</v>
          </cell>
          <cell r="G57">
            <v>37546</v>
          </cell>
          <cell r="H57">
            <v>360</v>
          </cell>
          <cell r="I57">
            <v>1522</v>
          </cell>
          <cell r="J57">
            <v>1334</v>
          </cell>
          <cell r="AH57">
            <v>37313</v>
          </cell>
          <cell r="AI57">
            <v>1547</v>
          </cell>
          <cell r="AJ57">
            <v>1370</v>
          </cell>
          <cell r="AK57" t="str">
            <v/>
          </cell>
          <cell r="AM57">
            <v>1.0705882352941176</v>
          </cell>
          <cell r="AN57">
            <v>1.0231516056758776</v>
          </cell>
          <cell r="AO57" t="str">
            <v/>
          </cell>
          <cell r="AR57">
            <v>256</v>
          </cell>
          <cell r="AU57">
            <v>37546</v>
          </cell>
          <cell r="AV57">
            <v>360</v>
          </cell>
          <cell r="AX57" t="str">
            <v/>
          </cell>
        </row>
        <row r="58">
          <cell r="B58">
            <v>37553</v>
          </cell>
          <cell r="C58">
            <v>105.99586492074431</v>
          </cell>
          <cell r="D58">
            <v>99.29394277220365</v>
          </cell>
          <cell r="E58">
            <v>167.44186046511629</v>
          </cell>
          <cell r="G58">
            <v>37553</v>
          </cell>
          <cell r="H58">
            <v>360</v>
          </cell>
          <cell r="I58">
            <v>1538</v>
          </cell>
          <cell r="J58">
            <v>1336</v>
          </cell>
          <cell r="AH58">
            <v>37314</v>
          </cell>
          <cell r="AI58">
            <v>1577</v>
          </cell>
          <cell r="AJ58">
            <v>1405.5</v>
          </cell>
          <cell r="AK58" t="str">
            <v/>
          </cell>
          <cell r="AM58">
            <v>1.0913494809688582</v>
          </cell>
          <cell r="AN58">
            <v>1.0496639283047049</v>
          </cell>
          <cell r="AO58" t="str">
            <v/>
          </cell>
          <cell r="AR58">
            <v>263</v>
          </cell>
          <cell r="AU58">
            <v>37553</v>
          </cell>
          <cell r="AV58">
            <v>360</v>
          </cell>
          <cell r="AX58" t="str">
            <v/>
          </cell>
        </row>
        <row r="59">
          <cell r="B59">
            <v>37560</v>
          </cell>
          <cell r="C59">
            <v>108.06340454858719</v>
          </cell>
          <cell r="D59">
            <v>100.33444816053512</v>
          </cell>
          <cell r="E59">
            <v>167.44186046511629</v>
          </cell>
          <cell r="G59">
            <v>37560</v>
          </cell>
          <cell r="H59">
            <v>360</v>
          </cell>
          <cell r="I59">
            <v>1568</v>
          </cell>
          <cell r="J59">
            <v>1350</v>
          </cell>
          <cell r="AH59">
            <v>37315</v>
          </cell>
          <cell r="AI59">
            <v>1568</v>
          </cell>
          <cell r="AJ59">
            <v>1400.5</v>
          </cell>
          <cell r="AK59">
            <v>270</v>
          </cell>
          <cell r="AM59">
            <v>1.085121107266436</v>
          </cell>
          <cell r="AN59">
            <v>1.0459297983569829</v>
          </cell>
          <cell r="AO59">
            <v>1.2558139534883721</v>
          </cell>
          <cell r="AR59">
            <v>270</v>
          </cell>
          <cell r="AU59">
            <v>37560</v>
          </cell>
          <cell r="AV59">
            <v>360</v>
          </cell>
          <cell r="AX59">
            <v>270</v>
          </cell>
        </row>
        <row r="60">
          <cell r="B60">
            <v>37567</v>
          </cell>
          <cell r="C60">
            <v>108.27015851137148</v>
          </cell>
          <cell r="D60">
            <v>101.82088442958008</v>
          </cell>
          <cell r="E60">
            <v>158.13953488372093</v>
          </cell>
          <cell r="G60">
            <v>37567</v>
          </cell>
          <cell r="H60">
            <v>340</v>
          </cell>
          <cell r="I60">
            <v>1571</v>
          </cell>
          <cell r="J60">
            <v>1370</v>
          </cell>
          <cell r="AH60">
            <v>37316</v>
          </cell>
          <cell r="AI60">
            <v>1592</v>
          </cell>
          <cell r="AJ60">
            <v>1410</v>
          </cell>
          <cell r="AK60" t="str">
            <v/>
          </cell>
          <cell r="AM60">
            <v>1.1017301038062284</v>
          </cell>
          <cell r="AN60">
            <v>1.053024645257655</v>
          </cell>
          <cell r="AO60" t="str">
            <v/>
          </cell>
          <cell r="AR60">
            <v>270</v>
          </cell>
          <cell r="AU60">
            <v>37567</v>
          </cell>
          <cell r="AV60">
            <v>340</v>
          </cell>
          <cell r="AX60" t="str">
            <v/>
          </cell>
        </row>
        <row r="61">
          <cell r="B61">
            <v>37574</v>
          </cell>
          <cell r="C61">
            <v>108.2012405237767</v>
          </cell>
          <cell r="D61">
            <v>102.19249349684132</v>
          </cell>
          <cell r="E61">
            <v>158.13953488372093</v>
          </cell>
          <cell r="G61">
            <v>37574</v>
          </cell>
          <cell r="H61">
            <v>340</v>
          </cell>
          <cell r="I61">
            <v>1570</v>
          </cell>
          <cell r="J61">
            <v>1375</v>
          </cell>
          <cell r="AH61">
            <v>37319</v>
          </cell>
          <cell r="AI61">
            <v>1609</v>
          </cell>
          <cell r="AJ61">
            <v>1419.5</v>
          </cell>
          <cell r="AK61" t="str">
            <v/>
          </cell>
          <cell r="AM61">
            <v>1.1134948096885813</v>
          </cell>
          <cell r="AN61">
            <v>1.060119492158327</v>
          </cell>
          <cell r="AO61" t="str">
            <v/>
          </cell>
          <cell r="AR61">
            <v>270</v>
          </cell>
          <cell r="AU61">
            <v>37574</v>
          </cell>
          <cell r="AV61">
            <v>340</v>
          </cell>
          <cell r="AX61" t="str">
            <v/>
          </cell>
        </row>
        <row r="62">
          <cell r="B62">
            <v>37581</v>
          </cell>
          <cell r="C62">
            <v>111.99172984148862</v>
          </cell>
          <cell r="D62">
            <v>103.67892976588628</v>
          </cell>
          <cell r="E62">
            <v>148.83720930232559</v>
          </cell>
          <cell r="G62">
            <v>37581</v>
          </cell>
          <cell r="H62">
            <v>320</v>
          </cell>
          <cell r="I62">
            <v>1625</v>
          </cell>
          <cell r="J62">
            <v>1395</v>
          </cell>
          <cell r="AH62">
            <v>37320</v>
          </cell>
          <cell r="AI62">
            <v>1607</v>
          </cell>
          <cell r="AJ62">
            <v>1412</v>
          </cell>
          <cell r="AK62" t="str">
            <v/>
          </cell>
          <cell r="AM62">
            <v>1.1121107266435986</v>
          </cell>
          <cell r="AN62">
            <v>1.0545182972367437</v>
          </cell>
          <cell r="AO62" t="str">
            <v/>
          </cell>
          <cell r="AR62">
            <v>270</v>
          </cell>
          <cell r="AU62">
            <v>37581</v>
          </cell>
          <cell r="AV62">
            <v>320</v>
          </cell>
          <cell r="AX62" t="str">
            <v/>
          </cell>
        </row>
        <row r="63">
          <cell r="B63">
            <v>37588</v>
          </cell>
          <cell r="C63">
            <v>112.81874569262578</v>
          </cell>
          <cell r="D63">
            <v>102.34113712374582</v>
          </cell>
          <cell r="E63">
            <v>148.83720930232559</v>
          </cell>
          <cell r="G63">
            <v>37588</v>
          </cell>
          <cell r="H63">
            <v>320</v>
          </cell>
          <cell r="I63">
            <v>1637</v>
          </cell>
          <cell r="J63">
            <v>1377</v>
          </cell>
          <cell r="AH63">
            <v>37321</v>
          </cell>
          <cell r="AI63">
            <v>1627</v>
          </cell>
          <cell r="AJ63">
            <v>1416.5</v>
          </cell>
          <cell r="AK63" t="str">
            <v/>
          </cell>
          <cell r="AM63">
            <v>1.1259515570934255</v>
          </cell>
          <cell r="AN63">
            <v>1.0578790141896939</v>
          </cell>
          <cell r="AO63" t="str">
            <v/>
          </cell>
          <cell r="AR63">
            <v>270</v>
          </cell>
          <cell r="AU63">
            <v>37588</v>
          </cell>
          <cell r="AV63">
            <v>320</v>
          </cell>
          <cell r="AX63" t="str">
            <v/>
          </cell>
        </row>
        <row r="64">
          <cell r="B64">
            <v>37595</v>
          </cell>
          <cell r="C64">
            <v>112.81874569262578</v>
          </cell>
          <cell r="D64">
            <v>102.11817168338908</v>
          </cell>
          <cell r="E64">
            <v>148.83720930232559</v>
          </cell>
          <cell r="G64">
            <v>37595</v>
          </cell>
          <cell r="H64">
            <v>320</v>
          </cell>
          <cell r="I64">
            <v>1637</v>
          </cell>
          <cell r="J64">
            <v>1374</v>
          </cell>
          <cell r="AH64">
            <v>37322</v>
          </cell>
          <cell r="AI64">
            <v>1628</v>
          </cell>
          <cell r="AJ64">
            <v>1434</v>
          </cell>
          <cell r="AK64">
            <v>270</v>
          </cell>
          <cell r="AM64">
            <v>1.1266435986159169</v>
          </cell>
          <cell r="AN64">
            <v>1.0709484690067215</v>
          </cell>
          <cell r="AO64">
            <v>1.2558139534883721</v>
          </cell>
          <cell r="AR64">
            <v>270</v>
          </cell>
          <cell r="AU64">
            <v>37595</v>
          </cell>
          <cell r="AV64">
            <v>320</v>
          </cell>
          <cell r="AX64">
            <v>270</v>
          </cell>
        </row>
        <row r="65">
          <cell r="B65">
            <v>37602</v>
          </cell>
          <cell r="C65">
            <v>111.78497587870436</v>
          </cell>
          <cell r="D65">
            <v>103.01003344481605</v>
          </cell>
          <cell r="E65">
            <v>148.83720930232559</v>
          </cell>
          <cell r="G65">
            <v>37602</v>
          </cell>
          <cell r="H65">
            <v>320</v>
          </cell>
          <cell r="I65">
            <v>1622</v>
          </cell>
          <cell r="J65">
            <v>1386</v>
          </cell>
          <cell r="AH65">
            <v>37323</v>
          </cell>
          <cell r="AI65">
            <v>1630</v>
          </cell>
          <cell r="AJ65">
            <v>1430.5</v>
          </cell>
          <cell r="AK65" t="str">
            <v/>
          </cell>
          <cell r="AM65">
            <v>1.1280276816608996</v>
          </cell>
          <cell r="AN65">
            <v>1.068334578043316</v>
          </cell>
          <cell r="AO65" t="str">
            <v/>
          </cell>
          <cell r="AR65">
            <v>270</v>
          </cell>
          <cell r="AU65">
            <v>37602</v>
          </cell>
          <cell r="AV65">
            <v>320</v>
          </cell>
          <cell r="AX65" t="str">
            <v/>
          </cell>
        </row>
        <row r="66">
          <cell r="B66">
            <v>37609</v>
          </cell>
          <cell r="C66">
            <v>109.44176430048242</v>
          </cell>
          <cell r="D66">
            <v>101.96952805648458</v>
          </cell>
          <cell r="E66">
            <v>148.83720930232559</v>
          </cell>
          <cell r="G66">
            <v>37609</v>
          </cell>
          <cell r="H66">
            <v>320</v>
          </cell>
          <cell r="I66">
            <v>1588</v>
          </cell>
          <cell r="J66">
            <v>1372</v>
          </cell>
          <cell r="AH66">
            <v>37326</v>
          </cell>
          <cell r="AI66">
            <v>1625</v>
          </cell>
          <cell r="AJ66">
            <v>1436</v>
          </cell>
          <cell r="AK66" t="str">
            <v/>
          </cell>
          <cell r="AM66">
            <v>1.1245674740484428</v>
          </cell>
          <cell r="AN66">
            <v>1.0724421209858104</v>
          </cell>
          <cell r="AO66" t="str">
            <v/>
          </cell>
          <cell r="AR66">
            <v>270</v>
          </cell>
          <cell r="AU66">
            <v>37609</v>
          </cell>
          <cell r="AV66">
            <v>320</v>
          </cell>
          <cell r="AX66" t="str">
            <v/>
          </cell>
        </row>
        <row r="67">
          <cell r="B67">
            <v>37617</v>
          </cell>
          <cell r="C67">
            <v>109.855272226051</v>
          </cell>
          <cell r="D67">
            <v>102.19249349684132</v>
          </cell>
          <cell r="E67">
            <v>148.83720930232559</v>
          </cell>
          <cell r="G67">
            <v>37617</v>
          </cell>
          <cell r="H67">
            <v>320</v>
          </cell>
          <cell r="I67">
            <v>1594</v>
          </cell>
          <cell r="J67">
            <v>1375</v>
          </cell>
          <cell r="AH67">
            <v>37327</v>
          </cell>
          <cell r="AI67">
            <v>1615.5</v>
          </cell>
          <cell r="AJ67">
            <v>1426</v>
          </cell>
          <cell r="AK67" t="str">
            <v/>
          </cell>
          <cell r="AM67">
            <v>1.117993079584775</v>
          </cell>
          <cell r="AN67">
            <v>1.0649738610903658</v>
          </cell>
          <cell r="AO67" t="str">
            <v/>
          </cell>
          <cell r="AR67">
            <v>270</v>
          </cell>
          <cell r="AU67">
            <v>37617</v>
          </cell>
          <cell r="AV67">
            <v>320</v>
          </cell>
          <cell r="AX67" t="str">
            <v/>
          </cell>
        </row>
        <row r="68">
          <cell r="B68">
            <v>37623</v>
          </cell>
          <cell r="C68">
            <v>109.57960027567195</v>
          </cell>
          <cell r="D68">
            <v>100.59457450761799</v>
          </cell>
          <cell r="E68">
            <v>148.83720930232559</v>
          </cell>
          <cell r="G68">
            <v>37623</v>
          </cell>
          <cell r="H68">
            <v>320</v>
          </cell>
          <cell r="I68">
            <v>1590</v>
          </cell>
          <cell r="J68">
            <v>1353.5</v>
          </cell>
          <cell r="AH68">
            <v>37328</v>
          </cell>
          <cell r="AI68">
            <v>1613</v>
          </cell>
          <cell r="AJ68">
            <v>1421</v>
          </cell>
          <cell r="AK68" t="str">
            <v/>
          </cell>
          <cell r="AM68">
            <v>1.1162629757785467</v>
          </cell>
          <cell r="AN68">
            <v>1.0612397311426438</v>
          </cell>
          <cell r="AO68" t="str">
            <v/>
          </cell>
          <cell r="AR68">
            <v>270</v>
          </cell>
          <cell r="AU68">
            <v>37623</v>
          </cell>
          <cell r="AV68">
            <v>320</v>
          </cell>
          <cell r="AX68" t="str">
            <v/>
          </cell>
        </row>
        <row r="69">
          <cell r="B69">
            <v>37630</v>
          </cell>
          <cell r="C69">
            <v>114.0592694693315</v>
          </cell>
          <cell r="D69">
            <v>100.55741360089185</v>
          </cell>
          <cell r="E69">
            <v>148.83720930232559</v>
          </cell>
          <cell r="G69">
            <v>37630</v>
          </cell>
          <cell r="H69">
            <v>320</v>
          </cell>
          <cell r="I69">
            <v>1655</v>
          </cell>
          <cell r="J69">
            <v>1353</v>
          </cell>
          <cell r="AH69">
            <v>37329</v>
          </cell>
          <cell r="AI69">
            <v>1624</v>
          </cell>
          <cell r="AJ69">
            <v>1429</v>
          </cell>
          <cell r="AK69">
            <v>270</v>
          </cell>
          <cell r="AM69">
            <v>1.1238754325259515</v>
          </cell>
          <cell r="AN69">
            <v>1.0672143390589992</v>
          </cell>
          <cell r="AO69">
            <v>1.2558139534883721</v>
          </cell>
          <cell r="AR69">
            <v>270</v>
          </cell>
          <cell r="AU69">
            <v>37630</v>
          </cell>
          <cell r="AV69">
            <v>320</v>
          </cell>
          <cell r="AX69">
            <v>270</v>
          </cell>
        </row>
        <row r="70">
          <cell r="B70">
            <v>37637</v>
          </cell>
          <cell r="C70">
            <v>116.12680909717437</v>
          </cell>
          <cell r="D70">
            <v>102.56410256410255</v>
          </cell>
          <cell r="E70">
            <v>146.51162790697674</v>
          </cell>
          <cell r="G70">
            <v>37637</v>
          </cell>
          <cell r="H70">
            <v>315</v>
          </cell>
          <cell r="I70">
            <v>1685</v>
          </cell>
          <cell r="J70">
            <v>1380</v>
          </cell>
          <cell r="AH70">
            <v>37330</v>
          </cell>
          <cell r="AI70">
            <v>1631</v>
          </cell>
          <cell r="AJ70">
            <v>1433.5</v>
          </cell>
          <cell r="AK70" t="str">
            <v/>
          </cell>
          <cell r="AM70">
            <v>1.128719723183391</v>
          </cell>
          <cell r="AN70">
            <v>1.0705750560119491</v>
          </cell>
          <cell r="AO70" t="str">
            <v/>
          </cell>
          <cell r="AR70">
            <v>270</v>
          </cell>
          <cell r="AU70">
            <v>37637</v>
          </cell>
          <cell r="AV70">
            <v>315</v>
          </cell>
          <cell r="AX70" t="str">
            <v/>
          </cell>
        </row>
        <row r="71">
          <cell r="B71">
            <v>37644</v>
          </cell>
          <cell r="C71">
            <v>117.29841488628531</v>
          </cell>
          <cell r="D71">
            <v>104.79375696767002</v>
          </cell>
          <cell r="E71">
            <v>144.18604651162789</v>
          </cell>
          <cell r="G71">
            <v>37644</v>
          </cell>
          <cell r="H71">
            <v>310</v>
          </cell>
          <cell r="I71">
            <v>1702</v>
          </cell>
          <cell r="J71">
            <v>1410</v>
          </cell>
          <cell r="AH71">
            <v>37333</v>
          </cell>
          <cell r="AI71">
            <v>1662</v>
          </cell>
          <cell r="AJ71">
            <v>1437.5</v>
          </cell>
          <cell r="AK71" t="str">
            <v/>
          </cell>
          <cell r="AM71">
            <v>1.1501730103806229</v>
          </cell>
          <cell r="AN71">
            <v>1.0735623599701269</v>
          </cell>
          <cell r="AO71" t="str">
            <v/>
          </cell>
          <cell r="AR71">
            <v>270</v>
          </cell>
          <cell r="AU71">
            <v>37644</v>
          </cell>
          <cell r="AV71">
            <v>310</v>
          </cell>
          <cell r="AX71" t="str">
            <v/>
          </cell>
        </row>
        <row r="72">
          <cell r="B72">
            <v>37651</v>
          </cell>
          <cell r="C72">
            <v>118.95244658855961</v>
          </cell>
          <cell r="D72">
            <v>106.35451505016722</v>
          </cell>
          <cell r="E72">
            <v>144.18604651162789</v>
          </cell>
          <cell r="G72">
            <v>37651</v>
          </cell>
          <cell r="H72">
            <v>310</v>
          </cell>
          <cell r="I72">
            <v>1726</v>
          </cell>
          <cell r="J72">
            <v>1431</v>
          </cell>
          <cell r="AH72">
            <v>37334</v>
          </cell>
          <cell r="AI72">
            <v>1671.5</v>
          </cell>
          <cell r="AJ72">
            <v>1455</v>
          </cell>
          <cell r="AK72" t="str">
            <v/>
          </cell>
          <cell r="AM72">
            <v>1.1567474048442907</v>
          </cell>
          <cell r="AN72">
            <v>1.0866318147871545</v>
          </cell>
          <cell r="AO72" t="str">
            <v/>
          </cell>
          <cell r="AR72">
            <v>270</v>
          </cell>
          <cell r="AU72">
            <v>37651</v>
          </cell>
          <cell r="AV72">
            <v>310</v>
          </cell>
          <cell r="AX72" t="str">
            <v/>
          </cell>
        </row>
        <row r="73">
          <cell r="B73">
            <v>37658</v>
          </cell>
          <cell r="C73">
            <v>116.47139903514818</v>
          </cell>
          <cell r="D73">
            <v>104.19918246005201</v>
          </cell>
          <cell r="E73">
            <v>144.18604651162789</v>
          </cell>
          <cell r="G73">
            <v>37658</v>
          </cell>
          <cell r="H73">
            <v>310</v>
          </cell>
          <cell r="I73">
            <v>1690</v>
          </cell>
          <cell r="J73">
            <v>1402</v>
          </cell>
          <cell r="AH73">
            <v>37335</v>
          </cell>
          <cell r="AI73">
            <v>1667</v>
          </cell>
          <cell r="AJ73">
            <v>1448</v>
          </cell>
          <cell r="AK73" t="str">
            <v/>
          </cell>
          <cell r="AM73">
            <v>1.1536332179930795</v>
          </cell>
          <cell r="AN73">
            <v>1.0814040328603436</v>
          </cell>
          <cell r="AO73" t="str">
            <v/>
          </cell>
          <cell r="AR73">
            <v>270</v>
          </cell>
          <cell r="AU73">
            <v>37658</v>
          </cell>
          <cell r="AV73">
            <v>310</v>
          </cell>
          <cell r="AX73" t="str">
            <v/>
          </cell>
        </row>
        <row r="74">
          <cell r="B74">
            <v>37665</v>
          </cell>
          <cell r="C74">
            <v>114.4038594073053</v>
          </cell>
          <cell r="D74">
            <v>102.41545893719808</v>
          </cell>
          <cell r="E74">
            <v>127.90697674418605</v>
          </cell>
          <cell r="G74">
            <v>37665</v>
          </cell>
          <cell r="H74">
            <v>275</v>
          </cell>
          <cell r="I74">
            <v>1660</v>
          </cell>
          <cell r="J74">
            <v>1378</v>
          </cell>
          <cell r="AH74">
            <v>37336</v>
          </cell>
          <cell r="AI74">
            <v>1653</v>
          </cell>
          <cell r="AJ74">
            <v>1430</v>
          </cell>
          <cell r="AK74">
            <v>270</v>
          </cell>
          <cell r="AM74">
            <v>1.1439446366782007</v>
          </cell>
          <cell r="AN74">
            <v>1.0679611650485437</v>
          </cell>
          <cell r="AO74">
            <v>1.2558139534883721</v>
          </cell>
          <cell r="AR74">
            <v>270</v>
          </cell>
          <cell r="AU74">
            <v>37665</v>
          </cell>
          <cell r="AV74">
            <v>275</v>
          </cell>
          <cell r="AX74">
            <v>270</v>
          </cell>
        </row>
        <row r="75">
          <cell r="B75">
            <v>37672</v>
          </cell>
          <cell r="C75">
            <v>114.74844934527913</v>
          </cell>
          <cell r="D75">
            <v>103.38164251207729</v>
          </cell>
          <cell r="E75">
            <v>127.90697674418605</v>
          </cell>
          <cell r="G75">
            <v>37672</v>
          </cell>
          <cell r="H75">
            <v>275</v>
          </cell>
          <cell r="I75">
            <v>1665</v>
          </cell>
          <cell r="J75">
            <v>1391</v>
          </cell>
          <cell r="AH75">
            <v>37337</v>
          </cell>
          <cell r="AI75">
            <v>1633</v>
          </cell>
          <cell r="AJ75">
            <v>1396</v>
          </cell>
          <cell r="AK75" t="str">
            <v/>
          </cell>
          <cell r="AM75">
            <v>1.1301038062283737</v>
          </cell>
          <cell r="AN75">
            <v>1.0425690814040329</v>
          </cell>
          <cell r="AO75" t="str">
            <v/>
          </cell>
          <cell r="AR75">
            <v>270</v>
          </cell>
          <cell r="AU75">
            <v>37672</v>
          </cell>
          <cell r="AV75">
            <v>275</v>
          </cell>
          <cell r="AX75" t="str">
            <v/>
          </cell>
        </row>
        <row r="76">
          <cell r="B76">
            <v>37679</v>
          </cell>
          <cell r="C76">
            <v>119.71054445210201</v>
          </cell>
          <cell r="D76">
            <v>106.57748049052398</v>
          </cell>
          <cell r="E76">
            <v>127.90697674418605</v>
          </cell>
          <cell r="G76">
            <v>37679</v>
          </cell>
          <cell r="H76">
            <v>275</v>
          </cell>
          <cell r="I76">
            <v>1737</v>
          </cell>
          <cell r="J76">
            <v>1434</v>
          </cell>
          <cell r="AH76">
            <v>37340</v>
          </cell>
          <cell r="AI76">
            <v>1612</v>
          </cell>
          <cell r="AJ76">
            <v>1382</v>
          </cell>
          <cell r="AK76" t="str">
            <v/>
          </cell>
          <cell r="AM76">
            <v>1.1155709342560554</v>
          </cell>
          <cell r="AN76">
            <v>1.0321135175504108</v>
          </cell>
          <cell r="AO76" t="str">
            <v/>
          </cell>
          <cell r="AR76">
            <v>270</v>
          </cell>
          <cell r="AU76">
            <v>37679</v>
          </cell>
          <cell r="AV76">
            <v>275</v>
          </cell>
          <cell r="AX76" t="str">
            <v/>
          </cell>
        </row>
        <row r="77">
          <cell r="B77">
            <v>37686</v>
          </cell>
          <cell r="C77">
            <v>115.57546519641626</v>
          </cell>
          <cell r="D77">
            <v>103.90189520624303</v>
          </cell>
          <cell r="E77">
            <v>130.23255813953489</v>
          </cell>
          <cell r="G77">
            <v>37686</v>
          </cell>
          <cell r="H77">
            <v>280</v>
          </cell>
          <cell r="I77">
            <v>1677</v>
          </cell>
          <cell r="J77">
            <v>1398</v>
          </cell>
          <cell r="AH77">
            <v>37341</v>
          </cell>
          <cell r="AI77">
            <v>1625</v>
          </cell>
          <cell r="AJ77">
            <v>1394</v>
          </cell>
          <cell r="AK77" t="str">
            <v/>
          </cell>
          <cell r="AM77">
            <v>1.1245674740484428</v>
          </cell>
          <cell r="AN77">
            <v>1.041075429424944</v>
          </cell>
          <cell r="AO77" t="str">
            <v/>
          </cell>
          <cell r="AR77">
            <v>270</v>
          </cell>
          <cell r="AU77">
            <v>37686</v>
          </cell>
          <cell r="AV77">
            <v>280</v>
          </cell>
          <cell r="AX77" t="str">
            <v/>
          </cell>
        </row>
        <row r="78">
          <cell r="B78">
            <v>37693</v>
          </cell>
          <cell r="C78">
            <v>113.99035148173672</v>
          </cell>
          <cell r="D78">
            <v>103.34448160535116</v>
          </cell>
          <cell r="E78">
            <v>130.23255813953489</v>
          </cell>
          <cell r="G78">
            <v>37693</v>
          </cell>
          <cell r="H78">
            <v>280</v>
          </cell>
          <cell r="I78">
            <v>1654</v>
          </cell>
          <cell r="J78">
            <v>1390.5</v>
          </cell>
          <cell r="AH78">
            <v>37342</v>
          </cell>
          <cell r="AI78">
            <v>1638</v>
          </cell>
          <cell r="AJ78">
            <v>1395.5</v>
          </cell>
          <cell r="AK78" t="str">
            <v/>
          </cell>
          <cell r="AM78">
            <v>1.1335640138408305</v>
          </cell>
          <cell r="AN78">
            <v>1.0421956684092606</v>
          </cell>
          <cell r="AO78" t="str">
            <v/>
          </cell>
          <cell r="AR78" t="str">
            <v/>
          </cell>
          <cell r="AU78">
            <v>37693</v>
          </cell>
          <cell r="AV78">
            <v>280</v>
          </cell>
          <cell r="AX78" t="str">
            <v/>
          </cell>
        </row>
        <row r="79">
          <cell r="B79">
            <v>37700</v>
          </cell>
          <cell r="C79">
            <v>116.19572708476913</v>
          </cell>
          <cell r="D79">
            <v>102.78706800445931</v>
          </cell>
          <cell r="E79">
            <v>130.23255813953489</v>
          </cell>
          <cell r="G79">
            <v>37700</v>
          </cell>
          <cell r="H79">
            <v>280</v>
          </cell>
          <cell r="I79">
            <v>1686</v>
          </cell>
          <cell r="J79">
            <v>1383</v>
          </cell>
          <cell r="AH79">
            <v>37343</v>
          </cell>
          <cell r="AI79">
            <v>1652</v>
          </cell>
          <cell r="AJ79">
            <v>1403</v>
          </cell>
          <cell r="AK79" t="str">
            <v/>
          </cell>
          <cell r="AM79">
            <v>1.1432525951557093</v>
          </cell>
          <cell r="AN79">
            <v>1.0477968633308439</v>
          </cell>
          <cell r="AO79" t="str">
            <v/>
          </cell>
          <cell r="AR79" t="str">
            <v/>
          </cell>
          <cell r="AU79">
            <v>37700</v>
          </cell>
          <cell r="AV79">
            <v>280</v>
          </cell>
          <cell r="AX79" t="str">
            <v/>
          </cell>
        </row>
        <row r="80">
          <cell r="B80">
            <v>37707</v>
          </cell>
          <cell r="C80">
            <v>111.78497587870436</v>
          </cell>
          <cell r="D80">
            <v>100.18580453363062</v>
          </cell>
          <cell r="E80">
            <v>130.23255813953489</v>
          </cell>
          <cell r="G80">
            <v>37707</v>
          </cell>
          <cell r="H80">
            <v>280</v>
          </cell>
          <cell r="I80">
            <v>1622</v>
          </cell>
          <cell r="J80">
            <v>1348</v>
          </cell>
          <cell r="AH80">
            <v>37348</v>
          </cell>
          <cell r="AI80">
            <v>1674.5</v>
          </cell>
          <cell r="AJ80">
            <v>1410</v>
          </cell>
          <cell r="AK80" t="str">
            <v/>
          </cell>
          <cell r="AM80">
            <v>1.1588235294117648</v>
          </cell>
          <cell r="AN80">
            <v>1.053024645257655</v>
          </cell>
          <cell r="AO80" t="str">
            <v/>
          </cell>
          <cell r="AR80" t="str">
            <v/>
          </cell>
          <cell r="AU80">
            <v>37707</v>
          </cell>
          <cell r="AV80">
            <v>280</v>
          </cell>
          <cell r="AX80" t="str">
            <v/>
          </cell>
        </row>
        <row r="81">
          <cell r="B81">
            <v>37714</v>
          </cell>
          <cell r="C81">
            <v>108.54583046175053</v>
          </cell>
          <cell r="D81">
            <v>98.996655518394647</v>
          </cell>
          <cell r="E81">
            <v>130.23255813953489</v>
          </cell>
          <cell r="G81">
            <v>37714</v>
          </cell>
          <cell r="H81">
            <v>280</v>
          </cell>
          <cell r="I81">
            <v>1575</v>
          </cell>
          <cell r="J81">
            <v>1332</v>
          </cell>
          <cell r="AH81">
            <v>37349</v>
          </cell>
          <cell r="AI81">
            <v>1625</v>
          </cell>
          <cell r="AJ81">
            <v>1394</v>
          </cell>
          <cell r="AK81" t="str">
            <v/>
          </cell>
          <cell r="AM81">
            <v>1.1245674740484428</v>
          </cell>
          <cell r="AN81">
            <v>1.041075429424944</v>
          </cell>
          <cell r="AO81" t="str">
            <v/>
          </cell>
          <cell r="AR81" t="str">
            <v/>
          </cell>
          <cell r="AU81">
            <v>37714</v>
          </cell>
          <cell r="AV81">
            <v>280</v>
          </cell>
          <cell r="AX81" t="str">
            <v/>
          </cell>
        </row>
        <row r="82">
          <cell r="B82">
            <v>37721</v>
          </cell>
          <cell r="C82">
            <v>109.131633356306</v>
          </cell>
          <cell r="D82">
            <v>98.662207357859529</v>
          </cell>
          <cell r="E82">
            <v>130.23255813953489</v>
          </cell>
          <cell r="G82">
            <v>37721</v>
          </cell>
          <cell r="H82">
            <v>280</v>
          </cell>
          <cell r="I82">
            <v>1583.5</v>
          </cell>
          <cell r="J82">
            <v>1327.5</v>
          </cell>
          <cell r="AH82">
            <v>37350</v>
          </cell>
          <cell r="AI82">
            <v>1612.5</v>
          </cell>
          <cell r="AJ82">
            <v>1391</v>
          </cell>
          <cell r="AK82">
            <v>270</v>
          </cell>
          <cell r="AM82">
            <v>1.1159169550173011</v>
          </cell>
          <cell r="AN82">
            <v>1.0388349514563107</v>
          </cell>
          <cell r="AO82">
            <v>1.2558139534883721</v>
          </cell>
          <cell r="AR82">
            <v>270</v>
          </cell>
          <cell r="AU82">
            <v>37721</v>
          </cell>
          <cell r="AV82">
            <v>280</v>
          </cell>
          <cell r="AX82">
            <v>270</v>
          </cell>
        </row>
        <row r="83">
          <cell r="B83">
            <v>37735</v>
          </cell>
          <cell r="C83">
            <v>109.09717436250861</v>
          </cell>
          <cell r="D83">
            <v>100.70605722779635</v>
          </cell>
          <cell r="E83">
            <v>130.23255813953489</v>
          </cell>
          <cell r="G83">
            <v>37735</v>
          </cell>
          <cell r="H83">
            <v>280</v>
          </cell>
          <cell r="I83">
            <v>1583</v>
          </cell>
          <cell r="J83">
            <v>1355</v>
          </cell>
          <cell r="AH83">
            <v>37351</v>
          </cell>
          <cell r="AI83">
            <v>1591</v>
          </cell>
          <cell r="AJ83">
            <v>1373</v>
          </cell>
          <cell r="AK83" t="str">
            <v/>
          </cell>
          <cell r="AM83">
            <v>1.101038062283737</v>
          </cell>
          <cell r="AN83">
            <v>1.0253920836445107</v>
          </cell>
          <cell r="AO83" t="str">
            <v/>
          </cell>
          <cell r="AR83">
            <v>280</v>
          </cell>
          <cell r="AU83">
            <v>37735</v>
          </cell>
          <cell r="AV83">
            <v>280</v>
          </cell>
          <cell r="AX83" t="str">
            <v/>
          </cell>
        </row>
        <row r="84">
          <cell r="B84">
            <v>37742</v>
          </cell>
          <cell r="C84">
            <v>110.88904203997242</v>
          </cell>
          <cell r="D84">
            <v>101.89520624303232</v>
          </cell>
          <cell r="E84">
            <v>130.23255813953489</v>
          </cell>
          <cell r="G84">
            <v>37742</v>
          </cell>
          <cell r="H84">
            <v>280</v>
          </cell>
          <cell r="I84">
            <v>1609</v>
          </cell>
          <cell r="J84">
            <v>1371</v>
          </cell>
          <cell r="AH84">
            <v>37354</v>
          </cell>
          <cell r="AI84">
            <v>1583</v>
          </cell>
          <cell r="AJ84">
            <v>1375</v>
          </cell>
          <cell r="AK84" t="str">
            <v/>
          </cell>
          <cell r="AM84">
            <v>1.0955017301038061</v>
          </cell>
          <cell r="AN84">
            <v>1.0268857356235996</v>
          </cell>
          <cell r="AO84" t="str">
            <v/>
          </cell>
          <cell r="AR84">
            <v>290</v>
          </cell>
          <cell r="AU84">
            <v>37742</v>
          </cell>
          <cell r="AV84">
            <v>280</v>
          </cell>
          <cell r="AX84" t="str">
            <v/>
          </cell>
        </row>
        <row r="85">
          <cell r="B85">
            <v>37749</v>
          </cell>
          <cell r="C85">
            <v>112.2329427980703</v>
          </cell>
          <cell r="D85">
            <v>103.64176885916017</v>
          </cell>
          <cell r="E85">
            <v>130.23255813953489</v>
          </cell>
          <cell r="G85">
            <v>37749</v>
          </cell>
          <cell r="H85">
            <v>280</v>
          </cell>
          <cell r="I85">
            <v>1628.5</v>
          </cell>
          <cell r="J85">
            <v>1394.5</v>
          </cell>
          <cell r="AH85">
            <v>37355</v>
          </cell>
          <cell r="AI85">
            <v>1595</v>
          </cell>
          <cell r="AJ85">
            <v>1383</v>
          </cell>
          <cell r="AK85" t="str">
            <v/>
          </cell>
          <cell r="AM85">
            <v>1.1038062283737025</v>
          </cell>
          <cell r="AN85">
            <v>1.0328603435399553</v>
          </cell>
          <cell r="AO85" t="str">
            <v/>
          </cell>
          <cell r="AR85">
            <v>300</v>
          </cell>
          <cell r="AU85">
            <v>37749</v>
          </cell>
          <cell r="AV85">
            <v>280</v>
          </cell>
          <cell r="AX85" t="str">
            <v/>
          </cell>
        </row>
        <row r="86">
          <cell r="B86">
            <v>37756</v>
          </cell>
          <cell r="C86">
            <v>115.92005513439008</v>
          </cell>
          <cell r="D86">
            <v>105.23968784838348</v>
          </cell>
          <cell r="E86">
            <v>120.93023255813952</v>
          </cell>
          <cell r="G86">
            <v>37756</v>
          </cell>
          <cell r="H86">
            <v>260</v>
          </cell>
          <cell r="I86">
            <v>1682</v>
          </cell>
          <cell r="J86">
            <v>1416</v>
          </cell>
          <cell r="AH86">
            <v>37356</v>
          </cell>
          <cell r="AI86">
            <v>1583</v>
          </cell>
          <cell r="AJ86">
            <v>1377</v>
          </cell>
          <cell r="AK86" t="str">
            <v/>
          </cell>
          <cell r="AM86">
            <v>1.0955017301038061</v>
          </cell>
          <cell r="AN86">
            <v>1.0283793876026885</v>
          </cell>
          <cell r="AO86" t="str">
            <v/>
          </cell>
          <cell r="AR86">
            <v>310</v>
          </cell>
          <cell r="AU86">
            <v>37756</v>
          </cell>
          <cell r="AV86">
            <v>260</v>
          </cell>
          <cell r="AX86" t="str">
            <v/>
          </cell>
        </row>
        <row r="87">
          <cell r="B87">
            <v>37763</v>
          </cell>
          <cell r="C87">
            <v>116.64369400413509</v>
          </cell>
          <cell r="D87">
            <v>104.86807878112225</v>
          </cell>
          <cell r="E87">
            <v>120.93023255813952</v>
          </cell>
          <cell r="G87">
            <v>37763</v>
          </cell>
          <cell r="H87">
            <v>260</v>
          </cell>
          <cell r="I87">
            <v>1692.5</v>
          </cell>
          <cell r="J87">
            <v>1411</v>
          </cell>
          <cell r="AH87">
            <v>37357</v>
          </cell>
          <cell r="AI87">
            <v>1591</v>
          </cell>
          <cell r="AJ87">
            <v>1380</v>
          </cell>
          <cell r="AK87">
            <v>320</v>
          </cell>
          <cell r="AM87">
            <v>1.101038062283737</v>
          </cell>
          <cell r="AN87">
            <v>1.0306198655713219</v>
          </cell>
          <cell r="AO87">
            <v>1.4883720930232558</v>
          </cell>
          <cell r="AR87">
            <v>320</v>
          </cell>
          <cell r="AU87">
            <v>37763</v>
          </cell>
          <cell r="AV87">
            <v>260</v>
          </cell>
          <cell r="AX87">
            <v>320</v>
          </cell>
        </row>
        <row r="88">
          <cell r="B88">
            <v>37770</v>
          </cell>
          <cell r="C88">
            <v>116.67815299793244</v>
          </cell>
          <cell r="D88">
            <v>104.19918246005201</v>
          </cell>
          <cell r="E88">
            <v>120.93023255813952</v>
          </cell>
          <cell r="G88">
            <v>37770</v>
          </cell>
          <cell r="H88">
            <v>260</v>
          </cell>
          <cell r="I88">
            <v>1693</v>
          </cell>
          <cell r="J88">
            <v>1402</v>
          </cell>
          <cell r="AH88">
            <v>37358</v>
          </cell>
          <cell r="AI88">
            <v>1572</v>
          </cell>
          <cell r="AJ88">
            <v>1371</v>
          </cell>
          <cell r="AK88" t="str">
            <v/>
          </cell>
          <cell r="AM88">
            <v>1.0878892733564014</v>
          </cell>
          <cell r="AN88">
            <v>1.023898431665422</v>
          </cell>
          <cell r="AO88" t="str">
            <v/>
          </cell>
          <cell r="AR88">
            <v>320</v>
          </cell>
          <cell r="AU88">
            <v>37770</v>
          </cell>
          <cell r="AV88">
            <v>260</v>
          </cell>
          <cell r="AX88" t="str">
            <v/>
          </cell>
        </row>
        <row r="89">
          <cell r="B89">
            <v>37777</v>
          </cell>
          <cell r="C89">
            <v>118.6078566505858</v>
          </cell>
          <cell r="D89">
            <v>104.90523968784838</v>
          </cell>
          <cell r="E89">
            <v>120.93023255813952</v>
          </cell>
          <cell r="G89">
            <v>37777</v>
          </cell>
          <cell r="H89">
            <v>260</v>
          </cell>
          <cell r="I89">
            <v>1721</v>
          </cell>
          <cell r="J89">
            <v>1411.5</v>
          </cell>
          <cell r="AH89">
            <v>37361</v>
          </cell>
          <cell r="AI89">
            <v>1568</v>
          </cell>
          <cell r="AJ89">
            <v>1362</v>
          </cell>
          <cell r="AK89" t="str">
            <v/>
          </cell>
          <cell r="AM89">
            <v>1.085121107266436</v>
          </cell>
          <cell r="AN89">
            <v>1.017176997759522</v>
          </cell>
          <cell r="AO89" t="str">
            <v/>
          </cell>
          <cell r="AR89">
            <v>320</v>
          </cell>
          <cell r="AU89">
            <v>37777</v>
          </cell>
          <cell r="AV89">
            <v>260</v>
          </cell>
          <cell r="AX89" t="str">
            <v/>
          </cell>
        </row>
        <row r="90">
          <cell r="B90">
            <v>37784</v>
          </cell>
          <cell r="C90">
            <v>117.02274293590627</v>
          </cell>
          <cell r="D90">
            <v>102.89855072463767</v>
          </cell>
          <cell r="E90">
            <v>120.93023255813952</v>
          </cell>
          <cell r="G90">
            <v>37784</v>
          </cell>
          <cell r="H90">
            <v>260</v>
          </cell>
          <cell r="I90">
            <v>1698</v>
          </cell>
          <cell r="J90">
            <v>1384.5</v>
          </cell>
          <cell r="AH90">
            <v>37362</v>
          </cell>
          <cell r="AI90">
            <v>1598</v>
          </cell>
          <cell r="AJ90">
            <v>1382.5</v>
          </cell>
          <cell r="AK90" t="str">
            <v/>
          </cell>
          <cell r="AM90">
            <v>1.1058823529411765</v>
          </cell>
          <cell r="AN90">
            <v>1.0324869305451829</v>
          </cell>
          <cell r="AO90" t="str">
            <v/>
          </cell>
          <cell r="AR90">
            <v>320</v>
          </cell>
          <cell r="AU90">
            <v>37784</v>
          </cell>
          <cell r="AV90">
            <v>260</v>
          </cell>
          <cell r="AX90" t="str">
            <v/>
          </cell>
        </row>
        <row r="91">
          <cell r="B91">
            <v>37791</v>
          </cell>
          <cell r="C91">
            <v>118.47002067539627</v>
          </cell>
          <cell r="D91">
            <v>103.67892976588628</v>
          </cell>
          <cell r="E91">
            <v>120.93023255813952</v>
          </cell>
          <cell r="G91">
            <v>37791</v>
          </cell>
          <cell r="H91">
            <v>260</v>
          </cell>
          <cell r="I91">
            <v>1719</v>
          </cell>
          <cell r="J91">
            <v>1395</v>
          </cell>
          <cell r="AH91">
            <v>37363</v>
          </cell>
          <cell r="AI91">
            <v>1617</v>
          </cell>
          <cell r="AJ91">
            <v>1406</v>
          </cell>
          <cell r="AK91" t="str">
            <v/>
          </cell>
          <cell r="AM91">
            <v>1.1190311418685122</v>
          </cell>
          <cell r="AN91">
            <v>1.0500373412994772</v>
          </cell>
          <cell r="AO91" t="str">
            <v/>
          </cell>
          <cell r="AR91">
            <v>320</v>
          </cell>
          <cell r="AU91">
            <v>37791</v>
          </cell>
          <cell r="AV91">
            <v>260</v>
          </cell>
          <cell r="AX91" t="str">
            <v/>
          </cell>
        </row>
        <row r="92">
          <cell r="B92">
            <v>37798</v>
          </cell>
          <cell r="C92">
            <v>114.7829083390765</v>
          </cell>
          <cell r="D92">
            <v>101.74656261612782</v>
          </cell>
          <cell r="E92">
            <v>120.93023255813952</v>
          </cell>
          <cell r="G92">
            <v>37798</v>
          </cell>
          <cell r="H92">
            <v>260</v>
          </cell>
          <cell r="I92">
            <v>1665.5</v>
          </cell>
          <cell r="J92">
            <v>1369</v>
          </cell>
          <cell r="AH92">
            <v>37364</v>
          </cell>
          <cell r="AI92">
            <v>1601.5</v>
          </cell>
          <cell r="AJ92">
            <v>1399</v>
          </cell>
          <cell r="AK92">
            <v>320</v>
          </cell>
          <cell r="AM92">
            <v>1.1083044982698962</v>
          </cell>
          <cell r="AN92">
            <v>1.0448095593726661</v>
          </cell>
          <cell r="AO92">
            <v>1.4883720930232558</v>
          </cell>
          <cell r="AR92">
            <v>320</v>
          </cell>
          <cell r="AU92">
            <v>37798</v>
          </cell>
          <cell r="AV92">
            <v>260</v>
          </cell>
          <cell r="AX92">
            <v>320</v>
          </cell>
        </row>
        <row r="93">
          <cell r="B93">
            <v>37805</v>
          </cell>
          <cell r="C93">
            <v>113.6802205375603</v>
          </cell>
          <cell r="D93">
            <v>101.59791898922334</v>
          </cell>
          <cell r="E93">
            <v>120.93023255813952</v>
          </cell>
          <cell r="G93">
            <v>37805</v>
          </cell>
          <cell r="H93">
            <v>260</v>
          </cell>
          <cell r="I93">
            <v>1649.5</v>
          </cell>
          <cell r="J93">
            <v>1367</v>
          </cell>
          <cell r="AH93">
            <v>37365</v>
          </cell>
          <cell r="AI93">
            <v>1610</v>
          </cell>
          <cell r="AJ93">
            <v>1405</v>
          </cell>
          <cell r="AK93" t="str">
            <v/>
          </cell>
          <cell r="AM93">
            <v>1.1141868512110726</v>
          </cell>
          <cell r="AN93">
            <v>1.0492905153099328</v>
          </cell>
          <cell r="AO93" t="str">
            <v/>
          </cell>
          <cell r="AR93">
            <v>318</v>
          </cell>
          <cell r="AU93">
            <v>37805</v>
          </cell>
          <cell r="AV93">
            <v>260</v>
          </cell>
          <cell r="AX93" t="str">
            <v/>
          </cell>
        </row>
        <row r="94">
          <cell r="B94">
            <v>37812</v>
          </cell>
          <cell r="C94">
            <v>117.91867677463819</v>
          </cell>
          <cell r="D94">
            <v>104.86807878112225</v>
          </cell>
          <cell r="E94">
            <v>130.23255813953489</v>
          </cell>
          <cell r="G94">
            <v>37812</v>
          </cell>
          <cell r="H94">
            <v>280</v>
          </cell>
          <cell r="I94">
            <v>1711</v>
          </cell>
          <cell r="J94">
            <v>1411</v>
          </cell>
          <cell r="AH94">
            <v>37368</v>
          </cell>
          <cell r="AI94">
            <v>1632</v>
          </cell>
          <cell r="AJ94">
            <v>1410</v>
          </cell>
          <cell r="AK94" t="str">
            <v/>
          </cell>
          <cell r="AM94">
            <v>1.1294117647058823</v>
          </cell>
          <cell r="AN94">
            <v>1.053024645257655</v>
          </cell>
          <cell r="AO94" t="str">
            <v/>
          </cell>
          <cell r="AR94">
            <v>316</v>
          </cell>
          <cell r="AU94">
            <v>37812</v>
          </cell>
          <cell r="AV94">
            <v>280</v>
          </cell>
          <cell r="AX94" t="str">
            <v/>
          </cell>
        </row>
        <row r="95">
          <cell r="B95">
            <v>37819</v>
          </cell>
          <cell r="C95">
            <v>119.02136457615438</v>
          </cell>
          <cell r="D95">
            <v>103.90189520624303</v>
          </cell>
          <cell r="E95">
            <v>130.23255813953489</v>
          </cell>
          <cell r="G95">
            <v>37819</v>
          </cell>
          <cell r="H95">
            <v>280</v>
          </cell>
          <cell r="I95">
            <v>1727</v>
          </cell>
          <cell r="J95">
            <v>1398</v>
          </cell>
          <cell r="AH95">
            <v>37369</v>
          </cell>
          <cell r="AI95">
            <v>1611</v>
          </cell>
          <cell r="AJ95">
            <v>1400</v>
          </cell>
          <cell r="AK95" t="str">
            <v/>
          </cell>
          <cell r="AM95">
            <v>1.114878892733564</v>
          </cell>
          <cell r="AN95">
            <v>1.0455563853622105</v>
          </cell>
          <cell r="AO95" t="str">
            <v/>
          </cell>
          <cell r="AR95">
            <v>314</v>
          </cell>
          <cell r="AU95">
            <v>37819</v>
          </cell>
          <cell r="AV95">
            <v>280</v>
          </cell>
          <cell r="AX95" t="str">
            <v/>
          </cell>
        </row>
        <row r="96">
          <cell r="B96">
            <v>37833</v>
          </cell>
          <cell r="C96">
            <v>123.08752584424533</v>
          </cell>
          <cell r="D96">
            <v>108.58416945373467</v>
          </cell>
          <cell r="E96">
            <v>130.23255813953489</v>
          </cell>
          <cell r="G96">
            <v>37833</v>
          </cell>
          <cell r="H96">
            <v>280</v>
          </cell>
          <cell r="I96">
            <v>1786</v>
          </cell>
          <cell r="J96">
            <v>1461</v>
          </cell>
          <cell r="AH96">
            <v>37370</v>
          </cell>
          <cell r="AI96">
            <v>1613.5</v>
          </cell>
          <cell r="AJ96">
            <v>1400</v>
          </cell>
          <cell r="AK96" t="str">
            <v/>
          </cell>
          <cell r="AM96">
            <v>1.1166089965397923</v>
          </cell>
          <cell r="AN96">
            <v>1.0455563853622105</v>
          </cell>
          <cell r="AO96" t="str">
            <v/>
          </cell>
          <cell r="AR96">
            <v>312</v>
          </cell>
          <cell r="AU96">
            <v>37833</v>
          </cell>
          <cell r="AV96">
            <v>280</v>
          </cell>
          <cell r="AX96" t="str">
            <v/>
          </cell>
        </row>
        <row r="97">
          <cell r="B97">
            <v>37840</v>
          </cell>
          <cell r="C97">
            <v>123.15644383184011</v>
          </cell>
          <cell r="D97">
            <v>107.39502043849869</v>
          </cell>
          <cell r="E97">
            <v>130.23255813953489</v>
          </cell>
          <cell r="G97">
            <v>37840</v>
          </cell>
          <cell r="H97">
            <v>280</v>
          </cell>
          <cell r="I97">
            <v>1787</v>
          </cell>
          <cell r="J97">
            <v>1445</v>
          </cell>
          <cell r="AH97">
            <v>37371</v>
          </cell>
          <cell r="AI97">
            <v>1611</v>
          </cell>
          <cell r="AJ97">
            <v>1393</v>
          </cell>
          <cell r="AK97">
            <v>310</v>
          </cell>
          <cell r="AM97">
            <v>1.114878892733564</v>
          </cell>
          <cell r="AN97">
            <v>1.0403286034353996</v>
          </cell>
          <cell r="AO97">
            <v>1.441860465116279</v>
          </cell>
          <cell r="AR97">
            <v>310</v>
          </cell>
          <cell r="AU97">
            <v>37840</v>
          </cell>
          <cell r="AV97">
            <v>280</v>
          </cell>
          <cell r="AX97">
            <v>310</v>
          </cell>
        </row>
        <row r="98">
          <cell r="B98">
            <v>37847</v>
          </cell>
          <cell r="C98">
            <v>120.8132322536182</v>
          </cell>
          <cell r="D98">
            <v>106.57748049052398</v>
          </cell>
          <cell r="E98">
            <v>131.3953488372093</v>
          </cell>
          <cell r="G98">
            <v>37847</v>
          </cell>
          <cell r="H98">
            <v>282.5</v>
          </cell>
          <cell r="I98">
            <v>1753</v>
          </cell>
          <cell r="J98">
            <v>1434</v>
          </cell>
          <cell r="AH98">
            <v>37372</v>
          </cell>
          <cell r="AI98">
            <v>1619</v>
          </cell>
          <cell r="AJ98">
            <v>1397</v>
          </cell>
          <cell r="AK98" t="str">
            <v/>
          </cell>
          <cell r="AM98">
            <v>1.1204152249134949</v>
          </cell>
          <cell r="AN98">
            <v>1.0433159073935774</v>
          </cell>
          <cell r="AO98" t="str">
            <v/>
          </cell>
          <cell r="AR98">
            <v>310</v>
          </cell>
          <cell r="AU98">
            <v>37847</v>
          </cell>
          <cell r="AV98">
            <v>282.5</v>
          </cell>
          <cell r="AX98" t="str">
            <v/>
          </cell>
        </row>
        <row r="99">
          <cell r="B99">
            <v>37861</v>
          </cell>
          <cell r="C99">
            <v>119.50379048931772</v>
          </cell>
          <cell r="D99">
            <v>105.57413600891863</v>
          </cell>
          <cell r="E99">
            <v>131.3953488372093</v>
          </cell>
          <cell r="G99">
            <v>37861</v>
          </cell>
          <cell r="H99">
            <v>282.5</v>
          </cell>
          <cell r="I99">
            <v>1734</v>
          </cell>
          <cell r="J99">
            <v>1420.5</v>
          </cell>
          <cell r="AH99">
            <v>37375</v>
          </cell>
          <cell r="AI99">
            <v>1623</v>
          </cell>
          <cell r="AJ99">
            <v>1401.5</v>
          </cell>
          <cell r="AK99" t="str">
            <v/>
          </cell>
          <cell r="AM99">
            <v>1.1231833910034603</v>
          </cell>
          <cell r="AN99">
            <v>1.0466766243465273</v>
          </cell>
          <cell r="AO99" t="str">
            <v/>
          </cell>
          <cell r="AR99">
            <v>310</v>
          </cell>
          <cell r="AU99">
            <v>37861</v>
          </cell>
          <cell r="AV99">
            <v>282.5</v>
          </cell>
          <cell r="AX99" t="str">
            <v/>
          </cell>
        </row>
        <row r="100">
          <cell r="B100">
            <v>37868</v>
          </cell>
          <cell r="C100">
            <v>123.84562370778774</v>
          </cell>
          <cell r="D100">
            <v>106.35451505016722</v>
          </cell>
          <cell r="E100">
            <v>134.88372093023256</v>
          </cell>
          <cell r="G100">
            <v>37868</v>
          </cell>
          <cell r="H100">
            <v>290</v>
          </cell>
          <cell r="I100">
            <v>1797</v>
          </cell>
          <cell r="J100">
            <v>1431</v>
          </cell>
          <cell r="AH100">
            <v>37376</v>
          </cell>
          <cell r="AI100">
            <v>1610</v>
          </cell>
          <cell r="AJ100">
            <v>1396</v>
          </cell>
          <cell r="AK100" t="str">
            <v/>
          </cell>
          <cell r="AM100">
            <v>1.1141868512110726</v>
          </cell>
          <cell r="AN100">
            <v>1.0425690814040329</v>
          </cell>
          <cell r="AO100" t="str">
            <v/>
          </cell>
          <cell r="AR100">
            <v>310</v>
          </cell>
          <cell r="AU100">
            <v>37868</v>
          </cell>
          <cell r="AV100">
            <v>290</v>
          </cell>
          <cell r="AX100" t="str">
            <v/>
          </cell>
        </row>
        <row r="101">
          <cell r="B101">
            <v>37875</v>
          </cell>
          <cell r="C101">
            <v>125.15506547208821</v>
          </cell>
          <cell r="D101">
            <v>105.23968784838348</v>
          </cell>
          <cell r="E101">
            <v>134.88372093023256</v>
          </cell>
          <cell r="G101">
            <v>37875</v>
          </cell>
          <cell r="H101">
            <v>290</v>
          </cell>
          <cell r="I101">
            <v>1816</v>
          </cell>
          <cell r="J101">
            <v>1416</v>
          </cell>
          <cell r="AH101">
            <v>37377</v>
          </cell>
          <cell r="AI101">
            <v>1587</v>
          </cell>
          <cell r="AJ101">
            <v>1367.5</v>
          </cell>
          <cell r="AK101" t="str">
            <v/>
          </cell>
          <cell r="AM101">
            <v>1.0982698961937716</v>
          </cell>
          <cell r="AN101">
            <v>1.0212845407020164</v>
          </cell>
          <cell r="AO101" t="str">
            <v/>
          </cell>
          <cell r="AR101">
            <v>310</v>
          </cell>
          <cell r="AU101">
            <v>37875</v>
          </cell>
          <cell r="AV101">
            <v>290</v>
          </cell>
          <cell r="AX101" t="str">
            <v/>
          </cell>
        </row>
        <row r="102">
          <cell r="B102">
            <v>37882</v>
          </cell>
          <cell r="C102">
            <v>124.91385251550655</v>
          </cell>
          <cell r="D102">
            <v>105.46265328874026</v>
          </cell>
          <cell r="E102">
            <v>137.2093023255814</v>
          </cell>
          <cell r="G102">
            <v>37882</v>
          </cell>
          <cell r="H102">
            <v>295</v>
          </cell>
          <cell r="I102">
            <v>1812.5</v>
          </cell>
          <cell r="J102">
            <v>1419</v>
          </cell>
          <cell r="AH102">
            <v>37378</v>
          </cell>
          <cell r="AI102">
            <v>1598</v>
          </cell>
          <cell r="AJ102">
            <v>1379</v>
          </cell>
          <cell r="AK102">
            <v>310</v>
          </cell>
          <cell r="AM102">
            <v>1.1058823529411765</v>
          </cell>
          <cell r="AN102">
            <v>1.0298730395817774</v>
          </cell>
          <cell r="AO102">
            <v>1.441860465116279</v>
          </cell>
          <cell r="AR102">
            <v>310</v>
          </cell>
          <cell r="AU102">
            <v>37882</v>
          </cell>
          <cell r="AV102">
            <v>295</v>
          </cell>
          <cell r="AX102">
            <v>310</v>
          </cell>
        </row>
        <row r="103">
          <cell r="B103">
            <v>37889</v>
          </cell>
          <cell r="C103">
            <v>125.25844245348037</v>
          </cell>
          <cell r="D103">
            <v>106.80044593088071</v>
          </cell>
          <cell r="E103">
            <v>137.2093023255814</v>
          </cell>
          <cell r="G103">
            <v>37889</v>
          </cell>
          <cell r="H103">
            <v>295</v>
          </cell>
          <cell r="I103">
            <v>1817.5</v>
          </cell>
          <cell r="J103">
            <v>1437</v>
          </cell>
          <cell r="AH103">
            <v>37379</v>
          </cell>
          <cell r="AI103">
            <v>1585.5</v>
          </cell>
          <cell r="AJ103">
            <v>1369</v>
          </cell>
          <cell r="AK103" t="str">
            <v/>
          </cell>
          <cell r="AM103">
            <v>1.0972318339100346</v>
          </cell>
          <cell r="AN103">
            <v>1.0224047796863331</v>
          </cell>
          <cell r="AO103" t="str">
            <v/>
          </cell>
          <cell r="AR103">
            <v>310</v>
          </cell>
          <cell r="AU103">
            <v>37889</v>
          </cell>
          <cell r="AV103">
            <v>295</v>
          </cell>
          <cell r="AX103" t="str">
            <v/>
          </cell>
        </row>
        <row r="104">
          <cell r="B104">
            <v>37896</v>
          </cell>
          <cell r="C104">
            <v>125.77532736044108</v>
          </cell>
          <cell r="D104">
            <v>106.28019323671498</v>
          </cell>
          <cell r="E104">
            <v>137.2093023255814</v>
          </cell>
          <cell r="G104">
            <v>37896</v>
          </cell>
          <cell r="H104">
            <v>295</v>
          </cell>
          <cell r="I104">
            <v>1825</v>
          </cell>
          <cell r="J104">
            <v>1430</v>
          </cell>
          <cell r="AH104">
            <v>37383</v>
          </cell>
          <cell r="AI104">
            <v>1583</v>
          </cell>
          <cell r="AJ104">
            <v>1375.5</v>
          </cell>
          <cell r="AK104" t="str">
            <v/>
          </cell>
          <cell r="AM104">
            <v>1.0955017301038061</v>
          </cell>
          <cell r="AN104">
            <v>1.027259148618372</v>
          </cell>
          <cell r="AO104" t="str">
            <v/>
          </cell>
          <cell r="AR104">
            <v>310</v>
          </cell>
          <cell r="AU104">
            <v>37896</v>
          </cell>
          <cell r="AV104">
            <v>295</v>
          </cell>
          <cell r="AX104" t="str">
            <v/>
          </cell>
        </row>
        <row r="105">
          <cell r="B105">
            <v>37903</v>
          </cell>
          <cell r="C105">
            <v>129.15230875258445</v>
          </cell>
          <cell r="D105">
            <v>110.51653660349312</v>
          </cell>
          <cell r="E105">
            <v>137.2093023255814</v>
          </cell>
          <cell r="G105">
            <v>37903</v>
          </cell>
          <cell r="H105">
            <v>295</v>
          </cell>
          <cell r="I105">
            <v>1874</v>
          </cell>
          <cell r="J105">
            <v>1487</v>
          </cell>
          <cell r="AH105">
            <v>37384</v>
          </cell>
          <cell r="AI105">
            <v>1603</v>
          </cell>
          <cell r="AJ105">
            <v>1382.5</v>
          </cell>
          <cell r="AK105" t="str">
            <v/>
          </cell>
          <cell r="AM105">
            <v>1.1093425605536331</v>
          </cell>
          <cell r="AN105">
            <v>1.0324869305451829</v>
          </cell>
          <cell r="AO105" t="str">
            <v/>
          </cell>
          <cell r="AR105">
            <v>310</v>
          </cell>
          <cell r="AU105">
            <v>37903</v>
          </cell>
          <cell r="AV105">
            <v>295</v>
          </cell>
          <cell r="AX105" t="str">
            <v/>
          </cell>
        </row>
        <row r="106">
          <cell r="B106">
            <v>37910</v>
          </cell>
          <cell r="C106">
            <v>135.28600964851827</v>
          </cell>
          <cell r="D106">
            <v>111.85432924563359</v>
          </cell>
          <cell r="E106">
            <v>141.86046511627907</v>
          </cell>
          <cell r="G106">
            <v>37910</v>
          </cell>
          <cell r="H106">
            <v>305</v>
          </cell>
          <cell r="I106">
            <v>1963</v>
          </cell>
          <cell r="J106">
            <v>1505</v>
          </cell>
          <cell r="AH106">
            <v>37385</v>
          </cell>
          <cell r="AI106">
            <v>1607</v>
          </cell>
          <cell r="AJ106">
            <v>1377.5</v>
          </cell>
          <cell r="AK106">
            <v>310</v>
          </cell>
          <cell r="AM106">
            <v>1.1121107266435986</v>
          </cell>
          <cell r="AN106">
            <v>1.0287528005974609</v>
          </cell>
          <cell r="AO106">
            <v>1.441860465116279</v>
          </cell>
          <cell r="AR106">
            <v>310</v>
          </cell>
          <cell r="AU106">
            <v>37910</v>
          </cell>
          <cell r="AV106">
            <v>305</v>
          </cell>
          <cell r="AX106">
            <v>310</v>
          </cell>
        </row>
        <row r="107">
          <cell r="B107">
            <v>37917</v>
          </cell>
          <cell r="C107">
            <v>136.62991040661612</v>
          </cell>
          <cell r="D107">
            <v>110.51653660349312</v>
          </cell>
          <cell r="E107">
            <v>141.86046511627907</v>
          </cell>
          <cell r="G107">
            <v>37917</v>
          </cell>
          <cell r="H107">
            <v>305</v>
          </cell>
          <cell r="I107">
            <v>1982.5</v>
          </cell>
          <cell r="J107">
            <v>1487</v>
          </cell>
          <cell r="AH107">
            <v>37386</v>
          </cell>
          <cell r="AI107">
            <v>1613</v>
          </cell>
          <cell r="AJ107">
            <v>1366.5</v>
          </cell>
          <cell r="AK107" t="str">
            <v/>
          </cell>
          <cell r="AM107">
            <v>1.1162629757785467</v>
          </cell>
          <cell r="AN107">
            <v>1.0205377147124719</v>
          </cell>
          <cell r="AO107" t="str">
            <v/>
          </cell>
          <cell r="AR107">
            <v>313</v>
          </cell>
          <cell r="AU107">
            <v>37917</v>
          </cell>
          <cell r="AV107">
            <v>305</v>
          </cell>
          <cell r="AX107" t="str">
            <v/>
          </cell>
        </row>
        <row r="108">
          <cell r="B108">
            <v>37924</v>
          </cell>
          <cell r="C108">
            <v>141.4197105444521</v>
          </cell>
          <cell r="D108">
            <v>113.34076551467855</v>
          </cell>
          <cell r="E108">
            <v>141.86046511627907</v>
          </cell>
          <cell r="G108">
            <v>37924</v>
          </cell>
          <cell r="H108">
            <v>305</v>
          </cell>
          <cell r="I108">
            <v>2052</v>
          </cell>
          <cell r="J108">
            <v>1525</v>
          </cell>
          <cell r="AH108">
            <v>37389</v>
          </cell>
          <cell r="AI108">
            <v>1609.5</v>
          </cell>
          <cell r="AJ108">
            <v>1362</v>
          </cell>
          <cell r="AK108" t="str">
            <v/>
          </cell>
          <cell r="AM108">
            <v>1.1138408304498271</v>
          </cell>
          <cell r="AN108">
            <v>1.017176997759522</v>
          </cell>
          <cell r="AO108" t="str">
            <v/>
          </cell>
          <cell r="AR108">
            <v>316</v>
          </cell>
          <cell r="AU108">
            <v>37924</v>
          </cell>
          <cell r="AV108">
            <v>305</v>
          </cell>
          <cell r="AX108" t="str">
            <v/>
          </cell>
        </row>
        <row r="109">
          <cell r="B109">
            <v>37931</v>
          </cell>
          <cell r="C109">
            <v>143.55616815988975</v>
          </cell>
          <cell r="D109">
            <v>111.92865105908585</v>
          </cell>
          <cell r="E109">
            <v>141.86046511627907</v>
          </cell>
          <cell r="G109">
            <v>37931</v>
          </cell>
          <cell r="H109">
            <v>305</v>
          </cell>
          <cell r="I109">
            <v>2083</v>
          </cell>
          <cell r="J109">
            <v>1506</v>
          </cell>
          <cell r="AH109">
            <v>37390</v>
          </cell>
          <cell r="AI109">
            <v>1622</v>
          </cell>
          <cell r="AJ109">
            <v>1367.5</v>
          </cell>
          <cell r="AK109" t="str">
            <v/>
          </cell>
          <cell r="AM109">
            <v>1.122491349480969</v>
          </cell>
          <cell r="AN109">
            <v>1.0212845407020164</v>
          </cell>
          <cell r="AO109" t="str">
            <v/>
          </cell>
          <cell r="AR109">
            <v>319</v>
          </cell>
          <cell r="AU109">
            <v>37931</v>
          </cell>
          <cell r="AV109">
            <v>305</v>
          </cell>
          <cell r="AX109" t="str">
            <v/>
          </cell>
        </row>
        <row r="110">
          <cell r="B110">
            <v>37938</v>
          </cell>
          <cell r="C110">
            <v>143.48725017229498</v>
          </cell>
          <cell r="D110">
            <v>112.85767372723893</v>
          </cell>
          <cell r="E110">
            <v>146.51162790697674</v>
          </cell>
          <cell r="G110">
            <v>37938</v>
          </cell>
          <cell r="H110">
            <v>315</v>
          </cell>
          <cell r="I110">
            <v>2082</v>
          </cell>
          <cell r="J110">
            <v>1518.5</v>
          </cell>
          <cell r="AH110">
            <v>37391</v>
          </cell>
          <cell r="AI110">
            <v>1627</v>
          </cell>
          <cell r="AJ110">
            <v>1365.5</v>
          </cell>
          <cell r="AK110" t="str">
            <v/>
          </cell>
          <cell r="AM110">
            <v>1.1259515570934255</v>
          </cell>
          <cell r="AN110">
            <v>1.0197908887229277</v>
          </cell>
          <cell r="AO110" t="str">
            <v/>
          </cell>
          <cell r="AR110">
            <v>322</v>
          </cell>
          <cell r="AU110">
            <v>37938</v>
          </cell>
          <cell r="AV110">
            <v>315</v>
          </cell>
          <cell r="AX110" t="str">
            <v/>
          </cell>
        </row>
        <row r="111">
          <cell r="B111">
            <v>37945</v>
          </cell>
          <cell r="C111">
            <v>135.69951757408685</v>
          </cell>
          <cell r="D111">
            <v>111.40839836492012</v>
          </cell>
          <cell r="E111">
            <v>146.51162790697674</v>
          </cell>
          <cell r="G111">
            <v>37945</v>
          </cell>
          <cell r="H111">
            <v>315</v>
          </cell>
          <cell r="I111">
            <v>1969</v>
          </cell>
          <cell r="J111">
            <v>1499</v>
          </cell>
          <cell r="AH111">
            <v>37392</v>
          </cell>
          <cell r="AI111">
            <v>1611</v>
          </cell>
          <cell r="AJ111">
            <v>1357.5</v>
          </cell>
          <cell r="AK111">
            <v>325</v>
          </cell>
          <cell r="AM111">
            <v>1.114878892733564</v>
          </cell>
          <cell r="AN111">
            <v>1.013816280806572</v>
          </cell>
          <cell r="AO111">
            <v>1.5116279069767442</v>
          </cell>
          <cell r="AR111">
            <v>325</v>
          </cell>
          <cell r="AU111">
            <v>37945</v>
          </cell>
          <cell r="AV111">
            <v>315</v>
          </cell>
          <cell r="AX111">
            <v>325</v>
          </cell>
        </row>
        <row r="112">
          <cell r="B112">
            <v>37959</v>
          </cell>
          <cell r="C112">
            <v>146.58855961405928</v>
          </cell>
          <cell r="D112">
            <v>115.86770717205499</v>
          </cell>
          <cell r="E112">
            <v>146.51162790697674</v>
          </cell>
          <cell r="G112">
            <v>37959</v>
          </cell>
          <cell r="H112">
            <v>315</v>
          </cell>
          <cell r="I112">
            <v>2127</v>
          </cell>
          <cell r="J112">
            <v>1559</v>
          </cell>
          <cell r="AH112">
            <v>37393</v>
          </cell>
          <cell r="AI112">
            <v>1589</v>
          </cell>
          <cell r="AJ112">
            <v>1350</v>
          </cell>
          <cell r="AK112" t="str">
            <v/>
          </cell>
          <cell r="AM112">
            <v>1.0996539792387543</v>
          </cell>
          <cell r="AN112">
            <v>1.0082150858849888</v>
          </cell>
          <cell r="AO112" t="str">
            <v/>
          </cell>
          <cell r="AR112">
            <v>325</v>
          </cell>
          <cell r="AU112">
            <v>37959</v>
          </cell>
          <cell r="AV112">
            <v>315</v>
          </cell>
          <cell r="AX112" t="str">
            <v/>
          </cell>
        </row>
        <row r="113">
          <cell r="B113">
            <v>37966</v>
          </cell>
          <cell r="C113">
            <v>147.55341144038593</v>
          </cell>
          <cell r="D113">
            <v>114.97584541062803</v>
          </cell>
          <cell r="E113">
            <v>158.13953488372093</v>
          </cell>
          <cell r="G113">
            <v>37966</v>
          </cell>
          <cell r="H113">
            <v>340</v>
          </cell>
          <cell r="I113">
            <v>2141</v>
          </cell>
          <cell r="J113">
            <v>1547</v>
          </cell>
          <cell r="AH113">
            <v>37396</v>
          </cell>
          <cell r="AI113">
            <v>1591</v>
          </cell>
          <cell r="AJ113">
            <v>1343</v>
          </cell>
          <cell r="AK113" t="str">
            <v/>
          </cell>
          <cell r="AM113">
            <v>1.101038062283737</v>
          </cell>
          <cell r="AN113">
            <v>1.0029873039581778</v>
          </cell>
          <cell r="AO113" t="str">
            <v/>
          </cell>
          <cell r="AR113">
            <v>325</v>
          </cell>
          <cell r="AU113">
            <v>37966</v>
          </cell>
          <cell r="AV113">
            <v>340</v>
          </cell>
          <cell r="AX113" t="str">
            <v/>
          </cell>
        </row>
        <row r="114">
          <cell r="B114">
            <v>37973</v>
          </cell>
          <cell r="C114">
            <v>153.34252239834595</v>
          </cell>
          <cell r="D114">
            <v>117.05685618729098</v>
          </cell>
          <cell r="E114">
            <v>158.13953488372093</v>
          </cell>
          <cell r="G114">
            <v>37973</v>
          </cell>
          <cell r="H114">
            <v>340</v>
          </cell>
          <cell r="I114">
            <v>2225</v>
          </cell>
          <cell r="J114">
            <v>1575</v>
          </cell>
          <cell r="AH114">
            <v>37397</v>
          </cell>
          <cell r="AI114">
            <v>1595</v>
          </cell>
          <cell r="AJ114">
            <v>1343.5</v>
          </cell>
          <cell r="AK114" t="str">
            <v/>
          </cell>
          <cell r="AM114">
            <v>1.1038062283737025</v>
          </cell>
          <cell r="AN114">
            <v>1.0033607169529499</v>
          </cell>
          <cell r="AO114" t="str">
            <v/>
          </cell>
          <cell r="AR114">
            <v>325</v>
          </cell>
          <cell r="AU114">
            <v>37973</v>
          </cell>
          <cell r="AV114">
            <v>340</v>
          </cell>
          <cell r="AX114" t="str">
            <v/>
          </cell>
        </row>
        <row r="115">
          <cell r="B115">
            <v>37994</v>
          </cell>
          <cell r="C115">
            <v>165.67884217780841</v>
          </cell>
          <cell r="D115">
            <v>120.32701597918989</v>
          </cell>
          <cell r="E115">
            <v>181.3953488372093</v>
          </cell>
          <cell r="G115">
            <v>37994</v>
          </cell>
          <cell r="H115">
            <v>390</v>
          </cell>
          <cell r="I115">
            <v>2404</v>
          </cell>
          <cell r="J115">
            <v>1619</v>
          </cell>
          <cell r="AH115">
            <v>37398</v>
          </cell>
          <cell r="AI115">
            <v>1593</v>
          </cell>
          <cell r="AJ115">
            <v>1345</v>
          </cell>
          <cell r="AK115" t="str">
            <v/>
          </cell>
          <cell r="AM115">
            <v>1.1024221453287197</v>
          </cell>
          <cell r="AN115">
            <v>1.0044809559372667</v>
          </cell>
          <cell r="AO115" t="str">
            <v/>
          </cell>
          <cell r="AR115">
            <v>325</v>
          </cell>
          <cell r="AU115">
            <v>37994</v>
          </cell>
          <cell r="AV115">
            <v>390</v>
          </cell>
          <cell r="AX115" t="str">
            <v/>
          </cell>
        </row>
        <row r="116">
          <cell r="B116">
            <v>38001</v>
          </cell>
          <cell r="C116">
            <v>162.57753273604411</v>
          </cell>
          <cell r="D116">
            <v>119.88108509847639</v>
          </cell>
          <cell r="E116">
            <v>186.04651162790697</v>
          </cell>
          <cell r="G116">
            <v>38001</v>
          </cell>
          <cell r="H116">
            <v>400</v>
          </cell>
          <cell r="I116">
            <v>2359</v>
          </cell>
          <cell r="J116">
            <v>1613</v>
          </cell>
          <cell r="AH116">
            <v>37399</v>
          </cell>
          <cell r="AI116">
            <v>1610</v>
          </cell>
          <cell r="AJ116">
            <v>1350</v>
          </cell>
          <cell r="AK116">
            <v>325</v>
          </cell>
          <cell r="AM116">
            <v>1.1141868512110726</v>
          </cell>
          <cell r="AN116">
            <v>1.0082150858849888</v>
          </cell>
          <cell r="AO116">
            <v>1.5116279069767442</v>
          </cell>
          <cell r="AR116">
            <v>325</v>
          </cell>
          <cell r="AU116">
            <v>38001</v>
          </cell>
          <cell r="AV116">
            <v>400</v>
          </cell>
          <cell r="AX116">
            <v>325</v>
          </cell>
        </row>
        <row r="117">
          <cell r="B117">
            <v>38008</v>
          </cell>
          <cell r="C117">
            <v>169.40041350792555</v>
          </cell>
          <cell r="D117">
            <v>121.88777406168711</v>
          </cell>
          <cell r="E117">
            <v>190.69767441860466</v>
          </cell>
          <cell r="G117">
            <v>38008</v>
          </cell>
          <cell r="H117">
            <v>410</v>
          </cell>
          <cell r="I117">
            <v>2458</v>
          </cell>
          <cell r="J117">
            <v>1640</v>
          </cell>
          <cell r="AH117">
            <v>37400</v>
          </cell>
          <cell r="AI117">
            <v>1616</v>
          </cell>
          <cell r="AJ117">
            <v>1352</v>
          </cell>
          <cell r="AK117" t="str">
            <v/>
          </cell>
          <cell r="AM117">
            <v>1.1183391003460208</v>
          </cell>
          <cell r="AN117">
            <v>1.0097087378640777</v>
          </cell>
          <cell r="AO117" t="str">
            <v/>
          </cell>
          <cell r="AR117">
            <v>325</v>
          </cell>
          <cell r="AU117">
            <v>38008</v>
          </cell>
          <cell r="AV117">
            <v>410</v>
          </cell>
          <cell r="AX117" t="str">
            <v/>
          </cell>
        </row>
        <row r="118">
          <cell r="B118">
            <v>38015</v>
          </cell>
          <cell r="C118">
            <v>169.12474155754651</v>
          </cell>
          <cell r="D118">
            <v>122.22222222222223</v>
          </cell>
          <cell r="E118">
            <v>190.69767441860466</v>
          </cell>
          <cell r="G118">
            <v>38015</v>
          </cell>
          <cell r="H118">
            <v>410</v>
          </cell>
          <cell r="I118">
            <v>2454</v>
          </cell>
          <cell r="J118">
            <v>1644.5</v>
          </cell>
          <cell r="AH118">
            <v>37403</v>
          </cell>
          <cell r="AI118">
            <v>1620</v>
          </cell>
          <cell r="AJ118">
            <v>1350.5</v>
          </cell>
          <cell r="AK118" t="str">
            <v/>
          </cell>
          <cell r="AM118">
            <v>1.1211072664359862</v>
          </cell>
          <cell r="AN118">
            <v>1.0085884988797611</v>
          </cell>
          <cell r="AO118" t="str">
            <v/>
          </cell>
          <cell r="AR118">
            <v>325</v>
          </cell>
          <cell r="AU118">
            <v>38015</v>
          </cell>
          <cell r="AV118">
            <v>410</v>
          </cell>
          <cell r="AX118" t="str">
            <v/>
          </cell>
        </row>
        <row r="119">
          <cell r="B119">
            <v>38022</v>
          </cell>
          <cell r="C119">
            <v>176.01654031702273</v>
          </cell>
          <cell r="D119">
            <v>123.89446302489782</v>
          </cell>
          <cell r="E119">
            <v>200</v>
          </cell>
          <cell r="G119">
            <v>38022</v>
          </cell>
          <cell r="H119">
            <v>430</v>
          </cell>
          <cell r="I119">
            <v>2554</v>
          </cell>
          <cell r="J119">
            <v>1667</v>
          </cell>
          <cell r="AH119">
            <v>37404</v>
          </cell>
          <cell r="AI119">
            <v>1649</v>
          </cell>
          <cell r="AJ119">
            <v>1375</v>
          </cell>
          <cell r="AK119" t="str">
            <v/>
          </cell>
          <cell r="AM119">
            <v>1.1411764705882352</v>
          </cell>
          <cell r="AN119">
            <v>1.0268857356235996</v>
          </cell>
          <cell r="AO119" t="str">
            <v/>
          </cell>
          <cell r="AR119">
            <v>325</v>
          </cell>
          <cell r="AU119">
            <v>38022</v>
          </cell>
          <cell r="AV119">
            <v>430</v>
          </cell>
          <cell r="AX119" t="str">
            <v/>
          </cell>
        </row>
        <row r="120">
          <cell r="B120">
            <v>38029</v>
          </cell>
          <cell r="C120">
            <v>186.21640248104757</v>
          </cell>
          <cell r="D120">
            <v>127.83351913786696</v>
          </cell>
          <cell r="E120">
            <v>211.62790697674421</v>
          </cell>
          <cell r="G120">
            <v>38029</v>
          </cell>
          <cell r="H120">
            <v>455</v>
          </cell>
          <cell r="I120">
            <v>2702</v>
          </cell>
          <cell r="J120">
            <v>1720</v>
          </cell>
          <cell r="AH120">
            <v>37405</v>
          </cell>
          <cell r="AI120">
            <v>1644</v>
          </cell>
          <cell r="AJ120">
            <v>1384</v>
          </cell>
          <cell r="AK120" t="str">
            <v/>
          </cell>
          <cell r="AM120">
            <v>1.1377162629757784</v>
          </cell>
          <cell r="AN120">
            <v>1.0336071695294997</v>
          </cell>
          <cell r="AO120" t="str">
            <v/>
          </cell>
          <cell r="AR120">
            <v>325</v>
          </cell>
          <cell r="AU120">
            <v>38029</v>
          </cell>
          <cell r="AV120">
            <v>455</v>
          </cell>
          <cell r="AX120" t="str">
            <v/>
          </cell>
        </row>
        <row r="121">
          <cell r="B121">
            <v>38036</v>
          </cell>
          <cell r="C121">
            <v>197.93246037215712</v>
          </cell>
          <cell r="D121">
            <v>128.98550724637681</v>
          </cell>
          <cell r="E121">
            <v>265.11627906976742</v>
          </cell>
          <cell r="G121">
            <v>38036</v>
          </cell>
          <cell r="H121">
            <v>570</v>
          </cell>
          <cell r="I121">
            <v>2872</v>
          </cell>
          <cell r="J121">
            <v>1735.5</v>
          </cell>
          <cell r="AH121">
            <v>37406</v>
          </cell>
          <cell r="AI121">
            <v>1643</v>
          </cell>
          <cell r="AJ121">
            <v>1384</v>
          </cell>
          <cell r="AK121">
            <v>325</v>
          </cell>
          <cell r="AM121">
            <v>1.1370242214532873</v>
          </cell>
          <cell r="AN121">
            <v>1.0336071695294997</v>
          </cell>
          <cell r="AO121">
            <v>1.5116279069767442</v>
          </cell>
          <cell r="AR121">
            <v>325</v>
          </cell>
          <cell r="AU121">
            <v>38036</v>
          </cell>
          <cell r="AV121">
            <v>570</v>
          </cell>
          <cell r="AX121">
            <v>325</v>
          </cell>
        </row>
        <row r="122">
          <cell r="B122">
            <v>38043</v>
          </cell>
          <cell r="C122">
            <v>201.37835975189526</v>
          </cell>
          <cell r="D122">
            <v>127.61055369751023</v>
          </cell>
          <cell r="E122">
            <v>276.74418604651163</v>
          </cell>
          <cell r="G122">
            <v>38043</v>
          </cell>
          <cell r="H122">
            <v>595</v>
          </cell>
          <cell r="I122">
            <v>2922</v>
          </cell>
          <cell r="J122">
            <v>1717</v>
          </cell>
          <cell r="AH122">
            <v>37407</v>
          </cell>
          <cell r="AI122">
            <v>1659</v>
          </cell>
          <cell r="AJ122">
            <v>1397</v>
          </cell>
          <cell r="AK122" t="str">
            <v/>
          </cell>
          <cell r="AM122">
            <v>1.1480968858131488</v>
          </cell>
          <cell r="AN122">
            <v>1.0433159073935774</v>
          </cell>
          <cell r="AO122" t="str">
            <v/>
          </cell>
          <cell r="AR122">
            <v>328.33333333333331</v>
          </cell>
          <cell r="AU122">
            <v>38043</v>
          </cell>
          <cell r="AV122">
            <v>595</v>
          </cell>
          <cell r="AX122" t="str">
            <v/>
          </cell>
        </row>
        <row r="123">
          <cell r="B123">
            <v>38050</v>
          </cell>
          <cell r="C123">
            <v>198.82839421088906</v>
          </cell>
          <cell r="D123">
            <v>123.74581939799332</v>
          </cell>
          <cell r="E123">
            <v>276.74418604651163</v>
          </cell>
          <cell r="G123">
            <v>38050</v>
          </cell>
          <cell r="H123">
            <v>595</v>
          </cell>
          <cell r="I123">
            <v>2885</v>
          </cell>
          <cell r="J123">
            <v>1665</v>
          </cell>
          <cell r="AH123">
            <v>37412</v>
          </cell>
          <cell r="AI123">
            <v>1697</v>
          </cell>
          <cell r="AJ123">
            <v>1409</v>
          </cell>
          <cell r="AK123" t="str">
            <v/>
          </cell>
          <cell r="AM123">
            <v>1.1743944636678201</v>
          </cell>
          <cell r="AN123">
            <v>1.0522778192681106</v>
          </cell>
          <cell r="AO123" t="str">
            <v/>
          </cell>
          <cell r="AR123">
            <v>331.66666666666669</v>
          </cell>
          <cell r="AU123">
            <v>38050</v>
          </cell>
          <cell r="AV123">
            <v>595</v>
          </cell>
          <cell r="AX123" t="str">
            <v/>
          </cell>
        </row>
        <row r="124">
          <cell r="B124">
            <v>38057</v>
          </cell>
          <cell r="C124">
            <v>200.06891798759474</v>
          </cell>
          <cell r="D124">
            <v>125.30657748049052</v>
          </cell>
          <cell r="E124">
            <v>276.74418604651163</v>
          </cell>
          <cell r="G124">
            <v>38057</v>
          </cell>
          <cell r="H124">
            <v>595</v>
          </cell>
          <cell r="I124">
            <v>2903</v>
          </cell>
          <cell r="J124">
            <v>1686</v>
          </cell>
          <cell r="AH124">
            <v>37413</v>
          </cell>
          <cell r="AI124">
            <v>1706</v>
          </cell>
          <cell r="AJ124">
            <v>1412.5</v>
          </cell>
          <cell r="AK124">
            <v>335</v>
          </cell>
          <cell r="AM124">
            <v>1.1806228373702423</v>
          </cell>
          <cell r="AN124">
            <v>1.0548917102315161</v>
          </cell>
          <cell r="AO124">
            <v>1.558139534883721</v>
          </cell>
          <cell r="AR124">
            <v>335</v>
          </cell>
          <cell r="AU124">
            <v>38057</v>
          </cell>
          <cell r="AV124">
            <v>595</v>
          </cell>
          <cell r="AX124">
            <v>335</v>
          </cell>
        </row>
        <row r="125">
          <cell r="B125">
            <v>38064</v>
          </cell>
          <cell r="C125">
            <v>206.2026188835286</v>
          </cell>
          <cell r="D125">
            <v>124.71200297287255</v>
          </cell>
          <cell r="E125">
            <v>279.06976744186045</v>
          </cell>
          <cell r="G125">
            <v>38064</v>
          </cell>
          <cell r="H125">
            <v>600</v>
          </cell>
          <cell r="I125">
            <v>2992</v>
          </cell>
          <cell r="J125">
            <v>1678</v>
          </cell>
          <cell r="AH125">
            <v>37414</v>
          </cell>
          <cell r="AI125">
            <v>1692</v>
          </cell>
          <cell r="AJ125">
            <v>1392.5</v>
          </cell>
          <cell r="AK125" t="str">
            <v/>
          </cell>
          <cell r="AM125">
            <v>1.1709342560553633</v>
          </cell>
          <cell r="AN125">
            <v>1.0399551904406272</v>
          </cell>
          <cell r="AO125" t="str">
            <v/>
          </cell>
          <cell r="AR125">
            <v>335</v>
          </cell>
          <cell r="AU125">
            <v>38064</v>
          </cell>
          <cell r="AV125">
            <v>600</v>
          </cell>
          <cell r="AX125" t="str">
            <v/>
          </cell>
        </row>
        <row r="126">
          <cell r="B126">
            <v>38071</v>
          </cell>
          <cell r="C126">
            <v>200.27567195037906</v>
          </cell>
          <cell r="D126">
            <v>122.55667038275735</v>
          </cell>
          <cell r="E126">
            <v>262.7906976744186</v>
          </cell>
          <cell r="G126">
            <v>38071</v>
          </cell>
          <cell r="H126">
            <v>565</v>
          </cell>
          <cell r="I126">
            <v>2906</v>
          </cell>
          <cell r="J126">
            <v>1649</v>
          </cell>
          <cell r="AH126">
            <v>37417</v>
          </cell>
          <cell r="AI126">
            <v>1696</v>
          </cell>
          <cell r="AJ126">
            <v>1404</v>
          </cell>
          <cell r="AK126" t="str">
            <v/>
          </cell>
          <cell r="AM126">
            <v>1.1737024221453287</v>
          </cell>
          <cell r="AN126">
            <v>1.0485436893203883</v>
          </cell>
          <cell r="AO126" t="str">
            <v/>
          </cell>
          <cell r="AR126">
            <v>335</v>
          </cell>
          <cell r="AU126">
            <v>38071</v>
          </cell>
          <cell r="AV126">
            <v>565</v>
          </cell>
          <cell r="AX126" t="str">
            <v/>
          </cell>
        </row>
        <row r="127">
          <cell r="B127">
            <v>38078</v>
          </cell>
          <cell r="C127">
            <v>207.78773259820812</v>
          </cell>
          <cell r="D127">
            <v>129.69156447417316</v>
          </cell>
          <cell r="E127">
            <v>262.7906976744186</v>
          </cell>
          <cell r="G127">
            <v>38078</v>
          </cell>
          <cell r="H127">
            <v>565</v>
          </cell>
          <cell r="I127">
            <v>3015</v>
          </cell>
          <cell r="J127">
            <v>1745</v>
          </cell>
          <cell r="AH127">
            <v>37418</v>
          </cell>
          <cell r="AI127">
            <v>1676</v>
          </cell>
          <cell r="AJ127">
            <v>1394</v>
          </cell>
          <cell r="AK127" t="str">
            <v/>
          </cell>
          <cell r="AM127">
            <v>1.1598615916955017</v>
          </cell>
          <cell r="AN127">
            <v>1.041075429424944</v>
          </cell>
          <cell r="AO127" t="str">
            <v/>
          </cell>
          <cell r="AR127">
            <v>335</v>
          </cell>
          <cell r="AU127">
            <v>38078</v>
          </cell>
          <cell r="AV127">
            <v>565</v>
          </cell>
          <cell r="AX127" t="str">
            <v/>
          </cell>
        </row>
        <row r="128">
          <cell r="B128">
            <v>38092</v>
          </cell>
          <cell r="C128">
            <v>196.07167470709854</v>
          </cell>
          <cell r="D128">
            <v>134.29951690821255</v>
          </cell>
          <cell r="E128">
            <v>265.11627906976742</v>
          </cell>
          <cell r="G128">
            <v>38092</v>
          </cell>
          <cell r="H128">
            <v>570</v>
          </cell>
          <cell r="I128">
            <v>2845</v>
          </cell>
          <cell r="J128">
            <v>1807</v>
          </cell>
          <cell r="AH128">
            <v>37419</v>
          </cell>
          <cell r="AI128">
            <v>1672</v>
          </cell>
          <cell r="AJ128">
            <v>1391</v>
          </cell>
          <cell r="AK128" t="str">
            <v/>
          </cell>
          <cell r="AM128">
            <v>1.1570934256055363</v>
          </cell>
          <cell r="AN128">
            <v>1.0388349514563107</v>
          </cell>
          <cell r="AO128" t="str">
            <v/>
          </cell>
          <cell r="AR128">
            <v>335</v>
          </cell>
          <cell r="AU128">
            <v>38092</v>
          </cell>
          <cell r="AV128">
            <v>570</v>
          </cell>
          <cell r="AX128" t="str">
            <v/>
          </cell>
        </row>
        <row r="129">
          <cell r="B129">
            <v>38099</v>
          </cell>
          <cell r="C129">
            <v>186.42315644383186</v>
          </cell>
          <cell r="D129">
            <v>127.38758825715348</v>
          </cell>
          <cell r="E129">
            <v>265.11627906976742</v>
          </cell>
          <cell r="G129">
            <v>38099</v>
          </cell>
          <cell r="H129">
            <v>570</v>
          </cell>
          <cell r="I129">
            <v>2705</v>
          </cell>
          <cell r="J129">
            <v>1714</v>
          </cell>
          <cell r="AH129">
            <v>37420</v>
          </cell>
          <cell r="AI129">
            <v>1672</v>
          </cell>
          <cell r="AJ129">
            <v>1382</v>
          </cell>
          <cell r="AK129">
            <v>335</v>
          </cell>
          <cell r="AM129">
            <v>1.1570934256055363</v>
          </cell>
          <cell r="AN129">
            <v>1.0321135175504108</v>
          </cell>
          <cell r="AO129">
            <v>1.558139534883721</v>
          </cell>
          <cell r="AR129">
            <v>335</v>
          </cell>
          <cell r="AU129">
            <v>38099</v>
          </cell>
          <cell r="AV129">
            <v>570</v>
          </cell>
          <cell r="AX129">
            <v>335</v>
          </cell>
        </row>
        <row r="130">
          <cell r="B130">
            <v>38106</v>
          </cell>
          <cell r="C130">
            <v>181.3921433494142</v>
          </cell>
          <cell r="D130">
            <v>123.59717577108881</v>
          </cell>
          <cell r="E130">
            <v>265.11627906976742</v>
          </cell>
          <cell r="G130">
            <v>38106</v>
          </cell>
          <cell r="H130">
            <v>570</v>
          </cell>
          <cell r="I130">
            <v>2632</v>
          </cell>
          <cell r="J130">
            <v>1663</v>
          </cell>
          <cell r="AH130">
            <v>37421</v>
          </cell>
          <cell r="AI130">
            <v>1667.5</v>
          </cell>
          <cell r="AJ130">
            <v>1376</v>
          </cell>
          <cell r="AK130" t="str">
            <v/>
          </cell>
          <cell r="AM130">
            <v>1.1539792387543253</v>
          </cell>
          <cell r="AN130">
            <v>1.0276325616131441</v>
          </cell>
          <cell r="AO130" t="str">
            <v/>
          </cell>
          <cell r="AR130">
            <v>340</v>
          </cell>
          <cell r="AU130">
            <v>38106</v>
          </cell>
          <cell r="AV130">
            <v>570</v>
          </cell>
          <cell r="AX130" t="str">
            <v/>
          </cell>
        </row>
        <row r="131">
          <cell r="B131">
            <v>38113</v>
          </cell>
          <cell r="C131">
            <v>187.45692625775328</v>
          </cell>
          <cell r="D131">
            <v>123.96878483835006</v>
          </cell>
          <cell r="E131">
            <v>265.11627906976742</v>
          </cell>
          <cell r="G131">
            <v>38113</v>
          </cell>
          <cell r="H131">
            <v>570</v>
          </cell>
          <cell r="I131">
            <v>2720</v>
          </cell>
          <cell r="J131">
            <v>1668</v>
          </cell>
          <cell r="AH131">
            <v>37424</v>
          </cell>
          <cell r="AI131">
            <v>1670</v>
          </cell>
          <cell r="AJ131">
            <v>1365</v>
          </cell>
          <cell r="AK131" t="str">
            <v/>
          </cell>
          <cell r="AM131">
            <v>1.1557093425605536</v>
          </cell>
          <cell r="AN131">
            <v>1.0194174757281553</v>
          </cell>
          <cell r="AO131" t="str">
            <v/>
          </cell>
          <cell r="AR131">
            <v>345</v>
          </cell>
          <cell r="AU131">
            <v>38113</v>
          </cell>
          <cell r="AV131">
            <v>570</v>
          </cell>
          <cell r="AX131" t="str">
            <v/>
          </cell>
        </row>
        <row r="132">
          <cell r="B132">
            <v>38120</v>
          </cell>
          <cell r="C132">
            <v>177.87732598208132</v>
          </cell>
          <cell r="D132">
            <v>118.32032701597919</v>
          </cell>
          <cell r="E132">
            <v>265.11627906976742</v>
          </cell>
          <cell r="G132">
            <v>38120</v>
          </cell>
          <cell r="H132">
            <v>570</v>
          </cell>
          <cell r="I132">
            <v>2581</v>
          </cell>
          <cell r="J132">
            <v>1592</v>
          </cell>
          <cell r="AH132">
            <v>37425</v>
          </cell>
          <cell r="AI132">
            <v>1667</v>
          </cell>
          <cell r="AJ132">
            <v>1366</v>
          </cell>
          <cell r="AK132" t="str">
            <v/>
          </cell>
          <cell r="AM132">
            <v>1.1536332179930795</v>
          </cell>
          <cell r="AN132">
            <v>1.0201643017176998</v>
          </cell>
          <cell r="AO132" t="str">
            <v/>
          </cell>
          <cell r="AR132">
            <v>350</v>
          </cell>
          <cell r="AU132">
            <v>38120</v>
          </cell>
          <cell r="AV132">
            <v>570</v>
          </cell>
          <cell r="AX132" t="str">
            <v/>
          </cell>
        </row>
        <row r="133">
          <cell r="B133">
            <v>38127</v>
          </cell>
          <cell r="C133">
            <v>178.42866988283944</v>
          </cell>
          <cell r="D133">
            <v>120.69862504645113</v>
          </cell>
          <cell r="E133">
            <v>265.11627906976742</v>
          </cell>
          <cell r="G133">
            <v>38127</v>
          </cell>
          <cell r="H133">
            <v>570</v>
          </cell>
          <cell r="I133">
            <v>2589</v>
          </cell>
          <cell r="J133">
            <v>1624</v>
          </cell>
          <cell r="AH133">
            <v>37426</v>
          </cell>
          <cell r="AI133">
            <v>1665</v>
          </cell>
          <cell r="AJ133">
            <v>1364</v>
          </cell>
          <cell r="AK133" t="str">
            <v/>
          </cell>
          <cell r="AM133">
            <v>1.1522491349480968</v>
          </cell>
          <cell r="AN133">
            <v>1.0186706497386109</v>
          </cell>
          <cell r="AO133" t="str">
            <v/>
          </cell>
          <cell r="AR133">
            <v>355</v>
          </cell>
          <cell r="AU133">
            <v>38127</v>
          </cell>
          <cell r="AV133">
            <v>570</v>
          </cell>
          <cell r="AX133" t="str">
            <v/>
          </cell>
        </row>
        <row r="134">
          <cell r="B134">
            <v>38134</v>
          </cell>
          <cell r="C134">
            <v>191.17849758787045</v>
          </cell>
          <cell r="D134">
            <v>124.26607209215905</v>
          </cell>
          <cell r="E134">
            <v>265.11627906976742</v>
          </cell>
          <cell r="G134">
            <v>38134</v>
          </cell>
          <cell r="H134">
            <v>570</v>
          </cell>
          <cell r="I134">
            <v>2774</v>
          </cell>
          <cell r="J134">
            <v>1672</v>
          </cell>
          <cell r="AH134">
            <v>37427</v>
          </cell>
          <cell r="AI134">
            <v>1646</v>
          </cell>
          <cell r="AJ134">
            <v>1350</v>
          </cell>
          <cell r="AK134">
            <v>360</v>
          </cell>
          <cell r="AM134">
            <v>1.1391003460207612</v>
          </cell>
          <cell r="AN134">
            <v>1.0082150858849888</v>
          </cell>
          <cell r="AO134">
            <v>1.6744186046511629</v>
          </cell>
          <cell r="AR134">
            <v>360</v>
          </cell>
          <cell r="AU134">
            <v>38134</v>
          </cell>
          <cell r="AV134">
            <v>570</v>
          </cell>
          <cell r="AX134">
            <v>360</v>
          </cell>
        </row>
        <row r="135">
          <cell r="B135">
            <v>38141</v>
          </cell>
          <cell r="C135">
            <v>189.11095796002758</v>
          </cell>
          <cell r="D135">
            <v>125.08361204013379</v>
          </cell>
          <cell r="E135">
            <v>281.39534883720933</v>
          </cell>
          <cell r="G135">
            <v>38141</v>
          </cell>
          <cell r="H135">
            <v>605</v>
          </cell>
          <cell r="I135">
            <v>2744</v>
          </cell>
          <cell r="J135">
            <v>1683</v>
          </cell>
          <cell r="AH135">
            <v>37428</v>
          </cell>
          <cell r="AI135">
            <v>1638</v>
          </cell>
          <cell r="AJ135">
            <v>1352</v>
          </cell>
          <cell r="AK135" t="str">
            <v/>
          </cell>
          <cell r="AM135">
            <v>1.1335640138408305</v>
          </cell>
          <cell r="AN135">
            <v>1.0097087378640777</v>
          </cell>
          <cell r="AO135" t="str">
            <v/>
          </cell>
          <cell r="AR135">
            <v>360</v>
          </cell>
          <cell r="AU135">
            <v>38141</v>
          </cell>
          <cell r="AV135">
            <v>605</v>
          </cell>
          <cell r="AX135" t="str">
            <v/>
          </cell>
        </row>
        <row r="136">
          <cell r="B136">
            <v>38148</v>
          </cell>
          <cell r="C136">
            <v>177.11922811853893</v>
          </cell>
          <cell r="D136">
            <v>121.88777406168711</v>
          </cell>
          <cell r="E136">
            <v>281.39534883720933</v>
          </cell>
          <cell r="G136">
            <v>38148</v>
          </cell>
          <cell r="H136">
            <v>605</v>
          </cell>
          <cell r="I136">
            <v>2570</v>
          </cell>
          <cell r="J136">
            <v>1640</v>
          </cell>
          <cell r="AH136">
            <v>37431</v>
          </cell>
          <cell r="AI136">
            <v>1633</v>
          </cell>
          <cell r="AJ136">
            <v>1345</v>
          </cell>
          <cell r="AK136" t="str">
            <v/>
          </cell>
          <cell r="AM136">
            <v>1.1301038062283737</v>
          </cell>
          <cell r="AN136">
            <v>1.0044809559372667</v>
          </cell>
          <cell r="AO136" t="str">
            <v/>
          </cell>
          <cell r="AR136">
            <v>360</v>
          </cell>
          <cell r="AU136">
            <v>38148</v>
          </cell>
          <cell r="AV136">
            <v>605</v>
          </cell>
          <cell r="AX136" t="str">
            <v/>
          </cell>
        </row>
        <row r="137">
          <cell r="B137">
            <v>38156</v>
          </cell>
          <cell r="C137">
            <v>180.22053756030323</v>
          </cell>
          <cell r="D137">
            <v>126.86733556298773</v>
          </cell>
          <cell r="E137">
            <v>281.39534883720933</v>
          </cell>
          <cell r="G137">
            <v>38156</v>
          </cell>
          <cell r="H137">
            <v>605</v>
          </cell>
          <cell r="I137">
            <v>2615</v>
          </cell>
          <cell r="J137">
            <v>1707</v>
          </cell>
          <cell r="AH137">
            <v>37432</v>
          </cell>
          <cell r="AI137">
            <v>1654.5</v>
          </cell>
          <cell r="AJ137">
            <v>1358</v>
          </cell>
          <cell r="AK137" t="str">
            <v/>
          </cell>
          <cell r="AM137">
            <v>1.1449826989619376</v>
          </cell>
          <cell r="AN137">
            <v>1.0141896938013444</v>
          </cell>
          <cell r="AO137" t="str">
            <v/>
          </cell>
          <cell r="AR137">
            <v>360</v>
          </cell>
          <cell r="AU137">
            <v>38156</v>
          </cell>
          <cell r="AV137">
            <v>605</v>
          </cell>
          <cell r="AX137" t="str">
            <v/>
          </cell>
        </row>
        <row r="138">
          <cell r="B138">
            <v>38162</v>
          </cell>
          <cell r="C138">
            <v>184.56237077877327</v>
          </cell>
          <cell r="D138">
            <v>128.50241545893718</v>
          </cell>
          <cell r="E138">
            <v>281.39534883720933</v>
          </cell>
          <cell r="G138">
            <v>38162</v>
          </cell>
          <cell r="H138">
            <v>605</v>
          </cell>
          <cell r="I138">
            <v>2678</v>
          </cell>
          <cell r="J138">
            <v>1729</v>
          </cell>
          <cell r="AH138">
            <v>37433</v>
          </cell>
          <cell r="AI138">
            <v>1657</v>
          </cell>
          <cell r="AJ138">
            <v>1367</v>
          </cell>
          <cell r="AK138" t="str">
            <v/>
          </cell>
          <cell r="AM138">
            <v>1.1467128027681661</v>
          </cell>
          <cell r="AN138">
            <v>1.0209111277072442</v>
          </cell>
          <cell r="AO138" t="str">
            <v/>
          </cell>
          <cell r="AR138">
            <v>360</v>
          </cell>
          <cell r="AU138">
            <v>38162</v>
          </cell>
          <cell r="AV138">
            <v>605</v>
          </cell>
          <cell r="AX138" t="str">
            <v/>
          </cell>
        </row>
        <row r="139">
          <cell r="B139">
            <v>38169</v>
          </cell>
          <cell r="C139">
            <v>185.3893866299104</v>
          </cell>
          <cell r="D139">
            <v>127.61055369751023</v>
          </cell>
          <cell r="E139">
            <v>281.39534883720933</v>
          </cell>
          <cell r="G139">
            <v>38169</v>
          </cell>
          <cell r="H139">
            <v>605</v>
          </cell>
          <cell r="I139">
            <v>2690</v>
          </cell>
          <cell r="J139">
            <v>1717</v>
          </cell>
          <cell r="AH139">
            <v>37434</v>
          </cell>
          <cell r="AI139">
            <v>1661</v>
          </cell>
          <cell r="AJ139">
            <v>1370.5</v>
          </cell>
          <cell r="AK139">
            <v>360</v>
          </cell>
          <cell r="AM139">
            <v>1.1494809688581316</v>
          </cell>
          <cell r="AN139">
            <v>1.0235250186706497</v>
          </cell>
          <cell r="AO139">
            <v>1.6744186046511629</v>
          </cell>
          <cell r="AR139">
            <v>360</v>
          </cell>
          <cell r="AU139">
            <v>38169</v>
          </cell>
          <cell r="AV139">
            <v>605</v>
          </cell>
          <cell r="AX139">
            <v>360</v>
          </cell>
        </row>
        <row r="140">
          <cell r="B140">
            <v>38176</v>
          </cell>
          <cell r="C140">
            <v>189.11095796002758</v>
          </cell>
          <cell r="D140">
            <v>130.58342623560014</v>
          </cell>
          <cell r="E140">
            <v>281.39534883720933</v>
          </cell>
          <cell r="G140">
            <v>38176</v>
          </cell>
          <cell r="H140">
            <v>605</v>
          </cell>
          <cell r="I140">
            <v>2744</v>
          </cell>
          <cell r="J140">
            <v>1757</v>
          </cell>
          <cell r="AH140">
            <v>37435</v>
          </cell>
          <cell r="AI140">
            <v>1687</v>
          </cell>
          <cell r="AJ140">
            <v>1388</v>
          </cell>
          <cell r="AK140" t="str">
            <v/>
          </cell>
          <cell r="AM140">
            <v>1.1674740484429065</v>
          </cell>
          <cell r="AN140">
            <v>1.0365944734876773</v>
          </cell>
          <cell r="AO140" t="str">
            <v/>
          </cell>
          <cell r="AR140" t="str">
            <v/>
          </cell>
          <cell r="AU140">
            <v>38176</v>
          </cell>
          <cell r="AV140">
            <v>605</v>
          </cell>
          <cell r="AX140" t="str">
            <v/>
          </cell>
        </row>
        <row r="141">
          <cell r="B141">
            <v>38183</v>
          </cell>
          <cell r="C141">
            <v>193.38387319090282</v>
          </cell>
          <cell r="D141">
            <v>128.42809364548495</v>
          </cell>
          <cell r="E141">
            <v>304.6511627906977</v>
          </cell>
          <cell r="G141">
            <v>38183</v>
          </cell>
          <cell r="H141">
            <v>655</v>
          </cell>
          <cell r="I141">
            <v>2806</v>
          </cell>
          <cell r="J141">
            <v>1728</v>
          </cell>
          <cell r="AH141">
            <v>37438</v>
          </cell>
          <cell r="AI141">
            <v>1684</v>
          </cell>
          <cell r="AJ141">
            <v>1390.5</v>
          </cell>
          <cell r="AK141" t="str">
            <v/>
          </cell>
          <cell r="AM141">
            <v>1.1653979238754326</v>
          </cell>
          <cell r="AN141">
            <v>1.0384615384615385</v>
          </cell>
          <cell r="AO141" t="str">
            <v/>
          </cell>
          <cell r="AR141" t="str">
            <v/>
          </cell>
          <cell r="AU141">
            <v>38183</v>
          </cell>
          <cell r="AV141">
            <v>655</v>
          </cell>
          <cell r="AX141" t="str">
            <v/>
          </cell>
        </row>
        <row r="142">
          <cell r="B142">
            <v>38190</v>
          </cell>
          <cell r="C142">
            <v>192.48793935217091</v>
          </cell>
          <cell r="D142">
            <v>126.42140468227426</v>
          </cell>
          <cell r="E142">
            <v>304.6511627906977</v>
          </cell>
          <cell r="G142">
            <v>38190</v>
          </cell>
          <cell r="H142">
            <v>655</v>
          </cell>
          <cell r="I142">
            <v>2793</v>
          </cell>
          <cell r="J142">
            <v>1701</v>
          </cell>
          <cell r="AH142">
            <v>37439</v>
          </cell>
          <cell r="AI142">
            <v>1666</v>
          </cell>
          <cell r="AJ142">
            <v>1376</v>
          </cell>
          <cell r="AK142" t="str">
            <v/>
          </cell>
          <cell r="AM142">
            <v>1.1529411764705881</v>
          </cell>
          <cell r="AN142">
            <v>1.0276325616131441</v>
          </cell>
          <cell r="AO142" t="str">
            <v/>
          </cell>
          <cell r="AR142" t="str">
            <v/>
          </cell>
          <cell r="AU142">
            <v>38190</v>
          </cell>
          <cell r="AV142">
            <v>655</v>
          </cell>
          <cell r="AX142" t="str">
            <v/>
          </cell>
        </row>
        <row r="143">
          <cell r="B143">
            <v>38197</v>
          </cell>
          <cell r="C143">
            <v>192.00551343900759</v>
          </cell>
          <cell r="D143">
            <v>125.00929022668153</v>
          </cell>
          <cell r="E143">
            <v>351.16279069767444</v>
          </cell>
          <cell r="G143">
            <v>38197</v>
          </cell>
          <cell r="H143">
            <v>755</v>
          </cell>
          <cell r="I143">
            <v>2786</v>
          </cell>
          <cell r="J143">
            <v>1682</v>
          </cell>
          <cell r="AH143">
            <v>37440</v>
          </cell>
          <cell r="AI143">
            <v>1656</v>
          </cell>
          <cell r="AJ143">
            <v>1379</v>
          </cell>
          <cell r="AK143" t="str">
            <v/>
          </cell>
          <cell r="AM143">
            <v>1.1460207612456748</v>
          </cell>
          <cell r="AN143">
            <v>1.0298730395817774</v>
          </cell>
          <cell r="AO143" t="str">
            <v/>
          </cell>
          <cell r="AR143" t="str">
            <v/>
          </cell>
          <cell r="AU143">
            <v>38197</v>
          </cell>
          <cell r="AV143">
            <v>755</v>
          </cell>
          <cell r="AX143" t="str">
            <v/>
          </cell>
        </row>
        <row r="144">
          <cell r="B144">
            <v>38204</v>
          </cell>
          <cell r="C144">
            <v>192.21226740179188</v>
          </cell>
          <cell r="D144">
            <v>125.45522110739502</v>
          </cell>
          <cell r="E144">
            <v>351.16279069767444</v>
          </cell>
          <cell r="G144">
            <v>38204</v>
          </cell>
          <cell r="H144">
            <v>755</v>
          </cell>
          <cell r="I144">
            <v>2789</v>
          </cell>
          <cell r="J144">
            <v>1688</v>
          </cell>
          <cell r="AH144">
            <v>37441</v>
          </cell>
          <cell r="AI144">
            <v>1647</v>
          </cell>
          <cell r="AJ144">
            <v>1372</v>
          </cell>
          <cell r="AK144" t="str">
            <v/>
          </cell>
          <cell r="AM144">
            <v>1.1397923875432525</v>
          </cell>
          <cell r="AN144">
            <v>1.0246452576549665</v>
          </cell>
          <cell r="AO144" t="str">
            <v/>
          </cell>
          <cell r="AR144" t="str">
            <v/>
          </cell>
          <cell r="AU144">
            <v>38204</v>
          </cell>
          <cell r="AV144">
            <v>755</v>
          </cell>
          <cell r="AX144" t="str">
            <v/>
          </cell>
        </row>
        <row r="145">
          <cell r="B145">
            <v>38211</v>
          </cell>
          <cell r="C145">
            <v>191.04066161268091</v>
          </cell>
          <cell r="D145">
            <v>127.46191007060573</v>
          </cell>
          <cell r="E145">
            <v>351.16279069767444</v>
          </cell>
          <cell r="G145">
            <v>38211</v>
          </cell>
          <cell r="H145">
            <v>755</v>
          </cell>
          <cell r="I145">
            <v>2772</v>
          </cell>
          <cell r="J145">
            <v>1715</v>
          </cell>
          <cell r="AH145">
            <v>37442</v>
          </cell>
          <cell r="AI145">
            <v>1666</v>
          </cell>
          <cell r="AJ145">
            <v>1388</v>
          </cell>
          <cell r="AK145" t="str">
            <v/>
          </cell>
          <cell r="AM145">
            <v>1.1529411764705881</v>
          </cell>
          <cell r="AN145">
            <v>1.0365944734876773</v>
          </cell>
          <cell r="AO145" t="str">
            <v/>
          </cell>
          <cell r="AR145" t="str">
            <v/>
          </cell>
          <cell r="AU145">
            <v>38211</v>
          </cell>
          <cell r="AV145">
            <v>755</v>
          </cell>
          <cell r="AX145" t="str">
            <v/>
          </cell>
        </row>
        <row r="146">
          <cell r="B146">
            <v>38218</v>
          </cell>
          <cell r="C146">
            <v>192.6946933149552</v>
          </cell>
          <cell r="D146">
            <v>128.79970271274618</v>
          </cell>
          <cell r="E146">
            <v>351.16279069767444</v>
          </cell>
          <cell r="G146">
            <v>38218</v>
          </cell>
          <cell r="H146">
            <v>755</v>
          </cell>
          <cell r="I146">
            <v>2796</v>
          </cell>
          <cell r="J146">
            <v>1733</v>
          </cell>
          <cell r="AH146">
            <v>37445</v>
          </cell>
          <cell r="AI146">
            <v>1654</v>
          </cell>
          <cell r="AJ146">
            <v>1370.5</v>
          </cell>
          <cell r="AK146" t="str">
            <v/>
          </cell>
          <cell r="AM146">
            <v>1.144636678200692</v>
          </cell>
          <cell r="AN146">
            <v>1.0235250186706497</v>
          </cell>
          <cell r="AO146" t="str">
            <v/>
          </cell>
          <cell r="AR146" t="str">
            <v/>
          </cell>
          <cell r="AU146">
            <v>38218</v>
          </cell>
          <cell r="AV146">
            <v>755</v>
          </cell>
          <cell r="AX146" t="str">
            <v/>
          </cell>
        </row>
        <row r="147">
          <cell r="B147">
            <v>38225</v>
          </cell>
          <cell r="C147">
            <v>188.35286009648519</v>
          </cell>
          <cell r="D147">
            <v>126.42140468227426</v>
          </cell>
          <cell r="E147">
            <v>365.11627906976742</v>
          </cell>
          <cell r="G147">
            <v>38225</v>
          </cell>
          <cell r="H147">
            <v>785</v>
          </cell>
          <cell r="I147">
            <v>2733</v>
          </cell>
          <cell r="J147">
            <v>1701</v>
          </cell>
          <cell r="AH147">
            <v>37446</v>
          </cell>
          <cell r="AI147">
            <v>1664.5</v>
          </cell>
          <cell r="AJ147">
            <v>1371</v>
          </cell>
          <cell r="AK147" t="str">
            <v/>
          </cell>
          <cell r="AM147">
            <v>1.1519031141868512</v>
          </cell>
          <cell r="AN147">
            <v>1.023898431665422</v>
          </cell>
          <cell r="AO147" t="str">
            <v/>
          </cell>
          <cell r="AR147" t="str">
            <v/>
          </cell>
          <cell r="AU147">
            <v>38225</v>
          </cell>
          <cell r="AV147">
            <v>785</v>
          </cell>
          <cell r="AX147" t="str">
            <v/>
          </cell>
        </row>
        <row r="148">
          <cell r="B148">
            <v>38232</v>
          </cell>
          <cell r="C148">
            <v>188.28394210889041</v>
          </cell>
          <cell r="D148">
            <v>125.30657748049052</v>
          </cell>
          <cell r="E148">
            <v>365.11627906976742</v>
          </cell>
          <cell r="G148">
            <v>38232</v>
          </cell>
          <cell r="H148">
            <v>785</v>
          </cell>
          <cell r="I148">
            <v>2732</v>
          </cell>
          <cell r="J148">
            <v>1686</v>
          </cell>
          <cell r="AH148">
            <v>37447</v>
          </cell>
          <cell r="AI148">
            <v>1661.5</v>
          </cell>
          <cell r="AJ148">
            <v>1377</v>
          </cell>
          <cell r="AK148" t="str">
            <v/>
          </cell>
          <cell r="AM148">
            <v>1.1498269896193771</v>
          </cell>
          <cell r="AN148">
            <v>1.0283793876026885</v>
          </cell>
          <cell r="AO148" t="str">
            <v/>
          </cell>
          <cell r="AR148" t="str">
            <v/>
          </cell>
          <cell r="AU148">
            <v>38232</v>
          </cell>
          <cell r="AV148">
            <v>785</v>
          </cell>
          <cell r="AX148" t="str">
            <v/>
          </cell>
        </row>
        <row r="149">
          <cell r="B149">
            <v>38239</v>
          </cell>
          <cell r="C149">
            <v>189.5933838731909</v>
          </cell>
          <cell r="D149">
            <v>124.26607209215905</v>
          </cell>
          <cell r="E149">
            <v>353.48837209302326</v>
          </cell>
          <cell r="G149">
            <v>38239</v>
          </cell>
          <cell r="H149">
            <v>760</v>
          </cell>
          <cell r="I149">
            <v>2751</v>
          </cell>
          <cell r="J149">
            <v>1672</v>
          </cell>
          <cell r="AH149">
            <v>37448</v>
          </cell>
          <cell r="AI149">
            <v>1642.5</v>
          </cell>
          <cell r="AJ149">
            <v>1376</v>
          </cell>
          <cell r="AK149">
            <v>360</v>
          </cell>
          <cell r="AM149">
            <v>1.1366782006920415</v>
          </cell>
          <cell r="AN149">
            <v>1.0276325616131441</v>
          </cell>
          <cell r="AO149">
            <v>1.6744186046511629</v>
          </cell>
          <cell r="AR149">
            <v>360</v>
          </cell>
          <cell r="AU149">
            <v>38239</v>
          </cell>
          <cell r="AV149">
            <v>760</v>
          </cell>
          <cell r="AX149">
            <v>360</v>
          </cell>
        </row>
        <row r="150">
          <cell r="B150">
            <v>38246</v>
          </cell>
          <cell r="C150">
            <v>194.55547898001379</v>
          </cell>
          <cell r="D150">
            <v>127.31326644370122</v>
          </cell>
          <cell r="E150">
            <v>353.48837209302326</v>
          </cell>
          <cell r="G150">
            <v>38246</v>
          </cell>
          <cell r="H150">
            <v>760</v>
          </cell>
          <cell r="I150">
            <v>2823</v>
          </cell>
          <cell r="J150">
            <v>1713</v>
          </cell>
          <cell r="AH150">
            <v>37449</v>
          </cell>
          <cell r="AI150">
            <v>1637</v>
          </cell>
          <cell r="AJ150">
            <v>1371.5</v>
          </cell>
          <cell r="AK150" t="str">
            <v/>
          </cell>
          <cell r="AM150">
            <v>1.1328719723183391</v>
          </cell>
          <cell r="AN150">
            <v>1.0242718446601942</v>
          </cell>
          <cell r="AO150" t="str">
            <v/>
          </cell>
          <cell r="AR150">
            <v>360</v>
          </cell>
          <cell r="AU150">
            <v>38246</v>
          </cell>
          <cell r="AV150">
            <v>760</v>
          </cell>
          <cell r="AX150" t="str">
            <v/>
          </cell>
        </row>
        <row r="151">
          <cell r="B151">
            <v>38253</v>
          </cell>
          <cell r="C151">
            <v>202.06753962784285</v>
          </cell>
          <cell r="D151">
            <v>134.8197696023783</v>
          </cell>
          <cell r="E151">
            <v>353.48837209302326</v>
          </cell>
          <cell r="G151">
            <v>38253</v>
          </cell>
          <cell r="H151">
            <v>760</v>
          </cell>
          <cell r="I151">
            <v>2932</v>
          </cell>
          <cell r="J151">
            <v>1814</v>
          </cell>
          <cell r="AH151">
            <v>37452</v>
          </cell>
          <cell r="AI151">
            <v>1628</v>
          </cell>
          <cell r="AJ151">
            <v>1374</v>
          </cell>
          <cell r="AK151" t="str">
            <v/>
          </cell>
          <cell r="AM151">
            <v>1.1266435986159169</v>
          </cell>
          <cell r="AN151">
            <v>1.0261389096340552</v>
          </cell>
          <cell r="AO151" t="str">
            <v/>
          </cell>
          <cell r="AR151">
            <v>360</v>
          </cell>
          <cell r="AU151">
            <v>38253</v>
          </cell>
          <cell r="AV151">
            <v>760</v>
          </cell>
          <cell r="AX151" t="str">
            <v/>
          </cell>
        </row>
        <row r="152">
          <cell r="B152">
            <v>38260</v>
          </cell>
          <cell r="C152">
            <v>206.5816678152998</v>
          </cell>
          <cell r="D152">
            <v>137.1609067261241</v>
          </cell>
          <cell r="E152">
            <v>316.27906976744185</v>
          </cell>
          <cell r="G152">
            <v>38260</v>
          </cell>
          <cell r="H152">
            <v>680</v>
          </cell>
          <cell r="I152">
            <v>2997.5</v>
          </cell>
          <cell r="J152">
            <v>1845.5</v>
          </cell>
          <cell r="AH152">
            <v>37453</v>
          </cell>
          <cell r="AI152">
            <v>1632</v>
          </cell>
          <cell r="AJ152">
            <v>1378</v>
          </cell>
          <cell r="AK152" t="str">
            <v/>
          </cell>
          <cell r="AM152">
            <v>1.1294117647058823</v>
          </cell>
          <cell r="AN152">
            <v>1.029126213592233</v>
          </cell>
          <cell r="AO152" t="str">
            <v/>
          </cell>
          <cell r="AR152">
            <v>360</v>
          </cell>
          <cell r="AU152">
            <v>38260</v>
          </cell>
          <cell r="AV152">
            <v>680</v>
          </cell>
          <cell r="AX152" t="str">
            <v/>
          </cell>
        </row>
        <row r="153">
          <cell r="B153">
            <v>38267</v>
          </cell>
          <cell r="C153">
            <v>209.92419021364577</v>
          </cell>
          <cell r="D153">
            <v>137.42103307320698</v>
          </cell>
          <cell r="E153">
            <v>316.27906976744185</v>
          </cell>
          <cell r="G153">
            <v>38267</v>
          </cell>
          <cell r="H153">
            <v>680</v>
          </cell>
          <cell r="I153">
            <v>3046</v>
          </cell>
          <cell r="J153">
            <v>1849</v>
          </cell>
          <cell r="AH153">
            <v>37454</v>
          </cell>
          <cell r="AI153">
            <v>1632</v>
          </cell>
          <cell r="AJ153">
            <v>1377.5</v>
          </cell>
          <cell r="AK153" t="str">
            <v/>
          </cell>
          <cell r="AM153">
            <v>1.1294117647058823</v>
          </cell>
          <cell r="AN153">
            <v>1.0287528005974609</v>
          </cell>
          <cell r="AO153" t="str">
            <v/>
          </cell>
          <cell r="AR153">
            <v>360</v>
          </cell>
          <cell r="AU153">
            <v>38267</v>
          </cell>
          <cell r="AV153">
            <v>680</v>
          </cell>
          <cell r="AX153" t="str">
            <v/>
          </cell>
        </row>
        <row r="154">
          <cell r="B154">
            <v>38274</v>
          </cell>
          <cell r="C154">
            <v>189.24879393521709</v>
          </cell>
          <cell r="D154">
            <v>129.69156447417316</v>
          </cell>
          <cell r="E154">
            <v>316.27906976744185</v>
          </cell>
          <cell r="G154">
            <v>38274</v>
          </cell>
          <cell r="H154">
            <v>680</v>
          </cell>
          <cell r="I154">
            <v>2746</v>
          </cell>
          <cell r="J154">
            <v>1745</v>
          </cell>
          <cell r="AH154">
            <v>37455</v>
          </cell>
          <cell r="AI154">
            <v>1620</v>
          </cell>
          <cell r="AJ154">
            <v>1365</v>
          </cell>
          <cell r="AK154">
            <v>360</v>
          </cell>
          <cell r="AM154">
            <v>1.1211072664359862</v>
          </cell>
          <cell r="AN154">
            <v>1.0194174757281553</v>
          </cell>
          <cell r="AO154">
            <v>1.6744186046511629</v>
          </cell>
          <cell r="AR154">
            <v>360</v>
          </cell>
          <cell r="AU154">
            <v>38274</v>
          </cell>
          <cell r="AV154">
            <v>680</v>
          </cell>
          <cell r="AX154">
            <v>360</v>
          </cell>
        </row>
        <row r="155">
          <cell r="B155">
            <v>38281</v>
          </cell>
          <cell r="C155">
            <v>194.69331495520331</v>
          </cell>
          <cell r="D155">
            <v>130.06317354143442</v>
          </cell>
          <cell r="E155">
            <v>316.27906976744185</v>
          </cell>
          <cell r="G155">
            <v>38281</v>
          </cell>
          <cell r="H155">
            <v>680</v>
          </cell>
          <cell r="I155">
            <v>2825</v>
          </cell>
          <cell r="J155">
            <v>1750</v>
          </cell>
          <cell r="AH155">
            <v>37456</v>
          </cell>
          <cell r="AI155">
            <v>1590.5</v>
          </cell>
          <cell r="AJ155">
            <v>1350.5</v>
          </cell>
          <cell r="AK155" t="str">
            <v/>
          </cell>
          <cell r="AM155">
            <v>1.1006920415224914</v>
          </cell>
          <cell r="AN155">
            <v>1.0085884988797611</v>
          </cell>
          <cell r="AO155" t="str">
            <v/>
          </cell>
          <cell r="AR155">
            <v>360</v>
          </cell>
          <cell r="AU155">
            <v>38281</v>
          </cell>
          <cell r="AV155">
            <v>680</v>
          </cell>
          <cell r="AX155" t="str">
            <v/>
          </cell>
        </row>
        <row r="156">
          <cell r="B156">
            <v>38288</v>
          </cell>
          <cell r="C156">
            <v>189.66230186078567</v>
          </cell>
          <cell r="D156">
            <v>131.17800074321812</v>
          </cell>
          <cell r="E156">
            <v>316.27906976744185</v>
          </cell>
          <cell r="G156">
            <v>38288</v>
          </cell>
          <cell r="H156">
            <v>680</v>
          </cell>
          <cell r="I156">
            <v>2752</v>
          </cell>
          <cell r="J156">
            <v>1765</v>
          </cell>
          <cell r="AH156">
            <v>37459</v>
          </cell>
          <cell r="AI156">
            <v>1570</v>
          </cell>
          <cell r="AJ156">
            <v>1340.5</v>
          </cell>
          <cell r="AK156" t="str">
            <v/>
          </cell>
          <cell r="AM156">
            <v>1.0865051903114187</v>
          </cell>
          <cell r="AN156">
            <v>1.0011202389843166</v>
          </cell>
          <cell r="AO156" t="str">
            <v/>
          </cell>
          <cell r="AR156">
            <v>360</v>
          </cell>
          <cell r="AU156">
            <v>38288</v>
          </cell>
          <cell r="AV156">
            <v>680</v>
          </cell>
          <cell r="AX156" t="str">
            <v/>
          </cell>
        </row>
        <row r="157">
          <cell r="B157">
            <v>38295</v>
          </cell>
          <cell r="C157">
            <v>200.89593383873191</v>
          </cell>
          <cell r="D157">
            <v>134.67112597547379</v>
          </cell>
          <cell r="E157">
            <v>316.27906976744185</v>
          </cell>
          <cell r="G157">
            <v>38295</v>
          </cell>
          <cell r="H157">
            <v>680</v>
          </cell>
          <cell r="I157">
            <v>2915</v>
          </cell>
          <cell r="J157">
            <v>1812</v>
          </cell>
          <cell r="AH157">
            <v>37460</v>
          </cell>
          <cell r="AI157">
            <v>1544</v>
          </cell>
          <cell r="AJ157">
            <v>1323</v>
          </cell>
          <cell r="AK157" t="str">
            <v/>
          </cell>
          <cell r="AM157">
            <v>1.0685121107266435</v>
          </cell>
          <cell r="AN157">
            <v>0.98805078416728898</v>
          </cell>
          <cell r="AO157" t="str">
            <v/>
          </cell>
          <cell r="AR157">
            <v>360</v>
          </cell>
          <cell r="AU157">
            <v>38295</v>
          </cell>
          <cell r="AV157">
            <v>680</v>
          </cell>
          <cell r="AX157" t="str">
            <v/>
          </cell>
        </row>
        <row r="158">
          <cell r="B158">
            <v>38302</v>
          </cell>
          <cell r="C158">
            <v>205.89248793935218</v>
          </cell>
          <cell r="D158">
            <v>132.81308063916759</v>
          </cell>
          <cell r="E158">
            <v>316.27906976744185</v>
          </cell>
          <cell r="G158">
            <v>38302</v>
          </cell>
          <cell r="H158">
            <v>680</v>
          </cell>
          <cell r="I158">
            <v>2987.5</v>
          </cell>
          <cell r="J158">
            <v>1787</v>
          </cell>
          <cell r="AH158">
            <v>37461</v>
          </cell>
          <cell r="AI158">
            <v>1525</v>
          </cell>
          <cell r="AJ158">
            <v>1315</v>
          </cell>
          <cell r="AK158" t="str">
            <v/>
          </cell>
          <cell r="AM158">
            <v>1.0553633217993079</v>
          </cell>
          <cell r="AN158">
            <v>0.98207617625093357</v>
          </cell>
          <cell r="AO158" t="str">
            <v/>
          </cell>
          <cell r="AR158">
            <v>360</v>
          </cell>
          <cell r="AU158">
            <v>38302</v>
          </cell>
          <cell r="AV158">
            <v>680</v>
          </cell>
          <cell r="AX158" t="str">
            <v/>
          </cell>
        </row>
        <row r="159">
          <cell r="B159">
            <v>38309</v>
          </cell>
          <cell r="C159">
            <v>212.26740179186768</v>
          </cell>
          <cell r="D159">
            <v>134.89409141583056</v>
          </cell>
          <cell r="E159">
            <v>316.27906976744185</v>
          </cell>
          <cell r="G159">
            <v>38309</v>
          </cell>
          <cell r="H159">
            <v>680</v>
          </cell>
          <cell r="I159">
            <v>3080</v>
          </cell>
          <cell r="J159">
            <v>1815</v>
          </cell>
          <cell r="AH159">
            <v>37462</v>
          </cell>
          <cell r="AI159">
            <v>1534.5</v>
          </cell>
          <cell r="AJ159">
            <v>1328</v>
          </cell>
          <cell r="AK159">
            <v>360</v>
          </cell>
          <cell r="AM159">
            <v>1.0619377162629757</v>
          </cell>
          <cell r="AN159">
            <v>0.99178491411501124</v>
          </cell>
          <cell r="AO159">
            <v>1.6744186046511629</v>
          </cell>
          <cell r="AR159">
            <v>360</v>
          </cell>
          <cell r="AU159">
            <v>38309</v>
          </cell>
          <cell r="AV159">
            <v>680</v>
          </cell>
          <cell r="AX159">
            <v>360</v>
          </cell>
        </row>
        <row r="160">
          <cell r="B160">
            <v>38323</v>
          </cell>
          <cell r="C160">
            <v>206.06478290833908</v>
          </cell>
          <cell r="D160">
            <v>134.67112597547379</v>
          </cell>
          <cell r="E160">
            <v>316.27906976744185</v>
          </cell>
          <cell r="G160">
            <v>38323</v>
          </cell>
          <cell r="H160">
            <v>680</v>
          </cell>
          <cell r="I160">
            <v>2990</v>
          </cell>
          <cell r="J160">
            <v>1812</v>
          </cell>
          <cell r="AH160">
            <v>37463</v>
          </cell>
          <cell r="AI160">
            <v>1529</v>
          </cell>
          <cell r="AJ160">
            <v>1327.5</v>
          </cell>
          <cell r="AK160" t="str">
            <v/>
          </cell>
          <cell r="AM160">
            <v>1.0581314878892734</v>
          </cell>
          <cell r="AN160">
            <v>0.99141150112023901</v>
          </cell>
          <cell r="AO160" t="str">
            <v/>
          </cell>
          <cell r="AR160">
            <v>360</v>
          </cell>
          <cell r="AU160">
            <v>38323</v>
          </cell>
          <cell r="AV160">
            <v>680</v>
          </cell>
          <cell r="AX160" t="str">
            <v/>
          </cell>
        </row>
        <row r="161">
          <cell r="B161">
            <v>38330</v>
          </cell>
          <cell r="C161">
            <v>198.1736733287388</v>
          </cell>
          <cell r="D161">
            <v>132.73875882571537</v>
          </cell>
          <cell r="E161">
            <v>316.27906976744185</v>
          </cell>
          <cell r="G161">
            <v>38330</v>
          </cell>
          <cell r="H161">
            <v>680</v>
          </cell>
          <cell r="I161">
            <v>2875.5</v>
          </cell>
          <cell r="J161">
            <v>1786</v>
          </cell>
          <cell r="AH161">
            <v>37466</v>
          </cell>
          <cell r="AI161">
            <v>1540</v>
          </cell>
          <cell r="AJ161">
            <v>1335</v>
          </cell>
          <cell r="AK161" t="str">
            <v/>
          </cell>
          <cell r="AM161">
            <v>1.0657439446366781</v>
          </cell>
          <cell r="AN161">
            <v>0.9970126960418223</v>
          </cell>
          <cell r="AO161" t="str">
            <v/>
          </cell>
          <cell r="AR161">
            <v>360</v>
          </cell>
          <cell r="AU161">
            <v>38330</v>
          </cell>
          <cell r="AV161">
            <v>680</v>
          </cell>
          <cell r="AX161" t="str">
            <v/>
          </cell>
        </row>
        <row r="162">
          <cell r="B162">
            <v>38337</v>
          </cell>
          <cell r="C162">
            <v>208.40799448656097</v>
          </cell>
          <cell r="D162">
            <v>136.15756224451877</v>
          </cell>
          <cell r="E162">
            <v>306.97674418604652</v>
          </cell>
          <cell r="G162">
            <v>38337</v>
          </cell>
          <cell r="H162">
            <v>660</v>
          </cell>
          <cell r="I162">
            <v>3024</v>
          </cell>
          <cell r="J162">
            <v>1832</v>
          </cell>
          <cell r="AH162">
            <v>37467</v>
          </cell>
          <cell r="AI162">
            <v>1523</v>
          </cell>
          <cell r="AJ162">
            <v>1320</v>
          </cell>
          <cell r="AK162" t="str">
            <v/>
          </cell>
          <cell r="AM162">
            <v>1.0539792387543252</v>
          </cell>
          <cell r="AN162">
            <v>0.98581030619865573</v>
          </cell>
          <cell r="AO162" t="str">
            <v/>
          </cell>
          <cell r="AR162">
            <v>360</v>
          </cell>
          <cell r="AU162">
            <v>38337</v>
          </cell>
          <cell r="AV162">
            <v>660</v>
          </cell>
          <cell r="AX162" t="str">
            <v/>
          </cell>
        </row>
        <row r="163">
          <cell r="B163">
            <v>38358</v>
          </cell>
          <cell r="C163">
            <v>203.44589937973811</v>
          </cell>
          <cell r="D163">
            <v>134.29951690821255</v>
          </cell>
          <cell r="E163">
            <v>306.97674418604652</v>
          </cell>
          <cell r="G163">
            <v>38358</v>
          </cell>
          <cell r="H163">
            <v>660</v>
          </cell>
          <cell r="I163">
            <v>2952</v>
          </cell>
          <cell r="J163">
            <v>1807</v>
          </cell>
          <cell r="AH163">
            <v>37468</v>
          </cell>
          <cell r="AI163">
            <v>1515</v>
          </cell>
          <cell r="AJ163">
            <v>1317</v>
          </cell>
          <cell r="AK163" t="str">
            <v/>
          </cell>
          <cell r="AM163">
            <v>1.0484429065743945</v>
          </cell>
          <cell r="AN163">
            <v>0.98356982823002237</v>
          </cell>
          <cell r="AO163" t="str">
            <v/>
          </cell>
          <cell r="AR163">
            <v>360</v>
          </cell>
          <cell r="AU163">
            <v>38358</v>
          </cell>
          <cell r="AV163">
            <v>660</v>
          </cell>
          <cell r="AX163" t="str">
            <v/>
          </cell>
        </row>
        <row r="164">
          <cell r="B164">
            <v>38365</v>
          </cell>
          <cell r="C164">
            <v>206.82288077188144</v>
          </cell>
          <cell r="D164">
            <v>136.00891861761426</v>
          </cell>
          <cell r="E164">
            <v>297.67441860465118</v>
          </cell>
          <cell r="G164">
            <v>38365</v>
          </cell>
          <cell r="H164">
            <v>640</v>
          </cell>
          <cell r="I164">
            <v>3001</v>
          </cell>
          <cell r="J164">
            <v>1830</v>
          </cell>
          <cell r="AH164">
            <v>37469</v>
          </cell>
          <cell r="AI164">
            <v>1507</v>
          </cell>
          <cell r="AJ164">
            <v>1315</v>
          </cell>
          <cell r="AK164">
            <v>360</v>
          </cell>
          <cell r="AM164">
            <v>1.0429065743944637</v>
          </cell>
          <cell r="AN164">
            <v>0.98207617625093357</v>
          </cell>
          <cell r="AO164">
            <v>1.6744186046511629</v>
          </cell>
          <cell r="AR164">
            <v>360</v>
          </cell>
          <cell r="AU164">
            <v>38365</v>
          </cell>
          <cell r="AV164">
            <v>640</v>
          </cell>
          <cell r="AX164">
            <v>360</v>
          </cell>
        </row>
        <row r="165">
          <cell r="B165">
            <v>38372</v>
          </cell>
          <cell r="C165">
            <v>209.51068228807719</v>
          </cell>
          <cell r="D165">
            <v>136.67781493868449</v>
          </cell>
          <cell r="E165">
            <v>297.67441860465118</v>
          </cell>
          <cell r="G165">
            <v>38372</v>
          </cell>
          <cell r="H165">
            <v>640</v>
          </cell>
          <cell r="I165">
            <v>3040</v>
          </cell>
          <cell r="J165">
            <v>1839</v>
          </cell>
          <cell r="AH165">
            <v>37470</v>
          </cell>
          <cell r="AI165">
            <v>1501</v>
          </cell>
          <cell r="AJ165">
            <v>1312</v>
          </cell>
          <cell r="AK165" t="str">
            <v/>
          </cell>
          <cell r="AM165">
            <v>1.0387543252595155</v>
          </cell>
          <cell r="AN165">
            <v>0.97983569828230022</v>
          </cell>
          <cell r="AO165" t="str">
            <v/>
          </cell>
          <cell r="AR165">
            <v>365</v>
          </cell>
          <cell r="AU165">
            <v>38372</v>
          </cell>
          <cell r="AV165">
            <v>640</v>
          </cell>
          <cell r="AX165" t="str">
            <v/>
          </cell>
        </row>
        <row r="166">
          <cell r="B166">
            <v>38379</v>
          </cell>
          <cell r="C166">
            <v>210.4066161268091</v>
          </cell>
          <cell r="D166">
            <v>135.8602749907098</v>
          </cell>
          <cell r="E166">
            <v>297.67441860465118</v>
          </cell>
          <cell r="G166">
            <v>38379</v>
          </cell>
          <cell r="H166">
            <v>640</v>
          </cell>
          <cell r="I166">
            <v>3053</v>
          </cell>
          <cell r="J166">
            <v>1828</v>
          </cell>
          <cell r="AH166">
            <v>37473</v>
          </cell>
          <cell r="AI166">
            <v>1477.5</v>
          </cell>
          <cell r="AJ166">
            <v>1297</v>
          </cell>
          <cell r="AK166" t="str">
            <v/>
          </cell>
          <cell r="AM166">
            <v>1.0224913494809689</v>
          </cell>
          <cell r="AN166">
            <v>0.96863330843913364</v>
          </cell>
          <cell r="AO166" t="str">
            <v/>
          </cell>
          <cell r="AR166">
            <v>370</v>
          </cell>
          <cell r="AU166">
            <v>38379</v>
          </cell>
          <cell r="AV166">
            <v>640</v>
          </cell>
          <cell r="AX166" t="str">
            <v/>
          </cell>
        </row>
        <row r="167">
          <cell r="B167">
            <v>38386</v>
          </cell>
          <cell r="C167">
            <v>207.16747070985528</v>
          </cell>
          <cell r="D167">
            <v>135.97175771088814</v>
          </cell>
          <cell r="E167">
            <v>297.67441860465118</v>
          </cell>
          <cell r="G167">
            <v>38386</v>
          </cell>
          <cell r="H167">
            <v>640</v>
          </cell>
          <cell r="I167">
            <v>3006</v>
          </cell>
          <cell r="J167">
            <v>1829.5</v>
          </cell>
          <cell r="AH167">
            <v>37474</v>
          </cell>
          <cell r="AI167">
            <v>1499</v>
          </cell>
          <cell r="AJ167">
            <v>1312</v>
          </cell>
          <cell r="AK167" t="str">
            <v/>
          </cell>
          <cell r="AM167">
            <v>1.0373702422145328</v>
          </cell>
          <cell r="AN167">
            <v>0.97983569828230022</v>
          </cell>
          <cell r="AO167" t="str">
            <v/>
          </cell>
          <cell r="AR167">
            <v>375</v>
          </cell>
          <cell r="AU167">
            <v>38386</v>
          </cell>
          <cell r="AV167">
            <v>640</v>
          </cell>
          <cell r="AX167" t="str">
            <v/>
          </cell>
        </row>
        <row r="168">
          <cell r="B168">
            <v>38393</v>
          </cell>
          <cell r="C168">
            <v>210.4066161268091</v>
          </cell>
          <cell r="D168">
            <v>137.12374581939798</v>
          </cell>
          <cell r="E168">
            <v>297.67441860465118</v>
          </cell>
          <cell r="G168">
            <v>38393</v>
          </cell>
          <cell r="H168">
            <v>640</v>
          </cell>
          <cell r="I168">
            <v>3053</v>
          </cell>
          <cell r="J168">
            <v>1845</v>
          </cell>
          <cell r="AH168">
            <v>37475</v>
          </cell>
          <cell r="AI168">
            <v>1491</v>
          </cell>
          <cell r="AJ168">
            <v>1300.5</v>
          </cell>
          <cell r="AK168" t="str">
            <v/>
          </cell>
          <cell r="AM168">
            <v>1.0318339100346021</v>
          </cell>
          <cell r="AN168">
            <v>0.97124719940253923</v>
          </cell>
          <cell r="AO168" t="str">
            <v/>
          </cell>
          <cell r="AR168">
            <v>380</v>
          </cell>
          <cell r="AU168">
            <v>38393</v>
          </cell>
          <cell r="AV168">
            <v>640</v>
          </cell>
          <cell r="AX168" t="str">
            <v/>
          </cell>
        </row>
        <row r="169">
          <cell r="B169">
            <v>38400</v>
          </cell>
          <cell r="C169">
            <v>217.57408683666438</v>
          </cell>
          <cell r="D169">
            <v>141.88034188034189</v>
          </cell>
          <cell r="E169">
            <v>288.37209302325579</v>
          </cell>
          <cell r="G169">
            <v>38400</v>
          </cell>
          <cell r="H169">
            <v>620</v>
          </cell>
          <cell r="I169">
            <v>3157</v>
          </cell>
          <cell r="J169">
            <v>1909</v>
          </cell>
          <cell r="AH169">
            <v>37476</v>
          </cell>
          <cell r="AI169">
            <v>1498</v>
          </cell>
          <cell r="AJ169">
            <v>1307</v>
          </cell>
          <cell r="AK169">
            <v>385</v>
          </cell>
          <cell r="AM169">
            <v>1.0366782006920414</v>
          </cell>
          <cell r="AN169">
            <v>0.97610156833457806</v>
          </cell>
          <cell r="AO169">
            <v>1.7906976744186047</v>
          </cell>
          <cell r="AR169">
            <v>385</v>
          </cell>
          <cell r="AU169">
            <v>38400</v>
          </cell>
          <cell r="AV169">
            <v>620</v>
          </cell>
          <cell r="AX169">
            <v>385</v>
          </cell>
        </row>
        <row r="170">
          <cell r="B170">
            <v>38407</v>
          </cell>
          <cell r="C170">
            <v>219.84838042729154</v>
          </cell>
          <cell r="D170">
            <v>142.17762913415086</v>
          </cell>
          <cell r="E170">
            <v>288.37209302325579</v>
          </cell>
          <cell r="G170">
            <v>38407</v>
          </cell>
          <cell r="H170">
            <v>620</v>
          </cell>
          <cell r="I170">
            <v>3190</v>
          </cell>
          <cell r="J170">
            <v>1913</v>
          </cell>
          <cell r="AH170">
            <v>37477</v>
          </cell>
          <cell r="AI170">
            <v>1501</v>
          </cell>
          <cell r="AJ170">
            <v>1317.5</v>
          </cell>
          <cell r="AK170" t="str">
            <v/>
          </cell>
          <cell r="AM170">
            <v>1.0387543252595155</v>
          </cell>
          <cell r="AN170">
            <v>0.9839432412247946</v>
          </cell>
          <cell r="AO170" t="str">
            <v/>
          </cell>
          <cell r="AR170">
            <v>385</v>
          </cell>
          <cell r="AU170">
            <v>38407</v>
          </cell>
          <cell r="AV170">
            <v>620</v>
          </cell>
          <cell r="AX170" t="str">
            <v/>
          </cell>
        </row>
        <row r="171">
          <cell r="B171">
            <v>38414</v>
          </cell>
          <cell r="C171">
            <v>221.29565816678155</v>
          </cell>
          <cell r="D171">
            <v>144.48160535117057</v>
          </cell>
          <cell r="E171">
            <v>286.04651162790702</v>
          </cell>
          <cell r="G171">
            <v>38414</v>
          </cell>
          <cell r="H171">
            <v>615</v>
          </cell>
          <cell r="I171">
            <v>3211</v>
          </cell>
          <cell r="J171">
            <v>1944</v>
          </cell>
          <cell r="AH171">
            <v>37480</v>
          </cell>
          <cell r="AI171">
            <v>1490</v>
          </cell>
          <cell r="AJ171">
            <v>1305</v>
          </cell>
          <cell r="AK171" t="str">
            <v/>
          </cell>
          <cell r="AM171">
            <v>1.0311418685121108</v>
          </cell>
          <cell r="AN171">
            <v>0.97460791635548916</v>
          </cell>
          <cell r="AO171" t="str">
            <v/>
          </cell>
          <cell r="AR171">
            <v>385</v>
          </cell>
          <cell r="AU171">
            <v>38414</v>
          </cell>
          <cell r="AV171">
            <v>615</v>
          </cell>
          <cell r="AX171" t="str">
            <v/>
          </cell>
        </row>
        <row r="172">
          <cell r="B172">
            <v>38421</v>
          </cell>
          <cell r="C172">
            <v>223.9145416953825</v>
          </cell>
          <cell r="D172">
            <v>149.01523597175773</v>
          </cell>
          <cell r="E172">
            <v>286.04651162790702</v>
          </cell>
          <cell r="G172">
            <v>38421</v>
          </cell>
          <cell r="H172">
            <v>615</v>
          </cell>
          <cell r="I172">
            <v>3249</v>
          </cell>
          <cell r="J172">
            <v>2005</v>
          </cell>
          <cell r="AH172">
            <v>37481</v>
          </cell>
          <cell r="AI172">
            <v>1499</v>
          </cell>
          <cell r="AJ172">
            <v>1307.5</v>
          </cell>
          <cell r="AK172" t="str">
            <v/>
          </cell>
          <cell r="AM172">
            <v>1.0373702422145328</v>
          </cell>
          <cell r="AN172">
            <v>0.97647498132935029</v>
          </cell>
          <cell r="AO172" t="str">
            <v/>
          </cell>
          <cell r="AR172">
            <v>385</v>
          </cell>
          <cell r="AU172">
            <v>38421</v>
          </cell>
          <cell r="AV172">
            <v>615</v>
          </cell>
          <cell r="AX172" t="str">
            <v/>
          </cell>
        </row>
        <row r="173">
          <cell r="B173">
            <v>38428</v>
          </cell>
          <cell r="C173">
            <v>225.01722949689872</v>
          </cell>
          <cell r="D173">
            <v>146.33965068747679</v>
          </cell>
          <cell r="E173">
            <v>279.06976744186045</v>
          </cell>
          <cell r="G173">
            <v>38428</v>
          </cell>
          <cell r="H173">
            <v>600</v>
          </cell>
          <cell r="I173">
            <v>3265</v>
          </cell>
          <cell r="J173">
            <v>1969</v>
          </cell>
          <cell r="AH173">
            <v>37482</v>
          </cell>
          <cell r="AI173">
            <v>1479</v>
          </cell>
          <cell r="AJ173">
            <v>1298.5</v>
          </cell>
          <cell r="AK173" t="str">
            <v/>
          </cell>
          <cell r="AM173">
            <v>1.0235294117647058</v>
          </cell>
          <cell r="AN173">
            <v>0.96975354742345032</v>
          </cell>
          <cell r="AO173" t="str">
            <v/>
          </cell>
          <cell r="AR173">
            <v>385</v>
          </cell>
          <cell r="AU173">
            <v>38428</v>
          </cell>
          <cell r="AV173">
            <v>600</v>
          </cell>
          <cell r="AX173" t="str">
            <v/>
          </cell>
        </row>
        <row r="174">
          <cell r="B174">
            <v>38442</v>
          </cell>
          <cell r="C174">
            <v>226.74017918676776</v>
          </cell>
          <cell r="D174">
            <v>146.63693794128577</v>
          </cell>
          <cell r="E174">
            <v>279.06976744186045</v>
          </cell>
          <cell r="G174">
            <v>38442</v>
          </cell>
          <cell r="H174">
            <v>600</v>
          </cell>
          <cell r="I174">
            <v>3290</v>
          </cell>
          <cell r="J174">
            <v>1973</v>
          </cell>
          <cell r="AH174">
            <v>37483</v>
          </cell>
          <cell r="AI174">
            <v>1521</v>
          </cell>
          <cell r="AJ174">
            <v>1333</v>
          </cell>
          <cell r="AK174">
            <v>385</v>
          </cell>
          <cell r="AM174">
            <v>1.0525951557093425</v>
          </cell>
          <cell r="AN174">
            <v>0.99551904406273339</v>
          </cell>
          <cell r="AO174">
            <v>1.7906976744186047</v>
          </cell>
          <cell r="AR174">
            <v>385</v>
          </cell>
          <cell r="AU174">
            <v>38442</v>
          </cell>
          <cell r="AV174">
            <v>600</v>
          </cell>
          <cell r="AX174">
            <v>385</v>
          </cell>
        </row>
        <row r="175">
          <cell r="B175">
            <v>38449</v>
          </cell>
          <cell r="C175">
            <v>226.74017918676776</v>
          </cell>
          <cell r="D175">
            <v>145.44778892604978</v>
          </cell>
          <cell r="E175">
            <v>279.06976744186045</v>
          </cell>
          <cell r="G175">
            <v>38449</v>
          </cell>
          <cell r="H175">
            <v>600</v>
          </cell>
          <cell r="I175">
            <v>3290</v>
          </cell>
          <cell r="J175">
            <v>1957</v>
          </cell>
          <cell r="AH175">
            <v>37484</v>
          </cell>
          <cell r="AI175">
            <v>1497</v>
          </cell>
          <cell r="AJ175">
            <v>1309</v>
          </cell>
          <cell r="AK175" t="str">
            <v/>
          </cell>
          <cell r="AM175">
            <v>1.0359861591695503</v>
          </cell>
          <cell r="AN175">
            <v>0.97759522031366697</v>
          </cell>
          <cell r="AO175" t="str">
            <v/>
          </cell>
          <cell r="AR175">
            <v>384</v>
          </cell>
          <cell r="AU175">
            <v>38449</v>
          </cell>
          <cell r="AV175">
            <v>600</v>
          </cell>
          <cell r="AX175" t="str">
            <v/>
          </cell>
        </row>
        <row r="176">
          <cell r="B176">
            <v>38456</v>
          </cell>
          <cell r="C176">
            <v>216.6092350103377</v>
          </cell>
          <cell r="D176">
            <v>138.23857302118171</v>
          </cell>
          <cell r="E176">
            <v>279.06976744186045</v>
          </cell>
          <cell r="G176">
            <v>38456</v>
          </cell>
          <cell r="H176">
            <v>600</v>
          </cell>
          <cell r="I176">
            <v>3143</v>
          </cell>
          <cell r="J176">
            <v>1860</v>
          </cell>
          <cell r="AH176">
            <v>37487</v>
          </cell>
          <cell r="AI176">
            <v>1494</v>
          </cell>
          <cell r="AJ176">
            <v>1310</v>
          </cell>
          <cell r="AK176" t="str">
            <v/>
          </cell>
          <cell r="AM176">
            <v>1.0339100346020762</v>
          </cell>
          <cell r="AN176">
            <v>0.97834204630321131</v>
          </cell>
          <cell r="AO176" t="str">
            <v/>
          </cell>
          <cell r="AR176">
            <v>383</v>
          </cell>
          <cell r="AU176">
            <v>38456</v>
          </cell>
          <cell r="AV176">
            <v>600</v>
          </cell>
          <cell r="AX176" t="str">
            <v/>
          </cell>
        </row>
        <row r="177">
          <cell r="B177">
            <v>38463</v>
          </cell>
          <cell r="C177">
            <v>223.98345968297724</v>
          </cell>
          <cell r="D177">
            <v>137.94128576737273</v>
          </cell>
          <cell r="E177">
            <v>279.06976744186045</v>
          </cell>
          <cell r="G177">
            <v>38463</v>
          </cell>
          <cell r="H177">
            <v>600</v>
          </cell>
          <cell r="I177">
            <v>3250</v>
          </cell>
          <cell r="J177">
            <v>1856</v>
          </cell>
          <cell r="AH177">
            <v>37488</v>
          </cell>
          <cell r="AI177">
            <v>1505</v>
          </cell>
          <cell r="AJ177">
            <v>1318.5</v>
          </cell>
          <cell r="AK177" t="str">
            <v/>
          </cell>
          <cell r="AM177">
            <v>1.0415224913494809</v>
          </cell>
          <cell r="AN177">
            <v>0.98469006721433905</v>
          </cell>
          <cell r="AO177" t="str">
            <v/>
          </cell>
          <cell r="AR177">
            <v>382</v>
          </cell>
          <cell r="AU177">
            <v>38463</v>
          </cell>
          <cell r="AV177">
            <v>600</v>
          </cell>
          <cell r="AX177" t="str">
            <v/>
          </cell>
        </row>
        <row r="178">
          <cell r="B178">
            <v>38470</v>
          </cell>
          <cell r="C178">
            <v>219.22811853893865</v>
          </cell>
          <cell r="D178">
            <v>134.35525826830175</v>
          </cell>
          <cell r="E178">
            <v>279.06976744186045</v>
          </cell>
          <cell r="G178">
            <v>38470</v>
          </cell>
          <cell r="H178">
            <v>600</v>
          </cell>
          <cell r="I178">
            <v>3181</v>
          </cell>
          <cell r="J178">
            <v>1807.75</v>
          </cell>
          <cell r="AH178">
            <v>37489</v>
          </cell>
          <cell r="AI178">
            <v>1497</v>
          </cell>
          <cell r="AJ178">
            <v>1311</v>
          </cell>
          <cell r="AK178" t="str">
            <v/>
          </cell>
          <cell r="AM178">
            <v>1.0359861591695503</v>
          </cell>
          <cell r="AN178">
            <v>0.97908887229275576</v>
          </cell>
          <cell r="AO178" t="str">
            <v/>
          </cell>
          <cell r="AR178">
            <v>381</v>
          </cell>
          <cell r="AU178">
            <v>38470</v>
          </cell>
          <cell r="AV178">
            <v>600</v>
          </cell>
          <cell r="AX178" t="str">
            <v/>
          </cell>
        </row>
        <row r="179">
          <cell r="B179">
            <v>38477</v>
          </cell>
          <cell r="C179">
            <v>218.81461061337012</v>
          </cell>
          <cell r="D179">
            <v>132.03270159791899</v>
          </cell>
          <cell r="E179">
            <v>279.06976744186045</v>
          </cell>
          <cell r="G179">
            <v>38477</v>
          </cell>
          <cell r="H179">
            <v>600</v>
          </cell>
          <cell r="I179">
            <v>3175</v>
          </cell>
          <cell r="J179">
            <v>1776.5</v>
          </cell>
          <cell r="AH179">
            <v>37490</v>
          </cell>
          <cell r="AI179">
            <v>1510</v>
          </cell>
          <cell r="AJ179">
            <v>1322</v>
          </cell>
          <cell r="AK179">
            <v>380</v>
          </cell>
          <cell r="AM179">
            <v>1.0449826989619377</v>
          </cell>
          <cell r="AN179">
            <v>0.98730395817774463</v>
          </cell>
          <cell r="AO179">
            <v>1.7674418604651163</v>
          </cell>
          <cell r="AR179">
            <v>380</v>
          </cell>
          <cell r="AU179">
            <v>38477</v>
          </cell>
          <cell r="AV179">
            <v>600</v>
          </cell>
          <cell r="AX179">
            <v>380</v>
          </cell>
        </row>
        <row r="180">
          <cell r="B180">
            <v>38484</v>
          </cell>
          <cell r="C180">
            <v>213.37008959338388</v>
          </cell>
          <cell r="D180">
            <v>129.84020810107765</v>
          </cell>
          <cell r="E180">
            <v>279.06976744186045</v>
          </cell>
          <cell r="G180">
            <v>38484</v>
          </cell>
          <cell r="H180">
            <v>600</v>
          </cell>
          <cell r="I180">
            <v>3096</v>
          </cell>
          <cell r="J180">
            <v>1747</v>
          </cell>
          <cell r="AH180">
            <v>37491</v>
          </cell>
          <cell r="AI180">
            <v>1508</v>
          </cell>
          <cell r="AJ180">
            <v>1315</v>
          </cell>
          <cell r="AK180" t="str">
            <v/>
          </cell>
          <cell r="AM180">
            <v>1.043598615916955</v>
          </cell>
          <cell r="AN180">
            <v>0.98207617625093357</v>
          </cell>
          <cell r="AO180" t="str">
            <v/>
          </cell>
          <cell r="AR180">
            <v>380</v>
          </cell>
          <cell r="AU180">
            <v>38484</v>
          </cell>
          <cell r="AV180">
            <v>600</v>
          </cell>
          <cell r="AX180" t="str">
            <v/>
          </cell>
        </row>
        <row r="181">
          <cell r="B181">
            <v>38491</v>
          </cell>
          <cell r="C181">
            <v>208.54583046175051</v>
          </cell>
          <cell r="D181">
            <v>128.87402452619844</v>
          </cell>
          <cell r="E181">
            <v>251.16279069767441</v>
          </cell>
          <cell r="G181">
            <v>38491</v>
          </cell>
          <cell r="H181">
            <v>540</v>
          </cell>
          <cell r="I181">
            <v>3026</v>
          </cell>
          <cell r="J181">
            <v>1734</v>
          </cell>
          <cell r="AH181">
            <v>37495</v>
          </cell>
          <cell r="AI181">
            <v>1524</v>
          </cell>
          <cell r="AJ181">
            <v>1322.5</v>
          </cell>
          <cell r="AK181" t="str">
            <v/>
          </cell>
          <cell r="AM181">
            <v>1.0546712802768166</v>
          </cell>
          <cell r="AN181">
            <v>0.98767737117251675</v>
          </cell>
          <cell r="AO181" t="str">
            <v/>
          </cell>
          <cell r="AR181">
            <v>380</v>
          </cell>
          <cell r="AU181">
            <v>38491</v>
          </cell>
          <cell r="AV181">
            <v>540</v>
          </cell>
          <cell r="AX181" t="str">
            <v/>
          </cell>
        </row>
        <row r="182">
          <cell r="B182">
            <v>38498</v>
          </cell>
          <cell r="C182">
            <v>212.81874569262578</v>
          </cell>
          <cell r="D182">
            <v>130.3604607952434</v>
          </cell>
          <cell r="E182">
            <v>241.86046511627904</v>
          </cell>
          <cell r="G182">
            <v>38498</v>
          </cell>
          <cell r="H182">
            <v>520</v>
          </cell>
          <cell r="I182">
            <v>3088</v>
          </cell>
          <cell r="J182">
            <v>1754</v>
          </cell>
          <cell r="AH182">
            <v>37496</v>
          </cell>
          <cell r="AI182">
            <v>1521</v>
          </cell>
          <cell r="AJ182">
            <v>1324</v>
          </cell>
          <cell r="AK182" t="str">
            <v/>
          </cell>
          <cell r="AM182">
            <v>1.0525951557093425</v>
          </cell>
          <cell r="AN182">
            <v>0.98879761015683343</v>
          </cell>
          <cell r="AO182" t="str">
            <v/>
          </cell>
          <cell r="AR182">
            <v>380</v>
          </cell>
          <cell r="AU182">
            <v>38498</v>
          </cell>
          <cell r="AV182">
            <v>520</v>
          </cell>
          <cell r="AX182" t="str">
            <v/>
          </cell>
        </row>
        <row r="183">
          <cell r="B183">
            <v>38505</v>
          </cell>
          <cell r="C183">
            <v>219.09028256374913</v>
          </cell>
          <cell r="D183">
            <v>131.84689706428836</v>
          </cell>
          <cell r="E183">
            <v>241.86046511627904</v>
          </cell>
          <cell r="G183">
            <v>38505</v>
          </cell>
          <cell r="H183">
            <v>520</v>
          </cell>
          <cell r="I183">
            <v>3179</v>
          </cell>
          <cell r="J183">
            <v>1774</v>
          </cell>
          <cell r="AH183">
            <v>37497</v>
          </cell>
          <cell r="AI183">
            <v>1512</v>
          </cell>
          <cell r="AJ183">
            <v>1311.5</v>
          </cell>
          <cell r="AK183">
            <v>380</v>
          </cell>
          <cell r="AM183">
            <v>1.0463667820069205</v>
          </cell>
          <cell r="AN183">
            <v>0.97946228528752799</v>
          </cell>
          <cell r="AO183">
            <v>1.7674418604651163</v>
          </cell>
          <cell r="AR183">
            <v>380</v>
          </cell>
          <cell r="AU183">
            <v>38505</v>
          </cell>
          <cell r="AV183">
            <v>520</v>
          </cell>
          <cell r="AX183">
            <v>380</v>
          </cell>
        </row>
        <row r="184">
          <cell r="B184">
            <v>38512</v>
          </cell>
          <cell r="C184">
            <v>224.32804962095108</v>
          </cell>
          <cell r="D184">
            <v>128.9483463396507</v>
          </cell>
          <cell r="E184">
            <v>241.86046511627904</v>
          </cell>
          <cell r="G184">
            <v>38512</v>
          </cell>
          <cell r="H184">
            <v>520</v>
          </cell>
          <cell r="I184">
            <v>3255</v>
          </cell>
          <cell r="J184">
            <v>1735</v>
          </cell>
          <cell r="AH184">
            <v>37498</v>
          </cell>
          <cell r="AI184">
            <v>1512</v>
          </cell>
          <cell r="AJ184">
            <v>1311</v>
          </cell>
          <cell r="AK184" t="str">
            <v/>
          </cell>
          <cell r="AM184">
            <v>1.0463667820069205</v>
          </cell>
          <cell r="AN184">
            <v>0.97908887229275576</v>
          </cell>
          <cell r="AO184" t="str">
            <v/>
          </cell>
          <cell r="AR184">
            <v>380</v>
          </cell>
          <cell r="AU184">
            <v>38512</v>
          </cell>
          <cell r="AV184">
            <v>520</v>
          </cell>
          <cell r="AX184" t="str">
            <v/>
          </cell>
        </row>
        <row r="185">
          <cell r="B185">
            <v>38519</v>
          </cell>
          <cell r="C185">
            <v>228.66988283942109</v>
          </cell>
          <cell r="D185">
            <v>129.76588628762542</v>
          </cell>
          <cell r="E185">
            <v>232.55813953488374</v>
          </cell>
          <cell r="G185">
            <v>38519</v>
          </cell>
          <cell r="H185">
            <v>500</v>
          </cell>
          <cell r="I185">
            <v>3318</v>
          </cell>
          <cell r="J185">
            <v>1746</v>
          </cell>
          <cell r="AH185">
            <v>37501</v>
          </cell>
          <cell r="AI185">
            <v>1516</v>
          </cell>
          <cell r="AJ185">
            <v>1316</v>
          </cell>
          <cell r="AK185" t="str">
            <v/>
          </cell>
          <cell r="AM185">
            <v>1.0491349480968859</v>
          </cell>
          <cell r="AN185">
            <v>0.98282300224047792</v>
          </cell>
          <cell r="AO185" t="str">
            <v/>
          </cell>
          <cell r="AR185">
            <v>380</v>
          </cell>
          <cell r="AU185">
            <v>38519</v>
          </cell>
          <cell r="AV185">
            <v>500</v>
          </cell>
          <cell r="AX185" t="str">
            <v/>
          </cell>
        </row>
        <row r="186">
          <cell r="B186">
            <v>38526</v>
          </cell>
          <cell r="C186">
            <v>228.25637491385251</v>
          </cell>
          <cell r="D186">
            <v>129.91452991452991</v>
          </cell>
          <cell r="E186">
            <v>232.55813953488374</v>
          </cell>
          <cell r="G186">
            <v>38526</v>
          </cell>
          <cell r="H186">
            <v>500</v>
          </cell>
          <cell r="I186">
            <v>3312</v>
          </cell>
          <cell r="J186">
            <v>1748</v>
          </cell>
          <cell r="AH186">
            <v>37502</v>
          </cell>
          <cell r="AI186">
            <v>1488</v>
          </cell>
          <cell r="AJ186">
            <v>1308</v>
          </cell>
          <cell r="AK186" t="str">
            <v/>
          </cell>
          <cell r="AM186">
            <v>1.029757785467128</v>
          </cell>
          <cell r="AN186">
            <v>0.97684839432412252</v>
          </cell>
          <cell r="AO186" t="str">
            <v/>
          </cell>
          <cell r="AR186">
            <v>380</v>
          </cell>
          <cell r="AU186">
            <v>38526</v>
          </cell>
          <cell r="AV186">
            <v>500</v>
          </cell>
          <cell r="AX186" t="str">
            <v/>
          </cell>
        </row>
        <row r="187">
          <cell r="B187">
            <v>38533</v>
          </cell>
          <cell r="C187">
            <v>228.73880082701584</v>
          </cell>
          <cell r="D187">
            <v>127.79635823114084</v>
          </cell>
          <cell r="E187">
            <v>223.25581395348837</v>
          </cell>
          <cell r="G187">
            <v>38533</v>
          </cell>
          <cell r="H187">
            <v>480</v>
          </cell>
          <cell r="I187">
            <v>3319</v>
          </cell>
          <cell r="J187">
            <v>1719.5</v>
          </cell>
          <cell r="AH187">
            <v>37503</v>
          </cell>
          <cell r="AI187">
            <v>1494</v>
          </cell>
          <cell r="AJ187">
            <v>1315</v>
          </cell>
          <cell r="AK187" t="str">
            <v/>
          </cell>
          <cell r="AM187">
            <v>1.0339100346020762</v>
          </cell>
          <cell r="AN187">
            <v>0.98207617625093357</v>
          </cell>
          <cell r="AO187" t="str">
            <v/>
          </cell>
          <cell r="AR187">
            <v>380</v>
          </cell>
          <cell r="AU187">
            <v>38533</v>
          </cell>
          <cell r="AV187">
            <v>480</v>
          </cell>
          <cell r="AX187" t="str">
            <v/>
          </cell>
        </row>
        <row r="188">
          <cell r="B188">
            <v>38540</v>
          </cell>
          <cell r="C188">
            <v>228.46312887663683</v>
          </cell>
          <cell r="D188">
            <v>128.72538089929395</v>
          </cell>
          <cell r="E188">
            <v>223.25581395348837</v>
          </cell>
          <cell r="G188">
            <v>38540</v>
          </cell>
          <cell r="H188">
            <v>480</v>
          </cell>
          <cell r="I188">
            <v>3315</v>
          </cell>
          <cell r="J188">
            <v>1732</v>
          </cell>
          <cell r="AH188">
            <v>37504</v>
          </cell>
          <cell r="AI188">
            <v>1482</v>
          </cell>
          <cell r="AJ188">
            <v>1311</v>
          </cell>
          <cell r="AK188">
            <v>380</v>
          </cell>
          <cell r="AM188">
            <v>1.0256055363321799</v>
          </cell>
          <cell r="AN188">
            <v>0.97908887229275576</v>
          </cell>
          <cell r="AO188">
            <v>1.7674418604651163</v>
          </cell>
          <cell r="AR188">
            <v>380</v>
          </cell>
          <cell r="AU188">
            <v>38540</v>
          </cell>
          <cell r="AV188">
            <v>480</v>
          </cell>
          <cell r="AX188">
            <v>380</v>
          </cell>
        </row>
        <row r="189">
          <cell r="B189">
            <v>38547</v>
          </cell>
          <cell r="C189">
            <v>230.73742246726394</v>
          </cell>
          <cell r="D189">
            <v>136.93794128576738</v>
          </cell>
          <cell r="E189">
            <v>223.25581395348837</v>
          </cell>
          <cell r="G189">
            <v>38547</v>
          </cell>
          <cell r="H189">
            <v>480</v>
          </cell>
          <cell r="I189">
            <v>3348</v>
          </cell>
          <cell r="J189">
            <v>1842.5</v>
          </cell>
          <cell r="AH189">
            <v>37505</v>
          </cell>
          <cell r="AI189">
            <v>1489.5</v>
          </cell>
          <cell r="AJ189">
            <v>1324.5</v>
          </cell>
          <cell r="AK189" t="str">
            <v/>
          </cell>
          <cell r="AM189">
            <v>1.030795847750865</v>
          </cell>
          <cell r="AN189">
            <v>0.98917102315160566</v>
          </cell>
          <cell r="AO189" t="str">
            <v/>
          </cell>
          <cell r="AR189">
            <v>380</v>
          </cell>
          <cell r="AU189">
            <v>38547</v>
          </cell>
          <cell r="AV189">
            <v>480</v>
          </cell>
          <cell r="AX189" t="str">
            <v/>
          </cell>
        </row>
        <row r="190">
          <cell r="B190">
            <v>38554</v>
          </cell>
          <cell r="C190">
            <v>233.97656788421779</v>
          </cell>
          <cell r="D190">
            <v>134.96841322928279</v>
          </cell>
          <cell r="E190">
            <v>223.25581395348837</v>
          </cell>
          <cell r="G190">
            <v>38554</v>
          </cell>
          <cell r="H190">
            <v>480</v>
          </cell>
          <cell r="I190">
            <v>3395</v>
          </cell>
          <cell r="J190">
            <v>1816</v>
          </cell>
          <cell r="AH190">
            <v>37508</v>
          </cell>
          <cell r="AI190">
            <v>1511</v>
          </cell>
          <cell r="AJ190">
            <v>1344</v>
          </cell>
          <cell r="AK190" t="str">
            <v/>
          </cell>
          <cell r="AM190">
            <v>1.0456747404844291</v>
          </cell>
          <cell r="AN190">
            <v>1.0037341299477223</v>
          </cell>
          <cell r="AO190" t="str">
            <v/>
          </cell>
          <cell r="AR190">
            <v>380</v>
          </cell>
          <cell r="AU190">
            <v>38554</v>
          </cell>
          <cell r="AV190">
            <v>480</v>
          </cell>
          <cell r="AX190" t="str">
            <v/>
          </cell>
        </row>
        <row r="191">
          <cell r="B191">
            <v>38561</v>
          </cell>
          <cell r="C191">
            <v>242.93590627153688</v>
          </cell>
          <cell r="D191">
            <v>138.61018208844297</v>
          </cell>
          <cell r="E191">
            <v>223.25581395348837</v>
          </cell>
          <cell r="G191">
            <v>38561</v>
          </cell>
          <cell r="H191">
            <v>480</v>
          </cell>
          <cell r="I191">
            <v>3525</v>
          </cell>
          <cell r="J191">
            <v>1865</v>
          </cell>
          <cell r="AH191">
            <v>37509</v>
          </cell>
          <cell r="AI191">
            <v>1544</v>
          </cell>
          <cell r="AJ191">
            <v>1350</v>
          </cell>
          <cell r="AK191" t="str">
            <v/>
          </cell>
          <cell r="AM191">
            <v>1.0685121107266435</v>
          </cell>
          <cell r="AN191">
            <v>1.0082150858849888</v>
          </cell>
          <cell r="AO191" t="str">
            <v/>
          </cell>
          <cell r="AR191">
            <v>380</v>
          </cell>
          <cell r="AU191">
            <v>38561</v>
          </cell>
          <cell r="AV191">
            <v>480</v>
          </cell>
          <cell r="AX191" t="str">
            <v/>
          </cell>
        </row>
        <row r="192">
          <cell r="B192">
            <v>38568</v>
          </cell>
          <cell r="C192">
            <v>246.38180565127499</v>
          </cell>
          <cell r="D192">
            <v>139.9108138238573</v>
          </cell>
          <cell r="E192">
            <v>223.25581395348837</v>
          </cell>
          <cell r="G192">
            <v>38568</v>
          </cell>
          <cell r="H192">
            <v>480</v>
          </cell>
          <cell r="I192">
            <v>3575</v>
          </cell>
          <cell r="J192">
            <v>1882.5</v>
          </cell>
          <cell r="AH192">
            <v>37510</v>
          </cell>
          <cell r="AI192">
            <v>1540</v>
          </cell>
          <cell r="AJ192">
            <v>1351</v>
          </cell>
          <cell r="AK192" t="str">
            <v/>
          </cell>
          <cell r="AM192">
            <v>1.0657439446366781</v>
          </cell>
          <cell r="AN192">
            <v>1.0089619118745332</v>
          </cell>
          <cell r="AO192" t="str">
            <v/>
          </cell>
          <cell r="AR192">
            <v>380</v>
          </cell>
          <cell r="AU192">
            <v>38568</v>
          </cell>
          <cell r="AV192">
            <v>480</v>
          </cell>
          <cell r="AX192" t="str">
            <v/>
          </cell>
        </row>
        <row r="193">
          <cell r="B193">
            <v>38575</v>
          </cell>
          <cell r="C193">
            <v>243.28049620951066</v>
          </cell>
          <cell r="D193">
            <v>142.02898550724638</v>
          </cell>
          <cell r="E193">
            <v>204.6511627906977</v>
          </cell>
          <cell r="G193">
            <v>38575</v>
          </cell>
          <cell r="H193">
            <v>440</v>
          </cell>
          <cell r="I193">
            <v>3530</v>
          </cell>
          <cell r="J193">
            <v>1911</v>
          </cell>
          <cell r="AH193">
            <v>37511</v>
          </cell>
          <cell r="AI193">
            <v>1537</v>
          </cell>
          <cell r="AJ193">
            <v>1343</v>
          </cell>
          <cell r="AK193">
            <v>380</v>
          </cell>
          <cell r="AM193">
            <v>1.0636678200692042</v>
          </cell>
          <cell r="AN193">
            <v>1.0029873039581778</v>
          </cell>
          <cell r="AO193">
            <v>1.7674418604651163</v>
          </cell>
          <cell r="AR193">
            <v>380</v>
          </cell>
          <cell r="AU193">
            <v>38575</v>
          </cell>
          <cell r="AV193">
            <v>440</v>
          </cell>
          <cell r="AX193">
            <v>380</v>
          </cell>
        </row>
        <row r="194">
          <cell r="B194">
            <v>38582</v>
          </cell>
          <cell r="C194">
            <v>245.62370778773263</v>
          </cell>
          <cell r="D194">
            <v>140.91415830546265</v>
          </cell>
          <cell r="E194">
            <v>204.6511627906977</v>
          </cell>
          <cell r="G194">
            <v>38582</v>
          </cell>
          <cell r="H194">
            <v>440</v>
          </cell>
          <cell r="I194">
            <v>3564</v>
          </cell>
          <cell r="J194">
            <v>1896</v>
          </cell>
          <cell r="AH194">
            <v>37512</v>
          </cell>
          <cell r="AI194">
            <v>1528</v>
          </cell>
          <cell r="AJ194">
            <v>1334</v>
          </cell>
          <cell r="AK194" t="str">
            <v/>
          </cell>
          <cell r="AM194">
            <v>1.057439446366782</v>
          </cell>
          <cell r="AN194">
            <v>0.99626587005227785</v>
          </cell>
          <cell r="AO194" t="str">
            <v/>
          </cell>
          <cell r="AR194">
            <v>353.8</v>
          </cell>
          <cell r="AU194">
            <v>38582</v>
          </cell>
          <cell r="AV194">
            <v>440</v>
          </cell>
          <cell r="AX194" t="str">
            <v/>
          </cell>
        </row>
        <row r="195">
          <cell r="B195">
            <v>38589</v>
          </cell>
          <cell r="C195">
            <v>246.51964162646451</v>
          </cell>
          <cell r="D195">
            <v>139.94797473058341</v>
          </cell>
          <cell r="E195">
            <v>223.25581395348837</v>
          </cell>
          <cell r="G195">
            <v>38589</v>
          </cell>
          <cell r="H195">
            <v>480</v>
          </cell>
          <cell r="I195">
            <v>3577</v>
          </cell>
          <cell r="J195">
            <v>1883</v>
          </cell>
          <cell r="AH195">
            <v>37515</v>
          </cell>
          <cell r="AI195">
            <v>1506.5</v>
          </cell>
          <cell r="AJ195">
            <v>1323</v>
          </cell>
          <cell r="AK195" t="str">
            <v/>
          </cell>
          <cell r="AM195">
            <v>1.0425605536332181</v>
          </cell>
          <cell r="AN195">
            <v>0.98805078416728898</v>
          </cell>
          <cell r="AO195" t="str">
            <v/>
          </cell>
          <cell r="AR195">
            <v>327.60000000000002</v>
          </cell>
          <cell r="AU195">
            <v>38589</v>
          </cell>
          <cell r="AV195">
            <v>480</v>
          </cell>
          <cell r="AX195" t="str">
            <v/>
          </cell>
        </row>
        <row r="196">
          <cell r="B196">
            <v>38596</v>
          </cell>
          <cell r="C196">
            <v>249.96554100620264</v>
          </cell>
          <cell r="D196">
            <v>139.20475659606095</v>
          </cell>
          <cell r="E196">
            <v>223.25581395348837</v>
          </cell>
          <cell r="G196">
            <v>38596</v>
          </cell>
          <cell r="H196">
            <v>480</v>
          </cell>
          <cell r="I196">
            <v>3627</v>
          </cell>
          <cell r="J196">
            <v>1873</v>
          </cell>
          <cell r="AH196">
            <v>37516</v>
          </cell>
          <cell r="AI196">
            <v>1508</v>
          </cell>
          <cell r="AJ196">
            <v>1327</v>
          </cell>
          <cell r="AK196" t="str">
            <v/>
          </cell>
          <cell r="AM196">
            <v>1.043598615916955</v>
          </cell>
          <cell r="AN196">
            <v>0.99103808812546679</v>
          </cell>
          <cell r="AO196" t="str">
            <v/>
          </cell>
          <cell r="AR196">
            <v>301.39999999999998</v>
          </cell>
          <cell r="AU196">
            <v>38596</v>
          </cell>
          <cell r="AV196">
            <v>480</v>
          </cell>
          <cell r="AX196" t="str">
            <v/>
          </cell>
        </row>
        <row r="197">
          <cell r="B197">
            <v>38603</v>
          </cell>
          <cell r="C197">
            <v>247.34665747760167</v>
          </cell>
          <cell r="D197">
            <v>136.60349312523226</v>
          </cell>
          <cell r="E197">
            <v>223.25581395348837</v>
          </cell>
          <cell r="G197">
            <v>38603</v>
          </cell>
          <cell r="H197">
            <v>480</v>
          </cell>
          <cell r="I197">
            <v>3589</v>
          </cell>
          <cell r="J197">
            <v>1838</v>
          </cell>
          <cell r="AH197">
            <v>37517</v>
          </cell>
          <cell r="AI197">
            <v>1490</v>
          </cell>
          <cell r="AJ197">
            <v>1315</v>
          </cell>
          <cell r="AK197" t="str">
            <v/>
          </cell>
          <cell r="AM197">
            <v>1.0311418685121108</v>
          </cell>
          <cell r="AN197">
            <v>0.98207617625093357</v>
          </cell>
          <cell r="AO197" t="str">
            <v/>
          </cell>
          <cell r="AR197">
            <v>275.2</v>
          </cell>
          <cell r="AU197">
            <v>38603</v>
          </cell>
          <cell r="AV197">
            <v>480</v>
          </cell>
          <cell r="AX197" t="str">
            <v/>
          </cell>
        </row>
        <row r="198">
          <cell r="B198">
            <v>38610</v>
          </cell>
          <cell r="C198">
            <v>243.83184011026879</v>
          </cell>
          <cell r="D198">
            <v>135.71163136380528</v>
          </cell>
          <cell r="E198">
            <v>260.46511627906978</v>
          </cell>
          <cell r="G198">
            <v>38610</v>
          </cell>
          <cell r="H198">
            <v>560</v>
          </cell>
          <cell r="I198">
            <v>3538</v>
          </cell>
          <cell r="J198">
            <v>1826</v>
          </cell>
          <cell r="AH198">
            <v>37518</v>
          </cell>
          <cell r="AI198">
            <v>1482.5</v>
          </cell>
          <cell r="AJ198">
            <v>1307</v>
          </cell>
          <cell r="AK198">
            <v>249</v>
          </cell>
          <cell r="AM198">
            <v>1.0259515570934257</v>
          </cell>
          <cell r="AN198">
            <v>0.97610156833457806</v>
          </cell>
          <cell r="AO198">
            <v>1.1581395348837209</v>
          </cell>
          <cell r="AR198">
            <v>249</v>
          </cell>
          <cell r="AU198">
            <v>38610</v>
          </cell>
          <cell r="AV198">
            <v>560</v>
          </cell>
          <cell r="AX198">
            <v>249</v>
          </cell>
        </row>
        <row r="199">
          <cell r="B199">
            <v>38617</v>
          </cell>
          <cell r="C199">
            <v>258.64920744314264</v>
          </cell>
          <cell r="D199">
            <v>138.38721664808622</v>
          </cell>
          <cell r="E199">
            <v>260.46511627906978</v>
          </cell>
          <cell r="G199">
            <v>38617</v>
          </cell>
          <cell r="H199">
            <v>560</v>
          </cell>
          <cell r="I199">
            <v>3753</v>
          </cell>
          <cell r="J199">
            <v>1862</v>
          </cell>
          <cell r="AH199">
            <v>37519</v>
          </cell>
          <cell r="AI199">
            <v>1491</v>
          </cell>
          <cell r="AJ199">
            <v>1313</v>
          </cell>
          <cell r="AK199" t="str">
            <v/>
          </cell>
          <cell r="AM199">
            <v>1.0318339100346021</v>
          </cell>
          <cell r="AN199">
            <v>0.98058252427184467</v>
          </cell>
          <cell r="AO199" t="str">
            <v/>
          </cell>
          <cell r="AR199">
            <v>271.2</v>
          </cell>
          <cell r="AU199">
            <v>38617</v>
          </cell>
          <cell r="AV199">
            <v>560</v>
          </cell>
          <cell r="AX199" t="str">
            <v/>
          </cell>
        </row>
        <row r="200">
          <cell r="B200">
            <v>38624</v>
          </cell>
          <cell r="C200">
            <v>262.57753273604408</v>
          </cell>
          <cell r="D200">
            <v>139.20475659606095</v>
          </cell>
          <cell r="E200">
            <v>260.46511627906978</v>
          </cell>
          <cell r="G200">
            <v>38624</v>
          </cell>
          <cell r="H200">
            <v>560</v>
          </cell>
          <cell r="I200">
            <v>3810</v>
          </cell>
          <cell r="J200">
            <v>1873</v>
          </cell>
          <cell r="AH200">
            <v>37522</v>
          </cell>
          <cell r="AI200">
            <v>1482</v>
          </cell>
          <cell r="AJ200">
            <v>1306</v>
          </cell>
          <cell r="AK200" t="str">
            <v/>
          </cell>
          <cell r="AM200">
            <v>1.0256055363321799</v>
          </cell>
          <cell r="AN200">
            <v>0.97535474234503361</v>
          </cell>
          <cell r="AO200" t="str">
            <v/>
          </cell>
          <cell r="AR200">
            <v>293.39999999999998</v>
          </cell>
          <cell r="AU200">
            <v>38624</v>
          </cell>
          <cell r="AV200">
            <v>560</v>
          </cell>
          <cell r="AX200" t="str">
            <v/>
          </cell>
        </row>
        <row r="201">
          <cell r="B201">
            <v>38631</v>
          </cell>
          <cell r="C201">
            <v>267.53962784286699</v>
          </cell>
          <cell r="D201">
            <v>140.46822742474916</v>
          </cell>
          <cell r="E201">
            <v>260.46511627906978</v>
          </cell>
          <cell r="G201">
            <v>38631</v>
          </cell>
          <cell r="H201">
            <v>560</v>
          </cell>
          <cell r="I201">
            <v>3882</v>
          </cell>
          <cell r="J201">
            <v>1890</v>
          </cell>
          <cell r="AH201">
            <v>37523</v>
          </cell>
          <cell r="AI201">
            <v>1474</v>
          </cell>
          <cell r="AJ201">
            <v>1294</v>
          </cell>
          <cell r="AK201" t="str">
            <v/>
          </cell>
          <cell r="AM201">
            <v>1.0200692041522492</v>
          </cell>
          <cell r="AN201">
            <v>0.9663928304705004</v>
          </cell>
          <cell r="AO201" t="str">
            <v/>
          </cell>
          <cell r="AR201">
            <v>315.60000000000002</v>
          </cell>
          <cell r="AU201">
            <v>38631</v>
          </cell>
          <cell r="AV201">
            <v>560</v>
          </cell>
          <cell r="AX201" t="str">
            <v/>
          </cell>
        </row>
        <row r="202">
          <cell r="B202">
            <v>38638</v>
          </cell>
          <cell r="C202">
            <v>264.50723638869749</v>
          </cell>
          <cell r="D202">
            <v>143.58974358974359</v>
          </cell>
          <cell r="E202">
            <v>260.46511627906978</v>
          </cell>
          <cell r="G202">
            <v>38638</v>
          </cell>
          <cell r="H202">
            <v>560</v>
          </cell>
          <cell r="I202">
            <v>3838</v>
          </cell>
          <cell r="J202">
            <v>1932</v>
          </cell>
          <cell r="AH202">
            <v>37524</v>
          </cell>
          <cell r="AI202">
            <v>1481</v>
          </cell>
          <cell r="AJ202">
            <v>1302</v>
          </cell>
          <cell r="AK202" t="str">
            <v/>
          </cell>
          <cell r="AM202">
            <v>1.0249134948096885</v>
          </cell>
          <cell r="AN202">
            <v>0.97236743838685591</v>
          </cell>
          <cell r="AO202" t="str">
            <v/>
          </cell>
          <cell r="AR202">
            <v>337.8</v>
          </cell>
          <cell r="AU202">
            <v>38638</v>
          </cell>
          <cell r="AV202">
            <v>560</v>
          </cell>
          <cell r="AX202" t="str">
            <v/>
          </cell>
        </row>
        <row r="203">
          <cell r="B203">
            <v>38645</v>
          </cell>
          <cell r="C203">
            <v>272.22605099931081</v>
          </cell>
          <cell r="D203">
            <v>146.78558156819025</v>
          </cell>
          <cell r="E203">
            <v>260.46511627906978</v>
          </cell>
          <cell r="G203">
            <v>38645</v>
          </cell>
          <cell r="H203">
            <v>560</v>
          </cell>
          <cell r="I203">
            <v>3950</v>
          </cell>
          <cell r="J203">
            <v>1975</v>
          </cell>
          <cell r="AH203">
            <v>37525</v>
          </cell>
          <cell r="AI203">
            <v>1489</v>
          </cell>
          <cell r="AJ203">
            <v>1310.5</v>
          </cell>
          <cell r="AK203">
            <v>360</v>
          </cell>
          <cell r="AM203">
            <v>1.0304498269896194</v>
          </cell>
          <cell r="AN203">
            <v>0.97871545929798354</v>
          </cell>
          <cell r="AO203">
            <v>1.6744186046511629</v>
          </cell>
          <cell r="AR203">
            <v>360</v>
          </cell>
          <cell r="AU203">
            <v>38645</v>
          </cell>
          <cell r="AV203">
            <v>560</v>
          </cell>
          <cell r="AX203">
            <v>360</v>
          </cell>
        </row>
        <row r="204">
          <cell r="B204">
            <v>38652</v>
          </cell>
          <cell r="C204">
            <v>269.05582356995177</v>
          </cell>
          <cell r="D204">
            <v>145.67075436640653</v>
          </cell>
          <cell r="E204">
            <v>260.46511627906978</v>
          </cell>
          <cell r="G204">
            <v>38652</v>
          </cell>
          <cell r="H204">
            <v>560</v>
          </cell>
          <cell r="I204">
            <v>3904</v>
          </cell>
          <cell r="J204">
            <v>1960</v>
          </cell>
          <cell r="AH204">
            <v>37526</v>
          </cell>
          <cell r="AI204">
            <v>1472</v>
          </cell>
          <cell r="AJ204">
            <v>1296</v>
          </cell>
          <cell r="AK204" t="str">
            <v/>
          </cell>
          <cell r="AM204">
            <v>1.0186851211072665</v>
          </cell>
          <cell r="AN204">
            <v>0.96788648244958919</v>
          </cell>
          <cell r="AO204" t="str">
            <v/>
          </cell>
          <cell r="AR204">
            <v>360</v>
          </cell>
          <cell r="AU204">
            <v>38652</v>
          </cell>
          <cell r="AV204">
            <v>560</v>
          </cell>
          <cell r="AX204" t="str">
            <v/>
          </cell>
        </row>
        <row r="205">
          <cell r="B205">
            <v>38659</v>
          </cell>
          <cell r="C205">
            <v>271.60578911095797</v>
          </cell>
          <cell r="D205">
            <v>149.64697138610182</v>
          </cell>
          <cell r="E205">
            <v>260.46511627906978</v>
          </cell>
          <cell r="G205">
            <v>38659</v>
          </cell>
          <cell r="H205">
            <v>560</v>
          </cell>
          <cell r="I205">
            <v>3941</v>
          </cell>
          <cell r="J205">
            <v>2013.5</v>
          </cell>
          <cell r="AH205">
            <v>37529</v>
          </cell>
          <cell r="AI205">
            <v>1459</v>
          </cell>
          <cell r="AJ205">
            <v>1295</v>
          </cell>
          <cell r="AK205" t="str">
            <v/>
          </cell>
          <cell r="AM205">
            <v>1.0096885813148788</v>
          </cell>
          <cell r="AN205">
            <v>0.96713965646004485</v>
          </cell>
          <cell r="AO205" t="str">
            <v/>
          </cell>
          <cell r="AR205">
            <v>360</v>
          </cell>
          <cell r="AU205">
            <v>38659</v>
          </cell>
          <cell r="AV205">
            <v>560</v>
          </cell>
          <cell r="AX205" t="str">
            <v/>
          </cell>
        </row>
        <row r="206">
          <cell r="B206">
            <v>38666</v>
          </cell>
          <cell r="C206">
            <v>276.22329427980702</v>
          </cell>
          <cell r="D206">
            <v>150.53883314752881</v>
          </cell>
          <cell r="E206">
            <v>265.11627906976742</v>
          </cell>
          <cell r="G206">
            <v>38666</v>
          </cell>
          <cell r="H206">
            <v>570</v>
          </cell>
          <cell r="I206">
            <v>4008</v>
          </cell>
          <cell r="J206">
            <v>2025.5</v>
          </cell>
          <cell r="AH206">
            <v>37530</v>
          </cell>
          <cell r="AI206">
            <v>1464.5</v>
          </cell>
          <cell r="AJ206">
            <v>1298.5</v>
          </cell>
          <cell r="AK206" t="str">
            <v/>
          </cell>
          <cell r="AM206">
            <v>1.0134948096885814</v>
          </cell>
          <cell r="AN206">
            <v>0.96975354742345032</v>
          </cell>
          <cell r="AO206" t="str">
            <v/>
          </cell>
          <cell r="AR206">
            <v>360</v>
          </cell>
          <cell r="AU206">
            <v>38666</v>
          </cell>
          <cell r="AV206">
            <v>570</v>
          </cell>
          <cell r="AX206" t="str">
            <v/>
          </cell>
        </row>
        <row r="207">
          <cell r="B207">
            <v>38673</v>
          </cell>
          <cell r="C207">
            <v>285.6650585802895</v>
          </cell>
          <cell r="D207">
            <v>149.16387959866219</v>
          </cell>
          <cell r="E207">
            <v>265.11627906976742</v>
          </cell>
          <cell r="G207">
            <v>38673</v>
          </cell>
          <cell r="H207">
            <v>570</v>
          </cell>
          <cell r="I207">
            <v>4145</v>
          </cell>
          <cell r="J207">
            <v>2007</v>
          </cell>
          <cell r="AH207">
            <v>37531</v>
          </cell>
          <cell r="AI207">
            <v>1485</v>
          </cell>
          <cell r="AJ207">
            <v>1309</v>
          </cell>
          <cell r="AK207" t="str">
            <v/>
          </cell>
          <cell r="AM207">
            <v>1.027681660899654</v>
          </cell>
          <cell r="AN207">
            <v>0.97759522031366697</v>
          </cell>
          <cell r="AO207" t="str">
            <v/>
          </cell>
          <cell r="AR207">
            <v>360</v>
          </cell>
          <cell r="AU207">
            <v>38673</v>
          </cell>
          <cell r="AV207">
            <v>570</v>
          </cell>
          <cell r="AX207" t="str">
            <v/>
          </cell>
        </row>
        <row r="208">
          <cell r="B208">
            <v>38680</v>
          </cell>
          <cell r="C208">
            <v>288.97312198483803</v>
          </cell>
          <cell r="D208">
            <v>154.88665923448534</v>
          </cell>
          <cell r="E208">
            <v>265.11627906976742</v>
          </cell>
          <cell r="G208">
            <v>38680</v>
          </cell>
          <cell r="H208">
            <v>570</v>
          </cell>
          <cell r="I208">
            <v>4193</v>
          </cell>
          <cell r="J208">
            <v>2084</v>
          </cell>
          <cell r="AH208">
            <v>37532</v>
          </cell>
          <cell r="AI208">
            <v>1473</v>
          </cell>
          <cell r="AJ208">
            <v>1312</v>
          </cell>
          <cell r="AK208">
            <v>360</v>
          </cell>
          <cell r="AM208">
            <v>1.0193771626297579</v>
          </cell>
          <cell r="AN208">
            <v>0.97983569828230022</v>
          </cell>
          <cell r="AO208">
            <v>1.6744186046511629</v>
          </cell>
          <cell r="AR208">
            <v>360</v>
          </cell>
          <cell r="AU208">
            <v>38680</v>
          </cell>
          <cell r="AV208">
            <v>570</v>
          </cell>
          <cell r="AX208">
            <v>360</v>
          </cell>
        </row>
        <row r="209">
          <cell r="B209">
            <v>38687</v>
          </cell>
          <cell r="C209">
            <v>300.89593383873188</v>
          </cell>
          <cell r="D209">
            <v>163.35934596804162</v>
          </cell>
          <cell r="E209">
            <v>265.11627906976742</v>
          </cell>
          <cell r="G209">
            <v>38687</v>
          </cell>
          <cell r="H209">
            <v>570</v>
          </cell>
          <cell r="I209">
            <v>4366</v>
          </cell>
          <cell r="J209">
            <v>2198</v>
          </cell>
          <cell r="AH209">
            <v>37533</v>
          </cell>
          <cell r="AI209">
            <v>1457.5</v>
          </cell>
          <cell r="AJ209">
            <v>1298</v>
          </cell>
          <cell r="AK209" t="str">
            <v/>
          </cell>
          <cell r="AM209">
            <v>1.0086505190311419</v>
          </cell>
          <cell r="AN209">
            <v>0.9693801344286781</v>
          </cell>
          <cell r="AO209" t="str">
            <v/>
          </cell>
          <cell r="AR209">
            <v>360</v>
          </cell>
          <cell r="AU209">
            <v>38687</v>
          </cell>
          <cell r="AV209">
            <v>570</v>
          </cell>
          <cell r="AX209" t="str">
            <v/>
          </cell>
        </row>
        <row r="210">
          <cell r="B210">
            <v>38694</v>
          </cell>
          <cell r="C210">
            <v>307.51206064782906</v>
          </cell>
          <cell r="D210">
            <v>166.10925306577479</v>
          </cell>
          <cell r="E210">
            <v>265.11627906976742</v>
          </cell>
          <cell r="G210">
            <v>38694</v>
          </cell>
          <cell r="H210">
            <v>570</v>
          </cell>
          <cell r="I210">
            <v>4462</v>
          </cell>
          <cell r="J210">
            <v>2235</v>
          </cell>
          <cell r="AH210">
            <v>37536</v>
          </cell>
          <cell r="AI210">
            <v>1457</v>
          </cell>
          <cell r="AJ210">
            <v>1297</v>
          </cell>
          <cell r="AK210" t="str">
            <v/>
          </cell>
          <cell r="AM210">
            <v>1.0083044982698961</v>
          </cell>
          <cell r="AN210">
            <v>0.96863330843913364</v>
          </cell>
          <cell r="AO210" t="str">
            <v/>
          </cell>
          <cell r="AR210">
            <v>360</v>
          </cell>
          <cell r="AU210">
            <v>38694</v>
          </cell>
          <cell r="AV210">
            <v>570</v>
          </cell>
          <cell r="AX210" t="str">
            <v/>
          </cell>
        </row>
        <row r="211">
          <cell r="B211">
            <v>38701</v>
          </cell>
          <cell r="C211">
            <v>299.86216402481045</v>
          </cell>
          <cell r="D211">
            <v>165.03158677071721</v>
          </cell>
          <cell r="E211">
            <v>265.11627906976742</v>
          </cell>
          <cell r="G211">
            <v>38701</v>
          </cell>
          <cell r="H211">
            <v>570</v>
          </cell>
          <cell r="I211">
            <v>4351</v>
          </cell>
          <cell r="J211">
            <v>2220.5</v>
          </cell>
          <cell r="AH211">
            <v>37537</v>
          </cell>
          <cell r="AI211">
            <v>1460.5</v>
          </cell>
          <cell r="AJ211">
            <v>1292.5</v>
          </cell>
          <cell r="AK211" t="str">
            <v/>
          </cell>
          <cell r="AM211">
            <v>1.010726643598616</v>
          </cell>
          <cell r="AN211">
            <v>0.96527259148618372</v>
          </cell>
          <cell r="AO211" t="str">
            <v/>
          </cell>
          <cell r="AR211">
            <v>360</v>
          </cell>
          <cell r="AU211">
            <v>38701</v>
          </cell>
          <cell r="AV211">
            <v>570</v>
          </cell>
          <cell r="AX211" t="str">
            <v/>
          </cell>
        </row>
        <row r="212">
          <cell r="B212">
            <v>38708</v>
          </cell>
          <cell r="C212">
            <v>305.30668504479672</v>
          </cell>
          <cell r="D212">
            <v>166.8896321070234</v>
          </cell>
          <cell r="E212">
            <v>265.11627906976742</v>
          </cell>
          <cell r="G212">
            <v>38708</v>
          </cell>
          <cell r="H212">
            <v>570</v>
          </cell>
          <cell r="I212">
            <v>4430</v>
          </cell>
          <cell r="J212">
            <v>2245.5</v>
          </cell>
          <cell r="AH212">
            <v>37538</v>
          </cell>
          <cell r="AI212">
            <v>1462</v>
          </cell>
          <cell r="AJ212">
            <v>1293.5</v>
          </cell>
          <cell r="AK212" t="str">
            <v/>
          </cell>
          <cell r="AM212">
            <v>1.0117647058823529</v>
          </cell>
          <cell r="AN212">
            <v>0.96601941747572817</v>
          </cell>
          <cell r="AO212" t="str">
            <v/>
          </cell>
          <cell r="AR212">
            <v>360</v>
          </cell>
          <cell r="AU212">
            <v>38708</v>
          </cell>
          <cell r="AV212">
            <v>570</v>
          </cell>
          <cell r="AX212" t="str">
            <v/>
          </cell>
        </row>
        <row r="213">
          <cell r="B213">
            <v>38715</v>
          </cell>
          <cell r="C213">
            <v>305.99586492074434</v>
          </cell>
          <cell r="D213">
            <v>169.60237829803046</v>
          </cell>
          <cell r="E213">
            <v>265.11627906976742</v>
          </cell>
          <cell r="G213">
            <v>38715</v>
          </cell>
          <cell r="H213">
            <v>570</v>
          </cell>
          <cell r="I213">
            <v>4440</v>
          </cell>
          <cell r="J213">
            <v>2282</v>
          </cell>
          <cell r="AH213">
            <v>37539</v>
          </cell>
          <cell r="AI213">
            <v>1472</v>
          </cell>
          <cell r="AJ213">
            <v>1294</v>
          </cell>
          <cell r="AK213">
            <v>360</v>
          </cell>
          <cell r="AM213">
            <v>1.0186851211072665</v>
          </cell>
          <cell r="AN213">
            <v>0.9663928304705004</v>
          </cell>
          <cell r="AO213">
            <v>1.6744186046511629</v>
          </cell>
          <cell r="AR213">
            <v>360</v>
          </cell>
          <cell r="AU213">
            <v>38715</v>
          </cell>
          <cell r="AV213">
            <v>570</v>
          </cell>
          <cell r="AX213">
            <v>360</v>
          </cell>
        </row>
        <row r="214">
          <cell r="B214">
            <v>38722</v>
          </cell>
          <cell r="C214">
            <v>310.9579600275672</v>
          </cell>
          <cell r="D214">
            <v>170.94017094017093</v>
          </cell>
          <cell r="E214">
            <v>265.11627906976742</v>
          </cell>
          <cell r="G214">
            <v>38722</v>
          </cell>
          <cell r="H214">
            <v>570</v>
          </cell>
          <cell r="I214">
            <v>4512</v>
          </cell>
          <cell r="J214">
            <v>2300</v>
          </cell>
          <cell r="AH214">
            <v>37540</v>
          </cell>
          <cell r="AI214">
            <v>1493</v>
          </cell>
          <cell r="AJ214">
            <v>1322</v>
          </cell>
          <cell r="AK214" t="str">
            <v/>
          </cell>
          <cell r="AM214">
            <v>1.0332179930795848</v>
          </cell>
          <cell r="AN214">
            <v>0.98730395817774463</v>
          </cell>
          <cell r="AO214" t="str">
            <v/>
          </cell>
          <cell r="AR214">
            <v>360</v>
          </cell>
          <cell r="AU214">
            <v>38722</v>
          </cell>
          <cell r="AV214">
            <v>570</v>
          </cell>
          <cell r="AX214" t="str">
            <v/>
          </cell>
        </row>
        <row r="215">
          <cell r="B215">
            <v>38729</v>
          </cell>
          <cell r="C215">
            <v>313.09441764300482</v>
          </cell>
          <cell r="D215">
            <v>176.36566332218507</v>
          </cell>
          <cell r="E215">
            <v>265.11627906976742</v>
          </cell>
          <cell r="G215">
            <v>38729</v>
          </cell>
          <cell r="H215">
            <v>570</v>
          </cell>
          <cell r="I215">
            <v>4543</v>
          </cell>
          <cell r="J215">
            <v>2373</v>
          </cell>
          <cell r="AH215">
            <v>37543</v>
          </cell>
          <cell r="AI215">
            <v>1474</v>
          </cell>
          <cell r="AJ215">
            <v>1312</v>
          </cell>
          <cell r="AK215" t="str">
            <v/>
          </cell>
          <cell r="AM215">
            <v>1.0200692041522492</v>
          </cell>
          <cell r="AN215">
            <v>0.97983569828230022</v>
          </cell>
          <cell r="AO215" t="str">
            <v/>
          </cell>
          <cell r="AR215">
            <v>360</v>
          </cell>
          <cell r="AU215">
            <v>38729</v>
          </cell>
          <cell r="AV215">
            <v>570</v>
          </cell>
          <cell r="AX215" t="str">
            <v/>
          </cell>
        </row>
        <row r="216">
          <cell r="B216">
            <v>38736</v>
          </cell>
          <cell r="C216">
            <v>316.95382494831154</v>
          </cell>
          <cell r="D216">
            <v>179.04124860646598</v>
          </cell>
          <cell r="E216">
            <v>265.11627906976742</v>
          </cell>
          <cell r="G216">
            <v>38736</v>
          </cell>
          <cell r="H216">
            <v>570</v>
          </cell>
          <cell r="I216">
            <v>4599</v>
          </cell>
          <cell r="J216">
            <v>2409</v>
          </cell>
          <cell r="AH216">
            <v>37544</v>
          </cell>
          <cell r="AI216">
            <v>1484</v>
          </cell>
          <cell r="AJ216">
            <v>1322.5</v>
          </cell>
          <cell r="AK216" t="str">
            <v/>
          </cell>
          <cell r="AM216">
            <v>1.0269896193771626</v>
          </cell>
          <cell r="AN216">
            <v>0.98767737117251675</v>
          </cell>
          <cell r="AO216" t="str">
            <v/>
          </cell>
          <cell r="AR216">
            <v>360</v>
          </cell>
          <cell r="AU216">
            <v>38736</v>
          </cell>
          <cell r="AV216">
            <v>570</v>
          </cell>
          <cell r="AX216" t="str">
            <v/>
          </cell>
        </row>
        <row r="217">
          <cell r="B217">
            <v>38743</v>
          </cell>
          <cell r="C217">
            <v>329.01447277739487</v>
          </cell>
          <cell r="D217">
            <v>183.50055741360089</v>
          </cell>
          <cell r="E217">
            <v>265.11627906976742</v>
          </cell>
          <cell r="G217">
            <v>38743</v>
          </cell>
          <cell r="H217">
            <v>570</v>
          </cell>
          <cell r="I217">
            <v>4774</v>
          </cell>
          <cell r="J217">
            <v>2469</v>
          </cell>
          <cell r="AH217">
            <v>37545</v>
          </cell>
          <cell r="AI217">
            <v>1488</v>
          </cell>
          <cell r="AJ217">
            <v>1317.5</v>
          </cell>
          <cell r="AK217" t="str">
            <v/>
          </cell>
          <cell r="AM217">
            <v>1.029757785467128</v>
          </cell>
          <cell r="AN217">
            <v>0.9839432412247946</v>
          </cell>
          <cell r="AO217" t="str">
            <v/>
          </cell>
          <cell r="AR217">
            <v>360</v>
          </cell>
          <cell r="AU217">
            <v>38743</v>
          </cell>
          <cell r="AV217">
            <v>570</v>
          </cell>
          <cell r="AX217" t="str">
            <v/>
          </cell>
        </row>
        <row r="218">
          <cell r="B218">
            <v>38750</v>
          </cell>
          <cell r="C218">
            <v>344.14197105444521</v>
          </cell>
          <cell r="D218">
            <v>194.57450761798586</v>
          </cell>
          <cell r="E218">
            <v>265.11627906976742</v>
          </cell>
          <cell r="G218">
            <v>38750</v>
          </cell>
          <cell r="H218">
            <v>570</v>
          </cell>
          <cell r="I218">
            <v>4993.5</v>
          </cell>
          <cell r="J218">
            <v>2618</v>
          </cell>
          <cell r="AH218">
            <v>37546</v>
          </cell>
          <cell r="AI218">
            <v>1522</v>
          </cell>
          <cell r="AJ218">
            <v>1334</v>
          </cell>
          <cell r="AK218">
            <v>360</v>
          </cell>
          <cell r="AM218">
            <v>1.0532871972318338</v>
          </cell>
          <cell r="AN218">
            <v>0.99626587005227785</v>
          </cell>
          <cell r="AO218">
            <v>1.6744186046511629</v>
          </cell>
          <cell r="AR218">
            <v>360</v>
          </cell>
          <cell r="AU218">
            <v>38750</v>
          </cell>
          <cell r="AV218">
            <v>570</v>
          </cell>
          <cell r="AX218">
            <v>360</v>
          </cell>
        </row>
        <row r="219">
          <cell r="B219">
            <v>38757</v>
          </cell>
          <cell r="C219">
            <v>345.96829772570641</v>
          </cell>
          <cell r="D219">
            <v>196.58119658119656</v>
          </cell>
          <cell r="E219">
            <v>265.11627906976742</v>
          </cell>
          <cell r="G219">
            <v>38757</v>
          </cell>
          <cell r="H219">
            <v>570</v>
          </cell>
          <cell r="I219">
            <v>5020</v>
          </cell>
          <cell r="J219">
            <v>2645</v>
          </cell>
          <cell r="AH219">
            <v>37547</v>
          </cell>
          <cell r="AI219">
            <v>1511</v>
          </cell>
          <cell r="AJ219">
            <v>1319</v>
          </cell>
          <cell r="AK219" t="str">
            <v/>
          </cell>
          <cell r="AM219">
            <v>1.0456747404844291</v>
          </cell>
          <cell r="AN219">
            <v>0.98506348020911128</v>
          </cell>
          <cell r="AO219" t="str">
            <v/>
          </cell>
          <cell r="AR219">
            <v>360</v>
          </cell>
          <cell r="AU219">
            <v>38757</v>
          </cell>
          <cell r="AV219">
            <v>570</v>
          </cell>
          <cell r="AX219" t="str">
            <v/>
          </cell>
        </row>
        <row r="220">
          <cell r="B220">
            <v>38764</v>
          </cell>
          <cell r="C220">
            <v>330.46175051688488</v>
          </cell>
          <cell r="D220">
            <v>172.87253808992941</v>
          </cell>
          <cell r="E220">
            <v>265.11627906976742</v>
          </cell>
          <cell r="G220">
            <v>38764</v>
          </cell>
          <cell r="H220">
            <v>570</v>
          </cell>
          <cell r="I220">
            <v>4795</v>
          </cell>
          <cell r="J220">
            <v>2326</v>
          </cell>
          <cell r="AH220">
            <v>37550</v>
          </cell>
          <cell r="AI220">
            <v>1534</v>
          </cell>
          <cell r="AJ220">
            <v>1334</v>
          </cell>
          <cell r="AK220" t="str">
            <v/>
          </cell>
          <cell r="AM220">
            <v>1.0615916955017302</v>
          </cell>
          <cell r="AN220">
            <v>0.99626587005227785</v>
          </cell>
          <cell r="AO220" t="str">
            <v/>
          </cell>
          <cell r="AR220">
            <v>360</v>
          </cell>
          <cell r="AU220">
            <v>38764</v>
          </cell>
          <cell r="AV220">
            <v>570</v>
          </cell>
          <cell r="AX220" t="str">
            <v/>
          </cell>
        </row>
        <row r="221">
          <cell r="B221">
            <v>38771</v>
          </cell>
          <cell r="C221">
            <v>336.59545141281876</v>
          </cell>
          <cell r="D221">
            <v>177.62913415087328</v>
          </cell>
          <cell r="E221">
            <v>265.11627906976742</v>
          </cell>
          <cell r="G221">
            <v>38771</v>
          </cell>
          <cell r="H221">
            <v>570</v>
          </cell>
          <cell r="I221">
            <v>4884</v>
          </cell>
          <cell r="J221">
            <v>2390</v>
          </cell>
          <cell r="AH221">
            <v>37551</v>
          </cell>
          <cell r="AI221">
            <v>1525</v>
          </cell>
          <cell r="AJ221">
            <v>1326</v>
          </cell>
          <cell r="AK221" t="str">
            <v/>
          </cell>
          <cell r="AM221">
            <v>1.0553633217993079</v>
          </cell>
          <cell r="AN221">
            <v>0.99029126213592233</v>
          </cell>
          <cell r="AO221" t="str">
            <v/>
          </cell>
          <cell r="AR221">
            <v>360</v>
          </cell>
          <cell r="AU221">
            <v>38771</v>
          </cell>
          <cell r="AV221">
            <v>570</v>
          </cell>
          <cell r="AX221" t="str">
            <v/>
          </cell>
        </row>
        <row r="222">
          <cell r="B222">
            <v>38778</v>
          </cell>
          <cell r="C222">
            <v>342.38456237077878</v>
          </cell>
          <cell r="D222">
            <v>179.56150130063173</v>
          </cell>
          <cell r="E222">
            <v>265.11627906976742</v>
          </cell>
          <cell r="G222">
            <v>38778</v>
          </cell>
          <cell r="H222">
            <v>570</v>
          </cell>
          <cell r="I222">
            <v>4968</v>
          </cell>
          <cell r="J222">
            <v>2416</v>
          </cell>
          <cell r="AH222">
            <v>37552</v>
          </cell>
          <cell r="AI222">
            <v>1516</v>
          </cell>
          <cell r="AJ222">
            <v>1325.5</v>
          </cell>
          <cell r="AK222" t="str">
            <v/>
          </cell>
          <cell r="AM222">
            <v>1.0491349480968859</v>
          </cell>
          <cell r="AN222">
            <v>0.98991784914115011</v>
          </cell>
          <cell r="AO222" t="str">
            <v/>
          </cell>
          <cell r="AR222">
            <v>360</v>
          </cell>
          <cell r="AU222">
            <v>38778</v>
          </cell>
          <cell r="AV222">
            <v>570</v>
          </cell>
          <cell r="AX222" t="str">
            <v/>
          </cell>
        </row>
        <row r="223">
          <cell r="B223">
            <v>38785</v>
          </cell>
          <cell r="C223">
            <v>331.49552033080636</v>
          </cell>
          <cell r="D223">
            <v>176.4399851356373</v>
          </cell>
          <cell r="E223">
            <v>265.11627906976742</v>
          </cell>
          <cell r="G223">
            <v>38785</v>
          </cell>
          <cell r="H223">
            <v>570</v>
          </cell>
          <cell r="I223">
            <v>4810</v>
          </cell>
          <cell r="J223">
            <v>2374</v>
          </cell>
          <cell r="AH223">
            <v>37553</v>
          </cell>
          <cell r="AI223">
            <v>1538</v>
          </cell>
          <cell r="AJ223">
            <v>1336</v>
          </cell>
          <cell r="AK223">
            <v>360</v>
          </cell>
          <cell r="AM223">
            <v>1.0643598615916956</v>
          </cell>
          <cell r="AN223">
            <v>0.99775952203136664</v>
          </cell>
          <cell r="AO223">
            <v>1.6744186046511629</v>
          </cell>
          <cell r="AR223">
            <v>360</v>
          </cell>
          <cell r="AU223">
            <v>38785</v>
          </cell>
          <cell r="AV223">
            <v>570</v>
          </cell>
          <cell r="AX223">
            <v>360</v>
          </cell>
        </row>
        <row r="224">
          <cell r="B224">
            <v>38792</v>
          </cell>
          <cell r="C224">
            <v>339.35217091660923</v>
          </cell>
          <cell r="D224">
            <v>183.57487922705315</v>
          </cell>
          <cell r="E224">
            <v>265.11627906976742</v>
          </cell>
          <cell r="G224">
            <v>38792</v>
          </cell>
          <cell r="H224">
            <v>570</v>
          </cell>
          <cell r="I224">
            <v>4924</v>
          </cell>
          <cell r="J224">
            <v>2470</v>
          </cell>
          <cell r="AH224">
            <v>37554</v>
          </cell>
          <cell r="AI224">
            <v>1545</v>
          </cell>
          <cell r="AJ224">
            <v>1340</v>
          </cell>
          <cell r="AK224" t="str">
            <v/>
          </cell>
          <cell r="AM224">
            <v>1.0692041522491349</v>
          </cell>
          <cell r="AN224">
            <v>1.0007468259895445</v>
          </cell>
          <cell r="AO224" t="str">
            <v/>
          </cell>
          <cell r="AR224">
            <v>360</v>
          </cell>
          <cell r="AU224">
            <v>38792</v>
          </cell>
          <cell r="AV224">
            <v>570</v>
          </cell>
          <cell r="AX224" t="str">
            <v/>
          </cell>
        </row>
        <row r="225">
          <cell r="B225">
            <v>38799</v>
          </cell>
          <cell r="C225">
            <v>360.78566505858032</v>
          </cell>
          <cell r="D225">
            <v>188.25715347454477</v>
          </cell>
          <cell r="E225">
            <v>265.11627906976742</v>
          </cell>
          <cell r="G225">
            <v>38799</v>
          </cell>
          <cell r="H225">
            <v>570</v>
          </cell>
          <cell r="I225">
            <v>5235</v>
          </cell>
          <cell r="J225">
            <v>2533</v>
          </cell>
          <cell r="AH225">
            <v>37557</v>
          </cell>
          <cell r="AI225">
            <v>1555</v>
          </cell>
          <cell r="AJ225">
            <v>1342</v>
          </cell>
          <cell r="AK225" t="str">
            <v/>
          </cell>
          <cell r="AM225">
            <v>1.0761245674740485</v>
          </cell>
          <cell r="AN225">
            <v>1.0022404779686334</v>
          </cell>
          <cell r="AO225" t="str">
            <v/>
          </cell>
          <cell r="AR225">
            <v>360</v>
          </cell>
          <cell r="AU225">
            <v>38799</v>
          </cell>
          <cell r="AV225">
            <v>570</v>
          </cell>
          <cell r="AX225" t="str">
            <v/>
          </cell>
        </row>
        <row r="226">
          <cell r="B226">
            <v>38806</v>
          </cell>
          <cell r="C226">
            <v>373.19090282563752</v>
          </cell>
          <cell r="D226">
            <v>188.33147528799702</v>
          </cell>
          <cell r="E226">
            <v>265.11627906976742</v>
          </cell>
          <cell r="G226">
            <v>38806</v>
          </cell>
          <cell r="H226">
            <v>570</v>
          </cell>
          <cell r="I226">
            <v>5415</v>
          </cell>
          <cell r="J226">
            <v>2534</v>
          </cell>
          <cell r="AH226">
            <v>37558</v>
          </cell>
          <cell r="AI226">
            <v>1537</v>
          </cell>
          <cell r="AJ226">
            <v>1333</v>
          </cell>
          <cell r="AK226" t="str">
            <v/>
          </cell>
          <cell r="AM226">
            <v>1.0636678200692042</v>
          </cell>
          <cell r="AN226">
            <v>0.99551904406273339</v>
          </cell>
          <cell r="AO226" t="str">
            <v/>
          </cell>
          <cell r="AR226">
            <v>360</v>
          </cell>
          <cell r="AU226">
            <v>38806</v>
          </cell>
          <cell r="AV226">
            <v>570</v>
          </cell>
          <cell r="AX226" t="str">
            <v/>
          </cell>
        </row>
        <row r="227">
          <cell r="B227">
            <v>38813</v>
          </cell>
          <cell r="C227">
            <v>398.00137835975187</v>
          </cell>
          <cell r="D227">
            <v>192.34485321441844</v>
          </cell>
          <cell r="E227">
            <v>265.11627906976742</v>
          </cell>
          <cell r="G227">
            <v>38813</v>
          </cell>
          <cell r="H227">
            <v>570</v>
          </cell>
          <cell r="I227">
            <v>5775</v>
          </cell>
          <cell r="J227">
            <v>2588</v>
          </cell>
          <cell r="AH227">
            <v>37559</v>
          </cell>
          <cell r="AI227">
            <v>1540</v>
          </cell>
          <cell r="AJ227">
            <v>1334.5</v>
          </cell>
          <cell r="AK227" t="str">
            <v/>
          </cell>
          <cell r="AM227">
            <v>1.0657439446366781</v>
          </cell>
          <cell r="AN227">
            <v>0.99663928304705007</v>
          </cell>
          <cell r="AO227" t="str">
            <v/>
          </cell>
          <cell r="AR227">
            <v>360</v>
          </cell>
          <cell r="AU227">
            <v>38813</v>
          </cell>
          <cell r="AV227">
            <v>570</v>
          </cell>
          <cell r="AX227" t="str">
            <v/>
          </cell>
        </row>
        <row r="228">
          <cell r="B228">
            <v>38820</v>
          </cell>
          <cell r="C228">
            <v>423.08752584424536</v>
          </cell>
          <cell r="D228">
            <v>193.45968041620216</v>
          </cell>
          <cell r="E228">
            <v>265.11627906976742</v>
          </cell>
          <cell r="G228">
            <v>38820</v>
          </cell>
          <cell r="H228">
            <v>570</v>
          </cell>
          <cell r="I228">
            <v>6139</v>
          </cell>
          <cell r="J228">
            <v>2603</v>
          </cell>
          <cell r="AH228">
            <v>37560</v>
          </cell>
          <cell r="AI228">
            <v>1568</v>
          </cell>
          <cell r="AJ228">
            <v>1350</v>
          </cell>
          <cell r="AK228">
            <v>360</v>
          </cell>
          <cell r="AM228">
            <v>1.085121107266436</v>
          </cell>
          <cell r="AN228">
            <v>1.0082150858849888</v>
          </cell>
          <cell r="AO228">
            <v>1.6744186046511629</v>
          </cell>
          <cell r="AR228">
            <v>360</v>
          </cell>
          <cell r="AU228">
            <v>38820</v>
          </cell>
          <cell r="AV228">
            <v>570</v>
          </cell>
          <cell r="AX228">
            <v>360</v>
          </cell>
        </row>
        <row r="229">
          <cell r="B229">
            <v>38827</v>
          </cell>
          <cell r="C229">
            <v>433.90764989662307</v>
          </cell>
          <cell r="D229">
            <v>196.58119658119656</v>
          </cell>
          <cell r="E229">
            <v>265.11627906976742</v>
          </cell>
          <cell r="G229">
            <v>38827</v>
          </cell>
          <cell r="H229">
            <v>570</v>
          </cell>
          <cell r="I229">
            <v>6296</v>
          </cell>
          <cell r="J229">
            <v>2645</v>
          </cell>
          <cell r="AH229">
            <v>37561</v>
          </cell>
          <cell r="AI229">
            <v>1583</v>
          </cell>
          <cell r="AJ229">
            <v>1374</v>
          </cell>
          <cell r="AK229" t="str">
            <v/>
          </cell>
          <cell r="AM229">
            <v>1.0955017301038061</v>
          </cell>
          <cell r="AN229">
            <v>1.0261389096340552</v>
          </cell>
          <cell r="AO229" t="str">
            <v/>
          </cell>
          <cell r="AR229">
            <v>356</v>
          </cell>
          <cell r="AU229">
            <v>38827</v>
          </cell>
          <cell r="AV229">
            <v>570</v>
          </cell>
          <cell r="AX229" t="str">
            <v/>
          </cell>
        </row>
        <row r="230">
          <cell r="B230">
            <v>38834</v>
          </cell>
          <cell r="C230">
            <v>486.21640248104757</v>
          </cell>
          <cell r="D230">
            <v>203.64176885916015</v>
          </cell>
          <cell r="E230">
            <v>265.11627906976742</v>
          </cell>
          <cell r="G230">
            <v>38834</v>
          </cell>
          <cell r="H230">
            <v>570</v>
          </cell>
          <cell r="I230">
            <v>7055</v>
          </cell>
          <cell r="J230">
            <v>2740</v>
          </cell>
          <cell r="AH230">
            <v>37564</v>
          </cell>
          <cell r="AI230">
            <v>1594</v>
          </cell>
          <cell r="AJ230">
            <v>1375.5</v>
          </cell>
          <cell r="AK230" t="str">
            <v/>
          </cell>
          <cell r="AM230">
            <v>1.1031141868512111</v>
          </cell>
          <cell r="AN230">
            <v>1.027259148618372</v>
          </cell>
          <cell r="AO230" t="str">
            <v/>
          </cell>
          <cell r="AR230">
            <v>352</v>
          </cell>
          <cell r="AU230">
            <v>38834</v>
          </cell>
          <cell r="AV230">
            <v>570</v>
          </cell>
          <cell r="AX230" t="str">
            <v/>
          </cell>
        </row>
        <row r="231">
          <cell r="B231">
            <v>38841</v>
          </cell>
          <cell r="C231">
            <v>527.222605099931</v>
          </cell>
          <cell r="D231">
            <v>213.67521367521368</v>
          </cell>
          <cell r="E231">
            <v>265.11627906976742</v>
          </cell>
          <cell r="G231">
            <v>38841</v>
          </cell>
          <cell r="H231">
            <v>570</v>
          </cell>
          <cell r="I231">
            <v>7650</v>
          </cell>
          <cell r="J231">
            <v>2875</v>
          </cell>
          <cell r="AH231">
            <v>37565</v>
          </cell>
          <cell r="AI231">
            <v>1586</v>
          </cell>
          <cell r="AJ231">
            <v>1368</v>
          </cell>
          <cell r="AK231" t="str">
            <v/>
          </cell>
          <cell r="AM231">
            <v>1.0975778546712802</v>
          </cell>
          <cell r="AN231">
            <v>1.0216579536967887</v>
          </cell>
          <cell r="AO231" t="str">
            <v/>
          </cell>
          <cell r="AR231">
            <v>348</v>
          </cell>
          <cell r="AU231">
            <v>38841</v>
          </cell>
          <cell r="AV231">
            <v>570</v>
          </cell>
          <cell r="AX231" t="str">
            <v/>
          </cell>
        </row>
        <row r="232">
          <cell r="B232">
            <v>38848</v>
          </cell>
          <cell r="C232">
            <v>592.6946933149552</v>
          </cell>
          <cell r="D232">
            <v>236.71497584541061</v>
          </cell>
          <cell r="E232">
            <v>265.11627906976742</v>
          </cell>
          <cell r="G232">
            <v>38848</v>
          </cell>
          <cell r="H232">
            <v>570</v>
          </cell>
          <cell r="I232">
            <v>8600</v>
          </cell>
          <cell r="J232">
            <v>3185</v>
          </cell>
          <cell r="AH232">
            <v>37566</v>
          </cell>
          <cell r="AI232">
            <v>1596</v>
          </cell>
          <cell r="AJ232">
            <v>1374.5</v>
          </cell>
          <cell r="AK232" t="str">
            <v/>
          </cell>
          <cell r="AM232">
            <v>1.1044982698961938</v>
          </cell>
          <cell r="AN232">
            <v>1.0265123226288275</v>
          </cell>
          <cell r="AO232" t="str">
            <v/>
          </cell>
          <cell r="AR232">
            <v>344</v>
          </cell>
          <cell r="AU232">
            <v>38848</v>
          </cell>
          <cell r="AV232">
            <v>570</v>
          </cell>
          <cell r="AX232" t="str">
            <v/>
          </cell>
        </row>
        <row r="233">
          <cell r="B233">
            <v>38855</v>
          </cell>
          <cell r="C233">
            <v>557.54651964162645</v>
          </cell>
          <cell r="D233">
            <v>212.93199554069119</v>
          </cell>
          <cell r="E233">
            <v>293.02325581395348</v>
          </cell>
          <cell r="G233">
            <v>38855</v>
          </cell>
          <cell r="H233">
            <v>630</v>
          </cell>
          <cell r="I233">
            <v>8090</v>
          </cell>
          <cell r="J233">
            <v>2865</v>
          </cell>
          <cell r="AH233">
            <v>37567</v>
          </cell>
          <cell r="AI233">
            <v>1571</v>
          </cell>
          <cell r="AJ233">
            <v>1370</v>
          </cell>
          <cell r="AK233">
            <v>340</v>
          </cell>
          <cell r="AM233">
            <v>1.08719723183391</v>
          </cell>
          <cell r="AN233">
            <v>1.0231516056758776</v>
          </cell>
          <cell r="AO233">
            <v>1.5813953488372092</v>
          </cell>
          <cell r="AR233">
            <v>340</v>
          </cell>
          <cell r="AU233">
            <v>38855</v>
          </cell>
          <cell r="AV233">
            <v>630</v>
          </cell>
          <cell r="AX233">
            <v>340</v>
          </cell>
        </row>
        <row r="234">
          <cell r="B234">
            <v>38862</v>
          </cell>
          <cell r="C234">
            <v>558.16678152997929</v>
          </cell>
          <cell r="D234">
            <v>204.75659606094388</v>
          </cell>
          <cell r="E234">
            <v>293.02325581395348</v>
          </cell>
          <cell r="G234">
            <v>38862</v>
          </cell>
          <cell r="H234">
            <v>630</v>
          </cell>
          <cell r="I234">
            <v>8099</v>
          </cell>
          <cell r="J234">
            <v>2755</v>
          </cell>
          <cell r="AH234">
            <v>37568</v>
          </cell>
          <cell r="AI234">
            <v>1571</v>
          </cell>
          <cell r="AJ234">
            <v>1375</v>
          </cell>
          <cell r="AK234" t="str">
            <v/>
          </cell>
          <cell r="AM234">
            <v>1.08719723183391</v>
          </cell>
          <cell r="AN234">
            <v>1.0268857356235996</v>
          </cell>
          <cell r="AO234" t="str">
            <v/>
          </cell>
          <cell r="AR234">
            <v>340</v>
          </cell>
          <cell r="AU234">
            <v>38862</v>
          </cell>
          <cell r="AV234">
            <v>630</v>
          </cell>
          <cell r="AX234" t="str">
            <v/>
          </cell>
        </row>
        <row r="235">
          <cell r="B235">
            <v>38869</v>
          </cell>
          <cell r="C235">
            <v>531.35768435561681</v>
          </cell>
          <cell r="D235">
            <v>193.97993311036791</v>
          </cell>
          <cell r="E235">
            <v>293.02325581395348</v>
          </cell>
          <cell r="G235">
            <v>38869</v>
          </cell>
          <cell r="H235">
            <v>630</v>
          </cell>
          <cell r="I235">
            <v>7710</v>
          </cell>
          <cell r="J235">
            <v>2610</v>
          </cell>
          <cell r="AH235">
            <v>37571</v>
          </cell>
          <cell r="AI235">
            <v>1585</v>
          </cell>
          <cell r="AJ235">
            <v>1398</v>
          </cell>
          <cell r="AK235" t="str">
            <v/>
          </cell>
          <cell r="AM235">
            <v>1.0968858131487889</v>
          </cell>
          <cell r="AN235">
            <v>1.0440627333831218</v>
          </cell>
          <cell r="AO235" t="str">
            <v/>
          </cell>
          <cell r="AR235">
            <v>340</v>
          </cell>
          <cell r="AU235">
            <v>38869</v>
          </cell>
          <cell r="AV235">
            <v>630</v>
          </cell>
          <cell r="AX235" t="str">
            <v/>
          </cell>
        </row>
        <row r="236">
          <cell r="B236">
            <v>38876</v>
          </cell>
          <cell r="C236">
            <v>503.79048931771189</v>
          </cell>
          <cell r="D236">
            <v>185.95317725752508</v>
          </cell>
          <cell r="E236">
            <v>293.02325581395348</v>
          </cell>
          <cell r="G236">
            <v>38876</v>
          </cell>
          <cell r="H236">
            <v>630</v>
          </cell>
          <cell r="I236">
            <v>7310</v>
          </cell>
          <cell r="J236">
            <v>2502</v>
          </cell>
          <cell r="AH236">
            <v>37572</v>
          </cell>
          <cell r="AI236">
            <v>1583</v>
          </cell>
          <cell r="AJ236">
            <v>1395</v>
          </cell>
          <cell r="AK236" t="str">
            <v/>
          </cell>
          <cell r="AM236">
            <v>1.0955017301038061</v>
          </cell>
          <cell r="AN236">
            <v>1.0418222554144885</v>
          </cell>
          <cell r="AO236" t="str">
            <v/>
          </cell>
          <cell r="AR236">
            <v>340</v>
          </cell>
          <cell r="AU236">
            <v>38876</v>
          </cell>
          <cell r="AV236">
            <v>630</v>
          </cell>
          <cell r="AX236" t="str">
            <v/>
          </cell>
        </row>
        <row r="237">
          <cell r="B237">
            <v>38883</v>
          </cell>
          <cell r="C237">
            <v>482.08132322536181</v>
          </cell>
          <cell r="D237">
            <v>190.63545150501673</v>
          </cell>
          <cell r="E237">
            <v>293.02325581395348</v>
          </cell>
          <cell r="G237">
            <v>38883</v>
          </cell>
          <cell r="H237">
            <v>630</v>
          </cell>
          <cell r="I237">
            <v>6995</v>
          </cell>
          <cell r="J237">
            <v>2565</v>
          </cell>
          <cell r="AH237">
            <v>37573</v>
          </cell>
          <cell r="AI237">
            <v>1582</v>
          </cell>
          <cell r="AJ237">
            <v>1387</v>
          </cell>
          <cell r="AK237" t="str">
            <v/>
          </cell>
          <cell r="AM237">
            <v>1.0948096885813148</v>
          </cell>
          <cell r="AN237">
            <v>1.0358476474981329</v>
          </cell>
          <cell r="AO237" t="str">
            <v/>
          </cell>
          <cell r="AR237">
            <v>340</v>
          </cell>
          <cell r="AU237">
            <v>38883</v>
          </cell>
          <cell r="AV237">
            <v>630</v>
          </cell>
          <cell r="AX237" t="str">
            <v/>
          </cell>
        </row>
        <row r="238">
          <cell r="B238">
            <v>38890</v>
          </cell>
          <cell r="C238">
            <v>462.37077877325976</v>
          </cell>
          <cell r="D238">
            <v>184.68970642883687</v>
          </cell>
          <cell r="E238">
            <v>293.02325581395348</v>
          </cell>
          <cell r="G238">
            <v>38890</v>
          </cell>
          <cell r="H238">
            <v>630</v>
          </cell>
          <cell r="I238">
            <v>6709</v>
          </cell>
          <cell r="J238">
            <v>2485</v>
          </cell>
          <cell r="AH238">
            <v>37574</v>
          </cell>
          <cell r="AI238">
            <v>1570</v>
          </cell>
          <cell r="AJ238">
            <v>1375</v>
          </cell>
          <cell r="AK238">
            <v>340</v>
          </cell>
          <cell r="AM238">
            <v>1.0865051903114187</v>
          </cell>
          <cell r="AN238">
            <v>1.0268857356235996</v>
          </cell>
          <cell r="AO238">
            <v>1.5813953488372092</v>
          </cell>
          <cell r="AR238">
            <v>340</v>
          </cell>
          <cell r="AU238">
            <v>38890</v>
          </cell>
          <cell r="AV238">
            <v>630</v>
          </cell>
          <cell r="AX238">
            <v>340</v>
          </cell>
        </row>
        <row r="239">
          <cell r="B239">
            <v>38897</v>
          </cell>
          <cell r="C239">
            <v>503.10130944176433</v>
          </cell>
          <cell r="D239">
            <v>189.89223337049424</v>
          </cell>
          <cell r="E239">
            <v>293.02325581395348</v>
          </cell>
          <cell r="G239">
            <v>38897</v>
          </cell>
          <cell r="H239">
            <v>630</v>
          </cell>
          <cell r="I239">
            <v>7300</v>
          </cell>
          <cell r="J239">
            <v>2555</v>
          </cell>
          <cell r="AH239">
            <v>37575</v>
          </cell>
          <cell r="AI239">
            <v>1580</v>
          </cell>
          <cell r="AJ239">
            <v>1387</v>
          </cell>
          <cell r="AK239" t="str">
            <v/>
          </cell>
          <cell r="AM239">
            <v>1.0934256055363323</v>
          </cell>
          <cell r="AN239">
            <v>1.0358476474981329</v>
          </cell>
          <cell r="AO239" t="str">
            <v/>
          </cell>
          <cell r="AR239">
            <v>336</v>
          </cell>
          <cell r="AU239">
            <v>38897</v>
          </cell>
          <cell r="AV239">
            <v>630</v>
          </cell>
          <cell r="AX239" t="str">
            <v/>
          </cell>
        </row>
        <row r="240">
          <cell r="B240">
            <v>38904</v>
          </cell>
          <cell r="C240">
            <v>541.00620261888355</v>
          </cell>
          <cell r="D240">
            <v>193.23671497584542</v>
          </cell>
          <cell r="E240">
            <v>293.02325581395348</v>
          </cell>
          <cell r="G240">
            <v>38904</v>
          </cell>
          <cell r="H240">
            <v>630</v>
          </cell>
          <cell r="I240">
            <v>7850</v>
          </cell>
          <cell r="J240">
            <v>2600</v>
          </cell>
          <cell r="AH240">
            <v>37578</v>
          </cell>
          <cell r="AI240">
            <v>1599.5</v>
          </cell>
          <cell r="AJ240">
            <v>1381.5</v>
          </cell>
          <cell r="AK240" t="str">
            <v/>
          </cell>
          <cell r="AM240">
            <v>1.1069204152249135</v>
          </cell>
          <cell r="AN240">
            <v>1.0317401045556385</v>
          </cell>
          <cell r="AO240" t="str">
            <v/>
          </cell>
          <cell r="AR240">
            <v>332</v>
          </cell>
          <cell r="AU240">
            <v>38904</v>
          </cell>
          <cell r="AV240">
            <v>630</v>
          </cell>
          <cell r="AX240" t="str">
            <v/>
          </cell>
        </row>
        <row r="241">
          <cell r="B241">
            <v>38911</v>
          </cell>
          <cell r="C241">
            <v>545.83046175051686</v>
          </cell>
          <cell r="D241">
            <v>193.60832404310665</v>
          </cell>
          <cell r="E241">
            <v>293.02325581395348</v>
          </cell>
          <cell r="G241">
            <v>38911</v>
          </cell>
          <cell r="H241">
            <v>630</v>
          </cell>
          <cell r="I241">
            <v>7920</v>
          </cell>
          <cell r="J241">
            <v>2605</v>
          </cell>
          <cell r="AH241">
            <v>37579</v>
          </cell>
          <cell r="AI241">
            <v>1598</v>
          </cell>
          <cell r="AJ241">
            <v>1376.5</v>
          </cell>
          <cell r="AK241" t="str">
            <v/>
          </cell>
          <cell r="AM241">
            <v>1.1058823529411765</v>
          </cell>
          <cell r="AN241">
            <v>1.0280059746079164</v>
          </cell>
          <cell r="AO241" t="str">
            <v/>
          </cell>
          <cell r="AR241">
            <v>328</v>
          </cell>
          <cell r="AU241">
            <v>38911</v>
          </cell>
          <cell r="AV241">
            <v>630</v>
          </cell>
          <cell r="AX241" t="str">
            <v/>
          </cell>
        </row>
        <row r="242">
          <cell r="B242">
            <v>38918</v>
          </cell>
          <cell r="C242">
            <v>507.23638869745002</v>
          </cell>
          <cell r="D242">
            <v>186.17614269788183</v>
          </cell>
          <cell r="E242">
            <v>293.02325581395348</v>
          </cell>
          <cell r="G242">
            <v>38918</v>
          </cell>
          <cell r="H242">
            <v>630</v>
          </cell>
          <cell r="I242">
            <v>7360</v>
          </cell>
          <cell r="J242">
            <v>2505</v>
          </cell>
          <cell r="AH242">
            <v>37580</v>
          </cell>
          <cell r="AI242">
            <v>1624</v>
          </cell>
          <cell r="AJ242">
            <v>1387</v>
          </cell>
          <cell r="AK242" t="str">
            <v/>
          </cell>
          <cell r="AM242">
            <v>1.1238754325259515</v>
          </cell>
          <cell r="AN242">
            <v>1.0358476474981329</v>
          </cell>
          <cell r="AO242" t="str">
            <v/>
          </cell>
          <cell r="AR242">
            <v>324</v>
          </cell>
          <cell r="AU242">
            <v>38918</v>
          </cell>
          <cell r="AV242">
            <v>630</v>
          </cell>
          <cell r="AX242" t="str">
            <v/>
          </cell>
        </row>
        <row r="243">
          <cell r="B243">
            <v>38925</v>
          </cell>
          <cell r="C243">
            <v>518.26326671261199</v>
          </cell>
          <cell r="D243">
            <v>187.36529171311781</v>
          </cell>
          <cell r="E243">
            <v>293.02325581395348</v>
          </cell>
          <cell r="G243">
            <v>38925</v>
          </cell>
          <cell r="H243">
            <v>630</v>
          </cell>
          <cell r="I243">
            <v>7520</v>
          </cell>
          <cell r="J243">
            <v>2521</v>
          </cell>
          <cell r="AH243">
            <v>37581</v>
          </cell>
          <cell r="AI243">
            <v>1625</v>
          </cell>
          <cell r="AJ243">
            <v>1395</v>
          </cell>
          <cell r="AK243">
            <v>320</v>
          </cell>
          <cell r="AM243">
            <v>1.1245674740484428</v>
          </cell>
          <cell r="AN243">
            <v>1.0418222554144885</v>
          </cell>
          <cell r="AO243">
            <v>1.4883720930232558</v>
          </cell>
          <cell r="AR243">
            <v>320</v>
          </cell>
          <cell r="AU243">
            <v>38925</v>
          </cell>
          <cell r="AV243">
            <v>630</v>
          </cell>
          <cell r="AX243">
            <v>320</v>
          </cell>
        </row>
        <row r="244">
          <cell r="B244">
            <v>38932</v>
          </cell>
          <cell r="C244">
            <v>516.19572708476915</v>
          </cell>
          <cell r="D244">
            <v>185.73021181716834</v>
          </cell>
          <cell r="E244">
            <v>293.02325581395348</v>
          </cell>
          <cell r="G244">
            <v>38932</v>
          </cell>
          <cell r="H244">
            <v>630</v>
          </cell>
          <cell r="I244">
            <v>7490</v>
          </cell>
          <cell r="J244">
            <v>2499</v>
          </cell>
          <cell r="AH244">
            <v>37582</v>
          </cell>
          <cell r="AI244">
            <v>1619</v>
          </cell>
          <cell r="AJ244">
            <v>1390</v>
          </cell>
          <cell r="AK244" t="str">
            <v/>
          </cell>
          <cell r="AM244">
            <v>1.1204152249134949</v>
          </cell>
          <cell r="AN244">
            <v>1.0380881254667662</v>
          </cell>
          <cell r="AO244" t="str">
            <v/>
          </cell>
          <cell r="AR244">
            <v>320</v>
          </cell>
          <cell r="AU244">
            <v>38932</v>
          </cell>
          <cell r="AV244">
            <v>630</v>
          </cell>
          <cell r="AX244" t="str">
            <v/>
          </cell>
        </row>
        <row r="245">
          <cell r="B245">
            <v>38939</v>
          </cell>
          <cell r="C245">
            <v>542.72915230875253</v>
          </cell>
          <cell r="D245">
            <v>189.52062430323301</v>
          </cell>
          <cell r="E245">
            <v>293.02325581395348</v>
          </cell>
          <cell r="G245">
            <v>38939</v>
          </cell>
          <cell r="H245">
            <v>630</v>
          </cell>
          <cell r="I245">
            <v>7875</v>
          </cell>
          <cell r="J245">
            <v>2550</v>
          </cell>
          <cell r="AH245">
            <v>37585</v>
          </cell>
          <cell r="AI245">
            <v>1620</v>
          </cell>
          <cell r="AJ245">
            <v>1381.5</v>
          </cell>
          <cell r="AK245" t="str">
            <v/>
          </cell>
          <cell r="AM245">
            <v>1.1211072664359862</v>
          </cell>
          <cell r="AN245">
            <v>1.0317401045556385</v>
          </cell>
          <cell r="AO245" t="str">
            <v/>
          </cell>
          <cell r="AR245">
            <v>320</v>
          </cell>
          <cell r="AU245">
            <v>38939</v>
          </cell>
          <cell r="AV245">
            <v>630</v>
          </cell>
          <cell r="AX245" t="str">
            <v/>
          </cell>
        </row>
        <row r="246">
          <cell r="B246">
            <v>38946</v>
          </cell>
          <cell r="C246">
            <v>502.41212956581666</v>
          </cell>
          <cell r="D246">
            <v>182.83166109253065</v>
          </cell>
          <cell r="E246">
            <v>293.02325581395348</v>
          </cell>
          <cell r="G246">
            <v>38946</v>
          </cell>
          <cell r="H246">
            <v>630</v>
          </cell>
          <cell r="I246">
            <v>7290</v>
          </cell>
          <cell r="J246">
            <v>2460</v>
          </cell>
          <cell r="AH246">
            <v>37586</v>
          </cell>
          <cell r="AI246">
            <v>1604.5</v>
          </cell>
          <cell r="AJ246">
            <v>1359</v>
          </cell>
          <cell r="AK246" t="str">
            <v/>
          </cell>
          <cell r="AM246">
            <v>1.1103806228373703</v>
          </cell>
          <cell r="AN246">
            <v>1.0149365197908886</v>
          </cell>
          <cell r="AO246" t="str">
            <v/>
          </cell>
          <cell r="AR246">
            <v>320</v>
          </cell>
          <cell r="AU246">
            <v>38946</v>
          </cell>
          <cell r="AV246">
            <v>630</v>
          </cell>
          <cell r="AX246" t="str">
            <v/>
          </cell>
        </row>
        <row r="247">
          <cell r="B247">
            <v>38953</v>
          </cell>
          <cell r="C247">
            <v>512.06064782908345</v>
          </cell>
          <cell r="D247">
            <v>184.68970642883687</v>
          </cell>
          <cell r="E247">
            <v>293.02325581395348</v>
          </cell>
          <cell r="G247">
            <v>38953</v>
          </cell>
          <cell r="H247">
            <v>630</v>
          </cell>
          <cell r="I247">
            <v>7430</v>
          </cell>
          <cell r="J247">
            <v>2485</v>
          </cell>
          <cell r="AH247">
            <v>37587</v>
          </cell>
          <cell r="AI247">
            <v>1632</v>
          </cell>
          <cell r="AJ247">
            <v>1377</v>
          </cell>
          <cell r="AK247" t="str">
            <v/>
          </cell>
          <cell r="AM247">
            <v>1.1294117647058823</v>
          </cell>
          <cell r="AN247">
            <v>1.0283793876026885</v>
          </cell>
          <cell r="AO247" t="str">
            <v/>
          </cell>
          <cell r="AR247">
            <v>320</v>
          </cell>
          <cell r="AU247">
            <v>38953</v>
          </cell>
          <cell r="AV247">
            <v>630</v>
          </cell>
          <cell r="AX247" t="str">
            <v/>
          </cell>
        </row>
        <row r="248">
          <cell r="B248">
            <v>38960</v>
          </cell>
          <cell r="C248">
            <v>530.6685044796692</v>
          </cell>
          <cell r="D248">
            <v>186.17614269788183</v>
          </cell>
          <cell r="E248">
            <v>293.02325581395348</v>
          </cell>
          <cell r="G248">
            <v>38960</v>
          </cell>
          <cell r="H248">
            <v>630</v>
          </cell>
          <cell r="I248">
            <v>7700</v>
          </cell>
          <cell r="J248">
            <v>2505</v>
          </cell>
          <cell r="AH248">
            <v>37588</v>
          </cell>
          <cell r="AI248">
            <v>1637</v>
          </cell>
          <cell r="AJ248">
            <v>1377</v>
          </cell>
          <cell r="AK248">
            <v>320</v>
          </cell>
          <cell r="AM248">
            <v>1.1328719723183391</v>
          </cell>
          <cell r="AN248">
            <v>1.0283793876026885</v>
          </cell>
          <cell r="AO248">
            <v>1.4883720930232558</v>
          </cell>
          <cell r="AR248">
            <v>320</v>
          </cell>
          <cell r="AU248">
            <v>38960</v>
          </cell>
          <cell r="AV248">
            <v>630</v>
          </cell>
          <cell r="AX248">
            <v>320</v>
          </cell>
        </row>
        <row r="249">
          <cell r="B249">
            <v>38967</v>
          </cell>
          <cell r="C249">
            <v>552.37767057201927</v>
          </cell>
          <cell r="D249">
            <v>198.43924191750278</v>
          </cell>
          <cell r="E249">
            <v>293.02325581395348</v>
          </cell>
          <cell r="G249">
            <v>38967</v>
          </cell>
          <cell r="H249">
            <v>630</v>
          </cell>
          <cell r="I249">
            <v>8015</v>
          </cell>
          <cell r="J249">
            <v>2670</v>
          </cell>
          <cell r="AH249">
            <v>37589</v>
          </cell>
          <cell r="AI249">
            <v>1662</v>
          </cell>
          <cell r="AJ249">
            <v>1393.5</v>
          </cell>
          <cell r="AK249" t="str">
            <v/>
          </cell>
          <cell r="AM249">
            <v>1.1501730103806229</v>
          </cell>
          <cell r="AN249">
            <v>1.0407020164301717</v>
          </cell>
          <cell r="AO249" t="str">
            <v/>
          </cell>
          <cell r="AR249">
            <v>320</v>
          </cell>
          <cell r="AU249">
            <v>38967</v>
          </cell>
          <cell r="AV249">
            <v>630</v>
          </cell>
          <cell r="AX249" t="str">
            <v/>
          </cell>
        </row>
        <row r="250">
          <cell r="B250">
            <v>38974</v>
          </cell>
          <cell r="C250">
            <v>511.37146795313572</v>
          </cell>
          <cell r="D250">
            <v>183.0546265328874</v>
          </cell>
          <cell r="E250">
            <v>293.02325581395348</v>
          </cell>
          <cell r="G250">
            <v>38974</v>
          </cell>
          <cell r="H250">
            <v>630</v>
          </cell>
          <cell r="I250">
            <v>7420</v>
          </cell>
          <cell r="J250">
            <v>2463</v>
          </cell>
          <cell r="AH250">
            <v>37592</v>
          </cell>
          <cell r="AI250">
            <v>1660</v>
          </cell>
          <cell r="AJ250">
            <v>1384.5</v>
          </cell>
          <cell r="AK250" t="str">
            <v/>
          </cell>
          <cell r="AM250">
            <v>1.1487889273356402</v>
          </cell>
          <cell r="AN250">
            <v>1.0339805825242718</v>
          </cell>
          <cell r="AO250" t="str">
            <v/>
          </cell>
          <cell r="AR250">
            <v>320</v>
          </cell>
          <cell r="AU250">
            <v>38974</v>
          </cell>
          <cell r="AV250">
            <v>630</v>
          </cell>
          <cell r="AX250" t="str">
            <v/>
          </cell>
        </row>
        <row r="251">
          <cell r="B251">
            <v>38981</v>
          </cell>
          <cell r="C251">
            <v>521.01998621640246</v>
          </cell>
          <cell r="D251">
            <v>189.89223337049424</v>
          </cell>
          <cell r="E251">
            <v>293.02325581395348</v>
          </cell>
          <cell r="G251">
            <v>38981</v>
          </cell>
          <cell r="H251">
            <v>630</v>
          </cell>
          <cell r="I251">
            <v>7560</v>
          </cell>
          <cell r="J251">
            <v>2555</v>
          </cell>
          <cell r="AH251">
            <v>37593</v>
          </cell>
          <cell r="AI251">
            <v>1661</v>
          </cell>
          <cell r="AJ251">
            <v>1376</v>
          </cell>
          <cell r="AK251" t="str">
            <v/>
          </cell>
          <cell r="AM251">
            <v>1.1494809688581316</v>
          </cell>
          <cell r="AN251">
            <v>1.0276325616131441</v>
          </cell>
          <cell r="AO251" t="str">
            <v/>
          </cell>
          <cell r="AR251">
            <v>320</v>
          </cell>
          <cell r="AU251">
            <v>38981</v>
          </cell>
          <cell r="AV251">
            <v>630</v>
          </cell>
          <cell r="AX251" t="str">
            <v/>
          </cell>
        </row>
        <row r="252">
          <cell r="B252">
            <v>38988</v>
          </cell>
          <cell r="C252">
            <v>514.8173673328738</v>
          </cell>
          <cell r="D252">
            <v>193.60832404310665</v>
          </cell>
          <cell r="E252">
            <v>293.02325581395348</v>
          </cell>
          <cell r="G252">
            <v>38988</v>
          </cell>
          <cell r="H252">
            <v>630</v>
          </cell>
          <cell r="I252">
            <v>7470</v>
          </cell>
          <cell r="J252">
            <v>2605</v>
          </cell>
          <cell r="AH252">
            <v>37594</v>
          </cell>
          <cell r="AI252">
            <v>1658</v>
          </cell>
          <cell r="AJ252">
            <v>1380</v>
          </cell>
          <cell r="AK252" t="str">
            <v/>
          </cell>
          <cell r="AM252">
            <v>1.1474048442906575</v>
          </cell>
          <cell r="AN252">
            <v>1.0306198655713219</v>
          </cell>
          <cell r="AO252" t="str">
            <v/>
          </cell>
          <cell r="AR252">
            <v>320</v>
          </cell>
          <cell r="AU252">
            <v>38988</v>
          </cell>
          <cell r="AV252">
            <v>630</v>
          </cell>
          <cell r="AX252" t="str">
            <v/>
          </cell>
        </row>
        <row r="253">
          <cell r="B253">
            <v>38995</v>
          </cell>
          <cell r="C253">
            <v>503.03239145416956</v>
          </cell>
          <cell r="D253">
            <v>188.88888888888889</v>
          </cell>
          <cell r="E253">
            <v>293.02325581395348</v>
          </cell>
          <cell r="G253">
            <v>38995</v>
          </cell>
          <cell r="H253">
            <v>630</v>
          </cell>
          <cell r="I253">
            <v>7299</v>
          </cell>
          <cell r="J253">
            <v>2541.5</v>
          </cell>
          <cell r="AH253">
            <v>37595</v>
          </cell>
          <cell r="AI253">
            <v>1637</v>
          </cell>
          <cell r="AJ253">
            <v>1374</v>
          </cell>
          <cell r="AK253">
            <v>320</v>
          </cell>
          <cell r="AM253">
            <v>1.1328719723183391</v>
          </cell>
          <cell r="AN253">
            <v>1.0261389096340552</v>
          </cell>
          <cell r="AO253">
            <v>1.4883720930232558</v>
          </cell>
          <cell r="AR253">
            <v>320</v>
          </cell>
          <cell r="AU253">
            <v>38995</v>
          </cell>
          <cell r="AV253">
            <v>630</v>
          </cell>
          <cell r="AX253">
            <v>320</v>
          </cell>
        </row>
        <row r="254">
          <cell r="B254">
            <v>39002</v>
          </cell>
          <cell r="C254">
            <v>515.50654720882153</v>
          </cell>
          <cell r="D254">
            <v>192.86510590858416</v>
          </cell>
          <cell r="E254">
            <v>293.02325581395348</v>
          </cell>
          <cell r="G254">
            <v>39002</v>
          </cell>
          <cell r="H254">
            <v>630</v>
          </cell>
          <cell r="I254">
            <v>7480</v>
          </cell>
          <cell r="J254">
            <v>2595</v>
          </cell>
          <cell r="AH254">
            <v>37596</v>
          </cell>
          <cell r="AI254">
            <v>1626</v>
          </cell>
          <cell r="AJ254">
            <v>1383.5</v>
          </cell>
          <cell r="AK254" t="str">
            <v/>
          </cell>
          <cell r="AM254">
            <v>1.1252595155709342</v>
          </cell>
          <cell r="AN254">
            <v>1.0332337565347274</v>
          </cell>
          <cell r="AO254" t="str">
            <v/>
          </cell>
          <cell r="AR254">
            <v>320</v>
          </cell>
          <cell r="AU254">
            <v>39002</v>
          </cell>
          <cell r="AV254">
            <v>630</v>
          </cell>
          <cell r="AX254" t="str">
            <v/>
          </cell>
        </row>
        <row r="255">
          <cell r="B255">
            <v>39009</v>
          </cell>
          <cell r="C255">
            <v>527.91178497587873</v>
          </cell>
          <cell r="D255">
            <v>203.64176885916015</v>
          </cell>
          <cell r="E255">
            <v>293.02325581395348</v>
          </cell>
          <cell r="G255">
            <v>39009</v>
          </cell>
          <cell r="H255">
            <v>630</v>
          </cell>
          <cell r="I255">
            <v>7660</v>
          </cell>
          <cell r="J255">
            <v>2740</v>
          </cell>
          <cell r="AH255">
            <v>37599</v>
          </cell>
          <cell r="AI255">
            <v>1610</v>
          </cell>
          <cell r="AJ255">
            <v>1377</v>
          </cell>
          <cell r="AK255" t="str">
            <v/>
          </cell>
          <cell r="AM255">
            <v>1.1141868512110726</v>
          </cell>
          <cell r="AN255">
            <v>1.0283793876026885</v>
          </cell>
          <cell r="AO255" t="str">
            <v/>
          </cell>
          <cell r="AR255">
            <v>320</v>
          </cell>
          <cell r="AU255">
            <v>39009</v>
          </cell>
          <cell r="AV255">
            <v>630</v>
          </cell>
          <cell r="AX255" t="str">
            <v/>
          </cell>
        </row>
        <row r="256">
          <cell r="B256">
            <v>39016</v>
          </cell>
          <cell r="C256">
            <v>513.43900758097868</v>
          </cell>
          <cell r="D256">
            <v>205.4998141954664</v>
          </cell>
          <cell r="E256">
            <v>293.02325581395348</v>
          </cell>
          <cell r="G256">
            <v>39016</v>
          </cell>
          <cell r="H256">
            <v>630</v>
          </cell>
          <cell r="I256">
            <v>7450</v>
          </cell>
          <cell r="J256">
            <v>2765</v>
          </cell>
          <cell r="AH256">
            <v>37600</v>
          </cell>
          <cell r="AI256">
            <v>1622.5</v>
          </cell>
          <cell r="AJ256">
            <v>1383.5</v>
          </cell>
          <cell r="AK256" t="str">
            <v/>
          </cell>
          <cell r="AM256">
            <v>1.1228373702422145</v>
          </cell>
          <cell r="AN256">
            <v>1.0332337565347274</v>
          </cell>
          <cell r="AO256" t="str">
            <v/>
          </cell>
          <cell r="AR256">
            <v>320</v>
          </cell>
          <cell r="AU256">
            <v>39016</v>
          </cell>
          <cell r="AV256">
            <v>630</v>
          </cell>
          <cell r="AX256" t="str">
            <v/>
          </cell>
        </row>
        <row r="257">
          <cell r="B257">
            <v>39023</v>
          </cell>
          <cell r="C257">
            <v>499.31082012405238</v>
          </cell>
          <cell r="D257">
            <v>204.83091787439616</v>
          </cell>
          <cell r="E257">
            <v>269.76744186046511</v>
          </cell>
          <cell r="G257">
            <v>39023</v>
          </cell>
          <cell r="H257">
            <v>580</v>
          </cell>
          <cell r="I257">
            <v>7245</v>
          </cell>
          <cell r="J257">
            <v>2756</v>
          </cell>
          <cell r="AH257">
            <v>37601</v>
          </cell>
          <cell r="AI257">
            <v>1626</v>
          </cell>
          <cell r="AJ257">
            <v>1382</v>
          </cell>
          <cell r="AK257" t="str">
            <v/>
          </cell>
          <cell r="AM257">
            <v>1.1252595155709342</v>
          </cell>
          <cell r="AN257">
            <v>1.0321135175504108</v>
          </cell>
          <cell r="AO257" t="str">
            <v/>
          </cell>
          <cell r="AR257">
            <v>320</v>
          </cell>
          <cell r="AU257">
            <v>39023</v>
          </cell>
          <cell r="AV257">
            <v>580</v>
          </cell>
          <cell r="AX257" t="str">
            <v/>
          </cell>
        </row>
        <row r="258">
          <cell r="B258">
            <v>39030</v>
          </cell>
          <cell r="C258">
            <v>504.82425913163337</v>
          </cell>
          <cell r="D258">
            <v>210.33073206986251</v>
          </cell>
          <cell r="E258">
            <v>269.76744186046511</v>
          </cell>
          <cell r="G258">
            <v>39030</v>
          </cell>
          <cell r="H258">
            <v>580</v>
          </cell>
          <cell r="I258">
            <v>7325</v>
          </cell>
          <cell r="J258">
            <v>2830</v>
          </cell>
          <cell r="AH258">
            <v>37602</v>
          </cell>
          <cell r="AI258">
            <v>1622</v>
          </cell>
          <cell r="AJ258">
            <v>1386</v>
          </cell>
          <cell r="AK258">
            <v>320</v>
          </cell>
          <cell r="AM258">
            <v>1.122491349480969</v>
          </cell>
          <cell r="AN258">
            <v>1.0351008215085884</v>
          </cell>
          <cell r="AO258">
            <v>1.4883720930232558</v>
          </cell>
          <cell r="AR258">
            <v>320</v>
          </cell>
          <cell r="AU258">
            <v>39030</v>
          </cell>
          <cell r="AV258">
            <v>580</v>
          </cell>
          <cell r="AX258">
            <v>320</v>
          </cell>
        </row>
        <row r="259">
          <cell r="B259">
            <v>39037</v>
          </cell>
          <cell r="C259">
            <v>469.33149552033086</v>
          </cell>
          <cell r="D259">
            <v>198.2905982905983</v>
          </cell>
          <cell r="E259">
            <v>269.76744186046511</v>
          </cell>
          <cell r="G259">
            <v>39037</v>
          </cell>
          <cell r="H259">
            <v>580</v>
          </cell>
          <cell r="I259">
            <v>6810</v>
          </cell>
          <cell r="J259">
            <v>2668</v>
          </cell>
          <cell r="AH259">
            <v>37603</v>
          </cell>
          <cell r="AI259">
            <v>1604</v>
          </cell>
          <cell r="AJ259">
            <v>1388</v>
          </cell>
          <cell r="AK259" t="str">
            <v/>
          </cell>
          <cell r="AM259">
            <v>1.1100346020761245</v>
          </cell>
          <cell r="AN259">
            <v>1.0365944734876773</v>
          </cell>
          <cell r="AO259" t="str">
            <v/>
          </cell>
          <cell r="AR259">
            <v>320</v>
          </cell>
          <cell r="AU259">
            <v>39037</v>
          </cell>
          <cell r="AV259">
            <v>580</v>
          </cell>
          <cell r="AX259" t="str">
            <v/>
          </cell>
        </row>
        <row r="260">
          <cell r="B260">
            <v>39044</v>
          </cell>
          <cell r="C260">
            <v>481.04755341144039</v>
          </cell>
          <cell r="D260">
            <v>199.77703455964325</v>
          </cell>
          <cell r="E260">
            <v>269.76744186046511</v>
          </cell>
          <cell r="G260">
            <v>39044</v>
          </cell>
          <cell r="H260">
            <v>580</v>
          </cell>
          <cell r="I260">
            <v>6980</v>
          </cell>
          <cell r="J260">
            <v>2688</v>
          </cell>
          <cell r="AH260">
            <v>37606</v>
          </cell>
          <cell r="AI260">
            <v>1602</v>
          </cell>
          <cell r="AJ260">
            <v>1380</v>
          </cell>
          <cell r="AK260" t="str">
            <v/>
          </cell>
          <cell r="AM260">
            <v>1.108650519031142</v>
          </cell>
          <cell r="AN260">
            <v>1.0306198655713219</v>
          </cell>
          <cell r="AO260" t="str">
            <v/>
          </cell>
          <cell r="AR260">
            <v>320</v>
          </cell>
          <cell r="AU260">
            <v>39044</v>
          </cell>
          <cell r="AV260">
            <v>580</v>
          </cell>
          <cell r="AX260" t="str">
            <v/>
          </cell>
        </row>
        <row r="261">
          <cell r="B261">
            <v>39051</v>
          </cell>
          <cell r="C261">
            <v>487.93935217091661</v>
          </cell>
          <cell r="D261">
            <v>203.49312523225564</v>
          </cell>
          <cell r="E261">
            <v>269.76744186046511</v>
          </cell>
          <cell r="G261">
            <v>39051</v>
          </cell>
          <cell r="H261">
            <v>580</v>
          </cell>
          <cell r="I261">
            <v>7080</v>
          </cell>
          <cell r="J261">
            <v>2738</v>
          </cell>
          <cell r="AH261">
            <v>37607</v>
          </cell>
          <cell r="AI261">
            <v>1611</v>
          </cell>
          <cell r="AJ261">
            <v>1387.5</v>
          </cell>
          <cell r="AK261" t="str">
            <v/>
          </cell>
          <cell r="AM261">
            <v>1.114878892733564</v>
          </cell>
          <cell r="AN261">
            <v>1.0362210604929052</v>
          </cell>
          <cell r="AO261" t="str">
            <v/>
          </cell>
          <cell r="AR261">
            <v>320</v>
          </cell>
          <cell r="AU261">
            <v>39051</v>
          </cell>
          <cell r="AV261">
            <v>580</v>
          </cell>
          <cell r="AX261" t="str">
            <v/>
          </cell>
        </row>
        <row r="262">
          <cell r="B262">
            <v>39058</v>
          </cell>
          <cell r="C262">
            <v>474.84493452791179</v>
          </cell>
          <cell r="D262">
            <v>209.36454849498327</v>
          </cell>
          <cell r="E262">
            <v>269.76744186046511</v>
          </cell>
          <cell r="G262">
            <v>39058</v>
          </cell>
          <cell r="H262">
            <v>580</v>
          </cell>
          <cell r="I262">
            <v>6890</v>
          </cell>
          <cell r="J262">
            <v>2817</v>
          </cell>
          <cell r="AH262">
            <v>37608</v>
          </cell>
          <cell r="AI262">
            <v>1597</v>
          </cell>
          <cell r="AJ262">
            <v>1383</v>
          </cell>
          <cell r="AK262" t="str">
            <v/>
          </cell>
          <cell r="AM262">
            <v>1.1051903114186852</v>
          </cell>
          <cell r="AN262">
            <v>1.0328603435399553</v>
          </cell>
          <cell r="AO262" t="str">
            <v/>
          </cell>
          <cell r="AR262">
            <v>320</v>
          </cell>
          <cell r="AU262">
            <v>39058</v>
          </cell>
          <cell r="AV262">
            <v>580</v>
          </cell>
          <cell r="AX262" t="str">
            <v/>
          </cell>
        </row>
        <row r="263">
          <cell r="B263">
            <v>39065</v>
          </cell>
          <cell r="C263">
            <v>466.57477601654034</v>
          </cell>
          <cell r="D263">
            <v>212.85767372723896</v>
          </cell>
          <cell r="E263">
            <v>260.46511627906978</v>
          </cell>
          <cell r="G263">
            <v>39065</v>
          </cell>
          <cell r="H263">
            <v>560</v>
          </cell>
          <cell r="I263">
            <v>6770</v>
          </cell>
          <cell r="J263">
            <v>2864</v>
          </cell>
          <cell r="AH263">
            <v>37609</v>
          </cell>
          <cell r="AI263">
            <v>1588</v>
          </cell>
          <cell r="AJ263">
            <v>1372</v>
          </cell>
          <cell r="AK263">
            <v>320</v>
          </cell>
          <cell r="AM263">
            <v>1.0989619377162629</v>
          </cell>
          <cell r="AN263">
            <v>1.0246452576549665</v>
          </cell>
          <cell r="AO263">
            <v>1.4883720930232558</v>
          </cell>
          <cell r="AR263">
            <v>320</v>
          </cell>
          <cell r="AU263">
            <v>39065</v>
          </cell>
          <cell r="AV263">
            <v>560</v>
          </cell>
          <cell r="AX263">
            <v>320</v>
          </cell>
        </row>
        <row r="264">
          <cell r="B264">
            <v>39072</v>
          </cell>
          <cell r="C264">
            <v>436.25086147484495</v>
          </cell>
          <cell r="D264">
            <v>205.72277963582312</v>
          </cell>
          <cell r="E264">
            <v>260.46511627906978</v>
          </cell>
          <cell r="G264">
            <v>39072</v>
          </cell>
          <cell r="H264">
            <v>560</v>
          </cell>
          <cell r="I264">
            <v>6330</v>
          </cell>
          <cell r="J264">
            <v>2768</v>
          </cell>
          <cell r="AH264">
            <v>37610</v>
          </cell>
          <cell r="AI264">
            <v>1586</v>
          </cell>
          <cell r="AJ264">
            <v>1374</v>
          </cell>
          <cell r="AK264" t="str">
            <v/>
          </cell>
          <cell r="AM264">
            <v>1.0975778546712802</v>
          </cell>
          <cell r="AN264">
            <v>1.0261389096340552</v>
          </cell>
          <cell r="AO264" t="str">
            <v/>
          </cell>
          <cell r="AR264" t="str">
            <v/>
          </cell>
          <cell r="AU264">
            <v>39072</v>
          </cell>
          <cell r="AV264">
            <v>560</v>
          </cell>
          <cell r="AX264" t="str">
            <v/>
          </cell>
        </row>
        <row r="265">
          <cell r="B265">
            <v>39079</v>
          </cell>
          <cell r="C265">
            <v>439.69676085458309</v>
          </cell>
          <cell r="D265">
            <v>210.33073206986251</v>
          </cell>
          <cell r="E265">
            <v>260.46511627906978</v>
          </cell>
          <cell r="G265">
            <v>39079</v>
          </cell>
          <cell r="H265">
            <v>560</v>
          </cell>
          <cell r="I265">
            <v>6380</v>
          </cell>
          <cell r="J265">
            <v>2830</v>
          </cell>
          <cell r="AH265">
            <v>37613</v>
          </cell>
          <cell r="AI265">
            <v>1595</v>
          </cell>
          <cell r="AJ265">
            <v>1374</v>
          </cell>
          <cell r="AK265" t="str">
            <v/>
          </cell>
          <cell r="AM265">
            <v>1.1038062283737025</v>
          </cell>
          <cell r="AN265">
            <v>1.0261389096340552</v>
          </cell>
          <cell r="AO265" t="str">
            <v/>
          </cell>
          <cell r="AR265" t="str">
            <v/>
          </cell>
          <cell r="AU265">
            <v>39079</v>
          </cell>
          <cell r="AV265">
            <v>560</v>
          </cell>
          <cell r="AX265" t="str">
            <v/>
          </cell>
        </row>
        <row r="266">
          <cell r="B266">
            <v>39086</v>
          </cell>
          <cell r="C266">
            <v>393.86629910406612</v>
          </cell>
          <cell r="D266">
            <v>200.66889632107024</v>
          </cell>
          <cell r="E266">
            <v>260.46511627906978</v>
          </cell>
          <cell r="G266">
            <v>39086</v>
          </cell>
          <cell r="H266">
            <v>560</v>
          </cell>
          <cell r="I266">
            <v>5715</v>
          </cell>
          <cell r="J266">
            <v>2700</v>
          </cell>
          <cell r="AH266">
            <v>37614</v>
          </cell>
          <cell r="AI266">
            <v>1594</v>
          </cell>
          <cell r="AJ266">
            <v>1375</v>
          </cell>
          <cell r="AK266" t="str">
            <v/>
          </cell>
          <cell r="AM266">
            <v>1.1031141868512111</v>
          </cell>
          <cell r="AN266">
            <v>1.0268857356235996</v>
          </cell>
          <cell r="AO266" t="str">
            <v/>
          </cell>
          <cell r="AR266" t="str">
            <v/>
          </cell>
          <cell r="AU266">
            <v>39086</v>
          </cell>
          <cell r="AV266">
            <v>560</v>
          </cell>
          <cell r="AX266" t="str">
            <v/>
          </cell>
        </row>
        <row r="267">
          <cell r="B267">
            <v>39093</v>
          </cell>
          <cell r="C267">
            <v>406.27153687112337</v>
          </cell>
          <cell r="D267">
            <v>203.27015979189892</v>
          </cell>
          <cell r="E267">
            <v>260.46511627906978</v>
          </cell>
          <cell r="G267">
            <v>39093</v>
          </cell>
          <cell r="H267">
            <v>560</v>
          </cell>
          <cell r="I267">
            <v>5895</v>
          </cell>
          <cell r="J267">
            <v>2735</v>
          </cell>
          <cell r="AH267">
            <v>37620</v>
          </cell>
          <cell r="AI267">
            <v>1560.5</v>
          </cell>
          <cell r="AJ267">
            <v>1364.5</v>
          </cell>
          <cell r="AK267" t="str">
            <v/>
          </cell>
          <cell r="AM267">
            <v>1.0799307958477509</v>
          </cell>
          <cell r="AN267">
            <v>1.0190440627333832</v>
          </cell>
          <cell r="AO267" t="str">
            <v/>
          </cell>
          <cell r="AR267" t="str">
            <v/>
          </cell>
          <cell r="AU267">
            <v>39093</v>
          </cell>
          <cell r="AV267">
            <v>560</v>
          </cell>
          <cell r="AX267" t="str">
            <v/>
          </cell>
        </row>
        <row r="268">
          <cell r="B268">
            <v>39100</v>
          </cell>
          <cell r="C268">
            <v>381.80565127498278</v>
          </cell>
          <cell r="D268">
            <v>200.297287253809</v>
          </cell>
          <cell r="E268">
            <v>260.46511627906978</v>
          </cell>
          <cell r="G268">
            <v>39100</v>
          </cell>
          <cell r="H268">
            <v>560</v>
          </cell>
          <cell r="I268">
            <v>5540</v>
          </cell>
          <cell r="J268">
            <v>2695</v>
          </cell>
          <cell r="AH268">
            <v>37621</v>
          </cell>
          <cell r="AI268">
            <v>1560</v>
          </cell>
          <cell r="AJ268">
            <v>1350</v>
          </cell>
          <cell r="AK268" t="str">
            <v/>
          </cell>
          <cell r="AM268">
            <v>1.0795847750865053</v>
          </cell>
          <cell r="AN268">
            <v>1.0082150858849888</v>
          </cell>
          <cell r="AO268" t="str">
            <v/>
          </cell>
          <cell r="AR268" t="str">
            <v/>
          </cell>
          <cell r="AU268">
            <v>39100</v>
          </cell>
          <cell r="AV268">
            <v>560</v>
          </cell>
          <cell r="AX268" t="str">
            <v/>
          </cell>
        </row>
        <row r="269">
          <cell r="B269">
            <v>39107</v>
          </cell>
          <cell r="C269">
            <v>403.85940730530666</v>
          </cell>
          <cell r="D269">
            <v>207.50650315867711</v>
          </cell>
          <cell r="E269">
            <v>260.46511627906978</v>
          </cell>
          <cell r="G269">
            <v>39107</v>
          </cell>
          <cell r="H269">
            <v>560</v>
          </cell>
          <cell r="I269">
            <v>5860</v>
          </cell>
          <cell r="J269">
            <v>2792</v>
          </cell>
          <cell r="AH269">
            <v>37623</v>
          </cell>
          <cell r="AI269">
            <v>1590</v>
          </cell>
          <cell r="AJ269">
            <v>1353.5</v>
          </cell>
          <cell r="AK269">
            <v>320</v>
          </cell>
          <cell r="AM269">
            <v>1.1003460207612457</v>
          </cell>
          <cell r="AN269">
            <v>1.0108289768483942</v>
          </cell>
          <cell r="AO269">
            <v>1.4883720930232558</v>
          </cell>
          <cell r="AR269">
            <v>320</v>
          </cell>
          <cell r="AU269">
            <v>39107</v>
          </cell>
          <cell r="AV269">
            <v>560</v>
          </cell>
          <cell r="AX269">
            <v>320</v>
          </cell>
        </row>
        <row r="270">
          <cell r="B270">
            <v>39114</v>
          </cell>
          <cell r="C270">
            <v>385.94073053066847</v>
          </cell>
          <cell r="D270">
            <v>204.60795243403939</v>
          </cell>
          <cell r="E270">
            <v>237.2093023255814</v>
          </cell>
          <cell r="G270">
            <v>39114</v>
          </cell>
          <cell r="H270">
            <v>510</v>
          </cell>
          <cell r="I270">
            <v>5600</v>
          </cell>
          <cell r="J270">
            <v>2753</v>
          </cell>
          <cell r="AH270">
            <v>37624</v>
          </cell>
          <cell r="AI270">
            <v>1611</v>
          </cell>
          <cell r="AJ270">
            <v>1348</v>
          </cell>
          <cell r="AK270" t="str">
            <v/>
          </cell>
          <cell r="AM270">
            <v>1.114878892733564</v>
          </cell>
          <cell r="AN270">
            <v>1.0067214339058999</v>
          </cell>
          <cell r="AO270" t="str">
            <v/>
          </cell>
          <cell r="AR270">
            <v>320</v>
          </cell>
          <cell r="AU270">
            <v>39114</v>
          </cell>
          <cell r="AV270">
            <v>510</v>
          </cell>
          <cell r="AX270" t="str">
            <v/>
          </cell>
        </row>
        <row r="271">
          <cell r="B271">
            <v>39121</v>
          </cell>
          <cell r="C271">
            <v>372.84631288766371</v>
          </cell>
          <cell r="D271">
            <v>199.92567818654777</v>
          </cell>
          <cell r="E271">
            <v>237.2093023255814</v>
          </cell>
          <cell r="G271">
            <v>39121</v>
          </cell>
          <cell r="H271">
            <v>510</v>
          </cell>
          <cell r="I271">
            <v>5410</v>
          </cell>
          <cell r="J271">
            <v>2690</v>
          </cell>
          <cell r="AH271">
            <v>37627</v>
          </cell>
          <cell r="AI271">
            <v>1628.5</v>
          </cell>
          <cell r="AJ271">
            <v>1349</v>
          </cell>
          <cell r="AK271" t="str">
            <v/>
          </cell>
          <cell r="AM271">
            <v>1.1269896193771627</v>
          </cell>
          <cell r="AN271">
            <v>1.0074682598954443</v>
          </cell>
          <cell r="AO271" t="str">
            <v/>
          </cell>
          <cell r="AR271">
            <v>320</v>
          </cell>
          <cell r="AU271">
            <v>39121</v>
          </cell>
          <cell r="AV271">
            <v>510</v>
          </cell>
          <cell r="AX271" t="str">
            <v/>
          </cell>
        </row>
        <row r="272">
          <cell r="B272">
            <v>39128</v>
          </cell>
          <cell r="C272">
            <v>403.17022742935904</v>
          </cell>
          <cell r="D272">
            <v>209.21590486807878</v>
          </cell>
          <cell r="E272">
            <v>237.2093023255814</v>
          </cell>
          <cell r="G272">
            <v>39128</v>
          </cell>
          <cell r="H272">
            <v>510</v>
          </cell>
          <cell r="I272">
            <v>5850</v>
          </cell>
          <cell r="J272">
            <v>2815</v>
          </cell>
          <cell r="AH272">
            <v>37628</v>
          </cell>
          <cell r="AI272">
            <v>1621</v>
          </cell>
          <cell r="AJ272">
            <v>1348.5</v>
          </cell>
          <cell r="AK272" t="str">
            <v/>
          </cell>
          <cell r="AM272">
            <v>1.1217993079584776</v>
          </cell>
          <cell r="AN272">
            <v>1.0070948469006722</v>
          </cell>
          <cell r="AO272" t="str">
            <v/>
          </cell>
          <cell r="AR272">
            <v>320</v>
          </cell>
          <cell r="AU272">
            <v>39128</v>
          </cell>
          <cell r="AV272">
            <v>510</v>
          </cell>
          <cell r="AX272" t="str">
            <v/>
          </cell>
        </row>
        <row r="273">
          <cell r="B273">
            <v>39135</v>
          </cell>
          <cell r="C273">
            <v>422.81185389386627</v>
          </cell>
          <cell r="D273">
            <v>207.72946859903379</v>
          </cell>
          <cell r="E273">
            <v>246.51162790697674</v>
          </cell>
          <cell r="G273">
            <v>39135</v>
          </cell>
          <cell r="H273">
            <v>530</v>
          </cell>
          <cell r="I273">
            <v>6135</v>
          </cell>
          <cell r="J273">
            <v>2795</v>
          </cell>
          <cell r="AH273">
            <v>37629</v>
          </cell>
          <cell r="AI273">
            <v>1637</v>
          </cell>
          <cell r="AJ273">
            <v>1357</v>
          </cell>
          <cell r="AK273" t="str">
            <v/>
          </cell>
          <cell r="AM273">
            <v>1.1328719723183391</v>
          </cell>
          <cell r="AN273">
            <v>1.0134428678117999</v>
          </cell>
          <cell r="AO273" t="str">
            <v/>
          </cell>
          <cell r="AR273">
            <v>320</v>
          </cell>
          <cell r="AU273">
            <v>39135</v>
          </cell>
          <cell r="AV273">
            <v>530</v>
          </cell>
          <cell r="AX273" t="str">
            <v/>
          </cell>
        </row>
        <row r="274">
          <cell r="B274">
            <v>39142</v>
          </cell>
          <cell r="C274">
            <v>421.08890420399723</v>
          </cell>
          <cell r="D274">
            <v>207.72946859903379</v>
          </cell>
          <cell r="E274">
            <v>246.51162790697674</v>
          </cell>
          <cell r="G274">
            <v>39142</v>
          </cell>
          <cell r="H274">
            <v>530</v>
          </cell>
          <cell r="I274">
            <v>6110</v>
          </cell>
          <cell r="J274">
            <v>2795</v>
          </cell>
          <cell r="AH274">
            <v>37630</v>
          </cell>
          <cell r="AI274">
            <v>1655</v>
          </cell>
          <cell r="AJ274">
            <v>1353</v>
          </cell>
          <cell r="AK274">
            <v>320</v>
          </cell>
          <cell r="AM274">
            <v>1.1453287197231834</v>
          </cell>
          <cell r="AN274">
            <v>1.0104555638536221</v>
          </cell>
          <cell r="AO274">
            <v>1.4883720930232558</v>
          </cell>
          <cell r="AR274">
            <v>320</v>
          </cell>
          <cell r="AU274">
            <v>39142</v>
          </cell>
          <cell r="AV274">
            <v>530</v>
          </cell>
          <cell r="AX274">
            <v>320</v>
          </cell>
        </row>
        <row r="275">
          <cell r="B275">
            <v>39149</v>
          </cell>
          <cell r="C275">
            <v>432.46037215713307</v>
          </cell>
          <cell r="D275">
            <v>204.01337792642141</v>
          </cell>
          <cell r="E275">
            <v>246.51162790697674</v>
          </cell>
          <cell r="G275">
            <v>39149</v>
          </cell>
          <cell r="H275">
            <v>530</v>
          </cell>
          <cell r="I275">
            <v>6275</v>
          </cell>
          <cell r="J275">
            <v>2745</v>
          </cell>
          <cell r="AH275">
            <v>37631</v>
          </cell>
          <cell r="AI275">
            <v>1637</v>
          </cell>
          <cell r="AJ275">
            <v>1351.5</v>
          </cell>
          <cell r="AK275" t="str">
            <v/>
          </cell>
          <cell r="AM275">
            <v>1.1328719723183391</v>
          </cell>
          <cell r="AN275">
            <v>1.0093353248693056</v>
          </cell>
          <cell r="AO275" t="str">
            <v/>
          </cell>
          <cell r="AR275">
            <v>319</v>
          </cell>
          <cell r="AU275">
            <v>39149</v>
          </cell>
          <cell r="AV275">
            <v>530</v>
          </cell>
          <cell r="AX275" t="str">
            <v/>
          </cell>
        </row>
        <row r="276">
          <cell r="B276">
            <v>39156</v>
          </cell>
          <cell r="C276">
            <v>450.723638869745</v>
          </cell>
          <cell r="D276">
            <v>207.35785953177256</v>
          </cell>
          <cell r="E276">
            <v>265.11627906976742</v>
          </cell>
          <cell r="G276">
            <v>39156</v>
          </cell>
          <cell r="H276">
            <v>570</v>
          </cell>
          <cell r="I276">
            <v>6540</v>
          </cell>
          <cell r="J276">
            <v>2790</v>
          </cell>
          <cell r="AH276">
            <v>37634</v>
          </cell>
          <cell r="AI276">
            <v>1648.5</v>
          </cell>
          <cell r="AJ276">
            <v>1347.5</v>
          </cell>
          <cell r="AK276" t="str">
            <v/>
          </cell>
          <cell r="AM276">
            <v>1.1408304498269897</v>
          </cell>
          <cell r="AN276">
            <v>1.0063480209111277</v>
          </cell>
          <cell r="AO276" t="str">
            <v/>
          </cell>
          <cell r="AR276">
            <v>318</v>
          </cell>
          <cell r="AU276">
            <v>39156</v>
          </cell>
          <cell r="AV276">
            <v>570</v>
          </cell>
          <cell r="AX276" t="str">
            <v/>
          </cell>
        </row>
        <row r="277">
          <cell r="B277">
            <v>39163</v>
          </cell>
          <cell r="C277">
            <v>463.1288766368022</v>
          </cell>
          <cell r="D277">
            <v>206.6146413972501</v>
          </cell>
          <cell r="E277">
            <v>269.76744186046511</v>
          </cell>
          <cell r="G277">
            <v>39163</v>
          </cell>
          <cell r="H277">
            <v>580</v>
          </cell>
          <cell r="I277">
            <v>6720</v>
          </cell>
          <cell r="J277">
            <v>2780</v>
          </cell>
          <cell r="AH277">
            <v>37635</v>
          </cell>
          <cell r="AI277">
            <v>1667</v>
          </cell>
          <cell r="AJ277">
            <v>1370</v>
          </cell>
          <cell r="AK277" t="str">
            <v/>
          </cell>
          <cell r="AM277">
            <v>1.1536332179930795</v>
          </cell>
          <cell r="AN277">
            <v>1.0231516056758776</v>
          </cell>
          <cell r="AO277" t="str">
            <v/>
          </cell>
          <cell r="AR277">
            <v>317</v>
          </cell>
          <cell r="AU277">
            <v>39163</v>
          </cell>
          <cell r="AV277">
            <v>580</v>
          </cell>
          <cell r="AX277" t="str">
            <v/>
          </cell>
        </row>
        <row r="278">
          <cell r="B278">
            <v>39170</v>
          </cell>
          <cell r="C278">
            <v>465.54100620261886</v>
          </cell>
          <cell r="D278">
            <v>206.6146413972501</v>
          </cell>
          <cell r="E278">
            <v>269.76744186046511</v>
          </cell>
          <cell r="G278">
            <v>39170</v>
          </cell>
          <cell r="H278">
            <v>580</v>
          </cell>
          <cell r="I278">
            <v>6755</v>
          </cell>
          <cell r="J278">
            <v>2780</v>
          </cell>
          <cell r="AH278">
            <v>37636</v>
          </cell>
          <cell r="AI278">
            <v>1678</v>
          </cell>
          <cell r="AJ278">
            <v>1378.5</v>
          </cell>
          <cell r="AK278" t="str">
            <v/>
          </cell>
          <cell r="AM278">
            <v>1.1612456747404845</v>
          </cell>
          <cell r="AN278">
            <v>1.0294996265870053</v>
          </cell>
          <cell r="AO278" t="str">
            <v/>
          </cell>
          <cell r="AR278">
            <v>316</v>
          </cell>
          <cell r="AU278">
            <v>39170</v>
          </cell>
          <cell r="AV278">
            <v>580</v>
          </cell>
          <cell r="AX278" t="str">
            <v/>
          </cell>
        </row>
        <row r="279">
          <cell r="B279">
            <v>39177</v>
          </cell>
          <cell r="C279">
            <v>505.85802894555474</v>
          </cell>
          <cell r="D279">
            <v>211.07395020438497</v>
          </cell>
          <cell r="E279">
            <v>269.76744186046511</v>
          </cell>
          <cell r="G279">
            <v>39177</v>
          </cell>
          <cell r="H279">
            <v>580</v>
          </cell>
          <cell r="I279">
            <v>7340</v>
          </cell>
          <cell r="J279">
            <v>2840</v>
          </cell>
          <cell r="AH279">
            <v>37637</v>
          </cell>
          <cell r="AI279">
            <v>1685</v>
          </cell>
          <cell r="AJ279">
            <v>1380</v>
          </cell>
          <cell r="AK279">
            <v>315</v>
          </cell>
          <cell r="AM279">
            <v>1.166089965397924</v>
          </cell>
          <cell r="AN279">
            <v>1.0306198655713219</v>
          </cell>
          <cell r="AO279">
            <v>1.4651162790697674</v>
          </cell>
          <cell r="AR279">
            <v>315</v>
          </cell>
          <cell r="AU279">
            <v>39177</v>
          </cell>
          <cell r="AV279">
            <v>580</v>
          </cell>
          <cell r="AX279">
            <v>315</v>
          </cell>
        </row>
        <row r="280">
          <cell r="B280">
            <v>39184</v>
          </cell>
          <cell r="C280">
            <v>529.97932460372158</v>
          </cell>
          <cell r="D280">
            <v>210.70234113712374</v>
          </cell>
          <cell r="E280">
            <v>269.76744186046511</v>
          </cell>
          <cell r="G280">
            <v>39184</v>
          </cell>
          <cell r="H280">
            <v>580</v>
          </cell>
          <cell r="I280">
            <v>7690</v>
          </cell>
          <cell r="J280">
            <v>2835</v>
          </cell>
          <cell r="AH280">
            <v>37638</v>
          </cell>
          <cell r="AI280">
            <v>1669.5</v>
          </cell>
          <cell r="AJ280">
            <v>1371</v>
          </cell>
          <cell r="AK280" t="str">
            <v/>
          </cell>
          <cell r="AM280">
            <v>1.155363321799308</v>
          </cell>
          <cell r="AN280">
            <v>1.023898431665422</v>
          </cell>
          <cell r="AO280" t="str">
            <v/>
          </cell>
          <cell r="AR280">
            <v>314</v>
          </cell>
          <cell r="AU280">
            <v>39184</v>
          </cell>
          <cell r="AV280">
            <v>580</v>
          </cell>
          <cell r="AX280" t="str">
            <v/>
          </cell>
        </row>
        <row r="281">
          <cell r="B281">
            <v>39191</v>
          </cell>
          <cell r="C281">
            <v>539.28325292901445</v>
          </cell>
          <cell r="D281">
            <v>211.4455592716462</v>
          </cell>
          <cell r="E281">
            <v>269.76744186046511</v>
          </cell>
          <cell r="G281">
            <v>39191</v>
          </cell>
          <cell r="H281">
            <v>580</v>
          </cell>
          <cell r="I281">
            <v>7825</v>
          </cell>
          <cell r="J281">
            <v>2845</v>
          </cell>
          <cell r="AH281">
            <v>37641</v>
          </cell>
          <cell r="AI281">
            <v>1693</v>
          </cell>
          <cell r="AJ281">
            <v>1382</v>
          </cell>
          <cell r="AK281" t="str">
            <v/>
          </cell>
          <cell r="AM281">
            <v>1.1716262975778546</v>
          </cell>
          <cell r="AN281">
            <v>1.0321135175504108</v>
          </cell>
          <cell r="AO281" t="str">
            <v/>
          </cell>
          <cell r="AR281">
            <v>313</v>
          </cell>
          <cell r="AU281">
            <v>39191</v>
          </cell>
          <cell r="AV281">
            <v>580</v>
          </cell>
          <cell r="AX281" t="str">
            <v/>
          </cell>
        </row>
        <row r="282">
          <cell r="B282">
            <v>39198</v>
          </cell>
          <cell r="C282">
            <v>527.84286698828396</v>
          </cell>
          <cell r="D282">
            <v>208.84429580081755</v>
          </cell>
          <cell r="E282">
            <v>269.76744186046511</v>
          </cell>
          <cell r="G282">
            <v>39198</v>
          </cell>
          <cell r="H282">
            <v>580</v>
          </cell>
          <cell r="I282">
            <v>7659</v>
          </cell>
          <cell r="J282">
            <v>2810</v>
          </cell>
          <cell r="AH282">
            <v>37642</v>
          </cell>
          <cell r="AI282">
            <v>1691</v>
          </cell>
          <cell r="AJ282">
            <v>1385.5</v>
          </cell>
          <cell r="AK282" t="str">
            <v/>
          </cell>
          <cell r="AM282">
            <v>1.1702422145328719</v>
          </cell>
          <cell r="AN282">
            <v>1.0347274085138163</v>
          </cell>
          <cell r="AO282" t="str">
            <v/>
          </cell>
          <cell r="AR282">
            <v>312</v>
          </cell>
          <cell r="AU282">
            <v>39198</v>
          </cell>
          <cell r="AV282">
            <v>580</v>
          </cell>
          <cell r="AX282" t="str">
            <v/>
          </cell>
        </row>
        <row r="283">
          <cell r="B283">
            <v>39205</v>
          </cell>
          <cell r="C283">
            <v>563.7491385251551</v>
          </cell>
          <cell r="D283">
            <v>211.63136380527683</v>
          </cell>
          <cell r="E283">
            <v>269.76744186046511</v>
          </cell>
          <cell r="G283">
            <v>39205</v>
          </cell>
          <cell r="H283">
            <v>580</v>
          </cell>
          <cell r="I283">
            <v>8180</v>
          </cell>
          <cell r="J283">
            <v>2847.5</v>
          </cell>
          <cell r="AH283">
            <v>37643</v>
          </cell>
          <cell r="AI283">
            <v>1699</v>
          </cell>
          <cell r="AJ283">
            <v>1401</v>
          </cell>
          <cell r="AK283" t="str">
            <v/>
          </cell>
          <cell r="AM283">
            <v>1.1757785467128028</v>
          </cell>
          <cell r="AN283">
            <v>1.046303211351755</v>
          </cell>
          <cell r="AO283" t="str">
            <v/>
          </cell>
          <cell r="AR283">
            <v>311</v>
          </cell>
          <cell r="AU283">
            <v>39205</v>
          </cell>
          <cell r="AV283">
            <v>580</v>
          </cell>
          <cell r="AX283" t="str">
            <v/>
          </cell>
        </row>
        <row r="284">
          <cell r="B284">
            <v>39212</v>
          </cell>
          <cell r="C284">
            <v>543.76292212267401</v>
          </cell>
          <cell r="D284">
            <v>210.92530657748051</v>
          </cell>
          <cell r="E284">
            <v>269.76744186046511</v>
          </cell>
          <cell r="G284">
            <v>39212</v>
          </cell>
          <cell r="H284">
            <v>580</v>
          </cell>
          <cell r="I284">
            <v>7890</v>
          </cell>
          <cell r="J284">
            <v>2838</v>
          </cell>
          <cell r="AH284">
            <v>37644</v>
          </cell>
          <cell r="AI284">
            <v>1702</v>
          </cell>
          <cell r="AJ284">
            <v>1410</v>
          </cell>
          <cell r="AK284">
            <v>310</v>
          </cell>
          <cell r="AM284">
            <v>1.1778546712802769</v>
          </cell>
          <cell r="AN284">
            <v>1.053024645257655</v>
          </cell>
          <cell r="AO284">
            <v>1.441860465116279</v>
          </cell>
          <cell r="AR284">
            <v>310</v>
          </cell>
          <cell r="AU284">
            <v>39212</v>
          </cell>
          <cell r="AV284">
            <v>580</v>
          </cell>
          <cell r="AX284">
            <v>310</v>
          </cell>
        </row>
        <row r="285">
          <cell r="B285">
            <v>39219</v>
          </cell>
          <cell r="C285">
            <v>499.72432804962096</v>
          </cell>
          <cell r="D285">
            <v>210.70234113712374</v>
          </cell>
          <cell r="E285">
            <v>269.76744186046511</v>
          </cell>
          <cell r="G285">
            <v>39219</v>
          </cell>
          <cell r="H285">
            <v>580</v>
          </cell>
          <cell r="I285">
            <v>7251</v>
          </cell>
          <cell r="J285">
            <v>2835</v>
          </cell>
          <cell r="AH285">
            <v>37645</v>
          </cell>
          <cell r="AI285">
            <v>1695</v>
          </cell>
          <cell r="AJ285">
            <v>1415.5</v>
          </cell>
          <cell r="AK285" t="str">
            <v/>
          </cell>
          <cell r="AM285">
            <v>1.1730103806228374</v>
          </cell>
          <cell r="AN285">
            <v>1.0571321882001494</v>
          </cell>
          <cell r="AO285" t="str">
            <v/>
          </cell>
          <cell r="AR285">
            <v>310</v>
          </cell>
          <cell r="AU285">
            <v>39219</v>
          </cell>
          <cell r="AV285">
            <v>580</v>
          </cell>
          <cell r="AX285" t="str">
            <v/>
          </cell>
        </row>
        <row r="286">
          <cell r="B286">
            <v>39226</v>
          </cell>
          <cell r="C286">
            <v>482.42591316333562</v>
          </cell>
          <cell r="D286">
            <v>204.75659606094388</v>
          </cell>
          <cell r="E286">
            <v>255.81395348837211</v>
          </cell>
          <cell r="G286">
            <v>39226</v>
          </cell>
          <cell r="H286">
            <v>550</v>
          </cell>
          <cell r="I286">
            <v>7000</v>
          </cell>
          <cell r="J286">
            <v>2755</v>
          </cell>
          <cell r="AH286">
            <v>37648</v>
          </cell>
          <cell r="AI286">
            <v>1678</v>
          </cell>
          <cell r="AJ286">
            <v>1406</v>
          </cell>
          <cell r="AK286" t="str">
            <v/>
          </cell>
          <cell r="AM286">
            <v>1.1612456747404845</v>
          </cell>
          <cell r="AN286">
            <v>1.0500373412994772</v>
          </cell>
          <cell r="AO286" t="str">
            <v/>
          </cell>
          <cell r="AR286">
            <v>310</v>
          </cell>
          <cell r="AU286">
            <v>39226</v>
          </cell>
          <cell r="AV286">
            <v>550</v>
          </cell>
          <cell r="AX286" t="str">
            <v/>
          </cell>
        </row>
        <row r="287">
          <cell r="B287">
            <v>39233</v>
          </cell>
          <cell r="C287">
            <v>508.61474844934531</v>
          </cell>
          <cell r="D287">
            <v>207.35785953177256</v>
          </cell>
          <cell r="E287">
            <v>255.81395348837211</v>
          </cell>
          <cell r="G287">
            <v>39233</v>
          </cell>
          <cell r="H287">
            <v>550</v>
          </cell>
          <cell r="I287">
            <v>7380</v>
          </cell>
          <cell r="J287">
            <v>2790</v>
          </cell>
          <cell r="AH287">
            <v>37649</v>
          </cell>
          <cell r="AI287">
            <v>1673</v>
          </cell>
          <cell r="AJ287">
            <v>1404</v>
          </cell>
          <cell r="AK287" t="str">
            <v/>
          </cell>
          <cell r="AM287">
            <v>1.1577854671280277</v>
          </cell>
          <cell r="AN287">
            <v>1.0485436893203883</v>
          </cell>
          <cell r="AO287" t="str">
            <v/>
          </cell>
          <cell r="AR287">
            <v>310</v>
          </cell>
          <cell r="AU287">
            <v>39233</v>
          </cell>
          <cell r="AV287">
            <v>550</v>
          </cell>
          <cell r="AX287" t="str">
            <v/>
          </cell>
        </row>
        <row r="288">
          <cell r="B288">
            <v>39240</v>
          </cell>
          <cell r="C288">
            <v>512.06064782908345</v>
          </cell>
          <cell r="D288">
            <v>203.34448160535118</v>
          </cell>
          <cell r="E288">
            <v>246.51162790697674</v>
          </cell>
          <cell r="G288">
            <v>39240</v>
          </cell>
          <cell r="H288">
            <v>530</v>
          </cell>
          <cell r="I288">
            <v>7430</v>
          </cell>
          <cell r="J288">
            <v>2736</v>
          </cell>
          <cell r="AH288">
            <v>37650</v>
          </cell>
          <cell r="AI288">
            <v>1687</v>
          </cell>
          <cell r="AJ288">
            <v>1426.5</v>
          </cell>
          <cell r="AK288" t="str">
            <v/>
          </cell>
          <cell r="AM288">
            <v>1.1674740484429065</v>
          </cell>
          <cell r="AN288">
            <v>1.0653472740851382</v>
          </cell>
          <cell r="AO288" t="str">
            <v/>
          </cell>
          <cell r="AR288">
            <v>310</v>
          </cell>
          <cell r="AU288">
            <v>39240</v>
          </cell>
          <cell r="AV288">
            <v>530</v>
          </cell>
          <cell r="AX288" t="str">
            <v/>
          </cell>
        </row>
        <row r="289">
          <cell r="B289">
            <v>39247</v>
          </cell>
          <cell r="C289">
            <v>513.85251550654721</v>
          </cell>
          <cell r="D289">
            <v>202.89855072463769</v>
          </cell>
          <cell r="E289">
            <v>244.18604651162789</v>
          </cell>
          <cell r="G289">
            <v>39247</v>
          </cell>
          <cell r="H289">
            <v>525</v>
          </cell>
          <cell r="I289">
            <v>7456</v>
          </cell>
          <cell r="J289">
            <v>2730</v>
          </cell>
          <cell r="AH289">
            <v>37651</v>
          </cell>
          <cell r="AI289">
            <v>1726</v>
          </cell>
          <cell r="AJ289">
            <v>1431</v>
          </cell>
          <cell r="AK289">
            <v>310</v>
          </cell>
          <cell r="AM289">
            <v>1.1944636678200693</v>
          </cell>
          <cell r="AN289">
            <v>1.0687079910380881</v>
          </cell>
          <cell r="AO289">
            <v>1.441860465116279</v>
          </cell>
          <cell r="AR289">
            <v>310</v>
          </cell>
          <cell r="AU289">
            <v>39247</v>
          </cell>
          <cell r="AV289">
            <v>525</v>
          </cell>
          <cell r="AX289">
            <v>310</v>
          </cell>
        </row>
        <row r="290">
          <cell r="B290">
            <v>39254</v>
          </cell>
          <cell r="C290">
            <v>512.74982770503095</v>
          </cell>
          <cell r="D290">
            <v>201.4121144555927</v>
          </cell>
          <cell r="E290">
            <v>244.18604651162789</v>
          </cell>
          <cell r="G290">
            <v>39254</v>
          </cell>
          <cell r="H290">
            <v>525</v>
          </cell>
          <cell r="I290">
            <v>7440</v>
          </cell>
          <cell r="J290">
            <v>2710</v>
          </cell>
          <cell r="AH290">
            <v>37652</v>
          </cell>
          <cell r="AI290">
            <v>1738.5</v>
          </cell>
          <cell r="AJ290">
            <v>1416.5</v>
          </cell>
          <cell r="AK290" t="str">
            <v/>
          </cell>
          <cell r="AM290">
            <v>1.203114186851211</v>
          </cell>
          <cell r="AN290">
            <v>1.0578790141896939</v>
          </cell>
          <cell r="AO290" t="str">
            <v/>
          </cell>
          <cell r="AR290">
            <v>310</v>
          </cell>
          <cell r="AU290">
            <v>39254</v>
          </cell>
          <cell r="AV290">
            <v>525</v>
          </cell>
          <cell r="AX290" t="str">
            <v/>
          </cell>
        </row>
        <row r="291">
          <cell r="B291">
            <v>39261</v>
          </cell>
          <cell r="C291">
            <v>519.710544452102</v>
          </cell>
          <cell r="D291">
            <v>203.64176885916015</v>
          </cell>
          <cell r="E291">
            <v>244.18604651162789</v>
          </cell>
          <cell r="G291">
            <v>39261</v>
          </cell>
          <cell r="H291">
            <v>525</v>
          </cell>
          <cell r="I291">
            <v>7541</v>
          </cell>
          <cell r="J291">
            <v>2740</v>
          </cell>
          <cell r="AH291">
            <v>37655</v>
          </cell>
          <cell r="AI291">
            <v>1744</v>
          </cell>
          <cell r="AJ291">
            <v>1424.5</v>
          </cell>
          <cell r="AK291" t="str">
            <v/>
          </cell>
          <cell r="AM291">
            <v>1.2069204152249136</v>
          </cell>
          <cell r="AN291">
            <v>1.0638536221060493</v>
          </cell>
          <cell r="AO291" t="str">
            <v/>
          </cell>
          <cell r="AR291">
            <v>310</v>
          </cell>
          <cell r="AU291">
            <v>39261</v>
          </cell>
          <cell r="AV291">
            <v>525</v>
          </cell>
          <cell r="AX291" t="str">
            <v/>
          </cell>
        </row>
        <row r="292">
          <cell r="B292">
            <v>39268</v>
          </cell>
          <cell r="C292">
            <v>541.69538249483116</v>
          </cell>
          <cell r="D292">
            <v>207.28353771832033</v>
          </cell>
          <cell r="E292">
            <v>244.18604651162789</v>
          </cell>
          <cell r="G292">
            <v>39268</v>
          </cell>
          <cell r="H292">
            <v>525</v>
          </cell>
          <cell r="I292">
            <v>7860</v>
          </cell>
          <cell r="J292">
            <v>2789</v>
          </cell>
          <cell r="AH292">
            <v>37656</v>
          </cell>
          <cell r="AI292">
            <v>1715</v>
          </cell>
          <cell r="AJ292">
            <v>1413</v>
          </cell>
          <cell r="AK292" t="str">
            <v/>
          </cell>
          <cell r="AM292">
            <v>1.1868512110726643</v>
          </cell>
          <cell r="AN292">
            <v>1.0552651232262882</v>
          </cell>
          <cell r="AO292" t="str">
            <v/>
          </cell>
          <cell r="AR292">
            <v>310</v>
          </cell>
          <cell r="AU292">
            <v>39268</v>
          </cell>
          <cell r="AV292">
            <v>525</v>
          </cell>
          <cell r="AX292" t="str">
            <v/>
          </cell>
        </row>
        <row r="293">
          <cell r="B293">
            <v>39275</v>
          </cell>
          <cell r="C293">
            <v>539.28325292901445</v>
          </cell>
          <cell r="D293">
            <v>208.10107766629505</v>
          </cell>
          <cell r="E293">
            <v>244.18604651162789</v>
          </cell>
          <cell r="G293">
            <v>39275</v>
          </cell>
          <cell r="H293">
            <v>525</v>
          </cell>
          <cell r="I293">
            <v>7825</v>
          </cell>
          <cell r="J293">
            <v>2800</v>
          </cell>
          <cell r="AH293">
            <v>37657</v>
          </cell>
          <cell r="AI293">
            <v>1716</v>
          </cell>
          <cell r="AJ293">
            <v>1412</v>
          </cell>
          <cell r="AK293" t="str">
            <v/>
          </cell>
          <cell r="AM293">
            <v>1.1875432525951557</v>
          </cell>
          <cell r="AN293">
            <v>1.0545182972367437</v>
          </cell>
          <cell r="AO293" t="str">
            <v/>
          </cell>
          <cell r="AR293">
            <v>310</v>
          </cell>
          <cell r="AU293">
            <v>39275</v>
          </cell>
          <cell r="AV293">
            <v>525</v>
          </cell>
          <cell r="AX293" t="str">
            <v/>
          </cell>
        </row>
        <row r="294">
          <cell r="B294">
            <v>39282</v>
          </cell>
          <cell r="C294">
            <v>549.27636113025505</v>
          </cell>
          <cell r="D294">
            <v>210.47937569676697</v>
          </cell>
          <cell r="E294">
            <v>244.18604651162789</v>
          </cell>
          <cell r="G294">
            <v>39282</v>
          </cell>
          <cell r="H294">
            <v>525</v>
          </cell>
          <cell r="I294">
            <v>7970</v>
          </cell>
          <cell r="J294">
            <v>2832</v>
          </cell>
          <cell r="AH294">
            <v>37658</v>
          </cell>
          <cell r="AI294">
            <v>1690</v>
          </cell>
          <cell r="AJ294">
            <v>1402</v>
          </cell>
          <cell r="AK294">
            <v>310</v>
          </cell>
          <cell r="AM294">
            <v>1.1695501730103806</v>
          </cell>
          <cell r="AN294">
            <v>1.0470500373412994</v>
          </cell>
          <cell r="AO294">
            <v>1.441860465116279</v>
          </cell>
          <cell r="AR294">
            <v>310</v>
          </cell>
          <cell r="AU294">
            <v>39282</v>
          </cell>
          <cell r="AV294">
            <v>525</v>
          </cell>
          <cell r="AX294">
            <v>310</v>
          </cell>
        </row>
        <row r="295">
          <cell r="B295">
            <v>39289</v>
          </cell>
          <cell r="C295">
            <v>535.14817367332876</v>
          </cell>
          <cell r="D295">
            <v>203.34448160535118</v>
          </cell>
          <cell r="E295">
            <v>244.18604651162789</v>
          </cell>
          <cell r="G295">
            <v>39289</v>
          </cell>
          <cell r="H295">
            <v>525</v>
          </cell>
          <cell r="I295">
            <v>7765</v>
          </cell>
          <cell r="J295">
            <v>2736</v>
          </cell>
          <cell r="AH295">
            <v>37659</v>
          </cell>
          <cell r="AI295">
            <v>1683.5</v>
          </cell>
          <cell r="AJ295">
            <v>1397.5</v>
          </cell>
          <cell r="AK295" t="str">
            <v/>
          </cell>
          <cell r="AM295">
            <v>1.1650519031141868</v>
          </cell>
          <cell r="AN295">
            <v>1.0436893203883495</v>
          </cell>
          <cell r="AO295" t="str">
            <v/>
          </cell>
          <cell r="AR295">
            <v>303</v>
          </cell>
          <cell r="AU295">
            <v>39289</v>
          </cell>
          <cell r="AV295">
            <v>525</v>
          </cell>
          <cell r="AX295" t="str">
            <v/>
          </cell>
        </row>
        <row r="296">
          <cell r="B296">
            <v>39296</v>
          </cell>
          <cell r="C296">
            <v>542.72915230875253</v>
          </cell>
          <cell r="D296">
            <v>202.15533259011517</v>
          </cell>
          <cell r="E296">
            <v>239.53488372093022</v>
          </cell>
          <cell r="G296">
            <v>39296</v>
          </cell>
          <cell r="H296">
            <v>515</v>
          </cell>
          <cell r="I296">
            <v>7875</v>
          </cell>
          <cell r="J296">
            <v>2720</v>
          </cell>
          <cell r="AH296">
            <v>37662</v>
          </cell>
          <cell r="AI296">
            <v>1718</v>
          </cell>
          <cell r="AJ296">
            <v>1425.5</v>
          </cell>
          <cell r="AK296" t="str">
            <v/>
          </cell>
          <cell r="AM296">
            <v>1.1889273356401384</v>
          </cell>
          <cell r="AN296">
            <v>1.0646004480955937</v>
          </cell>
          <cell r="AO296" t="str">
            <v/>
          </cell>
          <cell r="AR296">
            <v>296</v>
          </cell>
          <cell r="AU296">
            <v>39296</v>
          </cell>
          <cell r="AV296">
            <v>515</v>
          </cell>
          <cell r="AX296" t="str">
            <v/>
          </cell>
        </row>
        <row r="297">
          <cell r="B297">
            <v>39303</v>
          </cell>
          <cell r="C297">
            <v>514.8173673328738</v>
          </cell>
          <cell r="D297">
            <v>193.3853586027499</v>
          </cell>
          <cell r="E297">
            <v>239.53488372093022</v>
          </cell>
          <cell r="G297">
            <v>39303</v>
          </cell>
          <cell r="H297">
            <v>515</v>
          </cell>
          <cell r="I297">
            <v>7470</v>
          </cell>
          <cell r="J297">
            <v>2602</v>
          </cell>
          <cell r="AH297">
            <v>37663</v>
          </cell>
          <cell r="AI297">
            <v>1710</v>
          </cell>
          <cell r="AJ297">
            <v>1412</v>
          </cell>
          <cell r="AK297" t="str">
            <v/>
          </cell>
          <cell r="AM297">
            <v>1.1833910034602075</v>
          </cell>
          <cell r="AN297">
            <v>1.0545182972367437</v>
          </cell>
          <cell r="AO297" t="str">
            <v/>
          </cell>
          <cell r="AR297">
            <v>289</v>
          </cell>
          <cell r="AU297">
            <v>39303</v>
          </cell>
          <cell r="AV297">
            <v>515</v>
          </cell>
          <cell r="AX297" t="str">
            <v/>
          </cell>
        </row>
        <row r="298">
          <cell r="B298">
            <v>39310</v>
          </cell>
          <cell r="C298">
            <v>464.50723638869749</v>
          </cell>
          <cell r="D298">
            <v>183.57487922705315</v>
          </cell>
          <cell r="E298">
            <v>239.53488372093022</v>
          </cell>
          <cell r="G298">
            <v>39310</v>
          </cell>
          <cell r="H298">
            <v>515</v>
          </cell>
          <cell r="I298">
            <v>6740</v>
          </cell>
          <cell r="J298">
            <v>2470</v>
          </cell>
          <cell r="AH298">
            <v>37664</v>
          </cell>
          <cell r="AI298">
            <v>1696</v>
          </cell>
          <cell r="AJ298">
            <v>1406.5</v>
          </cell>
          <cell r="AK298" t="str">
            <v/>
          </cell>
          <cell r="AM298">
            <v>1.1737024221453287</v>
          </cell>
          <cell r="AN298">
            <v>1.0504107542942493</v>
          </cell>
          <cell r="AO298" t="str">
            <v/>
          </cell>
          <cell r="AR298">
            <v>282</v>
          </cell>
          <cell r="AU298">
            <v>39310</v>
          </cell>
          <cell r="AV298">
            <v>515</v>
          </cell>
          <cell r="AX298" t="str">
            <v/>
          </cell>
        </row>
        <row r="299">
          <cell r="B299">
            <v>39317</v>
          </cell>
          <cell r="C299">
            <v>499.72432804962096</v>
          </cell>
          <cell r="D299">
            <v>188.18283166109254</v>
          </cell>
          <cell r="E299">
            <v>239.53488372093022</v>
          </cell>
          <cell r="G299">
            <v>39317</v>
          </cell>
          <cell r="H299">
            <v>515</v>
          </cell>
          <cell r="I299">
            <v>7251</v>
          </cell>
          <cell r="J299">
            <v>2532</v>
          </cell>
          <cell r="AH299">
            <v>37665</v>
          </cell>
          <cell r="AI299">
            <v>1660</v>
          </cell>
          <cell r="AJ299">
            <v>1378</v>
          </cell>
          <cell r="AK299">
            <v>275</v>
          </cell>
          <cell r="AM299">
            <v>1.1487889273356402</v>
          </cell>
          <cell r="AN299">
            <v>1.029126213592233</v>
          </cell>
          <cell r="AO299">
            <v>1.2790697674418605</v>
          </cell>
          <cell r="AR299">
            <v>275</v>
          </cell>
          <cell r="AU299">
            <v>39317</v>
          </cell>
          <cell r="AV299">
            <v>515</v>
          </cell>
          <cell r="AX299">
            <v>275</v>
          </cell>
        </row>
        <row r="300">
          <cell r="B300">
            <v>39324</v>
          </cell>
          <cell r="C300">
            <v>509.99310820124055</v>
          </cell>
          <cell r="D300">
            <v>188.03418803418802</v>
          </cell>
          <cell r="E300">
            <v>239.53488372093022</v>
          </cell>
          <cell r="G300">
            <v>39324</v>
          </cell>
          <cell r="H300">
            <v>515</v>
          </cell>
          <cell r="I300">
            <v>7400</v>
          </cell>
          <cell r="J300">
            <v>2530</v>
          </cell>
          <cell r="AH300">
            <v>37666</v>
          </cell>
          <cell r="AI300">
            <v>1666</v>
          </cell>
          <cell r="AJ300">
            <v>1382</v>
          </cell>
          <cell r="AK300" t="str">
            <v/>
          </cell>
          <cell r="AM300">
            <v>1.1529411764705881</v>
          </cell>
          <cell r="AN300">
            <v>1.0321135175504108</v>
          </cell>
          <cell r="AO300" t="str">
            <v/>
          </cell>
          <cell r="AR300">
            <v>275</v>
          </cell>
          <cell r="AU300">
            <v>39324</v>
          </cell>
          <cell r="AV300">
            <v>515</v>
          </cell>
          <cell r="AX300" t="str">
            <v/>
          </cell>
        </row>
        <row r="301">
          <cell r="B301">
            <v>39331</v>
          </cell>
          <cell r="C301">
            <v>503.10130944176433</v>
          </cell>
          <cell r="D301">
            <v>183.57487922705315</v>
          </cell>
          <cell r="E301">
            <v>244.18604651162789</v>
          </cell>
          <cell r="G301">
            <v>39331</v>
          </cell>
          <cell r="H301">
            <v>525</v>
          </cell>
          <cell r="I301">
            <v>7300</v>
          </cell>
          <cell r="J301">
            <v>2470</v>
          </cell>
          <cell r="AH301">
            <v>37669</v>
          </cell>
          <cell r="AI301">
            <v>1673</v>
          </cell>
          <cell r="AJ301">
            <v>1394</v>
          </cell>
          <cell r="AK301" t="str">
            <v/>
          </cell>
          <cell r="AM301">
            <v>1.1577854671280277</v>
          </cell>
          <cell r="AN301">
            <v>1.041075429424944</v>
          </cell>
          <cell r="AO301" t="str">
            <v/>
          </cell>
          <cell r="AR301">
            <v>275</v>
          </cell>
          <cell r="AU301">
            <v>39331</v>
          </cell>
          <cell r="AV301">
            <v>525</v>
          </cell>
          <cell r="AX301" t="str">
            <v/>
          </cell>
        </row>
        <row r="302">
          <cell r="B302">
            <v>39338</v>
          </cell>
          <cell r="C302">
            <v>519.50379048931779</v>
          </cell>
          <cell r="D302">
            <v>184.31809736157564</v>
          </cell>
          <cell r="E302">
            <v>244.18604651162789</v>
          </cell>
          <cell r="G302">
            <v>39338</v>
          </cell>
          <cell r="H302">
            <v>525</v>
          </cell>
          <cell r="I302">
            <v>7538</v>
          </cell>
          <cell r="J302">
            <v>2480</v>
          </cell>
          <cell r="AH302">
            <v>37670</v>
          </cell>
          <cell r="AI302">
            <v>1659</v>
          </cell>
          <cell r="AJ302">
            <v>1388</v>
          </cell>
          <cell r="AK302" t="str">
            <v/>
          </cell>
          <cell r="AM302">
            <v>1.1480968858131488</v>
          </cell>
          <cell r="AN302">
            <v>1.0365944734876773</v>
          </cell>
          <cell r="AO302" t="str">
            <v/>
          </cell>
          <cell r="AR302">
            <v>275</v>
          </cell>
          <cell r="AU302">
            <v>39338</v>
          </cell>
          <cell r="AV302">
            <v>525</v>
          </cell>
          <cell r="AX302" t="str">
            <v/>
          </cell>
        </row>
        <row r="303">
          <cell r="AH303">
            <v>37671</v>
          </cell>
          <cell r="AI303">
            <v>1656</v>
          </cell>
          <cell r="AJ303">
            <v>1382</v>
          </cell>
          <cell r="AK303" t="str">
            <v/>
          </cell>
          <cell r="AM303">
            <v>1.1460207612456748</v>
          </cell>
          <cell r="AN303">
            <v>1.0321135175504108</v>
          </cell>
          <cell r="AO303" t="str">
            <v/>
          </cell>
          <cell r="AR303">
            <v>275</v>
          </cell>
          <cell r="AU303">
            <v>39345</v>
          </cell>
          <cell r="AV303">
            <v>525</v>
          </cell>
          <cell r="AX303" t="str">
            <v/>
          </cell>
        </row>
        <row r="304">
          <cell r="AH304">
            <v>37672</v>
          </cell>
          <cell r="AI304">
            <v>1665</v>
          </cell>
          <cell r="AJ304">
            <v>1391</v>
          </cell>
          <cell r="AK304">
            <v>275</v>
          </cell>
          <cell r="AM304">
            <v>1.1522491349480968</v>
          </cell>
          <cell r="AN304">
            <v>1.0388349514563107</v>
          </cell>
          <cell r="AO304">
            <v>1.2790697674418605</v>
          </cell>
          <cell r="AR304">
            <v>275</v>
          </cell>
          <cell r="AX304">
            <v>275</v>
          </cell>
        </row>
        <row r="305">
          <cell r="AH305">
            <v>37673</v>
          </cell>
          <cell r="AI305">
            <v>1707</v>
          </cell>
          <cell r="AJ305">
            <v>1401</v>
          </cell>
          <cell r="AK305" t="str">
            <v/>
          </cell>
          <cell r="AM305">
            <v>1.1813148788927335</v>
          </cell>
          <cell r="AN305">
            <v>1.046303211351755</v>
          </cell>
          <cell r="AO305" t="str">
            <v/>
          </cell>
          <cell r="AR305">
            <v>275</v>
          </cell>
          <cell r="AX305" t="str">
            <v/>
          </cell>
        </row>
        <row r="306">
          <cell r="AH306">
            <v>37676</v>
          </cell>
          <cell r="AI306">
            <v>1729</v>
          </cell>
          <cell r="AJ306">
            <v>1416</v>
          </cell>
          <cell r="AK306" t="str">
            <v/>
          </cell>
          <cell r="AM306">
            <v>1.1965397923875432</v>
          </cell>
          <cell r="AN306">
            <v>1.0575056011949215</v>
          </cell>
          <cell r="AO306" t="str">
            <v/>
          </cell>
          <cell r="AR306">
            <v>275</v>
          </cell>
          <cell r="AX306" t="str">
            <v/>
          </cell>
        </row>
        <row r="307">
          <cell r="AH307">
            <v>37677</v>
          </cell>
          <cell r="AI307">
            <v>1718</v>
          </cell>
          <cell r="AJ307">
            <v>1424</v>
          </cell>
          <cell r="AK307" t="str">
            <v/>
          </cell>
          <cell r="AM307">
            <v>1.1889273356401384</v>
          </cell>
          <cell r="AN307">
            <v>1.0634802091112772</v>
          </cell>
          <cell r="AO307" t="str">
            <v/>
          </cell>
          <cell r="AR307">
            <v>275</v>
          </cell>
          <cell r="AX307" t="str">
            <v/>
          </cell>
        </row>
        <row r="308">
          <cell r="AH308">
            <v>37678</v>
          </cell>
          <cell r="AI308">
            <v>1744.5</v>
          </cell>
          <cell r="AJ308">
            <v>1432</v>
          </cell>
          <cell r="AK308" t="str">
            <v/>
          </cell>
          <cell r="AM308">
            <v>1.2072664359861591</v>
          </cell>
          <cell r="AN308">
            <v>1.0694548170276326</v>
          </cell>
          <cell r="AO308" t="str">
            <v/>
          </cell>
          <cell r="AR308">
            <v>275</v>
          </cell>
          <cell r="AX308" t="str">
            <v/>
          </cell>
        </row>
        <row r="309">
          <cell r="AH309">
            <v>37679</v>
          </cell>
          <cell r="AI309">
            <v>1737</v>
          </cell>
          <cell r="AJ309">
            <v>1434</v>
          </cell>
          <cell r="AK309">
            <v>275</v>
          </cell>
          <cell r="AM309">
            <v>1.202076124567474</v>
          </cell>
          <cell r="AN309">
            <v>1.0709484690067215</v>
          </cell>
          <cell r="AO309">
            <v>1.2790697674418605</v>
          </cell>
          <cell r="AR309">
            <v>275</v>
          </cell>
          <cell r="AX309">
            <v>275</v>
          </cell>
        </row>
        <row r="310">
          <cell r="AH310">
            <v>37680</v>
          </cell>
          <cell r="AI310">
            <v>1710</v>
          </cell>
          <cell r="AJ310">
            <v>1420</v>
          </cell>
          <cell r="AK310" t="str">
            <v/>
          </cell>
          <cell r="AM310">
            <v>1.1833910034602075</v>
          </cell>
          <cell r="AN310">
            <v>1.0604929051530994</v>
          </cell>
          <cell r="AO310" t="str">
            <v/>
          </cell>
          <cell r="AR310">
            <v>276</v>
          </cell>
          <cell r="AX310" t="str">
            <v/>
          </cell>
        </row>
        <row r="311">
          <cell r="AH311">
            <v>37683</v>
          </cell>
          <cell r="AI311">
            <v>1722</v>
          </cell>
          <cell r="AJ311">
            <v>1423</v>
          </cell>
          <cell r="AK311" t="str">
            <v/>
          </cell>
          <cell r="AM311">
            <v>1.1916955017301039</v>
          </cell>
          <cell r="AN311">
            <v>1.0627333831217327</v>
          </cell>
          <cell r="AO311" t="str">
            <v/>
          </cell>
          <cell r="AR311">
            <v>277</v>
          </cell>
          <cell r="AX311" t="str">
            <v/>
          </cell>
        </row>
        <row r="312">
          <cell r="AH312">
            <v>37684</v>
          </cell>
          <cell r="AI312">
            <v>1717.5</v>
          </cell>
          <cell r="AJ312">
            <v>1413.5</v>
          </cell>
          <cell r="AK312" t="str">
            <v/>
          </cell>
          <cell r="AM312">
            <v>1.1885813148788926</v>
          </cell>
          <cell r="AN312">
            <v>1.0556385362210605</v>
          </cell>
          <cell r="AO312" t="str">
            <v/>
          </cell>
          <cell r="AR312">
            <v>278</v>
          </cell>
          <cell r="AX312" t="str">
            <v/>
          </cell>
        </row>
        <row r="313">
          <cell r="AH313">
            <v>37685</v>
          </cell>
          <cell r="AI313">
            <v>1679</v>
          </cell>
          <cell r="AJ313">
            <v>1395</v>
          </cell>
          <cell r="AK313" t="str">
            <v/>
          </cell>
          <cell r="AM313">
            <v>1.1619377162629758</v>
          </cell>
          <cell r="AN313">
            <v>1.0418222554144885</v>
          </cell>
          <cell r="AO313" t="str">
            <v/>
          </cell>
          <cell r="AR313">
            <v>279</v>
          </cell>
          <cell r="AX313" t="str">
            <v/>
          </cell>
        </row>
        <row r="314">
          <cell r="AH314">
            <v>37686</v>
          </cell>
          <cell r="AI314">
            <v>1677</v>
          </cell>
          <cell r="AJ314">
            <v>1398</v>
          </cell>
          <cell r="AK314">
            <v>280</v>
          </cell>
          <cell r="AM314">
            <v>1.1605536332179931</v>
          </cell>
          <cell r="AN314">
            <v>1.0440627333831218</v>
          </cell>
          <cell r="AO314">
            <v>1.3023255813953489</v>
          </cell>
          <cell r="AR314">
            <v>280</v>
          </cell>
          <cell r="AX314">
            <v>280</v>
          </cell>
        </row>
        <row r="315">
          <cell r="AH315">
            <v>37687</v>
          </cell>
          <cell r="AI315">
            <v>1680</v>
          </cell>
          <cell r="AJ315">
            <v>1404</v>
          </cell>
          <cell r="AK315" t="str">
            <v/>
          </cell>
          <cell r="AM315">
            <v>1.1626297577854672</v>
          </cell>
          <cell r="AN315">
            <v>1.0485436893203883</v>
          </cell>
          <cell r="AO315" t="str">
            <v/>
          </cell>
          <cell r="AR315">
            <v>280</v>
          </cell>
          <cell r="AX315" t="str">
            <v/>
          </cell>
        </row>
        <row r="316">
          <cell r="AH316">
            <v>37690</v>
          </cell>
          <cell r="AI316">
            <v>1670</v>
          </cell>
          <cell r="AJ316">
            <v>1398</v>
          </cell>
          <cell r="AK316" t="str">
            <v/>
          </cell>
          <cell r="AM316">
            <v>1.1557093425605536</v>
          </cell>
          <cell r="AN316">
            <v>1.0440627333831218</v>
          </cell>
          <cell r="AO316" t="str">
            <v/>
          </cell>
          <cell r="AR316">
            <v>280</v>
          </cell>
          <cell r="AX316" t="str">
            <v/>
          </cell>
        </row>
        <row r="317">
          <cell r="AH317">
            <v>37691</v>
          </cell>
          <cell r="AI317">
            <v>1685</v>
          </cell>
          <cell r="AJ317">
            <v>1413</v>
          </cell>
          <cell r="AK317" t="str">
            <v/>
          </cell>
          <cell r="AM317">
            <v>1.166089965397924</v>
          </cell>
          <cell r="AN317">
            <v>1.0552651232262882</v>
          </cell>
          <cell r="AO317" t="str">
            <v/>
          </cell>
          <cell r="AR317">
            <v>280</v>
          </cell>
          <cell r="AX317" t="str">
            <v/>
          </cell>
        </row>
        <row r="318">
          <cell r="AH318">
            <v>37692</v>
          </cell>
          <cell r="AI318">
            <v>1673</v>
          </cell>
          <cell r="AJ318">
            <v>1407</v>
          </cell>
          <cell r="AK318" t="str">
            <v/>
          </cell>
          <cell r="AM318">
            <v>1.1577854671280277</v>
          </cell>
          <cell r="AN318">
            <v>1.0507841672890217</v>
          </cell>
          <cell r="AO318" t="str">
            <v/>
          </cell>
          <cell r="AR318">
            <v>280</v>
          </cell>
          <cell r="AX318" t="str">
            <v/>
          </cell>
        </row>
        <row r="319">
          <cell r="AH319">
            <v>37693</v>
          </cell>
          <cell r="AI319">
            <v>1654</v>
          </cell>
          <cell r="AJ319">
            <v>1390.5</v>
          </cell>
          <cell r="AK319">
            <v>280</v>
          </cell>
          <cell r="AM319">
            <v>1.144636678200692</v>
          </cell>
          <cell r="AN319">
            <v>1.0384615384615385</v>
          </cell>
          <cell r="AO319">
            <v>1.3023255813953489</v>
          </cell>
          <cell r="AR319">
            <v>280</v>
          </cell>
          <cell r="AX319">
            <v>280</v>
          </cell>
        </row>
        <row r="320">
          <cell r="AH320">
            <v>37694</v>
          </cell>
          <cell r="AI320">
            <v>1662</v>
          </cell>
          <cell r="AJ320">
            <v>1385</v>
          </cell>
          <cell r="AK320" t="str">
            <v/>
          </cell>
          <cell r="AM320">
            <v>1.1501730103806229</v>
          </cell>
          <cell r="AN320">
            <v>1.0343539955190442</v>
          </cell>
          <cell r="AO320" t="str">
            <v/>
          </cell>
          <cell r="AR320">
            <v>280</v>
          </cell>
          <cell r="AX320" t="str">
            <v/>
          </cell>
        </row>
        <row r="321">
          <cell r="AH321">
            <v>37697</v>
          </cell>
          <cell r="AI321">
            <v>1691</v>
          </cell>
          <cell r="AJ321">
            <v>1394</v>
          </cell>
          <cell r="AK321" t="str">
            <v/>
          </cell>
          <cell r="AM321">
            <v>1.1702422145328719</v>
          </cell>
          <cell r="AN321">
            <v>1.041075429424944</v>
          </cell>
          <cell r="AO321" t="str">
            <v/>
          </cell>
          <cell r="AR321">
            <v>280</v>
          </cell>
          <cell r="AX321" t="str">
            <v/>
          </cell>
        </row>
        <row r="322">
          <cell r="AH322">
            <v>37698</v>
          </cell>
          <cell r="AI322">
            <v>1686</v>
          </cell>
          <cell r="AJ322">
            <v>1383.5</v>
          </cell>
          <cell r="AK322" t="str">
            <v/>
          </cell>
          <cell r="AM322">
            <v>1.1667820069204151</v>
          </cell>
          <cell r="AN322">
            <v>1.0332337565347274</v>
          </cell>
          <cell r="AO322" t="str">
            <v/>
          </cell>
          <cell r="AR322">
            <v>280</v>
          </cell>
          <cell r="AX322" t="str">
            <v/>
          </cell>
        </row>
        <row r="323">
          <cell r="AH323">
            <v>37699</v>
          </cell>
          <cell r="AI323">
            <v>1707</v>
          </cell>
          <cell r="AJ323">
            <v>1392</v>
          </cell>
          <cell r="AK323" t="str">
            <v/>
          </cell>
          <cell r="AM323">
            <v>1.1813148788927335</v>
          </cell>
          <cell r="AN323">
            <v>1.0395817774458551</v>
          </cell>
          <cell r="AO323" t="str">
            <v/>
          </cell>
          <cell r="AR323">
            <v>280</v>
          </cell>
          <cell r="AX323" t="str">
            <v/>
          </cell>
        </row>
        <row r="324">
          <cell r="AH324">
            <v>37700</v>
          </cell>
          <cell r="AI324">
            <v>1686</v>
          </cell>
          <cell r="AJ324">
            <v>1383</v>
          </cell>
          <cell r="AK324">
            <v>280</v>
          </cell>
          <cell r="AM324">
            <v>1.1667820069204151</v>
          </cell>
          <cell r="AN324">
            <v>1.0328603435399553</v>
          </cell>
          <cell r="AO324">
            <v>1.3023255813953489</v>
          </cell>
          <cell r="AR324">
            <v>280</v>
          </cell>
          <cell r="AX324">
            <v>280</v>
          </cell>
        </row>
        <row r="325">
          <cell r="AH325">
            <v>37701</v>
          </cell>
          <cell r="AI325">
            <v>1706</v>
          </cell>
          <cell r="AJ325">
            <v>1392</v>
          </cell>
          <cell r="AK325" t="str">
            <v/>
          </cell>
          <cell r="AM325">
            <v>1.1806228373702423</v>
          </cell>
          <cell r="AN325">
            <v>1.0395817774458551</v>
          </cell>
          <cell r="AO325" t="str">
            <v/>
          </cell>
          <cell r="AR325">
            <v>280</v>
          </cell>
          <cell r="AX325" t="str">
            <v/>
          </cell>
        </row>
        <row r="326">
          <cell r="AH326">
            <v>37704</v>
          </cell>
          <cell r="AI326">
            <v>1686</v>
          </cell>
          <cell r="AJ326">
            <v>1381</v>
          </cell>
          <cell r="AK326" t="str">
            <v/>
          </cell>
          <cell r="AM326">
            <v>1.1667820069204151</v>
          </cell>
          <cell r="AN326">
            <v>1.0313666915608664</v>
          </cell>
          <cell r="AO326" t="str">
            <v/>
          </cell>
          <cell r="AR326">
            <v>280</v>
          </cell>
          <cell r="AX326" t="str">
            <v/>
          </cell>
        </row>
        <row r="327">
          <cell r="AH327">
            <v>37705</v>
          </cell>
          <cell r="AI327">
            <v>1690</v>
          </cell>
          <cell r="AJ327">
            <v>1381</v>
          </cell>
          <cell r="AK327" t="str">
            <v/>
          </cell>
          <cell r="AM327">
            <v>1.1695501730103806</v>
          </cell>
          <cell r="AN327">
            <v>1.0313666915608664</v>
          </cell>
          <cell r="AO327" t="str">
            <v/>
          </cell>
          <cell r="AR327">
            <v>280</v>
          </cell>
          <cell r="AX327" t="str">
            <v/>
          </cell>
        </row>
        <row r="328">
          <cell r="AH328">
            <v>37706</v>
          </cell>
          <cell r="AI328">
            <v>1663</v>
          </cell>
          <cell r="AJ328">
            <v>1358</v>
          </cell>
          <cell r="AK328" t="str">
            <v/>
          </cell>
          <cell r="AM328">
            <v>1.1508650519031143</v>
          </cell>
          <cell r="AN328">
            <v>1.0141896938013444</v>
          </cell>
          <cell r="AO328" t="str">
            <v/>
          </cell>
          <cell r="AR328">
            <v>280</v>
          </cell>
          <cell r="AX328" t="str">
            <v/>
          </cell>
        </row>
        <row r="329">
          <cell r="AH329">
            <v>37707</v>
          </cell>
          <cell r="AI329">
            <v>1622</v>
          </cell>
          <cell r="AJ329">
            <v>1348</v>
          </cell>
          <cell r="AK329">
            <v>280</v>
          </cell>
          <cell r="AM329">
            <v>1.122491349480969</v>
          </cell>
          <cell r="AN329">
            <v>1.0067214339058999</v>
          </cell>
          <cell r="AO329">
            <v>1.3023255813953489</v>
          </cell>
          <cell r="AR329">
            <v>280</v>
          </cell>
          <cell r="AX329">
            <v>280</v>
          </cell>
        </row>
        <row r="330">
          <cell r="AH330">
            <v>37708</v>
          </cell>
          <cell r="AI330">
            <v>1607</v>
          </cell>
          <cell r="AJ330">
            <v>1355.5</v>
          </cell>
          <cell r="AK330" t="str">
            <v/>
          </cell>
          <cell r="AM330">
            <v>1.1121107266435986</v>
          </cell>
          <cell r="AN330">
            <v>1.0123226288274831</v>
          </cell>
          <cell r="AO330" t="str">
            <v/>
          </cell>
          <cell r="AR330">
            <v>280</v>
          </cell>
          <cell r="AX330" t="str">
            <v/>
          </cell>
        </row>
        <row r="331">
          <cell r="AH331">
            <v>37711</v>
          </cell>
          <cell r="AI331">
            <v>1590.5</v>
          </cell>
          <cell r="AJ331">
            <v>1346</v>
          </cell>
          <cell r="AK331" t="str">
            <v/>
          </cell>
          <cell r="AM331">
            <v>1.1006920415224914</v>
          </cell>
          <cell r="AN331">
            <v>1.0052277819268109</v>
          </cell>
          <cell r="AO331" t="str">
            <v/>
          </cell>
          <cell r="AR331">
            <v>280</v>
          </cell>
          <cell r="AX331" t="str">
            <v/>
          </cell>
        </row>
        <row r="332">
          <cell r="AH332">
            <v>37712</v>
          </cell>
          <cell r="AI332">
            <v>1603</v>
          </cell>
          <cell r="AJ332">
            <v>1344</v>
          </cell>
          <cell r="AK332" t="str">
            <v/>
          </cell>
          <cell r="AM332">
            <v>1.1093425605536331</v>
          </cell>
          <cell r="AN332">
            <v>1.0037341299477223</v>
          </cell>
          <cell r="AO332" t="str">
            <v/>
          </cell>
          <cell r="AR332">
            <v>280</v>
          </cell>
          <cell r="AX332" t="str">
            <v/>
          </cell>
        </row>
        <row r="333">
          <cell r="AH333">
            <v>37713</v>
          </cell>
          <cell r="AI333">
            <v>1588.5</v>
          </cell>
          <cell r="AJ333">
            <v>1337</v>
          </cell>
          <cell r="AK333" t="str">
            <v/>
          </cell>
          <cell r="AM333">
            <v>1.0993079584775087</v>
          </cell>
          <cell r="AN333">
            <v>0.99850634802091109</v>
          </cell>
          <cell r="AO333" t="str">
            <v/>
          </cell>
          <cell r="AR333">
            <v>280</v>
          </cell>
          <cell r="AX333" t="str">
            <v/>
          </cell>
        </row>
        <row r="334">
          <cell r="AH334">
            <v>37714</v>
          </cell>
          <cell r="AI334">
            <v>1575</v>
          </cell>
          <cell r="AJ334">
            <v>1332</v>
          </cell>
          <cell r="AK334">
            <v>280</v>
          </cell>
          <cell r="AM334">
            <v>1.0899653979238755</v>
          </cell>
          <cell r="AN334">
            <v>0.99477221807318894</v>
          </cell>
          <cell r="AO334">
            <v>1.3023255813953489</v>
          </cell>
          <cell r="AR334">
            <v>280</v>
          </cell>
          <cell r="AX334">
            <v>280</v>
          </cell>
        </row>
        <row r="335">
          <cell r="AH335">
            <v>37715</v>
          </cell>
          <cell r="AI335">
            <v>1586</v>
          </cell>
          <cell r="AJ335">
            <v>1337</v>
          </cell>
          <cell r="AK335" t="str">
            <v/>
          </cell>
          <cell r="AM335">
            <v>1.0975778546712802</v>
          </cell>
          <cell r="AN335">
            <v>0.99850634802091109</v>
          </cell>
          <cell r="AO335" t="str">
            <v/>
          </cell>
          <cell r="AR335">
            <v>280</v>
          </cell>
          <cell r="AX335" t="str">
            <v/>
          </cell>
        </row>
        <row r="336">
          <cell r="AH336">
            <v>37718</v>
          </cell>
          <cell r="AI336">
            <v>1614</v>
          </cell>
          <cell r="AJ336">
            <v>1339</v>
          </cell>
          <cell r="AK336" t="str">
            <v/>
          </cell>
          <cell r="AM336">
            <v>1.1169550173010381</v>
          </cell>
          <cell r="AN336">
            <v>1</v>
          </cell>
          <cell r="AO336" t="str">
            <v/>
          </cell>
          <cell r="AR336">
            <v>280</v>
          </cell>
          <cell r="AX336" t="str">
            <v/>
          </cell>
        </row>
        <row r="337">
          <cell r="AH337">
            <v>37719</v>
          </cell>
          <cell r="AI337">
            <v>1600</v>
          </cell>
          <cell r="AJ337">
            <v>1339</v>
          </cell>
          <cell r="AK337" t="str">
            <v/>
          </cell>
          <cell r="AM337">
            <v>1.1072664359861593</v>
          </cell>
          <cell r="AN337">
            <v>1</v>
          </cell>
          <cell r="AO337" t="str">
            <v/>
          </cell>
          <cell r="AR337">
            <v>280</v>
          </cell>
          <cell r="AX337" t="str">
            <v/>
          </cell>
        </row>
        <row r="338">
          <cell r="AH338">
            <v>37720</v>
          </cell>
          <cell r="AI338">
            <v>1597</v>
          </cell>
          <cell r="AJ338">
            <v>1336</v>
          </cell>
          <cell r="AK338" t="str">
            <v/>
          </cell>
          <cell r="AM338">
            <v>1.1051903114186852</v>
          </cell>
          <cell r="AN338">
            <v>0.99775952203136664</v>
          </cell>
          <cell r="AO338" t="str">
            <v/>
          </cell>
          <cell r="AR338">
            <v>280</v>
          </cell>
          <cell r="AX338" t="str">
            <v/>
          </cell>
        </row>
        <row r="339">
          <cell r="AH339">
            <v>37721</v>
          </cell>
          <cell r="AI339">
            <v>1583.5</v>
          </cell>
          <cell r="AJ339">
            <v>1327.5</v>
          </cell>
          <cell r="AK339">
            <v>280</v>
          </cell>
          <cell r="AM339">
            <v>1.0958477508650519</v>
          </cell>
          <cell r="AN339">
            <v>0.99141150112023901</v>
          </cell>
          <cell r="AO339">
            <v>1.3023255813953489</v>
          </cell>
          <cell r="AR339">
            <v>280</v>
          </cell>
          <cell r="AX339">
            <v>280</v>
          </cell>
        </row>
        <row r="340">
          <cell r="AH340">
            <v>37722</v>
          </cell>
          <cell r="AI340">
            <v>1605</v>
          </cell>
          <cell r="AJ340">
            <v>1343</v>
          </cell>
          <cell r="AK340" t="str">
            <v/>
          </cell>
          <cell r="AM340">
            <v>1.1107266435986158</v>
          </cell>
          <cell r="AN340">
            <v>1.0029873039581778</v>
          </cell>
          <cell r="AO340" t="str">
            <v/>
          </cell>
          <cell r="AR340" t="str">
            <v/>
          </cell>
          <cell r="AX340" t="str">
            <v/>
          </cell>
        </row>
        <row r="341">
          <cell r="AH341">
            <v>37725</v>
          </cell>
          <cell r="AI341">
            <v>1603</v>
          </cell>
          <cell r="AJ341">
            <v>1337.5</v>
          </cell>
          <cell r="AK341" t="str">
            <v/>
          </cell>
          <cell r="AM341">
            <v>1.1093425605536331</v>
          </cell>
          <cell r="AN341">
            <v>0.99887976101568332</v>
          </cell>
          <cell r="AO341" t="str">
            <v/>
          </cell>
          <cell r="AR341" t="str">
            <v/>
          </cell>
          <cell r="AX341" t="str">
            <v/>
          </cell>
        </row>
        <row r="342">
          <cell r="AH342">
            <v>37726</v>
          </cell>
          <cell r="AI342">
            <v>1628</v>
          </cell>
          <cell r="AJ342">
            <v>1350</v>
          </cell>
          <cell r="AK342" t="str">
            <v/>
          </cell>
          <cell r="AM342">
            <v>1.1266435986159169</v>
          </cell>
          <cell r="AN342">
            <v>1.0082150858849888</v>
          </cell>
          <cell r="AO342" t="str">
            <v/>
          </cell>
          <cell r="AR342" t="str">
            <v/>
          </cell>
          <cell r="AX342" t="str">
            <v/>
          </cell>
        </row>
        <row r="343">
          <cell r="AH343">
            <v>37727</v>
          </cell>
          <cell r="AI343">
            <v>1623</v>
          </cell>
          <cell r="AJ343">
            <v>1365</v>
          </cell>
          <cell r="AK343" t="str">
            <v/>
          </cell>
          <cell r="AM343">
            <v>1.1231833910034603</v>
          </cell>
          <cell r="AN343">
            <v>1.0194174757281553</v>
          </cell>
          <cell r="AO343" t="str">
            <v/>
          </cell>
          <cell r="AR343" t="str">
            <v/>
          </cell>
          <cell r="AX343" t="str">
            <v/>
          </cell>
        </row>
        <row r="344">
          <cell r="AH344">
            <v>37728</v>
          </cell>
          <cell r="AI344">
            <v>1627</v>
          </cell>
          <cell r="AJ344">
            <v>1372</v>
          </cell>
          <cell r="AK344" t="str">
            <v/>
          </cell>
          <cell r="AM344">
            <v>1.1259515570934255</v>
          </cell>
          <cell r="AN344">
            <v>1.0246452576549665</v>
          </cell>
          <cell r="AO344" t="str">
            <v/>
          </cell>
          <cell r="AR344" t="str">
            <v/>
          </cell>
          <cell r="AX344" t="str">
            <v/>
          </cell>
        </row>
        <row r="345">
          <cell r="AH345">
            <v>37733</v>
          </cell>
          <cell r="AI345">
            <v>1598</v>
          </cell>
          <cell r="AJ345">
            <v>1361</v>
          </cell>
          <cell r="AK345" t="str">
            <v/>
          </cell>
          <cell r="AM345">
            <v>1.1058823529411765</v>
          </cell>
          <cell r="AN345">
            <v>1.0164301717699775</v>
          </cell>
          <cell r="AO345" t="str">
            <v/>
          </cell>
          <cell r="AR345" t="str">
            <v/>
          </cell>
          <cell r="AX345" t="str">
            <v/>
          </cell>
        </row>
        <row r="346">
          <cell r="AH346">
            <v>37734</v>
          </cell>
          <cell r="AI346">
            <v>1604</v>
          </cell>
          <cell r="AJ346">
            <v>1365</v>
          </cell>
          <cell r="AK346" t="str">
            <v/>
          </cell>
          <cell r="AM346">
            <v>1.1100346020761245</v>
          </cell>
          <cell r="AN346">
            <v>1.0194174757281553</v>
          </cell>
          <cell r="AO346" t="str">
            <v/>
          </cell>
          <cell r="AR346" t="str">
            <v/>
          </cell>
          <cell r="AX346" t="str">
            <v/>
          </cell>
        </row>
        <row r="347">
          <cell r="AH347">
            <v>37735</v>
          </cell>
          <cell r="AI347">
            <v>1583</v>
          </cell>
          <cell r="AJ347">
            <v>1355</v>
          </cell>
          <cell r="AK347">
            <v>280</v>
          </cell>
          <cell r="AM347">
            <v>1.0955017301038061</v>
          </cell>
          <cell r="AN347">
            <v>1.011949215832711</v>
          </cell>
          <cell r="AO347">
            <v>1.3023255813953489</v>
          </cell>
          <cell r="AR347">
            <v>280</v>
          </cell>
          <cell r="AX347">
            <v>280</v>
          </cell>
        </row>
        <row r="348">
          <cell r="AH348">
            <v>37736</v>
          </cell>
          <cell r="AI348">
            <v>1579</v>
          </cell>
          <cell r="AJ348">
            <v>1354</v>
          </cell>
          <cell r="AK348" t="str">
            <v/>
          </cell>
          <cell r="AM348">
            <v>1.0927335640138409</v>
          </cell>
          <cell r="AN348">
            <v>1.0112023898431666</v>
          </cell>
          <cell r="AO348" t="str">
            <v/>
          </cell>
          <cell r="AR348">
            <v>280</v>
          </cell>
          <cell r="AX348" t="str">
            <v/>
          </cell>
        </row>
        <row r="349">
          <cell r="AH349">
            <v>37739</v>
          </cell>
          <cell r="AI349">
            <v>1586</v>
          </cell>
          <cell r="AJ349">
            <v>1347</v>
          </cell>
          <cell r="AK349" t="str">
            <v/>
          </cell>
          <cell r="AM349">
            <v>1.0975778546712802</v>
          </cell>
          <cell r="AN349">
            <v>1.0059746079163554</v>
          </cell>
          <cell r="AO349" t="str">
            <v/>
          </cell>
          <cell r="AR349">
            <v>280</v>
          </cell>
          <cell r="AX349" t="str">
            <v/>
          </cell>
        </row>
        <row r="350">
          <cell r="AH350">
            <v>37740</v>
          </cell>
          <cell r="AI350">
            <v>1603.5</v>
          </cell>
          <cell r="AJ350">
            <v>1357</v>
          </cell>
          <cell r="AK350" t="str">
            <v/>
          </cell>
          <cell r="AM350">
            <v>1.1096885813148789</v>
          </cell>
          <cell r="AN350">
            <v>1.0134428678117999</v>
          </cell>
          <cell r="AO350" t="str">
            <v/>
          </cell>
          <cell r="AR350">
            <v>280</v>
          </cell>
          <cell r="AX350" t="str">
            <v/>
          </cell>
        </row>
        <row r="351">
          <cell r="AH351">
            <v>37741</v>
          </cell>
          <cell r="AI351">
            <v>1606</v>
          </cell>
          <cell r="AJ351">
            <v>1369</v>
          </cell>
          <cell r="AK351" t="str">
            <v/>
          </cell>
          <cell r="AM351">
            <v>1.1114186851211072</v>
          </cell>
          <cell r="AN351">
            <v>1.0224047796863331</v>
          </cell>
          <cell r="AO351" t="str">
            <v/>
          </cell>
          <cell r="AR351">
            <v>280</v>
          </cell>
          <cell r="AX351" t="str">
            <v/>
          </cell>
        </row>
        <row r="352">
          <cell r="AH352">
            <v>37742</v>
          </cell>
          <cell r="AI352">
            <v>1609</v>
          </cell>
          <cell r="AJ352">
            <v>1371</v>
          </cell>
          <cell r="AK352">
            <v>280</v>
          </cell>
          <cell r="AM352">
            <v>1.1134948096885813</v>
          </cell>
          <cell r="AN352">
            <v>1.023898431665422</v>
          </cell>
          <cell r="AO352">
            <v>1.3023255813953489</v>
          </cell>
          <cell r="AR352">
            <v>280</v>
          </cell>
          <cell r="AX352">
            <v>280</v>
          </cell>
        </row>
        <row r="353">
          <cell r="AH353">
            <v>37743</v>
          </cell>
          <cell r="AI353">
            <v>1586</v>
          </cell>
          <cell r="AJ353">
            <v>1363</v>
          </cell>
          <cell r="AK353" t="str">
            <v/>
          </cell>
          <cell r="AM353">
            <v>1.0975778546712802</v>
          </cell>
          <cell r="AN353">
            <v>1.0179238237490664</v>
          </cell>
          <cell r="AO353" t="str">
            <v/>
          </cell>
          <cell r="AR353">
            <v>280</v>
          </cell>
          <cell r="AX353" t="str">
            <v/>
          </cell>
        </row>
        <row r="354">
          <cell r="AH354">
            <v>37747</v>
          </cell>
          <cell r="AI354">
            <v>1593</v>
          </cell>
          <cell r="AJ354">
            <v>1374</v>
          </cell>
          <cell r="AK354" t="str">
            <v/>
          </cell>
          <cell r="AM354">
            <v>1.1024221453287197</v>
          </cell>
          <cell r="AN354">
            <v>1.0261389096340552</v>
          </cell>
          <cell r="AO354" t="str">
            <v/>
          </cell>
          <cell r="AR354">
            <v>280</v>
          </cell>
          <cell r="AX354" t="str">
            <v/>
          </cell>
        </row>
        <row r="355">
          <cell r="AH355">
            <v>37748</v>
          </cell>
          <cell r="AI355">
            <v>1616</v>
          </cell>
          <cell r="AJ355">
            <v>1394</v>
          </cell>
          <cell r="AK355" t="str">
            <v/>
          </cell>
          <cell r="AM355">
            <v>1.1183391003460208</v>
          </cell>
          <cell r="AN355">
            <v>1.041075429424944</v>
          </cell>
          <cell r="AO355" t="str">
            <v/>
          </cell>
          <cell r="AR355">
            <v>280</v>
          </cell>
          <cell r="AX355" t="str">
            <v/>
          </cell>
        </row>
        <row r="356">
          <cell r="AH356">
            <v>37749</v>
          </cell>
          <cell r="AI356">
            <v>1628.5</v>
          </cell>
          <cell r="AJ356">
            <v>1394.5</v>
          </cell>
          <cell r="AK356">
            <v>280</v>
          </cell>
          <cell r="AM356">
            <v>1.1269896193771627</v>
          </cell>
          <cell r="AN356">
            <v>1.0414488424197161</v>
          </cell>
          <cell r="AO356">
            <v>1.3023255813953489</v>
          </cell>
          <cell r="AR356">
            <v>280</v>
          </cell>
          <cell r="AX356">
            <v>280</v>
          </cell>
        </row>
        <row r="357">
          <cell r="AH357">
            <v>37750</v>
          </cell>
          <cell r="AI357">
            <v>1625</v>
          </cell>
          <cell r="AJ357">
            <v>1398.5</v>
          </cell>
          <cell r="AK357" t="str">
            <v/>
          </cell>
          <cell r="AM357">
            <v>1.1245674740484428</v>
          </cell>
          <cell r="AN357">
            <v>1.0444361463778939</v>
          </cell>
          <cell r="AO357" t="str">
            <v/>
          </cell>
          <cell r="AR357">
            <v>276</v>
          </cell>
          <cell r="AX357" t="str">
            <v/>
          </cell>
        </row>
        <row r="358">
          <cell r="AH358">
            <v>37753</v>
          </cell>
          <cell r="AI358">
            <v>1640</v>
          </cell>
          <cell r="AJ358">
            <v>1401</v>
          </cell>
          <cell r="AK358" t="str">
            <v/>
          </cell>
          <cell r="AM358">
            <v>1.1349480968858132</v>
          </cell>
          <cell r="AN358">
            <v>1.046303211351755</v>
          </cell>
          <cell r="AO358" t="str">
            <v/>
          </cell>
          <cell r="AR358">
            <v>272</v>
          </cell>
          <cell r="AX358" t="str">
            <v/>
          </cell>
        </row>
        <row r="359">
          <cell r="AH359">
            <v>37754</v>
          </cell>
          <cell r="AI359">
            <v>1676</v>
          </cell>
          <cell r="AJ359">
            <v>1405</v>
          </cell>
          <cell r="AK359" t="str">
            <v/>
          </cell>
          <cell r="AM359">
            <v>1.1598615916955017</v>
          </cell>
          <cell r="AN359">
            <v>1.0492905153099328</v>
          </cell>
          <cell r="AO359" t="str">
            <v/>
          </cell>
          <cell r="AR359">
            <v>268</v>
          </cell>
          <cell r="AX359" t="str">
            <v/>
          </cell>
        </row>
        <row r="360">
          <cell r="AH360">
            <v>37755</v>
          </cell>
          <cell r="AI360">
            <v>1678</v>
          </cell>
          <cell r="AJ360">
            <v>1411</v>
          </cell>
          <cell r="AK360" t="str">
            <v/>
          </cell>
          <cell r="AM360">
            <v>1.1612456747404845</v>
          </cell>
          <cell r="AN360">
            <v>1.0537714712471995</v>
          </cell>
          <cell r="AO360" t="str">
            <v/>
          </cell>
          <cell r="AR360">
            <v>264</v>
          </cell>
          <cell r="AX360" t="str">
            <v/>
          </cell>
        </row>
        <row r="361">
          <cell r="AH361">
            <v>37756</v>
          </cell>
          <cell r="AI361">
            <v>1682</v>
          </cell>
          <cell r="AJ361">
            <v>1416</v>
          </cell>
          <cell r="AK361">
            <v>260</v>
          </cell>
          <cell r="AM361">
            <v>1.1640138408304499</v>
          </cell>
          <cell r="AN361">
            <v>1.0575056011949215</v>
          </cell>
          <cell r="AO361">
            <v>1.2093023255813953</v>
          </cell>
          <cell r="AR361">
            <v>260</v>
          </cell>
          <cell r="AX361">
            <v>260</v>
          </cell>
        </row>
        <row r="362">
          <cell r="AH362">
            <v>37757</v>
          </cell>
          <cell r="AI362">
            <v>1673</v>
          </cell>
          <cell r="AJ362">
            <v>1405.5</v>
          </cell>
          <cell r="AK362" t="str">
            <v/>
          </cell>
          <cell r="AM362">
            <v>1.1577854671280277</v>
          </cell>
          <cell r="AN362">
            <v>1.0496639283047049</v>
          </cell>
          <cell r="AO362" t="str">
            <v/>
          </cell>
          <cell r="AR362">
            <v>260</v>
          </cell>
          <cell r="AX362" t="str">
            <v/>
          </cell>
        </row>
        <row r="363">
          <cell r="AH363">
            <v>37760</v>
          </cell>
          <cell r="AI363">
            <v>1672.5</v>
          </cell>
          <cell r="AJ363">
            <v>1408.5</v>
          </cell>
          <cell r="AK363" t="str">
            <v/>
          </cell>
          <cell r="AM363">
            <v>1.1574394463667821</v>
          </cell>
          <cell r="AN363">
            <v>1.0519044062733383</v>
          </cell>
          <cell r="AO363" t="str">
            <v/>
          </cell>
          <cell r="AR363">
            <v>260</v>
          </cell>
          <cell r="AX363" t="str">
            <v/>
          </cell>
        </row>
        <row r="364">
          <cell r="AH364">
            <v>37761</v>
          </cell>
          <cell r="AI364">
            <v>1668</v>
          </cell>
          <cell r="AJ364">
            <v>1411</v>
          </cell>
          <cell r="AK364" t="str">
            <v/>
          </cell>
          <cell r="AM364">
            <v>1.1543252595155709</v>
          </cell>
          <cell r="AN364">
            <v>1.0537714712471995</v>
          </cell>
          <cell r="AO364" t="str">
            <v/>
          </cell>
          <cell r="AR364">
            <v>260</v>
          </cell>
          <cell r="AX364" t="str">
            <v/>
          </cell>
        </row>
        <row r="365">
          <cell r="AH365">
            <v>37762</v>
          </cell>
          <cell r="AI365">
            <v>1692</v>
          </cell>
          <cell r="AJ365">
            <v>1419</v>
          </cell>
          <cell r="AK365" t="str">
            <v/>
          </cell>
          <cell r="AM365">
            <v>1.1709342560553633</v>
          </cell>
          <cell r="AN365">
            <v>1.0597460791635549</v>
          </cell>
          <cell r="AO365" t="str">
            <v/>
          </cell>
          <cell r="AR365">
            <v>260</v>
          </cell>
          <cell r="AX365" t="str">
            <v/>
          </cell>
        </row>
        <row r="366">
          <cell r="AH366">
            <v>37763</v>
          </cell>
          <cell r="AI366">
            <v>1692.5</v>
          </cell>
          <cell r="AJ366">
            <v>1411</v>
          </cell>
          <cell r="AK366">
            <v>260</v>
          </cell>
          <cell r="AM366">
            <v>1.1712802768166091</v>
          </cell>
          <cell r="AN366">
            <v>1.0537714712471995</v>
          </cell>
          <cell r="AO366">
            <v>1.2093023255813953</v>
          </cell>
          <cell r="AR366">
            <v>260</v>
          </cell>
          <cell r="AX366">
            <v>260</v>
          </cell>
        </row>
        <row r="367">
          <cell r="AH367">
            <v>37764</v>
          </cell>
          <cell r="AI367">
            <v>1682.5</v>
          </cell>
          <cell r="AJ367">
            <v>1400</v>
          </cell>
          <cell r="AK367" t="str">
            <v/>
          </cell>
          <cell r="AM367">
            <v>1.1643598615916955</v>
          </cell>
          <cell r="AN367">
            <v>1.0455563853622105</v>
          </cell>
          <cell r="AO367" t="str">
            <v/>
          </cell>
          <cell r="AR367">
            <v>260</v>
          </cell>
          <cell r="AX367" t="str">
            <v/>
          </cell>
        </row>
        <row r="368">
          <cell r="AH368">
            <v>37768</v>
          </cell>
          <cell r="AI368">
            <v>1715</v>
          </cell>
          <cell r="AJ368">
            <v>1410</v>
          </cell>
          <cell r="AK368" t="str">
            <v/>
          </cell>
          <cell r="AM368">
            <v>1.1868512110726643</v>
          </cell>
          <cell r="AN368">
            <v>1.053024645257655</v>
          </cell>
          <cell r="AO368" t="str">
            <v/>
          </cell>
          <cell r="AR368">
            <v>260</v>
          </cell>
          <cell r="AX368" t="str">
            <v/>
          </cell>
        </row>
        <row r="369">
          <cell r="AH369">
            <v>37769</v>
          </cell>
          <cell r="AI369">
            <v>1693</v>
          </cell>
          <cell r="AJ369">
            <v>1398.5</v>
          </cell>
          <cell r="AK369" t="str">
            <v/>
          </cell>
          <cell r="AM369">
            <v>1.1716262975778546</v>
          </cell>
          <cell r="AN369">
            <v>1.0444361463778939</v>
          </cell>
          <cell r="AO369" t="str">
            <v/>
          </cell>
          <cell r="AR369">
            <v>260</v>
          </cell>
          <cell r="AX369" t="str">
            <v/>
          </cell>
        </row>
        <row r="370">
          <cell r="AH370">
            <v>37770</v>
          </cell>
          <cell r="AI370">
            <v>1693</v>
          </cell>
          <cell r="AJ370">
            <v>1402</v>
          </cell>
          <cell r="AK370">
            <v>260</v>
          </cell>
          <cell r="AM370">
            <v>1.1716262975778546</v>
          </cell>
          <cell r="AN370">
            <v>1.0470500373412994</v>
          </cell>
          <cell r="AO370">
            <v>1.2093023255813953</v>
          </cell>
          <cell r="AR370">
            <v>260</v>
          </cell>
          <cell r="AX370">
            <v>260</v>
          </cell>
        </row>
        <row r="371">
          <cell r="AH371">
            <v>37771</v>
          </cell>
          <cell r="AI371">
            <v>1712</v>
          </cell>
          <cell r="AJ371">
            <v>1413</v>
          </cell>
          <cell r="AK371" t="str">
            <v/>
          </cell>
          <cell r="AM371">
            <v>1.1847750865051903</v>
          </cell>
          <cell r="AN371">
            <v>1.0552651232262882</v>
          </cell>
          <cell r="AO371" t="str">
            <v/>
          </cell>
          <cell r="AR371">
            <v>260</v>
          </cell>
          <cell r="AX371" t="str">
            <v/>
          </cell>
        </row>
        <row r="372">
          <cell r="AH372">
            <v>37774</v>
          </cell>
          <cell r="AI372">
            <v>1738</v>
          </cell>
          <cell r="AJ372">
            <v>1431.5</v>
          </cell>
          <cell r="AK372" t="str">
            <v/>
          </cell>
          <cell r="AM372">
            <v>1.2027681660899654</v>
          </cell>
          <cell r="AN372">
            <v>1.0690814040328604</v>
          </cell>
          <cell r="AO372" t="str">
            <v/>
          </cell>
          <cell r="AR372">
            <v>260</v>
          </cell>
          <cell r="AX372" t="str">
            <v/>
          </cell>
        </row>
        <row r="373">
          <cell r="AH373">
            <v>37775</v>
          </cell>
          <cell r="AI373">
            <v>1727.5</v>
          </cell>
          <cell r="AJ373">
            <v>1427.5</v>
          </cell>
          <cell r="AK373" t="str">
            <v/>
          </cell>
          <cell r="AM373">
            <v>1.1955017301038062</v>
          </cell>
          <cell r="AN373">
            <v>1.0660941000746826</v>
          </cell>
          <cell r="AO373" t="str">
            <v/>
          </cell>
          <cell r="AR373">
            <v>260</v>
          </cell>
          <cell r="AX373" t="str">
            <v/>
          </cell>
        </row>
        <row r="374">
          <cell r="AH374">
            <v>37776</v>
          </cell>
          <cell r="AI374">
            <v>1715</v>
          </cell>
          <cell r="AJ374">
            <v>1416</v>
          </cell>
          <cell r="AK374" t="str">
            <v/>
          </cell>
          <cell r="AM374">
            <v>1.1868512110726643</v>
          </cell>
          <cell r="AN374">
            <v>1.0575056011949215</v>
          </cell>
          <cell r="AO374" t="str">
            <v/>
          </cell>
          <cell r="AR374">
            <v>260</v>
          </cell>
          <cell r="AX374" t="str">
            <v/>
          </cell>
        </row>
        <row r="375">
          <cell r="AH375">
            <v>37777</v>
          </cell>
          <cell r="AI375">
            <v>1721</v>
          </cell>
          <cell r="AJ375">
            <v>1411.5</v>
          </cell>
          <cell r="AK375">
            <v>260</v>
          </cell>
          <cell r="AM375">
            <v>1.1910034602076125</v>
          </cell>
          <cell r="AN375">
            <v>1.0541448842419716</v>
          </cell>
          <cell r="AO375">
            <v>1.2093023255813953</v>
          </cell>
          <cell r="AR375">
            <v>260</v>
          </cell>
          <cell r="AX375">
            <v>260</v>
          </cell>
        </row>
        <row r="376">
          <cell r="AH376">
            <v>37778</v>
          </cell>
          <cell r="AI376">
            <v>1719</v>
          </cell>
          <cell r="AJ376">
            <v>1419</v>
          </cell>
          <cell r="AK376" t="str">
            <v/>
          </cell>
          <cell r="AM376">
            <v>1.1896193771626298</v>
          </cell>
          <cell r="AN376">
            <v>1.0597460791635549</v>
          </cell>
          <cell r="AO376" t="str">
            <v/>
          </cell>
          <cell r="AR376">
            <v>260</v>
          </cell>
          <cell r="AX376" t="str">
            <v/>
          </cell>
        </row>
        <row r="377">
          <cell r="AH377">
            <v>37781</v>
          </cell>
          <cell r="AI377">
            <v>1697.5</v>
          </cell>
          <cell r="AJ377">
            <v>1396</v>
          </cell>
          <cell r="AK377" t="str">
            <v/>
          </cell>
          <cell r="AM377">
            <v>1.1747404844290656</v>
          </cell>
          <cell r="AN377">
            <v>1.0425690814040329</v>
          </cell>
          <cell r="AO377" t="str">
            <v/>
          </cell>
          <cell r="AR377">
            <v>260</v>
          </cell>
          <cell r="AX377" t="str">
            <v/>
          </cell>
        </row>
        <row r="378">
          <cell r="AH378">
            <v>37782</v>
          </cell>
          <cell r="AI378">
            <v>1688.5</v>
          </cell>
          <cell r="AJ378">
            <v>1383</v>
          </cell>
          <cell r="AK378" t="str">
            <v/>
          </cell>
          <cell r="AM378">
            <v>1.1685121107266436</v>
          </cell>
          <cell r="AN378">
            <v>1.0328603435399553</v>
          </cell>
          <cell r="AO378" t="str">
            <v/>
          </cell>
          <cell r="AR378">
            <v>260</v>
          </cell>
          <cell r="AX378" t="str">
            <v/>
          </cell>
        </row>
        <row r="379">
          <cell r="AH379">
            <v>37783</v>
          </cell>
          <cell r="AI379">
            <v>1690</v>
          </cell>
          <cell r="AJ379">
            <v>1377</v>
          </cell>
          <cell r="AK379" t="str">
            <v/>
          </cell>
          <cell r="AM379">
            <v>1.1695501730103806</v>
          </cell>
          <cell r="AN379">
            <v>1.0283793876026885</v>
          </cell>
          <cell r="AO379" t="str">
            <v/>
          </cell>
          <cell r="AR379">
            <v>260</v>
          </cell>
          <cell r="AX379" t="str">
            <v/>
          </cell>
        </row>
        <row r="380">
          <cell r="AH380">
            <v>37784</v>
          </cell>
          <cell r="AI380">
            <v>1698</v>
          </cell>
          <cell r="AJ380">
            <v>1384.5</v>
          </cell>
          <cell r="AK380">
            <v>260</v>
          </cell>
          <cell r="AM380">
            <v>1.1750865051903114</v>
          </cell>
          <cell r="AN380">
            <v>1.0339805825242718</v>
          </cell>
          <cell r="AO380">
            <v>1.2093023255813953</v>
          </cell>
          <cell r="AR380">
            <v>260</v>
          </cell>
          <cell r="AX380">
            <v>260</v>
          </cell>
        </row>
        <row r="381">
          <cell r="AH381">
            <v>37785</v>
          </cell>
          <cell r="AI381">
            <v>1681</v>
          </cell>
          <cell r="AJ381">
            <v>1370</v>
          </cell>
          <cell r="AK381" t="str">
            <v/>
          </cell>
          <cell r="AM381">
            <v>1.1633217993079585</v>
          </cell>
          <cell r="AN381">
            <v>1.0231516056758776</v>
          </cell>
          <cell r="AO381" t="str">
            <v/>
          </cell>
          <cell r="AR381">
            <v>260</v>
          </cell>
          <cell r="AX381" t="str">
            <v/>
          </cell>
        </row>
        <row r="382">
          <cell r="AH382">
            <v>37788</v>
          </cell>
          <cell r="AI382">
            <v>1678</v>
          </cell>
          <cell r="AJ382">
            <v>1368</v>
          </cell>
          <cell r="AK382" t="str">
            <v/>
          </cell>
          <cell r="AM382">
            <v>1.1612456747404845</v>
          </cell>
          <cell r="AN382">
            <v>1.0216579536967887</v>
          </cell>
          <cell r="AO382" t="str">
            <v/>
          </cell>
          <cell r="AR382">
            <v>260</v>
          </cell>
          <cell r="AX382" t="str">
            <v/>
          </cell>
        </row>
        <row r="383">
          <cell r="AH383">
            <v>37789</v>
          </cell>
          <cell r="AI383">
            <v>1711</v>
          </cell>
          <cell r="AJ383">
            <v>1397.5</v>
          </cell>
          <cell r="AK383" t="str">
            <v/>
          </cell>
          <cell r="AM383">
            <v>1.1840830449826989</v>
          </cell>
          <cell r="AN383">
            <v>1.0436893203883495</v>
          </cell>
          <cell r="AO383" t="str">
            <v/>
          </cell>
          <cell r="AR383">
            <v>260</v>
          </cell>
          <cell r="AX383" t="str">
            <v/>
          </cell>
        </row>
        <row r="384">
          <cell r="AH384">
            <v>37790</v>
          </cell>
          <cell r="AI384">
            <v>1719.5</v>
          </cell>
          <cell r="AJ384">
            <v>1406</v>
          </cell>
          <cell r="AK384" t="str">
            <v/>
          </cell>
          <cell r="AM384">
            <v>1.1899653979238753</v>
          </cell>
          <cell r="AN384">
            <v>1.0500373412994772</v>
          </cell>
          <cell r="AO384" t="str">
            <v/>
          </cell>
          <cell r="AR384">
            <v>260</v>
          </cell>
          <cell r="AX384" t="str">
            <v/>
          </cell>
        </row>
        <row r="385">
          <cell r="AH385">
            <v>37791</v>
          </cell>
          <cell r="AI385">
            <v>1719</v>
          </cell>
          <cell r="AJ385">
            <v>1395</v>
          </cell>
          <cell r="AK385">
            <v>260</v>
          </cell>
          <cell r="AM385">
            <v>1.1896193771626298</v>
          </cell>
          <cell r="AN385">
            <v>1.0418222554144885</v>
          </cell>
          <cell r="AO385">
            <v>1.2093023255813953</v>
          </cell>
          <cell r="AR385">
            <v>260</v>
          </cell>
          <cell r="AX385">
            <v>260</v>
          </cell>
        </row>
        <row r="386">
          <cell r="AH386">
            <v>37792</v>
          </cell>
          <cell r="AI386">
            <v>1705</v>
          </cell>
          <cell r="AJ386">
            <v>1384.5</v>
          </cell>
          <cell r="AK386" t="str">
            <v/>
          </cell>
          <cell r="AM386">
            <v>1.179930795847751</v>
          </cell>
          <cell r="AN386">
            <v>1.0339805825242718</v>
          </cell>
          <cell r="AO386" t="str">
            <v/>
          </cell>
          <cell r="AR386">
            <v>260</v>
          </cell>
          <cell r="AX386" t="str">
            <v/>
          </cell>
        </row>
        <row r="387">
          <cell r="AH387">
            <v>37795</v>
          </cell>
          <cell r="AI387">
            <v>1690</v>
          </cell>
          <cell r="AJ387">
            <v>1371.5</v>
          </cell>
          <cell r="AK387" t="str">
            <v/>
          </cell>
          <cell r="AM387">
            <v>1.1695501730103806</v>
          </cell>
          <cell r="AN387">
            <v>1.0242718446601942</v>
          </cell>
          <cell r="AO387" t="str">
            <v/>
          </cell>
          <cell r="AR387">
            <v>260</v>
          </cell>
          <cell r="AX387" t="str">
            <v/>
          </cell>
        </row>
        <row r="388">
          <cell r="AH388">
            <v>37796</v>
          </cell>
          <cell r="AI388">
            <v>1689</v>
          </cell>
          <cell r="AJ388">
            <v>1378.5</v>
          </cell>
          <cell r="AK388" t="str">
            <v/>
          </cell>
          <cell r="AM388">
            <v>1.1688581314878892</v>
          </cell>
          <cell r="AN388">
            <v>1.0294996265870053</v>
          </cell>
          <cell r="AO388" t="str">
            <v/>
          </cell>
          <cell r="AR388">
            <v>260</v>
          </cell>
          <cell r="AX388" t="str">
            <v/>
          </cell>
        </row>
        <row r="389">
          <cell r="AH389">
            <v>37797</v>
          </cell>
          <cell r="AI389">
            <v>1676.5</v>
          </cell>
          <cell r="AJ389">
            <v>1376</v>
          </cell>
          <cell r="AK389" t="str">
            <v/>
          </cell>
          <cell r="AM389">
            <v>1.1602076124567473</v>
          </cell>
          <cell r="AN389">
            <v>1.0276325616131441</v>
          </cell>
          <cell r="AO389" t="str">
            <v/>
          </cell>
          <cell r="AR389">
            <v>260</v>
          </cell>
          <cell r="AX389" t="str">
            <v/>
          </cell>
        </row>
        <row r="390">
          <cell r="AH390">
            <v>37798</v>
          </cell>
          <cell r="AI390">
            <v>1665.5</v>
          </cell>
          <cell r="AJ390">
            <v>1369</v>
          </cell>
          <cell r="AK390">
            <v>260</v>
          </cell>
          <cell r="AM390">
            <v>1.1525951557093426</v>
          </cell>
          <cell r="AN390">
            <v>1.0224047796863331</v>
          </cell>
          <cell r="AO390">
            <v>1.2093023255813953</v>
          </cell>
          <cell r="AR390">
            <v>260</v>
          </cell>
          <cell r="AX390">
            <v>260</v>
          </cell>
        </row>
        <row r="391">
          <cell r="AH391">
            <v>37799</v>
          </cell>
          <cell r="AI391">
            <v>1677</v>
          </cell>
          <cell r="AJ391">
            <v>1378.5</v>
          </cell>
          <cell r="AK391" t="str">
            <v/>
          </cell>
          <cell r="AM391">
            <v>1.1605536332179931</v>
          </cell>
          <cell r="AN391">
            <v>1.0294996265870053</v>
          </cell>
          <cell r="AO391" t="str">
            <v/>
          </cell>
          <cell r="AR391">
            <v>260</v>
          </cell>
          <cell r="AX391" t="str">
            <v/>
          </cell>
        </row>
        <row r="392">
          <cell r="AH392">
            <v>37802</v>
          </cell>
          <cell r="AI392">
            <v>1655</v>
          </cell>
          <cell r="AJ392">
            <v>1365</v>
          </cell>
          <cell r="AK392" t="str">
            <v/>
          </cell>
          <cell r="AM392">
            <v>1.1453287197231834</v>
          </cell>
          <cell r="AN392">
            <v>1.0194174757281553</v>
          </cell>
          <cell r="AO392" t="str">
            <v/>
          </cell>
          <cell r="AR392">
            <v>260</v>
          </cell>
          <cell r="AX392" t="str">
            <v/>
          </cell>
        </row>
        <row r="393">
          <cell r="AH393">
            <v>37803</v>
          </cell>
          <cell r="AI393">
            <v>1642.5</v>
          </cell>
          <cell r="AJ393">
            <v>1364.5</v>
          </cell>
          <cell r="AK393" t="str">
            <v/>
          </cell>
          <cell r="AM393">
            <v>1.1366782006920415</v>
          </cell>
          <cell r="AN393">
            <v>1.0190440627333832</v>
          </cell>
          <cell r="AO393" t="str">
            <v/>
          </cell>
          <cell r="AR393">
            <v>260</v>
          </cell>
          <cell r="AX393" t="str">
            <v/>
          </cell>
        </row>
        <row r="394">
          <cell r="AH394">
            <v>37804</v>
          </cell>
          <cell r="AI394">
            <v>1667</v>
          </cell>
          <cell r="AJ394">
            <v>1383</v>
          </cell>
          <cell r="AK394" t="str">
            <v/>
          </cell>
          <cell r="AM394">
            <v>1.1536332179930795</v>
          </cell>
          <cell r="AN394">
            <v>1.0328603435399553</v>
          </cell>
          <cell r="AO394" t="str">
            <v/>
          </cell>
          <cell r="AR394">
            <v>260</v>
          </cell>
          <cell r="AX394" t="str">
            <v/>
          </cell>
        </row>
        <row r="395">
          <cell r="AH395">
            <v>37805</v>
          </cell>
          <cell r="AI395">
            <v>1649.5</v>
          </cell>
          <cell r="AJ395">
            <v>1367</v>
          </cell>
          <cell r="AK395">
            <v>260</v>
          </cell>
          <cell r="AM395">
            <v>1.141522491349481</v>
          </cell>
          <cell r="AN395">
            <v>1.0209111277072442</v>
          </cell>
          <cell r="AO395">
            <v>1.2093023255813953</v>
          </cell>
          <cell r="AR395">
            <v>260</v>
          </cell>
          <cell r="AX395">
            <v>260</v>
          </cell>
        </row>
        <row r="396">
          <cell r="AH396">
            <v>37806</v>
          </cell>
          <cell r="AI396">
            <v>1657.5</v>
          </cell>
          <cell r="AJ396">
            <v>1375</v>
          </cell>
          <cell r="AK396" t="str">
            <v/>
          </cell>
          <cell r="AM396">
            <v>1.1470588235294117</v>
          </cell>
          <cell r="AN396">
            <v>1.0268857356235996</v>
          </cell>
          <cell r="AO396" t="str">
            <v/>
          </cell>
          <cell r="AR396">
            <v>264</v>
          </cell>
          <cell r="AX396" t="str">
            <v/>
          </cell>
        </row>
        <row r="397">
          <cell r="AH397">
            <v>37809</v>
          </cell>
          <cell r="AI397">
            <v>1682</v>
          </cell>
          <cell r="AJ397">
            <v>1396</v>
          </cell>
          <cell r="AK397" t="str">
            <v/>
          </cell>
          <cell r="AM397">
            <v>1.1640138408304499</v>
          </cell>
          <cell r="AN397">
            <v>1.0425690814040329</v>
          </cell>
          <cell r="AO397" t="str">
            <v/>
          </cell>
          <cell r="AR397">
            <v>268</v>
          </cell>
          <cell r="AX397" t="str">
            <v/>
          </cell>
        </row>
        <row r="398">
          <cell r="AH398">
            <v>37810</v>
          </cell>
          <cell r="AI398">
            <v>1691</v>
          </cell>
          <cell r="AJ398">
            <v>1400</v>
          </cell>
          <cell r="AK398" t="str">
            <v/>
          </cell>
          <cell r="AM398">
            <v>1.1702422145328719</v>
          </cell>
          <cell r="AN398">
            <v>1.0455563853622105</v>
          </cell>
          <cell r="AO398" t="str">
            <v/>
          </cell>
          <cell r="AR398">
            <v>272</v>
          </cell>
          <cell r="AX398" t="str">
            <v/>
          </cell>
        </row>
        <row r="399">
          <cell r="AH399">
            <v>37811</v>
          </cell>
          <cell r="AI399">
            <v>1699</v>
          </cell>
          <cell r="AJ399">
            <v>1412</v>
          </cell>
          <cell r="AK399" t="str">
            <v/>
          </cell>
          <cell r="AM399">
            <v>1.1757785467128028</v>
          </cell>
          <cell r="AN399">
            <v>1.0545182972367437</v>
          </cell>
          <cell r="AO399" t="str">
            <v/>
          </cell>
          <cell r="AR399">
            <v>276</v>
          </cell>
          <cell r="AX399" t="str">
            <v/>
          </cell>
        </row>
        <row r="400">
          <cell r="AH400">
            <v>37812</v>
          </cell>
          <cell r="AI400">
            <v>1711</v>
          </cell>
          <cell r="AJ400">
            <v>1411</v>
          </cell>
          <cell r="AK400">
            <v>280</v>
          </cell>
          <cell r="AM400">
            <v>1.1840830449826989</v>
          </cell>
          <cell r="AN400">
            <v>1.0537714712471995</v>
          </cell>
          <cell r="AO400">
            <v>1.3023255813953489</v>
          </cell>
          <cell r="AR400">
            <v>280</v>
          </cell>
          <cell r="AX400">
            <v>280</v>
          </cell>
        </row>
        <row r="401">
          <cell r="AH401">
            <v>37813</v>
          </cell>
          <cell r="AI401">
            <v>1712</v>
          </cell>
          <cell r="AJ401">
            <v>1409</v>
          </cell>
          <cell r="AK401" t="str">
            <v/>
          </cell>
          <cell r="AM401">
            <v>1.1847750865051903</v>
          </cell>
          <cell r="AN401">
            <v>1.0522778192681106</v>
          </cell>
          <cell r="AO401" t="str">
            <v/>
          </cell>
          <cell r="AR401">
            <v>280</v>
          </cell>
          <cell r="AX401" t="str">
            <v/>
          </cell>
        </row>
        <row r="402">
          <cell r="AH402">
            <v>37816</v>
          </cell>
          <cell r="AI402">
            <v>1745</v>
          </cell>
          <cell r="AJ402">
            <v>1421</v>
          </cell>
          <cell r="AK402" t="str">
            <v/>
          </cell>
          <cell r="AM402">
            <v>1.2076124567474049</v>
          </cell>
          <cell r="AN402">
            <v>1.0612397311426438</v>
          </cell>
          <cell r="AO402" t="str">
            <v/>
          </cell>
          <cell r="AR402">
            <v>280</v>
          </cell>
          <cell r="AX402" t="str">
            <v/>
          </cell>
        </row>
        <row r="403">
          <cell r="AH403">
            <v>37817</v>
          </cell>
          <cell r="AI403">
            <v>1736</v>
          </cell>
          <cell r="AJ403">
            <v>1410</v>
          </cell>
          <cell r="AK403" t="str">
            <v/>
          </cell>
          <cell r="AM403">
            <v>1.2013840830449827</v>
          </cell>
          <cell r="AN403">
            <v>1.053024645257655</v>
          </cell>
          <cell r="AO403" t="str">
            <v/>
          </cell>
          <cell r="AR403">
            <v>280</v>
          </cell>
          <cell r="AX403" t="str">
            <v/>
          </cell>
        </row>
        <row r="404">
          <cell r="AH404">
            <v>37818</v>
          </cell>
          <cell r="AI404">
            <v>1732</v>
          </cell>
          <cell r="AJ404">
            <v>1407</v>
          </cell>
          <cell r="AK404" t="str">
            <v/>
          </cell>
          <cell r="AM404">
            <v>1.1986159169550172</v>
          </cell>
          <cell r="AN404">
            <v>1.0507841672890217</v>
          </cell>
          <cell r="AO404" t="str">
            <v/>
          </cell>
          <cell r="AR404">
            <v>280</v>
          </cell>
          <cell r="AX404" t="str">
            <v/>
          </cell>
        </row>
        <row r="405">
          <cell r="AH405">
            <v>37819</v>
          </cell>
          <cell r="AI405">
            <v>1727</v>
          </cell>
          <cell r="AJ405">
            <v>1398</v>
          </cell>
          <cell r="AK405">
            <v>280</v>
          </cell>
          <cell r="AM405">
            <v>1.1951557093425607</v>
          </cell>
          <cell r="AN405">
            <v>1.0440627333831218</v>
          </cell>
          <cell r="AO405">
            <v>1.3023255813953489</v>
          </cell>
          <cell r="AR405">
            <v>280</v>
          </cell>
          <cell r="AX405">
            <v>280</v>
          </cell>
        </row>
        <row r="406">
          <cell r="AH406">
            <v>37820</v>
          </cell>
          <cell r="AI406">
            <v>1720</v>
          </cell>
          <cell r="AJ406">
            <v>1407</v>
          </cell>
          <cell r="AK406" t="str">
            <v/>
          </cell>
          <cell r="AM406">
            <v>1.1903114186851211</v>
          </cell>
          <cell r="AN406">
            <v>1.0507841672890217</v>
          </cell>
          <cell r="AO406" t="str">
            <v/>
          </cell>
          <cell r="AR406" t="str">
            <v/>
          </cell>
          <cell r="AX406" t="str">
            <v/>
          </cell>
        </row>
        <row r="407">
          <cell r="AH407">
            <v>37823</v>
          </cell>
          <cell r="AI407">
            <v>1702</v>
          </cell>
          <cell r="AJ407">
            <v>1397.5</v>
          </cell>
          <cell r="AK407" t="str">
            <v/>
          </cell>
          <cell r="AM407">
            <v>1.1778546712802769</v>
          </cell>
          <cell r="AN407">
            <v>1.0436893203883495</v>
          </cell>
          <cell r="AO407" t="str">
            <v/>
          </cell>
          <cell r="AR407" t="str">
            <v/>
          </cell>
          <cell r="AX407" t="str">
            <v/>
          </cell>
        </row>
        <row r="408">
          <cell r="AH408">
            <v>37824</v>
          </cell>
          <cell r="AI408">
            <v>1699</v>
          </cell>
          <cell r="AJ408">
            <v>1391</v>
          </cell>
          <cell r="AK408" t="str">
            <v/>
          </cell>
          <cell r="AM408">
            <v>1.1757785467128028</v>
          </cell>
          <cell r="AN408">
            <v>1.0388349514563107</v>
          </cell>
          <cell r="AO408" t="str">
            <v/>
          </cell>
          <cell r="AR408" t="str">
            <v/>
          </cell>
          <cell r="AX408" t="str">
            <v/>
          </cell>
        </row>
        <row r="409">
          <cell r="AH409">
            <v>37825</v>
          </cell>
          <cell r="AI409">
            <v>1707</v>
          </cell>
          <cell r="AJ409">
            <v>1405</v>
          </cell>
          <cell r="AK409" t="str">
            <v/>
          </cell>
          <cell r="AM409">
            <v>1.1813148788927335</v>
          </cell>
          <cell r="AN409">
            <v>1.0492905153099328</v>
          </cell>
          <cell r="AO409" t="str">
            <v/>
          </cell>
          <cell r="AR409" t="str">
            <v/>
          </cell>
          <cell r="AX409" t="str">
            <v/>
          </cell>
        </row>
        <row r="410">
          <cell r="AH410">
            <v>37826</v>
          </cell>
          <cell r="AI410">
            <v>1739</v>
          </cell>
          <cell r="AJ410">
            <v>1440</v>
          </cell>
          <cell r="AK410" t="str">
            <v/>
          </cell>
          <cell r="AM410">
            <v>1.2034602076124568</v>
          </cell>
          <cell r="AN410">
            <v>1.075429424943988</v>
          </cell>
          <cell r="AO410" t="str">
            <v/>
          </cell>
          <cell r="AR410" t="str">
            <v/>
          </cell>
          <cell r="AX410" t="str">
            <v/>
          </cell>
        </row>
        <row r="411">
          <cell r="AH411">
            <v>37827</v>
          </cell>
          <cell r="AI411">
            <v>1752.5</v>
          </cell>
          <cell r="AJ411">
            <v>1440</v>
          </cell>
          <cell r="AK411" t="str">
            <v/>
          </cell>
          <cell r="AM411">
            <v>1.21280276816609</v>
          </cell>
          <cell r="AN411">
            <v>1.075429424943988</v>
          </cell>
          <cell r="AO411" t="str">
            <v/>
          </cell>
          <cell r="AR411" t="str">
            <v/>
          </cell>
          <cell r="AX411" t="str">
            <v/>
          </cell>
        </row>
        <row r="412">
          <cell r="AH412">
            <v>37830</v>
          </cell>
          <cell r="AI412">
            <v>1767.5</v>
          </cell>
          <cell r="AJ412">
            <v>1442</v>
          </cell>
          <cell r="AK412" t="str">
            <v/>
          </cell>
          <cell r="AM412">
            <v>1.2231833910034602</v>
          </cell>
          <cell r="AN412">
            <v>1.0769230769230769</v>
          </cell>
          <cell r="AO412" t="str">
            <v/>
          </cell>
          <cell r="AR412" t="str">
            <v/>
          </cell>
          <cell r="AX412" t="str">
            <v/>
          </cell>
        </row>
        <row r="413">
          <cell r="AH413">
            <v>37831</v>
          </cell>
          <cell r="AI413">
            <v>1767</v>
          </cell>
          <cell r="AJ413">
            <v>1454</v>
          </cell>
          <cell r="AK413" t="str">
            <v/>
          </cell>
          <cell r="AM413">
            <v>1.2228373702422146</v>
          </cell>
          <cell r="AN413">
            <v>1.0858849887976101</v>
          </cell>
          <cell r="AO413" t="str">
            <v/>
          </cell>
          <cell r="AR413" t="str">
            <v/>
          </cell>
          <cell r="AX413" t="str">
            <v/>
          </cell>
        </row>
        <row r="414">
          <cell r="AH414">
            <v>37832</v>
          </cell>
          <cell r="AI414">
            <v>1756</v>
          </cell>
          <cell r="AJ414">
            <v>1435</v>
          </cell>
          <cell r="AK414" t="str">
            <v/>
          </cell>
          <cell r="AM414">
            <v>1.2152249134948097</v>
          </cell>
          <cell r="AN414">
            <v>1.0716952949962659</v>
          </cell>
          <cell r="AO414" t="str">
            <v/>
          </cell>
          <cell r="AR414" t="str">
            <v/>
          </cell>
          <cell r="AX414" t="str">
            <v/>
          </cell>
        </row>
        <row r="415">
          <cell r="AH415">
            <v>37833</v>
          </cell>
          <cell r="AI415">
            <v>1786</v>
          </cell>
          <cell r="AJ415">
            <v>1461</v>
          </cell>
          <cell r="AK415">
            <v>280</v>
          </cell>
          <cell r="AM415">
            <v>1.2359861591695502</v>
          </cell>
          <cell r="AN415">
            <v>1.0911127707244213</v>
          </cell>
          <cell r="AO415">
            <v>1.3023255813953489</v>
          </cell>
          <cell r="AR415">
            <v>280</v>
          </cell>
          <cell r="AX415">
            <v>280</v>
          </cell>
        </row>
        <row r="416">
          <cell r="AH416">
            <v>37834</v>
          </cell>
          <cell r="AI416">
            <v>1784</v>
          </cell>
          <cell r="AJ416">
            <v>1452</v>
          </cell>
          <cell r="AK416" t="str">
            <v/>
          </cell>
          <cell r="AM416">
            <v>1.2346020761245675</v>
          </cell>
          <cell r="AN416">
            <v>1.0843913368185212</v>
          </cell>
          <cell r="AO416" t="str">
            <v/>
          </cell>
          <cell r="AR416">
            <v>280</v>
          </cell>
          <cell r="AX416" t="str">
            <v/>
          </cell>
        </row>
        <row r="417">
          <cell r="AH417">
            <v>37837</v>
          </cell>
          <cell r="AI417">
            <v>1768</v>
          </cell>
          <cell r="AJ417">
            <v>1437</v>
          </cell>
          <cell r="AK417" t="str">
            <v/>
          </cell>
          <cell r="AM417">
            <v>1.223529411764706</v>
          </cell>
          <cell r="AN417">
            <v>1.0731889469753548</v>
          </cell>
          <cell r="AO417" t="str">
            <v/>
          </cell>
          <cell r="AR417">
            <v>280</v>
          </cell>
          <cell r="AX417" t="str">
            <v/>
          </cell>
        </row>
        <row r="418">
          <cell r="AH418">
            <v>37838</v>
          </cell>
          <cell r="AI418">
            <v>1772</v>
          </cell>
          <cell r="AJ418">
            <v>1436</v>
          </cell>
          <cell r="AK418" t="str">
            <v/>
          </cell>
          <cell r="AM418">
            <v>1.2262975778546712</v>
          </cell>
          <cell r="AN418">
            <v>1.0724421209858104</v>
          </cell>
          <cell r="AO418" t="str">
            <v/>
          </cell>
          <cell r="AR418">
            <v>280</v>
          </cell>
          <cell r="AX418" t="str">
            <v/>
          </cell>
        </row>
        <row r="419">
          <cell r="AH419">
            <v>37839</v>
          </cell>
          <cell r="AI419">
            <v>1762</v>
          </cell>
          <cell r="AJ419">
            <v>1432</v>
          </cell>
          <cell r="AK419" t="str">
            <v/>
          </cell>
          <cell r="AM419">
            <v>1.2193771626297578</v>
          </cell>
          <cell r="AN419">
            <v>1.0694548170276326</v>
          </cell>
          <cell r="AO419" t="str">
            <v/>
          </cell>
          <cell r="AR419">
            <v>280</v>
          </cell>
          <cell r="AX419" t="str">
            <v/>
          </cell>
        </row>
        <row r="420">
          <cell r="AH420">
            <v>37840</v>
          </cell>
          <cell r="AI420">
            <v>1787</v>
          </cell>
          <cell r="AJ420">
            <v>1445</v>
          </cell>
          <cell r="AK420">
            <v>280</v>
          </cell>
          <cell r="AM420">
            <v>1.2366782006920416</v>
          </cell>
          <cell r="AN420">
            <v>1.0791635548917102</v>
          </cell>
          <cell r="AO420">
            <v>1.3023255813953489</v>
          </cell>
          <cell r="AR420">
            <v>280</v>
          </cell>
          <cell r="AX420">
            <v>280</v>
          </cell>
        </row>
        <row r="421">
          <cell r="AH421">
            <v>37841</v>
          </cell>
          <cell r="AI421">
            <v>1757</v>
          </cell>
          <cell r="AJ421">
            <v>1416</v>
          </cell>
          <cell r="AK421" t="str">
            <v/>
          </cell>
          <cell r="AM421">
            <v>1.215916955017301</v>
          </cell>
          <cell r="AN421">
            <v>1.0575056011949215</v>
          </cell>
          <cell r="AO421" t="str">
            <v/>
          </cell>
          <cell r="AR421">
            <v>280.5</v>
          </cell>
          <cell r="AX421" t="str">
            <v/>
          </cell>
        </row>
        <row r="422">
          <cell r="AH422">
            <v>37844</v>
          </cell>
          <cell r="AI422">
            <v>1766</v>
          </cell>
          <cell r="AJ422">
            <v>1415</v>
          </cell>
          <cell r="AK422" t="str">
            <v/>
          </cell>
          <cell r="AM422">
            <v>1.2221453287197233</v>
          </cell>
          <cell r="AN422">
            <v>1.0567587752053771</v>
          </cell>
          <cell r="AO422" t="str">
            <v/>
          </cell>
          <cell r="AR422">
            <v>281</v>
          </cell>
          <cell r="AX422" t="str">
            <v/>
          </cell>
        </row>
        <row r="423">
          <cell r="AH423">
            <v>37845</v>
          </cell>
          <cell r="AI423">
            <v>1738.5</v>
          </cell>
          <cell r="AJ423">
            <v>1415</v>
          </cell>
          <cell r="AK423" t="str">
            <v/>
          </cell>
          <cell r="AM423">
            <v>1.203114186851211</v>
          </cell>
          <cell r="AN423">
            <v>1.0567587752053771</v>
          </cell>
          <cell r="AO423" t="str">
            <v/>
          </cell>
          <cell r="AR423">
            <v>281.5</v>
          </cell>
          <cell r="AX423" t="str">
            <v/>
          </cell>
        </row>
        <row r="424">
          <cell r="AH424">
            <v>37846</v>
          </cell>
          <cell r="AI424">
            <v>1736</v>
          </cell>
          <cell r="AJ424">
            <v>1422</v>
          </cell>
          <cell r="AK424" t="str">
            <v/>
          </cell>
          <cell r="AM424">
            <v>1.2013840830449827</v>
          </cell>
          <cell r="AN424">
            <v>1.0619865571321883</v>
          </cell>
          <cell r="AO424" t="str">
            <v/>
          </cell>
          <cell r="AR424">
            <v>282</v>
          </cell>
          <cell r="AX424" t="str">
            <v/>
          </cell>
        </row>
        <row r="425">
          <cell r="AH425">
            <v>37847</v>
          </cell>
          <cell r="AI425">
            <v>1753</v>
          </cell>
          <cell r="AJ425">
            <v>1434</v>
          </cell>
          <cell r="AK425">
            <v>282.5</v>
          </cell>
          <cell r="AM425">
            <v>1.2131487889273356</v>
          </cell>
          <cell r="AN425">
            <v>1.0709484690067215</v>
          </cell>
          <cell r="AO425">
            <v>1.3139534883720929</v>
          </cell>
          <cell r="AR425">
            <v>282.5</v>
          </cell>
          <cell r="AX425">
            <v>282.5</v>
          </cell>
        </row>
        <row r="426">
          <cell r="AH426">
            <v>37848</v>
          </cell>
          <cell r="AI426">
            <v>1736</v>
          </cell>
          <cell r="AJ426">
            <v>1426.5</v>
          </cell>
          <cell r="AK426" t="str">
            <v/>
          </cell>
          <cell r="AM426">
            <v>1.2013840830449827</v>
          </cell>
          <cell r="AN426">
            <v>1.0653472740851382</v>
          </cell>
          <cell r="AO426" t="str">
            <v/>
          </cell>
          <cell r="AR426" t="str">
            <v/>
          </cell>
          <cell r="AX426" t="str">
            <v/>
          </cell>
        </row>
        <row r="427">
          <cell r="AH427">
            <v>37851</v>
          </cell>
          <cell r="AI427">
            <v>1750.5</v>
          </cell>
          <cell r="AJ427">
            <v>1421.5</v>
          </cell>
          <cell r="AK427" t="str">
            <v/>
          </cell>
          <cell r="AM427">
            <v>1.2114186851211073</v>
          </cell>
          <cell r="AN427">
            <v>1.0616131441374159</v>
          </cell>
          <cell r="AO427" t="str">
            <v/>
          </cell>
          <cell r="AR427" t="str">
            <v/>
          </cell>
          <cell r="AX427" t="str">
            <v/>
          </cell>
        </row>
        <row r="428">
          <cell r="AH428">
            <v>37852</v>
          </cell>
          <cell r="AI428">
            <v>1761.5</v>
          </cell>
          <cell r="AJ428">
            <v>1440</v>
          </cell>
          <cell r="AK428" t="str">
            <v/>
          </cell>
          <cell r="AM428">
            <v>1.219031141868512</v>
          </cell>
          <cell r="AN428">
            <v>1.075429424943988</v>
          </cell>
          <cell r="AO428" t="str">
            <v/>
          </cell>
          <cell r="AR428" t="str">
            <v/>
          </cell>
          <cell r="AX428" t="str">
            <v/>
          </cell>
        </row>
        <row r="429">
          <cell r="AH429">
            <v>37853</v>
          </cell>
          <cell r="AI429">
            <v>1767</v>
          </cell>
          <cell r="AJ429">
            <v>1436</v>
          </cell>
          <cell r="AK429" t="str">
            <v/>
          </cell>
          <cell r="AM429">
            <v>1.2228373702422146</v>
          </cell>
          <cell r="AN429">
            <v>1.0724421209858104</v>
          </cell>
          <cell r="AO429" t="str">
            <v/>
          </cell>
          <cell r="AR429" t="str">
            <v/>
          </cell>
          <cell r="AX429" t="str">
            <v/>
          </cell>
        </row>
        <row r="430">
          <cell r="AH430">
            <v>37854</v>
          </cell>
          <cell r="AI430">
            <v>1756</v>
          </cell>
          <cell r="AJ430">
            <v>1417</v>
          </cell>
          <cell r="AK430" t="str">
            <v/>
          </cell>
          <cell r="AM430">
            <v>1.2152249134948097</v>
          </cell>
          <cell r="AN430">
            <v>1.058252427184466</v>
          </cell>
          <cell r="AO430" t="str">
            <v/>
          </cell>
          <cell r="AR430" t="str">
            <v/>
          </cell>
          <cell r="AX430" t="str">
            <v/>
          </cell>
        </row>
        <row r="431">
          <cell r="AH431">
            <v>37855</v>
          </cell>
          <cell r="AI431">
            <v>1771</v>
          </cell>
          <cell r="AJ431">
            <v>1433</v>
          </cell>
          <cell r="AK431" t="str">
            <v/>
          </cell>
          <cell r="AM431">
            <v>1.2256055363321798</v>
          </cell>
          <cell r="AN431">
            <v>1.070201643017177</v>
          </cell>
          <cell r="AO431" t="str">
            <v/>
          </cell>
          <cell r="AR431" t="str">
            <v/>
          </cell>
          <cell r="AX431" t="str">
            <v/>
          </cell>
        </row>
        <row r="432">
          <cell r="AH432">
            <v>37859</v>
          </cell>
          <cell r="AI432">
            <v>1756</v>
          </cell>
          <cell r="AJ432">
            <v>1427</v>
          </cell>
          <cell r="AK432" t="str">
            <v/>
          </cell>
          <cell r="AM432">
            <v>1.2152249134948097</v>
          </cell>
          <cell r="AN432">
            <v>1.0657206870799103</v>
          </cell>
          <cell r="AO432" t="str">
            <v/>
          </cell>
          <cell r="AR432" t="str">
            <v/>
          </cell>
          <cell r="AX432" t="str">
            <v/>
          </cell>
        </row>
        <row r="433">
          <cell r="AH433">
            <v>37860</v>
          </cell>
          <cell r="AI433">
            <v>1749</v>
          </cell>
          <cell r="AJ433">
            <v>1431</v>
          </cell>
          <cell r="AK433" t="str">
            <v/>
          </cell>
          <cell r="AM433">
            <v>1.2103806228373701</v>
          </cell>
          <cell r="AN433">
            <v>1.0687079910380881</v>
          </cell>
          <cell r="AO433" t="str">
            <v/>
          </cell>
          <cell r="AR433" t="str">
            <v/>
          </cell>
          <cell r="AX433" t="str">
            <v/>
          </cell>
        </row>
        <row r="434">
          <cell r="AH434">
            <v>37861</v>
          </cell>
          <cell r="AI434">
            <v>1734</v>
          </cell>
          <cell r="AJ434">
            <v>1420.5</v>
          </cell>
          <cell r="AK434">
            <v>282.5</v>
          </cell>
          <cell r="AM434">
            <v>1.2</v>
          </cell>
          <cell r="AN434">
            <v>1.0608663181478715</v>
          </cell>
          <cell r="AO434">
            <v>1.3139534883720929</v>
          </cell>
          <cell r="AR434">
            <v>282.5</v>
          </cell>
          <cell r="AX434">
            <v>282.5</v>
          </cell>
        </row>
        <row r="435">
          <cell r="AH435">
            <v>37862</v>
          </cell>
          <cell r="AI435">
            <v>1766</v>
          </cell>
          <cell r="AJ435">
            <v>1429</v>
          </cell>
          <cell r="AK435" t="str">
            <v/>
          </cell>
          <cell r="AM435">
            <v>1.2221453287197233</v>
          </cell>
          <cell r="AN435">
            <v>1.0672143390589992</v>
          </cell>
          <cell r="AO435" t="str">
            <v/>
          </cell>
          <cell r="AR435">
            <v>284</v>
          </cell>
          <cell r="AX435" t="str">
            <v/>
          </cell>
        </row>
        <row r="436">
          <cell r="AH436">
            <v>37865</v>
          </cell>
          <cell r="AI436">
            <v>1773</v>
          </cell>
          <cell r="AJ436">
            <v>1434</v>
          </cell>
          <cell r="AK436" t="str">
            <v/>
          </cell>
          <cell r="AM436">
            <v>1.2269896193771626</v>
          </cell>
          <cell r="AN436">
            <v>1.0709484690067215</v>
          </cell>
          <cell r="AO436" t="str">
            <v/>
          </cell>
          <cell r="AR436">
            <v>285.5</v>
          </cell>
          <cell r="AX436" t="str">
            <v/>
          </cell>
        </row>
        <row r="437">
          <cell r="AH437">
            <v>37866</v>
          </cell>
          <cell r="AI437">
            <v>1787</v>
          </cell>
          <cell r="AJ437">
            <v>1434</v>
          </cell>
          <cell r="AK437" t="str">
            <v/>
          </cell>
          <cell r="AM437">
            <v>1.2366782006920416</v>
          </cell>
          <cell r="AN437">
            <v>1.0709484690067215</v>
          </cell>
          <cell r="AO437" t="str">
            <v/>
          </cell>
          <cell r="AR437">
            <v>287</v>
          </cell>
          <cell r="AX437" t="str">
            <v/>
          </cell>
        </row>
        <row r="438">
          <cell r="AH438">
            <v>37867</v>
          </cell>
          <cell r="AI438">
            <v>1812</v>
          </cell>
          <cell r="AJ438">
            <v>1447</v>
          </cell>
          <cell r="AK438" t="str">
            <v/>
          </cell>
          <cell r="AM438">
            <v>1.2539792387543252</v>
          </cell>
          <cell r="AN438">
            <v>1.0806572068707991</v>
          </cell>
          <cell r="AO438" t="str">
            <v/>
          </cell>
          <cell r="AR438">
            <v>288.5</v>
          </cell>
          <cell r="AX438" t="str">
            <v/>
          </cell>
        </row>
        <row r="439">
          <cell r="AH439">
            <v>37868</v>
          </cell>
          <cell r="AI439">
            <v>1797</v>
          </cell>
          <cell r="AJ439">
            <v>1431</v>
          </cell>
          <cell r="AK439">
            <v>290</v>
          </cell>
          <cell r="AM439">
            <v>1.243598615916955</v>
          </cell>
          <cell r="AN439">
            <v>1.0687079910380881</v>
          </cell>
          <cell r="AO439">
            <v>1.3488372093023255</v>
          </cell>
          <cell r="AR439">
            <v>290</v>
          </cell>
          <cell r="AX439">
            <v>290</v>
          </cell>
        </row>
        <row r="440">
          <cell r="AH440">
            <v>37869</v>
          </cell>
          <cell r="AI440">
            <v>1824</v>
          </cell>
          <cell r="AJ440">
            <v>1447</v>
          </cell>
          <cell r="AK440" t="str">
            <v/>
          </cell>
          <cell r="AM440">
            <v>1.2622837370242215</v>
          </cell>
          <cell r="AN440">
            <v>1.0806572068707991</v>
          </cell>
          <cell r="AO440" t="str">
            <v/>
          </cell>
          <cell r="AR440">
            <v>290</v>
          </cell>
          <cell r="AX440" t="str">
            <v/>
          </cell>
        </row>
        <row r="441">
          <cell r="AH441">
            <v>37872</v>
          </cell>
          <cell r="AI441">
            <v>1814</v>
          </cell>
          <cell r="AJ441">
            <v>1437</v>
          </cell>
          <cell r="AK441" t="str">
            <v/>
          </cell>
          <cell r="AM441">
            <v>1.2553633217993079</v>
          </cell>
          <cell r="AN441">
            <v>1.0731889469753548</v>
          </cell>
          <cell r="AO441" t="str">
            <v/>
          </cell>
          <cell r="AR441">
            <v>290</v>
          </cell>
          <cell r="AX441" t="str">
            <v/>
          </cell>
        </row>
        <row r="442">
          <cell r="AH442">
            <v>37873</v>
          </cell>
          <cell r="AI442">
            <v>1794</v>
          </cell>
          <cell r="AJ442">
            <v>1391</v>
          </cell>
          <cell r="AK442" t="str">
            <v/>
          </cell>
          <cell r="AM442">
            <v>1.2415224913494809</v>
          </cell>
          <cell r="AN442">
            <v>1.0388349514563107</v>
          </cell>
          <cell r="AO442" t="str">
            <v/>
          </cell>
          <cell r="AR442">
            <v>290</v>
          </cell>
          <cell r="AX442" t="str">
            <v/>
          </cell>
        </row>
        <row r="443">
          <cell r="AH443">
            <v>37874</v>
          </cell>
          <cell r="AI443">
            <v>1775</v>
          </cell>
          <cell r="AJ443">
            <v>1378.5</v>
          </cell>
          <cell r="AK443" t="str">
            <v/>
          </cell>
          <cell r="AM443">
            <v>1.2283737024221453</v>
          </cell>
          <cell r="AN443">
            <v>1.0294996265870053</v>
          </cell>
          <cell r="AO443" t="str">
            <v/>
          </cell>
          <cell r="AR443">
            <v>290</v>
          </cell>
          <cell r="AX443" t="str">
            <v/>
          </cell>
        </row>
        <row r="444">
          <cell r="AH444">
            <v>37875</v>
          </cell>
          <cell r="AI444">
            <v>1816</v>
          </cell>
          <cell r="AJ444">
            <v>1416</v>
          </cell>
          <cell r="AK444">
            <v>290</v>
          </cell>
          <cell r="AM444">
            <v>1.2567474048442906</v>
          </cell>
          <cell r="AN444">
            <v>1.0575056011949215</v>
          </cell>
          <cell r="AO444">
            <v>1.3488372093023255</v>
          </cell>
          <cell r="AR444">
            <v>290</v>
          </cell>
          <cell r="AX444">
            <v>290</v>
          </cell>
        </row>
        <row r="445">
          <cell r="AH445">
            <v>37876</v>
          </cell>
          <cell r="AI445">
            <v>1796</v>
          </cell>
          <cell r="AJ445">
            <v>1411</v>
          </cell>
          <cell r="AK445" t="str">
            <v/>
          </cell>
          <cell r="AM445">
            <v>1.2429065743944636</v>
          </cell>
          <cell r="AN445">
            <v>1.0537714712471995</v>
          </cell>
          <cell r="AO445" t="str">
            <v/>
          </cell>
          <cell r="AR445">
            <v>291</v>
          </cell>
          <cell r="AX445" t="str">
            <v/>
          </cell>
        </row>
        <row r="446">
          <cell r="AH446">
            <v>37879</v>
          </cell>
          <cell r="AI446">
            <v>1805</v>
          </cell>
          <cell r="AJ446">
            <v>1414</v>
          </cell>
          <cell r="AK446" t="str">
            <v/>
          </cell>
          <cell r="AM446">
            <v>1.2491349480968859</v>
          </cell>
          <cell r="AN446">
            <v>1.0560119492158326</v>
          </cell>
          <cell r="AO446" t="str">
            <v/>
          </cell>
          <cell r="AR446">
            <v>292</v>
          </cell>
          <cell r="AX446" t="str">
            <v/>
          </cell>
        </row>
        <row r="447">
          <cell r="AH447">
            <v>37880</v>
          </cell>
          <cell r="AI447">
            <v>1789</v>
          </cell>
          <cell r="AJ447">
            <v>1408</v>
          </cell>
          <cell r="AK447" t="str">
            <v/>
          </cell>
          <cell r="AM447">
            <v>1.2380622837370243</v>
          </cell>
          <cell r="AN447">
            <v>1.0515309932785661</v>
          </cell>
          <cell r="AO447" t="str">
            <v/>
          </cell>
          <cell r="AR447">
            <v>293</v>
          </cell>
          <cell r="AX447" t="str">
            <v/>
          </cell>
        </row>
        <row r="448">
          <cell r="AH448">
            <v>37881</v>
          </cell>
          <cell r="AI448">
            <v>1802</v>
          </cell>
          <cell r="AJ448">
            <v>1409</v>
          </cell>
          <cell r="AK448" t="str">
            <v/>
          </cell>
          <cell r="AM448">
            <v>1.2470588235294118</v>
          </cell>
          <cell r="AN448">
            <v>1.0522778192681106</v>
          </cell>
          <cell r="AO448" t="str">
            <v/>
          </cell>
          <cell r="AR448">
            <v>294</v>
          </cell>
          <cell r="AX448" t="str">
            <v/>
          </cell>
        </row>
        <row r="449">
          <cell r="AH449">
            <v>37882</v>
          </cell>
          <cell r="AI449">
            <v>1812.5</v>
          </cell>
          <cell r="AJ449">
            <v>1419</v>
          </cell>
          <cell r="AK449">
            <v>295</v>
          </cell>
          <cell r="AM449">
            <v>1.2543252595155709</v>
          </cell>
          <cell r="AN449">
            <v>1.0597460791635549</v>
          </cell>
          <cell r="AO449">
            <v>1.3720930232558139</v>
          </cell>
          <cell r="AR449">
            <v>295</v>
          </cell>
          <cell r="AX449">
            <v>295</v>
          </cell>
        </row>
        <row r="450">
          <cell r="AH450">
            <v>37883</v>
          </cell>
          <cell r="AI450">
            <v>1824</v>
          </cell>
          <cell r="AJ450">
            <v>1436.5</v>
          </cell>
          <cell r="AK450" t="str">
            <v/>
          </cell>
          <cell r="AM450">
            <v>1.2622837370242215</v>
          </cell>
          <cell r="AN450">
            <v>1.0728155339805825</v>
          </cell>
          <cell r="AO450" t="str">
            <v/>
          </cell>
          <cell r="AR450">
            <v>295</v>
          </cell>
          <cell r="AX450" t="str">
            <v/>
          </cell>
        </row>
        <row r="451">
          <cell r="AH451">
            <v>37886</v>
          </cell>
          <cell r="AI451">
            <v>1825.5</v>
          </cell>
          <cell r="AJ451">
            <v>1436</v>
          </cell>
          <cell r="AK451" t="str">
            <v/>
          </cell>
          <cell r="AM451">
            <v>1.2633217993079584</v>
          </cell>
          <cell r="AN451">
            <v>1.0724421209858104</v>
          </cell>
          <cell r="AO451" t="str">
            <v/>
          </cell>
          <cell r="AR451">
            <v>295</v>
          </cell>
          <cell r="AX451" t="str">
            <v/>
          </cell>
        </row>
        <row r="452">
          <cell r="AH452">
            <v>37887</v>
          </cell>
          <cell r="AI452">
            <v>1813.5</v>
          </cell>
          <cell r="AJ452">
            <v>1431</v>
          </cell>
          <cell r="AK452" t="str">
            <v/>
          </cell>
          <cell r="AM452">
            <v>1.2550173010380623</v>
          </cell>
          <cell r="AN452">
            <v>1.0687079910380881</v>
          </cell>
          <cell r="AO452" t="str">
            <v/>
          </cell>
          <cell r="AR452">
            <v>295</v>
          </cell>
          <cell r="AX452" t="str">
            <v/>
          </cell>
        </row>
        <row r="453">
          <cell r="AH453">
            <v>37888</v>
          </cell>
          <cell r="AI453">
            <v>1825</v>
          </cell>
          <cell r="AJ453">
            <v>1437.5</v>
          </cell>
          <cell r="AK453" t="str">
            <v/>
          </cell>
          <cell r="AM453">
            <v>1.2629757785467128</v>
          </cell>
          <cell r="AN453">
            <v>1.0735623599701269</v>
          </cell>
          <cell r="AO453" t="str">
            <v/>
          </cell>
          <cell r="AR453">
            <v>295</v>
          </cell>
          <cell r="AX453" t="str">
            <v/>
          </cell>
        </row>
        <row r="454">
          <cell r="AH454">
            <v>37889</v>
          </cell>
          <cell r="AI454">
            <v>1817.5</v>
          </cell>
          <cell r="AJ454">
            <v>1437</v>
          </cell>
          <cell r="AK454">
            <v>295</v>
          </cell>
          <cell r="AM454">
            <v>1.2577854671280277</v>
          </cell>
          <cell r="AN454">
            <v>1.0731889469753548</v>
          </cell>
          <cell r="AO454">
            <v>1.3720930232558139</v>
          </cell>
          <cell r="AR454">
            <v>295</v>
          </cell>
          <cell r="AX454">
            <v>295</v>
          </cell>
        </row>
        <row r="455">
          <cell r="AH455">
            <v>37890</v>
          </cell>
          <cell r="AI455">
            <v>1802.5</v>
          </cell>
          <cell r="AJ455">
            <v>1413</v>
          </cell>
          <cell r="AK455" t="str">
            <v/>
          </cell>
          <cell r="AM455">
            <v>1.2474048442906573</v>
          </cell>
          <cell r="AN455">
            <v>1.0552651232262882</v>
          </cell>
          <cell r="AO455" t="str">
            <v/>
          </cell>
          <cell r="AR455">
            <v>295</v>
          </cell>
          <cell r="AX455" t="str">
            <v/>
          </cell>
        </row>
        <row r="456">
          <cell r="AH456">
            <v>37893</v>
          </cell>
          <cell r="AI456">
            <v>1812</v>
          </cell>
          <cell r="AJ456">
            <v>1424</v>
          </cell>
          <cell r="AK456" t="str">
            <v/>
          </cell>
          <cell r="AM456">
            <v>1.2539792387543252</v>
          </cell>
          <cell r="AN456">
            <v>1.0634802091112772</v>
          </cell>
          <cell r="AO456" t="str">
            <v/>
          </cell>
          <cell r="AR456">
            <v>295</v>
          </cell>
          <cell r="AX456" t="str">
            <v/>
          </cell>
        </row>
        <row r="457">
          <cell r="AH457">
            <v>37894</v>
          </cell>
          <cell r="AI457">
            <v>1798</v>
          </cell>
          <cell r="AJ457">
            <v>1420.5</v>
          </cell>
          <cell r="AK457" t="str">
            <v/>
          </cell>
          <cell r="AM457">
            <v>1.2442906574394463</v>
          </cell>
          <cell r="AN457">
            <v>1.0608663181478715</v>
          </cell>
          <cell r="AO457" t="str">
            <v/>
          </cell>
          <cell r="AR457">
            <v>295</v>
          </cell>
          <cell r="AX457" t="str">
            <v/>
          </cell>
        </row>
        <row r="458">
          <cell r="AH458">
            <v>37895</v>
          </cell>
          <cell r="AI458">
            <v>1802</v>
          </cell>
          <cell r="AJ458">
            <v>1423</v>
          </cell>
          <cell r="AK458" t="str">
            <v/>
          </cell>
          <cell r="AM458">
            <v>1.2470588235294118</v>
          </cell>
          <cell r="AN458">
            <v>1.0627333831217327</v>
          </cell>
          <cell r="AO458" t="str">
            <v/>
          </cell>
          <cell r="AR458">
            <v>295</v>
          </cell>
          <cell r="AX458" t="str">
            <v/>
          </cell>
        </row>
        <row r="459">
          <cell r="AH459">
            <v>37896</v>
          </cell>
          <cell r="AI459">
            <v>1825</v>
          </cell>
          <cell r="AJ459">
            <v>1430</v>
          </cell>
          <cell r="AK459">
            <v>295</v>
          </cell>
          <cell r="AM459">
            <v>1.2629757785467128</v>
          </cell>
          <cell r="AN459">
            <v>1.0679611650485437</v>
          </cell>
          <cell r="AO459">
            <v>1.3720930232558139</v>
          </cell>
          <cell r="AR459">
            <v>295</v>
          </cell>
          <cell r="AX459">
            <v>295</v>
          </cell>
        </row>
        <row r="460">
          <cell r="AH460">
            <v>37897</v>
          </cell>
          <cell r="AI460">
            <v>1836</v>
          </cell>
          <cell r="AJ460">
            <v>1438.5</v>
          </cell>
          <cell r="AK460" t="str">
            <v/>
          </cell>
          <cell r="AM460">
            <v>1.2705882352941176</v>
          </cell>
          <cell r="AN460">
            <v>1.0743091859596714</v>
          </cell>
          <cell r="AO460" t="str">
            <v/>
          </cell>
          <cell r="AR460">
            <v>295</v>
          </cell>
          <cell r="AX460" t="str">
            <v/>
          </cell>
        </row>
        <row r="461">
          <cell r="AH461">
            <v>37900</v>
          </cell>
          <cell r="AI461">
            <v>1831</v>
          </cell>
          <cell r="AJ461">
            <v>1437</v>
          </cell>
          <cell r="AK461" t="str">
            <v/>
          </cell>
          <cell r="AM461">
            <v>1.267128027681661</v>
          </cell>
          <cell r="AN461">
            <v>1.0731889469753548</v>
          </cell>
          <cell r="AO461" t="str">
            <v/>
          </cell>
          <cell r="AR461">
            <v>295</v>
          </cell>
          <cell r="AX461" t="str">
            <v/>
          </cell>
        </row>
        <row r="462">
          <cell r="AH462">
            <v>37901</v>
          </cell>
          <cell r="AI462">
            <v>1854</v>
          </cell>
          <cell r="AJ462">
            <v>1458.5</v>
          </cell>
          <cell r="AK462" t="str">
            <v/>
          </cell>
          <cell r="AM462">
            <v>1.2830449826989618</v>
          </cell>
          <cell r="AN462">
            <v>1.08924570575056</v>
          </cell>
          <cell r="AO462" t="str">
            <v/>
          </cell>
          <cell r="AR462">
            <v>295</v>
          </cell>
          <cell r="AX462" t="str">
            <v/>
          </cell>
        </row>
        <row r="463">
          <cell r="AH463">
            <v>37902</v>
          </cell>
          <cell r="AI463">
            <v>1869.5</v>
          </cell>
          <cell r="AJ463">
            <v>1469.5</v>
          </cell>
          <cell r="AK463" t="str">
            <v/>
          </cell>
          <cell r="AM463">
            <v>1.2937716262975778</v>
          </cell>
          <cell r="AN463">
            <v>1.097460791635549</v>
          </cell>
          <cell r="AO463" t="str">
            <v/>
          </cell>
          <cell r="AR463">
            <v>295</v>
          </cell>
          <cell r="AX463" t="str">
            <v/>
          </cell>
        </row>
        <row r="464">
          <cell r="AH464">
            <v>37903</v>
          </cell>
          <cell r="AI464">
            <v>1874</v>
          </cell>
          <cell r="AJ464">
            <v>1487</v>
          </cell>
          <cell r="AK464">
            <v>295</v>
          </cell>
          <cell r="AM464">
            <v>1.296885813148789</v>
          </cell>
          <cell r="AN464">
            <v>1.1105302464525766</v>
          </cell>
          <cell r="AO464">
            <v>1.3720930232558139</v>
          </cell>
          <cell r="AR464">
            <v>295</v>
          </cell>
          <cell r="AX464">
            <v>295</v>
          </cell>
        </row>
        <row r="465">
          <cell r="AH465">
            <v>37904</v>
          </cell>
          <cell r="AI465">
            <v>1883</v>
          </cell>
          <cell r="AJ465">
            <v>1480</v>
          </cell>
          <cell r="AK465" t="str">
            <v/>
          </cell>
          <cell r="AM465">
            <v>1.3031141868512111</v>
          </cell>
          <cell r="AN465">
            <v>1.1053024645257654</v>
          </cell>
          <cell r="AO465" t="str">
            <v/>
          </cell>
          <cell r="AR465">
            <v>297</v>
          </cell>
          <cell r="AX465" t="str">
            <v/>
          </cell>
        </row>
        <row r="466">
          <cell r="AH466">
            <v>37907</v>
          </cell>
          <cell r="AI466">
            <v>1934.5</v>
          </cell>
          <cell r="AJ466">
            <v>1499.5</v>
          </cell>
          <cell r="AK466" t="str">
            <v/>
          </cell>
          <cell r="AM466">
            <v>1.3387543252595155</v>
          </cell>
          <cell r="AN466">
            <v>1.1198655713218819</v>
          </cell>
          <cell r="AO466" t="str">
            <v/>
          </cell>
          <cell r="AR466">
            <v>299</v>
          </cell>
          <cell r="AX466" t="str">
            <v/>
          </cell>
        </row>
        <row r="467">
          <cell r="AH467">
            <v>37908</v>
          </cell>
          <cell r="AI467">
            <v>1919</v>
          </cell>
          <cell r="AJ467">
            <v>1475</v>
          </cell>
          <cell r="AK467" t="str">
            <v/>
          </cell>
          <cell r="AM467">
            <v>1.3280276816608996</v>
          </cell>
          <cell r="AN467">
            <v>1.1015683345780434</v>
          </cell>
          <cell r="AO467" t="str">
            <v/>
          </cell>
          <cell r="AR467">
            <v>301</v>
          </cell>
          <cell r="AX467" t="str">
            <v/>
          </cell>
        </row>
        <row r="468">
          <cell r="AH468">
            <v>37909</v>
          </cell>
          <cell r="AI468">
            <v>1964</v>
          </cell>
          <cell r="AJ468">
            <v>1488</v>
          </cell>
          <cell r="AK468" t="str">
            <v/>
          </cell>
          <cell r="AM468">
            <v>1.3591695501730103</v>
          </cell>
          <cell r="AN468">
            <v>1.111277072442121</v>
          </cell>
          <cell r="AO468" t="str">
            <v/>
          </cell>
          <cell r="AR468">
            <v>303</v>
          </cell>
          <cell r="AX468" t="str">
            <v/>
          </cell>
        </row>
        <row r="469">
          <cell r="AH469">
            <v>37910</v>
          </cell>
          <cell r="AI469">
            <v>1963</v>
          </cell>
          <cell r="AJ469">
            <v>1505</v>
          </cell>
          <cell r="AK469">
            <v>305</v>
          </cell>
          <cell r="AM469">
            <v>1.358477508650519</v>
          </cell>
          <cell r="AN469">
            <v>1.1239731142643763</v>
          </cell>
          <cell r="AO469">
            <v>1.4186046511627908</v>
          </cell>
          <cell r="AR469">
            <v>305</v>
          </cell>
          <cell r="AX469">
            <v>305</v>
          </cell>
        </row>
        <row r="470">
          <cell r="AH470">
            <v>37911</v>
          </cell>
          <cell r="AI470">
            <v>1955</v>
          </cell>
          <cell r="AJ470">
            <v>1510</v>
          </cell>
          <cell r="AK470" t="str">
            <v/>
          </cell>
          <cell r="AM470">
            <v>1.3529411764705883</v>
          </cell>
          <cell r="AN470">
            <v>1.1277072442120986</v>
          </cell>
          <cell r="AO470" t="str">
            <v/>
          </cell>
          <cell r="AR470">
            <v>305</v>
          </cell>
          <cell r="AX470" t="str">
            <v/>
          </cell>
        </row>
        <row r="471">
          <cell r="AH471">
            <v>37914</v>
          </cell>
          <cell r="AI471">
            <v>1994</v>
          </cell>
          <cell r="AJ471">
            <v>1512</v>
          </cell>
          <cell r="AK471" t="str">
            <v/>
          </cell>
          <cell r="AM471">
            <v>1.3799307958477509</v>
          </cell>
          <cell r="AN471">
            <v>1.1292008961911875</v>
          </cell>
          <cell r="AO471" t="str">
            <v/>
          </cell>
          <cell r="AR471">
            <v>305</v>
          </cell>
          <cell r="AX471" t="str">
            <v/>
          </cell>
        </row>
        <row r="472">
          <cell r="AH472">
            <v>37915</v>
          </cell>
          <cell r="AI472">
            <v>1985</v>
          </cell>
          <cell r="AJ472">
            <v>1498</v>
          </cell>
          <cell r="AK472" t="str">
            <v/>
          </cell>
          <cell r="AM472">
            <v>1.3737024221453287</v>
          </cell>
          <cell r="AN472">
            <v>1.1187453323375653</v>
          </cell>
          <cell r="AO472" t="str">
            <v/>
          </cell>
          <cell r="AR472">
            <v>305</v>
          </cell>
          <cell r="AX472" t="str">
            <v/>
          </cell>
        </row>
        <row r="473">
          <cell r="AH473">
            <v>37916</v>
          </cell>
          <cell r="AI473">
            <v>2008</v>
          </cell>
          <cell r="AJ473">
            <v>1502</v>
          </cell>
          <cell r="AK473" t="str">
            <v/>
          </cell>
          <cell r="AM473">
            <v>1.3896193771626297</v>
          </cell>
          <cell r="AN473">
            <v>1.1217326362957432</v>
          </cell>
          <cell r="AO473" t="str">
            <v/>
          </cell>
          <cell r="AR473">
            <v>305</v>
          </cell>
          <cell r="AX473" t="str">
            <v/>
          </cell>
        </row>
        <row r="474">
          <cell r="AH474">
            <v>37917</v>
          </cell>
          <cell r="AI474">
            <v>1982.5</v>
          </cell>
          <cell r="AJ474">
            <v>1487</v>
          </cell>
          <cell r="AK474">
            <v>305</v>
          </cell>
          <cell r="AM474">
            <v>1.3719723183391004</v>
          </cell>
          <cell r="AN474">
            <v>1.1105302464525766</v>
          </cell>
          <cell r="AO474">
            <v>1.4186046511627908</v>
          </cell>
          <cell r="AR474">
            <v>305</v>
          </cell>
          <cell r="AX474">
            <v>305</v>
          </cell>
        </row>
        <row r="475">
          <cell r="AH475">
            <v>37918</v>
          </cell>
          <cell r="AI475">
            <v>1960</v>
          </cell>
          <cell r="AJ475">
            <v>1485</v>
          </cell>
          <cell r="AK475" t="str">
            <v/>
          </cell>
          <cell r="AM475">
            <v>1.3564013840830449</v>
          </cell>
          <cell r="AN475">
            <v>1.1090365944734877</v>
          </cell>
          <cell r="AO475" t="str">
            <v/>
          </cell>
          <cell r="AR475">
            <v>305</v>
          </cell>
          <cell r="AX475" t="str">
            <v/>
          </cell>
        </row>
        <row r="476">
          <cell r="AH476">
            <v>37921</v>
          </cell>
          <cell r="AI476">
            <v>1988</v>
          </cell>
          <cell r="AJ476">
            <v>1501</v>
          </cell>
          <cell r="AK476" t="str">
            <v/>
          </cell>
          <cell r="AM476">
            <v>1.3757785467128028</v>
          </cell>
          <cell r="AN476">
            <v>1.1209858103061987</v>
          </cell>
          <cell r="AO476" t="str">
            <v/>
          </cell>
          <cell r="AR476">
            <v>305</v>
          </cell>
          <cell r="AX476" t="str">
            <v/>
          </cell>
        </row>
        <row r="477">
          <cell r="AH477">
            <v>37922</v>
          </cell>
          <cell r="AI477">
            <v>1986</v>
          </cell>
          <cell r="AJ477">
            <v>1491</v>
          </cell>
          <cell r="AK477" t="str">
            <v/>
          </cell>
          <cell r="AM477">
            <v>1.37439446366782</v>
          </cell>
          <cell r="AN477">
            <v>1.1135175504107544</v>
          </cell>
          <cell r="AO477" t="str">
            <v/>
          </cell>
          <cell r="AR477">
            <v>305</v>
          </cell>
          <cell r="AX477" t="str">
            <v/>
          </cell>
        </row>
        <row r="478">
          <cell r="AH478">
            <v>37923</v>
          </cell>
          <cell r="AI478">
            <v>2015</v>
          </cell>
          <cell r="AJ478">
            <v>1510.5</v>
          </cell>
          <cell r="AK478" t="str">
            <v/>
          </cell>
          <cell r="AM478">
            <v>1.3944636678200693</v>
          </cell>
          <cell r="AN478">
            <v>1.1280806572068709</v>
          </cell>
          <cell r="AO478" t="str">
            <v/>
          </cell>
          <cell r="AR478">
            <v>305</v>
          </cell>
          <cell r="AX478" t="str">
            <v/>
          </cell>
        </row>
        <row r="479">
          <cell r="AH479">
            <v>37924</v>
          </cell>
          <cell r="AI479">
            <v>2052</v>
          </cell>
          <cell r="AJ479">
            <v>1525</v>
          </cell>
          <cell r="AK479">
            <v>305</v>
          </cell>
          <cell r="AM479">
            <v>1.4200692041522491</v>
          </cell>
          <cell r="AN479">
            <v>1.1389096340552651</v>
          </cell>
          <cell r="AO479">
            <v>1.4186046511627908</v>
          </cell>
          <cell r="AR479">
            <v>305</v>
          </cell>
          <cell r="AX479">
            <v>305</v>
          </cell>
        </row>
        <row r="480">
          <cell r="AH480">
            <v>37925</v>
          </cell>
          <cell r="AI480">
            <v>2067</v>
          </cell>
          <cell r="AJ480">
            <v>1520</v>
          </cell>
          <cell r="AK480" t="str">
            <v/>
          </cell>
          <cell r="AM480">
            <v>1.4304498269896193</v>
          </cell>
          <cell r="AN480">
            <v>1.1351755041075429</v>
          </cell>
          <cell r="AO480" t="str">
            <v/>
          </cell>
          <cell r="AR480">
            <v>305</v>
          </cell>
          <cell r="AX480" t="str">
            <v/>
          </cell>
        </row>
        <row r="481">
          <cell r="AH481">
            <v>37928</v>
          </cell>
          <cell r="AI481">
            <v>2047</v>
          </cell>
          <cell r="AJ481">
            <v>1507</v>
          </cell>
          <cell r="AK481" t="str">
            <v/>
          </cell>
          <cell r="AM481">
            <v>1.4166089965397923</v>
          </cell>
          <cell r="AN481">
            <v>1.1254667662434652</v>
          </cell>
          <cell r="AO481" t="str">
            <v/>
          </cell>
          <cell r="AR481">
            <v>305</v>
          </cell>
          <cell r="AX481" t="str">
            <v/>
          </cell>
        </row>
        <row r="482">
          <cell r="AH482">
            <v>37929</v>
          </cell>
          <cell r="AI482">
            <v>2095</v>
          </cell>
          <cell r="AJ482">
            <v>1523.5</v>
          </cell>
          <cell r="AK482" t="str">
            <v/>
          </cell>
          <cell r="AM482">
            <v>1.4498269896193772</v>
          </cell>
          <cell r="AN482">
            <v>1.1377893950709486</v>
          </cell>
          <cell r="AO482" t="str">
            <v/>
          </cell>
          <cell r="AR482">
            <v>305</v>
          </cell>
          <cell r="AX482" t="str">
            <v/>
          </cell>
        </row>
        <row r="483">
          <cell r="AH483">
            <v>37930</v>
          </cell>
          <cell r="AI483">
            <v>2103</v>
          </cell>
          <cell r="AJ483">
            <v>1512</v>
          </cell>
          <cell r="AK483" t="str">
            <v/>
          </cell>
          <cell r="AM483">
            <v>1.4553633217993081</v>
          </cell>
          <cell r="AN483">
            <v>1.1292008961911875</v>
          </cell>
          <cell r="AO483" t="str">
            <v/>
          </cell>
          <cell r="AR483">
            <v>305</v>
          </cell>
          <cell r="AX483" t="str">
            <v/>
          </cell>
        </row>
        <row r="484">
          <cell r="AH484">
            <v>37931</v>
          </cell>
          <cell r="AI484">
            <v>2083</v>
          </cell>
          <cell r="AJ484">
            <v>1506</v>
          </cell>
          <cell r="AK484">
            <v>305</v>
          </cell>
          <cell r="AM484">
            <v>1.4415224913494811</v>
          </cell>
          <cell r="AN484">
            <v>1.1247199402539207</v>
          </cell>
          <cell r="AO484">
            <v>1.4186046511627908</v>
          </cell>
          <cell r="AR484">
            <v>305</v>
          </cell>
          <cell r="AX484">
            <v>305</v>
          </cell>
        </row>
        <row r="485">
          <cell r="AH485">
            <v>37932</v>
          </cell>
          <cell r="AI485">
            <v>2087</v>
          </cell>
          <cell r="AJ485">
            <v>1514</v>
          </cell>
          <cell r="AK485" t="str">
            <v/>
          </cell>
          <cell r="AM485">
            <v>1.4442906574394463</v>
          </cell>
          <cell r="AN485">
            <v>1.1306945481702764</v>
          </cell>
          <cell r="AO485" t="str">
            <v/>
          </cell>
          <cell r="AR485">
            <v>307</v>
          </cell>
          <cell r="AX485" t="str">
            <v/>
          </cell>
        </row>
        <row r="486">
          <cell r="AH486">
            <v>37935</v>
          </cell>
          <cell r="AI486">
            <v>2043</v>
          </cell>
          <cell r="AJ486">
            <v>1499</v>
          </cell>
          <cell r="AK486" t="str">
            <v/>
          </cell>
          <cell r="AM486">
            <v>1.4138408304498269</v>
          </cell>
          <cell r="AN486">
            <v>1.1194921583271098</v>
          </cell>
          <cell r="AO486" t="str">
            <v/>
          </cell>
          <cell r="AR486">
            <v>309</v>
          </cell>
          <cell r="AX486" t="str">
            <v/>
          </cell>
        </row>
        <row r="487">
          <cell r="AH487">
            <v>37936</v>
          </cell>
          <cell r="AI487">
            <v>2073</v>
          </cell>
          <cell r="AJ487">
            <v>1511</v>
          </cell>
          <cell r="AK487" t="str">
            <v/>
          </cell>
          <cell r="AM487">
            <v>1.4346020761245675</v>
          </cell>
          <cell r="AN487">
            <v>1.128454070201643</v>
          </cell>
          <cell r="AO487" t="str">
            <v/>
          </cell>
          <cell r="AR487">
            <v>311</v>
          </cell>
          <cell r="AX487" t="str">
            <v/>
          </cell>
        </row>
        <row r="488">
          <cell r="AH488">
            <v>37937</v>
          </cell>
          <cell r="AI488">
            <v>2098</v>
          </cell>
          <cell r="AJ488">
            <v>1527</v>
          </cell>
          <cell r="AK488" t="str">
            <v/>
          </cell>
          <cell r="AM488">
            <v>1.4519031141868513</v>
          </cell>
          <cell r="AN488">
            <v>1.140403286034354</v>
          </cell>
          <cell r="AO488" t="str">
            <v/>
          </cell>
          <cell r="AR488">
            <v>313</v>
          </cell>
          <cell r="AX488" t="str">
            <v/>
          </cell>
        </row>
        <row r="489">
          <cell r="AH489">
            <v>37938</v>
          </cell>
          <cell r="AI489">
            <v>2082</v>
          </cell>
          <cell r="AJ489">
            <v>1518.5</v>
          </cell>
          <cell r="AK489">
            <v>315</v>
          </cell>
          <cell r="AM489">
            <v>1.4408304498269897</v>
          </cell>
          <cell r="AN489">
            <v>1.1340552651232263</v>
          </cell>
          <cell r="AO489">
            <v>1.4651162790697674</v>
          </cell>
          <cell r="AR489">
            <v>315</v>
          </cell>
          <cell r="AX489">
            <v>315</v>
          </cell>
        </row>
        <row r="490">
          <cell r="AH490">
            <v>37939</v>
          </cell>
          <cell r="AI490">
            <v>2095</v>
          </cell>
          <cell r="AJ490">
            <v>1531</v>
          </cell>
          <cell r="AK490" t="str">
            <v/>
          </cell>
          <cell r="AM490">
            <v>1.4498269896193772</v>
          </cell>
          <cell r="AN490">
            <v>1.1433905899925318</v>
          </cell>
          <cell r="AO490" t="str">
            <v/>
          </cell>
          <cell r="AR490">
            <v>315</v>
          </cell>
          <cell r="AX490" t="str">
            <v/>
          </cell>
        </row>
        <row r="491">
          <cell r="AH491">
            <v>37942</v>
          </cell>
          <cell r="AI491">
            <v>2043</v>
          </cell>
          <cell r="AJ491">
            <v>1509</v>
          </cell>
          <cell r="AK491" t="str">
            <v/>
          </cell>
          <cell r="AM491">
            <v>1.4138408304498269</v>
          </cell>
          <cell r="AN491">
            <v>1.1269604182225541</v>
          </cell>
          <cell r="AO491" t="str">
            <v/>
          </cell>
          <cell r="AR491">
            <v>315</v>
          </cell>
          <cell r="AX491" t="str">
            <v/>
          </cell>
        </row>
        <row r="492">
          <cell r="AH492">
            <v>37943</v>
          </cell>
          <cell r="AI492">
            <v>2053</v>
          </cell>
          <cell r="AJ492">
            <v>1513</v>
          </cell>
          <cell r="AK492" t="str">
            <v/>
          </cell>
          <cell r="AM492">
            <v>1.4207612456747405</v>
          </cell>
          <cell r="AN492">
            <v>1.1299477221807319</v>
          </cell>
          <cell r="AO492" t="str">
            <v/>
          </cell>
          <cell r="AR492">
            <v>315</v>
          </cell>
          <cell r="AX492" t="str">
            <v/>
          </cell>
        </row>
        <row r="493">
          <cell r="AH493">
            <v>37944</v>
          </cell>
          <cell r="AI493">
            <v>2032</v>
          </cell>
          <cell r="AJ493">
            <v>1519</v>
          </cell>
          <cell r="AK493" t="str">
            <v/>
          </cell>
          <cell r="AM493">
            <v>1.4062283737024222</v>
          </cell>
          <cell r="AN493">
            <v>1.1344286781179984</v>
          </cell>
          <cell r="AO493" t="str">
            <v/>
          </cell>
          <cell r="AR493">
            <v>315</v>
          </cell>
          <cell r="AX493" t="str">
            <v/>
          </cell>
        </row>
        <row r="494">
          <cell r="AH494">
            <v>37945</v>
          </cell>
          <cell r="AI494">
            <v>1969</v>
          </cell>
          <cell r="AJ494">
            <v>1499</v>
          </cell>
          <cell r="AK494">
            <v>315</v>
          </cell>
          <cell r="AM494">
            <v>1.3626297577854671</v>
          </cell>
          <cell r="AN494">
            <v>1.1194921583271098</v>
          </cell>
          <cell r="AO494">
            <v>1.4651162790697674</v>
          </cell>
          <cell r="AR494">
            <v>315</v>
          </cell>
          <cell r="AX494">
            <v>315</v>
          </cell>
        </row>
        <row r="495">
          <cell r="AH495">
            <v>37946</v>
          </cell>
          <cell r="AI495">
            <v>1972</v>
          </cell>
          <cell r="AJ495">
            <v>1509.5</v>
          </cell>
          <cell r="AK495" t="str">
            <v/>
          </cell>
          <cell r="AM495">
            <v>1.3647058823529412</v>
          </cell>
          <cell r="AN495">
            <v>1.1273338312173264</v>
          </cell>
          <cell r="AO495" t="str">
            <v/>
          </cell>
          <cell r="AR495" t="str">
            <v/>
          </cell>
          <cell r="AX495" t="str">
            <v/>
          </cell>
        </row>
        <row r="496">
          <cell r="AH496">
            <v>37949</v>
          </cell>
          <cell r="AI496">
            <v>2000</v>
          </cell>
          <cell r="AJ496">
            <v>1518</v>
          </cell>
          <cell r="AK496" t="str">
            <v/>
          </cell>
          <cell r="AM496">
            <v>1.3840830449826989</v>
          </cell>
          <cell r="AN496">
            <v>1.133681852128454</v>
          </cell>
          <cell r="AO496" t="str">
            <v/>
          </cell>
          <cell r="AR496" t="str">
            <v/>
          </cell>
          <cell r="AX496" t="str">
            <v/>
          </cell>
        </row>
        <row r="497">
          <cell r="AH497">
            <v>37950</v>
          </cell>
          <cell r="AI497">
            <v>1983.5</v>
          </cell>
          <cell r="AJ497">
            <v>1511</v>
          </cell>
          <cell r="AK497" t="str">
            <v/>
          </cell>
          <cell r="AM497">
            <v>1.3726643598615917</v>
          </cell>
          <cell r="AN497">
            <v>1.128454070201643</v>
          </cell>
          <cell r="AO497" t="str">
            <v/>
          </cell>
          <cell r="AR497" t="str">
            <v/>
          </cell>
          <cell r="AX497" t="str">
            <v/>
          </cell>
        </row>
        <row r="498">
          <cell r="AH498">
            <v>37951</v>
          </cell>
          <cell r="AI498">
            <v>1993</v>
          </cell>
          <cell r="AJ498">
            <v>1512.5</v>
          </cell>
          <cell r="AK498" t="str">
            <v/>
          </cell>
          <cell r="AM498">
            <v>1.3792387543252596</v>
          </cell>
          <cell r="AN498">
            <v>1.1295743091859596</v>
          </cell>
          <cell r="AO498" t="str">
            <v/>
          </cell>
          <cell r="AR498" t="str">
            <v/>
          </cell>
          <cell r="AX498" t="str">
            <v/>
          </cell>
        </row>
        <row r="499">
          <cell r="AH499">
            <v>37952</v>
          </cell>
          <cell r="AI499">
            <v>2019</v>
          </cell>
          <cell r="AJ499">
            <v>1520</v>
          </cell>
          <cell r="AK499" t="str">
            <v/>
          </cell>
          <cell r="AM499">
            <v>1.3972318339100347</v>
          </cell>
          <cell r="AN499">
            <v>1.1351755041075429</v>
          </cell>
          <cell r="AO499" t="str">
            <v/>
          </cell>
          <cell r="AR499" t="str">
            <v/>
          </cell>
          <cell r="AX499" t="str">
            <v/>
          </cell>
        </row>
        <row r="500">
          <cell r="AH500">
            <v>37953</v>
          </cell>
          <cell r="AI500">
            <v>2070</v>
          </cell>
          <cell r="AJ500">
            <v>1540</v>
          </cell>
          <cell r="AK500" t="str">
            <v/>
          </cell>
          <cell r="AM500">
            <v>1.4325259515570934</v>
          </cell>
          <cell r="AN500">
            <v>1.1501120238984317</v>
          </cell>
          <cell r="AO500" t="str">
            <v/>
          </cell>
          <cell r="AR500" t="str">
            <v/>
          </cell>
          <cell r="AX500" t="str">
            <v/>
          </cell>
        </row>
        <row r="501">
          <cell r="AH501">
            <v>37956</v>
          </cell>
          <cell r="AI501">
            <v>2098</v>
          </cell>
          <cell r="AJ501">
            <v>1549</v>
          </cell>
          <cell r="AK501" t="str">
            <v/>
          </cell>
          <cell r="AM501">
            <v>1.4519031141868513</v>
          </cell>
          <cell r="AN501">
            <v>1.1568334578043316</v>
          </cell>
          <cell r="AO501" t="str">
            <v/>
          </cell>
          <cell r="AR501" t="str">
            <v/>
          </cell>
          <cell r="AX501" t="str">
            <v/>
          </cell>
        </row>
        <row r="502">
          <cell r="AH502">
            <v>37957</v>
          </cell>
          <cell r="AI502">
            <v>2128</v>
          </cell>
          <cell r="AJ502">
            <v>1563</v>
          </cell>
          <cell r="AK502" t="str">
            <v/>
          </cell>
          <cell r="AM502">
            <v>1.4726643598615916</v>
          </cell>
          <cell r="AN502">
            <v>1.1672890216579537</v>
          </cell>
          <cell r="AO502" t="str">
            <v/>
          </cell>
          <cell r="AR502" t="str">
            <v/>
          </cell>
          <cell r="AX502" t="str">
            <v/>
          </cell>
        </row>
        <row r="503">
          <cell r="AH503">
            <v>37958</v>
          </cell>
          <cell r="AI503">
            <v>2161.5</v>
          </cell>
          <cell r="AJ503">
            <v>1565</v>
          </cell>
          <cell r="AK503" t="str">
            <v/>
          </cell>
          <cell r="AM503">
            <v>1.4958477508650518</v>
          </cell>
          <cell r="AN503">
            <v>1.1687826736370426</v>
          </cell>
          <cell r="AO503" t="str">
            <v/>
          </cell>
          <cell r="AR503" t="str">
            <v/>
          </cell>
          <cell r="AX503" t="str">
            <v/>
          </cell>
        </row>
        <row r="504">
          <cell r="AH504">
            <v>37959</v>
          </cell>
          <cell r="AI504">
            <v>2127</v>
          </cell>
          <cell r="AJ504">
            <v>1559</v>
          </cell>
          <cell r="AK504">
            <v>315</v>
          </cell>
          <cell r="AM504">
            <v>1.4719723183391002</v>
          </cell>
          <cell r="AN504">
            <v>1.1643017176997759</v>
          </cell>
          <cell r="AO504">
            <v>1.4651162790697674</v>
          </cell>
          <cell r="AR504">
            <v>315</v>
          </cell>
          <cell r="AX504">
            <v>315</v>
          </cell>
        </row>
        <row r="505">
          <cell r="AH505">
            <v>37960</v>
          </cell>
          <cell r="AI505">
            <v>2132</v>
          </cell>
          <cell r="AJ505">
            <v>1553</v>
          </cell>
          <cell r="AK505" t="str">
            <v/>
          </cell>
          <cell r="AM505">
            <v>1.4754325259515571</v>
          </cell>
          <cell r="AN505">
            <v>1.1598207617625094</v>
          </cell>
          <cell r="AO505" t="str">
            <v/>
          </cell>
          <cell r="AR505">
            <v>320</v>
          </cell>
          <cell r="AX505" t="str">
            <v/>
          </cell>
        </row>
        <row r="506">
          <cell r="AH506">
            <v>37963</v>
          </cell>
          <cell r="AI506">
            <v>2139</v>
          </cell>
          <cell r="AJ506">
            <v>1552</v>
          </cell>
          <cell r="AK506" t="str">
            <v/>
          </cell>
          <cell r="AM506">
            <v>1.4802768166089966</v>
          </cell>
          <cell r="AN506">
            <v>1.1590739357729649</v>
          </cell>
          <cell r="AO506" t="str">
            <v/>
          </cell>
          <cell r="AR506">
            <v>325</v>
          </cell>
          <cell r="AX506" t="str">
            <v/>
          </cell>
        </row>
        <row r="507">
          <cell r="AH507">
            <v>37964</v>
          </cell>
          <cell r="AI507">
            <v>2148</v>
          </cell>
          <cell r="AJ507">
            <v>1561</v>
          </cell>
          <cell r="AK507" t="str">
            <v/>
          </cell>
          <cell r="AM507">
            <v>1.4865051903114186</v>
          </cell>
          <cell r="AN507">
            <v>1.1657953696788648</v>
          </cell>
          <cell r="AO507" t="str">
            <v/>
          </cell>
          <cell r="AR507">
            <v>330</v>
          </cell>
          <cell r="AX507" t="str">
            <v/>
          </cell>
        </row>
        <row r="508">
          <cell r="AH508">
            <v>37965</v>
          </cell>
          <cell r="AI508">
            <v>2144</v>
          </cell>
          <cell r="AJ508">
            <v>1560</v>
          </cell>
          <cell r="AK508" t="str">
            <v/>
          </cell>
          <cell r="AM508">
            <v>1.4837370242214534</v>
          </cell>
          <cell r="AN508">
            <v>1.1650485436893203</v>
          </cell>
          <cell r="AO508" t="str">
            <v/>
          </cell>
          <cell r="AR508">
            <v>335</v>
          </cell>
          <cell r="AX508" t="str">
            <v/>
          </cell>
        </row>
        <row r="509">
          <cell r="AH509">
            <v>37966</v>
          </cell>
          <cell r="AI509">
            <v>2141</v>
          </cell>
          <cell r="AJ509">
            <v>1547</v>
          </cell>
          <cell r="AK509">
            <v>340</v>
          </cell>
          <cell r="AM509">
            <v>1.4816608996539793</v>
          </cell>
          <cell r="AN509">
            <v>1.1553398058252426</v>
          </cell>
          <cell r="AO509">
            <v>1.5813953488372092</v>
          </cell>
          <cell r="AR509">
            <v>340</v>
          </cell>
          <cell r="AX509">
            <v>340</v>
          </cell>
        </row>
        <row r="510">
          <cell r="AH510">
            <v>37967</v>
          </cell>
          <cell r="AI510">
            <v>2157.5</v>
          </cell>
          <cell r="AJ510">
            <v>1559</v>
          </cell>
          <cell r="AK510" t="str">
            <v/>
          </cell>
          <cell r="AM510">
            <v>1.4930795847750864</v>
          </cell>
          <cell r="AN510">
            <v>1.1643017176997759</v>
          </cell>
          <cell r="AO510" t="str">
            <v/>
          </cell>
          <cell r="AR510">
            <v>340</v>
          </cell>
          <cell r="AX510" t="str">
            <v/>
          </cell>
        </row>
        <row r="511">
          <cell r="AH511">
            <v>37970</v>
          </cell>
          <cell r="AI511">
            <v>2177</v>
          </cell>
          <cell r="AJ511">
            <v>1567</v>
          </cell>
          <cell r="AK511" t="str">
            <v/>
          </cell>
          <cell r="AM511">
            <v>1.5065743944636678</v>
          </cell>
          <cell r="AN511">
            <v>1.1702763256161315</v>
          </cell>
          <cell r="AO511" t="str">
            <v/>
          </cell>
          <cell r="AR511">
            <v>340</v>
          </cell>
          <cell r="AX511" t="str">
            <v/>
          </cell>
        </row>
        <row r="512">
          <cell r="AH512">
            <v>37971</v>
          </cell>
          <cell r="AI512">
            <v>2203</v>
          </cell>
          <cell r="AJ512">
            <v>1574.5</v>
          </cell>
          <cell r="AK512" t="str">
            <v/>
          </cell>
          <cell r="AM512">
            <v>1.5245674740484429</v>
          </cell>
          <cell r="AN512">
            <v>1.1758775205377148</v>
          </cell>
          <cell r="AO512" t="str">
            <v/>
          </cell>
          <cell r="AR512">
            <v>340</v>
          </cell>
          <cell r="AX512" t="str">
            <v/>
          </cell>
        </row>
        <row r="513">
          <cell r="AH513">
            <v>37972</v>
          </cell>
          <cell r="AI513">
            <v>2185</v>
          </cell>
          <cell r="AJ513">
            <v>1569</v>
          </cell>
          <cell r="AK513" t="str">
            <v/>
          </cell>
          <cell r="AM513">
            <v>1.5121107266435987</v>
          </cell>
          <cell r="AN513">
            <v>1.1717699775952204</v>
          </cell>
          <cell r="AO513" t="str">
            <v/>
          </cell>
          <cell r="AR513">
            <v>340</v>
          </cell>
          <cell r="AX513" t="str">
            <v/>
          </cell>
        </row>
        <row r="514">
          <cell r="AH514">
            <v>37973</v>
          </cell>
          <cell r="AI514">
            <v>2225</v>
          </cell>
          <cell r="AJ514">
            <v>1575</v>
          </cell>
          <cell r="AK514">
            <v>340</v>
          </cell>
          <cell r="AM514">
            <v>1.5397923875432526</v>
          </cell>
          <cell r="AN514">
            <v>1.1762509335324869</v>
          </cell>
          <cell r="AO514">
            <v>1.5813953488372092</v>
          </cell>
          <cell r="AR514">
            <v>340</v>
          </cell>
          <cell r="AX514">
            <v>340</v>
          </cell>
        </row>
        <row r="515">
          <cell r="AH515">
            <v>37974</v>
          </cell>
          <cell r="AI515">
            <v>2238</v>
          </cell>
          <cell r="AJ515">
            <v>1582</v>
          </cell>
          <cell r="AK515" t="str">
            <v/>
          </cell>
          <cell r="AM515">
            <v>1.5487889273356401</v>
          </cell>
          <cell r="AN515">
            <v>1.1814787154592981</v>
          </cell>
          <cell r="AO515" t="str">
            <v/>
          </cell>
          <cell r="AR515" t="str">
            <v/>
          </cell>
          <cell r="AX515" t="str">
            <v/>
          </cell>
        </row>
        <row r="516">
          <cell r="AH516">
            <v>37977</v>
          </cell>
          <cell r="AI516">
            <v>2220</v>
          </cell>
          <cell r="AJ516">
            <v>1570</v>
          </cell>
          <cell r="AK516" t="str">
            <v/>
          </cell>
          <cell r="AM516">
            <v>1.5363321799307958</v>
          </cell>
          <cell r="AN516">
            <v>1.1725168035847648</v>
          </cell>
          <cell r="AO516" t="str">
            <v/>
          </cell>
          <cell r="AR516" t="str">
            <v/>
          </cell>
          <cell r="AX516" t="str">
            <v/>
          </cell>
        </row>
        <row r="517">
          <cell r="AH517">
            <v>37978</v>
          </cell>
          <cell r="AI517">
            <v>2237</v>
          </cell>
          <cell r="AJ517">
            <v>1579</v>
          </cell>
          <cell r="AK517" t="str">
            <v/>
          </cell>
          <cell r="AM517">
            <v>1.5480968858131487</v>
          </cell>
          <cell r="AN517">
            <v>1.1792382374906647</v>
          </cell>
          <cell r="AO517" t="str">
            <v/>
          </cell>
          <cell r="AR517" t="str">
            <v/>
          </cell>
          <cell r="AX517" t="str">
            <v/>
          </cell>
        </row>
        <row r="518">
          <cell r="AH518">
            <v>37979</v>
          </cell>
          <cell r="AI518">
            <v>2240</v>
          </cell>
          <cell r="AJ518">
            <v>1593</v>
          </cell>
          <cell r="AK518" t="str">
            <v/>
          </cell>
          <cell r="AM518">
            <v>1.5501730103806228</v>
          </cell>
          <cell r="AN518">
            <v>1.1896938013442868</v>
          </cell>
          <cell r="AO518" t="str">
            <v/>
          </cell>
          <cell r="AR518" t="str">
            <v/>
          </cell>
          <cell r="AX518" t="str">
            <v/>
          </cell>
        </row>
        <row r="519">
          <cell r="AH519">
            <v>37984</v>
          </cell>
          <cell r="AI519">
            <v>2281</v>
          </cell>
          <cell r="AJ519">
            <v>1591</v>
          </cell>
          <cell r="AK519" t="str">
            <v/>
          </cell>
          <cell r="AM519">
            <v>1.5785467128027681</v>
          </cell>
          <cell r="AN519">
            <v>1.1882001493651979</v>
          </cell>
          <cell r="AO519" t="str">
            <v/>
          </cell>
          <cell r="AR519" t="str">
            <v/>
          </cell>
          <cell r="AX519" t="str">
            <v/>
          </cell>
        </row>
        <row r="520">
          <cell r="AH520">
            <v>37985</v>
          </cell>
          <cell r="AI520">
            <v>2278</v>
          </cell>
          <cell r="AJ520">
            <v>1596</v>
          </cell>
          <cell r="AK520" t="str">
            <v/>
          </cell>
          <cell r="AM520">
            <v>1.5764705882352941</v>
          </cell>
          <cell r="AN520">
            <v>1.1919342793129202</v>
          </cell>
          <cell r="AO520" t="str">
            <v/>
          </cell>
          <cell r="AR520" t="str">
            <v/>
          </cell>
          <cell r="AX520" t="str">
            <v/>
          </cell>
        </row>
        <row r="521">
          <cell r="AH521">
            <v>37986</v>
          </cell>
          <cell r="AI521">
            <v>2301</v>
          </cell>
          <cell r="AJ521">
            <v>1600</v>
          </cell>
          <cell r="AK521" t="str">
            <v/>
          </cell>
          <cell r="AM521">
            <v>1.5923875432525951</v>
          </cell>
          <cell r="AN521">
            <v>1.1949215832710978</v>
          </cell>
          <cell r="AO521" t="str">
            <v/>
          </cell>
          <cell r="AR521" t="str">
            <v/>
          </cell>
          <cell r="AX521" t="str">
            <v/>
          </cell>
        </row>
        <row r="522">
          <cell r="AH522">
            <v>37988</v>
          </cell>
          <cell r="AI522">
            <v>2348</v>
          </cell>
          <cell r="AJ522">
            <v>1619</v>
          </cell>
          <cell r="AK522" t="str">
            <v/>
          </cell>
          <cell r="AM522">
            <v>1.6249134948096886</v>
          </cell>
          <cell r="AN522">
            <v>1.2091112770724421</v>
          </cell>
          <cell r="AO522" t="str">
            <v/>
          </cell>
          <cell r="AR522" t="str">
            <v/>
          </cell>
          <cell r="AX522" t="str">
            <v/>
          </cell>
        </row>
        <row r="523">
          <cell r="AH523">
            <v>37991</v>
          </cell>
          <cell r="AI523">
            <v>2377</v>
          </cell>
          <cell r="AJ523">
            <v>1613</v>
          </cell>
          <cell r="AK523" t="str">
            <v/>
          </cell>
          <cell r="AM523">
            <v>1.6449826989619376</v>
          </cell>
          <cell r="AN523">
            <v>1.2046303211351754</v>
          </cell>
          <cell r="AO523" t="str">
            <v/>
          </cell>
          <cell r="AR523" t="str">
            <v/>
          </cell>
          <cell r="AX523" t="str">
            <v/>
          </cell>
        </row>
        <row r="524">
          <cell r="AH524">
            <v>37992</v>
          </cell>
          <cell r="AI524">
            <v>2342</v>
          </cell>
          <cell r="AJ524">
            <v>1605</v>
          </cell>
          <cell r="AK524" t="str">
            <v/>
          </cell>
          <cell r="AM524">
            <v>1.6207612456747404</v>
          </cell>
          <cell r="AN524">
            <v>1.19865571321882</v>
          </cell>
          <cell r="AO524" t="str">
            <v/>
          </cell>
          <cell r="AR524" t="str">
            <v/>
          </cell>
          <cell r="AX524" t="str">
            <v/>
          </cell>
        </row>
        <row r="525">
          <cell r="AH525">
            <v>37993</v>
          </cell>
          <cell r="AI525">
            <v>2336</v>
          </cell>
          <cell r="AJ525">
            <v>1600</v>
          </cell>
          <cell r="AK525" t="str">
            <v/>
          </cell>
          <cell r="AM525">
            <v>1.6166089965397923</v>
          </cell>
          <cell r="AN525">
            <v>1.1949215832710978</v>
          </cell>
          <cell r="AO525" t="str">
            <v/>
          </cell>
          <cell r="AR525" t="str">
            <v/>
          </cell>
          <cell r="AX525" t="str">
            <v/>
          </cell>
        </row>
        <row r="526">
          <cell r="AH526">
            <v>37994</v>
          </cell>
          <cell r="AI526">
            <v>2404</v>
          </cell>
          <cell r="AJ526">
            <v>1619</v>
          </cell>
          <cell r="AK526">
            <v>390</v>
          </cell>
          <cell r="AM526">
            <v>1.6636678200692041</v>
          </cell>
          <cell r="AN526">
            <v>1.2091112770724421</v>
          </cell>
          <cell r="AO526">
            <v>1.8139534883720929</v>
          </cell>
          <cell r="AR526">
            <v>390</v>
          </cell>
          <cell r="AX526">
            <v>390</v>
          </cell>
        </row>
        <row r="527">
          <cell r="AH527">
            <v>37995</v>
          </cell>
          <cell r="AI527">
            <v>2418</v>
          </cell>
          <cell r="AJ527">
            <v>1620</v>
          </cell>
          <cell r="AK527" t="str">
            <v/>
          </cell>
          <cell r="AM527">
            <v>1.6733564013840831</v>
          </cell>
          <cell r="AN527">
            <v>1.2098581030619866</v>
          </cell>
          <cell r="AO527" t="str">
            <v/>
          </cell>
          <cell r="AR527">
            <v>392</v>
          </cell>
          <cell r="AX527" t="str">
            <v/>
          </cell>
        </row>
        <row r="528">
          <cell r="AH528">
            <v>37998</v>
          </cell>
          <cell r="AI528">
            <v>2371</v>
          </cell>
          <cell r="AJ528">
            <v>1608</v>
          </cell>
          <cell r="AK528" t="str">
            <v/>
          </cell>
          <cell r="AM528">
            <v>1.6408304498269897</v>
          </cell>
          <cell r="AN528">
            <v>1.2008961911874534</v>
          </cell>
          <cell r="AO528" t="str">
            <v/>
          </cell>
          <cell r="AR528">
            <v>394</v>
          </cell>
          <cell r="AX528" t="str">
            <v/>
          </cell>
        </row>
        <row r="529">
          <cell r="AH529">
            <v>37999</v>
          </cell>
          <cell r="AI529">
            <v>2372</v>
          </cell>
          <cell r="AJ529">
            <v>1602.5</v>
          </cell>
          <cell r="AK529" t="str">
            <v/>
          </cell>
          <cell r="AM529">
            <v>1.641522491349481</v>
          </cell>
          <cell r="AN529">
            <v>1.196788648244959</v>
          </cell>
          <cell r="AO529" t="str">
            <v/>
          </cell>
          <cell r="AR529">
            <v>396</v>
          </cell>
          <cell r="AX529" t="str">
            <v/>
          </cell>
        </row>
        <row r="530">
          <cell r="AH530">
            <v>38000</v>
          </cell>
          <cell r="AI530">
            <v>2396</v>
          </cell>
          <cell r="AJ530">
            <v>1628</v>
          </cell>
          <cell r="AK530" t="str">
            <v/>
          </cell>
          <cell r="AM530">
            <v>1.6581314878892734</v>
          </cell>
          <cell r="AN530">
            <v>1.215832710978342</v>
          </cell>
          <cell r="AO530" t="str">
            <v/>
          </cell>
          <cell r="AR530">
            <v>398</v>
          </cell>
          <cell r="AX530" t="str">
            <v/>
          </cell>
        </row>
        <row r="531">
          <cell r="AH531">
            <v>38001</v>
          </cell>
          <cell r="AI531">
            <v>2359</v>
          </cell>
          <cell r="AJ531">
            <v>1613</v>
          </cell>
          <cell r="AK531">
            <v>400</v>
          </cell>
          <cell r="AM531">
            <v>1.6325259515570933</v>
          </cell>
          <cell r="AN531">
            <v>1.2046303211351754</v>
          </cell>
          <cell r="AO531">
            <v>1.8604651162790697</v>
          </cell>
          <cell r="AR531">
            <v>400</v>
          </cell>
          <cell r="AX531">
            <v>400</v>
          </cell>
        </row>
        <row r="532">
          <cell r="AH532">
            <v>38002</v>
          </cell>
          <cell r="AI532">
            <v>2388</v>
          </cell>
          <cell r="AJ532">
            <v>1622.5</v>
          </cell>
          <cell r="AK532" t="str">
            <v/>
          </cell>
          <cell r="AM532">
            <v>1.6525951557093426</v>
          </cell>
          <cell r="AN532">
            <v>1.2117251680358476</v>
          </cell>
          <cell r="AO532" t="str">
            <v/>
          </cell>
          <cell r="AR532">
            <v>402</v>
          </cell>
          <cell r="AX532" t="str">
            <v/>
          </cell>
        </row>
        <row r="533">
          <cell r="AH533">
            <v>38005</v>
          </cell>
          <cell r="AI533">
            <v>2422</v>
          </cell>
          <cell r="AJ533">
            <v>1619</v>
          </cell>
          <cell r="AK533" t="str">
            <v/>
          </cell>
          <cell r="AM533">
            <v>1.6761245674740484</v>
          </cell>
          <cell r="AN533">
            <v>1.2091112770724421</v>
          </cell>
          <cell r="AO533" t="str">
            <v/>
          </cell>
          <cell r="AR533">
            <v>404</v>
          </cell>
          <cell r="AX533" t="str">
            <v/>
          </cell>
        </row>
        <row r="534">
          <cell r="AH534">
            <v>38006</v>
          </cell>
          <cell r="AI534">
            <v>2450</v>
          </cell>
          <cell r="AJ534">
            <v>1626</v>
          </cell>
          <cell r="AK534" t="str">
            <v/>
          </cell>
          <cell r="AM534">
            <v>1.6955017301038062</v>
          </cell>
          <cell r="AN534">
            <v>1.2143390589992531</v>
          </cell>
          <cell r="AO534" t="str">
            <v/>
          </cell>
          <cell r="AR534">
            <v>406</v>
          </cell>
          <cell r="AX534" t="str">
            <v/>
          </cell>
        </row>
        <row r="535">
          <cell r="AH535">
            <v>38007</v>
          </cell>
          <cell r="AI535">
            <v>2448</v>
          </cell>
          <cell r="AJ535">
            <v>1631</v>
          </cell>
          <cell r="AK535" t="str">
            <v/>
          </cell>
          <cell r="AM535">
            <v>1.6941176470588235</v>
          </cell>
          <cell r="AN535">
            <v>1.2180731889469754</v>
          </cell>
          <cell r="AO535" t="str">
            <v/>
          </cell>
          <cell r="AR535">
            <v>408</v>
          </cell>
          <cell r="AX535" t="str">
            <v/>
          </cell>
        </row>
        <row r="536">
          <cell r="AH536">
            <v>38008</v>
          </cell>
          <cell r="AI536">
            <v>2458</v>
          </cell>
          <cell r="AJ536">
            <v>1640</v>
          </cell>
          <cell r="AK536">
            <v>410</v>
          </cell>
          <cell r="AM536">
            <v>1.7010380622837371</v>
          </cell>
          <cell r="AN536">
            <v>1.2247946228528752</v>
          </cell>
          <cell r="AO536">
            <v>1.9069767441860466</v>
          </cell>
          <cell r="AR536">
            <v>410</v>
          </cell>
          <cell r="AX536">
            <v>410</v>
          </cell>
        </row>
        <row r="537">
          <cell r="AH537">
            <v>38009</v>
          </cell>
          <cell r="AI537">
            <v>2460</v>
          </cell>
          <cell r="AJ537">
            <v>1636</v>
          </cell>
          <cell r="AK537" t="str">
            <v/>
          </cell>
          <cell r="AM537">
            <v>1.7024221453287198</v>
          </cell>
          <cell r="AN537">
            <v>1.2218073188946976</v>
          </cell>
          <cell r="AO537" t="str">
            <v/>
          </cell>
          <cell r="AR537">
            <v>410</v>
          </cell>
          <cell r="AX537" t="str">
            <v/>
          </cell>
        </row>
        <row r="538">
          <cell r="AH538">
            <v>38012</v>
          </cell>
          <cell r="AI538">
            <v>2446</v>
          </cell>
          <cell r="AJ538">
            <v>1635</v>
          </cell>
          <cell r="AK538" t="str">
            <v/>
          </cell>
          <cell r="AM538">
            <v>1.6927335640138408</v>
          </cell>
          <cell r="AN538">
            <v>1.2210604929051532</v>
          </cell>
          <cell r="AO538" t="str">
            <v/>
          </cell>
          <cell r="AR538">
            <v>410</v>
          </cell>
          <cell r="AX538" t="str">
            <v/>
          </cell>
        </row>
        <row r="539">
          <cell r="AH539">
            <v>38013</v>
          </cell>
          <cell r="AI539">
            <v>2440</v>
          </cell>
          <cell r="AJ539">
            <v>1626</v>
          </cell>
          <cell r="AK539" t="str">
            <v/>
          </cell>
          <cell r="AM539">
            <v>1.6885813148788926</v>
          </cell>
          <cell r="AN539">
            <v>1.2143390589992531</v>
          </cell>
          <cell r="AO539" t="str">
            <v/>
          </cell>
          <cell r="AR539">
            <v>410</v>
          </cell>
          <cell r="AX539" t="str">
            <v/>
          </cell>
        </row>
        <row r="540">
          <cell r="AH540">
            <v>38014</v>
          </cell>
          <cell r="AI540">
            <v>2465</v>
          </cell>
          <cell r="AJ540">
            <v>1653</v>
          </cell>
          <cell r="AK540" t="str">
            <v/>
          </cell>
          <cell r="AM540">
            <v>1.7058823529411764</v>
          </cell>
          <cell r="AN540">
            <v>1.2345033607169529</v>
          </cell>
          <cell r="AO540" t="str">
            <v/>
          </cell>
          <cell r="AR540">
            <v>410</v>
          </cell>
          <cell r="AX540" t="str">
            <v/>
          </cell>
        </row>
        <row r="541">
          <cell r="AH541">
            <v>38015</v>
          </cell>
          <cell r="AI541">
            <v>2454</v>
          </cell>
          <cell r="AJ541">
            <v>1644.5</v>
          </cell>
          <cell r="AK541">
            <v>410</v>
          </cell>
          <cell r="AM541">
            <v>1.6982698961937717</v>
          </cell>
          <cell r="AN541">
            <v>1.2281553398058251</v>
          </cell>
          <cell r="AO541">
            <v>1.9069767441860466</v>
          </cell>
          <cell r="AR541">
            <v>410</v>
          </cell>
          <cell r="AX541">
            <v>410</v>
          </cell>
        </row>
        <row r="542">
          <cell r="AH542">
            <v>38016</v>
          </cell>
          <cell r="AI542">
            <v>2497</v>
          </cell>
          <cell r="AJ542">
            <v>1656</v>
          </cell>
          <cell r="AK542" t="str">
            <v/>
          </cell>
          <cell r="AM542">
            <v>1.7280276816608997</v>
          </cell>
          <cell r="AN542">
            <v>1.2367438386855862</v>
          </cell>
          <cell r="AO542" t="str">
            <v/>
          </cell>
          <cell r="AR542">
            <v>414</v>
          </cell>
          <cell r="AX542" t="str">
            <v/>
          </cell>
        </row>
        <row r="543">
          <cell r="AH543">
            <v>38019</v>
          </cell>
          <cell r="AI543">
            <v>2497</v>
          </cell>
          <cell r="AJ543">
            <v>1647</v>
          </cell>
          <cell r="AK543" t="str">
            <v/>
          </cell>
          <cell r="AM543">
            <v>1.7280276816608997</v>
          </cell>
          <cell r="AN543">
            <v>1.2300224047796864</v>
          </cell>
          <cell r="AO543" t="str">
            <v/>
          </cell>
          <cell r="AR543">
            <v>418</v>
          </cell>
          <cell r="AX543" t="str">
            <v/>
          </cell>
        </row>
        <row r="544">
          <cell r="AH544">
            <v>38020</v>
          </cell>
          <cell r="AI544">
            <v>2544</v>
          </cell>
          <cell r="AJ544">
            <v>1660</v>
          </cell>
          <cell r="AK544" t="str">
            <v/>
          </cell>
          <cell r="AM544">
            <v>1.7605536332179932</v>
          </cell>
          <cell r="AN544">
            <v>1.2397311426437641</v>
          </cell>
          <cell r="AO544" t="str">
            <v/>
          </cell>
          <cell r="AR544">
            <v>422</v>
          </cell>
          <cell r="AX544" t="str">
            <v/>
          </cell>
        </row>
        <row r="545">
          <cell r="AH545">
            <v>38021</v>
          </cell>
          <cell r="AI545">
            <v>2553</v>
          </cell>
          <cell r="AJ545">
            <v>1671</v>
          </cell>
          <cell r="AK545" t="str">
            <v/>
          </cell>
          <cell r="AM545">
            <v>1.7667820069204152</v>
          </cell>
          <cell r="AN545">
            <v>1.2479462285287528</v>
          </cell>
          <cell r="AO545" t="str">
            <v/>
          </cell>
          <cell r="AR545">
            <v>426</v>
          </cell>
          <cell r="AX545" t="str">
            <v/>
          </cell>
        </row>
        <row r="546">
          <cell r="AH546">
            <v>38022</v>
          </cell>
          <cell r="AI546">
            <v>2554</v>
          </cell>
          <cell r="AJ546">
            <v>1667</v>
          </cell>
          <cell r="AK546">
            <v>430</v>
          </cell>
          <cell r="AM546">
            <v>1.7674740484429066</v>
          </cell>
          <cell r="AN546">
            <v>1.244958924570575</v>
          </cell>
          <cell r="AO546">
            <v>2</v>
          </cell>
          <cell r="AR546">
            <v>430</v>
          </cell>
          <cell r="AX546">
            <v>430</v>
          </cell>
        </row>
        <row r="547">
          <cell r="AH547">
            <v>38023</v>
          </cell>
          <cell r="AI547">
            <v>2572</v>
          </cell>
          <cell r="AJ547">
            <v>1680</v>
          </cell>
          <cell r="AK547" t="str">
            <v/>
          </cell>
          <cell r="AM547">
            <v>1.7799307958477508</v>
          </cell>
          <cell r="AN547">
            <v>1.2546676624346527</v>
          </cell>
          <cell r="AO547" t="str">
            <v/>
          </cell>
          <cell r="AR547">
            <v>435</v>
          </cell>
          <cell r="AX547" t="str">
            <v/>
          </cell>
        </row>
        <row r="548">
          <cell r="AH548">
            <v>38026</v>
          </cell>
          <cell r="AI548">
            <v>2578</v>
          </cell>
          <cell r="AJ548">
            <v>1673</v>
          </cell>
          <cell r="AK548" t="str">
            <v/>
          </cell>
          <cell r="AM548">
            <v>1.784083044982699</v>
          </cell>
          <cell r="AN548">
            <v>1.2494398805078417</v>
          </cell>
          <cell r="AO548" t="str">
            <v/>
          </cell>
          <cell r="AR548">
            <v>440</v>
          </cell>
          <cell r="AX548" t="str">
            <v/>
          </cell>
        </row>
        <row r="549">
          <cell r="AH549">
            <v>38027</v>
          </cell>
          <cell r="AI549">
            <v>2565</v>
          </cell>
          <cell r="AJ549">
            <v>1668</v>
          </cell>
          <cell r="AK549" t="str">
            <v/>
          </cell>
          <cell r="AM549">
            <v>1.7750865051903115</v>
          </cell>
          <cell r="AN549">
            <v>1.2457057505601195</v>
          </cell>
          <cell r="AO549" t="str">
            <v/>
          </cell>
          <cell r="AR549">
            <v>445</v>
          </cell>
          <cell r="AX549" t="str">
            <v/>
          </cell>
        </row>
        <row r="550">
          <cell r="AH550">
            <v>38028</v>
          </cell>
          <cell r="AI550">
            <v>2612</v>
          </cell>
          <cell r="AJ550">
            <v>1695</v>
          </cell>
          <cell r="AK550" t="str">
            <v/>
          </cell>
          <cell r="AM550">
            <v>1.8076124567474048</v>
          </cell>
          <cell r="AN550">
            <v>1.2658700522778192</v>
          </cell>
          <cell r="AO550" t="str">
            <v/>
          </cell>
          <cell r="AR550">
            <v>450</v>
          </cell>
          <cell r="AX550" t="str">
            <v/>
          </cell>
        </row>
        <row r="551">
          <cell r="AH551">
            <v>38029</v>
          </cell>
          <cell r="AI551">
            <v>2702</v>
          </cell>
          <cell r="AJ551">
            <v>1720</v>
          </cell>
          <cell r="AK551">
            <v>455</v>
          </cell>
          <cell r="AM551">
            <v>1.8698961937716263</v>
          </cell>
          <cell r="AN551">
            <v>1.2845407020164301</v>
          </cell>
          <cell r="AO551">
            <v>2.1162790697674421</v>
          </cell>
          <cell r="AR551">
            <v>455</v>
          </cell>
          <cell r="AX551">
            <v>455</v>
          </cell>
        </row>
        <row r="552">
          <cell r="AH552">
            <v>38030</v>
          </cell>
          <cell r="AI552">
            <v>2690</v>
          </cell>
          <cell r="AJ552">
            <v>1720</v>
          </cell>
          <cell r="AK552" t="str">
            <v/>
          </cell>
          <cell r="AM552">
            <v>1.8615916955017302</v>
          </cell>
          <cell r="AN552">
            <v>1.2845407020164301</v>
          </cell>
          <cell r="AO552" t="str">
            <v/>
          </cell>
          <cell r="AR552">
            <v>478</v>
          </cell>
          <cell r="AX552" t="str">
            <v/>
          </cell>
        </row>
        <row r="553">
          <cell r="AH553">
            <v>38033</v>
          </cell>
          <cell r="AI553">
            <v>2730</v>
          </cell>
          <cell r="AJ553">
            <v>1725</v>
          </cell>
          <cell r="AK553" t="str">
            <v/>
          </cell>
          <cell r="AM553">
            <v>1.8892733564013842</v>
          </cell>
          <cell r="AN553">
            <v>1.2882748319641524</v>
          </cell>
          <cell r="AO553" t="str">
            <v/>
          </cell>
          <cell r="AR553">
            <v>501</v>
          </cell>
          <cell r="AX553" t="str">
            <v/>
          </cell>
        </row>
        <row r="554">
          <cell r="AH554">
            <v>38034</v>
          </cell>
          <cell r="AI554">
            <v>2826</v>
          </cell>
          <cell r="AJ554">
            <v>1745</v>
          </cell>
          <cell r="AK554" t="str">
            <v/>
          </cell>
          <cell r="AM554">
            <v>1.9557093425605536</v>
          </cell>
          <cell r="AN554">
            <v>1.303211351755041</v>
          </cell>
          <cell r="AO554" t="str">
            <v/>
          </cell>
          <cell r="AR554">
            <v>524</v>
          </cell>
          <cell r="AX554" t="str">
            <v/>
          </cell>
        </row>
        <row r="555">
          <cell r="AH555">
            <v>38035</v>
          </cell>
          <cell r="AI555">
            <v>2790</v>
          </cell>
          <cell r="AJ555">
            <v>1733</v>
          </cell>
          <cell r="AK555" t="str">
            <v/>
          </cell>
          <cell r="AM555">
            <v>1.9307958477508651</v>
          </cell>
          <cell r="AN555">
            <v>1.2942494398805078</v>
          </cell>
          <cell r="AO555" t="str">
            <v/>
          </cell>
          <cell r="AR555">
            <v>547</v>
          </cell>
          <cell r="AX555" t="str">
            <v/>
          </cell>
        </row>
        <row r="556">
          <cell r="AH556">
            <v>38036</v>
          </cell>
          <cell r="AI556">
            <v>2872</v>
          </cell>
          <cell r="AJ556">
            <v>1735.5</v>
          </cell>
          <cell r="AK556">
            <v>570</v>
          </cell>
          <cell r="AM556">
            <v>1.9875432525951557</v>
          </cell>
          <cell r="AN556">
            <v>1.296116504854369</v>
          </cell>
          <cell r="AO556">
            <v>2.6511627906976742</v>
          </cell>
          <cell r="AR556">
            <v>570</v>
          </cell>
          <cell r="AX556">
            <v>570</v>
          </cell>
        </row>
        <row r="557">
          <cell r="AH557">
            <v>38037</v>
          </cell>
          <cell r="AI557">
            <v>2874</v>
          </cell>
          <cell r="AJ557">
            <v>1727</v>
          </cell>
          <cell r="AK557" t="str">
            <v/>
          </cell>
          <cell r="AM557">
            <v>1.9889273356401385</v>
          </cell>
          <cell r="AN557">
            <v>1.2897684839432413</v>
          </cell>
          <cell r="AO557" t="str">
            <v/>
          </cell>
          <cell r="AR557">
            <v>575</v>
          </cell>
          <cell r="AX557" t="str">
            <v/>
          </cell>
        </row>
        <row r="558">
          <cell r="AH558">
            <v>38040</v>
          </cell>
          <cell r="AI558">
            <v>2863</v>
          </cell>
          <cell r="AJ558">
            <v>1715</v>
          </cell>
          <cell r="AK558" t="str">
            <v/>
          </cell>
          <cell r="AM558">
            <v>1.9813148788927335</v>
          </cell>
          <cell r="AN558">
            <v>1.2808065720687081</v>
          </cell>
          <cell r="AO558" t="str">
            <v/>
          </cell>
          <cell r="AR558">
            <v>580</v>
          </cell>
          <cell r="AX558" t="str">
            <v/>
          </cell>
        </row>
        <row r="559">
          <cell r="AH559">
            <v>38041</v>
          </cell>
          <cell r="AI559">
            <v>2890</v>
          </cell>
          <cell r="AJ559">
            <v>1732</v>
          </cell>
          <cell r="AK559" t="str">
            <v/>
          </cell>
          <cell r="AM559">
            <v>2</v>
          </cell>
          <cell r="AN559">
            <v>1.2935026138909633</v>
          </cell>
          <cell r="AO559" t="str">
            <v/>
          </cell>
          <cell r="AR559">
            <v>585</v>
          </cell>
          <cell r="AX559" t="str">
            <v/>
          </cell>
        </row>
        <row r="560">
          <cell r="AH560">
            <v>38042</v>
          </cell>
          <cell r="AI560">
            <v>2953</v>
          </cell>
          <cell r="AJ560">
            <v>1722</v>
          </cell>
          <cell r="AK560" t="str">
            <v/>
          </cell>
          <cell r="AM560">
            <v>2.043598615916955</v>
          </cell>
          <cell r="AN560">
            <v>1.286034353995519</v>
          </cell>
          <cell r="AO560" t="str">
            <v/>
          </cell>
          <cell r="AR560">
            <v>590</v>
          </cell>
          <cell r="AX560" t="str">
            <v/>
          </cell>
        </row>
        <row r="561">
          <cell r="AH561">
            <v>38043</v>
          </cell>
          <cell r="AI561">
            <v>2922</v>
          </cell>
          <cell r="AJ561">
            <v>1717</v>
          </cell>
          <cell r="AK561">
            <v>595</v>
          </cell>
          <cell r="AM561">
            <v>2.0221453287197231</v>
          </cell>
          <cell r="AN561">
            <v>1.2823002240477968</v>
          </cell>
          <cell r="AO561">
            <v>2.7674418604651163</v>
          </cell>
          <cell r="AR561">
            <v>595</v>
          </cell>
          <cell r="AX561">
            <v>595</v>
          </cell>
        </row>
        <row r="562">
          <cell r="AH562">
            <v>38044</v>
          </cell>
          <cell r="AI562">
            <v>2938</v>
          </cell>
          <cell r="AJ562">
            <v>1724.5</v>
          </cell>
          <cell r="AK562" t="str">
            <v/>
          </cell>
          <cell r="AM562">
            <v>2.0332179930795848</v>
          </cell>
          <cell r="AN562">
            <v>1.28790141896938</v>
          </cell>
          <cell r="AO562" t="str">
            <v/>
          </cell>
          <cell r="AR562">
            <v>595</v>
          </cell>
          <cell r="AX562" t="str">
            <v/>
          </cell>
        </row>
        <row r="563">
          <cell r="AH563">
            <v>38047</v>
          </cell>
          <cell r="AI563">
            <v>3030</v>
          </cell>
          <cell r="AJ563">
            <v>1748</v>
          </cell>
          <cell r="AK563" t="str">
            <v/>
          </cell>
          <cell r="AM563">
            <v>2.0968858131487891</v>
          </cell>
          <cell r="AN563">
            <v>1.3054518297236744</v>
          </cell>
          <cell r="AO563" t="str">
            <v/>
          </cell>
          <cell r="AR563">
            <v>595</v>
          </cell>
          <cell r="AX563" t="str">
            <v/>
          </cell>
        </row>
        <row r="564">
          <cell r="AH564">
            <v>38048</v>
          </cell>
          <cell r="AI564">
            <v>3002</v>
          </cell>
          <cell r="AJ564">
            <v>1725</v>
          </cell>
          <cell r="AK564" t="str">
            <v/>
          </cell>
          <cell r="AM564">
            <v>2.077508650519031</v>
          </cell>
          <cell r="AN564">
            <v>1.2882748319641524</v>
          </cell>
          <cell r="AO564" t="str">
            <v/>
          </cell>
          <cell r="AR564">
            <v>595</v>
          </cell>
          <cell r="AX564" t="str">
            <v/>
          </cell>
        </row>
        <row r="565">
          <cell r="AH565">
            <v>38049</v>
          </cell>
          <cell r="AI565">
            <v>2845</v>
          </cell>
          <cell r="AJ565">
            <v>1667</v>
          </cell>
          <cell r="AK565" t="str">
            <v/>
          </cell>
          <cell r="AM565">
            <v>1.9688581314878892</v>
          </cell>
          <cell r="AN565">
            <v>1.244958924570575</v>
          </cell>
          <cell r="AO565" t="str">
            <v/>
          </cell>
          <cell r="AR565">
            <v>595</v>
          </cell>
          <cell r="AX565" t="str">
            <v/>
          </cell>
        </row>
        <row r="566">
          <cell r="AH566">
            <v>38050</v>
          </cell>
          <cell r="AI566">
            <v>2885</v>
          </cell>
          <cell r="AJ566">
            <v>1665</v>
          </cell>
          <cell r="AK566">
            <v>595</v>
          </cell>
          <cell r="AM566">
            <v>1.9965397923875432</v>
          </cell>
          <cell r="AN566">
            <v>1.2434652725914861</v>
          </cell>
          <cell r="AO566">
            <v>2.7674418604651163</v>
          </cell>
          <cell r="AR566">
            <v>595</v>
          </cell>
          <cell r="AX566">
            <v>595</v>
          </cell>
        </row>
        <row r="567">
          <cell r="AH567">
            <v>38051</v>
          </cell>
          <cell r="AI567">
            <v>2930</v>
          </cell>
          <cell r="AJ567">
            <v>1681</v>
          </cell>
          <cell r="AK567" t="str">
            <v/>
          </cell>
          <cell r="AM567">
            <v>2.027681660899654</v>
          </cell>
          <cell r="AN567">
            <v>1.2554144884241971</v>
          </cell>
          <cell r="AO567" t="str">
            <v/>
          </cell>
          <cell r="AR567">
            <v>595</v>
          </cell>
          <cell r="AX567" t="str">
            <v/>
          </cell>
        </row>
        <row r="568">
          <cell r="AH568">
            <v>38054</v>
          </cell>
          <cell r="AI568">
            <v>2862</v>
          </cell>
          <cell r="AJ568">
            <v>1669</v>
          </cell>
          <cell r="AK568" t="str">
            <v/>
          </cell>
          <cell r="AM568">
            <v>1.9806228373702421</v>
          </cell>
          <cell r="AN568">
            <v>1.2464525765496639</v>
          </cell>
          <cell r="AO568" t="str">
            <v/>
          </cell>
          <cell r="AR568">
            <v>595</v>
          </cell>
          <cell r="AX568" t="str">
            <v/>
          </cell>
        </row>
        <row r="569">
          <cell r="AH569">
            <v>38055</v>
          </cell>
          <cell r="AI569">
            <v>2776</v>
          </cell>
          <cell r="AJ569">
            <v>1650</v>
          </cell>
          <cell r="AK569" t="str">
            <v/>
          </cell>
          <cell r="AM569">
            <v>1.9211072664359861</v>
          </cell>
          <cell r="AN569">
            <v>1.2322628827483197</v>
          </cell>
          <cell r="AO569" t="str">
            <v/>
          </cell>
          <cell r="AR569">
            <v>595</v>
          </cell>
          <cell r="AX569" t="str">
            <v/>
          </cell>
        </row>
        <row r="570">
          <cell r="AH570">
            <v>38056</v>
          </cell>
          <cell r="AI570">
            <v>2822</v>
          </cell>
          <cell r="AJ570">
            <v>1644</v>
          </cell>
          <cell r="AK570" t="str">
            <v/>
          </cell>
          <cell r="AM570">
            <v>1.9529411764705882</v>
          </cell>
          <cell r="AN570">
            <v>1.227781926811053</v>
          </cell>
          <cell r="AO570" t="str">
            <v/>
          </cell>
          <cell r="AR570">
            <v>595</v>
          </cell>
          <cell r="AX570" t="str">
            <v/>
          </cell>
        </row>
        <row r="571">
          <cell r="AH571">
            <v>38057</v>
          </cell>
          <cell r="AI571">
            <v>2903</v>
          </cell>
          <cell r="AJ571">
            <v>1686</v>
          </cell>
          <cell r="AK571">
            <v>595</v>
          </cell>
          <cell r="AM571">
            <v>2.0089965397923875</v>
          </cell>
          <cell r="AN571">
            <v>1.2591486183719194</v>
          </cell>
          <cell r="AO571">
            <v>2.7674418604651163</v>
          </cell>
          <cell r="AR571">
            <v>595</v>
          </cell>
          <cell r="AX571">
            <v>595</v>
          </cell>
        </row>
        <row r="572">
          <cell r="AH572">
            <v>38058</v>
          </cell>
          <cell r="AI572">
            <v>2864</v>
          </cell>
          <cell r="AJ572">
            <v>1662</v>
          </cell>
          <cell r="AK572" t="str">
            <v/>
          </cell>
          <cell r="AM572">
            <v>1.9820069204152249</v>
          </cell>
          <cell r="AN572">
            <v>1.241224794622853</v>
          </cell>
          <cell r="AO572" t="str">
            <v/>
          </cell>
          <cell r="AR572">
            <v>596</v>
          </cell>
          <cell r="AX572" t="str">
            <v/>
          </cell>
        </row>
        <row r="573">
          <cell r="AH573">
            <v>38061</v>
          </cell>
          <cell r="AI573">
            <v>2930</v>
          </cell>
          <cell r="AJ573">
            <v>1670</v>
          </cell>
          <cell r="AK573" t="str">
            <v/>
          </cell>
          <cell r="AM573">
            <v>2.027681660899654</v>
          </cell>
          <cell r="AN573">
            <v>1.2471994025392084</v>
          </cell>
          <cell r="AO573" t="str">
            <v/>
          </cell>
          <cell r="AR573">
            <v>597</v>
          </cell>
          <cell r="AX573" t="str">
            <v/>
          </cell>
        </row>
        <row r="574">
          <cell r="AH574">
            <v>38062</v>
          </cell>
          <cell r="AI574">
            <v>2994</v>
          </cell>
          <cell r="AJ574">
            <v>1696</v>
          </cell>
          <cell r="AK574" t="str">
            <v/>
          </cell>
          <cell r="AM574">
            <v>2.0719723183391006</v>
          </cell>
          <cell r="AN574">
            <v>1.2666168782673637</v>
          </cell>
          <cell r="AO574" t="str">
            <v/>
          </cell>
          <cell r="AR574">
            <v>598</v>
          </cell>
          <cell r="AX574" t="str">
            <v/>
          </cell>
        </row>
        <row r="575">
          <cell r="AH575">
            <v>38063</v>
          </cell>
          <cell r="AI575">
            <v>2940</v>
          </cell>
          <cell r="AJ575">
            <v>1667</v>
          </cell>
          <cell r="AK575" t="str">
            <v/>
          </cell>
          <cell r="AM575">
            <v>2.0346020761245676</v>
          </cell>
          <cell r="AN575">
            <v>1.244958924570575</v>
          </cell>
          <cell r="AO575" t="str">
            <v/>
          </cell>
          <cell r="AR575">
            <v>599</v>
          </cell>
          <cell r="AX575" t="str">
            <v/>
          </cell>
        </row>
        <row r="576">
          <cell r="AH576">
            <v>38064</v>
          </cell>
          <cell r="AI576">
            <v>2992</v>
          </cell>
          <cell r="AJ576">
            <v>1678</v>
          </cell>
          <cell r="AK576">
            <v>600</v>
          </cell>
          <cell r="AM576">
            <v>2.0705882352941178</v>
          </cell>
          <cell r="AN576">
            <v>1.2531740104555638</v>
          </cell>
          <cell r="AO576">
            <v>2.7906976744186047</v>
          </cell>
          <cell r="AR576">
            <v>600</v>
          </cell>
          <cell r="AX576">
            <v>600</v>
          </cell>
        </row>
        <row r="577">
          <cell r="AH577">
            <v>38065</v>
          </cell>
          <cell r="AI577">
            <v>3004</v>
          </cell>
          <cell r="AJ577">
            <v>1678</v>
          </cell>
          <cell r="AK577" t="str">
            <v/>
          </cell>
          <cell r="AM577">
            <v>2.0788927335640137</v>
          </cell>
          <cell r="AN577">
            <v>1.2531740104555638</v>
          </cell>
          <cell r="AO577" t="str">
            <v/>
          </cell>
          <cell r="AR577">
            <v>593</v>
          </cell>
          <cell r="AX577" t="str">
            <v/>
          </cell>
        </row>
        <row r="578">
          <cell r="AH578">
            <v>38068</v>
          </cell>
          <cell r="AI578">
            <v>2965</v>
          </cell>
          <cell r="AJ578">
            <v>1666</v>
          </cell>
          <cell r="AK578" t="str">
            <v/>
          </cell>
          <cell r="AM578">
            <v>2.0519031141868513</v>
          </cell>
          <cell r="AN578">
            <v>1.2442120985810305</v>
          </cell>
          <cell r="AO578" t="str">
            <v/>
          </cell>
          <cell r="AR578">
            <v>586</v>
          </cell>
          <cell r="AX578" t="str">
            <v/>
          </cell>
        </row>
        <row r="579">
          <cell r="AH579">
            <v>38069</v>
          </cell>
          <cell r="AI579">
            <v>2936</v>
          </cell>
          <cell r="AJ579">
            <v>1644</v>
          </cell>
          <cell r="AK579" t="str">
            <v/>
          </cell>
          <cell r="AM579">
            <v>2.0318339100346021</v>
          </cell>
          <cell r="AN579">
            <v>1.227781926811053</v>
          </cell>
          <cell r="AO579" t="str">
            <v/>
          </cell>
          <cell r="AR579">
            <v>579</v>
          </cell>
          <cell r="AX579" t="str">
            <v/>
          </cell>
        </row>
        <row r="580">
          <cell r="AH580">
            <v>38070</v>
          </cell>
          <cell r="AI580">
            <v>2972</v>
          </cell>
          <cell r="AJ580">
            <v>1656</v>
          </cell>
          <cell r="AK580" t="str">
            <v/>
          </cell>
          <cell r="AM580">
            <v>2.0567474048442906</v>
          </cell>
          <cell r="AN580">
            <v>1.2367438386855862</v>
          </cell>
          <cell r="AO580" t="str">
            <v/>
          </cell>
          <cell r="AR580">
            <v>572</v>
          </cell>
          <cell r="AX580" t="str">
            <v/>
          </cell>
        </row>
        <row r="581">
          <cell r="AH581">
            <v>38071</v>
          </cell>
          <cell r="AI581">
            <v>2906</v>
          </cell>
          <cell r="AJ581">
            <v>1649</v>
          </cell>
          <cell r="AK581">
            <v>565</v>
          </cell>
          <cell r="AM581">
            <v>2.0110726643598618</v>
          </cell>
          <cell r="AN581">
            <v>1.2315160567587753</v>
          </cell>
          <cell r="AO581">
            <v>2.6279069767441858</v>
          </cell>
          <cell r="AR581">
            <v>565</v>
          </cell>
          <cell r="AX581">
            <v>565</v>
          </cell>
        </row>
        <row r="582">
          <cell r="AH582">
            <v>38072</v>
          </cell>
          <cell r="AI582">
            <v>2957</v>
          </cell>
          <cell r="AJ582">
            <v>1678</v>
          </cell>
          <cell r="AK582" t="str">
            <v/>
          </cell>
          <cell r="AM582">
            <v>2.0463667820069205</v>
          </cell>
          <cell r="AN582">
            <v>1.2531740104555638</v>
          </cell>
          <cell r="AO582" t="str">
            <v/>
          </cell>
          <cell r="AR582">
            <v>565</v>
          </cell>
          <cell r="AX582" t="str">
            <v/>
          </cell>
        </row>
        <row r="583">
          <cell r="AH583">
            <v>38075</v>
          </cell>
          <cell r="AI583">
            <v>2971</v>
          </cell>
          <cell r="AJ583">
            <v>1678</v>
          </cell>
          <cell r="AK583" t="str">
            <v/>
          </cell>
          <cell r="AM583">
            <v>2.0560553633217995</v>
          </cell>
          <cell r="AN583">
            <v>1.2531740104555638</v>
          </cell>
          <cell r="AO583" t="str">
            <v/>
          </cell>
          <cell r="AR583">
            <v>565</v>
          </cell>
          <cell r="AX583" t="str">
            <v/>
          </cell>
        </row>
        <row r="584">
          <cell r="AH584">
            <v>38076</v>
          </cell>
          <cell r="AI584">
            <v>2952</v>
          </cell>
          <cell r="AJ584">
            <v>1685</v>
          </cell>
          <cell r="AK584" t="str">
            <v/>
          </cell>
          <cell r="AM584">
            <v>2.0429065743944639</v>
          </cell>
          <cell r="AN584">
            <v>1.2584017923823749</v>
          </cell>
          <cell r="AO584" t="str">
            <v/>
          </cell>
          <cell r="AR584">
            <v>565</v>
          </cell>
          <cell r="AX584" t="str">
            <v/>
          </cell>
        </row>
        <row r="585">
          <cell r="AH585">
            <v>38077</v>
          </cell>
          <cell r="AI585">
            <v>2980</v>
          </cell>
          <cell r="AJ585">
            <v>1728</v>
          </cell>
          <cell r="AK585" t="str">
            <v/>
          </cell>
          <cell r="AM585">
            <v>2.0622837370242215</v>
          </cell>
          <cell r="AN585">
            <v>1.2905153099327857</v>
          </cell>
          <cell r="AO585" t="str">
            <v/>
          </cell>
          <cell r="AR585">
            <v>565</v>
          </cell>
          <cell r="AX585" t="str">
            <v/>
          </cell>
        </row>
        <row r="586">
          <cell r="AH586">
            <v>38078</v>
          </cell>
          <cell r="AI586">
            <v>3015</v>
          </cell>
          <cell r="AJ586">
            <v>1745</v>
          </cell>
          <cell r="AK586">
            <v>565</v>
          </cell>
          <cell r="AM586">
            <v>2.0865051903114189</v>
          </cell>
          <cell r="AN586">
            <v>1.303211351755041</v>
          </cell>
          <cell r="AO586">
            <v>2.6279069767441858</v>
          </cell>
          <cell r="AR586">
            <v>565</v>
          </cell>
          <cell r="AX586">
            <v>565</v>
          </cell>
        </row>
        <row r="587">
          <cell r="AH587">
            <v>38079</v>
          </cell>
          <cell r="AI587">
            <v>2976.5</v>
          </cell>
          <cell r="AJ587">
            <v>1757</v>
          </cell>
          <cell r="AK587" t="str">
            <v/>
          </cell>
          <cell r="AM587">
            <v>2.0598615916955016</v>
          </cell>
          <cell r="AN587">
            <v>1.3121732636295742</v>
          </cell>
          <cell r="AO587" t="str">
            <v/>
          </cell>
          <cell r="AR587" t="str">
            <v/>
          </cell>
          <cell r="AX587" t="str">
            <v/>
          </cell>
        </row>
        <row r="588">
          <cell r="AH588">
            <v>38082</v>
          </cell>
          <cell r="AI588">
            <v>2880</v>
          </cell>
          <cell r="AJ588">
            <v>1734</v>
          </cell>
          <cell r="AK588" t="str">
            <v/>
          </cell>
          <cell r="AM588">
            <v>1.9930795847750864</v>
          </cell>
          <cell r="AN588">
            <v>1.2949962658700522</v>
          </cell>
          <cell r="AO588" t="str">
            <v/>
          </cell>
          <cell r="AR588" t="str">
            <v/>
          </cell>
          <cell r="AX588" t="str">
            <v/>
          </cell>
        </row>
        <row r="589">
          <cell r="AH589">
            <v>38083</v>
          </cell>
          <cell r="AI589">
            <v>2920</v>
          </cell>
          <cell r="AJ589">
            <v>1750</v>
          </cell>
          <cell r="AK589" t="str">
            <v/>
          </cell>
          <cell r="AM589">
            <v>2.0207612456747404</v>
          </cell>
          <cell r="AN589">
            <v>1.3069454817027633</v>
          </cell>
          <cell r="AO589" t="str">
            <v/>
          </cell>
          <cell r="AR589" t="str">
            <v/>
          </cell>
          <cell r="AX589" t="str">
            <v/>
          </cell>
        </row>
        <row r="590">
          <cell r="AH590">
            <v>38084</v>
          </cell>
          <cell r="AI590">
            <v>2875</v>
          </cell>
          <cell r="AJ590">
            <v>1745</v>
          </cell>
          <cell r="AK590" t="str">
            <v/>
          </cell>
          <cell r="AM590">
            <v>1.9896193771626298</v>
          </cell>
          <cell r="AN590">
            <v>1.303211351755041</v>
          </cell>
          <cell r="AO590" t="str">
            <v/>
          </cell>
          <cell r="AR590" t="str">
            <v/>
          </cell>
          <cell r="AX590" t="str">
            <v/>
          </cell>
        </row>
        <row r="591">
          <cell r="AH591">
            <v>38085</v>
          </cell>
          <cell r="AI591">
            <v>2872</v>
          </cell>
          <cell r="AJ591">
            <v>1749</v>
          </cell>
          <cell r="AK591" t="str">
            <v/>
          </cell>
          <cell r="AM591">
            <v>1.9875432525951557</v>
          </cell>
          <cell r="AN591">
            <v>1.3061986557132188</v>
          </cell>
          <cell r="AO591" t="str">
            <v/>
          </cell>
          <cell r="AR591" t="str">
            <v/>
          </cell>
          <cell r="AX591" t="str">
            <v/>
          </cell>
        </row>
        <row r="592">
          <cell r="AH592">
            <v>38090</v>
          </cell>
          <cell r="AI592">
            <v>2822</v>
          </cell>
          <cell r="AJ592">
            <v>1750</v>
          </cell>
          <cell r="AK592" t="str">
            <v/>
          </cell>
          <cell r="AM592">
            <v>1.9529411764705882</v>
          </cell>
          <cell r="AN592">
            <v>1.3069454817027633</v>
          </cell>
          <cell r="AO592" t="str">
            <v/>
          </cell>
          <cell r="AR592" t="str">
            <v/>
          </cell>
          <cell r="AX592" t="str">
            <v/>
          </cell>
        </row>
        <row r="593">
          <cell r="AH593">
            <v>38091</v>
          </cell>
          <cell r="AI593">
            <v>2858</v>
          </cell>
          <cell r="AJ593">
            <v>1791</v>
          </cell>
          <cell r="AK593" t="str">
            <v/>
          </cell>
          <cell r="AM593">
            <v>1.9778546712802769</v>
          </cell>
          <cell r="AN593">
            <v>1.3375653472740852</v>
          </cell>
          <cell r="AO593" t="str">
            <v/>
          </cell>
          <cell r="AR593" t="str">
            <v/>
          </cell>
          <cell r="AX593" t="str">
            <v/>
          </cell>
        </row>
        <row r="594">
          <cell r="AH594">
            <v>38092</v>
          </cell>
          <cell r="AI594">
            <v>2845</v>
          </cell>
          <cell r="AJ594">
            <v>1807</v>
          </cell>
          <cell r="AK594">
            <v>570</v>
          </cell>
          <cell r="AM594">
            <v>1.9688581314878892</v>
          </cell>
          <cell r="AN594">
            <v>1.3495145631067962</v>
          </cell>
          <cell r="AO594">
            <v>2.6511627906976742</v>
          </cell>
          <cell r="AR594">
            <v>570</v>
          </cell>
          <cell r="AX594">
            <v>570</v>
          </cell>
        </row>
        <row r="595">
          <cell r="AH595">
            <v>38093</v>
          </cell>
          <cell r="AI595">
            <v>2919</v>
          </cell>
          <cell r="AJ595">
            <v>1827</v>
          </cell>
          <cell r="AK595" t="str">
            <v/>
          </cell>
          <cell r="AM595">
            <v>2.0200692041522492</v>
          </cell>
          <cell r="AN595">
            <v>1.3644510828976848</v>
          </cell>
          <cell r="AO595" t="str">
            <v/>
          </cell>
          <cell r="AR595">
            <v>570</v>
          </cell>
          <cell r="AX595" t="str">
            <v/>
          </cell>
        </row>
        <row r="596">
          <cell r="AH596">
            <v>38096</v>
          </cell>
          <cell r="AI596">
            <v>2960</v>
          </cell>
          <cell r="AJ596">
            <v>1837</v>
          </cell>
          <cell r="AK596" t="str">
            <v/>
          </cell>
          <cell r="AM596">
            <v>2.0484429065743943</v>
          </cell>
          <cell r="AN596">
            <v>1.3719193427931291</v>
          </cell>
          <cell r="AO596" t="str">
            <v/>
          </cell>
          <cell r="AR596">
            <v>570</v>
          </cell>
          <cell r="AX596" t="str">
            <v/>
          </cell>
        </row>
        <row r="597">
          <cell r="AH597">
            <v>38097</v>
          </cell>
          <cell r="AI597">
            <v>2885</v>
          </cell>
          <cell r="AJ597">
            <v>1837</v>
          </cell>
          <cell r="AK597" t="str">
            <v/>
          </cell>
          <cell r="AM597">
            <v>1.9965397923875432</v>
          </cell>
          <cell r="AN597">
            <v>1.3719193427931291</v>
          </cell>
          <cell r="AO597" t="str">
            <v/>
          </cell>
          <cell r="AR597">
            <v>570</v>
          </cell>
          <cell r="AX597" t="str">
            <v/>
          </cell>
        </row>
        <row r="598">
          <cell r="AH598">
            <v>38098</v>
          </cell>
          <cell r="AI598">
            <v>2714</v>
          </cell>
          <cell r="AJ598">
            <v>1720</v>
          </cell>
          <cell r="AK598" t="str">
            <v/>
          </cell>
          <cell r="AM598">
            <v>1.8782006920415224</v>
          </cell>
          <cell r="AN598">
            <v>1.2845407020164301</v>
          </cell>
          <cell r="AO598" t="str">
            <v/>
          </cell>
          <cell r="AR598">
            <v>570</v>
          </cell>
          <cell r="AX598" t="str">
            <v/>
          </cell>
        </row>
        <row r="599">
          <cell r="AH599">
            <v>38099</v>
          </cell>
          <cell r="AI599">
            <v>2705</v>
          </cell>
          <cell r="AJ599">
            <v>1714</v>
          </cell>
          <cell r="AK599">
            <v>570</v>
          </cell>
          <cell r="AM599">
            <v>1.8719723183391004</v>
          </cell>
          <cell r="AN599">
            <v>1.2800597460791636</v>
          </cell>
          <cell r="AO599">
            <v>2.6511627906976742</v>
          </cell>
          <cell r="AR599">
            <v>570</v>
          </cell>
          <cell r="AX599">
            <v>570</v>
          </cell>
        </row>
        <row r="600">
          <cell r="AH600">
            <v>38100</v>
          </cell>
          <cell r="AI600">
            <v>2711</v>
          </cell>
          <cell r="AJ600">
            <v>1719</v>
          </cell>
          <cell r="AK600" t="str">
            <v/>
          </cell>
          <cell r="AM600">
            <v>1.8761245674740485</v>
          </cell>
          <cell r="AN600">
            <v>1.2837938760268857</v>
          </cell>
          <cell r="AO600" t="str">
            <v/>
          </cell>
          <cell r="AR600">
            <v>570</v>
          </cell>
          <cell r="AX600" t="str">
            <v/>
          </cell>
        </row>
        <row r="601">
          <cell r="AH601">
            <v>38103</v>
          </cell>
          <cell r="AI601">
            <v>2717</v>
          </cell>
          <cell r="AJ601">
            <v>1720</v>
          </cell>
          <cell r="AK601" t="str">
            <v/>
          </cell>
          <cell r="AM601">
            <v>1.8802768166089965</v>
          </cell>
          <cell r="AN601">
            <v>1.2845407020164301</v>
          </cell>
          <cell r="AO601" t="str">
            <v/>
          </cell>
          <cell r="AR601">
            <v>570</v>
          </cell>
          <cell r="AX601" t="str">
            <v/>
          </cell>
        </row>
        <row r="602">
          <cell r="AH602">
            <v>38104</v>
          </cell>
          <cell r="AI602">
            <v>2731</v>
          </cell>
          <cell r="AJ602">
            <v>1735</v>
          </cell>
          <cell r="AK602" t="str">
            <v/>
          </cell>
          <cell r="AM602">
            <v>1.8899653979238755</v>
          </cell>
          <cell r="AN602">
            <v>1.2957430918595967</v>
          </cell>
          <cell r="AO602" t="str">
            <v/>
          </cell>
          <cell r="AR602">
            <v>570</v>
          </cell>
          <cell r="AX602" t="str">
            <v/>
          </cell>
        </row>
        <row r="603">
          <cell r="AH603">
            <v>38105</v>
          </cell>
          <cell r="AI603">
            <v>2580</v>
          </cell>
          <cell r="AJ603">
            <v>1661</v>
          </cell>
          <cell r="AK603" t="str">
            <v/>
          </cell>
          <cell r="AM603">
            <v>1.7854671280276817</v>
          </cell>
          <cell r="AN603">
            <v>1.2404779686333085</v>
          </cell>
          <cell r="AO603" t="str">
            <v/>
          </cell>
          <cell r="AR603">
            <v>570</v>
          </cell>
          <cell r="AX603" t="str">
            <v/>
          </cell>
        </row>
        <row r="604">
          <cell r="AH604">
            <v>38106</v>
          </cell>
          <cell r="AI604">
            <v>2632</v>
          </cell>
          <cell r="AJ604">
            <v>1663</v>
          </cell>
          <cell r="AK604">
            <v>570</v>
          </cell>
          <cell r="AM604">
            <v>1.8214532871972318</v>
          </cell>
          <cell r="AN604">
            <v>1.2419716206123974</v>
          </cell>
          <cell r="AO604">
            <v>2.6511627906976742</v>
          </cell>
          <cell r="AR604">
            <v>570</v>
          </cell>
          <cell r="AX604">
            <v>570</v>
          </cell>
        </row>
        <row r="605">
          <cell r="AH605">
            <v>38107</v>
          </cell>
          <cell r="AI605">
            <v>2652</v>
          </cell>
          <cell r="AJ605">
            <v>1670</v>
          </cell>
          <cell r="AK605" t="str">
            <v/>
          </cell>
          <cell r="AM605">
            <v>1.8352941176470587</v>
          </cell>
          <cell r="AN605">
            <v>1.2471994025392084</v>
          </cell>
          <cell r="AO605" t="str">
            <v/>
          </cell>
          <cell r="AR605">
            <v>570</v>
          </cell>
          <cell r="AX605" t="str">
            <v/>
          </cell>
        </row>
        <row r="606">
          <cell r="AH606">
            <v>38111</v>
          </cell>
          <cell r="AI606">
            <v>2697</v>
          </cell>
          <cell r="AJ606">
            <v>1688</v>
          </cell>
          <cell r="AK606" t="str">
            <v/>
          </cell>
          <cell r="AM606">
            <v>1.8664359861591695</v>
          </cell>
          <cell r="AN606">
            <v>1.2606422703510083</v>
          </cell>
          <cell r="AO606" t="str">
            <v/>
          </cell>
          <cell r="AR606">
            <v>570</v>
          </cell>
          <cell r="AX606" t="str">
            <v/>
          </cell>
        </row>
        <row r="607">
          <cell r="AH607">
            <v>38112</v>
          </cell>
          <cell r="AI607">
            <v>2709</v>
          </cell>
          <cell r="AJ607">
            <v>1676.5</v>
          </cell>
          <cell r="AK607" t="str">
            <v/>
          </cell>
          <cell r="AM607">
            <v>1.8747404844290658</v>
          </cell>
          <cell r="AN607">
            <v>1.2520537714712472</v>
          </cell>
          <cell r="AO607" t="str">
            <v/>
          </cell>
          <cell r="AR607">
            <v>570</v>
          </cell>
          <cell r="AX607" t="str">
            <v/>
          </cell>
        </row>
        <row r="608">
          <cell r="AH608">
            <v>38113</v>
          </cell>
          <cell r="AI608">
            <v>2720</v>
          </cell>
          <cell r="AJ608">
            <v>1668</v>
          </cell>
          <cell r="AK608">
            <v>570</v>
          </cell>
          <cell r="AM608">
            <v>1.8823529411764706</v>
          </cell>
          <cell r="AN608">
            <v>1.2457057505601195</v>
          </cell>
          <cell r="AO608">
            <v>2.6511627906976742</v>
          </cell>
          <cell r="AR608">
            <v>570</v>
          </cell>
          <cell r="AX608">
            <v>570</v>
          </cell>
        </row>
        <row r="609">
          <cell r="AH609">
            <v>38114</v>
          </cell>
          <cell r="AI609">
            <v>2607</v>
          </cell>
          <cell r="AJ609">
            <v>1647</v>
          </cell>
          <cell r="AK609" t="str">
            <v/>
          </cell>
          <cell r="AM609">
            <v>1.8041522491349482</v>
          </cell>
          <cell r="AN609">
            <v>1.2300224047796864</v>
          </cell>
          <cell r="AO609" t="str">
            <v/>
          </cell>
          <cell r="AR609">
            <v>570</v>
          </cell>
          <cell r="AX609" t="str">
            <v/>
          </cell>
        </row>
        <row r="610">
          <cell r="AH610">
            <v>38117</v>
          </cell>
          <cell r="AI610">
            <v>2543</v>
          </cell>
          <cell r="AJ610">
            <v>1559</v>
          </cell>
          <cell r="AK610" t="str">
            <v/>
          </cell>
          <cell r="AM610">
            <v>1.7598615916955018</v>
          </cell>
          <cell r="AN610">
            <v>1.1643017176997759</v>
          </cell>
          <cell r="AO610" t="str">
            <v/>
          </cell>
          <cell r="AR610">
            <v>570</v>
          </cell>
          <cell r="AX610" t="str">
            <v/>
          </cell>
        </row>
        <row r="611">
          <cell r="AH611">
            <v>38118</v>
          </cell>
          <cell r="AI611">
            <v>2596</v>
          </cell>
          <cell r="AJ611">
            <v>1591</v>
          </cell>
          <cell r="AK611" t="str">
            <v/>
          </cell>
          <cell r="AM611">
            <v>1.7965397923875432</v>
          </cell>
          <cell r="AN611">
            <v>1.1882001493651979</v>
          </cell>
          <cell r="AO611" t="str">
            <v/>
          </cell>
          <cell r="AR611">
            <v>570</v>
          </cell>
          <cell r="AX611" t="str">
            <v/>
          </cell>
        </row>
        <row r="612">
          <cell r="AH612">
            <v>38119</v>
          </cell>
          <cell r="AI612">
            <v>2613</v>
          </cell>
          <cell r="AJ612">
            <v>1612</v>
          </cell>
          <cell r="AK612" t="str">
            <v/>
          </cell>
          <cell r="AM612">
            <v>1.8083044982698961</v>
          </cell>
          <cell r="AN612">
            <v>1.203883495145631</v>
          </cell>
          <cell r="AO612" t="str">
            <v/>
          </cell>
          <cell r="AR612">
            <v>570</v>
          </cell>
          <cell r="AX612" t="str">
            <v/>
          </cell>
        </row>
        <row r="613">
          <cell r="AH613">
            <v>38120</v>
          </cell>
          <cell r="AI613">
            <v>2581</v>
          </cell>
          <cell r="AJ613">
            <v>1592</v>
          </cell>
          <cell r="AK613">
            <v>570</v>
          </cell>
          <cell r="AM613">
            <v>1.7861591695501731</v>
          </cell>
          <cell r="AN613">
            <v>1.1889469753547424</v>
          </cell>
          <cell r="AO613">
            <v>2.6511627906976742</v>
          </cell>
          <cell r="AR613">
            <v>570</v>
          </cell>
          <cell r="AX613">
            <v>570</v>
          </cell>
        </row>
        <row r="614">
          <cell r="AH614">
            <v>38121</v>
          </cell>
          <cell r="AI614">
            <v>2594</v>
          </cell>
          <cell r="AJ614">
            <v>1615</v>
          </cell>
          <cell r="AK614" t="str">
            <v/>
          </cell>
          <cell r="AM614">
            <v>1.7951557093425605</v>
          </cell>
          <cell r="AN614">
            <v>1.2061239731142643</v>
          </cell>
          <cell r="AO614" t="str">
            <v/>
          </cell>
          <cell r="AR614">
            <v>570</v>
          </cell>
          <cell r="AX614" t="str">
            <v/>
          </cell>
        </row>
        <row r="615">
          <cell r="AH615">
            <v>38124</v>
          </cell>
          <cell r="AI615">
            <v>2513</v>
          </cell>
          <cell r="AJ615">
            <v>1583</v>
          </cell>
          <cell r="AK615" t="str">
            <v/>
          </cell>
          <cell r="AM615">
            <v>1.7391003460207612</v>
          </cell>
          <cell r="AN615">
            <v>1.1822255414488425</v>
          </cell>
          <cell r="AO615" t="str">
            <v/>
          </cell>
          <cell r="AR615">
            <v>570</v>
          </cell>
          <cell r="AX615" t="str">
            <v/>
          </cell>
        </row>
        <row r="616">
          <cell r="AH616">
            <v>38125</v>
          </cell>
          <cell r="AI616">
            <v>2523</v>
          </cell>
          <cell r="AJ616">
            <v>1625</v>
          </cell>
          <cell r="AK616" t="str">
            <v/>
          </cell>
          <cell r="AM616">
            <v>1.7460207612456748</v>
          </cell>
          <cell r="AN616">
            <v>1.2135922330097086</v>
          </cell>
          <cell r="AO616" t="str">
            <v/>
          </cell>
          <cell r="AR616">
            <v>570</v>
          </cell>
          <cell r="AX616" t="str">
            <v/>
          </cell>
        </row>
        <row r="617">
          <cell r="AH617">
            <v>38126</v>
          </cell>
          <cell r="AI617">
            <v>2594</v>
          </cell>
          <cell r="AJ617">
            <v>1634</v>
          </cell>
          <cell r="AK617" t="str">
            <v/>
          </cell>
          <cell r="AM617">
            <v>1.7951557093425605</v>
          </cell>
          <cell r="AN617">
            <v>1.2203136669156087</v>
          </cell>
          <cell r="AO617" t="str">
            <v/>
          </cell>
          <cell r="AR617">
            <v>570</v>
          </cell>
          <cell r="AX617" t="str">
            <v/>
          </cell>
        </row>
        <row r="618">
          <cell r="AH618">
            <v>38127</v>
          </cell>
          <cell r="AI618">
            <v>2589</v>
          </cell>
          <cell r="AJ618">
            <v>1624</v>
          </cell>
          <cell r="AK618">
            <v>570</v>
          </cell>
          <cell r="AM618">
            <v>1.7916955017301037</v>
          </cell>
          <cell r="AN618">
            <v>1.2128454070201644</v>
          </cell>
          <cell r="AO618">
            <v>2.6511627906976742</v>
          </cell>
          <cell r="AR618">
            <v>570</v>
          </cell>
          <cell r="AX618">
            <v>570</v>
          </cell>
        </row>
        <row r="619">
          <cell r="AH619">
            <v>38128</v>
          </cell>
          <cell r="AI619">
            <v>2663</v>
          </cell>
          <cell r="AJ619">
            <v>1642.5</v>
          </cell>
          <cell r="AK619" t="str">
            <v/>
          </cell>
          <cell r="AM619">
            <v>1.8429065743944637</v>
          </cell>
          <cell r="AN619">
            <v>1.2266616878267365</v>
          </cell>
          <cell r="AO619" t="str">
            <v/>
          </cell>
          <cell r="AR619">
            <v>570</v>
          </cell>
          <cell r="AX619" t="str">
            <v/>
          </cell>
        </row>
        <row r="620">
          <cell r="AH620">
            <v>38131</v>
          </cell>
          <cell r="AI620">
            <v>2690</v>
          </cell>
          <cell r="AJ620">
            <v>1653</v>
          </cell>
          <cell r="AK620" t="str">
            <v/>
          </cell>
          <cell r="AM620">
            <v>1.8615916955017302</v>
          </cell>
          <cell r="AN620">
            <v>1.2345033607169529</v>
          </cell>
          <cell r="AO620" t="str">
            <v/>
          </cell>
          <cell r="AR620">
            <v>570</v>
          </cell>
          <cell r="AX620" t="str">
            <v/>
          </cell>
        </row>
        <row r="621">
          <cell r="AH621">
            <v>38132</v>
          </cell>
          <cell r="AI621">
            <v>2679</v>
          </cell>
          <cell r="AJ621">
            <v>1640</v>
          </cell>
          <cell r="AK621" t="str">
            <v/>
          </cell>
          <cell r="AM621">
            <v>1.8539792387543252</v>
          </cell>
          <cell r="AN621">
            <v>1.2247946228528752</v>
          </cell>
          <cell r="AO621" t="str">
            <v/>
          </cell>
          <cell r="AR621">
            <v>570</v>
          </cell>
          <cell r="AX621" t="str">
            <v/>
          </cell>
        </row>
        <row r="622">
          <cell r="AH622">
            <v>38133</v>
          </cell>
          <cell r="AI622">
            <v>2688</v>
          </cell>
          <cell r="AJ622">
            <v>1661</v>
          </cell>
          <cell r="AK622" t="str">
            <v/>
          </cell>
          <cell r="AM622">
            <v>1.8602076124567475</v>
          </cell>
          <cell r="AN622">
            <v>1.2404779686333085</v>
          </cell>
          <cell r="AO622" t="str">
            <v/>
          </cell>
          <cell r="AR622">
            <v>570</v>
          </cell>
          <cell r="AX622" t="str">
            <v/>
          </cell>
        </row>
        <row r="623">
          <cell r="AH623">
            <v>38134</v>
          </cell>
          <cell r="AI623">
            <v>2774</v>
          </cell>
          <cell r="AJ623">
            <v>1672</v>
          </cell>
          <cell r="AK623">
            <v>570</v>
          </cell>
          <cell r="AM623">
            <v>1.9197231833910036</v>
          </cell>
          <cell r="AN623">
            <v>1.2486930545182973</v>
          </cell>
          <cell r="AO623">
            <v>2.6511627906976742</v>
          </cell>
          <cell r="AR623">
            <v>570</v>
          </cell>
          <cell r="AX623">
            <v>570</v>
          </cell>
        </row>
        <row r="624">
          <cell r="AH624">
            <v>38135</v>
          </cell>
          <cell r="AI624">
            <v>2774</v>
          </cell>
          <cell r="AJ624">
            <v>1693</v>
          </cell>
          <cell r="AK624" t="str">
            <v/>
          </cell>
          <cell r="AM624">
            <v>1.9197231833910036</v>
          </cell>
          <cell r="AN624">
            <v>1.2643764002987303</v>
          </cell>
          <cell r="AO624" t="str">
            <v/>
          </cell>
          <cell r="AR624">
            <v>578.75</v>
          </cell>
          <cell r="AX624" t="str">
            <v/>
          </cell>
        </row>
        <row r="625">
          <cell r="AH625">
            <v>38139</v>
          </cell>
          <cell r="AI625">
            <v>2816</v>
          </cell>
          <cell r="AJ625">
            <v>1708</v>
          </cell>
          <cell r="AK625" t="str">
            <v/>
          </cell>
          <cell r="AM625">
            <v>1.9487889273356402</v>
          </cell>
          <cell r="AN625">
            <v>1.2755787901418969</v>
          </cell>
          <cell r="AO625" t="str">
            <v/>
          </cell>
          <cell r="AR625">
            <v>587.5</v>
          </cell>
          <cell r="AX625" t="str">
            <v/>
          </cell>
        </row>
        <row r="626">
          <cell r="AH626">
            <v>38140</v>
          </cell>
          <cell r="AI626">
            <v>2748</v>
          </cell>
          <cell r="AJ626">
            <v>1673</v>
          </cell>
          <cell r="AK626" t="str">
            <v/>
          </cell>
          <cell r="AM626">
            <v>1.9017301038062284</v>
          </cell>
          <cell r="AN626">
            <v>1.2494398805078417</v>
          </cell>
          <cell r="AO626" t="str">
            <v/>
          </cell>
          <cell r="AR626">
            <v>596.25</v>
          </cell>
          <cell r="AX626" t="str">
            <v/>
          </cell>
        </row>
        <row r="627">
          <cell r="AH627">
            <v>38141</v>
          </cell>
          <cell r="AI627">
            <v>2744</v>
          </cell>
          <cell r="AJ627">
            <v>1683</v>
          </cell>
          <cell r="AK627">
            <v>605</v>
          </cell>
          <cell r="AM627">
            <v>1.898961937716263</v>
          </cell>
          <cell r="AN627">
            <v>1.256908140403286</v>
          </cell>
          <cell r="AO627">
            <v>2.8139534883720931</v>
          </cell>
          <cell r="AR627">
            <v>605</v>
          </cell>
          <cell r="AX627">
            <v>605</v>
          </cell>
        </row>
        <row r="628">
          <cell r="AH628">
            <v>38142</v>
          </cell>
          <cell r="AI628">
            <v>2698</v>
          </cell>
          <cell r="AJ628">
            <v>1661</v>
          </cell>
          <cell r="AK628" t="str">
            <v/>
          </cell>
          <cell r="AM628">
            <v>1.8671280276816609</v>
          </cell>
          <cell r="AN628">
            <v>1.2404779686333085</v>
          </cell>
          <cell r="AO628" t="str">
            <v/>
          </cell>
          <cell r="AR628">
            <v>605</v>
          </cell>
          <cell r="AX628" t="str">
            <v/>
          </cell>
        </row>
        <row r="629">
          <cell r="AH629">
            <v>38145</v>
          </cell>
          <cell r="AI629">
            <v>2775</v>
          </cell>
          <cell r="AJ629">
            <v>1684</v>
          </cell>
          <cell r="AK629" t="str">
            <v/>
          </cell>
          <cell r="AM629">
            <v>1.9204152249134947</v>
          </cell>
          <cell r="AN629">
            <v>1.2576549663928305</v>
          </cell>
          <cell r="AO629" t="str">
            <v/>
          </cell>
          <cell r="AR629">
            <v>605</v>
          </cell>
          <cell r="AX629" t="str">
            <v/>
          </cell>
        </row>
        <row r="630">
          <cell r="AH630">
            <v>38146</v>
          </cell>
          <cell r="AI630">
            <v>2714</v>
          </cell>
          <cell r="AJ630">
            <v>1668</v>
          </cell>
          <cell r="AK630" t="str">
            <v/>
          </cell>
          <cell r="AM630">
            <v>1.8782006920415224</v>
          </cell>
          <cell r="AN630">
            <v>1.2457057505601195</v>
          </cell>
          <cell r="AO630" t="str">
            <v/>
          </cell>
          <cell r="AR630">
            <v>605</v>
          </cell>
          <cell r="AX630" t="str">
            <v/>
          </cell>
        </row>
        <row r="631">
          <cell r="AH631">
            <v>38147</v>
          </cell>
          <cell r="AI631">
            <v>2602</v>
          </cell>
          <cell r="AJ631">
            <v>1643</v>
          </cell>
          <cell r="AK631" t="str">
            <v/>
          </cell>
          <cell r="AM631">
            <v>1.8006920415224914</v>
          </cell>
          <cell r="AN631">
            <v>1.2270351008215086</v>
          </cell>
          <cell r="AO631" t="str">
            <v/>
          </cell>
          <cell r="AR631">
            <v>605</v>
          </cell>
          <cell r="AX631" t="str">
            <v/>
          </cell>
        </row>
        <row r="632">
          <cell r="AH632">
            <v>38148</v>
          </cell>
          <cell r="AI632">
            <v>2570</v>
          </cell>
          <cell r="AJ632">
            <v>1640</v>
          </cell>
          <cell r="AK632">
            <v>605</v>
          </cell>
          <cell r="AM632">
            <v>1.7785467128027681</v>
          </cell>
          <cell r="AN632">
            <v>1.2247946228528752</v>
          </cell>
          <cell r="AO632">
            <v>2.8139534883720931</v>
          </cell>
          <cell r="AR632">
            <v>605</v>
          </cell>
          <cell r="AX632">
            <v>605</v>
          </cell>
        </row>
        <row r="633">
          <cell r="AH633">
            <v>38149</v>
          </cell>
          <cell r="AI633">
            <v>2554</v>
          </cell>
          <cell r="AJ633">
            <v>1635</v>
          </cell>
          <cell r="AK633" t="str">
            <v/>
          </cell>
          <cell r="AM633">
            <v>1.7674740484429066</v>
          </cell>
          <cell r="AN633">
            <v>1.2210604929051532</v>
          </cell>
          <cell r="AO633" t="str">
            <v/>
          </cell>
          <cell r="AR633" t="str">
            <v/>
          </cell>
          <cell r="AX633" t="str">
            <v/>
          </cell>
        </row>
        <row r="634">
          <cell r="AH634">
            <v>38152</v>
          </cell>
          <cell r="AI634">
            <v>2547</v>
          </cell>
          <cell r="AJ634">
            <v>1643</v>
          </cell>
          <cell r="AK634" t="str">
            <v/>
          </cell>
          <cell r="AM634">
            <v>1.762629757785467</v>
          </cell>
          <cell r="AN634">
            <v>1.2270351008215086</v>
          </cell>
          <cell r="AO634" t="str">
            <v/>
          </cell>
          <cell r="AR634" t="str">
            <v/>
          </cell>
          <cell r="AX634" t="str">
            <v/>
          </cell>
        </row>
        <row r="635">
          <cell r="AH635">
            <v>38153</v>
          </cell>
          <cell r="AI635">
            <v>2610</v>
          </cell>
          <cell r="AJ635">
            <v>1650</v>
          </cell>
          <cell r="AK635" t="str">
            <v/>
          </cell>
          <cell r="AM635">
            <v>1.8062283737024221</v>
          </cell>
          <cell r="AN635">
            <v>1.2322628827483197</v>
          </cell>
          <cell r="AO635" t="str">
            <v/>
          </cell>
          <cell r="AR635" t="str">
            <v/>
          </cell>
          <cell r="AX635" t="str">
            <v/>
          </cell>
        </row>
        <row r="636">
          <cell r="AH636">
            <v>38154</v>
          </cell>
          <cell r="AI636">
            <v>2585</v>
          </cell>
          <cell r="AJ636">
            <v>1677</v>
          </cell>
          <cell r="AK636" t="str">
            <v/>
          </cell>
          <cell r="AM636">
            <v>1.7889273356401385</v>
          </cell>
          <cell r="AN636">
            <v>1.2524271844660195</v>
          </cell>
          <cell r="AO636" t="str">
            <v/>
          </cell>
          <cell r="AR636" t="str">
            <v/>
          </cell>
          <cell r="AX636" t="str">
            <v/>
          </cell>
        </row>
        <row r="637">
          <cell r="AH637">
            <v>38155</v>
          </cell>
          <cell r="AI637">
            <v>2630</v>
          </cell>
          <cell r="AJ637">
            <v>1698</v>
          </cell>
          <cell r="AK637" t="str">
            <v/>
          </cell>
          <cell r="AM637">
            <v>1.820069204152249</v>
          </cell>
          <cell r="AN637">
            <v>1.2681105302464526</v>
          </cell>
          <cell r="AO637" t="str">
            <v/>
          </cell>
          <cell r="AR637" t="str">
            <v/>
          </cell>
          <cell r="AX637" t="str">
            <v/>
          </cell>
        </row>
        <row r="638">
          <cell r="AH638">
            <v>38156</v>
          </cell>
          <cell r="AI638">
            <v>2615</v>
          </cell>
          <cell r="AJ638">
            <v>1707</v>
          </cell>
          <cell r="AK638">
            <v>605</v>
          </cell>
          <cell r="AM638">
            <v>1.8096885813148789</v>
          </cell>
          <cell r="AN638">
            <v>1.2748319641523524</v>
          </cell>
          <cell r="AO638">
            <v>2.8139534883720931</v>
          </cell>
          <cell r="AR638">
            <v>605</v>
          </cell>
          <cell r="AX638">
            <v>605</v>
          </cell>
        </row>
        <row r="639">
          <cell r="AH639">
            <v>38159</v>
          </cell>
          <cell r="AI639">
            <v>2624</v>
          </cell>
          <cell r="AJ639">
            <v>1714</v>
          </cell>
          <cell r="AK639" t="str">
            <v/>
          </cell>
          <cell r="AM639">
            <v>1.8159169550173011</v>
          </cell>
          <cell r="AN639">
            <v>1.2800597460791636</v>
          </cell>
          <cell r="AO639" t="str">
            <v/>
          </cell>
          <cell r="AR639">
            <v>605</v>
          </cell>
          <cell r="AX639" t="str">
            <v/>
          </cell>
        </row>
        <row r="640">
          <cell r="AH640">
            <v>38160</v>
          </cell>
          <cell r="AI640">
            <v>2550.5</v>
          </cell>
          <cell r="AJ640">
            <v>1692</v>
          </cell>
          <cell r="AK640" t="str">
            <v/>
          </cell>
          <cell r="AM640">
            <v>1.7650519031141869</v>
          </cell>
          <cell r="AN640">
            <v>1.2636295743091859</v>
          </cell>
          <cell r="AO640" t="str">
            <v/>
          </cell>
          <cell r="AR640">
            <v>605</v>
          </cell>
          <cell r="AX640" t="str">
            <v/>
          </cell>
        </row>
        <row r="641">
          <cell r="AH641">
            <v>38161</v>
          </cell>
          <cell r="AI641">
            <v>2585</v>
          </cell>
          <cell r="AJ641">
            <v>1703</v>
          </cell>
          <cell r="AK641" t="str">
            <v/>
          </cell>
          <cell r="AM641">
            <v>1.7889273356401385</v>
          </cell>
          <cell r="AN641">
            <v>1.2718446601941749</v>
          </cell>
          <cell r="AO641" t="str">
            <v/>
          </cell>
          <cell r="AR641">
            <v>605</v>
          </cell>
          <cell r="AX641" t="str">
            <v/>
          </cell>
        </row>
        <row r="642">
          <cell r="AH642">
            <v>38162</v>
          </cell>
          <cell r="AI642">
            <v>2678</v>
          </cell>
          <cell r="AJ642">
            <v>1729</v>
          </cell>
          <cell r="AK642">
            <v>605</v>
          </cell>
          <cell r="AM642">
            <v>1.8532871972318339</v>
          </cell>
          <cell r="AN642">
            <v>1.2912621359223302</v>
          </cell>
          <cell r="AO642">
            <v>2.8139534883720931</v>
          </cell>
          <cell r="AR642">
            <v>605</v>
          </cell>
          <cell r="AX642">
            <v>605</v>
          </cell>
        </row>
        <row r="643">
          <cell r="AH643">
            <v>38163</v>
          </cell>
          <cell r="AI643">
            <v>2650</v>
          </cell>
          <cell r="AJ643">
            <v>1727</v>
          </cell>
          <cell r="AK643" t="str">
            <v/>
          </cell>
          <cell r="AM643">
            <v>1.833910034602076</v>
          </cell>
          <cell r="AN643">
            <v>1.2897684839432413</v>
          </cell>
          <cell r="AO643" t="str">
            <v/>
          </cell>
          <cell r="AR643">
            <v>605</v>
          </cell>
          <cell r="AX643" t="str">
            <v/>
          </cell>
        </row>
        <row r="644">
          <cell r="AH644">
            <v>38166</v>
          </cell>
          <cell r="AI644">
            <v>2657</v>
          </cell>
          <cell r="AJ644">
            <v>1717.5</v>
          </cell>
          <cell r="AK644" t="str">
            <v/>
          </cell>
          <cell r="AM644">
            <v>1.8387543252595155</v>
          </cell>
          <cell r="AN644">
            <v>1.2826736370425691</v>
          </cell>
          <cell r="AO644" t="str">
            <v/>
          </cell>
          <cell r="AR644">
            <v>605</v>
          </cell>
          <cell r="AX644" t="str">
            <v/>
          </cell>
        </row>
        <row r="645">
          <cell r="AH645">
            <v>38167</v>
          </cell>
          <cell r="AI645">
            <v>2583</v>
          </cell>
          <cell r="AJ645">
            <v>1695</v>
          </cell>
          <cell r="AK645" t="str">
            <v/>
          </cell>
          <cell r="AM645">
            <v>1.7875432525951558</v>
          </cell>
          <cell r="AN645">
            <v>1.2658700522778192</v>
          </cell>
          <cell r="AO645" t="str">
            <v/>
          </cell>
          <cell r="AR645">
            <v>605</v>
          </cell>
          <cell r="AX645" t="str">
            <v/>
          </cell>
        </row>
        <row r="646">
          <cell r="AH646">
            <v>38168</v>
          </cell>
          <cell r="AI646">
            <v>2650</v>
          </cell>
          <cell r="AJ646">
            <v>1722</v>
          </cell>
          <cell r="AK646" t="str">
            <v/>
          </cell>
          <cell r="AM646">
            <v>1.833910034602076</v>
          </cell>
          <cell r="AN646">
            <v>1.286034353995519</v>
          </cell>
          <cell r="AO646" t="str">
            <v/>
          </cell>
          <cell r="AR646">
            <v>605</v>
          </cell>
          <cell r="AX646" t="str">
            <v/>
          </cell>
        </row>
        <row r="647">
          <cell r="AH647">
            <v>38169</v>
          </cell>
          <cell r="AI647">
            <v>2690</v>
          </cell>
          <cell r="AJ647">
            <v>1717</v>
          </cell>
          <cell r="AK647">
            <v>605</v>
          </cell>
          <cell r="AM647">
            <v>1.8615916955017302</v>
          </cell>
          <cell r="AN647">
            <v>1.2823002240477968</v>
          </cell>
          <cell r="AO647">
            <v>2.8139534883720931</v>
          </cell>
          <cell r="AR647">
            <v>605</v>
          </cell>
          <cell r="AX647">
            <v>605</v>
          </cell>
        </row>
        <row r="648">
          <cell r="AH648">
            <v>38170</v>
          </cell>
          <cell r="AI648">
            <v>2681</v>
          </cell>
          <cell r="AJ648">
            <v>1716</v>
          </cell>
          <cell r="AK648" t="str">
            <v/>
          </cell>
          <cell r="AM648">
            <v>1.855363321799308</v>
          </cell>
          <cell r="AN648">
            <v>1.2815533980582525</v>
          </cell>
          <cell r="AO648" t="str">
            <v/>
          </cell>
          <cell r="AR648">
            <v>605</v>
          </cell>
          <cell r="AX648" t="str">
            <v/>
          </cell>
        </row>
        <row r="649">
          <cell r="AH649">
            <v>38173</v>
          </cell>
          <cell r="AI649">
            <v>2735</v>
          </cell>
          <cell r="AJ649">
            <v>1731.5</v>
          </cell>
          <cell r="AK649" t="str">
            <v/>
          </cell>
          <cell r="AM649">
            <v>1.8927335640138407</v>
          </cell>
          <cell r="AN649">
            <v>1.2931292008961912</v>
          </cell>
          <cell r="AO649" t="str">
            <v/>
          </cell>
          <cell r="AR649">
            <v>605</v>
          </cell>
          <cell r="AX649" t="str">
            <v/>
          </cell>
        </row>
        <row r="650">
          <cell r="AH650">
            <v>38174</v>
          </cell>
          <cell r="AI650">
            <v>2669</v>
          </cell>
          <cell r="AJ650">
            <v>1720</v>
          </cell>
          <cell r="AK650" t="str">
            <v/>
          </cell>
          <cell r="AM650">
            <v>1.8470588235294119</v>
          </cell>
          <cell r="AN650">
            <v>1.2845407020164301</v>
          </cell>
          <cell r="AO650" t="str">
            <v/>
          </cell>
          <cell r="AR650">
            <v>605</v>
          </cell>
          <cell r="AX650" t="str">
            <v/>
          </cell>
        </row>
        <row r="651">
          <cell r="AH651">
            <v>38175</v>
          </cell>
          <cell r="AI651">
            <v>2749</v>
          </cell>
          <cell r="AJ651">
            <v>1745</v>
          </cell>
          <cell r="AK651" t="str">
            <v/>
          </cell>
          <cell r="AM651">
            <v>1.9024221453287198</v>
          </cell>
          <cell r="AN651">
            <v>1.303211351755041</v>
          </cell>
          <cell r="AO651" t="str">
            <v/>
          </cell>
          <cell r="AR651">
            <v>605</v>
          </cell>
          <cell r="AX651" t="str">
            <v/>
          </cell>
        </row>
        <row r="652">
          <cell r="AH652">
            <v>38176</v>
          </cell>
          <cell r="AI652">
            <v>2744</v>
          </cell>
          <cell r="AJ652">
            <v>1757</v>
          </cell>
          <cell r="AK652">
            <v>605</v>
          </cell>
          <cell r="AM652">
            <v>1.898961937716263</v>
          </cell>
          <cell r="AN652">
            <v>1.3121732636295742</v>
          </cell>
          <cell r="AO652">
            <v>2.8139534883720931</v>
          </cell>
          <cell r="AR652">
            <v>605</v>
          </cell>
          <cell r="AX652">
            <v>605</v>
          </cell>
        </row>
        <row r="653">
          <cell r="AH653">
            <v>38177</v>
          </cell>
          <cell r="AI653">
            <v>2794.5</v>
          </cell>
          <cell r="AJ653">
            <v>1752</v>
          </cell>
          <cell r="AK653" t="str">
            <v/>
          </cell>
          <cell r="AM653">
            <v>1.9339100346020761</v>
          </cell>
          <cell r="AN653">
            <v>1.3084391336818522</v>
          </cell>
          <cell r="AO653" t="str">
            <v/>
          </cell>
          <cell r="AR653">
            <v>615</v>
          </cell>
          <cell r="AX653" t="str">
            <v/>
          </cell>
        </row>
        <row r="654">
          <cell r="AH654">
            <v>38180</v>
          </cell>
          <cell r="AI654">
            <v>2778</v>
          </cell>
          <cell r="AJ654">
            <v>1740</v>
          </cell>
          <cell r="AK654" t="str">
            <v/>
          </cell>
          <cell r="AM654">
            <v>1.9224913494809688</v>
          </cell>
          <cell r="AN654">
            <v>1.2994772218073189</v>
          </cell>
          <cell r="AO654" t="str">
            <v/>
          </cell>
          <cell r="AR654">
            <v>625</v>
          </cell>
          <cell r="AX654" t="str">
            <v/>
          </cell>
        </row>
        <row r="655">
          <cell r="AH655">
            <v>38181</v>
          </cell>
          <cell r="AI655">
            <v>2774.5</v>
          </cell>
          <cell r="AJ655">
            <v>1725</v>
          </cell>
          <cell r="AK655" t="str">
            <v/>
          </cell>
          <cell r="AM655">
            <v>1.9200692041522491</v>
          </cell>
          <cell r="AN655">
            <v>1.2882748319641524</v>
          </cell>
          <cell r="AO655" t="str">
            <v/>
          </cell>
          <cell r="AR655">
            <v>635</v>
          </cell>
          <cell r="AX655" t="str">
            <v/>
          </cell>
        </row>
        <row r="656">
          <cell r="AH656">
            <v>38182</v>
          </cell>
          <cell r="AI656">
            <v>2791</v>
          </cell>
          <cell r="AJ656">
            <v>1730</v>
          </cell>
          <cell r="AK656" t="str">
            <v/>
          </cell>
          <cell r="AM656">
            <v>1.9314878892733565</v>
          </cell>
          <cell r="AN656">
            <v>1.2920089619118746</v>
          </cell>
          <cell r="AO656" t="str">
            <v/>
          </cell>
          <cell r="AR656">
            <v>645</v>
          </cell>
          <cell r="AX656" t="str">
            <v/>
          </cell>
        </row>
        <row r="657">
          <cell r="AH657">
            <v>38183</v>
          </cell>
          <cell r="AI657">
            <v>2806</v>
          </cell>
          <cell r="AJ657">
            <v>1728</v>
          </cell>
          <cell r="AK657">
            <v>655</v>
          </cell>
          <cell r="AM657">
            <v>1.9418685121107266</v>
          </cell>
          <cell r="AN657">
            <v>1.2905153099327857</v>
          </cell>
          <cell r="AO657">
            <v>3.0465116279069768</v>
          </cell>
          <cell r="AR657">
            <v>655</v>
          </cell>
          <cell r="AX657">
            <v>655</v>
          </cell>
        </row>
        <row r="658">
          <cell r="AH658">
            <v>38184</v>
          </cell>
          <cell r="AI658">
            <v>2837</v>
          </cell>
          <cell r="AJ658">
            <v>1745</v>
          </cell>
          <cell r="AK658" t="str">
            <v/>
          </cell>
          <cell r="AM658">
            <v>1.9633217993079586</v>
          </cell>
          <cell r="AN658">
            <v>1.303211351755041</v>
          </cell>
          <cell r="AO658" t="str">
            <v/>
          </cell>
          <cell r="AR658">
            <v>655</v>
          </cell>
          <cell r="AX658" t="str">
            <v/>
          </cell>
        </row>
        <row r="659">
          <cell r="AH659">
            <v>38187</v>
          </cell>
          <cell r="AI659">
            <v>2826</v>
          </cell>
          <cell r="AJ659">
            <v>1736</v>
          </cell>
          <cell r="AK659" t="str">
            <v/>
          </cell>
          <cell r="AM659">
            <v>1.9557093425605536</v>
          </cell>
          <cell r="AN659">
            <v>1.2964899178491411</v>
          </cell>
          <cell r="AO659" t="str">
            <v/>
          </cell>
          <cell r="AR659">
            <v>655</v>
          </cell>
          <cell r="AX659" t="str">
            <v/>
          </cell>
        </row>
        <row r="660">
          <cell r="AH660">
            <v>38188</v>
          </cell>
          <cell r="AI660">
            <v>2784</v>
          </cell>
          <cell r="AJ660">
            <v>1720</v>
          </cell>
          <cell r="AK660" t="str">
            <v/>
          </cell>
          <cell r="AM660">
            <v>1.9266435986159169</v>
          </cell>
          <cell r="AN660">
            <v>1.2845407020164301</v>
          </cell>
          <cell r="AO660" t="str">
            <v/>
          </cell>
          <cell r="AR660">
            <v>655</v>
          </cell>
          <cell r="AX660" t="str">
            <v/>
          </cell>
        </row>
        <row r="661">
          <cell r="AH661">
            <v>38189</v>
          </cell>
          <cell r="AI661">
            <v>2757.5</v>
          </cell>
          <cell r="AJ661">
            <v>1698</v>
          </cell>
          <cell r="AK661" t="str">
            <v/>
          </cell>
          <cell r="AM661">
            <v>1.9083044982698962</v>
          </cell>
          <cell r="AN661">
            <v>1.2681105302464526</v>
          </cell>
          <cell r="AO661" t="str">
            <v/>
          </cell>
          <cell r="AR661">
            <v>655</v>
          </cell>
          <cell r="AX661" t="str">
            <v/>
          </cell>
        </row>
        <row r="662">
          <cell r="AH662">
            <v>38190</v>
          </cell>
          <cell r="AI662">
            <v>2793</v>
          </cell>
          <cell r="AJ662">
            <v>1701</v>
          </cell>
          <cell r="AK662">
            <v>655</v>
          </cell>
          <cell r="AM662">
            <v>1.9328719723183392</v>
          </cell>
          <cell r="AN662">
            <v>1.270351008215086</v>
          </cell>
          <cell r="AO662">
            <v>3.0465116279069768</v>
          </cell>
          <cell r="AR662">
            <v>655</v>
          </cell>
          <cell r="AX662">
            <v>655</v>
          </cell>
        </row>
        <row r="663">
          <cell r="AH663">
            <v>38191</v>
          </cell>
          <cell r="AI663">
            <v>2714</v>
          </cell>
          <cell r="AJ663">
            <v>1664</v>
          </cell>
          <cell r="AK663" t="str">
            <v/>
          </cell>
          <cell r="AM663">
            <v>1.8782006920415224</v>
          </cell>
          <cell r="AN663">
            <v>1.2427184466019416</v>
          </cell>
          <cell r="AO663" t="str">
            <v/>
          </cell>
          <cell r="AR663">
            <v>675</v>
          </cell>
          <cell r="AX663" t="str">
            <v/>
          </cell>
        </row>
        <row r="664">
          <cell r="AH664">
            <v>38194</v>
          </cell>
          <cell r="AI664">
            <v>2713</v>
          </cell>
          <cell r="AJ664">
            <v>1665</v>
          </cell>
          <cell r="AK664" t="str">
            <v/>
          </cell>
          <cell r="AM664">
            <v>1.877508650519031</v>
          </cell>
          <cell r="AN664">
            <v>1.2434652725914861</v>
          </cell>
          <cell r="AO664" t="str">
            <v/>
          </cell>
          <cell r="AR664">
            <v>695</v>
          </cell>
          <cell r="AX664" t="str">
            <v/>
          </cell>
        </row>
        <row r="665">
          <cell r="AH665">
            <v>38195</v>
          </cell>
          <cell r="AI665">
            <v>2663</v>
          </cell>
          <cell r="AJ665">
            <v>1657</v>
          </cell>
          <cell r="AK665" t="str">
            <v/>
          </cell>
          <cell r="AM665">
            <v>1.8429065743944637</v>
          </cell>
          <cell r="AN665">
            <v>1.2374906646751307</v>
          </cell>
          <cell r="AO665" t="str">
            <v/>
          </cell>
          <cell r="AR665">
            <v>715</v>
          </cell>
          <cell r="AX665" t="str">
            <v/>
          </cell>
        </row>
        <row r="666">
          <cell r="AH666">
            <v>38196</v>
          </cell>
          <cell r="AI666">
            <v>2735</v>
          </cell>
          <cell r="AJ666">
            <v>1683</v>
          </cell>
          <cell r="AK666" t="str">
            <v/>
          </cell>
          <cell r="AM666">
            <v>1.8927335640138407</v>
          </cell>
          <cell r="AN666">
            <v>1.256908140403286</v>
          </cell>
          <cell r="AO666" t="str">
            <v/>
          </cell>
          <cell r="AR666">
            <v>735</v>
          </cell>
          <cell r="AX666" t="str">
            <v/>
          </cell>
        </row>
        <row r="667">
          <cell r="AH667">
            <v>38197</v>
          </cell>
          <cell r="AI667">
            <v>2786</v>
          </cell>
          <cell r="AJ667">
            <v>1682</v>
          </cell>
          <cell r="AK667">
            <v>755</v>
          </cell>
          <cell r="AM667">
            <v>1.9280276816608997</v>
          </cell>
          <cell r="AN667">
            <v>1.2561613144137416</v>
          </cell>
          <cell r="AO667">
            <v>3.5116279069767442</v>
          </cell>
          <cell r="AR667">
            <v>755</v>
          </cell>
          <cell r="AX667">
            <v>755</v>
          </cell>
        </row>
        <row r="668">
          <cell r="AH668">
            <v>38198</v>
          </cell>
          <cell r="AI668">
            <v>2816</v>
          </cell>
          <cell r="AJ668">
            <v>1696</v>
          </cell>
          <cell r="AK668" t="str">
            <v/>
          </cell>
          <cell r="AM668">
            <v>1.9487889273356402</v>
          </cell>
          <cell r="AN668">
            <v>1.2666168782673637</v>
          </cell>
          <cell r="AO668" t="str">
            <v/>
          </cell>
          <cell r="AR668">
            <v>755</v>
          </cell>
          <cell r="AX668" t="str">
            <v/>
          </cell>
        </row>
        <row r="669">
          <cell r="AH669">
            <v>38201</v>
          </cell>
          <cell r="AI669">
            <v>2818</v>
          </cell>
          <cell r="AJ669">
            <v>1695</v>
          </cell>
          <cell r="AK669" t="str">
            <v/>
          </cell>
          <cell r="AM669">
            <v>1.9501730103806227</v>
          </cell>
          <cell r="AN669">
            <v>1.2658700522778192</v>
          </cell>
          <cell r="AO669" t="str">
            <v/>
          </cell>
          <cell r="AR669">
            <v>755</v>
          </cell>
          <cell r="AX669" t="str">
            <v/>
          </cell>
        </row>
        <row r="670">
          <cell r="AH670">
            <v>38202</v>
          </cell>
          <cell r="AI670">
            <v>2807</v>
          </cell>
          <cell r="AJ670">
            <v>1698</v>
          </cell>
          <cell r="AK670" t="str">
            <v/>
          </cell>
          <cell r="AM670">
            <v>1.942560553633218</v>
          </cell>
          <cell r="AN670">
            <v>1.2681105302464526</v>
          </cell>
          <cell r="AO670" t="str">
            <v/>
          </cell>
          <cell r="AR670">
            <v>755</v>
          </cell>
          <cell r="AX670" t="str">
            <v/>
          </cell>
        </row>
        <row r="671">
          <cell r="AH671">
            <v>38203</v>
          </cell>
          <cell r="AI671">
            <v>2802</v>
          </cell>
          <cell r="AJ671">
            <v>1686</v>
          </cell>
          <cell r="AK671" t="str">
            <v/>
          </cell>
          <cell r="AM671">
            <v>1.9391003460207612</v>
          </cell>
          <cell r="AN671">
            <v>1.2591486183719194</v>
          </cell>
          <cell r="AO671" t="str">
            <v/>
          </cell>
          <cell r="AR671">
            <v>755</v>
          </cell>
          <cell r="AX671" t="str">
            <v/>
          </cell>
        </row>
        <row r="672">
          <cell r="AH672">
            <v>38204</v>
          </cell>
          <cell r="AI672">
            <v>2789</v>
          </cell>
          <cell r="AJ672">
            <v>1688</v>
          </cell>
          <cell r="AK672">
            <v>755</v>
          </cell>
          <cell r="AM672">
            <v>1.9301038062283737</v>
          </cell>
          <cell r="AN672">
            <v>1.2606422703510083</v>
          </cell>
          <cell r="AO672">
            <v>3.5116279069767442</v>
          </cell>
          <cell r="AR672">
            <v>755</v>
          </cell>
          <cell r="AX672">
            <v>755</v>
          </cell>
        </row>
        <row r="673">
          <cell r="AH673">
            <v>38205</v>
          </cell>
          <cell r="AI673">
            <v>2782</v>
          </cell>
          <cell r="AJ673">
            <v>1685</v>
          </cell>
          <cell r="AK673" t="str">
            <v/>
          </cell>
          <cell r="AM673">
            <v>1.9252595155709342</v>
          </cell>
          <cell r="AN673">
            <v>1.2584017923823749</v>
          </cell>
          <cell r="AO673" t="str">
            <v/>
          </cell>
          <cell r="AR673">
            <v>755</v>
          </cell>
          <cell r="AX673" t="str">
            <v/>
          </cell>
        </row>
        <row r="674">
          <cell r="AH674">
            <v>38208</v>
          </cell>
          <cell r="AI674">
            <v>2718</v>
          </cell>
          <cell r="AJ674">
            <v>1665</v>
          </cell>
          <cell r="AK674" t="str">
            <v/>
          </cell>
          <cell r="AM674">
            <v>1.8809688581314878</v>
          </cell>
          <cell r="AN674">
            <v>1.2434652725914861</v>
          </cell>
          <cell r="AO674" t="str">
            <v/>
          </cell>
          <cell r="AR674">
            <v>755</v>
          </cell>
          <cell r="AX674" t="str">
            <v/>
          </cell>
        </row>
        <row r="675">
          <cell r="AH675">
            <v>38209</v>
          </cell>
          <cell r="AI675">
            <v>2736</v>
          </cell>
          <cell r="AJ675">
            <v>1683</v>
          </cell>
          <cell r="AK675" t="str">
            <v/>
          </cell>
          <cell r="AM675">
            <v>1.8934256055363321</v>
          </cell>
          <cell r="AN675">
            <v>1.256908140403286</v>
          </cell>
          <cell r="AO675" t="str">
            <v/>
          </cell>
          <cell r="AR675">
            <v>755</v>
          </cell>
          <cell r="AX675" t="str">
            <v/>
          </cell>
        </row>
        <row r="676">
          <cell r="AH676">
            <v>38210</v>
          </cell>
          <cell r="AI676">
            <v>2765</v>
          </cell>
          <cell r="AJ676">
            <v>1685</v>
          </cell>
          <cell r="AK676" t="str">
            <v/>
          </cell>
          <cell r="AM676">
            <v>1.9134948096885813</v>
          </cell>
          <cell r="AN676">
            <v>1.2584017923823749</v>
          </cell>
          <cell r="AO676" t="str">
            <v/>
          </cell>
          <cell r="AR676">
            <v>755</v>
          </cell>
          <cell r="AX676" t="str">
            <v/>
          </cell>
        </row>
        <row r="677">
          <cell r="AH677">
            <v>38211</v>
          </cell>
          <cell r="AI677">
            <v>2772</v>
          </cell>
          <cell r="AJ677">
            <v>1715</v>
          </cell>
          <cell r="AK677">
            <v>755</v>
          </cell>
          <cell r="AM677">
            <v>1.9183391003460208</v>
          </cell>
          <cell r="AN677">
            <v>1.2808065720687081</v>
          </cell>
          <cell r="AO677">
            <v>3.5116279069767442</v>
          </cell>
          <cell r="AR677">
            <v>755</v>
          </cell>
          <cell r="AX677">
            <v>755</v>
          </cell>
        </row>
        <row r="678">
          <cell r="AH678">
            <v>38212</v>
          </cell>
          <cell r="AI678">
            <v>2857</v>
          </cell>
          <cell r="AJ678">
            <v>1728</v>
          </cell>
          <cell r="AK678" t="str">
            <v/>
          </cell>
          <cell r="AM678">
            <v>1.9771626297577856</v>
          </cell>
          <cell r="AN678">
            <v>1.2905153099327857</v>
          </cell>
          <cell r="AO678" t="str">
            <v/>
          </cell>
          <cell r="AR678">
            <v>755</v>
          </cell>
          <cell r="AX678" t="str">
            <v/>
          </cell>
        </row>
        <row r="679">
          <cell r="AH679">
            <v>38215</v>
          </cell>
          <cell r="AI679">
            <v>2831</v>
          </cell>
          <cell r="AJ679">
            <v>1729</v>
          </cell>
          <cell r="AK679" t="str">
            <v/>
          </cell>
          <cell r="AM679">
            <v>1.9591695501730104</v>
          </cell>
          <cell r="AN679">
            <v>1.2912621359223302</v>
          </cell>
          <cell r="AO679" t="str">
            <v/>
          </cell>
          <cell r="AR679">
            <v>755</v>
          </cell>
          <cell r="AX679" t="str">
            <v/>
          </cell>
        </row>
        <row r="680">
          <cell r="AH680">
            <v>38216</v>
          </cell>
          <cell r="AI680">
            <v>2823</v>
          </cell>
          <cell r="AJ680">
            <v>1716</v>
          </cell>
          <cell r="AK680" t="str">
            <v/>
          </cell>
          <cell r="AM680">
            <v>1.9536332179930795</v>
          </cell>
          <cell r="AN680">
            <v>1.2815533980582525</v>
          </cell>
          <cell r="AO680" t="str">
            <v/>
          </cell>
          <cell r="AR680">
            <v>755</v>
          </cell>
          <cell r="AX680" t="str">
            <v/>
          </cell>
        </row>
        <row r="681">
          <cell r="AH681">
            <v>38217</v>
          </cell>
          <cell r="AI681">
            <v>2761</v>
          </cell>
          <cell r="AJ681">
            <v>1712</v>
          </cell>
          <cell r="AK681" t="str">
            <v/>
          </cell>
          <cell r="AM681">
            <v>1.9107266435986159</v>
          </cell>
          <cell r="AN681">
            <v>1.2785660941000747</v>
          </cell>
          <cell r="AO681" t="str">
            <v/>
          </cell>
          <cell r="AR681">
            <v>755</v>
          </cell>
          <cell r="AX681" t="str">
            <v/>
          </cell>
        </row>
        <row r="682">
          <cell r="AH682">
            <v>38218</v>
          </cell>
          <cell r="AI682">
            <v>2796</v>
          </cell>
          <cell r="AJ682">
            <v>1733</v>
          </cell>
          <cell r="AK682">
            <v>755</v>
          </cell>
          <cell r="AM682">
            <v>1.934948096885813</v>
          </cell>
          <cell r="AN682">
            <v>1.2942494398805078</v>
          </cell>
          <cell r="AO682">
            <v>3.5116279069767442</v>
          </cell>
          <cell r="AR682">
            <v>755</v>
          </cell>
          <cell r="AX682">
            <v>755</v>
          </cell>
        </row>
        <row r="683">
          <cell r="AH683">
            <v>38219</v>
          </cell>
          <cell r="AI683">
            <v>2765</v>
          </cell>
          <cell r="AJ683">
            <v>1733.5</v>
          </cell>
          <cell r="AK683" t="str">
            <v/>
          </cell>
          <cell r="AM683">
            <v>1.9134948096885813</v>
          </cell>
          <cell r="AN683">
            <v>1.2946228528752801</v>
          </cell>
          <cell r="AO683" t="str">
            <v/>
          </cell>
          <cell r="AR683">
            <v>761</v>
          </cell>
          <cell r="AX683" t="str">
            <v/>
          </cell>
        </row>
        <row r="684">
          <cell r="AH684">
            <v>38222</v>
          </cell>
          <cell r="AI684">
            <v>2713</v>
          </cell>
          <cell r="AJ684">
            <v>1709</v>
          </cell>
          <cell r="AK684" t="str">
            <v/>
          </cell>
          <cell r="AM684">
            <v>1.877508650519031</v>
          </cell>
          <cell r="AN684">
            <v>1.2763256161314414</v>
          </cell>
          <cell r="AO684" t="str">
            <v/>
          </cell>
          <cell r="AR684">
            <v>767</v>
          </cell>
          <cell r="AX684" t="str">
            <v/>
          </cell>
        </row>
        <row r="685">
          <cell r="AH685">
            <v>38223</v>
          </cell>
          <cell r="AI685">
            <v>2735.5</v>
          </cell>
          <cell r="AJ685">
            <v>1711</v>
          </cell>
          <cell r="AK685" t="str">
            <v/>
          </cell>
          <cell r="AM685">
            <v>1.8930795847750865</v>
          </cell>
          <cell r="AN685">
            <v>1.2778192681105303</v>
          </cell>
          <cell r="AO685" t="str">
            <v/>
          </cell>
          <cell r="AR685">
            <v>773</v>
          </cell>
          <cell r="AX685" t="str">
            <v/>
          </cell>
        </row>
        <row r="686">
          <cell r="AH686">
            <v>38224</v>
          </cell>
          <cell r="AI686">
            <v>2706</v>
          </cell>
          <cell r="AJ686">
            <v>1692</v>
          </cell>
          <cell r="AK686" t="str">
            <v/>
          </cell>
          <cell r="AM686">
            <v>1.8726643598615917</v>
          </cell>
          <cell r="AN686">
            <v>1.2636295743091859</v>
          </cell>
          <cell r="AO686" t="str">
            <v/>
          </cell>
          <cell r="AR686">
            <v>779</v>
          </cell>
          <cell r="AX686" t="str">
            <v/>
          </cell>
        </row>
        <row r="687">
          <cell r="AH687">
            <v>38225</v>
          </cell>
          <cell r="AI687">
            <v>2733</v>
          </cell>
          <cell r="AJ687">
            <v>1701</v>
          </cell>
          <cell r="AK687">
            <v>785</v>
          </cell>
          <cell r="AM687">
            <v>1.891349480968858</v>
          </cell>
          <cell r="AN687">
            <v>1.270351008215086</v>
          </cell>
          <cell r="AO687">
            <v>3.6511627906976742</v>
          </cell>
          <cell r="AR687">
            <v>785</v>
          </cell>
          <cell r="AX687">
            <v>785</v>
          </cell>
        </row>
        <row r="688">
          <cell r="AH688">
            <v>38226</v>
          </cell>
          <cell r="AI688">
            <v>2764</v>
          </cell>
          <cell r="AJ688">
            <v>1701</v>
          </cell>
          <cell r="AK688" t="str">
            <v/>
          </cell>
          <cell r="AM688">
            <v>1.91280276816609</v>
          </cell>
          <cell r="AN688">
            <v>1.270351008215086</v>
          </cell>
          <cell r="AO688" t="str">
            <v/>
          </cell>
          <cell r="AR688">
            <v>785</v>
          </cell>
          <cell r="AX688" t="str">
            <v/>
          </cell>
        </row>
        <row r="689">
          <cell r="AH689">
            <v>38230</v>
          </cell>
          <cell r="AI689">
            <v>2784</v>
          </cell>
          <cell r="AJ689">
            <v>1697</v>
          </cell>
          <cell r="AK689" t="str">
            <v/>
          </cell>
          <cell r="AM689">
            <v>1.9266435986159169</v>
          </cell>
          <cell r="AN689">
            <v>1.2673637042569081</v>
          </cell>
          <cell r="AO689" t="str">
            <v/>
          </cell>
          <cell r="AR689">
            <v>785</v>
          </cell>
          <cell r="AX689" t="str">
            <v/>
          </cell>
        </row>
        <row r="690">
          <cell r="AH690">
            <v>38231</v>
          </cell>
          <cell r="AI690">
            <v>2774</v>
          </cell>
          <cell r="AJ690">
            <v>1699.5</v>
          </cell>
          <cell r="AK690" t="str">
            <v/>
          </cell>
          <cell r="AM690">
            <v>1.9197231833910036</v>
          </cell>
          <cell r="AN690">
            <v>1.2692307692307692</v>
          </cell>
          <cell r="AO690" t="str">
            <v/>
          </cell>
          <cell r="AR690">
            <v>785</v>
          </cell>
          <cell r="AX690" t="str">
            <v/>
          </cell>
        </row>
        <row r="691">
          <cell r="AH691">
            <v>38232</v>
          </cell>
          <cell r="AI691">
            <v>2732</v>
          </cell>
          <cell r="AJ691">
            <v>1686</v>
          </cell>
          <cell r="AK691">
            <v>785</v>
          </cell>
          <cell r="AM691">
            <v>1.8906574394463669</v>
          </cell>
          <cell r="AN691">
            <v>1.2591486183719194</v>
          </cell>
          <cell r="AO691">
            <v>3.6511627906976742</v>
          </cell>
          <cell r="AR691">
            <v>785</v>
          </cell>
          <cell r="AX691">
            <v>785</v>
          </cell>
        </row>
        <row r="692">
          <cell r="AH692">
            <v>38233</v>
          </cell>
          <cell r="AI692">
            <v>2701</v>
          </cell>
          <cell r="AJ692">
            <v>1655</v>
          </cell>
          <cell r="AK692" t="str">
            <v/>
          </cell>
          <cell r="AM692">
            <v>1.8692041522491349</v>
          </cell>
          <cell r="AN692">
            <v>1.2359970126960418</v>
          </cell>
          <cell r="AO692" t="str">
            <v/>
          </cell>
          <cell r="AR692">
            <v>780</v>
          </cell>
          <cell r="AX692" t="str">
            <v/>
          </cell>
        </row>
        <row r="693">
          <cell r="AH693">
            <v>38236</v>
          </cell>
          <cell r="AI693">
            <v>2723</v>
          </cell>
          <cell r="AJ693">
            <v>1661</v>
          </cell>
          <cell r="AK693" t="str">
            <v/>
          </cell>
          <cell r="AM693">
            <v>1.8844290657439446</v>
          </cell>
          <cell r="AN693">
            <v>1.2404779686333085</v>
          </cell>
          <cell r="AO693" t="str">
            <v/>
          </cell>
          <cell r="AR693">
            <v>775</v>
          </cell>
          <cell r="AX693" t="str">
            <v/>
          </cell>
        </row>
        <row r="694">
          <cell r="AH694">
            <v>38237</v>
          </cell>
          <cell r="AI694">
            <v>2754.5</v>
          </cell>
          <cell r="AJ694">
            <v>1676</v>
          </cell>
          <cell r="AK694" t="str">
            <v/>
          </cell>
          <cell r="AM694">
            <v>1.9062283737024222</v>
          </cell>
          <cell r="AN694">
            <v>1.2516803584764751</v>
          </cell>
          <cell r="AO694" t="str">
            <v/>
          </cell>
          <cell r="AR694">
            <v>770</v>
          </cell>
          <cell r="AX694" t="str">
            <v/>
          </cell>
        </row>
        <row r="695">
          <cell r="AH695">
            <v>38238</v>
          </cell>
          <cell r="AI695">
            <v>2735</v>
          </cell>
          <cell r="AJ695">
            <v>1671</v>
          </cell>
          <cell r="AK695" t="str">
            <v/>
          </cell>
          <cell r="AM695">
            <v>1.8927335640138407</v>
          </cell>
          <cell r="AN695">
            <v>1.2479462285287528</v>
          </cell>
          <cell r="AO695" t="str">
            <v/>
          </cell>
          <cell r="AR695">
            <v>765</v>
          </cell>
          <cell r="AX695" t="str">
            <v/>
          </cell>
        </row>
        <row r="696">
          <cell r="AH696">
            <v>38239</v>
          </cell>
          <cell r="AI696">
            <v>2751</v>
          </cell>
          <cell r="AJ696">
            <v>1672</v>
          </cell>
          <cell r="AK696">
            <v>760</v>
          </cell>
          <cell r="AM696">
            <v>1.9038062283737025</v>
          </cell>
          <cell r="AN696">
            <v>1.2486930545182973</v>
          </cell>
          <cell r="AO696">
            <v>3.5348837209302326</v>
          </cell>
          <cell r="AR696">
            <v>760</v>
          </cell>
          <cell r="AX696">
            <v>760</v>
          </cell>
        </row>
        <row r="697">
          <cell r="AH697">
            <v>38240</v>
          </cell>
          <cell r="AI697">
            <v>2788.5</v>
          </cell>
          <cell r="AJ697">
            <v>1705</v>
          </cell>
          <cell r="AK697" t="str">
            <v/>
          </cell>
          <cell r="AM697">
            <v>1.929757785467128</v>
          </cell>
          <cell r="AN697">
            <v>1.2733383121732635</v>
          </cell>
          <cell r="AO697" t="str">
            <v/>
          </cell>
          <cell r="AR697">
            <v>760</v>
          </cell>
          <cell r="AX697" t="str">
            <v/>
          </cell>
        </row>
        <row r="698">
          <cell r="AH698">
            <v>38243</v>
          </cell>
          <cell r="AI698">
            <v>2786</v>
          </cell>
          <cell r="AJ698">
            <v>1700</v>
          </cell>
          <cell r="AK698" t="str">
            <v/>
          </cell>
          <cell r="AM698">
            <v>1.9280276816608997</v>
          </cell>
          <cell r="AN698">
            <v>1.2696041822255415</v>
          </cell>
          <cell r="AO698" t="str">
            <v/>
          </cell>
          <cell r="AR698">
            <v>760</v>
          </cell>
          <cell r="AX698" t="str">
            <v/>
          </cell>
        </row>
        <row r="699">
          <cell r="AH699">
            <v>38244</v>
          </cell>
          <cell r="AI699">
            <v>2769</v>
          </cell>
          <cell r="AJ699">
            <v>1701</v>
          </cell>
          <cell r="AK699" t="str">
            <v/>
          </cell>
          <cell r="AM699">
            <v>1.9162629757785468</v>
          </cell>
          <cell r="AN699">
            <v>1.270351008215086</v>
          </cell>
          <cell r="AO699" t="str">
            <v/>
          </cell>
          <cell r="AR699">
            <v>760</v>
          </cell>
          <cell r="AX699" t="str">
            <v/>
          </cell>
        </row>
        <row r="700">
          <cell r="AH700">
            <v>38245</v>
          </cell>
          <cell r="AI700">
            <v>2767</v>
          </cell>
          <cell r="AJ700">
            <v>1708</v>
          </cell>
          <cell r="AK700" t="str">
            <v/>
          </cell>
          <cell r="AM700">
            <v>1.914878892733564</v>
          </cell>
          <cell r="AN700">
            <v>1.2755787901418969</v>
          </cell>
          <cell r="AO700" t="str">
            <v/>
          </cell>
          <cell r="AR700">
            <v>760</v>
          </cell>
          <cell r="AX700" t="str">
            <v/>
          </cell>
        </row>
        <row r="701">
          <cell r="AH701">
            <v>38246</v>
          </cell>
          <cell r="AI701">
            <v>2823</v>
          </cell>
          <cell r="AJ701">
            <v>1713</v>
          </cell>
          <cell r="AK701">
            <v>760</v>
          </cell>
          <cell r="AM701">
            <v>1.9536332179930795</v>
          </cell>
          <cell r="AN701">
            <v>1.2793129200896192</v>
          </cell>
          <cell r="AO701">
            <v>3.5348837209302326</v>
          </cell>
          <cell r="AR701">
            <v>760</v>
          </cell>
          <cell r="AX701">
            <v>760</v>
          </cell>
        </row>
        <row r="702">
          <cell r="AH702">
            <v>38247</v>
          </cell>
          <cell r="AI702">
            <v>2815</v>
          </cell>
          <cell r="AJ702">
            <v>1710</v>
          </cell>
          <cell r="AK702" t="str">
            <v/>
          </cell>
          <cell r="AM702">
            <v>1.9480968858131489</v>
          </cell>
          <cell r="AN702">
            <v>1.2770724421209858</v>
          </cell>
          <cell r="AO702" t="str">
            <v/>
          </cell>
          <cell r="AR702">
            <v>760</v>
          </cell>
          <cell r="AX702" t="str">
            <v/>
          </cell>
        </row>
        <row r="703">
          <cell r="AH703">
            <v>38250</v>
          </cell>
          <cell r="AI703">
            <v>2849</v>
          </cell>
          <cell r="AJ703">
            <v>1753</v>
          </cell>
          <cell r="AK703" t="str">
            <v/>
          </cell>
          <cell r="AM703">
            <v>1.9716262975778547</v>
          </cell>
          <cell r="AN703">
            <v>1.3091859596713966</v>
          </cell>
          <cell r="AO703" t="str">
            <v/>
          </cell>
          <cell r="AR703">
            <v>760</v>
          </cell>
          <cell r="AX703" t="str">
            <v/>
          </cell>
        </row>
        <row r="704">
          <cell r="AH704">
            <v>38251</v>
          </cell>
          <cell r="AI704">
            <v>2899</v>
          </cell>
          <cell r="AJ704">
            <v>1802</v>
          </cell>
          <cell r="AK704" t="str">
            <v/>
          </cell>
          <cell r="AM704">
            <v>2.006228373702422</v>
          </cell>
          <cell r="AN704">
            <v>1.3457804331590739</v>
          </cell>
          <cell r="AO704" t="str">
            <v/>
          </cell>
          <cell r="AR704">
            <v>760</v>
          </cell>
          <cell r="AX704" t="str">
            <v/>
          </cell>
        </row>
        <row r="705">
          <cell r="AH705">
            <v>38252</v>
          </cell>
          <cell r="AI705">
            <v>2915</v>
          </cell>
          <cell r="AJ705">
            <v>1810</v>
          </cell>
          <cell r="AK705" t="str">
            <v/>
          </cell>
          <cell r="AM705">
            <v>2.0173010380622838</v>
          </cell>
          <cell r="AN705">
            <v>1.3517550410754293</v>
          </cell>
          <cell r="AO705" t="str">
            <v/>
          </cell>
          <cell r="AR705">
            <v>760</v>
          </cell>
          <cell r="AX705" t="str">
            <v/>
          </cell>
        </row>
        <row r="706">
          <cell r="AH706">
            <v>38253</v>
          </cell>
          <cell r="AI706">
            <v>2932</v>
          </cell>
          <cell r="AJ706">
            <v>1814</v>
          </cell>
          <cell r="AK706">
            <v>760</v>
          </cell>
          <cell r="AM706">
            <v>2.0290657439446367</v>
          </cell>
          <cell r="AN706">
            <v>1.3547423450336071</v>
          </cell>
          <cell r="AO706">
            <v>3.5348837209302326</v>
          </cell>
          <cell r="AR706">
            <v>760</v>
          </cell>
          <cell r="AX706">
            <v>760</v>
          </cell>
        </row>
        <row r="707">
          <cell r="AH707">
            <v>38254</v>
          </cell>
          <cell r="AI707">
            <v>2911</v>
          </cell>
          <cell r="AJ707">
            <v>1795</v>
          </cell>
          <cell r="AK707" t="str">
            <v/>
          </cell>
          <cell r="AM707">
            <v>2.0145328719723183</v>
          </cell>
          <cell r="AN707">
            <v>1.340552651232263</v>
          </cell>
          <cell r="AO707" t="str">
            <v/>
          </cell>
          <cell r="AR707">
            <v>744</v>
          </cell>
          <cell r="AX707" t="str">
            <v/>
          </cell>
        </row>
        <row r="708">
          <cell r="AH708">
            <v>38257</v>
          </cell>
          <cell r="AI708">
            <v>2953</v>
          </cell>
          <cell r="AJ708">
            <v>1812</v>
          </cell>
          <cell r="AK708" t="str">
            <v/>
          </cell>
          <cell r="AM708">
            <v>2.043598615916955</v>
          </cell>
          <cell r="AN708">
            <v>1.3532486930545182</v>
          </cell>
          <cell r="AO708" t="str">
            <v/>
          </cell>
          <cell r="AR708">
            <v>728</v>
          </cell>
          <cell r="AX708" t="str">
            <v/>
          </cell>
        </row>
        <row r="709">
          <cell r="AH709">
            <v>38258</v>
          </cell>
          <cell r="AI709">
            <v>2933</v>
          </cell>
          <cell r="AJ709">
            <v>1791</v>
          </cell>
          <cell r="AK709" t="str">
            <v/>
          </cell>
          <cell r="AM709">
            <v>2.0297577854671278</v>
          </cell>
          <cell r="AN709">
            <v>1.3375653472740852</v>
          </cell>
          <cell r="AO709" t="str">
            <v/>
          </cell>
          <cell r="AR709">
            <v>712</v>
          </cell>
          <cell r="AX709" t="str">
            <v/>
          </cell>
        </row>
        <row r="710">
          <cell r="AH710">
            <v>38259</v>
          </cell>
          <cell r="AI710">
            <v>2990</v>
          </cell>
          <cell r="AJ710">
            <v>1806</v>
          </cell>
          <cell r="AK710" t="str">
            <v/>
          </cell>
          <cell r="AM710">
            <v>2.0692041522491351</v>
          </cell>
          <cell r="AN710">
            <v>1.3487677371172517</v>
          </cell>
          <cell r="AO710" t="str">
            <v/>
          </cell>
          <cell r="AR710">
            <v>696</v>
          </cell>
          <cell r="AX710" t="str">
            <v/>
          </cell>
        </row>
        <row r="711">
          <cell r="AH711">
            <v>38260</v>
          </cell>
          <cell r="AI711">
            <v>2997.5</v>
          </cell>
          <cell r="AJ711">
            <v>1845.5</v>
          </cell>
          <cell r="AK711">
            <v>680</v>
          </cell>
          <cell r="AM711">
            <v>2.07439446366782</v>
          </cell>
          <cell r="AN711">
            <v>1.3782673637042568</v>
          </cell>
          <cell r="AO711">
            <v>3.1627906976744184</v>
          </cell>
          <cell r="AR711">
            <v>680</v>
          </cell>
          <cell r="AX711">
            <v>680</v>
          </cell>
        </row>
        <row r="712">
          <cell r="AH712">
            <v>38261</v>
          </cell>
          <cell r="AI712">
            <v>2995</v>
          </cell>
          <cell r="AJ712">
            <v>1820</v>
          </cell>
          <cell r="AK712" t="str">
            <v/>
          </cell>
          <cell r="AM712">
            <v>2.0726643598615917</v>
          </cell>
          <cell r="AN712">
            <v>1.3592233009708738</v>
          </cell>
          <cell r="AO712" t="str">
            <v/>
          </cell>
          <cell r="AR712">
            <v>680</v>
          </cell>
          <cell r="AX712" t="str">
            <v/>
          </cell>
        </row>
        <row r="713">
          <cell r="AH713">
            <v>38264</v>
          </cell>
          <cell r="AI713">
            <v>2983.5</v>
          </cell>
          <cell r="AJ713">
            <v>1825</v>
          </cell>
          <cell r="AK713" t="str">
            <v/>
          </cell>
          <cell r="AM713">
            <v>2.0647058823529414</v>
          </cell>
          <cell r="AN713">
            <v>1.3629574309185959</v>
          </cell>
          <cell r="AO713" t="str">
            <v/>
          </cell>
          <cell r="AR713">
            <v>680</v>
          </cell>
          <cell r="AX713" t="str">
            <v/>
          </cell>
        </row>
        <row r="714">
          <cell r="AH714">
            <v>38265</v>
          </cell>
          <cell r="AI714">
            <v>2979</v>
          </cell>
          <cell r="AJ714">
            <v>1833</v>
          </cell>
          <cell r="AK714" t="str">
            <v/>
          </cell>
          <cell r="AM714">
            <v>2.0615916955017299</v>
          </cell>
          <cell r="AN714">
            <v>1.3689320388349515</v>
          </cell>
          <cell r="AO714" t="str">
            <v/>
          </cell>
          <cell r="AR714">
            <v>680</v>
          </cell>
          <cell r="AX714" t="str">
            <v/>
          </cell>
        </row>
        <row r="715">
          <cell r="AH715">
            <v>38266</v>
          </cell>
          <cell r="AI715">
            <v>3038</v>
          </cell>
          <cell r="AJ715">
            <v>1860</v>
          </cell>
          <cell r="AK715" t="str">
            <v/>
          </cell>
          <cell r="AM715">
            <v>2.1024221453287195</v>
          </cell>
          <cell r="AN715">
            <v>1.3890963405526513</v>
          </cell>
          <cell r="AO715" t="str">
            <v/>
          </cell>
          <cell r="AR715">
            <v>680</v>
          </cell>
          <cell r="AX715" t="str">
            <v/>
          </cell>
        </row>
        <row r="716">
          <cell r="AH716">
            <v>38267</v>
          </cell>
          <cell r="AI716">
            <v>3046</v>
          </cell>
          <cell r="AJ716">
            <v>1849</v>
          </cell>
          <cell r="AK716">
            <v>680</v>
          </cell>
          <cell r="AM716">
            <v>2.1079584775086504</v>
          </cell>
          <cell r="AN716">
            <v>1.3808812546676625</v>
          </cell>
          <cell r="AO716">
            <v>3.1627906976744184</v>
          </cell>
          <cell r="AR716">
            <v>680</v>
          </cell>
          <cell r="AX716">
            <v>680</v>
          </cell>
        </row>
        <row r="717">
          <cell r="AH717">
            <v>38268</v>
          </cell>
          <cell r="AI717">
            <v>3145</v>
          </cell>
          <cell r="AJ717">
            <v>1879.5</v>
          </cell>
          <cell r="AK717" t="str">
            <v/>
          </cell>
          <cell r="AM717">
            <v>2.1764705882352939</v>
          </cell>
          <cell r="AN717">
            <v>1.4036594473487678</v>
          </cell>
          <cell r="AO717" t="str">
            <v/>
          </cell>
          <cell r="AR717">
            <v>680</v>
          </cell>
          <cell r="AX717" t="str">
            <v/>
          </cell>
        </row>
        <row r="718">
          <cell r="AH718">
            <v>38271</v>
          </cell>
          <cell r="AI718">
            <v>3140</v>
          </cell>
          <cell r="AJ718">
            <v>1856</v>
          </cell>
          <cell r="AK718" t="str">
            <v/>
          </cell>
          <cell r="AM718">
            <v>2.1730103806228374</v>
          </cell>
          <cell r="AN718">
            <v>1.3861090365944735</v>
          </cell>
          <cell r="AO718" t="str">
            <v/>
          </cell>
          <cell r="AR718">
            <v>680</v>
          </cell>
          <cell r="AX718" t="str">
            <v/>
          </cell>
        </row>
        <row r="719">
          <cell r="AH719">
            <v>38272</v>
          </cell>
          <cell r="AI719">
            <v>3094</v>
          </cell>
          <cell r="AJ719">
            <v>1830</v>
          </cell>
          <cell r="AK719" t="str">
            <v/>
          </cell>
          <cell r="AM719">
            <v>2.1411764705882352</v>
          </cell>
          <cell r="AN719">
            <v>1.3666915608663182</v>
          </cell>
          <cell r="AO719" t="str">
            <v/>
          </cell>
          <cell r="AR719">
            <v>680</v>
          </cell>
          <cell r="AX719" t="str">
            <v/>
          </cell>
        </row>
        <row r="720">
          <cell r="AH720">
            <v>38273</v>
          </cell>
          <cell r="AI720">
            <v>2815</v>
          </cell>
          <cell r="AJ720">
            <v>1719</v>
          </cell>
          <cell r="AK720" t="str">
            <v/>
          </cell>
          <cell r="AM720">
            <v>1.9480968858131489</v>
          </cell>
          <cell r="AN720">
            <v>1.2837938760268857</v>
          </cell>
          <cell r="AO720" t="str">
            <v/>
          </cell>
          <cell r="AR720">
            <v>680</v>
          </cell>
          <cell r="AX720" t="str">
            <v/>
          </cell>
        </row>
        <row r="721">
          <cell r="AH721">
            <v>38274</v>
          </cell>
          <cell r="AI721">
            <v>2746</v>
          </cell>
          <cell r="AJ721">
            <v>1745</v>
          </cell>
          <cell r="AK721">
            <v>680</v>
          </cell>
          <cell r="AM721">
            <v>1.9003460207612457</v>
          </cell>
          <cell r="AN721">
            <v>1.303211351755041</v>
          </cell>
          <cell r="AO721">
            <v>3.1627906976744184</v>
          </cell>
          <cell r="AR721">
            <v>680</v>
          </cell>
          <cell r="AX721">
            <v>680</v>
          </cell>
        </row>
        <row r="722">
          <cell r="AH722">
            <v>38275</v>
          </cell>
          <cell r="AI722">
            <v>2830</v>
          </cell>
          <cell r="AJ722">
            <v>1763</v>
          </cell>
          <cell r="AK722" t="str">
            <v/>
          </cell>
          <cell r="AM722">
            <v>1.9584775086505191</v>
          </cell>
          <cell r="AN722">
            <v>1.3166542195668409</v>
          </cell>
          <cell r="AO722" t="str">
            <v/>
          </cell>
          <cell r="AR722">
            <v>680</v>
          </cell>
          <cell r="AX722" t="str">
            <v/>
          </cell>
        </row>
        <row r="723">
          <cell r="AH723">
            <v>38278</v>
          </cell>
          <cell r="AI723">
            <v>2794</v>
          </cell>
          <cell r="AJ723">
            <v>1740</v>
          </cell>
          <cell r="AK723" t="str">
            <v/>
          </cell>
          <cell r="AM723">
            <v>1.9335640138408305</v>
          </cell>
          <cell r="AN723">
            <v>1.2994772218073189</v>
          </cell>
          <cell r="AO723" t="str">
            <v/>
          </cell>
          <cell r="AR723">
            <v>680</v>
          </cell>
          <cell r="AX723" t="str">
            <v/>
          </cell>
        </row>
        <row r="724">
          <cell r="AH724">
            <v>38279</v>
          </cell>
          <cell r="AI724">
            <v>2817.5</v>
          </cell>
          <cell r="AJ724">
            <v>1765</v>
          </cell>
          <cell r="AK724" t="str">
            <v/>
          </cell>
          <cell r="AM724">
            <v>1.9498269896193772</v>
          </cell>
          <cell r="AN724">
            <v>1.3181478715459298</v>
          </cell>
          <cell r="AO724" t="str">
            <v/>
          </cell>
          <cell r="AR724">
            <v>680</v>
          </cell>
          <cell r="AX724" t="str">
            <v/>
          </cell>
        </row>
        <row r="725">
          <cell r="AH725">
            <v>38280</v>
          </cell>
          <cell r="AI725">
            <v>2798.5</v>
          </cell>
          <cell r="AJ725">
            <v>1746</v>
          </cell>
          <cell r="AK725" t="str">
            <v/>
          </cell>
          <cell r="AM725">
            <v>1.9366782006920416</v>
          </cell>
          <cell r="AN725">
            <v>1.3039581777445854</v>
          </cell>
          <cell r="AO725" t="str">
            <v/>
          </cell>
          <cell r="AR725">
            <v>680</v>
          </cell>
          <cell r="AX725" t="str">
            <v/>
          </cell>
        </row>
        <row r="726">
          <cell r="AH726">
            <v>38281</v>
          </cell>
          <cell r="AI726">
            <v>2825</v>
          </cell>
          <cell r="AJ726">
            <v>1750</v>
          </cell>
          <cell r="AK726">
            <v>680</v>
          </cell>
          <cell r="AM726">
            <v>1.9550173010380623</v>
          </cell>
          <cell r="AN726">
            <v>1.3069454817027633</v>
          </cell>
          <cell r="AO726">
            <v>3.1627906976744184</v>
          </cell>
          <cell r="AR726">
            <v>680</v>
          </cell>
          <cell r="AX726">
            <v>680</v>
          </cell>
        </row>
        <row r="727">
          <cell r="AH727">
            <v>38282</v>
          </cell>
          <cell r="AI727">
            <v>2804</v>
          </cell>
          <cell r="AJ727">
            <v>1750</v>
          </cell>
          <cell r="AK727" t="str">
            <v/>
          </cell>
          <cell r="AM727">
            <v>1.9404844290657439</v>
          </cell>
          <cell r="AN727">
            <v>1.3069454817027633</v>
          </cell>
          <cell r="AO727" t="str">
            <v/>
          </cell>
          <cell r="AR727">
            <v>680</v>
          </cell>
          <cell r="AX727" t="str">
            <v/>
          </cell>
        </row>
        <row r="728">
          <cell r="AH728">
            <v>38285</v>
          </cell>
          <cell r="AI728">
            <v>2750</v>
          </cell>
          <cell r="AJ728">
            <v>1739</v>
          </cell>
          <cell r="AK728" t="str">
            <v/>
          </cell>
          <cell r="AM728">
            <v>1.9031141868512111</v>
          </cell>
          <cell r="AN728">
            <v>1.2987303958177745</v>
          </cell>
          <cell r="AO728" t="str">
            <v/>
          </cell>
          <cell r="AR728">
            <v>680</v>
          </cell>
          <cell r="AX728" t="str">
            <v/>
          </cell>
        </row>
        <row r="729">
          <cell r="AH729">
            <v>38286</v>
          </cell>
          <cell r="AI729">
            <v>2792</v>
          </cell>
          <cell r="AJ729">
            <v>1749</v>
          </cell>
          <cell r="AK729" t="str">
            <v/>
          </cell>
          <cell r="AM729">
            <v>1.9321799307958478</v>
          </cell>
          <cell r="AN729">
            <v>1.3061986557132188</v>
          </cell>
          <cell r="AO729" t="str">
            <v/>
          </cell>
          <cell r="AR729">
            <v>680</v>
          </cell>
          <cell r="AX729" t="str">
            <v/>
          </cell>
        </row>
        <row r="730">
          <cell r="AH730">
            <v>38287</v>
          </cell>
          <cell r="AI730">
            <v>2800</v>
          </cell>
          <cell r="AJ730">
            <v>1770</v>
          </cell>
          <cell r="AK730" t="str">
            <v/>
          </cell>
          <cell r="AM730">
            <v>1.9377162629757785</v>
          </cell>
          <cell r="AN730">
            <v>1.3218820014936519</v>
          </cell>
          <cell r="AO730" t="str">
            <v/>
          </cell>
          <cell r="AR730">
            <v>680</v>
          </cell>
          <cell r="AX730" t="str">
            <v/>
          </cell>
        </row>
        <row r="731">
          <cell r="AH731">
            <v>38288</v>
          </cell>
          <cell r="AI731">
            <v>2752</v>
          </cell>
          <cell r="AJ731">
            <v>1765</v>
          </cell>
          <cell r="AK731">
            <v>680</v>
          </cell>
          <cell r="AM731">
            <v>1.9044982698961939</v>
          </cell>
          <cell r="AN731">
            <v>1.3181478715459298</v>
          </cell>
          <cell r="AO731">
            <v>3.1627906976744184</v>
          </cell>
          <cell r="AR731">
            <v>680</v>
          </cell>
          <cell r="AX731">
            <v>680</v>
          </cell>
        </row>
        <row r="732">
          <cell r="AH732">
            <v>38289</v>
          </cell>
          <cell r="AI732">
            <v>2882</v>
          </cell>
          <cell r="AJ732">
            <v>1817</v>
          </cell>
          <cell r="AK732" t="str">
            <v/>
          </cell>
          <cell r="AM732">
            <v>1.9944636678200691</v>
          </cell>
          <cell r="AN732">
            <v>1.3569828230022405</v>
          </cell>
          <cell r="AO732" t="str">
            <v/>
          </cell>
          <cell r="AR732">
            <v>680</v>
          </cell>
          <cell r="AX732" t="str">
            <v/>
          </cell>
        </row>
        <row r="733">
          <cell r="AH733">
            <v>38292</v>
          </cell>
          <cell r="AI733">
            <v>2831</v>
          </cell>
          <cell r="AJ733">
            <v>1806</v>
          </cell>
          <cell r="AK733" t="str">
            <v/>
          </cell>
          <cell r="AM733">
            <v>1.9591695501730104</v>
          </cell>
          <cell r="AN733">
            <v>1.3487677371172517</v>
          </cell>
          <cell r="AO733" t="str">
            <v/>
          </cell>
          <cell r="AR733">
            <v>680</v>
          </cell>
          <cell r="AX733" t="str">
            <v/>
          </cell>
        </row>
        <row r="734">
          <cell r="AH734">
            <v>38293</v>
          </cell>
          <cell r="AI734">
            <v>2849</v>
          </cell>
          <cell r="AJ734">
            <v>1793</v>
          </cell>
          <cell r="AK734" t="str">
            <v/>
          </cell>
          <cell r="AM734">
            <v>1.9716262975778547</v>
          </cell>
          <cell r="AN734">
            <v>1.3390589992531741</v>
          </cell>
          <cell r="AO734" t="str">
            <v/>
          </cell>
          <cell r="AR734">
            <v>680</v>
          </cell>
          <cell r="AX734" t="str">
            <v/>
          </cell>
        </row>
        <row r="735">
          <cell r="AH735">
            <v>38294</v>
          </cell>
          <cell r="AI735">
            <v>2875</v>
          </cell>
          <cell r="AJ735">
            <v>1802</v>
          </cell>
          <cell r="AK735" t="str">
            <v/>
          </cell>
          <cell r="AM735">
            <v>1.9896193771626298</v>
          </cell>
          <cell r="AN735">
            <v>1.3457804331590739</v>
          </cell>
          <cell r="AO735" t="str">
            <v/>
          </cell>
          <cell r="AR735">
            <v>680</v>
          </cell>
          <cell r="AX735" t="str">
            <v/>
          </cell>
        </row>
        <row r="736">
          <cell r="AH736">
            <v>38295</v>
          </cell>
          <cell r="AI736">
            <v>2915</v>
          </cell>
          <cell r="AJ736">
            <v>1812</v>
          </cell>
          <cell r="AK736">
            <v>680</v>
          </cell>
          <cell r="AM736">
            <v>2.0173010380622838</v>
          </cell>
          <cell r="AN736">
            <v>1.3532486930545182</v>
          </cell>
          <cell r="AO736">
            <v>3.1627906976744184</v>
          </cell>
          <cell r="AR736">
            <v>680</v>
          </cell>
          <cell r="AX736">
            <v>680</v>
          </cell>
        </row>
        <row r="737">
          <cell r="AH737">
            <v>38296</v>
          </cell>
          <cell r="AI737">
            <v>2953</v>
          </cell>
          <cell r="AJ737">
            <v>1826</v>
          </cell>
          <cell r="AK737" t="str">
            <v/>
          </cell>
          <cell r="AM737">
            <v>2.043598615916955</v>
          </cell>
          <cell r="AN737">
            <v>1.3637042569081403</v>
          </cell>
          <cell r="AO737" t="str">
            <v/>
          </cell>
          <cell r="AR737">
            <v>680</v>
          </cell>
          <cell r="AX737" t="str">
            <v/>
          </cell>
        </row>
        <row r="738">
          <cell r="AH738">
            <v>38299</v>
          </cell>
          <cell r="AI738">
            <v>2950.5</v>
          </cell>
          <cell r="AJ738">
            <v>1803</v>
          </cell>
          <cell r="AK738" t="str">
            <v/>
          </cell>
          <cell r="AM738">
            <v>2.0418685121107267</v>
          </cell>
          <cell r="AN738">
            <v>1.3465272591486184</v>
          </cell>
          <cell r="AO738" t="str">
            <v/>
          </cell>
          <cell r="AR738">
            <v>680</v>
          </cell>
          <cell r="AX738" t="str">
            <v/>
          </cell>
        </row>
        <row r="739">
          <cell r="AH739">
            <v>38300</v>
          </cell>
          <cell r="AI739">
            <v>2978</v>
          </cell>
          <cell r="AJ739">
            <v>1801</v>
          </cell>
          <cell r="AK739" t="str">
            <v/>
          </cell>
          <cell r="AM739">
            <v>2.0608996539792388</v>
          </cell>
          <cell r="AN739">
            <v>1.3450336071695295</v>
          </cell>
          <cell r="AO739" t="str">
            <v/>
          </cell>
          <cell r="AR739">
            <v>680</v>
          </cell>
          <cell r="AX739" t="str">
            <v/>
          </cell>
        </row>
        <row r="740">
          <cell r="AH740">
            <v>38301</v>
          </cell>
          <cell r="AI740">
            <v>2960</v>
          </cell>
          <cell r="AJ740">
            <v>1791</v>
          </cell>
          <cell r="AK740" t="str">
            <v/>
          </cell>
          <cell r="AM740">
            <v>2.0484429065743943</v>
          </cell>
          <cell r="AN740">
            <v>1.3375653472740852</v>
          </cell>
          <cell r="AO740" t="str">
            <v/>
          </cell>
          <cell r="AR740">
            <v>680</v>
          </cell>
          <cell r="AX740" t="str">
            <v/>
          </cell>
        </row>
        <row r="741">
          <cell r="AH741">
            <v>38302</v>
          </cell>
          <cell r="AI741">
            <v>2987.5</v>
          </cell>
          <cell r="AJ741">
            <v>1787</v>
          </cell>
          <cell r="AK741">
            <v>680</v>
          </cell>
          <cell r="AM741">
            <v>2.0674740484429064</v>
          </cell>
          <cell r="AN741">
            <v>1.3345780433159073</v>
          </cell>
          <cell r="AO741">
            <v>3.1627906976744184</v>
          </cell>
          <cell r="AR741">
            <v>680</v>
          </cell>
          <cell r="AX741">
            <v>680</v>
          </cell>
        </row>
        <row r="742">
          <cell r="AH742">
            <v>38303</v>
          </cell>
          <cell r="AI742">
            <v>3016</v>
          </cell>
          <cell r="AJ742">
            <v>1813.5</v>
          </cell>
          <cell r="AK742" t="str">
            <v/>
          </cell>
          <cell r="AM742">
            <v>2.08719723183391</v>
          </cell>
          <cell r="AN742">
            <v>1.354368932038835</v>
          </cell>
          <cell r="AO742" t="str">
            <v/>
          </cell>
          <cell r="AR742">
            <v>680</v>
          </cell>
          <cell r="AX742" t="str">
            <v/>
          </cell>
        </row>
        <row r="743">
          <cell r="AH743">
            <v>38306</v>
          </cell>
          <cell r="AI743">
            <v>3004</v>
          </cell>
          <cell r="AJ743">
            <v>1799</v>
          </cell>
          <cell r="AK743" t="str">
            <v/>
          </cell>
          <cell r="AM743">
            <v>2.0788927335640137</v>
          </cell>
          <cell r="AN743">
            <v>1.3435399551904406</v>
          </cell>
          <cell r="AO743" t="str">
            <v/>
          </cell>
          <cell r="AR743">
            <v>680</v>
          </cell>
          <cell r="AX743" t="str">
            <v/>
          </cell>
        </row>
        <row r="744">
          <cell r="AH744">
            <v>38307</v>
          </cell>
          <cell r="AI744">
            <v>2944</v>
          </cell>
          <cell r="AJ744">
            <v>1794</v>
          </cell>
          <cell r="AK744" t="str">
            <v/>
          </cell>
          <cell r="AM744">
            <v>2.037370242214533</v>
          </cell>
          <cell r="AN744">
            <v>1.3398058252427185</v>
          </cell>
          <cell r="AO744" t="str">
            <v/>
          </cell>
          <cell r="AR744">
            <v>680</v>
          </cell>
          <cell r="AX744" t="str">
            <v/>
          </cell>
        </row>
        <row r="745">
          <cell r="AH745">
            <v>38308</v>
          </cell>
          <cell r="AI745">
            <v>3023</v>
          </cell>
          <cell r="AJ745">
            <v>1811</v>
          </cell>
          <cell r="AK745" t="str">
            <v/>
          </cell>
          <cell r="AM745">
            <v>2.0920415224913493</v>
          </cell>
          <cell r="AN745">
            <v>1.3525018670649738</v>
          </cell>
          <cell r="AO745" t="str">
            <v/>
          </cell>
          <cell r="AR745">
            <v>680</v>
          </cell>
          <cell r="AX745" t="str">
            <v/>
          </cell>
        </row>
        <row r="746">
          <cell r="AH746">
            <v>38309</v>
          </cell>
          <cell r="AI746">
            <v>3080</v>
          </cell>
          <cell r="AJ746">
            <v>1815</v>
          </cell>
          <cell r="AK746">
            <v>680</v>
          </cell>
          <cell r="AM746">
            <v>2.1314878892733562</v>
          </cell>
          <cell r="AN746">
            <v>1.3554891710231516</v>
          </cell>
          <cell r="AO746">
            <v>3.1627906976744184</v>
          </cell>
          <cell r="AR746">
            <v>680</v>
          </cell>
          <cell r="AX746">
            <v>680</v>
          </cell>
        </row>
        <row r="747">
          <cell r="AH747">
            <v>38310</v>
          </cell>
          <cell r="AI747">
            <v>3077</v>
          </cell>
          <cell r="AJ747">
            <v>1792</v>
          </cell>
          <cell r="AK747" t="str">
            <v/>
          </cell>
          <cell r="AM747">
            <v>2.1294117647058823</v>
          </cell>
          <cell r="AN747">
            <v>1.3383121732636296</v>
          </cell>
          <cell r="AO747" t="str">
            <v/>
          </cell>
          <cell r="AR747" t="str">
            <v/>
          </cell>
          <cell r="AX747" t="str">
            <v/>
          </cell>
        </row>
        <row r="748">
          <cell r="AH748">
            <v>38313</v>
          </cell>
          <cell r="AI748">
            <v>3044</v>
          </cell>
          <cell r="AJ748">
            <v>1778</v>
          </cell>
          <cell r="AK748" t="str">
            <v/>
          </cell>
          <cell r="AM748">
            <v>2.1065743944636677</v>
          </cell>
          <cell r="AN748">
            <v>1.3278566094100075</v>
          </cell>
          <cell r="AO748" t="str">
            <v/>
          </cell>
          <cell r="AR748" t="str">
            <v/>
          </cell>
          <cell r="AX748" t="str">
            <v/>
          </cell>
        </row>
        <row r="749">
          <cell r="AH749">
            <v>38314</v>
          </cell>
          <cell r="AI749">
            <v>3069</v>
          </cell>
          <cell r="AJ749">
            <v>1786.5</v>
          </cell>
          <cell r="AK749" t="str">
            <v/>
          </cell>
          <cell r="AM749">
            <v>2.1238754325259515</v>
          </cell>
          <cell r="AN749">
            <v>1.3342046303211352</v>
          </cell>
          <cell r="AO749" t="str">
            <v/>
          </cell>
          <cell r="AR749" t="str">
            <v/>
          </cell>
          <cell r="AX749" t="str">
            <v/>
          </cell>
        </row>
        <row r="750">
          <cell r="AH750">
            <v>38315</v>
          </cell>
          <cell r="AI750">
            <v>3098</v>
          </cell>
          <cell r="AJ750">
            <v>1829</v>
          </cell>
          <cell r="AK750" t="str">
            <v/>
          </cell>
          <cell r="AM750">
            <v>2.1439446366782007</v>
          </cell>
          <cell r="AN750">
            <v>1.3659447348767737</v>
          </cell>
          <cell r="AO750" t="str">
            <v/>
          </cell>
          <cell r="AR750" t="str">
            <v/>
          </cell>
          <cell r="AX750" t="str">
            <v/>
          </cell>
        </row>
        <row r="751">
          <cell r="AH751">
            <v>38316</v>
          </cell>
          <cell r="AI751">
            <v>3115</v>
          </cell>
          <cell r="AJ751">
            <v>1847.5</v>
          </cell>
          <cell r="AK751" t="str">
            <v/>
          </cell>
          <cell r="AM751">
            <v>2.1557093425605536</v>
          </cell>
          <cell r="AN751">
            <v>1.3797610156833457</v>
          </cell>
          <cell r="AO751" t="str">
            <v/>
          </cell>
          <cell r="AR751" t="str">
            <v/>
          </cell>
          <cell r="AX751" t="str">
            <v/>
          </cell>
        </row>
        <row r="752">
          <cell r="AH752">
            <v>38317</v>
          </cell>
          <cell r="AI752">
            <v>3081</v>
          </cell>
          <cell r="AJ752">
            <v>1854</v>
          </cell>
          <cell r="AK752" t="str">
            <v/>
          </cell>
          <cell r="AM752">
            <v>2.1321799307958478</v>
          </cell>
          <cell r="AN752">
            <v>1.3846153846153846</v>
          </cell>
          <cell r="AO752" t="str">
            <v/>
          </cell>
          <cell r="AR752" t="str">
            <v/>
          </cell>
          <cell r="AX752" t="str">
            <v/>
          </cell>
        </row>
        <row r="753">
          <cell r="AH753">
            <v>38320</v>
          </cell>
          <cell r="AI753">
            <v>3112</v>
          </cell>
          <cell r="AJ753">
            <v>1847</v>
          </cell>
          <cell r="AK753" t="str">
            <v/>
          </cell>
          <cell r="AM753">
            <v>2.1536332179930797</v>
          </cell>
          <cell r="AN753">
            <v>1.3793876026885736</v>
          </cell>
          <cell r="AO753" t="str">
            <v/>
          </cell>
          <cell r="AR753" t="str">
            <v/>
          </cell>
          <cell r="AX753" t="str">
            <v/>
          </cell>
        </row>
        <row r="754">
          <cell r="AH754">
            <v>38321</v>
          </cell>
          <cell r="AI754">
            <v>3095</v>
          </cell>
          <cell r="AJ754">
            <v>1840</v>
          </cell>
          <cell r="AK754" t="str">
            <v/>
          </cell>
          <cell r="AM754">
            <v>2.1418685121107268</v>
          </cell>
          <cell r="AN754">
            <v>1.3741598207617625</v>
          </cell>
          <cell r="AO754" t="str">
            <v/>
          </cell>
          <cell r="AR754" t="str">
            <v/>
          </cell>
          <cell r="AX754" t="str">
            <v/>
          </cell>
        </row>
        <row r="755">
          <cell r="AH755">
            <v>38322</v>
          </cell>
          <cell r="AI755">
            <v>3114</v>
          </cell>
          <cell r="AJ755">
            <v>1832</v>
          </cell>
          <cell r="AK755" t="str">
            <v/>
          </cell>
          <cell r="AM755">
            <v>2.1550173010380624</v>
          </cell>
          <cell r="AN755">
            <v>1.3681852128454071</v>
          </cell>
          <cell r="AO755" t="str">
            <v/>
          </cell>
          <cell r="AR755" t="str">
            <v/>
          </cell>
          <cell r="AX755" t="str">
            <v/>
          </cell>
        </row>
        <row r="756">
          <cell r="AH756">
            <v>38323</v>
          </cell>
          <cell r="AI756">
            <v>2990</v>
          </cell>
          <cell r="AJ756">
            <v>1812</v>
          </cell>
          <cell r="AK756">
            <v>680</v>
          </cell>
          <cell r="AM756">
            <v>2.0692041522491351</v>
          </cell>
          <cell r="AN756">
            <v>1.3532486930545182</v>
          </cell>
          <cell r="AO756">
            <v>3.1627906976744184</v>
          </cell>
          <cell r="AR756">
            <v>680</v>
          </cell>
          <cell r="AX756">
            <v>680</v>
          </cell>
        </row>
        <row r="757">
          <cell r="AH757">
            <v>38324</v>
          </cell>
          <cell r="AI757">
            <v>3002</v>
          </cell>
          <cell r="AJ757">
            <v>1808</v>
          </cell>
          <cell r="AK757" t="str">
            <v/>
          </cell>
          <cell r="AM757">
            <v>2.077508650519031</v>
          </cell>
          <cell r="AN757">
            <v>1.3502613890963406</v>
          </cell>
          <cell r="AO757" t="str">
            <v/>
          </cell>
          <cell r="AR757">
            <v>680</v>
          </cell>
          <cell r="AX757" t="str">
            <v/>
          </cell>
        </row>
        <row r="758">
          <cell r="AH758">
            <v>38327</v>
          </cell>
          <cell r="AI758">
            <v>2990</v>
          </cell>
          <cell r="AJ758">
            <v>1822</v>
          </cell>
          <cell r="AK758" t="str">
            <v/>
          </cell>
          <cell r="AM758">
            <v>2.0692041522491351</v>
          </cell>
          <cell r="AN758">
            <v>1.3607169529499628</v>
          </cell>
          <cell r="AO758" t="str">
            <v/>
          </cell>
          <cell r="AR758">
            <v>680</v>
          </cell>
          <cell r="AX758" t="str">
            <v/>
          </cell>
        </row>
        <row r="759">
          <cell r="AH759">
            <v>38328</v>
          </cell>
          <cell r="AI759">
            <v>2955.5</v>
          </cell>
          <cell r="AJ759">
            <v>1832</v>
          </cell>
          <cell r="AK759" t="str">
            <v/>
          </cell>
          <cell r="AM759">
            <v>2.0453287197231833</v>
          </cell>
          <cell r="AN759">
            <v>1.3681852128454071</v>
          </cell>
          <cell r="AO759" t="str">
            <v/>
          </cell>
          <cell r="AR759">
            <v>680</v>
          </cell>
          <cell r="AX759" t="str">
            <v/>
          </cell>
        </row>
        <row r="760">
          <cell r="AH760">
            <v>38329</v>
          </cell>
          <cell r="AI760">
            <v>2865</v>
          </cell>
          <cell r="AJ760">
            <v>1800</v>
          </cell>
          <cell r="AK760" t="str">
            <v/>
          </cell>
          <cell r="AM760">
            <v>1.9826989619377162</v>
          </cell>
          <cell r="AN760">
            <v>1.344286781179985</v>
          </cell>
          <cell r="AO760" t="str">
            <v/>
          </cell>
          <cell r="AR760">
            <v>680</v>
          </cell>
          <cell r="AX760" t="str">
            <v/>
          </cell>
        </row>
        <row r="761">
          <cell r="AH761">
            <v>38330</v>
          </cell>
          <cell r="AI761">
            <v>2875.5</v>
          </cell>
          <cell r="AJ761">
            <v>1786</v>
          </cell>
          <cell r="AK761">
            <v>680</v>
          </cell>
          <cell r="AM761">
            <v>1.9899653979238754</v>
          </cell>
          <cell r="AN761">
            <v>1.3338312173263629</v>
          </cell>
          <cell r="AO761">
            <v>3.1627906976744184</v>
          </cell>
          <cell r="AR761">
            <v>680</v>
          </cell>
          <cell r="AX761">
            <v>680</v>
          </cell>
        </row>
        <row r="762">
          <cell r="AH762">
            <v>38331</v>
          </cell>
          <cell r="AI762">
            <v>2903</v>
          </cell>
          <cell r="AJ762">
            <v>1785</v>
          </cell>
          <cell r="AK762" t="str">
            <v/>
          </cell>
          <cell r="AM762">
            <v>2.0089965397923875</v>
          </cell>
          <cell r="AN762">
            <v>1.3330843913368184</v>
          </cell>
          <cell r="AO762" t="str">
            <v/>
          </cell>
          <cell r="AR762">
            <v>676</v>
          </cell>
          <cell r="AX762" t="str">
            <v/>
          </cell>
        </row>
        <row r="763">
          <cell r="AH763">
            <v>38334</v>
          </cell>
          <cell r="AI763">
            <v>2970</v>
          </cell>
          <cell r="AJ763">
            <v>1812</v>
          </cell>
          <cell r="AK763" t="str">
            <v/>
          </cell>
          <cell r="AM763">
            <v>2.0553633217993079</v>
          </cell>
          <cell r="AN763">
            <v>1.3532486930545182</v>
          </cell>
          <cell r="AO763" t="str">
            <v/>
          </cell>
          <cell r="AR763">
            <v>672</v>
          </cell>
          <cell r="AX763" t="str">
            <v/>
          </cell>
        </row>
        <row r="764">
          <cell r="AH764">
            <v>38335</v>
          </cell>
          <cell r="AI764">
            <v>2972</v>
          </cell>
          <cell r="AJ764">
            <v>1795</v>
          </cell>
          <cell r="AK764" t="str">
            <v/>
          </cell>
          <cell r="AM764">
            <v>2.0567474048442906</v>
          </cell>
          <cell r="AN764">
            <v>1.340552651232263</v>
          </cell>
          <cell r="AO764" t="str">
            <v/>
          </cell>
          <cell r="AR764">
            <v>668</v>
          </cell>
          <cell r="AX764" t="str">
            <v/>
          </cell>
        </row>
        <row r="765">
          <cell r="AH765">
            <v>38336</v>
          </cell>
          <cell r="AI765">
            <v>3011.5</v>
          </cell>
          <cell r="AJ765">
            <v>1824.5</v>
          </cell>
          <cell r="AK765" t="str">
            <v/>
          </cell>
          <cell r="AM765">
            <v>2.084083044982699</v>
          </cell>
          <cell r="AN765">
            <v>1.3625840179238238</v>
          </cell>
          <cell r="AO765" t="str">
            <v/>
          </cell>
          <cell r="AR765">
            <v>664</v>
          </cell>
          <cell r="AX765" t="str">
            <v/>
          </cell>
        </row>
        <row r="766">
          <cell r="AH766">
            <v>38337</v>
          </cell>
          <cell r="AI766">
            <v>3024</v>
          </cell>
          <cell r="AJ766">
            <v>1832</v>
          </cell>
          <cell r="AK766">
            <v>660</v>
          </cell>
          <cell r="AM766">
            <v>2.0927335640138409</v>
          </cell>
          <cell r="AN766">
            <v>1.3681852128454071</v>
          </cell>
          <cell r="AO766">
            <v>3.0697674418604652</v>
          </cell>
          <cell r="AR766">
            <v>660</v>
          </cell>
          <cell r="AX766">
            <v>660</v>
          </cell>
        </row>
        <row r="767">
          <cell r="AH767">
            <v>38338</v>
          </cell>
          <cell r="AI767">
            <v>3033</v>
          </cell>
          <cell r="AJ767">
            <v>1833</v>
          </cell>
          <cell r="AK767" t="str">
            <v/>
          </cell>
          <cell r="AM767">
            <v>2.0989619377162629</v>
          </cell>
          <cell r="AN767">
            <v>1.3689320388349515</v>
          </cell>
          <cell r="AO767" t="str">
            <v/>
          </cell>
          <cell r="AR767" t="str">
            <v/>
          </cell>
          <cell r="AX767" t="str">
            <v/>
          </cell>
        </row>
        <row r="768">
          <cell r="AH768">
            <v>38341</v>
          </cell>
          <cell r="AI768">
            <v>3077</v>
          </cell>
          <cell r="AJ768">
            <v>1857</v>
          </cell>
          <cell r="AK768" t="str">
            <v/>
          </cell>
          <cell r="AM768">
            <v>2.1294117647058823</v>
          </cell>
          <cell r="AN768">
            <v>1.3868558625840179</v>
          </cell>
          <cell r="AO768" t="str">
            <v/>
          </cell>
          <cell r="AR768" t="str">
            <v/>
          </cell>
          <cell r="AX768" t="str">
            <v/>
          </cell>
        </row>
        <row r="769">
          <cell r="AH769">
            <v>38342</v>
          </cell>
          <cell r="AI769">
            <v>3090</v>
          </cell>
          <cell r="AJ769">
            <v>1875</v>
          </cell>
          <cell r="AK769" t="str">
            <v/>
          </cell>
          <cell r="AM769">
            <v>2.1384083044982698</v>
          </cell>
          <cell r="AN769">
            <v>1.4002987303958179</v>
          </cell>
          <cell r="AO769" t="str">
            <v/>
          </cell>
          <cell r="AR769" t="str">
            <v/>
          </cell>
          <cell r="AX769" t="str">
            <v/>
          </cell>
        </row>
        <row r="770">
          <cell r="AH770">
            <v>38343</v>
          </cell>
          <cell r="AI770">
            <v>3070</v>
          </cell>
          <cell r="AJ770">
            <v>1905</v>
          </cell>
          <cell r="AK770" t="str">
            <v/>
          </cell>
          <cell r="AM770">
            <v>2.124567474048443</v>
          </cell>
          <cell r="AN770">
            <v>1.4227035100821508</v>
          </cell>
          <cell r="AO770" t="str">
            <v/>
          </cell>
          <cell r="AR770" t="str">
            <v/>
          </cell>
          <cell r="AX770" t="str">
            <v/>
          </cell>
        </row>
        <row r="771">
          <cell r="AH771">
            <v>38344</v>
          </cell>
          <cell r="AI771">
            <v>3061</v>
          </cell>
          <cell r="AJ771">
            <v>1920</v>
          </cell>
          <cell r="AK771" t="str">
            <v/>
          </cell>
          <cell r="AM771">
            <v>2.1183391003460206</v>
          </cell>
          <cell r="AN771">
            <v>1.4339058999253174</v>
          </cell>
          <cell r="AO771" t="str">
            <v/>
          </cell>
          <cell r="AR771" t="str">
            <v/>
          </cell>
          <cell r="AX771" t="str">
            <v/>
          </cell>
        </row>
        <row r="772">
          <cell r="AH772">
            <v>38345</v>
          </cell>
          <cell r="AI772">
            <v>3094.5</v>
          </cell>
          <cell r="AJ772">
            <v>1928</v>
          </cell>
          <cell r="AK772" t="str">
            <v/>
          </cell>
          <cell r="AM772">
            <v>2.1415224913494808</v>
          </cell>
          <cell r="AN772">
            <v>1.439880507841673</v>
          </cell>
          <cell r="AO772" t="str">
            <v/>
          </cell>
          <cell r="AR772" t="str">
            <v/>
          </cell>
          <cell r="AX772" t="str">
            <v/>
          </cell>
        </row>
        <row r="773">
          <cell r="AH773">
            <v>38350</v>
          </cell>
          <cell r="AI773">
            <v>3125</v>
          </cell>
          <cell r="AJ773">
            <v>1957</v>
          </cell>
          <cell r="AK773" t="str">
            <v/>
          </cell>
          <cell r="AM773">
            <v>2.1626297577854672</v>
          </cell>
          <cell r="AN773">
            <v>1.4615384615384615</v>
          </cell>
          <cell r="AO773" t="str">
            <v/>
          </cell>
          <cell r="AR773" t="str">
            <v/>
          </cell>
          <cell r="AX773" t="str">
            <v/>
          </cell>
        </row>
        <row r="774">
          <cell r="AH774">
            <v>38351</v>
          </cell>
          <cell r="AI774">
            <v>3138</v>
          </cell>
          <cell r="AJ774">
            <v>1965</v>
          </cell>
          <cell r="AK774" t="str">
            <v/>
          </cell>
          <cell r="AM774">
            <v>2.1716262975778546</v>
          </cell>
          <cell r="AN774">
            <v>1.4675130694548171</v>
          </cell>
          <cell r="AO774" t="str">
            <v/>
          </cell>
          <cell r="AR774" t="str">
            <v/>
          </cell>
          <cell r="AX774" t="str">
            <v/>
          </cell>
        </row>
        <row r="775">
          <cell r="AH775">
            <v>38352</v>
          </cell>
          <cell r="AI775">
            <v>3150</v>
          </cell>
          <cell r="AJ775">
            <v>1958</v>
          </cell>
          <cell r="AK775" t="str">
            <v/>
          </cell>
          <cell r="AM775">
            <v>2.179930795847751</v>
          </cell>
          <cell r="AN775">
            <v>1.4622852875280059</v>
          </cell>
          <cell r="AO775" t="str">
            <v/>
          </cell>
          <cell r="AR775" t="str">
            <v/>
          </cell>
          <cell r="AX775" t="str">
            <v/>
          </cell>
        </row>
        <row r="776">
          <cell r="AH776">
            <v>38356</v>
          </cell>
          <cell r="AI776">
            <v>2912</v>
          </cell>
          <cell r="AJ776">
            <v>1803</v>
          </cell>
          <cell r="AK776" t="str">
            <v/>
          </cell>
          <cell r="AM776">
            <v>2.0152249134948095</v>
          </cell>
          <cell r="AN776">
            <v>1.3465272591486184</v>
          </cell>
          <cell r="AO776" t="str">
            <v/>
          </cell>
          <cell r="AR776" t="str">
            <v/>
          </cell>
          <cell r="AX776" t="str">
            <v/>
          </cell>
        </row>
        <row r="777">
          <cell r="AH777">
            <v>38357</v>
          </cell>
          <cell r="AI777">
            <v>2970</v>
          </cell>
          <cell r="AJ777">
            <v>1825</v>
          </cell>
          <cell r="AK777" t="str">
            <v/>
          </cell>
          <cell r="AM777">
            <v>2.0553633217993079</v>
          </cell>
          <cell r="AN777">
            <v>1.3629574309185959</v>
          </cell>
          <cell r="AO777" t="str">
            <v/>
          </cell>
          <cell r="AR777" t="str">
            <v/>
          </cell>
          <cell r="AX777" t="str">
            <v/>
          </cell>
        </row>
        <row r="778">
          <cell r="AH778">
            <v>38358</v>
          </cell>
          <cell r="AI778">
            <v>2952</v>
          </cell>
          <cell r="AJ778">
            <v>1807</v>
          </cell>
          <cell r="AK778">
            <v>660</v>
          </cell>
          <cell r="AM778">
            <v>2.0429065743944639</v>
          </cell>
          <cell r="AN778">
            <v>1.3495145631067962</v>
          </cell>
          <cell r="AO778">
            <v>3.0697674418604652</v>
          </cell>
          <cell r="AR778">
            <v>660</v>
          </cell>
          <cell r="AX778">
            <v>660</v>
          </cell>
        </row>
        <row r="779">
          <cell r="AH779">
            <v>38359</v>
          </cell>
          <cell r="AI779">
            <v>2978</v>
          </cell>
          <cell r="AJ779">
            <v>1814</v>
          </cell>
          <cell r="AK779" t="str">
            <v/>
          </cell>
          <cell r="AM779">
            <v>2.0608996539792388</v>
          </cell>
          <cell r="AN779">
            <v>1.3547423450336071</v>
          </cell>
          <cell r="AO779" t="str">
            <v/>
          </cell>
          <cell r="AR779">
            <v>656</v>
          </cell>
          <cell r="AX779" t="str">
            <v/>
          </cell>
        </row>
        <row r="780">
          <cell r="AH780">
            <v>38362</v>
          </cell>
          <cell r="AI780">
            <v>2961</v>
          </cell>
          <cell r="AJ780">
            <v>1810</v>
          </cell>
          <cell r="AK780" t="str">
            <v/>
          </cell>
          <cell r="AM780">
            <v>2.0491349480968859</v>
          </cell>
          <cell r="AN780">
            <v>1.3517550410754293</v>
          </cell>
          <cell r="AO780" t="str">
            <v/>
          </cell>
          <cell r="AR780">
            <v>652</v>
          </cell>
          <cell r="AX780" t="str">
            <v/>
          </cell>
        </row>
        <row r="781">
          <cell r="AH781">
            <v>38363</v>
          </cell>
          <cell r="AI781">
            <v>3026</v>
          </cell>
          <cell r="AJ781">
            <v>1835.5</v>
          </cell>
          <cell r="AK781" t="str">
            <v/>
          </cell>
          <cell r="AM781">
            <v>2.0941176470588236</v>
          </cell>
          <cell r="AN781">
            <v>1.3707991038088125</v>
          </cell>
          <cell r="AO781" t="str">
            <v/>
          </cell>
          <cell r="AR781">
            <v>648</v>
          </cell>
          <cell r="AX781" t="str">
            <v/>
          </cell>
        </row>
        <row r="782">
          <cell r="AH782">
            <v>38364</v>
          </cell>
          <cell r="AI782">
            <v>3030</v>
          </cell>
          <cell r="AJ782">
            <v>1845</v>
          </cell>
          <cell r="AK782" t="str">
            <v/>
          </cell>
          <cell r="AM782">
            <v>2.0968858131487891</v>
          </cell>
          <cell r="AN782">
            <v>1.3778939507094847</v>
          </cell>
          <cell r="AO782" t="str">
            <v/>
          </cell>
          <cell r="AR782">
            <v>644</v>
          </cell>
          <cell r="AX782" t="str">
            <v/>
          </cell>
        </row>
        <row r="783">
          <cell r="AH783">
            <v>38365</v>
          </cell>
          <cell r="AI783">
            <v>3001</v>
          </cell>
          <cell r="AJ783">
            <v>1830</v>
          </cell>
          <cell r="AK783">
            <v>640</v>
          </cell>
          <cell r="AM783">
            <v>2.0768166089965399</v>
          </cell>
          <cell r="AN783">
            <v>1.3666915608663182</v>
          </cell>
          <cell r="AO783">
            <v>2.9767441860465116</v>
          </cell>
          <cell r="AR783">
            <v>640</v>
          </cell>
          <cell r="AX783">
            <v>640</v>
          </cell>
        </row>
        <row r="784">
          <cell r="AH784">
            <v>38366</v>
          </cell>
          <cell r="AI784">
            <v>3010</v>
          </cell>
          <cell r="AJ784">
            <v>1830.5</v>
          </cell>
          <cell r="AK784" t="str">
            <v/>
          </cell>
          <cell r="AM784">
            <v>2.0830449826989619</v>
          </cell>
          <cell r="AN784">
            <v>1.3670649738610903</v>
          </cell>
          <cell r="AO784" t="str">
            <v/>
          </cell>
          <cell r="AR784">
            <v>640</v>
          </cell>
          <cell r="AX784" t="str">
            <v/>
          </cell>
        </row>
        <row r="785">
          <cell r="AH785">
            <v>38369</v>
          </cell>
          <cell r="AI785">
            <v>3022</v>
          </cell>
          <cell r="AJ785">
            <v>1822</v>
          </cell>
          <cell r="AK785" t="str">
            <v/>
          </cell>
          <cell r="AM785">
            <v>2.0913494809688582</v>
          </cell>
          <cell r="AN785">
            <v>1.3607169529499628</v>
          </cell>
          <cell r="AO785" t="str">
            <v/>
          </cell>
          <cell r="AR785">
            <v>640</v>
          </cell>
          <cell r="AX785" t="str">
            <v/>
          </cell>
        </row>
        <row r="786">
          <cell r="AH786">
            <v>38370</v>
          </cell>
          <cell r="AI786">
            <v>3010</v>
          </cell>
          <cell r="AJ786">
            <v>1834</v>
          </cell>
          <cell r="AK786" t="str">
            <v/>
          </cell>
          <cell r="AM786">
            <v>2.0830449826989619</v>
          </cell>
          <cell r="AN786">
            <v>1.369678864824496</v>
          </cell>
          <cell r="AO786" t="str">
            <v/>
          </cell>
          <cell r="AR786">
            <v>640</v>
          </cell>
          <cell r="AX786" t="str">
            <v/>
          </cell>
        </row>
        <row r="787">
          <cell r="AH787">
            <v>38371</v>
          </cell>
          <cell r="AI787">
            <v>3033</v>
          </cell>
          <cell r="AJ787">
            <v>1840</v>
          </cell>
          <cell r="AK787" t="str">
            <v/>
          </cell>
          <cell r="AM787">
            <v>2.0989619377162629</v>
          </cell>
          <cell r="AN787">
            <v>1.3741598207617625</v>
          </cell>
          <cell r="AO787" t="str">
            <v/>
          </cell>
          <cell r="AR787">
            <v>640</v>
          </cell>
          <cell r="AX787" t="str">
            <v/>
          </cell>
        </row>
        <row r="788">
          <cell r="AH788">
            <v>38372</v>
          </cell>
          <cell r="AI788">
            <v>3040</v>
          </cell>
          <cell r="AJ788">
            <v>1839</v>
          </cell>
          <cell r="AK788">
            <v>640</v>
          </cell>
          <cell r="AM788">
            <v>2.1038062283737022</v>
          </cell>
          <cell r="AN788">
            <v>1.373412994772218</v>
          </cell>
          <cell r="AO788">
            <v>2.9767441860465116</v>
          </cell>
          <cell r="AR788">
            <v>640</v>
          </cell>
          <cell r="AX788">
            <v>640</v>
          </cell>
        </row>
        <row r="789">
          <cell r="AH789">
            <v>38373</v>
          </cell>
          <cell r="AI789">
            <v>3082</v>
          </cell>
          <cell r="AJ789">
            <v>1855</v>
          </cell>
          <cell r="AK789" t="str">
            <v/>
          </cell>
          <cell r="AM789">
            <v>2.1328719723183389</v>
          </cell>
          <cell r="AN789">
            <v>1.385362210604929</v>
          </cell>
          <cell r="AO789" t="str">
            <v/>
          </cell>
          <cell r="AR789">
            <v>640</v>
          </cell>
          <cell r="AX789" t="str">
            <v/>
          </cell>
        </row>
        <row r="790">
          <cell r="AH790">
            <v>38376</v>
          </cell>
          <cell r="AI790">
            <v>3072</v>
          </cell>
          <cell r="AJ790">
            <v>1838.5</v>
          </cell>
          <cell r="AK790" t="str">
            <v/>
          </cell>
          <cell r="AM790">
            <v>2.1259515570934258</v>
          </cell>
          <cell r="AN790">
            <v>1.3730395817774459</v>
          </cell>
          <cell r="AO790" t="str">
            <v/>
          </cell>
          <cell r="AR790">
            <v>640</v>
          </cell>
          <cell r="AX790" t="str">
            <v/>
          </cell>
        </row>
        <row r="791">
          <cell r="AH791">
            <v>38377</v>
          </cell>
          <cell r="AI791">
            <v>3053</v>
          </cell>
          <cell r="AJ791">
            <v>1807</v>
          </cell>
          <cell r="AK791" t="str">
            <v/>
          </cell>
          <cell r="AM791">
            <v>2.1128027681660901</v>
          </cell>
          <cell r="AN791">
            <v>1.3495145631067962</v>
          </cell>
          <cell r="AO791" t="str">
            <v/>
          </cell>
          <cell r="AR791">
            <v>640</v>
          </cell>
          <cell r="AX791" t="str">
            <v/>
          </cell>
        </row>
        <row r="792">
          <cell r="AH792">
            <v>38378</v>
          </cell>
          <cell r="AI792">
            <v>3074</v>
          </cell>
          <cell r="AJ792">
            <v>1834</v>
          </cell>
          <cell r="AK792" t="str">
            <v/>
          </cell>
          <cell r="AM792">
            <v>2.1273356401384085</v>
          </cell>
          <cell r="AN792">
            <v>1.369678864824496</v>
          </cell>
          <cell r="AO792" t="str">
            <v/>
          </cell>
          <cell r="AR792">
            <v>640</v>
          </cell>
          <cell r="AX792" t="str">
            <v/>
          </cell>
        </row>
        <row r="793">
          <cell r="AH793">
            <v>38379</v>
          </cell>
          <cell r="AI793">
            <v>3053</v>
          </cell>
          <cell r="AJ793">
            <v>1828</v>
          </cell>
          <cell r="AK793">
            <v>640</v>
          </cell>
          <cell r="AM793">
            <v>2.1128027681660901</v>
          </cell>
          <cell r="AN793">
            <v>1.3651979088872293</v>
          </cell>
          <cell r="AO793">
            <v>2.9767441860465116</v>
          </cell>
          <cell r="AR793">
            <v>640</v>
          </cell>
          <cell r="AX793">
            <v>640</v>
          </cell>
        </row>
        <row r="794">
          <cell r="AH794">
            <v>38380</v>
          </cell>
          <cell r="AI794">
            <v>3086</v>
          </cell>
          <cell r="AJ794">
            <v>1842</v>
          </cell>
          <cell r="AK794" t="str">
            <v/>
          </cell>
          <cell r="AM794">
            <v>2.1356401384083044</v>
          </cell>
          <cell r="AN794">
            <v>1.3756534727408514</v>
          </cell>
          <cell r="AO794" t="str">
            <v/>
          </cell>
          <cell r="AR794">
            <v>640</v>
          </cell>
          <cell r="AX794" t="str">
            <v/>
          </cell>
        </row>
        <row r="795">
          <cell r="AH795">
            <v>38383</v>
          </cell>
          <cell r="AI795">
            <v>3082</v>
          </cell>
          <cell r="AJ795">
            <v>1850</v>
          </cell>
          <cell r="AK795" t="str">
            <v/>
          </cell>
          <cell r="AM795">
            <v>2.1328719723183389</v>
          </cell>
          <cell r="AN795">
            <v>1.3816280806572068</v>
          </cell>
          <cell r="AO795" t="str">
            <v/>
          </cell>
          <cell r="AR795">
            <v>640</v>
          </cell>
          <cell r="AX795" t="str">
            <v/>
          </cell>
        </row>
        <row r="796">
          <cell r="AH796">
            <v>38384</v>
          </cell>
          <cell r="AI796">
            <v>3042</v>
          </cell>
          <cell r="AJ796">
            <v>1842</v>
          </cell>
          <cell r="AK796" t="str">
            <v/>
          </cell>
          <cell r="AM796">
            <v>2.105190311418685</v>
          </cell>
          <cell r="AN796">
            <v>1.3756534727408514</v>
          </cell>
          <cell r="AO796" t="str">
            <v/>
          </cell>
          <cell r="AR796">
            <v>640</v>
          </cell>
          <cell r="AX796" t="str">
            <v/>
          </cell>
        </row>
        <row r="797">
          <cell r="AH797">
            <v>38385</v>
          </cell>
          <cell r="AI797">
            <v>3010</v>
          </cell>
          <cell r="AJ797">
            <v>1822</v>
          </cell>
          <cell r="AK797" t="str">
            <v/>
          </cell>
          <cell r="AM797">
            <v>2.0830449826989619</v>
          </cell>
          <cell r="AN797">
            <v>1.3607169529499628</v>
          </cell>
          <cell r="AO797" t="str">
            <v/>
          </cell>
          <cell r="AR797">
            <v>640</v>
          </cell>
          <cell r="AX797" t="str">
            <v/>
          </cell>
        </row>
        <row r="798">
          <cell r="AH798">
            <v>38386</v>
          </cell>
          <cell r="AI798">
            <v>3006</v>
          </cell>
          <cell r="AJ798">
            <v>1829.5</v>
          </cell>
          <cell r="AK798">
            <v>640</v>
          </cell>
          <cell r="AM798">
            <v>2.0802768166089964</v>
          </cell>
          <cell r="AN798">
            <v>1.366318147871546</v>
          </cell>
          <cell r="AO798">
            <v>2.9767441860465116</v>
          </cell>
          <cell r="AR798">
            <v>640</v>
          </cell>
          <cell r="AX798">
            <v>640</v>
          </cell>
        </row>
        <row r="799">
          <cell r="AH799">
            <v>38387</v>
          </cell>
          <cell r="AI799">
            <v>2973</v>
          </cell>
          <cell r="AJ799">
            <v>1819.5</v>
          </cell>
          <cell r="AK799" t="str">
            <v/>
          </cell>
          <cell r="AM799">
            <v>2.0574394463667822</v>
          </cell>
          <cell r="AN799">
            <v>1.3588498879761015</v>
          </cell>
          <cell r="AO799" t="str">
            <v/>
          </cell>
          <cell r="AR799">
            <v>640</v>
          </cell>
          <cell r="AX799" t="str">
            <v/>
          </cell>
        </row>
        <row r="800">
          <cell r="AH800">
            <v>38390</v>
          </cell>
          <cell r="AI800">
            <v>3000</v>
          </cell>
          <cell r="AJ800">
            <v>1814</v>
          </cell>
          <cell r="AK800" t="str">
            <v/>
          </cell>
          <cell r="AM800">
            <v>2.0761245674740483</v>
          </cell>
          <cell r="AN800">
            <v>1.3547423450336071</v>
          </cell>
          <cell r="AO800" t="str">
            <v/>
          </cell>
          <cell r="AR800">
            <v>640</v>
          </cell>
          <cell r="AX800" t="str">
            <v/>
          </cell>
        </row>
        <row r="801">
          <cell r="AH801">
            <v>38391</v>
          </cell>
          <cell r="AI801">
            <v>3010</v>
          </cell>
          <cell r="AJ801">
            <v>1810.5</v>
          </cell>
          <cell r="AK801" t="str">
            <v/>
          </cell>
          <cell r="AM801">
            <v>2.0830449826989619</v>
          </cell>
          <cell r="AN801">
            <v>1.3521284540702017</v>
          </cell>
          <cell r="AO801" t="str">
            <v/>
          </cell>
          <cell r="AR801">
            <v>640</v>
          </cell>
          <cell r="AX801" t="str">
            <v/>
          </cell>
        </row>
        <row r="802">
          <cell r="AH802">
            <v>38392</v>
          </cell>
          <cell r="AI802">
            <v>2999</v>
          </cell>
          <cell r="AJ802">
            <v>1812</v>
          </cell>
          <cell r="AK802" t="str">
            <v/>
          </cell>
          <cell r="AM802">
            <v>2.0754325259515571</v>
          </cell>
          <cell r="AN802">
            <v>1.3532486930545182</v>
          </cell>
          <cell r="AO802" t="str">
            <v/>
          </cell>
          <cell r="AR802">
            <v>640</v>
          </cell>
          <cell r="AX802" t="str">
            <v/>
          </cell>
        </row>
        <row r="803">
          <cell r="AH803">
            <v>38393</v>
          </cell>
          <cell r="AI803">
            <v>3053</v>
          </cell>
          <cell r="AJ803">
            <v>1845</v>
          </cell>
          <cell r="AK803">
            <v>640</v>
          </cell>
          <cell r="AM803">
            <v>2.1128027681660901</v>
          </cell>
          <cell r="AN803">
            <v>1.3778939507094847</v>
          </cell>
          <cell r="AO803">
            <v>2.9767441860465116</v>
          </cell>
          <cell r="AR803">
            <v>640</v>
          </cell>
          <cell r="AX803">
            <v>640</v>
          </cell>
        </row>
        <row r="804">
          <cell r="AH804">
            <v>38394</v>
          </cell>
          <cell r="AI804">
            <v>3065</v>
          </cell>
          <cell r="AJ804">
            <v>1835</v>
          </cell>
          <cell r="AK804" t="str">
            <v/>
          </cell>
          <cell r="AM804">
            <v>2.121107266435986</v>
          </cell>
          <cell r="AN804">
            <v>1.3704256908140404</v>
          </cell>
          <cell r="AO804" t="str">
            <v/>
          </cell>
          <cell r="AR804">
            <v>636</v>
          </cell>
          <cell r="AX804" t="str">
            <v/>
          </cell>
        </row>
        <row r="805">
          <cell r="AH805">
            <v>38397</v>
          </cell>
          <cell r="AI805">
            <v>3110</v>
          </cell>
          <cell r="AJ805">
            <v>1855</v>
          </cell>
          <cell r="AK805" t="str">
            <v/>
          </cell>
          <cell r="AM805">
            <v>2.152249134948097</v>
          </cell>
          <cell r="AN805">
            <v>1.385362210604929</v>
          </cell>
          <cell r="AO805" t="str">
            <v/>
          </cell>
          <cell r="AR805">
            <v>632</v>
          </cell>
          <cell r="AX805" t="str">
            <v/>
          </cell>
        </row>
        <row r="806">
          <cell r="AH806">
            <v>38398</v>
          </cell>
          <cell r="AI806">
            <v>3139</v>
          </cell>
          <cell r="AJ806">
            <v>1869</v>
          </cell>
          <cell r="AK806" t="str">
            <v/>
          </cell>
          <cell r="AM806">
            <v>2.1723183391003462</v>
          </cell>
          <cell r="AN806">
            <v>1.3958177744585512</v>
          </cell>
          <cell r="AO806" t="str">
            <v/>
          </cell>
          <cell r="AR806">
            <v>628</v>
          </cell>
          <cell r="AX806" t="str">
            <v/>
          </cell>
        </row>
        <row r="807">
          <cell r="AH807">
            <v>38399</v>
          </cell>
          <cell r="AI807">
            <v>3107</v>
          </cell>
          <cell r="AJ807">
            <v>1876</v>
          </cell>
          <cell r="AK807" t="str">
            <v/>
          </cell>
          <cell r="AM807">
            <v>2.1501730103806227</v>
          </cell>
          <cell r="AN807">
            <v>1.4010455563853621</v>
          </cell>
          <cell r="AO807" t="str">
            <v/>
          </cell>
          <cell r="AR807">
            <v>624</v>
          </cell>
          <cell r="AX807" t="str">
            <v/>
          </cell>
        </row>
        <row r="808">
          <cell r="AH808">
            <v>38400</v>
          </cell>
          <cell r="AI808">
            <v>3157</v>
          </cell>
          <cell r="AJ808">
            <v>1909</v>
          </cell>
          <cell r="AK808">
            <v>620</v>
          </cell>
          <cell r="AM808">
            <v>2.1847750865051903</v>
          </cell>
          <cell r="AN808">
            <v>1.4256908140403286</v>
          </cell>
          <cell r="AO808">
            <v>2.8837209302325579</v>
          </cell>
          <cell r="AR808">
            <v>620</v>
          </cell>
          <cell r="AX808">
            <v>620</v>
          </cell>
        </row>
        <row r="809">
          <cell r="AH809">
            <v>38401</v>
          </cell>
          <cell r="AI809">
            <v>3225</v>
          </cell>
          <cell r="AJ809">
            <v>1935</v>
          </cell>
          <cell r="AK809" t="str">
            <v/>
          </cell>
          <cell r="AM809">
            <v>2.2318339100346023</v>
          </cell>
          <cell r="AN809">
            <v>1.4451082897684839</v>
          </cell>
          <cell r="AO809" t="str">
            <v/>
          </cell>
          <cell r="AR809">
            <v>620</v>
          </cell>
          <cell r="AX809" t="str">
            <v/>
          </cell>
        </row>
        <row r="810">
          <cell r="AH810">
            <v>38404</v>
          </cell>
          <cell r="AI810">
            <v>3208</v>
          </cell>
          <cell r="AJ810">
            <v>1924</v>
          </cell>
          <cell r="AK810" t="str">
            <v/>
          </cell>
          <cell r="AM810">
            <v>2.220069204152249</v>
          </cell>
          <cell r="AN810">
            <v>1.4368932038834952</v>
          </cell>
          <cell r="AO810" t="str">
            <v/>
          </cell>
          <cell r="AR810">
            <v>620</v>
          </cell>
          <cell r="AX810" t="str">
            <v/>
          </cell>
        </row>
        <row r="811">
          <cell r="AH811">
            <v>38405</v>
          </cell>
          <cell r="AI811">
            <v>3242</v>
          </cell>
          <cell r="AJ811">
            <v>1965</v>
          </cell>
          <cell r="AK811" t="str">
            <v/>
          </cell>
          <cell r="AM811">
            <v>2.2435986159169552</v>
          </cell>
          <cell r="AN811">
            <v>1.4675130694548171</v>
          </cell>
          <cell r="AO811" t="str">
            <v/>
          </cell>
          <cell r="AR811">
            <v>620</v>
          </cell>
          <cell r="AX811" t="str">
            <v/>
          </cell>
        </row>
        <row r="812">
          <cell r="AH812">
            <v>38406</v>
          </cell>
          <cell r="AI812">
            <v>3227</v>
          </cell>
          <cell r="AJ812">
            <v>1969</v>
          </cell>
          <cell r="AK812" t="str">
            <v/>
          </cell>
          <cell r="AM812">
            <v>2.2332179930795846</v>
          </cell>
          <cell r="AN812">
            <v>1.4705003734129947</v>
          </cell>
          <cell r="AO812" t="str">
            <v/>
          </cell>
          <cell r="AR812">
            <v>620</v>
          </cell>
          <cell r="AX812" t="str">
            <v/>
          </cell>
        </row>
        <row r="813">
          <cell r="AH813">
            <v>38407</v>
          </cell>
          <cell r="AI813">
            <v>3190</v>
          </cell>
          <cell r="AJ813">
            <v>1913</v>
          </cell>
          <cell r="AK813">
            <v>620</v>
          </cell>
          <cell r="AM813">
            <v>2.2076124567474049</v>
          </cell>
          <cell r="AN813">
            <v>1.4286781179985064</v>
          </cell>
          <cell r="AO813">
            <v>2.8837209302325579</v>
          </cell>
          <cell r="AR813">
            <v>620</v>
          </cell>
          <cell r="AX813">
            <v>620</v>
          </cell>
        </row>
        <row r="814">
          <cell r="AH814">
            <v>38408</v>
          </cell>
          <cell r="AI814">
            <v>3197</v>
          </cell>
          <cell r="AJ814">
            <v>1891</v>
          </cell>
          <cell r="AK814" t="str">
            <v/>
          </cell>
          <cell r="AM814">
            <v>2.2124567474048442</v>
          </cell>
          <cell r="AN814">
            <v>1.4122479462285287</v>
          </cell>
          <cell r="AO814" t="str">
            <v/>
          </cell>
          <cell r="AR814">
            <v>619</v>
          </cell>
          <cell r="AX814" t="str">
            <v/>
          </cell>
        </row>
        <row r="815">
          <cell r="AH815">
            <v>38411</v>
          </cell>
          <cell r="AI815">
            <v>3235</v>
          </cell>
          <cell r="AJ815">
            <v>1911</v>
          </cell>
          <cell r="AK815" t="str">
            <v/>
          </cell>
          <cell r="AM815">
            <v>2.2387543252595155</v>
          </cell>
          <cell r="AN815">
            <v>1.4271844660194175</v>
          </cell>
          <cell r="AO815" t="str">
            <v/>
          </cell>
          <cell r="AR815">
            <v>618</v>
          </cell>
          <cell r="AX815" t="str">
            <v/>
          </cell>
        </row>
        <row r="816">
          <cell r="AH816">
            <v>38412</v>
          </cell>
          <cell r="AI816">
            <v>3201</v>
          </cell>
          <cell r="AJ816">
            <v>1908</v>
          </cell>
          <cell r="AK816" t="str">
            <v/>
          </cell>
          <cell r="AM816">
            <v>2.2152249134948097</v>
          </cell>
          <cell r="AN816">
            <v>1.4249439880507841</v>
          </cell>
          <cell r="AO816" t="str">
            <v/>
          </cell>
          <cell r="AR816">
            <v>617</v>
          </cell>
          <cell r="AX816" t="str">
            <v/>
          </cell>
        </row>
        <row r="817">
          <cell r="AH817">
            <v>38413</v>
          </cell>
          <cell r="AI817">
            <v>3202</v>
          </cell>
          <cell r="AJ817">
            <v>1912</v>
          </cell>
          <cell r="AK817" t="str">
            <v/>
          </cell>
          <cell r="AM817">
            <v>2.2159169550173012</v>
          </cell>
          <cell r="AN817">
            <v>1.427931292008962</v>
          </cell>
          <cell r="AO817" t="str">
            <v/>
          </cell>
          <cell r="AR817">
            <v>616</v>
          </cell>
          <cell r="AX817" t="str">
            <v/>
          </cell>
        </row>
        <row r="818">
          <cell r="AH818">
            <v>38414</v>
          </cell>
          <cell r="AI818">
            <v>3211</v>
          </cell>
          <cell r="AJ818">
            <v>1944</v>
          </cell>
          <cell r="AK818">
            <v>615</v>
          </cell>
          <cell r="AM818">
            <v>2.2221453287197233</v>
          </cell>
          <cell r="AN818">
            <v>1.4518297236743838</v>
          </cell>
          <cell r="AO818">
            <v>2.86046511627907</v>
          </cell>
          <cell r="AR818">
            <v>615</v>
          </cell>
          <cell r="AX818">
            <v>615</v>
          </cell>
        </row>
        <row r="819">
          <cell r="AH819">
            <v>38415</v>
          </cell>
          <cell r="AI819">
            <v>3243</v>
          </cell>
          <cell r="AJ819">
            <v>1963</v>
          </cell>
          <cell r="AK819" t="str">
            <v/>
          </cell>
          <cell r="AM819">
            <v>2.2442906574394463</v>
          </cell>
          <cell r="AN819">
            <v>1.4660194174757282</v>
          </cell>
          <cell r="AO819" t="str">
            <v/>
          </cell>
          <cell r="AR819">
            <v>615</v>
          </cell>
          <cell r="AX819" t="str">
            <v/>
          </cell>
        </row>
        <row r="820">
          <cell r="AH820">
            <v>38418</v>
          </cell>
          <cell r="AI820">
            <v>3244</v>
          </cell>
          <cell r="AJ820">
            <v>1958</v>
          </cell>
          <cell r="AK820" t="str">
            <v/>
          </cell>
          <cell r="AM820">
            <v>2.2449826989619379</v>
          </cell>
          <cell r="AN820">
            <v>1.4622852875280059</v>
          </cell>
          <cell r="AO820" t="str">
            <v/>
          </cell>
          <cell r="AR820">
            <v>615</v>
          </cell>
          <cell r="AX820" t="str">
            <v/>
          </cell>
        </row>
        <row r="821">
          <cell r="AH821">
            <v>38419</v>
          </cell>
          <cell r="AI821">
            <v>3270</v>
          </cell>
          <cell r="AJ821">
            <v>1987</v>
          </cell>
          <cell r="AK821" t="str">
            <v/>
          </cell>
          <cell r="AM821">
            <v>2.2629757785467128</v>
          </cell>
          <cell r="AN821">
            <v>1.4839432412247946</v>
          </cell>
          <cell r="AO821" t="str">
            <v/>
          </cell>
          <cell r="AR821">
            <v>615</v>
          </cell>
          <cell r="AX821" t="str">
            <v/>
          </cell>
        </row>
        <row r="822">
          <cell r="AH822">
            <v>38420</v>
          </cell>
          <cell r="AI822">
            <v>3275</v>
          </cell>
          <cell r="AJ822">
            <v>2002</v>
          </cell>
          <cell r="AK822" t="str">
            <v/>
          </cell>
          <cell r="AM822">
            <v>2.2664359861591694</v>
          </cell>
          <cell r="AN822">
            <v>1.4951456310679612</v>
          </cell>
          <cell r="AO822" t="str">
            <v/>
          </cell>
          <cell r="AR822">
            <v>615</v>
          </cell>
          <cell r="AX822" t="str">
            <v/>
          </cell>
        </row>
        <row r="823">
          <cell r="AH823">
            <v>38421</v>
          </cell>
          <cell r="AI823">
            <v>3249</v>
          </cell>
          <cell r="AJ823">
            <v>2005</v>
          </cell>
          <cell r="AK823">
            <v>615</v>
          </cell>
          <cell r="AM823">
            <v>2.2484429065743945</v>
          </cell>
          <cell r="AN823">
            <v>1.4973861090365945</v>
          </cell>
          <cell r="AO823">
            <v>2.86046511627907</v>
          </cell>
          <cell r="AR823">
            <v>615</v>
          </cell>
          <cell r="AX823">
            <v>615</v>
          </cell>
        </row>
        <row r="824">
          <cell r="AH824">
            <v>38422</v>
          </cell>
          <cell r="AI824">
            <v>3241</v>
          </cell>
          <cell r="AJ824">
            <v>1991</v>
          </cell>
          <cell r="AK824" t="str">
            <v/>
          </cell>
          <cell r="AM824">
            <v>2.2429065743944636</v>
          </cell>
          <cell r="AN824">
            <v>1.4869305451829724</v>
          </cell>
          <cell r="AO824" t="str">
            <v/>
          </cell>
          <cell r="AR824">
            <v>612</v>
          </cell>
          <cell r="AX824" t="str">
            <v/>
          </cell>
        </row>
        <row r="825">
          <cell r="AH825">
            <v>38425</v>
          </cell>
          <cell r="AI825">
            <v>3203</v>
          </cell>
          <cell r="AJ825">
            <v>1972</v>
          </cell>
          <cell r="AK825" t="str">
            <v/>
          </cell>
          <cell r="AM825">
            <v>2.2166089965397924</v>
          </cell>
          <cell r="AN825">
            <v>1.472740851381628</v>
          </cell>
          <cell r="AO825" t="str">
            <v/>
          </cell>
          <cell r="AR825">
            <v>609</v>
          </cell>
          <cell r="AX825" t="str">
            <v/>
          </cell>
        </row>
        <row r="826">
          <cell r="AH826">
            <v>38426</v>
          </cell>
          <cell r="AI826">
            <v>3238</v>
          </cell>
          <cell r="AJ826">
            <v>1994</v>
          </cell>
          <cell r="AK826" t="str">
            <v/>
          </cell>
          <cell r="AM826">
            <v>2.2408304498269898</v>
          </cell>
          <cell r="AN826">
            <v>1.4891710231516058</v>
          </cell>
          <cell r="AO826" t="str">
            <v/>
          </cell>
          <cell r="AR826">
            <v>606</v>
          </cell>
          <cell r="AX826" t="str">
            <v/>
          </cell>
        </row>
        <row r="827">
          <cell r="AH827">
            <v>38427</v>
          </cell>
          <cell r="AI827">
            <v>3292</v>
          </cell>
          <cell r="AJ827">
            <v>1997</v>
          </cell>
          <cell r="AK827" t="str">
            <v/>
          </cell>
          <cell r="AM827">
            <v>2.2782006920415223</v>
          </cell>
          <cell r="AN827">
            <v>1.4914115011202389</v>
          </cell>
          <cell r="AO827" t="str">
            <v/>
          </cell>
          <cell r="AR827">
            <v>603</v>
          </cell>
          <cell r="AX827" t="str">
            <v/>
          </cell>
        </row>
        <row r="828">
          <cell r="AH828">
            <v>38428</v>
          </cell>
          <cell r="AI828">
            <v>3265</v>
          </cell>
          <cell r="AJ828">
            <v>1969</v>
          </cell>
          <cell r="AK828">
            <v>600</v>
          </cell>
          <cell r="AM828">
            <v>2.2595155709342563</v>
          </cell>
          <cell r="AN828">
            <v>1.4705003734129947</v>
          </cell>
          <cell r="AO828">
            <v>2.7906976744186047</v>
          </cell>
          <cell r="AR828">
            <v>600</v>
          </cell>
          <cell r="AX828">
            <v>600</v>
          </cell>
        </row>
        <row r="829">
          <cell r="AH829">
            <v>38429</v>
          </cell>
          <cell r="AI829">
            <v>3292</v>
          </cell>
          <cell r="AJ829">
            <v>1998</v>
          </cell>
          <cell r="AK829" t="str">
            <v/>
          </cell>
          <cell r="AM829">
            <v>2.2782006920415223</v>
          </cell>
          <cell r="AN829">
            <v>1.4921583271097834</v>
          </cell>
          <cell r="AO829" t="str">
            <v/>
          </cell>
          <cell r="AR829" t="str">
            <v/>
          </cell>
          <cell r="AX829" t="str">
            <v/>
          </cell>
        </row>
        <row r="830">
          <cell r="AH830">
            <v>38432</v>
          </cell>
          <cell r="AI830">
            <v>3250</v>
          </cell>
          <cell r="AJ830">
            <v>1974</v>
          </cell>
          <cell r="AK830" t="str">
            <v/>
          </cell>
          <cell r="AM830">
            <v>2.2491349480968856</v>
          </cell>
          <cell r="AN830">
            <v>1.4742345033607169</v>
          </cell>
          <cell r="AO830" t="str">
            <v/>
          </cell>
          <cell r="AR830" t="str">
            <v/>
          </cell>
          <cell r="AX830" t="str">
            <v/>
          </cell>
        </row>
        <row r="831">
          <cell r="AH831">
            <v>38433</v>
          </cell>
          <cell r="AI831">
            <v>3279</v>
          </cell>
          <cell r="AJ831">
            <v>1982</v>
          </cell>
          <cell r="AK831" t="str">
            <v/>
          </cell>
          <cell r="AM831">
            <v>2.2692041522491349</v>
          </cell>
          <cell r="AN831">
            <v>1.4802091112770723</v>
          </cell>
          <cell r="AO831" t="str">
            <v/>
          </cell>
          <cell r="AR831" t="str">
            <v/>
          </cell>
          <cell r="AX831" t="str">
            <v/>
          </cell>
        </row>
        <row r="832">
          <cell r="AH832">
            <v>38434</v>
          </cell>
          <cell r="AI832">
            <v>3208</v>
          </cell>
          <cell r="AJ832">
            <v>1947</v>
          </cell>
          <cell r="AK832" t="str">
            <v/>
          </cell>
          <cell r="AM832">
            <v>2.220069204152249</v>
          </cell>
          <cell r="AN832">
            <v>1.4540702016430171</v>
          </cell>
          <cell r="AO832" t="str">
            <v/>
          </cell>
          <cell r="AR832" t="str">
            <v/>
          </cell>
          <cell r="AX832" t="str">
            <v/>
          </cell>
        </row>
        <row r="833">
          <cell r="AH833">
            <v>38435</v>
          </cell>
          <cell r="AI833">
            <v>3197</v>
          </cell>
          <cell r="AJ833">
            <v>1929</v>
          </cell>
          <cell r="AK833" t="str">
            <v/>
          </cell>
          <cell r="AM833">
            <v>2.2124567474048442</v>
          </cell>
          <cell r="AN833">
            <v>1.4406273338312172</v>
          </cell>
          <cell r="AO833" t="str">
            <v/>
          </cell>
          <cell r="AR833" t="str">
            <v/>
          </cell>
          <cell r="AX833" t="str">
            <v/>
          </cell>
        </row>
        <row r="834">
          <cell r="AH834">
            <v>38440</v>
          </cell>
          <cell r="AI834">
            <v>3230</v>
          </cell>
          <cell r="AJ834">
            <v>1938</v>
          </cell>
          <cell r="AK834" t="str">
            <v/>
          </cell>
          <cell r="AM834">
            <v>2.2352941176470589</v>
          </cell>
          <cell r="AN834">
            <v>1.4473487677371173</v>
          </cell>
          <cell r="AO834" t="str">
            <v/>
          </cell>
          <cell r="AR834" t="str">
            <v/>
          </cell>
          <cell r="AX834" t="str">
            <v/>
          </cell>
        </row>
        <row r="835">
          <cell r="AH835">
            <v>38441</v>
          </cell>
          <cell r="AI835">
            <v>3255</v>
          </cell>
          <cell r="AJ835">
            <v>1951</v>
          </cell>
          <cell r="AK835" t="str">
            <v/>
          </cell>
          <cell r="AM835">
            <v>2.2525951557093427</v>
          </cell>
          <cell r="AN835">
            <v>1.457057505601195</v>
          </cell>
          <cell r="AO835" t="str">
            <v/>
          </cell>
          <cell r="AR835" t="str">
            <v/>
          </cell>
          <cell r="AX835" t="str">
            <v/>
          </cell>
        </row>
        <row r="836">
          <cell r="AH836">
            <v>38442</v>
          </cell>
          <cell r="AI836">
            <v>3290</v>
          </cell>
          <cell r="AJ836">
            <v>1973</v>
          </cell>
          <cell r="AK836">
            <v>600</v>
          </cell>
          <cell r="AM836">
            <v>2.2768166089965396</v>
          </cell>
          <cell r="AN836">
            <v>1.4734876773711725</v>
          </cell>
          <cell r="AO836">
            <v>2.7906976744186047</v>
          </cell>
          <cell r="AR836">
            <v>600</v>
          </cell>
          <cell r="AX836">
            <v>600</v>
          </cell>
        </row>
        <row r="837">
          <cell r="AH837">
            <v>38443</v>
          </cell>
          <cell r="AI837">
            <v>3231</v>
          </cell>
          <cell r="AJ837">
            <v>1928</v>
          </cell>
          <cell r="AK837" t="str">
            <v/>
          </cell>
          <cell r="AM837">
            <v>2.23598615916955</v>
          </cell>
          <cell r="AN837">
            <v>1.439880507841673</v>
          </cell>
          <cell r="AO837" t="str">
            <v/>
          </cell>
          <cell r="AR837">
            <v>600</v>
          </cell>
          <cell r="AX837" t="str">
            <v/>
          </cell>
        </row>
        <row r="838">
          <cell r="AH838">
            <v>38446</v>
          </cell>
          <cell r="AI838">
            <v>3245</v>
          </cell>
          <cell r="AJ838">
            <v>1939</v>
          </cell>
          <cell r="AK838" t="str">
            <v/>
          </cell>
          <cell r="AM838">
            <v>2.2456747404844291</v>
          </cell>
          <cell r="AN838">
            <v>1.4480955937266617</v>
          </cell>
          <cell r="AO838" t="str">
            <v/>
          </cell>
          <cell r="AR838">
            <v>600</v>
          </cell>
          <cell r="AX838" t="str">
            <v/>
          </cell>
        </row>
        <row r="839">
          <cell r="AH839">
            <v>38447</v>
          </cell>
          <cell r="AI839">
            <v>3235</v>
          </cell>
          <cell r="AJ839">
            <v>1935</v>
          </cell>
          <cell r="AK839" t="str">
            <v/>
          </cell>
          <cell r="AM839">
            <v>2.2387543252595155</v>
          </cell>
          <cell r="AN839">
            <v>1.4451082897684839</v>
          </cell>
          <cell r="AO839" t="str">
            <v/>
          </cell>
          <cell r="AR839">
            <v>600</v>
          </cell>
          <cell r="AX839" t="str">
            <v/>
          </cell>
        </row>
        <row r="840">
          <cell r="AH840">
            <v>38448</v>
          </cell>
          <cell r="AI840">
            <v>3285</v>
          </cell>
          <cell r="AJ840">
            <v>1952</v>
          </cell>
          <cell r="AK840" t="str">
            <v/>
          </cell>
          <cell r="AM840">
            <v>2.273356401384083</v>
          </cell>
          <cell r="AN840">
            <v>1.4578043315907394</v>
          </cell>
          <cell r="AO840" t="str">
            <v/>
          </cell>
          <cell r="AR840">
            <v>600</v>
          </cell>
          <cell r="AX840" t="str">
            <v/>
          </cell>
        </row>
        <row r="841">
          <cell r="AH841">
            <v>38449</v>
          </cell>
          <cell r="AI841">
            <v>3290</v>
          </cell>
          <cell r="AJ841">
            <v>1957</v>
          </cell>
          <cell r="AK841">
            <v>600</v>
          </cell>
          <cell r="AM841">
            <v>2.2768166089965396</v>
          </cell>
          <cell r="AN841">
            <v>1.4615384615384615</v>
          </cell>
          <cell r="AO841">
            <v>2.7906976744186047</v>
          </cell>
          <cell r="AR841">
            <v>600</v>
          </cell>
          <cell r="AX841">
            <v>600</v>
          </cell>
        </row>
        <row r="842">
          <cell r="AH842">
            <v>38450</v>
          </cell>
          <cell r="AI842">
            <v>3287</v>
          </cell>
          <cell r="AJ842">
            <v>1946</v>
          </cell>
          <cell r="AK842" t="str">
            <v/>
          </cell>
          <cell r="AM842">
            <v>2.2747404844290657</v>
          </cell>
          <cell r="AN842">
            <v>1.4533233756534727</v>
          </cell>
          <cell r="AO842" t="str">
            <v/>
          </cell>
          <cell r="AR842">
            <v>600</v>
          </cell>
          <cell r="AX842" t="str">
            <v/>
          </cell>
        </row>
        <row r="843">
          <cell r="AH843">
            <v>38453</v>
          </cell>
          <cell r="AI843">
            <v>3314</v>
          </cell>
          <cell r="AJ843">
            <v>1971</v>
          </cell>
          <cell r="AK843" t="str">
            <v/>
          </cell>
          <cell r="AM843">
            <v>2.2934256055363322</v>
          </cell>
          <cell r="AN843">
            <v>1.4719940253920836</v>
          </cell>
          <cell r="AO843" t="str">
            <v/>
          </cell>
          <cell r="AR843">
            <v>600</v>
          </cell>
          <cell r="AX843" t="str">
            <v/>
          </cell>
        </row>
        <row r="844">
          <cell r="AH844">
            <v>38454</v>
          </cell>
          <cell r="AI844">
            <v>3267</v>
          </cell>
          <cell r="AJ844">
            <v>1948</v>
          </cell>
          <cell r="AK844" t="str">
            <v/>
          </cell>
          <cell r="AM844">
            <v>2.2608996539792385</v>
          </cell>
          <cell r="AN844">
            <v>1.4548170276325616</v>
          </cell>
          <cell r="AO844" t="str">
            <v/>
          </cell>
          <cell r="AR844">
            <v>600</v>
          </cell>
          <cell r="AX844" t="str">
            <v/>
          </cell>
        </row>
        <row r="845">
          <cell r="AH845">
            <v>38455</v>
          </cell>
          <cell r="AI845">
            <v>3193</v>
          </cell>
          <cell r="AJ845">
            <v>1885</v>
          </cell>
          <cell r="AK845" t="str">
            <v/>
          </cell>
          <cell r="AM845">
            <v>2.2096885813148788</v>
          </cell>
          <cell r="AN845">
            <v>1.4077669902912622</v>
          </cell>
          <cell r="AO845" t="str">
            <v/>
          </cell>
          <cell r="AR845">
            <v>600</v>
          </cell>
          <cell r="AX845" t="str">
            <v/>
          </cell>
        </row>
        <row r="846">
          <cell r="AH846">
            <v>38456</v>
          </cell>
          <cell r="AI846">
            <v>3143</v>
          </cell>
          <cell r="AJ846">
            <v>1860</v>
          </cell>
          <cell r="AK846">
            <v>600</v>
          </cell>
          <cell r="AM846">
            <v>2.1750865051903112</v>
          </cell>
          <cell r="AN846">
            <v>1.3890963405526513</v>
          </cell>
          <cell r="AO846">
            <v>2.7906976744186047</v>
          </cell>
          <cell r="AR846">
            <v>600</v>
          </cell>
          <cell r="AX846">
            <v>600</v>
          </cell>
        </row>
        <row r="847">
          <cell r="AH847">
            <v>38457</v>
          </cell>
          <cell r="AI847">
            <v>3182</v>
          </cell>
          <cell r="AJ847">
            <v>1863</v>
          </cell>
          <cell r="AK847" t="str">
            <v/>
          </cell>
          <cell r="AM847">
            <v>2.202076124567474</v>
          </cell>
          <cell r="AN847">
            <v>1.3913368185212844</v>
          </cell>
          <cell r="AO847" t="str">
            <v/>
          </cell>
          <cell r="AR847">
            <v>600</v>
          </cell>
          <cell r="AX847" t="str">
            <v/>
          </cell>
        </row>
        <row r="848">
          <cell r="AH848">
            <v>38460</v>
          </cell>
          <cell r="AI848">
            <v>3182</v>
          </cell>
          <cell r="AJ848">
            <v>1863</v>
          </cell>
          <cell r="AK848" t="str">
            <v/>
          </cell>
          <cell r="AM848">
            <v>2.202076124567474</v>
          </cell>
          <cell r="AN848">
            <v>1.3913368185212844</v>
          </cell>
          <cell r="AO848" t="str">
            <v/>
          </cell>
          <cell r="AR848">
            <v>600</v>
          </cell>
          <cell r="AX848" t="str">
            <v/>
          </cell>
        </row>
        <row r="849">
          <cell r="AH849">
            <v>38461</v>
          </cell>
          <cell r="AI849">
            <v>3237</v>
          </cell>
          <cell r="AJ849">
            <v>1870</v>
          </cell>
          <cell r="AK849" t="str">
            <v/>
          </cell>
          <cell r="AM849">
            <v>2.2401384083044982</v>
          </cell>
          <cell r="AN849">
            <v>1.3965646004480956</v>
          </cell>
          <cell r="AO849" t="str">
            <v/>
          </cell>
          <cell r="AR849">
            <v>600</v>
          </cell>
          <cell r="AX849" t="str">
            <v/>
          </cell>
        </row>
        <row r="850">
          <cell r="AH850">
            <v>38462</v>
          </cell>
          <cell r="AI850">
            <v>3307</v>
          </cell>
          <cell r="AJ850">
            <v>1889</v>
          </cell>
          <cell r="AK850" t="str">
            <v/>
          </cell>
          <cell r="AM850">
            <v>2.2885813148788929</v>
          </cell>
          <cell r="AN850">
            <v>1.41075429424944</v>
          </cell>
          <cell r="AO850" t="str">
            <v/>
          </cell>
          <cell r="AR850">
            <v>600</v>
          </cell>
          <cell r="AX850" t="str">
            <v/>
          </cell>
        </row>
        <row r="851">
          <cell r="AH851">
            <v>38463</v>
          </cell>
          <cell r="AI851">
            <v>3250</v>
          </cell>
          <cell r="AJ851">
            <v>1856</v>
          </cell>
          <cell r="AK851">
            <v>600</v>
          </cell>
          <cell r="AM851">
            <v>2.2491349480968856</v>
          </cell>
          <cell r="AN851">
            <v>1.3861090365944735</v>
          </cell>
          <cell r="AO851">
            <v>2.7906976744186047</v>
          </cell>
          <cell r="AR851">
            <v>600</v>
          </cell>
          <cell r="AX851">
            <v>600</v>
          </cell>
        </row>
        <row r="852">
          <cell r="AH852">
            <v>38464</v>
          </cell>
          <cell r="AI852">
            <v>3277</v>
          </cell>
          <cell r="AJ852">
            <v>1865</v>
          </cell>
          <cell r="AK852" t="str">
            <v/>
          </cell>
          <cell r="AM852">
            <v>2.2678200692041521</v>
          </cell>
          <cell r="AN852">
            <v>1.3928304705003733</v>
          </cell>
          <cell r="AO852" t="str">
            <v/>
          </cell>
          <cell r="AR852">
            <v>600</v>
          </cell>
          <cell r="AX852" t="str">
            <v/>
          </cell>
        </row>
        <row r="853">
          <cell r="AH853">
            <v>38467</v>
          </cell>
          <cell r="AI853">
            <v>3253</v>
          </cell>
          <cell r="AJ853">
            <v>1830</v>
          </cell>
          <cell r="AK853" t="str">
            <v/>
          </cell>
          <cell r="AM853">
            <v>2.2512110726643599</v>
          </cell>
          <cell r="AN853">
            <v>1.3666915608663182</v>
          </cell>
          <cell r="AO853" t="str">
            <v/>
          </cell>
          <cell r="AR853">
            <v>600</v>
          </cell>
          <cell r="AX853" t="str">
            <v/>
          </cell>
        </row>
        <row r="854">
          <cell r="AH854">
            <v>38468</v>
          </cell>
          <cell r="AI854">
            <v>3214</v>
          </cell>
          <cell r="AJ854">
            <v>1821</v>
          </cell>
          <cell r="AK854" t="str">
            <v/>
          </cell>
          <cell r="AM854">
            <v>2.2242214532871971</v>
          </cell>
          <cell r="AN854">
            <v>1.3599701269604183</v>
          </cell>
          <cell r="AO854" t="str">
            <v/>
          </cell>
          <cell r="AR854">
            <v>600</v>
          </cell>
          <cell r="AX854" t="str">
            <v/>
          </cell>
        </row>
        <row r="855">
          <cell r="AH855">
            <v>38469</v>
          </cell>
          <cell r="AI855">
            <v>3163</v>
          </cell>
          <cell r="AJ855">
            <v>1802</v>
          </cell>
          <cell r="AK855" t="str">
            <v/>
          </cell>
          <cell r="AM855">
            <v>2.1889273356401384</v>
          </cell>
          <cell r="AN855">
            <v>1.3457804331590739</v>
          </cell>
          <cell r="AO855" t="str">
            <v/>
          </cell>
          <cell r="AR855">
            <v>600</v>
          </cell>
          <cell r="AX855" t="str">
            <v/>
          </cell>
        </row>
        <row r="856">
          <cell r="AH856">
            <v>38470</v>
          </cell>
          <cell r="AI856">
            <v>3181</v>
          </cell>
          <cell r="AJ856">
            <v>1807.75</v>
          </cell>
          <cell r="AK856">
            <v>600</v>
          </cell>
          <cell r="AM856">
            <v>2.2013840830449829</v>
          </cell>
          <cell r="AN856">
            <v>1.3500746825989545</v>
          </cell>
          <cell r="AO856">
            <v>2.7906976744186047</v>
          </cell>
          <cell r="AR856">
            <v>600</v>
          </cell>
          <cell r="AX856">
            <v>600</v>
          </cell>
        </row>
        <row r="857">
          <cell r="AH857">
            <v>38471</v>
          </cell>
          <cell r="AI857">
            <v>3215</v>
          </cell>
          <cell r="AJ857">
            <v>1822</v>
          </cell>
          <cell r="AK857" t="str">
            <v/>
          </cell>
          <cell r="AM857">
            <v>2.2249134948096887</v>
          </cell>
          <cell r="AN857">
            <v>1.3607169529499628</v>
          </cell>
          <cell r="AO857" t="str">
            <v/>
          </cell>
          <cell r="AR857">
            <v>600</v>
          </cell>
          <cell r="AX857" t="str">
            <v/>
          </cell>
        </row>
        <row r="858">
          <cell r="AH858">
            <v>38475</v>
          </cell>
          <cell r="AI858">
            <v>3188</v>
          </cell>
          <cell r="AJ858">
            <v>1794</v>
          </cell>
          <cell r="AK858" t="str">
            <v/>
          </cell>
          <cell r="AM858">
            <v>2.2062283737024222</v>
          </cell>
          <cell r="AN858">
            <v>1.3398058252427185</v>
          </cell>
          <cell r="AO858" t="str">
            <v/>
          </cell>
          <cell r="AR858">
            <v>600</v>
          </cell>
          <cell r="AX858" t="str">
            <v/>
          </cell>
        </row>
        <row r="859">
          <cell r="AH859">
            <v>38476</v>
          </cell>
          <cell r="AI859">
            <v>3158</v>
          </cell>
          <cell r="AJ859">
            <v>1766</v>
          </cell>
          <cell r="AK859" t="str">
            <v/>
          </cell>
          <cell r="AM859">
            <v>2.1854671280276818</v>
          </cell>
          <cell r="AN859">
            <v>1.3188946975354743</v>
          </cell>
          <cell r="AO859" t="str">
            <v/>
          </cell>
          <cell r="AR859">
            <v>600</v>
          </cell>
          <cell r="AX859" t="str">
            <v/>
          </cell>
        </row>
        <row r="860">
          <cell r="AH860">
            <v>38477</v>
          </cell>
          <cell r="AI860">
            <v>3175</v>
          </cell>
          <cell r="AJ860">
            <v>1776.5</v>
          </cell>
          <cell r="AK860">
            <v>600</v>
          </cell>
          <cell r="AM860">
            <v>2.1972318339100347</v>
          </cell>
          <cell r="AN860">
            <v>1.3267363704256907</v>
          </cell>
          <cell r="AO860">
            <v>2.7906976744186047</v>
          </cell>
          <cell r="AR860">
            <v>600</v>
          </cell>
          <cell r="AX860">
            <v>600</v>
          </cell>
        </row>
        <row r="861">
          <cell r="AH861">
            <v>38478</v>
          </cell>
          <cell r="AI861">
            <v>3174</v>
          </cell>
          <cell r="AJ861">
            <v>1770</v>
          </cell>
          <cell r="AK861" t="str">
            <v/>
          </cell>
          <cell r="AM861">
            <v>2.1965397923875432</v>
          </cell>
          <cell r="AN861">
            <v>1.3218820014936519</v>
          </cell>
          <cell r="AO861" t="str">
            <v/>
          </cell>
          <cell r="AR861">
            <v>600</v>
          </cell>
          <cell r="AX861" t="str">
            <v/>
          </cell>
        </row>
        <row r="862">
          <cell r="AH862">
            <v>38481</v>
          </cell>
          <cell r="AI862">
            <v>3213</v>
          </cell>
          <cell r="AJ862">
            <v>1784</v>
          </cell>
          <cell r="AK862" t="str">
            <v/>
          </cell>
          <cell r="AM862">
            <v>2.223529411764706</v>
          </cell>
          <cell r="AN862">
            <v>1.332337565347274</v>
          </cell>
          <cell r="AO862" t="str">
            <v/>
          </cell>
          <cell r="AR862">
            <v>600</v>
          </cell>
          <cell r="AX862" t="str">
            <v/>
          </cell>
        </row>
        <row r="863">
          <cell r="AH863">
            <v>38482</v>
          </cell>
          <cell r="AI863">
            <v>3222</v>
          </cell>
          <cell r="AJ863">
            <v>1785.5</v>
          </cell>
          <cell r="AK863" t="str">
            <v/>
          </cell>
          <cell r="AM863">
            <v>2.229757785467128</v>
          </cell>
          <cell r="AN863">
            <v>1.3334578043315908</v>
          </cell>
          <cell r="AO863" t="str">
            <v/>
          </cell>
          <cell r="AR863">
            <v>600</v>
          </cell>
          <cell r="AX863" t="str">
            <v/>
          </cell>
        </row>
        <row r="864">
          <cell r="AH864">
            <v>38483</v>
          </cell>
          <cell r="AI864">
            <v>3181</v>
          </cell>
          <cell r="AJ864">
            <v>1755</v>
          </cell>
          <cell r="AK864" t="str">
            <v/>
          </cell>
          <cell r="AM864">
            <v>2.2013840830449829</v>
          </cell>
          <cell r="AN864">
            <v>1.3106796116504855</v>
          </cell>
          <cell r="AO864" t="str">
            <v/>
          </cell>
          <cell r="AR864">
            <v>600</v>
          </cell>
          <cell r="AX864" t="str">
            <v/>
          </cell>
        </row>
        <row r="865">
          <cell r="AH865">
            <v>38484</v>
          </cell>
          <cell r="AI865">
            <v>3096</v>
          </cell>
          <cell r="AJ865">
            <v>1747</v>
          </cell>
          <cell r="AK865">
            <v>600</v>
          </cell>
          <cell r="AM865">
            <v>2.142560553633218</v>
          </cell>
          <cell r="AN865">
            <v>1.3047050037341299</v>
          </cell>
          <cell r="AO865">
            <v>2.7906976744186047</v>
          </cell>
          <cell r="AR865">
            <v>600</v>
          </cell>
          <cell r="AX865">
            <v>600</v>
          </cell>
        </row>
        <row r="866">
          <cell r="AH866">
            <v>38485</v>
          </cell>
          <cell r="AI866">
            <v>3002</v>
          </cell>
          <cell r="AJ866">
            <v>1720</v>
          </cell>
          <cell r="AK866" t="str">
            <v/>
          </cell>
          <cell r="AM866">
            <v>2.077508650519031</v>
          </cell>
          <cell r="AN866">
            <v>1.2845407020164301</v>
          </cell>
          <cell r="AO866" t="str">
            <v/>
          </cell>
          <cell r="AR866">
            <v>588</v>
          </cell>
          <cell r="AX866" t="str">
            <v/>
          </cell>
        </row>
        <row r="867">
          <cell r="AH867">
            <v>38488</v>
          </cell>
          <cell r="AI867">
            <v>2990</v>
          </cell>
          <cell r="AJ867">
            <v>1715</v>
          </cell>
          <cell r="AK867" t="str">
            <v/>
          </cell>
          <cell r="AM867">
            <v>2.0692041522491351</v>
          </cell>
          <cell r="AN867">
            <v>1.2808065720687081</v>
          </cell>
          <cell r="AO867" t="str">
            <v/>
          </cell>
          <cell r="AR867">
            <v>576</v>
          </cell>
          <cell r="AX867" t="str">
            <v/>
          </cell>
        </row>
        <row r="868">
          <cell r="AH868">
            <v>38489</v>
          </cell>
          <cell r="AI868">
            <v>3006</v>
          </cell>
          <cell r="AJ868">
            <v>1734</v>
          </cell>
          <cell r="AK868" t="str">
            <v/>
          </cell>
          <cell r="AM868">
            <v>2.0802768166089964</v>
          </cell>
          <cell r="AN868">
            <v>1.2949962658700522</v>
          </cell>
          <cell r="AO868" t="str">
            <v/>
          </cell>
          <cell r="AR868">
            <v>564</v>
          </cell>
          <cell r="AX868" t="str">
            <v/>
          </cell>
        </row>
        <row r="869">
          <cell r="AH869">
            <v>38490</v>
          </cell>
          <cell r="AI869">
            <v>3050</v>
          </cell>
          <cell r="AJ869">
            <v>1744</v>
          </cell>
          <cell r="AK869" t="str">
            <v/>
          </cell>
          <cell r="AM869">
            <v>2.1107266435986158</v>
          </cell>
          <cell r="AN869">
            <v>1.3024645257654965</v>
          </cell>
          <cell r="AO869" t="str">
            <v/>
          </cell>
          <cell r="AR869">
            <v>552</v>
          </cell>
          <cell r="AX869" t="str">
            <v/>
          </cell>
        </row>
        <row r="870">
          <cell r="AH870">
            <v>38491</v>
          </cell>
          <cell r="AI870">
            <v>3026</v>
          </cell>
          <cell r="AJ870">
            <v>1734</v>
          </cell>
          <cell r="AK870">
            <v>540</v>
          </cell>
          <cell r="AM870">
            <v>2.0941176470588236</v>
          </cell>
          <cell r="AN870">
            <v>1.2949962658700522</v>
          </cell>
          <cell r="AO870">
            <v>2.5116279069767442</v>
          </cell>
          <cell r="AR870">
            <v>540</v>
          </cell>
          <cell r="AX870">
            <v>540</v>
          </cell>
        </row>
        <row r="871">
          <cell r="AH871">
            <v>38492</v>
          </cell>
          <cell r="AI871">
            <v>3002</v>
          </cell>
          <cell r="AJ871">
            <v>1722</v>
          </cell>
          <cell r="AK871" t="str">
            <v/>
          </cell>
          <cell r="AM871">
            <v>2.077508650519031</v>
          </cell>
          <cell r="AN871">
            <v>1.286034353995519</v>
          </cell>
          <cell r="AO871" t="str">
            <v/>
          </cell>
          <cell r="AR871">
            <v>536</v>
          </cell>
          <cell r="AX871" t="str">
            <v/>
          </cell>
        </row>
        <row r="872">
          <cell r="AH872">
            <v>38495</v>
          </cell>
          <cell r="AI872">
            <v>3035</v>
          </cell>
          <cell r="AJ872">
            <v>1734.5</v>
          </cell>
          <cell r="AK872" t="str">
            <v/>
          </cell>
          <cell r="AM872">
            <v>2.1003460207612457</v>
          </cell>
          <cell r="AN872">
            <v>1.2953696788648246</v>
          </cell>
          <cell r="AO872" t="str">
            <v/>
          </cell>
          <cell r="AR872">
            <v>532</v>
          </cell>
          <cell r="AX872" t="str">
            <v/>
          </cell>
        </row>
        <row r="873">
          <cell r="AH873">
            <v>38496</v>
          </cell>
          <cell r="AI873">
            <v>3050</v>
          </cell>
          <cell r="AJ873">
            <v>1742</v>
          </cell>
          <cell r="AK873" t="str">
            <v/>
          </cell>
          <cell r="AM873">
            <v>2.1107266435986158</v>
          </cell>
          <cell r="AN873">
            <v>1.3009708737864079</v>
          </cell>
          <cell r="AO873" t="str">
            <v/>
          </cell>
          <cell r="AR873">
            <v>528</v>
          </cell>
          <cell r="AX873" t="str">
            <v/>
          </cell>
        </row>
        <row r="874">
          <cell r="AH874">
            <v>38497</v>
          </cell>
          <cell r="AI874">
            <v>3069</v>
          </cell>
          <cell r="AJ874">
            <v>1750</v>
          </cell>
          <cell r="AK874" t="str">
            <v/>
          </cell>
          <cell r="AM874">
            <v>2.1238754325259515</v>
          </cell>
          <cell r="AN874">
            <v>1.3069454817027633</v>
          </cell>
          <cell r="AO874" t="str">
            <v/>
          </cell>
          <cell r="AR874">
            <v>524</v>
          </cell>
          <cell r="AX874" t="str">
            <v/>
          </cell>
        </row>
        <row r="875">
          <cell r="AH875">
            <v>38498</v>
          </cell>
          <cell r="AI875">
            <v>3088</v>
          </cell>
          <cell r="AJ875">
            <v>1754</v>
          </cell>
          <cell r="AK875">
            <v>520</v>
          </cell>
          <cell r="AM875">
            <v>2.1370242214532871</v>
          </cell>
          <cell r="AN875">
            <v>1.3099327856609411</v>
          </cell>
          <cell r="AO875">
            <v>2.4186046511627906</v>
          </cell>
          <cell r="AR875">
            <v>520</v>
          </cell>
          <cell r="AX875">
            <v>520</v>
          </cell>
        </row>
        <row r="876">
          <cell r="AH876">
            <v>38499</v>
          </cell>
          <cell r="AI876">
            <v>3076</v>
          </cell>
          <cell r="AJ876">
            <v>1745.5</v>
          </cell>
          <cell r="AK876" t="str">
            <v/>
          </cell>
          <cell r="AM876">
            <v>2.1287197231833912</v>
          </cell>
          <cell r="AN876">
            <v>1.3035847647498133</v>
          </cell>
          <cell r="AO876" t="str">
            <v/>
          </cell>
          <cell r="AR876">
            <v>520</v>
          </cell>
          <cell r="AX876" t="str">
            <v/>
          </cell>
        </row>
        <row r="877">
          <cell r="AH877">
            <v>38503</v>
          </cell>
          <cell r="AI877">
            <v>3046</v>
          </cell>
          <cell r="AJ877">
            <v>1740</v>
          </cell>
          <cell r="AK877" t="str">
            <v/>
          </cell>
          <cell r="AM877">
            <v>2.1079584775086504</v>
          </cell>
          <cell r="AN877">
            <v>1.2994772218073189</v>
          </cell>
          <cell r="AO877" t="str">
            <v/>
          </cell>
          <cell r="AR877">
            <v>520</v>
          </cell>
          <cell r="AX877" t="str">
            <v/>
          </cell>
        </row>
        <row r="878">
          <cell r="AH878">
            <v>38504</v>
          </cell>
          <cell r="AI878">
            <v>3112</v>
          </cell>
          <cell r="AJ878">
            <v>1752</v>
          </cell>
          <cell r="AK878" t="str">
            <v/>
          </cell>
          <cell r="AM878">
            <v>2.1536332179930797</v>
          </cell>
          <cell r="AN878">
            <v>1.3084391336818522</v>
          </cell>
          <cell r="AO878" t="str">
            <v/>
          </cell>
          <cell r="AR878">
            <v>520</v>
          </cell>
          <cell r="AX878" t="str">
            <v/>
          </cell>
        </row>
        <row r="879">
          <cell r="AH879">
            <v>38505</v>
          </cell>
          <cell r="AI879">
            <v>3179</v>
          </cell>
          <cell r="AJ879">
            <v>1774</v>
          </cell>
          <cell r="AK879">
            <v>520</v>
          </cell>
          <cell r="AM879">
            <v>2.2000000000000002</v>
          </cell>
          <cell r="AN879">
            <v>1.3248693054518297</v>
          </cell>
          <cell r="AO879">
            <v>2.4186046511627906</v>
          </cell>
          <cell r="AR879">
            <v>520</v>
          </cell>
          <cell r="AX879">
            <v>520</v>
          </cell>
        </row>
        <row r="880">
          <cell r="AH880">
            <v>38506</v>
          </cell>
          <cell r="AI880">
            <v>3270</v>
          </cell>
          <cell r="AJ880">
            <v>1790</v>
          </cell>
          <cell r="AK880" t="str">
            <v/>
          </cell>
          <cell r="AM880">
            <v>2.2629757785467128</v>
          </cell>
          <cell r="AN880">
            <v>1.3368185212845407</v>
          </cell>
          <cell r="AO880" t="str">
            <v/>
          </cell>
          <cell r="AR880">
            <v>520</v>
          </cell>
          <cell r="AX880" t="str">
            <v/>
          </cell>
        </row>
        <row r="881">
          <cell r="AH881">
            <v>38509</v>
          </cell>
          <cell r="AI881">
            <v>3276</v>
          </cell>
          <cell r="AJ881">
            <v>1772</v>
          </cell>
          <cell r="AK881" t="str">
            <v/>
          </cell>
          <cell r="AM881">
            <v>2.267128027681661</v>
          </cell>
          <cell r="AN881">
            <v>1.3233756534727408</v>
          </cell>
          <cell r="AO881" t="str">
            <v/>
          </cell>
          <cell r="AR881">
            <v>520</v>
          </cell>
          <cell r="AX881" t="str">
            <v/>
          </cell>
        </row>
        <row r="882">
          <cell r="AH882">
            <v>38510</v>
          </cell>
          <cell r="AI882">
            <v>3242</v>
          </cell>
          <cell r="AJ882">
            <v>1753</v>
          </cell>
          <cell r="AK882" t="str">
            <v/>
          </cell>
          <cell r="AM882">
            <v>2.2435986159169552</v>
          </cell>
          <cell r="AN882">
            <v>1.3091859596713966</v>
          </cell>
          <cell r="AO882" t="str">
            <v/>
          </cell>
          <cell r="AR882">
            <v>520</v>
          </cell>
          <cell r="AX882" t="str">
            <v/>
          </cell>
        </row>
        <row r="883">
          <cell r="AH883">
            <v>38511</v>
          </cell>
          <cell r="AI883">
            <v>3240</v>
          </cell>
          <cell r="AJ883">
            <v>1732</v>
          </cell>
          <cell r="AK883" t="str">
            <v/>
          </cell>
          <cell r="AM883">
            <v>2.2422145328719725</v>
          </cell>
          <cell r="AN883">
            <v>1.2935026138909633</v>
          </cell>
          <cell r="AO883" t="str">
            <v/>
          </cell>
          <cell r="AR883">
            <v>520</v>
          </cell>
          <cell r="AX883" t="str">
            <v/>
          </cell>
        </row>
        <row r="884">
          <cell r="AH884">
            <v>38512</v>
          </cell>
          <cell r="AI884">
            <v>3255</v>
          </cell>
          <cell r="AJ884">
            <v>1735</v>
          </cell>
          <cell r="AK884">
            <v>520</v>
          </cell>
          <cell r="AM884">
            <v>2.2525951557093427</v>
          </cell>
          <cell r="AN884">
            <v>1.2957430918595967</v>
          </cell>
          <cell r="AO884">
            <v>2.4186046511627906</v>
          </cell>
          <cell r="AR884">
            <v>520</v>
          </cell>
          <cell r="AX884">
            <v>520</v>
          </cell>
        </row>
        <row r="885">
          <cell r="AH885">
            <v>38513</v>
          </cell>
          <cell r="AI885">
            <v>3300</v>
          </cell>
          <cell r="AJ885">
            <v>1715</v>
          </cell>
          <cell r="AK885" t="str">
            <v/>
          </cell>
          <cell r="AM885">
            <v>2.2837370242214532</v>
          </cell>
          <cell r="AN885">
            <v>1.2808065720687081</v>
          </cell>
          <cell r="AO885" t="str">
            <v/>
          </cell>
          <cell r="AR885">
            <v>516</v>
          </cell>
          <cell r="AX885" t="str">
            <v/>
          </cell>
        </row>
        <row r="886">
          <cell r="AH886">
            <v>38516</v>
          </cell>
          <cell r="AI886">
            <v>3277</v>
          </cell>
          <cell r="AJ886">
            <v>1702</v>
          </cell>
          <cell r="AK886" t="str">
            <v/>
          </cell>
          <cell r="AM886">
            <v>2.2678200692041521</v>
          </cell>
          <cell r="AN886">
            <v>1.2710978342046304</v>
          </cell>
          <cell r="AO886" t="str">
            <v/>
          </cell>
          <cell r="AR886">
            <v>512</v>
          </cell>
          <cell r="AX886" t="str">
            <v/>
          </cell>
        </row>
        <row r="887">
          <cell r="AH887">
            <v>38517</v>
          </cell>
          <cell r="AI887">
            <v>3253</v>
          </cell>
          <cell r="AJ887">
            <v>1710</v>
          </cell>
          <cell r="AK887" t="str">
            <v/>
          </cell>
          <cell r="AM887">
            <v>2.2512110726643599</v>
          </cell>
          <cell r="AN887">
            <v>1.2770724421209858</v>
          </cell>
          <cell r="AO887" t="str">
            <v/>
          </cell>
          <cell r="AR887">
            <v>508</v>
          </cell>
          <cell r="AX887" t="str">
            <v/>
          </cell>
        </row>
        <row r="888">
          <cell r="AH888">
            <v>38518</v>
          </cell>
          <cell r="AI888">
            <v>3287</v>
          </cell>
          <cell r="AJ888">
            <v>1733.5</v>
          </cell>
          <cell r="AK888" t="str">
            <v/>
          </cell>
          <cell r="AM888">
            <v>2.2747404844290657</v>
          </cell>
          <cell r="AN888">
            <v>1.2946228528752801</v>
          </cell>
          <cell r="AO888" t="str">
            <v/>
          </cell>
          <cell r="AR888">
            <v>504</v>
          </cell>
          <cell r="AX888" t="str">
            <v/>
          </cell>
        </row>
        <row r="889">
          <cell r="AH889">
            <v>38519</v>
          </cell>
          <cell r="AI889">
            <v>3318</v>
          </cell>
          <cell r="AJ889">
            <v>1746</v>
          </cell>
          <cell r="AK889">
            <v>500</v>
          </cell>
          <cell r="AM889">
            <v>2.2961937716262977</v>
          </cell>
          <cell r="AN889">
            <v>1.3039581777445854</v>
          </cell>
          <cell r="AO889">
            <v>2.3255813953488373</v>
          </cell>
          <cell r="AR889">
            <v>500</v>
          </cell>
          <cell r="AX889">
            <v>500</v>
          </cell>
        </row>
        <row r="890">
          <cell r="AH890">
            <v>38520</v>
          </cell>
          <cell r="AI890">
            <v>3392</v>
          </cell>
          <cell r="AJ890">
            <v>1777</v>
          </cell>
          <cell r="AK890" t="str">
            <v/>
          </cell>
          <cell r="AM890">
            <v>2.3474048442906574</v>
          </cell>
          <cell r="AN890">
            <v>1.327109783420463</v>
          </cell>
          <cell r="AO890" t="str">
            <v/>
          </cell>
          <cell r="AR890">
            <v>500</v>
          </cell>
          <cell r="AX890" t="str">
            <v/>
          </cell>
        </row>
        <row r="891">
          <cell r="AH891">
            <v>38523</v>
          </cell>
          <cell r="AI891">
            <v>3375</v>
          </cell>
          <cell r="AJ891">
            <v>1791</v>
          </cell>
          <cell r="AK891" t="str">
            <v/>
          </cell>
          <cell r="AM891">
            <v>2.3356401384083045</v>
          </cell>
          <cell r="AN891">
            <v>1.3375653472740852</v>
          </cell>
          <cell r="AO891" t="str">
            <v/>
          </cell>
          <cell r="AR891">
            <v>500</v>
          </cell>
          <cell r="AX891" t="str">
            <v/>
          </cell>
        </row>
        <row r="892">
          <cell r="AH892">
            <v>38524</v>
          </cell>
          <cell r="AI892">
            <v>3390</v>
          </cell>
          <cell r="AJ892">
            <v>1772</v>
          </cell>
          <cell r="AK892" t="str">
            <v/>
          </cell>
          <cell r="AM892">
            <v>2.3460207612456747</v>
          </cell>
          <cell r="AN892">
            <v>1.3233756534727408</v>
          </cell>
          <cell r="AO892" t="str">
            <v/>
          </cell>
          <cell r="AR892">
            <v>500</v>
          </cell>
          <cell r="AX892" t="str">
            <v/>
          </cell>
        </row>
        <row r="893">
          <cell r="AH893">
            <v>38525</v>
          </cell>
          <cell r="AI893">
            <v>3355</v>
          </cell>
          <cell r="AJ893">
            <v>1780</v>
          </cell>
          <cell r="AK893" t="str">
            <v/>
          </cell>
          <cell r="AM893">
            <v>2.3217993079584773</v>
          </cell>
          <cell r="AN893">
            <v>1.3293502613890964</v>
          </cell>
          <cell r="AO893" t="str">
            <v/>
          </cell>
          <cell r="AR893">
            <v>500</v>
          </cell>
          <cell r="AX893" t="str">
            <v/>
          </cell>
        </row>
        <row r="894">
          <cell r="AH894">
            <v>38526</v>
          </cell>
          <cell r="AI894">
            <v>3312</v>
          </cell>
          <cell r="AJ894">
            <v>1748</v>
          </cell>
          <cell r="AK894">
            <v>500</v>
          </cell>
          <cell r="AM894">
            <v>2.2920415224913495</v>
          </cell>
          <cell r="AN894">
            <v>1.3054518297236744</v>
          </cell>
          <cell r="AO894">
            <v>2.3255813953488373</v>
          </cell>
          <cell r="AR894">
            <v>500</v>
          </cell>
          <cell r="AX894">
            <v>500</v>
          </cell>
        </row>
        <row r="895">
          <cell r="AH895">
            <v>38527</v>
          </cell>
          <cell r="AI895">
            <v>3368</v>
          </cell>
          <cell r="AJ895">
            <v>1756</v>
          </cell>
          <cell r="AK895" t="str">
            <v/>
          </cell>
          <cell r="AM895">
            <v>2.3307958477508652</v>
          </cell>
          <cell r="AN895">
            <v>1.31142643764003</v>
          </cell>
          <cell r="AO895" t="str">
            <v/>
          </cell>
          <cell r="AR895">
            <v>496</v>
          </cell>
          <cell r="AX895" t="str">
            <v/>
          </cell>
        </row>
        <row r="896">
          <cell r="AH896">
            <v>38530</v>
          </cell>
          <cell r="AI896">
            <v>3386</v>
          </cell>
          <cell r="AJ896">
            <v>1742</v>
          </cell>
          <cell r="AK896" t="str">
            <v/>
          </cell>
          <cell r="AM896">
            <v>2.3432525951557093</v>
          </cell>
          <cell r="AN896">
            <v>1.3009708737864079</v>
          </cell>
          <cell r="AO896" t="str">
            <v/>
          </cell>
          <cell r="AR896">
            <v>492</v>
          </cell>
          <cell r="AX896" t="str">
            <v/>
          </cell>
        </row>
        <row r="897">
          <cell r="AH897">
            <v>38531</v>
          </cell>
          <cell r="AI897">
            <v>3355</v>
          </cell>
          <cell r="AJ897">
            <v>1721</v>
          </cell>
          <cell r="AK897" t="str">
            <v/>
          </cell>
          <cell r="AM897">
            <v>2.3217993079584773</v>
          </cell>
          <cell r="AN897">
            <v>1.2852875280059746</v>
          </cell>
          <cell r="AO897" t="str">
            <v/>
          </cell>
          <cell r="AR897">
            <v>488</v>
          </cell>
          <cell r="AX897" t="str">
            <v/>
          </cell>
        </row>
        <row r="898">
          <cell r="AH898">
            <v>38532</v>
          </cell>
          <cell r="AI898">
            <v>3358</v>
          </cell>
          <cell r="AJ898">
            <v>1738</v>
          </cell>
          <cell r="AK898" t="str">
            <v/>
          </cell>
          <cell r="AM898">
            <v>2.3238754325259516</v>
          </cell>
          <cell r="AN898">
            <v>1.29798356982823</v>
          </cell>
          <cell r="AO898" t="str">
            <v/>
          </cell>
          <cell r="AR898">
            <v>484</v>
          </cell>
          <cell r="AX898" t="str">
            <v/>
          </cell>
        </row>
        <row r="899">
          <cell r="AH899">
            <v>38533</v>
          </cell>
          <cell r="AI899">
            <v>3319</v>
          </cell>
          <cell r="AJ899">
            <v>1719.5</v>
          </cell>
          <cell r="AK899">
            <v>480</v>
          </cell>
          <cell r="AM899">
            <v>2.2968858131487888</v>
          </cell>
          <cell r="AN899">
            <v>1.284167289021658</v>
          </cell>
          <cell r="AO899">
            <v>2.2325581395348837</v>
          </cell>
          <cell r="AR899">
            <v>480</v>
          </cell>
          <cell r="AX899">
            <v>480</v>
          </cell>
        </row>
        <row r="900">
          <cell r="AH900">
            <v>38534</v>
          </cell>
          <cell r="AI900">
            <v>3206</v>
          </cell>
          <cell r="AJ900">
            <v>1688</v>
          </cell>
          <cell r="AK900" t="str">
            <v/>
          </cell>
          <cell r="AM900">
            <v>2.2186851211072662</v>
          </cell>
          <cell r="AN900">
            <v>1.2606422703510083</v>
          </cell>
          <cell r="AO900" t="str">
            <v/>
          </cell>
          <cell r="AR900">
            <v>480</v>
          </cell>
          <cell r="AX900" t="str">
            <v/>
          </cell>
        </row>
        <row r="901">
          <cell r="AH901">
            <v>38537</v>
          </cell>
          <cell r="AI901">
            <v>3232</v>
          </cell>
          <cell r="AJ901">
            <v>1697</v>
          </cell>
          <cell r="AK901" t="str">
            <v/>
          </cell>
          <cell r="AM901">
            <v>2.2366782006920416</v>
          </cell>
          <cell r="AN901">
            <v>1.2673637042569081</v>
          </cell>
          <cell r="AO901" t="str">
            <v/>
          </cell>
          <cell r="AR901">
            <v>480</v>
          </cell>
          <cell r="AX901" t="str">
            <v/>
          </cell>
        </row>
        <row r="902">
          <cell r="AH902">
            <v>38538</v>
          </cell>
          <cell r="AI902">
            <v>3261</v>
          </cell>
          <cell r="AJ902">
            <v>1705</v>
          </cell>
          <cell r="AK902" t="str">
            <v/>
          </cell>
          <cell r="AM902">
            <v>2.2567474048442908</v>
          </cell>
          <cell r="AN902">
            <v>1.2733383121732635</v>
          </cell>
          <cell r="AO902" t="str">
            <v/>
          </cell>
          <cell r="AR902">
            <v>480</v>
          </cell>
          <cell r="AX902" t="str">
            <v/>
          </cell>
        </row>
        <row r="903">
          <cell r="AH903">
            <v>38539</v>
          </cell>
          <cell r="AI903">
            <v>3322</v>
          </cell>
          <cell r="AJ903">
            <v>1737</v>
          </cell>
          <cell r="AK903" t="str">
            <v/>
          </cell>
          <cell r="AM903">
            <v>2.2989619377162631</v>
          </cell>
          <cell r="AN903">
            <v>1.2972367438386856</v>
          </cell>
          <cell r="AO903" t="str">
            <v/>
          </cell>
          <cell r="AR903">
            <v>480</v>
          </cell>
          <cell r="AX903" t="str">
            <v/>
          </cell>
        </row>
        <row r="904">
          <cell r="AH904">
            <v>38540</v>
          </cell>
          <cell r="AI904">
            <v>3315</v>
          </cell>
          <cell r="AJ904">
            <v>1732</v>
          </cell>
          <cell r="AK904">
            <v>480</v>
          </cell>
          <cell r="AM904">
            <v>2.2941176470588234</v>
          </cell>
          <cell r="AN904">
            <v>1.2935026138909633</v>
          </cell>
          <cell r="AO904">
            <v>2.2325581395348837</v>
          </cell>
          <cell r="AR904">
            <v>480</v>
          </cell>
          <cell r="AX904">
            <v>480</v>
          </cell>
        </row>
        <row r="905">
          <cell r="AH905">
            <v>38541</v>
          </cell>
          <cell r="AI905">
            <v>3370</v>
          </cell>
          <cell r="AJ905">
            <v>1784</v>
          </cell>
          <cell r="AK905" t="str">
            <v/>
          </cell>
          <cell r="AM905">
            <v>2.332179930795848</v>
          </cell>
          <cell r="AN905">
            <v>1.332337565347274</v>
          </cell>
          <cell r="AO905" t="str">
            <v/>
          </cell>
          <cell r="AR905">
            <v>480</v>
          </cell>
          <cell r="AX905" t="str">
            <v/>
          </cell>
        </row>
        <row r="906">
          <cell r="AH906">
            <v>38544</v>
          </cell>
          <cell r="AI906">
            <v>3366</v>
          </cell>
          <cell r="AJ906">
            <v>1814</v>
          </cell>
          <cell r="AK906" t="str">
            <v/>
          </cell>
          <cell r="AM906">
            <v>2.3294117647058825</v>
          </cell>
          <cell r="AN906">
            <v>1.3547423450336071</v>
          </cell>
          <cell r="AO906" t="str">
            <v/>
          </cell>
          <cell r="AR906">
            <v>480</v>
          </cell>
          <cell r="AX906" t="str">
            <v/>
          </cell>
        </row>
        <row r="907">
          <cell r="AH907">
            <v>38545</v>
          </cell>
          <cell r="AI907">
            <v>3338</v>
          </cell>
          <cell r="AJ907">
            <v>1805</v>
          </cell>
          <cell r="AK907" t="str">
            <v/>
          </cell>
          <cell r="AM907">
            <v>2.3100346020761244</v>
          </cell>
          <cell r="AN907">
            <v>1.3480209111277073</v>
          </cell>
          <cell r="AO907" t="str">
            <v/>
          </cell>
          <cell r="AR907">
            <v>480</v>
          </cell>
          <cell r="AX907" t="str">
            <v/>
          </cell>
        </row>
        <row r="908">
          <cell r="AH908">
            <v>38546</v>
          </cell>
          <cell r="AI908">
            <v>3330</v>
          </cell>
          <cell r="AJ908">
            <v>1814</v>
          </cell>
          <cell r="AK908" t="str">
            <v/>
          </cell>
          <cell r="AM908">
            <v>2.3044982698961936</v>
          </cell>
          <cell r="AN908">
            <v>1.3547423450336071</v>
          </cell>
          <cell r="AO908" t="str">
            <v/>
          </cell>
          <cell r="AR908">
            <v>480</v>
          </cell>
          <cell r="AX908" t="str">
            <v/>
          </cell>
        </row>
        <row r="909">
          <cell r="AH909">
            <v>38547</v>
          </cell>
          <cell r="AI909">
            <v>3348</v>
          </cell>
          <cell r="AJ909">
            <v>1842.5</v>
          </cell>
          <cell r="AK909">
            <v>480</v>
          </cell>
          <cell r="AM909">
            <v>2.316955017301038</v>
          </cell>
          <cell r="AN909">
            <v>1.3760268857356237</v>
          </cell>
          <cell r="AO909">
            <v>2.2325581395348837</v>
          </cell>
          <cell r="AR909">
            <v>480</v>
          </cell>
          <cell r="AX909">
            <v>480</v>
          </cell>
        </row>
        <row r="910">
          <cell r="AH910">
            <v>38548</v>
          </cell>
          <cell r="AI910">
            <v>3365</v>
          </cell>
          <cell r="AJ910">
            <v>1840</v>
          </cell>
          <cell r="AK910" t="str">
            <v/>
          </cell>
          <cell r="AM910">
            <v>2.3287197231833909</v>
          </cell>
          <cell r="AN910">
            <v>1.3741598207617625</v>
          </cell>
          <cell r="AO910" t="str">
            <v/>
          </cell>
          <cell r="AR910">
            <v>480</v>
          </cell>
          <cell r="AX910" t="str">
            <v/>
          </cell>
        </row>
        <row r="911">
          <cell r="AH911">
            <v>38551</v>
          </cell>
          <cell r="AI911">
            <v>3363</v>
          </cell>
          <cell r="AJ911">
            <v>1814</v>
          </cell>
          <cell r="AK911" t="str">
            <v/>
          </cell>
          <cell r="AM911">
            <v>2.3273356401384082</v>
          </cell>
          <cell r="AN911">
            <v>1.3547423450336071</v>
          </cell>
          <cell r="AO911" t="str">
            <v/>
          </cell>
          <cell r="AR911">
            <v>480</v>
          </cell>
          <cell r="AX911" t="str">
            <v/>
          </cell>
        </row>
        <row r="912">
          <cell r="AH912">
            <v>38552</v>
          </cell>
          <cell r="AI912">
            <v>3395</v>
          </cell>
          <cell r="AJ912">
            <v>1823</v>
          </cell>
          <cell r="AK912" t="str">
            <v/>
          </cell>
          <cell r="AM912">
            <v>2.3494809688581313</v>
          </cell>
          <cell r="AN912">
            <v>1.361463778939507</v>
          </cell>
          <cell r="AO912" t="str">
            <v/>
          </cell>
          <cell r="AR912">
            <v>480</v>
          </cell>
          <cell r="AX912" t="str">
            <v/>
          </cell>
        </row>
        <row r="913">
          <cell r="AH913">
            <v>38553</v>
          </cell>
          <cell r="AI913">
            <v>3404</v>
          </cell>
          <cell r="AJ913">
            <v>1832</v>
          </cell>
          <cell r="AK913" t="str">
            <v/>
          </cell>
          <cell r="AM913">
            <v>2.3557093425605538</v>
          </cell>
          <cell r="AN913">
            <v>1.3681852128454071</v>
          </cell>
          <cell r="AO913" t="str">
            <v/>
          </cell>
          <cell r="AR913">
            <v>480</v>
          </cell>
          <cell r="AX913" t="str">
            <v/>
          </cell>
        </row>
        <row r="914">
          <cell r="AH914">
            <v>38554</v>
          </cell>
          <cell r="AI914">
            <v>3395</v>
          </cell>
          <cell r="AJ914">
            <v>1816</v>
          </cell>
          <cell r="AK914">
            <v>480</v>
          </cell>
          <cell r="AM914">
            <v>2.3494809688581313</v>
          </cell>
          <cell r="AN914">
            <v>1.356235997012696</v>
          </cell>
          <cell r="AO914">
            <v>2.2325581395348837</v>
          </cell>
          <cell r="AR914">
            <v>480</v>
          </cell>
          <cell r="AX914">
            <v>480</v>
          </cell>
        </row>
        <row r="915">
          <cell r="AH915">
            <v>38555</v>
          </cell>
          <cell r="AI915">
            <v>3446</v>
          </cell>
          <cell r="AJ915">
            <v>1834</v>
          </cell>
          <cell r="AK915" t="str">
            <v/>
          </cell>
          <cell r="AM915">
            <v>2.3847750865051904</v>
          </cell>
          <cell r="AN915">
            <v>1.369678864824496</v>
          </cell>
          <cell r="AO915" t="str">
            <v/>
          </cell>
          <cell r="AR915">
            <v>480</v>
          </cell>
          <cell r="AX915" t="str">
            <v/>
          </cell>
        </row>
        <row r="916">
          <cell r="AH916">
            <v>38558</v>
          </cell>
          <cell r="AI916">
            <v>3461</v>
          </cell>
          <cell r="AJ916">
            <v>1834</v>
          </cell>
          <cell r="AK916" t="str">
            <v/>
          </cell>
          <cell r="AM916">
            <v>2.3951557093425606</v>
          </cell>
          <cell r="AN916">
            <v>1.369678864824496</v>
          </cell>
          <cell r="AO916" t="str">
            <v/>
          </cell>
          <cell r="AR916">
            <v>480</v>
          </cell>
          <cell r="AX916" t="str">
            <v/>
          </cell>
        </row>
        <row r="917">
          <cell r="AH917">
            <v>38559</v>
          </cell>
          <cell r="AI917">
            <v>3450</v>
          </cell>
          <cell r="AJ917">
            <v>1825</v>
          </cell>
          <cell r="AK917" t="str">
            <v/>
          </cell>
          <cell r="AM917">
            <v>2.3875432525951559</v>
          </cell>
          <cell r="AN917">
            <v>1.3629574309185959</v>
          </cell>
          <cell r="AO917" t="str">
            <v/>
          </cell>
          <cell r="AR917">
            <v>480</v>
          </cell>
          <cell r="AX917" t="str">
            <v/>
          </cell>
        </row>
        <row r="918">
          <cell r="AH918">
            <v>38560</v>
          </cell>
          <cell r="AI918">
            <v>3490</v>
          </cell>
          <cell r="AJ918">
            <v>1848.5</v>
          </cell>
          <cell r="AK918" t="str">
            <v/>
          </cell>
          <cell r="AM918">
            <v>2.4152249134948098</v>
          </cell>
          <cell r="AN918">
            <v>1.3805078416728902</v>
          </cell>
          <cell r="AO918" t="str">
            <v/>
          </cell>
          <cell r="AR918">
            <v>480</v>
          </cell>
          <cell r="AX918" t="str">
            <v/>
          </cell>
        </row>
        <row r="919">
          <cell r="AH919">
            <v>38561</v>
          </cell>
          <cell r="AI919">
            <v>3525</v>
          </cell>
          <cell r="AJ919">
            <v>1865</v>
          </cell>
          <cell r="AK919">
            <v>480</v>
          </cell>
          <cell r="AM919">
            <v>2.4394463667820068</v>
          </cell>
          <cell r="AN919">
            <v>1.3928304705003733</v>
          </cell>
          <cell r="AO919">
            <v>2.2325581395348837</v>
          </cell>
          <cell r="AR919">
            <v>480</v>
          </cell>
          <cell r="AX919">
            <v>480</v>
          </cell>
        </row>
        <row r="920">
          <cell r="AH920">
            <v>38562</v>
          </cell>
          <cell r="AI920">
            <v>3517</v>
          </cell>
          <cell r="AJ920">
            <v>1858</v>
          </cell>
          <cell r="AK920" t="str">
            <v/>
          </cell>
          <cell r="AM920">
            <v>2.4339100346020763</v>
          </cell>
          <cell r="AN920">
            <v>1.3876026885735624</v>
          </cell>
          <cell r="AO920" t="str">
            <v/>
          </cell>
          <cell r="AR920">
            <v>480</v>
          </cell>
          <cell r="AX920" t="str">
            <v/>
          </cell>
        </row>
        <row r="921">
          <cell r="AH921">
            <v>38565</v>
          </cell>
          <cell r="AI921">
            <v>3568</v>
          </cell>
          <cell r="AJ921">
            <v>1872</v>
          </cell>
          <cell r="AK921" t="str">
            <v/>
          </cell>
          <cell r="AM921">
            <v>2.469204152249135</v>
          </cell>
          <cell r="AN921">
            <v>1.3980582524271845</v>
          </cell>
          <cell r="AO921" t="str">
            <v/>
          </cell>
          <cell r="AR921">
            <v>480</v>
          </cell>
          <cell r="AX921" t="str">
            <v/>
          </cell>
        </row>
        <row r="922">
          <cell r="AH922">
            <v>38566</v>
          </cell>
          <cell r="AI922">
            <v>3574</v>
          </cell>
          <cell r="AJ922">
            <v>1885</v>
          </cell>
          <cell r="AK922" t="str">
            <v/>
          </cell>
          <cell r="AM922">
            <v>2.4733564013840832</v>
          </cell>
          <cell r="AN922">
            <v>1.4077669902912622</v>
          </cell>
          <cell r="AO922" t="str">
            <v/>
          </cell>
          <cell r="AR922">
            <v>480</v>
          </cell>
          <cell r="AX922" t="str">
            <v/>
          </cell>
        </row>
        <row r="923">
          <cell r="AH923">
            <v>38567</v>
          </cell>
          <cell r="AI923">
            <v>3586</v>
          </cell>
          <cell r="AJ923">
            <v>1899</v>
          </cell>
          <cell r="AK923" t="str">
            <v/>
          </cell>
          <cell r="AM923">
            <v>2.4816608996539791</v>
          </cell>
          <cell r="AN923">
            <v>1.4182225541448843</v>
          </cell>
          <cell r="AO923" t="str">
            <v/>
          </cell>
          <cell r="AR923">
            <v>480</v>
          </cell>
          <cell r="AX923" t="str">
            <v/>
          </cell>
        </row>
        <row r="924">
          <cell r="AH924">
            <v>38568</v>
          </cell>
          <cell r="AI924">
            <v>3575</v>
          </cell>
          <cell r="AJ924">
            <v>1882.5</v>
          </cell>
          <cell r="AK924">
            <v>480</v>
          </cell>
          <cell r="AM924">
            <v>2.4740484429065743</v>
          </cell>
          <cell r="AN924">
            <v>1.4058999253174012</v>
          </cell>
          <cell r="AO924">
            <v>2.2325581395348837</v>
          </cell>
          <cell r="AR924">
            <v>480</v>
          </cell>
          <cell r="AX924">
            <v>480</v>
          </cell>
        </row>
        <row r="925">
          <cell r="AH925">
            <v>38569</v>
          </cell>
          <cell r="AI925">
            <v>3567</v>
          </cell>
          <cell r="AJ925">
            <v>1885.5</v>
          </cell>
          <cell r="AK925" t="str">
            <v/>
          </cell>
          <cell r="AM925">
            <v>2.4685121107266434</v>
          </cell>
          <cell r="AN925">
            <v>1.4081404032860343</v>
          </cell>
          <cell r="AO925" t="str">
            <v/>
          </cell>
          <cell r="AR925">
            <v>472</v>
          </cell>
          <cell r="AX925" t="str">
            <v/>
          </cell>
        </row>
        <row r="926">
          <cell r="AH926">
            <v>38572</v>
          </cell>
          <cell r="AI926">
            <v>3563</v>
          </cell>
          <cell r="AJ926">
            <v>1873</v>
          </cell>
          <cell r="AK926" t="str">
            <v/>
          </cell>
          <cell r="AM926">
            <v>2.465743944636678</v>
          </cell>
          <cell r="AN926">
            <v>1.398805078416729</v>
          </cell>
          <cell r="AO926" t="str">
            <v/>
          </cell>
          <cell r="AR926">
            <v>464</v>
          </cell>
          <cell r="AX926" t="str">
            <v/>
          </cell>
        </row>
        <row r="927">
          <cell r="AH927">
            <v>38573</v>
          </cell>
          <cell r="AI927">
            <v>3489</v>
          </cell>
          <cell r="AJ927">
            <v>1849</v>
          </cell>
          <cell r="AK927" t="str">
            <v/>
          </cell>
          <cell r="AM927">
            <v>2.4145328719723183</v>
          </cell>
          <cell r="AN927">
            <v>1.3808812546676625</v>
          </cell>
          <cell r="AO927" t="str">
            <v/>
          </cell>
          <cell r="AR927">
            <v>456</v>
          </cell>
          <cell r="AX927" t="str">
            <v/>
          </cell>
        </row>
        <row r="928">
          <cell r="AH928">
            <v>38574</v>
          </cell>
          <cell r="AI928">
            <v>3540</v>
          </cell>
          <cell r="AJ928">
            <v>1888</v>
          </cell>
          <cell r="AK928" t="str">
            <v/>
          </cell>
          <cell r="AM928">
            <v>2.4498269896193769</v>
          </cell>
          <cell r="AN928">
            <v>1.4100074682598955</v>
          </cell>
          <cell r="AO928" t="str">
            <v/>
          </cell>
          <cell r="AR928">
            <v>448</v>
          </cell>
          <cell r="AX928" t="str">
            <v/>
          </cell>
        </row>
        <row r="929">
          <cell r="AH929">
            <v>38575</v>
          </cell>
          <cell r="AI929">
            <v>3530</v>
          </cell>
          <cell r="AJ929">
            <v>1911</v>
          </cell>
          <cell r="AK929">
            <v>440</v>
          </cell>
          <cell r="AM929">
            <v>2.4429065743944638</v>
          </cell>
          <cell r="AN929">
            <v>1.4271844660194175</v>
          </cell>
          <cell r="AO929">
            <v>2.0465116279069768</v>
          </cell>
          <cell r="AR929">
            <v>440</v>
          </cell>
          <cell r="AX929">
            <v>440</v>
          </cell>
        </row>
        <row r="930">
          <cell r="AH930">
            <v>38576</v>
          </cell>
          <cell r="AI930">
            <v>3587</v>
          </cell>
          <cell r="AJ930">
            <v>1918</v>
          </cell>
          <cell r="AK930" t="str">
            <v/>
          </cell>
          <cell r="AM930">
            <v>2.4823529411764707</v>
          </cell>
          <cell r="AN930">
            <v>1.4324122479462285</v>
          </cell>
          <cell r="AO930" t="str">
            <v/>
          </cell>
          <cell r="AR930">
            <v>440</v>
          </cell>
          <cell r="AX930" t="str">
            <v/>
          </cell>
        </row>
        <row r="931">
          <cell r="AH931">
            <v>38579</v>
          </cell>
          <cell r="AI931">
            <v>3630</v>
          </cell>
          <cell r="AJ931">
            <v>1928.5</v>
          </cell>
          <cell r="AK931" t="str">
            <v/>
          </cell>
          <cell r="AM931">
            <v>2.5121107266435985</v>
          </cell>
          <cell r="AN931">
            <v>1.4402539208364451</v>
          </cell>
          <cell r="AO931" t="str">
            <v/>
          </cell>
          <cell r="AR931">
            <v>440</v>
          </cell>
          <cell r="AX931" t="str">
            <v/>
          </cell>
        </row>
        <row r="932">
          <cell r="AH932">
            <v>38580</v>
          </cell>
          <cell r="AI932">
            <v>3660</v>
          </cell>
          <cell r="AJ932">
            <v>1938</v>
          </cell>
          <cell r="AK932" t="str">
            <v/>
          </cell>
          <cell r="AM932">
            <v>2.5328719723183393</v>
          </cell>
          <cell r="AN932">
            <v>1.4473487677371173</v>
          </cell>
          <cell r="AO932" t="str">
            <v/>
          </cell>
          <cell r="AR932">
            <v>440</v>
          </cell>
          <cell r="AX932" t="str">
            <v/>
          </cell>
        </row>
        <row r="933">
          <cell r="AH933">
            <v>38581</v>
          </cell>
          <cell r="AI933">
            <v>3550</v>
          </cell>
          <cell r="AJ933">
            <v>1884</v>
          </cell>
          <cell r="AK933" t="str">
            <v/>
          </cell>
          <cell r="AM933">
            <v>2.4567474048442905</v>
          </cell>
          <cell r="AN933">
            <v>1.4070201643017177</v>
          </cell>
          <cell r="AO933" t="str">
            <v/>
          </cell>
          <cell r="AR933">
            <v>440</v>
          </cell>
          <cell r="AX933" t="str">
            <v/>
          </cell>
        </row>
        <row r="934">
          <cell r="AH934">
            <v>38582</v>
          </cell>
          <cell r="AI934">
            <v>3564</v>
          </cell>
          <cell r="AJ934">
            <v>1896</v>
          </cell>
          <cell r="AK934">
            <v>440</v>
          </cell>
          <cell r="AM934">
            <v>2.4664359861591696</v>
          </cell>
          <cell r="AN934">
            <v>1.4159820761762509</v>
          </cell>
          <cell r="AO934">
            <v>2.0465116279069768</v>
          </cell>
          <cell r="AR934">
            <v>440</v>
          </cell>
          <cell r="AX934">
            <v>440</v>
          </cell>
        </row>
        <row r="935">
          <cell r="AH935">
            <v>38583</v>
          </cell>
          <cell r="AI935">
            <v>3563</v>
          </cell>
          <cell r="AJ935">
            <v>1887</v>
          </cell>
          <cell r="AK935" t="str">
            <v/>
          </cell>
          <cell r="AM935">
            <v>2.465743944636678</v>
          </cell>
          <cell r="AN935">
            <v>1.4092606422703511</v>
          </cell>
          <cell r="AO935" t="str">
            <v/>
          </cell>
          <cell r="AR935">
            <v>448</v>
          </cell>
          <cell r="AX935" t="str">
            <v/>
          </cell>
        </row>
        <row r="936">
          <cell r="AH936">
            <v>38586</v>
          </cell>
          <cell r="AI936">
            <v>3628</v>
          </cell>
          <cell r="AJ936">
            <v>1923</v>
          </cell>
          <cell r="AK936" t="str">
            <v/>
          </cell>
          <cell r="AM936">
            <v>2.5107266435986157</v>
          </cell>
          <cell r="AN936">
            <v>1.4361463778939507</v>
          </cell>
          <cell r="AO936" t="str">
            <v/>
          </cell>
          <cell r="AR936">
            <v>456</v>
          </cell>
          <cell r="AX936" t="str">
            <v/>
          </cell>
        </row>
        <row r="937">
          <cell r="AH937">
            <v>38587</v>
          </cell>
          <cell r="AI937">
            <v>3618</v>
          </cell>
          <cell r="AJ937">
            <v>1920</v>
          </cell>
          <cell r="AK937" t="str">
            <v/>
          </cell>
          <cell r="AM937">
            <v>2.5038062283737026</v>
          </cell>
          <cell r="AN937">
            <v>1.4339058999253174</v>
          </cell>
          <cell r="AO937" t="str">
            <v/>
          </cell>
          <cell r="AR937">
            <v>464</v>
          </cell>
          <cell r="AX937" t="str">
            <v/>
          </cell>
        </row>
        <row r="938">
          <cell r="AH938">
            <v>38588</v>
          </cell>
          <cell r="AI938">
            <v>3590</v>
          </cell>
          <cell r="AJ938">
            <v>1888</v>
          </cell>
          <cell r="AK938" t="str">
            <v/>
          </cell>
          <cell r="AM938">
            <v>2.4844290657439445</v>
          </cell>
          <cell r="AN938">
            <v>1.4100074682598955</v>
          </cell>
          <cell r="AO938" t="str">
            <v/>
          </cell>
          <cell r="AR938">
            <v>472</v>
          </cell>
          <cell r="AX938" t="str">
            <v/>
          </cell>
        </row>
        <row r="939">
          <cell r="AH939">
            <v>38589</v>
          </cell>
          <cell r="AI939">
            <v>3577</v>
          </cell>
          <cell r="AJ939">
            <v>1883</v>
          </cell>
          <cell r="AK939">
            <v>480</v>
          </cell>
          <cell r="AM939">
            <v>2.4754325259515571</v>
          </cell>
          <cell r="AN939">
            <v>1.4062733383121733</v>
          </cell>
          <cell r="AO939">
            <v>2.2325581395348837</v>
          </cell>
          <cell r="AR939">
            <v>480</v>
          </cell>
          <cell r="AX939">
            <v>480</v>
          </cell>
        </row>
        <row r="940">
          <cell r="AH940">
            <v>38590</v>
          </cell>
          <cell r="AI940">
            <v>3610</v>
          </cell>
          <cell r="AJ940">
            <v>1893</v>
          </cell>
          <cell r="AK940" t="str">
            <v/>
          </cell>
          <cell r="AM940">
            <v>2.4982698961937717</v>
          </cell>
          <cell r="AN940">
            <v>1.4137415982076176</v>
          </cell>
          <cell r="AO940" t="str">
            <v/>
          </cell>
          <cell r="AR940">
            <v>480</v>
          </cell>
          <cell r="AX940" t="str">
            <v/>
          </cell>
        </row>
        <row r="941">
          <cell r="AH941">
            <v>38594</v>
          </cell>
          <cell r="AI941">
            <v>3647</v>
          </cell>
          <cell r="AJ941">
            <v>1873</v>
          </cell>
          <cell r="AK941" t="str">
            <v/>
          </cell>
          <cell r="AM941">
            <v>2.5238754325259514</v>
          </cell>
          <cell r="AN941">
            <v>1.398805078416729</v>
          </cell>
          <cell r="AO941" t="str">
            <v/>
          </cell>
          <cell r="AR941">
            <v>480</v>
          </cell>
          <cell r="AX941" t="str">
            <v/>
          </cell>
        </row>
        <row r="942">
          <cell r="AH942">
            <v>38595</v>
          </cell>
          <cell r="AI942">
            <v>3603</v>
          </cell>
          <cell r="AJ942">
            <v>1853</v>
          </cell>
          <cell r="AK942" t="str">
            <v/>
          </cell>
          <cell r="AM942">
            <v>2.493425605536332</v>
          </cell>
          <cell r="AN942">
            <v>1.3838685586258401</v>
          </cell>
          <cell r="AO942" t="str">
            <v/>
          </cell>
          <cell r="AR942">
            <v>480</v>
          </cell>
          <cell r="AX942" t="str">
            <v/>
          </cell>
        </row>
        <row r="943">
          <cell r="AH943">
            <v>38596</v>
          </cell>
          <cell r="AI943">
            <v>3627</v>
          </cell>
          <cell r="AJ943">
            <v>1873</v>
          </cell>
          <cell r="AK943">
            <v>480</v>
          </cell>
          <cell r="AM943">
            <v>2.5100346020761246</v>
          </cell>
          <cell r="AN943">
            <v>1.398805078416729</v>
          </cell>
          <cell r="AO943">
            <v>2.2325581395348837</v>
          </cell>
          <cell r="AR943">
            <v>480</v>
          </cell>
          <cell r="AX943">
            <v>480</v>
          </cell>
        </row>
        <row r="944">
          <cell r="AH944">
            <v>38597</v>
          </cell>
          <cell r="AI944">
            <v>3686</v>
          </cell>
          <cell r="AJ944">
            <v>1880</v>
          </cell>
          <cell r="AK944" t="str">
            <v/>
          </cell>
          <cell r="AM944">
            <v>2.5508650519031142</v>
          </cell>
          <cell r="AN944">
            <v>1.4040328603435399</v>
          </cell>
          <cell r="AO944" t="str">
            <v/>
          </cell>
          <cell r="AR944">
            <v>480</v>
          </cell>
          <cell r="AX944" t="str">
            <v/>
          </cell>
        </row>
        <row r="945">
          <cell r="AH945">
            <v>38600</v>
          </cell>
          <cell r="AI945">
            <v>3679</v>
          </cell>
          <cell r="AJ945">
            <v>1870</v>
          </cell>
          <cell r="AK945" t="str">
            <v/>
          </cell>
          <cell r="AM945">
            <v>2.5460207612456749</v>
          </cell>
          <cell r="AN945">
            <v>1.3965646004480956</v>
          </cell>
          <cell r="AO945" t="str">
            <v/>
          </cell>
          <cell r="AR945">
            <v>480</v>
          </cell>
          <cell r="AX945" t="str">
            <v/>
          </cell>
        </row>
        <row r="946">
          <cell r="AH946">
            <v>38601</v>
          </cell>
          <cell r="AI946">
            <v>3642</v>
          </cell>
          <cell r="AJ946">
            <v>1859.5</v>
          </cell>
          <cell r="AK946" t="str">
            <v/>
          </cell>
          <cell r="AM946">
            <v>2.5204152249134948</v>
          </cell>
          <cell r="AN946">
            <v>1.388722927557879</v>
          </cell>
          <cell r="AO946" t="str">
            <v/>
          </cell>
          <cell r="AR946">
            <v>480</v>
          </cell>
          <cell r="AX946" t="str">
            <v/>
          </cell>
        </row>
        <row r="947">
          <cell r="AH947">
            <v>38602</v>
          </cell>
          <cell r="AI947">
            <v>3632</v>
          </cell>
          <cell r="AJ947">
            <v>1853</v>
          </cell>
          <cell r="AK947" t="str">
            <v/>
          </cell>
          <cell r="AM947">
            <v>2.5134948096885812</v>
          </cell>
          <cell r="AN947">
            <v>1.3838685586258401</v>
          </cell>
          <cell r="AO947" t="str">
            <v/>
          </cell>
          <cell r="AR947">
            <v>480</v>
          </cell>
          <cell r="AX947" t="str">
            <v/>
          </cell>
        </row>
        <row r="948">
          <cell r="AH948">
            <v>38603</v>
          </cell>
          <cell r="AI948">
            <v>3589</v>
          </cell>
          <cell r="AJ948">
            <v>1838</v>
          </cell>
          <cell r="AK948">
            <v>480</v>
          </cell>
          <cell r="AM948">
            <v>2.4837370242214534</v>
          </cell>
          <cell r="AN948">
            <v>1.3726661687826736</v>
          </cell>
          <cell r="AO948">
            <v>2.2325581395348837</v>
          </cell>
          <cell r="AR948">
            <v>480</v>
          </cell>
          <cell r="AX948">
            <v>480</v>
          </cell>
        </row>
        <row r="949">
          <cell r="AH949">
            <v>38604</v>
          </cell>
          <cell r="AI949">
            <v>3545</v>
          </cell>
          <cell r="AJ949">
            <v>1840</v>
          </cell>
          <cell r="AK949" t="str">
            <v/>
          </cell>
          <cell r="AM949">
            <v>2.453287197231834</v>
          </cell>
          <cell r="AN949">
            <v>1.3741598207617625</v>
          </cell>
          <cell r="AO949" t="str">
            <v/>
          </cell>
          <cell r="AR949">
            <v>496</v>
          </cell>
          <cell r="AX949" t="str">
            <v/>
          </cell>
        </row>
        <row r="950">
          <cell r="AH950">
            <v>38607</v>
          </cell>
          <cell r="AI950">
            <v>3605</v>
          </cell>
          <cell r="AJ950">
            <v>1860</v>
          </cell>
          <cell r="AK950" t="str">
            <v/>
          </cell>
          <cell r="AM950">
            <v>2.4948096885813147</v>
          </cell>
          <cell r="AN950">
            <v>1.3890963405526513</v>
          </cell>
          <cell r="AO950" t="str">
            <v/>
          </cell>
          <cell r="AR950">
            <v>512</v>
          </cell>
          <cell r="AX950" t="str">
            <v/>
          </cell>
        </row>
        <row r="951">
          <cell r="AH951">
            <v>38608</v>
          </cell>
          <cell r="AI951">
            <v>3586</v>
          </cell>
          <cell r="AJ951">
            <v>1862</v>
          </cell>
          <cell r="AK951" t="str">
            <v/>
          </cell>
          <cell r="AM951">
            <v>2.4816608996539791</v>
          </cell>
          <cell r="AN951">
            <v>1.3905899925317402</v>
          </cell>
          <cell r="AO951" t="str">
            <v/>
          </cell>
          <cell r="AR951">
            <v>528</v>
          </cell>
          <cell r="AX951" t="str">
            <v/>
          </cell>
        </row>
        <row r="952">
          <cell r="AH952">
            <v>38609</v>
          </cell>
          <cell r="AI952">
            <v>3564</v>
          </cell>
          <cell r="AJ952">
            <v>1850</v>
          </cell>
          <cell r="AK952" t="str">
            <v/>
          </cell>
          <cell r="AM952">
            <v>2.4664359861591696</v>
          </cell>
          <cell r="AN952">
            <v>1.3816280806572068</v>
          </cell>
          <cell r="AO952" t="str">
            <v/>
          </cell>
          <cell r="AR952">
            <v>544</v>
          </cell>
          <cell r="AX952" t="str">
            <v/>
          </cell>
        </row>
        <row r="953">
          <cell r="AH953">
            <v>38610</v>
          </cell>
          <cell r="AI953">
            <v>3538</v>
          </cell>
          <cell r="AJ953">
            <v>1826</v>
          </cell>
          <cell r="AK953">
            <v>560</v>
          </cell>
          <cell r="AM953">
            <v>2.4484429065743947</v>
          </cell>
          <cell r="AN953">
            <v>1.3637042569081403</v>
          </cell>
          <cell r="AO953">
            <v>2.6046511627906979</v>
          </cell>
          <cell r="AR953">
            <v>560</v>
          </cell>
          <cell r="AX953">
            <v>560</v>
          </cell>
        </row>
        <row r="954">
          <cell r="AH954">
            <v>38611</v>
          </cell>
          <cell r="AI954">
            <v>3510</v>
          </cell>
          <cell r="AJ954">
            <v>1799</v>
          </cell>
          <cell r="AK954" t="str">
            <v/>
          </cell>
          <cell r="AM954">
            <v>2.4290657439446366</v>
          </cell>
          <cell r="AN954">
            <v>1.3435399551904406</v>
          </cell>
          <cell r="AO954" t="str">
            <v/>
          </cell>
          <cell r="AR954">
            <v>560</v>
          </cell>
          <cell r="AX954" t="str">
            <v/>
          </cell>
        </row>
        <row r="955">
          <cell r="AH955">
            <v>38614</v>
          </cell>
          <cell r="AI955">
            <v>3623</v>
          </cell>
          <cell r="AJ955">
            <v>1824</v>
          </cell>
          <cell r="AK955" t="str">
            <v/>
          </cell>
          <cell r="AM955">
            <v>2.5072664359861592</v>
          </cell>
          <cell r="AN955">
            <v>1.3622106049290514</v>
          </cell>
          <cell r="AO955" t="str">
            <v/>
          </cell>
          <cell r="AR955">
            <v>560</v>
          </cell>
          <cell r="AX955" t="str">
            <v/>
          </cell>
        </row>
        <row r="956">
          <cell r="AH956">
            <v>38615</v>
          </cell>
          <cell r="AI956">
            <v>3685</v>
          </cell>
          <cell r="AJ956">
            <v>1814</v>
          </cell>
          <cell r="AK956" t="str">
            <v/>
          </cell>
          <cell r="AM956">
            <v>2.5501730103806231</v>
          </cell>
          <cell r="AN956">
            <v>1.3547423450336071</v>
          </cell>
          <cell r="AO956" t="str">
            <v/>
          </cell>
          <cell r="AR956">
            <v>560</v>
          </cell>
          <cell r="AX956" t="str">
            <v/>
          </cell>
        </row>
        <row r="957">
          <cell r="AH957">
            <v>38616</v>
          </cell>
          <cell r="AI957">
            <v>3750</v>
          </cell>
          <cell r="AJ957">
            <v>1854</v>
          </cell>
          <cell r="AK957" t="str">
            <v/>
          </cell>
          <cell r="AM957">
            <v>2.5951557093425603</v>
          </cell>
          <cell r="AN957">
            <v>1.3846153846153846</v>
          </cell>
          <cell r="AO957" t="str">
            <v/>
          </cell>
          <cell r="AR957">
            <v>560</v>
          </cell>
          <cell r="AX957" t="str">
            <v/>
          </cell>
        </row>
        <row r="958">
          <cell r="AH958">
            <v>38617</v>
          </cell>
          <cell r="AI958">
            <v>3753</v>
          </cell>
          <cell r="AJ958">
            <v>1862</v>
          </cell>
          <cell r="AK958">
            <v>560</v>
          </cell>
          <cell r="AM958">
            <v>2.5972318339100346</v>
          </cell>
          <cell r="AN958">
            <v>1.3905899925317402</v>
          </cell>
          <cell r="AO958">
            <v>2.6046511627906979</v>
          </cell>
          <cell r="AR958">
            <v>560</v>
          </cell>
          <cell r="AX958">
            <v>560</v>
          </cell>
        </row>
        <row r="959">
          <cell r="AH959">
            <v>38618</v>
          </cell>
          <cell r="AI959">
            <v>3723</v>
          </cell>
          <cell r="AJ959">
            <v>1857</v>
          </cell>
          <cell r="AK959" t="str">
            <v/>
          </cell>
          <cell r="AM959">
            <v>2.5764705882352943</v>
          </cell>
          <cell r="AN959">
            <v>1.3868558625840179</v>
          </cell>
          <cell r="AO959" t="str">
            <v/>
          </cell>
          <cell r="AR959">
            <v>560</v>
          </cell>
          <cell r="AX959" t="str">
            <v/>
          </cell>
        </row>
        <row r="960">
          <cell r="AH960">
            <v>38621</v>
          </cell>
          <cell r="AI960">
            <v>3775</v>
          </cell>
          <cell r="AJ960">
            <v>1880</v>
          </cell>
          <cell r="AK960" t="str">
            <v/>
          </cell>
          <cell r="AM960">
            <v>2.6124567474048441</v>
          </cell>
          <cell r="AN960">
            <v>1.4040328603435399</v>
          </cell>
          <cell r="AO960" t="str">
            <v/>
          </cell>
          <cell r="AR960">
            <v>560</v>
          </cell>
          <cell r="AX960" t="str">
            <v/>
          </cell>
        </row>
        <row r="961">
          <cell r="AH961">
            <v>38622</v>
          </cell>
          <cell r="AI961">
            <v>3780</v>
          </cell>
          <cell r="AJ961">
            <v>1860</v>
          </cell>
          <cell r="AK961" t="str">
            <v/>
          </cell>
          <cell r="AM961">
            <v>2.6159169550173011</v>
          </cell>
          <cell r="AN961">
            <v>1.3890963405526513</v>
          </cell>
          <cell r="AO961" t="str">
            <v/>
          </cell>
          <cell r="AR961">
            <v>560</v>
          </cell>
          <cell r="AX961" t="str">
            <v/>
          </cell>
        </row>
        <row r="962">
          <cell r="AH962">
            <v>38623</v>
          </cell>
          <cell r="AI962">
            <v>3786</v>
          </cell>
          <cell r="AJ962">
            <v>1854</v>
          </cell>
          <cell r="AK962" t="str">
            <v/>
          </cell>
          <cell r="AM962">
            <v>2.6200692041522493</v>
          </cell>
          <cell r="AN962">
            <v>1.3846153846153846</v>
          </cell>
          <cell r="AO962" t="str">
            <v/>
          </cell>
          <cell r="AR962">
            <v>560</v>
          </cell>
          <cell r="AX962" t="str">
            <v/>
          </cell>
        </row>
        <row r="963">
          <cell r="AH963">
            <v>38624</v>
          </cell>
          <cell r="AI963">
            <v>3810</v>
          </cell>
          <cell r="AJ963">
            <v>1873</v>
          </cell>
          <cell r="AK963">
            <v>560</v>
          </cell>
          <cell r="AM963">
            <v>2.6366782006920415</v>
          </cell>
          <cell r="AN963">
            <v>1.398805078416729</v>
          </cell>
          <cell r="AO963">
            <v>2.6046511627906979</v>
          </cell>
          <cell r="AR963">
            <v>560</v>
          </cell>
          <cell r="AX963">
            <v>560</v>
          </cell>
        </row>
        <row r="964">
          <cell r="AH964">
            <v>38625</v>
          </cell>
          <cell r="AI964">
            <v>3769.5</v>
          </cell>
          <cell r="AJ964">
            <v>1851</v>
          </cell>
          <cell r="AK964" t="str">
            <v/>
          </cell>
          <cell r="AM964">
            <v>2.608650519031142</v>
          </cell>
          <cell r="AN964">
            <v>1.3823749066467512</v>
          </cell>
          <cell r="AO964" t="str">
            <v/>
          </cell>
          <cell r="AR964">
            <v>560</v>
          </cell>
          <cell r="AX964" t="str">
            <v/>
          </cell>
        </row>
        <row r="965">
          <cell r="AH965">
            <v>38628</v>
          </cell>
          <cell r="AI965">
            <v>3822</v>
          </cell>
          <cell r="AJ965">
            <v>1860.62</v>
          </cell>
          <cell r="AK965" t="str">
            <v/>
          </cell>
          <cell r="AM965">
            <v>2.6449826989619378</v>
          </cell>
          <cell r="AN965">
            <v>1.3895593726661688</v>
          </cell>
          <cell r="AO965" t="str">
            <v/>
          </cell>
          <cell r="AR965">
            <v>560</v>
          </cell>
          <cell r="AX965" t="str">
            <v/>
          </cell>
        </row>
        <row r="966">
          <cell r="AH966">
            <v>38629</v>
          </cell>
          <cell r="AI966">
            <v>3837</v>
          </cell>
          <cell r="AJ966">
            <v>1861</v>
          </cell>
          <cell r="AK966" t="str">
            <v/>
          </cell>
          <cell r="AM966">
            <v>2.655363321799308</v>
          </cell>
          <cell r="AN966">
            <v>1.3898431665421958</v>
          </cell>
          <cell r="AO966" t="str">
            <v/>
          </cell>
          <cell r="AR966">
            <v>560</v>
          </cell>
          <cell r="AX966" t="str">
            <v/>
          </cell>
        </row>
        <row r="967">
          <cell r="AH967">
            <v>38630</v>
          </cell>
          <cell r="AI967">
            <v>3885</v>
          </cell>
          <cell r="AJ967">
            <v>1885</v>
          </cell>
          <cell r="AK967" t="str">
            <v/>
          </cell>
          <cell r="AM967">
            <v>2.6885813148788928</v>
          </cell>
          <cell r="AN967">
            <v>1.4077669902912622</v>
          </cell>
          <cell r="AO967" t="str">
            <v/>
          </cell>
          <cell r="AR967">
            <v>560</v>
          </cell>
          <cell r="AX967" t="str">
            <v/>
          </cell>
        </row>
        <row r="968">
          <cell r="AH968">
            <v>38631</v>
          </cell>
          <cell r="AI968">
            <v>3882</v>
          </cell>
          <cell r="AJ968">
            <v>1890</v>
          </cell>
          <cell r="AK968">
            <v>560</v>
          </cell>
          <cell r="AM968">
            <v>2.6865051903114185</v>
          </cell>
          <cell r="AN968">
            <v>1.4115011202389842</v>
          </cell>
          <cell r="AO968">
            <v>2.6046511627906979</v>
          </cell>
          <cell r="AR968">
            <v>560</v>
          </cell>
          <cell r="AX968">
            <v>560</v>
          </cell>
        </row>
        <row r="969">
          <cell r="AH969">
            <v>38632</v>
          </cell>
          <cell r="AI969">
            <v>3915</v>
          </cell>
          <cell r="AJ969">
            <v>1908</v>
          </cell>
          <cell r="AK969" t="str">
            <v/>
          </cell>
          <cell r="AM969">
            <v>2.7093425605536332</v>
          </cell>
          <cell r="AN969">
            <v>1.4249439880507841</v>
          </cell>
          <cell r="AO969" t="str">
            <v/>
          </cell>
          <cell r="AR969">
            <v>560</v>
          </cell>
          <cell r="AX969" t="str">
            <v/>
          </cell>
        </row>
        <row r="970">
          <cell r="AH970">
            <v>38635</v>
          </cell>
          <cell r="AI970">
            <v>3917</v>
          </cell>
          <cell r="AJ970">
            <v>1903</v>
          </cell>
          <cell r="AK970" t="str">
            <v/>
          </cell>
          <cell r="AM970">
            <v>2.7107266435986159</v>
          </cell>
          <cell r="AN970">
            <v>1.4212098581030619</v>
          </cell>
          <cell r="AO970" t="str">
            <v/>
          </cell>
          <cell r="AR970">
            <v>560</v>
          </cell>
          <cell r="AX970" t="str">
            <v/>
          </cell>
        </row>
        <row r="971">
          <cell r="AH971">
            <v>38636</v>
          </cell>
          <cell r="AI971">
            <v>3970</v>
          </cell>
          <cell r="AJ971">
            <v>1932</v>
          </cell>
          <cell r="AK971" t="str">
            <v/>
          </cell>
          <cell r="AM971">
            <v>2.7474048442906573</v>
          </cell>
          <cell r="AN971">
            <v>1.4428678117998506</v>
          </cell>
          <cell r="AO971" t="str">
            <v/>
          </cell>
          <cell r="AR971">
            <v>560</v>
          </cell>
          <cell r="AX971" t="str">
            <v/>
          </cell>
        </row>
        <row r="972">
          <cell r="AH972">
            <v>38637</v>
          </cell>
          <cell r="AI972">
            <v>3900</v>
          </cell>
          <cell r="AJ972">
            <v>1956</v>
          </cell>
          <cell r="AK972" t="str">
            <v/>
          </cell>
          <cell r="AM972">
            <v>2.698961937716263</v>
          </cell>
          <cell r="AN972">
            <v>1.460791635548917</v>
          </cell>
          <cell r="AO972" t="str">
            <v/>
          </cell>
          <cell r="AR972">
            <v>560</v>
          </cell>
          <cell r="AX972" t="str">
            <v/>
          </cell>
        </row>
        <row r="973">
          <cell r="AH973">
            <v>38638</v>
          </cell>
          <cell r="AI973">
            <v>3838</v>
          </cell>
          <cell r="AJ973">
            <v>1932</v>
          </cell>
          <cell r="AK973">
            <v>560</v>
          </cell>
          <cell r="AM973">
            <v>2.6560553633217991</v>
          </cell>
          <cell r="AN973">
            <v>1.4428678117998506</v>
          </cell>
          <cell r="AO973">
            <v>2.6046511627906979</v>
          </cell>
          <cell r="AR973">
            <v>560</v>
          </cell>
          <cell r="AX973">
            <v>560</v>
          </cell>
        </row>
        <row r="974">
          <cell r="AH974">
            <v>38639</v>
          </cell>
          <cell r="AI974">
            <v>3801</v>
          </cell>
          <cell r="AJ974">
            <v>1948</v>
          </cell>
          <cell r="AK974" t="str">
            <v/>
          </cell>
          <cell r="AM974">
            <v>2.6304498269896195</v>
          </cell>
          <cell r="AN974">
            <v>1.4548170276325616</v>
          </cell>
          <cell r="AO974" t="str">
            <v/>
          </cell>
          <cell r="AR974">
            <v>560</v>
          </cell>
          <cell r="AX974" t="str">
            <v/>
          </cell>
        </row>
        <row r="975">
          <cell r="AH975">
            <v>38642</v>
          </cell>
          <cell r="AI975">
            <v>3947</v>
          </cell>
          <cell r="AJ975">
            <v>1999</v>
          </cell>
          <cell r="AK975" t="str">
            <v/>
          </cell>
          <cell r="AM975">
            <v>2.7314878892733563</v>
          </cell>
          <cell r="AN975">
            <v>1.4929051530993278</v>
          </cell>
          <cell r="AO975" t="str">
            <v/>
          </cell>
          <cell r="AR975">
            <v>560</v>
          </cell>
          <cell r="AX975" t="str">
            <v/>
          </cell>
        </row>
        <row r="976">
          <cell r="AH976">
            <v>38643</v>
          </cell>
          <cell r="AI976">
            <v>3957</v>
          </cell>
          <cell r="AJ976">
            <v>1988</v>
          </cell>
          <cell r="AK976" t="str">
            <v/>
          </cell>
          <cell r="AM976">
            <v>2.7384083044982699</v>
          </cell>
          <cell r="AN976">
            <v>1.484690067214339</v>
          </cell>
          <cell r="AO976" t="str">
            <v/>
          </cell>
          <cell r="AR976">
            <v>560</v>
          </cell>
          <cell r="AX976" t="str">
            <v/>
          </cell>
        </row>
        <row r="977">
          <cell r="AH977">
            <v>38644</v>
          </cell>
          <cell r="AI977">
            <v>3928</v>
          </cell>
          <cell r="AJ977">
            <v>1978</v>
          </cell>
          <cell r="AK977" t="str">
            <v/>
          </cell>
          <cell r="AM977">
            <v>2.7183391003460207</v>
          </cell>
          <cell r="AN977">
            <v>1.4772218073188947</v>
          </cell>
          <cell r="AO977" t="str">
            <v/>
          </cell>
          <cell r="AR977">
            <v>560</v>
          </cell>
          <cell r="AX977" t="str">
            <v/>
          </cell>
        </row>
        <row r="978">
          <cell r="AH978">
            <v>38645</v>
          </cell>
          <cell r="AI978">
            <v>3950</v>
          </cell>
          <cell r="AJ978">
            <v>1975</v>
          </cell>
          <cell r="AK978">
            <v>560</v>
          </cell>
          <cell r="AM978">
            <v>2.7335640138408306</v>
          </cell>
          <cell r="AN978">
            <v>1.4749813293502614</v>
          </cell>
          <cell r="AO978">
            <v>2.6046511627906979</v>
          </cell>
          <cell r="AR978">
            <v>560</v>
          </cell>
          <cell r="AX978">
            <v>560</v>
          </cell>
        </row>
        <row r="979">
          <cell r="AH979">
            <v>38646</v>
          </cell>
          <cell r="AI979">
            <v>3830</v>
          </cell>
          <cell r="AJ979">
            <v>1925</v>
          </cell>
          <cell r="AK979" t="str">
            <v/>
          </cell>
          <cell r="AM979">
            <v>2.6505190311418687</v>
          </cell>
          <cell r="AN979">
            <v>1.4376400298730396</v>
          </cell>
          <cell r="AO979" t="str">
            <v/>
          </cell>
          <cell r="AR979">
            <v>560</v>
          </cell>
          <cell r="AX979" t="str">
            <v/>
          </cell>
        </row>
        <row r="980">
          <cell r="AH980">
            <v>38649</v>
          </cell>
          <cell r="AI980">
            <v>3857</v>
          </cell>
          <cell r="AJ980">
            <v>1937</v>
          </cell>
          <cell r="AK980" t="str">
            <v/>
          </cell>
          <cell r="AM980">
            <v>2.6692041522491348</v>
          </cell>
          <cell r="AN980">
            <v>1.4466019417475728</v>
          </cell>
          <cell r="AO980" t="str">
            <v/>
          </cell>
          <cell r="AR980">
            <v>560</v>
          </cell>
          <cell r="AX980" t="str">
            <v/>
          </cell>
        </row>
        <row r="981">
          <cell r="AH981">
            <v>38650</v>
          </cell>
          <cell r="AI981">
            <v>3945</v>
          </cell>
          <cell r="AJ981">
            <v>1965</v>
          </cell>
          <cell r="AK981" t="str">
            <v/>
          </cell>
          <cell r="AM981">
            <v>2.7301038062283736</v>
          </cell>
          <cell r="AN981">
            <v>1.4675130694548171</v>
          </cell>
          <cell r="AO981" t="str">
            <v/>
          </cell>
          <cell r="AR981">
            <v>560</v>
          </cell>
          <cell r="AX981" t="str">
            <v/>
          </cell>
        </row>
        <row r="982">
          <cell r="AH982">
            <v>38651</v>
          </cell>
          <cell r="AI982">
            <v>3914</v>
          </cell>
          <cell r="AJ982">
            <v>1942</v>
          </cell>
          <cell r="AK982" t="str">
            <v/>
          </cell>
          <cell r="AM982">
            <v>2.7086505190311421</v>
          </cell>
          <cell r="AN982">
            <v>1.4503360716952951</v>
          </cell>
          <cell r="AO982" t="str">
            <v/>
          </cell>
          <cell r="AR982">
            <v>560</v>
          </cell>
          <cell r="AX982" t="str">
            <v/>
          </cell>
        </row>
        <row r="983">
          <cell r="AH983">
            <v>38652</v>
          </cell>
          <cell r="AI983">
            <v>3904</v>
          </cell>
          <cell r="AJ983">
            <v>1960</v>
          </cell>
          <cell r="AK983">
            <v>560</v>
          </cell>
          <cell r="AM983">
            <v>2.7017301038062285</v>
          </cell>
          <cell r="AN983">
            <v>1.4637789395070948</v>
          </cell>
          <cell r="AO983">
            <v>2.6046511627906979</v>
          </cell>
          <cell r="AR983">
            <v>560</v>
          </cell>
          <cell r="AX983">
            <v>560</v>
          </cell>
        </row>
        <row r="984">
          <cell r="AH984">
            <v>38653</v>
          </cell>
          <cell r="AI984">
            <v>3878.5</v>
          </cell>
          <cell r="AJ984">
            <v>1950</v>
          </cell>
          <cell r="AK984" t="str">
            <v/>
          </cell>
          <cell r="AM984">
            <v>2.6840830449826991</v>
          </cell>
          <cell r="AN984">
            <v>1.4563106796116505</v>
          </cell>
          <cell r="AO984" t="str">
            <v/>
          </cell>
          <cell r="AR984">
            <v>560</v>
          </cell>
          <cell r="AX984" t="str">
            <v/>
          </cell>
        </row>
        <row r="985">
          <cell r="AH985">
            <v>38656</v>
          </cell>
          <cell r="AI985">
            <v>3912</v>
          </cell>
          <cell r="AJ985">
            <v>1984</v>
          </cell>
          <cell r="AK985" t="str">
            <v/>
          </cell>
          <cell r="AM985">
            <v>2.7072664359861593</v>
          </cell>
          <cell r="AN985">
            <v>1.4817027632561612</v>
          </cell>
          <cell r="AO985" t="str">
            <v/>
          </cell>
          <cell r="AR985">
            <v>560</v>
          </cell>
          <cell r="AX985" t="str">
            <v/>
          </cell>
        </row>
        <row r="986">
          <cell r="AH986">
            <v>38657</v>
          </cell>
          <cell r="AI986">
            <v>3900</v>
          </cell>
          <cell r="AJ986">
            <v>1982</v>
          </cell>
          <cell r="AK986" t="str">
            <v/>
          </cell>
          <cell r="AM986">
            <v>2.698961937716263</v>
          </cell>
          <cell r="AN986">
            <v>1.4802091112770723</v>
          </cell>
          <cell r="AO986" t="str">
            <v/>
          </cell>
          <cell r="AR986">
            <v>560</v>
          </cell>
          <cell r="AX986" t="str">
            <v/>
          </cell>
        </row>
        <row r="987">
          <cell r="AH987">
            <v>38658</v>
          </cell>
          <cell r="AI987">
            <v>3947</v>
          </cell>
          <cell r="AJ987">
            <v>2000</v>
          </cell>
          <cell r="AK987" t="str">
            <v/>
          </cell>
          <cell r="AM987">
            <v>2.7314878892733563</v>
          </cell>
          <cell r="AN987">
            <v>1.4936519790888723</v>
          </cell>
          <cell r="AO987" t="str">
            <v/>
          </cell>
          <cell r="AR987">
            <v>560</v>
          </cell>
          <cell r="AX987" t="str">
            <v/>
          </cell>
        </row>
        <row r="988">
          <cell r="AH988">
            <v>38659</v>
          </cell>
          <cell r="AI988">
            <v>3941</v>
          </cell>
          <cell r="AJ988">
            <v>2013.5</v>
          </cell>
          <cell r="AK988">
            <v>560</v>
          </cell>
          <cell r="AM988">
            <v>2.7273356401384081</v>
          </cell>
          <cell r="AN988">
            <v>1.5037341299477223</v>
          </cell>
          <cell r="AO988">
            <v>2.6046511627906979</v>
          </cell>
          <cell r="AR988">
            <v>560</v>
          </cell>
          <cell r="AX988">
            <v>560</v>
          </cell>
        </row>
        <row r="989">
          <cell r="AH989">
            <v>38660</v>
          </cell>
          <cell r="AI989">
            <v>3974</v>
          </cell>
          <cell r="AJ989">
            <v>2027</v>
          </cell>
          <cell r="AK989" t="str">
            <v/>
          </cell>
          <cell r="AM989">
            <v>2.7501730103806228</v>
          </cell>
          <cell r="AN989">
            <v>1.513816280806572</v>
          </cell>
          <cell r="AO989" t="str">
            <v/>
          </cell>
          <cell r="AR989">
            <v>562</v>
          </cell>
          <cell r="AX989" t="str">
            <v/>
          </cell>
        </row>
        <row r="990">
          <cell r="AH990">
            <v>38663</v>
          </cell>
          <cell r="AI990">
            <v>3974</v>
          </cell>
          <cell r="AJ990">
            <v>2018</v>
          </cell>
          <cell r="AK990" t="str">
            <v/>
          </cell>
          <cell r="AM990">
            <v>2.7501730103806228</v>
          </cell>
          <cell r="AN990">
            <v>1.5070948469006722</v>
          </cell>
          <cell r="AO990" t="str">
            <v/>
          </cell>
          <cell r="AR990">
            <v>564</v>
          </cell>
          <cell r="AX990" t="str">
            <v/>
          </cell>
        </row>
        <row r="991">
          <cell r="AH991">
            <v>38664</v>
          </cell>
          <cell r="AI991">
            <v>3957</v>
          </cell>
          <cell r="AJ991">
            <v>2012</v>
          </cell>
          <cell r="AK991" t="str">
            <v/>
          </cell>
          <cell r="AM991">
            <v>2.7384083044982699</v>
          </cell>
          <cell r="AN991">
            <v>1.5026138909634055</v>
          </cell>
          <cell r="AO991" t="str">
            <v/>
          </cell>
          <cell r="AR991">
            <v>566</v>
          </cell>
          <cell r="AX991" t="str">
            <v/>
          </cell>
        </row>
        <row r="992">
          <cell r="AH992">
            <v>38665</v>
          </cell>
          <cell r="AI992">
            <v>3951</v>
          </cell>
          <cell r="AJ992">
            <v>2016</v>
          </cell>
          <cell r="AK992" t="str">
            <v/>
          </cell>
          <cell r="AM992">
            <v>2.7342560553633217</v>
          </cell>
          <cell r="AN992">
            <v>1.5056011949215833</v>
          </cell>
          <cell r="AO992" t="str">
            <v/>
          </cell>
          <cell r="AR992">
            <v>568</v>
          </cell>
          <cell r="AX992" t="str">
            <v/>
          </cell>
        </row>
        <row r="993">
          <cell r="AH993">
            <v>38666</v>
          </cell>
          <cell r="AI993">
            <v>4008</v>
          </cell>
          <cell r="AJ993">
            <v>2025.5</v>
          </cell>
          <cell r="AK993">
            <v>570</v>
          </cell>
          <cell r="AM993">
            <v>2.7737024221453286</v>
          </cell>
          <cell r="AN993">
            <v>1.5126960418222555</v>
          </cell>
          <cell r="AO993">
            <v>2.6511627906976742</v>
          </cell>
          <cell r="AR993">
            <v>570</v>
          </cell>
          <cell r="AX993">
            <v>570</v>
          </cell>
        </row>
        <row r="994">
          <cell r="AH994">
            <v>38667</v>
          </cell>
          <cell r="AI994">
            <v>4105</v>
          </cell>
          <cell r="AJ994">
            <v>2054</v>
          </cell>
          <cell r="AK994" t="str">
            <v/>
          </cell>
          <cell r="AM994">
            <v>2.8408304498269894</v>
          </cell>
          <cell r="AN994">
            <v>1.5339805825242718</v>
          </cell>
          <cell r="AO994" t="str">
            <v/>
          </cell>
          <cell r="AR994">
            <v>570</v>
          </cell>
          <cell r="AX994" t="str">
            <v/>
          </cell>
        </row>
        <row r="995">
          <cell r="AH995">
            <v>38670</v>
          </cell>
          <cell r="AI995">
            <v>4126</v>
          </cell>
          <cell r="AJ995">
            <v>2051</v>
          </cell>
          <cell r="AK995" t="str">
            <v/>
          </cell>
          <cell r="AM995">
            <v>2.8553633217993077</v>
          </cell>
          <cell r="AN995">
            <v>1.5317401045556385</v>
          </cell>
          <cell r="AO995" t="str">
            <v/>
          </cell>
          <cell r="AR995">
            <v>570</v>
          </cell>
          <cell r="AX995" t="str">
            <v/>
          </cell>
        </row>
        <row r="996">
          <cell r="AH996">
            <v>38671</v>
          </cell>
          <cell r="AI996">
            <v>4136</v>
          </cell>
          <cell r="AJ996">
            <v>2005</v>
          </cell>
          <cell r="AK996" t="str">
            <v/>
          </cell>
          <cell r="AM996">
            <v>2.8622837370242213</v>
          </cell>
          <cell r="AN996">
            <v>1.4973861090365945</v>
          </cell>
          <cell r="AO996" t="str">
            <v/>
          </cell>
          <cell r="AR996">
            <v>570</v>
          </cell>
          <cell r="AX996" t="str">
            <v/>
          </cell>
        </row>
        <row r="997">
          <cell r="AH997">
            <v>38672</v>
          </cell>
          <cell r="AI997">
            <v>4140</v>
          </cell>
          <cell r="AJ997">
            <v>2010</v>
          </cell>
          <cell r="AK997" t="str">
            <v/>
          </cell>
          <cell r="AM997">
            <v>2.8650519031141868</v>
          </cell>
          <cell r="AN997">
            <v>1.5011202389843166</v>
          </cell>
          <cell r="AO997" t="str">
            <v/>
          </cell>
          <cell r="AR997">
            <v>570</v>
          </cell>
          <cell r="AX997" t="str">
            <v/>
          </cell>
        </row>
        <row r="998">
          <cell r="AH998">
            <v>38673</v>
          </cell>
          <cell r="AI998">
            <v>4145</v>
          </cell>
          <cell r="AJ998">
            <v>2007</v>
          </cell>
          <cell r="AK998">
            <v>570</v>
          </cell>
          <cell r="AM998">
            <v>2.8685121107266438</v>
          </cell>
          <cell r="AN998">
            <v>1.4988797610156834</v>
          </cell>
          <cell r="AO998">
            <v>2.6511627906976742</v>
          </cell>
          <cell r="AR998">
            <v>570</v>
          </cell>
          <cell r="AX998">
            <v>570</v>
          </cell>
        </row>
        <row r="999">
          <cell r="AH999">
            <v>38674</v>
          </cell>
          <cell r="AI999">
            <v>4200</v>
          </cell>
          <cell r="AJ999">
            <v>2037</v>
          </cell>
          <cell r="AK999" t="str">
            <v/>
          </cell>
          <cell r="AM999">
            <v>2.9065743944636679</v>
          </cell>
          <cell r="AN999">
            <v>1.5212845407020164</v>
          </cell>
          <cell r="AO999" t="str">
            <v/>
          </cell>
          <cell r="AR999">
            <v>570</v>
          </cell>
          <cell r="AX999" t="str">
            <v/>
          </cell>
        </row>
        <row r="1000">
          <cell r="AH1000">
            <v>38677</v>
          </cell>
          <cell r="AI1000">
            <v>4215</v>
          </cell>
          <cell r="AJ1000">
            <v>2065</v>
          </cell>
          <cell r="AK1000" t="str">
            <v/>
          </cell>
          <cell r="AM1000">
            <v>2.9169550173010381</v>
          </cell>
          <cell r="AN1000">
            <v>1.5421956684092606</v>
          </cell>
          <cell r="AO1000" t="str">
            <v/>
          </cell>
          <cell r="AR1000">
            <v>570</v>
          </cell>
          <cell r="AX1000" t="str">
            <v/>
          </cell>
        </row>
        <row r="1001">
          <cell r="AH1001">
            <v>38678</v>
          </cell>
          <cell r="AI1001">
            <v>4112</v>
          </cell>
          <cell r="AJ1001">
            <v>2039</v>
          </cell>
          <cell r="AK1001" t="str">
            <v/>
          </cell>
          <cell r="AM1001">
            <v>2.8456747404844291</v>
          </cell>
          <cell r="AN1001">
            <v>1.5227781926811053</v>
          </cell>
          <cell r="AO1001" t="str">
            <v/>
          </cell>
          <cell r="AR1001">
            <v>570</v>
          </cell>
          <cell r="AX1001" t="str">
            <v/>
          </cell>
        </row>
        <row r="1002">
          <cell r="AH1002">
            <v>38679</v>
          </cell>
          <cell r="AI1002">
            <v>4090</v>
          </cell>
          <cell r="AJ1002">
            <v>2059</v>
          </cell>
          <cell r="AK1002" t="str">
            <v/>
          </cell>
          <cell r="AM1002">
            <v>2.8304498269896192</v>
          </cell>
          <cell r="AN1002">
            <v>1.5377147124719941</v>
          </cell>
          <cell r="AO1002" t="str">
            <v/>
          </cell>
          <cell r="AR1002">
            <v>570</v>
          </cell>
          <cell r="AX1002" t="str">
            <v/>
          </cell>
        </row>
        <row r="1003">
          <cell r="AH1003">
            <v>38680</v>
          </cell>
          <cell r="AI1003">
            <v>4193</v>
          </cell>
          <cell r="AJ1003">
            <v>2084</v>
          </cell>
          <cell r="AK1003">
            <v>570</v>
          </cell>
          <cell r="AM1003">
            <v>2.9017301038062282</v>
          </cell>
          <cell r="AN1003">
            <v>1.556385362210605</v>
          </cell>
          <cell r="AO1003">
            <v>2.6511627906976742</v>
          </cell>
          <cell r="AR1003">
            <v>570</v>
          </cell>
          <cell r="AX1003">
            <v>570</v>
          </cell>
        </row>
        <row r="1004">
          <cell r="AH1004">
            <v>38681</v>
          </cell>
          <cell r="AI1004">
            <v>4236</v>
          </cell>
          <cell r="AJ1004">
            <v>2105</v>
          </cell>
          <cell r="AK1004" t="str">
            <v/>
          </cell>
          <cell r="AM1004">
            <v>2.9314878892733565</v>
          </cell>
          <cell r="AN1004">
            <v>1.572068707991038</v>
          </cell>
          <cell r="AO1004" t="str">
            <v/>
          </cell>
          <cell r="AR1004">
            <v>570</v>
          </cell>
          <cell r="AX1004" t="str">
            <v/>
          </cell>
        </row>
        <row r="1005">
          <cell r="AH1005">
            <v>38684</v>
          </cell>
          <cell r="AI1005">
            <v>4224</v>
          </cell>
          <cell r="AJ1005">
            <v>2116.5</v>
          </cell>
          <cell r="AK1005" t="str">
            <v/>
          </cell>
          <cell r="AM1005">
            <v>2.9231833910034601</v>
          </cell>
          <cell r="AN1005">
            <v>1.5806572068707991</v>
          </cell>
          <cell r="AO1005" t="str">
            <v/>
          </cell>
          <cell r="AR1005">
            <v>570</v>
          </cell>
          <cell r="AX1005" t="str">
            <v/>
          </cell>
        </row>
        <row r="1006">
          <cell r="AH1006">
            <v>38685</v>
          </cell>
          <cell r="AI1006">
            <v>4232</v>
          </cell>
          <cell r="AJ1006">
            <v>2121</v>
          </cell>
          <cell r="AK1006" t="str">
            <v/>
          </cell>
          <cell r="AM1006">
            <v>2.928719723183391</v>
          </cell>
          <cell r="AN1006">
            <v>1.5840179238237491</v>
          </cell>
          <cell r="AO1006" t="str">
            <v/>
          </cell>
          <cell r="AR1006">
            <v>570</v>
          </cell>
          <cell r="AX1006" t="str">
            <v/>
          </cell>
        </row>
        <row r="1007">
          <cell r="AH1007">
            <v>38686</v>
          </cell>
          <cell r="AI1007">
            <v>4246</v>
          </cell>
          <cell r="AJ1007">
            <v>2139</v>
          </cell>
          <cell r="AK1007" t="str">
            <v/>
          </cell>
          <cell r="AM1007">
            <v>2.9384083044982701</v>
          </cell>
          <cell r="AN1007">
            <v>1.597460791635549</v>
          </cell>
          <cell r="AO1007" t="str">
            <v/>
          </cell>
          <cell r="AR1007">
            <v>570</v>
          </cell>
          <cell r="AX1007" t="str">
            <v/>
          </cell>
        </row>
        <row r="1008">
          <cell r="AH1008">
            <v>38687</v>
          </cell>
          <cell r="AI1008">
            <v>4366</v>
          </cell>
          <cell r="AJ1008">
            <v>2198</v>
          </cell>
          <cell r="AK1008">
            <v>570</v>
          </cell>
          <cell r="AM1008">
            <v>3.0214532871972319</v>
          </cell>
          <cell r="AN1008">
            <v>1.6415235250186706</v>
          </cell>
          <cell r="AO1008">
            <v>2.6511627906976742</v>
          </cell>
          <cell r="AR1008">
            <v>570</v>
          </cell>
          <cell r="AX1008">
            <v>570</v>
          </cell>
        </row>
        <row r="1009">
          <cell r="AH1009">
            <v>38688</v>
          </cell>
          <cell r="AI1009">
            <v>4384</v>
          </cell>
          <cell r="AJ1009">
            <v>2190</v>
          </cell>
          <cell r="AK1009" t="str">
            <v/>
          </cell>
          <cell r="AM1009">
            <v>3.033910034602076</v>
          </cell>
          <cell r="AN1009">
            <v>1.6355489171023152</v>
          </cell>
          <cell r="AO1009" t="str">
            <v/>
          </cell>
          <cell r="AR1009">
            <v>570</v>
          </cell>
          <cell r="AX1009" t="str">
            <v/>
          </cell>
        </row>
        <row r="1010">
          <cell r="AH1010">
            <v>38691</v>
          </cell>
          <cell r="AI1010">
            <v>4392</v>
          </cell>
          <cell r="AJ1010">
            <v>2221.5</v>
          </cell>
          <cell r="AK1010" t="str">
            <v/>
          </cell>
          <cell r="AM1010">
            <v>3.0394463667820069</v>
          </cell>
          <cell r="AN1010">
            <v>1.6590739357729649</v>
          </cell>
          <cell r="AO1010" t="str">
            <v/>
          </cell>
          <cell r="AR1010">
            <v>570</v>
          </cell>
          <cell r="AX1010" t="str">
            <v/>
          </cell>
        </row>
        <row r="1011">
          <cell r="AH1011">
            <v>38692</v>
          </cell>
          <cell r="AI1011">
            <v>4377</v>
          </cell>
          <cell r="AJ1011">
            <v>2223</v>
          </cell>
          <cell r="AK1011" t="str">
            <v/>
          </cell>
          <cell r="AM1011">
            <v>3.0290657439446367</v>
          </cell>
          <cell r="AN1011">
            <v>1.6601941747572815</v>
          </cell>
          <cell r="AO1011" t="str">
            <v/>
          </cell>
          <cell r="AR1011">
            <v>570</v>
          </cell>
          <cell r="AX1011" t="str">
            <v/>
          </cell>
        </row>
        <row r="1012">
          <cell r="AH1012">
            <v>38693</v>
          </cell>
          <cell r="AI1012">
            <v>4452</v>
          </cell>
          <cell r="AJ1012">
            <v>2248</v>
          </cell>
          <cell r="AK1012" t="str">
            <v/>
          </cell>
          <cell r="AM1012">
            <v>3.080968858131488</v>
          </cell>
          <cell r="AN1012">
            <v>1.6788648244958924</v>
          </cell>
          <cell r="AO1012" t="str">
            <v/>
          </cell>
          <cell r="AR1012">
            <v>570</v>
          </cell>
          <cell r="AX1012" t="str">
            <v/>
          </cell>
        </row>
        <row r="1013">
          <cell r="AH1013">
            <v>38694</v>
          </cell>
          <cell r="AI1013">
            <v>4462</v>
          </cell>
          <cell r="AJ1013">
            <v>2235</v>
          </cell>
          <cell r="AK1013">
            <v>570</v>
          </cell>
          <cell r="AM1013">
            <v>3.0878892733564012</v>
          </cell>
          <cell r="AN1013">
            <v>1.6691560866318147</v>
          </cell>
          <cell r="AO1013">
            <v>2.6511627906976742</v>
          </cell>
          <cell r="AR1013">
            <v>570</v>
          </cell>
          <cell r="AX1013">
            <v>570</v>
          </cell>
        </row>
        <row r="1014">
          <cell r="AH1014">
            <v>38695</v>
          </cell>
          <cell r="AI1014">
            <v>4455</v>
          </cell>
          <cell r="AJ1014">
            <v>2266</v>
          </cell>
          <cell r="AK1014" t="str">
            <v/>
          </cell>
          <cell r="AM1014">
            <v>3.0830449826989619</v>
          </cell>
          <cell r="AN1014">
            <v>1.6923076923076923</v>
          </cell>
          <cell r="AO1014" t="str">
            <v/>
          </cell>
          <cell r="AR1014">
            <v>570</v>
          </cell>
          <cell r="AX1014" t="str">
            <v/>
          </cell>
        </row>
        <row r="1015">
          <cell r="AH1015">
            <v>38698</v>
          </cell>
          <cell r="AI1015">
            <v>4372</v>
          </cell>
          <cell r="AJ1015">
            <v>2231</v>
          </cell>
          <cell r="AK1015" t="str">
            <v/>
          </cell>
          <cell r="AM1015">
            <v>3.0256055363321801</v>
          </cell>
          <cell r="AN1015">
            <v>1.6661687826736371</v>
          </cell>
          <cell r="AO1015" t="str">
            <v/>
          </cell>
          <cell r="AR1015">
            <v>570</v>
          </cell>
          <cell r="AX1015" t="str">
            <v/>
          </cell>
        </row>
        <row r="1016">
          <cell r="AH1016">
            <v>38699</v>
          </cell>
          <cell r="AI1016">
            <v>4451</v>
          </cell>
          <cell r="AJ1016">
            <v>2249</v>
          </cell>
          <cell r="AK1016" t="str">
            <v/>
          </cell>
          <cell r="AM1016">
            <v>3.0802768166089964</v>
          </cell>
          <cell r="AN1016">
            <v>1.6796116504854368</v>
          </cell>
          <cell r="AO1016" t="str">
            <v/>
          </cell>
          <cell r="AR1016">
            <v>570</v>
          </cell>
          <cell r="AX1016" t="str">
            <v/>
          </cell>
        </row>
        <row r="1017">
          <cell r="AH1017">
            <v>38700</v>
          </cell>
          <cell r="AI1017">
            <v>4355.5</v>
          </cell>
          <cell r="AJ1017">
            <v>2220</v>
          </cell>
          <cell r="AK1017" t="str">
            <v/>
          </cell>
          <cell r="AM1017">
            <v>3.0141868512110728</v>
          </cell>
          <cell r="AN1017">
            <v>1.6579536967886483</v>
          </cell>
          <cell r="AO1017" t="str">
            <v/>
          </cell>
          <cell r="AR1017">
            <v>570</v>
          </cell>
          <cell r="AX1017" t="str">
            <v/>
          </cell>
        </row>
        <row r="1018">
          <cell r="AH1018">
            <v>38701</v>
          </cell>
          <cell r="AI1018">
            <v>4351</v>
          </cell>
          <cell r="AJ1018">
            <v>2220.5</v>
          </cell>
          <cell r="AK1018">
            <v>570</v>
          </cell>
          <cell r="AM1018">
            <v>3.0110726643598618</v>
          </cell>
          <cell r="AN1018">
            <v>1.6583271097834205</v>
          </cell>
          <cell r="AO1018">
            <v>2.6511627906976742</v>
          </cell>
          <cell r="AR1018">
            <v>570</v>
          </cell>
          <cell r="AX1018">
            <v>570</v>
          </cell>
        </row>
        <row r="1019">
          <cell r="AH1019">
            <v>38702</v>
          </cell>
          <cell r="AI1019">
            <v>4455</v>
          </cell>
          <cell r="AJ1019">
            <v>2240</v>
          </cell>
          <cell r="AK1019" t="str">
            <v/>
          </cell>
          <cell r="AM1019">
            <v>3.0830449826989619</v>
          </cell>
          <cell r="AN1019">
            <v>1.672890216579537</v>
          </cell>
          <cell r="AO1019" t="str">
            <v/>
          </cell>
          <cell r="AR1019">
            <v>570</v>
          </cell>
          <cell r="AX1019" t="str">
            <v/>
          </cell>
        </row>
        <row r="1020">
          <cell r="AH1020">
            <v>38705</v>
          </cell>
          <cell r="AI1020">
            <v>4420</v>
          </cell>
          <cell r="AJ1020">
            <v>2229</v>
          </cell>
          <cell r="AK1020" t="str">
            <v/>
          </cell>
          <cell r="AM1020">
            <v>3.0588235294117645</v>
          </cell>
          <cell r="AN1020">
            <v>1.6646751306945482</v>
          </cell>
          <cell r="AO1020" t="str">
            <v/>
          </cell>
          <cell r="AR1020">
            <v>570</v>
          </cell>
          <cell r="AX1020" t="str">
            <v/>
          </cell>
        </row>
        <row r="1021">
          <cell r="AH1021">
            <v>38706</v>
          </cell>
          <cell r="AI1021">
            <v>4410</v>
          </cell>
          <cell r="AJ1021">
            <v>2225</v>
          </cell>
          <cell r="AK1021" t="str">
            <v/>
          </cell>
          <cell r="AM1021">
            <v>3.0519031141868513</v>
          </cell>
          <cell r="AN1021">
            <v>1.6616878267363704</v>
          </cell>
          <cell r="AO1021" t="str">
            <v/>
          </cell>
          <cell r="AR1021">
            <v>570</v>
          </cell>
          <cell r="AX1021" t="str">
            <v/>
          </cell>
        </row>
        <row r="1022">
          <cell r="AH1022">
            <v>38707</v>
          </cell>
          <cell r="AI1022">
            <v>4415</v>
          </cell>
          <cell r="AJ1022">
            <v>2240</v>
          </cell>
          <cell r="AK1022" t="str">
            <v/>
          </cell>
          <cell r="AM1022">
            <v>3.0553633217993079</v>
          </cell>
          <cell r="AN1022">
            <v>1.672890216579537</v>
          </cell>
          <cell r="AO1022" t="str">
            <v/>
          </cell>
          <cell r="AR1022">
            <v>570</v>
          </cell>
          <cell r="AX1022" t="str">
            <v/>
          </cell>
        </row>
        <row r="1023">
          <cell r="AH1023">
            <v>38708</v>
          </cell>
          <cell r="AI1023">
            <v>4430</v>
          </cell>
          <cell r="AJ1023">
            <v>2245.5</v>
          </cell>
          <cell r="AK1023">
            <v>570</v>
          </cell>
          <cell r="AM1023">
            <v>3.0657439446366781</v>
          </cell>
          <cell r="AN1023">
            <v>1.6769977595220313</v>
          </cell>
          <cell r="AO1023">
            <v>2.6511627906976742</v>
          </cell>
          <cell r="AR1023">
            <v>570</v>
          </cell>
          <cell r="AX1023">
            <v>570</v>
          </cell>
        </row>
        <row r="1024">
          <cell r="AH1024">
            <v>38709</v>
          </cell>
          <cell r="AI1024">
            <v>4454.5</v>
          </cell>
          <cell r="AJ1024">
            <v>2276</v>
          </cell>
          <cell r="AK1024" t="str">
            <v/>
          </cell>
          <cell r="AM1024">
            <v>3.0826989619377163</v>
          </cell>
          <cell r="AN1024">
            <v>1.6997759522031366</v>
          </cell>
          <cell r="AO1024" t="str">
            <v/>
          </cell>
          <cell r="AR1024">
            <v>570</v>
          </cell>
          <cell r="AX1024" t="str">
            <v/>
          </cell>
        </row>
        <row r="1025">
          <cell r="AH1025">
            <v>38714</v>
          </cell>
          <cell r="AI1025">
            <v>4483</v>
          </cell>
          <cell r="AJ1025">
            <v>2272</v>
          </cell>
          <cell r="AK1025" t="str">
            <v/>
          </cell>
          <cell r="AM1025">
            <v>3.1024221453287195</v>
          </cell>
          <cell r="AN1025">
            <v>1.696788648244959</v>
          </cell>
          <cell r="AO1025" t="str">
            <v/>
          </cell>
          <cell r="AR1025">
            <v>570</v>
          </cell>
          <cell r="AX1025" t="str">
            <v/>
          </cell>
        </row>
        <row r="1026">
          <cell r="AH1026">
            <v>38715</v>
          </cell>
          <cell r="AI1026">
            <v>4440</v>
          </cell>
          <cell r="AJ1026">
            <v>2282</v>
          </cell>
          <cell r="AK1026">
            <v>570</v>
          </cell>
          <cell r="AM1026">
            <v>3.0726643598615917</v>
          </cell>
          <cell r="AN1026">
            <v>1.7042569081404033</v>
          </cell>
          <cell r="AO1026">
            <v>2.6511627906976742</v>
          </cell>
          <cell r="AR1026">
            <v>570</v>
          </cell>
          <cell r="AX1026">
            <v>570</v>
          </cell>
        </row>
        <row r="1027">
          <cell r="AH1027">
            <v>38716</v>
          </cell>
          <cell r="AI1027">
            <v>4395</v>
          </cell>
          <cell r="AJ1027">
            <v>2277</v>
          </cell>
          <cell r="AK1027" t="str">
            <v/>
          </cell>
          <cell r="AM1027">
            <v>3.0415224913494812</v>
          </cell>
          <cell r="AN1027">
            <v>1.7005227781926811</v>
          </cell>
          <cell r="AO1027" t="str">
            <v/>
          </cell>
          <cell r="AR1027">
            <v>570</v>
          </cell>
          <cell r="AX1027" t="str">
            <v/>
          </cell>
        </row>
        <row r="1028">
          <cell r="AH1028">
            <v>38720</v>
          </cell>
          <cell r="AI1028">
            <v>4440</v>
          </cell>
          <cell r="AJ1028">
            <v>2283</v>
          </cell>
          <cell r="AK1028" t="str">
            <v/>
          </cell>
          <cell r="AM1028">
            <v>3.0726643598615917</v>
          </cell>
          <cell r="AN1028">
            <v>1.7050037341299478</v>
          </cell>
          <cell r="AO1028" t="str">
            <v/>
          </cell>
          <cell r="AR1028">
            <v>570</v>
          </cell>
          <cell r="AX1028" t="str">
            <v/>
          </cell>
        </row>
        <row r="1029">
          <cell r="AH1029">
            <v>38721</v>
          </cell>
          <cell r="AI1029">
            <v>4540</v>
          </cell>
          <cell r="AJ1029">
            <v>2305</v>
          </cell>
          <cell r="AK1029" t="str">
            <v/>
          </cell>
          <cell r="AM1029">
            <v>3.1418685121107268</v>
          </cell>
          <cell r="AN1029">
            <v>1.7214339058999253</v>
          </cell>
          <cell r="AO1029" t="str">
            <v/>
          </cell>
          <cell r="AR1029">
            <v>570</v>
          </cell>
          <cell r="AX1029" t="str">
            <v/>
          </cell>
        </row>
        <row r="1030">
          <cell r="AH1030">
            <v>38722</v>
          </cell>
          <cell r="AI1030">
            <v>4512</v>
          </cell>
          <cell r="AJ1030">
            <v>2300</v>
          </cell>
          <cell r="AK1030">
            <v>570</v>
          </cell>
          <cell r="AM1030">
            <v>3.1224913494809687</v>
          </cell>
          <cell r="AN1030">
            <v>1.7176997759522032</v>
          </cell>
          <cell r="AO1030">
            <v>2.6511627906976742</v>
          </cell>
          <cell r="AR1030">
            <v>570</v>
          </cell>
          <cell r="AX1030">
            <v>570</v>
          </cell>
        </row>
        <row r="1031">
          <cell r="AH1031">
            <v>38723</v>
          </cell>
          <cell r="AI1031">
            <v>4514</v>
          </cell>
          <cell r="AJ1031">
            <v>2308</v>
          </cell>
          <cell r="AK1031" t="str">
            <v/>
          </cell>
          <cell r="AM1031">
            <v>3.1238754325259515</v>
          </cell>
          <cell r="AN1031">
            <v>1.7236743838685586</v>
          </cell>
          <cell r="AO1031" t="str">
            <v/>
          </cell>
          <cell r="AR1031">
            <v>570</v>
          </cell>
          <cell r="AX1031" t="str">
            <v/>
          </cell>
        </row>
        <row r="1032">
          <cell r="AH1032">
            <v>38726</v>
          </cell>
          <cell r="AI1032">
            <v>4579</v>
          </cell>
          <cell r="AJ1032">
            <v>2323</v>
          </cell>
          <cell r="AK1032" t="str">
            <v/>
          </cell>
          <cell r="AM1032">
            <v>3.1688581314878892</v>
          </cell>
          <cell r="AN1032">
            <v>1.7348767737117252</v>
          </cell>
          <cell r="AO1032" t="str">
            <v/>
          </cell>
          <cell r="AR1032">
            <v>570</v>
          </cell>
          <cell r="AX1032" t="str">
            <v/>
          </cell>
        </row>
        <row r="1033">
          <cell r="AH1033">
            <v>38727</v>
          </cell>
          <cell r="AI1033">
            <v>4575</v>
          </cell>
          <cell r="AJ1033">
            <v>2344</v>
          </cell>
          <cell r="AK1033" t="str">
            <v/>
          </cell>
          <cell r="AM1033">
            <v>3.1660899653979238</v>
          </cell>
          <cell r="AN1033">
            <v>1.7505601194921583</v>
          </cell>
          <cell r="AO1033" t="str">
            <v/>
          </cell>
          <cell r="AR1033">
            <v>570</v>
          </cell>
          <cell r="AX1033" t="str">
            <v/>
          </cell>
        </row>
        <row r="1034">
          <cell r="AH1034">
            <v>38728</v>
          </cell>
          <cell r="AI1034">
            <v>4567</v>
          </cell>
          <cell r="AJ1034">
            <v>2362</v>
          </cell>
          <cell r="AK1034" t="str">
            <v/>
          </cell>
          <cell r="AM1034">
            <v>3.1605536332179929</v>
          </cell>
          <cell r="AN1034">
            <v>1.7640029873039582</v>
          </cell>
          <cell r="AO1034" t="str">
            <v/>
          </cell>
          <cell r="AR1034">
            <v>570</v>
          </cell>
          <cell r="AX1034" t="str">
            <v/>
          </cell>
        </row>
        <row r="1035">
          <cell r="AH1035">
            <v>38729</v>
          </cell>
          <cell r="AI1035">
            <v>4543</v>
          </cell>
          <cell r="AJ1035">
            <v>2373</v>
          </cell>
          <cell r="AK1035">
            <v>570</v>
          </cell>
          <cell r="AM1035">
            <v>3.1439446366782007</v>
          </cell>
          <cell r="AN1035">
            <v>1.772218073188947</v>
          </cell>
          <cell r="AO1035">
            <v>2.6511627906976742</v>
          </cell>
          <cell r="AR1035">
            <v>570</v>
          </cell>
          <cell r="AX1035">
            <v>570</v>
          </cell>
        </row>
        <row r="1036">
          <cell r="AH1036">
            <v>38730</v>
          </cell>
          <cell r="AI1036">
            <v>4615</v>
          </cell>
          <cell r="AJ1036">
            <v>2412</v>
          </cell>
          <cell r="AK1036" t="str">
            <v/>
          </cell>
          <cell r="AM1036">
            <v>3.1937716262975777</v>
          </cell>
          <cell r="AN1036">
            <v>1.80134428678118</v>
          </cell>
          <cell r="AO1036" t="str">
            <v/>
          </cell>
          <cell r="AR1036">
            <v>570</v>
          </cell>
          <cell r="AX1036" t="str">
            <v/>
          </cell>
        </row>
        <row r="1037">
          <cell r="AH1037">
            <v>38733</v>
          </cell>
          <cell r="AI1037">
            <v>4588</v>
          </cell>
          <cell r="AJ1037">
            <v>2409</v>
          </cell>
          <cell r="AK1037" t="str">
            <v/>
          </cell>
          <cell r="AM1037">
            <v>3.1750865051903112</v>
          </cell>
          <cell r="AN1037">
            <v>1.7991038088125466</v>
          </cell>
          <cell r="AO1037" t="str">
            <v/>
          </cell>
          <cell r="AR1037">
            <v>570</v>
          </cell>
          <cell r="AX1037" t="str">
            <v/>
          </cell>
        </row>
        <row r="1038">
          <cell r="AH1038">
            <v>38734</v>
          </cell>
          <cell r="AI1038">
            <v>4575</v>
          </cell>
          <cell r="AJ1038">
            <v>2385</v>
          </cell>
          <cell r="AK1038" t="str">
            <v/>
          </cell>
          <cell r="AM1038">
            <v>3.1660899653979238</v>
          </cell>
          <cell r="AN1038">
            <v>1.7811799850634802</v>
          </cell>
          <cell r="AO1038" t="str">
            <v/>
          </cell>
          <cell r="AR1038">
            <v>570</v>
          </cell>
          <cell r="AX1038" t="str">
            <v/>
          </cell>
        </row>
        <row r="1039">
          <cell r="AH1039">
            <v>38735</v>
          </cell>
          <cell r="AI1039">
            <v>4609</v>
          </cell>
          <cell r="AJ1039">
            <v>2417</v>
          </cell>
          <cell r="AK1039" t="str">
            <v/>
          </cell>
          <cell r="AM1039">
            <v>3.1896193771626296</v>
          </cell>
          <cell r="AN1039">
            <v>1.8050784167289022</v>
          </cell>
          <cell r="AO1039" t="str">
            <v/>
          </cell>
          <cell r="AR1039">
            <v>570</v>
          </cell>
          <cell r="AX1039" t="str">
            <v/>
          </cell>
        </row>
        <row r="1040">
          <cell r="AH1040">
            <v>38736</v>
          </cell>
          <cell r="AI1040">
            <v>4599</v>
          </cell>
          <cell r="AJ1040">
            <v>2409</v>
          </cell>
          <cell r="AK1040">
            <v>570</v>
          </cell>
          <cell r="AM1040">
            <v>3.1826989619377164</v>
          </cell>
          <cell r="AN1040">
            <v>1.7991038088125466</v>
          </cell>
          <cell r="AO1040">
            <v>2.6511627906976742</v>
          </cell>
          <cell r="AR1040">
            <v>570</v>
          </cell>
          <cell r="AX1040">
            <v>570</v>
          </cell>
        </row>
        <row r="1041">
          <cell r="AH1041">
            <v>38737</v>
          </cell>
          <cell r="AI1041">
            <v>4542</v>
          </cell>
          <cell r="AJ1041">
            <v>2378.5</v>
          </cell>
          <cell r="AK1041" t="str">
            <v/>
          </cell>
          <cell r="AM1041">
            <v>3.1432525951557095</v>
          </cell>
          <cell r="AN1041">
            <v>1.7763256161314414</v>
          </cell>
          <cell r="AO1041" t="str">
            <v/>
          </cell>
          <cell r="AR1041">
            <v>570</v>
          </cell>
          <cell r="AX1041" t="str">
            <v/>
          </cell>
        </row>
        <row r="1042">
          <cell r="AH1042">
            <v>38740</v>
          </cell>
          <cell r="AI1042">
            <v>4601</v>
          </cell>
          <cell r="AJ1042">
            <v>2431</v>
          </cell>
          <cell r="AK1042" t="str">
            <v/>
          </cell>
          <cell r="AM1042">
            <v>3.1840830449826991</v>
          </cell>
          <cell r="AN1042">
            <v>1.8155339805825244</v>
          </cell>
          <cell r="AO1042" t="str">
            <v/>
          </cell>
          <cell r="AR1042">
            <v>570</v>
          </cell>
          <cell r="AX1042" t="str">
            <v/>
          </cell>
        </row>
        <row r="1043">
          <cell r="AH1043">
            <v>38741</v>
          </cell>
          <cell r="AI1043">
            <v>4647</v>
          </cell>
          <cell r="AJ1043">
            <v>2449</v>
          </cell>
          <cell r="AK1043" t="str">
            <v/>
          </cell>
          <cell r="AM1043">
            <v>3.2159169550173012</v>
          </cell>
          <cell r="AN1043">
            <v>1.8289768483943241</v>
          </cell>
          <cell r="AO1043" t="str">
            <v/>
          </cell>
          <cell r="AR1043">
            <v>570</v>
          </cell>
          <cell r="AX1043" t="str">
            <v/>
          </cell>
        </row>
        <row r="1044">
          <cell r="AH1044">
            <v>38742</v>
          </cell>
          <cell r="AI1044">
            <v>4780</v>
          </cell>
          <cell r="AJ1044">
            <v>2493</v>
          </cell>
          <cell r="AK1044" t="str">
            <v/>
          </cell>
          <cell r="AM1044">
            <v>3.3079584775086506</v>
          </cell>
          <cell r="AN1044">
            <v>1.8618371919342793</v>
          </cell>
          <cell r="AO1044" t="str">
            <v/>
          </cell>
          <cell r="AR1044">
            <v>570</v>
          </cell>
          <cell r="AX1044" t="str">
            <v/>
          </cell>
        </row>
        <row r="1045">
          <cell r="AH1045">
            <v>38743</v>
          </cell>
          <cell r="AI1045">
            <v>4774</v>
          </cell>
          <cell r="AJ1045">
            <v>2469</v>
          </cell>
          <cell r="AK1045">
            <v>570</v>
          </cell>
          <cell r="AM1045">
            <v>3.3038062283737024</v>
          </cell>
          <cell r="AN1045">
            <v>1.8439133681852129</v>
          </cell>
          <cell r="AO1045">
            <v>2.6511627906976742</v>
          </cell>
          <cell r="AR1045">
            <v>570</v>
          </cell>
          <cell r="AX1045">
            <v>570</v>
          </cell>
        </row>
        <row r="1046">
          <cell r="AH1046">
            <v>38744</v>
          </cell>
          <cell r="AI1046">
            <v>4845</v>
          </cell>
          <cell r="AJ1046">
            <v>2486</v>
          </cell>
          <cell r="AK1046" t="str">
            <v/>
          </cell>
          <cell r="AM1046">
            <v>3.3529411764705883</v>
          </cell>
          <cell r="AN1046">
            <v>1.8566094100074682</v>
          </cell>
          <cell r="AO1046" t="str">
            <v/>
          </cell>
          <cell r="AR1046">
            <v>570</v>
          </cell>
          <cell r="AX1046" t="str">
            <v/>
          </cell>
        </row>
        <row r="1047">
          <cell r="AH1047">
            <v>38747</v>
          </cell>
          <cell r="AI1047">
            <v>4840</v>
          </cell>
          <cell r="AJ1047">
            <v>2508.5</v>
          </cell>
          <cell r="AK1047" t="str">
            <v/>
          </cell>
          <cell r="AM1047">
            <v>3.3494809688581313</v>
          </cell>
          <cell r="AN1047">
            <v>1.873412994772218</v>
          </cell>
          <cell r="AO1047" t="str">
            <v/>
          </cell>
          <cell r="AR1047">
            <v>570</v>
          </cell>
          <cell r="AX1047" t="str">
            <v/>
          </cell>
        </row>
        <row r="1048">
          <cell r="AH1048">
            <v>38748</v>
          </cell>
          <cell r="AI1048">
            <v>4840</v>
          </cell>
          <cell r="AJ1048">
            <v>2516</v>
          </cell>
          <cell r="AK1048" t="str">
            <v/>
          </cell>
          <cell r="AM1048">
            <v>3.3494809688581313</v>
          </cell>
          <cell r="AN1048">
            <v>1.8790141896938013</v>
          </cell>
          <cell r="AO1048" t="str">
            <v/>
          </cell>
          <cell r="AR1048">
            <v>570</v>
          </cell>
          <cell r="AX1048" t="str">
            <v/>
          </cell>
        </row>
        <row r="1049">
          <cell r="AH1049">
            <v>38749</v>
          </cell>
          <cell r="AI1049">
            <v>4864</v>
          </cell>
          <cell r="AJ1049">
            <v>2577</v>
          </cell>
          <cell r="AK1049" t="str">
            <v/>
          </cell>
          <cell r="AM1049">
            <v>3.3660899653979239</v>
          </cell>
          <cell r="AN1049">
            <v>1.924570575056012</v>
          </cell>
          <cell r="AO1049" t="str">
            <v/>
          </cell>
          <cell r="AR1049">
            <v>570</v>
          </cell>
          <cell r="AX1049" t="str">
            <v/>
          </cell>
        </row>
        <row r="1050">
          <cell r="AH1050">
            <v>38750</v>
          </cell>
          <cell r="AI1050">
            <v>4993.5</v>
          </cell>
          <cell r="AJ1050">
            <v>2618</v>
          </cell>
          <cell r="AK1050">
            <v>570</v>
          </cell>
          <cell r="AM1050">
            <v>3.4557093425605538</v>
          </cell>
          <cell r="AN1050">
            <v>1.9551904406273339</v>
          </cell>
          <cell r="AO1050">
            <v>2.6511627906976742</v>
          </cell>
          <cell r="AR1050">
            <v>570</v>
          </cell>
          <cell r="AX1050">
            <v>570</v>
          </cell>
        </row>
        <row r="1051">
          <cell r="AH1051">
            <v>38751</v>
          </cell>
          <cell r="AI1051">
            <v>5020</v>
          </cell>
          <cell r="AJ1051">
            <v>2633</v>
          </cell>
          <cell r="AK1051" t="str">
            <v/>
          </cell>
          <cell r="AM1051">
            <v>3.4740484429065743</v>
          </cell>
          <cell r="AN1051">
            <v>1.9663928304705003</v>
          </cell>
          <cell r="AO1051" t="str">
            <v/>
          </cell>
          <cell r="AR1051">
            <v>570</v>
          </cell>
          <cell r="AX1051" t="str">
            <v/>
          </cell>
        </row>
        <row r="1052">
          <cell r="AH1052">
            <v>38754</v>
          </cell>
          <cell r="AI1052">
            <v>5059.5</v>
          </cell>
          <cell r="AJ1052">
            <v>2668</v>
          </cell>
          <cell r="AK1052" t="str">
            <v/>
          </cell>
          <cell r="AM1052">
            <v>3.5013840830449827</v>
          </cell>
          <cell r="AN1052">
            <v>1.9925317401045557</v>
          </cell>
          <cell r="AO1052" t="str">
            <v/>
          </cell>
          <cell r="AR1052">
            <v>570</v>
          </cell>
          <cell r="AX1052" t="str">
            <v/>
          </cell>
        </row>
        <row r="1053">
          <cell r="AH1053">
            <v>38755</v>
          </cell>
          <cell r="AI1053">
            <v>4970</v>
          </cell>
          <cell r="AJ1053">
            <v>2613</v>
          </cell>
          <cell r="AK1053" t="str">
            <v/>
          </cell>
          <cell r="AM1053">
            <v>3.4394463667820068</v>
          </cell>
          <cell r="AN1053">
            <v>1.9514563106796117</v>
          </cell>
          <cell r="AO1053" t="str">
            <v/>
          </cell>
          <cell r="AR1053">
            <v>570</v>
          </cell>
          <cell r="AX1053" t="str">
            <v/>
          </cell>
        </row>
        <row r="1054">
          <cell r="AH1054">
            <v>38756</v>
          </cell>
          <cell r="AI1054">
            <v>4977</v>
          </cell>
          <cell r="AJ1054">
            <v>2604</v>
          </cell>
          <cell r="AK1054" t="str">
            <v/>
          </cell>
          <cell r="AM1054">
            <v>3.4442906574394465</v>
          </cell>
          <cell r="AN1054">
            <v>1.9447348767737118</v>
          </cell>
          <cell r="AO1054" t="str">
            <v/>
          </cell>
          <cell r="AR1054">
            <v>570</v>
          </cell>
          <cell r="AX1054" t="str">
            <v/>
          </cell>
        </row>
        <row r="1055">
          <cell r="AH1055">
            <v>38757</v>
          </cell>
          <cell r="AI1055">
            <v>5020</v>
          </cell>
          <cell r="AJ1055">
            <v>2645</v>
          </cell>
          <cell r="AK1055">
            <v>570</v>
          </cell>
          <cell r="AM1055">
            <v>3.4740484429065743</v>
          </cell>
          <cell r="AN1055">
            <v>1.9753547423450335</v>
          </cell>
          <cell r="AO1055">
            <v>2.6511627906976742</v>
          </cell>
          <cell r="AR1055">
            <v>570</v>
          </cell>
          <cell r="AX1055">
            <v>570</v>
          </cell>
        </row>
        <row r="1056">
          <cell r="AH1056">
            <v>38758</v>
          </cell>
          <cell r="AI1056">
            <v>4838</v>
          </cell>
          <cell r="AJ1056">
            <v>2530</v>
          </cell>
          <cell r="AK1056" t="str">
            <v/>
          </cell>
          <cell r="AM1056">
            <v>3.3480968858131486</v>
          </cell>
          <cell r="AN1056">
            <v>1.8894697535474234</v>
          </cell>
          <cell r="AO1056" t="str">
            <v/>
          </cell>
          <cell r="AR1056">
            <v>570</v>
          </cell>
          <cell r="AX1056" t="str">
            <v/>
          </cell>
        </row>
        <row r="1057">
          <cell r="AH1057">
            <v>38761</v>
          </cell>
          <cell r="AI1057">
            <v>4870</v>
          </cell>
          <cell r="AJ1057">
            <v>2459</v>
          </cell>
          <cell r="AK1057" t="str">
            <v/>
          </cell>
          <cell r="AM1057">
            <v>3.3702422145328721</v>
          </cell>
          <cell r="AN1057">
            <v>1.8364451082897686</v>
          </cell>
          <cell r="AO1057" t="str">
            <v/>
          </cell>
          <cell r="AR1057">
            <v>570</v>
          </cell>
          <cell r="AX1057" t="str">
            <v/>
          </cell>
        </row>
        <row r="1058">
          <cell r="AH1058">
            <v>38762</v>
          </cell>
          <cell r="AI1058">
            <v>4940</v>
          </cell>
          <cell r="AJ1058">
            <v>2482</v>
          </cell>
          <cell r="AK1058" t="str">
            <v/>
          </cell>
          <cell r="AM1058">
            <v>3.4186851211072664</v>
          </cell>
          <cell r="AN1058">
            <v>1.8536221060492906</v>
          </cell>
          <cell r="AO1058" t="str">
            <v/>
          </cell>
          <cell r="AR1058">
            <v>570</v>
          </cell>
          <cell r="AX1058" t="str">
            <v/>
          </cell>
        </row>
        <row r="1059">
          <cell r="AH1059">
            <v>38763</v>
          </cell>
          <cell r="AI1059">
            <v>4783</v>
          </cell>
          <cell r="AJ1059">
            <v>2350</v>
          </cell>
          <cell r="AK1059" t="str">
            <v/>
          </cell>
          <cell r="AM1059">
            <v>3.3100346020761244</v>
          </cell>
          <cell r="AN1059">
            <v>1.755041075429425</v>
          </cell>
          <cell r="AO1059" t="str">
            <v/>
          </cell>
          <cell r="AR1059">
            <v>570</v>
          </cell>
          <cell r="AX1059" t="str">
            <v/>
          </cell>
        </row>
        <row r="1060">
          <cell r="AH1060">
            <v>38764</v>
          </cell>
          <cell r="AI1060">
            <v>4795</v>
          </cell>
          <cell r="AJ1060">
            <v>2326</v>
          </cell>
          <cell r="AK1060">
            <v>570</v>
          </cell>
          <cell r="AM1060">
            <v>3.3183391003460208</v>
          </cell>
          <cell r="AN1060">
            <v>1.7371172516803586</v>
          </cell>
          <cell r="AO1060">
            <v>2.6511627906976742</v>
          </cell>
          <cell r="AR1060">
            <v>570</v>
          </cell>
          <cell r="AX1060">
            <v>570</v>
          </cell>
        </row>
        <row r="1061">
          <cell r="AH1061">
            <v>38765</v>
          </cell>
          <cell r="AI1061">
            <v>4808</v>
          </cell>
          <cell r="AJ1061">
            <v>2305</v>
          </cell>
          <cell r="AK1061" t="str">
            <v/>
          </cell>
          <cell r="AM1061">
            <v>3.3273356401384082</v>
          </cell>
          <cell r="AN1061">
            <v>1.7214339058999253</v>
          </cell>
          <cell r="AO1061" t="str">
            <v/>
          </cell>
          <cell r="AR1061">
            <v>570</v>
          </cell>
          <cell r="AX1061" t="str">
            <v/>
          </cell>
        </row>
        <row r="1062">
          <cell r="AH1062">
            <v>38768</v>
          </cell>
          <cell r="AI1062">
            <v>4901</v>
          </cell>
          <cell r="AJ1062">
            <v>2373</v>
          </cell>
          <cell r="AK1062" t="str">
            <v/>
          </cell>
          <cell r="AM1062">
            <v>3.3916955017301036</v>
          </cell>
          <cell r="AN1062">
            <v>1.772218073188947</v>
          </cell>
          <cell r="AO1062" t="str">
            <v/>
          </cell>
          <cell r="AR1062">
            <v>570</v>
          </cell>
          <cell r="AX1062" t="str">
            <v/>
          </cell>
        </row>
        <row r="1063">
          <cell r="AH1063">
            <v>38769</v>
          </cell>
          <cell r="AI1063">
            <v>4938</v>
          </cell>
          <cell r="AJ1063">
            <v>2424</v>
          </cell>
          <cell r="AK1063" t="str">
            <v/>
          </cell>
          <cell r="AM1063">
            <v>3.4173010380622837</v>
          </cell>
          <cell r="AN1063">
            <v>1.8103061986557132</v>
          </cell>
          <cell r="AO1063" t="str">
            <v/>
          </cell>
          <cell r="AR1063">
            <v>570</v>
          </cell>
          <cell r="AX1063" t="str">
            <v/>
          </cell>
        </row>
        <row r="1064">
          <cell r="AH1064">
            <v>38770</v>
          </cell>
          <cell r="AI1064">
            <v>4958</v>
          </cell>
          <cell r="AJ1064">
            <v>2423</v>
          </cell>
          <cell r="AK1064" t="str">
            <v/>
          </cell>
          <cell r="AM1064">
            <v>3.4311418685121109</v>
          </cell>
          <cell r="AN1064">
            <v>1.8095593726661687</v>
          </cell>
          <cell r="AO1064" t="str">
            <v/>
          </cell>
          <cell r="AR1064">
            <v>570</v>
          </cell>
          <cell r="AX1064" t="str">
            <v/>
          </cell>
        </row>
        <row r="1065">
          <cell r="AH1065">
            <v>38771</v>
          </cell>
          <cell r="AI1065">
            <v>4884</v>
          </cell>
          <cell r="AJ1065">
            <v>2390</v>
          </cell>
          <cell r="AK1065">
            <v>570</v>
          </cell>
          <cell r="AM1065">
            <v>3.3799307958477507</v>
          </cell>
          <cell r="AN1065">
            <v>1.7849141150112025</v>
          </cell>
          <cell r="AO1065">
            <v>2.6511627906976742</v>
          </cell>
          <cell r="AR1065">
            <v>570</v>
          </cell>
          <cell r="AX1065">
            <v>570</v>
          </cell>
        </row>
        <row r="1066">
          <cell r="AH1066">
            <v>38772</v>
          </cell>
          <cell r="AI1066">
            <v>4850</v>
          </cell>
          <cell r="AJ1066">
            <v>2426</v>
          </cell>
          <cell r="AK1066" t="str">
            <v/>
          </cell>
          <cell r="AM1066">
            <v>3.3564013840830449</v>
          </cell>
          <cell r="AN1066">
            <v>1.8117998506348021</v>
          </cell>
          <cell r="AO1066" t="str">
            <v/>
          </cell>
          <cell r="AR1066">
            <v>570</v>
          </cell>
          <cell r="AX1066" t="str">
            <v/>
          </cell>
        </row>
        <row r="1067">
          <cell r="AH1067">
            <v>38775</v>
          </cell>
          <cell r="AI1067">
            <v>4660</v>
          </cell>
          <cell r="AJ1067">
            <v>2360</v>
          </cell>
          <cell r="AK1067" t="str">
            <v/>
          </cell>
          <cell r="AM1067">
            <v>3.2249134948096887</v>
          </cell>
          <cell r="AN1067">
            <v>1.7625093353248693</v>
          </cell>
          <cell r="AO1067" t="str">
            <v/>
          </cell>
          <cell r="AR1067">
            <v>570</v>
          </cell>
          <cell r="AX1067" t="str">
            <v/>
          </cell>
        </row>
        <row r="1068">
          <cell r="AH1068">
            <v>38776</v>
          </cell>
          <cell r="AI1068">
            <v>4798</v>
          </cell>
          <cell r="AJ1068">
            <v>2420</v>
          </cell>
          <cell r="AK1068" t="str">
            <v/>
          </cell>
          <cell r="AM1068">
            <v>3.3204152249134946</v>
          </cell>
          <cell r="AN1068">
            <v>1.8073188946975354</v>
          </cell>
          <cell r="AO1068" t="str">
            <v/>
          </cell>
          <cell r="AR1068">
            <v>570</v>
          </cell>
          <cell r="AX1068" t="str">
            <v/>
          </cell>
        </row>
        <row r="1069">
          <cell r="AH1069">
            <v>38777</v>
          </cell>
          <cell r="AI1069">
            <v>4855</v>
          </cell>
          <cell r="AJ1069">
            <v>2370</v>
          </cell>
          <cell r="AK1069" t="str">
            <v/>
          </cell>
          <cell r="AM1069">
            <v>3.3598615916955019</v>
          </cell>
          <cell r="AN1069">
            <v>1.7699775952203136</v>
          </cell>
          <cell r="AO1069" t="str">
            <v/>
          </cell>
          <cell r="AR1069">
            <v>570</v>
          </cell>
          <cell r="AX1069" t="str">
            <v/>
          </cell>
        </row>
        <row r="1070">
          <cell r="AH1070">
            <v>38778</v>
          </cell>
          <cell r="AI1070">
            <v>4968</v>
          </cell>
          <cell r="AJ1070">
            <v>2416</v>
          </cell>
          <cell r="AK1070">
            <v>570</v>
          </cell>
          <cell r="AM1070">
            <v>3.438062283737024</v>
          </cell>
          <cell r="AN1070">
            <v>1.8043315907393578</v>
          </cell>
          <cell r="AO1070">
            <v>2.6511627906976742</v>
          </cell>
          <cell r="AR1070">
            <v>570</v>
          </cell>
          <cell r="AX1070">
            <v>570</v>
          </cell>
        </row>
        <row r="1071">
          <cell r="AH1071">
            <v>38779</v>
          </cell>
          <cell r="AI1071">
            <v>4960</v>
          </cell>
          <cell r="AJ1071">
            <v>2488</v>
          </cell>
          <cell r="AK1071" t="str">
            <v/>
          </cell>
          <cell r="AM1071">
            <v>3.4325259515570936</v>
          </cell>
          <cell r="AN1071">
            <v>1.8581030619865571</v>
          </cell>
          <cell r="AO1071" t="str">
            <v/>
          </cell>
          <cell r="AR1071">
            <v>570</v>
          </cell>
          <cell r="AX1071" t="str">
            <v/>
          </cell>
        </row>
        <row r="1072">
          <cell r="AH1072">
            <v>38782</v>
          </cell>
          <cell r="AI1072">
            <v>4870</v>
          </cell>
          <cell r="AJ1072">
            <v>2440</v>
          </cell>
          <cell r="AK1072" t="str">
            <v/>
          </cell>
          <cell r="AM1072">
            <v>3.3702422145328721</v>
          </cell>
          <cell r="AN1072">
            <v>1.8222554144884242</v>
          </cell>
          <cell r="AO1072" t="str">
            <v/>
          </cell>
          <cell r="AR1072">
            <v>570</v>
          </cell>
          <cell r="AX1072" t="str">
            <v/>
          </cell>
        </row>
        <row r="1073">
          <cell r="AH1073">
            <v>38783</v>
          </cell>
          <cell r="AI1073">
            <v>4758</v>
          </cell>
          <cell r="AJ1073">
            <v>2345</v>
          </cell>
          <cell r="AK1073" t="str">
            <v/>
          </cell>
          <cell r="AM1073">
            <v>3.2927335640138407</v>
          </cell>
          <cell r="AN1073">
            <v>1.7513069454817027</v>
          </cell>
          <cell r="AO1073" t="str">
            <v/>
          </cell>
          <cell r="AR1073">
            <v>570</v>
          </cell>
          <cell r="AX1073" t="str">
            <v/>
          </cell>
        </row>
        <row r="1074">
          <cell r="AH1074">
            <v>38784</v>
          </cell>
          <cell r="AI1074">
            <v>4720</v>
          </cell>
          <cell r="AJ1074">
            <v>2342</v>
          </cell>
          <cell r="AK1074" t="str">
            <v/>
          </cell>
          <cell r="AM1074">
            <v>3.2664359861591694</v>
          </cell>
          <cell r="AN1074">
            <v>1.7490664675130694</v>
          </cell>
          <cell r="AO1074" t="str">
            <v/>
          </cell>
          <cell r="AR1074">
            <v>570</v>
          </cell>
          <cell r="AX1074" t="str">
            <v/>
          </cell>
        </row>
        <row r="1075">
          <cell r="AH1075">
            <v>38785</v>
          </cell>
          <cell r="AI1075">
            <v>4810</v>
          </cell>
          <cell r="AJ1075">
            <v>2374</v>
          </cell>
          <cell r="AK1075">
            <v>570</v>
          </cell>
          <cell r="AM1075">
            <v>3.3287197231833909</v>
          </cell>
          <cell r="AN1075">
            <v>1.7729648991784914</v>
          </cell>
          <cell r="AO1075">
            <v>2.6511627906976742</v>
          </cell>
          <cell r="AR1075">
            <v>570</v>
          </cell>
          <cell r="AX1075">
            <v>570</v>
          </cell>
        </row>
        <row r="1076">
          <cell r="AH1076">
            <v>38786</v>
          </cell>
          <cell r="AI1076">
            <v>4825</v>
          </cell>
          <cell r="AJ1076">
            <v>2380</v>
          </cell>
          <cell r="AK1076" t="str">
            <v/>
          </cell>
          <cell r="AM1076">
            <v>3.3391003460207611</v>
          </cell>
          <cell r="AN1076">
            <v>1.7774458551157579</v>
          </cell>
          <cell r="AO1076" t="str">
            <v/>
          </cell>
          <cell r="AR1076">
            <v>570</v>
          </cell>
          <cell r="AX1076" t="str">
            <v/>
          </cell>
        </row>
        <row r="1077">
          <cell r="AH1077">
            <v>38789</v>
          </cell>
          <cell r="AI1077">
            <v>4880</v>
          </cell>
          <cell r="AJ1077">
            <v>2404</v>
          </cell>
          <cell r="AK1077" t="str">
            <v/>
          </cell>
          <cell r="AM1077">
            <v>3.3771626297577853</v>
          </cell>
          <cell r="AN1077">
            <v>1.7953696788648246</v>
          </cell>
          <cell r="AO1077" t="str">
            <v/>
          </cell>
          <cell r="AR1077">
            <v>570</v>
          </cell>
          <cell r="AX1077" t="str">
            <v/>
          </cell>
        </row>
        <row r="1078">
          <cell r="AH1078">
            <v>38790</v>
          </cell>
          <cell r="AI1078">
            <v>4916</v>
          </cell>
          <cell r="AJ1078">
            <v>2460</v>
          </cell>
          <cell r="AK1078" t="str">
            <v/>
          </cell>
          <cell r="AM1078">
            <v>3.4020761245674742</v>
          </cell>
          <cell r="AN1078">
            <v>1.8371919342793128</v>
          </cell>
          <cell r="AO1078" t="str">
            <v/>
          </cell>
          <cell r="AR1078">
            <v>570</v>
          </cell>
          <cell r="AX1078" t="str">
            <v/>
          </cell>
        </row>
        <row r="1079">
          <cell r="AH1079">
            <v>38791</v>
          </cell>
          <cell r="AI1079">
            <v>4950</v>
          </cell>
          <cell r="AJ1079">
            <v>2447</v>
          </cell>
          <cell r="AK1079" t="str">
            <v/>
          </cell>
          <cell r="AM1079">
            <v>3.42560553633218</v>
          </cell>
          <cell r="AN1079">
            <v>1.8274831964152352</v>
          </cell>
          <cell r="AO1079" t="str">
            <v/>
          </cell>
          <cell r="AR1079">
            <v>570</v>
          </cell>
          <cell r="AX1079" t="str">
            <v/>
          </cell>
        </row>
        <row r="1080">
          <cell r="AH1080">
            <v>38792</v>
          </cell>
          <cell r="AI1080">
            <v>4924</v>
          </cell>
          <cell r="AJ1080">
            <v>2470</v>
          </cell>
          <cell r="AK1080">
            <v>570</v>
          </cell>
          <cell r="AM1080">
            <v>3.4076124567474047</v>
          </cell>
          <cell r="AN1080">
            <v>1.8446601941747574</v>
          </cell>
          <cell r="AO1080">
            <v>2.6511627906976742</v>
          </cell>
          <cell r="AR1080">
            <v>570</v>
          </cell>
          <cell r="AX1080">
            <v>570</v>
          </cell>
        </row>
        <row r="1081">
          <cell r="AH1081">
            <v>38793</v>
          </cell>
          <cell r="AI1081">
            <v>5130</v>
          </cell>
          <cell r="AJ1081">
            <v>2516</v>
          </cell>
          <cell r="AK1081" t="str">
            <v/>
          </cell>
          <cell r="AM1081">
            <v>3.5501730103806231</v>
          </cell>
          <cell r="AN1081">
            <v>1.8790141896938013</v>
          </cell>
          <cell r="AO1081" t="str">
            <v/>
          </cell>
          <cell r="AR1081">
            <v>570</v>
          </cell>
          <cell r="AX1081" t="str">
            <v/>
          </cell>
        </row>
        <row r="1082">
          <cell r="AH1082">
            <v>38796</v>
          </cell>
          <cell r="AI1082">
            <v>5105</v>
          </cell>
          <cell r="AJ1082">
            <v>2488</v>
          </cell>
          <cell r="AK1082" t="str">
            <v/>
          </cell>
          <cell r="AM1082">
            <v>3.5328719723183393</v>
          </cell>
          <cell r="AN1082">
            <v>1.8581030619865571</v>
          </cell>
          <cell r="AO1082" t="str">
            <v/>
          </cell>
          <cell r="AR1082">
            <v>570</v>
          </cell>
          <cell r="AX1082" t="str">
            <v/>
          </cell>
        </row>
        <row r="1083">
          <cell r="AH1083">
            <v>38797</v>
          </cell>
          <cell r="AI1083">
            <v>5105</v>
          </cell>
          <cell r="AJ1083">
            <v>2490</v>
          </cell>
          <cell r="AK1083" t="str">
            <v/>
          </cell>
          <cell r="AM1083">
            <v>3.5328719723183393</v>
          </cell>
          <cell r="AN1083">
            <v>1.859596713965646</v>
          </cell>
          <cell r="AO1083" t="str">
            <v/>
          </cell>
          <cell r="AR1083">
            <v>570</v>
          </cell>
          <cell r="AX1083" t="str">
            <v/>
          </cell>
        </row>
        <row r="1084">
          <cell r="AH1084">
            <v>38798</v>
          </cell>
          <cell r="AI1084">
            <v>5109</v>
          </cell>
          <cell r="AJ1084">
            <v>2469</v>
          </cell>
          <cell r="AK1084" t="str">
            <v/>
          </cell>
          <cell r="AM1084">
            <v>3.5356401384083047</v>
          </cell>
          <cell r="AN1084">
            <v>1.8439133681852129</v>
          </cell>
          <cell r="AO1084" t="str">
            <v/>
          </cell>
          <cell r="AR1084">
            <v>570</v>
          </cell>
          <cell r="AX1084" t="str">
            <v/>
          </cell>
        </row>
        <row r="1085">
          <cell r="AH1085">
            <v>38799</v>
          </cell>
          <cell r="AI1085">
            <v>5235</v>
          </cell>
          <cell r="AJ1085">
            <v>2533</v>
          </cell>
          <cell r="AK1085">
            <v>570</v>
          </cell>
          <cell r="AM1085">
            <v>3.6228373702422147</v>
          </cell>
          <cell r="AN1085">
            <v>1.8917102315160568</v>
          </cell>
          <cell r="AO1085">
            <v>2.6511627906976742</v>
          </cell>
          <cell r="AR1085">
            <v>570</v>
          </cell>
          <cell r="AX1085">
            <v>570</v>
          </cell>
        </row>
        <row r="1086">
          <cell r="AH1086">
            <v>38800</v>
          </cell>
          <cell r="AI1086">
            <v>5250</v>
          </cell>
          <cell r="AJ1086">
            <v>2539</v>
          </cell>
          <cell r="AK1086" t="str">
            <v/>
          </cell>
          <cell r="AM1086">
            <v>3.6332179930795849</v>
          </cell>
          <cell r="AN1086">
            <v>1.8961911874533233</v>
          </cell>
          <cell r="AO1086" t="str">
            <v/>
          </cell>
          <cell r="AR1086">
            <v>570</v>
          </cell>
          <cell r="AX1086" t="str">
            <v/>
          </cell>
        </row>
        <row r="1087">
          <cell r="AH1087">
            <v>38803</v>
          </cell>
          <cell r="AI1087">
            <v>5310</v>
          </cell>
          <cell r="AJ1087">
            <v>2555</v>
          </cell>
          <cell r="AK1087" t="str">
            <v/>
          </cell>
          <cell r="AM1087">
            <v>3.6747404844290656</v>
          </cell>
          <cell r="AN1087">
            <v>1.9081404032860343</v>
          </cell>
          <cell r="AO1087" t="str">
            <v/>
          </cell>
          <cell r="AR1087">
            <v>570</v>
          </cell>
          <cell r="AX1087" t="str">
            <v/>
          </cell>
        </row>
        <row r="1088">
          <cell r="AH1088">
            <v>38804</v>
          </cell>
          <cell r="AI1088">
            <v>5315</v>
          </cell>
          <cell r="AJ1088">
            <v>2543</v>
          </cell>
          <cell r="AK1088" t="str">
            <v/>
          </cell>
          <cell r="AM1088">
            <v>3.6782006920415227</v>
          </cell>
          <cell r="AN1088">
            <v>1.8991784914115011</v>
          </cell>
          <cell r="AO1088" t="str">
            <v/>
          </cell>
          <cell r="AR1088">
            <v>570</v>
          </cell>
          <cell r="AX1088" t="str">
            <v/>
          </cell>
        </row>
        <row r="1089">
          <cell r="AH1089">
            <v>38805</v>
          </cell>
          <cell r="AI1089">
            <v>5340</v>
          </cell>
          <cell r="AJ1089">
            <v>2516</v>
          </cell>
          <cell r="AK1089" t="str">
            <v/>
          </cell>
          <cell r="AM1089">
            <v>3.6955017301038064</v>
          </cell>
          <cell r="AN1089">
            <v>1.8790141896938013</v>
          </cell>
          <cell r="AO1089" t="str">
            <v/>
          </cell>
          <cell r="AR1089">
            <v>570</v>
          </cell>
          <cell r="AX1089" t="str">
            <v/>
          </cell>
        </row>
        <row r="1090">
          <cell r="AH1090">
            <v>38806</v>
          </cell>
          <cell r="AI1090">
            <v>5415</v>
          </cell>
          <cell r="AJ1090">
            <v>2534</v>
          </cell>
          <cell r="AK1090">
            <v>570</v>
          </cell>
          <cell r="AM1090">
            <v>3.7474048442906573</v>
          </cell>
          <cell r="AN1090">
            <v>1.8924570575056012</v>
          </cell>
          <cell r="AO1090">
            <v>2.6511627906976742</v>
          </cell>
          <cell r="AR1090">
            <v>570</v>
          </cell>
          <cell r="AX1090">
            <v>570</v>
          </cell>
        </row>
        <row r="1091">
          <cell r="AH1091">
            <v>38807</v>
          </cell>
          <cell r="AI1091">
            <v>5390</v>
          </cell>
          <cell r="AJ1091">
            <v>2471</v>
          </cell>
          <cell r="AK1091" t="str">
            <v/>
          </cell>
          <cell r="AM1091">
            <v>3.7301038062283736</v>
          </cell>
          <cell r="AN1091">
            <v>1.8454070201643018</v>
          </cell>
          <cell r="AO1091" t="str">
            <v/>
          </cell>
          <cell r="AR1091">
            <v>570</v>
          </cell>
          <cell r="AX1091" t="str">
            <v/>
          </cell>
        </row>
        <row r="1092">
          <cell r="AH1092">
            <v>38810</v>
          </cell>
          <cell r="AI1092">
            <v>5615</v>
          </cell>
          <cell r="AJ1092">
            <v>2520</v>
          </cell>
          <cell r="AK1092" t="str">
            <v/>
          </cell>
          <cell r="AM1092">
            <v>3.8858131487889271</v>
          </cell>
          <cell r="AN1092">
            <v>1.8820014936519791</v>
          </cell>
          <cell r="AO1092" t="str">
            <v/>
          </cell>
          <cell r="AR1092">
            <v>570</v>
          </cell>
          <cell r="AX1092" t="str">
            <v/>
          </cell>
        </row>
        <row r="1093">
          <cell r="AH1093">
            <v>38811</v>
          </cell>
          <cell r="AI1093">
            <v>5548</v>
          </cell>
          <cell r="AJ1093">
            <v>2463</v>
          </cell>
          <cell r="AK1093" t="str">
            <v/>
          </cell>
          <cell r="AM1093">
            <v>3.8394463667820071</v>
          </cell>
          <cell r="AN1093">
            <v>1.8394324122479462</v>
          </cell>
          <cell r="AO1093" t="str">
            <v/>
          </cell>
          <cell r="AR1093">
            <v>570</v>
          </cell>
          <cell r="AX1093" t="str">
            <v/>
          </cell>
        </row>
        <row r="1094">
          <cell r="AH1094">
            <v>38812</v>
          </cell>
          <cell r="AI1094">
            <v>5710</v>
          </cell>
          <cell r="AJ1094">
            <v>2510</v>
          </cell>
          <cell r="AK1094" t="str">
            <v/>
          </cell>
          <cell r="AM1094">
            <v>3.9515570934256057</v>
          </cell>
          <cell r="AN1094">
            <v>1.8745332337565348</v>
          </cell>
          <cell r="AO1094" t="str">
            <v/>
          </cell>
          <cell r="AR1094">
            <v>570</v>
          </cell>
          <cell r="AX1094" t="str">
            <v/>
          </cell>
        </row>
        <row r="1095">
          <cell r="AH1095">
            <v>38813</v>
          </cell>
          <cell r="AI1095">
            <v>5775</v>
          </cell>
          <cell r="AJ1095">
            <v>2588</v>
          </cell>
          <cell r="AK1095">
            <v>570</v>
          </cell>
          <cell r="AM1095">
            <v>3.9965397923875434</v>
          </cell>
          <cell r="AN1095">
            <v>1.9327856609410008</v>
          </cell>
          <cell r="AO1095">
            <v>2.6511627906976742</v>
          </cell>
          <cell r="AR1095">
            <v>570</v>
          </cell>
          <cell r="AX1095">
            <v>570</v>
          </cell>
        </row>
        <row r="1096">
          <cell r="AH1096">
            <v>38814</v>
          </cell>
          <cell r="AI1096">
            <v>5725</v>
          </cell>
          <cell r="AJ1096">
            <v>2540</v>
          </cell>
          <cell r="AK1096" t="str">
            <v/>
          </cell>
          <cell r="AM1096">
            <v>3.9619377162629759</v>
          </cell>
          <cell r="AN1096">
            <v>1.8969380134428677</v>
          </cell>
          <cell r="AO1096" t="str">
            <v/>
          </cell>
          <cell r="AR1096">
            <v>570</v>
          </cell>
          <cell r="AX1096" t="str">
            <v/>
          </cell>
        </row>
        <row r="1097">
          <cell r="AH1097">
            <v>38817</v>
          </cell>
          <cell r="AI1097">
            <v>5910</v>
          </cell>
          <cell r="AJ1097">
            <v>2574</v>
          </cell>
          <cell r="AK1097" t="str">
            <v/>
          </cell>
          <cell r="AM1097">
            <v>4.0899653979238755</v>
          </cell>
          <cell r="AN1097">
            <v>1.9223300970873787</v>
          </cell>
          <cell r="AO1097" t="str">
            <v/>
          </cell>
          <cell r="AR1097">
            <v>570</v>
          </cell>
          <cell r="AX1097" t="str">
            <v/>
          </cell>
        </row>
        <row r="1098">
          <cell r="AH1098">
            <v>38818</v>
          </cell>
          <cell r="AI1098">
            <v>5970</v>
          </cell>
          <cell r="AJ1098">
            <v>2565</v>
          </cell>
          <cell r="AK1098" t="str">
            <v/>
          </cell>
          <cell r="AM1098">
            <v>4.1314878892733562</v>
          </cell>
          <cell r="AN1098">
            <v>1.9156086631814788</v>
          </cell>
          <cell r="AO1098" t="str">
            <v/>
          </cell>
          <cell r="AR1098">
            <v>570</v>
          </cell>
          <cell r="AX1098" t="str">
            <v/>
          </cell>
        </row>
        <row r="1099">
          <cell r="AH1099">
            <v>38819</v>
          </cell>
          <cell r="AI1099">
            <v>6103</v>
          </cell>
          <cell r="AJ1099">
            <v>2615</v>
          </cell>
          <cell r="AK1099" t="str">
            <v/>
          </cell>
          <cell r="AM1099">
            <v>4.223529411764706</v>
          </cell>
          <cell r="AN1099">
            <v>1.9529499626587006</v>
          </cell>
          <cell r="AO1099" t="str">
            <v/>
          </cell>
          <cell r="AR1099">
            <v>570</v>
          </cell>
          <cell r="AX1099" t="str">
            <v/>
          </cell>
        </row>
        <row r="1100">
          <cell r="AH1100">
            <v>38820</v>
          </cell>
          <cell r="AI1100">
            <v>6139</v>
          </cell>
          <cell r="AJ1100">
            <v>2603</v>
          </cell>
          <cell r="AK1100">
            <v>570</v>
          </cell>
          <cell r="AM1100">
            <v>4.2484429065743941</v>
          </cell>
          <cell r="AN1100">
            <v>1.9439880507841674</v>
          </cell>
          <cell r="AO1100">
            <v>2.6511627906976742</v>
          </cell>
          <cell r="AR1100">
            <v>570</v>
          </cell>
          <cell r="AX1100">
            <v>570</v>
          </cell>
        </row>
        <row r="1101">
          <cell r="AH1101">
            <v>38825</v>
          </cell>
          <cell r="AI1101">
            <v>6450</v>
          </cell>
          <cell r="AJ1101">
            <v>2712</v>
          </cell>
          <cell r="AK1101" t="str">
            <v/>
          </cell>
          <cell r="AM1101">
            <v>4.4636678200692046</v>
          </cell>
          <cell r="AN1101">
            <v>2.025392083644511</v>
          </cell>
          <cell r="AO1101" t="str">
            <v/>
          </cell>
          <cell r="AR1101">
            <v>570</v>
          </cell>
          <cell r="AX1101" t="str">
            <v/>
          </cell>
        </row>
        <row r="1102">
          <cell r="AH1102">
            <v>38826</v>
          </cell>
          <cell r="AI1102">
            <v>6390</v>
          </cell>
          <cell r="AJ1102">
            <v>2682</v>
          </cell>
          <cell r="AK1102" t="str">
            <v/>
          </cell>
          <cell r="AM1102">
            <v>4.422145328719723</v>
          </cell>
          <cell r="AN1102">
            <v>2.0029873039581778</v>
          </cell>
          <cell r="AO1102" t="str">
            <v/>
          </cell>
          <cell r="AR1102">
            <v>570</v>
          </cell>
          <cell r="AX1102" t="str">
            <v/>
          </cell>
        </row>
        <row r="1103">
          <cell r="AH1103">
            <v>38827</v>
          </cell>
          <cell r="AI1103">
            <v>6296</v>
          </cell>
          <cell r="AJ1103">
            <v>2645</v>
          </cell>
          <cell r="AK1103">
            <v>570</v>
          </cell>
          <cell r="AM1103">
            <v>4.3570934256055365</v>
          </cell>
          <cell r="AN1103">
            <v>1.9753547423450335</v>
          </cell>
          <cell r="AO1103">
            <v>2.6511627906976742</v>
          </cell>
          <cell r="AR1103">
            <v>570</v>
          </cell>
          <cell r="AX1103">
            <v>570</v>
          </cell>
        </row>
        <row r="1104">
          <cell r="AH1104">
            <v>38828</v>
          </cell>
          <cell r="AI1104">
            <v>6780</v>
          </cell>
          <cell r="AJ1104">
            <v>2778</v>
          </cell>
          <cell r="AK1104" t="str">
            <v/>
          </cell>
          <cell r="AM1104">
            <v>4.6920415224913494</v>
          </cell>
          <cell r="AN1104">
            <v>2.0746825989544435</v>
          </cell>
          <cell r="AO1104" t="str">
            <v/>
          </cell>
          <cell r="AR1104">
            <v>570</v>
          </cell>
          <cell r="AX1104" t="str">
            <v/>
          </cell>
        </row>
        <row r="1105">
          <cell r="AH1105">
            <v>38831</v>
          </cell>
          <cell r="AI1105">
            <v>6789</v>
          </cell>
          <cell r="AJ1105">
            <v>2730</v>
          </cell>
          <cell r="AK1105" t="str">
            <v/>
          </cell>
          <cell r="AM1105">
            <v>4.6982698961937714</v>
          </cell>
          <cell r="AN1105">
            <v>2.0388349514563107</v>
          </cell>
          <cell r="AO1105" t="str">
            <v/>
          </cell>
          <cell r="AR1105">
            <v>570</v>
          </cell>
          <cell r="AX1105" t="str">
            <v/>
          </cell>
        </row>
        <row r="1106">
          <cell r="AH1106">
            <v>38832</v>
          </cell>
          <cell r="AI1106">
            <v>7220</v>
          </cell>
          <cell r="AJ1106">
            <v>2794</v>
          </cell>
          <cell r="AK1106" t="str">
            <v/>
          </cell>
          <cell r="AM1106">
            <v>4.9965397923875434</v>
          </cell>
          <cell r="AN1106">
            <v>2.0866318147871548</v>
          </cell>
          <cell r="AO1106" t="str">
            <v/>
          </cell>
          <cell r="AR1106">
            <v>570</v>
          </cell>
          <cell r="AX1106" t="str">
            <v/>
          </cell>
        </row>
        <row r="1107">
          <cell r="AH1107">
            <v>38833</v>
          </cell>
          <cell r="AI1107">
            <v>7300</v>
          </cell>
          <cell r="AJ1107">
            <v>2838</v>
          </cell>
          <cell r="AK1107" t="str">
            <v/>
          </cell>
          <cell r="AM1107">
            <v>5.0519031141868513</v>
          </cell>
          <cell r="AN1107">
            <v>2.1194921583271098</v>
          </cell>
          <cell r="AO1107" t="str">
            <v/>
          </cell>
          <cell r="AR1107">
            <v>570</v>
          </cell>
          <cell r="AX1107" t="str">
            <v/>
          </cell>
        </row>
        <row r="1108">
          <cell r="AH1108">
            <v>38834</v>
          </cell>
          <cell r="AI1108">
            <v>7055</v>
          </cell>
          <cell r="AJ1108">
            <v>2740</v>
          </cell>
          <cell r="AK1108">
            <v>570</v>
          </cell>
          <cell r="AM1108">
            <v>4.882352941176471</v>
          </cell>
          <cell r="AN1108">
            <v>2.0463032113517552</v>
          </cell>
          <cell r="AO1108">
            <v>2.6511627906976742</v>
          </cell>
          <cell r="AR1108">
            <v>570</v>
          </cell>
          <cell r="AX1108">
            <v>570</v>
          </cell>
        </row>
        <row r="1109">
          <cell r="AH1109">
            <v>38835</v>
          </cell>
          <cell r="AI1109">
            <v>6990</v>
          </cell>
          <cell r="AJ1109">
            <v>2755</v>
          </cell>
          <cell r="AK1109" t="str">
            <v/>
          </cell>
          <cell r="AM1109">
            <v>4.8373702422145328</v>
          </cell>
          <cell r="AN1109">
            <v>2.0575056011949218</v>
          </cell>
          <cell r="AO1109" t="str">
            <v/>
          </cell>
          <cell r="AR1109">
            <v>570</v>
          </cell>
          <cell r="AX1109" t="str">
            <v/>
          </cell>
        </row>
        <row r="1110">
          <cell r="AH1110">
            <v>38839</v>
          </cell>
          <cell r="AI1110">
            <v>7130</v>
          </cell>
          <cell r="AJ1110">
            <v>2793</v>
          </cell>
          <cell r="AK1110" t="str">
            <v/>
          </cell>
          <cell r="AM1110">
            <v>4.9342560553633215</v>
          </cell>
          <cell r="AN1110">
            <v>2.0858849887976101</v>
          </cell>
          <cell r="AO1110" t="str">
            <v/>
          </cell>
          <cell r="AR1110">
            <v>570</v>
          </cell>
          <cell r="AX1110" t="str">
            <v/>
          </cell>
        </row>
        <row r="1111">
          <cell r="AH1111">
            <v>38840</v>
          </cell>
          <cell r="AI1111">
            <v>7110</v>
          </cell>
          <cell r="AJ1111">
            <v>2748</v>
          </cell>
          <cell r="AK1111" t="str">
            <v/>
          </cell>
          <cell r="AM1111">
            <v>4.9204152249134951</v>
          </cell>
          <cell r="AN1111">
            <v>2.0522778192681104</v>
          </cell>
          <cell r="AO1111" t="str">
            <v/>
          </cell>
          <cell r="AR1111">
            <v>570</v>
          </cell>
          <cell r="AX1111" t="str">
            <v/>
          </cell>
        </row>
        <row r="1112">
          <cell r="AH1112">
            <v>38841</v>
          </cell>
          <cell r="AI1112">
            <v>7650</v>
          </cell>
          <cell r="AJ1112">
            <v>2875</v>
          </cell>
          <cell r="AK1112">
            <v>570</v>
          </cell>
          <cell r="AM1112">
            <v>5.2941176470588234</v>
          </cell>
          <cell r="AN1112">
            <v>2.1471247199402539</v>
          </cell>
          <cell r="AO1112">
            <v>2.6511627906976742</v>
          </cell>
          <cell r="AR1112">
            <v>570</v>
          </cell>
          <cell r="AX1112">
            <v>570</v>
          </cell>
        </row>
        <row r="1113">
          <cell r="AH1113">
            <v>38842</v>
          </cell>
          <cell r="AI1113">
            <v>7655</v>
          </cell>
          <cell r="AJ1113">
            <v>2935</v>
          </cell>
          <cell r="AK1113" t="str">
            <v/>
          </cell>
          <cell r="AM1113">
            <v>5.29757785467128</v>
          </cell>
          <cell r="AN1113">
            <v>2.1919342793129202</v>
          </cell>
          <cell r="AO1113" t="str">
            <v/>
          </cell>
          <cell r="AR1113">
            <v>570</v>
          </cell>
          <cell r="AX1113" t="str">
            <v/>
          </cell>
        </row>
        <row r="1114">
          <cell r="AH1114">
            <v>38845</v>
          </cell>
          <cell r="AI1114">
            <v>7630</v>
          </cell>
          <cell r="AJ1114">
            <v>2928</v>
          </cell>
          <cell r="AK1114" t="str">
            <v/>
          </cell>
          <cell r="AM1114">
            <v>5.2802768166089962</v>
          </cell>
          <cell r="AN1114">
            <v>2.1867064973861092</v>
          </cell>
          <cell r="AO1114" t="str">
            <v/>
          </cell>
          <cell r="AR1114">
            <v>570</v>
          </cell>
          <cell r="AX1114" t="str">
            <v/>
          </cell>
        </row>
        <row r="1115">
          <cell r="AH1115">
            <v>38846</v>
          </cell>
          <cell r="AI1115">
            <v>7815</v>
          </cell>
          <cell r="AJ1115">
            <v>3012</v>
          </cell>
          <cell r="AK1115" t="str">
            <v/>
          </cell>
          <cell r="AM1115">
            <v>5.4083044982698958</v>
          </cell>
          <cell r="AN1115">
            <v>2.2494398805078415</v>
          </cell>
          <cell r="AO1115" t="str">
            <v/>
          </cell>
          <cell r="AR1115">
            <v>570</v>
          </cell>
          <cell r="AX1115" t="str">
            <v/>
          </cell>
        </row>
        <row r="1116">
          <cell r="AH1116">
            <v>38847</v>
          </cell>
          <cell r="AI1116">
            <v>8070</v>
          </cell>
          <cell r="AJ1116">
            <v>3095</v>
          </cell>
          <cell r="AK1116" t="str">
            <v/>
          </cell>
          <cell r="AM1116">
            <v>5.5847750865051902</v>
          </cell>
          <cell r="AN1116">
            <v>2.31142643764003</v>
          </cell>
          <cell r="AO1116" t="str">
            <v/>
          </cell>
          <cell r="AR1116">
            <v>570</v>
          </cell>
          <cell r="AX1116" t="str">
            <v/>
          </cell>
        </row>
        <row r="1117">
          <cell r="AH1117">
            <v>38848</v>
          </cell>
          <cell r="AI1117">
            <v>8600</v>
          </cell>
          <cell r="AJ1117">
            <v>3185</v>
          </cell>
          <cell r="AK1117">
            <v>570</v>
          </cell>
          <cell r="AM1117">
            <v>5.9515570934256052</v>
          </cell>
          <cell r="AN1117">
            <v>2.378640776699029</v>
          </cell>
          <cell r="AO1117">
            <v>2.6511627906976742</v>
          </cell>
          <cell r="AR1117">
            <v>570</v>
          </cell>
          <cell r="AX1117">
            <v>570</v>
          </cell>
        </row>
        <row r="1118">
          <cell r="AH1118">
            <v>38849</v>
          </cell>
          <cell r="AI1118">
            <v>8460</v>
          </cell>
          <cell r="AJ1118">
            <v>3098</v>
          </cell>
          <cell r="AK1118" t="str">
            <v/>
          </cell>
          <cell r="AM1118">
            <v>5.8546712802768166</v>
          </cell>
          <cell r="AN1118">
            <v>2.3136669156086631</v>
          </cell>
          <cell r="AO1118" t="str">
            <v/>
          </cell>
          <cell r="AR1118">
            <v>582</v>
          </cell>
          <cell r="AX1118" t="str">
            <v/>
          </cell>
        </row>
        <row r="1119">
          <cell r="AH1119">
            <v>38852</v>
          </cell>
          <cell r="AI1119">
            <v>8190</v>
          </cell>
          <cell r="AJ1119">
            <v>2952</v>
          </cell>
          <cell r="AK1119" t="str">
            <v/>
          </cell>
          <cell r="AM1119">
            <v>5.6678200692041525</v>
          </cell>
          <cell r="AN1119">
            <v>2.2046303211351757</v>
          </cell>
          <cell r="AO1119" t="str">
            <v/>
          </cell>
          <cell r="AR1119">
            <v>594</v>
          </cell>
          <cell r="AX1119" t="str">
            <v/>
          </cell>
        </row>
        <row r="1120">
          <cell r="AH1120">
            <v>38853</v>
          </cell>
          <cell r="AI1120">
            <v>8325</v>
          </cell>
          <cell r="AJ1120">
            <v>2970</v>
          </cell>
          <cell r="AK1120" t="str">
            <v/>
          </cell>
          <cell r="AM1120">
            <v>5.7612456747404845</v>
          </cell>
          <cell r="AN1120">
            <v>2.2180731889469754</v>
          </cell>
          <cell r="AO1120" t="str">
            <v/>
          </cell>
          <cell r="AR1120">
            <v>606</v>
          </cell>
          <cell r="AX1120" t="str">
            <v/>
          </cell>
        </row>
        <row r="1121">
          <cell r="AH1121">
            <v>38854</v>
          </cell>
          <cell r="AI1121">
            <v>8120</v>
          </cell>
          <cell r="AJ1121">
            <v>2900</v>
          </cell>
          <cell r="AK1121" t="str">
            <v/>
          </cell>
          <cell r="AM1121">
            <v>5.6193771626297577</v>
          </cell>
          <cell r="AN1121">
            <v>2.165795369678865</v>
          </cell>
          <cell r="AO1121" t="str">
            <v/>
          </cell>
          <cell r="AR1121">
            <v>618</v>
          </cell>
          <cell r="AX1121" t="str">
            <v/>
          </cell>
        </row>
        <row r="1122">
          <cell r="AH1122">
            <v>38855</v>
          </cell>
          <cell r="AI1122">
            <v>8090</v>
          </cell>
          <cell r="AJ1122">
            <v>2865</v>
          </cell>
          <cell r="AK1122">
            <v>630</v>
          </cell>
          <cell r="AM1122">
            <v>5.5986159169550174</v>
          </cell>
          <cell r="AN1122">
            <v>2.1396564600448094</v>
          </cell>
          <cell r="AO1122">
            <v>2.9302325581395348</v>
          </cell>
          <cell r="AR1122">
            <v>630</v>
          </cell>
          <cell r="AX1122">
            <v>630</v>
          </cell>
        </row>
        <row r="1123">
          <cell r="AH1123">
            <v>38856</v>
          </cell>
          <cell r="AI1123">
            <v>7550</v>
          </cell>
          <cell r="AJ1123">
            <v>2720</v>
          </cell>
          <cell r="AK1123" t="str">
            <v/>
          </cell>
          <cell r="AM1123">
            <v>5.2249134948096883</v>
          </cell>
          <cell r="AN1123">
            <v>2.0313666915608661</v>
          </cell>
          <cell r="AO1123" t="str">
            <v/>
          </cell>
          <cell r="AR1123">
            <v>630</v>
          </cell>
          <cell r="AX1123" t="str">
            <v/>
          </cell>
        </row>
        <row r="1124">
          <cell r="AH1124">
            <v>38859</v>
          </cell>
          <cell r="AI1124">
            <v>7580</v>
          </cell>
          <cell r="AJ1124">
            <v>2760</v>
          </cell>
          <cell r="AK1124" t="str">
            <v/>
          </cell>
          <cell r="AM1124">
            <v>5.2456747404844295</v>
          </cell>
          <cell r="AN1124">
            <v>2.0612397311426438</v>
          </cell>
          <cell r="AO1124" t="str">
            <v/>
          </cell>
          <cell r="AR1124">
            <v>630</v>
          </cell>
          <cell r="AX1124" t="str">
            <v/>
          </cell>
        </row>
        <row r="1125">
          <cell r="AH1125">
            <v>38860</v>
          </cell>
          <cell r="AI1125">
            <v>8460</v>
          </cell>
          <cell r="AJ1125">
            <v>2870</v>
          </cell>
          <cell r="AK1125" t="str">
            <v/>
          </cell>
          <cell r="AM1125">
            <v>5.8546712802768166</v>
          </cell>
          <cell r="AN1125">
            <v>2.1433905899925318</v>
          </cell>
          <cell r="AO1125" t="str">
            <v/>
          </cell>
          <cell r="AR1125">
            <v>630</v>
          </cell>
          <cell r="AX1125" t="str">
            <v/>
          </cell>
        </row>
        <row r="1126">
          <cell r="AH1126">
            <v>38861</v>
          </cell>
          <cell r="AI1126">
            <v>7830</v>
          </cell>
          <cell r="AJ1126">
            <v>2740</v>
          </cell>
          <cell r="AK1126" t="str">
            <v/>
          </cell>
          <cell r="AM1126">
            <v>5.4186851211072664</v>
          </cell>
          <cell r="AN1126">
            <v>2.0463032113517552</v>
          </cell>
          <cell r="AO1126" t="str">
            <v/>
          </cell>
          <cell r="AR1126">
            <v>630</v>
          </cell>
          <cell r="AX1126" t="str">
            <v/>
          </cell>
        </row>
        <row r="1127">
          <cell r="AH1127">
            <v>38862</v>
          </cell>
          <cell r="AI1127">
            <v>8099</v>
          </cell>
          <cell r="AJ1127">
            <v>2755</v>
          </cell>
          <cell r="AK1127">
            <v>630</v>
          </cell>
          <cell r="AM1127">
            <v>5.6048442906574394</v>
          </cell>
          <cell r="AN1127">
            <v>2.0575056011949218</v>
          </cell>
          <cell r="AO1127">
            <v>2.9302325581395348</v>
          </cell>
          <cell r="AR1127">
            <v>630</v>
          </cell>
          <cell r="AX1127">
            <v>630</v>
          </cell>
        </row>
        <row r="1128">
          <cell r="AH1128">
            <v>38863</v>
          </cell>
          <cell r="AI1128">
            <v>8230</v>
          </cell>
          <cell r="AJ1128">
            <v>2796</v>
          </cell>
          <cell r="AK1128" t="str">
            <v/>
          </cell>
          <cell r="AM1128">
            <v>5.695501730103806</v>
          </cell>
          <cell r="AN1128">
            <v>2.0881254667662437</v>
          </cell>
          <cell r="AO1128" t="str">
            <v/>
          </cell>
          <cell r="AR1128">
            <v>630</v>
          </cell>
          <cell r="AX1128" t="str">
            <v/>
          </cell>
        </row>
        <row r="1129">
          <cell r="AH1129">
            <v>38867</v>
          </cell>
          <cell r="AI1129">
            <v>7950</v>
          </cell>
          <cell r="AJ1129">
            <v>2695</v>
          </cell>
          <cell r="AK1129" t="str">
            <v/>
          </cell>
          <cell r="AM1129">
            <v>5.5017301038062287</v>
          </cell>
          <cell r="AN1129">
            <v>2.0126960418222555</v>
          </cell>
          <cell r="AO1129" t="str">
            <v/>
          </cell>
          <cell r="AR1129">
            <v>630</v>
          </cell>
          <cell r="AX1129" t="str">
            <v/>
          </cell>
        </row>
        <row r="1130">
          <cell r="AH1130">
            <v>38868</v>
          </cell>
          <cell r="AI1130">
            <v>7900</v>
          </cell>
          <cell r="AJ1130">
            <v>2650</v>
          </cell>
          <cell r="AK1130" t="str">
            <v/>
          </cell>
          <cell r="AM1130">
            <v>5.4671280276816612</v>
          </cell>
          <cell r="AN1130">
            <v>1.9790888722927558</v>
          </cell>
          <cell r="AO1130" t="str">
            <v/>
          </cell>
          <cell r="AR1130">
            <v>630</v>
          </cell>
          <cell r="AX1130" t="str">
            <v/>
          </cell>
        </row>
        <row r="1131">
          <cell r="AH1131">
            <v>38869</v>
          </cell>
          <cell r="AI1131">
            <v>7710</v>
          </cell>
          <cell r="AJ1131">
            <v>2610</v>
          </cell>
          <cell r="AK1131">
            <v>630</v>
          </cell>
          <cell r="AM1131">
            <v>5.3356401384083041</v>
          </cell>
          <cell r="AN1131">
            <v>1.9492158327109783</v>
          </cell>
          <cell r="AO1131">
            <v>2.9302325581395348</v>
          </cell>
          <cell r="AR1131">
            <v>630</v>
          </cell>
          <cell r="AX1131">
            <v>630</v>
          </cell>
        </row>
        <row r="1132">
          <cell r="AH1132">
            <v>38870</v>
          </cell>
          <cell r="AI1132">
            <v>7870</v>
          </cell>
          <cell r="AJ1132">
            <v>2645</v>
          </cell>
          <cell r="AK1132" t="str">
            <v/>
          </cell>
          <cell r="AM1132">
            <v>5.4463667820069208</v>
          </cell>
          <cell r="AN1132">
            <v>1.9753547423450335</v>
          </cell>
          <cell r="AO1132" t="str">
            <v/>
          </cell>
          <cell r="AR1132">
            <v>630</v>
          </cell>
          <cell r="AX1132" t="str">
            <v/>
          </cell>
        </row>
        <row r="1133">
          <cell r="AH1133">
            <v>38873</v>
          </cell>
          <cell r="AI1133">
            <v>7760</v>
          </cell>
          <cell r="AJ1133">
            <v>2581</v>
          </cell>
          <cell r="AK1133" t="str">
            <v/>
          </cell>
          <cell r="AM1133">
            <v>5.3702422145328716</v>
          </cell>
          <cell r="AN1133">
            <v>1.9275578790141896</v>
          </cell>
          <cell r="AO1133" t="str">
            <v/>
          </cell>
          <cell r="AR1133">
            <v>630</v>
          </cell>
          <cell r="AX1133" t="str">
            <v/>
          </cell>
        </row>
        <row r="1134">
          <cell r="AH1134">
            <v>38874</v>
          </cell>
          <cell r="AI1134">
            <v>7510</v>
          </cell>
          <cell r="AJ1134">
            <v>2543</v>
          </cell>
          <cell r="AK1134" t="str">
            <v/>
          </cell>
          <cell r="AM1134">
            <v>5.1972318339100347</v>
          </cell>
          <cell r="AN1134">
            <v>1.8991784914115011</v>
          </cell>
          <cell r="AO1134" t="str">
            <v/>
          </cell>
          <cell r="AR1134">
            <v>630</v>
          </cell>
          <cell r="AX1134" t="str">
            <v/>
          </cell>
        </row>
        <row r="1135">
          <cell r="AH1135">
            <v>38875</v>
          </cell>
          <cell r="AI1135">
            <v>7790</v>
          </cell>
          <cell r="AJ1135">
            <v>2615</v>
          </cell>
          <cell r="AK1135" t="str">
            <v/>
          </cell>
          <cell r="AM1135">
            <v>5.3910034602076129</v>
          </cell>
          <cell r="AN1135">
            <v>1.9529499626587006</v>
          </cell>
          <cell r="AO1135" t="str">
            <v/>
          </cell>
          <cell r="AR1135">
            <v>630</v>
          </cell>
          <cell r="AX1135" t="str">
            <v/>
          </cell>
        </row>
        <row r="1136">
          <cell r="AH1136">
            <v>38876</v>
          </cell>
          <cell r="AI1136">
            <v>7310</v>
          </cell>
          <cell r="AJ1136">
            <v>2502</v>
          </cell>
          <cell r="AK1136">
            <v>630</v>
          </cell>
          <cell r="AM1136">
            <v>5.0588235294117645</v>
          </cell>
          <cell r="AN1136">
            <v>1.8685586258401792</v>
          </cell>
          <cell r="AO1136">
            <v>2.9302325581395348</v>
          </cell>
          <cell r="AR1136">
            <v>630</v>
          </cell>
          <cell r="AX1136">
            <v>630</v>
          </cell>
        </row>
        <row r="1137">
          <cell r="AH1137">
            <v>38877</v>
          </cell>
          <cell r="AI1137">
            <v>7220</v>
          </cell>
          <cell r="AJ1137">
            <v>2515</v>
          </cell>
          <cell r="AK1137" t="str">
            <v/>
          </cell>
          <cell r="AM1137">
            <v>4.9965397923875434</v>
          </cell>
          <cell r="AN1137">
            <v>1.8782673637042568</v>
          </cell>
          <cell r="AO1137" t="str">
            <v/>
          </cell>
          <cell r="AR1137">
            <v>630</v>
          </cell>
          <cell r="AX1137" t="str">
            <v/>
          </cell>
        </row>
        <row r="1138">
          <cell r="AH1138">
            <v>38880</v>
          </cell>
          <cell r="AI1138">
            <v>7040</v>
          </cell>
          <cell r="AJ1138">
            <v>2500</v>
          </cell>
          <cell r="AK1138" t="str">
            <v/>
          </cell>
          <cell r="AM1138">
            <v>4.8719723183391004</v>
          </cell>
          <cell r="AN1138">
            <v>1.8670649738610903</v>
          </cell>
          <cell r="AO1138" t="str">
            <v/>
          </cell>
          <cell r="AR1138">
            <v>630</v>
          </cell>
          <cell r="AX1138" t="str">
            <v/>
          </cell>
        </row>
        <row r="1139">
          <cell r="AH1139">
            <v>38881</v>
          </cell>
          <cell r="AI1139">
            <v>6570</v>
          </cell>
          <cell r="AJ1139">
            <v>2455</v>
          </cell>
          <cell r="AK1139" t="str">
            <v/>
          </cell>
          <cell r="AM1139">
            <v>4.546712802768166</v>
          </cell>
          <cell r="AN1139">
            <v>1.8334578043315908</v>
          </cell>
          <cell r="AO1139" t="str">
            <v/>
          </cell>
          <cell r="AR1139">
            <v>630</v>
          </cell>
          <cell r="AX1139" t="str">
            <v/>
          </cell>
        </row>
        <row r="1140">
          <cell r="AH1140">
            <v>38882</v>
          </cell>
          <cell r="AI1140">
            <v>6630</v>
          </cell>
          <cell r="AJ1140">
            <v>2510</v>
          </cell>
          <cell r="AK1140" t="str">
            <v/>
          </cell>
          <cell r="AM1140">
            <v>4.5882352941176467</v>
          </cell>
          <cell r="AN1140">
            <v>1.8745332337565348</v>
          </cell>
          <cell r="AO1140" t="str">
            <v/>
          </cell>
          <cell r="AR1140">
            <v>630</v>
          </cell>
          <cell r="AX1140" t="str">
            <v/>
          </cell>
        </row>
        <row r="1141">
          <cell r="AH1141">
            <v>38883</v>
          </cell>
          <cell r="AI1141">
            <v>6995</v>
          </cell>
          <cell r="AJ1141">
            <v>2565</v>
          </cell>
          <cell r="AK1141">
            <v>630</v>
          </cell>
          <cell r="AM1141">
            <v>4.8408304498269894</v>
          </cell>
          <cell r="AN1141">
            <v>1.9156086631814788</v>
          </cell>
          <cell r="AO1141">
            <v>2.9302325581395348</v>
          </cell>
          <cell r="AR1141">
            <v>630</v>
          </cell>
          <cell r="AX1141">
            <v>630</v>
          </cell>
        </row>
        <row r="1142">
          <cell r="AH1142">
            <v>38884</v>
          </cell>
          <cell r="AI1142">
            <v>6980</v>
          </cell>
          <cell r="AJ1142">
            <v>2565</v>
          </cell>
          <cell r="AK1142" t="str">
            <v/>
          </cell>
          <cell r="AM1142">
            <v>4.8304498269896197</v>
          </cell>
          <cell r="AN1142">
            <v>1.9156086631814788</v>
          </cell>
          <cell r="AO1142" t="str">
            <v/>
          </cell>
          <cell r="AR1142">
            <v>630</v>
          </cell>
          <cell r="AX1142" t="str">
            <v/>
          </cell>
        </row>
        <row r="1143">
          <cell r="AH1143">
            <v>38887</v>
          </cell>
          <cell r="AI1143">
            <v>6780</v>
          </cell>
          <cell r="AJ1143">
            <v>2485</v>
          </cell>
          <cell r="AK1143" t="str">
            <v/>
          </cell>
          <cell r="AM1143">
            <v>4.6920415224913494</v>
          </cell>
          <cell r="AN1143">
            <v>1.8558625840179239</v>
          </cell>
          <cell r="AO1143" t="str">
            <v/>
          </cell>
          <cell r="AR1143">
            <v>630</v>
          </cell>
          <cell r="AX1143" t="str">
            <v/>
          </cell>
        </row>
        <row r="1144">
          <cell r="AH1144">
            <v>38888</v>
          </cell>
          <cell r="AI1144">
            <v>6740</v>
          </cell>
          <cell r="AJ1144">
            <v>2485</v>
          </cell>
          <cell r="AK1144" t="str">
            <v/>
          </cell>
          <cell r="AM1144">
            <v>4.6643598615916959</v>
          </cell>
          <cell r="AN1144">
            <v>1.8558625840179239</v>
          </cell>
          <cell r="AO1144" t="str">
            <v/>
          </cell>
          <cell r="AR1144">
            <v>630</v>
          </cell>
          <cell r="AX1144" t="str">
            <v/>
          </cell>
        </row>
        <row r="1145">
          <cell r="AH1145">
            <v>38889</v>
          </cell>
          <cell r="AI1145">
            <v>6800</v>
          </cell>
          <cell r="AJ1145">
            <v>2500</v>
          </cell>
          <cell r="AK1145" t="str">
            <v/>
          </cell>
          <cell r="AM1145">
            <v>4.7058823529411766</v>
          </cell>
          <cell r="AN1145">
            <v>1.8670649738610903</v>
          </cell>
          <cell r="AO1145" t="str">
            <v/>
          </cell>
          <cell r="AR1145">
            <v>630</v>
          </cell>
          <cell r="AX1145" t="str">
            <v/>
          </cell>
        </row>
        <row r="1146">
          <cell r="AH1146">
            <v>38890</v>
          </cell>
          <cell r="AI1146">
            <v>6709</v>
          </cell>
          <cell r="AJ1146">
            <v>2485</v>
          </cell>
          <cell r="AK1146">
            <v>630</v>
          </cell>
          <cell r="AM1146">
            <v>4.6429065743944635</v>
          </cell>
          <cell r="AN1146">
            <v>1.8558625840179239</v>
          </cell>
          <cell r="AO1146">
            <v>2.9302325581395348</v>
          </cell>
          <cell r="AR1146">
            <v>630</v>
          </cell>
          <cell r="AX1146">
            <v>630</v>
          </cell>
        </row>
        <row r="1147">
          <cell r="AH1147">
            <v>38891</v>
          </cell>
          <cell r="AI1147">
            <v>6780</v>
          </cell>
          <cell r="AJ1147">
            <v>2449</v>
          </cell>
          <cell r="AK1147" t="str">
            <v/>
          </cell>
          <cell r="AM1147">
            <v>4.6920415224913494</v>
          </cell>
          <cell r="AN1147">
            <v>1.8289768483943241</v>
          </cell>
          <cell r="AO1147" t="str">
            <v/>
          </cell>
          <cell r="AR1147">
            <v>630</v>
          </cell>
          <cell r="AX1147" t="str">
            <v/>
          </cell>
        </row>
        <row r="1148">
          <cell r="AH1148">
            <v>38894</v>
          </cell>
          <cell r="AI1148">
            <v>7000</v>
          </cell>
          <cell r="AJ1148">
            <v>2550</v>
          </cell>
          <cell r="AK1148" t="str">
            <v/>
          </cell>
          <cell r="AM1148">
            <v>4.844290657439446</v>
          </cell>
          <cell r="AN1148">
            <v>1.9044062733383122</v>
          </cell>
          <cell r="AO1148" t="str">
            <v/>
          </cell>
          <cell r="AR1148">
            <v>630</v>
          </cell>
          <cell r="AX1148" t="str">
            <v/>
          </cell>
        </row>
        <row r="1149">
          <cell r="AH1149">
            <v>38895</v>
          </cell>
          <cell r="AI1149">
            <v>6740</v>
          </cell>
          <cell r="AJ1149">
            <v>2485</v>
          </cell>
          <cell r="AK1149" t="str">
            <v/>
          </cell>
          <cell r="AM1149">
            <v>4.6643598615916959</v>
          </cell>
          <cell r="AN1149">
            <v>1.8558625840179239</v>
          </cell>
          <cell r="AO1149" t="str">
            <v/>
          </cell>
          <cell r="AR1149">
            <v>630</v>
          </cell>
          <cell r="AX1149" t="str">
            <v/>
          </cell>
        </row>
        <row r="1150">
          <cell r="AH1150">
            <v>38896</v>
          </cell>
          <cell r="AI1150">
            <v>6900</v>
          </cell>
          <cell r="AJ1150">
            <v>2483</v>
          </cell>
          <cell r="AK1150" t="str">
            <v/>
          </cell>
          <cell r="AM1150">
            <v>4.7750865051903117</v>
          </cell>
          <cell r="AN1150">
            <v>1.854368932038835</v>
          </cell>
          <cell r="AO1150" t="str">
            <v/>
          </cell>
          <cell r="AR1150">
            <v>630</v>
          </cell>
          <cell r="AX1150" t="str">
            <v/>
          </cell>
        </row>
        <row r="1151">
          <cell r="AH1151">
            <v>38897</v>
          </cell>
          <cell r="AI1151">
            <v>7300</v>
          </cell>
          <cell r="AJ1151">
            <v>2555</v>
          </cell>
          <cell r="AK1151">
            <v>630</v>
          </cell>
          <cell r="AM1151">
            <v>5.0519031141868513</v>
          </cell>
          <cell r="AN1151">
            <v>1.9081404032860343</v>
          </cell>
          <cell r="AO1151">
            <v>2.9302325581395348</v>
          </cell>
          <cell r="AR1151">
            <v>630</v>
          </cell>
          <cell r="AX1151">
            <v>630</v>
          </cell>
        </row>
        <row r="1152">
          <cell r="AH1152">
            <v>38898</v>
          </cell>
          <cell r="AI1152">
            <v>7320</v>
          </cell>
          <cell r="AJ1152">
            <v>2630</v>
          </cell>
          <cell r="AK1152" t="str">
            <v/>
          </cell>
          <cell r="AM1152">
            <v>5.0657439446366785</v>
          </cell>
          <cell r="AN1152">
            <v>1.9641523525018671</v>
          </cell>
          <cell r="AO1152" t="str">
            <v/>
          </cell>
          <cell r="AR1152">
            <v>630</v>
          </cell>
          <cell r="AX1152" t="str">
            <v/>
          </cell>
        </row>
        <row r="1153">
          <cell r="AH1153">
            <v>38901</v>
          </cell>
          <cell r="AI1153">
            <v>7275</v>
          </cell>
          <cell r="AJ1153">
            <v>2605</v>
          </cell>
          <cell r="AK1153" t="str">
            <v/>
          </cell>
          <cell r="AM1153">
            <v>5.0346020761245676</v>
          </cell>
          <cell r="AN1153">
            <v>1.9454817027632563</v>
          </cell>
          <cell r="AO1153" t="str">
            <v/>
          </cell>
          <cell r="AR1153">
            <v>630</v>
          </cell>
          <cell r="AX1153" t="str">
            <v/>
          </cell>
        </row>
        <row r="1154">
          <cell r="AH1154">
            <v>38902</v>
          </cell>
          <cell r="AI1154">
            <v>7410</v>
          </cell>
          <cell r="AJ1154">
            <v>2591</v>
          </cell>
          <cell r="AK1154" t="str">
            <v/>
          </cell>
          <cell r="AM1154">
            <v>5.1280276816608996</v>
          </cell>
          <cell r="AN1154">
            <v>1.9350261389096342</v>
          </cell>
          <cell r="AO1154" t="str">
            <v/>
          </cell>
          <cell r="AR1154">
            <v>630</v>
          </cell>
          <cell r="AX1154" t="str">
            <v/>
          </cell>
        </row>
        <row r="1155">
          <cell r="AH1155">
            <v>38903</v>
          </cell>
          <cell r="AI1155">
            <v>7370</v>
          </cell>
          <cell r="AJ1155">
            <v>2480</v>
          </cell>
          <cell r="AK1155" t="str">
            <v/>
          </cell>
          <cell r="AM1155">
            <v>5.1003460207612461</v>
          </cell>
          <cell r="AN1155">
            <v>1.8521284540702017</v>
          </cell>
          <cell r="AO1155" t="str">
            <v/>
          </cell>
          <cell r="AR1155">
            <v>630</v>
          </cell>
          <cell r="AX1155" t="str">
            <v/>
          </cell>
        </row>
        <row r="1156">
          <cell r="AH1156">
            <v>38904</v>
          </cell>
          <cell r="AI1156">
            <v>7850</v>
          </cell>
          <cell r="AJ1156">
            <v>2600</v>
          </cell>
          <cell r="AK1156">
            <v>630</v>
          </cell>
          <cell r="AM1156">
            <v>5.4325259515570936</v>
          </cell>
          <cell r="AN1156">
            <v>1.941747572815534</v>
          </cell>
          <cell r="AO1156">
            <v>2.9302325581395348</v>
          </cell>
          <cell r="AR1156">
            <v>630</v>
          </cell>
          <cell r="AX1156">
            <v>630</v>
          </cell>
        </row>
        <row r="1157">
          <cell r="AH1157">
            <v>38905</v>
          </cell>
          <cell r="AI1157">
            <v>7740</v>
          </cell>
          <cell r="AJ1157">
            <v>2577</v>
          </cell>
          <cell r="AK1157" t="str">
            <v/>
          </cell>
          <cell r="AM1157">
            <v>5.3564013840830453</v>
          </cell>
          <cell r="AN1157">
            <v>1.924570575056012</v>
          </cell>
          <cell r="AO1157" t="str">
            <v/>
          </cell>
          <cell r="AR1157">
            <v>630</v>
          </cell>
          <cell r="AX1157" t="str">
            <v/>
          </cell>
        </row>
        <row r="1158">
          <cell r="AH1158">
            <v>38908</v>
          </cell>
          <cell r="AI1158">
            <v>7755</v>
          </cell>
          <cell r="AJ1158">
            <v>2565</v>
          </cell>
          <cell r="AK1158" t="str">
            <v/>
          </cell>
          <cell r="AM1158">
            <v>5.3667820069204151</v>
          </cell>
          <cell r="AN1158">
            <v>1.9156086631814788</v>
          </cell>
          <cell r="AO1158" t="str">
            <v/>
          </cell>
          <cell r="AR1158">
            <v>630</v>
          </cell>
          <cell r="AX1158" t="str">
            <v/>
          </cell>
        </row>
        <row r="1159">
          <cell r="AH1159">
            <v>38909</v>
          </cell>
          <cell r="AI1159">
            <v>7910</v>
          </cell>
          <cell r="AJ1159">
            <v>2608</v>
          </cell>
          <cell r="AK1159" t="str">
            <v/>
          </cell>
          <cell r="AM1159">
            <v>5.4740484429065743</v>
          </cell>
          <cell r="AN1159">
            <v>1.9477221807318894</v>
          </cell>
          <cell r="AO1159" t="str">
            <v/>
          </cell>
          <cell r="AR1159">
            <v>630</v>
          </cell>
          <cell r="AX1159" t="str">
            <v/>
          </cell>
        </row>
        <row r="1160">
          <cell r="AH1160">
            <v>38910</v>
          </cell>
          <cell r="AI1160">
            <v>8040</v>
          </cell>
          <cell r="AJ1160">
            <v>2675</v>
          </cell>
          <cell r="AK1160" t="str">
            <v/>
          </cell>
          <cell r="AM1160">
            <v>5.5640138408304498</v>
          </cell>
          <cell r="AN1160">
            <v>1.9977595220313666</v>
          </cell>
          <cell r="AO1160" t="str">
            <v/>
          </cell>
          <cell r="AR1160">
            <v>630</v>
          </cell>
          <cell r="AX1160" t="str">
            <v/>
          </cell>
        </row>
        <row r="1161">
          <cell r="AH1161">
            <v>38911</v>
          </cell>
          <cell r="AI1161">
            <v>7920</v>
          </cell>
          <cell r="AJ1161">
            <v>2605</v>
          </cell>
          <cell r="AK1161">
            <v>630</v>
          </cell>
          <cell r="AM1161">
            <v>5.4809688581314875</v>
          </cell>
          <cell r="AN1161">
            <v>1.9454817027632563</v>
          </cell>
          <cell r="AO1161">
            <v>2.9302325581395348</v>
          </cell>
          <cell r="AR1161">
            <v>630</v>
          </cell>
          <cell r="AX1161">
            <v>630</v>
          </cell>
        </row>
        <row r="1162">
          <cell r="AH1162">
            <v>38912</v>
          </cell>
          <cell r="AI1162">
            <v>8080</v>
          </cell>
          <cell r="AJ1162">
            <v>2626</v>
          </cell>
          <cell r="AK1162" t="str">
            <v/>
          </cell>
          <cell r="AM1162">
            <v>5.5916955017301042</v>
          </cell>
          <cell r="AN1162">
            <v>1.9611650485436893</v>
          </cell>
          <cell r="AO1162" t="str">
            <v/>
          </cell>
          <cell r="AR1162">
            <v>630</v>
          </cell>
          <cell r="AX1162" t="str">
            <v/>
          </cell>
        </row>
        <row r="1163">
          <cell r="AH1163">
            <v>38915</v>
          </cell>
          <cell r="AI1163">
            <v>7740</v>
          </cell>
          <cell r="AJ1163">
            <v>2570</v>
          </cell>
          <cell r="AK1163" t="str">
            <v/>
          </cell>
          <cell r="AM1163">
            <v>5.3564013840830453</v>
          </cell>
          <cell r="AN1163">
            <v>1.9193427931292009</v>
          </cell>
          <cell r="AO1163" t="str">
            <v/>
          </cell>
          <cell r="AR1163">
            <v>630</v>
          </cell>
          <cell r="AX1163" t="str">
            <v/>
          </cell>
        </row>
        <row r="1164">
          <cell r="AH1164">
            <v>38916</v>
          </cell>
          <cell r="AI1164">
            <v>7807.5</v>
          </cell>
          <cell r="AJ1164">
            <v>2535</v>
          </cell>
          <cell r="AK1164" t="str">
            <v/>
          </cell>
          <cell r="AM1164">
            <v>5.4031141868512114</v>
          </cell>
          <cell r="AN1164">
            <v>1.8932038834951457</v>
          </cell>
          <cell r="AO1164" t="str">
            <v/>
          </cell>
          <cell r="AR1164">
            <v>630</v>
          </cell>
          <cell r="AX1164" t="str">
            <v/>
          </cell>
        </row>
        <row r="1165">
          <cell r="AH1165">
            <v>38917</v>
          </cell>
          <cell r="AI1165">
            <v>7794</v>
          </cell>
          <cell r="AJ1165">
            <v>2560</v>
          </cell>
          <cell r="AK1165" t="str">
            <v/>
          </cell>
          <cell r="AM1165">
            <v>5.3937716262975774</v>
          </cell>
          <cell r="AN1165">
            <v>1.9118745332337566</v>
          </cell>
          <cell r="AO1165" t="str">
            <v/>
          </cell>
          <cell r="AR1165">
            <v>630</v>
          </cell>
          <cell r="AX1165" t="str">
            <v/>
          </cell>
        </row>
        <row r="1166">
          <cell r="AH1166">
            <v>38918</v>
          </cell>
          <cell r="AI1166">
            <v>7360</v>
          </cell>
          <cell r="AJ1166">
            <v>2505</v>
          </cell>
          <cell r="AK1166">
            <v>630</v>
          </cell>
          <cell r="AM1166">
            <v>5.0934256055363321</v>
          </cell>
          <cell r="AN1166">
            <v>1.8707991038088125</v>
          </cell>
          <cell r="AO1166">
            <v>2.9302325581395348</v>
          </cell>
          <cell r="AR1166">
            <v>630</v>
          </cell>
          <cell r="AX1166">
            <v>630</v>
          </cell>
        </row>
        <row r="1167">
          <cell r="AH1167">
            <v>38919</v>
          </cell>
          <cell r="AI1167">
            <v>7035</v>
          </cell>
          <cell r="AJ1167">
            <v>2460</v>
          </cell>
          <cell r="AK1167" t="str">
            <v/>
          </cell>
          <cell r="AM1167">
            <v>4.8685121107266438</v>
          </cell>
          <cell r="AN1167">
            <v>1.8371919342793128</v>
          </cell>
          <cell r="AO1167" t="str">
            <v/>
          </cell>
          <cell r="AR1167">
            <v>630</v>
          </cell>
          <cell r="AX1167" t="str">
            <v/>
          </cell>
        </row>
        <row r="1168">
          <cell r="AH1168">
            <v>38922</v>
          </cell>
          <cell r="AI1168">
            <v>7150</v>
          </cell>
          <cell r="AJ1168">
            <v>2500</v>
          </cell>
          <cell r="AK1168" t="str">
            <v/>
          </cell>
          <cell r="AM1168">
            <v>4.9480968858131487</v>
          </cell>
          <cell r="AN1168">
            <v>1.8670649738610903</v>
          </cell>
          <cell r="AO1168" t="str">
            <v/>
          </cell>
          <cell r="AR1168">
            <v>630</v>
          </cell>
          <cell r="AX1168" t="str">
            <v/>
          </cell>
        </row>
        <row r="1169">
          <cell r="AH1169">
            <v>38923</v>
          </cell>
          <cell r="AI1169">
            <v>7430</v>
          </cell>
          <cell r="AJ1169">
            <v>2530</v>
          </cell>
          <cell r="AK1169" t="str">
            <v/>
          </cell>
          <cell r="AM1169">
            <v>5.1418685121107268</v>
          </cell>
          <cell r="AN1169">
            <v>1.8894697535474234</v>
          </cell>
          <cell r="AO1169" t="str">
            <v/>
          </cell>
          <cell r="AR1169">
            <v>630</v>
          </cell>
          <cell r="AX1169" t="str">
            <v/>
          </cell>
        </row>
        <row r="1170">
          <cell r="AH1170">
            <v>38924</v>
          </cell>
          <cell r="AI1170">
            <v>7450</v>
          </cell>
          <cell r="AJ1170">
            <v>2465</v>
          </cell>
          <cell r="AK1170" t="str">
            <v/>
          </cell>
          <cell r="AM1170">
            <v>5.155709342560554</v>
          </cell>
          <cell r="AN1170">
            <v>1.8409260642270351</v>
          </cell>
          <cell r="AO1170" t="str">
            <v/>
          </cell>
          <cell r="AR1170">
            <v>630</v>
          </cell>
          <cell r="AX1170" t="str">
            <v/>
          </cell>
        </row>
        <row r="1171">
          <cell r="AH1171">
            <v>38925</v>
          </cell>
          <cell r="AI1171">
            <v>7520</v>
          </cell>
          <cell r="AJ1171">
            <v>2521</v>
          </cell>
          <cell r="AK1171">
            <v>630</v>
          </cell>
          <cell r="AM1171">
            <v>5.2041522491349479</v>
          </cell>
          <cell r="AN1171">
            <v>1.8827483196415236</v>
          </cell>
          <cell r="AO1171">
            <v>2.9302325581395348</v>
          </cell>
          <cell r="AR1171">
            <v>630</v>
          </cell>
          <cell r="AX1171">
            <v>630</v>
          </cell>
        </row>
        <row r="1172">
          <cell r="AH1172">
            <v>38926</v>
          </cell>
          <cell r="AI1172">
            <v>7670</v>
          </cell>
          <cell r="AJ1172">
            <v>2528</v>
          </cell>
          <cell r="AK1172" t="str">
            <v/>
          </cell>
          <cell r="AM1172">
            <v>5.3079584775086506</v>
          </cell>
          <cell r="AN1172">
            <v>1.8879761015683345</v>
          </cell>
          <cell r="AO1172" t="str">
            <v/>
          </cell>
          <cell r="AR1172">
            <v>630</v>
          </cell>
          <cell r="AX1172" t="str">
            <v/>
          </cell>
        </row>
        <row r="1173">
          <cell r="AH1173">
            <v>38929</v>
          </cell>
          <cell r="AI1173">
            <v>7950</v>
          </cell>
          <cell r="AJ1173">
            <v>2570</v>
          </cell>
          <cell r="AK1173" t="str">
            <v/>
          </cell>
          <cell r="AM1173">
            <v>5.5017301038062287</v>
          </cell>
          <cell r="AN1173">
            <v>1.9193427931292009</v>
          </cell>
          <cell r="AO1173" t="str">
            <v/>
          </cell>
          <cell r="AR1173">
            <v>630</v>
          </cell>
          <cell r="AX1173" t="str">
            <v/>
          </cell>
        </row>
        <row r="1174">
          <cell r="AH1174">
            <v>38930</v>
          </cell>
          <cell r="AI1174">
            <v>7770</v>
          </cell>
          <cell r="AJ1174">
            <v>2535</v>
          </cell>
          <cell r="AK1174" t="str">
            <v/>
          </cell>
          <cell r="AM1174">
            <v>5.3771626297577857</v>
          </cell>
          <cell r="AN1174">
            <v>1.8932038834951457</v>
          </cell>
          <cell r="AO1174" t="str">
            <v/>
          </cell>
          <cell r="AR1174">
            <v>630</v>
          </cell>
          <cell r="AX1174" t="str">
            <v/>
          </cell>
        </row>
        <row r="1175">
          <cell r="AH1175">
            <v>38931</v>
          </cell>
          <cell r="AI1175">
            <v>7815</v>
          </cell>
          <cell r="AJ1175">
            <v>2555</v>
          </cell>
          <cell r="AK1175" t="str">
            <v/>
          </cell>
          <cell r="AM1175">
            <v>5.4083044982698958</v>
          </cell>
          <cell r="AN1175">
            <v>1.9081404032860343</v>
          </cell>
          <cell r="AO1175" t="str">
            <v/>
          </cell>
          <cell r="AR1175">
            <v>630</v>
          </cell>
          <cell r="AX1175" t="str">
            <v/>
          </cell>
        </row>
        <row r="1176">
          <cell r="AH1176">
            <v>38932</v>
          </cell>
          <cell r="AI1176">
            <v>7490</v>
          </cell>
          <cell r="AJ1176">
            <v>2499</v>
          </cell>
          <cell r="AK1176">
            <v>630</v>
          </cell>
          <cell r="AM1176">
            <v>5.1833910034602075</v>
          </cell>
          <cell r="AN1176">
            <v>1.866318147871546</v>
          </cell>
          <cell r="AO1176">
            <v>2.9302325581395348</v>
          </cell>
          <cell r="AR1176">
            <v>630</v>
          </cell>
          <cell r="AX1176">
            <v>630</v>
          </cell>
        </row>
        <row r="1177">
          <cell r="AH1177">
            <v>38933</v>
          </cell>
          <cell r="AI1177">
            <v>7860</v>
          </cell>
          <cell r="AJ1177">
            <v>2539</v>
          </cell>
          <cell r="AK1177" t="str">
            <v/>
          </cell>
          <cell r="AM1177">
            <v>5.4394463667820068</v>
          </cell>
          <cell r="AN1177">
            <v>1.8961911874533233</v>
          </cell>
          <cell r="AO1177" t="str">
            <v/>
          </cell>
          <cell r="AR1177">
            <v>630</v>
          </cell>
          <cell r="AX1177" t="str">
            <v/>
          </cell>
        </row>
        <row r="1178">
          <cell r="AH1178">
            <v>38936</v>
          </cell>
          <cell r="AI1178">
            <v>7930</v>
          </cell>
          <cell r="AJ1178">
            <v>2555</v>
          </cell>
          <cell r="AK1178" t="str">
            <v/>
          </cell>
          <cell r="AM1178">
            <v>5.4878892733564015</v>
          </cell>
          <cell r="AN1178">
            <v>1.9081404032860343</v>
          </cell>
          <cell r="AO1178" t="str">
            <v/>
          </cell>
          <cell r="AR1178">
            <v>630</v>
          </cell>
          <cell r="AX1178" t="str">
            <v/>
          </cell>
        </row>
        <row r="1179">
          <cell r="AH1179">
            <v>38937</v>
          </cell>
          <cell r="AI1179">
            <v>7890</v>
          </cell>
          <cell r="AJ1179">
            <v>2565</v>
          </cell>
          <cell r="AK1179" t="str">
            <v/>
          </cell>
          <cell r="AM1179">
            <v>5.4602076124567471</v>
          </cell>
          <cell r="AN1179">
            <v>1.9156086631814788</v>
          </cell>
          <cell r="AO1179" t="str">
            <v/>
          </cell>
          <cell r="AR1179">
            <v>630</v>
          </cell>
          <cell r="AX1179" t="str">
            <v/>
          </cell>
        </row>
        <row r="1180">
          <cell r="AH1180">
            <v>38938</v>
          </cell>
          <cell r="AI1180">
            <v>8030</v>
          </cell>
          <cell r="AJ1180">
            <v>2585</v>
          </cell>
          <cell r="AK1180" t="str">
            <v/>
          </cell>
          <cell r="AM1180">
            <v>5.5570934256055367</v>
          </cell>
          <cell r="AN1180">
            <v>1.9305451829723674</v>
          </cell>
          <cell r="AO1180" t="str">
            <v/>
          </cell>
          <cell r="AR1180">
            <v>630</v>
          </cell>
          <cell r="AX1180" t="str">
            <v/>
          </cell>
        </row>
        <row r="1181">
          <cell r="AH1181">
            <v>38939</v>
          </cell>
          <cell r="AI1181">
            <v>7875</v>
          </cell>
          <cell r="AJ1181">
            <v>2550</v>
          </cell>
          <cell r="AK1181">
            <v>630</v>
          </cell>
          <cell r="AM1181">
            <v>5.4498269896193774</v>
          </cell>
          <cell r="AN1181">
            <v>1.9044062733383122</v>
          </cell>
          <cell r="AO1181">
            <v>2.9302325581395348</v>
          </cell>
          <cell r="AR1181">
            <v>630</v>
          </cell>
          <cell r="AX1181">
            <v>630</v>
          </cell>
        </row>
        <row r="1182">
          <cell r="AH1182">
            <v>38940</v>
          </cell>
          <cell r="AI1182">
            <v>7570</v>
          </cell>
          <cell r="AJ1182">
            <v>2520</v>
          </cell>
          <cell r="AK1182" t="str">
            <v/>
          </cell>
          <cell r="AM1182">
            <v>5.2387543252595155</v>
          </cell>
          <cell r="AN1182">
            <v>1.8820014936519791</v>
          </cell>
          <cell r="AO1182" t="str">
            <v/>
          </cell>
          <cell r="AR1182">
            <v>630</v>
          </cell>
          <cell r="AX1182" t="str">
            <v/>
          </cell>
        </row>
        <row r="1183">
          <cell r="AH1183">
            <v>38943</v>
          </cell>
          <cell r="AI1183">
            <v>7650</v>
          </cell>
          <cell r="AJ1183">
            <v>2481</v>
          </cell>
          <cell r="AK1183" t="str">
            <v/>
          </cell>
          <cell r="AM1183">
            <v>5.2941176470588234</v>
          </cell>
          <cell r="AN1183">
            <v>1.8528752800597461</v>
          </cell>
          <cell r="AO1183" t="str">
            <v/>
          </cell>
          <cell r="AR1183">
            <v>630</v>
          </cell>
          <cell r="AX1183" t="str">
            <v/>
          </cell>
        </row>
        <row r="1184">
          <cell r="AH1184">
            <v>38944</v>
          </cell>
          <cell r="AI1184">
            <v>7650</v>
          </cell>
          <cell r="AJ1184">
            <v>2499</v>
          </cell>
          <cell r="AK1184" t="str">
            <v/>
          </cell>
          <cell r="AM1184">
            <v>5.2941176470588234</v>
          </cell>
          <cell r="AN1184">
            <v>1.866318147871546</v>
          </cell>
          <cell r="AO1184" t="str">
            <v/>
          </cell>
          <cell r="AR1184">
            <v>630</v>
          </cell>
          <cell r="AX1184" t="str">
            <v/>
          </cell>
        </row>
        <row r="1185">
          <cell r="AH1185">
            <v>38945</v>
          </cell>
          <cell r="AI1185">
            <v>7700</v>
          </cell>
          <cell r="AJ1185">
            <v>2501</v>
          </cell>
          <cell r="AK1185" t="str">
            <v/>
          </cell>
          <cell r="AM1185">
            <v>5.3287197231833909</v>
          </cell>
          <cell r="AN1185">
            <v>1.8678117998506347</v>
          </cell>
          <cell r="AO1185" t="str">
            <v/>
          </cell>
          <cell r="AR1185">
            <v>630</v>
          </cell>
          <cell r="AX1185" t="str">
            <v/>
          </cell>
        </row>
        <row r="1186">
          <cell r="AH1186">
            <v>38946</v>
          </cell>
          <cell r="AI1186">
            <v>7290</v>
          </cell>
          <cell r="AJ1186">
            <v>2460</v>
          </cell>
          <cell r="AK1186">
            <v>630</v>
          </cell>
          <cell r="AM1186">
            <v>5.0449826989619373</v>
          </cell>
          <cell r="AN1186">
            <v>1.8371919342793128</v>
          </cell>
          <cell r="AO1186">
            <v>2.9302325581395348</v>
          </cell>
          <cell r="AR1186">
            <v>630</v>
          </cell>
          <cell r="AX1186">
            <v>630</v>
          </cell>
        </row>
        <row r="1187">
          <cell r="AH1187">
            <v>38947</v>
          </cell>
          <cell r="AI1187">
            <v>7480</v>
          </cell>
          <cell r="AJ1187">
            <v>2470</v>
          </cell>
          <cell r="AK1187" t="str">
            <v/>
          </cell>
          <cell r="AM1187">
            <v>5.1764705882352944</v>
          </cell>
          <cell r="AN1187">
            <v>1.8446601941747574</v>
          </cell>
          <cell r="AO1187" t="str">
            <v/>
          </cell>
          <cell r="AR1187">
            <v>630</v>
          </cell>
          <cell r="AX1187" t="str">
            <v/>
          </cell>
        </row>
        <row r="1188">
          <cell r="AH1188">
            <v>38950</v>
          </cell>
          <cell r="AI1188">
            <v>7650</v>
          </cell>
          <cell r="AJ1188">
            <v>2480</v>
          </cell>
          <cell r="AK1188" t="str">
            <v/>
          </cell>
          <cell r="AM1188">
            <v>5.2941176470588234</v>
          </cell>
          <cell r="AN1188">
            <v>1.8521284540702017</v>
          </cell>
          <cell r="AO1188" t="str">
            <v/>
          </cell>
          <cell r="AR1188">
            <v>630</v>
          </cell>
          <cell r="AX1188" t="str">
            <v/>
          </cell>
        </row>
        <row r="1189">
          <cell r="AH1189">
            <v>38951</v>
          </cell>
          <cell r="AI1189">
            <v>7620</v>
          </cell>
          <cell r="AJ1189">
            <v>2480</v>
          </cell>
          <cell r="AK1189" t="str">
            <v/>
          </cell>
          <cell r="AM1189">
            <v>5.273356401384083</v>
          </cell>
          <cell r="AN1189">
            <v>1.8521284540702017</v>
          </cell>
          <cell r="AO1189" t="str">
            <v/>
          </cell>
          <cell r="AR1189">
            <v>630</v>
          </cell>
          <cell r="AX1189" t="str">
            <v/>
          </cell>
        </row>
        <row r="1190">
          <cell r="AH1190">
            <v>38952</v>
          </cell>
          <cell r="AI1190">
            <v>7610</v>
          </cell>
          <cell r="AJ1190">
            <v>2483</v>
          </cell>
          <cell r="AK1190" t="str">
            <v/>
          </cell>
          <cell r="AM1190">
            <v>5.2664359861591699</v>
          </cell>
          <cell r="AN1190">
            <v>1.854368932038835</v>
          </cell>
          <cell r="AO1190" t="str">
            <v/>
          </cell>
          <cell r="AR1190">
            <v>630</v>
          </cell>
          <cell r="AX1190" t="str">
            <v/>
          </cell>
        </row>
        <row r="1191">
          <cell r="AH1191">
            <v>38953</v>
          </cell>
          <cell r="AI1191">
            <v>7430</v>
          </cell>
          <cell r="AJ1191">
            <v>2485</v>
          </cell>
          <cell r="AK1191">
            <v>630</v>
          </cell>
          <cell r="AM1191">
            <v>5.1418685121107268</v>
          </cell>
          <cell r="AN1191">
            <v>1.8558625840179239</v>
          </cell>
          <cell r="AO1191">
            <v>2.9302325581395348</v>
          </cell>
          <cell r="AR1191">
            <v>630</v>
          </cell>
          <cell r="AX1191">
            <v>630</v>
          </cell>
        </row>
        <row r="1192">
          <cell r="AH1192">
            <v>38954</v>
          </cell>
          <cell r="AI1192">
            <v>7560</v>
          </cell>
          <cell r="AJ1192">
            <v>2485</v>
          </cell>
          <cell r="AK1192" t="str">
            <v/>
          </cell>
          <cell r="AM1192">
            <v>5.2318339100346023</v>
          </cell>
          <cell r="AN1192">
            <v>1.8558625840179239</v>
          </cell>
          <cell r="AO1192" t="str">
            <v/>
          </cell>
          <cell r="AR1192">
            <v>630</v>
          </cell>
          <cell r="AX1192" t="str">
            <v/>
          </cell>
        </row>
        <row r="1193">
          <cell r="AH1193">
            <v>38958</v>
          </cell>
          <cell r="AI1193">
            <v>7400</v>
          </cell>
          <cell r="AJ1193">
            <v>2470</v>
          </cell>
          <cell r="AK1193" t="str">
            <v/>
          </cell>
          <cell r="AM1193">
            <v>5.1211072664359865</v>
          </cell>
          <cell r="AN1193">
            <v>1.8446601941747574</v>
          </cell>
          <cell r="AO1193" t="str">
            <v/>
          </cell>
          <cell r="AR1193">
            <v>630</v>
          </cell>
          <cell r="AX1193" t="str">
            <v/>
          </cell>
        </row>
        <row r="1194">
          <cell r="AH1194">
            <v>38959</v>
          </cell>
          <cell r="AI1194">
            <v>7450</v>
          </cell>
          <cell r="AJ1194">
            <v>2485</v>
          </cell>
          <cell r="AK1194" t="str">
            <v/>
          </cell>
          <cell r="AM1194">
            <v>5.155709342560554</v>
          </cell>
          <cell r="AN1194">
            <v>1.8558625840179239</v>
          </cell>
          <cell r="AO1194" t="str">
            <v/>
          </cell>
          <cell r="AR1194">
            <v>630</v>
          </cell>
          <cell r="AX1194" t="str">
            <v/>
          </cell>
        </row>
        <row r="1195">
          <cell r="AH1195">
            <v>38960</v>
          </cell>
          <cell r="AI1195">
            <v>7700</v>
          </cell>
          <cell r="AJ1195">
            <v>2505</v>
          </cell>
          <cell r="AK1195">
            <v>630</v>
          </cell>
          <cell r="AM1195">
            <v>5.3287197231833909</v>
          </cell>
          <cell r="AN1195">
            <v>1.8707991038088125</v>
          </cell>
          <cell r="AO1195">
            <v>2.9302325581395348</v>
          </cell>
          <cell r="AR1195">
            <v>630</v>
          </cell>
          <cell r="AX1195">
            <v>630</v>
          </cell>
        </row>
        <row r="1196">
          <cell r="AH1196">
            <v>38961</v>
          </cell>
          <cell r="AI1196">
            <v>7590</v>
          </cell>
          <cell r="AJ1196">
            <v>2492</v>
          </cell>
          <cell r="AK1196" t="str">
            <v/>
          </cell>
          <cell r="AM1196">
            <v>5.2525951557093427</v>
          </cell>
          <cell r="AN1196">
            <v>1.8610903659447349</v>
          </cell>
          <cell r="AO1196" t="str">
            <v/>
          </cell>
          <cell r="AR1196">
            <v>630</v>
          </cell>
          <cell r="AX1196" t="str">
            <v/>
          </cell>
        </row>
        <row r="1197">
          <cell r="AH1197">
            <v>38964</v>
          </cell>
          <cell r="AI1197">
            <v>7650</v>
          </cell>
          <cell r="AJ1197">
            <v>2490</v>
          </cell>
          <cell r="AK1197" t="str">
            <v/>
          </cell>
          <cell r="AM1197">
            <v>5.2941176470588234</v>
          </cell>
          <cell r="AN1197">
            <v>1.859596713965646</v>
          </cell>
          <cell r="AO1197" t="str">
            <v/>
          </cell>
          <cell r="AR1197">
            <v>630</v>
          </cell>
          <cell r="AX1197" t="str">
            <v/>
          </cell>
        </row>
        <row r="1198">
          <cell r="AH1198">
            <v>38965</v>
          </cell>
          <cell r="AI1198">
            <v>7920</v>
          </cell>
          <cell r="AJ1198">
            <v>2573</v>
          </cell>
          <cell r="AK1198" t="str">
            <v/>
          </cell>
          <cell r="AM1198">
            <v>5.4809688581314875</v>
          </cell>
          <cell r="AN1198">
            <v>1.9215832710978342</v>
          </cell>
          <cell r="AO1198" t="str">
            <v/>
          </cell>
          <cell r="AR1198">
            <v>630</v>
          </cell>
          <cell r="AX1198" t="str">
            <v/>
          </cell>
        </row>
        <row r="1199">
          <cell r="AH1199">
            <v>38966</v>
          </cell>
          <cell r="AI1199">
            <v>8040</v>
          </cell>
          <cell r="AJ1199">
            <v>2634</v>
          </cell>
          <cell r="AK1199" t="str">
            <v/>
          </cell>
          <cell r="AM1199">
            <v>5.5640138408304498</v>
          </cell>
          <cell r="AN1199">
            <v>1.9671396564600447</v>
          </cell>
          <cell r="AO1199" t="str">
            <v/>
          </cell>
          <cell r="AR1199">
            <v>630</v>
          </cell>
          <cell r="AX1199" t="str">
            <v/>
          </cell>
        </row>
        <row r="1200">
          <cell r="AH1200">
            <v>38967</v>
          </cell>
          <cell r="AI1200">
            <v>8015</v>
          </cell>
          <cell r="AJ1200">
            <v>2670</v>
          </cell>
          <cell r="AK1200">
            <v>630</v>
          </cell>
          <cell r="AM1200">
            <v>5.546712802768166</v>
          </cell>
          <cell r="AN1200">
            <v>1.9940253920836446</v>
          </cell>
          <cell r="AO1200">
            <v>2.9302325581395348</v>
          </cell>
          <cell r="AR1200">
            <v>630</v>
          </cell>
          <cell r="AX1200">
            <v>630</v>
          </cell>
        </row>
        <row r="1201">
          <cell r="AH1201">
            <v>38968</v>
          </cell>
          <cell r="AI1201">
            <v>7820</v>
          </cell>
          <cell r="AJ1201">
            <v>2637</v>
          </cell>
          <cell r="AK1201" t="str">
            <v/>
          </cell>
          <cell r="AM1201">
            <v>5.4117647058823533</v>
          </cell>
          <cell r="AN1201">
            <v>1.9693801344286781</v>
          </cell>
          <cell r="AO1201" t="str">
            <v/>
          </cell>
          <cell r="AR1201">
            <v>630</v>
          </cell>
          <cell r="AX1201" t="str">
            <v/>
          </cell>
        </row>
        <row r="1202">
          <cell r="AH1202">
            <v>38971</v>
          </cell>
          <cell r="AI1202">
            <v>7460</v>
          </cell>
          <cell r="AJ1202">
            <v>2495</v>
          </cell>
          <cell r="AK1202" t="str">
            <v/>
          </cell>
          <cell r="AM1202">
            <v>5.1626297577854672</v>
          </cell>
          <cell r="AN1202">
            <v>1.8633308439133682</v>
          </cell>
          <cell r="AO1202" t="str">
            <v/>
          </cell>
          <cell r="AR1202">
            <v>630</v>
          </cell>
          <cell r="AX1202" t="str">
            <v/>
          </cell>
        </row>
        <row r="1203">
          <cell r="AH1203">
            <v>38972</v>
          </cell>
          <cell r="AI1203">
            <v>7560</v>
          </cell>
          <cell r="AJ1203">
            <v>2462</v>
          </cell>
          <cell r="AK1203" t="str">
            <v/>
          </cell>
          <cell r="AM1203">
            <v>5.2318339100346023</v>
          </cell>
          <cell r="AN1203">
            <v>1.8386855862584017</v>
          </cell>
          <cell r="AO1203" t="str">
            <v/>
          </cell>
          <cell r="AR1203">
            <v>630</v>
          </cell>
          <cell r="AX1203" t="str">
            <v/>
          </cell>
        </row>
        <row r="1204">
          <cell r="AH1204">
            <v>38973</v>
          </cell>
          <cell r="AI1204">
            <v>7460</v>
          </cell>
          <cell r="AJ1204">
            <v>2481</v>
          </cell>
          <cell r="AK1204" t="str">
            <v/>
          </cell>
          <cell r="AM1204">
            <v>5.1626297577854672</v>
          </cell>
          <cell r="AN1204">
            <v>1.8528752800597461</v>
          </cell>
          <cell r="AO1204" t="str">
            <v/>
          </cell>
          <cell r="AR1204">
            <v>630</v>
          </cell>
          <cell r="AX1204" t="str">
            <v/>
          </cell>
        </row>
        <row r="1205">
          <cell r="AH1205">
            <v>38974</v>
          </cell>
          <cell r="AI1205">
            <v>7420</v>
          </cell>
          <cell r="AJ1205">
            <v>2463</v>
          </cell>
          <cell r="AK1205">
            <v>630</v>
          </cell>
          <cell r="AM1205">
            <v>5.1349480968858128</v>
          </cell>
          <cell r="AN1205">
            <v>1.8394324122479462</v>
          </cell>
          <cell r="AO1205">
            <v>2.9302325581395348</v>
          </cell>
          <cell r="AR1205">
            <v>630</v>
          </cell>
          <cell r="AX1205">
            <v>630</v>
          </cell>
        </row>
        <row r="1206">
          <cell r="AH1206">
            <v>38975</v>
          </cell>
          <cell r="AI1206">
            <v>7270</v>
          </cell>
          <cell r="AJ1206">
            <v>2426</v>
          </cell>
          <cell r="AK1206" t="str">
            <v/>
          </cell>
          <cell r="AM1206">
            <v>5.031141868512111</v>
          </cell>
          <cell r="AN1206">
            <v>1.8117998506348021</v>
          </cell>
          <cell r="AO1206" t="str">
            <v/>
          </cell>
          <cell r="AR1206">
            <v>630</v>
          </cell>
          <cell r="AX1206" t="str">
            <v/>
          </cell>
        </row>
        <row r="1207">
          <cell r="AH1207">
            <v>38978</v>
          </cell>
          <cell r="AI1207">
            <v>7450</v>
          </cell>
          <cell r="AJ1207">
            <v>2465</v>
          </cell>
          <cell r="AK1207" t="str">
            <v/>
          </cell>
          <cell r="AM1207">
            <v>5.155709342560554</v>
          </cell>
          <cell r="AN1207">
            <v>1.8409260642270351</v>
          </cell>
          <cell r="AO1207" t="str">
            <v/>
          </cell>
          <cell r="AR1207">
            <v>630</v>
          </cell>
          <cell r="AX1207" t="str">
            <v/>
          </cell>
        </row>
        <row r="1208">
          <cell r="AH1208">
            <v>38979</v>
          </cell>
          <cell r="AI1208">
            <v>7495</v>
          </cell>
          <cell r="AJ1208">
            <v>2453</v>
          </cell>
          <cell r="AK1208" t="str">
            <v/>
          </cell>
          <cell r="AM1208">
            <v>5.1868512110726641</v>
          </cell>
          <cell r="AN1208">
            <v>1.8319641523525019</v>
          </cell>
          <cell r="AO1208" t="str">
            <v/>
          </cell>
          <cell r="AR1208">
            <v>630</v>
          </cell>
          <cell r="AX1208" t="str">
            <v/>
          </cell>
        </row>
        <row r="1209">
          <cell r="AH1209">
            <v>38980</v>
          </cell>
          <cell r="AI1209">
            <v>7449</v>
          </cell>
          <cell r="AJ1209">
            <v>2470</v>
          </cell>
          <cell r="AK1209" t="str">
            <v/>
          </cell>
          <cell r="AM1209">
            <v>5.155017301038062</v>
          </cell>
          <cell r="AN1209">
            <v>1.8446601941747574</v>
          </cell>
          <cell r="AO1209" t="str">
            <v/>
          </cell>
          <cell r="AR1209">
            <v>630</v>
          </cell>
          <cell r="AX1209" t="str">
            <v/>
          </cell>
        </row>
        <row r="1210">
          <cell r="AH1210">
            <v>38981</v>
          </cell>
          <cell r="AI1210">
            <v>7560</v>
          </cell>
          <cell r="AJ1210">
            <v>2555</v>
          </cell>
          <cell r="AK1210">
            <v>630</v>
          </cell>
          <cell r="AM1210">
            <v>5.2318339100346023</v>
          </cell>
          <cell r="AN1210">
            <v>1.9081404032860343</v>
          </cell>
          <cell r="AO1210">
            <v>2.9302325581395348</v>
          </cell>
          <cell r="AR1210">
            <v>630</v>
          </cell>
          <cell r="AX1210">
            <v>630</v>
          </cell>
        </row>
        <row r="1211">
          <cell r="AH1211">
            <v>38982</v>
          </cell>
          <cell r="AI1211">
            <v>7545</v>
          </cell>
          <cell r="AJ1211">
            <v>2550</v>
          </cell>
          <cell r="AK1211" t="str">
            <v/>
          </cell>
          <cell r="AM1211">
            <v>5.2214532871972317</v>
          </cell>
          <cell r="AN1211">
            <v>1.9044062733383122</v>
          </cell>
          <cell r="AO1211" t="str">
            <v/>
          </cell>
          <cell r="AR1211">
            <v>630</v>
          </cell>
          <cell r="AX1211" t="str">
            <v/>
          </cell>
        </row>
        <row r="1212">
          <cell r="AH1212">
            <v>38985</v>
          </cell>
          <cell r="AI1212">
            <v>7510</v>
          </cell>
          <cell r="AJ1212">
            <v>2518</v>
          </cell>
          <cell r="AK1212" t="str">
            <v/>
          </cell>
          <cell r="AM1212">
            <v>5.1972318339100347</v>
          </cell>
          <cell r="AN1212">
            <v>1.8805078416728902</v>
          </cell>
          <cell r="AO1212" t="str">
            <v/>
          </cell>
          <cell r="AR1212">
            <v>630</v>
          </cell>
          <cell r="AX1212" t="str">
            <v/>
          </cell>
        </row>
        <row r="1213">
          <cell r="AH1213">
            <v>38986</v>
          </cell>
          <cell r="AI1213">
            <v>7650</v>
          </cell>
          <cell r="AJ1213">
            <v>2534</v>
          </cell>
          <cell r="AK1213" t="str">
            <v/>
          </cell>
          <cell r="AM1213">
            <v>5.2941176470588234</v>
          </cell>
          <cell r="AN1213">
            <v>1.8924570575056012</v>
          </cell>
          <cell r="AO1213" t="str">
            <v/>
          </cell>
          <cell r="AR1213">
            <v>630</v>
          </cell>
          <cell r="AX1213" t="str">
            <v/>
          </cell>
        </row>
        <row r="1214">
          <cell r="AH1214">
            <v>38987</v>
          </cell>
          <cell r="AI1214">
            <v>7610</v>
          </cell>
          <cell r="AJ1214">
            <v>2532</v>
          </cell>
          <cell r="AK1214" t="str">
            <v/>
          </cell>
          <cell r="AM1214">
            <v>5.2664359861591699</v>
          </cell>
          <cell r="AN1214">
            <v>1.8909634055265123</v>
          </cell>
          <cell r="AO1214" t="str">
            <v/>
          </cell>
          <cell r="AR1214">
            <v>630</v>
          </cell>
          <cell r="AX1214" t="str">
            <v/>
          </cell>
        </row>
        <row r="1215">
          <cell r="AH1215">
            <v>38988</v>
          </cell>
          <cell r="AI1215">
            <v>7470</v>
          </cell>
          <cell r="AJ1215">
            <v>2605</v>
          </cell>
          <cell r="AK1215">
            <v>630</v>
          </cell>
          <cell r="AM1215">
            <v>5.1695501730103803</v>
          </cell>
          <cell r="AN1215">
            <v>1.9454817027632563</v>
          </cell>
          <cell r="AO1215">
            <v>2.9302325581395348</v>
          </cell>
          <cell r="AR1215">
            <v>630</v>
          </cell>
          <cell r="AX1215">
            <v>630</v>
          </cell>
        </row>
        <row r="1216">
          <cell r="AH1216">
            <v>38989</v>
          </cell>
          <cell r="AI1216">
            <v>7545</v>
          </cell>
          <cell r="AJ1216">
            <v>2584</v>
          </cell>
          <cell r="AK1216" t="str">
            <v/>
          </cell>
          <cell r="AM1216">
            <v>5.2214532871972317</v>
          </cell>
          <cell r="AN1216">
            <v>1.929798356982823</v>
          </cell>
          <cell r="AO1216" t="str">
            <v/>
          </cell>
          <cell r="AR1216">
            <v>630</v>
          </cell>
          <cell r="AX1216" t="str">
            <v/>
          </cell>
        </row>
        <row r="1217">
          <cell r="AH1217">
            <v>38992</v>
          </cell>
          <cell r="AI1217">
            <v>7520</v>
          </cell>
          <cell r="AJ1217">
            <v>2565</v>
          </cell>
          <cell r="AK1217" t="str">
            <v/>
          </cell>
          <cell r="AM1217">
            <v>5.2041522491349479</v>
          </cell>
          <cell r="AN1217">
            <v>1.9156086631814788</v>
          </cell>
          <cell r="AO1217" t="str">
            <v/>
          </cell>
          <cell r="AR1217">
            <v>630</v>
          </cell>
          <cell r="AX1217" t="str">
            <v/>
          </cell>
        </row>
        <row r="1218">
          <cell r="AH1218">
            <v>38993</v>
          </cell>
          <cell r="AI1218">
            <v>7340</v>
          </cell>
          <cell r="AJ1218">
            <v>2565</v>
          </cell>
          <cell r="AK1218" t="str">
            <v/>
          </cell>
          <cell r="AM1218">
            <v>5.0795847750865049</v>
          </cell>
          <cell r="AN1218">
            <v>1.9156086631814788</v>
          </cell>
          <cell r="AO1218" t="str">
            <v/>
          </cell>
          <cell r="AR1218">
            <v>630</v>
          </cell>
          <cell r="AX1218" t="str">
            <v/>
          </cell>
        </row>
        <row r="1219">
          <cell r="AH1219">
            <v>38994</v>
          </cell>
          <cell r="AI1219">
            <v>7030</v>
          </cell>
          <cell r="AJ1219">
            <v>2475</v>
          </cell>
          <cell r="AK1219" t="str">
            <v/>
          </cell>
          <cell r="AM1219">
            <v>4.8650519031141872</v>
          </cell>
          <cell r="AN1219">
            <v>1.8483943241224794</v>
          </cell>
          <cell r="AO1219" t="str">
            <v/>
          </cell>
          <cell r="AR1219">
            <v>630</v>
          </cell>
          <cell r="AX1219" t="str">
            <v/>
          </cell>
        </row>
        <row r="1220">
          <cell r="AH1220">
            <v>38995</v>
          </cell>
          <cell r="AI1220">
            <v>7299</v>
          </cell>
          <cell r="AJ1220">
            <v>2541.5</v>
          </cell>
          <cell r="AK1220">
            <v>630</v>
          </cell>
          <cell r="AM1220">
            <v>5.0512110726643602</v>
          </cell>
          <cell r="AN1220">
            <v>1.8980582524271845</v>
          </cell>
          <cell r="AO1220">
            <v>2.9302325581395348</v>
          </cell>
          <cell r="AR1220">
            <v>630</v>
          </cell>
          <cell r="AX1220">
            <v>630</v>
          </cell>
        </row>
        <row r="1221">
          <cell r="AH1221">
            <v>38996</v>
          </cell>
          <cell r="AI1221">
            <v>7460</v>
          </cell>
          <cell r="AJ1221">
            <v>2590</v>
          </cell>
          <cell r="AK1221" t="str">
            <v/>
          </cell>
          <cell r="AM1221">
            <v>5.1626297577854672</v>
          </cell>
          <cell r="AN1221">
            <v>1.9342793129200897</v>
          </cell>
          <cell r="AO1221" t="str">
            <v/>
          </cell>
          <cell r="AR1221">
            <v>630</v>
          </cell>
          <cell r="AX1221" t="str">
            <v/>
          </cell>
        </row>
        <row r="1222">
          <cell r="AH1222">
            <v>38999</v>
          </cell>
          <cell r="AI1222">
            <v>7450</v>
          </cell>
          <cell r="AJ1222">
            <v>2620</v>
          </cell>
          <cell r="AK1222" t="str">
            <v/>
          </cell>
          <cell r="AM1222">
            <v>5.155709342560554</v>
          </cell>
          <cell r="AN1222">
            <v>1.9566840926064226</v>
          </cell>
          <cell r="AO1222" t="str">
            <v/>
          </cell>
          <cell r="AR1222">
            <v>630</v>
          </cell>
          <cell r="AX1222" t="str">
            <v/>
          </cell>
        </row>
        <row r="1223">
          <cell r="AH1223">
            <v>39000</v>
          </cell>
          <cell r="AI1223">
            <v>7430</v>
          </cell>
          <cell r="AJ1223">
            <v>2585</v>
          </cell>
          <cell r="AK1223" t="str">
            <v/>
          </cell>
          <cell r="AM1223">
            <v>5.1418685121107268</v>
          </cell>
          <cell r="AN1223">
            <v>1.9305451829723674</v>
          </cell>
          <cell r="AO1223" t="str">
            <v/>
          </cell>
          <cell r="AR1223">
            <v>630</v>
          </cell>
          <cell r="AX1223" t="str">
            <v/>
          </cell>
        </row>
        <row r="1224">
          <cell r="AH1224">
            <v>39001</v>
          </cell>
          <cell r="AI1224">
            <v>7510</v>
          </cell>
          <cell r="AJ1224">
            <v>2607</v>
          </cell>
          <cell r="AK1224" t="str">
            <v/>
          </cell>
          <cell r="AM1224">
            <v>5.1972318339100347</v>
          </cell>
          <cell r="AN1224">
            <v>1.946975354742345</v>
          </cell>
          <cell r="AO1224" t="str">
            <v/>
          </cell>
          <cell r="AR1224">
            <v>630</v>
          </cell>
          <cell r="AX1224" t="str">
            <v/>
          </cell>
        </row>
        <row r="1225">
          <cell r="AH1225">
            <v>39002</v>
          </cell>
          <cell r="AI1225">
            <v>7480</v>
          </cell>
          <cell r="AJ1225">
            <v>2595</v>
          </cell>
          <cell r="AK1225">
            <v>630</v>
          </cell>
          <cell r="AM1225">
            <v>5.1764705882352944</v>
          </cell>
          <cell r="AN1225">
            <v>1.9380134428678117</v>
          </cell>
          <cell r="AO1225">
            <v>2.9302325581395348</v>
          </cell>
          <cell r="AR1225">
            <v>630</v>
          </cell>
          <cell r="AX1225">
            <v>630</v>
          </cell>
        </row>
        <row r="1226">
          <cell r="AH1226">
            <v>39003</v>
          </cell>
          <cell r="AI1226">
            <v>7460</v>
          </cell>
          <cell r="AJ1226">
            <v>2635</v>
          </cell>
          <cell r="AK1226" t="str">
            <v/>
          </cell>
          <cell r="AM1226">
            <v>5.1626297577854672</v>
          </cell>
          <cell r="AN1226">
            <v>1.9678864824495892</v>
          </cell>
          <cell r="AO1226" t="str">
            <v/>
          </cell>
          <cell r="AR1226">
            <v>630</v>
          </cell>
          <cell r="AX1226" t="str">
            <v/>
          </cell>
        </row>
        <row r="1227">
          <cell r="AH1227">
            <v>39006</v>
          </cell>
          <cell r="AI1227">
            <v>7768</v>
          </cell>
          <cell r="AJ1227">
            <v>2678</v>
          </cell>
          <cell r="AK1227" t="str">
            <v/>
          </cell>
          <cell r="AM1227">
            <v>5.3757785467128025</v>
          </cell>
          <cell r="AN1227">
            <v>2</v>
          </cell>
          <cell r="AO1227" t="str">
            <v/>
          </cell>
          <cell r="AR1227">
            <v>630</v>
          </cell>
          <cell r="AX1227" t="str">
            <v/>
          </cell>
        </row>
        <row r="1228">
          <cell r="AH1228">
            <v>39007</v>
          </cell>
          <cell r="AI1228">
            <v>7639</v>
          </cell>
          <cell r="AJ1228">
            <v>2674</v>
          </cell>
          <cell r="AK1228" t="str">
            <v/>
          </cell>
          <cell r="AM1228">
            <v>5.2865051903114191</v>
          </cell>
          <cell r="AN1228">
            <v>1.9970126960418222</v>
          </cell>
          <cell r="AO1228" t="str">
            <v/>
          </cell>
          <cell r="AR1228">
            <v>630</v>
          </cell>
          <cell r="AX1228" t="str">
            <v/>
          </cell>
        </row>
        <row r="1229">
          <cell r="AH1229">
            <v>39008</v>
          </cell>
          <cell r="AI1229">
            <v>7650</v>
          </cell>
          <cell r="AJ1229">
            <v>2715</v>
          </cell>
          <cell r="AK1229" t="str">
            <v/>
          </cell>
          <cell r="AM1229">
            <v>5.2941176470588234</v>
          </cell>
          <cell r="AN1229">
            <v>2.0276325616131441</v>
          </cell>
          <cell r="AO1229" t="str">
            <v/>
          </cell>
          <cell r="AR1229">
            <v>630</v>
          </cell>
          <cell r="AX1229" t="str">
            <v/>
          </cell>
        </row>
        <row r="1230">
          <cell r="AH1230">
            <v>39009</v>
          </cell>
          <cell r="AI1230">
            <v>7660</v>
          </cell>
          <cell r="AJ1230">
            <v>2740</v>
          </cell>
          <cell r="AK1230">
            <v>630</v>
          </cell>
          <cell r="AM1230">
            <v>5.3010380622837374</v>
          </cell>
          <cell r="AN1230">
            <v>2.0463032113517552</v>
          </cell>
          <cell r="AO1230">
            <v>2.9302325581395348</v>
          </cell>
          <cell r="AR1230">
            <v>630</v>
          </cell>
          <cell r="AX1230">
            <v>630</v>
          </cell>
        </row>
        <row r="1231">
          <cell r="AH1231">
            <v>39010</v>
          </cell>
          <cell r="AI1231">
            <v>7560</v>
          </cell>
          <cell r="AJ1231">
            <v>2718</v>
          </cell>
          <cell r="AK1231" t="str">
            <v/>
          </cell>
          <cell r="AM1231">
            <v>5.2318339100346023</v>
          </cell>
          <cell r="AN1231">
            <v>2.0298730395817772</v>
          </cell>
          <cell r="AO1231" t="str">
            <v/>
          </cell>
          <cell r="AR1231">
            <v>630</v>
          </cell>
          <cell r="AX1231" t="str">
            <v/>
          </cell>
        </row>
        <row r="1232">
          <cell r="AH1232">
            <v>39013</v>
          </cell>
          <cell r="AI1232">
            <v>7545</v>
          </cell>
          <cell r="AJ1232">
            <v>2710</v>
          </cell>
          <cell r="AK1232" t="str">
            <v/>
          </cell>
          <cell r="AM1232">
            <v>5.2214532871972317</v>
          </cell>
          <cell r="AN1232">
            <v>2.023898431665422</v>
          </cell>
          <cell r="AO1232" t="str">
            <v/>
          </cell>
          <cell r="AR1232">
            <v>630</v>
          </cell>
          <cell r="AX1232" t="str">
            <v/>
          </cell>
        </row>
        <row r="1233">
          <cell r="AH1233">
            <v>39014</v>
          </cell>
          <cell r="AI1233">
            <v>7495</v>
          </cell>
          <cell r="AJ1233">
            <v>2704</v>
          </cell>
          <cell r="AK1233" t="str">
            <v/>
          </cell>
          <cell r="AM1233">
            <v>5.1868512110726641</v>
          </cell>
          <cell r="AN1233">
            <v>2.0194174757281553</v>
          </cell>
          <cell r="AO1233" t="str">
            <v/>
          </cell>
          <cell r="AR1233">
            <v>630</v>
          </cell>
          <cell r="AX1233" t="str">
            <v/>
          </cell>
        </row>
        <row r="1234">
          <cell r="AH1234">
            <v>39015</v>
          </cell>
          <cell r="AI1234">
            <v>7460</v>
          </cell>
          <cell r="AJ1234">
            <v>2764</v>
          </cell>
          <cell r="AK1234" t="str">
            <v/>
          </cell>
          <cell r="AM1234">
            <v>5.1626297577854672</v>
          </cell>
          <cell r="AN1234">
            <v>2.0642270351008216</v>
          </cell>
          <cell r="AO1234" t="str">
            <v/>
          </cell>
          <cell r="AR1234">
            <v>630</v>
          </cell>
          <cell r="AX1234" t="str">
            <v/>
          </cell>
        </row>
        <row r="1235">
          <cell r="AH1235">
            <v>39016</v>
          </cell>
          <cell r="AI1235">
            <v>7450</v>
          </cell>
          <cell r="AJ1235">
            <v>2765</v>
          </cell>
          <cell r="AK1235">
            <v>630</v>
          </cell>
          <cell r="AM1235">
            <v>5.155709342560554</v>
          </cell>
          <cell r="AN1235">
            <v>2.0649738610903658</v>
          </cell>
          <cell r="AO1235">
            <v>2.9302325581395348</v>
          </cell>
          <cell r="AR1235">
            <v>630</v>
          </cell>
          <cell r="AX1235">
            <v>630</v>
          </cell>
        </row>
        <row r="1236">
          <cell r="AH1236">
            <v>39017</v>
          </cell>
          <cell r="AI1236">
            <v>7470</v>
          </cell>
          <cell r="AJ1236">
            <v>2808</v>
          </cell>
          <cell r="AK1236" t="str">
            <v/>
          </cell>
          <cell r="AM1236">
            <v>5.1695501730103803</v>
          </cell>
          <cell r="AN1236">
            <v>2.0970873786407767</v>
          </cell>
          <cell r="AO1236" t="str">
            <v/>
          </cell>
          <cell r="AR1236">
            <v>620</v>
          </cell>
          <cell r="AX1236" t="str">
            <v/>
          </cell>
        </row>
        <row r="1237">
          <cell r="AH1237">
            <v>39020</v>
          </cell>
          <cell r="AI1237">
            <v>7370</v>
          </cell>
          <cell r="AJ1237">
            <v>2808</v>
          </cell>
          <cell r="AK1237" t="str">
            <v/>
          </cell>
          <cell r="AM1237">
            <v>5.1003460207612461</v>
          </cell>
          <cell r="AN1237">
            <v>2.0970873786407767</v>
          </cell>
          <cell r="AO1237" t="str">
            <v/>
          </cell>
          <cell r="AR1237">
            <v>610</v>
          </cell>
          <cell r="AX1237" t="str">
            <v/>
          </cell>
        </row>
        <row r="1238">
          <cell r="AH1238">
            <v>39021</v>
          </cell>
          <cell r="AI1238">
            <v>7380</v>
          </cell>
          <cell r="AJ1238">
            <v>2790</v>
          </cell>
          <cell r="AK1238" t="str">
            <v/>
          </cell>
          <cell r="AM1238">
            <v>5.1072664359861593</v>
          </cell>
          <cell r="AN1238">
            <v>2.0836445108289769</v>
          </cell>
          <cell r="AO1238" t="str">
            <v/>
          </cell>
          <cell r="AR1238">
            <v>600</v>
          </cell>
          <cell r="AX1238" t="str">
            <v/>
          </cell>
        </row>
        <row r="1239">
          <cell r="AH1239">
            <v>39022</v>
          </cell>
          <cell r="AI1239">
            <v>7150</v>
          </cell>
          <cell r="AJ1239">
            <v>2734</v>
          </cell>
          <cell r="AK1239" t="str">
            <v/>
          </cell>
          <cell r="AM1239">
            <v>4.9480968858131487</v>
          </cell>
          <cell r="AN1239">
            <v>2.0418222554144885</v>
          </cell>
          <cell r="AO1239" t="str">
            <v/>
          </cell>
          <cell r="AR1239">
            <v>590</v>
          </cell>
          <cell r="AX1239" t="str">
            <v/>
          </cell>
        </row>
        <row r="1240">
          <cell r="AH1240">
            <v>39023</v>
          </cell>
          <cell r="AI1240">
            <v>7245</v>
          </cell>
          <cell r="AJ1240">
            <v>2756</v>
          </cell>
          <cell r="AK1240">
            <v>580</v>
          </cell>
          <cell r="AM1240">
            <v>5.0138408304498272</v>
          </cell>
          <cell r="AN1240">
            <v>2.058252427184466</v>
          </cell>
          <cell r="AO1240">
            <v>2.6976744186046511</v>
          </cell>
          <cell r="AR1240">
            <v>580</v>
          </cell>
          <cell r="AX1240">
            <v>580</v>
          </cell>
        </row>
        <row r="1241">
          <cell r="AH1241">
            <v>39024</v>
          </cell>
          <cell r="AI1241">
            <v>7330</v>
          </cell>
          <cell r="AJ1241">
            <v>2787</v>
          </cell>
          <cell r="AK1241" t="str">
            <v/>
          </cell>
          <cell r="AM1241">
            <v>5.0726643598615917</v>
          </cell>
          <cell r="AN1241">
            <v>2.0814040328603434</v>
          </cell>
          <cell r="AO1241" t="str">
            <v/>
          </cell>
          <cell r="AR1241">
            <v>580</v>
          </cell>
          <cell r="AX1241" t="str">
            <v/>
          </cell>
        </row>
        <row r="1242">
          <cell r="AH1242">
            <v>39027</v>
          </cell>
          <cell r="AI1242">
            <v>7360</v>
          </cell>
          <cell r="AJ1242">
            <v>2798</v>
          </cell>
          <cell r="AK1242" t="str">
            <v/>
          </cell>
          <cell r="AM1242">
            <v>5.0934256055363321</v>
          </cell>
          <cell r="AN1242">
            <v>2.0896191187453321</v>
          </cell>
          <cell r="AO1242" t="str">
            <v/>
          </cell>
          <cell r="AR1242">
            <v>580</v>
          </cell>
          <cell r="AX1242" t="str">
            <v/>
          </cell>
        </row>
        <row r="1243">
          <cell r="AH1243">
            <v>39028</v>
          </cell>
          <cell r="AI1243">
            <v>7420</v>
          </cell>
          <cell r="AJ1243">
            <v>2792</v>
          </cell>
          <cell r="AK1243" t="str">
            <v/>
          </cell>
          <cell r="AM1243">
            <v>5.1349480968858128</v>
          </cell>
          <cell r="AN1243">
            <v>2.0851381628080659</v>
          </cell>
          <cell r="AO1243" t="str">
            <v/>
          </cell>
          <cell r="AR1243">
            <v>580</v>
          </cell>
          <cell r="AX1243" t="str">
            <v/>
          </cell>
        </row>
        <row r="1244">
          <cell r="AH1244">
            <v>39029</v>
          </cell>
          <cell r="AI1244">
            <v>7120</v>
          </cell>
          <cell r="AJ1244">
            <v>2717</v>
          </cell>
          <cell r="AK1244" t="str">
            <v/>
          </cell>
          <cell r="AM1244">
            <v>4.9273356401384083</v>
          </cell>
          <cell r="AN1244">
            <v>2.029126213592233</v>
          </cell>
          <cell r="AO1244" t="str">
            <v/>
          </cell>
          <cell r="AR1244">
            <v>580</v>
          </cell>
          <cell r="AX1244" t="str">
            <v/>
          </cell>
        </row>
        <row r="1245">
          <cell r="AH1245">
            <v>39030</v>
          </cell>
          <cell r="AI1245">
            <v>7325</v>
          </cell>
          <cell r="AJ1245">
            <v>2830</v>
          </cell>
          <cell r="AK1245">
            <v>580</v>
          </cell>
          <cell r="AM1245">
            <v>5.0692041522491351</v>
          </cell>
          <cell r="AN1245">
            <v>2.1135175504107542</v>
          </cell>
          <cell r="AO1245">
            <v>2.6976744186046511</v>
          </cell>
          <cell r="AR1245">
            <v>580</v>
          </cell>
          <cell r="AX1245">
            <v>580</v>
          </cell>
        </row>
        <row r="1246">
          <cell r="AH1246">
            <v>39031</v>
          </cell>
          <cell r="AI1246">
            <v>6920</v>
          </cell>
          <cell r="AJ1246">
            <v>2695</v>
          </cell>
          <cell r="AK1246" t="str">
            <v/>
          </cell>
          <cell r="AM1246">
            <v>4.7889273356401381</v>
          </cell>
          <cell r="AN1246">
            <v>2.0126960418222555</v>
          </cell>
          <cell r="AO1246" t="str">
            <v/>
          </cell>
          <cell r="AR1246">
            <v>580</v>
          </cell>
          <cell r="AX1246" t="str">
            <v/>
          </cell>
        </row>
        <row r="1247">
          <cell r="AH1247">
            <v>39034</v>
          </cell>
          <cell r="AI1247">
            <v>6935</v>
          </cell>
          <cell r="AJ1247">
            <v>2714</v>
          </cell>
          <cell r="AK1247" t="str">
            <v/>
          </cell>
          <cell r="AM1247">
            <v>4.7993079584775087</v>
          </cell>
          <cell r="AN1247">
            <v>2.0268857356235999</v>
          </cell>
          <cell r="AO1247" t="str">
            <v/>
          </cell>
          <cell r="AR1247">
            <v>580</v>
          </cell>
          <cell r="AX1247" t="str">
            <v/>
          </cell>
        </row>
        <row r="1248">
          <cell r="AH1248">
            <v>39035</v>
          </cell>
          <cell r="AI1248">
            <v>6845</v>
          </cell>
          <cell r="AJ1248">
            <v>2686</v>
          </cell>
          <cell r="AK1248" t="str">
            <v/>
          </cell>
          <cell r="AM1248">
            <v>4.7370242214532876</v>
          </cell>
          <cell r="AN1248">
            <v>2.0059746079163556</v>
          </cell>
          <cell r="AO1248" t="str">
            <v/>
          </cell>
          <cell r="AR1248">
            <v>580</v>
          </cell>
          <cell r="AX1248" t="str">
            <v/>
          </cell>
        </row>
        <row r="1249">
          <cell r="AH1249">
            <v>39036</v>
          </cell>
          <cell r="AI1249">
            <v>6910</v>
          </cell>
          <cell r="AJ1249">
            <v>2699</v>
          </cell>
          <cell r="AK1249" t="str">
            <v/>
          </cell>
          <cell r="AM1249">
            <v>4.7820069204152249</v>
          </cell>
          <cell r="AN1249">
            <v>2.0156833457804333</v>
          </cell>
          <cell r="AO1249" t="str">
            <v/>
          </cell>
          <cell r="AR1249">
            <v>580</v>
          </cell>
          <cell r="AX1249" t="str">
            <v/>
          </cell>
        </row>
        <row r="1250">
          <cell r="AH1250">
            <v>39037</v>
          </cell>
          <cell r="AI1250">
            <v>6810</v>
          </cell>
          <cell r="AJ1250">
            <v>2668</v>
          </cell>
          <cell r="AK1250">
            <v>580</v>
          </cell>
          <cell r="AM1250">
            <v>4.7128027681660898</v>
          </cell>
          <cell r="AN1250">
            <v>1.9925317401045557</v>
          </cell>
          <cell r="AO1250">
            <v>2.6976744186046511</v>
          </cell>
          <cell r="AR1250">
            <v>580</v>
          </cell>
          <cell r="AX1250">
            <v>580</v>
          </cell>
        </row>
        <row r="1251">
          <cell r="AH1251">
            <v>39038</v>
          </cell>
          <cell r="AI1251">
            <v>6800</v>
          </cell>
          <cell r="AJ1251">
            <v>2625</v>
          </cell>
          <cell r="AK1251" t="str">
            <v/>
          </cell>
          <cell r="AM1251">
            <v>4.7058823529411766</v>
          </cell>
          <cell r="AN1251">
            <v>1.9604182225541449</v>
          </cell>
          <cell r="AO1251" t="str">
            <v/>
          </cell>
          <cell r="AR1251">
            <v>580</v>
          </cell>
          <cell r="AX1251" t="str">
            <v/>
          </cell>
        </row>
        <row r="1252">
          <cell r="AH1252">
            <v>39041</v>
          </cell>
          <cell r="AI1252">
            <v>6840</v>
          </cell>
          <cell r="AJ1252">
            <v>2655</v>
          </cell>
          <cell r="AK1252" t="str">
            <v/>
          </cell>
          <cell r="AM1252">
            <v>4.7335640138408301</v>
          </cell>
          <cell r="AN1252">
            <v>1.982823002240478</v>
          </cell>
          <cell r="AO1252" t="str">
            <v/>
          </cell>
          <cell r="AR1252">
            <v>580</v>
          </cell>
          <cell r="AX1252" t="str">
            <v/>
          </cell>
        </row>
        <row r="1253">
          <cell r="AH1253">
            <v>39042</v>
          </cell>
          <cell r="AI1253">
            <v>6980</v>
          </cell>
          <cell r="AJ1253">
            <v>2678</v>
          </cell>
          <cell r="AK1253" t="str">
            <v/>
          </cell>
          <cell r="AM1253">
            <v>4.8304498269896197</v>
          </cell>
          <cell r="AN1253">
            <v>2</v>
          </cell>
          <cell r="AO1253" t="str">
            <v/>
          </cell>
          <cell r="AR1253">
            <v>580</v>
          </cell>
          <cell r="AX1253" t="str">
            <v/>
          </cell>
        </row>
        <row r="1254">
          <cell r="AH1254">
            <v>39043</v>
          </cell>
          <cell r="AI1254">
            <v>6900</v>
          </cell>
          <cell r="AJ1254">
            <v>2675</v>
          </cell>
          <cell r="AK1254" t="str">
            <v/>
          </cell>
          <cell r="AM1254">
            <v>4.7750865051903117</v>
          </cell>
          <cell r="AN1254">
            <v>1.9977595220313666</v>
          </cell>
          <cell r="AO1254" t="str">
            <v/>
          </cell>
          <cell r="AR1254">
            <v>580</v>
          </cell>
          <cell r="AX1254" t="str">
            <v/>
          </cell>
        </row>
        <row r="1255">
          <cell r="AH1255">
            <v>39044</v>
          </cell>
          <cell r="AI1255">
            <v>6980</v>
          </cell>
          <cell r="AJ1255">
            <v>2688</v>
          </cell>
          <cell r="AK1255">
            <v>580</v>
          </cell>
          <cell r="AM1255">
            <v>4.8304498269896197</v>
          </cell>
          <cell r="AN1255">
            <v>2.0074682598954445</v>
          </cell>
          <cell r="AO1255">
            <v>2.6976744186046511</v>
          </cell>
          <cell r="AR1255">
            <v>580</v>
          </cell>
          <cell r="AX1255">
            <v>580</v>
          </cell>
        </row>
        <row r="1256">
          <cell r="AH1256">
            <v>39045</v>
          </cell>
          <cell r="AI1256">
            <v>7155</v>
          </cell>
          <cell r="AJ1256">
            <v>2718</v>
          </cell>
          <cell r="AK1256" t="str">
            <v/>
          </cell>
          <cell r="AM1256">
            <v>4.9515570934256052</v>
          </cell>
          <cell r="AN1256">
            <v>2.0298730395817772</v>
          </cell>
          <cell r="AO1256" t="str">
            <v/>
          </cell>
          <cell r="AR1256">
            <v>580</v>
          </cell>
          <cell r="AX1256" t="str">
            <v/>
          </cell>
        </row>
        <row r="1257">
          <cell r="AH1257">
            <v>39048</v>
          </cell>
          <cell r="AI1257">
            <v>7095</v>
          </cell>
          <cell r="AJ1257">
            <v>2700</v>
          </cell>
          <cell r="AK1257" t="str">
            <v/>
          </cell>
          <cell r="AM1257">
            <v>4.9100346020761245</v>
          </cell>
          <cell r="AN1257">
            <v>2.0164301717699775</v>
          </cell>
          <cell r="AO1257" t="str">
            <v/>
          </cell>
          <cell r="AR1257">
            <v>580</v>
          </cell>
          <cell r="AX1257" t="str">
            <v/>
          </cell>
        </row>
        <row r="1258">
          <cell r="AH1258">
            <v>39049</v>
          </cell>
          <cell r="AI1258">
            <v>6975</v>
          </cell>
          <cell r="AJ1258">
            <v>2704</v>
          </cell>
          <cell r="AK1258" t="str">
            <v/>
          </cell>
          <cell r="AM1258">
            <v>4.8269896193771622</v>
          </cell>
          <cell r="AN1258">
            <v>2.0194174757281553</v>
          </cell>
          <cell r="AO1258" t="str">
            <v/>
          </cell>
          <cell r="AR1258">
            <v>580</v>
          </cell>
          <cell r="AX1258" t="str">
            <v/>
          </cell>
        </row>
        <row r="1259">
          <cell r="AH1259">
            <v>39050</v>
          </cell>
          <cell r="AI1259">
            <v>7010</v>
          </cell>
          <cell r="AJ1259">
            <v>2700</v>
          </cell>
          <cell r="AK1259" t="str">
            <v/>
          </cell>
          <cell r="AM1259">
            <v>4.85121107266436</v>
          </cell>
          <cell r="AN1259">
            <v>2.0164301717699775</v>
          </cell>
          <cell r="AO1259" t="str">
            <v/>
          </cell>
          <cell r="AR1259">
            <v>580</v>
          </cell>
          <cell r="AX1259" t="str">
            <v/>
          </cell>
        </row>
        <row r="1260">
          <cell r="AH1260">
            <v>39051</v>
          </cell>
          <cell r="AI1260">
            <v>7080</v>
          </cell>
          <cell r="AJ1260">
            <v>2738</v>
          </cell>
          <cell r="AK1260">
            <v>580</v>
          </cell>
          <cell r="AM1260">
            <v>4.8996539792387539</v>
          </cell>
          <cell r="AN1260">
            <v>2.0448095593726663</v>
          </cell>
          <cell r="AO1260">
            <v>2.6976744186046511</v>
          </cell>
          <cell r="AR1260">
            <v>580</v>
          </cell>
          <cell r="AX1260">
            <v>580</v>
          </cell>
        </row>
        <row r="1261">
          <cell r="AH1261">
            <v>39052</v>
          </cell>
          <cell r="AI1261">
            <v>7000</v>
          </cell>
          <cell r="AJ1261">
            <v>2818</v>
          </cell>
          <cell r="AK1261" t="str">
            <v/>
          </cell>
          <cell r="AM1261">
            <v>4.844290657439446</v>
          </cell>
          <cell r="AN1261">
            <v>2.1045556385362212</v>
          </cell>
          <cell r="AO1261" t="str">
            <v/>
          </cell>
          <cell r="AR1261">
            <v>580</v>
          </cell>
          <cell r="AX1261" t="str">
            <v/>
          </cell>
        </row>
        <row r="1262">
          <cell r="AH1262">
            <v>39055</v>
          </cell>
          <cell r="AI1262">
            <v>7000</v>
          </cell>
          <cell r="AJ1262">
            <v>2812</v>
          </cell>
          <cell r="AK1262" t="str">
            <v/>
          </cell>
          <cell r="AM1262">
            <v>4.844290657439446</v>
          </cell>
          <cell r="AN1262">
            <v>2.1000746825989545</v>
          </cell>
          <cell r="AO1262" t="str">
            <v/>
          </cell>
          <cell r="AR1262">
            <v>580</v>
          </cell>
          <cell r="AX1262" t="str">
            <v/>
          </cell>
        </row>
        <row r="1263">
          <cell r="AH1263">
            <v>39056</v>
          </cell>
          <cell r="AI1263">
            <v>7175</v>
          </cell>
          <cell r="AJ1263">
            <v>2840</v>
          </cell>
          <cell r="AK1263" t="str">
            <v/>
          </cell>
          <cell r="AM1263">
            <v>4.9653979238754324</v>
          </cell>
          <cell r="AN1263">
            <v>2.1209858103061987</v>
          </cell>
          <cell r="AO1263" t="str">
            <v/>
          </cell>
          <cell r="AR1263">
            <v>580</v>
          </cell>
          <cell r="AX1263" t="str">
            <v/>
          </cell>
        </row>
        <row r="1264">
          <cell r="AH1264">
            <v>39057</v>
          </cell>
          <cell r="AI1264">
            <v>6990</v>
          </cell>
          <cell r="AJ1264">
            <v>2780</v>
          </cell>
          <cell r="AK1264" t="str">
            <v/>
          </cell>
          <cell r="AM1264">
            <v>4.8373702422145328</v>
          </cell>
          <cell r="AN1264">
            <v>2.0761762509335324</v>
          </cell>
          <cell r="AO1264" t="str">
            <v/>
          </cell>
          <cell r="AR1264">
            <v>580</v>
          </cell>
          <cell r="AX1264" t="str">
            <v/>
          </cell>
        </row>
        <row r="1265">
          <cell r="AH1265">
            <v>39058</v>
          </cell>
          <cell r="AI1265">
            <v>6890</v>
          </cell>
          <cell r="AJ1265">
            <v>2817</v>
          </cell>
          <cell r="AK1265">
            <v>580</v>
          </cell>
          <cell r="AM1265">
            <v>4.7681660899653977</v>
          </cell>
          <cell r="AN1265">
            <v>2.1038088125466765</v>
          </cell>
          <cell r="AO1265">
            <v>2.6976744186046511</v>
          </cell>
          <cell r="AR1265">
            <v>580</v>
          </cell>
          <cell r="AX1265">
            <v>580</v>
          </cell>
        </row>
        <row r="1266">
          <cell r="AH1266">
            <v>39059</v>
          </cell>
          <cell r="AI1266">
            <v>6880</v>
          </cell>
          <cell r="AJ1266">
            <v>2825</v>
          </cell>
          <cell r="AK1266" t="str">
            <v/>
          </cell>
          <cell r="AM1266">
            <v>4.7612456747404845</v>
          </cell>
          <cell r="AN1266">
            <v>2.1097834204630321</v>
          </cell>
          <cell r="AO1266" t="str">
            <v/>
          </cell>
          <cell r="AR1266">
            <v>576</v>
          </cell>
          <cell r="AX1266" t="str">
            <v/>
          </cell>
        </row>
        <row r="1267">
          <cell r="AH1267">
            <v>39062</v>
          </cell>
          <cell r="AI1267">
            <v>6930</v>
          </cell>
          <cell r="AJ1267">
            <v>2800</v>
          </cell>
          <cell r="AK1267" t="str">
            <v/>
          </cell>
          <cell r="AM1267">
            <v>4.7958477508650521</v>
          </cell>
          <cell r="AN1267">
            <v>2.091112770724421</v>
          </cell>
          <cell r="AO1267" t="str">
            <v/>
          </cell>
          <cell r="AR1267">
            <v>572</v>
          </cell>
          <cell r="AX1267" t="str">
            <v/>
          </cell>
        </row>
        <row r="1268">
          <cell r="AH1268">
            <v>39063</v>
          </cell>
          <cell r="AI1268">
            <v>6850</v>
          </cell>
          <cell r="AJ1268">
            <v>2807</v>
          </cell>
          <cell r="AK1268" t="str">
            <v/>
          </cell>
          <cell r="AM1268">
            <v>4.7404844290657442</v>
          </cell>
          <cell r="AN1268">
            <v>2.0963405526512324</v>
          </cell>
          <cell r="AO1268" t="str">
            <v/>
          </cell>
          <cell r="AR1268">
            <v>568</v>
          </cell>
          <cell r="AX1268" t="str">
            <v/>
          </cell>
        </row>
        <row r="1269">
          <cell r="AH1269">
            <v>39064</v>
          </cell>
          <cell r="AI1269">
            <v>6715</v>
          </cell>
          <cell r="AJ1269">
            <v>2800</v>
          </cell>
          <cell r="AK1269" t="str">
            <v/>
          </cell>
          <cell r="AM1269">
            <v>4.6470588235294121</v>
          </cell>
          <cell r="AN1269">
            <v>2.091112770724421</v>
          </cell>
          <cell r="AO1269" t="str">
            <v/>
          </cell>
          <cell r="AR1269">
            <v>564</v>
          </cell>
          <cell r="AX1269" t="str">
            <v/>
          </cell>
        </row>
        <row r="1270">
          <cell r="AH1270">
            <v>39065</v>
          </cell>
          <cell r="AI1270">
            <v>6770</v>
          </cell>
          <cell r="AJ1270">
            <v>2864</v>
          </cell>
          <cell r="AK1270">
            <v>560</v>
          </cell>
          <cell r="AM1270">
            <v>4.6851211072664363</v>
          </cell>
          <cell r="AN1270">
            <v>2.1389096340552651</v>
          </cell>
          <cell r="AO1270">
            <v>2.6046511627906979</v>
          </cell>
          <cell r="AR1270">
            <v>560</v>
          </cell>
          <cell r="AX1270">
            <v>560</v>
          </cell>
        </row>
        <row r="1271">
          <cell r="AH1271">
            <v>39066</v>
          </cell>
          <cell r="AI1271">
            <v>6635</v>
          </cell>
          <cell r="AJ1271">
            <v>2803</v>
          </cell>
          <cell r="AK1271" t="str">
            <v/>
          </cell>
          <cell r="AM1271">
            <v>4.5916955017301042</v>
          </cell>
          <cell r="AN1271">
            <v>2.0933532486930546</v>
          </cell>
          <cell r="AO1271" t="str">
            <v/>
          </cell>
          <cell r="AR1271">
            <v>560</v>
          </cell>
          <cell r="AX1271" t="str">
            <v/>
          </cell>
        </row>
        <row r="1272">
          <cell r="AH1272">
            <v>39069</v>
          </cell>
          <cell r="AI1272">
            <v>6670</v>
          </cell>
          <cell r="AJ1272">
            <v>2788</v>
          </cell>
          <cell r="AK1272" t="str">
            <v/>
          </cell>
          <cell r="AM1272">
            <v>4.6159169550173011</v>
          </cell>
          <cell r="AN1272">
            <v>2.082150858849888</v>
          </cell>
          <cell r="AO1272" t="str">
            <v/>
          </cell>
          <cell r="AR1272">
            <v>560</v>
          </cell>
          <cell r="AX1272" t="str">
            <v/>
          </cell>
        </row>
        <row r="1273">
          <cell r="AH1273">
            <v>39070</v>
          </cell>
          <cell r="AI1273">
            <v>6645</v>
          </cell>
          <cell r="AJ1273">
            <v>2805</v>
          </cell>
          <cell r="AK1273" t="str">
            <v/>
          </cell>
          <cell r="AM1273">
            <v>4.5986159169550174</v>
          </cell>
          <cell r="AN1273">
            <v>2.0948469006721435</v>
          </cell>
          <cell r="AO1273" t="str">
            <v/>
          </cell>
          <cell r="AR1273">
            <v>560</v>
          </cell>
          <cell r="AX1273" t="str">
            <v/>
          </cell>
        </row>
        <row r="1274">
          <cell r="AH1274">
            <v>39071</v>
          </cell>
          <cell r="AI1274">
            <v>6530</v>
          </cell>
          <cell r="AJ1274">
            <v>2773</v>
          </cell>
          <cell r="AK1274" t="str">
            <v/>
          </cell>
          <cell r="AM1274">
            <v>4.5190311418685125</v>
          </cell>
          <cell r="AN1274">
            <v>2.0709484690067215</v>
          </cell>
          <cell r="AO1274" t="str">
            <v/>
          </cell>
          <cell r="AR1274">
            <v>560</v>
          </cell>
          <cell r="AX1274" t="str">
            <v/>
          </cell>
        </row>
        <row r="1275">
          <cell r="AH1275">
            <v>39072</v>
          </cell>
          <cell r="AI1275">
            <v>6330</v>
          </cell>
          <cell r="AJ1275">
            <v>2768</v>
          </cell>
          <cell r="AK1275">
            <v>560</v>
          </cell>
          <cell r="AM1275">
            <v>4.3806228373702423</v>
          </cell>
          <cell r="AN1275">
            <v>2.0672143390589994</v>
          </cell>
          <cell r="AO1275">
            <v>2.6046511627906979</v>
          </cell>
          <cell r="AR1275">
            <v>560</v>
          </cell>
          <cell r="AX1275">
            <v>560</v>
          </cell>
        </row>
        <row r="1276">
          <cell r="AH1276">
            <v>39073</v>
          </cell>
          <cell r="AI1276">
            <v>6325</v>
          </cell>
          <cell r="AJ1276">
            <v>2799</v>
          </cell>
          <cell r="AK1276" t="str">
            <v/>
          </cell>
          <cell r="AM1276">
            <v>4.3771626297577857</v>
          </cell>
          <cell r="AN1276">
            <v>2.0903659447348768</v>
          </cell>
          <cell r="AO1276" t="str">
            <v/>
          </cell>
          <cell r="AR1276">
            <v>560</v>
          </cell>
          <cell r="AX1276" t="str">
            <v/>
          </cell>
        </row>
        <row r="1277">
          <cell r="AH1277">
            <v>39078</v>
          </cell>
          <cell r="AI1277">
            <v>6380</v>
          </cell>
          <cell r="AJ1277">
            <v>2825</v>
          </cell>
          <cell r="AK1277" t="str">
            <v/>
          </cell>
          <cell r="AM1277">
            <v>4.4152249134948098</v>
          </cell>
          <cell r="AN1277">
            <v>2.1097834204630321</v>
          </cell>
          <cell r="AO1277" t="str">
            <v/>
          </cell>
          <cell r="AR1277">
            <v>560</v>
          </cell>
          <cell r="AX1277" t="str">
            <v/>
          </cell>
        </row>
        <row r="1278">
          <cell r="AH1278">
            <v>39079</v>
          </cell>
          <cell r="AI1278">
            <v>6380</v>
          </cell>
          <cell r="AJ1278">
            <v>2830</v>
          </cell>
          <cell r="AK1278">
            <v>560</v>
          </cell>
          <cell r="AM1278">
            <v>4.4152249134948098</v>
          </cell>
          <cell r="AN1278">
            <v>2.1135175504107542</v>
          </cell>
          <cell r="AO1278">
            <v>2.6046511627906979</v>
          </cell>
          <cell r="AR1278">
            <v>560</v>
          </cell>
          <cell r="AX1278">
            <v>560</v>
          </cell>
        </row>
        <row r="1279">
          <cell r="AH1279">
            <v>39080</v>
          </cell>
          <cell r="AI1279">
            <v>6330</v>
          </cell>
          <cell r="AJ1279">
            <v>2803</v>
          </cell>
          <cell r="AK1279" t="str">
            <v/>
          </cell>
          <cell r="AM1279">
            <v>4.3806228373702423</v>
          </cell>
          <cell r="AN1279">
            <v>2.0933532486930546</v>
          </cell>
          <cell r="AO1279" t="str">
            <v/>
          </cell>
          <cell r="AR1279">
            <v>560</v>
          </cell>
          <cell r="AX1279" t="str">
            <v/>
          </cell>
        </row>
        <row r="1280">
          <cell r="AH1280">
            <v>39084</v>
          </cell>
          <cell r="AI1280">
            <v>6110</v>
          </cell>
          <cell r="AJ1280">
            <v>2785</v>
          </cell>
          <cell r="AK1280" t="str">
            <v/>
          </cell>
          <cell r="AM1280">
            <v>4.2283737024221457</v>
          </cell>
          <cell r="AN1280">
            <v>2.0799103808812545</v>
          </cell>
          <cell r="AO1280" t="str">
            <v/>
          </cell>
          <cell r="AR1280">
            <v>560</v>
          </cell>
          <cell r="AX1280" t="str">
            <v/>
          </cell>
        </row>
        <row r="1281">
          <cell r="AH1281">
            <v>39085</v>
          </cell>
          <cell r="AI1281">
            <v>5855</v>
          </cell>
          <cell r="AJ1281">
            <v>2740</v>
          </cell>
          <cell r="AK1281" t="str">
            <v/>
          </cell>
          <cell r="AM1281">
            <v>4.0519031141868513</v>
          </cell>
          <cell r="AN1281">
            <v>2.0463032113517552</v>
          </cell>
          <cell r="AO1281" t="str">
            <v/>
          </cell>
          <cell r="AR1281">
            <v>560</v>
          </cell>
          <cell r="AX1281" t="str">
            <v/>
          </cell>
        </row>
        <row r="1282">
          <cell r="AH1282">
            <v>39086</v>
          </cell>
          <cell r="AI1282">
            <v>5715</v>
          </cell>
          <cell r="AJ1282">
            <v>2700</v>
          </cell>
          <cell r="AK1282">
            <v>560</v>
          </cell>
          <cell r="AM1282">
            <v>3.9550173010380623</v>
          </cell>
          <cell r="AN1282">
            <v>2.0164301717699775</v>
          </cell>
          <cell r="AO1282">
            <v>2.6046511627906979</v>
          </cell>
          <cell r="AR1282">
            <v>560</v>
          </cell>
          <cell r="AX1282">
            <v>560</v>
          </cell>
        </row>
        <row r="1283">
          <cell r="AH1283">
            <v>39087</v>
          </cell>
          <cell r="AI1283">
            <v>5611</v>
          </cell>
          <cell r="AJ1283">
            <v>2608</v>
          </cell>
          <cell r="AK1283" t="str">
            <v/>
          </cell>
          <cell r="AM1283">
            <v>3.8830449826989621</v>
          </cell>
          <cell r="AN1283">
            <v>1.9477221807318894</v>
          </cell>
          <cell r="AO1283" t="str">
            <v/>
          </cell>
          <cell r="AR1283">
            <v>560</v>
          </cell>
          <cell r="AX1283" t="str">
            <v/>
          </cell>
        </row>
        <row r="1284">
          <cell r="AH1284">
            <v>39090</v>
          </cell>
          <cell r="AI1284">
            <v>5606</v>
          </cell>
          <cell r="AJ1284">
            <v>2610</v>
          </cell>
          <cell r="AK1284" t="str">
            <v/>
          </cell>
          <cell r="AM1284">
            <v>3.8795847750865051</v>
          </cell>
          <cell r="AN1284">
            <v>1.9492158327109783</v>
          </cell>
          <cell r="AO1284" t="str">
            <v/>
          </cell>
          <cell r="AR1284">
            <v>560</v>
          </cell>
          <cell r="AX1284" t="str">
            <v/>
          </cell>
        </row>
        <row r="1285">
          <cell r="AH1285">
            <v>39091</v>
          </cell>
          <cell r="AI1285">
            <v>5625</v>
          </cell>
          <cell r="AJ1285">
            <v>2655</v>
          </cell>
          <cell r="AK1285" t="str">
            <v/>
          </cell>
          <cell r="AM1285">
            <v>3.8927335640138407</v>
          </cell>
          <cell r="AN1285">
            <v>1.982823002240478</v>
          </cell>
          <cell r="AO1285" t="str">
            <v/>
          </cell>
          <cell r="AR1285">
            <v>560</v>
          </cell>
          <cell r="AX1285" t="str">
            <v/>
          </cell>
        </row>
        <row r="1286">
          <cell r="AH1286">
            <v>39092</v>
          </cell>
          <cell r="AI1286">
            <v>5879</v>
          </cell>
          <cell r="AJ1286">
            <v>2710</v>
          </cell>
          <cell r="AK1286" t="str">
            <v/>
          </cell>
          <cell r="AM1286">
            <v>4.068512110726644</v>
          </cell>
          <cell r="AN1286">
            <v>2.023898431665422</v>
          </cell>
          <cell r="AO1286" t="str">
            <v/>
          </cell>
          <cell r="AR1286">
            <v>560</v>
          </cell>
          <cell r="AX1286" t="str">
            <v/>
          </cell>
        </row>
        <row r="1287">
          <cell r="AH1287">
            <v>39093</v>
          </cell>
          <cell r="AI1287">
            <v>5895</v>
          </cell>
          <cell r="AJ1287">
            <v>2735</v>
          </cell>
          <cell r="AK1287">
            <v>560</v>
          </cell>
          <cell r="AM1287">
            <v>4.0795847750865049</v>
          </cell>
          <cell r="AN1287">
            <v>2.0425690814040327</v>
          </cell>
          <cell r="AO1287">
            <v>2.6046511627906979</v>
          </cell>
          <cell r="AR1287">
            <v>560</v>
          </cell>
          <cell r="AX1287">
            <v>560</v>
          </cell>
        </row>
        <row r="1288">
          <cell r="AH1288">
            <v>39094</v>
          </cell>
          <cell r="AI1288">
            <v>5750</v>
          </cell>
          <cell r="AJ1288">
            <v>2695</v>
          </cell>
          <cell r="AK1288" t="str">
            <v/>
          </cell>
          <cell r="AM1288">
            <v>3.9792387543252596</v>
          </cell>
          <cell r="AN1288">
            <v>2.0126960418222555</v>
          </cell>
          <cell r="AO1288" t="str">
            <v/>
          </cell>
          <cell r="AR1288">
            <v>560</v>
          </cell>
          <cell r="AX1288" t="str">
            <v/>
          </cell>
        </row>
        <row r="1289">
          <cell r="AH1289">
            <v>39097</v>
          </cell>
          <cell r="AI1289">
            <v>5630</v>
          </cell>
          <cell r="AJ1289">
            <v>2690</v>
          </cell>
          <cell r="AK1289" t="str">
            <v/>
          </cell>
          <cell r="AM1289">
            <v>3.8961937716262978</v>
          </cell>
          <cell r="AN1289">
            <v>2.0089619118745334</v>
          </cell>
          <cell r="AO1289" t="str">
            <v/>
          </cell>
          <cell r="AR1289">
            <v>560</v>
          </cell>
          <cell r="AX1289" t="str">
            <v/>
          </cell>
        </row>
        <row r="1290">
          <cell r="AH1290">
            <v>39098</v>
          </cell>
          <cell r="AI1290">
            <v>5715</v>
          </cell>
          <cell r="AJ1290">
            <v>2681</v>
          </cell>
          <cell r="AK1290" t="str">
            <v/>
          </cell>
          <cell r="AM1290">
            <v>3.9550173010380623</v>
          </cell>
          <cell r="AN1290">
            <v>2.0022404779686331</v>
          </cell>
          <cell r="AO1290" t="str">
            <v/>
          </cell>
          <cell r="AR1290">
            <v>560</v>
          </cell>
          <cell r="AX1290" t="str">
            <v/>
          </cell>
        </row>
        <row r="1291">
          <cell r="AH1291">
            <v>39099</v>
          </cell>
          <cell r="AI1291">
            <v>5650</v>
          </cell>
          <cell r="AJ1291">
            <v>2678</v>
          </cell>
          <cell r="AK1291" t="str">
            <v/>
          </cell>
          <cell r="AM1291">
            <v>3.9100346020761245</v>
          </cell>
          <cell r="AN1291">
            <v>2</v>
          </cell>
          <cell r="AO1291" t="str">
            <v/>
          </cell>
          <cell r="AR1291">
            <v>560</v>
          </cell>
          <cell r="AX1291" t="str">
            <v/>
          </cell>
        </row>
        <row r="1292">
          <cell r="AH1292">
            <v>39100</v>
          </cell>
          <cell r="AI1292">
            <v>5540</v>
          </cell>
          <cell r="AJ1292">
            <v>2695</v>
          </cell>
          <cell r="AK1292">
            <v>560</v>
          </cell>
          <cell r="AM1292">
            <v>3.8339100346020762</v>
          </cell>
          <cell r="AN1292">
            <v>2.0126960418222555</v>
          </cell>
          <cell r="AO1292">
            <v>2.6046511627906979</v>
          </cell>
          <cell r="AR1292">
            <v>560</v>
          </cell>
          <cell r="AX1292">
            <v>560</v>
          </cell>
        </row>
        <row r="1293">
          <cell r="AH1293">
            <v>39101</v>
          </cell>
          <cell r="AI1293">
            <v>5605</v>
          </cell>
          <cell r="AJ1293">
            <v>2717</v>
          </cell>
          <cell r="AK1293" t="str">
            <v/>
          </cell>
          <cell r="AM1293">
            <v>3.878892733564014</v>
          </cell>
          <cell r="AN1293">
            <v>2.029126213592233</v>
          </cell>
          <cell r="AO1293" t="str">
            <v/>
          </cell>
          <cell r="AR1293">
            <v>560</v>
          </cell>
          <cell r="AX1293" t="str">
            <v/>
          </cell>
        </row>
        <row r="1294">
          <cell r="AH1294">
            <v>39104</v>
          </cell>
          <cell r="AI1294">
            <v>5620</v>
          </cell>
          <cell r="AJ1294">
            <v>2757</v>
          </cell>
          <cell r="AK1294" t="str">
            <v/>
          </cell>
          <cell r="AM1294">
            <v>3.8892733564013842</v>
          </cell>
          <cell r="AN1294">
            <v>2.0589992531740107</v>
          </cell>
          <cell r="AO1294" t="str">
            <v/>
          </cell>
          <cell r="AR1294">
            <v>560</v>
          </cell>
          <cell r="AX1294" t="str">
            <v/>
          </cell>
        </row>
        <row r="1295">
          <cell r="AH1295">
            <v>39105</v>
          </cell>
          <cell r="AI1295">
            <v>5660</v>
          </cell>
          <cell r="AJ1295">
            <v>2815</v>
          </cell>
          <cell r="AK1295" t="str">
            <v/>
          </cell>
          <cell r="AM1295">
            <v>3.9169550173010381</v>
          </cell>
          <cell r="AN1295">
            <v>2.1023151605675876</v>
          </cell>
          <cell r="AO1295" t="str">
            <v/>
          </cell>
          <cell r="AR1295">
            <v>560</v>
          </cell>
          <cell r="AX1295" t="str">
            <v/>
          </cell>
        </row>
        <row r="1296">
          <cell r="AH1296">
            <v>39106</v>
          </cell>
          <cell r="AI1296">
            <v>5715</v>
          </cell>
          <cell r="AJ1296">
            <v>2804</v>
          </cell>
          <cell r="AK1296" t="str">
            <v/>
          </cell>
          <cell r="AM1296">
            <v>3.9550173010380623</v>
          </cell>
          <cell r="AN1296">
            <v>2.0941000746825988</v>
          </cell>
          <cell r="AO1296" t="str">
            <v/>
          </cell>
          <cell r="AR1296">
            <v>560</v>
          </cell>
          <cell r="AX1296" t="str">
            <v/>
          </cell>
        </row>
        <row r="1297">
          <cell r="AH1297">
            <v>39107</v>
          </cell>
          <cell r="AI1297">
            <v>5860</v>
          </cell>
          <cell r="AJ1297">
            <v>2792</v>
          </cell>
          <cell r="AK1297">
            <v>560</v>
          </cell>
          <cell r="AM1297">
            <v>4.0553633217993079</v>
          </cell>
          <cell r="AN1297">
            <v>2.0851381628080659</v>
          </cell>
          <cell r="AO1297">
            <v>2.6046511627906979</v>
          </cell>
          <cell r="AR1297">
            <v>560</v>
          </cell>
          <cell r="AX1297">
            <v>560</v>
          </cell>
        </row>
        <row r="1298">
          <cell r="AH1298">
            <v>39108</v>
          </cell>
          <cell r="AI1298">
            <v>5810</v>
          </cell>
          <cell r="AJ1298">
            <v>2795</v>
          </cell>
          <cell r="AK1298" t="str">
            <v/>
          </cell>
          <cell r="AM1298">
            <v>4.0207612456747404</v>
          </cell>
          <cell r="AN1298">
            <v>2.087378640776699</v>
          </cell>
          <cell r="AO1298" t="str">
            <v/>
          </cell>
          <cell r="AR1298">
            <v>550</v>
          </cell>
          <cell r="AX1298" t="str">
            <v/>
          </cell>
        </row>
        <row r="1299">
          <cell r="AH1299">
            <v>39111</v>
          </cell>
          <cell r="AI1299">
            <v>5585</v>
          </cell>
          <cell r="AJ1299">
            <v>2710</v>
          </cell>
          <cell r="AK1299" t="str">
            <v/>
          </cell>
          <cell r="AM1299">
            <v>3.8650519031141868</v>
          </cell>
          <cell r="AN1299">
            <v>2.023898431665422</v>
          </cell>
          <cell r="AO1299" t="str">
            <v/>
          </cell>
          <cell r="AR1299">
            <v>540</v>
          </cell>
          <cell r="AX1299" t="str">
            <v/>
          </cell>
        </row>
        <row r="1300">
          <cell r="AH1300">
            <v>39112</v>
          </cell>
          <cell r="AI1300">
            <v>5640</v>
          </cell>
          <cell r="AJ1300">
            <v>2696</v>
          </cell>
          <cell r="AK1300" t="str">
            <v/>
          </cell>
          <cell r="AM1300">
            <v>3.9031141868512109</v>
          </cell>
          <cell r="AN1300">
            <v>2.0134428678117997</v>
          </cell>
          <cell r="AO1300" t="str">
            <v/>
          </cell>
          <cell r="AR1300">
            <v>530</v>
          </cell>
          <cell r="AX1300" t="str">
            <v/>
          </cell>
        </row>
        <row r="1301">
          <cell r="AH1301">
            <v>39113</v>
          </cell>
          <cell r="AI1301">
            <v>5735</v>
          </cell>
          <cell r="AJ1301">
            <v>2730</v>
          </cell>
          <cell r="AK1301" t="str">
            <v/>
          </cell>
          <cell r="AM1301">
            <v>3.9688581314878895</v>
          </cell>
          <cell r="AN1301">
            <v>2.0388349514563107</v>
          </cell>
          <cell r="AO1301" t="str">
            <v/>
          </cell>
          <cell r="AR1301">
            <v>520</v>
          </cell>
          <cell r="AX1301" t="str">
            <v/>
          </cell>
        </row>
        <row r="1302">
          <cell r="AH1302">
            <v>39114</v>
          </cell>
          <cell r="AI1302">
            <v>5600</v>
          </cell>
          <cell r="AJ1302">
            <v>2753</v>
          </cell>
          <cell r="AK1302">
            <v>510</v>
          </cell>
          <cell r="AM1302">
            <v>3.875432525951557</v>
          </cell>
          <cell r="AN1302">
            <v>2.0560119492158329</v>
          </cell>
          <cell r="AO1302">
            <v>2.3720930232558142</v>
          </cell>
          <cell r="AR1302">
            <v>510</v>
          </cell>
          <cell r="AX1302">
            <v>510</v>
          </cell>
        </row>
        <row r="1303">
          <cell r="AH1303">
            <v>39115</v>
          </cell>
          <cell r="AI1303">
            <v>5345</v>
          </cell>
          <cell r="AJ1303">
            <v>2720</v>
          </cell>
          <cell r="AK1303" t="str">
            <v/>
          </cell>
          <cell r="AM1303">
            <v>3.698961937716263</v>
          </cell>
          <cell r="AN1303">
            <v>2.0313666915608661</v>
          </cell>
          <cell r="AO1303" t="str">
            <v/>
          </cell>
          <cell r="AR1303">
            <v>510</v>
          </cell>
          <cell r="AX1303" t="str">
            <v/>
          </cell>
        </row>
        <row r="1304">
          <cell r="AH1304">
            <v>39118</v>
          </cell>
          <cell r="AI1304">
            <v>5340</v>
          </cell>
          <cell r="AJ1304">
            <v>2712</v>
          </cell>
          <cell r="AK1304" t="str">
            <v/>
          </cell>
          <cell r="AM1304">
            <v>3.6955017301038064</v>
          </cell>
          <cell r="AN1304">
            <v>2.025392083644511</v>
          </cell>
          <cell r="AO1304" t="str">
            <v/>
          </cell>
          <cell r="AR1304">
            <v>510</v>
          </cell>
          <cell r="AX1304" t="str">
            <v/>
          </cell>
        </row>
        <row r="1305">
          <cell r="AH1305">
            <v>39119</v>
          </cell>
          <cell r="AI1305">
            <v>5470</v>
          </cell>
          <cell r="AJ1305">
            <v>2705</v>
          </cell>
          <cell r="AK1305" t="str">
            <v/>
          </cell>
          <cell r="AM1305">
            <v>3.7854671280276815</v>
          </cell>
          <cell r="AN1305">
            <v>2.0201643017176996</v>
          </cell>
          <cell r="AO1305" t="str">
            <v/>
          </cell>
          <cell r="AR1305">
            <v>510</v>
          </cell>
          <cell r="AX1305" t="str">
            <v/>
          </cell>
        </row>
        <row r="1306">
          <cell r="AH1306">
            <v>39120</v>
          </cell>
          <cell r="AI1306">
            <v>5425</v>
          </cell>
          <cell r="AJ1306">
            <v>2655</v>
          </cell>
          <cell r="AK1306" t="str">
            <v/>
          </cell>
          <cell r="AM1306">
            <v>3.7543252595155709</v>
          </cell>
          <cell r="AN1306">
            <v>1.982823002240478</v>
          </cell>
          <cell r="AO1306" t="str">
            <v/>
          </cell>
          <cell r="AR1306">
            <v>510</v>
          </cell>
          <cell r="AX1306" t="str">
            <v/>
          </cell>
        </row>
        <row r="1307">
          <cell r="AH1307">
            <v>39121</v>
          </cell>
          <cell r="AI1307">
            <v>5410</v>
          </cell>
          <cell r="AJ1307">
            <v>2690</v>
          </cell>
          <cell r="AK1307">
            <v>510</v>
          </cell>
          <cell r="AM1307">
            <v>3.7439446366782008</v>
          </cell>
          <cell r="AN1307">
            <v>2.0089619118745334</v>
          </cell>
          <cell r="AO1307">
            <v>2.3720930232558142</v>
          </cell>
          <cell r="AR1307">
            <v>510</v>
          </cell>
          <cell r="AX1307">
            <v>510</v>
          </cell>
        </row>
        <row r="1308">
          <cell r="AH1308">
            <v>39122</v>
          </cell>
          <cell r="AI1308">
            <v>5580</v>
          </cell>
          <cell r="AJ1308">
            <v>2700</v>
          </cell>
          <cell r="AK1308" t="str">
            <v/>
          </cell>
          <cell r="AM1308">
            <v>3.8615916955017302</v>
          </cell>
          <cell r="AN1308">
            <v>2.0164301717699775</v>
          </cell>
          <cell r="AO1308" t="str">
            <v/>
          </cell>
          <cell r="AR1308">
            <v>510</v>
          </cell>
          <cell r="AX1308" t="str">
            <v/>
          </cell>
        </row>
        <row r="1309">
          <cell r="AH1309">
            <v>39125</v>
          </cell>
          <cell r="AI1309">
            <v>5470</v>
          </cell>
          <cell r="AJ1309">
            <v>2707</v>
          </cell>
          <cell r="AK1309" t="str">
            <v/>
          </cell>
          <cell r="AM1309">
            <v>3.7854671280276815</v>
          </cell>
          <cell r="AN1309">
            <v>2.0216579536967885</v>
          </cell>
          <cell r="AO1309" t="str">
            <v/>
          </cell>
          <cell r="AR1309">
            <v>510</v>
          </cell>
          <cell r="AX1309" t="str">
            <v/>
          </cell>
        </row>
        <row r="1310">
          <cell r="AH1310">
            <v>39126</v>
          </cell>
          <cell r="AI1310">
            <v>5749</v>
          </cell>
          <cell r="AJ1310">
            <v>2820</v>
          </cell>
          <cell r="AK1310" t="str">
            <v/>
          </cell>
          <cell r="AM1310">
            <v>3.9785467128027681</v>
          </cell>
          <cell r="AN1310">
            <v>2.1060492905153101</v>
          </cell>
          <cell r="AO1310" t="str">
            <v/>
          </cell>
          <cell r="AR1310">
            <v>510</v>
          </cell>
          <cell r="AX1310" t="str">
            <v/>
          </cell>
        </row>
        <row r="1311">
          <cell r="AH1311">
            <v>39127</v>
          </cell>
          <cell r="AI1311">
            <v>5725</v>
          </cell>
          <cell r="AJ1311">
            <v>2828</v>
          </cell>
          <cell r="AK1311" t="str">
            <v/>
          </cell>
          <cell r="AM1311">
            <v>3.9619377162629759</v>
          </cell>
          <cell r="AN1311">
            <v>2.1120238984316653</v>
          </cell>
          <cell r="AO1311" t="str">
            <v/>
          </cell>
          <cell r="AR1311">
            <v>510</v>
          </cell>
          <cell r="AX1311" t="str">
            <v/>
          </cell>
        </row>
        <row r="1312">
          <cell r="AH1312">
            <v>39128</v>
          </cell>
          <cell r="AI1312">
            <v>5850</v>
          </cell>
          <cell r="AJ1312">
            <v>2815</v>
          </cell>
          <cell r="AK1312">
            <v>510</v>
          </cell>
          <cell r="AM1312">
            <v>4.0484429065743948</v>
          </cell>
          <cell r="AN1312">
            <v>2.1023151605675876</v>
          </cell>
          <cell r="AO1312">
            <v>2.3720930232558142</v>
          </cell>
          <cell r="AR1312">
            <v>510</v>
          </cell>
          <cell r="AX1312">
            <v>510</v>
          </cell>
        </row>
        <row r="1313">
          <cell r="AH1313">
            <v>39129</v>
          </cell>
          <cell r="AI1313">
            <v>5810</v>
          </cell>
          <cell r="AJ1313">
            <v>2795</v>
          </cell>
          <cell r="AK1313" t="str">
            <v/>
          </cell>
          <cell r="AM1313">
            <v>4.0207612456747404</v>
          </cell>
          <cell r="AN1313">
            <v>2.087378640776699</v>
          </cell>
          <cell r="AO1313" t="str">
            <v/>
          </cell>
          <cell r="AR1313">
            <v>514</v>
          </cell>
          <cell r="AX1313" t="str">
            <v/>
          </cell>
        </row>
        <row r="1314">
          <cell r="AH1314">
            <v>39132</v>
          </cell>
          <cell r="AI1314">
            <v>5805</v>
          </cell>
          <cell r="AJ1314">
            <v>2780</v>
          </cell>
          <cell r="AK1314" t="str">
            <v/>
          </cell>
          <cell r="AM1314">
            <v>4.0173010380622838</v>
          </cell>
          <cell r="AN1314">
            <v>2.0761762509335324</v>
          </cell>
          <cell r="AO1314" t="str">
            <v/>
          </cell>
          <cell r="AR1314">
            <v>518</v>
          </cell>
          <cell r="AX1314" t="str">
            <v/>
          </cell>
        </row>
        <row r="1315">
          <cell r="AH1315">
            <v>39133</v>
          </cell>
          <cell r="AI1315">
            <v>5720</v>
          </cell>
          <cell r="AJ1315">
            <v>2742</v>
          </cell>
          <cell r="AK1315" t="str">
            <v/>
          </cell>
          <cell r="AM1315">
            <v>3.9584775086505188</v>
          </cell>
          <cell r="AN1315">
            <v>2.0477968633308441</v>
          </cell>
          <cell r="AO1315" t="str">
            <v/>
          </cell>
          <cell r="AR1315">
            <v>522</v>
          </cell>
          <cell r="AX1315" t="str">
            <v/>
          </cell>
        </row>
        <row r="1316">
          <cell r="AH1316">
            <v>39134</v>
          </cell>
          <cell r="AI1316">
            <v>5790</v>
          </cell>
          <cell r="AJ1316">
            <v>2758</v>
          </cell>
          <cell r="AK1316" t="str">
            <v/>
          </cell>
          <cell r="AM1316">
            <v>4.0069204152249132</v>
          </cell>
          <cell r="AN1316">
            <v>2.0597460791635549</v>
          </cell>
          <cell r="AO1316" t="str">
            <v/>
          </cell>
          <cell r="AR1316">
            <v>526</v>
          </cell>
          <cell r="AX1316" t="str">
            <v/>
          </cell>
        </row>
        <row r="1317">
          <cell r="AH1317">
            <v>39135</v>
          </cell>
          <cell r="AI1317">
            <v>6135</v>
          </cell>
          <cell r="AJ1317">
            <v>2795</v>
          </cell>
          <cell r="AK1317">
            <v>530</v>
          </cell>
          <cell r="AM1317">
            <v>4.2456747404844295</v>
          </cell>
          <cell r="AN1317">
            <v>2.087378640776699</v>
          </cell>
          <cell r="AO1317">
            <v>2.4651162790697674</v>
          </cell>
          <cell r="AR1317">
            <v>530</v>
          </cell>
          <cell r="AX1317">
            <v>530</v>
          </cell>
        </row>
        <row r="1318">
          <cell r="AH1318">
            <v>39136</v>
          </cell>
          <cell r="AI1318">
            <v>6306</v>
          </cell>
          <cell r="AJ1318">
            <v>2885</v>
          </cell>
          <cell r="AK1318" t="str">
            <v/>
          </cell>
          <cell r="AM1318">
            <v>4.3640138408304496</v>
          </cell>
          <cell r="AN1318">
            <v>2.1545929798356984</v>
          </cell>
          <cell r="AO1318" t="str">
            <v/>
          </cell>
          <cell r="AR1318">
            <v>530</v>
          </cell>
          <cell r="AX1318" t="str">
            <v/>
          </cell>
        </row>
        <row r="1319">
          <cell r="AH1319">
            <v>39139</v>
          </cell>
          <cell r="AI1319">
            <v>6290</v>
          </cell>
          <cell r="AJ1319">
            <v>2895</v>
          </cell>
          <cell r="AK1319" t="str">
            <v/>
          </cell>
          <cell r="AM1319">
            <v>4.3529411764705879</v>
          </cell>
          <cell r="AN1319">
            <v>2.1620612397311425</v>
          </cell>
          <cell r="AO1319" t="str">
            <v/>
          </cell>
          <cell r="AR1319">
            <v>530</v>
          </cell>
          <cell r="AX1319" t="str">
            <v/>
          </cell>
        </row>
        <row r="1320">
          <cell r="AH1320">
            <v>39140</v>
          </cell>
          <cell r="AI1320">
            <v>6230</v>
          </cell>
          <cell r="AJ1320">
            <v>2881</v>
          </cell>
          <cell r="AK1320" t="str">
            <v/>
          </cell>
          <cell r="AM1320">
            <v>4.3114186851211072</v>
          </cell>
          <cell r="AN1320">
            <v>2.1516056758775206</v>
          </cell>
          <cell r="AO1320" t="str">
            <v/>
          </cell>
          <cell r="AR1320">
            <v>530</v>
          </cell>
          <cell r="AX1320" t="str">
            <v/>
          </cell>
        </row>
        <row r="1321">
          <cell r="AH1321">
            <v>39141</v>
          </cell>
          <cell r="AI1321">
            <v>6015</v>
          </cell>
          <cell r="AJ1321">
            <v>2815</v>
          </cell>
          <cell r="AK1321" t="str">
            <v/>
          </cell>
          <cell r="AM1321">
            <v>4.1626297577854672</v>
          </cell>
          <cell r="AN1321">
            <v>2.1023151605675876</v>
          </cell>
          <cell r="AO1321" t="str">
            <v/>
          </cell>
          <cell r="AR1321">
            <v>530</v>
          </cell>
          <cell r="AX1321" t="str">
            <v/>
          </cell>
        </row>
        <row r="1322">
          <cell r="AH1322">
            <v>39142</v>
          </cell>
          <cell r="AI1322">
            <v>6110</v>
          </cell>
          <cell r="AJ1322">
            <v>2795</v>
          </cell>
          <cell r="AK1322">
            <v>530</v>
          </cell>
          <cell r="AM1322">
            <v>4.2283737024221457</v>
          </cell>
          <cell r="AN1322">
            <v>2.087378640776699</v>
          </cell>
          <cell r="AO1322">
            <v>2.4651162790697674</v>
          </cell>
          <cell r="AR1322">
            <v>530</v>
          </cell>
          <cell r="AX1322">
            <v>530</v>
          </cell>
        </row>
        <row r="1323">
          <cell r="AH1323">
            <v>39143</v>
          </cell>
          <cell r="AI1323">
            <v>6020</v>
          </cell>
          <cell r="AJ1323">
            <v>2748</v>
          </cell>
          <cell r="AK1323" t="str">
            <v/>
          </cell>
          <cell r="AM1323">
            <v>4.1660899653979238</v>
          </cell>
          <cell r="AN1323">
            <v>2.0522778192681104</v>
          </cell>
          <cell r="AO1323" t="str">
            <v/>
          </cell>
          <cell r="AR1323">
            <v>530</v>
          </cell>
          <cell r="AX1323" t="str">
            <v/>
          </cell>
        </row>
        <row r="1324">
          <cell r="AH1324">
            <v>39146</v>
          </cell>
          <cell r="AI1324">
            <v>5890</v>
          </cell>
          <cell r="AJ1324">
            <v>2678</v>
          </cell>
          <cell r="AK1324" t="str">
            <v/>
          </cell>
          <cell r="AM1324">
            <v>4.0761245674740483</v>
          </cell>
          <cell r="AN1324">
            <v>2</v>
          </cell>
          <cell r="AO1324" t="str">
            <v/>
          </cell>
          <cell r="AR1324">
            <v>530</v>
          </cell>
          <cell r="AX1324" t="str">
            <v/>
          </cell>
        </row>
        <row r="1325">
          <cell r="AH1325">
            <v>39147</v>
          </cell>
          <cell r="AI1325">
            <v>5980</v>
          </cell>
          <cell r="AJ1325">
            <v>2694</v>
          </cell>
          <cell r="AK1325" t="str">
            <v/>
          </cell>
          <cell r="AM1325">
            <v>4.1384083044982702</v>
          </cell>
          <cell r="AN1325">
            <v>2.0119492158327108</v>
          </cell>
          <cell r="AO1325" t="str">
            <v/>
          </cell>
          <cell r="AR1325">
            <v>530</v>
          </cell>
          <cell r="AX1325" t="str">
            <v/>
          </cell>
        </row>
        <row r="1326">
          <cell r="AH1326">
            <v>39148</v>
          </cell>
          <cell r="AI1326">
            <v>6140</v>
          </cell>
          <cell r="AJ1326">
            <v>2730</v>
          </cell>
          <cell r="AK1326" t="str">
            <v/>
          </cell>
          <cell r="AM1326">
            <v>4.2491349480968861</v>
          </cell>
          <cell r="AN1326">
            <v>2.0388349514563107</v>
          </cell>
          <cell r="AO1326" t="str">
            <v/>
          </cell>
          <cell r="AR1326">
            <v>530</v>
          </cell>
          <cell r="AX1326" t="str">
            <v/>
          </cell>
        </row>
        <row r="1327">
          <cell r="AH1327">
            <v>39149</v>
          </cell>
          <cell r="AI1327">
            <v>6275</v>
          </cell>
          <cell r="AJ1327">
            <v>2745</v>
          </cell>
          <cell r="AK1327">
            <v>530</v>
          </cell>
          <cell r="AM1327">
            <v>4.3425605536332181</v>
          </cell>
          <cell r="AN1327">
            <v>2.0500373412994772</v>
          </cell>
          <cell r="AO1327">
            <v>2.4651162790697674</v>
          </cell>
          <cell r="AR1327">
            <v>530</v>
          </cell>
          <cell r="AX1327">
            <v>530</v>
          </cell>
        </row>
        <row r="1328">
          <cell r="AH1328">
            <v>39150</v>
          </cell>
          <cell r="AI1328">
            <v>6130</v>
          </cell>
          <cell r="AJ1328">
            <v>2718</v>
          </cell>
          <cell r="AK1328" t="str">
            <v/>
          </cell>
          <cell r="AM1328">
            <v>4.242214532871972</v>
          </cell>
          <cell r="AN1328">
            <v>2.0298730395817772</v>
          </cell>
          <cell r="AO1328" t="str">
            <v/>
          </cell>
          <cell r="AR1328">
            <v>538</v>
          </cell>
          <cell r="AX1328" t="str">
            <v/>
          </cell>
        </row>
        <row r="1329">
          <cell r="AH1329">
            <v>39153</v>
          </cell>
          <cell r="AI1329">
            <v>6265</v>
          </cell>
          <cell r="AJ1329">
            <v>2773</v>
          </cell>
          <cell r="AK1329" t="str">
            <v/>
          </cell>
          <cell r="AM1329">
            <v>4.3356401384083041</v>
          </cell>
          <cell r="AN1329">
            <v>2.0709484690067215</v>
          </cell>
          <cell r="AO1329" t="str">
            <v/>
          </cell>
          <cell r="AR1329">
            <v>546</v>
          </cell>
          <cell r="AX1329" t="str">
            <v/>
          </cell>
        </row>
        <row r="1330">
          <cell r="AH1330">
            <v>39154</v>
          </cell>
          <cell r="AI1330">
            <v>6220</v>
          </cell>
          <cell r="AJ1330">
            <v>2737</v>
          </cell>
          <cell r="AK1330" t="str">
            <v/>
          </cell>
          <cell r="AM1330">
            <v>4.304498269896194</v>
          </cell>
          <cell r="AN1330">
            <v>2.0440627333831216</v>
          </cell>
          <cell r="AO1330" t="str">
            <v/>
          </cell>
          <cell r="AR1330">
            <v>554</v>
          </cell>
          <cell r="AX1330" t="str">
            <v/>
          </cell>
        </row>
        <row r="1331">
          <cell r="AH1331">
            <v>39155</v>
          </cell>
          <cell r="AI1331">
            <v>6220</v>
          </cell>
          <cell r="AJ1331">
            <v>2715</v>
          </cell>
          <cell r="AK1331" t="str">
            <v/>
          </cell>
          <cell r="AM1331">
            <v>4.304498269896194</v>
          </cell>
          <cell r="AN1331">
            <v>2.0276325616131441</v>
          </cell>
          <cell r="AO1331" t="str">
            <v/>
          </cell>
          <cell r="AR1331">
            <v>562</v>
          </cell>
          <cell r="AX1331" t="str">
            <v/>
          </cell>
        </row>
        <row r="1332">
          <cell r="AH1332">
            <v>39156</v>
          </cell>
          <cell r="AI1332">
            <v>6540</v>
          </cell>
          <cell r="AJ1332">
            <v>2790</v>
          </cell>
          <cell r="AK1332">
            <v>570</v>
          </cell>
          <cell r="AM1332">
            <v>4.5259515570934257</v>
          </cell>
          <cell r="AN1332">
            <v>2.0836445108289769</v>
          </cell>
          <cell r="AO1332">
            <v>2.6511627906976742</v>
          </cell>
          <cell r="AR1332">
            <v>570</v>
          </cell>
          <cell r="AX1332">
            <v>570</v>
          </cell>
        </row>
        <row r="1333">
          <cell r="AH1333">
            <v>39157</v>
          </cell>
          <cell r="AI1333">
            <v>6610</v>
          </cell>
          <cell r="AJ1333">
            <v>2814</v>
          </cell>
          <cell r="AK1333" t="str">
            <v/>
          </cell>
          <cell r="AM1333">
            <v>4.5743944636678204</v>
          </cell>
          <cell r="AN1333">
            <v>2.1015683345780434</v>
          </cell>
          <cell r="AO1333" t="str">
            <v/>
          </cell>
          <cell r="AR1333">
            <v>572</v>
          </cell>
          <cell r="AX1333" t="str">
            <v/>
          </cell>
        </row>
        <row r="1334">
          <cell r="AH1334">
            <v>39160</v>
          </cell>
          <cell r="AI1334">
            <v>6630</v>
          </cell>
          <cell r="AJ1334">
            <v>2812</v>
          </cell>
          <cell r="AK1334" t="str">
            <v/>
          </cell>
          <cell r="AM1334">
            <v>4.5882352941176467</v>
          </cell>
          <cell r="AN1334">
            <v>2.1000746825989545</v>
          </cell>
          <cell r="AO1334" t="str">
            <v/>
          </cell>
          <cell r="AR1334">
            <v>574</v>
          </cell>
          <cell r="AX1334" t="str">
            <v/>
          </cell>
        </row>
        <row r="1335">
          <cell r="AH1335">
            <v>39161</v>
          </cell>
          <cell r="AI1335">
            <v>6645</v>
          </cell>
          <cell r="AJ1335">
            <v>2794</v>
          </cell>
          <cell r="AK1335" t="str">
            <v/>
          </cell>
          <cell r="AM1335">
            <v>4.5986159169550174</v>
          </cell>
          <cell r="AN1335">
            <v>2.0866318147871548</v>
          </cell>
          <cell r="AO1335" t="str">
            <v/>
          </cell>
          <cell r="AR1335">
            <v>576</v>
          </cell>
          <cell r="AX1335" t="str">
            <v/>
          </cell>
        </row>
        <row r="1336">
          <cell r="AH1336">
            <v>39162</v>
          </cell>
          <cell r="AI1336">
            <v>6609</v>
          </cell>
          <cell r="AJ1336">
            <v>2750</v>
          </cell>
          <cell r="AK1336" t="str">
            <v/>
          </cell>
          <cell r="AM1336">
            <v>4.5737024221453284</v>
          </cell>
          <cell r="AN1336">
            <v>2.0537714712471993</v>
          </cell>
          <cell r="AO1336" t="str">
            <v/>
          </cell>
          <cell r="AR1336">
            <v>578</v>
          </cell>
          <cell r="AX1336" t="str">
            <v/>
          </cell>
        </row>
        <row r="1337">
          <cell r="AH1337">
            <v>39163</v>
          </cell>
          <cell r="AI1337">
            <v>6720</v>
          </cell>
          <cell r="AJ1337">
            <v>2780</v>
          </cell>
          <cell r="AK1337">
            <v>580</v>
          </cell>
          <cell r="AM1337">
            <v>4.6505190311418687</v>
          </cell>
          <cell r="AN1337">
            <v>2.0761762509335324</v>
          </cell>
          <cell r="AO1337">
            <v>2.6976744186046511</v>
          </cell>
          <cell r="AR1337">
            <v>580</v>
          </cell>
          <cell r="AX1337">
            <v>580</v>
          </cell>
        </row>
        <row r="1338">
          <cell r="AH1338">
            <v>39164</v>
          </cell>
          <cell r="AI1338">
            <v>6720</v>
          </cell>
          <cell r="AJ1338">
            <v>2763</v>
          </cell>
          <cell r="AK1338" t="str">
            <v/>
          </cell>
          <cell r="AM1338">
            <v>4.6505190311418687</v>
          </cell>
          <cell r="AN1338">
            <v>2.0634802091112769</v>
          </cell>
          <cell r="AO1338" t="str">
            <v/>
          </cell>
          <cell r="AR1338">
            <v>580</v>
          </cell>
          <cell r="AX1338" t="str">
            <v/>
          </cell>
        </row>
        <row r="1339">
          <cell r="AH1339">
            <v>39167</v>
          </cell>
          <cell r="AI1339">
            <v>6851</v>
          </cell>
          <cell r="AJ1339">
            <v>2725</v>
          </cell>
          <cell r="AK1339" t="str">
            <v/>
          </cell>
          <cell r="AM1339">
            <v>4.7411764705882353</v>
          </cell>
          <cell r="AN1339">
            <v>2.0351008215085886</v>
          </cell>
          <cell r="AO1339" t="str">
            <v/>
          </cell>
          <cell r="AR1339">
            <v>580</v>
          </cell>
          <cell r="AX1339" t="str">
            <v/>
          </cell>
        </row>
        <row r="1340">
          <cell r="AH1340">
            <v>39168</v>
          </cell>
          <cell r="AI1340">
            <v>6680</v>
          </cell>
          <cell r="AJ1340">
            <v>2747</v>
          </cell>
          <cell r="AK1340" t="str">
            <v/>
          </cell>
          <cell r="AM1340">
            <v>4.6228373702422143</v>
          </cell>
          <cell r="AN1340">
            <v>2.0515309932785661</v>
          </cell>
          <cell r="AO1340" t="str">
            <v/>
          </cell>
          <cell r="AR1340">
            <v>580</v>
          </cell>
          <cell r="AX1340" t="str">
            <v/>
          </cell>
        </row>
        <row r="1341">
          <cell r="AH1341">
            <v>39169</v>
          </cell>
          <cell r="AI1341">
            <v>6660</v>
          </cell>
          <cell r="AJ1341">
            <v>2745</v>
          </cell>
          <cell r="AK1341" t="str">
            <v/>
          </cell>
          <cell r="AM1341">
            <v>4.6089965397923871</v>
          </cell>
          <cell r="AN1341">
            <v>2.0500373412994772</v>
          </cell>
          <cell r="AO1341" t="str">
            <v/>
          </cell>
          <cell r="AR1341">
            <v>580</v>
          </cell>
          <cell r="AX1341" t="str">
            <v/>
          </cell>
        </row>
        <row r="1342">
          <cell r="AH1342">
            <v>39170</v>
          </cell>
          <cell r="AI1342">
            <v>6755</v>
          </cell>
          <cell r="AJ1342">
            <v>2780</v>
          </cell>
          <cell r="AK1342">
            <v>580</v>
          </cell>
          <cell r="AM1342">
            <v>4.6747404844290656</v>
          </cell>
          <cell r="AN1342">
            <v>2.0761762509335324</v>
          </cell>
          <cell r="AO1342">
            <v>2.6976744186046511</v>
          </cell>
          <cell r="AR1342">
            <v>580</v>
          </cell>
          <cell r="AX1342">
            <v>580</v>
          </cell>
        </row>
        <row r="1343">
          <cell r="AH1343">
            <v>39171</v>
          </cell>
          <cell r="AI1343">
            <v>6860</v>
          </cell>
          <cell r="AJ1343">
            <v>2780</v>
          </cell>
          <cell r="AK1343" t="str">
            <v/>
          </cell>
          <cell r="AM1343">
            <v>4.7474048442906573</v>
          </cell>
          <cell r="AN1343">
            <v>2.0761762509335324</v>
          </cell>
          <cell r="AO1343" t="str">
            <v/>
          </cell>
          <cell r="AR1343">
            <v>580</v>
          </cell>
          <cell r="AX1343" t="str">
            <v/>
          </cell>
        </row>
        <row r="1344">
          <cell r="AH1344">
            <v>39174</v>
          </cell>
          <cell r="AI1344">
            <v>6970</v>
          </cell>
          <cell r="AJ1344">
            <v>2755</v>
          </cell>
          <cell r="AK1344" t="str">
            <v/>
          </cell>
          <cell r="AM1344">
            <v>4.8235294117647056</v>
          </cell>
          <cell r="AN1344">
            <v>2.0575056011949218</v>
          </cell>
          <cell r="AO1344" t="str">
            <v/>
          </cell>
          <cell r="AR1344">
            <v>580</v>
          </cell>
          <cell r="AX1344" t="str">
            <v/>
          </cell>
        </row>
        <row r="1345">
          <cell r="AH1345">
            <v>39175</v>
          </cell>
          <cell r="AI1345">
            <v>7235</v>
          </cell>
          <cell r="AJ1345">
            <v>2845</v>
          </cell>
          <cell r="AK1345" t="str">
            <v/>
          </cell>
          <cell r="AM1345">
            <v>5.0069204152249132</v>
          </cell>
          <cell r="AN1345">
            <v>2.1247199402539207</v>
          </cell>
          <cell r="AO1345" t="str">
            <v/>
          </cell>
          <cell r="AR1345">
            <v>580</v>
          </cell>
          <cell r="AX1345" t="str">
            <v/>
          </cell>
        </row>
        <row r="1346">
          <cell r="AH1346">
            <v>39176</v>
          </cell>
          <cell r="AI1346">
            <v>7420</v>
          </cell>
          <cell r="AJ1346">
            <v>2871</v>
          </cell>
          <cell r="AK1346" t="str">
            <v/>
          </cell>
          <cell r="AM1346">
            <v>5.1349480968858128</v>
          </cell>
          <cell r="AN1346">
            <v>2.1441374159820761</v>
          </cell>
          <cell r="AO1346" t="str">
            <v/>
          </cell>
          <cell r="AR1346">
            <v>580</v>
          </cell>
          <cell r="AX1346" t="str">
            <v/>
          </cell>
        </row>
        <row r="1347">
          <cell r="AH1347">
            <v>39177</v>
          </cell>
          <cell r="AI1347">
            <v>7340</v>
          </cell>
          <cell r="AJ1347">
            <v>2840</v>
          </cell>
          <cell r="AK1347">
            <v>580</v>
          </cell>
          <cell r="AM1347">
            <v>5.0795847750865049</v>
          </cell>
          <cell r="AN1347">
            <v>2.1209858103061987</v>
          </cell>
          <cell r="AO1347">
            <v>2.6976744186046511</v>
          </cell>
          <cell r="AR1347">
            <v>580</v>
          </cell>
          <cell r="AX1347">
            <v>580</v>
          </cell>
        </row>
        <row r="1348">
          <cell r="AH1348">
            <v>39182</v>
          </cell>
          <cell r="AI1348">
            <v>7720</v>
          </cell>
          <cell r="AJ1348">
            <v>2875</v>
          </cell>
          <cell r="AK1348" t="str">
            <v/>
          </cell>
          <cell r="AM1348">
            <v>5.3425605536332181</v>
          </cell>
          <cell r="AN1348">
            <v>2.1471247199402539</v>
          </cell>
          <cell r="AO1348" t="str">
            <v/>
          </cell>
          <cell r="AR1348">
            <v>580</v>
          </cell>
          <cell r="AX1348" t="str">
            <v/>
          </cell>
        </row>
        <row r="1349">
          <cell r="AH1349">
            <v>39183</v>
          </cell>
          <cell r="AI1349">
            <v>7830</v>
          </cell>
          <cell r="AJ1349">
            <v>2871</v>
          </cell>
          <cell r="AK1349" t="str">
            <v/>
          </cell>
          <cell r="AM1349">
            <v>5.4186851211072664</v>
          </cell>
          <cell r="AN1349">
            <v>2.1441374159820761</v>
          </cell>
          <cell r="AO1349" t="str">
            <v/>
          </cell>
          <cell r="AR1349">
            <v>580</v>
          </cell>
          <cell r="AX1349" t="str">
            <v/>
          </cell>
        </row>
        <row r="1350">
          <cell r="AH1350">
            <v>39184</v>
          </cell>
          <cell r="AI1350">
            <v>7690</v>
          </cell>
          <cell r="AJ1350">
            <v>2835</v>
          </cell>
          <cell r="AK1350">
            <v>580</v>
          </cell>
          <cell r="AM1350">
            <v>5.3217993079584778</v>
          </cell>
          <cell r="AN1350">
            <v>2.1172516803584767</v>
          </cell>
          <cell r="AO1350">
            <v>2.6976744186046511</v>
          </cell>
          <cell r="AR1350">
            <v>580</v>
          </cell>
          <cell r="AX1350">
            <v>580</v>
          </cell>
        </row>
        <row r="1351">
          <cell r="AH1351">
            <v>39185</v>
          </cell>
          <cell r="AI1351">
            <v>7705</v>
          </cell>
          <cell r="AJ1351">
            <v>2812</v>
          </cell>
          <cell r="AK1351" t="str">
            <v/>
          </cell>
          <cell r="AM1351">
            <v>5.3321799307958475</v>
          </cell>
          <cell r="AN1351">
            <v>2.1000746825989545</v>
          </cell>
          <cell r="AO1351" t="str">
            <v/>
          </cell>
          <cell r="AR1351">
            <v>580</v>
          </cell>
          <cell r="AX1351" t="str">
            <v/>
          </cell>
        </row>
        <row r="1352">
          <cell r="AH1352">
            <v>39188</v>
          </cell>
          <cell r="AI1352">
            <v>7730</v>
          </cell>
          <cell r="AJ1352">
            <v>2822</v>
          </cell>
          <cell r="AK1352" t="str">
            <v/>
          </cell>
          <cell r="AM1352">
            <v>5.3494809688581313</v>
          </cell>
          <cell r="AN1352">
            <v>2.107542942494399</v>
          </cell>
          <cell r="AO1352" t="str">
            <v/>
          </cell>
          <cell r="AR1352">
            <v>580</v>
          </cell>
          <cell r="AX1352" t="str">
            <v/>
          </cell>
        </row>
        <row r="1353">
          <cell r="AH1353">
            <v>39189</v>
          </cell>
          <cell r="AI1353">
            <v>8049</v>
          </cell>
          <cell r="AJ1353">
            <v>2892.5</v>
          </cell>
          <cell r="AK1353" t="str">
            <v/>
          </cell>
          <cell r="AM1353">
            <v>5.5702422145328718</v>
          </cell>
          <cell r="AN1353">
            <v>2.1601941747572817</v>
          </cell>
          <cell r="AO1353" t="str">
            <v/>
          </cell>
          <cell r="AR1353">
            <v>580</v>
          </cell>
          <cell r="AX1353" t="str">
            <v/>
          </cell>
        </row>
        <row r="1354">
          <cell r="AH1354">
            <v>39190</v>
          </cell>
          <cell r="AI1354">
            <v>7985</v>
          </cell>
          <cell r="AJ1354">
            <v>2878</v>
          </cell>
          <cell r="AK1354" t="str">
            <v/>
          </cell>
          <cell r="AM1354">
            <v>5.5259515570934257</v>
          </cell>
          <cell r="AN1354">
            <v>2.149365197908887</v>
          </cell>
          <cell r="AO1354" t="str">
            <v/>
          </cell>
          <cell r="AR1354">
            <v>580</v>
          </cell>
          <cell r="AX1354" t="str">
            <v/>
          </cell>
        </row>
        <row r="1355">
          <cell r="AH1355">
            <v>39191</v>
          </cell>
          <cell r="AI1355">
            <v>7825</v>
          </cell>
          <cell r="AJ1355">
            <v>2845</v>
          </cell>
          <cell r="AK1355">
            <v>580</v>
          </cell>
          <cell r="AM1355">
            <v>5.4152249134948098</v>
          </cell>
          <cell r="AN1355">
            <v>2.1247199402539207</v>
          </cell>
          <cell r="AO1355">
            <v>2.6976744186046511</v>
          </cell>
          <cell r="AR1355">
            <v>580</v>
          </cell>
          <cell r="AX1355">
            <v>580</v>
          </cell>
        </row>
        <row r="1356">
          <cell r="AH1356">
            <v>39192</v>
          </cell>
          <cell r="AI1356">
            <v>7955</v>
          </cell>
          <cell r="AJ1356">
            <v>2842</v>
          </cell>
          <cell r="AK1356" t="str">
            <v/>
          </cell>
          <cell r="AM1356">
            <v>5.5051903114186853</v>
          </cell>
          <cell r="AN1356">
            <v>2.1224794622852876</v>
          </cell>
          <cell r="AO1356" t="str">
            <v/>
          </cell>
          <cell r="AR1356">
            <v>580</v>
          </cell>
          <cell r="AX1356" t="str">
            <v/>
          </cell>
        </row>
        <row r="1357">
          <cell r="AH1357">
            <v>39195</v>
          </cell>
          <cell r="AI1357">
            <v>8010</v>
          </cell>
          <cell r="AJ1357">
            <v>2863</v>
          </cell>
          <cell r="AK1357" t="str">
            <v/>
          </cell>
          <cell r="AM1357">
            <v>5.5432525951557095</v>
          </cell>
          <cell r="AN1357">
            <v>2.1381628080657209</v>
          </cell>
          <cell r="AO1357" t="str">
            <v/>
          </cell>
          <cell r="AR1357">
            <v>580</v>
          </cell>
          <cell r="AX1357" t="str">
            <v/>
          </cell>
        </row>
        <row r="1358">
          <cell r="AH1358">
            <v>39196</v>
          </cell>
          <cell r="AI1358">
            <v>7820</v>
          </cell>
          <cell r="AJ1358">
            <v>2840</v>
          </cell>
          <cell r="AK1358" t="str">
            <v/>
          </cell>
          <cell r="AM1358">
            <v>5.4117647058823533</v>
          </cell>
          <cell r="AN1358">
            <v>2.1209858103061987</v>
          </cell>
          <cell r="AO1358" t="str">
            <v/>
          </cell>
          <cell r="AR1358">
            <v>580</v>
          </cell>
          <cell r="AX1358" t="str">
            <v/>
          </cell>
        </row>
        <row r="1359">
          <cell r="AH1359">
            <v>39197</v>
          </cell>
          <cell r="AI1359">
            <v>7860</v>
          </cell>
          <cell r="AJ1359">
            <v>2822</v>
          </cell>
          <cell r="AK1359" t="str">
            <v/>
          </cell>
          <cell r="AM1359">
            <v>5.4394463667820068</v>
          </cell>
          <cell r="AN1359">
            <v>2.107542942494399</v>
          </cell>
          <cell r="AO1359" t="str">
            <v/>
          </cell>
          <cell r="AR1359">
            <v>580</v>
          </cell>
          <cell r="AX1359" t="str">
            <v/>
          </cell>
        </row>
        <row r="1360">
          <cell r="AH1360">
            <v>39198</v>
          </cell>
          <cell r="AI1360">
            <v>7659</v>
          </cell>
          <cell r="AJ1360">
            <v>2810</v>
          </cell>
          <cell r="AK1360">
            <v>580</v>
          </cell>
          <cell r="AM1360">
            <v>5.3003460207612454</v>
          </cell>
          <cell r="AN1360">
            <v>2.0985810306198656</v>
          </cell>
          <cell r="AO1360">
            <v>2.6976744186046511</v>
          </cell>
          <cell r="AR1360">
            <v>580</v>
          </cell>
          <cell r="AX1360">
            <v>580</v>
          </cell>
        </row>
        <row r="1361">
          <cell r="AH1361">
            <v>39199</v>
          </cell>
          <cell r="AI1361">
            <v>7745</v>
          </cell>
          <cell r="AJ1361">
            <v>2854</v>
          </cell>
          <cell r="AK1361" t="str">
            <v/>
          </cell>
          <cell r="AM1361">
            <v>5.3598615916955019</v>
          </cell>
          <cell r="AN1361">
            <v>2.1314413741598206</v>
          </cell>
          <cell r="AO1361" t="str">
            <v/>
          </cell>
          <cell r="AR1361">
            <v>580</v>
          </cell>
          <cell r="AX1361" t="str">
            <v/>
          </cell>
        </row>
        <row r="1362">
          <cell r="AH1362">
            <v>39202</v>
          </cell>
          <cell r="AI1362">
            <v>7761</v>
          </cell>
          <cell r="AJ1362">
            <v>2860</v>
          </cell>
          <cell r="AK1362" t="str">
            <v/>
          </cell>
          <cell r="AM1362">
            <v>5.3709342560553637</v>
          </cell>
          <cell r="AN1362">
            <v>2.1359223300970873</v>
          </cell>
          <cell r="AO1362" t="str">
            <v/>
          </cell>
          <cell r="AR1362">
            <v>580</v>
          </cell>
          <cell r="AX1362" t="str">
            <v/>
          </cell>
        </row>
        <row r="1363">
          <cell r="AH1363">
            <v>39203</v>
          </cell>
          <cell r="AI1363">
            <v>7990</v>
          </cell>
          <cell r="AJ1363">
            <v>2847</v>
          </cell>
          <cell r="AK1363" t="str">
            <v/>
          </cell>
          <cell r="AM1363">
            <v>5.5294117647058822</v>
          </cell>
          <cell r="AN1363">
            <v>2.1262135922330097</v>
          </cell>
          <cell r="AO1363" t="str">
            <v/>
          </cell>
          <cell r="AR1363">
            <v>580</v>
          </cell>
          <cell r="AX1363" t="str">
            <v/>
          </cell>
        </row>
        <row r="1364">
          <cell r="AH1364">
            <v>39204</v>
          </cell>
          <cell r="AI1364">
            <v>7955</v>
          </cell>
          <cell r="AJ1364">
            <v>2827</v>
          </cell>
          <cell r="AK1364" t="str">
            <v/>
          </cell>
          <cell r="AM1364">
            <v>5.5051903114186853</v>
          </cell>
          <cell r="AN1364">
            <v>2.111277072442121</v>
          </cell>
          <cell r="AO1364" t="str">
            <v/>
          </cell>
          <cell r="AR1364">
            <v>580</v>
          </cell>
          <cell r="AX1364" t="str">
            <v/>
          </cell>
        </row>
        <row r="1365">
          <cell r="AH1365">
            <v>39205</v>
          </cell>
          <cell r="AI1365">
            <v>8180</v>
          </cell>
          <cell r="AJ1365">
            <v>2847.5</v>
          </cell>
          <cell r="AK1365">
            <v>580</v>
          </cell>
          <cell r="AM1365">
            <v>5.6608996539792384</v>
          </cell>
          <cell r="AN1365">
            <v>2.126587005227782</v>
          </cell>
          <cell r="AO1365">
            <v>2.6976744186046511</v>
          </cell>
          <cell r="AR1365">
            <v>580</v>
          </cell>
          <cell r="AX1365">
            <v>580</v>
          </cell>
        </row>
        <row r="1366">
          <cell r="AH1366">
            <v>39206</v>
          </cell>
          <cell r="AI1366">
            <v>8320</v>
          </cell>
          <cell r="AJ1366">
            <v>2890</v>
          </cell>
          <cell r="AK1366" t="str">
            <v/>
          </cell>
          <cell r="AM1366">
            <v>5.757785467128028</v>
          </cell>
          <cell r="AN1366">
            <v>2.1583271097834205</v>
          </cell>
          <cell r="AO1366" t="str">
            <v/>
          </cell>
          <cell r="AR1366">
            <v>580</v>
          </cell>
          <cell r="AX1366" t="str">
            <v/>
          </cell>
        </row>
        <row r="1367">
          <cell r="AH1367">
            <v>39210</v>
          </cell>
          <cell r="AI1367">
            <v>8165</v>
          </cell>
          <cell r="AJ1367">
            <v>2895</v>
          </cell>
          <cell r="AK1367" t="str">
            <v/>
          </cell>
          <cell r="AM1367">
            <v>5.6505190311418687</v>
          </cell>
          <cell r="AN1367">
            <v>2.1620612397311425</v>
          </cell>
          <cell r="AO1367" t="str">
            <v/>
          </cell>
          <cell r="AR1367">
            <v>580</v>
          </cell>
          <cell r="AX1367" t="str">
            <v/>
          </cell>
        </row>
        <row r="1368">
          <cell r="AH1368">
            <v>39211</v>
          </cell>
          <cell r="AI1368">
            <v>8050</v>
          </cell>
          <cell r="AJ1368">
            <v>2886</v>
          </cell>
          <cell r="AK1368" t="str">
            <v/>
          </cell>
          <cell r="AM1368">
            <v>5.570934256055363</v>
          </cell>
          <cell r="AN1368">
            <v>2.1553398058252426</v>
          </cell>
          <cell r="AO1368" t="str">
            <v/>
          </cell>
          <cell r="AR1368">
            <v>580</v>
          </cell>
          <cell r="AX1368" t="str">
            <v/>
          </cell>
        </row>
        <row r="1369">
          <cell r="AH1369">
            <v>39212</v>
          </cell>
          <cell r="AI1369">
            <v>7890</v>
          </cell>
          <cell r="AJ1369">
            <v>2838</v>
          </cell>
          <cell r="AK1369">
            <v>580</v>
          </cell>
          <cell r="AM1369">
            <v>5.4602076124567471</v>
          </cell>
          <cell r="AN1369">
            <v>2.1194921583271098</v>
          </cell>
          <cell r="AO1369">
            <v>2.6976744186046511</v>
          </cell>
          <cell r="AR1369">
            <v>580</v>
          </cell>
          <cell r="AX1369">
            <v>580</v>
          </cell>
        </row>
        <row r="1370">
          <cell r="AH1370">
            <v>39213</v>
          </cell>
          <cell r="AI1370">
            <v>7895</v>
          </cell>
          <cell r="AJ1370">
            <v>2875</v>
          </cell>
          <cell r="AK1370" t="str">
            <v/>
          </cell>
          <cell r="AM1370">
            <v>5.4636678200692046</v>
          </cell>
          <cell r="AN1370">
            <v>2.1471247199402539</v>
          </cell>
          <cell r="AO1370" t="str">
            <v/>
          </cell>
          <cell r="AR1370">
            <v>580</v>
          </cell>
          <cell r="AX1370" t="str">
            <v/>
          </cell>
        </row>
        <row r="1371">
          <cell r="AH1371">
            <v>39216</v>
          </cell>
          <cell r="AI1371">
            <v>7651</v>
          </cell>
          <cell r="AJ1371">
            <v>2830</v>
          </cell>
          <cell r="AK1371" t="str">
            <v/>
          </cell>
          <cell r="AM1371">
            <v>5.2948096885813145</v>
          </cell>
          <cell r="AN1371">
            <v>2.1135175504107542</v>
          </cell>
          <cell r="AO1371" t="str">
            <v/>
          </cell>
          <cell r="AR1371">
            <v>580</v>
          </cell>
          <cell r="AX1371" t="str">
            <v/>
          </cell>
        </row>
        <row r="1372">
          <cell r="AH1372">
            <v>39217</v>
          </cell>
          <cell r="AI1372">
            <v>7760</v>
          </cell>
          <cell r="AJ1372">
            <v>2854</v>
          </cell>
          <cell r="AK1372" t="str">
            <v/>
          </cell>
          <cell r="AM1372">
            <v>5.3702422145328716</v>
          </cell>
          <cell r="AN1372">
            <v>2.1314413741598206</v>
          </cell>
          <cell r="AO1372" t="str">
            <v/>
          </cell>
          <cell r="AR1372">
            <v>580</v>
          </cell>
          <cell r="AX1372" t="str">
            <v/>
          </cell>
        </row>
        <row r="1373">
          <cell r="AH1373">
            <v>39218</v>
          </cell>
          <cell r="AI1373">
            <v>7610</v>
          </cell>
          <cell r="AJ1373">
            <v>2848</v>
          </cell>
          <cell r="AK1373" t="str">
            <v/>
          </cell>
          <cell r="AM1373">
            <v>5.2664359861591699</v>
          </cell>
          <cell r="AN1373">
            <v>2.1269604182225543</v>
          </cell>
          <cell r="AO1373" t="str">
            <v/>
          </cell>
          <cell r="AR1373">
            <v>580</v>
          </cell>
          <cell r="AX1373" t="str">
            <v/>
          </cell>
        </row>
        <row r="1374">
          <cell r="AH1374">
            <v>39219</v>
          </cell>
          <cell r="AI1374">
            <v>7251</v>
          </cell>
          <cell r="AJ1374">
            <v>2835</v>
          </cell>
          <cell r="AK1374">
            <v>580</v>
          </cell>
          <cell r="AM1374">
            <v>5.0179930795847749</v>
          </cell>
          <cell r="AN1374">
            <v>2.1172516803584767</v>
          </cell>
          <cell r="AO1374">
            <v>2.6976744186046511</v>
          </cell>
          <cell r="AR1374">
            <v>580</v>
          </cell>
          <cell r="AX1374">
            <v>580</v>
          </cell>
        </row>
        <row r="1375">
          <cell r="AH1375">
            <v>39220</v>
          </cell>
          <cell r="AI1375">
            <v>7272</v>
          </cell>
          <cell r="AJ1375">
            <v>2850</v>
          </cell>
          <cell r="AK1375" t="str">
            <v/>
          </cell>
          <cell r="AM1375">
            <v>5.0325259515570933</v>
          </cell>
          <cell r="AN1375">
            <v>2.1284540702016432</v>
          </cell>
          <cell r="AO1375" t="str">
            <v/>
          </cell>
          <cell r="AR1375">
            <v>574</v>
          </cell>
          <cell r="AX1375" t="str">
            <v/>
          </cell>
        </row>
        <row r="1376">
          <cell r="AH1376">
            <v>39223</v>
          </cell>
          <cell r="AI1376">
            <v>7405</v>
          </cell>
          <cell r="AJ1376">
            <v>2869</v>
          </cell>
          <cell r="AK1376" t="str">
            <v/>
          </cell>
          <cell r="AM1376">
            <v>5.124567474048443</v>
          </cell>
          <cell r="AN1376">
            <v>2.1426437640029872</v>
          </cell>
          <cell r="AO1376" t="str">
            <v/>
          </cell>
          <cell r="AR1376">
            <v>568</v>
          </cell>
          <cell r="AX1376" t="str">
            <v/>
          </cell>
        </row>
        <row r="1377">
          <cell r="AH1377">
            <v>39224</v>
          </cell>
          <cell r="AI1377">
            <v>7261</v>
          </cell>
          <cell r="AJ1377">
            <v>2855</v>
          </cell>
          <cell r="AK1377" t="str">
            <v/>
          </cell>
          <cell r="AM1377">
            <v>5.024913494809689</v>
          </cell>
          <cell r="AN1377">
            <v>2.1321882001493653</v>
          </cell>
          <cell r="AO1377" t="str">
            <v/>
          </cell>
          <cell r="AR1377">
            <v>562</v>
          </cell>
          <cell r="AX1377" t="str">
            <v/>
          </cell>
        </row>
        <row r="1378">
          <cell r="AH1378">
            <v>39225</v>
          </cell>
          <cell r="AI1378">
            <v>7201</v>
          </cell>
          <cell r="AJ1378">
            <v>2821</v>
          </cell>
          <cell r="AK1378" t="str">
            <v/>
          </cell>
          <cell r="AM1378">
            <v>4.9833910034602074</v>
          </cell>
          <cell r="AN1378">
            <v>2.1067961165048543</v>
          </cell>
          <cell r="AO1378" t="str">
            <v/>
          </cell>
          <cell r="AR1378">
            <v>556</v>
          </cell>
          <cell r="AX1378" t="str">
            <v/>
          </cell>
        </row>
        <row r="1379">
          <cell r="AH1379">
            <v>39226</v>
          </cell>
          <cell r="AI1379">
            <v>7000</v>
          </cell>
          <cell r="AJ1379">
            <v>2755</v>
          </cell>
          <cell r="AK1379">
            <v>550</v>
          </cell>
          <cell r="AM1379">
            <v>4.844290657439446</v>
          </cell>
          <cell r="AN1379">
            <v>2.0575056011949218</v>
          </cell>
          <cell r="AO1379">
            <v>2.558139534883721</v>
          </cell>
          <cell r="AR1379">
            <v>550</v>
          </cell>
          <cell r="AX1379">
            <v>550</v>
          </cell>
        </row>
        <row r="1380">
          <cell r="AH1380">
            <v>39227</v>
          </cell>
          <cell r="AI1380">
            <v>7200</v>
          </cell>
          <cell r="AJ1380">
            <v>2792</v>
          </cell>
          <cell r="AK1380" t="str">
            <v/>
          </cell>
          <cell r="AM1380">
            <v>4.9826989619377162</v>
          </cell>
          <cell r="AN1380">
            <v>2.0851381628080659</v>
          </cell>
          <cell r="AO1380" t="str">
            <v/>
          </cell>
          <cell r="AR1380">
            <v>550</v>
          </cell>
          <cell r="AX1380" t="str">
            <v/>
          </cell>
        </row>
        <row r="1381">
          <cell r="AH1381">
            <v>39231</v>
          </cell>
          <cell r="AI1381">
            <v>7265</v>
          </cell>
          <cell r="AJ1381">
            <v>2772</v>
          </cell>
          <cell r="AK1381" t="str">
            <v/>
          </cell>
          <cell r="AM1381">
            <v>5.0276816608996544</v>
          </cell>
          <cell r="AN1381">
            <v>2.0702016430171768</v>
          </cell>
          <cell r="AO1381" t="str">
            <v/>
          </cell>
          <cell r="AR1381">
            <v>550</v>
          </cell>
          <cell r="AX1381" t="str">
            <v/>
          </cell>
        </row>
        <row r="1382">
          <cell r="AH1382">
            <v>39232</v>
          </cell>
          <cell r="AI1382">
            <v>7206</v>
          </cell>
          <cell r="AJ1382">
            <v>2757</v>
          </cell>
          <cell r="AK1382" t="str">
            <v/>
          </cell>
          <cell r="AM1382">
            <v>4.9868512110726639</v>
          </cell>
          <cell r="AN1382">
            <v>2.0589992531740107</v>
          </cell>
          <cell r="AO1382" t="str">
            <v/>
          </cell>
          <cell r="AR1382">
            <v>550</v>
          </cell>
          <cell r="AX1382" t="str">
            <v/>
          </cell>
        </row>
        <row r="1383">
          <cell r="AH1383">
            <v>39233</v>
          </cell>
          <cell r="AI1383">
            <v>7380</v>
          </cell>
          <cell r="AJ1383">
            <v>2790</v>
          </cell>
          <cell r="AK1383">
            <v>550</v>
          </cell>
          <cell r="AM1383">
            <v>5.1072664359861593</v>
          </cell>
          <cell r="AN1383">
            <v>2.0836445108289769</v>
          </cell>
          <cell r="AO1383">
            <v>2.558139534883721</v>
          </cell>
          <cell r="AR1383">
            <v>550</v>
          </cell>
          <cell r="AX1383">
            <v>550</v>
          </cell>
        </row>
        <row r="1384">
          <cell r="AH1384">
            <v>39234</v>
          </cell>
          <cell r="AI1384">
            <v>7450</v>
          </cell>
          <cell r="AJ1384">
            <v>2788</v>
          </cell>
          <cell r="AK1384" t="str">
            <v/>
          </cell>
          <cell r="AM1384">
            <v>5.155709342560554</v>
          </cell>
          <cell r="AN1384">
            <v>2.082150858849888</v>
          </cell>
          <cell r="AO1384" t="str">
            <v/>
          </cell>
          <cell r="AR1384">
            <v>546</v>
          </cell>
          <cell r="AX1384" t="str">
            <v/>
          </cell>
        </row>
        <row r="1385">
          <cell r="AH1385">
            <v>39237</v>
          </cell>
          <cell r="AI1385">
            <v>7625</v>
          </cell>
          <cell r="AJ1385">
            <v>2826</v>
          </cell>
          <cell r="AK1385" t="str">
            <v/>
          </cell>
          <cell r="AM1385">
            <v>5.2768166089965396</v>
          </cell>
          <cell r="AN1385">
            <v>2.1105302464525764</v>
          </cell>
          <cell r="AO1385" t="str">
            <v/>
          </cell>
          <cell r="AR1385">
            <v>542</v>
          </cell>
          <cell r="AX1385" t="str">
            <v/>
          </cell>
        </row>
        <row r="1386">
          <cell r="AH1386">
            <v>39238</v>
          </cell>
          <cell r="AI1386">
            <v>7540</v>
          </cell>
          <cell r="AJ1386">
            <v>2803</v>
          </cell>
          <cell r="AK1386" t="str">
            <v/>
          </cell>
          <cell r="AM1386">
            <v>5.2179930795847751</v>
          </cell>
          <cell r="AN1386">
            <v>2.0933532486930546</v>
          </cell>
          <cell r="AO1386" t="str">
            <v/>
          </cell>
          <cell r="AR1386">
            <v>538</v>
          </cell>
          <cell r="AX1386" t="str">
            <v/>
          </cell>
        </row>
        <row r="1387">
          <cell r="AH1387">
            <v>39239</v>
          </cell>
          <cell r="AI1387">
            <v>7420</v>
          </cell>
          <cell r="AJ1387">
            <v>2743</v>
          </cell>
          <cell r="AK1387" t="str">
            <v/>
          </cell>
          <cell r="AM1387">
            <v>5.1349480968858128</v>
          </cell>
          <cell r="AN1387">
            <v>2.0485436893203883</v>
          </cell>
          <cell r="AO1387" t="str">
            <v/>
          </cell>
          <cell r="AR1387">
            <v>534</v>
          </cell>
          <cell r="AX1387" t="str">
            <v/>
          </cell>
        </row>
        <row r="1388">
          <cell r="AH1388">
            <v>39240</v>
          </cell>
          <cell r="AI1388">
            <v>7430</v>
          </cell>
          <cell r="AJ1388">
            <v>2736</v>
          </cell>
          <cell r="AK1388">
            <v>530</v>
          </cell>
          <cell r="AM1388">
            <v>5.1418685121107268</v>
          </cell>
          <cell r="AN1388">
            <v>2.0433159073935774</v>
          </cell>
          <cell r="AO1388">
            <v>2.4651162790697674</v>
          </cell>
          <cell r="AR1388">
            <v>530</v>
          </cell>
          <cell r="AX1388">
            <v>530</v>
          </cell>
        </row>
        <row r="1389">
          <cell r="AH1389">
            <v>39241</v>
          </cell>
          <cell r="AI1389">
            <v>7140</v>
          </cell>
          <cell r="AJ1389">
            <v>2690</v>
          </cell>
          <cell r="AK1389" t="str">
            <v/>
          </cell>
          <cell r="AM1389">
            <v>4.9411764705882355</v>
          </cell>
          <cell r="AN1389">
            <v>2.0089619118745334</v>
          </cell>
          <cell r="AO1389" t="str">
            <v/>
          </cell>
          <cell r="AR1389">
            <v>529</v>
          </cell>
          <cell r="AX1389" t="str">
            <v/>
          </cell>
        </row>
        <row r="1390">
          <cell r="AH1390">
            <v>39244</v>
          </cell>
          <cell r="AI1390">
            <v>7360</v>
          </cell>
          <cell r="AJ1390">
            <v>2724</v>
          </cell>
          <cell r="AK1390" t="str">
            <v/>
          </cell>
          <cell r="AM1390">
            <v>5.0934256055363321</v>
          </cell>
          <cell r="AN1390">
            <v>2.0343539955190439</v>
          </cell>
          <cell r="AO1390" t="str">
            <v/>
          </cell>
          <cell r="AR1390">
            <v>528</v>
          </cell>
          <cell r="AX1390" t="str">
            <v/>
          </cell>
        </row>
        <row r="1391">
          <cell r="AH1391">
            <v>39245</v>
          </cell>
          <cell r="AI1391">
            <v>7175</v>
          </cell>
          <cell r="AJ1391">
            <v>2699</v>
          </cell>
          <cell r="AK1391" t="str">
            <v/>
          </cell>
          <cell r="AM1391">
            <v>4.9653979238754324</v>
          </cell>
          <cell r="AN1391">
            <v>2.0156833457804333</v>
          </cell>
          <cell r="AO1391" t="str">
            <v/>
          </cell>
          <cell r="AR1391">
            <v>527</v>
          </cell>
          <cell r="AX1391" t="str">
            <v/>
          </cell>
        </row>
        <row r="1392">
          <cell r="AH1392">
            <v>39246</v>
          </cell>
          <cell r="AI1392">
            <v>7295</v>
          </cell>
          <cell r="AJ1392">
            <v>2718</v>
          </cell>
          <cell r="AK1392" t="str">
            <v/>
          </cell>
          <cell r="AM1392">
            <v>5.0484429065743948</v>
          </cell>
          <cell r="AN1392">
            <v>2.0298730395817772</v>
          </cell>
          <cell r="AO1392" t="str">
            <v/>
          </cell>
          <cell r="AR1392">
            <v>526</v>
          </cell>
          <cell r="AX1392" t="str">
            <v/>
          </cell>
        </row>
        <row r="1393">
          <cell r="AH1393">
            <v>39247</v>
          </cell>
          <cell r="AI1393">
            <v>7456</v>
          </cell>
          <cell r="AJ1393">
            <v>2730</v>
          </cell>
          <cell r="AK1393">
            <v>525</v>
          </cell>
          <cell r="AM1393">
            <v>5.1598615916955017</v>
          </cell>
          <cell r="AN1393">
            <v>2.0388349514563107</v>
          </cell>
          <cell r="AO1393">
            <v>2.441860465116279</v>
          </cell>
          <cell r="AR1393">
            <v>525</v>
          </cell>
          <cell r="AX1393">
            <v>525</v>
          </cell>
        </row>
        <row r="1394">
          <cell r="AH1394">
            <v>39248</v>
          </cell>
          <cell r="AI1394">
            <v>7500</v>
          </cell>
          <cell r="AJ1394">
            <v>2750</v>
          </cell>
          <cell r="AK1394" t="str">
            <v/>
          </cell>
          <cell r="AM1394">
            <v>5.1903114186851207</v>
          </cell>
          <cell r="AN1394">
            <v>2.0537714712471993</v>
          </cell>
          <cell r="AO1394" t="str">
            <v/>
          </cell>
          <cell r="AR1394">
            <v>525</v>
          </cell>
          <cell r="AX1394" t="str">
            <v/>
          </cell>
        </row>
        <row r="1395">
          <cell r="AH1395">
            <v>39251</v>
          </cell>
          <cell r="AI1395">
            <v>7540</v>
          </cell>
          <cell r="AJ1395">
            <v>2705</v>
          </cell>
          <cell r="AK1395" t="str">
            <v/>
          </cell>
          <cell r="AM1395">
            <v>5.2179930795847751</v>
          </cell>
          <cell r="AN1395">
            <v>2.0201643017176996</v>
          </cell>
          <cell r="AO1395" t="str">
            <v/>
          </cell>
          <cell r="AR1395">
            <v>525</v>
          </cell>
          <cell r="AX1395" t="str">
            <v/>
          </cell>
        </row>
        <row r="1396">
          <cell r="AH1396">
            <v>39252</v>
          </cell>
          <cell r="AI1396">
            <v>7425</v>
          </cell>
          <cell r="AJ1396">
            <v>2706</v>
          </cell>
          <cell r="AK1396" t="str">
            <v/>
          </cell>
          <cell r="AM1396">
            <v>5.1384083044982702</v>
          </cell>
          <cell r="AN1396">
            <v>2.0209111277072442</v>
          </cell>
          <cell r="AO1396" t="str">
            <v/>
          </cell>
          <cell r="AR1396">
            <v>525</v>
          </cell>
          <cell r="AX1396" t="str">
            <v/>
          </cell>
        </row>
        <row r="1397">
          <cell r="AH1397">
            <v>39253</v>
          </cell>
          <cell r="AI1397">
            <v>7519</v>
          </cell>
          <cell r="AJ1397">
            <v>2733</v>
          </cell>
          <cell r="AK1397" t="str">
            <v/>
          </cell>
          <cell r="AM1397">
            <v>5.2034602076124568</v>
          </cell>
          <cell r="AN1397">
            <v>2.0410754294249438</v>
          </cell>
          <cell r="AO1397" t="str">
            <v/>
          </cell>
          <cell r="AR1397">
            <v>525</v>
          </cell>
          <cell r="AX1397" t="str">
            <v/>
          </cell>
        </row>
        <row r="1398">
          <cell r="AH1398">
            <v>39254</v>
          </cell>
          <cell r="AI1398">
            <v>7440</v>
          </cell>
          <cell r="AJ1398">
            <v>2710</v>
          </cell>
          <cell r="AK1398">
            <v>525</v>
          </cell>
          <cell r="AM1398">
            <v>5.14878892733564</v>
          </cell>
          <cell r="AN1398">
            <v>2.023898431665422</v>
          </cell>
          <cell r="AO1398">
            <v>2.441860465116279</v>
          </cell>
          <cell r="AR1398">
            <v>525</v>
          </cell>
          <cell r="AX1398">
            <v>525</v>
          </cell>
        </row>
        <row r="1399">
          <cell r="AH1399">
            <v>39255</v>
          </cell>
          <cell r="AI1399">
            <v>7435</v>
          </cell>
          <cell r="AJ1399">
            <v>2697</v>
          </cell>
          <cell r="AK1399" t="str">
            <v/>
          </cell>
          <cell r="AM1399">
            <v>5.1453287197231834</v>
          </cell>
          <cell r="AN1399">
            <v>2.0141896938013444</v>
          </cell>
          <cell r="AO1399" t="str">
            <v/>
          </cell>
          <cell r="AR1399">
            <v>525</v>
          </cell>
          <cell r="AX1399" t="str">
            <v/>
          </cell>
        </row>
        <row r="1400">
          <cell r="AH1400">
            <v>39258</v>
          </cell>
          <cell r="AI1400">
            <v>7475</v>
          </cell>
          <cell r="AJ1400">
            <v>2721</v>
          </cell>
          <cell r="AK1400" t="str">
            <v/>
          </cell>
          <cell r="AM1400">
            <v>5.1730103806228378</v>
          </cell>
          <cell r="AN1400">
            <v>2.0321135175504108</v>
          </cell>
          <cell r="AO1400" t="str">
            <v/>
          </cell>
          <cell r="AR1400">
            <v>525</v>
          </cell>
          <cell r="AX1400" t="str">
            <v/>
          </cell>
        </row>
        <row r="1401">
          <cell r="AH1401">
            <v>39259</v>
          </cell>
          <cell r="AI1401">
            <v>7360</v>
          </cell>
          <cell r="AJ1401">
            <v>2699</v>
          </cell>
          <cell r="AK1401" t="str">
            <v/>
          </cell>
          <cell r="AM1401">
            <v>5.0934256055363321</v>
          </cell>
          <cell r="AN1401">
            <v>2.0156833457804333</v>
          </cell>
          <cell r="AO1401" t="str">
            <v/>
          </cell>
          <cell r="AR1401">
            <v>525</v>
          </cell>
          <cell r="AX1401" t="str">
            <v/>
          </cell>
        </row>
        <row r="1402">
          <cell r="AH1402">
            <v>39260</v>
          </cell>
          <cell r="AI1402">
            <v>7370</v>
          </cell>
          <cell r="AJ1402">
            <v>2705</v>
          </cell>
          <cell r="AK1402" t="str">
            <v/>
          </cell>
          <cell r="AM1402">
            <v>5.1003460207612461</v>
          </cell>
          <cell r="AN1402">
            <v>2.0201643017176996</v>
          </cell>
          <cell r="AO1402" t="str">
            <v/>
          </cell>
          <cell r="AR1402">
            <v>525</v>
          </cell>
          <cell r="AX1402" t="str">
            <v/>
          </cell>
        </row>
        <row r="1403">
          <cell r="AH1403">
            <v>39261</v>
          </cell>
          <cell r="AI1403">
            <v>7541</v>
          </cell>
          <cell r="AJ1403">
            <v>2740</v>
          </cell>
          <cell r="AK1403">
            <v>525</v>
          </cell>
          <cell r="AM1403">
            <v>5.2186851211072662</v>
          </cell>
          <cell r="AN1403">
            <v>2.0463032113517552</v>
          </cell>
          <cell r="AO1403">
            <v>2.441860465116279</v>
          </cell>
          <cell r="AR1403">
            <v>525</v>
          </cell>
          <cell r="AX1403">
            <v>525</v>
          </cell>
        </row>
        <row r="1404">
          <cell r="AH1404">
            <v>39262</v>
          </cell>
          <cell r="AI1404">
            <v>7560</v>
          </cell>
          <cell r="AJ1404">
            <v>2725</v>
          </cell>
          <cell r="AK1404" t="str">
            <v/>
          </cell>
          <cell r="AM1404">
            <v>5.2318339100346023</v>
          </cell>
          <cell r="AN1404">
            <v>2.0351008215085886</v>
          </cell>
          <cell r="AO1404" t="str">
            <v/>
          </cell>
          <cell r="AR1404">
            <v>525</v>
          </cell>
          <cell r="AX1404" t="str">
            <v/>
          </cell>
        </row>
        <row r="1405">
          <cell r="AH1405">
            <v>39265</v>
          </cell>
          <cell r="AI1405">
            <v>7730</v>
          </cell>
          <cell r="AJ1405">
            <v>2758</v>
          </cell>
          <cell r="AK1405" t="str">
            <v/>
          </cell>
          <cell r="AM1405">
            <v>5.3494809688581313</v>
          </cell>
          <cell r="AN1405">
            <v>2.0597460791635549</v>
          </cell>
          <cell r="AO1405" t="str">
            <v/>
          </cell>
          <cell r="AR1405">
            <v>525</v>
          </cell>
          <cell r="AX1405" t="str">
            <v/>
          </cell>
        </row>
        <row r="1406">
          <cell r="AH1406">
            <v>39266</v>
          </cell>
          <cell r="AI1406">
            <v>7725</v>
          </cell>
          <cell r="AJ1406">
            <v>2746</v>
          </cell>
          <cell r="AK1406" t="str">
            <v/>
          </cell>
          <cell r="AM1406">
            <v>5.3460207612456747</v>
          </cell>
          <cell r="AN1406">
            <v>2.0507841672890215</v>
          </cell>
          <cell r="AO1406" t="str">
            <v/>
          </cell>
          <cell r="AR1406">
            <v>525</v>
          </cell>
          <cell r="AX1406" t="str">
            <v/>
          </cell>
        </row>
        <row r="1407">
          <cell r="AH1407">
            <v>39267</v>
          </cell>
          <cell r="AI1407">
            <v>7825</v>
          </cell>
          <cell r="AJ1407">
            <v>2784</v>
          </cell>
          <cell r="AK1407" t="str">
            <v/>
          </cell>
          <cell r="AM1407">
            <v>5.4152249134948098</v>
          </cell>
          <cell r="AN1407">
            <v>2.0791635548917102</v>
          </cell>
          <cell r="AO1407" t="str">
            <v/>
          </cell>
          <cell r="AR1407">
            <v>525</v>
          </cell>
          <cell r="AX1407" t="str">
            <v/>
          </cell>
        </row>
        <row r="1408">
          <cell r="AH1408">
            <v>39268</v>
          </cell>
          <cell r="AI1408">
            <v>7860</v>
          </cell>
          <cell r="AJ1408">
            <v>2789</v>
          </cell>
          <cell r="AK1408">
            <v>525</v>
          </cell>
          <cell r="AM1408">
            <v>5.4394463667820068</v>
          </cell>
          <cell r="AN1408">
            <v>2.0828976848394323</v>
          </cell>
          <cell r="AO1408">
            <v>2.441860465116279</v>
          </cell>
          <cell r="AR1408">
            <v>525</v>
          </cell>
          <cell r="AX1408">
            <v>525</v>
          </cell>
        </row>
        <row r="1409">
          <cell r="AH1409">
            <v>39269</v>
          </cell>
          <cell r="AI1409">
            <v>7860</v>
          </cell>
          <cell r="AJ1409">
            <v>2812</v>
          </cell>
          <cell r="AK1409" t="str">
            <v/>
          </cell>
          <cell r="AM1409">
            <v>5.4394463667820068</v>
          </cell>
          <cell r="AN1409">
            <v>2.1000746825989545</v>
          </cell>
          <cell r="AO1409" t="str">
            <v/>
          </cell>
          <cell r="AR1409">
            <v>525</v>
          </cell>
          <cell r="AX1409" t="str">
            <v/>
          </cell>
        </row>
        <row r="1410">
          <cell r="AH1410">
            <v>39272</v>
          </cell>
          <cell r="AI1410">
            <v>7990</v>
          </cell>
          <cell r="AJ1410">
            <v>2812</v>
          </cell>
          <cell r="AK1410" t="str">
            <v/>
          </cell>
          <cell r="AM1410">
            <v>5.5294117647058822</v>
          </cell>
          <cell r="AN1410">
            <v>2.1000746825989545</v>
          </cell>
          <cell r="AO1410" t="str">
            <v/>
          </cell>
          <cell r="AR1410">
            <v>525</v>
          </cell>
          <cell r="AX1410" t="str">
            <v/>
          </cell>
        </row>
        <row r="1411">
          <cell r="AH1411">
            <v>39273</v>
          </cell>
          <cell r="AI1411">
            <v>7910</v>
          </cell>
          <cell r="AJ1411">
            <v>2808</v>
          </cell>
          <cell r="AK1411" t="str">
            <v/>
          </cell>
          <cell r="AM1411">
            <v>5.4740484429065743</v>
          </cell>
          <cell r="AN1411">
            <v>2.0970873786407767</v>
          </cell>
          <cell r="AO1411" t="str">
            <v/>
          </cell>
          <cell r="AR1411">
            <v>525</v>
          </cell>
          <cell r="AX1411" t="str">
            <v/>
          </cell>
        </row>
        <row r="1412">
          <cell r="AH1412">
            <v>39274</v>
          </cell>
          <cell r="AI1412">
            <v>7940</v>
          </cell>
          <cell r="AJ1412">
            <v>2834</v>
          </cell>
          <cell r="AK1412" t="str">
            <v/>
          </cell>
          <cell r="AM1412">
            <v>5.4948096885813147</v>
          </cell>
          <cell r="AN1412">
            <v>2.116504854368932</v>
          </cell>
          <cell r="AO1412" t="str">
            <v/>
          </cell>
          <cell r="AR1412">
            <v>525</v>
          </cell>
          <cell r="AX1412" t="str">
            <v/>
          </cell>
        </row>
        <row r="1413">
          <cell r="AH1413">
            <v>39275</v>
          </cell>
          <cell r="AI1413">
            <v>7825</v>
          </cell>
          <cell r="AJ1413">
            <v>2800</v>
          </cell>
          <cell r="AK1413">
            <v>525</v>
          </cell>
          <cell r="AM1413">
            <v>5.4152249134948098</v>
          </cell>
          <cell r="AN1413">
            <v>2.091112770724421</v>
          </cell>
          <cell r="AO1413">
            <v>2.441860465116279</v>
          </cell>
          <cell r="AR1413">
            <v>525</v>
          </cell>
          <cell r="AX1413">
            <v>525</v>
          </cell>
        </row>
        <row r="1414">
          <cell r="AH1414">
            <v>39276</v>
          </cell>
          <cell r="AI1414">
            <v>7880</v>
          </cell>
          <cell r="AJ1414">
            <v>2792</v>
          </cell>
          <cell r="AK1414" t="str">
            <v/>
          </cell>
          <cell r="AM1414">
            <v>5.453287197231834</v>
          </cell>
          <cell r="AN1414">
            <v>2.0851381628080659</v>
          </cell>
          <cell r="AO1414" t="str">
            <v/>
          </cell>
          <cell r="AR1414">
            <v>525</v>
          </cell>
          <cell r="AX1414" t="str">
            <v/>
          </cell>
        </row>
        <row r="1415">
          <cell r="AH1415">
            <v>39279</v>
          </cell>
          <cell r="AI1415">
            <v>7790</v>
          </cell>
          <cell r="AJ1415">
            <v>2793</v>
          </cell>
          <cell r="AK1415" t="str">
            <v/>
          </cell>
          <cell r="AM1415">
            <v>5.3910034602076129</v>
          </cell>
          <cell r="AN1415">
            <v>2.0858849887976101</v>
          </cell>
          <cell r="AO1415" t="str">
            <v/>
          </cell>
          <cell r="AR1415">
            <v>525</v>
          </cell>
          <cell r="AX1415" t="str">
            <v/>
          </cell>
        </row>
        <row r="1416">
          <cell r="AH1416">
            <v>39280</v>
          </cell>
          <cell r="AI1416">
            <v>7765</v>
          </cell>
          <cell r="AJ1416">
            <v>2798</v>
          </cell>
          <cell r="AK1416" t="str">
            <v/>
          </cell>
          <cell r="AM1416">
            <v>5.3737024221453291</v>
          </cell>
          <cell r="AN1416">
            <v>2.0896191187453321</v>
          </cell>
          <cell r="AO1416" t="str">
            <v/>
          </cell>
          <cell r="AR1416">
            <v>525</v>
          </cell>
          <cell r="AX1416" t="str">
            <v/>
          </cell>
        </row>
        <row r="1417">
          <cell r="AH1417">
            <v>39281</v>
          </cell>
          <cell r="AI1417">
            <v>7825</v>
          </cell>
          <cell r="AJ1417">
            <v>2786</v>
          </cell>
          <cell r="AK1417" t="str">
            <v/>
          </cell>
          <cell r="AM1417">
            <v>5.4152249134948098</v>
          </cell>
          <cell r="AN1417">
            <v>2.0806572068707991</v>
          </cell>
          <cell r="AO1417" t="str">
            <v/>
          </cell>
          <cell r="AR1417">
            <v>525</v>
          </cell>
          <cell r="AX1417" t="str">
            <v/>
          </cell>
        </row>
        <row r="1418">
          <cell r="AH1418">
            <v>39282</v>
          </cell>
          <cell r="AI1418">
            <v>7970</v>
          </cell>
          <cell r="AJ1418">
            <v>2832</v>
          </cell>
          <cell r="AK1418">
            <v>525</v>
          </cell>
          <cell r="AM1418">
            <v>5.515570934256055</v>
          </cell>
          <cell r="AN1418">
            <v>2.1150112023898431</v>
          </cell>
          <cell r="AO1418">
            <v>2.441860465116279</v>
          </cell>
          <cell r="AR1418">
            <v>525</v>
          </cell>
          <cell r="AX1418">
            <v>525</v>
          </cell>
        </row>
        <row r="1419">
          <cell r="AH1419">
            <v>39283</v>
          </cell>
          <cell r="AI1419">
            <v>8110</v>
          </cell>
          <cell r="AJ1419">
            <v>2856</v>
          </cell>
          <cell r="AK1419" t="str">
            <v/>
          </cell>
          <cell r="AM1419">
            <v>5.6124567474048446</v>
          </cell>
          <cell r="AN1419">
            <v>2.1329350261389095</v>
          </cell>
          <cell r="AO1419" t="str">
            <v/>
          </cell>
          <cell r="AR1419">
            <v>525</v>
          </cell>
          <cell r="AX1419" t="str">
            <v/>
          </cell>
        </row>
        <row r="1420">
          <cell r="AH1420">
            <v>39286</v>
          </cell>
          <cell r="AI1420">
            <v>8025</v>
          </cell>
          <cell r="AJ1420">
            <v>2825</v>
          </cell>
          <cell r="AK1420" t="str">
            <v/>
          </cell>
          <cell r="AM1420">
            <v>5.5536332179930792</v>
          </cell>
          <cell r="AN1420">
            <v>2.1097834204630321</v>
          </cell>
          <cell r="AO1420" t="str">
            <v/>
          </cell>
          <cell r="AR1420">
            <v>525</v>
          </cell>
          <cell r="AX1420" t="str">
            <v/>
          </cell>
        </row>
        <row r="1421">
          <cell r="AH1421">
            <v>39287</v>
          </cell>
          <cell r="AI1421">
            <v>7960</v>
          </cell>
          <cell r="AJ1421">
            <v>2825</v>
          </cell>
          <cell r="AK1421" t="str">
            <v/>
          </cell>
          <cell r="AM1421">
            <v>5.5086505190311419</v>
          </cell>
          <cell r="AN1421">
            <v>2.1097834204630321</v>
          </cell>
          <cell r="AO1421" t="str">
            <v/>
          </cell>
          <cell r="AR1421">
            <v>525</v>
          </cell>
          <cell r="AX1421" t="str">
            <v/>
          </cell>
        </row>
        <row r="1422">
          <cell r="AH1422">
            <v>39288</v>
          </cell>
          <cell r="AI1422">
            <v>7778</v>
          </cell>
          <cell r="AJ1422">
            <v>2770</v>
          </cell>
          <cell r="AK1422" t="str">
            <v/>
          </cell>
          <cell r="AM1422">
            <v>5.3826989619377166</v>
          </cell>
          <cell r="AN1422">
            <v>2.0687079910380883</v>
          </cell>
          <cell r="AO1422" t="str">
            <v/>
          </cell>
          <cell r="AR1422">
            <v>525</v>
          </cell>
          <cell r="AX1422" t="str">
            <v/>
          </cell>
        </row>
        <row r="1423">
          <cell r="AH1423">
            <v>39289</v>
          </cell>
          <cell r="AI1423">
            <v>7765</v>
          </cell>
          <cell r="AJ1423">
            <v>2736</v>
          </cell>
          <cell r="AK1423">
            <v>525</v>
          </cell>
          <cell r="AM1423">
            <v>5.3737024221453291</v>
          </cell>
          <cell r="AN1423">
            <v>2.0433159073935774</v>
          </cell>
          <cell r="AO1423">
            <v>2.441860465116279</v>
          </cell>
          <cell r="AR1423">
            <v>525</v>
          </cell>
          <cell r="AX1423">
            <v>525</v>
          </cell>
        </row>
        <row r="1424">
          <cell r="AH1424">
            <v>39290</v>
          </cell>
          <cell r="AI1424">
            <v>7750</v>
          </cell>
          <cell r="AJ1424">
            <v>2755</v>
          </cell>
          <cell r="AK1424" t="str">
            <v/>
          </cell>
          <cell r="AM1424">
            <v>5.3633217993079585</v>
          </cell>
          <cell r="AN1424">
            <v>2.0575056011949218</v>
          </cell>
          <cell r="AO1424" t="str">
            <v/>
          </cell>
          <cell r="AR1424">
            <v>523</v>
          </cell>
          <cell r="AX1424" t="str">
            <v/>
          </cell>
        </row>
        <row r="1425">
          <cell r="AH1425">
            <v>39293</v>
          </cell>
          <cell r="AI1425">
            <v>7835</v>
          </cell>
          <cell r="AJ1425">
            <v>2758</v>
          </cell>
          <cell r="AK1425" t="str">
            <v/>
          </cell>
          <cell r="AM1425">
            <v>5.422145328719723</v>
          </cell>
          <cell r="AN1425">
            <v>2.0597460791635549</v>
          </cell>
          <cell r="AO1425" t="str">
            <v/>
          </cell>
          <cell r="AR1425">
            <v>521</v>
          </cell>
          <cell r="AX1425" t="str">
            <v/>
          </cell>
        </row>
        <row r="1426">
          <cell r="AH1426">
            <v>39294</v>
          </cell>
          <cell r="AI1426">
            <v>8010</v>
          </cell>
          <cell r="AJ1426">
            <v>2751</v>
          </cell>
          <cell r="AK1426" t="str">
            <v/>
          </cell>
          <cell r="AM1426">
            <v>5.5432525951557095</v>
          </cell>
          <cell r="AN1426">
            <v>2.054518297236744</v>
          </cell>
          <cell r="AO1426" t="str">
            <v/>
          </cell>
          <cell r="AR1426">
            <v>519</v>
          </cell>
          <cell r="AX1426" t="str">
            <v/>
          </cell>
        </row>
        <row r="1427">
          <cell r="AH1427">
            <v>39295</v>
          </cell>
          <cell r="AI1427">
            <v>7860</v>
          </cell>
          <cell r="AJ1427">
            <v>2739</v>
          </cell>
          <cell r="AK1427" t="str">
            <v/>
          </cell>
          <cell r="AM1427">
            <v>5.4394463667820068</v>
          </cell>
          <cell r="AN1427">
            <v>2.0455563853622105</v>
          </cell>
          <cell r="AO1427" t="str">
            <v/>
          </cell>
          <cell r="AR1427">
            <v>517</v>
          </cell>
          <cell r="AX1427" t="str">
            <v/>
          </cell>
        </row>
        <row r="1428">
          <cell r="AH1428">
            <v>39296</v>
          </cell>
          <cell r="AI1428">
            <v>7875</v>
          </cell>
          <cell r="AJ1428">
            <v>2720</v>
          </cell>
          <cell r="AK1428">
            <v>515</v>
          </cell>
          <cell r="AM1428">
            <v>5.4498269896193774</v>
          </cell>
          <cell r="AN1428">
            <v>2.0313666915608661</v>
          </cell>
          <cell r="AO1428">
            <v>2.3953488372093021</v>
          </cell>
          <cell r="AR1428">
            <v>515</v>
          </cell>
          <cell r="AX1428">
            <v>515</v>
          </cell>
        </row>
        <row r="1429">
          <cell r="AH1429">
            <v>39297</v>
          </cell>
          <cell r="AI1429">
            <v>7670</v>
          </cell>
          <cell r="AJ1429">
            <v>2645</v>
          </cell>
          <cell r="AK1429" t="str">
            <v/>
          </cell>
          <cell r="AM1429">
            <v>5.3079584775086506</v>
          </cell>
          <cell r="AN1429">
            <v>1.9753547423450335</v>
          </cell>
          <cell r="AO1429" t="str">
            <v/>
          </cell>
          <cell r="AR1429">
            <v>515</v>
          </cell>
          <cell r="AX1429" t="str">
            <v/>
          </cell>
        </row>
        <row r="1430">
          <cell r="AH1430">
            <v>39300</v>
          </cell>
          <cell r="AI1430">
            <v>7690</v>
          </cell>
          <cell r="AJ1430">
            <v>2652</v>
          </cell>
          <cell r="AK1430" t="str">
            <v/>
          </cell>
          <cell r="AM1430">
            <v>5.3217993079584778</v>
          </cell>
          <cell r="AN1430">
            <v>1.9805825242718447</v>
          </cell>
          <cell r="AO1430" t="str">
            <v/>
          </cell>
          <cell r="AR1430">
            <v>515</v>
          </cell>
          <cell r="AX1430" t="str">
            <v/>
          </cell>
        </row>
        <row r="1431">
          <cell r="AH1431">
            <v>39301</v>
          </cell>
          <cell r="AI1431">
            <v>7745</v>
          </cell>
          <cell r="AJ1431">
            <v>2665</v>
          </cell>
          <cell r="AK1431" t="str">
            <v/>
          </cell>
          <cell r="AM1431">
            <v>5.3598615916955019</v>
          </cell>
          <cell r="AN1431">
            <v>1.9902912621359223</v>
          </cell>
          <cell r="AO1431" t="str">
            <v/>
          </cell>
          <cell r="AR1431">
            <v>515</v>
          </cell>
          <cell r="AX1431" t="str">
            <v/>
          </cell>
        </row>
        <row r="1432">
          <cell r="AH1432">
            <v>39302</v>
          </cell>
          <cell r="AI1432">
            <v>7580</v>
          </cell>
          <cell r="AJ1432">
            <v>2648</v>
          </cell>
          <cell r="AK1432" t="str">
            <v/>
          </cell>
          <cell r="AM1432">
            <v>5.2456747404844295</v>
          </cell>
          <cell r="AN1432">
            <v>1.9775952203136669</v>
          </cell>
          <cell r="AO1432" t="str">
            <v/>
          </cell>
          <cell r="AR1432">
            <v>515</v>
          </cell>
          <cell r="AX1432" t="str">
            <v/>
          </cell>
        </row>
        <row r="1433">
          <cell r="AH1433">
            <v>39303</v>
          </cell>
          <cell r="AI1433">
            <v>7470</v>
          </cell>
          <cell r="AJ1433">
            <v>2602</v>
          </cell>
          <cell r="AK1433">
            <v>515</v>
          </cell>
          <cell r="AM1433">
            <v>5.1695501730103803</v>
          </cell>
          <cell r="AN1433">
            <v>1.9432412247946229</v>
          </cell>
          <cell r="AO1433">
            <v>2.3953488372093021</v>
          </cell>
          <cell r="AR1433">
            <v>515</v>
          </cell>
          <cell r="AX1433">
            <v>515</v>
          </cell>
        </row>
        <row r="1434">
          <cell r="AH1434">
            <v>39304</v>
          </cell>
          <cell r="AI1434">
            <v>7450</v>
          </cell>
          <cell r="AJ1434">
            <v>2590</v>
          </cell>
          <cell r="AK1434" t="str">
            <v/>
          </cell>
          <cell r="AM1434">
            <v>5.155709342560554</v>
          </cell>
          <cell r="AN1434">
            <v>1.9342793129200897</v>
          </cell>
          <cell r="AO1434" t="str">
            <v/>
          </cell>
          <cell r="AR1434">
            <v>515</v>
          </cell>
          <cell r="AX1434" t="str">
            <v/>
          </cell>
        </row>
        <row r="1435">
          <cell r="AH1435">
            <v>39307</v>
          </cell>
          <cell r="AI1435">
            <v>7555</v>
          </cell>
          <cell r="AJ1435">
            <v>2593</v>
          </cell>
          <cell r="AK1435" t="str">
            <v/>
          </cell>
          <cell r="AM1435">
            <v>5.2283737024221457</v>
          </cell>
          <cell r="AN1435">
            <v>1.9365197908887228</v>
          </cell>
          <cell r="AO1435" t="str">
            <v/>
          </cell>
          <cell r="AR1435">
            <v>515</v>
          </cell>
          <cell r="AX1435" t="str">
            <v/>
          </cell>
        </row>
        <row r="1436">
          <cell r="AH1436">
            <v>39308</v>
          </cell>
          <cell r="AI1436">
            <v>7415</v>
          </cell>
          <cell r="AJ1436">
            <v>2552</v>
          </cell>
          <cell r="AK1436" t="str">
            <v/>
          </cell>
          <cell r="AM1436">
            <v>5.1314878892733562</v>
          </cell>
          <cell r="AN1436">
            <v>1.9058999253174012</v>
          </cell>
          <cell r="AO1436" t="str">
            <v/>
          </cell>
          <cell r="AR1436">
            <v>515</v>
          </cell>
          <cell r="AX1436" t="str">
            <v/>
          </cell>
        </row>
        <row r="1437">
          <cell r="AH1437">
            <v>39309</v>
          </cell>
          <cell r="AI1437">
            <v>7310</v>
          </cell>
          <cell r="AJ1437">
            <v>2543</v>
          </cell>
          <cell r="AK1437" t="str">
            <v/>
          </cell>
          <cell r="AM1437">
            <v>5.0588235294117645</v>
          </cell>
          <cell r="AN1437">
            <v>1.8991784914115011</v>
          </cell>
          <cell r="AO1437" t="str">
            <v/>
          </cell>
          <cell r="AR1437">
            <v>515</v>
          </cell>
          <cell r="AX1437" t="str">
            <v/>
          </cell>
        </row>
        <row r="1438">
          <cell r="AH1438">
            <v>39310</v>
          </cell>
          <cell r="AI1438">
            <v>6740</v>
          </cell>
          <cell r="AJ1438">
            <v>2470</v>
          </cell>
          <cell r="AK1438">
            <v>515</v>
          </cell>
          <cell r="AM1438">
            <v>4.6643598615916959</v>
          </cell>
          <cell r="AN1438">
            <v>1.8446601941747574</v>
          </cell>
          <cell r="AO1438">
            <v>2.3953488372093021</v>
          </cell>
          <cell r="AR1438">
            <v>515</v>
          </cell>
          <cell r="AX1438">
            <v>515</v>
          </cell>
        </row>
        <row r="1439">
          <cell r="AH1439">
            <v>39311</v>
          </cell>
          <cell r="AI1439">
            <v>7010</v>
          </cell>
          <cell r="AJ1439">
            <v>2495</v>
          </cell>
          <cell r="AK1439" t="str">
            <v/>
          </cell>
          <cell r="AM1439">
            <v>4.85121107266436</v>
          </cell>
          <cell r="AN1439">
            <v>1.8633308439133682</v>
          </cell>
          <cell r="AO1439" t="str">
            <v/>
          </cell>
          <cell r="AR1439">
            <v>515</v>
          </cell>
          <cell r="AX1439" t="str">
            <v/>
          </cell>
        </row>
        <row r="1440">
          <cell r="AH1440">
            <v>39314</v>
          </cell>
          <cell r="AI1440">
            <v>7020</v>
          </cell>
          <cell r="AJ1440">
            <v>2477</v>
          </cell>
          <cell r="AK1440" t="str">
            <v/>
          </cell>
          <cell r="AM1440">
            <v>4.8581314878892732</v>
          </cell>
          <cell r="AN1440">
            <v>1.8498879761015683</v>
          </cell>
          <cell r="AO1440" t="str">
            <v/>
          </cell>
          <cell r="AR1440">
            <v>515</v>
          </cell>
          <cell r="AX1440" t="str">
            <v/>
          </cell>
        </row>
        <row r="1441">
          <cell r="AH1441">
            <v>39315</v>
          </cell>
          <cell r="AI1441">
            <v>6975</v>
          </cell>
          <cell r="AJ1441">
            <v>2477</v>
          </cell>
          <cell r="AK1441" t="str">
            <v/>
          </cell>
          <cell r="AM1441">
            <v>4.8269896193771622</v>
          </cell>
          <cell r="AN1441">
            <v>1.8498879761015683</v>
          </cell>
          <cell r="AO1441" t="str">
            <v/>
          </cell>
          <cell r="AR1441">
            <v>515</v>
          </cell>
          <cell r="AX1441" t="str">
            <v/>
          </cell>
        </row>
        <row r="1442">
          <cell r="AH1442">
            <v>39316</v>
          </cell>
          <cell r="AI1442">
            <v>7150</v>
          </cell>
          <cell r="AJ1442">
            <v>2515</v>
          </cell>
          <cell r="AK1442" t="str">
            <v/>
          </cell>
          <cell r="AM1442">
            <v>4.9480968858131487</v>
          </cell>
          <cell r="AN1442">
            <v>1.8782673637042568</v>
          </cell>
          <cell r="AO1442" t="str">
            <v/>
          </cell>
          <cell r="AR1442">
            <v>515</v>
          </cell>
          <cell r="AX1442" t="str">
            <v/>
          </cell>
        </row>
        <row r="1443">
          <cell r="AH1443">
            <v>39317</v>
          </cell>
          <cell r="AI1443">
            <v>7251</v>
          </cell>
          <cell r="AJ1443">
            <v>2532</v>
          </cell>
          <cell r="AK1443">
            <v>515</v>
          </cell>
          <cell r="AM1443">
            <v>5.0179930795847749</v>
          </cell>
          <cell r="AN1443">
            <v>1.8909634055265123</v>
          </cell>
          <cell r="AO1443">
            <v>2.3953488372093021</v>
          </cell>
          <cell r="AR1443">
            <v>515</v>
          </cell>
          <cell r="AX1443">
            <v>515</v>
          </cell>
        </row>
        <row r="1444">
          <cell r="AH1444">
            <v>39318</v>
          </cell>
          <cell r="AI1444">
            <v>7315</v>
          </cell>
          <cell r="AJ1444">
            <v>2568</v>
          </cell>
          <cell r="AK1444" t="str">
            <v/>
          </cell>
          <cell r="AM1444">
            <v>5.0622837370242211</v>
          </cell>
          <cell r="AN1444">
            <v>1.917849141150112</v>
          </cell>
          <cell r="AO1444" t="str">
            <v/>
          </cell>
          <cell r="AR1444">
            <v>515</v>
          </cell>
          <cell r="AX1444" t="str">
            <v/>
          </cell>
        </row>
        <row r="1445">
          <cell r="AH1445">
            <v>39322</v>
          </cell>
          <cell r="AI1445">
            <v>7275</v>
          </cell>
          <cell r="AJ1445">
            <v>2526</v>
          </cell>
          <cell r="AK1445" t="str">
            <v/>
          </cell>
          <cell r="AM1445">
            <v>5.0346020761245676</v>
          </cell>
          <cell r="AN1445">
            <v>1.8864824495892456</v>
          </cell>
          <cell r="AO1445" t="str">
            <v/>
          </cell>
          <cell r="AR1445">
            <v>515</v>
          </cell>
          <cell r="AX1445" t="str">
            <v/>
          </cell>
        </row>
        <row r="1446">
          <cell r="AH1446">
            <v>39323</v>
          </cell>
          <cell r="AI1446">
            <v>7370</v>
          </cell>
          <cell r="AJ1446">
            <v>2528</v>
          </cell>
          <cell r="AK1446" t="str">
            <v/>
          </cell>
          <cell r="AM1446">
            <v>5.1003460207612461</v>
          </cell>
          <cell r="AN1446">
            <v>1.8879761015683345</v>
          </cell>
          <cell r="AO1446" t="str">
            <v/>
          </cell>
          <cell r="AR1446">
            <v>515</v>
          </cell>
          <cell r="AX1446" t="str">
            <v/>
          </cell>
        </row>
        <row r="1447">
          <cell r="AH1447">
            <v>39324</v>
          </cell>
          <cell r="AI1447">
            <v>7400</v>
          </cell>
          <cell r="AJ1447">
            <v>2530</v>
          </cell>
          <cell r="AK1447">
            <v>515</v>
          </cell>
          <cell r="AM1447">
            <v>5.1211072664359865</v>
          </cell>
          <cell r="AN1447">
            <v>1.8894697535474234</v>
          </cell>
          <cell r="AO1447">
            <v>2.3953488372093021</v>
          </cell>
          <cell r="AR1447">
            <v>515</v>
          </cell>
          <cell r="AX1447">
            <v>515</v>
          </cell>
        </row>
        <row r="1448">
          <cell r="AH1448">
            <v>39325</v>
          </cell>
          <cell r="AI1448">
            <v>7460</v>
          </cell>
          <cell r="AJ1448">
            <v>2544</v>
          </cell>
          <cell r="AK1448" t="str">
            <v/>
          </cell>
          <cell r="AM1448">
            <v>5.1626297577854672</v>
          </cell>
          <cell r="AN1448">
            <v>1.8999253174010455</v>
          </cell>
          <cell r="AO1448" t="str">
            <v/>
          </cell>
          <cell r="AR1448">
            <v>517</v>
          </cell>
          <cell r="AX1448" t="str">
            <v/>
          </cell>
        </row>
        <row r="1449">
          <cell r="AH1449">
            <v>39328</v>
          </cell>
          <cell r="AI1449">
            <v>7390</v>
          </cell>
          <cell r="AJ1449">
            <v>2478</v>
          </cell>
          <cell r="AK1449" t="str">
            <v/>
          </cell>
          <cell r="AM1449">
            <v>5.1141868512110724</v>
          </cell>
          <cell r="AN1449">
            <v>1.8506348020911128</v>
          </cell>
          <cell r="AO1449" t="str">
            <v/>
          </cell>
          <cell r="AR1449">
            <v>519</v>
          </cell>
          <cell r="AX1449" t="str">
            <v/>
          </cell>
        </row>
        <row r="1450">
          <cell r="AH1450">
            <v>39329</v>
          </cell>
          <cell r="AI1450">
            <v>7310</v>
          </cell>
          <cell r="AJ1450">
            <v>2451</v>
          </cell>
          <cell r="AK1450" t="str">
            <v/>
          </cell>
          <cell r="AM1450">
            <v>5.0588235294117645</v>
          </cell>
          <cell r="AN1450">
            <v>1.830470500373413</v>
          </cell>
          <cell r="AO1450" t="str">
            <v/>
          </cell>
          <cell r="AR1450">
            <v>521</v>
          </cell>
          <cell r="AX1450" t="str">
            <v/>
          </cell>
        </row>
        <row r="1451">
          <cell r="AH1451">
            <v>39330</v>
          </cell>
          <cell r="AI1451">
            <v>7160</v>
          </cell>
          <cell r="AJ1451">
            <v>2445</v>
          </cell>
          <cell r="AK1451" t="str">
            <v/>
          </cell>
          <cell r="AM1451">
            <v>4.9550173010380627</v>
          </cell>
          <cell r="AN1451">
            <v>1.8259895444361465</v>
          </cell>
          <cell r="AO1451" t="str">
            <v/>
          </cell>
          <cell r="AR1451">
            <v>523</v>
          </cell>
          <cell r="AX1451" t="str">
            <v/>
          </cell>
        </row>
        <row r="1452">
          <cell r="AH1452">
            <v>39331</v>
          </cell>
          <cell r="AI1452">
            <v>7300</v>
          </cell>
          <cell r="AJ1452">
            <v>2470</v>
          </cell>
          <cell r="AK1452">
            <v>525</v>
          </cell>
          <cell r="AM1452">
            <v>5.0519031141868513</v>
          </cell>
          <cell r="AN1452">
            <v>1.8446601941747574</v>
          </cell>
          <cell r="AO1452">
            <v>2.441860465116279</v>
          </cell>
          <cell r="AR1452">
            <v>525</v>
          </cell>
          <cell r="AX1452">
            <v>525</v>
          </cell>
        </row>
        <row r="1453">
          <cell r="AH1453">
            <v>39332</v>
          </cell>
          <cell r="AI1453">
            <v>7173.5</v>
          </cell>
          <cell r="AJ1453">
            <v>2447</v>
          </cell>
          <cell r="AK1453" t="str">
            <v/>
          </cell>
          <cell r="AM1453">
            <v>4.9643598615916957</v>
          </cell>
          <cell r="AN1453">
            <v>1.8274831964152352</v>
          </cell>
          <cell r="AO1453" t="str">
            <v/>
          </cell>
          <cell r="AR1453">
            <v>525</v>
          </cell>
          <cell r="AX1453" t="str">
            <v/>
          </cell>
        </row>
        <row r="1454">
          <cell r="AH1454">
            <v>39335</v>
          </cell>
          <cell r="AI1454">
            <v>7160</v>
          </cell>
          <cell r="AJ1454">
            <v>2424</v>
          </cell>
          <cell r="AK1454" t="str">
            <v/>
          </cell>
          <cell r="AM1454">
            <v>4.9550173010380627</v>
          </cell>
          <cell r="AN1454">
            <v>1.8103061986557132</v>
          </cell>
          <cell r="AO1454" t="str">
            <v/>
          </cell>
          <cell r="AR1454">
            <v>525</v>
          </cell>
          <cell r="AX1454" t="str">
            <v/>
          </cell>
        </row>
        <row r="1455">
          <cell r="AH1455">
            <v>39336</v>
          </cell>
          <cell r="AI1455">
            <v>7475</v>
          </cell>
          <cell r="AJ1455">
            <v>2458</v>
          </cell>
          <cell r="AK1455" t="str">
            <v/>
          </cell>
          <cell r="AM1455">
            <v>5.1730103806228378</v>
          </cell>
          <cell r="AN1455">
            <v>1.8356982823002241</v>
          </cell>
          <cell r="AO1455" t="str">
            <v/>
          </cell>
          <cell r="AR1455">
            <v>525</v>
          </cell>
          <cell r="AX1455" t="str">
            <v/>
          </cell>
        </row>
        <row r="1456">
          <cell r="AH1456">
            <v>39337</v>
          </cell>
          <cell r="AI1456">
            <v>7420</v>
          </cell>
          <cell r="AJ1456">
            <v>2440</v>
          </cell>
          <cell r="AK1456" t="str">
            <v/>
          </cell>
          <cell r="AM1456">
            <v>5.1349480968858128</v>
          </cell>
          <cell r="AN1456">
            <v>1.8222554144884242</v>
          </cell>
          <cell r="AO1456" t="str">
            <v/>
          </cell>
          <cell r="AR1456">
            <v>525</v>
          </cell>
          <cell r="AX1456" t="str">
            <v/>
          </cell>
        </row>
        <row r="1457">
          <cell r="AH1457">
            <v>39338</v>
          </cell>
          <cell r="AI1457">
            <v>7538</v>
          </cell>
          <cell r="AJ1457">
            <v>2480</v>
          </cell>
          <cell r="AK1457">
            <v>525</v>
          </cell>
          <cell r="AM1457">
            <v>5.2166089965397928</v>
          </cell>
          <cell r="AN1457">
            <v>1.8521284540702017</v>
          </cell>
          <cell r="AO1457">
            <v>2.441860465116279</v>
          </cell>
          <cell r="AR1457">
            <v>525</v>
          </cell>
          <cell r="AX1457">
            <v>525</v>
          </cell>
        </row>
        <row r="1458">
          <cell r="AH1458">
            <v>39339</v>
          </cell>
          <cell r="AI1458">
            <v>7550</v>
          </cell>
          <cell r="AJ1458">
            <v>2430</v>
          </cell>
          <cell r="AK1458" t="str">
            <v/>
          </cell>
          <cell r="AM1458">
            <v>5.2249134948096883</v>
          </cell>
          <cell r="AN1458">
            <v>1.8147871545929799</v>
          </cell>
          <cell r="AO1458" t="str">
            <v/>
          </cell>
          <cell r="AR1458">
            <v>525</v>
          </cell>
          <cell r="AX1458" t="str">
            <v/>
          </cell>
        </row>
        <row r="1459">
          <cell r="AH1459">
            <v>39342</v>
          </cell>
          <cell r="AI1459">
            <v>7500</v>
          </cell>
          <cell r="AJ1459">
            <v>2395</v>
          </cell>
          <cell r="AK1459" t="str">
            <v/>
          </cell>
          <cell r="AM1459">
            <v>5.1903114186851207</v>
          </cell>
          <cell r="AN1459">
            <v>1.7886482449589245</v>
          </cell>
          <cell r="AO1459" t="str">
            <v/>
          </cell>
          <cell r="AR1459">
            <v>525</v>
          </cell>
          <cell r="AX1459" t="str">
            <v/>
          </cell>
        </row>
        <row r="1460">
          <cell r="AH1460">
            <v>39343</v>
          </cell>
          <cell r="AI1460">
            <v>7585</v>
          </cell>
          <cell r="AJ1460">
            <v>2407</v>
          </cell>
          <cell r="AK1460" t="str">
            <v/>
          </cell>
          <cell r="AM1460">
            <v>5.2491349480968861</v>
          </cell>
          <cell r="AN1460">
            <v>1.7976101568334577</v>
          </cell>
          <cell r="AO1460" t="str">
            <v/>
          </cell>
          <cell r="AR1460">
            <v>525</v>
          </cell>
          <cell r="AX1460" t="str">
            <v/>
          </cell>
        </row>
        <row r="1461">
          <cell r="AH1461">
            <v>39344</v>
          </cell>
          <cell r="AI1461">
            <v>7885</v>
          </cell>
          <cell r="AJ1461">
            <v>2484</v>
          </cell>
          <cell r="AK1461" t="str">
            <v/>
          </cell>
          <cell r="AM1461">
            <v>5.4567474048442905</v>
          </cell>
          <cell r="AN1461">
            <v>1.8551157580283795</v>
          </cell>
          <cell r="AO1461" t="str">
            <v/>
          </cell>
          <cell r="AR1461">
            <v>525</v>
          </cell>
          <cell r="AX1461"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ins P&amp;L"/>
      <sheetName val="Street Vs Mkt Build"/>
      <sheetName val="Mkt Build Output"/>
    </sheetNames>
    <sheetDataSet>
      <sheetData sheetId="0" refreshError="1"/>
      <sheetData sheetId="1">
        <row r="1">
          <cell r="A1" t="str">
            <v>x</v>
          </cell>
          <cell r="S1" t="str">
            <v>x</v>
          </cell>
        </row>
        <row r="2">
          <cell r="B2" t="str">
            <v>Project Dugout</v>
          </cell>
          <cell r="R2" t="str">
            <v>Strictly Private &amp; Confidential</v>
          </cell>
        </row>
        <row r="3">
          <cell r="B3" t="str">
            <v>Twins Revenue Build</v>
          </cell>
          <cell r="D3" t="str">
            <v>2018E</v>
          </cell>
          <cell r="E3" t="str">
            <v>2019E</v>
          </cell>
          <cell r="F3" t="str">
            <v>2020E</v>
          </cell>
          <cell r="G3" t="str">
            <v>2021E</v>
          </cell>
          <cell r="H3" t="str">
            <v>2022E</v>
          </cell>
          <cell r="I3" t="str">
            <v>2023E</v>
          </cell>
          <cell r="M3" t="str">
            <v>2018E</v>
          </cell>
          <cell r="N3" t="str">
            <v>2019E</v>
          </cell>
          <cell r="O3" t="str">
            <v>2020E</v>
          </cell>
          <cell r="P3" t="str">
            <v>2021E</v>
          </cell>
          <cell r="Q3" t="str">
            <v>2022E</v>
          </cell>
          <cell r="R3" t="str">
            <v>2023E</v>
          </cell>
        </row>
        <row r="4">
          <cell r="A4" t="str">
            <v>x</v>
          </cell>
          <cell r="S4" t="str">
            <v>x</v>
          </cell>
        </row>
        <row r="5">
          <cell r="B5" t="str">
            <v>Year End</v>
          </cell>
          <cell r="D5">
            <v>43465</v>
          </cell>
          <cell r="E5">
            <v>43830</v>
          </cell>
          <cell r="F5">
            <v>44196</v>
          </cell>
          <cell r="G5">
            <v>44561</v>
          </cell>
          <cell r="H5">
            <v>44926</v>
          </cell>
          <cell r="I5">
            <v>45291</v>
          </cell>
          <cell r="M5">
            <v>43465</v>
          </cell>
          <cell r="N5">
            <v>43830</v>
          </cell>
          <cell r="O5">
            <v>44196</v>
          </cell>
          <cell r="P5">
            <v>44561</v>
          </cell>
          <cell r="Q5">
            <v>44926</v>
          </cell>
          <cell r="R5">
            <v>45291</v>
          </cell>
        </row>
        <row r="6">
          <cell r="B6" t="str">
            <v>Year</v>
          </cell>
          <cell r="D6">
            <v>2018</v>
          </cell>
          <cell r="E6">
            <v>2019</v>
          </cell>
          <cell r="F6">
            <v>2020</v>
          </cell>
          <cell r="G6">
            <v>2021</v>
          </cell>
          <cell r="H6">
            <v>2022</v>
          </cell>
          <cell r="I6">
            <v>2023</v>
          </cell>
          <cell r="M6">
            <v>2018</v>
          </cell>
          <cell r="N6">
            <v>2019</v>
          </cell>
          <cell r="O6">
            <v>2020</v>
          </cell>
          <cell r="P6">
            <v>2021</v>
          </cell>
          <cell r="Q6">
            <v>2022</v>
          </cell>
          <cell r="R6">
            <v>2023</v>
          </cell>
        </row>
        <row r="7">
          <cell r="B7" t="str">
            <v>Suffix</v>
          </cell>
          <cell r="D7" t="str">
            <v>E</v>
          </cell>
          <cell r="E7" t="str">
            <v>E</v>
          </cell>
          <cell r="F7" t="str">
            <v>E</v>
          </cell>
          <cell r="G7" t="str">
            <v>E</v>
          </cell>
          <cell r="H7" t="str">
            <v>E</v>
          </cell>
          <cell r="I7" t="str">
            <v>E</v>
          </cell>
          <cell r="M7" t="str">
            <v>E</v>
          </cell>
          <cell r="N7" t="str">
            <v>E</v>
          </cell>
          <cell r="O7" t="str">
            <v>E</v>
          </cell>
          <cell r="P7" t="str">
            <v>E</v>
          </cell>
          <cell r="Q7" t="str">
            <v>E</v>
          </cell>
          <cell r="R7" t="str">
            <v>E</v>
          </cell>
        </row>
        <row r="8">
          <cell r="B8" t="str">
            <v>Label</v>
          </cell>
          <cell r="D8" t="str">
            <v>2018E</v>
          </cell>
          <cell r="E8" t="str">
            <v>2019E</v>
          </cell>
          <cell r="F8" t="str">
            <v>2020E</v>
          </cell>
          <cell r="G8" t="str">
            <v>2021E</v>
          </cell>
          <cell r="H8" t="str">
            <v>2022E</v>
          </cell>
          <cell r="I8" t="str">
            <v>2023E</v>
          </cell>
          <cell r="M8" t="str">
            <v>2018E</v>
          </cell>
          <cell r="N8" t="str">
            <v>2019E</v>
          </cell>
          <cell r="O8" t="str">
            <v>2020E</v>
          </cell>
          <cell r="P8" t="str">
            <v>2021E</v>
          </cell>
          <cell r="Q8" t="str">
            <v>2022E</v>
          </cell>
          <cell r="R8" t="str">
            <v>2023E</v>
          </cell>
        </row>
        <row r="9">
          <cell r="A9" t="str">
            <v>x</v>
          </cell>
          <cell r="S9" t="str">
            <v>x</v>
          </cell>
        </row>
        <row r="10">
          <cell r="B10" t="str">
            <v>Street View</v>
          </cell>
          <cell r="D10" t="str">
            <v>2018E</v>
          </cell>
          <cell r="E10" t="str">
            <v>2019E</v>
          </cell>
          <cell r="F10" t="str">
            <v>2020E</v>
          </cell>
          <cell r="G10" t="str">
            <v>2021E</v>
          </cell>
          <cell r="H10" t="str">
            <v>2022E</v>
          </cell>
          <cell r="I10" t="str">
            <v>2023E</v>
          </cell>
          <cell r="K10" t="str">
            <v>Market Build</v>
          </cell>
          <cell r="M10" t="str">
            <v>2018E</v>
          </cell>
          <cell r="N10" t="str">
            <v>2019E</v>
          </cell>
          <cell r="O10" t="str">
            <v>2020E</v>
          </cell>
          <cell r="P10" t="str">
            <v>2021E</v>
          </cell>
          <cell r="Q10" t="str">
            <v>2022E</v>
          </cell>
          <cell r="R10" t="str">
            <v>2023E</v>
          </cell>
        </row>
        <row r="12">
          <cell r="B12" t="str">
            <v>Open Heart</v>
          </cell>
          <cell r="D12">
            <v>91.840093603744151</v>
          </cell>
          <cell r="E12">
            <v>99.016570711964874</v>
          </cell>
          <cell r="K12" t="str">
            <v>Open Heart</v>
          </cell>
          <cell r="M12">
            <v>91.65625</v>
          </cell>
          <cell r="N12">
            <v>104.12158490566034</v>
          </cell>
          <cell r="O12">
            <v>111.19923694779112</v>
          </cell>
          <cell r="P12">
            <v>120.81542168674696</v>
          </cell>
          <cell r="Q12">
            <v>130.43160642570277</v>
          </cell>
          <cell r="R12">
            <v>140.04779116465861</v>
          </cell>
        </row>
        <row r="13">
          <cell r="B13" t="str">
            <v>MIS Ablation</v>
          </cell>
          <cell r="D13">
            <v>45.691464229997763</v>
          </cell>
          <cell r="E13">
            <v>51.59505785783503</v>
          </cell>
          <cell r="K13" t="str">
            <v>MIS Ablation</v>
          </cell>
          <cell r="M13">
            <v>46.001774979647223</v>
          </cell>
          <cell r="N13">
            <v>49.711717395194754</v>
          </cell>
          <cell r="O13">
            <v>58.659826526329802</v>
          </cell>
          <cell r="P13">
            <v>70.391791831595754</v>
          </cell>
          <cell r="Q13">
            <v>85.877986034546822</v>
          </cell>
          <cell r="R13">
            <v>106.48870268283804</v>
          </cell>
        </row>
        <row r="14">
          <cell r="B14" t="str">
            <v>LAA</v>
          </cell>
          <cell r="D14">
            <v>56.863828838867832</v>
          </cell>
          <cell r="E14">
            <v>67.228592601037448</v>
          </cell>
          <cell r="K14" t="str">
            <v>LAA</v>
          </cell>
          <cell r="M14">
            <v>77.278747379454927</v>
          </cell>
          <cell r="N14">
            <v>88.169686039250692</v>
          </cell>
          <cell r="O14">
            <v>107.33184296276806</v>
          </cell>
          <cell r="P14">
            <v>128.17295347814996</v>
          </cell>
          <cell r="Q14">
            <v>153.9550755494661</v>
          </cell>
          <cell r="R14">
            <v>184.3186477428967</v>
          </cell>
        </row>
        <row r="15">
          <cell r="B15" t="str">
            <v>Valves</v>
          </cell>
          <cell r="D15">
            <v>2.3046133273902383</v>
          </cell>
          <cell r="E15">
            <v>2.3597788291626283</v>
          </cell>
          <cell r="K15" t="str">
            <v>Valves</v>
          </cell>
          <cell r="M15">
            <v>2.2999999999999998</v>
          </cell>
          <cell r="N15">
            <v>2.3499999999999996</v>
          </cell>
          <cell r="O15">
            <v>2.2999999999999998</v>
          </cell>
          <cell r="P15">
            <v>2.2999999999999998</v>
          </cell>
          <cell r="Q15">
            <v>2.2999999999999998</v>
          </cell>
          <cell r="R15">
            <v>2.2999999999999998</v>
          </cell>
        </row>
        <row r="16">
          <cell r="B16" t="str">
            <v>Total Twins Revenues</v>
          </cell>
          <cell r="D16">
            <v>196.7</v>
          </cell>
          <cell r="E16">
            <v>220.2</v>
          </cell>
          <cell r="F16">
            <v>241.917</v>
          </cell>
          <cell r="G16">
            <v>264.89911499999999</v>
          </cell>
          <cell r="H16">
            <v>288.74003535000003</v>
          </cell>
          <cell r="I16">
            <v>313.28293835475</v>
          </cell>
          <cell r="K16" t="str">
            <v>Total Twins Revenues</v>
          </cell>
          <cell r="M16">
            <v>217.23677235910216</v>
          </cell>
          <cell r="N16">
            <v>244.35298834010578</v>
          </cell>
          <cell r="O16">
            <v>279.49090643688902</v>
          </cell>
          <cell r="P16">
            <v>321.68016699649269</v>
          </cell>
          <cell r="Q16">
            <v>372.56466800971572</v>
          </cell>
          <cell r="R16">
            <v>433.15514159039338</v>
          </cell>
        </row>
        <row r="17">
          <cell r="B17" t="str">
            <v>% Growth</v>
          </cell>
          <cell r="E17">
            <v>0.11947127605490593</v>
          </cell>
          <cell r="F17">
            <v>9.8623978201634932E-2</v>
          </cell>
          <cell r="G17">
            <v>9.4999999999999973E-2</v>
          </cell>
          <cell r="H17">
            <v>9.000000000000008E-2</v>
          </cell>
          <cell r="I17">
            <v>8.4999999999999964E-2</v>
          </cell>
          <cell r="K17" t="str">
            <v>% Growth</v>
          </cell>
          <cell r="N17">
            <v>0.12482332381637162</v>
          </cell>
          <cell r="O17">
            <v>0.14379982964593863</v>
          </cell>
          <cell r="P17">
            <v>0.15095038725036414</v>
          </cell>
          <cell r="Q17">
            <v>0.1581835196379322</v>
          </cell>
          <cell r="R17">
            <v>0.16263075590167775</v>
          </cell>
        </row>
        <row r="19">
          <cell r="B19" t="str">
            <v>COGS</v>
          </cell>
          <cell r="D19">
            <v>52.5</v>
          </cell>
          <cell r="E19">
            <v>58.299999999999983</v>
          </cell>
          <cell r="F19">
            <v>60.47999999999999</v>
          </cell>
          <cell r="G19">
            <v>65.563249556249986</v>
          </cell>
          <cell r="H19">
            <v>70.741980032625008</v>
          </cell>
          <cell r="I19">
            <v>75.971719583097183</v>
          </cell>
          <cell r="K19" t="str">
            <v>COGS</v>
          </cell>
          <cell r="M19">
            <v>57.981344935703419</v>
          </cell>
          <cell r="N19">
            <v>64.694728520563871</v>
          </cell>
          <cell r="O19">
            <v>69.873593097231861</v>
          </cell>
          <cell r="P19">
            <v>79.616713955753369</v>
          </cell>
          <cell r="Q19">
            <v>91.27920994141715</v>
          </cell>
          <cell r="R19">
            <v>105.04096113787989</v>
          </cell>
        </row>
        <row r="20">
          <cell r="B20" t="str">
            <v>% Margin</v>
          </cell>
          <cell r="D20">
            <v>0.26690391459074736</v>
          </cell>
          <cell r="E20">
            <v>0.2647593097184377</v>
          </cell>
          <cell r="F20">
            <v>0.25000310023685807</v>
          </cell>
          <cell r="G20">
            <v>0.24750271270725077</v>
          </cell>
          <cell r="H20">
            <v>0.24500232517764359</v>
          </cell>
          <cell r="I20">
            <v>0.24250193764803629</v>
          </cell>
          <cell r="K20" t="str">
            <v>% Margin</v>
          </cell>
          <cell r="M20">
            <v>0.2669039145907473</v>
          </cell>
          <cell r="N20">
            <v>0.26475930971843775</v>
          </cell>
          <cell r="O20">
            <v>0.25000310023685796</v>
          </cell>
          <cell r="P20">
            <v>0.24750271270725074</v>
          </cell>
          <cell r="Q20">
            <v>0.24500232517764345</v>
          </cell>
          <cell r="R20">
            <v>0.24250193764803624</v>
          </cell>
        </row>
        <row r="21">
          <cell r="B21" t="str">
            <v>Gross Profit</v>
          </cell>
          <cell r="D21">
            <v>144.19999999999999</v>
          </cell>
          <cell r="E21">
            <v>161.9</v>
          </cell>
          <cell r="F21">
            <v>181.43700000000001</v>
          </cell>
          <cell r="G21">
            <v>199.33586544375001</v>
          </cell>
          <cell r="H21">
            <v>217.99805531737502</v>
          </cell>
          <cell r="I21">
            <v>237.31121877165282</v>
          </cell>
          <cell r="K21" t="str">
            <v>Gross Profit</v>
          </cell>
          <cell r="M21">
            <v>159.25542742339874</v>
          </cell>
          <cell r="N21">
            <v>179.65825981954191</v>
          </cell>
          <cell r="O21">
            <v>209.61731333965716</v>
          </cell>
          <cell r="P21">
            <v>242.06345304073932</v>
          </cell>
          <cell r="Q21">
            <v>281.28545806829857</v>
          </cell>
          <cell r="R21">
            <v>328.11418045251349</v>
          </cell>
        </row>
        <row r="22">
          <cell r="B22" t="str">
            <v>% Margin</v>
          </cell>
          <cell r="D22">
            <v>0.73309608540925264</v>
          </cell>
          <cell r="E22">
            <v>0.73524069028156225</v>
          </cell>
          <cell r="F22">
            <v>0.74999689976314199</v>
          </cell>
          <cell r="G22">
            <v>0.75249728729274923</v>
          </cell>
          <cell r="H22">
            <v>0.75499767482235647</v>
          </cell>
          <cell r="I22">
            <v>0.75749806235196371</v>
          </cell>
          <cell r="K22" t="str">
            <v>% Margin</v>
          </cell>
          <cell r="M22">
            <v>0.73309608540925264</v>
          </cell>
          <cell r="N22">
            <v>0.73524069028156225</v>
          </cell>
          <cell r="O22">
            <v>0.74999689976314199</v>
          </cell>
          <cell r="P22">
            <v>0.75249728729274923</v>
          </cell>
          <cell r="Q22">
            <v>0.75499767482235647</v>
          </cell>
          <cell r="R22">
            <v>0.75749806235196371</v>
          </cell>
        </row>
        <row r="24">
          <cell r="B24" t="str">
            <v>SG&amp;A</v>
          </cell>
          <cell r="D24">
            <v>135.20436164455978</v>
          </cell>
          <cell r="E24">
            <v>143.67989272773062</v>
          </cell>
          <cell r="F24">
            <v>157.33403473556046</v>
          </cell>
          <cell r="G24">
            <v>160.75499837889501</v>
          </cell>
          <cell r="H24">
            <v>163.04457355736295</v>
          </cell>
          <cell r="I24">
            <v>163.70034438667741</v>
          </cell>
          <cell r="K24" t="str">
            <v>SG&amp;A</v>
          </cell>
          <cell r="M24">
            <v>149.32058532047259</v>
          </cell>
          <cell r="N24">
            <v>159.43965101002183</v>
          </cell>
          <cell r="O24">
            <v>181.7707394751703</v>
          </cell>
          <cell r="P24">
            <v>195.21278779675748</v>
          </cell>
          <cell r="Q24">
            <v>210.37833338404971</v>
          </cell>
          <cell r="R24">
            <v>226.33740038186892</v>
          </cell>
        </row>
        <row r="25">
          <cell r="B25" t="str">
            <v>SG&amp;A Margin</v>
          </cell>
          <cell r="D25">
            <v>0.68736330271764001</v>
          </cell>
          <cell r="E25">
            <v>0.65249724217861316</v>
          </cell>
          <cell r="F25">
            <v>0.65036369802684579</v>
          </cell>
          <cell r="G25">
            <v>0.60685366343672009</v>
          </cell>
          <cell r="H25">
            <v>0.56467601854978766</v>
          </cell>
          <cell r="I25">
            <v>0.52253194906295597</v>
          </cell>
          <cell r="K25" t="str">
            <v>SG&amp;A Margin</v>
          </cell>
          <cell r="M25">
            <v>0.68736330271764001</v>
          </cell>
          <cell r="N25">
            <v>0.65249724217861316</v>
          </cell>
          <cell r="O25">
            <v>0.65036369802684579</v>
          </cell>
          <cell r="P25">
            <v>0.60685366343672009</v>
          </cell>
          <cell r="Q25">
            <v>0.56467601854978766</v>
          </cell>
          <cell r="R25">
            <v>0.52253194906295597</v>
          </cell>
        </row>
        <row r="27">
          <cell r="B27" t="str">
            <v>R&amp;D</v>
          </cell>
          <cell r="D27">
            <v>34.5</v>
          </cell>
          <cell r="E27">
            <v>37.002000000000002</v>
          </cell>
          <cell r="F27">
            <v>37.4</v>
          </cell>
          <cell r="G27">
            <v>40.952999999999996</v>
          </cell>
          <cell r="H27">
            <v>44.638770000000001</v>
          </cell>
          <cell r="I27">
            <v>48.433065449999994</v>
          </cell>
          <cell r="K27" t="str">
            <v>R&amp;D</v>
          </cell>
          <cell r="M27">
            <v>38.102026672033681</v>
          </cell>
          <cell r="N27">
            <v>41.060623408540394</v>
          </cell>
          <cell r="O27">
            <v>43.208868747296172</v>
          </cell>
          <cell r="P27">
            <v>49.731264217350684</v>
          </cell>
          <cell r="Q27">
            <v>57.597930627295177</v>
          </cell>
          <cell r="R27">
            <v>66.965125623584584</v>
          </cell>
        </row>
        <row r="28">
          <cell r="B28" t="str">
            <v>R&amp;D Margin</v>
          </cell>
          <cell r="D28">
            <v>0.17539400101677682</v>
          </cell>
          <cell r="E28">
            <v>0.16803814713896459</v>
          </cell>
          <cell r="F28">
            <v>0.15459847799038512</v>
          </cell>
          <cell r="G28">
            <v>0.15459847799038512</v>
          </cell>
          <cell r="H28">
            <v>0.15459847799038512</v>
          </cell>
          <cell r="I28">
            <v>0.15459847799038512</v>
          </cell>
          <cell r="K28" t="str">
            <v>R&amp;D Margin</v>
          </cell>
          <cell r="M28">
            <v>0.17539400101677682</v>
          </cell>
          <cell r="N28">
            <v>0.16803814713896459</v>
          </cell>
          <cell r="O28">
            <v>0.15459847799038512</v>
          </cell>
          <cell r="P28">
            <v>0.15459847799038512</v>
          </cell>
          <cell r="Q28">
            <v>0.15459847799038512</v>
          </cell>
          <cell r="R28">
            <v>0.15459847799038512</v>
          </cell>
        </row>
        <row r="29">
          <cell r="B29" t="str">
            <v>EBIT</v>
          </cell>
          <cell r="D29">
            <v>-25.504361644559797</v>
          </cell>
          <cell r="E29">
            <v>-18.781892727730618</v>
          </cell>
          <cell r="F29">
            <v>-13.297034735560466</v>
          </cell>
          <cell r="G29">
            <v>-2.3721329351450131</v>
          </cell>
          <cell r="H29">
            <v>10.314711760012065</v>
          </cell>
          <cell r="I29">
            <v>25.177808934975438</v>
          </cell>
          <cell r="K29" t="str">
            <v>EBIT</v>
          </cell>
          <cell r="M29">
            <v>-28.16718456910754</v>
          </cell>
          <cell r="N29">
            <v>-20.842014599020334</v>
          </cell>
          <cell r="O29">
            <v>-15.362294882809366</v>
          </cell>
          <cell r="P29">
            <v>-2.8805989733688921</v>
          </cell>
          <cell r="Q29">
            <v>13.309194056953645</v>
          </cell>
          <cell r="R29">
            <v>34.81165444706</v>
          </cell>
        </row>
        <row r="30">
          <cell r="B30" t="str">
            <v>EBIT Margin</v>
          </cell>
          <cell r="D30">
            <v>-0.1296612183251642</v>
          </cell>
          <cell r="E30">
            <v>-8.5294699036015525E-2</v>
          </cell>
          <cell r="F30">
            <v>-5.496527625408907E-2</v>
          </cell>
          <cell r="G30">
            <v>-8.9548541343560661E-3</v>
          </cell>
          <cell r="H30">
            <v>3.5723178282183667E-2</v>
          </cell>
          <cell r="I30">
            <v>8.0367635298622675E-2</v>
          </cell>
          <cell r="K30" t="str">
            <v>EBIT Margin</v>
          </cell>
          <cell r="M30">
            <v>-0.1296612183251642</v>
          </cell>
          <cell r="N30">
            <v>-8.5294699036015525E-2</v>
          </cell>
          <cell r="O30">
            <v>-5.496527625408907E-2</v>
          </cell>
          <cell r="P30">
            <v>-8.9548541343560661E-3</v>
          </cell>
          <cell r="Q30">
            <v>3.5723178282183667E-2</v>
          </cell>
          <cell r="R30">
            <v>8.0367635298622675E-2</v>
          </cell>
        </row>
        <row r="34">
          <cell r="B34" t="str">
            <v>Memo: Segment Growth Rates</v>
          </cell>
        </row>
        <row r="35">
          <cell r="D35" t="str">
            <v>2018E</v>
          </cell>
          <cell r="E35" t="str">
            <v>2019E</v>
          </cell>
          <cell r="F35" t="str">
            <v>2020E</v>
          </cell>
          <cell r="G35" t="str">
            <v>2021E</v>
          </cell>
          <cell r="H35" t="str">
            <v>2022E</v>
          </cell>
          <cell r="I35" t="str">
            <v>2023E</v>
          </cell>
          <cell r="M35" t="str">
            <v>2018E</v>
          </cell>
          <cell r="N35" t="str">
            <v>2019E</v>
          </cell>
          <cell r="O35" t="str">
            <v>2020E</v>
          </cell>
          <cell r="P35" t="str">
            <v>2021E</v>
          </cell>
          <cell r="Q35" t="str">
            <v>2022E</v>
          </cell>
          <cell r="R35" t="str">
            <v>2023E</v>
          </cell>
        </row>
        <row r="36">
          <cell r="B36" t="str">
            <v>Open Heart</v>
          </cell>
          <cell r="D36" t="str">
            <v>-</v>
          </cell>
          <cell r="E36">
            <v>7.8141003853769542E-2</v>
          </cell>
          <cell r="F36" t="str">
            <v>-</v>
          </cell>
          <cell r="G36" t="str">
            <v>-</v>
          </cell>
          <cell r="H36" t="str">
            <v>-</v>
          </cell>
          <cell r="I36" t="str">
            <v>-</v>
          </cell>
          <cell r="K36" t="str">
            <v>Open Heart</v>
          </cell>
          <cell r="M36" t="str">
            <v>-</v>
          </cell>
          <cell r="N36">
            <v>0.13600092634883421</v>
          </cell>
          <cell r="O36">
            <v>6.7974878105663716E-2</v>
          </cell>
          <cell r="P36">
            <v>8.6477074869413917E-2</v>
          </cell>
          <cell r="Q36">
            <v>7.9594017094017033E-2</v>
          </cell>
          <cell r="R36">
            <v>7.3725878278080303E-2</v>
          </cell>
        </row>
        <row r="37">
          <cell r="B37" t="str">
            <v>MIS Ablation</v>
          </cell>
          <cell r="D37" t="str">
            <v>-</v>
          </cell>
          <cell r="E37">
            <v>0.12920561263084651</v>
          </cell>
          <cell r="F37" t="str">
            <v>-</v>
          </cell>
          <cell r="G37" t="str">
            <v>-</v>
          </cell>
          <cell r="H37" t="str">
            <v>-</v>
          </cell>
          <cell r="I37" t="str">
            <v>-</v>
          </cell>
          <cell r="K37" t="str">
            <v>MIS Ablation</v>
          </cell>
          <cell r="M37" t="str">
            <v>-</v>
          </cell>
          <cell r="N37">
            <v>8.0647810159258704E-2</v>
          </cell>
          <cell r="O37">
            <v>0.17999999999999994</v>
          </cell>
          <cell r="P37">
            <v>0.19999999999999996</v>
          </cell>
          <cell r="Q37">
            <v>0.21999999999999997</v>
          </cell>
          <cell r="R37">
            <v>0.23999999999999977</v>
          </cell>
        </row>
        <row r="38">
          <cell r="B38" t="str">
            <v>LAA</v>
          </cell>
          <cell r="D38" t="str">
            <v>-</v>
          </cell>
          <cell r="E38">
            <v>0.18227340602652209</v>
          </cell>
          <cell r="F38" t="str">
            <v>-</v>
          </cell>
          <cell r="G38" t="str">
            <v>-</v>
          </cell>
          <cell r="H38" t="str">
            <v>-</v>
          </cell>
          <cell r="I38" t="str">
            <v>-</v>
          </cell>
          <cell r="K38" t="str">
            <v>LAA</v>
          </cell>
          <cell r="M38" t="str">
            <v>-</v>
          </cell>
          <cell r="N38">
            <v>0.140930579610963</v>
          </cell>
          <cell r="O38">
            <v>0.21733271132424026</v>
          </cell>
          <cell r="P38">
            <v>0.19417453329867262</v>
          </cell>
          <cell r="Q38">
            <v>0.20115103359704745</v>
          </cell>
          <cell r="R38">
            <v>0.19722358671880702</v>
          </cell>
        </row>
        <row r="39">
          <cell r="B39" t="str">
            <v>Valves</v>
          </cell>
          <cell r="D39" t="str">
            <v>-</v>
          </cell>
          <cell r="E39">
            <v>2.3936988091125766E-2</v>
          </cell>
          <cell r="F39" t="str">
            <v>-</v>
          </cell>
          <cell r="G39" t="str">
            <v>-</v>
          </cell>
          <cell r="H39" t="str">
            <v>-</v>
          </cell>
          <cell r="I39" t="str">
            <v>-</v>
          </cell>
          <cell r="K39" t="str">
            <v>Valves</v>
          </cell>
          <cell r="M39" t="str">
            <v>-</v>
          </cell>
          <cell r="N39">
            <v>2.1739130434782483E-2</v>
          </cell>
          <cell r="O39">
            <v>-2.1276595744680771E-2</v>
          </cell>
          <cell r="P39">
            <v>0</v>
          </cell>
          <cell r="Q39">
            <v>0</v>
          </cell>
          <cell r="R39">
            <v>0</v>
          </cell>
        </row>
        <row r="41">
          <cell r="B41" t="str">
            <v>Open Heart</v>
          </cell>
          <cell r="D41">
            <v>91.65625</v>
          </cell>
          <cell r="E41">
            <v>98.606249999999989</v>
          </cell>
          <cell r="F41">
            <v>100.4375</v>
          </cell>
        </row>
        <row r="42">
          <cell r="B42" t="str">
            <v>MIS Ablation</v>
          </cell>
          <cell r="D42">
            <v>45.599999999999994</v>
          </cell>
          <cell r="E42">
            <v>51.381249999999994</v>
          </cell>
          <cell r="F42">
            <v>55.25</v>
          </cell>
        </row>
        <row r="43">
          <cell r="B43" t="str">
            <v>LAA</v>
          </cell>
          <cell r="D43">
            <v>56.75</v>
          </cell>
          <cell r="E43">
            <v>66.95</v>
          </cell>
          <cell r="F43">
            <v>78.300259999999994</v>
          </cell>
        </row>
        <row r="44">
          <cell r="B44" t="str">
            <v>Valves</v>
          </cell>
          <cell r="D44">
            <v>2.2999999999999998</v>
          </cell>
          <cell r="E44">
            <v>2.3499999999999996</v>
          </cell>
          <cell r="F44">
            <v>2.2999999999999998</v>
          </cell>
        </row>
        <row r="45">
          <cell r="B45" t="str">
            <v>Total Twins Revenues</v>
          </cell>
          <cell r="D45">
            <v>196.30625000000001</v>
          </cell>
          <cell r="E45">
            <v>219.28749999999999</v>
          </cell>
          <cell r="F45">
            <v>236.28775999999999</v>
          </cell>
        </row>
        <row r="46">
          <cell r="A46" t="str">
            <v>x</v>
          </cell>
          <cell r="B46" t="str">
            <v>% of Sales</v>
          </cell>
          <cell r="S46" t="str">
            <v>x</v>
          </cell>
        </row>
        <row r="47">
          <cell r="B47" t="str">
            <v>Open Heart</v>
          </cell>
          <cell r="D47">
            <v>0.46690439046133275</v>
          </cell>
          <cell r="E47">
            <v>0.4496665336601493</v>
          </cell>
          <cell r="F47">
            <v>0.42506433680695099</v>
          </cell>
          <cell r="G47">
            <v>0.42506433680695099</v>
          </cell>
          <cell r="H47">
            <v>0.42506433680695099</v>
          </cell>
          <cell r="I47">
            <v>0.42506433680695099</v>
          </cell>
        </row>
        <row r="48">
          <cell r="B48" t="str">
            <v>MIS Ablation</v>
          </cell>
          <cell r="D48">
            <v>0.23229010793084781</v>
          </cell>
          <cell r="E48">
            <v>0.23430998118907825</v>
          </cell>
          <cell r="F48">
            <v>0.23382506144203155</v>
          </cell>
          <cell r="G48">
            <v>0.23382506144203155</v>
          </cell>
          <cell r="H48">
            <v>0.23382506144203155</v>
          </cell>
          <cell r="I48">
            <v>0.23382506144203155</v>
          </cell>
        </row>
        <row r="49">
          <cell r="B49" t="str">
            <v>LAA</v>
          </cell>
          <cell r="D49">
            <v>0.28908911458499154</v>
          </cell>
          <cell r="E49">
            <v>0.30530696004104202</v>
          </cell>
          <cell r="F49">
            <v>0.33137670779053474</v>
          </cell>
          <cell r="G49">
            <v>0.33137670779053474</v>
          </cell>
          <cell r="H49">
            <v>0.33137670779053474</v>
          </cell>
          <cell r="I49">
            <v>0.33137670779053474</v>
          </cell>
        </row>
        <row r="50">
          <cell r="B50" t="str">
            <v>Valves</v>
          </cell>
          <cell r="D50">
            <v>1.1716387022827851E-2</v>
          </cell>
          <cell r="E50">
            <v>1.0716525109730375E-2</v>
          </cell>
          <cell r="F50">
            <v>9.7338939604827597E-3</v>
          </cell>
          <cell r="G50">
            <v>9.7338939604827597E-3</v>
          </cell>
          <cell r="H50">
            <v>9.7338939604827597E-3</v>
          </cell>
          <cell r="I50">
            <v>9.7338939604827597E-3</v>
          </cell>
        </row>
      </sheetData>
      <sheetData sheetId="2">
        <row r="2">
          <cell r="C2" t="str">
            <v>Open Heart</v>
          </cell>
          <cell r="E2" t="str">
            <v>2017A</v>
          </cell>
          <cell r="F2" t="str">
            <v>2018E</v>
          </cell>
          <cell r="G2" t="str">
            <v>2019E</v>
          </cell>
          <cell r="H2" t="str">
            <v>2020E</v>
          </cell>
          <cell r="I2" t="str">
            <v>2021E</v>
          </cell>
          <cell r="J2" t="str">
            <v>2022E</v>
          </cell>
          <cell r="K2" t="str">
            <v>2023E</v>
          </cell>
          <cell r="O2" t="str">
            <v>2024E</v>
          </cell>
          <cell r="P2" t="str">
            <v>2025E</v>
          </cell>
          <cell r="Q2" t="str">
            <v>2026E</v>
          </cell>
          <cell r="R2" t="str">
            <v>2027E</v>
          </cell>
          <cell r="S2" t="str">
            <v>2028E</v>
          </cell>
        </row>
        <row r="3">
          <cell r="B3" t="str">
            <v>Mitral</v>
          </cell>
          <cell r="C3" t="str">
            <v>Incidence</v>
          </cell>
          <cell r="F3">
            <v>30000</v>
          </cell>
          <cell r="G3">
            <v>30000</v>
          </cell>
          <cell r="H3">
            <v>30000</v>
          </cell>
          <cell r="I3">
            <v>30000</v>
          </cell>
          <cell r="J3">
            <v>30000</v>
          </cell>
          <cell r="K3">
            <v>30000</v>
          </cell>
          <cell r="O3">
            <v>30000</v>
          </cell>
          <cell r="P3">
            <v>30000</v>
          </cell>
          <cell r="Q3">
            <v>30000</v>
          </cell>
          <cell r="R3">
            <v>30000</v>
          </cell>
          <cell r="S3">
            <v>30000</v>
          </cell>
        </row>
        <row r="4">
          <cell r="C4" t="str">
            <v>Market</v>
          </cell>
          <cell r="F4">
            <v>21000</v>
          </cell>
          <cell r="G4">
            <v>21000</v>
          </cell>
          <cell r="H4">
            <v>21000</v>
          </cell>
          <cell r="I4">
            <v>21000</v>
          </cell>
          <cell r="J4">
            <v>21000</v>
          </cell>
          <cell r="K4">
            <v>21000</v>
          </cell>
          <cell r="O4">
            <v>21000</v>
          </cell>
          <cell r="P4">
            <v>21000</v>
          </cell>
          <cell r="Q4">
            <v>21000</v>
          </cell>
          <cell r="R4">
            <v>21000</v>
          </cell>
          <cell r="S4">
            <v>21000</v>
          </cell>
        </row>
        <row r="5">
          <cell r="C5" t="str">
            <v>Addressable Mkt (%)</v>
          </cell>
          <cell r="F5">
            <v>0.7</v>
          </cell>
          <cell r="G5">
            <v>0.7</v>
          </cell>
          <cell r="H5">
            <v>0.7</v>
          </cell>
          <cell r="I5">
            <v>0.7</v>
          </cell>
          <cell r="J5">
            <v>0.7</v>
          </cell>
          <cell r="K5">
            <v>0.7</v>
          </cell>
          <cell r="O5">
            <v>0.7</v>
          </cell>
          <cell r="P5">
            <v>0.7</v>
          </cell>
          <cell r="Q5">
            <v>0.7</v>
          </cell>
          <cell r="R5">
            <v>0.7</v>
          </cell>
          <cell r="S5">
            <v>0.7</v>
          </cell>
        </row>
        <row r="7">
          <cell r="C7" t="str">
            <v>Twins Mkt Share</v>
          </cell>
          <cell r="F7">
            <v>14699.999999999998</v>
          </cell>
          <cell r="G7">
            <v>15246</v>
          </cell>
          <cell r="H7">
            <v>15792</v>
          </cell>
          <cell r="I7">
            <v>16338</v>
          </cell>
          <cell r="J7">
            <v>16884</v>
          </cell>
          <cell r="K7">
            <v>17430</v>
          </cell>
          <cell r="O7">
            <v>17304</v>
          </cell>
          <cell r="P7">
            <v>17178</v>
          </cell>
          <cell r="Q7">
            <v>17052</v>
          </cell>
          <cell r="R7">
            <v>16926</v>
          </cell>
          <cell r="S7">
            <v>16800</v>
          </cell>
        </row>
        <row r="8">
          <cell r="C8" t="str">
            <v>Twins % of Market</v>
          </cell>
          <cell r="F8">
            <v>0.7</v>
          </cell>
          <cell r="G8">
            <v>0.72599999999999998</v>
          </cell>
          <cell r="H8">
            <v>0.752</v>
          </cell>
          <cell r="I8">
            <v>0.77800000000000002</v>
          </cell>
          <cell r="J8">
            <v>0.80400000000000005</v>
          </cell>
          <cell r="K8">
            <v>0.83</v>
          </cell>
          <cell r="O8">
            <v>0.82399999999999995</v>
          </cell>
          <cell r="P8">
            <v>0.81799999999999995</v>
          </cell>
          <cell r="Q8">
            <v>0.81199999999999994</v>
          </cell>
          <cell r="R8">
            <v>0.80599999999999994</v>
          </cell>
          <cell r="S8">
            <v>0.8</v>
          </cell>
        </row>
        <row r="10">
          <cell r="C10" t="str">
            <v>ASP</v>
          </cell>
          <cell r="F10">
            <v>3000</v>
          </cell>
          <cell r="G10">
            <v>3000</v>
          </cell>
          <cell r="H10">
            <v>3000</v>
          </cell>
          <cell r="I10">
            <v>3000</v>
          </cell>
          <cell r="J10">
            <v>3000</v>
          </cell>
          <cell r="K10">
            <v>3000</v>
          </cell>
          <cell r="O10">
            <v>3.0000000000000001E-3</v>
          </cell>
          <cell r="P10">
            <v>3.0000000000000001E-3</v>
          </cell>
          <cell r="Q10">
            <v>3.0000000000000001E-3</v>
          </cell>
          <cell r="R10">
            <v>3.0000000000000001E-3</v>
          </cell>
          <cell r="S10">
            <v>3.0000000000000001E-3</v>
          </cell>
        </row>
        <row r="11">
          <cell r="C11" t="str">
            <v>Mitral Revenues</v>
          </cell>
          <cell r="F11">
            <v>44.099999999999994</v>
          </cell>
          <cell r="G11">
            <v>45.738</v>
          </cell>
          <cell r="H11">
            <v>47.375999999999998</v>
          </cell>
          <cell r="I11">
            <v>49.014000000000003</v>
          </cell>
          <cell r="J11">
            <v>50.652000000000001</v>
          </cell>
          <cell r="K11">
            <v>52.29</v>
          </cell>
          <cell r="O11">
            <v>51.911999999999999</v>
          </cell>
          <cell r="P11">
            <v>51.533999999999999</v>
          </cell>
          <cell r="Q11">
            <v>51.155999999999999</v>
          </cell>
          <cell r="R11">
            <v>50.777999999999999</v>
          </cell>
          <cell r="S11">
            <v>50.4</v>
          </cell>
        </row>
        <row r="12">
          <cell r="C12" t="str">
            <v>% of Open Ablation Revs</v>
          </cell>
          <cell r="F12">
            <v>0.64473684210526316</v>
          </cell>
          <cell r="G12">
            <v>0.60538437102922493</v>
          </cell>
          <cell r="H12">
            <v>0.57283807312826462</v>
          </cell>
          <cell r="I12">
            <v>0.5454727564102565</v>
          </cell>
          <cell r="J12">
            <v>0.52214250371103421</v>
          </cell>
          <cell r="K12">
            <v>0.50201612903225812</v>
          </cell>
          <cell r="O12">
            <v>0.50020234722784296</v>
          </cell>
          <cell r="P12">
            <v>0.49837530463038182</v>
          </cell>
          <cell r="Q12">
            <v>0.49653485527924984</v>
          </cell>
          <cell r="R12">
            <v>0.49468085106382981</v>
          </cell>
          <cell r="S12">
            <v>0.49281314168377816</v>
          </cell>
        </row>
        <row r="14">
          <cell r="B14" t="str">
            <v>Aortic</v>
          </cell>
          <cell r="C14" t="str">
            <v>Incidence</v>
          </cell>
          <cell r="F14">
            <v>50000</v>
          </cell>
          <cell r="G14">
            <v>50000</v>
          </cell>
          <cell r="H14">
            <v>50000</v>
          </cell>
          <cell r="I14">
            <v>50000</v>
          </cell>
          <cell r="J14">
            <v>50000</v>
          </cell>
          <cell r="K14">
            <v>50000</v>
          </cell>
          <cell r="O14">
            <v>50000</v>
          </cell>
          <cell r="P14">
            <v>50000</v>
          </cell>
          <cell r="Q14">
            <v>50000</v>
          </cell>
          <cell r="R14">
            <v>50000</v>
          </cell>
          <cell r="S14">
            <v>50000</v>
          </cell>
        </row>
        <row r="15">
          <cell r="C15" t="str">
            <v>Market</v>
          </cell>
          <cell r="F15">
            <v>11000</v>
          </cell>
          <cell r="G15">
            <v>11000</v>
          </cell>
          <cell r="H15">
            <v>11000</v>
          </cell>
          <cell r="I15">
            <v>11000</v>
          </cell>
          <cell r="J15">
            <v>11000</v>
          </cell>
          <cell r="K15">
            <v>11000</v>
          </cell>
          <cell r="O15">
            <v>11000</v>
          </cell>
          <cell r="P15">
            <v>11000</v>
          </cell>
          <cell r="Q15">
            <v>11000</v>
          </cell>
          <cell r="R15">
            <v>11000</v>
          </cell>
          <cell r="S15">
            <v>11000</v>
          </cell>
        </row>
        <row r="16">
          <cell r="C16" t="str">
            <v>Addressable Mkt (%)</v>
          </cell>
          <cell r="F16">
            <v>0.22</v>
          </cell>
          <cell r="G16">
            <v>0.22</v>
          </cell>
          <cell r="H16">
            <v>0.22</v>
          </cell>
          <cell r="I16">
            <v>0.22</v>
          </cell>
          <cell r="J16">
            <v>0.22</v>
          </cell>
          <cell r="K16">
            <v>0.22</v>
          </cell>
          <cell r="O16">
            <v>0.22</v>
          </cell>
          <cell r="P16">
            <v>0.22</v>
          </cell>
          <cell r="Q16">
            <v>0.22</v>
          </cell>
          <cell r="R16">
            <v>0.22</v>
          </cell>
          <cell r="S16">
            <v>0.22</v>
          </cell>
        </row>
        <row r="18">
          <cell r="C18" t="str">
            <v>Twins Mkt Share</v>
          </cell>
          <cell r="F18">
            <v>3300</v>
          </cell>
          <cell r="G18">
            <v>3761.9999999999995</v>
          </cell>
          <cell r="H18">
            <v>4223.9999999999991</v>
          </cell>
          <cell r="I18">
            <v>4685.9999999999991</v>
          </cell>
          <cell r="J18">
            <v>5147.9999999999991</v>
          </cell>
          <cell r="K18">
            <v>5610</v>
          </cell>
          <cell r="O18">
            <v>5610</v>
          </cell>
          <cell r="P18">
            <v>5610</v>
          </cell>
          <cell r="Q18">
            <v>5610</v>
          </cell>
          <cell r="R18">
            <v>5610</v>
          </cell>
          <cell r="S18">
            <v>5610</v>
          </cell>
        </row>
        <row r="19">
          <cell r="C19" t="str">
            <v>Twins % of Market</v>
          </cell>
          <cell r="F19">
            <v>0.3</v>
          </cell>
          <cell r="G19">
            <v>0.34199999999999997</v>
          </cell>
          <cell r="H19">
            <v>0.38399999999999995</v>
          </cell>
          <cell r="I19">
            <v>0.42599999999999993</v>
          </cell>
          <cell r="J19">
            <v>0.46799999999999992</v>
          </cell>
          <cell r="K19">
            <v>0.51</v>
          </cell>
          <cell r="O19">
            <v>0.51</v>
          </cell>
          <cell r="P19">
            <v>0.51</v>
          </cell>
          <cell r="Q19">
            <v>0.51</v>
          </cell>
          <cell r="R19">
            <v>0.51</v>
          </cell>
          <cell r="S19">
            <v>0.51</v>
          </cell>
        </row>
        <row r="21">
          <cell r="C21" t="str">
            <v>ASP</v>
          </cell>
          <cell r="F21">
            <v>3000</v>
          </cell>
          <cell r="G21">
            <v>3000</v>
          </cell>
          <cell r="H21">
            <v>3000</v>
          </cell>
          <cell r="I21">
            <v>3000</v>
          </cell>
          <cell r="J21">
            <v>3000</v>
          </cell>
          <cell r="K21">
            <v>3000</v>
          </cell>
          <cell r="O21">
            <v>3.0000000000000001E-3</v>
          </cell>
          <cell r="P21">
            <v>3.0000000000000001E-3</v>
          </cell>
          <cell r="Q21">
            <v>3.0000000000000001E-3</v>
          </cell>
          <cell r="R21">
            <v>3.0000000000000001E-3</v>
          </cell>
          <cell r="S21">
            <v>3.0000000000000001E-3</v>
          </cell>
        </row>
        <row r="22">
          <cell r="C22" t="str">
            <v>Aortic Revenues</v>
          </cell>
          <cell r="F22">
            <v>9.9</v>
          </cell>
          <cell r="G22">
            <v>11.286</v>
          </cell>
          <cell r="H22">
            <v>12.671999999999997</v>
          </cell>
          <cell r="I22">
            <v>14.057999999999998</v>
          </cell>
          <cell r="J22">
            <v>15.443999999999997</v>
          </cell>
          <cell r="K22">
            <v>16.830000000000002</v>
          </cell>
          <cell r="O22">
            <v>16.830000000000002</v>
          </cell>
          <cell r="P22">
            <v>16.830000000000002</v>
          </cell>
          <cell r="Q22">
            <v>16.830000000000002</v>
          </cell>
          <cell r="R22">
            <v>16.830000000000002</v>
          </cell>
          <cell r="S22">
            <v>16.830000000000002</v>
          </cell>
        </row>
        <row r="23">
          <cell r="C23" t="str">
            <v>% of Open Ablation Revs</v>
          </cell>
          <cell r="F23">
            <v>0.14473684210526319</v>
          </cell>
          <cell r="G23">
            <v>0.14938055908513342</v>
          </cell>
          <cell r="H23">
            <v>0.15322112594312243</v>
          </cell>
          <cell r="I23">
            <v>0.15645032051282051</v>
          </cell>
          <cell r="J23">
            <v>0.15920336467095494</v>
          </cell>
          <cell r="K23">
            <v>0.1615783410138249</v>
          </cell>
          <cell r="O23">
            <v>0.16216684974272996</v>
          </cell>
          <cell r="P23">
            <v>0.16275966113496579</v>
          </cell>
          <cell r="Q23">
            <v>0.16335682254964767</v>
          </cell>
          <cell r="R23">
            <v>0.16395838204348845</v>
          </cell>
          <cell r="S23">
            <v>0.16456438838369022</v>
          </cell>
        </row>
        <row r="25">
          <cell r="B25" t="str">
            <v>CABG</v>
          </cell>
          <cell r="C25" t="str">
            <v>Incidence</v>
          </cell>
          <cell r="F25">
            <v>160000</v>
          </cell>
          <cell r="G25">
            <v>160000</v>
          </cell>
          <cell r="H25">
            <v>160000</v>
          </cell>
          <cell r="I25">
            <v>160000</v>
          </cell>
          <cell r="J25">
            <v>160000</v>
          </cell>
          <cell r="K25">
            <v>160000</v>
          </cell>
          <cell r="O25">
            <v>160000</v>
          </cell>
          <cell r="P25">
            <v>160000</v>
          </cell>
          <cell r="Q25">
            <v>160000</v>
          </cell>
          <cell r="R25">
            <v>160000</v>
          </cell>
          <cell r="S25">
            <v>160000</v>
          </cell>
        </row>
        <row r="26">
          <cell r="C26" t="str">
            <v>Market</v>
          </cell>
          <cell r="F26">
            <v>32000</v>
          </cell>
          <cell r="G26">
            <v>32000</v>
          </cell>
          <cell r="H26">
            <v>32000</v>
          </cell>
          <cell r="I26">
            <v>32000</v>
          </cell>
          <cell r="J26">
            <v>32000</v>
          </cell>
          <cell r="K26">
            <v>32000</v>
          </cell>
          <cell r="O26">
            <v>32000</v>
          </cell>
          <cell r="P26">
            <v>32000</v>
          </cell>
          <cell r="Q26">
            <v>32000</v>
          </cell>
          <cell r="R26">
            <v>32000</v>
          </cell>
          <cell r="S26">
            <v>32000</v>
          </cell>
        </row>
        <row r="27">
          <cell r="C27" t="str">
            <v>Addressable Mkt (%)</v>
          </cell>
          <cell r="F27">
            <v>0.2</v>
          </cell>
          <cell r="G27">
            <v>0.2</v>
          </cell>
          <cell r="H27">
            <v>0.2</v>
          </cell>
          <cell r="I27">
            <v>0.2</v>
          </cell>
          <cell r="J27">
            <v>0.2</v>
          </cell>
          <cell r="K27">
            <v>0.2</v>
          </cell>
          <cell r="O27">
            <v>0.2</v>
          </cell>
          <cell r="P27">
            <v>0.2</v>
          </cell>
          <cell r="Q27">
            <v>0.2</v>
          </cell>
          <cell r="R27">
            <v>0.2</v>
          </cell>
          <cell r="S27">
            <v>0.2</v>
          </cell>
        </row>
        <row r="29">
          <cell r="C29" t="str">
            <v>Twins Mkt Share</v>
          </cell>
          <cell r="F29">
            <v>4800</v>
          </cell>
          <cell r="G29">
            <v>6176</v>
          </cell>
          <cell r="H29">
            <v>7552</v>
          </cell>
          <cell r="I29">
            <v>8927.9999999999982</v>
          </cell>
          <cell r="J29">
            <v>10303.999999999998</v>
          </cell>
          <cell r="K29">
            <v>11680</v>
          </cell>
          <cell r="O29">
            <v>11680</v>
          </cell>
          <cell r="P29">
            <v>11680</v>
          </cell>
          <cell r="Q29">
            <v>11680</v>
          </cell>
          <cell r="R29">
            <v>11680</v>
          </cell>
          <cell r="S29">
            <v>11680</v>
          </cell>
        </row>
        <row r="30">
          <cell r="C30" t="str">
            <v>Twins % of Market</v>
          </cell>
          <cell r="F30">
            <v>0.15</v>
          </cell>
          <cell r="G30">
            <v>0.193</v>
          </cell>
          <cell r="H30">
            <v>0.23599999999999999</v>
          </cell>
          <cell r="I30">
            <v>0.27899999999999997</v>
          </cell>
          <cell r="J30">
            <v>0.32199999999999995</v>
          </cell>
          <cell r="K30">
            <v>0.36499999999999999</v>
          </cell>
          <cell r="O30">
            <v>0.36499999999999999</v>
          </cell>
          <cell r="P30">
            <v>0.36499999999999999</v>
          </cell>
          <cell r="Q30">
            <v>0.36499999999999999</v>
          </cell>
          <cell r="R30">
            <v>0.36499999999999999</v>
          </cell>
          <cell r="S30">
            <v>0.36499999999999999</v>
          </cell>
        </row>
        <row r="32">
          <cell r="C32" t="str">
            <v>ASP</v>
          </cell>
          <cell r="F32">
            <v>3000</v>
          </cell>
          <cell r="G32">
            <v>3000</v>
          </cell>
          <cell r="H32">
            <v>3000</v>
          </cell>
          <cell r="I32">
            <v>3000</v>
          </cell>
          <cell r="J32">
            <v>3000</v>
          </cell>
          <cell r="K32">
            <v>3000</v>
          </cell>
          <cell r="O32">
            <v>3.0000000000000001E-3</v>
          </cell>
          <cell r="P32">
            <v>3.0000000000000001E-3</v>
          </cell>
          <cell r="Q32">
            <v>3.0000000000000001E-3</v>
          </cell>
          <cell r="R32">
            <v>3.0000000000000001E-3</v>
          </cell>
          <cell r="S32">
            <v>3.0000000000000001E-3</v>
          </cell>
        </row>
        <row r="33">
          <cell r="C33" t="str">
            <v>CABG Revenues</v>
          </cell>
          <cell r="F33">
            <v>14.4</v>
          </cell>
          <cell r="G33">
            <v>18.527999999999999</v>
          </cell>
          <cell r="H33">
            <v>22.655999999999999</v>
          </cell>
          <cell r="I33">
            <v>26.783999999999995</v>
          </cell>
          <cell r="J33">
            <v>30.911999999999995</v>
          </cell>
          <cell r="K33">
            <v>35.04</v>
          </cell>
          <cell r="O33">
            <v>35.04</v>
          </cell>
          <cell r="P33">
            <v>35.04</v>
          </cell>
          <cell r="Q33">
            <v>35.04</v>
          </cell>
          <cell r="R33">
            <v>35.04</v>
          </cell>
          <cell r="S33">
            <v>35.04</v>
          </cell>
        </row>
        <row r="34">
          <cell r="C34" t="str">
            <v>% of Open Ablation Revs</v>
          </cell>
          <cell r="F34">
            <v>0.21052631578947373</v>
          </cell>
          <cell r="G34">
            <v>0.24523506988564167</v>
          </cell>
          <cell r="H34">
            <v>0.27394080092861289</v>
          </cell>
          <cell r="I34">
            <v>0.29807692307692302</v>
          </cell>
          <cell r="J34">
            <v>0.31865413161801087</v>
          </cell>
          <cell r="K34">
            <v>0.33640552995391704</v>
          </cell>
          <cell r="O34">
            <v>0.33763080302942705</v>
          </cell>
          <cell r="P34">
            <v>0.33886503423465242</v>
          </cell>
          <cell r="Q34">
            <v>0.34010832217110237</v>
          </cell>
          <cell r="R34">
            <v>0.3413607668926818</v>
          </cell>
          <cell r="S34">
            <v>0.34262246993253148</v>
          </cell>
        </row>
        <row r="36">
          <cell r="C36" t="str">
            <v>Total Market</v>
          </cell>
          <cell r="E36">
            <v>64000</v>
          </cell>
          <cell r="F36">
            <v>64000</v>
          </cell>
          <cell r="G36">
            <v>64000</v>
          </cell>
          <cell r="H36">
            <v>64000</v>
          </cell>
          <cell r="I36">
            <v>64000</v>
          </cell>
          <cell r="J36">
            <v>64000</v>
          </cell>
          <cell r="K36">
            <v>64000</v>
          </cell>
          <cell r="O36">
            <v>64000</v>
          </cell>
          <cell r="P36">
            <v>64000</v>
          </cell>
          <cell r="Q36">
            <v>64000</v>
          </cell>
          <cell r="R36">
            <v>64000</v>
          </cell>
          <cell r="S36">
            <v>64000</v>
          </cell>
        </row>
        <row r="37">
          <cell r="C37" t="str">
            <v>Twins Mkt Share</v>
          </cell>
          <cell r="E37">
            <v>21505.666666666664</v>
          </cell>
          <cell r="F37">
            <v>22800</v>
          </cell>
          <cell r="G37">
            <v>25184</v>
          </cell>
          <cell r="H37">
            <v>27568</v>
          </cell>
          <cell r="I37">
            <v>29952</v>
          </cell>
          <cell r="J37">
            <v>32336</v>
          </cell>
          <cell r="K37">
            <v>34720</v>
          </cell>
          <cell r="O37">
            <v>34594</v>
          </cell>
          <cell r="P37">
            <v>34468</v>
          </cell>
          <cell r="Q37">
            <v>34342</v>
          </cell>
          <cell r="R37">
            <v>34216</v>
          </cell>
          <cell r="S37">
            <v>34090</v>
          </cell>
        </row>
        <row r="38">
          <cell r="C38" t="str">
            <v>Twins % of Market</v>
          </cell>
          <cell r="E38">
            <v>0.33602604166666661</v>
          </cell>
          <cell r="F38">
            <v>0.35625000000000001</v>
          </cell>
          <cell r="G38">
            <v>0.39350000000000002</v>
          </cell>
          <cell r="H38">
            <v>0.43075000000000002</v>
          </cell>
          <cell r="I38">
            <v>0.46800000000000003</v>
          </cell>
          <cell r="J38">
            <v>0.50524999999999998</v>
          </cell>
          <cell r="K38">
            <v>0.54249999999999998</v>
          </cell>
          <cell r="O38">
            <v>0.54053125000000002</v>
          </cell>
          <cell r="P38">
            <v>0.53856250000000006</v>
          </cell>
          <cell r="Q38">
            <v>0.53659374999999998</v>
          </cell>
          <cell r="R38">
            <v>0.53462500000000002</v>
          </cell>
          <cell r="S38">
            <v>0.53265625000000005</v>
          </cell>
        </row>
        <row r="40">
          <cell r="C40" t="str">
            <v>Weighted ASP</v>
          </cell>
          <cell r="E40">
            <v>3000</v>
          </cell>
          <cell r="F40">
            <v>3000</v>
          </cell>
          <cell r="G40">
            <v>3000</v>
          </cell>
          <cell r="H40">
            <v>3000</v>
          </cell>
          <cell r="I40">
            <v>3000</v>
          </cell>
          <cell r="J40">
            <v>3000</v>
          </cell>
          <cell r="K40">
            <v>3000</v>
          </cell>
          <cell r="O40">
            <v>3.0000000000000005E-3</v>
          </cell>
          <cell r="P40">
            <v>3.0000000000000001E-3</v>
          </cell>
          <cell r="Q40">
            <v>3.0000000000000005E-3</v>
          </cell>
          <cell r="R40">
            <v>3.0000000000000001E-3</v>
          </cell>
          <cell r="S40">
            <v>3.0000000000000005E-3</v>
          </cell>
        </row>
        <row r="41">
          <cell r="C41" t="str">
            <v>Total US Open Heart Revs</v>
          </cell>
          <cell r="E41">
            <v>64.516999999999996</v>
          </cell>
          <cell r="F41">
            <v>68.399999999999991</v>
          </cell>
          <cell r="G41">
            <v>75.551999999999992</v>
          </cell>
          <cell r="H41">
            <v>82.703999999999994</v>
          </cell>
          <cell r="I41">
            <v>89.855999999999995</v>
          </cell>
          <cell r="J41">
            <v>97.007999999999996</v>
          </cell>
          <cell r="K41">
            <v>104.16</v>
          </cell>
          <cell r="O41">
            <v>103.78200000000001</v>
          </cell>
          <cell r="P41">
            <v>103.404</v>
          </cell>
          <cell r="Q41">
            <v>103.02600000000001</v>
          </cell>
          <cell r="R41">
            <v>102.648</v>
          </cell>
          <cell r="S41">
            <v>102.27000000000001</v>
          </cell>
        </row>
        <row r="43">
          <cell r="C43" t="str">
            <v>Implied OUS Open Heart Revs</v>
          </cell>
          <cell r="E43">
            <v>20.682999999999993</v>
          </cell>
          <cell r="F43">
            <v>23.256250000000009</v>
          </cell>
          <cell r="G43">
            <v>28.569584905660346</v>
          </cell>
          <cell r="H43">
            <v>28.495236947791135</v>
          </cell>
          <cell r="I43">
            <v>30.959421686746957</v>
          </cell>
          <cell r="J43">
            <v>33.423606425702779</v>
          </cell>
          <cell r="K43">
            <v>35.887791164658601</v>
          </cell>
          <cell r="O43">
            <v>35.757553212851377</v>
          </cell>
          <cell r="P43">
            <v>35.627315261044139</v>
          </cell>
          <cell r="Q43">
            <v>35.497077309236921</v>
          </cell>
          <cell r="R43">
            <v>35.366839357429683</v>
          </cell>
          <cell r="S43">
            <v>35.236601405622459</v>
          </cell>
        </row>
        <row r="44">
          <cell r="C44" t="str">
            <v>OUS Revenue (% of US)</v>
          </cell>
          <cell r="E44">
            <v>0.32058217214067602</v>
          </cell>
          <cell r="F44">
            <v>0.3400036549707604</v>
          </cell>
          <cell r="G44">
            <v>0.37814465408804993</v>
          </cell>
          <cell r="H44">
            <v>0.34454484605086982</v>
          </cell>
          <cell r="I44">
            <v>0.34454484605086982</v>
          </cell>
          <cell r="J44">
            <v>0.34454484605086982</v>
          </cell>
          <cell r="K44">
            <v>0.34454484605086982</v>
          </cell>
          <cell r="O44">
            <v>0.34454484605086982</v>
          </cell>
          <cell r="P44">
            <v>0.34454484605086982</v>
          </cell>
          <cell r="Q44">
            <v>0.34454484605086982</v>
          </cell>
          <cell r="R44">
            <v>0.34454484605086982</v>
          </cell>
          <cell r="S44">
            <v>0.34454484605086982</v>
          </cell>
        </row>
        <row r="46">
          <cell r="C46" t="str">
            <v>Total Open Heart Revenues</v>
          </cell>
          <cell r="E46">
            <v>85.199999999999989</v>
          </cell>
          <cell r="F46">
            <v>91.65625</v>
          </cell>
          <cell r="G46">
            <v>104.12158490566034</v>
          </cell>
          <cell r="H46">
            <v>111.19923694779112</v>
          </cell>
          <cell r="I46">
            <v>120.81542168674696</v>
          </cell>
          <cell r="J46">
            <v>130.43160642570277</v>
          </cell>
          <cell r="K46">
            <v>140.04779116465861</v>
          </cell>
          <cell r="O46">
            <v>139.53955321285139</v>
          </cell>
          <cell r="P46">
            <v>139.03131526104414</v>
          </cell>
          <cell r="Q46">
            <v>138.52307730923692</v>
          </cell>
          <cell r="R46">
            <v>138.01483935742968</v>
          </cell>
          <cell r="S46">
            <v>137.50660140562246</v>
          </cell>
        </row>
        <row r="48">
          <cell r="C48" t="str">
            <v>Left Atrial Appendage</v>
          </cell>
          <cell r="E48" t="str">
            <v>2017A</v>
          </cell>
          <cell r="F48" t="str">
            <v>2018E</v>
          </cell>
          <cell r="G48" t="str">
            <v>2019E</v>
          </cell>
          <cell r="H48" t="str">
            <v>2020E</v>
          </cell>
          <cell r="I48" t="str">
            <v>2021E</v>
          </cell>
          <cell r="J48" t="str">
            <v>2022E</v>
          </cell>
          <cell r="K48" t="str">
            <v>2023E</v>
          </cell>
          <cell r="O48" t="str">
            <v>2024E</v>
          </cell>
          <cell r="P48" t="str">
            <v>2025E</v>
          </cell>
          <cell r="Q48" t="str">
            <v>2026E</v>
          </cell>
          <cell r="R48" t="str">
            <v>2027E</v>
          </cell>
          <cell r="S48" t="str">
            <v>2028E</v>
          </cell>
        </row>
        <row r="49">
          <cell r="B49" t="str">
            <v>Open LAA</v>
          </cell>
          <cell r="C49" t="str">
            <v>Market</v>
          </cell>
          <cell r="F49">
            <v>90000</v>
          </cell>
          <cell r="G49">
            <v>90000</v>
          </cell>
          <cell r="H49">
            <v>90000</v>
          </cell>
          <cell r="I49">
            <v>90000</v>
          </cell>
          <cell r="J49">
            <v>90000</v>
          </cell>
          <cell r="K49">
            <v>90000</v>
          </cell>
          <cell r="O49">
            <v>90000</v>
          </cell>
          <cell r="P49">
            <v>90000</v>
          </cell>
          <cell r="Q49">
            <v>90000</v>
          </cell>
          <cell r="R49">
            <v>90000</v>
          </cell>
          <cell r="S49">
            <v>90000</v>
          </cell>
        </row>
        <row r="51">
          <cell r="C51" t="str">
            <v>Twins Mkt Share</v>
          </cell>
          <cell r="F51">
            <v>20300</v>
          </cell>
          <cell r="G51">
            <v>22127</v>
          </cell>
          <cell r="H51">
            <v>24671.604999999996</v>
          </cell>
          <cell r="I51">
            <v>27878.913649999995</v>
          </cell>
          <cell r="J51">
            <v>31642.566992749991</v>
          </cell>
          <cell r="K51">
            <v>35756.100701807482</v>
          </cell>
          <cell r="O51">
            <v>40189.857188831615</v>
          </cell>
          <cell r="P51">
            <v>44932.260337113745</v>
          </cell>
          <cell r="Q51">
            <v>49964.673494870491</v>
          </cell>
          <cell r="R51">
            <v>55260.928885326757</v>
          </cell>
          <cell r="S51">
            <v>60787.021773859429</v>
          </cell>
        </row>
        <row r="52">
          <cell r="C52" t="str">
            <v>Twins % of Market</v>
          </cell>
          <cell r="F52">
            <v>0.22555555555555556</v>
          </cell>
          <cell r="G52">
            <v>0.24585555555555555</v>
          </cell>
          <cell r="H52">
            <v>0.27412894444444441</v>
          </cell>
          <cell r="I52">
            <v>0.30976570722222219</v>
          </cell>
          <cell r="J52">
            <v>0.35158407769722211</v>
          </cell>
          <cell r="K52">
            <v>0.39729000779786089</v>
          </cell>
          <cell r="O52">
            <v>0.44655396876479569</v>
          </cell>
          <cell r="P52">
            <v>0.49924733707904162</v>
          </cell>
          <cell r="Q52">
            <v>0.55516303883189433</v>
          </cell>
          <cell r="R52">
            <v>0.61401032094807506</v>
          </cell>
          <cell r="S52">
            <v>0.67541135304288258</v>
          </cell>
        </row>
        <row r="54">
          <cell r="C54" t="str">
            <v>ASP</v>
          </cell>
          <cell r="F54">
            <v>1850</v>
          </cell>
          <cell r="G54">
            <v>1850</v>
          </cell>
          <cell r="H54">
            <v>1850</v>
          </cell>
          <cell r="I54">
            <v>1850</v>
          </cell>
          <cell r="J54">
            <v>1850</v>
          </cell>
          <cell r="K54">
            <v>1850</v>
          </cell>
          <cell r="O54">
            <v>1.8500000000000001E-3</v>
          </cell>
          <cell r="P54">
            <v>1.8500000000000001E-3</v>
          </cell>
          <cell r="Q54">
            <v>1.8500000000000001E-3</v>
          </cell>
          <cell r="R54">
            <v>1.8500000000000001E-3</v>
          </cell>
          <cell r="S54">
            <v>1.8500000000000001E-3</v>
          </cell>
        </row>
        <row r="55">
          <cell r="C55" t="str">
            <v>Open LAA Revenues</v>
          </cell>
          <cell r="F55">
            <v>37.555</v>
          </cell>
          <cell r="G55">
            <v>40.934950000000001</v>
          </cell>
          <cell r="H55">
            <v>45.642469249999998</v>
          </cell>
          <cell r="I55">
            <v>51.575990252499992</v>
          </cell>
          <cell r="J55">
            <v>58.538748936587488</v>
          </cell>
          <cell r="K55">
            <v>66.14878629834385</v>
          </cell>
          <cell r="O55">
            <v>74.351235799338497</v>
          </cell>
          <cell r="P55">
            <v>83.124681623660436</v>
          </cell>
          <cell r="Q55">
            <v>92.434645965510413</v>
          </cell>
          <cell r="R55">
            <v>102.2327184378545</v>
          </cell>
          <cell r="S55">
            <v>112.45599028163996</v>
          </cell>
        </row>
        <row r="56">
          <cell r="C56" t="str">
            <v>% of LAA Revenues</v>
          </cell>
          <cell r="F56">
            <v>0.5781695019628974</v>
          </cell>
          <cell r="G56">
            <v>0.55456177915178417</v>
          </cell>
          <cell r="H56">
            <v>0.53020315471989865</v>
          </cell>
          <cell r="I56">
            <v>0.50701607441095831</v>
          </cell>
          <cell r="J56">
            <v>0.4828954867784086</v>
          </cell>
          <cell r="K56">
            <v>0.45578111399818599</v>
          </cell>
          <cell r="O56">
            <v>0.43393063561719375</v>
          </cell>
          <cell r="P56">
            <v>0.41744441505697594</v>
          </cell>
          <cell r="Q56">
            <v>0.40637405120667797</v>
          </cell>
          <cell r="R56">
            <v>0.4007811342910792</v>
          </cell>
          <cell r="S56">
            <v>0.4007811342910792</v>
          </cell>
        </row>
        <row r="58">
          <cell r="B58" t="str">
            <v>MIS LAA</v>
          </cell>
          <cell r="C58" t="str">
            <v>Market</v>
          </cell>
          <cell r="F58">
            <v>40000</v>
          </cell>
          <cell r="G58">
            <v>40000</v>
          </cell>
          <cell r="H58">
            <v>40000</v>
          </cell>
          <cell r="I58">
            <v>40000</v>
          </cell>
          <cell r="J58">
            <v>40000</v>
          </cell>
          <cell r="K58">
            <v>40000</v>
          </cell>
          <cell r="O58">
            <v>40000</v>
          </cell>
          <cell r="P58">
            <v>40000</v>
          </cell>
          <cell r="Q58">
            <v>40000</v>
          </cell>
          <cell r="R58">
            <v>40000</v>
          </cell>
          <cell r="S58">
            <v>40000</v>
          </cell>
        </row>
        <row r="60">
          <cell r="C60" t="str">
            <v>Twins Mkt Share</v>
          </cell>
          <cell r="F60">
            <v>5480</v>
          </cell>
          <cell r="G60">
            <v>6576</v>
          </cell>
          <cell r="H60">
            <v>8088.48</v>
          </cell>
          <cell r="I60">
            <v>10029.715199999999</v>
          </cell>
          <cell r="J60">
            <v>12537.143999999998</v>
          </cell>
          <cell r="K60">
            <v>15796.801439999999</v>
          </cell>
          <cell r="O60">
            <v>19398.472168319997</v>
          </cell>
          <cell r="P60">
            <v>23200.572713310718</v>
          </cell>
          <cell r="Q60">
            <v>27005.46663829367</v>
          </cell>
          <cell r="R60">
            <v>30570.188234548441</v>
          </cell>
          <cell r="S60">
            <v>33627.207058003289</v>
          </cell>
        </row>
        <row r="61">
          <cell r="C61" t="str">
            <v>Twins % of Market</v>
          </cell>
          <cell r="F61">
            <v>0.13700000000000001</v>
          </cell>
          <cell r="G61">
            <v>0.16439999999999999</v>
          </cell>
          <cell r="H61">
            <v>0.202212</v>
          </cell>
          <cell r="I61">
            <v>0.25074287999999995</v>
          </cell>
          <cell r="J61">
            <v>0.31342859999999995</v>
          </cell>
          <cell r="K61">
            <v>0.39492003599999997</v>
          </cell>
          <cell r="O61">
            <v>0.48496180420799995</v>
          </cell>
          <cell r="P61">
            <v>0.58001431783276791</v>
          </cell>
          <cell r="Q61">
            <v>0.67513666595734179</v>
          </cell>
          <cell r="R61">
            <v>0.76425470586371103</v>
          </cell>
          <cell r="S61">
            <v>0.84068017645008219</v>
          </cell>
        </row>
        <row r="63">
          <cell r="C63" t="str">
            <v>ASP</v>
          </cell>
          <cell r="F63">
            <v>5000</v>
          </cell>
          <cell r="G63">
            <v>5000</v>
          </cell>
          <cell r="H63">
            <v>5000</v>
          </cell>
          <cell r="I63">
            <v>5000</v>
          </cell>
          <cell r="J63">
            <v>5000</v>
          </cell>
          <cell r="K63">
            <v>5000</v>
          </cell>
          <cell r="O63">
            <v>5.0000000000000001E-3</v>
          </cell>
          <cell r="P63">
            <v>5.0000000000000001E-3</v>
          </cell>
          <cell r="Q63">
            <v>5.0000000000000001E-3</v>
          </cell>
          <cell r="R63">
            <v>5.0000000000000001E-3</v>
          </cell>
          <cell r="S63">
            <v>5.0000000000000001E-3</v>
          </cell>
        </row>
        <row r="64">
          <cell r="C64" t="str">
            <v>MIS LAA Revenues</v>
          </cell>
          <cell r="F64">
            <v>27.400000000000002</v>
          </cell>
          <cell r="G64">
            <v>32.880000000000003</v>
          </cell>
          <cell r="H64">
            <v>40.442399999999999</v>
          </cell>
          <cell r="I64">
            <v>50.148575999999998</v>
          </cell>
          <cell r="J64">
            <v>62.685719999999996</v>
          </cell>
          <cell r="K64">
            <v>78.984007199999994</v>
          </cell>
          <cell r="O64">
            <v>96.992360841599989</v>
          </cell>
          <cell r="P64">
            <v>116.00286356655359</v>
          </cell>
          <cell r="Q64">
            <v>135.02733319146836</v>
          </cell>
          <cell r="R64">
            <v>152.85094117274221</v>
          </cell>
          <cell r="S64">
            <v>168.13603529001645</v>
          </cell>
        </row>
        <row r="65">
          <cell r="C65" t="str">
            <v>% of LAA Revenues</v>
          </cell>
          <cell r="F65">
            <v>0.42183049803710265</v>
          </cell>
          <cell r="G65">
            <v>0.44543822084821566</v>
          </cell>
          <cell r="H65">
            <v>0.46979684528010129</v>
          </cell>
          <cell r="I65">
            <v>0.49298392558904175</v>
          </cell>
          <cell r="J65">
            <v>0.51710451322159134</v>
          </cell>
          <cell r="K65">
            <v>0.5442188860018139</v>
          </cell>
          <cell r="O65">
            <v>0.56606936438280631</v>
          </cell>
          <cell r="P65">
            <v>0.58255558494302406</v>
          </cell>
          <cell r="Q65">
            <v>0.59362594879332198</v>
          </cell>
          <cell r="R65">
            <v>0.5992188657089208</v>
          </cell>
          <cell r="S65">
            <v>0.5992188657089208</v>
          </cell>
        </row>
        <row r="67">
          <cell r="C67" t="str">
            <v>Total Surgeries Completed</v>
          </cell>
          <cell r="E67">
            <v>14796.46185820953</v>
          </cell>
          <cell r="F67">
            <v>25780</v>
          </cell>
          <cell r="G67">
            <v>28703</v>
          </cell>
          <cell r="H67">
            <v>32760.084999999995</v>
          </cell>
          <cell r="I67">
            <v>37908.628849999994</v>
          </cell>
          <cell r="J67">
            <v>44179.710992749991</v>
          </cell>
          <cell r="K67">
            <v>51552.902141807484</v>
          </cell>
          <cell r="O67">
            <v>59588.329357151611</v>
          </cell>
          <cell r="P67">
            <v>68132.833050424466</v>
          </cell>
          <cell r="Q67">
            <v>76970.140133164154</v>
          </cell>
          <cell r="R67">
            <v>85831.117119875198</v>
          </cell>
          <cell r="S67">
            <v>94414.228831862711</v>
          </cell>
        </row>
        <row r="68">
          <cell r="C68" t="str">
            <v>Weighted ASP</v>
          </cell>
          <cell r="E68">
            <v>2519.5888285492629</v>
          </cell>
          <cell r="F68">
            <v>2519.5888285492629</v>
          </cell>
          <cell r="G68">
            <v>2571.6806605581305</v>
          </cell>
          <cell r="H68">
            <v>2615.9666518448535</v>
          </cell>
          <cell r="I68">
            <v>2661.2611143922204</v>
          </cell>
          <cell r="J68">
            <v>2718.4606253671827</v>
          </cell>
          <cell r="K68">
            <v>2783.3595696358138</v>
          </cell>
          <cell r="O68">
            <v>2.875455621753798E-3</v>
          </cell>
          <cell r="P68">
            <v>2.9226370939667459E-3</v>
          </cell>
          <cell r="Q68">
            <v>2.9551976748834335E-3</v>
          </cell>
          <cell r="R68">
            <v>2.9719251964801601E-3</v>
          </cell>
          <cell r="S68">
            <v>2.9719251964801601E-3</v>
          </cell>
        </row>
        <row r="69">
          <cell r="C69" t="str">
            <v>Total US AtriClip Revenues</v>
          </cell>
          <cell r="E69">
            <v>37.280999999999999</v>
          </cell>
          <cell r="F69">
            <v>64.954999999999998</v>
          </cell>
          <cell r="G69">
            <v>73.81495000000001</v>
          </cell>
          <cell r="H69">
            <v>86.084869249999997</v>
          </cell>
          <cell r="I69">
            <v>101.72456625249998</v>
          </cell>
          <cell r="J69">
            <v>121.22446893658748</v>
          </cell>
          <cell r="K69">
            <v>145.13279349834386</v>
          </cell>
          <cell r="O69">
            <v>171.34359664093847</v>
          </cell>
          <cell r="P69">
            <v>199.12754519021402</v>
          </cell>
          <cell r="Q69">
            <v>227.46197915697877</v>
          </cell>
          <cell r="R69">
            <v>255.08365961059673</v>
          </cell>
          <cell r="S69">
            <v>280.59202557165639</v>
          </cell>
        </row>
        <row r="71">
          <cell r="C71" t="str">
            <v>Implied OUS AtriClip Revenues</v>
          </cell>
          <cell r="E71">
            <v>7.3189999999999911</v>
          </cell>
          <cell r="F71">
            <v>12.323747379454922</v>
          </cell>
          <cell r="G71">
            <v>14.354736039250678</v>
          </cell>
          <cell r="H71">
            <v>21.246973712768071</v>
          </cell>
          <cell r="I71">
            <v>26.448387225649995</v>
          </cell>
          <cell r="J71">
            <v>32.730606612878624</v>
          </cell>
          <cell r="K71">
            <v>39.185854244552843</v>
          </cell>
          <cell r="O71">
            <v>46.262771093053388</v>
          </cell>
          <cell r="P71">
            <v>53.764437201357786</v>
          </cell>
          <cell r="Q71">
            <v>61.414734372384274</v>
          </cell>
          <cell r="R71">
            <v>68.872588094861115</v>
          </cell>
          <cell r="S71">
            <v>75.759846904347228</v>
          </cell>
        </row>
        <row r="72">
          <cell r="C72" t="str">
            <v>OUS Revenue (% of US)</v>
          </cell>
          <cell r="E72">
            <v>0.19631984120597601</v>
          </cell>
          <cell r="F72">
            <v>0.18972746331236889</v>
          </cell>
          <cell r="G72">
            <v>0.19446922390722579</v>
          </cell>
          <cell r="H72">
            <v>0.24681426478170634</v>
          </cell>
          <cell r="I72">
            <v>0.26</v>
          </cell>
          <cell r="J72">
            <v>0.27</v>
          </cell>
          <cell r="K72">
            <v>0.27</v>
          </cell>
          <cell r="O72">
            <v>0.27</v>
          </cell>
          <cell r="P72">
            <v>0.27</v>
          </cell>
          <cell r="Q72">
            <v>0.27</v>
          </cell>
          <cell r="R72">
            <v>0.27</v>
          </cell>
          <cell r="S72">
            <v>0.27</v>
          </cell>
        </row>
        <row r="74">
          <cell r="C74" t="str">
            <v>Total LAA Revenues</v>
          </cell>
          <cell r="E74">
            <v>44.599999999999987</v>
          </cell>
          <cell r="F74">
            <v>77.278747379454927</v>
          </cell>
          <cell r="G74">
            <v>88.169686039250692</v>
          </cell>
          <cell r="H74">
            <v>107.33184296276806</v>
          </cell>
          <cell r="I74">
            <v>128.17295347814996</v>
          </cell>
          <cell r="J74">
            <v>153.9550755494661</v>
          </cell>
          <cell r="K74">
            <v>184.3186477428967</v>
          </cell>
          <cell r="O74">
            <v>217.60636773399187</v>
          </cell>
          <cell r="P74">
            <v>252.89198239157182</v>
          </cell>
          <cell r="Q74">
            <v>288.87671352936303</v>
          </cell>
          <cell r="R74">
            <v>323.95624770545783</v>
          </cell>
          <cell r="S74">
            <v>356.35187247600362</v>
          </cell>
        </row>
        <row r="76">
          <cell r="C76" t="str">
            <v>MIS Ablation</v>
          </cell>
          <cell r="E76" t="str">
            <v>2017A</v>
          </cell>
          <cell r="F76" t="str">
            <v>2018E</v>
          </cell>
          <cell r="G76" t="str">
            <v>2019E</v>
          </cell>
          <cell r="H76" t="str">
            <v>2020E</v>
          </cell>
          <cell r="I76" t="str">
            <v>2021E</v>
          </cell>
          <cell r="J76" t="str">
            <v>2022E</v>
          </cell>
          <cell r="K76" t="str">
            <v>2023E</v>
          </cell>
          <cell r="O76" t="str">
            <v>2024E</v>
          </cell>
          <cell r="P76" t="str">
            <v>2025E</v>
          </cell>
          <cell r="Q76" t="str">
            <v>2026E</v>
          </cell>
          <cell r="R76" t="str">
            <v>2027E</v>
          </cell>
          <cell r="S76" t="str">
            <v>2028E</v>
          </cell>
        </row>
        <row r="77">
          <cell r="B77" t="str">
            <v>MIS Ablation</v>
          </cell>
          <cell r="C77" t="str">
            <v>Market</v>
          </cell>
          <cell r="F77">
            <v>40000</v>
          </cell>
          <cell r="G77">
            <v>40000</v>
          </cell>
          <cell r="H77">
            <v>40000</v>
          </cell>
          <cell r="I77">
            <v>40000</v>
          </cell>
          <cell r="J77">
            <v>40000</v>
          </cell>
          <cell r="K77">
            <v>40000</v>
          </cell>
          <cell r="O77">
            <v>40000</v>
          </cell>
          <cell r="P77">
            <v>40000</v>
          </cell>
          <cell r="Q77">
            <v>40000</v>
          </cell>
          <cell r="R77">
            <v>40000</v>
          </cell>
          <cell r="S77">
            <v>40000</v>
          </cell>
        </row>
        <row r="79">
          <cell r="C79" t="str">
            <v>Twins Mkt Share</v>
          </cell>
          <cell r="F79">
            <v>2478.3120000000004</v>
          </cell>
          <cell r="G79">
            <v>2701.3600800000004</v>
          </cell>
          <cell r="H79">
            <v>3187.6048943999999</v>
          </cell>
          <cell r="I79">
            <v>3825.1258732799997</v>
          </cell>
          <cell r="J79">
            <v>4666.6535654015997</v>
          </cell>
          <cell r="K79">
            <v>5786.6504210979829</v>
          </cell>
          <cell r="O79">
            <v>7059.7135137395389</v>
          </cell>
          <cell r="P79">
            <v>8471.6562164874467</v>
          </cell>
          <cell r="Q79">
            <v>9996.5543354551846</v>
          </cell>
          <cell r="R79">
            <v>11596.003029128016</v>
          </cell>
          <cell r="S79">
            <v>13219.443453205939</v>
          </cell>
        </row>
        <row r="80">
          <cell r="C80" t="str">
            <v>Twins % of Market</v>
          </cell>
          <cell r="F80">
            <v>6.1957800000000007E-2</v>
          </cell>
          <cell r="G80">
            <v>6.753400200000001E-2</v>
          </cell>
          <cell r="H80">
            <v>7.9690122360000004E-2</v>
          </cell>
          <cell r="I80">
            <v>9.5628146831999994E-2</v>
          </cell>
          <cell r="J80">
            <v>0.11666633913503999</v>
          </cell>
          <cell r="K80">
            <v>0.14466626052744957</v>
          </cell>
          <cell r="O80">
            <v>0.17649283784348849</v>
          </cell>
          <cell r="P80">
            <v>0.21179140541218616</v>
          </cell>
          <cell r="Q80">
            <v>0.24991385838637961</v>
          </cell>
          <cell r="R80">
            <v>0.28990007572820042</v>
          </cell>
          <cell r="S80">
            <v>0.33048608633014848</v>
          </cell>
        </row>
        <row r="82">
          <cell r="C82" t="str">
            <v>ASP</v>
          </cell>
          <cell r="F82">
            <v>15000</v>
          </cell>
          <cell r="G82">
            <v>15000</v>
          </cell>
          <cell r="H82">
            <v>15000</v>
          </cell>
          <cell r="I82">
            <v>15000</v>
          </cell>
          <cell r="J82">
            <v>15000</v>
          </cell>
          <cell r="K82">
            <v>15000</v>
          </cell>
          <cell r="O82">
            <v>1.4999999999999999E-2</v>
          </cell>
          <cell r="P82">
            <v>1.4999999999999999E-2</v>
          </cell>
          <cell r="Q82">
            <v>1.4999999999999999E-2</v>
          </cell>
          <cell r="R82">
            <v>1.4999999999999999E-2</v>
          </cell>
          <cell r="S82">
            <v>1.4999999999999999E-2</v>
          </cell>
        </row>
        <row r="83">
          <cell r="C83" t="str">
            <v>MIS Ablation Revenues</v>
          </cell>
          <cell r="E83">
            <v>34.420999999999999</v>
          </cell>
          <cell r="F83">
            <v>37.174680000000002</v>
          </cell>
          <cell r="G83">
            <v>40.520401200000002</v>
          </cell>
          <cell r="H83">
            <v>47.814073415999999</v>
          </cell>
          <cell r="I83">
            <v>57.376888099199995</v>
          </cell>
          <cell r="J83">
            <v>69.999803481023989</v>
          </cell>
          <cell r="K83">
            <v>86.79975631646974</v>
          </cell>
          <cell r="O83">
            <v>105.89570270609308</v>
          </cell>
          <cell r="P83">
            <v>127.07484324731169</v>
          </cell>
          <cell r="Q83">
            <v>149.94831503182778</v>
          </cell>
          <cell r="R83">
            <v>173.94004543692023</v>
          </cell>
          <cell r="S83">
            <v>198.29165179808908</v>
          </cell>
        </row>
        <row r="85">
          <cell r="C85" t="str">
            <v>Implied OUS MIS Ablation Revs</v>
          </cell>
          <cell r="E85">
            <v>7.9999999999999885</v>
          </cell>
          <cell r="F85">
            <v>8.8270949796472209</v>
          </cell>
          <cell r="G85">
            <v>9.191316195194748</v>
          </cell>
          <cell r="H85">
            <v>10.845753110329802</v>
          </cell>
          <cell r="I85">
            <v>13.014903732395762</v>
          </cell>
          <cell r="J85">
            <v>15.878182553522828</v>
          </cell>
          <cell r="K85">
            <v>19.688946366368306</v>
          </cell>
          <cell r="O85">
            <v>24.020514566969332</v>
          </cell>
          <cell r="P85">
            <v>28.824617480363198</v>
          </cell>
          <cell r="Q85">
            <v>34.013048626828571</v>
          </cell>
          <cell r="R85">
            <v>39.455136407121145</v>
          </cell>
          <cell r="S85">
            <v>44.978855504118108</v>
          </cell>
        </row>
        <row r="86">
          <cell r="C86" t="str">
            <v>OUS Revenue (% of US)</v>
          </cell>
          <cell r="E86">
            <v>0.23241625751721301</v>
          </cell>
          <cell r="F86">
            <v>0.237449118046133</v>
          </cell>
          <cell r="G86">
            <v>0.22683181614684378</v>
          </cell>
          <cell r="H86">
            <v>0.22683181614684378</v>
          </cell>
          <cell r="I86">
            <v>0.22683181614684378</v>
          </cell>
          <cell r="J86">
            <v>0.22683181614684378</v>
          </cell>
          <cell r="K86">
            <v>0.22683181614684378</v>
          </cell>
          <cell r="O86">
            <v>0.22683181614684378</v>
          </cell>
          <cell r="P86">
            <v>0.22683181614684378</v>
          </cell>
          <cell r="Q86">
            <v>0.22683181614684378</v>
          </cell>
          <cell r="R86">
            <v>0.22683181614684378</v>
          </cell>
          <cell r="S86">
            <v>0.22683181614684378</v>
          </cell>
        </row>
        <row r="88">
          <cell r="C88" t="str">
            <v>Total MIS Ablation Revenues</v>
          </cell>
          <cell r="E88">
            <v>42.420999999999985</v>
          </cell>
          <cell r="F88">
            <v>46.001774979647223</v>
          </cell>
          <cell r="G88">
            <v>49.711717395194754</v>
          </cell>
          <cell r="H88">
            <v>58.659826526329802</v>
          </cell>
          <cell r="I88">
            <v>70.391791831595754</v>
          </cell>
          <cell r="J88">
            <v>85.877986034546822</v>
          </cell>
          <cell r="K88">
            <v>106.48870268283804</v>
          </cell>
          <cell r="O88">
            <v>129.91621727306241</v>
          </cell>
          <cell r="P88">
            <v>155.89946072767489</v>
          </cell>
          <cell r="Q88">
            <v>183.96136365865635</v>
          </cell>
          <cell r="R88">
            <v>213.39518184404136</v>
          </cell>
          <cell r="S88">
            <v>243.27050730220719</v>
          </cell>
        </row>
        <row r="90">
          <cell r="C90" t="str">
            <v>Total Valves Revenue</v>
          </cell>
          <cell r="E90">
            <v>2.6</v>
          </cell>
          <cell r="F90">
            <v>2.2999999999999998</v>
          </cell>
          <cell r="G90">
            <v>2.3499999999999996</v>
          </cell>
          <cell r="H90">
            <v>2.2999999999999998</v>
          </cell>
          <cell r="I90">
            <v>2.2999999999999998</v>
          </cell>
          <cell r="J90">
            <v>2.2999999999999998</v>
          </cell>
          <cell r="K90">
            <v>2.2999999999999998</v>
          </cell>
          <cell r="O90">
            <v>2.2999999999999998</v>
          </cell>
          <cell r="P90">
            <v>2.2999999999999998</v>
          </cell>
          <cell r="Q90">
            <v>2.2999999999999998</v>
          </cell>
          <cell r="R90">
            <v>2.2999999999999998</v>
          </cell>
          <cell r="S90">
            <v>2.2999999999999998</v>
          </cell>
        </row>
        <row r="93">
          <cell r="C93" t="str">
            <v>US Revenues</v>
          </cell>
          <cell r="E93">
            <v>138.41899999999998</v>
          </cell>
          <cell r="F93">
            <v>172.52967999999998</v>
          </cell>
          <cell r="G93">
            <v>191.93735120000002</v>
          </cell>
          <cell r="H93">
            <v>218.60294266599999</v>
          </cell>
          <cell r="I93">
            <v>250.95745435169997</v>
          </cell>
          <cell r="J93">
            <v>290.23227241761145</v>
          </cell>
          <cell r="K93">
            <v>338.09254981481359</v>
          </cell>
          <cell r="O93">
            <v>383.02129934703157</v>
          </cell>
          <cell r="P93">
            <v>431.60638843752577</v>
          </cell>
          <cell r="Q93">
            <v>482.43629418880653</v>
          </cell>
          <cell r="R93">
            <v>533.67170504751698</v>
          </cell>
          <cell r="S93">
            <v>583.15367736974554</v>
          </cell>
        </row>
        <row r="94">
          <cell r="C94" t="str">
            <v>OUS Revenues</v>
          </cell>
          <cell r="E94">
            <v>36.401999999999973</v>
          </cell>
          <cell r="F94">
            <v>44.707092359102148</v>
          </cell>
          <cell r="G94">
            <v>52.415637140105773</v>
          </cell>
          <cell r="H94">
            <v>60.887963770889009</v>
          </cell>
          <cell r="I94">
            <v>70.722712644792722</v>
          </cell>
          <cell r="J94">
            <v>82.332395592104234</v>
          </cell>
          <cell r="K94">
            <v>95.062591775579762</v>
          </cell>
          <cell r="O94">
            <v>106.3408388728741</v>
          </cell>
          <cell r="P94">
            <v>118.51636994276512</v>
          </cell>
          <cell r="Q94">
            <v>131.22486030844976</v>
          </cell>
          <cell r="R94">
            <v>143.99456385941193</v>
          </cell>
          <cell r="S94">
            <v>156.27530381408778</v>
          </cell>
        </row>
        <row r="95">
          <cell r="C95" t="str">
            <v>Total Twins Revenues</v>
          </cell>
          <cell r="E95">
            <v>174.82099999999997</v>
          </cell>
          <cell r="F95">
            <v>217.23677235910213</v>
          </cell>
          <cell r="G95">
            <v>244.35298834010581</v>
          </cell>
          <cell r="H95">
            <v>279.49090643688902</v>
          </cell>
          <cell r="I95">
            <v>321.68016699649269</v>
          </cell>
          <cell r="J95">
            <v>372.56466800971566</v>
          </cell>
          <cell r="K95">
            <v>433.15514159039333</v>
          </cell>
          <cell r="O95">
            <v>489.36213821990566</v>
          </cell>
          <cell r="P95">
            <v>550.12275838029086</v>
          </cell>
          <cell r="Q95">
            <v>613.66115449725635</v>
          </cell>
          <cell r="R95">
            <v>677.66626890692896</v>
          </cell>
          <cell r="S95">
            <v>739.42898118383334</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CC Prices"/>
      <sheetName val="CC Graph"/>
      <sheetName val="CC Graph 2"/>
      <sheetName val="CC Graph 3"/>
      <sheetName val="EBITDA"/>
      <sheetName val="EBITDA Graph"/>
      <sheetName val="PE"/>
      <sheetName val="PE Graph"/>
      <sheetName val="Large Cap 2007E"/>
      <sheetName val="Large Cap 2008E"/>
      <sheetName val="Small Cap 2007E"/>
      <sheetName val="Small Cap 2008E"/>
      <sheetName val="Heavy End 2007E"/>
      <sheetName val="Heavy End 2008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s>
    <sheetDataSet>
      <sheetData sheetId="0" refreshError="1"/>
      <sheetData sheetId="1" refreshError="1"/>
      <sheetData sheetId="2" refreshError="1">
        <row r="16">
          <cell r="C16" t="str">
            <v>Primary comparables</v>
          </cell>
          <cell r="D16" t="str">
            <v>Secondary comparables</v>
          </cell>
          <cell r="E16" t="str">
            <v>S&amp;P 500</v>
          </cell>
        </row>
        <row r="17">
          <cell r="B17">
            <v>38355</v>
          </cell>
          <cell r="C17">
            <v>100</v>
          </cell>
          <cell r="D17">
            <v>100</v>
          </cell>
          <cell r="E17">
            <v>100</v>
          </cell>
          <cell r="G17" t="str">
            <v>Beginning</v>
          </cell>
          <cell r="H17" t="str">
            <v>End</v>
          </cell>
        </row>
        <row r="18">
          <cell r="B18">
            <v>38356</v>
          </cell>
          <cell r="C18">
            <v>98.309256317480518</v>
          </cell>
          <cell r="D18">
            <v>100.63972449887287</v>
          </cell>
          <cell r="E18">
            <v>98.832856382270734</v>
          </cell>
          <cell r="G18">
            <v>38355</v>
          </cell>
          <cell r="H18">
            <v>39381</v>
          </cell>
        </row>
        <row r="19">
          <cell r="B19">
            <v>38357</v>
          </cell>
          <cell r="C19">
            <v>97.460293024340146</v>
          </cell>
          <cell r="D19">
            <v>99.973282674654357</v>
          </cell>
          <cell r="E19">
            <v>98.474311193930532</v>
          </cell>
          <cell r="G19" t="str">
            <v>Labels</v>
          </cell>
          <cell r="H19" t="str">
            <v>Major Unit</v>
          </cell>
        </row>
        <row r="20">
          <cell r="B20">
            <v>38358</v>
          </cell>
          <cell r="C20">
            <v>98.165320805469577</v>
          </cell>
          <cell r="D20">
            <v>100.59119059301887</v>
          </cell>
          <cell r="E20">
            <v>98.819546120058575</v>
          </cell>
          <cell r="G20">
            <v>15</v>
          </cell>
          <cell r="H20">
            <v>68.400000000000006</v>
          </cell>
        </row>
        <row r="21">
          <cell r="B21">
            <v>38359</v>
          </cell>
          <cell r="C21">
            <v>97.883132683011041</v>
          </cell>
          <cell r="D21">
            <v>100.53272492946942</v>
          </cell>
          <cell r="E21">
            <v>98.678124584054316</v>
          </cell>
          <cell r="G21" t="str">
            <v>Indexed stock price</v>
          </cell>
        </row>
        <row r="22">
          <cell r="B22">
            <v>38362</v>
          </cell>
          <cell r="C22">
            <v>99.086403301552394</v>
          </cell>
          <cell r="D22">
            <v>101.56314413870091</v>
          </cell>
          <cell r="E22">
            <v>99.015872487688014</v>
          </cell>
          <cell r="G22" t="str">
            <v>Returns</v>
          </cell>
        </row>
        <row r="23">
          <cell r="B23">
            <v>38363</v>
          </cell>
          <cell r="C23">
            <v>98.422736688088861</v>
          </cell>
          <cell r="D23">
            <v>102.38410518701917</v>
          </cell>
          <cell r="E23">
            <v>98.411919339811007</v>
          </cell>
          <cell r="G23" t="str">
            <v>Primary comparables: 55.8%</v>
          </cell>
          <cell r="H23">
            <v>0.55829814075510975</v>
          </cell>
        </row>
        <row r="24">
          <cell r="B24">
            <v>38364</v>
          </cell>
          <cell r="C24">
            <v>98.68340385975975</v>
          </cell>
          <cell r="D24">
            <v>102.90257116172704</v>
          </cell>
          <cell r="E24">
            <v>98.803740183681626</v>
          </cell>
          <cell r="G24" t="str">
            <v>Secondary comparables: 68.4%</v>
          </cell>
          <cell r="H24">
            <v>0.68397143173630259</v>
          </cell>
        </row>
        <row r="25">
          <cell r="B25">
            <v>38365</v>
          </cell>
          <cell r="C25">
            <v>98.955440741510344</v>
          </cell>
          <cell r="D25">
            <v>103.83542998937912</v>
          </cell>
          <cell r="E25">
            <v>97.951051510714777</v>
          </cell>
          <cell r="G25" t="str">
            <v>S&amp;P 500: 27.7%</v>
          </cell>
          <cell r="H25">
            <v>0.27718621056834825</v>
          </cell>
        </row>
        <row r="26">
          <cell r="B26">
            <v>38366</v>
          </cell>
          <cell r="C26">
            <v>100.60015987532809</v>
          </cell>
          <cell r="D26">
            <v>105.61985622534041</v>
          </cell>
          <cell r="E26">
            <v>98.53919872221482</v>
          </cell>
        </row>
        <row r="27">
          <cell r="B27">
            <v>38370</v>
          </cell>
          <cell r="C27">
            <v>101.350491366206</v>
          </cell>
          <cell r="D27">
            <v>106.42431126429267</v>
          </cell>
          <cell r="E27">
            <v>99.492546253161194</v>
          </cell>
        </row>
        <row r="28">
          <cell r="B28">
            <v>38371</v>
          </cell>
          <cell r="C28">
            <v>101.0762170724812</v>
          </cell>
          <cell r="D28">
            <v>106.37474060487628</v>
          </cell>
          <cell r="E28">
            <v>98.548349527485698</v>
          </cell>
        </row>
        <row r="29">
          <cell r="B29">
            <v>38372</v>
          </cell>
          <cell r="C29">
            <v>100.49757573092099</v>
          </cell>
          <cell r="D29">
            <v>106.92563068343159</v>
          </cell>
          <cell r="E29">
            <v>97.781345667509669</v>
          </cell>
        </row>
        <row r="30">
          <cell r="B30">
            <v>38373</v>
          </cell>
          <cell r="C30">
            <v>100.45345754107424</v>
          </cell>
          <cell r="D30">
            <v>107.28111203479004</v>
          </cell>
          <cell r="E30">
            <v>97.154099560761367</v>
          </cell>
        </row>
        <row r="31">
          <cell r="B31">
            <v>38376</v>
          </cell>
          <cell r="C31">
            <v>100.1328104887538</v>
          </cell>
          <cell r="D31">
            <v>106.5172019036837</v>
          </cell>
          <cell r="E31">
            <v>96.811360308798086</v>
          </cell>
        </row>
        <row r="32">
          <cell r="B32">
            <v>38377</v>
          </cell>
          <cell r="C32">
            <v>100.64363256574482</v>
          </cell>
          <cell r="D32">
            <v>107.39717526215107</v>
          </cell>
          <cell r="E32">
            <v>97.19902169572741</v>
          </cell>
        </row>
        <row r="33">
          <cell r="B33">
            <v>38378</v>
          </cell>
          <cell r="C33">
            <v>100.86283062885397</v>
          </cell>
          <cell r="D33">
            <v>107.69781396310711</v>
          </cell>
          <cell r="E33">
            <v>97.669872221482763</v>
          </cell>
        </row>
        <row r="34">
          <cell r="B34">
            <v>38379</v>
          </cell>
          <cell r="C34">
            <v>100.9672902295144</v>
          </cell>
          <cell r="D34">
            <v>108.45927834708955</v>
          </cell>
          <cell r="E34">
            <v>97.709803008119266</v>
          </cell>
        </row>
        <row r="35">
          <cell r="B35">
            <v>38380</v>
          </cell>
          <cell r="C35">
            <v>101.71424549537467</v>
          </cell>
          <cell r="D35">
            <v>108.40280661622607</v>
          </cell>
          <cell r="E35">
            <v>97.444429655264216</v>
          </cell>
        </row>
        <row r="36">
          <cell r="B36">
            <v>38383</v>
          </cell>
          <cell r="C36">
            <v>103.2824363071301</v>
          </cell>
          <cell r="D36">
            <v>108.23980738852097</v>
          </cell>
          <cell r="E36">
            <v>98.268834021030216</v>
          </cell>
        </row>
        <row r="37">
          <cell r="B37">
            <v>38384</v>
          </cell>
          <cell r="C37">
            <v>103.59631349162662</v>
          </cell>
          <cell r="D37">
            <v>109.12348315276043</v>
          </cell>
          <cell r="E37">
            <v>98.945993611074144</v>
          </cell>
        </row>
        <row r="38">
          <cell r="B38">
            <v>38385</v>
          </cell>
          <cell r="C38">
            <v>106.24008182539353</v>
          </cell>
          <cell r="D38">
            <v>110.01325920300128</v>
          </cell>
          <cell r="E38">
            <v>99.260448555836561</v>
          </cell>
        </row>
        <row r="39">
          <cell r="B39">
            <v>38386</v>
          </cell>
          <cell r="C39">
            <v>100.65329829756844</v>
          </cell>
          <cell r="D39">
            <v>109.50922138512944</v>
          </cell>
          <cell r="E39">
            <v>98.985924397710647</v>
          </cell>
        </row>
        <row r="40">
          <cell r="B40">
            <v>38387</v>
          </cell>
          <cell r="C40">
            <v>99.960368532388856</v>
          </cell>
          <cell r="D40">
            <v>111.4394748835167</v>
          </cell>
          <cell r="E40">
            <v>100.07902968188473</v>
          </cell>
        </row>
        <row r="41">
          <cell r="B41">
            <v>38390</v>
          </cell>
          <cell r="C41">
            <v>100.31461673135779</v>
          </cell>
          <cell r="D41">
            <v>112.42589992398693</v>
          </cell>
          <cell r="E41">
            <v>99.970051910022633</v>
          </cell>
        </row>
        <row r="42">
          <cell r="B42">
            <v>38391</v>
          </cell>
          <cell r="C42">
            <v>100.71618654900855</v>
          </cell>
          <cell r="D42">
            <v>111.68027638036938</v>
          </cell>
          <cell r="E42">
            <v>100.01830161054173</v>
          </cell>
        </row>
        <row r="43">
          <cell r="B43">
            <v>38392</v>
          </cell>
          <cell r="C43">
            <v>99.564885311053473</v>
          </cell>
          <cell r="D43">
            <v>110.9341000629156</v>
          </cell>
          <cell r="E43">
            <v>99.160621589245309</v>
          </cell>
        </row>
        <row r="44">
          <cell r="B44">
            <v>38393</v>
          </cell>
          <cell r="C44">
            <v>99.694381326865511</v>
          </cell>
          <cell r="D44">
            <v>110.10255735346017</v>
          </cell>
          <cell r="E44">
            <v>99.578231066152014</v>
          </cell>
        </row>
        <row r="45">
          <cell r="B45">
            <v>38394</v>
          </cell>
          <cell r="C45">
            <v>100.23595715344794</v>
          </cell>
          <cell r="D45">
            <v>111.3274510508919</v>
          </cell>
          <cell r="E45">
            <v>100.26786902701983</v>
          </cell>
        </row>
        <row r="46">
          <cell r="B46">
            <v>38397</v>
          </cell>
          <cell r="C46">
            <v>100.40766420674468</v>
          </cell>
          <cell r="D46">
            <v>111.88503627814555</v>
          </cell>
          <cell r="E46">
            <v>100.33774790363373</v>
          </cell>
        </row>
        <row r="47">
          <cell r="B47">
            <v>38398</v>
          </cell>
          <cell r="C47">
            <v>99.844012214307739</v>
          </cell>
          <cell r="D47">
            <v>112.75627264205835</v>
          </cell>
          <cell r="E47">
            <v>100.66884067616132</v>
          </cell>
        </row>
        <row r="48">
          <cell r="B48">
            <v>38399</v>
          </cell>
          <cell r="C48">
            <v>101.04798119791792</v>
          </cell>
          <cell r="D48">
            <v>111.33808147692864</v>
          </cell>
          <cell r="E48">
            <v>100.68714228670305</v>
          </cell>
        </row>
        <row r="49">
          <cell r="B49">
            <v>38400</v>
          </cell>
          <cell r="C49">
            <v>100.16769833753978</v>
          </cell>
          <cell r="D49">
            <v>111.69304716140972</v>
          </cell>
          <cell r="E49">
            <v>99.889358445361381</v>
          </cell>
        </row>
        <row r="50">
          <cell r="B50">
            <v>38401</v>
          </cell>
          <cell r="C50">
            <v>100.30011835585989</v>
          </cell>
          <cell r="D50">
            <v>112.07465174747168</v>
          </cell>
          <cell r="E50">
            <v>99.959237321975252</v>
          </cell>
        </row>
        <row r="51">
          <cell r="B51">
            <v>38405</v>
          </cell>
          <cell r="C51">
            <v>97.693449410232205</v>
          </cell>
          <cell r="D51">
            <v>110.55979486511661</v>
          </cell>
          <cell r="E51">
            <v>98.509250632237467</v>
          </cell>
        </row>
        <row r="52">
          <cell r="B52">
            <v>38406</v>
          </cell>
          <cell r="C52">
            <v>97.333329724171293</v>
          </cell>
          <cell r="D52">
            <v>108.94956515024658</v>
          </cell>
          <cell r="E52">
            <v>99.061626514042331</v>
          </cell>
        </row>
        <row r="53">
          <cell r="B53">
            <v>38407</v>
          </cell>
          <cell r="C53">
            <v>99.500335958461235</v>
          </cell>
          <cell r="D53">
            <v>108.38720100972901</v>
          </cell>
          <cell r="E53">
            <v>99.843604419007065</v>
          </cell>
        </row>
        <row r="54">
          <cell r="B54">
            <v>38408</v>
          </cell>
          <cell r="C54">
            <v>102.96590869378458</v>
          </cell>
          <cell r="D54">
            <v>109.91721566549511</v>
          </cell>
          <cell r="E54">
            <v>100.77282709969388</v>
          </cell>
        </row>
        <row r="55">
          <cell r="B55">
            <v>38411</v>
          </cell>
          <cell r="C55">
            <v>102.42660589677295</v>
          </cell>
          <cell r="D55">
            <v>109.71098050974517</v>
          </cell>
          <cell r="E55">
            <v>100.12644749101558</v>
          </cell>
        </row>
        <row r="56">
          <cell r="B56">
            <v>38412</v>
          </cell>
          <cell r="C56">
            <v>102.53496756652967</v>
          </cell>
          <cell r="D56">
            <v>110.43746017270553</v>
          </cell>
          <cell r="E56">
            <v>100.69296552642089</v>
          </cell>
        </row>
        <row r="57">
          <cell r="B57">
            <v>38413</v>
          </cell>
          <cell r="C57">
            <v>101.68443385117133</v>
          </cell>
          <cell r="D57">
            <v>109.34993746756103</v>
          </cell>
          <cell r="E57">
            <v>100.66551311060827</v>
          </cell>
        </row>
        <row r="58">
          <cell r="B58">
            <v>38414</v>
          </cell>
          <cell r="C58">
            <v>100.38225470357737</v>
          </cell>
          <cell r="D58">
            <v>109.38498634804286</v>
          </cell>
          <cell r="E58">
            <v>100.69795687475045</v>
          </cell>
        </row>
        <row r="59">
          <cell r="B59">
            <v>38415</v>
          </cell>
          <cell r="C59">
            <v>104.27088358449893</v>
          </cell>
          <cell r="D59">
            <v>110.87525993334171</v>
          </cell>
          <cell r="E59">
            <v>101.66711034207377</v>
          </cell>
        </row>
        <row r="60">
          <cell r="B60">
            <v>38418</v>
          </cell>
          <cell r="C60">
            <v>102.83399104455357</v>
          </cell>
          <cell r="D60">
            <v>110.8228582402421</v>
          </cell>
          <cell r="E60">
            <v>101.93248369492881</v>
          </cell>
        </row>
        <row r="61">
          <cell r="B61">
            <v>38419</v>
          </cell>
          <cell r="C61">
            <v>102.39742464693829</v>
          </cell>
          <cell r="D61">
            <v>111.26701632888918</v>
          </cell>
          <cell r="E61">
            <v>101.44333155863173</v>
          </cell>
        </row>
        <row r="62">
          <cell r="B62">
            <v>38420</v>
          </cell>
          <cell r="C62">
            <v>100.85980664911588</v>
          </cell>
          <cell r="D62">
            <v>110.27456601784618</v>
          </cell>
          <cell r="E62">
            <v>100.41012245441236</v>
          </cell>
        </row>
        <row r="63">
          <cell r="B63">
            <v>38421</v>
          </cell>
          <cell r="C63">
            <v>99.416466917340529</v>
          </cell>
          <cell r="D63">
            <v>109.18744406668154</v>
          </cell>
          <cell r="E63">
            <v>100.59646612538266</v>
          </cell>
        </row>
        <row r="64">
          <cell r="B64">
            <v>38422</v>
          </cell>
          <cell r="C64">
            <v>99.340168388265056</v>
          </cell>
          <cell r="D64">
            <v>109.43394885911333</v>
          </cell>
          <cell r="E64">
            <v>99.833621722347928</v>
          </cell>
        </row>
        <row r="65">
          <cell r="B65">
            <v>38425</v>
          </cell>
          <cell r="C65">
            <v>99.835121405554489</v>
          </cell>
          <cell r="D65">
            <v>109.13869002142575</v>
          </cell>
          <cell r="E65">
            <v>100.39514840942367</v>
          </cell>
        </row>
        <row r="66">
          <cell r="B66">
            <v>38426</v>
          </cell>
          <cell r="C66">
            <v>99.956265821687353</v>
          </cell>
          <cell r="D66">
            <v>108.81870543732445</v>
          </cell>
          <cell r="E66">
            <v>99.63979102888328</v>
          </cell>
        </row>
        <row r="67">
          <cell r="B67">
            <v>38427</v>
          </cell>
          <cell r="C67">
            <v>99.897268447382743</v>
          </cell>
          <cell r="D67">
            <v>107.96974196076528</v>
          </cell>
          <cell r="E67">
            <v>98.834520165047252</v>
          </cell>
        </row>
        <row r="68">
          <cell r="B68">
            <v>38428</v>
          </cell>
          <cell r="C68">
            <v>100.41765144699755</v>
          </cell>
          <cell r="D68">
            <v>107.295382378485</v>
          </cell>
          <cell r="E68">
            <v>99.012544922134964</v>
          </cell>
        </row>
        <row r="69">
          <cell r="B69">
            <v>38429</v>
          </cell>
          <cell r="C69">
            <v>99.780459918309617</v>
          </cell>
          <cell r="D69">
            <v>107.57156843249525</v>
          </cell>
          <cell r="E69">
            <v>98.965959004392403</v>
          </cell>
        </row>
        <row r="70">
          <cell r="B70">
            <v>38432</v>
          </cell>
          <cell r="C70">
            <v>100.0113225802738</v>
          </cell>
          <cell r="D70">
            <v>106.77370587354777</v>
          </cell>
          <cell r="E70">
            <v>98.478054705177712</v>
          </cell>
        </row>
        <row r="71">
          <cell r="B71">
            <v>38433</v>
          </cell>
          <cell r="C71">
            <v>100.65119714425113</v>
          </cell>
          <cell r="D71">
            <v>106.79829654818651</v>
          </cell>
          <cell r="E71">
            <v>97.473545853853324</v>
          </cell>
        </row>
        <row r="72">
          <cell r="B72">
            <v>38434</v>
          </cell>
          <cell r="C72">
            <v>99.343607234889674</v>
          </cell>
          <cell r="D72">
            <v>105.43230223006397</v>
          </cell>
          <cell r="E72">
            <v>97.541760947690676</v>
          </cell>
        </row>
        <row r="73">
          <cell r="B73">
            <v>38435</v>
          </cell>
          <cell r="C73">
            <v>99.43299450126824</v>
          </cell>
          <cell r="D73">
            <v>106.06504057903668</v>
          </cell>
          <cell r="E73">
            <v>97.449421003593784</v>
          </cell>
        </row>
        <row r="74">
          <cell r="B74">
            <v>38439</v>
          </cell>
          <cell r="C74">
            <v>99.305584733165958</v>
          </cell>
          <cell r="D74">
            <v>106.02108757515593</v>
          </cell>
          <cell r="E74">
            <v>97.68734194063623</v>
          </cell>
        </row>
        <row r="75">
          <cell r="B75">
            <v>38440</v>
          </cell>
          <cell r="C75">
            <v>95.447737233509287</v>
          </cell>
          <cell r="D75">
            <v>104.93600624024188</v>
          </cell>
          <cell r="E75">
            <v>96.945294822308014</v>
          </cell>
        </row>
        <row r="76">
          <cell r="B76">
            <v>38441</v>
          </cell>
          <cell r="C76">
            <v>95.303925480060713</v>
          </cell>
          <cell r="D76">
            <v>104.69059670650121</v>
          </cell>
          <cell r="E76">
            <v>98.28048050046587</v>
          </cell>
        </row>
        <row r="77">
          <cell r="B77">
            <v>38442</v>
          </cell>
          <cell r="C77">
            <v>96.605388478058032</v>
          </cell>
          <cell r="D77">
            <v>104.27657956203419</v>
          </cell>
          <cell r="E77">
            <v>98.212265406628504</v>
          </cell>
        </row>
        <row r="78">
          <cell r="B78">
            <v>38443</v>
          </cell>
          <cell r="C78">
            <v>97.181099909420325</v>
          </cell>
          <cell r="D78">
            <v>104.9053340059282</v>
          </cell>
          <cell r="E78">
            <v>97.574204711832834</v>
          </cell>
        </row>
        <row r="79">
          <cell r="B79">
            <v>38446</v>
          </cell>
          <cell r="C79">
            <v>96.325107136229434</v>
          </cell>
          <cell r="D79">
            <v>105.32232471104305</v>
          </cell>
          <cell r="E79">
            <v>97.840409956076144</v>
          </cell>
        </row>
        <row r="80">
          <cell r="B80">
            <v>38447</v>
          </cell>
          <cell r="C80">
            <v>97.221515430500162</v>
          </cell>
          <cell r="D80">
            <v>105.55338634914601</v>
          </cell>
          <cell r="E80">
            <v>98.278816717689352</v>
          </cell>
        </row>
        <row r="81">
          <cell r="B81">
            <v>38448</v>
          </cell>
          <cell r="C81">
            <v>97.494716136009274</v>
          </cell>
          <cell r="D81">
            <v>105.6556702537786</v>
          </cell>
          <cell r="E81">
            <v>98.501763609743108</v>
          </cell>
        </row>
        <row r="82">
          <cell r="B82">
            <v>38449</v>
          </cell>
          <cell r="C82">
            <v>98.163495901865048</v>
          </cell>
          <cell r="D82">
            <v>106.49910555314354</v>
          </cell>
          <cell r="E82">
            <v>99.089910821243194</v>
          </cell>
        </row>
        <row r="83">
          <cell r="B83">
            <v>38450</v>
          </cell>
          <cell r="C83">
            <v>97.320180071824112</v>
          </cell>
          <cell r="D83">
            <v>106.60767456879901</v>
          </cell>
          <cell r="E83">
            <v>98.263010781312403</v>
          </cell>
        </row>
        <row r="84">
          <cell r="B84">
            <v>38453</v>
          </cell>
          <cell r="C84">
            <v>97.258425781878131</v>
          </cell>
          <cell r="D84">
            <v>106.69765898567042</v>
          </cell>
          <cell r="E84">
            <v>98.263842672700662</v>
          </cell>
        </row>
        <row r="85">
          <cell r="B85">
            <v>38454</v>
          </cell>
          <cell r="C85">
            <v>98.390702964218221</v>
          </cell>
          <cell r="D85">
            <v>106.40763528328689</v>
          </cell>
          <cell r="E85">
            <v>98.80873153201118</v>
          </cell>
        </row>
        <row r="86">
          <cell r="B86">
            <v>38455</v>
          </cell>
          <cell r="C86">
            <v>97.080870093156278</v>
          </cell>
          <cell r="D86">
            <v>107.23776082673589</v>
          </cell>
          <cell r="E86">
            <v>97.646579262611482</v>
          </cell>
        </row>
        <row r="87">
          <cell r="B87">
            <v>38456</v>
          </cell>
          <cell r="C87">
            <v>95.797404057231901</v>
          </cell>
          <cell r="D87">
            <v>105.60581537520318</v>
          </cell>
          <cell r="E87">
            <v>96.669938772793827</v>
          </cell>
        </row>
        <row r="88">
          <cell r="B88">
            <v>38457</v>
          </cell>
          <cell r="C88">
            <v>92.356563729075589</v>
          </cell>
          <cell r="D88">
            <v>103.17688823193946</v>
          </cell>
          <cell r="E88">
            <v>95.053573805403985</v>
          </cell>
        </row>
        <row r="89">
          <cell r="B89">
            <v>38460</v>
          </cell>
          <cell r="C89">
            <v>93.773082031729871</v>
          </cell>
          <cell r="D89">
            <v>100.85714470808431</v>
          </cell>
          <cell r="E89">
            <v>95.333089311859453</v>
          </cell>
        </row>
        <row r="90">
          <cell r="B90">
            <v>38461</v>
          </cell>
          <cell r="C90">
            <v>94.127414595269897</v>
          </cell>
          <cell r="D90">
            <v>101.43015625865918</v>
          </cell>
          <cell r="E90">
            <v>95.898775455876489</v>
          </cell>
        </row>
        <row r="91">
          <cell r="B91">
            <v>38462</v>
          </cell>
          <cell r="C91">
            <v>92.499167940481627</v>
          </cell>
          <cell r="D91">
            <v>100.84065620645457</v>
          </cell>
          <cell r="E91">
            <v>94.627645414614676</v>
          </cell>
        </row>
        <row r="92">
          <cell r="B92">
            <v>38463</v>
          </cell>
          <cell r="C92">
            <v>93.758530288355672</v>
          </cell>
          <cell r="D92">
            <v>100.31206828441834</v>
          </cell>
          <cell r="E92">
            <v>96.495241581259165</v>
          </cell>
        </row>
        <row r="93">
          <cell r="B93">
            <v>38464</v>
          </cell>
          <cell r="C93">
            <v>91.726216107197914</v>
          </cell>
          <cell r="D93">
            <v>100.3249057082166</v>
          </cell>
          <cell r="E93">
            <v>95.843870624251309</v>
          </cell>
        </row>
        <row r="94">
          <cell r="B94">
            <v>38467</v>
          </cell>
          <cell r="C94">
            <v>93.173726656585529</v>
          </cell>
          <cell r="D94">
            <v>101.04115165554904</v>
          </cell>
          <cell r="E94">
            <v>96.674098229735137</v>
          </cell>
        </row>
        <row r="95">
          <cell r="B95">
            <v>38468</v>
          </cell>
          <cell r="C95">
            <v>91.945810361773709</v>
          </cell>
          <cell r="D95">
            <v>101.68368440834857</v>
          </cell>
          <cell r="E95">
            <v>95.81225875149741</v>
          </cell>
        </row>
        <row r="96">
          <cell r="B96">
            <v>38469</v>
          </cell>
          <cell r="C96">
            <v>91.61812574794412</v>
          </cell>
          <cell r="D96">
            <v>99.645426589813994</v>
          </cell>
          <cell r="E96">
            <v>96.19825635565023</v>
          </cell>
        </row>
        <row r="97">
          <cell r="B97">
            <v>38470</v>
          </cell>
          <cell r="C97">
            <v>90.633755886759658</v>
          </cell>
          <cell r="D97">
            <v>99.101378883595771</v>
          </cell>
          <cell r="E97">
            <v>95.103487288699597</v>
          </cell>
        </row>
        <row r="98">
          <cell r="B98">
            <v>38471</v>
          </cell>
          <cell r="C98">
            <v>90.331959460993403</v>
          </cell>
          <cell r="D98">
            <v>99.795623724009488</v>
          </cell>
          <cell r="E98">
            <v>96.23735525089846</v>
          </cell>
        </row>
        <row r="99">
          <cell r="B99">
            <v>38474</v>
          </cell>
          <cell r="C99">
            <v>91.786255701912637</v>
          </cell>
          <cell r="D99">
            <v>100.17068271398571</v>
          </cell>
          <cell r="E99">
            <v>96.679089578064705</v>
          </cell>
        </row>
        <row r="100">
          <cell r="B100">
            <v>38475</v>
          </cell>
          <cell r="C100">
            <v>92.033910468000414</v>
          </cell>
          <cell r="D100">
            <v>99.316177424542801</v>
          </cell>
          <cell r="E100">
            <v>96.596732330626921</v>
          </cell>
        </row>
        <row r="101">
          <cell r="B101">
            <v>38476</v>
          </cell>
          <cell r="C101">
            <v>93.353564860194496</v>
          </cell>
          <cell r="D101">
            <v>100.06647490143322</v>
          </cell>
          <cell r="E101">
            <v>97.801311060827913</v>
          </cell>
        </row>
        <row r="102">
          <cell r="B102">
            <v>38477</v>
          </cell>
          <cell r="C102">
            <v>92.942210846404379</v>
          </cell>
          <cell r="D102">
            <v>100.44969520465024</v>
          </cell>
          <cell r="E102">
            <v>97.550079861573295</v>
          </cell>
        </row>
        <row r="103">
          <cell r="B103">
            <v>38478</v>
          </cell>
          <cell r="C103">
            <v>93.804909471788591</v>
          </cell>
          <cell r="D103">
            <v>100.95787250618851</v>
          </cell>
          <cell r="E103">
            <v>97.443181818181827</v>
          </cell>
        </row>
        <row r="104">
          <cell r="B104">
            <v>38481</v>
          </cell>
          <cell r="C104">
            <v>94.556968233811546</v>
          </cell>
          <cell r="D104">
            <v>101.12162758215966</v>
          </cell>
          <cell r="E104">
            <v>98.06668441368295</v>
          </cell>
        </row>
        <row r="105">
          <cell r="B105">
            <v>38482</v>
          </cell>
          <cell r="C105">
            <v>93.360685879696021</v>
          </cell>
          <cell r="D105">
            <v>101.57871782239052</v>
          </cell>
          <cell r="E105">
            <v>97.016837481698389</v>
          </cell>
        </row>
        <row r="106">
          <cell r="B106">
            <v>38483</v>
          </cell>
          <cell r="C106">
            <v>91.779285538020829</v>
          </cell>
          <cell r="D106">
            <v>100.93990519971287</v>
          </cell>
          <cell r="E106">
            <v>97.423632370557712</v>
          </cell>
        </row>
        <row r="107">
          <cell r="B107">
            <v>38484</v>
          </cell>
          <cell r="C107">
            <v>89.870379083731763</v>
          </cell>
          <cell r="D107">
            <v>101.22588370773465</v>
          </cell>
          <cell r="E107">
            <v>96.446159989351813</v>
          </cell>
        </row>
        <row r="108">
          <cell r="B108">
            <v>38485</v>
          </cell>
          <cell r="C108">
            <v>89.342360387959076</v>
          </cell>
          <cell r="D108">
            <v>100.32902478815321</v>
          </cell>
          <cell r="E108">
            <v>96.00442566218554</v>
          </cell>
        </row>
        <row r="109">
          <cell r="B109">
            <v>38488</v>
          </cell>
          <cell r="C109">
            <v>90.720424080722523</v>
          </cell>
          <cell r="D109">
            <v>100.57138356175879</v>
          </cell>
          <cell r="E109">
            <v>96.972747238120604</v>
          </cell>
        </row>
        <row r="110">
          <cell r="B110">
            <v>38489</v>
          </cell>
          <cell r="C110">
            <v>91.684851720062781</v>
          </cell>
          <cell r="D110">
            <v>100.64321749749764</v>
          </cell>
          <cell r="E110">
            <v>97.647411153999741</v>
          </cell>
        </row>
        <row r="111">
          <cell r="B111">
            <v>38490</v>
          </cell>
          <cell r="C111">
            <v>94.784179355386499</v>
          </cell>
          <cell r="D111">
            <v>102.11939284978482</v>
          </cell>
          <cell r="E111">
            <v>98.625715426593914</v>
          </cell>
        </row>
        <row r="112">
          <cell r="B112">
            <v>38491</v>
          </cell>
          <cell r="C112">
            <v>95.543939664710138</v>
          </cell>
          <cell r="D112">
            <v>103.03123357692482</v>
          </cell>
          <cell r="E112">
            <v>99.084919472913612</v>
          </cell>
        </row>
        <row r="113">
          <cell r="B113">
            <v>38492</v>
          </cell>
          <cell r="C113">
            <v>95.687927401576374</v>
          </cell>
          <cell r="D113">
            <v>103.12915059549621</v>
          </cell>
          <cell r="E113">
            <v>98.935179023026748</v>
          </cell>
        </row>
        <row r="114">
          <cell r="B114">
            <v>38495</v>
          </cell>
          <cell r="C114">
            <v>97.155537630348135</v>
          </cell>
          <cell r="D114">
            <v>103.94226264879974</v>
          </cell>
          <cell r="E114">
            <v>99.316185278850014</v>
          </cell>
        </row>
        <row r="115">
          <cell r="B115">
            <v>38496</v>
          </cell>
          <cell r="C115">
            <v>97.872442152868388</v>
          </cell>
          <cell r="D115">
            <v>103.7773837118763</v>
          </cell>
          <cell r="E115">
            <v>99.333654998003468</v>
          </cell>
        </row>
        <row r="116">
          <cell r="B116">
            <v>38497</v>
          </cell>
          <cell r="C116">
            <v>97.478040732610268</v>
          </cell>
          <cell r="D116">
            <v>103.49398466172657</v>
          </cell>
          <cell r="E116">
            <v>98.995907094369755</v>
          </cell>
        </row>
        <row r="117">
          <cell r="B117">
            <v>38498</v>
          </cell>
          <cell r="C117">
            <v>99.373462765346261</v>
          </cell>
          <cell r="D117">
            <v>104.40373142106887</v>
          </cell>
          <cell r="E117">
            <v>99.628976440835899</v>
          </cell>
        </row>
        <row r="118">
          <cell r="B118">
            <v>38499</v>
          </cell>
          <cell r="C118">
            <v>99.367551312766153</v>
          </cell>
          <cell r="D118">
            <v>104.13606224345355</v>
          </cell>
          <cell r="E118">
            <v>99.725475841874086</v>
          </cell>
        </row>
        <row r="119">
          <cell r="B119">
            <v>38503</v>
          </cell>
          <cell r="C119">
            <v>98.397745752918837</v>
          </cell>
          <cell r="D119">
            <v>104.86366279118427</v>
          </cell>
          <cell r="E119">
            <v>99.119858911220561</v>
          </cell>
        </row>
        <row r="120">
          <cell r="B120">
            <v>38504</v>
          </cell>
          <cell r="C120">
            <v>99.961724670319796</v>
          </cell>
          <cell r="D120">
            <v>105.27011485600997</v>
          </cell>
          <cell r="E120">
            <v>100.01588912551578</v>
          </cell>
        </row>
        <row r="121">
          <cell r="B121">
            <v>38505</v>
          </cell>
          <cell r="C121">
            <v>99.936013689960959</v>
          </cell>
          <cell r="D121">
            <v>106.02587931579204</v>
          </cell>
          <cell r="E121">
            <v>100.18384799680553</v>
          </cell>
        </row>
        <row r="122">
          <cell r="B122">
            <v>38506</v>
          </cell>
          <cell r="C122">
            <v>99.182085644251586</v>
          </cell>
          <cell r="D122">
            <v>105.76764401793629</v>
          </cell>
          <cell r="E122">
            <v>99.49587381871423</v>
          </cell>
        </row>
        <row r="123">
          <cell r="B123">
            <v>38509</v>
          </cell>
          <cell r="C123">
            <v>100.56014753906875</v>
          </cell>
          <cell r="D123">
            <v>106.64496906530256</v>
          </cell>
          <cell r="E123">
            <v>99.619825635565036</v>
          </cell>
        </row>
        <row r="124">
          <cell r="B124">
            <v>38510</v>
          </cell>
          <cell r="C124">
            <v>100.85832043813139</v>
          </cell>
          <cell r="D124">
            <v>107.05118940913484</v>
          </cell>
          <cell r="E124">
            <v>99.599028350858518</v>
          </cell>
        </row>
        <row r="125">
          <cell r="B125">
            <v>38511</v>
          </cell>
          <cell r="C125">
            <v>100.66090750958429</v>
          </cell>
          <cell r="D125">
            <v>107.365744143589</v>
          </cell>
          <cell r="E125">
            <v>99.383568481299093</v>
          </cell>
        </row>
        <row r="126">
          <cell r="B126">
            <v>38512</v>
          </cell>
          <cell r="C126">
            <v>104.5046965237796</v>
          </cell>
          <cell r="D126">
            <v>107.71816060132495</v>
          </cell>
          <cell r="E126">
            <v>99.904332490350072</v>
          </cell>
        </row>
        <row r="127">
          <cell r="B127">
            <v>38513</v>
          </cell>
          <cell r="C127">
            <v>104.86514729515761</v>
          </cell>
          <cell r="D127">
            <v>108.34417413368003</v>
          </cell>
          <cell r="E127">
            <v>99.669739118860662</v>
          </cell>
        </row>
        <row r="128">
          <cell r="B128">
            <v>38516</v>
          </cell>
          <cell r="C128">
            <v>104.98202287263351</v>
          </cell>
          <cell r="D128">
            <v>112.01988395300934</v>
          </cell>
          <cell r="E128">
            <v>99.895181685079194</v>
          </cell>
        </row>
        <row r="129">
          <cell r="B129">
            <v>38517</v>
          </cell>
          <cell r="C129">
            <v>106.16173935370875</v>
          </cell>
          <cell r="D129">
            <v>112.09985685810511</v>
          </cell>
          <cell r="E129">
            <v>100.15223612405167</v>
          </cell>
        </row>
        <row r="130">
          <cell r="B130">
            <v>38518</v>
          </cell>
          <cell r="C130">
            <v>106.97533465009369</v>
          </cell>
          <cell r="D130">
            <v>112.59173085626411</v>
          </cell>
          <cell r="E130">
            <v>100.37435112471715</v>
          </cell>
        </row>
        <row r="131">
          <cell r="B131">
            <v>38519</v>
          </cell>
          <cell r="C131">
            <v>109.29686203126968</v>
          </cell>
          <cell r="D131">
            <v>113.00784119698947</v>
          </cell>
          <cell r="E131">
            <v>100.73871955277521</v>
          </cell>
        </row>
        <row r="132">
          <cell r="B132">
            <v>38520</v>
          </cell>
          <cell r="C132">
            <v>110.01788163255137</v>
          </cell>
          <cell r="D132">
            <v>113.50262575944639</v>
          </cell>
          <cell r="E132">
            <v>101.23785438573141</v>
          </cell>
        </row>
        <row r="133">
          <cell r="B133">
            <v>38523</v>
          </cell>
          <cell r="C133">
            <v>109.09997483863546</v>
          </cell>
          <cell r="D133">
            <v>113.39214183808272</v>
          </cell>
          <cell r="E133">
            <v>101.16631172634104</v>
          </cell>
        </row>
        <row r="134">
          <cell r="B134">
            <v>38524</v>
          </cell>
          <cell r="C134">
            <v>108.51605777491977</v>
          </cell>
          <cell r="D134">
            <v>113.71750552722729</v>
          </cell>
          <cell r="E134">
            <v>100.9591707706642</v>
          </cell>
        </row>
        <row r="135">
          <cell r="B135">
            <v>38525</v>
          </cell>
          <cell r="C135">
            <v>107.15360618250581</v>
          </cell>
          <cell r="D135">
            <v>112.90145969882953</v>
          </cell>
          <cell r="E135">
            <v>100.98163183814724</v>
          </cell>
        </row>
        <row r="136">
          <cell r="B136">
            <v>38526</v>
          </cell>
          <cell r="C136">
            <v>105.1833205900771</v>
          </cell>
          <cell r="D136">
            <v>112.57396378335929</v>
          </cell>
          <cell r="E136">
            <v>99.887694662584863</v>
          </cell>
        </row>
        <row r="137">
          <cell r="B137">
            <v>38527</v>
          </cell>
          <cell r="C137">
            <v>105.64194425235151</v>
          </cell>
          <cell r="D137">
            <v>111.76015118719477</v>
          </cell>
          <cell r="E137">
            <v>99.125682150938374</v>
          </cell>
        </row>
        <row r="138">
          <cell r="B138">
            <v>38530</v>
          </cell>
          <cell r="C138">
            <v>107.03203850196778</v>
          </cell>
          <cell r="D138">
            <v>111.14147642037095</v>
          </cell>
          <cell r="E138">
            <v>99.052475708771468</v>
          </cell>
        </row>
        <row r="139">
          <cell r="B139">
            <v>38531</v>
          </cell>
          <cell r="C139">
            <v>108.79958609971746</v>
          </cell>
          <cell r="D139">
            <v>112.10644675970813</v>
          </cell>
          <cell r="E139">
            <v>99.957573539198719</v>
          </cell>
        </row>
        <row r="140">
          <cell r="B140">
            <v>38532</v>
          </cell>
          <cell r="C140">
            <v>109.00676887756201</v>
          </cell>
          <cell r="D140">
            <v>112.48216261786585</v>
          </cell>
          <cell r="E140">
            <v>99.814488220417957</v>
          </cell>
        </row>
        <row r="141">
          <cell r="B141">
            <v>38533</v>
          </cell>
          <cell r="C141">
            <v>108.82438874110444</v>
          </cell>
          <cell r="D141">
            <v>112.57051744394583</v>
          </cell>
          <cell r="E141">
            <v>99.105716757620115</v>
          </cell>
        </row>
        <row r="142">
          <cell r="B142">
            <v>38534</v>
          </cell>
          <cell r="C142">
            <v>108.66020966411739</v>
          </cell>
          <cell r="D142">
            <v>112.73192661050497</v>
          </cell>
          <cell r="E142">
            <v>99.364434979369108</v>
          </cell>
        </row>
        <row r="143">
          <cell r="B143">
            <v>38538</v>
          </cell>
          <cell r="C143">
            <v>110.15260782074533</v>
          </cell>
          <cell r="D143">
            <v>112.7020576513027</v>
          </cell>
          <cell r="E143">
            <v>100.24208039398377</v>
          </cell>
        </row>
        <row r="144">
          <cell r="B144">
            <v>38539</v>
          </cell>
          <cell r="C144">
            <v>109.78947483919464</v>
          </cell>
          <cell r="D144">
            <v>113.5109043569656</v>
          </cell>
          <cell r="E144">
            <v>99.406029548782129</v>
          </cell>
        </row>
        <row r="145">
          <cell r="B145">
            <v>38540</v>
          </cell>
          <cell r="C145">
            <v>110.18784669391884</v>
          </cell>
          <cell r="D145">
            <v>112.207591545616</v>
          </cell>
          <cell r="E145">
            <v>99.649773725542417</v>
          </cell>
        </row>
        <row r="146">
          <cell r="B146">
            <v>38541</v>
          </cell>
          <cell r="C146">
            <v>112.1436075632034</v>
          </cell>
          <cell r="D146">
            <v>113.2335994708765</v>
          </cell>
          <cell r="E146">
            <v>100.81358977771863</v>
          </cell>
        </row>
        <row r="147">
          <cell r="B147">
            <v>38544</v>
          </cell>
          <cell r="C147">
            <v>112.69656062574472</v>
          </cell>
          <cell r="D147">
            <v>113.29972059020257</v>
          </cell>
          <cell r="E147">
            <v>101.44416345001999</v>
          </cell>
        </row>
        <row r="148">
          <cell r="B148">
            <v>38545</v>
          </cell>
          <cell r="C148">
            <v>111.94686620548521</v>
          </cell>
          <cell r="D148">
            <v>113.34237809716265</v>
          </cell>
          <cell r="E148">
            <v>101.6745973645681</v>
          </cell>
        </row>
        <row r="149">
          <cell r="B149">
            <v>38546</v>
          </cell>
          <cell r="C149">
            <v>112.11962016760694</v>
          </cell>
          <cell r="D149">
            <v>113.86480928668784</v>
          </cell>
          <cell r="E149">
            <v>101.7644416345002</v>
          </cell>
        </row>
        <row r="150">
          <cell r="B150">
            <v>38547</v>
          </cell>
          <cell r="C150">
            <v>113.34184756338377</v>
          </cell>
          <cell r="D150">
            <v>114.51588793243276</v>
          </cell>
          <cell r="E150">
            <v>102.03147877013177</v>
          </cell>
        </row>
        <row r="151">
          <cell r="B151">
            <v>38548</v>
          </cell>
          <cell r="C151">
            <v>112.69031858466103</v>
          </cell>
          <cell r="D151">
            <v>113.76380737300296</v>
          </cell>
          <cell r="E151">
            <v>102.14960734726475</v>
          </cell>
        </row>
        <row r="152">
          <cell r="B152">
            <v>38551</v>
          </cell>
          <cell r="C152">
            <v>112.92959185371834</v>
          </cell>
          <cell r="D152">
            <v>114.83800739584944</v>
          </cell>
          <cell r="E152">
            <v>101.58475309463597</v>
          </cell>
        </row>
        <row r="153">
          <cell r="B153">
            <v>38552</v>
          </cell>
          <cell r="C153">
            <v>112.63379202870142</v>
          </cell>
          <cell r="D153">
            <v>115.70013647177863</v>
          </cell>
          <cell r="E153">
            <v>102.268567815786</v>
          </cell>
        </row>
        <row r="154">
          <cell r="B154">
            <v>38553</v>
          </cell>
          <cell r="C154">
            <v>116.53118078852295</v>
          </cell>
          <cell r="D154">
            <v>115.60297298761351</v>
          </cell>
          <cell r="E154">
            <v>102.75522427791827</v>
          </cell>
        </row>
        <row r="155">
          <cell r="B155">
            <v>38554</v>
          </cell>
          <cell r="C155">
            <v>115.71816990192283</v>
          </cell>
          <cell r="D155">
            <v>116.6152796730281</v>
          </cell>
          <cell r="E155">
            <v>102.07640090509784</v>
          </cell>
        </row>
        <row r="156">
          <cell r="B156">
            <v>38555</v>
          </cell>
          <cell r="C156">
            <v>117.97576801396865</v>
          </cell>
          <cell r="D156">
            <v>116.53584819506899</v>
          </cell>
          <cell r="E156">
            <v>102.62836084120856</v>
          </cell>
        </row>
        <row r="157">
          <cell r="B157">
            <v>38558</v>
          </cell>
          <cell r="C157">
            <v>117.60301492552637</v>
          </cell>
          <cell r="D157">
            <v>116.24791266730959</v>
          </cell>
          <cell r="E157">
            <v>102.24194729136164</v>
          </cell>
        </row>
        <row r="158">
          <cell r="B158">
            <v>38559</v>
          </cell>
          <cell r="C158">
            <v>119.44603341801398</v>
          </cell>
          <cell r="D158">
            <v>116.61392966562161</v>
          </cell>
          <cell r="E158">
            <v>102.41914015706111</v>
          </cell>
        </row>
        <row r="159">
          <cell r="B159">
            <v>38560</v>
          </cell>
          <cell r="C159">
            <v>118.75882246985036</v>
          </cell>
          <cell r="D159">
            <v>118.27485432476428</v>
          </cell>
          <cell r="E159">
            <v>102.88749500865167</v>
          </cell>
        </row>
        <row r="160">
          <cell r="B160">
            <v>38561</v>
          </cell>
          <cell r="C160">
            <v>121.83843884207218</v>
          </cell>
          <cell r="D160">
            <v>119.00841430996672</v>
          </cell>
          <cell r="E160">
            <v>103.4639957407161</v>
          </cell>
        </row>
        <row r="161">
          <cell r="B161">
            <v>38562</v>
          </cell>
          <cell r="C161">
            <v>120.83665873308334</v>
          </cell>
          <cell r="D161">
            <v>118.02726289536699</v>
          </cell>
          <cell r="E161">
            <v>102.67037135631574</v>
          </cell>
        </row>
        <row r="162">
          <cell r="B162">
            <v>38565</v>
          </cell>
          <cell r="C162">
            <v>122.28768584608483</v>
          </cell>
          <cell r="D162">
            <v>118.20219440441205</v>
          </cell>
          <cell r="E162">
            <v>102.7677026487422</v>
          </cell>
        </row>
        <row r="163">
          <cell r="B163">
            <v>38566</v>
          </cell>
          <cell r="C163">
            <v>123.85390186735307</v>
          </cell>
          <cell r="D163">
            <v>118.60278305099177</v>
          </cell>
          <cell r="E163">
            <v>103.49727139624652</v>
          </cell>
        </row>
        <row r="164">
          <cell r="B164">
            <v>38567</v>
          </cell>
          <cell r="C164">
            <v>122.43978634742943</v>
          </cell>
          <cell r="D164">
            <v>118.99882430838974</v>
          </cell>
          <cell r="E164">
            <v>103.5742213496606</v>
          </cell>
        </row>
        <row r="165">
          <cell r="B165">
            <v>38568</v>
          </cell>
          <cell r="C165">
            <v>121.34977413126755</v>
          </cell>
          <cell r="D165">
            <v>119.44979073612058</v>
          </cell>
          <cell r="E165">
            <v>102.81012910954348</v>
          </cell>
        </row>
        <row r="166">
          <cell r="B166">
            <v>38569</v>
          </cell>
          <cell r="C166">
            <v>118.57732836729686</v>
          </cell>
          <cell r="D166">
            <v>118.39688647211915</v>
          </cell>
          <cell r="E166">
            <v>102.0248236390257</v>
          </cell>
        </row>
        <row r="167">
          <cell r="B167">
            <v>38572</v>
          </cell>
          <cell r="C167">
            <v>118.26720935996794</v>
          </cell>
          <cell r="D167">
            <v>118.64537200839696</v>
          </cell>
          <cell r="E167">
            <v>101.75113137228804</v>
          </cell>
        </row>
        <row r="168">
          <cell r="B168">
            <v>38573</v>
          </cell>
          <cell r="C168">
            <v>119.40809778787795</v>
          </cell>
          <cell r="D168">
            <v>118.75520457543789</v>
          </cell>
          <cell r="E168">
            <v>102.43744176760283</v>
          </cell>
        </row>
        <row r="169">
          <cell r="B169">
            <v>38574</v>
          </cell>
          <cell r="C169">
            <v>120.05779065596816</v>
          </cell>
          <cell r="D169">
            <v>119.00193995045417</v>
          </cell>
          <cell r="E169">
            <v>102.25026620524427</v>
          </cell>
        </row>
        <row r="170">
          <cell r="B170">
            <v>38575</v>
          </cell>
          <cell r="C170">
            <v>121.58607024660478</v>
          </cell>
          <cell r="D170">
            <v>119.55755275642521</v>
          </cell>
          <cell r="E170">
            <v>102.97234793025423</v>
          </cell>
        </row>
        <row r="171">
          <cell r="B171">
            <v>38576</v>
          </cell>
          <cell r="C171">
            <v>121.61954191206868</v>
          </cell>
          <cell r="D171">
            <v>119.46040374969378</v>
          </cell>
          <cell r="E171">
            <v>102.35508452016506</v>
          </cell>
        </row>
        <row r="172">
          <cell r="B172">
            <v>38579</v>
          </cell>
          <cell r="C172">
            <v>121.25571542544128</v>
          </cell>
          <cell r="D172">
            <v>119.06153962199615</v>
          </cell>
          <cell r="E172">
            <v>102.64458272327965</v>
          </cell>
        </row>
        <row r="173">
          <cell r="B173">
            <v>38580</v>
          </cell>
          <cell r="C173">
            <v>119.47417429909672</v>
          </cell>
          <cell r="D173">
            <v>118.69408564547118</v>
          </cell>
          <cell r="E173">
            <v>101.43584453613737</v>
          </cell>
        </row>
        <row r="174">
          <cell r="B174">
            <v>38581</v>
          </cell>
          <cell r="C174">
            <v>119.45660993839651</v>
          </cell>
          <cell r="D174">
            <v>117.97840152075911</v>
          </cell>
          <cell r="E174">
            <v>101.51071476108081</v>
          </cell>
        </row>
        <row r="175">
          <cell r="B175">
            <v>38582</v>
          </cell>
          <cell r="C175">
            <v>117.18383522934263</v>
          </cell>
          <cell r="D175">
            <v>117.48755053526077</v>
          </cell>
          <cell r="E175">
            <v>101.40922401171304</v>
          </cell>
        </row>
        <row r="176">
          <cell r="B176">
            <v>38583</v>
          </cell>
          <cell r="C176">
            <v>117.65343074686523</v>
          </cell>
          <cell r="D176">
            <v>118.66935410187145</v>
          </cell>
          <cell r="E176">
            <v>101.46662451750301</v>
          </cell>
        </row>
        <row r="177">
          <cell r="B177">
            <v>38586</v>
          </cell>
          <cell r="C177">
            <v>117.26218114235098</v>
          </cell>
          <cell r="D177">
            <v>118.99388358513384</v>
          </cell>
          <cell r="E177">
            <v>101.63466657793158</v>
          </cell>
        </row>
        <row r="178">
          <cell r="B178">
            <v>38587</v>
          </cell>
          <cell r="C178">
            <v>117.02995500033562</v>
          </cell>
          <cell r="D178">
            <v>118.039706448117</v>
          </cell>
          <cell r="E178">
            <v>101.28859976041528</v>
          </cell>
        </row>
        <row r="179">
          <cell r="B179">
            <v>38588</v>
          </cell>
          <cell r="C179">
            <v>116.73102356342261</v>
          </cell>
          <cell r="D179">
            <v>117.23987884105975</v>
          </cell>
          <cell r="E179">
            <v>100.62475043258353</v>
          </cell>
        </row>
        <row r="180">
          <cell r="B180">
            <v>38589</v>
          </cell>
          <cell r="C180">
            <v>117.11619674525571</v>
          </cell>
          <cell r="D180">
            <v>116.00996120222983</v>
          </cell>
          <cell r="E180">
            <v>100.85809596699056</v>
          </cell>
        </row>
        <row r="181">
          <cell r="B181">
            <v>38590</v>
          </cell>
          <cell r="C181">
            <v>115.34038128557575</v>
          </cell>
          <cell r="D181">
            <v>116.5850167833936</v>
          </cell>
          <cell r="E181">
            <v>100.25123119925465</v>
          </cell>
        </row>
        <row r="182">
          <cell r="B182">
            <v>38593</v>
          </cell>
          <cell r="C182">
            <v>116.28254471429659</v>
          </cell>
          <cell r="D182">
            <v>116.66308979225524</v>
          </cell>
          <cell r="E182">
            <v>100.84852921602557</v>
          </cell>
        </row>
        <row r="183">
          <cell r="B183">
            <v>38594</v>
          </cell>
          <cell r="C183">
            <v>117.36890635011619</v>
          </cell>
          <cell r="D183">
            <v>115.97693815623607</v>
          </cell>
          <cell r="E183">
            <v>100.52658724876882</v>
          </cell>
        </row>
        <row r="184">
          <cell r="B184">
            <v>38595</v>
          </cell>
          <cell r="C184">
            <v>127.51141724672286</v>
          </cell>
          <cell r="D184">
            <v>118.09920355672976</v>
          </cell>
          <cell r="E184">
            <v>101.51820178357514</v>
          </cell>
        </row>
        <row r="185">
          <cell r="B185">
            <v>38596</v>
          </cell>
          <cell r="C185">
            <v>127.43588960272045</v>
          </cell>
          <cell r="D185">
            <v>121.16283111705226</v>
          </cell>
          <cell r="E185">
            <v>101.62302009849593</v>
          </cell>
        </row>
        <row r="186">
          <cell r="B186">
            <v>38597</v>
          </cell>
          <cell r="C186">
            <v>127.08557398060069</v>
          </cell>
          <cell r="D186">
            <v>122.01787171130425</v>
          </cell>
          <cell r="E186">
            <v>101.32603487288701</v>
          </cell>
        </row>
        <row r="187">
          <cell r="B187">
            <v>38601</v>
          </cell>
          <cell r="C187">
            <v>130.73589026949873</v>
          </cell>
          <cell r="D187">
            <v>123.78195208355646</v>
          </cell>
          <cell r="E187">
            <v>102.60465193664317</v>
          </cell>
        </row>
        <row r="188">
          <cell r="B188">
            <v>38602</v>
          </cell>
          <cell r="C188">
            <v>129.37723473794566</v>
          </cell>
          <cell r="D188">
            <v>123.49247326522864</v>
          </cell>
          <cell r="E188">
            <v>102.8517236789565</v>
          </cell>
        </row>
        <row r="189">
          <cell r="B189">
            <v>38603</v>
          </cell>
          <cell r="C189">
            <v>126.57388466258196</v>
          </cell>
          <cell r="D189">
            <v>121.9423615370946</v>
          </cell>
          <cell r="E189">
            <v>102.46156661786239</v>
          </cell>
        </row>
        <row r="190">
          <cell r="B190">
            <v>38604</v>
          </cell>
          <cell r="C190">
            <v>129.01436163252225</v>
          </cell>
          <cell r="D190">
            <v>121.79442167649449</v>
          </cell>
          <cell r="E190">
            <v>103.27765206974577</v>
          </cell>
        </row>
        <row r="191">
          <cell r="B191">
            <v>38607</v>
          </cell>
          <cell r="C191">
            <v>129.64221742410098</v>
          </cell>
          <cell r="D191">
            <v>121.30774226052267</v>
          </cell>
          <cell r="E191">
            <v>103.20111806202583</v>
          </cell>
        </row>
        <row r="192">
          <cell r="B192">
            <v>38608</v>
          </cell>
          <cell r="C192">
            <v>128.89047872592818</v>
          </cell>
          <cell r="D192">
            <v>120.85086391380287</v>
          </cell>
          <cell r="E192">
            <v>102.42246772261414</v>
          </cell>
        </row>
        <row r="193">
          <cell r="B193">
            <v>38609</v>
          </cell>
          <cell r="C193">
            <v>127.70748206635616</v>
          </cell>
          <cell r="D193">
            <v>121.5499608762053</v>
          </cell>
          <cell r="E193">
            <v>102.08638360175696</v>
          </cell>
        </row>
        <row r="194">
          <cell r="B194">
            <v>38610</v>
          </cell>
          <cell r="C194">
            <v>128.35937476996378</v>
          </cell>
          <cell r="D194">
            <v>122.44303271319268</v>
          </cell>
          <cell r="E194">
            <v>102.1338014108878</v>
          </cell>
        </row>
        <row r="195">
          <cell r="B195">
            <v>38611</v>
          </cell>
          <cell r="C195">
            <v>129.71123203177643</v>
          </cell>
          <cell r="D195">
            <v>122.82610865457283</v>
          </cell>
          <cell r="E195">
            <v>102.98066684413685</v>
          </cell>
        </row>
        <row r="196">
          <cell r="B196">
            <v>38614</v>
          </cell>
          <cell r="C196">
            <v>130.29973790128653</v>
          </cell>
          <cell r="D196">
            <v>122.52639906894044</v>
          </cell>
          <cell r="E196">
            <v>102.40749367762545</v>
          </cell>
        </row>
        <row r="197">
          <cell r="B197">
            <v>38615</v>
          </cell>
          <cell r="C197">
            <v>127.22772159632731</v>
          </cell>
          <cell r="D197">
            <v>122.34576609211874</v>
          </cell>
          <cell r="E197">
            <v>101.60222281378944</v>
          </cell>
        </row>
        <row r="198">
          <cell r="B198">
            <v>38616</v>
          </cell>
          <cell r="C198">
            <v>127.59273052204034</v>
          </cell>
          <cell r="D198">
            <v>121.97138820317393</v>
          </cell>
          <cell r="E198">
            <v>100.67549580726742</v>
          </cell>
        </row>
        <row r="199">
          <cell r="B199">
            <v>38617</v>
          </cell>
          <cell r="C199">
            <v>127.23367657008275</v>
          </cell>
          <cell r="D199">
            <v>121.11289345456102</v>
          </cell>
          <cell r="E199">
            <v>101.04319180087849</v>
          </cell>
        </row>
        <row r="200">
          <cell r="B200">
            <v>38618</v>
          </cell>
          <cell r="C200">
            <v>127.08663515128121</v>
          </cell>
          <cell r="D200">
            <v>121.02258263172396</v>
          </cell>
          <cell r="E200">
            <v>101.09892852389193</v>
          </cell>
        </row>
        <row r="201">
          <cell r="B201">
            <v>38621</v>
          </cell>
          <cell r="C201">
            <v>128.28050380101269</v>
          </cell>
          <cell r="D201">
            <v>121.44377557019205</v>
          </cell>
          <cell r="E201">
            <v>101.12721283109278</v>
          </cell>
        </row>
        <row r="202">
          <cell r="B202">
            <v>38622</v>
          </cell>
          <cell r="C202">
            <v>130.46527568117259</v>
          </cell>
          <cell r="D202">
            <v>121.32324820590689</v>
          </cell>
          <cell r="E202">
            <v>101.12970850525758</v>
          </cell>
        </row>
        <row r="203">
          <cell r="B203">
            <v>38623</v>
          </cell>
          <cell r="C203">
            <v>128.57110987023208</v>
          </cell>
          <cell r="D203">
            <v>121.83579095617169</v>
          </cell>
          <cell r="E203">
            <v>101.2320311460136</v>
          </cell>
        </row>
        <row r="204">
          <cell r="B204">
            <v>38624</v>
          </cell>
          <cell r="C204">
            <v>129.58324408269692</v>
          </cell>
          <cell r="D204">
            <v>121.97439583570841</v>
          </cell>
          <cell r="E204">
            <v>102.12964195394652</v>
          </cell>
        </row>
        <row r="205">
          <cell r="B205">
            <v>38625</v>
          </cell>
          <cell r="C205">
            <v>131.37675655591002</v>
          </cell>
          <cell r="D205">
            <v>122.85128743562157</v>
          </cell>
          <cell r="E205">
            <v>102.22364568081991</v>
          </cell>
        </row>
        <row r="206">
          <cell r="B206">
            <v>38628</v>
          </cell>
          <cell r="C206">
            <v>134.26458189313453</v>
          </cell>
          <cell r="D206">
            <v>123.35139758663058</v>
          </cell>
          <cell r="E206">
            <v>102.04811659789699</v>
          </cell>
        </row>
        <row r="207">
          <cell r="B207">
            <v>38629</v>
          </cell>
          <cell r="C207">
            <v>131.12813362139812</v>
          </cell>
          <cell r="D207">
            <v>124.0217591696248</v>
          </cell>
          <cell r="E207">
            <v>101.03071343005459</v>
          </cell>
        </row>
        <row r="208">
          <cell r="B208">
            <v>38630</v>
          </cell>
          <cell r="C208">
            <v>126.35665472536138</v>
          </cell>
          <cell r="D208">
            <v>122.59955049082554</v>
          </cell>
          <cell r="E208">
            <v>99.526653800079885</v>
          </cell>
        </row>
        <row r="209">
          <cell r="B209">
            <v>38631</v>
          </cell>
          <cell r="C209">
            <v>122.41336165782536</v>
          </cell>
          <cell r="D209">
            <v>120.76604371124351</v>
          </cell>
          <cell r="E209">
            <v>99.119027019832302</v>
          </cell>
        </row>
        <row r="210">
          <cell r="B210">
            <v>38632</v>
          </cell>
          <cell r="C210">
            <v>123.60655519018795</v>
          </cell>
          <cell r="D210">
            <v>121.27420293954729</v>
          </cell>
          <cell r="E210">
            <v>99.485891122055108</v>
          </cell>
        </row>
        <row r="211">
          <cell r="B211">
            <v>38635</v>
          </cell>
          <cell r="C211">
            <v>120.81466154442035</v>
          </cell>
          <cell r="D211">
            <v>121.83313330666189</v>
          </cell>
          <cell r="E211">
            <v>98.772960202315986</v>
          </cell>
        </row>
        <row r="212">
          <cell r="B212">
            <v>38636</v>
          </cell>
          <cell r="C212">
            <v>119.75981204333502</v>
          </cell>
          <cell r="D212">
            <v>121.84741321872424</v>
          </cell>
          <cell r="E212">
            <v>98.568314920803957</v>
          </cell>
        </row>
        <row r="213">
          <cell r="B213">
            <v>38637</v>
          </cell>
          <cell r="C213">
            <v>116.98839632885249</v>
          </cell>
          <cell r="D213">
            <v>121.83212938033276</v>
          </cell>
          <cell r="E213">
            <v>97.970185012644762</v>
          </cell>
        </row>
        <row r="214">
          <cell r="B214">
            <v>38638</v>
          </cell>
          <cell r="C214">
            <v>116.17965284968489</v>
          </cell>
          <cell r="D214">
            <v>120.03615460587967</v>
          </cell>
          <cell r="E214">
            <v>97.900306136030878</v>
          </cell>
        </row>
        <row r="215">
          <cell r="B215">
            <v>38639</v>
          </cell>
          <cell r="C215">
            <v>118.32348291731307</v>
          </cell>
          <cell r="D215">
            <v>119.86788428707918</v>
          </cell>
          <cell r="E215">
            <v>98.709736456808201</v>
          </cell>
        </row>
        <row r="216">
          <cell r="B216">
            <v>38642</v>
          </cell>
          <cell r="C216">
            <v>119.2142020079521</v>
          </cell>
          <cell r="D216">
            <v>120.30083663015073</v>
          </cell>
          <cell r="E216">
            <v>99.003394116864115</v>
          </cell>
        </row>
        <row r="217">
          <cell r="B217">
            <v>38643</v>
          </cell>
          <cell r="C217">
            <v>118.76909233601967</v>
          </cell>
          <cell r="D217">
            <v>118.9540986393785</v>
          </cell>
          <cell r="E217">
            <v>98.008452016504748</v>
          </cell>
        </row>
        <row r="218">
          <cell r="B218">
            <v>38644</v>
          </cell>
          <cell r="C218">
            <v>121.72395476621901</v>
          </cell>
          <cell r="D218">
            <v>118.08576163386815</v>
          </cell>
          <cell r="E218">
            <v>99.474244642619468</v>
          </cell>
        </row>
        <row r="219">
          <cell r="B219">
            <v>38645</v>
          </cell>
          <cell r="C219">
            <v>117.47576786139277</v>
          </cell>
          <cell r="D219">
            <v>117.36075515837115</v>
          </cell>
          <cell r="E219">
            <v>97.980167709303885</v>
          </cell>
        </row>
        <row r="220">
          <cell r="B220">
            <v>38646</v>
          </cell>
          <cell r="C220">
            <v>119.05602351923669</v>
          </cell>
          <cell r="D220">
            <v>116.58765392373957</v>
          </cell>
          <cell r="E220">
            <v>98.129076267802475</v>
          </cell>
        </row>
        <row r="221">
          <cell r="B221">
            <v>38649</v>
          </cell>
          <cell r="C221">
            <v>122.44869267372228</v>
          </cell>
          <cell r="D221">
            <v>118.36745737371055</v>
          </cell>
          <cell r="E221">
            <v>99.775389325169712</v>
          </cell>
        </row>
        <row r="222">
          <cell r="B222">
            <v>38650</v>
          </cell>
          <cell r="C222">
            <v>120.91561735374553</v>
          </cell>
          <cell r="D222">
            <v>118.84617144160029</v>
          </cell>
          <cell r="E222">
            <v>99.53913217090377</v>
          </cell>
        </row>
        <row r="223">
          <cell r="B223">
            <v>38651</v>
          </cell>
          <cell r="C223">
            <v>119.56868350585043</v>
          </cell>
          <cell r="D223">
            <v>119.77708488305136</v>
          </cell>
          <cell r="E223">
            <v>99.109876214561439</v>
          </cell>
        </row>
        <row r="224">
          <cell r="B224">
            <v>38652</v>
          </cell>
          <cell r="C224">
            <v>115.79109922310894</v>
          </cell>
          <cell r="D224">
            <v>118.40889034895083</v>
          </cell>
          <cell r="E224">
            <v>98.071675762012518</v>
          </cell>
        </row>
        <row r="225">
          <cell r="B225">
            <v>38653</v>
          </cell>
          <cell r="C225">
            <v>116.75594591774627</v>
          </cell>
          <cell r="D225">
            <v>117.5007474907956</v>
          </cell>
          <cell r="E225">
            <v>99.69469586050846</v>
          </cell>
        </row>
        <row r="226">
          <cell r="B226">
            <v>38656</v>
          </cell>
          <cell r="C226">
            <v>118.04649493614401</v>
          </cell>
          <cell r="D226">
            <v>119.54906211583247</v>
          </cell>
          <cell r="E226">
            <v>100.41012245441236</v>
          </cell>
        </row>
        <row r="227">
          <cell r="B227">
            <v>38657</v>
          </cell>
          <cell r="C227">
            <v>117.19099053944554</v>
          </cell>
          <cell r="D227">
            <v>120.43843882906087</v>
          </cell>
          <cell r="E227">
            <v>100.05656861440171</v>
          </cell>
        </row>
        <row r="228">
          <cell r="B228">
            <v>38658</v>
          </cell>
          <cell r="C228">
            <v>122.40178720860192</v>
          </cell>
          <cell r="D228">
            <v>121.04146449779556</v>
          </cell>
          <cell r="E228">
            <v>101.05483828031412</v>
          </cell>
        </row>
        <row r="229">
          <cell r="B229">
            <v>38659</v>
          </cell>
          <cell r="C229">
            <v>120.92532649479656</v>
          </cell>
          <cell r="D229">
            <v>121.72436244259676</v>
          </cell>
          <cell r="E229">
            <v>101.48575801943301</v>
          </cell>
        </row>
        <row r="230">
          <cell r="B230">
            <v>38660</v>
          </cell>
          <cell r="C230">
            <v>121.2283287298159</v>
          </cell>
          <cell r="D230">
            <v>122.07731384814952</v>
          </cell>
          <cell r="E230">
            <v>101.5023958471982</v>
          </cell>
        </row>
        <row r="231">
          <cell r="B231">
            <v>38663</v>
          </cell>
          <cell r="C231">
            <v>122.36963815414283</v>
          </cell>
          <cell r="D231">
            <v>123.28954393918481</v>
          </cell>
          <cell r="E231">
            <v>101.72451084786371</v>
          </cell>
        </row>
        <row r="232">
          <cell r="B232">
            <v>38664</v>
          </cell>
          <cell r="C232">
            <v>119.65528578401893</v>
          </cell>
          <cell r="D232">
            <v>124.7265529891822</v>
          </cell>
          <cell r="E232">
            <v>101.37345268201783</v>
          </cell>
        </row>
        <row r="233">
          <cell r="B233">
            <v>38665</v>
          </cell>
          <cell r="C233">
            <v>117.83344868525778</v>
          </cell>
          <cell r="D233">
            <v>123.71492195913341</v>
          </cell>
          <cell r="E233">
            <v>101.54482230799948</v>
          </cell>
        </row>
        <row r="234">
          <cell r="B234">
            <v>38666</v>
          </cell>
          <cell r="C234">
            <v>119.35775100758133</v>
          </cell>
          <cell r="D234">
            <v>125.16404295517876</v>
          </cell>
          <cell r="E234">
            <v>102.40250232929588</v>
          </cell>
        </row>
        <row r="235">
          <cell r="B235">
            <v>38667</v>
          </cell>
          <cell r="C235">
            <v>119.81466777765147</v>
          </cell>
          <cell r="D235">
            <v>124.79340812550326</v>
          </cell>
          <cell r="E235">
            <v>102.71487754558765</v>
          </cell>
        </row>
        <row r="236">
          <cell r="B236">
            <v>38670</v>
          </cell>
          <cell r="C236">
            <v>119.70106927186609</v>
          </cell>
          <cell r="D236">
            <v>125.44200296509277</v>
          </cell>
          <cell r="E236">
            <v>102.63543191800879</v>
          </cell>
        </row>
        <row r="237">
          <cell r="B237">
            <v>38671</v>
          </cell>
          <cell r="C237">
            <v>119.18237172242183</v>
          </cell>
          <cell r="D237">
            <v>125.48826503908619</v>
          </cell>
          <cell r="E237">
            <v>102.24028350858512</v>
          </cell>
        </row>
        <row r="238">
          <cell r="B238">
            <v>38672</v>
          </cell>
          <cell r="C238">
            <v>120.38336333536131</v>
          </cell>
          <cell r="D238">
            <v>126.89980429693858</v>
          </cell>
          <cell r="E238">
            <v>102.4232996140024</v>
          </cell>
        </row>
        <row r="239">
          <cell r="B239">
            <v>38673</v>
          </cell>
          <cell r="C239">
            <v>123.81552252297551</v>
          </cell>
          <cell r="D239">
            <v>128.44666654964158</v>
          </cell>
          <cell r="E239">
            <v>103.38746173299616</v>
          </cell>
        </row>
        <row r="240">
          <cell r="B240">
            <v>38674</v>
          </cell>
          <cell r="C240">
            <v>124.90603965886039</v>
          </cell>
          <cell r="D240">
            <v>129.49295300410111</v>
          </cell>
          <cell r="E240">
            <v>103.84250632237455</v>
          </cell>
        </row>
        <row r="241">
          <cell r="B241">
            <v>38677</v>
          </cell>
          <cell r="C241">
            <v>126.13160199468862</v>
          </cell>
          <cell r="D241">
            <v>129.6169670631111</v>
          </cell>
          <cell r="E241">
            <v>104.38989085584988</v>
          </cell>
        </row>
        <row r="242">
          <cell r="B242">
            <v>38678</v>
          </cell>
          <cell r="C242">
            <v>126.75857194278788</v>
          </cell>
          <cell r="D242">
            <v>129.39995462667289</v>
          </cell>
          <cell r="E242">
            <v>104.92063756155996</v>
          </cell>
        </row>
        <row r="243">
          <cell r="B243">
            <v>38679</v>
          </cell>
          <cell r="C243">
            <v>126.05805280067821</v>
          </cell>
          <cell r="D243">
            <v>130.89399024084284</v>
          </cell>
          <cell r="E243">
            <v>105.28500598961801</v>
          </cell>
        </row>
        <row r="244">
          <cell r="B244">
            <v>38681</v>
          </cell>
          <cell r="C244">
            <v>125.55510128238969</v>
          </cell>
          <cell r="D244">
            <v>130.47213526638546</v>
          </cell>
          <cell r="E244">
            <v>105.50462531611873</v>
          </cell>
        </row>
        <row r="245">
          <cell r="B245">
            <v>38684</v>
          </cell>
          <cell r="C245">
            <v>123.14874466401243</v>
          </cell>
          <cell r="D245">
            <v>129.42725023535394</v>
          </cell>
          <cell r="E245">
            <v>104.60701450818581</v>
          </cell>
        </row>
        <row r="246">
          <cell r="B246">
            <v>38685</v>
          </cell>
          <cell r="C246">
            <v>124.04173009259721</v>
          </cell>
          <cell r="D246">
            <v>129.22340594412535</v>
          </cell>
          <cell r="E246">
            <v>104.60867829096235</v>
          </cell>
        </row>
        <row r="247">
          <cell r="B247">
            <v>38686</v>
          </cell>
          <cell r="C247">
            <v>125.19497230634192</v>
          </cell>
          <cell r="D247">
            <v>129.69214513300088</v>
          </cell>
          <cell r="E247">
            <v>103.94316518035407</v>
          </cell>
        </row>
        <row r="248">
          <cell r="B248">
            <v>38687</v>
          </cell>
          <cell r="C248">
            <v>129.5878662630831</v>
          </cell>
          <cell r="D248">
            <v>130.8487614269674</v>
          </cell>
          <cell r="E248">
            <v>105.20680819912154</v>
          </cell>
        </row>
        <row r="249">
          <cell r="B249">
            <v>38688</v>
          </cell>
          <cell r="C249">
            <v>130.83338794725285</v>
          </cell>
          <cell r="D249">
            <v>131.58089679105791</v>
          </cell>
          <cell r="E249">
            <v>105.2409157460402</v>
          </cell>
        </row>
        <row r="250">
          <cell r="B250">
            <v>38691</v>
          </cell>
          <cell r="C250">
            <v>128.87583207969834</v>
          </cell>
          <cell r="D250">
            <v>132.00460115887114</v>
          </cell>
          <cell r="E250">
            <v>104.99218022095036</v>
          </cell>
        </row>
        <row r="251">
          <cell r="B251">
            <v>38692</v>
          </cell>
          <cell r="C251">
            <v>129.51200573901713</v>
          </cell>
          <cell r="D251">
            <v>133.56427797717674</v>
          </cell>
          <cell r="E251">
            <v>105.12611473446027</v>
          </cell>
        </row>
        <row r="252">
          <cell r="B252">
            <v>38693</v>
          </cell>
          <cell r="C252">
            <v>127.95402433270792</v>
          </cell>
          <cell r="D252">
            <v>134.53802888895473</v>
          </cell>
          <cell r="E252">
            <v>104.59911153999735</v>
          </cell>
        </row>
        <row r="253">
          <cell r="B253">
            <v>38694</v>
          </cell>
          <cell r="C253">
            <v>128.84579527597117</v>
          </cell>
          <cell r="D253">
            <v>134.2246215874691</v>
          </cell>
          <cell r="E253">
            <v>104.47224810328764</v>
          </cell>
        </row>
        <row r="254">
          <cell r="B254">
            <v>38695</v>
          </cell>
          <cell r="C254">
            <v>128.60081141798571</v>
          </cell>
          <cell r="D254">
            <v>134.51242911276879</v>
          </cell>
          <cell r="E254">
            <v>104.76590576334355</v>
          </cell>
        </row>
        <row r="255">
          <cell r="B255">
            <v>38698</v>
          </cell>
          <cell r="C255">
            <v>129.52387956105483</v>
          </cell>
          <cell r="D255">
            <v>134.81358268790805</v>
          </cell>
          <cell r="E255">
            <v>104.85408625049915</v>
          </cell>
        </row>
        <row r="256">
          <cell r="B256">
            <v>38699</v>
          </cell>
          <cell r="C256">
            <v>130.36560645479526</v>
          </cell>
          <cell r="D256">
            <v>135.6898884292427</v>
          </cell>
          <cell r="E256">
            <v>105.43599427658725</v>
          </cell>
        </row>
        <row r="257">
          <cell r="B257">
            <v>38700</v>
          </cell>
          <cell r="C257">
            <v>134.00629595134359</v>
          </cell>
          <cell r="D257">
            <v>136.2309597259613</v>
          </cell>
          <cell r="E257">
            <v>105.87814454944764</v>
          </cell>
        </row>
        <row r="258">
          <cell r="B258">
            <v>38701</v>
          </cell>
          <cell r="C258">
            <v>131.59165762852615</v>
          </cell>
          <cell r="D258">
            <v>136.23716812740187</v>
          </cell>
          <cell r="E258">
            <v>105.72840409956076</v>
          </cell>
        </row>
        <row r="259">
          <cell r="B259">
            <v>38702</v>
          </cell>
          <cell r="C259">
            <v>130.431240897441</v>
          </cell>
          <cell r="D259">
            <v>136.3244957320268</v>
          </cell>
          <cell r="E259">
            <v>105.42725941701052</v>
          </cell>
        </row>
        <row r="260">
          <cell r="B260">
            <v>38705</v>
          </cell>
          <cell r="C260">
            <v>127.53529848596608</v>
          </cell>
          <cell r="D260">
            <v>135.44776721641071</v>
          </cell>
          <cell r="E260">
            <v>104.81165978969787</v>
          </cell>
        </row>
        <row r="261">
          <cell r="B261">
            <v>38706</v>
          </cell>
          <cell r="C261">
            <v>127.08565681554565</v>
          </cell>
          <cell r="D261">
            <v>135.67012213307291</v>
          </cell>
          <cell r="E261">
            <v>104.78670304805007</v>
          </cell>
        </row>
        <row r="262">
          <cell r="B262">
            <v>38707</v>
          </cell>
          <cell r="C262">
            <v>130.59185318308445</v>
          </cell>
          <cell r="D262">
            <v>136.24403910167013</v>
          </cell>
          <cell r="E262">
            <v>105.05041261812858</v>
          </cell>
        </row>
        <row r="263">
          <cell r="B263">
            <v>38708</v>
          </cell>
          <cell r="C263">
            <v>131.09705406638813</v>
          </cell>
          <cell r="D263">
            <v>135.86230214712731</v>
          </cell>
          <cell r="E263">
            <v>105.49381072807135</v>
          </cell>
        </row>
        <row r="264">
          <cell r="B264">
            <v>38709</v>
          </cell>
          <cell r="C264">
            <v>132.04632654957413</v>
          </cell>
          <cell r="D264">
            <v>135.96159416235488</v>
          </cell>
          <cell r="E264">
            <v>105.53873286303741</v>
          </cell>
        </row>
        <row r="265">
          <cell r="B265">
            <v>38713</v>
          </cell>
          <cell r="C265">
            <v>131.69260981372287</v>
          </cell>
          <cell r="D265">
            <v>136.12732963516618</v>
          </cell>
          <cell r="E265">
            <v>104.53048050046587</v>
          </cell>
        </row>
        <row r="266">
          <cell r="B266">
            <v>38714</v>
          </cell>
          <cell r="C266">
            <v>131.21858161665892</v>
          </cell>
          <cell r="D266">
            <v>136.21317261402672</v>
          </cell>
          <cell r="E266">
            <v>104.66607879675232</v>
          </cell>
        </row>
        <row r="267">
          <cell r="B267">
            <v>38715</v>
          </cell>
          <cell r="C267">
            <v>131.51733808153793</v>
          </cell>
          <cell r="D267">
            <v>137.63258853581118</v>
          </cell>
          <cell r="E267">
            <v>104.35411952615468</v>
          </cell>
        </row>
        <row r="268">
          <cell r="B268">
            <v>38716</v>
          </cell>
          <cell r="C268">
            <v>131.42829565634119</v>
          </cell>
          <cell r="D268">
            <v>137.13301554859518</v>
          </cell>
          <cell r="E268">
            <v>103.84417010515108</v>
          </cell>
        </row>
        <row r="269">
          <cell r="B269">
            <v>38720</v>
          </cell>
          <cell r="C269">
            <v>132.67830448249433</v>
          </cell>
          <cell r="D269">
            <v>139.55830392523922</v>
          </cell>
          <cell r="E269">
            <v>105.55037934247306</v>
          </cell>
        </row>
        <row r="270">
          <cell r="B270">
            <v>38721</v>
          </cell>
          <cell r="C270">
            <v>133.47828030745279</v>
          </cell>
          <cell r="D270">
            <v>140.46149049067157</v>
          </cell>
          <cell r="E270">
            <v>105.93804072940239</v>
          </cell>
        </row>
        <row r="271">
          <cell r="B271">
            <v>38722</v>
          </cell>
          <cell r="C271">
            <v>134.35764842677071</v>
          </cell>
          <cell r="D271">
            <v>139.35447382205328</v>
          </cell>
          <cell r="E271">
            <v>105.93970451217889</v>
          </cell>
        </row>
        <row r="272">
          <cell r="B272">
            <v>38723</v>
          </cell>
          <cell r="C272">
            <v>135.89994327563369</v>
          </cell>
          <cell r="D272">
            <v>139.97600124157017</v>
          </cell>
          <cell r="E272">
            <v>106.93547850392653</v>
          </cell>
        </row>
        <row r="273">
          <cell r="B273">
            <v>38726</v>
          </cell>
          <cell r="C273">
            <v>137.97941988583665</v>
          </cell>
          <cell r="D273">
            <v>139.38019113189634</v>
          </cell>
          <cell r="E273">
            <v>107.32646745640891</v>
          </cell>
        </row>
        <row r="274">
          <cell r="B274">
            <v>38727</v>
          </cell>
          <cell r="C274">
            <v>140.16209494229508</v>
          </cell>
          <cell r="D274">
            <v>138.55974021717779</v>
          </cell>
          <cell r="E274">
            <v>107.28820045254892</v>
          </cell>
        </row>
        <row r="275">
          <cell r="B275">
            <v>38728</v>
          </cell>
          <cell r="C275">
            <v>138.1978166063611</v>
          </cell>
          <cell r="D275">
            <v>140.31641360821214</v>
          </cell>
          <cell r="E275">
            <v>107.66171968587783</v>
          </cell>
        </row>
        <row r="276">
          <cell r="B276">
            <v>38729</v>
          </cell>
          <cell r="C276">
            <v>136.40462200001883</v>
          </cell>
          <cell r="D276">
            <v>140.58573427766251</v>
          </cell>
          <cell r="E276">
            <v>106.9862238786104</v>
          </cell>
        </row>
        <row r="277">
          <cell r="B277">
            <v>38730</v>
          </cell>
          <cell r="C277">
            <v>137.20970384177963</v>
          </cell>
          <cell r="D277">
            <v>139.70780471637863</v>
          </cell>
          <cell r="E277">
            <v>107.11475109809665</v>
          </cell>
        </row>
        <row r="278">
          <cell r="B278">
            <v>38734</v>
          </cell>
          <cell r="C278">
            <v>134.76902712118846</v>
          </cell>
          <cell r="D278">
            <v>139.04820359076385</v>
          </cell>
          <cell r="E278">
            <v>106.72584187408494</v>
          </cell>
        </row>
        <row r="279">
          <cell r="B279">
            <v>38735</v>
          </cell>
          <cell r="C279">
            <v>135.45880515542882</v>
          </cell>
          <cell r="D279">
            <v>138.22401245180313</v>
          </cell>
          <cell r="E279">
            <v>106.30989617995476</v>
          </cell>
        </row>
        <row r="280">
          <cell r="B280">
            <v>38736</v>
          </cell>
          <cell r="C280">
            <v>135.77810270861244</v>
          </cell>
          <cell r="D280">
            <v>140.90576505559639</v>
          </cell>
          <cell r="E280">
            <v>106.90137095700784</v>
          </cell>
        </row>
        <row r="281">
          <cell r="B281">
            <v>38737</v>
          </cell>
          <cell r="C281">
            <v>133.32810121603316</v>
          </cell>
          <cell r="D281">
            <v>141.31721109668646</v>
          </cell>
          <cell r="E281">
            <v>104.94226673765475</v>
          </cell>
        </row>
        <row r="282">
          <cell r="B282">
            <v>38740</v>
          </cell>
          <cell r="C282">
            <v>135.21620069741471</v>
          </cell>
          <cell r="D282">
            <v>141.3417475031176</v>
          </cell>
          <cell r="E282">
            <v>105.1360974311194</v>
          </cell>
        </row>
        <row r="283">
          <cell r="B283">
            <v>38741</v>
          </cell>
          <cell r="C283">
            <v>139.47202953718258</v>
          </cell>
          <cell r="D283">
            <v>142.17846922178282</v>
          </cell>
          <cell r="E283">
            <v>105.38899241315056</v>
          </cell>
        </row>
        <row r="284">
          <cell r="B284">
            <v>38742</v>
          </cell>
          <cell r="C284">
            <v>140.18019803083126</v>
          </cell>
          <cell r="D284">
            <v>143.46288995589754</v>
          </cell>
          <cell r="E284">
            <v>105.2076400905098</v>
          </cell>
        </row>
        <row r="285">
          <cell r="B285">
            <v>38743</v>
          </cell>
          <cell r="C285">
            <v>153.74591560546423</v>
          </cell>
          <cell r="D285">
            <v>146.78490664889446</v>
          </cell>
          <cell r="E285">
            <v>105.96882071076801</v>
          </cell>
        </row>
        <row r="286">
          <cell r="B286">
            <v>38744</v>
          </cell>
          <cell r="C286">
            <v>154.70778089939574</v>
          </cell>
          <cell r="D286">
            <v>148.76096225512896</v>
          </cell>
          <cell r="E286">
            <v>106.79156129375748</v>
          </cell>
        </row>
        <row r="287">
          <cell r="B287">
            <v>38747</v>
          </cell>
          <cell r="C287">
            <v>156.99691965190999</v>
          </cell>
          <cell r="D287">
            <v>149.23187730306913</v>
          </cell>
          <cell r="E287">
            <v>106.9142652735259</v>
          </cell>
        </row>
        <row r="288">
          <cell r="B288">
            <v>38748</v>
          </cell>
          <cell r="C288">
            <v>154.65071803983602</v>
          </cell>
          <cell r="D288">
            <v>149.45790418474544</v>
          </cell>
          <cell r="E288">
            <v>106.48916877412486</v>
          </cell>
        </row>
        <row r="289">
          <cell r="B289">
            <v>38749</v>
          </cell>
          <cell r="C289">
            <v>157.74536549033078</v>
          </cell>
          <cell r="D289">
            <v>150.38448914311888</v>
          </cell>
          <cell r="E289">
            <v>106.68674297883669</v>
          </cell>
        </row>
        <row r="290">
          <cell r="B290">
            <v>38750</v>
          </cell>
          <cell r="C290">
            <v>155.480772792267</v>
          </cell>
          <cell r="D290">
            <v>149.97367977834054</v>
          </cell>
          <cell r="E290">
            <v>105.72008518567814</v>
          </cell>
        </row>
        <row r="291">
          <cell r="B291">
            <v>38751</v>
          </cell>
          <cell r="C291">
            <v>156.96018789473459</v>
          </cell>
          <cell r="D291">
            <v>149.47189264268329</v>
          </cell>
          <cell r="E291">
            <v>105.15356715027286</v>
          </cell>
        </row>
        <row r="292">
          <cell r="B292">
            <v>38754</v>
          </cell>
          <cell r="C292">
            <v>163.14668862249044</v>
          </cell>
          <cell r="D292">
            <v>149.78505624029384</v>
          </cell>
          <cell r="E292">
            <v>105.23592439771063</v>
          </cell>
        </row>
        <row r="293">
          <cell r="B293">
            <v>38755</v>
          </cell>
          <cell r="C293">
            <v>158.53246854992136</v>
          </cell>
          <cell r="D293">
            <v>149.37063506691601</v>
          </cell>
          <cell r="E293">
            <v>104.38406761613204</v>
          </cell>
        </row>
        <row r="294">
          <cell r="B294">
            <v>38756</v>
          </cell>
          <cell r="C294">
            <v>158.88892874527048</v>
          </cell>
          <cell r="D294">
            <v>147.51369353130326</v>
          </cell>
          <cell r="E294">
            <v>105.28833355517105</v>
          </cell>
        </row>
        <row r="295">
          <cell r="B295">
            <v>38757</v>
          </cell>
          <cell r="C295">
            <v>162.43666985302511</v>
          </cell>
          <cell r="D295">
            <v>149.02705383735366</v>
          </cell>
          <cell r="E295">
            <v>105.13276986556636</v>
          </cell>
        </row>
        <row r="296">
          <cell r="B296">
            <v>38758</v>
          </cell>
          <cell r="C296">
            <v>160.16865229113381</v>
          </cell>
          <cell r="D296">
            <v>147.73822038794108</v>
          </cell>
          <cell r="E296">
            <v>105.39980700119793</v>
          </cell>
        </row>
        <row r="297">
          <cell r="B297">
            <v>38761</v>
          </cell>
          <cell r="C297">
            <v>158.49164146149874</v>
          </cell>
          <cell r="D297">
            <v>146.91225806274502</v>
          </cell>
          <cell r="E297">
            <v>105.05623585784643</v>
          </cell>
        </row>
        <row r="298">
          <cell r="B298">
            <v>38762</v>
          </cell>
          <cell r="C298">
            <v>161.04392061341224</v>
          </cell>
          <cell r="D298">
            <v>146.36423941833397</v>
          </cell>
          <cell r="E298">
            <v>106.11024224677226</v>
          </cell>
        </row>
        <row r="299">
          <cell r="B299">
            <v>38763</v>
          </cell>
          <cell r="C299">
            <v>161.8631209815675</v>
          </cell>
          <cell r="D299">
            <v>146.49891948346348</v>
          </cell>
          <cell r="E299">
            <v>106.48209769732463</v>
          </cell>
        </row>
        <row r="300">
          <cell r="B300">
            <v>38764</v>
          </cell>
          <cell r="C300">
            <v>163.19194025776537</v>
          </cell>
          <cell r="D300">
            <v>148.49617881528775</v>
          </cell>
          <cell r="E300">
            <v>107.26241181951286</v>
          </cell>
        </row>
        <row r="301">
          <cell r="B301">
            <v>38765</v>
          </cell>
          <cell r="C301">
            <v>162.82654384564555</v>
          </cell>
          <cell r="D301">
            <v>148.11450615758076</v>
          </cell>
          <cell r="E301">
            <v>107.08438706242514</v>
          </cell>
        </row>
        <row r="302">
          <cell r="B302">
            <v>38769</v>
          </cell>
          <cell r="C302">
            <v>163.71503096273102</v>
          </cell>
          <cell r="D302">
            <v>150.09412101687309</v>
          </cell>
          <cell r="E302">
            <v>106.73416078796754</v>
          </cell>
        </row>
        <row r="303">
          <cell r="B303">
            <v>38770</v>
          </cell>
          <cell r="C303">
            <v>165.53914767643363</v>
          </cell>
          <cell r="D303">
            <v>152.83884425940565</v>
          </cell>
          <cell r="E303">
            <v>107.53610408625052</v>
          </cell>
        </row>
        <row r="304">
          <cell r="B304">
            <v>38771</v>
          </cell>
          <cell r="C304">
            <v>167.74173771384423</v>
          </cell>
          <cell r="D304">
            <v>154.49421680161785</v>
          </cell>
          <cell r="E304">
            <v>107.13014108877945</v>
          </cell>
        </row>
        <row r="305">
          <cell r="B305">
            <v>38772</v>
          </cell>
          <cell r="C305">
            <v>168.44758716742587</v>
          </cell>
          <cell r="D305">
            <v>155.08253143040386</v>
          </cell>
          <cell r="E305">
            <v>107.26657127645416</v>
          </cell>
        </row>
        <row r="306">
          <cell r="B306">
            <v>38775</v>
          </cell>
          <cell r="C306">
            <v>167.80855982452519</v>
          </cell>
          <cell r="D306">
            <v>155.5029607062657</v>
          </cell>
          <cell r="E306">
            <v>107.65672833754827</v>
          </cell>
        </row>
        <row r="307">
          <cell r="B307">
            <v>38776</v>
          </cell>
          <cell r="C307">
            <v>166.15902021610722</v>
          </cell>
          <cell r="D307">
            <v>154.96074736939363</v>
          </cell>
          <cell r="E307">
            <v>106.53700252894984</v>
          </cell>
        </row>
        <row r="308">
          <cell r="B308">
            <v>38777</v>
          </cell>
          <cell r="C308">
            <v>168.42248203277785</v>
          </cell>
          <cell r="D308">
            <v>155.07745465078477</v>
          </cell>
          <cell r="E308">
            <v>107.41714361772927</v>
          </cell>
        </row>
        <row r="309">
          <cell r="B309">
            <v>38778</v>
          </cell>
          <cell r="C309">
            <v>169.68992310089638</v>
          </cell>
          <cell r="D309">
            <v>154.28432381715598</v>
          </cell>
          <cell r="E309">
            <v>107.2424464261946</v>
          </cell>
        </row>
        <row r="310">
          <cell r="B310">
            <v>38779</v>
          </cell>
          <cell r="C310">
            <v>167.71559676807018</v>
          </cell>
          <cell r="D310">
            <v>153.68927239087682</v>
          </cell>
          <cell r="E310">
            <v>107.08355517103686</v>
          </cell>
        </row>
        <row r="311">
          <cell r="B311">
            <v>38782</v>
          </cell>
          <cell r="C311">
            <v>166.06606537349094</v>
          </cell>
          <cell r="D311">
            <v>154.45927935732351</v>
          </cell>
          <cell r="E311">
            <v>106.33734859576734</v>
          </cell>
        </row>
        <row r="312">
          <cell r="B312">
            <v>38783</v>
          </cell>
          <cell r="C312">
            <v>160.87431702520252</v>
          </cell>
          <cell r="D312">
            <v>151.62004156261156</v>
          </cell>
          <cell r="E312">
            <v>106.1393584453614</v>
          </cell>
        </row>
        <row r="313">
          <cell r="B313">
            <v>38784</v>
          </cell>
          <cell r="C313">
            <v>161.77832932174547</v>
          </cell>
          <cell r="D313">
            <v>151.1170946316773</v>
          </cell>
          <cell r="E313">
            <v>106.35523426061495</v>
          </cell>
        </row>
        <row r="314">
          <cell r="B314">
            <v>38785</v>
          </cell>
          <cell r="C314">
            <v>162.76395304995688</v>
          </cell>
          <cell r="D314">
            <v>152.33401740018442</v>
          </cell>
          <cell r="E314">
            <v>105.83571808864636</v>
          </cell>
        </row>
        <row r="315">
          <cell r="B315">
            <v>38786</v>
          </cell>
          <cell r="C315">
            <v>163.79527767649711</v>
          </cell>
          <cell r="D315">
            <v>152.48796691093904</v>
          </cell>
          <cell r="E315">
            <v>106.61353653666976</v>
          </cell>
        </row>
        <row r="316">
          <cell r="B316">
            <v>38789</v>
          </cell>
          <cell r="C316">
            <v>164.53875454389987</v>
          </cell>
          <cell r="D316">
            <v>154.86306323172272</v>
          </cell>
          <cell r="E316">
            <v>106.82566884067617</v>
          </cell>
        </row>
        <row r="317">
          <cell r="B317">
            <v>38790</v>
          </cell>
          <cell r="C317">
            <v>166.79298917391782</v>
          </cell>
          <cell r="D317">
            <v>154.77879329691228</v>
          </cell>
          <cell r="E317">
            <v>107.93624384400373</v>
          </cell>
        </row>
        <row r="318">
          <cell r="B318">
            <v>38791</v>
          </cell>
          <cell r="C318">
            <v>175.97333733871343</v>
          </cell>
          <cell r="D318">
            <v>155.99842221820271</v>
          </cell>
          <cell r="E318">
            <v>108.39711167309996</v>
          </cell>
        </row>
        <row r="319">
          <cell r="B319">
            <v>38792</v>
          </cell>
          <cell r="C319">
            <v>176.47744075829146</v>
          </cell>
          <cell r="D319">
            <v>157.93411145641045</v>
          </cell>
          <cell r="E319">
            <v>108.5892785837881</v>
          </cell>
        </row>
        <row r="320">
          <cell r="B320">
            <v>38793</v>
          </cell>
          <cell r="C320">
            <v>179.70313060261631</v>
          </cell>
          <cell r="D320">
            <v>158.20696734221832</v>
          </cell>
          <cell r="E320">
            <v>108.7490017303341</v>
          </cell>
        </row>
        <row r="321">
          <cell r="B321">
            <v>38796</v>
          </cell>
          <cell r="C321">
            <v>178.65749467766847</v>
          </cell>
          <cell r="D321">
            <v>158.58202083118286</v>
          </cell>
          <cell r="E321">
            <v>108.56848129908158</v>
          </cell>
        </row>
        <row r="322">
          <cell r="B322">
            <v>38797</v>
          </cell>
          <cell r="C322">
            <v>175.79563085492615</v>
          </cell>
          <cell r="D322">
            <v>159.35608182027994</v>
          </cell>
          <cell r="E322">
            <v>107.91544655929724</v>
          </cell>
        </row>
        <row r="323">
          <cell r="B323">
            <v>38798</v>
          </cell>
          <cell r="C323">
            <v>177.5849024030465</v>
          </cell>
          <cell r="D323">
            <v>159.23563338836126</v>
          </cell>
          <cell r="E323">
            <v>108.56515373352855</v>
          </cell>
        </row>
        <row r="324">
          <cell r="B324">
            <v>38799</v>
          </cell>
          <cell r="C324">
            <v>180.57966651664407</v>
          </cell>
          <cell r="D324">
            <v>158.84340033772659</v>
          </cell>
          <cell r="E324">
            <v>108.28480633568482</v>
          </cell>
        </row>
        <row r="325">
          <cell r="B325">
            <v>38800</v>
          </cell>
          <cell r="C325">
            <v>182.35013392591117</v>
          </cell>
          <cell r="D325">
            <v>159.40820294210241</v>
          </cell>
          <cell r="E325">
            <v>108.39128843338214</v>
          </cell>
        </row>
        <row r="326">
          <cell r="B326">
            <v>38803</v>
          </cell>
          <cell r="C326">
            <v>181.56568452977052</v>
          </cell>
          <cell r="D326">
            <v>158.04386701463994</v>
          </cell>
          <cell r="E326">
            <v>108.27939904166112</v>
          </cell>
        </row>
        <row r="327">
          <cell r="B327">
            <v>38804</v>
          </cell>
          <cell r="C327">
            <v>180.03706443107856</v>
          </cell>
          <cell r="D327">
            <v>156.5273346889488</v>
          </cell>
          <cell r="E327">
            <v>107.58269000399309</v>
          </cell>
        </row>
        <row r="328">
          <cell r="B328">
            <v>38805</v>
          </cell>
          <cell r="C328">
            <v>182.80218819617735</v>
          </cell>
          <cell r="D328">
            <v>157.2211973909678</v>
          </cell>
          <cell r="E328">
            <v>108.38629708505259</v>
          </cell>
        </row>
        <row r="329">
          <cell r="B329">
            <v>38806</v>
          </cell>
          <cell r="C329">
            <v>184.46165211699559</v>
          </cell>
          <cell r="D329">
            <v>158.94988548110376</v>
          </cell>
          <cell r="E329">
            <v>108.16667775855184</v>
          </cell>
        </row>
        <row r="330">
          <cell r="B330">
            <v>38807</v>
          </cell>
          <cell r="C330">
            <v>184.75970772878287</v>
          </cell>
          <cell r="D330">
            <v>159.70710697281328</v>
          </cell>
          <cell r="E330">
            <v>107.71579262611472</v>
          </cell>
        </row>
        <row r="331">
          <cell r="B331">
            <v>38810</v>
          </cell>
          <cell r="C331">
            <v>187.13642184113115</v>
          </cell>
          <cell r="D331">
            <v>161.53618345338751</v>
          </cell>
          <cell r="E331">
            <v>107.96369625981632</v>
          </cell>
        </row>
        <row r="332">
          <cell r="B332">
            <v>38811</v>
          </cell>
          <cell r="C332">
            <v>190.93327621348845</v>
          </cell>
          <cell r="D332">
            <v>162.31623107499982</v>
          </cell>
          <cell r="E332">
            <v>108.63919206708373</v>
          </cell>
        </row>
        <row r="333">
          <cell r="B333">
            <v>38812</v>
          </cell>
          <cell r="C333">
            <v>196.07818261442063</v>
          </cell>
          <cell r="D333">
            <v>163.30533284114478</v>
          </cell>
          <cell r="E333">
            <v>109.1075469186743</v>
          </cell>
        </row>
        <row r="334">
          <cell r="B334">
            <v>38813</v>
          </cell>
          <cell r="C334">
            <v>192.10150931523611</v>
          </cell>
          <cell r="D334">
            <v>165.10668796769914</v>
          </cell>
          <cell r="E334">
            <v>108.89791028883269</v>
          </cell>
        </row>
        <row r="335">
          <cell r="B335">
            <v>38814</v>
          </cell>
          <cell r="C335">
            <v>188.89685028114724</v>
          </cell>
          <cell r="D335">
            <v>163.96792396785142</v>
          </cell>
          <cell r="E335">
            <v>107.77152934912819</v>
          </cell>
        </row>
        <row r="336">
          <cell r="B336">
            <v>38817</v>
          </cell>
          <cell r="C336">
            <v>187.80606106502711</v>
          </cell>
          <cell r="D336">
            <v>163.78924385097042</v>
          </cell>
          <cell r="E336">
            <v>107.86345334753096</v>
          </cell>
        </row>
        <row r="337">
          <cell r="B337">
            <v>38818</v>
          </cell>
          <cell r="C337">
            <v>182.95304437197223</v>
          </cell>
          <cell r="D337">
            <v>161.30798062378258</v>
          </cell>
          <cell r="E337">
            <v>107.02906628510583</v>
          </cell>
        </row>
        <row r="338">
          <cell r="B338">
            <v>38819</v>
          </cell>
          <cell r="C338">
            <v>183.89327937119211</v>
          </cell>
          <cell r="D338">
            <v>160.27541499068428</v>
          </cell>
          <cell r="E338">
            <v>107.15759350459206</v>
          </cell>
        </row>
        <row r="339">
          <cell r="B339">
            <v>38820</v>
          </cell>
          <cell r="C339">
            <v>188.75157921305271</v>
          </cell>
          <cell r="D339">
            <v>160.49225023847904</v>
          </cell>
          <cell r="E339">
            <v>107.2407826434181</v>
          </cell>
        </row>
        <row r="340">
          <cell r="B340">
            <v>38824</v>
          </cell>
          <cell r="C340">
            <v>186.80029883802877</v>
          </cell>
          <cell r="D340">
            <v>160.84451856665055</v>
          </cell>
          <cell r="E340">
            <v>106.9254958072674</v>
          </cell>
        </row>
        <row r="341">
          <cell r="B341">
            <v>38825</v>
          </cell>
          <cell r="C341">
            <v>195.43690058493473</v>
          </cell>
          <cell r="D341">
            <v>161.92340856884408</v>
          </cell>
          <cell r="E341">
            <v>108.78227738586452</v>
          </cell>
        </row>
        <row r="342">
          <cell r="B342">
            <v>38826</v>
          </cell>
          <cell r="C342">
            <v>193.58680752938841</v>
          </cell>
          <cell r="D342">
            <v>163.95513235804697</v>
          </cell>
          <cell r="E342">
            <v>108.97194862238788</v>
          </cell>
        </row>
        <row r="343">
          <cell r="B343">
            <v>38827</v>
          </cell>
          <cell r="C343">
            <v>194.15618396788409</v>
          </cell>
          <cell r="D343">
            <v>163.33606421267586</v>
          </cell>
          <cell r="E343">
            <v>109.0992280047917</v>
          </cell>
        </row>
        <row r="344">
          <cell r="B344">
            <v>38828</v>
          </cell>
          <cell r="C344">
            <v>194.34816974436578</v>
          </cell>
          <cell r="D344">
            <v>164.31930063937895</v>
          </cell>
          <cell r="E344">
            <v>109.08425395980301</v>
          </cell>
        </row>
        <row r="345">
          <cell r="B345">
            <v>38831</v>
          </cell>
          <cell r="C345">
            <v>191.13655117664933</v>
          </cell>
          <cell r="D345">
            <v>163.33709083802214</v>
          </cell>
          <cell r="E345">
            <v>108.8205443897245</v>
          </cell>
        </row>
        <row r="346">
          <cell r="B346">
            <v>38832</v>
          </cell>
          <cell r="C346">
            <v>191.47625762075853</v>
          </cell>
          <cell r="D346">
            <v>164.40350873353967</v>
          </cell>
          <cell r="E346">
            <v>108.29062957540265</v>
          </cell>
        </row>
        <row r="347">
          <cell r="B347">
            <v>38833</v>
          </cell>
          <cell r="C347">
            <v>185.69348215864483</v>
          </cell>
          <cell r="D347">
            <v>166.9435261414485</v>
          </cell>
          <cell r="E347">
            <v>108.5959337148942</v>
          </cell>
        </row>
        <row r="348">
          <cell r="B348">
            <v>38834</v>
          </cell>
          <cell r="C348">
            <v>182.2539932396524</v>
          </cell>
          <cell r="D348">
            <v>166.14255637625416</v>
          </cell>
          <cell r="E348">
            <v>108.9544789032344</v>
          </cell>
        </row>
        <row r="349">
          <cell r="B349">
            <v>38835</v>
          </cell>
          <cell r="C349">
            <v>181.87874488567837</v>
          </cell>
          <cell r="D349">
            <v>166.02139495386285</v>
          </cell>
          <cell r="E349">
            <v>109.0285172367896</v>
          </cell>
        </row>
        <row r="350">
          <cell r="B350">
            <v>38838</v>
          </cell>
          <cell r="C350">
            <v>183.85375993093027</v>
          </cell>
          <cell r="D350">
            <v>166.20101841298376</v>
          </cell>
          <cell r="E350">
            <v>108.57763210435247</v>
          </cell>
        </row>
        <row r="351">
          <cell r="B351">
            <v>38839</v>
          </cell>
          <cell r="C351">
            <v>186.20117313308759</v>
          </cell>
          <cell r="D351">
            <v>167.71042865996819</v>
          </cell>
          <cell r="E351">
            <v>109.24480899773728</v>
          </cell>
        </row>
        <row r="352">
          <cell r="B352">
            <v>38840</v>
          </cell>
          <cell r="C352">
            <v>182.10702628474115</v>
          </cell>
          <cell r="D352">
            <v>167.05845437270776</v>
          </cell>
          <cell r="E352">
            <v>108.79891521362973</v>
          </cell>
        </row>
        <row r="353">
          <cell r="B353">
            <v>38841</v>
          </cell>
          <cell r="C353">
            <v>184.39017836344587</v>
          </cell>
          <cell r="D353">
            <v>168.85811456623651</v>
          </cell>
          <cell r="E353">
            <v>109.16494742446427</v>
          </cell>
        </row>
        <row r="354">
          <cell r="B354">
            <v>38842</v>
          </cell>
          <cell r="C354">
            <v>185.86153441711235</v>
          </cell>
          <cell r="D354">
            <v>169.99792114950725</v>
          </cell>
          <cell r="E354">
            <v>110.288832690004</v>
          </cell>
        </row>
        <row r="355">
          <cell r="B355">
            <v>38845</v>
          </cell>
          <cell r="C355">
            <v>185.27679530338898</v>
          </cell>
          <cell r="D355">
            <v>173.26675595084211</v>
          </cell>
          <cell r="E355">
            <v>110.19732463729537</v>
          </cell>
        </row>
        <row r="356">
          <cell r="B356">
            <v>38846</v>
          </cell>
          <cell r="C356">
            <v>180.74652103597924</v>
          </cell>
          <cell r="D356">
            <v>172.58815857355316</v>
          </cell>
          <cell r="E356">
            <v>110.23725542393186</v>
          </cell>
        </row>
        <row r="357">
          <cell r="B357">
            <v>38847</v>
          </cell>
          <cell r="C357">
            <v>183.51270334525705</v>
          </cell>
          <cell r="D357">
            <v>173.65445084669767</v>
          </cell>
          <cell r="E357">
            <v>110.04675229602026</v>
          </cell>
        </row>
        <row r="358">
          <cell r="B358">
            <v>38848</v>
          </cell>
          <cell r="C358">
            <v>180.30292325128136</v>
          </cell>
          <cell r="D358">
            <v>173.84810963362006</v>
          </cell>
          <cell r="E358">
            <v>108.63836017569548</v>
          </cell>
        </row>
        <row r="359">
          <cell r="B359">
            <v>38849</v>
          </cell>
          <cell r="C359">
            <v>171.19790349108044</v>
          </cell>
          <cell r="D359">
            <v>169.08169883214435</v>
          </cell>
          <cell r="E359">
            <v>107.41714361772927</v>
          </cell>
        </row>
        <row r="360">
          <cell r="B360">
            <v>38852</v>
          </cell>
          <cell r="C360">
            <v>165.04777362731625</v>
          </cell>
          <cell r="D360">
            <v>164.98618134653637</v>
          </cell>
          <cell r="E360">
            <v>107.68867296685747</v>
          </cell>
        </row>
        <row r="361">
          <cell r="B361">
            <v>38853</v>
          </cell>
          <cell r="C361">
            <v>165.24607411933658</v>
          </cell>
          <cell r="D361">
            <v>162.99404150233178</v>
          </cell>
          <cell r="E361">
            <v>107.48702249434314</v>
          </cell>
        </row>
        <row r="362">
          <cell r="B362">
            <v>38854</v>
          </cell>
          <cell r="C362">
            <v>158.94634127268387</v>
          </cell>
          <cell r="D362">
            <v>157.83055085470954</v>
          </cell>
          <cell r="E362">
            <v>105.67699321176629</v>
          </cell>
        </row>
        <row r="363">
          <cell r="B363">
            <v>38855</v>
          </cell>
          <cell r="C363">
            <v>157.5539085824127</v>
          </cell>
          <cell r="D363">
            <v>155.26284971497739</v>
          </cell>
          <cell r="E363">
            <v>104.96888726207906</v>
          </cell>
        </row>
        <row r="364">
          <cell r="B364">
            <v>38856</v>
          </cell>
          <cell r="C364">
            <v>159.44370058714685</v>
          </cell>
          <cell r="D364">
            <v>156.50052864052867</v>
          </cell>
          <cell r="E364">
            <v>105.40313456675096</v>
          </cell>
        </row>
        <row r="365">
          <cell r="B365">
            <v>38859</v>
          </cell>
          <cell r="C365">
            <v>153.05562750149247</v>
          </cell>
          <cell r="D365">
            <v>150.05641568533409</v>
          </cell>
          <cell r="E365">
            <v>104.99051643817383</v>
          </cell>
        </row>
        <row r="366">
          <cell r="B366">
            <v>38860</v>
          </cell>
          <cell r="C366">
            <v>153.17167053722818</v>
          </cell>
          <cell r="D366">
            <v>154.10985748064837</v>
          </cell>
          <cell r="E366">
            <v>104.53380806601891</v>
          </cell>
        </row>
        <row r="367">
          <cell r="B367">
            <v>38861</v>
          </cell>
          <cell r="C367">
            <v>149.43618778174408</v>
          </cell>
          <cell r="D367">
            <v>151.40177923458182</v>
          </cell>
          <cell r="E367">
            <v>104.6989385065886</v>
          </cell>
        </row>
        <row r="368">
          <cell r="B368">
            <v>38862</v>
          </cell>
          <cell r="C368">
            <v>154.71602462380861</v>
          </cell>
          <cell r="D368">
            <v>152.82035443296451</v>
          </cell>
          <cell r="E368">
            <v>105.88979102888329</v>
          </cell>
        </row>
        <row r="369">
          <cell r="B369">
            <v>38863</v>
          </cell>
          <cell r="C369">
            <v>156.49417344923185</v>
          </cell>
          <cell r="D369">
            <v>155.86162082594117</v>
          </cell>
          <cell r="E369">
            <v>106.49540795953682</v>
          </cell>
        </row>
        <row r="370">
          <cell r="B370">
            <v>38867</v>
          </cell>
          <cell r="C370">
            <v>150.69821759545601</v>
          </cell>
          <cell r="D370">
            <v>154.43639477156643</v>
          </cell>
          <cell r="E370">
            <v>104.80500465859177</v>
          </cell>
        </row>
        <row r="371">
          <cell r="B371">
            <v>38868</v>
          </cell>
          <cell r="C371">
            <v>154.2077204971807</v>
          </cell>
          <cell r="D371">
            <v>155.94010979448223</v>
          </cell>
          <cell r="E371">
            <v>105.65769333155863</v>
          </cell>
        </row>
        <row r="372">
          <cell r="B372">
            <v>38869</v>
          </cell>
          <cell r="C372">
            <v>159.10112723287094</v>
          </cell>
          <cell r="D372">
            <v>156.29987771355624</v>
          </cell>
          <cell r="E372">
            <v>106.95710768002131</v>
          </cell>
        </row>
        <row r="373">
          <cell r="B373">
            <v>38870</v>
          </cell>
          <cell r="C373">
            <v>159.71230966994426</v>
          </cell>
          <cell r="D373">
            <v>156.7974191747027</v>
          </cell>
          <cell r="E373">
            <v>107.16591241847466</v>
          </cell>
        </row>
        <row r="374">
          <cell r="B374">
            <v>38873</v>
          </cell>
          <cell r="C374">
            <v>151.79086318189655</v>
          </cell>
          <cell r="D374">
            <v>154.44602653227099</v>
          </cell>
          <cell r="E374">
            <v>105.25838546519365</v>
          </cell>
        </row>
        <row r="375">
          <cell r="B375">
            <v>38874</v>
          </cell>
          <cell r="C375">
            <v>147.75749182060557</v>
          </cell>
          <cell r="D375">
            <v>149.91285918998938</v>
          </cell>
          <cell r="E375">
            <v>105.1385931052842</v>
          </cell>
        </row>
        <row r="376">
          <cell r="B376">
            <v>38875</v>
          </cell>
          <cell r="C376">
            <v>144.66047733952115</v>
          </cell>
          <cell r="D376">
            <v>146.96038624332232</v>
          </cell>
          <cell r="E376">
            <v>104.49803673632371</v>
          </cell>
        </row>
        <row r="377">
          <cell r="B377">
            <v>38876</v>
          </cell>
          <cell r="C377">
            <v>142.62936754480859</v>
          </cell>
          <cell r="D377">
            <v>142.08953856449622</v>
          </cell>
          <cell r="E377">
            <v>104.64611340343406</v>
          </cell>
        </row>
        <row r="378">
          <cell r="B378">
            <v>38877</v>
          </cell>
          <cell r="C378">
            <v>141.23991228270788</v>
          </cell>
          <cell r="D378">
            <v>144.06903849137095</v>
          </cell>
          <cell r="E378">
            <v>104.1777585518435</v>
          </cell>
        </row>
        <row r="379">
          <cell r="B379">
            <v>38880</v>
          </cell>
          <cell r="C379">
            <v>135.44676875195805</v>
          </cell>
          <cell r="D379">
            <v>142.30679564276423</v>
          </cell>
          <cell r="E379">
            <v>102.85505124450953</v>
          </cell>
        </row>
        <row r="380">
          <cell r="B380">
            <v>38881</v>
          </cell>
          <cell r="C380">
            <v>132.77754440894165</v>
          </cell>
          <cell r="D380">
            <v>136.73990331730712</v>
          </cell>
          <cell r="E380">
            <v>101.79796685744708</v>
          </cell>
        </row>
        <row r="381">
          <cell r="B381">
            <v>38882</v>
          </cell>
          <cell r="C381">
            <v>133.53514793544636</v>
          </cell>
          <cell r="D381">
            <v>137.28580250526397</v>
          </cell>
          <cell r="E381">
            <v>102.32596832157594</v>
          </cell>
        </row>
        <row r="382">
          <cell r="B382">
            <v>38883</v>
          </cell>
          <cell r="C382">
            <v>138.5738952921046</v>
          </cell>
          <cell r="D382">
            <v>143.33538442139087</v>
          </cell>
          <cell r="E382">
            <v>104.49886862771199</v>
          </cell>
        </row>
        <row r="383">
          <cell r="B383">
            <v>38884</v>
          </cell>
          <cell r="C383">
            <v>136.81474957783303</v>
          </cell>
          <cell r="D383">
            <v>142.58630554327303</v>
          </cell>
          <cell r="E383">
            <v>104.11453480633568</v>
          </cell>
        </row>
        <row r="384">
          <cell r="B384">
            <v>38887</v>
          </cell>
          <cell r="C384">
            <v>135.37328603232942</v>
          </cell>
          <cell r="D384">
            <v>143.49414414169902</v>
          </cell>
          <cell r="E384">
            <v>103.16617862371891</v>
          </cell>
        </row>
        <row r="385">
          <cell r="B385">
            <v>38888</v>
          </cell>
          <cell r="C385">
            <v>134.71503212453391</v>
          </cell>
          <cell r="D385">
            <v>144.44260196386583</v>
          </cell>
          <cell r="E385">
            <v>103.16451484094237</v>
          </cell>
        </row>
        <row r="386">
          <cell r="B386">
            <v>38889</v>
          </cell>
          <cell r="C386">
            <v>139.27926225128152</v>
          </cell>
          <cell r="D386">
            <v>145.70300685671705</v>
          </cell>
          <cell r="E386">
            <v>104.16985558365499</v>
          </cell>
        </row>
        <row r="387">
          <cell r="B387">
            <v>38890</v>
          </cell>
          <cell r="C387">
            <v>141.19241184648723</v>
          </cell>
          <cell r="D387">
            <v>146.56059715117627</v>
          </cell>
          <cell r="E387">
            <v>103.62039132170906</v>
          </cell>
        </row>
        <row r="388">
          <cell r="B388">
            <v>38891</v>
          </cell>
          <cell r="C388">
            <v>143.35702730702002</v>
          </cell>
          <cell r="D388">
            <v>147.18472492468962</v>
          </cell>
          <cell r="E388">
            <v>103.5288832690004</v>
          </cell>
        </row>
        <row r="389">
          <cell r="B389">
            <v>38894</v>
          </cell>
          <cell r="C389">
            <v>144.61046336586557</v>
          </cell>
          <cell r="D389">
            <v>146.85063835440275</v>
          </cell>
          <cell r="E389">
            <v>104.03300945028617</v>
          </cell>
        </row>
        <row r="390">
          <cell r="B390">
            <v>38895</v>
          </cell>
          <cell r="C390">
            <v>144.32919556688526</v>
          </cell>
          <cell r="D390">
            <v>145.80217667045417</v>
          </cell>
          <cell r="E390">
            <v>103.08798083322242</v>
          </cell>
        </row>
        <row r="391">
          <cell r="B391">
            <v>38896</v>
          </cell>
          <cell r="C391">
            <v>143.82286570918828</v>
          </cell>
          <cell r="D391">
            <v>145.62499377978324</v>
          </cell>
          <cell r="E391">
            <v>103.65366697723945</v>
          </cell>
        </row>
        <row r="392">
          <cell r="B392">
            <v>38897</v>
          </cell>
          <cell r="C392">
            <v>148.47480442729733</v>
          </cell>
          <cell r="D392">
            <v>148.70899506871496</v>
          </cell>
          <cell r="E392">
            <v>105.88895913749504</v>
          </cell>
        </row>
        <row r="393">
          <cell r="B393">
            <v>38898</v>
          </cell>
          <cell r="C393">
            <v>151.29682397359247</v>
          </cell>
          <cell r="D393">
            <v>149.61093008836974</v>
          </cell>
          <cell r="E393">
            <v>105.6668441368295</v>
          </cell>
        </row>
        <row r="394">
          <cell r="B394">
            <v>38901</v>
          </cell>
          <cell r="C394">
            <v>154.47130488075518</v>
          </cell>
          <cell r="D394">
            <v>151.51059806412079</v>
          </cell>
          <cell r="E394">
            <v>106.4979036337016</v>
          </cell>
        </row>
        <row r="395">
          <cell r="B395">
            <v>38903</v>
          </cell>
          <cell r="C395">
            <v>150.5978511524637</v>
          </cell>
          <cell r="D395">
            <v>150.17506234388779</v>
          </cell>
          <cell r="E395">
            <v>105.725908425396</v>
          </cell>
        </row>
        <row r="396">
          <cell r="B396">
            <v>38904</v>
          </cell>
          <cell r="C396">
            <v>151.45824525694388</v>
          </cell>
          <cell r="D396">
            <v>151.61542347669501</v>
          </cell>
          <cell r="E396">
            <v>105.9896179954745</v>
          </cell>
        </row>
        <row r="397">
          <cell r="B397">
            <v>38905</v>
          </cell>
          <cell r="C397">
            <v>147.90362853385744</v>
          </cell>
          <cell r="D397">
            <v>150.846882745567</v>
          </cell>
          <cell r="E397">
            <v>105.27419140157062</v>
          </cell>
        </row>
        <row r="398">
          <cell r="B398">
            <v>38908</v>
          </cell>
          <cell r="C398">
            <v>146.23734751017659</v>
          </cell>
          <cell r="D398">
            <v>151.12360551414116</v>
          </cell>
          <cell r="E398">
            <v>105.42892319978702</v>
          </cell>
        </row>
        <row r="399">
          <cell r="B399">
            <v>38909</v>
          </cell>
          <cell r="C399">
            <v>145.10016912646529</v>
          </cell>
          <cell r="D399">
            <v>150.24091148935798</v>
          </cell>
          <cell r="E399">
            <v>105.85984293890589</v>
          </cell>
        </row>
        <row r="400">
          <cell r="B400">
            <v>38910</v>
          </cell>
          <cell r="C400">
            <v>141.30605552547215</v>
          </cell>
          <cell r="D400">
            <v>150.71568136280865</v>
          </cell>
          <cell r="E400">
            <v>104.70185012644751</v>
          </cell>
        </row>
        <row r="401">
          <cell r="B401">
            <v>38911</v>
          </cell>
          <cell r="C401">
            <v>137.24630280798607</v>
          </cell>
          <cell r="D401">
            <v>147.91884401953035</v>
          </cell>
          <cell r="E401">
            <v>103.34503527219488</v>
          </cell>
        </row>
        <row r="402">
          <cell r="B402">
            <v>38912</v>
          </cell>
          <cell r="C402">
            <v>135.5501870284242</v>
          </cell>
          <cell r="D402">
            <v>144.58652088730679</v>
          </cell>
          <cell r="E402">
            <v>102.83841341674432</v>
          </cell>
        </row>
        <row r="403">
          <cell r="B403">
            <v>38915</v>
          </cell>
          <cell r="C403">
            <v>132.99643835155612</v>
          </cell>
          <cell r="D403">
            <v>142.79759689076784</v>
          </cell>
          <cell r="E403">
            <v>102.6961599893518</v>
          </cell>
        </row>
        <row r="404">
          <cell r="B404">
            <v>38916</v>
          </cell>
          <cell r="C404">
            <v>131.90728458368577</v>
          </cell>
          <cell r="D404">
            <v>141.98625101155673</v>
          </cell>
          <cell r="E404">
            <v>102.89331824836951</v>
          </cell>
        </row>
        <row r="405">
          <cell r="B405">
            <v>38917</v>
          </cell>
          <cell r="C405">
            <v>138.62989223727499</v>
          </cell>
          <cell r="D405">
            <v>145.46501005536422</v>
          </cell>
          <cell r="E405">
            <v>104.80250898442701</v>
          </cell>
        </row>
        <row r="406">
          <cell r="B406">
            <v>38918</v>
          </cell>
          <cell r="C406">
            <v>132.35197595896997</v>
          </cell>
          <cell r="D406">
            <v>146.44749174982704</v>
          </cell>
          <cell r="E406">
            <v>103.91404898176495</v>
          </cell>
        </row>
        <row r="407">
          <cell r="B407">
            <v>38919</v>
          </cell>
          <cell r="C407">
            <v>129.91140347413415</v>
          </cell>
          <cell r="D407">
            <v>144.69331254587905</v>
          </cell>
          <cell r="E407">
            <v>103.17865699454281</v>
          </cell>
        </row>
        <row r="408">
          <cell r="B408">
            <v>38922</v>
          </cell>
          <cell r="C408">
            <v>133.13999571444506</v>
          </cell>
          <cell r="D408">
            <v>147.78295189356626</v>
          </cell>
          <cell r="E408">
            <v>104.89401703713564</v>
          </cell>
        </row>
        <row r="409">
          <cell r="B409">
            <v>38923</v>
          </cell>
          <cell r="C409">
            <v>133.91666549042327</v>
          </cell>
          <cell r="D409">
            <v>148.35962911449536</v>
          </cell>
          <cell r="E409">
            <v>105.55703447357914</v>
          </cell>
        </row>
        <row r="410">
          <cell r="B410">
            <v>38924</v>
          </cell>
          <cell r="C410">
            <v>130.65735273750107</v>
          </cell>
          <cell r="D410">
            <v>147.16603660991035</v>
          </cell>
          <cell r="E410">
            <v>105.51710368694265</v>
          </cell>
        </row>
        <row r="411">
          <cell r="B411">
            <v>38925</v>
          </cell>
          <cell r="C411">
            <v>127.42368736009021</v>
          </cell>
          <cell r="D411">
            <v>150.62732136049232</v>
          </cell>
          <cell r="E411">
            <v>105.08452016504725</v>
          </cell>
        </row>
        <row r="412">
          <cell r="B412">
            <v>38926</v>
          </cell>
          <cell r="C412">
            <v>130.00512776150572</v>
          </cell>
          <cell r="D412">
            <v>151.25207521284855</v>
          </cell>
          <cell r="E412">
            <v>106.36147344602689</v>
          </cell>
        </row>
        <row r="413">
          <cell r="B413">
            <v>38929</v>
          </cell>
          <cell r="C413">
            <v>126.83508844493031</v>
          </cell>
          <cell r="D413">
            <v>151.61481673364727</v>
          </cell>
          <cell r="E413">
            <v>106.20424597364568</v>
          </cell>
        </row>
        <row r="414">
          <cell r="B414">
            <v>38930</v>
          </cell>
          <cell r="C414">
            <v>124.88058297062032</v>
          </cell>
          <cell r="D414">
            <v>150.67377602597597</v>
          </cell>
          <cell r="E414">
            <v>105.72674031678426</v>
          </cell>
        </row>
        <row r="415">
          <cell r="B415">
            <v>38931</v>
          </cell>
          <cell r="C415">
            <v>128.52656549076718</v>
          </cell>
          <cell r="D415">
            <v>152.1206992378782</v>
          </cell>
          <cell r="E415">
            <v>106.36147344602689</v>
          </cell>
        </row>
        <row r="416">
          <cell r="B416">
            <v>38932</v>
          </cell>
          <cell r="C416">
            <v>131.06842738738243</v>
          </cell>
          <cell r="D416">
            <v>151.15676206032029</v>
          </cell>
          <cell r="E416">
            <v>106.50455876480767</v>
          </cell>
        </row>
        <row r="417">
          <cell r="B417">
            <v>38933</v>
          </cell>
          <cell r="C417">
            <v>130.93652160788457</v>
          </cell>
          <cell r="D417">
            <v>153.47507278859212</v>
          </cell>
          <cell r="E417">
            <v>106.42885664847599</v>
          </cell>
        </row>
        <row r="418">
          <cell r="B418">
            <v>38936</v>
          </cell>
          <cell r="C418">
            <v>130.66055974951124</v>
          </cell>
          <cell r="D418">
            <v>151.46772014927456</v>
          </cell>
          <cell r="E418">
            <v>106.13020764009052</v>
          </cell>
        </row>
        <row r="419">
          <cell r="B419">
            <v>38937</v>
          </cell>
          <cell r="C419">
            <v>127.06245642068033</v>
          </cell>
          <cell r="D419">
            <v>152.08555734588728</v>
          </cell>
          <cell r="E419">
            <v>105.77332623452682</v>
          </cell>
        </row>
        <row r="420">
          <cell r="B420">
            <v>38938</v>
          </cell>
          <cell r="C420">
            <v>119.1708795925114</v>
          </cell>
          <cell r="D420">
            <v>151.82432296118046</v>
          </cell>
          <cell r="E420">
            <v>105.31320710768004</v>
          </cell>
        </row>
        <row r="421">
          <cell r="B421">
            <v>38939</v>
          </cell>
          <cell r="C421">
            <v>118.05832366214258</v>
          </cell>
          <cell r="D421">
            <v>149.64999043989388</v>
          </cell>
          <cell r="E421">
            <v>105.80077865033941</v>
          </cell>
        </row>
        <row r="422">
          <cell r="B422">
            <v>38940</v>
          </cell>
          <cell r="C422">
            <v>116.50672441185066</v>
          </cell>
          <cell r="D422">
            <v>149.57639363760271</v>
          </cell>
          <cell r="E422">
            <v>105.37900971649141</v>
          </cell>
        </row>
        <row r="423">
          <cell r="B423">
            <v>38943</v>
          </cell>
          <cell r="C423">
            <v>115.31275061126749</v>
          </cell>
          <cell r="D423">
            <v>150.20729270019496</v>
          </cell>
          <cell r="E423">
            <v>105.5012977505657</v>
          </cell>
        </row>
        <row r="424">
          <cell r="B424">
            <v>38944</v>
          </cell>
          <cell r="C424">
            <v>116.87763307375774</v>
          </cell>
          <cell r="D424">
            <v>150.32768785697391</v>
          </cell>
          <cell r="E424">
            <v>106.94629309197393</v>
          </cell>
        </row>
        <row r="425">
          <cell r="B425">
            <v>38945</v>
          </cell>
          <cell r="C425">
            <v>121.34420945872871</v>
          </cell>
          <cell r="D425">
            <v>151.70096154654945</v>
          </cell>
          <cell r="E425">
            <v>107.76570610941036</v>
          </cell>
        </row>
        <row r="426">
          <cell r="B426">
            <v>38946</v>
          </cell>
          <cell r="C426">
            <v>120.39343353587776</v>
          </cell>
          <cell r="D426">
            <v>153.32190887438591</v>
          </cell>
          <cell r="E426">
            <v>107.93624384400373</v>
          </cell>
        </row>
        <row r="427">
          <cell r="B427">
            <v>38947</v>
          </cell>
          <cell r="C427">
            <v>122.30224294895531</v>
          </cell>
          <cell r="D427">
            <v>153.66640808813108</v>
          </cell>
          <cell r="E427">
            <v>108.33721549314524</v>
          </cell>
        </row>
        <row r="428">
          <cell r="B428">
            <v>38950</v>
          </cell>
          <cell r="C428">
            <v>120.18253769686528</v>
          </cell>
          <cell r="D428">
            <v>154.00062179887487</v>
          </cell>
          <cell r="E428">
            <v>107.93957140955676</v>
          </cell>
        </row>
        <row r="429">
          <cell r="B429">
            <v>38951</v>
          </cell>
          <cell r="C429">
            <v>122.72969049219</v>
          </cell>
          <cell r="D429">
            <v>154.63678262362728</v>
          </cell>
          <cell r="E429">
            <v>108.04771729003062</v>
          </cell>
        </row>
        <row r="430">
          <cell r="B430">
            <v>38952</v>
          </cell>
          <cell r="C430">
            <v>121.37594969516654</v>
          </cell>
          <cell r="D430">
            <v>153.39197358570343</v>
          </cell>
          <cell r="E430">
            <v>107.56272461067485</v>
          </cell>
        </row>
        <row r="431">
          <cell r="B431">
            <v>38953</v>
          </cell>
          <cell r="C431">
            <v>121.49558259537943</v>
          </cell>
          <cell r="D431">
            <v>152.08765282428089</v>
          </cell>
          <cell r="E431">
            <v>107.81811526687075</v>
          </cell>
        </row>
        <row r="432">
          <cell r="B432">
            <v>38954</v>
          </cell>
          <cell r="C432">
            <v>121.33239396245074</v>
          </cell>
          <cell r="D432">
            <v>151.36418321780508</v>
          </cell>
          <cell r="E432">
            <v>107.73742180220951</v>
          </cell>
        </row>
        <row r="433">
          <cell r="B433">
            <v>38957</v>
          </cell>
          <cell r="C433">
            <v>123.44566347066157</v>
          </cell>
          <cell r="D433">
            <v>151.31285800187362</v>
          </cell>
          <cell r="E433">
            <v>108.29437308664981</v>
          </cell>
        </row>
        <row r="434">
          <cell r="B434">
            <v>38958</v>
          </cell>
          <cell r="C434">
            <v>122.75620274083133</v>
          </cell>
          <cell r="D434">
            <v>151.80892913852446</v>
          </cell>
          <cell r="E434">
            <v>108.50192998802078</v>
          </cell>
        </row>
        <row r="435">
          <cell r="B435">
            <v>38959</v>
          </cell>
          <cell r="C435">
            <v>123.11884222497289</v>
          </cell>
          <cell r="D435">
            <v>152.81456352938224</v>
          </cell>
          <cell r="E435">
            <v>108.5010980966325</v>
          </cell>
        </row>
        <row r="436">
          <cell r="B436">
            <v>38960</v>
          </cell>
          <cell r="C436">
            <v>123.66019229615793</v>
          </cell>
          <cell r="D436">
            <v>154.09107053750168</v>
          </cell>
          <cell r="E436">
            <v>108.46366298416079</v>
          </cell>
        </row>
        <row r="437">
          <cell r="B437">
            <v>38961</v>
          </cell>
          <cell r="C437">
            <v>125.06498772248224</v>
          </cell>
          <cell r="D437">
            <v>155.79894111413293</v>
          </cell>
          <cell r="E437">
            <v>109.06179289231999</v>
          </cell>
        </row>
        <row r="438">
          <cell r="B438">
            <v>38965</v>
          </cell>
          <cell r="C438">
            <v>125.36079531053542</v>
          </cell>
          <cell r="D438">
            <v>156.92638365550664</v>
          </cell>
          <cell r="E438">
            <v>109.24813656329032</v>
          </cell>
        </row>
        <row r="439">
          <cell r="B439">
            <v>38966</v>
          </cell>
          <cell r="C439">
            <v>121.81042674981049</v>
          </cell>
          <cell r="D439">
            <v>156.00985977415468</v>
          </cell>
          <cell r="E439">
            <v>108.16750964994011</v>
          </cell>
        </row>
        <row r="440">
          <cell r="B440">
            <v>38967</v>
          </cell>
          <cell r="C440">
            <v>119.81157216431953</v>
          </cell>
          <cell r="D440">
            <v>154.53993881420709</v>
          </cell>
          <cell r="E440">
            <v>107.64840942366564</v>
          </cell>
        </row>
        <row r="441">
          <cell r="B441">
            <v>38968</v>
          </cell>
          <cell r="C441">
            <v>120.49354073104436</v>
          </cell>
          <cell r="D441">
            <v>154.29363944825977</v>
          </cell>
          <cell r="E441">
            <v>108.05603620391322</v>
          </cell>
        </row>
        <row r="442">
          <cell r="B442">
            <v>38971</v>
          </cell>
          <cell r="C442">
            <v>118.16551013628779</v>
          </cell>
          <cell r="D442">
            <v>152.90602954710235</v>
          </cell>
          <cell r="E442">
            <v>108.10761346998537</v>
          </cell>
        </row>
        <row r="443">
          <cell r="B443">
            <v>38972</v>
          </cell>
          <cell r="C443">
            <v>121.44001208311417</v>
          </cell>
          <cell r="D443">
            <v>154.83446992030366</v>
          </cell>
          <cell r="E443">
            <v>109.23649008385468</v>
          </cell>
        </row>
        <row r="444">
          <cell r="B444">
            <v>38973</v>
          </cell>
          <cell r="C444">
            <v>124.82879830343288</v>
          </cell>
          <cell r="D444">
            <v>156.67415974121641</v>
          </cell>
          <cell r="E444">
            <v>109.64910821243178</v>
          </cell>
        </row>
        <row r="445">
          <cell r="B445">
            <v>38974</v>
          </cell>
          <cell r="C445">
            <v>125.33893228030047</v>
          </cell>
          <cell r="D445">
            <v>155.87062711523299</v>
          </cell>
          <cell r="E445">
            <v>109.50019965393318</v>
          </cell>
        </row>
        <row r="446">
          <cell r="B446">
            <v>38975</v>
          </cell>
          <cell r="C446">
            <v>125.16062560241576</v>
          </cell>
          <cell r="D446">
            <v>156.38858244516936</v>
          </cell>
          <cell r="E446">
            <v>109.79843271662453</v>
          </cell>
        </row>
        <row r="447">
          <cell r="B447">
            <v>38978</v>
          </cell>
          <cell r="C447">
            <v>124.28027634264583</v>
          </cell>
          <cell r="D447">
            <v>157.599420404124</v>
          </cell>
          <cell r="E447">
            <v>109.90782643418075</v>
          </cell>
        </row>
        <row r="448">
          <cell r="B448">
            <v>38979</v>
          </cell>
          <cell r="C448">
            <v>121.88128438054056</v>
          </cell>
          <cell r="D448">
            <v>155.48907238790426</v>
          </cell>
          <cell r="E448">
            <v>109.66907360575004</v>
          </cell>
        </row>
        <row r="449">
          <cell r="B449">
            <v>38980</v>
          </cell>
          <cell r="C449">
            <v>124.01306706932982</v>
          </cell>
          <cell r="D449">
            <v>156.67400414236567</v>
          </cell>
          <cell r="E449">
            <v>110.24016704379076</v>
          </cell>
        </row>
        <row r="450">
          <cell r="B450">
            <v>38981</v>
          </cell>
          <cell r="C450">
            <v>121.52384762330419</v>
          </cell>
          <cell r="D450">
            <v>156.568686600121</v>
          </cell>
          <cell r="E450">
            <v>109.64578064687875</v>
          </cell>
        </row>
        <row r="451">
          <cell r="B451">
            <v>38982</v>
          </cell>
          <cell r="C451">
            <v>122.3146774178156</v>
          </cell>
          <cell r="D451">
            <v>154.37509152783554</v>
          </cell>
          <cell r="E451">
            <v>109.37541594569413</v>
          </cell>
        </row>
        <row r="452">
          <cell r="B452">
            <v>38985</v>
          </cell>
          <cell r="C452">
            <v>124.14529721169799</v>
          </cell>
          <cell r="D452">
            <v>155.26913616331714</v>
          </cell>
          <cell r="E452">
            <v>110.33957806468788</v>
          </cell>
        </row>
        <row r="453">
          <cell r="B453">
            <v>38986</v>
          </cell>
          <cell r="C453">
            <v>123.95016175332549</v>
          </cell>
          <cell r="D453">
            <v>157.35405947433449</v>
          </cell>
          <cell r="E453">
            <v>111.16897377878342</v>
          </cell>
        </row>
        <row r="454">
          <cell r="B454">
            <v>38987</v>
          </cell>
          <cell r="C454">
            <v>124.67920299738839</v>
          </cell>
          <cell r="D454">
            <v>157.31542764375033</v>
          </cell>
          <cell r="E454">
            <v>111.18977106348996</v>
          </cell>
        </row>
        <row r="455">
          <cell r="B455">
            <v>38988</v>
          </cell>
          <cell r="C455">
            <v>127.13271100571835</v>
          </cell>
          <cell r="D455">
            <v>156.70952883649011</v>
          </cell>
          <cell r="E455">
            <v>111.40273525888462</v>
          </cell>
        </row>
        <row r="456">
          <cell r="B456">
            <v>38989</v>
          </cell>
          <cell r="C456">
            <v>126.11109732545647</v>
          </cell>
          <cell r="D456">
            <v>157.13231898121035</v>
          </cell>
          <cell r="E456">
            <v>111.1282111007587</v>
          </cell>
        </row>
        <row r="457">
          <cell r="B457">
            <v>38992</v>
          </cell>
          <cell r="C457">
            <v>126.10049653174856</v>
          </cell>
          <cell r="D457">
            <v>156.68962225370885</v>
          </cell>
          <cell r="E457">
            <v>110.75136430187675</v>
          </cell>
        </row>
        <row r="458">
          <cell r="B458">
            <v>38993</v>
          </cell>
          <cell r="C458">
            <v>124.24758386027153</v>
          </cell>
          <cell r="D458">
            <v>155.36020946685079</v>
          </cell>
          <cell r="E458">
            <v>110.9834619992014</v>
          </cell>
        </row>
        <row r="459">
          <cell r="B459">
            <v>38994</v>
          </cell>
          <cell r="C459">
            <v>124.57432700048244</v>
          </cell>
          <cell r="D459">
            <v>157.01343016343125</v>
          </cell>
          <cell r="E459">
            <v>112.32363902568882</v>
          </cell>
        </row>
        <row r="460">
          <cell r="B460">
            <v>38995</v>
          </cell>
          <cell r="C460">
            <v>125.39122220087825</v>
          </cell>
          <cell r="D460">
            <v>159.01644924921285</v>
          </cell>
          <cell r="E460">
            <v>112.57320644216693</v>
          </cell>
        </row>
        <row r="461">
          <cell r="B461">
            <v>38996</v>
          </cell>
          <cell r="C461">
            <v>126.41666196713615</v>
          </cell>
          <cell r="D461">
            <v>158.91022607885313</v>
          </cell>
          <cell r="E461">
            <v>112.27039797684016</v>
          </cell>
        </row>
        <row r="462">
          <cell r="B462">
            <v>38999</v>
          </cell>
          <cell r="C462">
            <v>126.86539670249411</v>
          </cell>
          <cell r="D462">
            <v>158.2740941639311</v>
          </cell>
          <cell r="E462">
            <v>112.36024224677227</v>
          </cell>
        </row>
        <row r="463">
          <cell r="B463">
            <v>39000</v>
          </cell>
          <cell r="C463">
            <v>130.11561647898318</v>
          </cell>
          <cell r="D463">
            <v>159.53981628883761</v>
          </cell>
          <cell r="E463">
            <v>112.58984426993213</v>
          </cell>
        </row>
        <row r="464">
          <cell r="B464">
            <v>39001</v>
          </cell>
          <cell r="C464">
            <v>129.79169716057635</v>
          </cell>
          <cell r="D464">
            <v>159.94389303179861</v>
          </cell>
          <cell r="E464">
            <v>112.30117795820578</v>
          </cell>
        </row>
        <row r="465">
          <cell r="B465">
            <v>39002</v>
          </cell>
          <cell r="C465">
            <v>133.83795297178466</v>
          </cell>
          <cell r="D465">
            <v>162.11153224185097</v>
          </cell>
          <cell r="E465">
            <v>113.37265406628512</v>
          </cell>
        </row>
        <row r="466">
          <cell r="B466">
            <v>39003</v>
          </cell>
          <cell r="C466">
            <v>134.39202870231856</v>
          </cell>
          <cell r="D466">
            <v>163.58475761233112</v>
          </cell>
          <cell r="E466">
            <v>113.60433581791563</v>
          </cell>
        </row>
        <row r="467">
          <cell r="B467">
            <v>39006</v>
          </cell>
          <cell r="C467">
            <v>135.37293480410324</v>
          </cell>
          <cell r="D467">
            <v>164.24240527897678</v>
          </cell>
          <cell r="E467">
            <v>113.89050645547718</v>
          </cell>
        </row>
        <row r="468">
          <cell r="B468">
            <v>39007</v>
          </cell>
          <cell r="C468">
            <v>133.45564914931512</v>
          </cell>
          <cell r="D468">
            <v>162.58183453011949</v>
          </cell>
          <cell r="E468">
            <v>113.47414481565288</v>
          </cell>
        </row>
        <row r="469">
          <cell r="B469">
            <v>39008</v>
          </cell>
          <cell r="C469">
            <v>133.79829292840347</v>
          </cell>
          <cell r="D469">
            <v>165.45944562561439</v>
          </cell>
          <cell r="E469">
            <v>113.63303607081062</v>
          </cell>
        </row>
        <row r="470">
          <cell r="B470">
            <v>39009</v>
          </cell>
          <cell r="C470">
            <v>138.05238300018158</v>
          </cell>
          <cell r="D470">
            <v>164.68265999290415</v>
          </cell>
          <cell r="E470">
            <v>113.71622520963665</v>
          </cell>
        </row>
        <row r="471">
          <cell r="B471">
            <v>39010</v>
          </cell>
          <cell r="C471">
            <v>131.19313194956015</v>
          </cell>
          <cell r="D471">
            <v>164.59584418829809</v>
          </cell>
          <cell r="E471">
            <v>113.85265539731135</v>
          </cell>
        </row>
        <row r="472">
          <cell r="B472">
            <v>39013</v>
          </cell>
          <cell r="C472">
            <v>131.55559599459423</v>
          </cell>
          <cell r="D472">
            <v>164.40979437158006</v>
          </cell>
          <cell r="E472">
            <v>114.55310794622655</v>
          </cell>
        </row>
        <row r="473">
          <cell r="B473">
            <v>39014</v>
          </cell>
          <cell r="C473">
            <v>133.59584324892305</v>
          </cell>
          <cell r="D473">
            <v>164.00505076067037</v>
          </cell>
          <cell r="E473">
            <v>114.58264009050978</v>
          </cell>
        </row>
        <row r="474">
          <cell r="B474">
            <v>39015</v>
          </cell>
          <cell r="C474">
            <v>134.30521339470943</v>
          </cell>
          <cell r="D474">
            <v>165.07083766809825</v>
          </cell>
          <cell r="E474">
            <v>114.98610741381607</v>
          </cell>
        </row>
        <row r="475">
          <cell r="B475">
            <v>39016</v>
          </cell>
          <cell r="C475">
            <v>134.83474585402331</v>
          </cell>
          <cell r="D475">
            <v>164.55481042165474</v>
          </cell>
          <cell r="E475">
            <v>115.55678490616266</v>
          </cell>
        </row>
        <row r="476">
          <cell r="B476">
            <v>39017</v>
          </cell>
          <cell r="C476">
            <v>136.14025923311036</v>
          </cell>
          <cell r="D476">
            <v>162.66459241201457</v>
          </cell>
          <cell r="E476">
            <v>114.57972847065088</v>
          </cell>
        </row>
        <row r="477">
          <cell r="B477">
            <v>39020</v>
          </cell>
          <cell r="C477">
            <v>134.60935385962014</v>
          </cell>
          <cell r="D477">
            <v>162.13870166193956</v>
          </cell>
          <cell r="E477">
            <v>114.62881006255824</v>
          </cell>
        </row>
        <row r="478">
          <cell r="B478">
            <v>39021</v>
          </cell>
          <cell r="C478">
            <v>134.58097413080077</v>
          </cell>
          <cell r="D478">
            <v>163.39158923747667</v>
          </cell>
          <cell r="E478">
            <v>114.62964195394652</v>
          </cell>
        </row>
        <row r="479">
          <cell r="B479">
            <v>39022</v>
          </cell>
          <cell r="C479">
            <v>135.83985018948911</v>
          </cell>
          <cell r="D479">
            <v>163.73583943816246</v>
          </cell>
          <cell r="E479">
            <v>113.78693597763876</v>
          </cell>
        </row>
        <row r="480">
          <cell r="B480">
            <v>39023</v>
          </cell>
          <cell r="C480">
            <v>134.96446002075436</v>
          </cell>
          <cell r="D480">
            <v>161.14602548784521</v>
          </cell>
          <cell r="E480">
            <v>113.74783708239052</v>
          </cell>
        </row>
        <row r="481">
          <cell r="B481">
            <v>39024</v>
          </cell>
          <cell r="C481">
            <v>135.23563473191217</v>
          </cell>
          <cell r="D481">
            <v>162.92096034910924</v>
          </cell>
          <cell r="E481">
            <v>113.4949421003594</v>
          </cell>
        </row>
        <row r="482">
          <cell r="B482">
            <v>39027</v>
          </cell>
          <cell r="C482">
            <v>137.29735074468036</v>
          </cell>
          <cell r="D482">
            <v>164.83129105422103</v>
          </cell>
          <cell r="E482">
            <v>114.7827099693864</v>
          </cell>
        </row>
        <row r="483">
          <cell r="B483">
            <v>39028</v>
          </cell>
          <cell r="C483">
            <v>136.36340639039591</v>
          </cell>
          <cell r="D483">
            <v>164.79706728798854</v>
          </cell>
          <cell r="E483">
            <v>115.03726873419407</v>
          </cell>
        </row>
        <row r="484">
          <cell r="B484">
            <v>39029</v>
          </cell>
          <cell r="C484">
            <v>139.2678533000323</v>
          </cell>
          <cell r="D484">
            <v>163.77285627651125</v>
          </cell>
          <cell r="E484">
            <v>115.27685345401306</v>
          </cell>
        </row>
        <row r="485">
          <cell r="B485">
            <v>39030</v>
          </cell>
          <cell r="C485">
            <v>139.42630841401581</v>
          </cell>
          <cell r="D485">
            <v>164.69570342246496</v>
          </cell>
          <cell r="E485">
            <v>114.66208571808865</v>
          </cell>
        </row>
        <row r="486">
          <cell r="B486">
            <v>39031</v>
          </cell>
          <cell r="C486">
            <v>141.16365888902959</v>
          </cell>
          <cell r="D486">
            <v>165.94432962361037</v>
          </cell>
          <cell r="E486">
            <v>114.87588180487155</v>
          </cell>
        </row>
        <row r="487">
          <cell r="B487">
            <v>39034</v>
          </cell>
          <cell r="C487">
            <v>142.86358133024876</v>
          </cell>
          <cell r="D487">
            <v>166.58754544606649</v>
          </cell>
          <cell r="E487">
            <v>115.16870757353921</v>
          </cell>
        </row>
        <row r="488">
          <cell r="B488">
            <v>39035</v>
          </cell>
          <cell r="C488">
            <v>145.75770174292202</v>
          </cell>
          <cell r="D488">
            <v>166.82785373202816</v>
          </cell>
          <cell r="E488">
            <v>115.90077199520832</v>
          </cell>
        </row>
        <row r="489">
          <cell r="B489">
            <v>39036</v>
          </cell>
          <cell r="C489">
            <v>146.88157473624381</v>
          </cell>
          <cell r="D489">
            <v>168.78003659517694</v>
          </cell>
          <cell r="E489">
            <v>116.17945561027551</v>
          </cell>
        </row>
        <row r="490">
          <cell r="B490">
            <v>39037</v>
          </cell>
          <cell r="C490">
            <v>147.63095788480845</v>
          </cell>
          <cell r="D490">
            <v>169.0427688123541</v>
          </cell>
          <cell r="E490">
            <v>116.44482896313058</v>
          </cell>
        </row>
        <row r="491">
          <cell r="B491">
            <v>39038</v>
          </cell>
          <cell r="C491">
            <v>146.5671979569434</v>
          </cell>
          <cell r="D491">
            <v>168.32560826976803</v>
          </cell>
          <cell r="E491">
            <v>116.56462132304009</v>
          </cell>
        </row>
        <row r="492">
          <cell r="B492">
            <v>39041</v>
          </cell>
          <cell r="C492">
            <v>144.72119925598378</v>
          </cell>
          <cell r="D492">
            <v>166.99859071906536</v>
          </cell>
          <cell r="E492">
            <v>116.50638892586184</v>
          </cell>
        </row>
        <row r="493">
          <cell r="B493">
            <v>39042</v>
          </cell>
          <cell r="C493">
            <v>146.27781311763061</v>
          </cell>
          <cell r="D493">
            <v>168.27999501236067</v>
          </cell>
          <cell r="E493">
            <v>116.69855583654997</v>
          </cell>
        </row>
        <row r="494">
          <cell r="B494">
            <v>39043</v>
          </cell>
          <cell r="C494">
            <v>147.28347144525213</v>
          </cell>
          <cell r="D494">
            <v>169.11485128726841</v>
          </cell>
          <cell r="E494">
            <v>116.97141621189937</v>
          </cell>
        </row>
        <row r="495">
          <cell r="B495">
            <v>39045</v>
          </cell>
          <cell r="C495">
            <v>146.90817467056826</v>
          </cell>
          <cell r="D495">
            <v>167.16633206233192</v>
          </cell>
          <cell r="E495">
            <v>116.54382403833357</v>
          </cell>
        </row>
        <row r="496">
          <cell r="B496">
            <v>39048</v>
          </cell>
          <cell r="C496">
            <v>143.55874170869541</v>
          </cell>
          <cell r="D496">
            <v>165.50018773059961</v>
          </cell>
          <cell r="E496">
            <v>114.9590709436976</v>
          </cell>
        </row>
        <row r="497">
          <cell r="B497">
            <v>39049</v>
          </cell>
          <cell r="C497">
            <v>144.05917719717391</v>
          </cell>
          <cell r="D497">
            <v>163.94128757580197</v>
          </cell>
          <cell r="E497">
            <v>115.36004259283909</v>
          </cell>
        </row>
        <row r="498">
          <cell r="B498">
            <v>39050</v>
          </cell>
          <cell r="C498">
            <v>146.81394546749215</v>
          </cell>
          <cell r="D498">
            <v>166.79346134990442</v>
          </cell>
          <cell r="E498">
            <v>116.42153600425928</v>
          </cell>
        </row>
        <row r="499">
          <cell r="B499">
            <v>39051</v>
          </cell>
          <cell r="C499">
            <v>148.42286384798626</v>
          </cell>
          <cell r="D499">
            <v>167.65735024519304</v>
          </cell>
          <cell r="E499">
            <v>116.51720351390924</v>
          </cell>
        </row>
        <row r="500">
          <cell r="B500">
            <v>39052</v>
          </cell>
          <cell r="C500">
            <v>147.66534408718886</v>
          </cell>
          <cell r="D500">
            <v>166.46487762522474</v>
          </cell>
          <cell r="E500">
            <v>116.19110208971118</v>
          </cell>
        </row>
        <row r="501">
          <cell r="B501">
            <v>39055</v>
          </cell>
          <cell r="C501">
            <v>149.18004465446566</v>
          </cell>
          <cell r="D501">
            <v>166.8421709198814</v>
          </cell>
          <cell r="E501">
            <v>117.22347930254227</v>
          </cell>
        </row>
        <row r="502">
          <cell r="B502">
            <v>39056</v>
          </cell>
          <cell r="C502">
            <v>150.58629625474026</v>
          </cell>
          <cell r="D502">
            <v>166.51694626820787</v>
          </cell>
          <cell r="E502">
            <v>117.69266604552111</v>
          </cell>
        </row>
        <row r="503">
          <cell r="B503">
            <v>39057</v>
          </cell>
          <cell r="C503">
            <v>151.17064860014042</v>
          </cell>
          <cell r="D503">
            <v>168.0626213161172</v>
          </cell>
          <cell r="E503">
            <v>117.53793424730468</v>
          </cell>
        </row>
        <row r="504">
          <cell r="B504">
            <v>39058</v>
          </cell>
          <cell r="C504">
            <v>149.50966571183557</v>
          </cell>
          <cell r="D504">
            <v>169.33104189987782</v>
          </cell>
          <cell r="E504">
            <v>117.07124317849062</v>
          </cell>
        </row>
        <row r="505">
          <cell r="B505">
            <v>39059</v>
          </cell>
          <cell r="C505">
            <v>149.18641692181831</v>
          </cell>
          <cell r="D505">
            <v>168.56945540279892</v>
          </cell>
          <cell r="E505">
            <v>117.28337548249701</v>
          </cell>
        </row>
        <row r="506">
          <cell r="B506">
            <v>39062</v>
          </cell>
          <cell r="C506">
            <v>149.06089145076834</v>
          </cell>
          <cell r="D506">
            <v>169.706940771577</v>
          </cell>
          <cell r="E506">
            <v>117.54958072674032</v>
          </cell>
        </row>
        <row r="507">
          <cell r="B507">
            <v>39063</v>
          </cell>
          <cell r="C507">
            <v>146.74924006454927</v>
          </cell>
          <cell r="D507">
            <v>171.00492106527784</v>
          </cell>
          <cell r="E507">
            <v>117.42646080127778</v>
          </cell>
        </row>
        <row r="508">
          <cell r="B508">
            <v>39064</v>
          </cell>
          <cell r="C508">
            <v>147.78230895177347</v>
          </cell>
          <cell r="D508">
            <v>170.70264480637857</v>
          </cell>
          <cell r="E508">
            <v>117.56372288034076</v>
          </cell>
        </row>
        <row r="509">
          <cell r="B509">
            <v>39065</v>
          </cell>
          <cell r="C509">
            <v>147.96630926833998</v>
          </cell>
          <cell r="D509">
            <v>171.71366089605067</v>
          </cell>
          <cell r="E509">
            <v>118.58528550512446</v>
          </cell>
        </row>
        <row r="510">
          <cell r="B510">
            <v>39066</v>
          </cell>
          <cell r="C510">
            <v>147.5066555812669</v>
          </cell>
          <cell r="D510">
            <v>173.60060851534695</v>
          </cell>
          <cell r="E510">
            <v>118.71838812724612</v>
          </cell>
        </row>
        <row r="511">
          <cell r="B511">
            <v>39069</v>
          </cell>
          <cell r="C511">
            <v>149.43487895055972</v>
          </cell>
          <cell r="D511">
            <v>174.22818237864109</v>
          </cell>
          <cell r="E511">
            <v>118.3348861972581</v>
          </cell>
        </row>
        <row r="512">
          <cell r="B512">
            <v>39070</v>
          </cell>
          <cell r="C512">
            <v>149.85775816101491</v>
          </cell>
          <cell r="D512">
            <v>172.74128046141388</v>
          </cell>
          <cell r="E512">
            <v>118.59027685345403</v>
          </cell>
        </row>
        <row r="513">
          <cell r="B513">
            <v>39071</v>
          </cell>
          <cell r="C513">
            <v>149.95945493074191</v>
          </cell>
          <cell r="D513">
            <v>173.60224438347399</v>
          </cell>
          <cell r="E513">
            <v>118.42223479302542</v>
          </cell>
        </row>
        <row r="514">
          <cell r="B514">
            <v>39072</v>
          </cell>
          <cell r="C514">
            <v>149.36325738908948</v>
          </cell>
          <cell r="D514">
            <v>173.55110602687654</v>
          </cell>
          <cell r="E514">
            <v>117.98715559696529</v>
          </cell>
        </row>
        <row r="515">
          <cell r="B515">
            <v>39073</v>
          </cell>
          <cell r="C515">
            <v>148.4375566586213</v>
          </cell>
          <cell r="D515">
            <v>172.20991310072233</v>
          </cell>
          <cell r="E515">
            <v>117.35990949021698</v>
          </cell>
        </row>
        <row r="516">
          <cell r="B516">
            <v>39077</v>
          </cell>
          <cell r="C516">
            <v>149.8416321578934</v>
          </cell>
          <cell r="D516">
            <v>172.45771140595366</v>
          </cell>
          <cell r="E516">
            <v>117.87069080260883</v>
          </cell>
        </row>
        <row r="517">
          <cell r="B517">
            <v>39078</v>
          </cell>
          <cell r="C517">
            <v>152.64837133437388</v>
          </cell>
          <cell r="D517">
            <v>174.30745715387198</v>
          </cell>
          <cell r="E517">
            <v>118.6975908425396</v>
          </cell>
        </row>
        <row r="518">
          <cell r="B518">
            <v>39079</v>
          </cell>
          <cell r="C518">
            <v>152.39920496787934</v>
          </cell>
          <cell r="D518">
            <v>174.42717356424518</v>
          </cell>
          <cell r="E518">
            <v>118.52206175961668</v>
          </cell>
        </row>
        <row r="519">
          <cell r="B519">
            <v>39080</v>
          </cell>
          <cell r="C519">
            <v>151.57197842700882</v>
          </cell>
          <cell r="D519">
            <v>174.1498233928003</v>
          </cell>
          <cell r="E519">
            <v>117.98715559696529</v>
          </cell>
        </row>
        <row r="520">
          <cell r="B520">
            <v>39085</v>
          </cell>
          <cell r="C520">
            <v>151.17663523168432</v>
          </cell>
          <cell r="D520">
            <v>175.83776074411981</v>
          </cell>
          <cell r="E520">
            <v>117.84573406096102</v>
          </cell>
        </row>
        <row r="521">
          <cell r="B521">
            <v>39086</v>
          </cell>
          <cell r="C521">
            <v>151.54720454146437</v>
          </cell>
          <cell r="D521">
            <v>175.34642651837677</v>
          </cell>
          <cell r="E521">
            <v>117.9904831625183</v>
          </cell>
        </row>
        <row r="522">
          <cell r="B522">
            <v>39087</v>
          </cell>
          <cell r="C522">
            <v>149.27736263854803</v>
          </cell>
          <cell r="D522">
            <v>174.13984965997557</v>
          </cell>
          <cell r="E522">
            <v>117.27256089444964</v>
          </cell>
        </row>
        <row r="523">
          <cell r="B523">
            <v>39090</v>
          </cell>
          <cell r="C523">
            <v>148.93750121207944</v>
          </cell>
          <cell r="D523">
            <v>175.20565882224074</v>
          </cell>
          <cell r="E523">
            <v>117.53294289897511</v>
          </cell>
        </row>
        <row r="524">
          <cell r="B524">
            <v>39091</v>
          </cell>
          <cell r="C524">
            <v>149.63259190897548</v>
          </cell>
          <cell r="D524">
            <v>174.87993304725336</v>
          </cell>
          <cell r="E524">
            <v>117.47221482763213</v>
          </cell>
        </row>
        <row r="525">
          <cell r="B525">
            <v>39092</v>
          </cell>
          <cell r="C525">
            <v>149.99460519308869</v>
          </cell>
          <cell r="D525">
            <v>173.16454315570783</v>
          </cell>
          <cell r="E525">
            <v>117.70015306801547</v>
          </cell>
        </row>
        <row r="526">
          <cell r="B526">
            <v>39093</v>
          </cell>
          <cell r="C526">
            <v>154.96344019660302</v>
          </cell>
          <cell r="D526">
            <v>175.63696278639921</v>
          </cell>
          <cell r="E526">
            <v>118.44677558897911</v>
          </cell>
        </row>
        <row r="527">
          <cell r="B527">
            <v>39094</v>
          </cell>
          <cell r="C527">
            <v>157.42833490161607</v>
          </cell>
          <cell r="D527">
            <v>175.8360385612078</v>
          </cell>
          <cell r="E527">
            <v>119.02119659257289</v>
          </cell>
        </row>
        <row r="528">
          <cell r="B528">
            <v>39098</v>
          </cell>
          <cell r="C528">
            <v>159.26813393051086</v>
          </cell>
          <cell r="D528">
            <v>176.35218589025217</v>
          </cell>
          <cell r="E528">
            <v>119.11852788499935</v>
          </cell>
        </row>
        <row r="529">
          <cell r="B529">
            <v>39099</v>
          </cell>
          <cell r="C529">
            <v>159.95150145100416</v>
          </cell>
          <cell r="D529">
            <v>177.71550801267426</v>
          </cell>
          <cell r="E529">
            <v>119.01204578730203</v>
          </cell>
        </row>
        <row r="530">
          <cell r="B530">
            <v>39100</v>
          </cell>
          <cell r="C530">
            <v>158.69672399296641</v>
          </cell>
          <cell r="D530">
            <v>178.44169099648698</v>
          </cell>
          <cell r="E530">
            <v>118.6584919472914</v>
          </cell>
        </row>
        <row r="531">
          <cell r="B531">
            <v>39101</v>
          </cell>
          <cell r="C531">
            <v>160.75492643866505</v>
          </cell>
          <cell r="D531">
            <v>179.57134283887984</v>
          </cell>
          <cell r="E531">
            <v>119.00206309064289</v>
          </cell>
        </row>
        <row r="532">
          <cell r="B532">
            <v>39104</v>
          </cell>
          <cell r="C532">
            <v>159.52276567676444</v>
          </cell>
          <cell r="D532">
            <v>179.74744221848601</v>
          </cell>
          <cell r="E532">
            <v>118.37440103820045</v>
          </cell>
        </row>
        <row r="533">
          <cell r="B533">
            <v>39105</v>
          </cell>
          <cell r="C533">
            <v>163.48332887397561</v>
          </cell>
          <cell r="D533">
            <v>180.48702962649298</v>
          </cell>
          <cell r="E533">
            <v>118.79325835218954</v>
          </cell>
        </row>
        <row r="534">
          <cell r="B534">
            <v>39106</v>
          </cell>
          <cell r="C534">
            <v>165.90196637754272</v>
          </cell>
          <cell r="D534">
            <v>181.17651025180217</v>
          </cell>
          <cell r="E534">
            <v>119.80317449753761</v>
          </cell>
        </row>
        <row r="535">
          <cell r="B535">
            <v>39107</v>
          </cell>
          <cell r="C535">
            <v>163.92933340982424</v>
          </cell>
          <cell r="D535">
            <v>180.16343649475786</v>
          </cell>
          <cell r="E535">
            <v>118.45301477439108</v>
          </cell>
        </row>
        <row r="536">
          <cell r="B536">
            <v>39108</v>
          </cell>
          <cell r="C536">
            <v>164.17012819160644</v>
          </cell>
          <cell r="D536">
            <v>179.18043051789587</v>
          </cell>
          <cell r="E536">
            <v>118.3099294556103</v>
          </cell>
        </row>
        <row r="537">
          <cell r="B537">
            <v>39111</v>
          </cell>
          <cell r="C537">
            <v>165.2505315240146</v>
          </cell>
          <cell r="D537">
            <v>179.22327807323771</v>
          </cell>
          <cell r="E537">
            <v>118.18015439904168</v>
          </cell>
        </row>
        <row r="538">
          <cell r="B538">
            <v>39112</v>
          </cell>
          <cell r="C538">
            <v>166.21188664974844</v>
          </cell>
          <cell r="D538">
            <v>179.83257271123949</v>
          </cell>
          <cell r="E538">
            <v>118.86230533741515</v>
          </cell>
        </row>
        <row r="539">
          <cell r="B539">
            <v>39113</v>
          </cell>
          <cell r="C539">
            <v>171.32554104344169</v>
          </cell>
          <cell r="D539">
            <v>180.43145497944801</v>
          </cell>
          <cell r="E539">
            <v>119.6459470251564</v>
          </cell>
        </row>
        <row r="540">
          <cell r="B540">
            <v>39114</v>
          </cell>
          <cell r="C540">
            <v>172.13526412338112</v>
          </cell>
          <cell r="D540">
            <v>181.43217688953351</v>
          </cell>
          <cell r="E540">
            <v>120.28650339411688</v>
          </cell>
        </row>
        <row r="541">
          <cell r="B541">
            <v>39115</v>
          </cell>
          <cell r="C541">
            <v>171.9186649171715</v>
          </cell>
          <cell r="D541">
            <v>183.22686693043624</v>
          </cell>
          <cell r="E541">
            <v>120.49031678424068</v>
          </cell>
        </row>
        <row r="542">
          <cell r="B542">
            <v>39118</v>
          </cell>
          <cell r="C542">
            <v>172.50096136858528</v>
          </cell>
          <cell r="D542">
            <v>183.68771564219313</v>
          </cell>
          <cell r="E542">
            <v>120.37385198988422</v>
          </cell>
        </row>
        <row r="543">
          <cell r="B543">
            <v>39119</v>
          </cell>
          <cell r="C543">
            <v>173.41364211237999</v>
          </cell>
          <cell r="D543">
            <v>184.93037949488237</v>
          </cell>
          <cell r="E543">
            <v>120.45787302009849</v>
          </cell>
        </row>
        <row r="544">
          <cell r="B544">
            <v>39120</v>
          </cell>
          <cell r="C544">
            <v>173.51393106456925</v>
          </cell>
          <cell r="D544">
            <v>185.55241499601038</v>
          </cell>
          <cell r="E544">
            <v>120.62591508052709</v>
          </cell>
        </row>
        <row r="545">
          <cell r="B545">
            <v>39121</v>
          </cell>
          <cell r="C545">
            <v>175.95807920906844</v>
          </cell>
          <cell r="D545">
            <v>184.68185495074724</v>
          </cell>
          <cell r="E545">
            <v>120.48366165313458</v>
          </cell>
        </row>
        <row r="546">
          <cell r="B546">
            <v>39122</v>
          </cell>
          <cell r="C546">
            <v>175.35411671999839</v>
          </cell>
          <cell r="D546">
            <v>184.62014231963721</v>
          </cell>
          <cell r="E546">
            <v>119.63097298016771</v>
          </cell>
        </row>
        <row r="547">
          <cell r="B547">
            <v>39125</v>
          </cell>
          <cell r="C547">
            <v>172.74262185958884</v>
          </cell>
          <cell r="D547">
            <v>182.98761640901765</v>
          </cell>
          <cell r="E547">
            <v>119.24081591907363</v>
          </cell>
        </row>
        <row r="548">
          <cell r="B548">
            <v>39126</v>
          </cell>
          <cell r="C548">
            <v>176.95729195855691</v>
          </cell>
          <cell r="D548">
            <v>183.52105020677382</v>
          </cell>
          <cell r="E548">
            <v>120.14674564088914</v>
          </cell>
        </row>
        <row r="549">
          <cell r="B549">
            <v>39127</v>
          </cell>
          <cell r="C549">
            <v>178.86446803673383</v>
          </cell>
          <cell r="D549">
            <v>187.15432097976881</v>
          </cell>
          <cell r="E549">
            <v>121.06515373352858</v>
          </cell>
        </row>
        <row r="550">
          <cell r="B550">
            <v>39128</v>
          </cell>
          <cell r="C550">
            <v>178.51131587021828</v>
          </cell>
          <cell r="D550">
            <v>187.32488947546719</v>
          </cell>
          <cell r="E550">
            <v>121.19076933315587</v>
          </cell>
        </row>
        <row r="551">
          <cell r="B551">
            <v>39129</v>
          </cell>
          <cell r="C551">
            <v>177.71613494638052</v>
          </cell>
          <cell r="D551">
            <v>186.5378467494522</v>
          </cell>
          <cell r="E551">
            <v>121.08511912684681</v>
          </cell>
        </row>
        <row r="552">
          <cell r="B552">
            <v>39133</v>
          </cell>
          <cell r="C552">
            <v>184.17654504963949</v>
          </cell>
          <cell r="D552">
            <v>190.50245621573731</v>
          </cell>
          <cell r="E552">
            <v>121.4295221615866</v>
          </cell>
        </row>
        <row r="553">
          <cell r="B553">
            <v>39134</v>
          </cell>
          <cell r="C553">
            <v>190.77180395134471</v>
          </cell>
          <cell r="D553">
            <v>189.66567349051101</v>
          </cell>
          <cell r="E553">
            <v>121.25898442699324</v>
          </cell>
        </row>
        <row r="554">
          <cell r="B554">
            <v>39135</v>
          </cell>
          <cell r="C554">
            <v>189.19616283874365</v>
          </cell>
          <cell r="D554">
            <v>189.20046021182128</v>
          </cell>
          <cell r="E554">
            <v>121.15499800346068</v>
          </cell>
        </row>
        <row r="555">
          <cell r="B555">
            <v>39136</v>
          </cell>
          <cell r="C555">
            <v>189.16607830553926</v>
          </cell>
          <cell r="D555">
            <v>186.98504093170436</v>
          </cell>
          <cell r="E555">
            <v>120.72324637295355</v>
          </cell>
        </row>
        <row r="556">
          <cell r="B556">
            <v>39139</v>
          </cell>
          <cell r="C556">
            <v>189.69713911903244</v>
          </cell>
          <cell r="D556">
            <v>187.69645559032247</v>
          </cell>
          <cell r="E556">
            <v>120.57184214029017</v>
          </cell>
        </row>
        <row r="557">
          <cell r="B557">
            <v>39140</v>
          </cell>
          <cell r="C557">
            <v>181.14003794002718</v>
          </cell>
          <cell r="D557">
            <v>181.03620249109343</v>
          </cell>
          <cell r="E557">
            <v>116.38493278317583</v>
          </cell>
        </row>
        <row r="558">
          <cell r="B558">
            <v>39141</v>
          </cell>
          <cell r="C558">
            <v>182.95463652494965</v>
          </cell>
          <cell r="D558">
            <v>179.75284601313271</v>
          </cell>
          <cell r="E558">
            <v>117.03214428324237</v>
          </cell>
        </row>
        <row r="559">
          <cell r="B559">
            <v>39142</v>
          </cell>
          <cell r="C559">
            <v>182.12755770788277</v>
          </cell>
          <cell r="D559">
            <v>176.88815062488874</v>
          </cell>
          <cell r="E559">
            <v>116.72850392652737</v>
          </cell>
        </row>
        <row r="560">
          <cell r="B560">
            <v>39143</v>
          </cell>
          <cell r="C560">
            <v>178.98705675810729</v>
          </cell>
          <cell r="D560">
            <v>175.39160800751162</v>
          </cell>
          <cell r="E560">
            <v>115.39747770531082</v>
          </cell>
        </row>
        <row r="561">
          <cell r="B561">
            <v>39146</v>
          </cell>
          <cell r="C561">
            <v>174.20454938698089</v>
          </cell>
          <cell r="D561">
            <v>173.95595548252203</v>
          </cell>
          <cell r="E561">
            <v>114.31202582190872</v>
          </cell>
        </row>
        <row r="562">
          <cell r="B562">
            <v>39147</v>
          </cell>
          <cell r="C562">
            <v>176.93707247685521</v>
          </cell>
          <cell r="D562">
            <v>176.07030290600784</v>
          </cell>
          <cell r="E562">
            <v>116.08295620923734</v>
          </cell>
        </row>
        <row r="563">
          <cell r="B563">
            <v>39148</v>
          </cell>
          <cell r="C563">
            <v>178.18044819349484</v>
          </cell>
          <cell r="D563">
            <v>178.03064435347503</v>
          </cell>
          <cell r="E563">
            <v>115.79678557167577</v>
          </cell>
        </row>
        <row r="564">
          <cell r="B564">
            <v>39149</v>
          </cell>
          <cell r="C564">
            <v>180.23686714583962</v>
          </cell>
          <cell r="D564">
            <v>179.37726128437598</v>
          </cell>
          <cell r="E564">
            <v>116.62202182883004</v>
          </cell>
        </row>
        <row r="565">
          <cell r="B565">
            <v>39150</v>
          </cell>
          <cell r="C565">
            <v>182.33919960529332</v>
          </cell>
          <cell r="D565">
            <v>179.64798633267432</v>
          </cell>
          <cell r="E565">
            <v>116.70188340210304</v>
          </cell>
        </row>
        <row r="566">
          <cell r="B566">
            <v>39153</v>
          </cell>
          <cell r="C566">
            <v>180.71635133818432</v>
          </cell>
          <cell r="D566">
            <v>178.70055547009537</v>
          </cell>
          <cell r="E566">
            <v>117.01384267270068</v>
          </cell>
        </row>
        <row r="567">
          <cell r="B567">
            <v>39154</v>
          </cell>
          <cell r="C567">
            <v>174.85751766320823</v>
          </cell>
          <cell r="D567">
            <v>176.69170288601694</v>
          </cell>
          <cell r="E567">
            <v>114.63047384533476</v>
          </cell>
        </row>
        <row r="568">
          <cell r="B568">
            <v>39155</v>
          </cell>
          <cell r="C568">
            <v>174.6507771840426</v>
          </cell>
          <cell r="D568">
            <v>171.66996493396678</v>
          </cell>
          <cell r="E568">
            <v>115.39747770531082</v>
          </cell>
        </row>
        <row r="569">
          <cell r="B569">
            <v>39156</v>
          </cell>
          <cell r="C569">
            <v>176.97466459478875</v>
          </cell>
          <cell r="D569">
            <v>173.16657775960533</v>
          </cell>
          <cell r="E569">
            <v>115.82257420471184</v>
          </cell>
        </row>
        <row r="570">
          <cell r="B570">
            <v>39157</v>
          </cell>
          <cell r="C570">
            <v>174.05692914525292</v>
          </cell>
          <cell r="D570">
            <v>173.43737886679338</v>
          </cell>
          <cell r="E570">
            <v>115.37917609476909</v>
          </cell>
        </row>
        <row r="571">
          <cell r="B571">
            <v>39160</v>
          </cell>
          <cell r="C571">
            <v>175.32186572796175</v>
          </cell>
          <cell r="D571">
            <v>176.00878380453381</v>
          </cell>
          <cell r="E571">
            <v>116.63616398243046</v>
          </cell>
        </row>
        <row r="572">
          <cell r="B572">
            <v>39161</v>
          </cell>
          <cell r="C572">
            <v>178.45068650748121</v>
          </cell>
          <cell r="D572">
            <v>175.95976923461461</v>
          </cell>
          <cell r="E572">
            <v>117.37488353520567</v>
          </cell>
        </row>
        <row r="573">
          <cell r="B573">
            <v>39162</v>
          </cell>
          <cell r="C573">
            <v>183.74985185759914</v>
          </cell>
          <cell r="D573">
            <v>177.63012039084416</v>
          </cell>
          <cell r="E573">
            <v>119.37974178091308</v>
          </cell>
        </row>
        <row r="574">
          <cell r="B574">
            <v>39163</v>
          </cell>
          <cell r="C574">
            <v>184.1878841227379</v>
          </cell>
          <cell r="D574">
            <v>180.20725717241086</v>
          </cell>
          <cell r="E574">
            <v>119.33814721150007</v>
          </cell>
        </row>
        <row r="575">
          <cell r="B575">
            <v>39164</v>
          </cell>
          <cell r="C575">
            <v>184.20580078489348</v>
          </cell>
          <cell r="D575">
            <v>179.88976805144415</v>
          </cell>
          <cell r="E575">
            <v>119.46875415945696</v>
          </cell>
        </row>
        <row r="576">
          <cell r="B576">
            <v>39167</v>
          </cell>
          <cell r="C576">
            <v>184.02190299780003</v>
          </cell>
          <cell r="D576">
            <v>180.25255685751682</v>
          </cell>
          <cell r="E576">
            <v>119.58438706242514</v>
          </cell>
        </row>
        <row r="577">
          <cell r="B577">
            <v>39168</v>
          </cell>
          <cell r="C577">
            <v>182.54991049452389</v>
          </cell>
          <cell r="D577">
            <v>179.05124022220784</v>
          </cell>
          <cell r="E577">
            <v>118.8448356182617</v>
          </cell>
        </row>
        <row r="578">
          <cell r="B578">
            <v>39169</v>
          </cell>
          <cell r="C578">
            <v>180.73241173283174</v>
          </cell>
          <cell r="D578">
            <v>177.82309556355213</v>
          </cell>
          <cell r="E578">
            <v>117.89814321842141</v>
          </cell>
        </row>
        <row r="579">
          <cell r="B579">
            <v>39170</v>
          </cell>
          <cell r="C579">
            <v>182.65885898599041</v>
          </cell>
          <cell r="D579">
            <v>178.78951874686391</v>
          </cell>
          <cell r="E579">
            <v>118.3390456541994</v>
          </cell>
        </row>
        <row r="580">
          <cell r="B580">
            <v>39171</v>
          </cell>
          <cell r="C580">
            <v>181.33095482209012</v>
          </cell>
          <cell r="D580">
            <v>178.27620243768115</v>
          </cell>
          <cell r="E580">
            <v>118.20011979235994</v>
          </cell>
        </row>
        <row r="581">
          <cell r="B581">
            <v>39174</v>
          </cell>
          <cell r="C581">
            <v>181.12730746469305</v>
          </cell>
          <cell r="D581">
            <v>178.88926772285342</v>
          </cell>
          <cell r="E581">
            <v>118.50708771462799</v>
          </cell>
        </row>
        <row r="582">
          <cell r="B582">
            <v>39175</v>
          </cell>
          <cell r="C582">
            <v>186.17060635409732</v>
          </cell>
          <cell r="D582">
            <v>181.63201115282669</v>
          </cell>
          <cell r="E582">
            <v>119.60684812990816</v>
          </cell>
        </row>
        <row r="583">
          <cell r="B583">
            <v>39176</v>
          </cell>
          <cell r="C583">
            <v>185.15081639354995</v>
          </cell>
          <cell r="D583">
            <v>181.81161077129829</v>
          </cell>
          <cell r="E583">
            <v>119.73995075202983</v>
          </cell>
        </row>
        <row r="584">
          <cell r="B584">
            <v>39177</v>
          </cell>
          <cell r="C584">
            <v>185.61667122865254</v>
          </cell>
          <cell r="D584">
            <v>182.25526023482433</v>
          </cell>
          <cell r="E584">
            <v>120.10515107147613</v>
          </cell>
        </row>
        <row r="585">
          <cell r="B585">
            <v>39181</v>
          </cell>
          <cell r="C585">
            <v>185.03510325133351</v>
          </cell>
          <cell r="D585">
            <v>182.69803850606277</v>
          </cell>
          <cell r="E585">
            <v>120.17586183947826</v>
          </cell>
        </row>
        <row r="586">
          <cell r="B586">
            <v>39182</v>
          </cell>
          <cell r="C586">
            <v>187.36104835840842</v>
          </cell>
          <cell r="D586">
            <v>186.63744325970524</v>
          </cell>
          <cell r="E586">
            <v>120.49031678424068</v>
          </cell>
        </row>
        <row r="587">
          <cell r="B587">
            <v>39183</v>
          </cell>
          <cell r="C587">
            <v>183.34526187360015</v>
          </cell>
          <cell r="D587">
            <v>186.29924300515611</v>
          </cell>
          <cell r="E587">
            <v>119.69835618261682</v>
          </cell>
        </row>
        <row r="588">
          <cell r="B588">
            <v>39184</v>
          </cell>
          <cell r="C588">
            <v>183.6164985768342</v>
          </cell>
          <cell r="D588">
            <v>186.67225875651894</v>
          </cell>
          <cell r="E588">
            <v>120.44123519233332</v>
          </cell>
        </row>
        <row r="589">
          <cell r="B589">
            <v>39185</v>
          </cell>
          <cell r="C589">
            <v>182.64961401045434</v>
          </cell>
          <cell r="D589">
            <v>187.46757173249321</v>
          </cell>
          <cell r="E589">
            <v>120.86134034340479</v>
          </cell>
        </row>
        <row r="590">
          <cell r="B590">
            <v>39188</v>
          </cell>
          <cell r="C590">
            <v>183.87105861417265</v>
          </cell>
          <cell r="D590">
            <v>187.85972103390688</v>
          </cell>
          <cell r="E590">
            <v>122.16075469186745</v>
          </cell>
        </row>
        <row r="591">
          <cell r="B591">
            <v>39189</v>
          </cell>
          <cell r="C591">
            <v>181.43586130180148</v>
          </cell>
          <cell r="D591">
            <v>187.50332228592174</v>
          </cell>
          <cell r="E591">
            <v>122.41115399973381</v>
          </cell>
        </row>
        <row r="592">
          <cell r="B592">
            <v>39190</v>
          </cell>
          <cell r="C592">
            <v>179.76548257108178</v>
          </cell>
          <cell r="D592">
            <v>186.36193721529676</v>
          </cell>
          <cell r="E592">
            <v>122.49600692133636</v>
          </cell>
        </row>
        <row r="593">
          <cell r="B593">
            <v>39191</v>
          </cell>
          <cell r="C593">
            <v>180.11922241129497</v>
          </cell>
          <cell r="D593">
            <v>185.63202735184316</v>
          </cell>
          <cell r="E593">
            <v>122.34876214561427</v>
          </cell>
        </row>
        <row r="594">
          <cell r="B594">
            <v>39192</v>
          </cell>
          <cell r="C594">
            <v>184.31026091952202</v>
          </cell>
          <cell r="D594">
            <v>187.98415789330718</v>
          </cell>
          <cell r="E594">
            <v>123.48179821642489</v>
          </cell>
        </row>
        <row r="595">
          <cell r="B595">
            <v>39195</v>
          </cell>
          <cell r="C595">
            <v>186.81495348927533</v>
          </cell>
          <cell r="D595">
            <v>187.13084565204761</v>
          </cell>
          <cell r="E595">
            <v>123.19729136163984</v>
          </cell>
        </row>
        <row r="596">
          <cell r="B596">
            <v>39196</v>
          </cell>
          <cell r="C596">
            <v>186.52151856954455</v>
          </cell>
          <cell r="D596">
            <v>184.4605750498088</v>
          </cell>
          <cell r="E596">
            <v>123.15403300945029</v>
          </cell>
        </row>
        <row r="597">
          <cell r="B597">
            <v>39197</v>
          </cell>
          <cell r="C597">
            <v>188.33316955709907</v>
          </cell>
          <cell r="D597">
            <v>184.58281534167108</v>
          </cell>
          <cell r="E597">
            <v>124.40270198322909</v>
          </cell>
        </row>
        <row r="598">
          <cell r="B598">
            <v>39198</v>
          </cell>
          <cell r="C598">
            <v>190.85833445353958</v>
          </cell>
          <cell r="D598">
            <v>184.66171811566787</v>
          </cell>
          <cell r="E598">
            <v>124.3053706908026</v>
          </cell>
        </row>
        <row r="599">
          <cell r="B599">
            <v>39199</v>
          </cell>
          <cell r="C599">
            <v>191.44279741941492</v>
          </cell>
          <cell r="D599">
            <v>183.95806420791678</v>
          </cell>
          <cell r="E599">
            <v>124.29039664581391</v>
          </cell>
        </row>
        <row r="600">
          <cell r="B600">
            <v>39202</v>
          </cell>
          <cell r="C600">
            <v>190.25264744479983</v>
          </cell>
          <cell r="D600">
            <v>184.79581355685062</v>
          </cell>
          <cell r="E600">
            <v>123.31708372154932</v>
          </cell>
        </row>
        <row r="601">
          <cell r="B601">
            <v>39203</v>
          </cell>
          <cell r="C601">
            <v>184.32122892363981</v>
          </cell>
          <cell r="D601">
            <v>184.88449632878763</v>
          </cell>
          <cell r="E601">
            <v>123.64401703713565</v>
          </cell>
        </row>
        <row r="602">
          <cell r="B602">
            <v>39204</v>
          </cell>
          <cell r="C602">
            <v>188.68873071219474</v>
          </cell>
          <cell r="D602">
            <v>186.07673524007419</v>
          </cell>
          <cell r="E602">
            <v>124.44429655264211</v>
          </cell>
        </row>
        <row r="603">
          <cell r="B603">
            <v>39205</v>
          </cell>
          <cell r="C603">
            <v>195.02586108516306</v>
          </cell>
          <cell r="D603">
            <v>190.00381262666767</v>
          </cell>
          <cell r="E603">
            <v>124.98253028084653</v>
          </cell>
        </row>
        <row r="604">
          <cell r="B604">
            <v>39206</v>
          </cell>
          <cell r="C604">
            <v>194.13847876167171</v>
          </cell>
          <cell r="D604">
            <v>192.67218702622421</v>
          </cell>
          <cell r="E604">
            <v>125.25123119925465</v>
          </cell>
        </row>
        <row r="605">
          <cell r="B605">
            <v>39209</v>
          </cell>
          <cell r="C605">
            <v>194.58667601193505</v>
          </cell>
          <cell r="D605">
            <v>193.0606456858705</v>
          </cell>
          <cell r="E605">
            <v>125.57234127512314</v>
          </cell>
        </row>
        <row r="606">
          <cell r="B606">
            <v>39210</v>
          </cell>
          <cell r="C606">
            <v>192.78416318371882</v>
          </cell>
          <cell r="D606">
            <v>191.12199485613169</v>
          </cell>
          <cell r="E606">
            <v>125.4259283907893</v>
          </cell>
        </row>
        <row r="607">
          <cell r="B607">
            <v>39211</v>
          </cell>
          <cell r="C607">
            <v>191.19176708582785</v>
          </cell>
          <cell r="D607">
            <v>190.89811100939451</v>
          </cell>
          <cell r="E607">
            <v>125.83022760548384</v>
          </cell>
        </row>
        <row r="608">
          <cell r="B608">
            <v>39212</v>
          </cell>
          <cell r="C608">
            <v>186.40626298461274</v>
          </cell>
          <cell r="D608">
            <v>188.63390855083188</v>
          </cell>
          <cell r="E608">
            <v>124.07410488486623</v>
          </cell>
        </row>
        <row r="609">
          <cell r="B609">
            <v>39213</v>
          </cell>
          <cell r="C609">
            <v>187.67614778315536</v>
          </cell>
          <cell r="D609">
            <v>188.51794717030072</v>
          </cell>
          <cell r="E609">
            <v>125.27036470118462</v>
          </cell>
        </row>
        <row r="610">
          <cell r="B610">
            <v>39216</v>
          </cell>
          <cell r="C610">
            <v>185.18180506741027</v>
          </cell>
          <cell r="D610">
            <v>188.52832591446096</v>
          </cell>
          <cell r="E610">
            <v>125.04575402635435</v>
          </cell>
        </row>
        <row r="611">
          <cell r="B611">
            <v>39217</v>
          </cell>
          <cell r="C611">
            <v>184.38028158342462</v>
          </cell>
          <cell r="D611">
            <v>189.14298473326841</v>
          </cell>
          <cell r="E611">
            <v>124.88270331425531</v>
          </cell>
        </row>
        <row r="612">
          <cell r="B612">
            <v>39218</v>
          </cell>
          <cell r="C612">
            <v>186.28459733207842</v>
          </cell>
          <cell r="D612">
            <v>189.39274503277375</v>
          </cell>
          <cell r="E612">
            <v>125.96000266205245</v>
          </cell>
        </row>
        <row r="613">
          <cell r="B613">
            <v>39219</v>
          </cell>
          <cell r="C613">
            <v>186.11648142119941</v>
          </cell>
          <cell r="D613">
            <v>190.46989898314857</v>
          </cell>
          <cell r="E613">
            <v>125.84436975908426</v>
          </cell>
        </row>
        <row r="614">
          <cell r="B614">
            <v>39220</v>
          </cell>
          <cell r="C614">
            <v>186.29600838119478</v>
          </cell>
          <cell r="D614">
            <v>191.99840941649003</v>
          </cell>
          <cell r="E614">
            <v>126.6762611473446</v>
          </cell>
        </row>
        <row r="615">
          <cell r="B615">
            <v>39223</v>
          </cell>
          <cell r="C615">
            <v>192.43746148698418</v>
          </cell>
          <cell r="D615">
            <v>192.64477660114062</v>
          </cell>
          <cell r="E615">
            <v>126.87175562358581</v>
          </cell>
        </row>
        <row r="616">
          <cell r="B616">
            <v>39224</v>
          </cell>
          <cell r="C616">
            <v>197.76824773374409</v>
          </cell>
          <cell r="D616">
            <v>193.1894782946903</v>
          </cell>
          <cell r="E616">
            <v>126.79023026753629</v>
          </cell>
        </row>
        <row r="617">
          <cell r="B617">
            <v>39225</v>
          </cell>
          <cell r="C617">
            <v>195.60017246795451</v>
          </cell>
          <cell r="D617">
            <v>194.31592492408478</v>
          </cell>
          <cell r="E617">
            <v>126.63716225209637</v>
          </cell>
        </row>
        <row r="618">
          <cell r="B618">
            <v>39226</v>
          </cell>
          <cell r="C618">
            <v>194.98942174029318</v>
          </cell>
          <cell r="D618">
            <v>194.28963414176786</v>
          </cell>
          <cell r="E618">
            <v>125.40845867163584</v>
          </cell>
        </row>
        <row r="619">
          <cell r="B619">
            <v>39227</v>
          </cell>
          <cell r="C619">
            <v>195.52011692057016</v>
          </cell>
          <cell r="D619">
            <v>193.10464926190238</v>
          </cell>
          <cell r="E619">
            <v>126.09227339278584</v>
          </cell>
        </row>
        <row r="620">
          <cell r="B620">
            <v>39231</v>
          </cell>
          <cell r="C620">
            <v>198.98999176344603</v>
          </cell>
          <cell r="D620">
            <v>194.64461865951242</v>
          </cell>
          <cell r="E620">
            <v>126.29026354319181</v>
          </cell>
        </row>
        <row r="621">
          <cell r="B621">
            <v>39232</v>
          </cell>
          <cell r="C621">
            <v>202.68364009550979</v>
          </cell>
          <cell r="D621">
            <v>194.80458560607798</v>
          </cell>
          <cell r="E621">
            <v>127.29851590576335</v>
          </cell>
        </row>
        <row r="622">
          <cell r="B622">
            <v>39233</v>
          </cell>
          <cell r="C622">
            <v>201.96601687800387</v>
          </cell>
          <cell r="D622">
            <v>197.16514245072614</v>
          </cell>
          <cell r="E622">
            <v>127.33095966990551</v>
          </cell>
        </row>
        <row r="623">
          <cell r="B623">
            <v>39234</v>
          </cell>
          <cell r="C623">
            <v>203.94278300826142</v>
          </cell>
          <cell r="D623">
            <v>199.2177721945377</v>
          </cell>
          <cell r="E623">
            <v>127.80680154399045</v>
          </cell>
        </row>
        <row r="624">
          <cell r="B624">
            <v>39237</v>
          </cell>
          <cell r="C624">
            <v>205.10348198519446</v>
          </cell>
          <cell r="D624">
            <v>200.58287665371225</v>
          </cell>
          <cell r="E624">
            <v>128.04305869825637</v>
          </cell>
        </row>
        <row r="625">
          <cell r="B625">
            <v>39238</v>
          </cell>
          <cell r="C625">
            <v>203.78299290762737</v>
          </cell>
          <cell r="D625">
            <v>199.5791212347433</v>
          </cell>
          <cell r="E625">
            <v>127.3584120857181</v>
          </cell>
        </row>
        <row r="626">
          <cell r="B626">
            <v>39239</v>
          </cell>
          <cell r="C626">
            <v>198.24583734818899</v>
          </cell>
          <cell r="D626">
            <v>196.61483052322691</v>
          </cell>
          <cell r="E626">
            <v>126.22953547184881</v>
          </cell>
        </row>
        <row r="627">
          <cell r="B627">
            <v>39240</v>
          </cell>
          <cell r="C627">
            <v>194.4643608013144</v>
          </cell>
          <cell r="D627">
            <v>193.30945538245925</v>
          </cell>
          <cell r="E627">
            <v>124.01171303074672</v>
          </cell>
        </row>
        <row r="628">
          <cell r="B628">
            <v>39241</v>
          </cell>
          <cell r="C628">
            <v>198.96126807766714</v>
          </cell>
          <cell r="D628">
            <v>193.32810495563993</v>
          </cell>
          <cell r="E628">
            <v>125.42176893384803</v>
          </cell>
        </row>
        <row r="629">
          <cell r="B629">
            <v>39244</v>
          </cell>
          <cell r="C629">
            <v>199.72749070065208</v>
          </cell>
          <cell r="D629">
            <v>195.75226329871469</v>
          </cell>
          <cell r="E629">
            <v>125.54239318514577</v>
          </cell>
        </row>
        <row r="630">
          <cell r="B630">
            <v>39245</v>
          </cell>
          <cell r="C630">
            <v>195.66846716187024</v>
          </cell>
          <cell r="D630">
            <v>192.87496081855929</v>
          </cell>
          <cell r="E630">
            <v>124.20138426727007</v>
          </cell>
        </row>
        <row r="631">
          <cell r="B631">
            <v>39246</v>
          </cell>
          <cell r="C631">
            <v>200.09784966656107</v>
          </cell>
          <cell r="D631">
            <v>193.43533213128845</v>
          </cell>
          <cell r="E631">
            <v>126.08728204445629</v>
          </cell>
        </row>
        <row r="632">
          <cell r="B632">
            <v>39247</v>
          </cell>
          <cell r="C632">
            <v>201.21613460727698</v>
          </cell>
          <cell r="D632">
            <v>195.41869120997984</v>
          </cell>
          <cell r="E632">
            <v>126.69456275788633</v>
          </cell>
        </row>
        <row r="633">
          <cell r="B633">
            <v>39248</v>
          </cell>
          <cell r="C633">
            <v>204.8968827298923</v>
          </cell>
          <cell r="D633">
            <v>198.27680139639435</v>
          </cell>
          <cell r="E633">
            <v>127.52146279781714</v>
          </cell>
        </row>
        <row r="634">
          <cell r="B634">
            <v>39251</v>
          </cell>
          <cell r="C634">
            <v>205.30913612263112</v>
          </cell>
          <cell r="D634">
            <v>198.27872430873234</v>
          </cell>
          <cell r="E634">
            <v>127.36673099960069</v>
          </cell>
        </row>
        <row r="635">
          <cell r="B635">
            <v>39252</v>
          </cell>
          <cell r="C635">
            <v>203.94526749101811</v>
          </cell>
          <cell r="D635">
            <v>196.5453009414023</v>
          </cell>
          <cell r="E635">
            <v>127.5871822174897</v>
          </cell>
        </row>
        <row r="636">
          <cell r="B636">
            <v>39253</v>
          </cell>
          <cell r="C636">
            <v>201.13870441088591</v>
          </cell>
          <cell r="D636">
            <v>197.86877509664242</v>
          </cell>
          <cell r="E636">
            <v>125.85185678157859</v>
          </cell>
        </row>
        <row r="637">
          <cell r="B637">
            <v>39254</v>
          </cell>
          <cell r="C637">
            <v>205.23145280893695</v>
          </cell>
          <cell r="D637">
            <v>196.00797540638217</v>
          </cell>
          <cell r="E637">
            <v>126.62967522960204</v>
          </cell>
        </row>
        <row r="638">
          <cell r="B638">
            <v>39255</v>
          </cell>
          <cell r="C638">
            <v>204.0506218943643</v>
          </cell>
          <cell r="D638">
            <v>195.67175352103573</v>
          </cell>
          <cell r="E638">
            <v>124.99667243444696</v>
          </cell>
        </row>
        <row r="639">
          <cell r="B639">
            <v>39258</v>
          </cell>
          <cell r="C639">
            <v>199.54733002075213</v>
          </cell>
          <cell r="D639">
            <v>194.30165156437076</v>
          </cell>
          <cell r="E639">
            <v>124.59570078530548</v>
          </cell>
        </row>
        <row r="640">
          <cell r="B640">
            <v>39259</v>
          </cell>
          <cell r="C640">
            <v>195.95281933697888</v>
          </cell>
          <cell r="D640">
            <v>193.97752052135507</v>
          </cell>
          <cell r="E640">
            <v>124.19223346199921</v>
          </cell>
        </row>
        <row r="641">
          <cell r="B641">
            <v>39260</v>
          </cell>
          <cell r="C641">
            <v>197.37732677958186</v>
          </cell>
          <cell r="D641">
            <v>191.03267452117095</v>
          </cell>
          <cell r="E641">
            <v>125.31112737920938</v>
          </cell>
        </row>
        <row r="642">
          <cell r="B642">
            <v>39261</v>
          </cell>
          <cell r="C642">
            <v>198.69769145313282</v>
          </cell>
          <cell r="D642">
            <v>192.65127493581366</v>
          </cell>
          <cell r="E642">
            <v>125.25871822174899</v>
          </cell>
        </row>
        <row r="643">
          <cell r="B643">
            <v>39262</v>
          </cell>
          <cell r="C643">
            <v>197.62359204838418</v>
          </cell>
          <cell r="D643">
            <v>194.35735810919513</v>
          </cell>
          <cell r="E643">
            <v>125.06239185411954</v>
          </cell>
        </row>
        <row r="644">
          <cell r="B644">
            <v>39265</v>
          </cell>
          <cell r="C644">
            <v>200.94358772071277</v>
          </cell>
          <cell r="D644">
            <v>195.74208954526244</v>
          </cell>
          <cell r="E644">
            <v>126.40007320644217</v>
          </cell>
        </row>
        <row r="645">
          <cell r="B645">
            <v>39266</v>
          </cell>
          <cell r="C645">
            <v>198.79879502490419</v>
          </cell>
          <cell r="D645">
            <v>196.60509882821341</v>
          </cell>
          <cell r="E645">
            <v>126.85262212165583</v>
          </cell>
        </row>
        <row r="646">
          <cell r="B646">
            <v>39268</v>
          </cell>
          <cell r="C646">
            <v>198.88255796382595</v>
          </cell>
          <cell r="D646">
            <v>195.94896127881537</v>
          </cell>
          <cell r="E646">
            <v>126.89671236523361</v>
          </cell>
        </row>
        <row r="647">
          <cell r="B647">
            <v>39269</v>
          </cell>
          <cell r="C647">
            <v>200.48151708891299</v>
          </cell>
          <cell r="D647">
            <v>196.51382706561506</v>
          </cell>
          <cell r="E647">
            <v>127.31598562491682</v>
          </cell>
        </row>
        <row r="648">
          <cell r="B648">
            <v>39272</v>
          </cell>
          <cell r="C648">
            <v>196.84225508403301</v>
          </cell>
          <cell r="D648">
            <v>196.69918936810373</v>
          </cell>
          <cell r="E648">
            <v>127.43328231066154</v>
          </cell>
        </row>
        <row r="649">
          <cell r="B649">
            <v>39273</v>
          </cell>
          <cell r="C649">
            <v>190.46710014416345</v>
          </cell>
          <cell r="D649">
            <v>194.48592597735956</v>
          </cell>
          <cell r="E649">
            <v>125.62558232397181</v>
          </cell>
        </row>
        <row r="650">
          <cell r="B650">
            <v>39274</v>
          </cell>
          <cell r="C650">
            <v>191.73924304811263</v>
          </cell>
          <cell r="D650">
            <v>193.37611625960622</v>
          </cell>
          <cell r="E650">
            <v>126.34433648342873</v>
          </cell>
        </row>
        <row r="651">
          <cell r="B651">
            <v>39275</v>
          </cell>
          <cell r="C651">
            <v>199.40744509618494</v>
          </cell>
          <cell r="D651">
            <v>194.90570039693941</v>
          </cell>
          <cell r="E651">
            <v>128.75183016105419</v>
          </cell>
        </row>
        <row r="652">
          <cell r="B652">
            <v>39276</v>
          </cell>
          <cell r="C652">
            <v>202.98066298564771</v>
          </cell>
          <cell r="D652">
            <v>194.61116103027982</v>
          </cell>
          <cell r="E652">
            <v>129.15113802741917</v>
          </cell>
        </row>
        <row r="653">
          <cell r="B653">
            <v>39279</v>
          </cell>
          <cell r="C653">
            <v>198.16811458001672</v>
          </cell>
          <cell r="D653">
            <v>192.5971344673433</v>
          </cell>
          <cell r="E653">
            <v>128.90323439371755</v>
          </cell>
        </row>
        <row r="654">
          <cell r="B654">
            <v>39280</v>
          </cell>
          <cell r="C654">
            <v>200.22936264474703</v>
          </cell>
          <cell r="D654">
            <v>191.32960759523911</v>
          </cell>
          <cell r="E654">
            <v>128.89075602289367</v>
          </cell>
        </row>
        <row r="655">
          <cell r="B655">
            <v>39281</v>
          </cell>
          <cell r="C655">
            <v>200.10153437063386</v>
          </cell>
          <cell r="D655">
            <v>189.84125063600126</v>
          </cell>
          <cell r="E655">
            <v>128.62455077865036</v>
          </cell>
        </row>
        <row r="656">
          <cell r="B656">
            <v>39282</v>
          </cell>
          <cell r="C656">
            <v>194.93825570643079</v>
          </cell>
          <cell r="D656">
            <v>190.11661822491098</v>
          </cell>
          <cell r="E656">
            <v>129.19938772793824</v>
          </cell>
        </row>
        <row r="657">
          <cell r="B657">
            <v>39283</v>
          </cell>
          <cell r="C657">
            <v>189.8325472869671</v>
          </cell>
          <cell r="D657">
            <v>187.09381591481721</v>
          </cell>
          <cell r="E657">
            <v>127.62045787302011</v>
          </cell>
        </row>
        <row r="658">
          <cell r="B658">
            <v>39286</v>
          </cell>
          <cell r="C658">
            <v>188.67244998035994</v>
          </cell>
          <cell r="D658">
            <v>187.46994308462331</v>
          </cell>
          <cell r="E658">
            <v>128.24188074005059</v>
          </cell>
        </row>
        <row r="659">
          <cell r="B659">
            <v>39287</v>
          </cell>
          <cell r="C659">
            <v>185.07445507659139</v>
          </cell>
          <cell r="D659">
            <v>185.61133730527527</v>
          </cell>
          <cell r="E659">
            <v>125.70211633169176</v>
          </cell>
        </row>
        <row r="660">
          <cell r="B660">
            <v>39288</v>
          </cell>
          <cell r="C660">
            <v>181.89120188778173</v>
          </cell>
          <cell r="D660">
            <v>183.26925183697534</v>
          </cell>
          <cell r="E660">
            <v>126.28859976041528</v>
          </cell>
        </row>
        <row r="661">
          <cell r="B661">
            <v>39289</v>
          </cell>
          <cell r="C661">
            <v>177.07120752601116</v>
          </cell>
          <cell r="D661">
            <v>178.86157094586324</v>
          </cell>
          <cell r="E661">
            <v>123.34120857180888</v>
          </cell>
        </row>
        <row r="662">
          <cell r="B662">
            <v>39290</v>
          </cell>
          <cell r="C662">
            <v>173.75711008688637</v>
          </cell>
          <cell r="D662">
            <v>176.15960217419038</v>
          </cell>
          <cell r="E662">
            <v>121.3687940902436</v>
          </cell>
        </row>
        <row r="663">
          <cell r="B663">
            <v>39293</v>
          </cell>
          <cell r="C663">
            <v>176.06843966806375</v>
          </cell>
          <cell r="D663">
            <v>175.5588755982437</v>
          </cell>
          <cell r="E663">
            <v>122.61330360708106</v>
          </cell>
        </row>
        <row r="664">
          <cell r="B664">
            <v>39294</v>
          </cell>
          <cell r="C664">
            <v>174.36258417494705</v>
          </cell>
          <cell r="D664">
            <v>178.86486800227286</v>
          </cell>
          <cell r="E664">
            <v>121.06307400505791</v>
          </cell>
        </row>
        <row r="665">
          <cell r="B665">
            <v>39295</v>
          </cell>
          <cell r="C665">
            <v>173.8645083273409</v>
          </cell>
          <cell r="D665">
            <v>175.98509026526904</v>
          </cell>
          <cell r="E665">
            <v>121.93947158259017</v>
          </cell>
        </row>
        <row r="666">
          <cell r="B666">
            <v>39296</v>
          </cell>
          <cell r="C666">
            <v>172.69845177118887</v>
          </cell>
          <cell r="D666">
            <v>178.01975926405447</v>
          </cell>
          <cell r="E666">
            <v>122.47105017968856</v>
          </cell>
        </row>
        <row r="667">
          <cell r="B667">
            <v>39297</v>
          </cell>
          <cell r="C667">
            <v>165.94796961401306</v>
          </cell>
          <cell r="D667">
            <v>175.97639820564709</v>
          </cell>
          <cell r="E667">
            <v>119.21502728603754</v>
          </cell>
        </row>
        <row r="668">
          <cell r="B668">
            <v>39300</v>
          </cell>
          <cell r="C668">
            <v>167.31153376723677</v>
          </cell>
          <cell r="D668">
            <v>171.65451330688316</v>
          </cell>
          <cell r="E668">
            <v>122.0942033808066</v>
          </cell>
        </row>
        <row r="669">
          <cell r="B669">
            <v>39301</v>
          </cell>
          <cell r="C669">
            <v>168.71845318090311</v>
          </cell>
          <cell r="D669">
            <v>174.44868903391958</v>
          </cell>
          <cell r="E669">
            <v>122.84623319579397</v>
          </cell>
        </row>
        <row r="670">
          <cell r="B670">
            <v>39302</v>
          </cell>
          <cell r="C670">
            <v>179.29787507690909</v>
          </cell>
          <cell r="D670">
            <v>177.57723818421951</v>
          </cell>
          <cell r="E670">
            <v>124.57490350059896</v>
          </cell>
        </row>
        <row r="671">
          <cell r="B671">
            <v>39303</v>
          </cell>
          <cell r="C671">
            <v>176.10837857889285</v>
          </cell>
          <cell r="D671">
            <v>174.50641874012973</v>
          </cell>
          <cell r="E671">
            <v>120.88130573672302</v>
          </cell>
        </row>
        <row r="672">
          <cell r="B672">
            <v>39304</v>
          </cell>
          <cell r="C672">
            <v>174.12881245182231</v>
          </cell>
          <cell r="D672">
            <v>168.89603657941683</v>
          </cell>
          <cell r="E672">
            <v>120.92705976307734</v>
          </cell>
        </row>
        <row r="673">
          <cell r="B673">
            <v>39307</v>
          </cell>
          <cell r="C673">
            <v>170.23919203570966</v>
          </cell>
          <cell r="D673">
            <v>171.15660749264958</v>
          </cell>
          <cell r="E673">
            <v>120.86716358312259</v>
          </cell>
        </row>
        <row r="674">
          <cell r="B674">
            <v>39308</v>
          </cell>
          <cell r="C674">
            <v>165.34673253226222</v>
          </cell>
          <cell r="D674">
            <v>169.63186684559705</v>
          </cell>
          <cell r="E674">
            <v>118.6726341008918</v>
          </cell>
        </row>
        <row r="675">
          <cell r="B675">
            <v>39309</v>
          </cell>
          <cell r="C675">
            <v>161.48307533576985</v>
          </cell>
          <cell r="D675">
            <v>167.07461944695484</v>
          </cell>
          <cell r="E675">
            <v>117.02216158658328</v>
          </cell>
        </row>
        <row r="676">
          <cell r="B676">
            <v>39310</v>
          </cell>
          <cell r="C676">
            <v>160.12348226682201</v>
          </cell>
          <cell r="D676">
            <v>162.35243038838846</v>
          </cell>
          <cell r="E676">
            <v>117.40233595101823</v>
          </cell>
        </row>
        <row r="677">
          <cell r="B677">
            <v>39311</v>
          </cell>
          <cell r="C677">
            <v>161.3931328703336</v>
          </cell>
          <cell r="D677">
            <v>163.5686804930497</v>
          </cell>
          <cell r="E677">
            <v>120.28650339411688</v>
          </cell>
        </row>
        <row r="678">
          <cell r="B678">
            <v>39314</v>
          </cell>
          <cell r="C678">
            <v>163.02895476397299</v>
          </cell>
          <cell r="D678">
            <v>165.09957054824693</v>
          </cell>
          <cell r="E678">
            <v>120.25405962997471</v>
          </cell>
        </row>
        <row r="679">
          <cell r="B679">
            <v>39315</v>
          </cell>
          <cell r="C679">
            <v>162.36540955434074</v>
          </cell>
          <cell r="D679">
            <v>165.97595569107906</v>
          </cell>
          <cell r="E679">
            <v>120.38466657793161</v>
          </cell>
        </row>
        <row r="680">
          <cell r="B680">
            <v>39316</v>
          </cell>
          <cell r="C680">
            <v>167.62465688855488</v>
          </cell>
          <cell r="D680">
            <v>169.60544537849441</v>
          </cell>
          <cell r="E680">
            <v>121.79472248103286</v>
          </cell>
        </row>
        <row r="681">
          <cell r="B681">
            <v>39317</v>
          </cell>
          <cell r="C681">
            <v>164.67205655700474</v>
          </cell>
          <cell r="D681">
            <v>170.10250131247315</v>
          </cell>
          <cell r="E681">
            <v>121.66411553307601</v>
          </cell>
        </row>
        <row r="682">
          <cell r="B682">
            <v>39318</v>
          </cell>
          <cell r="C682">
            <v>167.96883989201413</v>
          </cell>
          <cell r="D682">
            <v>170.94663865525598</v>
          </cell>
          <cell r="E682">
            <v>123.06751630507122</v>
          </cell>
        </row>
        <row r="683">
          <cell r="B683">
            <v>39321</v>
          </cell>
          <cell r="C683">
            <v>165.27903472299218</v>
          </cell>
          <cell r="D683">
            <v>172.34252328130742</v>
          </cell>
          <cell r="E683">
            <v>122.0209969386397</v>
          </cell>
        </row>
        <row r="684">
          <cell r="B684">
            <v>39322</v>
          </cell>
          <cell r="C684">
            <v>160.40582957921873</v>
          </cell>
          <cell r="D684">
            <v>169.70510899392804</v>
          </cell>
          <cell r="E684">
            <v>119.15679488885932</v>
          </cell>
        </row>
        <row r="685">
          <cell r="B685">
            <v>39323</v>
          </cell>
          <cell r="C685">
            <v>164.21620814920757</v>
          </cell>
          <cell r="D685">
            <v>170.94992586783317</v>
          </cell>
          <cell r="E685">
            <v>121.76893384799681</v>
          </cell>
        </row>
        <row r="686">
          <cell r="B686">
            <v>39324</v>
          </cell>
          <cell r="C686">
            <v>163.48835340721695</v>
          </cell>
          <cell r="D686">
            <v>172.24562671432429</v>
          </cell>
          <cell r="E686">
            <v>121.2598163183815</v>
          </cell>
        </row>
        <row r="687">
          <cell r="B687">
            <v>39325</v>
          </cell>
          <cell r="C687">
            <v>166.14631386080583</v>
          </cell>
          <cell r="D687">
            <v>175.24894952315046</v>
          </cell>
          <cell r="E687">
            <v>122.61995873818714</v>
          </cell>
        </row>
        <row r="688">
          <cell r="B688">
            <v>39329</v>
          </cell>
          <cell r="C688">
            <v>166.22652315384775</v>
          </cell>
          <cell r="D688">
            <v>174.12374667777524</v>
          </cell>
          <cell r="E688">
            <v>123.90356715027286</v>
          </cell>
        </row>
        <row r="689">
          <cell r="B689">
            <v>39330</v>
          </cell>
          <cell r="C689">
            <v>163.41787563517934</v>
          </cell>
          <cell r="D689">
            <v>171.75037517034161</v>
          </cell>
          <cell r="E689">
            <v>122.47853720218289</v>
          </cell>
        </row>
        <row r="690">
          <cell r="B690">
            <v>39331</v>
          </cell>
          <cell r="C690">
            <v>163.40039153354974</v>
          </cell>
          <cell r="D690">
            <v>171.44451308639881</v>
          </cell>
          <cell r="E690">
            <v>122.99930121123386</v>
          </cell>
        </row>
        <row r="691">
          <cell r="B691">
            <v>39332</v>
          </cell>
          <cell r="C691">
            <v>159.50748238735707</v>
          </cell>
          <cell r="D691">
            <v>168.24493686035825</v>
          </cell>
          <cell r="E691">
            <v>120.91957274058301</v>
          </cell>
        </row>
        <row r="692">
          <cell r="B692">
            <v>39335</v>
          </cell>
          <cell r="C692">
            <v>156.64018301558002</v>
          </cell>
          <cell r="D692">
            <v>164.45843640222236</v>
          </cell>
          <cell r="E692">
            <v>120.76567283375483</v>
          </cell>
        </row>
        <row r="693">
          <cell r="B693">
            <v>39336</v>
          </cell>
          <cell r="C693">
            <v>158.63994833929422</v>
          </cell>
          <cell r="D693">
            <v>166.18460683113207</v>
          </cell>
          <cell r="E693">
            <v>122.41198589112206</v>
          </cell>
        </row>
        <row r="694">
          <cell r="B694">
            <v>39337</v>
          </cell>
          <cell r="C694">
            <v>158.24497020761399</v>
          </cell>
          <cell r="D694">
            <v>165.77006735803101</v>
          </cell>
          <cell r="E694">
            <v>122.41780913083988</v>
          </cell>
        </row>
        <row r="695">
          <cell r="B695">
            <v>39338</v>
          </cell>
          <cell r="C695">
            <v>158.76817503708492</v>
          </cell>
          <cell r="D695">
            <v>165.60655672076595</v>
          </cell>
          <cell r="E695">
            <v>123.44852256089447</v>
          </cell>
        </row>
        <row r="696">
          <cell r="B696">
            <v>39339</v>
          </cell>
          <cell r="C696">
            <v>159.42284952739388</v>
          </cell>
          <cell r="D696">
            <v>162.3982239118381</v>
          </cell>
          <cell r="E696">
            <v>123.47347930254227</v>
          </cell>
        </row>
        <row r="697">
          <cell r="B697">
            <v>39342</v>
          </cell>
          <cell r="C697">
            <v>155.68693711640435</v>
          </cell>
          <cell r="D697">
            <v>159.97624232641019</v>
          </cell>
          <cell r="E697">
            <v>122.84124184746442</v>
          </cell>
        </row>
        <row r="698">
          <cell r="B698">
            <v>39343</v>
          </cell>
          <cell r="C698">
            <v>161.27848803484932</v>
          </cell>
          <cell r="D698">
            <v>162.22342481420088</v>
          </cell>
          <cell r="E698">
            <v>126.42918940503129</v>
          </cell>
        </row>
        <row r="699">
          <cell r="B699">
            <v>39344</v>
          </cell>
          <cell r="C699">
            <v>162.40811446047888</v>
          </cell>
          <cell r="D699">
            <v>167.04996336691687</v>
          </cell>
          <cell r="E699">
            <v>127.1986889391721</v>
          </cell>
        </row>
        <row r="700">
          <cell r="B700">
            <v>39345</v>
          </cell>
          <cell r="C700">
            <v>160.01322984032748</v>
          </cell>
          <cell r="D700">
            <v>166.02014268576963</v>
          </cell>
          <cell r="E700">
            <v>126.34350459204046</v>
          </cell>
        </row>
        <row r="701">
          <cell r="B701">
            <v>39346</v>
          </cell>
          <cell r="C701">
            <v>162.12467227910457</v>
          </cell>
          <cell r="D701">
            <v>165.89960335834266</v>
          </cell>
          <cell r="E701">
            <v>126.92582856382271</v>
          </cell>
        </row>
        <row r="702">
          <cell r="B702">
            <v>39349</v>
          </cell>
          <cell r="C702">
            <v>161.18643519662257</v>
          </cell>
          <cell r="D702">
            <v>165.2218972058059</v>
          </cell>
          <cell r="E702">
            <v>126.25865167043793</v>
          </cell>
        </row>
        <row r="703">
          <cell r="B703">
            <v>39350</v>
          </cell>
          <cell r="C703">
            <v>159.8621306568528</v>
          </cell>
          <cell r="D703">
            <v>163.05036647249395</v>
          </cell>
          <cell r="E703">
            <v>126.21539331824837</v>
          </cell>
        </row>
        <row r="704">
          <cell r="B704">
            <v>39351</v>
          </cell>
          <cell r="C704">
            <v>157.98779831135184</v>
          </cell>
          <cell r="D704">
            <v>163.22107820931328</v>
          </cell>
          <cell r="E704">
            <v>126.89837614801014</v>
          </cell>
        </row>
        <row r="705">
          <cell r="B705">
            <v>39352</v>
          </cell>
          <cell r="C705">
            <v>164.2636855338304</v>
          </cell>
          <cell r="D705">
            <v>165.40721099337117</v>
          </cell>
          <cell r="E705">
            <v>127.39418341541331</v>
          </cell>
        </row>
        <row r="706">
          <cell r="B706">
            <v>39353</v>
          </cell>
          <cell r="C706">
            <v>162.01061994075826</v>
          </cell>
          <cell r="D706">
            <v>166.68444486977177</v>
          </cell>
          <cell r="E706">
            <v>127.00901770264875</v>
          </cell>
        </row>
        <row r="707">
          <cell r="B707">
            <v>39356</v>
          </cell>
          <cell r="C707">
            <v>164.2965197602079</v>
          </cell>
          <cell r="D707">
            <v>167.29294973718348</v>
          </cell>
          <cell r="E707">
            <v>128.69692532942901</v>
          </cell>
        </row>
        <row r="708">
          <cell r="B708">
            <v>39357</v>
          </cell>
          <cell r="C708">
            <v>168.47633784827366</v>
          </cell>
          <cell r="D708">
            <v>171.50074695667982</v>
          </cell>
          <cell r="E708">
            <v>128.66281778251033</v>
          </cell>
        </row>
        <row r="709">
          <cell r="B709">
            <v>39358</v>
          </cell>
          <cell r="C709">
            <v>169.43763532328302</v>
          </cell>
          <cell r="D709">
            <v>172.70823854461193</v>
          </cell>
          <cell r="E709">
            <v>128.07758219086918</v>
          </cell>
        </row>
        <row r="710">
          <cell r="B710">
            <v>39359</v>
          </cell>
          <cell r="C710">
            <v>166.96584603018013</v>
          </cell>
          <cell r="D710">
            <v>172.99652660691254</v>
          </cell>
          <cell r="E710">
            <v>128.34753094635965</v>
          </cell>
        </row>
        <row r="711">
          <cell r="B711">
            <v>39360</v>
          </cell>
          <cell r="C711">
            <v>171.29037296903101</v>
          </cell>
          <cell r="D711">
            <v>174.06336105068166</v>
          </cell>
          <cell r="E711">
            <v>129.57457074404368</v>
          </cell>
        </row>
        <row r="712">
          <cell r="B712">
            <v>39363</v>
          </cell>
          <cell r="C712">
            <v>168.81621701009399</v>
          </cell>
          <cell r="D712">
            <v>173.91236291661883</v>
          </cell>
          <cell r="E712">
            <v>129.15779315852524</v>
          </cell>
        </row>
        <row r="713">
          <cell r="B713">
            <v>39364</v>
          </cell>
          <cell r="C713">
            <v>166.65274296011438</v>
          </cell>
          <cell r="D713">
            <v>173.57807417271721</v>
          </cell>
          <cell r="E713">
            <v>130.20348063356849</v>
          </cell>
        </row>
        <row r="714">
          <cell r="B714">
            <v>39365</v>
          </cell>
          <cell r="C714">
            <v>165.51079614842689</v>
          </cell>
          <cell r="D714">
            <v>173.93390654544621</v>
          </cell>
          <cell r="E714">
            <v>129.98053374151473</v>
          </cell>
        </row>
        <row r="715">
          <cell r="B715">
            <v>39366</v>
          </cell>
          <cell r="C715">
            <v>164.15610816789251</v>
          </cell>
          <cell r="D715">
            <v>174.01047695263779</v>
          </cell>
          <cell r="E715">
            <v>129.31002928257689</v>
          </cell>
        </row>
        <row r="716">
          <cell r="B716">
            <v>39367</v>
          </cell>
          <cell r="C716">
            <v>167.42457371015945</v>
          </cell>
          <cell r="D716">
            <v>173.17777485308207</v>
          </cell>
          <cell r="E716">
            <v>129.92479701850129</v>
          </cell>
        </row>
        <row r="717">
          <cell r="B717">
            <v>39370</v>
          </cell>
          <cell r="C717">
            <v>165.36689488545377</v>
          </cell>
          <cell r="D717">
            <v>172.9532817296803</v>
          </cell>
          <cell r="E717">
            <v>128.83585119126849</v>
          </cell>
        </row>
        <row r="718">
          <cell r="B718">
            <v>39371</v>
          </cell>
          <cell r="C718">
            <v>160.21756530752651</v>
          </cell>
          <cell r="D718">
            <v>168.75110130810322</v>
          </cell>
          <cell r="E718">
            <v>127.98898575801945</v>
          </cell>
        </row>
        <row r="719">
          <cell r="B719">
            <v>39372</v>
          </cell>
          <cell r="C719">
            <v>158.29485578188292</v>
          </cell>
          <cell r="D719">
            <v>170.10391544285184</v>
          </cell>
          <cell r="E719">
            <v>128.21442832423799</v>
          </cell>
        </row>
        <row r="720">
          <cell r="B720">
            <v>39373</v>
          </cell>
          <cell r="C720">
            <v>156.79658119006598</v>
          </cell>
          <cell r="D720">
            <v>168.1049738290863</v>
          </cell>
          <cell r="E720">
            <v>128.1179289231998</v>
          </cell>
        </row>
        <row r="721">
          <cell r="B721">
            <v>39374</v>
          </cell>
          <cell r="C721">
            <v>151.96507184608572</v>
          </cell>
          <cell r="D721">
            <v>165.94194766392329</v>
          </cell>
          <cell r="E721">
            <v>124.83611739651272</v>
          </cell>
        </row>
        <row r="722">
          <cell r="B722">
            <v>39377</v>
          </cell>
          <cell r="C722">
            <v>153.44086706246745</v>
          </cell>
          <cell r="D722">
            <v>162.54603514627811</v>
          </cell>
          <cell r="E722">
            <v>125.31029548782111</v>
          </cell>
        </row>
        <row r="723">
          <cell r="B723">
            <v>39378</v>
          </cell>
          <cell r="C723">
            <v>154.54858963889075</v>
          </cell>
          <cell r="D723">
            <v>164.33237157487565</v>
          </cell>
          <cell r="E723">
            <v>126.41338346865435</v>
          </cell>
        </row>
        <row r="724">
          <cell r="B724">
            <v>39379</v>
          </cell>
          <cell r="C724">
            <v>155.24373437034328</v>
          </cell>
          <cell r="D724">
            <v>164.62244051908974</v>
          </cell>
          <cell r="E724">
            <v>126.10475176360976</v>
          </cell>
        </row>
        <row r="725">
          <cell r="B725">
            <v>39380</v>
          </cell>
          <cell r="C725">
            <v>154.00415465954865</v>
          </cell>
          <cell r="D725">
            <v>166.77022494170043</v>
          </cell>
          <cell r="E725">
            <v>125.98163183814724</v>
          </cell>
        </row>
        <row r="726">
          <cell r="B726">
            <v>39381</v>
          </cell>
          <cell r="C726">
            <v>155.82981407551097</v>
          </cell>
          <cell r="D726">
            <v>168.39714317363027</v>
          </cell>
          <cell r="E726">
            <v>127.71862105683482</v>
          </cell>
        </row>
      </sheetData>
      <sheetData sheetId="3" refreshError="1"/>
      <sheetData sheetId="4" refreshError="1">
        <row r="13">
          <cell r="B13" t="str">
            <v>Company</v>
          </cell>
          <cell r="C13" t="str">
            <v>2005 to date return</v>
          </cell>
        </row>
        <row r="14">
          <cell r="B14" t="str">
            <v>Boral</v>
          </cell>
          <cell r="C14">
            <v>0.17111451879516371</v>
          </cell>
          <cell r="D14" t="str">
            <v>Boral</v>
          </cell>
        </row>
        <row r="15">
          <cell r="B15" t="str">
            <v>Cemex</v>
          </cell>
          <cell r="C15">
            <v>0.60363681041897044</v>
          </cell>
          <cell r="D15" t="str">
            <v>Cemex</v>
          </cell>
        </row>
        <row r="16">
          <cell r="B16" t="str">
            <v>CRH</v>
          </cell>
          <cell r="C16">
            <v>0.39182741116751241</v>
          </cell>
          <cell r="D16" t="str">
            <v>CRH</v>
          </cell>
        </row>
        <row r="17">
          <cell r="B17" t="str">
            <v>Heidelberg Cement</v>
          </cell>
          <cell r="C17">
            <v>1.5622764565838292</v>
          </cell>
          <cell r="D17" t="str">
            <v>Heidelberg Cement</v>
          </cell>
        </row>
        <row r="18">
          <cell r="B18" t="str">
            <v>Holcim</v>
          </cell>
          <cell r="C18">
            <v>0.88798059781859973</v>
          </cell>
          <cell r="D18" t="str">
            <v>Holcim</v>
          </cell>
        </row>
        <row r="19">
          <cell r="B19" t="str">
            <v>Lafarge</v>
          </cell>
          <cell r="C19">
            <v>0.55508241758241783</v>
          </cell>
          <cell r="D19" t="str">
            <v>Lafarge</v>
          </cell>
        </row>
        <row r="20">
          <cell r="B20" t="str">
            <v>Titan Cement</v>
          </cell>
          <cell r="C20">
            <v>0.61588180978762685</v>
          </cell>
          <cell r="D20" t="str">
            <v>Titan Cement</v>
          </cell>
        </row>
        <row r="23">
          <cell r="C23" t="str">
            <v>2005 to date return</v>
          </cell>
          <cell r="D23" t="str">
            <v>Return</v>
          </cell>
          <cell r="E23" t="str">
            <v>Median</v>
          </cell>
          <cell r="F23" t="str">
            <v>S&amp;P 500</v>
          </cell>
        </row>
        <row r="24">
          <cell r="B24">
            <v>1</v>
          </cell>
          <cell r="C24" t="str">
            <v>Heidelberg Cement</v>
          </cell>
          <cell r="D24">
            <v>1.5622764565838292</v>
          </cell>
          <cell r="E24">
            <v>0.60363681041897044</v>
          </cell>
          <cell r="F24">
            <v>0.27718621056834825</v>
          </cell>
        </row>
        <row r="25">
          <cell r="B25">
            <v>2</v>
          </cell>
          <cell r="C25" t="str">
            <v>Holcim</v>
          </cell>
          <cell r="D25">
            <v>0.88798059781859973</v>
          </cell>
          <cell r="E25">
            <v>0.60363681041897044</v>
          </cell>
          <cell r="F25">
            <v>0.27718621056834825</v>
          </cell>
        </row>
        <row r="26">
          <cell r="B26">
            <v>3</v>
          </cell>
          <cell r="C26" t="str">
            <v>Titan Cement</v>
          </cell>
          <cell r="D26">
            <v>0.61588180978762685</v>
          </cell>
          <cell r="E26">
            <v>0.60363681041897044</v>
          </cell>
          <cell r="F26">
            <v>0.27718621056834825</v>
          </cell>
        </row>
        <row r="27">
          <cell r="B27">
            <v>4</v>
          </cell>
          <cell r="C27" t="str">
            <v>Cemex</v>
          </cell>
          <cell r="D27">
            <v>0.60363681041897044</v>
          </cell>
          <cell r="E27">
            <v>0.60363681041897044</v>
          </cell>
          <cell r="F27">
            <v>0.27718621056834825</v>
          </cell>
        </row>
        <row r="28">
          <cell r="B28">
            <v>5</v>
          </cell>
          <cell r="C28" t="str">
            <v>Lafarge</v>
          </cell>
          <cell r="D28">
            <v>0.55508241758241783</v>
          </cell>
          <cell r="E28">
            <v>0.60363681041897044</v>
          </cell>
          <cell r="F28">
            <v>0.27718621056834825</v>
          </cell>
        </row>
        <row r="29">
          <cell r="B29">
            <v>6</v>
          </cell>
          <cell r="C29" t="str">
            <v>CRH</v>
          </cell>
          <cell r="D29">
            <v>0.39182741116751241</v>
          </cell>
          <cell r="E29">
            <v>0.60363681041897044</v>
          </cell>
          <cell r="F29">
            <v>0.27718621056834825</v>
          </cell>
        </row>
        <row r="30">
          <cell r="B30">
            <v>7</v>
          </cell>
          <cell r="C30" t="str">
            <v>Boral</v>
          </cell>
          <cell r="D30">
            <v>0.17111451879516371</v>
          </cell>
          <cell r="E30">
            <v>0.60363681041897044</v>
          </cell>
          <cell r="F30">
            <v>0.27718621056834825</v>
          </cell>
        </row>
        <row r="33">
          <cell r="C33" t="str">
            <v>Labels</v>
          </cell>
        </row>
        <row r="34">
          <cell r="C34" t="str">
            <v>Median: 60.4%</v>
          </cell>
        </row>
        <row r="35">
          <cell r="C35" t="str">
            <v>S&amp;P 500: 27.7%</v>
          </cell>
        </row>
      </sheetData>
      <sheetData sheetId="5" refreshError="1"/>
      <sheetData sheetId="6" refreshError="1">
        <row r="16">
          <cell r="C16" t="str">
            <v>Primary comparables</v>
          </cell>
          <cell r="D16" t="str">
            <v>Secondary comparables</v>
          </cell>
        </row>
        <row r="17">
          <cell r="B17">
            <v>38355</v>
          </cell>
          <cell r="C17">
            <v>8.2221215476017964</v>
          </cell>
          <cell r="D17">
            <v>6.9239360230033515</v>
          </cell>
          <cell r="F17" t="str">
            <v>Beginning</v>
          </cell>
          <cell r="G17" t="str">
            <v>End</v>
          </cell>
        </row>
        <row r="18">
          <cell r="B18">
            <v>38356</v>
          </cell>
          <cell r="C18">
            <v>8.1319920011592526</v>
          </cell>
          <cell r="D18">
            <v>6.9397233554077546</v>
          </cell>
          <cell r="F18">
            <v>38355</v>
          </cell>
          <cell r="G18">
            <v>39381</v>
          </cell>
        </row>
        <row r="19">
          <cell r="B19">
            <v>38357</v>
          </cell>
          <cell r="C19">
            <v>7.9352420755450908</v>
          </cell>
          <cell r="D19">
            <v>6.968650789688013</v>
          </cell>
          <cell r="F19" t="str">
            <v>Labels</v>
          </cell>
          <cell r="G19" t="str">
            <v>Major Unit</v>
          </cell>
        </row>
        <row r="20">
          <cell r="B20">
            <v>38358</v>
          </cell>
          <cell r="C20">
            <v>8.1107778006012019</v>
          </cell>
          <cell r="D20">
            <v>6.9903466527171405</v>
          </cell>
          <cell r="F20">
            <v>15</v>
          </cell>
          <cell r="G20">
            <v>68.400000000000006</v>
          </cell>
        </row>
        <row r="21">
          <cell r="B21">
            <v>38359</v>
          </cell>
          <cell r="C21">
            <v>7.9943796245976957</v>
          </cell>
          <cell r="D21">
            <v>7.0401661137452365</v>
          </cell>
          <cell r="F21" t="str">
            <v>Indexed stock price</v>
          </cell>
        </row>
        <row r="22">
          <cell r="B22">
            <v>38362</v>
          </cell>
          <cell r="C22">
            <v>8.1154716547034074</v>
          </cell>
          <cell r="D22">
            <v>7.1060569644760365</v>
          </cell>
          <cell r="F22" t="str">
            <v>Median</v>
          </cell>
        </row>
        <row r="23">
          <cell r="B23">
            <v>38363</v>
          </cell>
          <cell r="C23">
            <v>7.9765439364789588</v>
          </cell>
          <cell r="D23">
            <v>7.2272267981759937</v>
          </cell>
          <cell r="F23" t="str">
            <v>Primary comparables: 9.1x</v>
          </cell>
          <cell r="G23">
            <v>9.1147648278601174</v>
          </cell>
        </row>
        <row r="24">
          <cell r="B24">
            <v>38364</v>
          </cell>
          <cell r="C24">
            <v>8.000950400801603</v>
          </cell>
          <cell r="D24">
            <v>7.2650551341766709</v>
          </cell>
          <cell r="F24" t="str">
            <v>Secondary comparables: 7.6x</v>
          </cell>
          <cell r="G24">
            <v>7.5713738944509181</v>
          </cell>
        </row>
        <row r="25">
          <cell r="B25">
            <v>38365</v>
          </cell>
          <cell r="C25">
            <v>8.1379997888807623</v>
          </cell>
          <cell r="D25">
            <v>7.3087032141774531</v>
          </cell>
        </row>
        <row r="26">
          <cell r="B26">
            <v>38366</v>
          </cell>
          <cell r="C26">
            <v>8.2600304208416837</v>
          </cell>
          <cell r="D26">
            <v>7.4338277101796955</v>
          </cell>
        </row>
        <row r="27">
          <cell r="B27">
            <v>38370</v>
          </cell>
          <cell r="C27">
            <v>8.2224826857199407</v>
          </cell>
          <cell r="D27">
            <v>7.4454671981799052</v>
          </cell>
        </row>
        <row r="28">
          <cell r="B28">
            <v>38371</v>
          </cell>
          <cell r="C28">
            <v>8.2375011602294599</v>
          </cell>
          <cell r="D28">
            <v>7.5036646381809478</v>
          </cell>
        </row>
        <row r="29">
          <cell r="B29">
            <v>38372</v>
          </cell>
          <cell r="C29">
            <v>7.9727757438378557</v>
          </cell>
          <cell r="D29">
            <v>7.2942339917166716</v>
          </cell>
        </row>
        <row r="30">
          <cell r="B30">
            <v>38373</v>
          </cell>
          <cell r="C30">
            <v>7.9632476637729326</v>
          </cell>
          <cell r="D30">
            <v>7.3945797112444582</v>
          </cell>
        </row>
        <row r="31">
          <cell r="B31">
            <v>38376</v>
          </cell>
          <cell r="C31">
            <v>7.9815523712105581</v>
          </cell>
          <cell r="D31">
            <v>7.3054728448343331</v>
          </cell>
        </row>
        <row r="32">
          <cell r="B32">
            <v>38377</v>
          </cell>
          <cell r="C32">
            <v>7.9976726049165219</v>
          </cell>
          <cell r="D32">
            <v>7.2854034056874521</v>
          </cell>
        </row>
        <row r="33">
          <cell r="B33">
            <v>38378</v>
          </cell>
          <cell r="C33">
            <v>7.9481323162520443</v>
          </cell>
          <cell r="D33">
            <v>7.3062755731933224</v>
          </cell>
        </row>
        <row r="34">
          <cell r="B34">
            <v>38379</v>
          </cell>
          <cell r="C34">
            <v>7.9607333761949457</v>
          </cell>
          <cell r="D34">
            <v>7.3681869950966217</v>
          </cell>
        </row>
        <row r="35">
          <cell r="B35">
            <v>38380</v>
          </cell>
          <cell r="C35">
            <v>7.9135895470730269</v>
          </cell>
          <cell r="D35">
            <v>7.4274929681581003</v>
          </cell>
        </row>
        <row r="36">
          <cell r="B36">
            <v>38383</v>
          </cell>
          <cell r="C36">
            <v>8.0110001400993767</v>
          </cell>
          <cell r="D36">
            <v>7.4828835212496738</v>
          </cell>
        </row>
        <row r="37">
          <cell r="B37">
            <v>38384</v>
          </cell>
          <cell r="C37">
            <v>8.0432671737646011</v>
          </cell>
          <cell r="D37">
            <v>7.521529834520936</v>
          </cell>
        </row>
        <row r="38">
          <cell r="B38">
            <v>38385</v>
          </cell>
          <cell r="C38">
            <v>8.2861484277267827</v>
          </cell>
          <cell r="D38">
            <v>7.5874731768909607</v>
          </cell>
        </row>
        <row r="39">
          <cell r="B39">
            <v>38386</v>
          </cell>
          <cell r="C39">
            <v>7.6959622383109263</v>
          </cell>
          <cell r="D39">
            <v>7.5777239694797407</v>
          </cell>
        </row>
        <row r="40">
          <cell r="B40">
            <v>38387</v>
          </cell>
          <cell r="C40">
            <v>7.5444858486752899</v>
          </cell>
          <cell r="D40">
            <v>7.5932835650897683</v>
          </cell>
        </row>
        <row r="41">
          <cell r="B41">
            <v>38390</v>
          </cell>
          <cell r="C41">
            <v>7.5698520106815632</v>
          </cell>
          <cell r="D41">
            <v>7.6397666706802347</v>
          </cell>
        </row>
        <row r="42">
          <cell r="B42">
            <v>38391</v>
          </cell>
          <cell r="C42">
            <v>7.6186392578527933</v>
          </cell>
          <cell r="D42">
            <v>7.6368614765808305</v>
          </cell>
        </row>
        <row r="43">
          <cell r="B43">
            <v>38392</v>
          </cell>
          <cell r="C43">
            <v>7.5441309165723389</v>
          </cell>
          <cell r="D43">
            <v>7.5990939532885768</v>
          </cell>
        </row>
        <row r="44">
          <cell r="B44">
            <v>38393</v>
          </cell>
          <cell r="C44">
            <v>7.5941617427971977</v>
          </cell>
          <cell r="D44">
            <v>7.5816627886921513</v>
          </cell>
        </row>
        <row r="45">
          <cell r="B45">
            <v>38394</v>
          </cell>
          <cell r="C45">
            <v>7.5736053925188109</v>
          </cell>
          <cell r="D45">
            <v>7.5840937130060562</v>
          </cell>
        </row>
        <row r="46">
          <cell r="B46">
            <v>38397</v>
          </cell>
          <cell r="C46">
            <v>7.5541278751517904</v>
          </cell>
          <cell r="D46">
            <v>7.5724396572098076</v>
          </cell>
        </row>
        <row r="47">
          <cell r="B47">
            <v>38398</v>
          </cell>
          <cell r="C47">
            <v>7.5326558892563558</v>
          </cell>
          <cell r="D47">
            <v>7.5871605697945421</v>
          </cell>
        </row>
        <row r="48">
          <cell r="B48">
            <v>38399</v>
          </cell>
          <cell r="C48">
            <v>7.653219352405852</v>
          </cell>
          <cell r="D48">
            <v>7.5380908611787625</v>
          </cell>
        </row>
        <row r="49">
          <cell r="B49">
            <v>38400</v>
          </cell>
          <cell r="C49">
            <v>8.0165110970582933</v>
          </cell>
          <cell r="D49">
            <v>7.5599819373785824</v>
          </cell>
        </row>
        <row r="50">
          <cell r="B50">
            <v>38401</v>
          </cell>
          <cell r="C50">
            <v>7.9789786865955525</v>
          </cell>
          <cell r="D50">
            <v>7.5657823778986293</v>
          </cell>
        </row>
        <row r="51">
          <cell r="B51">
            <v>38405</v>
          </cell>
          <cell r="C51">
            <v>7.7312625818734979</v>
          </cell>
          <cell r="D51">
            <v>7.4104376036212072</v>
          </cell>
        </row>
        <row r="52">
          <cell r="B52">
            <v>38406</v>
          </cell>
          <cell r="C52">
            <v>7.7443985877403847</v>
          </cell>
          <cell r="D52">
            <v>7.347110143910383</v>
          </cell>
        </row>
        <row r="53">
          <cell r="B53">
            <v>38407</v>
          </cell>
          <cell r="C53">
            <v>7.9208027747881609</v>
          </cell>
          <cell r="D53">
            <v>7.3511179528591892</v>
          </cell>
        </row>
        <row r="54">
          <cell r="B54">
            <v>38408</v>
          </cell>
          <cell r="C54">
            <v>8.2848704216291065</v>
          </cell>
          <cell r="D54">
            <v>7.3238631486127392</v>
          </cell>
        </row>
        <row r="55">
          <cell r="B55">
            <v>38411</v>
          </cell>
          <cell r="C55">
            <v>8.2351393866245992</v>
          </cell>
          <cell r="D55">
            <v>7.3302761015370592</v>
          </cell>
        </row>
        <row r="56">
          <cell r="B56">
            <v>38412</v>
          </cell>
          <cell r="C56">
            <v>8.3008225124138626</v>
          </cell>
          <cell r="D56">
            <v>7.4168504746515564</v>
          </cell>
        </row>
        <row r="57">
          <cell r="B57">
            <v>38413</v>
          </cell>
          <cell r="C57">
            <v>8.2539067178395431</v>
          </cell>
          <cell r="D57">
            <v>7.2733614309626171</v>
          </cell>
        </row>
        <row r="58">
          <cell r="B58">
            <v>38414</v>
          </cell>
          <cell r="C58">
            <v>8.1788404894345952</v>
          </cell>
          <cell r="D58">
            <v>7.3222599103816606</v>
          </cell>
        </row>
        <row r="59">
          <cell r="B59">
            <v>38415</v>
          </cell>
          <cell r="C59">
            <v>8.4572072977659385</v>
          </cell>
          <cell r="D59">
            <v>7.3191594047153838</v>
          </cell>
        </row>
        <row r="60">
          <cell r="B60">
            <v>38418</v>
          </cell>
          <cell r="C60">
            <v>8.3711964857712342</v>
          </cell>
          <cell r="D60">
            <v>7.3112557097116859</v>
          </cell>
        </row>
        <row r="61">
          <cell r="B61">
            <v>38419</v>
          </cell>
          <cell r="C61">
            <v>8.3111435593464549</v>
          </cell>
          <cell r="D61">
            <v>7.3577591870953869</v>
          </cell>
        </row>
        <row r="62">
          <cell r="B62">
            <v>38420</v>
          </cell>
          <cell r="C62">
            <v>8.2567211137820511</v>
          </cell>
          <cell r="D62">
            <v>7.3267570789091492</v>
          </cell>
        </row>
        <row r="63">
          <cell r="B63">
            <v>38421</v>
          </cell>
          <cell r="C63">
            <v>8.1384928385416675</v>
          </cell>
          <cell r="D63">
            <v>7.2771529747690886</v>
          </cell>
        </row>
        <row r="64">
          <cell r="B64">
            <v>38422</v>
          </cell>
          <cell r="C64">
            <v>8.1281712286172869</v>
          </cell>
          <cell r="D64">
            <v>7.3371760778950117</v>
          </cell>
        </row>
        <row r="65">
          <cell r="B65">
            <v>38425</v>
          </cell>
          <cell r="C65">
            <v>8.1169111113842138</v>
          </cell>
          <cell r="D65">
            <v>7.2921343949459425</v>
          </cell>
        </row>
        <row r="66">
          <cell r="B66">
            <v>38426</v>
          </cell>
          <cell r="C66">
            <v>8.2407695859890815</v>
          </cell>
          <cell r="D66">
            <v>7.3396328969649618</v>
          </cell>
        </row>
        <row r="67">
          <cell r="B67">
            <v>38427</v>
          </cell>
          <cell r="C67">
            <v>8.2933158614237783</v>
          </cell>
          <cell r="D67">
            <v>7.3047625544964889</v>
          </cell>
        </row>
        <row r="68">
          <cell r="B68">
            <v>38428</v>
          </cell>
          <cell r="C68">
            <v>8.2942543687324726</v>
          </cell>
          <cell r="D68">
            <v>6.9343704219365092</v>
          </cell>
        </row>
        <row r="69">
          <cell r="B69">
            <v>38429</v>
          </cell>
          <cell r="C69">
            <v>8.1882235920502797</v>
          </cell>
          <cell r="D69">
            <v>6.9536196349254267</v>
          </cell>
        </row>
        <row r="70">
          <cell r="B70">
            <v>38432</v>
          </cell>
          <cell r="C70">
            <v>8.1216030849358969</v>
          </cell>
          <cell r="D70">
            <v>6.9178710965174366</v>
          </cell>
        </row>
        <row r="71">
          <cell r="B71">
            <v>38433</v>
          </cell>
          <cell r="C71">
            <v>8.1338008649899844</v>
          </cell>
          <cell r="D71">
            <v>6.8931221083888303</v>
          </cell>
        </row>
        <row r="72">
          <cell r="B72">
            <v>38434</v>
          </cell>
          <cell r="C72">
            <v>8.1253562696829924</v>
          </cell>
          <cell r="D72">
            <v>6.9178710965174366</v>
          </cell>
        </row>
        <row r="73">
          <cell r="B73">
            <v>38435</v>
          </cell>
          <cell r="C73">
            <v>8.1384928385416675</v>
          </cell>
          <cell r="D73">
            <v>6.9453699722158904</v>
          </cell>
        </row>
        <row r="74">
          <cell r="B74">
            <v>38439</v>
          </cell>
          <cell r="C74">
            <v>8.1384928385416675</v>
          </cell>
          <cell r="D74">
            <v>6.9453699722158904</v>
          </cell>
        </row>
        <row r="75">
          <cell r="B75">
            <v>38440</v>
          </cell>
          <cell r="C75">
            <v>7.9789786865955525</v>
          </cell>
          <cell r="D75">
            <v>6.9426200846460446</v>
          </cell>
        </row>
        <row r="76">
          <cell r="B76">
            <v>38441</v>
          </cell>
          <cell r="C76">
            <v>7.9658421177368783</v>
          </cell>
          <cell r="D76">
            <v>6.9206209840872832</v>
          </cell>
        </row>
        <row r="77">
          <cell r="B77">
            <v>38442</v>
          </cell>
          <cell r="C77">
            <v>7.9392512043432992</v>
          </cell>
          <cell r="D77">
            <v>6.8821225581094492</v>
          </cell>
        </row>
        <row r="78">
          <cell r="B78">
            <v>38443</v>
          </cell>
          <cell r="C78">
            <v>8.0539952188501598</v>
          </cell>
          <cell r="D78">
            <v>6.9096214338079012</v>
          </cell>
        </row>
        <row r="79">
          <cell r="B79">
            <v>38446</v>
          </cell>
          <cell r="C79">
            <v>8.0959748387419861</v>
          </cell>
          <cell r="D79">
            <v>6.884872445679294</v>
          </cell>
        </row>
        <row r="80">
          <cell r="B80">
            <v>38447</v>
          </cell>
          <cell r="C80">
            <v>8.112766686698718</v>
          </cell>
          <cell r="D80">
            <v>6.9151212089475926</v>
          </cell>
        </row>
        <row r="81">
          <cell r="B81">
            <v>38448</v>
          </cell>
          <cell r="C81">
            <v>8.1687397930852867</v>
          </cell>
          <cell r="D81">
            <v>6.9453699722158904</v>
          </cell>
        </row>
        <row r="82">
          <cell r="B82">
            <v>38449</v>
          </cell>
          <cell r="C82">
            <v>8.1622094434149126</v>
          </cell>
          <cell r="D82">
            <v>6.961869297634963</v>
          </cell>
        </row>
        <row r="83">
          <cell r="B83">
            <v>38450</v>
          </cell>
          <cell r="C83">
            <v>8.142618954132061</v>
          </cell>
          <cell r="D83">
            <v>6.9508697473555809</v>
          </cell>
        </row>
        <row r="84">
          <cell r="B84">
            <v>38453</v>
          </cell>
          <cell r="C84">
            <v>8.0987737599322411</v>
          </cell>
          <cell r="D84">
            <v>6.9563695224952724</v>
          </cell>
        </row>
        <row r="85">
          <cell r="B85">
            <v>38454</v>
          </cell>
          <cell r="C85">
            <v>8.2620274641371694</v>
          </cell>
          <cell r="D85">
            <v>6.9261207592269729</v>
          </cell>
        </row>
        <row r="86">
          <cell r="B86">
            <v>38455</v>
          </cell>
          <cell r="C86">
            <v>8.1780685042176486</v>
          </cell>
          <cell r="D86">
            <v>6.9563695224952724</v>
          </cell>
        </row>
        <row r="87">
          <cell r="B87">
            <v>38456</v>
          </cell>
          <cell r="C87">
            <v>7.851559976351262</v>
          </cell>
          <cell r="D87">
            <v>6.9183750745839534</v>
          </cell>
        </row>
        <row r="88">
          <cell r="B88">
            <v>38457</v>
          </cell>
          <cell r="C88">
            <v>7.5483742058402443</v>
          </cell>
          <cell r="D88">
            <v>6.7665771762283544</v>
          </cell>
        </row>
        <row r="89">
          <cell r="B89">
            <v>38460</v>
          </cell>
          <cell r="C89">
            <v>7.696701916260567</v>
          </cell>
          <cell r="D89">
            <v>6.6616986282735784</v>
          </cell>
        </row>
        <row r="90">
          <cell r="B90">
            <v>38461</v>
          </cell>
          <cell r="C90">
            <v>7.8030505665173271</v>
          </cell>
          <cell r="D90">
            <v>6.7141379022509673</v>
          </cell>
        </row>
        <row r="91">
          <cell r="B91">
            <v>38462</v>
          </cell>
          <cell r="C91">
            <v>7.8002513654629402</v>
          </cell>
          <cell r="D91">
            <v>6.6754984372149959</v>
          </cell>
        </row>
        <row r="92">
          <cell r="B92">
            <v>38463</v>
          </cell>
          <cell r="C92">
            <v>7.817043493283804</v>
          </cell>
          <cell r="D92">
            <v>6.6644585900618623</v>
          </cell>
        </row>
        <row r="93">
          <cell r="B93">
            <v>38464</v>
          </cell>
          <cell r="C93">
            <v>7.5996828167285653</v>
          </cell>
          <cell r="D93">
            <v>6.725177749404101</v>
          </cell>
        </row>
        <row r="94">
          <cell r="B94">
            <v>38467</v>
          </cell>
          <cell r="C94">
            <v>7.6976349832786957</v>
          </cell>
          <cell r="D94">
            <v>6.7306976729806687</v>
          </cell>
        </row>
        <row r="95">
          <cell r="B95">
            <v>38468</v>
          </cell>
          <cell r="C95">
            <v>7.5996828167285653</v>
          </cell>
          <cell r="D95">
            <v>6.7472574437103701</v>
          </cell>
        </row>
        <row r="96">
          <cell r="B96">
            <v>38469</v>
          </cell>
          <cell r="C96">
            <v>7.6248703087995295</v>
          </cell>
          <cell r="D96">
            <v>6.6727384754267129</v>
          </cell>
        </row>
        <row r="97">
          <cell r="B97">
            <v>38470</v>
          </cell>
          <cell r="C97">
            <v>7.4224350663006309</v>
          </cell>
          <cell r="D97">
            <v>6.6699785136384291</v>
          </cell>
        </row>
        <row r="98">
          <cell r="B98">
            <v>38471</v>
          </cell>
          <cell r="C98">
            <v>7.4084421395341549</v>
          </cell>
          <cell r="D98">
            <v>6.6616986282735784</v>
          </cell>
        </row>
        <row r="99">
          <cell r="B99">
            <v>38474</v>
          </cell>
          <cell r="C99">
            <v>7.577293126391325</v>
          </cell>
          <cell r="D99">
            <v>6.7003380933095498</v>
          </cell>
        </row>
        <row r="100">
          <cell r="B100">
            <v>38475</v>
          </cell>
          <cell r="C100">
            <v>7.4224350663006309</v>
          </cell>
          <cell r="D100">
            <v>6.6782583990032798</v>
          </cell>
        </row>
        <row r="101">
          <cell r="B101">
            <v>38476</v>
          </cell>
          <cell r="C101">
            <v>7.7843925845243387</v>
          </cell>
          <cell r="D101">
            <v>6.7113779404626834</v>
          </cell>
        </row>
        <row r="102">
          <cell r="B102">
            <v>38477</v>
          </cell>
          <cell r="C102">
            <v>7.8030505665173271</v>
          </cell>
          <cell r="D102">
            <v>6.7168978640392494</v>
          </cell>
        </row>
        <row r="103">
          <cell r="B103">
            <v>38478</v>
          </cell>
          <cell r="C103">
            <v>7.9121972983719449</v>
          </cell>
          <cell r="D103">
            <v>6.7306976729806687</v>
          </cell>
        </row>
        <row r="104">
          <cell r="B104">
            <v>38481</v>
          </cell>
          <cell r="C104">
            <v>8.0269415927429382</v>
          </cell>
          <cell r="D104">
            <v>6.7334576347689525</v>
          </cell>
        </row>
        <row r="105">
          <cell r="B105">
            <v>38482</v>
          </cell>
          <cell r="C105">
            <v>7.9131303653900735</v>
          </cell>
          <cell r="D105">
            <v>6.7527773672869369</v>
          </cell>
        </row>
        <row r="106">
          <cell r="B106">
            <v>38483</v>
          </cell>
          <cell r="C106">
            <v>7.9317877876547982</v>
          </cell>
          <cell r="D106">
            <v>6.6810183607915636</v>
          </cell>
        </row>
        <row r="107">
          <cell r="B107">
            <v>38484</v>
          </cell>
          <cell r="C107">
            <v>7.9215260095043059</v>
          </cell>
          <cell r="D107">
            <v>6.7362175965572355</v>
          </cell>
        </row>
        <row r="108">
          <cell r="B108">
            <v>38485</v>
          </cell>
          <cell r="C108">
            <v>7.8851439521288569</v>
          </cell>
          <cell r="D108">
            <v>6.6988863918397259</v>
          </cell>
        </row>
        <row r="109">
          <cell r="B109">
            <v>38488</v>
          </cell>
          <cell r="C109">
            <v>7.9392512043432992</v>
          </cell>
          <cell r="D109">
            <v>6.7168978640392494</v>
          </cell>
        </row>
        <row r="110">
          <cell r="B110">
            <v>38489</v>
          </cell>
          <cell r="C110">
            <v>8.0577269271944107</v>
          </cell>
          <cell r="D110">
            <v>6.7030980550978319</v>
          </cell>
        </row>
        <row r="111">
          <cell r="B111">
            <v>38490</v>
          </cell>
          <cell r="C111">
            <v>8.3888996706949115</v>
          </cell>
          <cell r="D111">
            <v>6.6988863918397259</v>
          </cell>
        </row>
        <row r="112">
          <cell r="B112">
            <v>38491</v>
          </cell>
          <cell r="C112">
            <v>7.227433721148067</v>
          </cell>
          <cell r="D112">
            <v>6.7353346297993468</v>
          </cell>
        </row>
        <row r="113">
          <cell r="B113">
            <v>38492</v>
          </cell>
          <cell r="C113">
            <v>7.221032590229596</v>
          </cell>
          <cell r="D113">
            <v>6.7330861106764726</v>
          </cell>
        </row>
        <row r="114">
          <cell r="B114">
            <v>38495</v>
          </cell>
          <cell r="C114">
            <v>7.3914667217447603</v>
          </cell>
          <cell r="D114">
            <v>6.7353346297993468</v>
          </cell>
        </row>
        <row r="115">
          <cell r="B115">
            <v>38496</v>
          </cell>
          <cell r="C115">
            <v>7.3946670471555835</v>
          </cell>
          <cell r="D115">
            <v>6.7293385788050166</v>
          </cell>
        </row>
        <row r="116">
          <cell r="B116">
            <v>38497</v>
          </cell>
          <cell r="C116">
            <v>7.4722828599656346</v>
          </cell>
          <cell r="D116">
            <v>6.7383326552965119</v>
          </cell>
        </row>
        <row r="117">
          <cell r="B117">
            <v>38498</v>
          </cell>
          <cell r="C117">
            <v>7.6227132773242694</v>
          </cell>
          <cell r="D117">
            <v>6.8155318118485075</v>
          </cell>
        </row>
        <row r="118">
          <cell r="B118">
            <v>38499</v>
          </cell>
          <cell r="C118">
            <v>7.5835052102186857</v>
          </cell>
          <cell r="D118">
            <v>6.7758079740110722</v>
          </cell>
        </row>
        <row r="119">
          <cell r="B119">
            <v>38503</v>
          </cell>
          <cell r="C119">
            <v>7.348257767778823</v>
          </cell>
          <cell r="D119">
            <v>6.8686124893600553</v>
          </cell>
        </row>
        <row r="120">
          <cell r="B120">
            <v>38504</v>
          </cell>
          <cell r="C120">
            <v>7.4746833440721652</v>
          </cell>
          <cell r="D120">
            <v>6.7940044881219528</v>
          </cell>
        </row>
        <row r="121">
          <cell r="B121">
            <v>38505</v>
          </cell>
          <cell r="C121">
            <v>7.419471969573582</v>
          </cell>
          <cell r="D121">
            <v>6.7940044881219528</v>
          </cell>
        </row>
        <row r="122">
          <cell r="B122">
            <v>38506</v>
          </cell>
          <cell r="C122">
            <v>7.3802643825648202</v>
          </cell>
          <cell r="D122">
            <v>6.7580821171554586</v>
          </cell>
        </row>
        <row r="123">
          <cell r="B123">
            <v>38509</v>
          </cell>
          <cell r="C123">
            <v>7.374663332999055</v>
          </cell>
          <cell r="D123">
            <v>6.7415025613247703</v>
          </cell>
        </row>
        <row r="124">
          <cell r="B124">
            <v>38510</v>
          </cell>
          <cell r="C124">
            <v>7.3890659975898183</v>
          </cell>
          <cell r="D124">
            <v>6.7563208082795008</v>
          </cell>
        </row>
        <row r="125">
          <cell r="B125">
            <v>38511</v>
          </cell>
          <cell r="C125">
            <v>7.4170717255154637</v>
          </cell>
          <cell r="D125">
            <v>6.6941117792133289</v>
          </cell>
        </row>
        <row r="126">
          <cell r="B126">
            <v>38512</v>
          </cell>
          <cell r="C126">
            <v>7.5707027083333323</v>
          </cell>
          <cell r="D126">
            <v>6.7435791999165513</v>
          </cell>
        </row>
        <row r="127">
          <cell r="B127">
            <v>38513</v>
          </cell>
          <cell r="C127">
            <v>7.5186923793908074</v>
          </cell>
          <cell r="D127">
            <v>6.8192793437199635</v>
          </cell>
        </row>
        <row r="128">
          <cell r="B128">
            <v>38516</v>
          </cell>
          <cell r="C128">
            <v>7.610710616743213</v>
          </cell>
          <cell r="D128">
            <v>6.976379602259537</v>
          </cell>
        </row>
        <row r="129">
          <cell r="B129">
            <v>38517</v>
          </cell>
          <cell r="C129">
            <v>7.7499389349703183</v>
          </cell>
          <cell r="D129">
            <v>6.9598000464288479</v>
          </cell>
        </row>
        <row r="130">
          <cell r="B130">
            <v>38518</v>
          </cell>
          <cell r="C130">
            <v>7.8315551545439002</v>
          </cell>
          <cell r="D130">
            <v>6.9459837499032737</v>
          </cell>
        </row>
        <row r="131">
          <cell r="B131">
            <v>38519</v>
          </cell>
          <cell r="C131">
            <v>7.6779267867832068</v>
          </cell>
          <cell r="D131">
            <v>6.9632804852489736</v>
          </cell>
        </row>
        <row r="132">
          <cell r="B132">
            <v>38520</v>
          </cell>
          <cell r="C132">
            <v>7.7012250732836653</v>
          </cell>
          <cell r="D132">
            <v>6.9907958033854003</v>
          </cell>
        </row>
        <row r="133">
          <cell r="B133">
            <v>38523</v>
          </cell>
          <cell r="C133">
            <v>7.6010424413316926</v>
          </cell>
          <cell r="D133">
            <v>6.9687835488762602</v>
          </cell>
        </row>
        <row r="134">
          <cell r="B134">
            <v>38524</v>
          </cell>
          <cell r="C134">
            <v>7.5738874727668852</v>
          </cell>
          <cell r="D134">
            <v>6.9935473351990431</v>
          </cell>
        </row>
        <row r="135">
          <cell r="B135">
            <v>38525</v>
          </cell>
          <cell r="C135">
            <v>7.5769676229421741</v>
          </cell>
          <cell r="D135">
            <v>6.974286612503545</v>
          </cell>
        </row>
        <row r="136">
          <cell r="B136">
            <v>38526</v>
          </cell>
          <cell r="C136">
            <v>7.3835923109540982</v>
          </cell>
          <cell r="D136">
            <v>6.9522743579944031</v>
          </cell>
        </row>
        <row r="137">
          <cell r="B137">
            <v>38527</v>
          </cell>
          <cell r="C137">
            <v>7.4723459694989112</v>
          </cell>
          <cell r="D137">
            <v>6.8889891262806211</v>
          </cell>
        </row>
        <row r="138">
          <cell r="B138">
            <v>38530</v>
          </cell>
          <cell r="C138">
            <v>7.4538838779956436</v>
          </cell>
          <cell r="D138">
            <v>6.8449646172623391</v>
          </cell>
        </row>
        <row r="139">
          <cell r="B139">
            <v>38531</v>
          </cell>
          <cell r="C139">
            <v>7.626670556482197</v>
          </cell>
          <cell r="D139">
            <v>6.8999952535351907</v>
          </cell>
        </row>
        <row r="140">
          <cell r="B140">
            <v>38532</v>
          </cell>
          <cell r="C140">
            <v>7.5847336407813719</v>
          </cell>
          <cell r="D140">
            <v>6.913752912603405</v>
          </cell>
        </row>
        <row r="141">
          <cell r="B141">
            <v>38533</v>
          </cell>
          <cell r="C141">
            <v>7.5140622493909364</v>
          </cell>
          <cell r="D141">
            <v>6.9220075080443326</v>
          </cell>
        </row>
        <row r="142">
          <cell r="B142">
            <v>38534</v>
          </cell>
          <cell r="C142">
            <v>7.5847336407813719</v>
          </cell>
          <cell r="D142">
            <v>6.9577774216216888</v>
          </cell>
        </row>
        <row r="143">
          <cell r="B143">
            <v>38538</v>
          </cell>
          <cell r="C143">
            <v>7.7920886236183176</v>
          </cell>
          <cell r="D143">
            <v>6.9247590398579764</v>
          </cell>
        </row>
        <row r="144">
          <cell r="B144">
            <v>38539</v>
          </cell>
          <cell r="C144">
            <v>7.7097678559947882</v>
          </cell>
          <cell r="D144">
            <v>6.9687835488762602</v>
          </cell>
        </row>
        <row r="145">
          <cell r="B145">
            <v>38540</v>
          </cell>
          <cell r="C145">
            <v>7.7750028252132077</v>
          </cell>
          <cell r="D145">
            <v>6.8972437217215496</v>
          </cell>
        </row>
        <row r="146">
          <cell r="B146">
            <v>38541</v>
          </cell>
          <cell r="C146">
            <v>7.9233355599099466</v>
          </cell>
          <cell r="D146">
            <v>6.9495228261807602</v>
          </cell>
        </row>
        <row r="147">
          <cell r="B147">
            <v>38544</v>
          </cell>
          <cell r="C147">
            <v>7.9342084042539813</v>
          </cell>
          <cell r="D147">
            <v>6.9632804852489736</v>
          </cell>
        </row>
        <row r="148">
          <cell r="B148">
            <v>38545</v>
          </cell>
          <cell r="C148">
            <v>7.8169402068797629</v>
          </cell>
          <cell r="D148">
            <v>6.9247590398579764</v>
          </cell>
        </row>
        <row r="149">
          <cell r="B149">
            <v>38546</v>
          </cell>
          <cell r="C149">
            <v>7.7765563549570578</v>
          </cell>
          <cell r="D149">
            <v>6.9660320170626173</v>
          </cell>
        </row>
        <row r="150">
          <cell r="B150">
            <v>38547</v>
          </cell>
          <cell r="C150">
            <v>7.7004483084117394</v>
          </cell>
          <cell r="D150">
            <v>7.0167756368577869</v>
          </cell>
        </row>
        <row r="151">
          <cell r="B151">
            <v>38548</v>
          </cell>
          <cell r="C151">
            <v>7.7027781370617854</v>
          </cell>
          <cell r="D151">
            <v>6.9810135491167031</v>
          </cell>
        </row>
        <row r="152">
          <cell r="B152">
            <v>38551</v>
          </cell>
          <cell r="C152">
            <v>7.7416084592406404</v>
          </cell>
          <cell r="D152">
            <v>6.9700098298117545</v>
          </cell>
        </row>
        <row r="153">
          <cell r="B153">
            <v>38552</v>
          </cell>
          <cell r="C153">
            <v>7.8254827566080216</v>
          </cell>
          <cell r="D153">
            <v>6.9892663385954155</v>
          </cell>
        </row>
        <row r="154">
          <cell r="B154">
            <v>38553</v>
          </cell>
          <cell r="C154">
            <v>8.0118690486116897</v>
          </cell>
          <cell r="D154">
            <v>7.0140247070315507</v>
          </cell>
        </row>
        <row r="155">
          <cell r="B155">
            <v>38554</v>
          </cell>
          <cell r="C155">
            <v>7.9334316393820554</v>
          </cell>
          <cell r="D155">
            <v>7.0745451632087715</v>
          </cell>
        </row>
        <row r="156">
          <cell r="B156">
            <v>38555</v>
          </cell>
          <cell r="C156">
            <v>8.0134216464240815</v>
          </cell>
          <cell r="D156">
            <v>7.0607905140775848</v>
          </cell>
        </row>
        <row r="157">
          <cell r="B157">
            <v>38558</v>
          </cell>
          <cell r="C157">
            <v>7.9411976572212533</v>
          </cell>
          <cell r="D157">
            <v>7.0415340052939239</v>
          </cell>
        </row>
        <row r="158">
          <cell r="B158">
            <v>38559</v>
          </cell>
          <cell r="C158">
            <v>8.0173057037665725</v>
          </cell>
          <cell r="D158">
            <v>7.0607905140775848</v>
          </cell>
        </row>
        <row r="159">
          <cell r="B159">
            <v>38560</v>
          </cell>
          <cell r="C159">
            <v>8.0320607415901772</v>
          </cell>
          <cell r="D159">
            <v>7.1405674790384648</v>
          </cell>
        </row>
        <row r="160">
          <cell r="B160">
            <v>38561</v>
          </cell>
          <cell r="C160">
            <v>8.3093112828770952</v>
          </cell>
          <cell r="D160">
            <v>7.1213109702548048</v>
          </cell>
        </row>
        <row r="161">
          <cell r="B161">
            <v>38562</v>
          </cell>
          <cell r="C161">
            <v>8.2992147374392555</v>
          </cell>
          <cell r="D161">
            <v>7.0717942333825334</v>
          </cell>
        </row>
        <row r="162">
          <cell r="B162">
            <v>38565</v>
          </cell>
          <cell r="C162">
            <v>8.4848242645709995</v>
          </cell>
          <cell r="D162">
            <v>7.0580395842513468</v>
          </cell>
        </row>
        <row r="163">
          <cell r="B163">
            <v>38566</v>
          </cell>
          <cell r="C163">
            <v>8.7263496793038424</v>
          </cell>
          <cell r="D163">
            <v>7.0470358649463991</v>
          </cell>
        </row>
        <row r="164">
          <cell r="B164">
            <v>38567</v>
          </cell>
          <cell r="C164">
            <v>8.7030516257862516</v>
          </cell>
          <cell r="D164">
            <v>7.0772960930350086</v>
          </cell>
        </row>
        <row r="165">
          <cell r="B165">
            <v>38568</v>
          </cell>
          <cell r="C165">
            <v>8.7123702414378386</v>
          </cell>
          <cell r="D165">
            <v>7.0690433035562963</v>
          </cell>
        </row>
        <row r="166">
          <cell r="B166">
            <v>38569</v>
          </cell>
          <cell r="C166">
            <v>8.4964729418554992</v>
          </cell>
          <cell r="D166">
            <v>7.0415340052939239</v>
          </cell>
        </row>
        <row r="167">
          <cell r="B167">
            <v>38572</v>
          </cell>
          <cell r="C167">
            <v>8.3240660877178367</v>
          </cell>
          <cell r="D167">
            <v>7.0497867947726363</v>
          </cell>
        </row>
        <row r="168">
          <cell r="B168">
            <v>38573</v>
          </cell>
          <cell r="C168">
            <v>8.4366746277919624</v>
          </cell>
          <cell r="D168">
            <v>7.0800470228612458</v>
          </cell>
        </row>
        <row r="169">
          <cell r="B169">
            <v>38574</v>
          </cell>
          <cell r="C169">
            <v>8.5904433186949891</v>
          </cell>
          <cell r="D169">
            <v>7.1020544614711438</v>
          </cell>
        </row>
        <row r="170">
          <cell r="B170">
            <v>38575</v>
          </cell>
          <cell r="C170">
            <v>8.6137411392297185</v>
          </cell>
          <cell r="D170">
            <v>7.1424746778712898</v>
          </cell>
        </row>
        <row r="171">
          <cell r="B171">
            <v>38576</v>
          </cell>
          <cell r="C171">
            <v>8.6541245251866936</v>
          </cell>
          <cell r="D171">
            <v>7.2084820451532563</v>
          </cell>
        </row>
        <row r="172">
          <cell r="B172">
            <v>38579</v>
          </cell>
          <cell r="C172">
            <v>8.6618912419744856</v>
          </cell>
          <cell r="D172">
            <v>7.1938137413128196</v>
          </cell>
        </row>
        <row r="173">
          <cell r="B173">
            <v>38580</v>
          </cell>
          <cell r="C173">
            <v>8.5663682673226074</v>
          </cell>
          <cell r="D173">
            <v>7.0580395842513468</v>
          </cell>
        </row>
        <row r="174">
          <cell r="B174">
            <v>38581</v>
          </cell>
          <cell r="C174">
            <v>8.5189949294497609</v>
          </cell>
          <cell r="D174">
            <v>7.0332812158152116</v>
          </cell>
        </row>
        <row r="175">
          <cell r="B175">
            <v>38582</v>
          </cell>
          <cell r="C175">
            <v>9.0999787980871165</v>
          </cell>
          <cell r="D175">
            <v>6.9718830705220523</v>
          </cell>
        </row>
        <row r="176">
          <cell r="B176">
            <v>38583</v>
          </cell>
          <cell r="C176">
            <v>9.0290911917830794</v>
          </cell>
          <cell r="D176">
            <v>6.9966090574491924</v>
          </cell>
        </row>
        <row r="177">
          <cell r="B177">
            <v>38586</v>
          </cell>
          <cell r="C177">
            <v>8.9902173431647388</v>
          </cell>
          <cell r="D177">
            <v>6.9828723980452256</v>
          </cell>
        </row>
        <row r="178">
          <cell r="B178">
            <v>38587</v>
          </cell>
          <cell r="C178">
            <v>9.0222311008504317</v>
          </cell>
          <cell r="D178">
            <v>6.9389150879525339</v>
          </cell>
        </row>
        <row r="179">
          <cell r="B179">
            <v>38588</v>
          </cell>
          <cell r="C179">
            <v>8.9376233126810991</v>
          </cell>
          <cell r="D179">
            <v>6.9031997735022221</v>
          </cell>
        </row>
        <row r="180">
          <cell r="B180">
            <v>38589</v>
          </cell>
          <cell r="C180">
            <v>8.9433400551249722</v>
          </cell>
          <cell r="D180">
            <v>6.9059471053830155</v>
          </cell>
        </row>
        <row r="181">
          <cell r="B181">
            <v>38590</v>
          </cell>
          <cell r="C181">
            <v>8.880455888242361</v>
          </cell>
          <cell r="D181">
            <v>6.8619897952903237</v>
          </cell>
        </row>
        <row r="182">
          <cell r="B182">
            <v>38593</v>
          </cell>
          <cell r="C182">
            <v>8.8873159791750105</v>
          </cell>
          <cell r="D182">
            <v>6.8867157822174629</v>
          </cell>
        </row>
        <row r="183">
          <cell r="B183">
            <v>38594</v>
          </cell>
          <cell r="C183">
            <v>8.9227597823270273</v>
          </cell>
          <cell r="D183">
            <v>6.8647371271711171</v>
          </cell>
        </row>
        <row r="184">
          <cell r="B184">
            <v>38595</v>
          </cell>
          <cell r="C184">
            <v>9.5939053452378147</v>
          </cell>
          <cell r="D184">
            <v>6.8949577778598421</v>
          </cell>
        </row>
        <row r="185">
          <cell r="B185">
            <v>38596</v>
          </cell>
          <cell r="C185">
            <v>9.550458102664372</v>
          </cell>
          <cell r="D185">
            <v>7.1792304396645159</v>
          </cell>
        </row>
        <row r="186">
          <cell r="B186">
            <v>38597</v>
          </cell>
          <cell r="C186">
            <v>9.4178296779665001</v>
          </cell>
          <cell r="D186">
            <v>7.3147057647995011</v>
          </cell>
        </row>
        <row r="187">
          <cell r="B187">
            <v>38601</v>
          </cell>
          <cell r="C187">
            <v>9.6602195575867515</v>
          </cell>
          <cell r="D187">
            <v>7.3289663253400255</v>
          </cell>
        </row>
        <row r="188">
          <cell r="B188">
            <v>38602</v>
          </cell>
          <cell r="C188">
            <v>9.5847585573276159</v>
          </cell>
          <cell r="D188">
            <v>7.3931388477723869</v>
          </cell>
        </row>
        <row r="189">
          <cell r="B189">
            <v>38603</v>
          </cell>
          <cell r="C189">
            <v>9.4772837993827874</v>
          </cell>
          <cell r="D189">
            <v>7.4185953083090057</v>
          </cell>
        </row>
        <row r="190">
          <cell r="B190">
            <v>38604</v>
          </cell>
          <cell r="C190">
            <v>9.5001507691582834</v>
          </cell>
          <cell r="D190">
            <v>7.3717480069615995</v>
          </cell>
        </row>
        <row r="191">
          <cell r="B191">
            <v>38607</v>
          </cell>
          <cell r="C191">
            <v>9.5058675116021565</v>
          </cell>
          <cell r="D191">
            <v>7.3004452042589758</v>
          </cell>
        </row>
        <row r="192">
          <cell r="B192">
            <v>38608</v>
          </cell>
          <cell r="C192">
            <v>9.461276920539941</v>
          </cell>
          <cell r="D192">
            <v>7.264793802907664</v>
          </cell>
        </row>
        <row r="193">
          <cell r="B193">
            <v>38609</v>
          </cell>
          <cell r="C193">
            <v>9.4052528445899775</v>
          </cell>
          <cell r="D193">
            <v>7.3717480069615995</v>
          </cell>
        </row>
        <row r="194">
          <cell r="B194">
            <v>38610</v>
          </cell>
          <cell r="C194">
            <v>9.2764807896805213</v>
          </cell>
          <cell r="D194">
            <v>7.4369307385136691</v>
          </cell>
        </row>
        <row r="195">
          <cell r="B195">
            <v>38611</v>
          </cell>
          <cell r="C195">
            <v>9.3224813907254163</v>
          </cell>
          <cell r="D195">
            <v>7.4798416737260132</v>
          </cell>
        </row>
        <row r="196">
          <cell r="B196">
            <v>38614</v>
          </cell>
          <cell r="C196">
            <v>9.2899443802302457</v>
          </cell>
          <cell r="D196">
            <v>7.4297789159782788</v>
          </cell>
        </row>
        <row r="197">
          <cell r="B197">
            <v>38615</v>
          </cell>
          <cell r="C197">
            <v>9.1912113828655961</v>
          </cell>
          <cell r="D197">
            <v>7.4798416737260132</v>
          </cell>
        </row>
        <row r="198">
          <cell r="B198">
            <v>38616</v>
          </cell>
          <cell r="C198">
            <v>9.2955542096259656</v>
          </cell>
          <cell r="D198">
            <v>7.4369307385136691</v>
          </cell>
        </row>
        <row r="199">
          <cell r="B199">
            <v>38617</v>
          </cell>
          <cell r="C199">
            <v>9.4077507975403396</v>
          </cell>
          <cell r="D199">
            <v>7.415475270907498</v>
          </cell>
        </row>
        <row r="200">
          <cell r="B200">
            <v>38618</v>
          </cell>
          <cell r="C200">
            <v>9.3527744694622967</v>
          </cell>
          <cell r="D200">
            <v>7.4226272364793386</v>
          </cell>
        </row>
        <row r="201">
          <cell r="B201">
            <v>38621</v>
          </cell>
          <cell r="C201">
            <v>9.6467295297979554</v>
          </cell>
          <cell r="D201">
            <v>7.4297789159782788</v>
          </cell>
        </row>
        <row r="202">
          <cell r="B202">
            <v>38622</v>
          </cell>
          <cell r="C202">
            <v>9.7600480835914745</v>
          </cell>
          <cell r="D202">
            <v>7.4988867649345172</v>
          </cell>
        </row>
        <row r="203">
          <cell r="B203">
            <v>38623</v>
          </cell>
          <cell r="C203">
            <v>9.7275110730963057</v>
          </cell>
          <cell r="D203">
            <v>7.4929289791446108</v>
          </cell>
        </row>
        <row r="204">
          <cell r="B204">
            <v>38624</v>
          </cell>
          <cell r="C204">
            <v>9.9058013966480445</v>
          </cell>
          <cell r="D204">
            <v>7.4758003449986301</v>
          </cell>
        </row>
        <row r="205">
          <cell r="B205">
            <v>38625</v>
          </cell>
          <cell r="C205">
            <v>10.024441340782124</v>
          </cell>
          <cell r="D205">
            <v>7.4798416737260132</v>
          </cell>
        </row>
        <row r="206">
          <cell r="B206">
            <v>38628</v>
          </cell>
          <cell r="C206">
            <v>10.26829862684359</v>
          </cell>
          <cell r="D206">
            <v>7.4512343835844499</v>
          </cell>
        </row>
        <row r="207">
          <cell r="B207">
            <v>38629</v>
          </cell>
          <cell r="C207">
            <v>10.152011173184357</v>
          </cell>
          <cell r="D207">
            <v>7.5167601223042357</v>
          </cell>
        </row>
        <row r="208">
          <cell r="B208">
            <v>38630</v>
          </cell>
          <cell r="C208">
            <v>9.7935399441340785</v>
          </cell>
          <cell r="D208">
            <v>7.3582606906243733</v>
          </cell>
        </row>
        <row r="209">
          <cell r="B209">
            <v>38631</v>
          </cell>
          <cell r="C209">
            <v>9.5435030726256986</v>
          </cell>
          <cell r="D209">
            <v>7.022125031461016</v>
          </cell>
        </row>
        <row r="210">
          <cell r="B210">
            <v>38632</v>
          </cell>
          <cell r="C210">
            <v>9.7335821229050286</v>
          </cell>
          <cell r="D210">
            <v>7.0364286765317967</v>
          </cell>
        </row>
        <row r="211">
          <cell r="B211">
            <v>38635</v>
          </cell>
          <cell r="C211">
            <v>9.4631340782122901</v>
          </cell>
          <cell r="D211">
            <v>7.0721877892087504</v>
          </cell>
        </row>
        <row r="212">
          <cell r="B212">
            <v>38636</v>
          </cell>
          <cell r="C212">
            <v>9.3368399441340788</v>
          </cell>
          <cell r="D212">
            <v>7.1150987244210926</v>
          </cell>
        </row>
        <row r="213">
          <cell r="B213">
            <v>38637</v>
          </cell>
          <cell r="C213">
            <v>9.1863075418994402</v>
          </cell>
          <cell r="D213">
            <v>7.2009205948457797</v>
          </cell>
        </row>
        <row r="214">
          <cell r="B214">
            <v>38638</v>
          </cell>
          <cell r="C214">
            <v>9.1110413407821227</v>
          </cell>
          <cell r="D214">
            <v>7.0578841441379687</v>
          </cell>
        </row>
        <row r="215">
          <cell r="B215">
            <v>38639</v>
          </cell>
          <cell r="C215">
            <v>9.2335083798882689</v>
          </cell>
          <cell r="D215">
            <v>7.1079469018857031</v>
          </cell>
        </row>
        <row r="216">
          <cell r="B216">
            <v>38642</v>
          </cell>
          <cell r="C216">
            <v>9.4274145251396657</v>
          </cell>
          <cell r="D216">
            <v>7.165161482168827</v>
          </cell>
        </row>
        <row r="217">
          <cell r="B217">
            <v>38643</v>
          </cell>
          <cell r="C217">
            <v>9.2972932960893875</v>
          </cell>
          <cell r="D217">
            <v>7.0721877892087504</v>
          </cell>
        </row>
        <row r="218">
          <cell r="B218">
            <v>38644</v>
          </cell>
          <cell r="C218">
            <v>9.5116106145251411</v>
          </cell>
          <cell r="D218">
            <v>6.979214096248672</v>
          </cell>
        </row>
        <row r="219">
          <cell r="B219">
            <v>38645</v>
          </cell>
          <cell r="C219">
            <v>9.4427133920193054</v>
          </cell>
          <cell r="D219">
            <v>6.8302996733536308</v>
          </cell>
        </row>
        <row r="220">
          <cell r="B220">
            <v>38646</v>
          </cell>
          <cell r="C220">
            <v>9.5348844005540911</v>
          </cell>
          <cell r="D220">
            <v>7.0226292189384178</v>
          </cell>
        </row>
        <row r="221">
          <cell r="B221">
            <v>38649</v>
          </cell>
          <cell r="C221">
            <v>9.8200723446087874</v>
          </cell>
          <cell r="D221">
            <v>7.222082081026346</v>
          </cell>
        </row>
        <row r="222">
          <cell r="B222">
            <v>38650</v>
          </cell>
          <cell r="C222">
            <v>9.7528417266187049</v>
          </cell>
          <cell r="D222">
            <v>7.222082081026346</v>
          </cell>
        </row>
        <row r="223">
          <cell r="B223">
            <v>38651</v>
          </cell>
          <cell r="C223">
            <v>9.5966931945127136</v>
          </cell>
          <cell r="D223">
            <v>7.3289318285734497</v>
          </cell>
        </row>
        <row r="224">
          <cell r="B224">
            <v>38652</v>
          </cell>
          <cell r="C224">
            <v>9.4394602976004283</v>
          </cell>
          <cell r="D224">
            <v>7.2078354480200657</v>
          </cell>
        </row>
        <row r="225">
          <cell r="B225">
            <v>38653</v>
          </cell>
          <cell r="C225">
            <v>9.2374578631321214</v>
          </cell>
          <cell r="D225">
            <v>6.9656426869132959</v>
          </cell>
        </row>
        <row r="226">
          <cell r="B226">
            <v>38656</v>
          </cell>
          <cell r="C226">
            <v>9.4317206286675681</v>
          </cell>
          <cell r="D226">
            <v>7.1009857004729611</v>
          </cell>
        </row>
        <row r="227">
          <cell r="B227">
            <v>38657</v>
          </cell>
          <cell r="C227">
            <v>9.5034378211716337</v>
          </cell>
          <cell r="D227">
            <v>7.1009857004729611</v>
          </cell>
        </row>
        <row r="228">
          <cell r="B228">
            <v>38658</v>
          </cell>
          <cell r="C228">
            <v>9.764769739487912</v>
          </cell>
          <cell r="D228">
            <v>7.0439991684478391</v>
          </cell>
        </row>
        <row r="229">
          <cell r="B229">
            <v>38659</v>
          </cell>
          <cell r="C229">
            <v>9.5392218597792571</v>
          </cell>
          <cell r="D229">
            <v>7.1009857004729611</v>
          </cell>
        </row>
        <row r="230">
          <cell r="B230">
            <v>38660</v>
          </cell>
          <cell r="C230">
            <v>9.4980159971401754</v>
          </cell>
          <cell r="D230">
            <v>7.0724924344604005</v>
          </cell>
        </row>
        <row r="231">
          <cell r="B231">
            <v>38663</v>
          </cell>
          <cell r="C231">
            <v>9.5142814692345503</v>
          </cell>
          <cell r="D231">
            <v>7.1508489159949438</v>
          </cell>
        </row>
        <row r="232">
          <cell r="B232">
            <v>38664</v>
          </cell>
          <cell r="C232">
            <v>9.1607785423834827</v>
          </cell>
          <cell r="D232">
            <v>7.2434520305357664</v>
          </cell>
        </row>
        <row r="233">
          <cell r="B233">
            <v>38665</v>
          </cell>
          <cell r="C233">
            <v>9.0241485767907417</v>
          </cell>
          <cell r="D233">
            <v>7.0938623839698201</v>
          </cell>
        </row>
        <row r="234">
          <cell r="B234">
            <v>38666</v>
          </cell>
          <cell r="C234">
            <v>9.0675231690424063</v>
          </cell>
          <cell r="D234">
            <v>7.222082081026346</v>
          </cell>
        </row>
        <row r="235">
          <cell r="B235">
            <v>38667</v>
          </cell>
          <cell r="C235">
            <v>9.0870417355556548</v>
          </cell>
          <cell r="D235">
            <v>7.2078354480200657</v>
          </cell>
        </row>
        <row r="236">
          <cell r="B236">
            <v>38670</v>
          </cell>
          <cell r="C236">
            <v>9.0913791947808207</v>
          </cell>
          <cell r="D236">
            <v>7.2576986635420466</v>
          </cell>
        </row>
        <row r="237">
          <cell r="B237">
            <v>38671</v>
          </cell>
          <cell r="C237">
            <v>9.1184883149381122</v>
          </cell>
          <cell r="D237">
            <v>7.3289318285734497</v>
          </cell>
        </row>
        <row r="238">
          <cell r="B238">
            <v>38672</v>
          </cell>
          <cell r="C238">
            <v>9.1727065552526934</v>
          </cell>
          <cell r="D238">
            <v>7.4144116266111322</v>
          </cell>
        </row>
        <row r="239">
          <cell r="B239">
            <v>38673</v>
          </cell>
          <cell r="C239">
            <v>9.4128906859011678</v>
          </cell>
          <cell r="D239">
            <v>7.4835429604969086</v>
          </cell>
        </row>
        <row r="240">
          <cell r="B240">
            <v>38674</v>
          </cell>
          <cell r="C240">
            <v>9.4389830652748525</v>
          </cell>
          <cell r="D240">
            <v>7.6191059749249535</v>
          </cell>
        </row>
        <row r="241">
          <cell r="B241">
            <v>38677</v>
          </cell>
          <cell r="C241">
            <v>9.4585523498051156</v>
          </cell>
          <cell r="D241">
            <v>7.5762966019476767</v>
          </cell>
        </row>
        <row r="242">
          <cell r="B242">
            <v>38678</v>
          </cell>
          <cell r="C242">
            <v>9.4629010797007282</v>
          </cell>
          <cell r="D242">
            <v>7.4050592527364776</v>
          </cell>
        </row>
        <row r="243">
          <cell r="B243">
            <v>38679</v>
          </cell>
          <cell r="C243">
            <v>9.5074755611307751</v>
          </cell>
          <cell r="D243">
            <v>7.4764080650006965</v>
          </cell>
        </row>
        <row r="244">
          <cell r="B244">
            <v>38681</v>
          </cell>
          <cell r="C244">
            <v>9.5074755611307751</v>
          </cell>
          <cell r="D244">
            <v>7.5049476469855492</v>
          </cell>
        </row>
        <row r="245">
          <cell r="B245">
            <v>38684</v>
          </cell>
          <cell r="C245">
            <v>9.2856903364544578</v>
          </cell>
          <cell r="D245">
            <v>7.5548919154590379</v>
          </cell>
        </row>
        <row r="246">
          <cell r="B246">
            <v>38685</v>
          </cell>
          <cell r="C246">
            <v>9.3237417230410831</v>
          </cell>
          <cell r="D246">
            <v>7.5620268109552518</v>
          </cell>
        </row>
        <row r="247">
          <cell r="B247">
            <v>38686</v>
          </cell>
          <cell r="C247">
            <v>9.4259368755880111</v>
          </cell>
          <cell r="D247">
            <v>7.5620268109552518</v>
          </cell>
        </row>
        <row r="248">
          <cell r="B248">
            <v>38687</v>
          </cell>
          <cell r="C248">
            <v>9.6640298373728761</v>
          </cell>
          <cell r="D248">
            <v>7.4621382740082707</v>
          </cell>
        </row>
        <row r="249">
          <cell r="B249">
            <v>38688</v>
          </cell>
          <cell r="C249">
            <v>9.6575067425294563</v>
          </cell>
          <cell r="D249">
            <v>7.5477570199628241</v>
          </cell>
        </row>
        <row r="250">
          <cell r="B250">
            <v>38691</v>
          </cell>
          <cell r="C250">
            <v>9.5053011961829661</v>
          </cell>
          <cell r="D250">
            <v>7.5263523334741862</v>
          </cell>
        </row>
        <row r="251">
          <cell r="B251">
            <v>38692</v>
          </cell>
          <cell r="C251">
            <v>9.5139986559741931</v>
          </cell>
          <cell r="D251">
            <v>7.3836544235499293</v>
          </cell>
        </row>
        <row r="252">
          <cell r="B252">
            <v>38693</v>
          </cell>
          <cell r="C252">
            <v>9.3465725549930543</v>
          </cell>
          <cell r="D252">
            <v>7.3836544235499293</v>
          </cell>
        </row>
        <row r="253">
          <cell r="B253">
            <v>38694</v>
          </cell>
          <cell r="C253">
            <v>9.3052596209847227</v>
          </cell>
          <cell r="D253">
            <v>7.3194403640840138</v>
          </cell>
        </row>
        <row r="254">
          <cell r="B254">
            <v>38695</v>
          </cell>
          <cell r="C254">
            <v>9.3052596209847227</v>
          </cell>
          <cell r="D254">
            <v>7.3408450505726526</v>
          </cell>
        </row>
        <row r="255">
          <cell r="B255">
            <v>38698</v>
          </cell>
          <cell r="C255">
            <v>9.3052596209847227</v>
          </cell>
          <cell r="D255">
            <v>7.426463796527206</v>
          </cell>
        </row>
        <row r="256">
          <cell r="B256">
            <v>38699</v>
          </cell>
          <cell r="C256">
            <v>9.3096083508803389</v>
          </cell>
          <cell r="D256">
            <v>7.3907895330930069</v>
          </cell>
        </row>
        <row r="257">
          <cell r="B257">
            <v>38700</v>
          </cell>
          <cell r="C257">
            <v>9.7336095157026996</v>
          </cell>
          <cell r="D257">
            <v>7.397924214542356</v>
          </cell>
        </row>
        <row r="258">
          <cell r="B258">
            <v>38701</v>
          </cell>
          <cell r="C258">
            <v>9.6433733703687103</v>
          </cell>
          <cell r="D258">
            <v>7.4632684894796384</v>
          </cell>
        </row>
        <row r="259">
          <cell r="B259">
            <v>38702</v>
          </cell>
          <cell r="C259">
            <v>9.5346551229783625</v>
          </cell>
          <cell r="D259">
            <v>7.406180823019219</v>
          </cell>
        </row>
        <row r="260">
          <cell r="B260">
            <v>38705</v>
          </cell>
          <cell r="C260">
            <v>9.4465933425921769</v>
          </cell>
          <cell r="D260">
            <v>7.3562288472672472</v>
          </cell>
        </row>
        <row r="261">
          <cell r="B261">
            <v>38706</v>
          </cell>
          <cell r="C261">
            <v>9.3106955333542398</v>
          </cell>
          <cell r="D261">
            <v>7.3062770142347979</v>
          </cell>
        </row>
        <row r="262">
          <cell r="B262">
            <v>38707</v>
          </cell>
          <cell r="C262">
            <v>9.5400910353478796</v>
          </cell>
          <cell r="D262">
            <v>7.5489002032495494</v>
          </cell>
        </row>
        <row r="263">
          <cell r="B263">
            <v>38708</v>
          </cell>
          <cell r="C263">
            <v>9.6498964652121302</v>
          </cell>
          <cell r="D263">
            <v>7.5417642271020569</v>
          </cell>
        </row>
        <row r="264">
          <cell r="B264">
            <v>38709</v>
          </cell>
          <cell r="C264">
            <v>9.6857734868509464</v>
          </cell>
          <cell r="D264">
            <v>7.5203562986595802</v>
          </cell>
        </row>
        <row r="265">
          <cell r="B265">
            <v>38713</v>
          </cell>
          <cell r="C265">
            <v>9.6379374579991932</v>
          </cell>
          <cell r="D265">
            <v>7.5203562986595802</v>
          </cell>
        </row>
        <row r="266">
          <cell r="B266">
            <v>38714</v>
          </cell>
          <cell r="C266">
            <v>9.6727272971641067</v>
          </cell>
          <cell r="D266">
            <v>7.5703081316920295</v>
          </cell>
        </row>
        <row r="267">
          <cell r="B267">
            <v>38715</v>
          </cell>
          <cell r="C267">
            <v>9.6738144796380077</v>
          </cell>
          <cell r="D267">
            <v>7.563172155544537</v>
          </cell>
        </row>
        <row r="268">
          <cell r="B268">
            <v>38716</v>
          </cell>
          <cell r="C268">
            <v>9.5993232067510554</v>
          </cell>
          <cell r="D268">
            <v>8.6336286214416536</v>
          </cell>
        </row>
        <row r="269">
          <cell r="B269">
            <v>38720</v>
          </cell>
          <cell r="C269">
            <v>9.7148360064513248</v>
          </cell>
          <cell r="D269">
            <v>8.8608472579035649</v>
          </cell>
        </row>
        <row r="270">
          <cell r="B270">
            <v>38721</v>
          </cell>
          <cell r="C270">
            <v>9.7288187763713072</v>
          </cell>
          <cell r="D270">
            <v>8.8545745698776326</v>
          </cell>
        </row>
        <row r="271">
          <cell r="B271">
            <v>38722</v>
          </cell>
          <cell r="C271">
            <v>9.8213156118143452</v>
          </cell>
          <cell r="D271">
            <v>8.8099637456166384</v>
          </cell>
        </row>
        <row r="272">
          <cell r="B272">
            <v>38723</v>
          </cell>
          <cell r="C272">
            <v>9.938478270042193</v>
          </cell>
          <cell r="D272">
            <v>8.8023384429496119</v>
          </cell>
        </row>
        <row r="273">
          <cell r="B273">
            <v>38726</v>
          </cell>
          <cell r="C273">
            <v>10.129638396624474</v>
          </cell>
          <cell r="D273">
            <v>8.7046088136326762</v>
          </cell>
        </row>
        <row r="274">
          <cell r="B274">
            <v>38727</v>
          </cell>
          <cell r="C274">
            <v>10.283799789029535</v>
          </cell>
          <cell r="D274">
            <v>8.5950251122531789</v>
          </cell>
        </row>
        <row r="275">
          <cell r="B275">
            <v>38728</v>
          </cell>
          <cell r="C275">
            <v>10.154304219409283</v>
          </cell>
          <cell r="D275">
            <v>8.6543829505004073</v>
          </cell>
        </row>
        <row r="276">
          <cell r="B276">
            <v>38729</v>
          </cell>
          <cell r="C276">
            <v>10.141971308016878</v>
          </cell>
          <cell r="D276">
            <v>8.7548346767649452</v>
          </cell>
        </row>
        <row r="277">
          <cell r="B277">
            <v>38730</v>
          </cell>
          <cell r="C277">
            <v>10.191298731468315</v>
          </cell>
          <cell r="D277">
            <v>8.6178550500405748</v>
          </cell>
        </row>
        <row r="278">
          <cell r="B278">
            <v>38734</v>
          </cell>
          <cell r="C278">
            <v>9.9199789029535861</v>
          </cell>
          <cell r="D278">
            <v>8.640684987827969</v>
          </cell>
        </row>
        <row r="279">
          <cell r="B279">
            <v>38735</v>
          </cell>
          <cell r="C279">
            <v>9.9508111814345988</v>
          </cell>
          <cell r="D279">
            <v>8.6907005952001821</v>
          </cell>
        </row>
        <row r="280">
          <cell r="B280">
            <v>38736</v>
          </cell>
          <cell r="C280">
            <v>10.116128894098555</v>
          </cell>
          <cell r="D280">
            <v>8.7830067008656627</v>
          </cell>
        </row>
        <row r="281">
          <cell r="B281">
            <v>38737</v>
          </cell>
          <cell r="C281">
            <v>9.9019122447139463</v>
          </cell>
          <cell r="D281">
            <v>8.8329807231640007</v>
          </cell>
        </row>
        <row r="282">
          <cell r="B282">
            <v>38740</v>
          </cell>
          <cell r="C282">
            <v>9.98823835715252</v>
          </cell>
          <cell r="D282">
            <v>8.8055572726301197</v>
          </cell>
        </row>
        <row r="283">
          <cell r="B283">
            <v>38741</v>
          </cell>
          <cell r="C283">
            <v>10.154496055182364</v>
          </cell>
          <cell r="D283">
            <v>8.8732089879234817</v>
          </cell>
        </row>
        <row r="284">
          <cell r="B284">
            <v>38742</v>
          </cell>
          <cell r="C284">
            <v>10.234427640773635</v>
          </cell>
          <cell r="D284">
            <v>8.7920269295714455</v>
          </cell>
        </row>
        <row r="285">
          <cell r="B285">
            <v>38743</v>
          </cell>
          <cell r="C285">
            <v>10.797993779269875</v>
          </cell>
          <cell r="D285">
            <v>8.7604561291012093</v>
          </cell>
        </row>
        <row r="286">
          <cell r="B286">
            <v>38744</v>
          </cell>
          <cell r="C286">
            <v>10.781653497942385</v>
          </cell>
          <cell r="D286">
            <v>8.8732089879234817</v>
          </cell>
        </row>
        <row r="287">
          <cell r="B287">
            <v>38747</v>
          </cell>
          <cell r="C287">
            <v>10.88990905349794</v>
          </cell>
          <cell r="D287">
            <v>9.0851843625093522</v>
          </cell>
        </row>
        <row r="288">
          <cell r="B288">
            <v>38748</v>
          </cell>
          <cell r="C288">
            <v>10.950051028806582</v>
          </cell>
          <cell r="D288">
            <v>9.0692708414811563</v>
          </cell>
        </row>
        <row r="289">
          <cell r="B289">
            <v>38749</v>
          </cell>
          <cell r="C289">
            <v>11.51533779201444</v>
          </cell>
          <cell r="D289">
            <v>9.1788260876366881</v>
          </cell>
        </row>
        <row r="290">
          <cell r="B290">
            <v>38750</v>
          </cell>
          <cell r="C290">
            <v>11.11844855967078</v>
          </cell>
          <cell r="D290">
            <v>9.1013885376713635</v>
          </cell>
        </row>
        <row r="291">
          <cell r="B291">
            <v>38751</v>
          </cell>
          <cell r="C291">
            <v>11.232718312757202</v>
          </cell>
          <cell r="D291">
            <v>8.9928104715624713</v>
          </cell>
        </row>
        <row r="292">
          <cell r="B292">
            <v>38754</v>
          </cell>
          <cell r="C292">
            <v>11.42874290672021</v>
          </cell>
          <cell r="D292">
            <v>8.9928104715624713</v>
          </cell>
        </row>
        <row r="293">
          <cell r="B293">
            <v>38755</v>
          </cell>
          <cell r="C293">
            <v>11.31891630335784</v>
          </cell>
          <cell r="D293">
            <v>8.9556653436831137</v>
          </cell>
        </row>
        <row r="294">
          <cell r="B294">
            <v>38756</v>
          </cell>
          <cell r="C294">
            <v>11.421703798580976</v>
          </cell>
          <cell r="D294">
            <v>8.8299433723991338</v>
          </cell>
        </row>
        <row r="295">
          <cell r="B295">
            <v>38757</v>
          </cell>
          <cell r="C295">
            <v>11.501257886079673</v>
          </cell>
          <cell r="D295">
            <v>8.793750683696171</v>
          </cell>
        </row>
        <row r="296">
          <cell r="B296">
            <v>38758</v>
          </cell>
          <cell r="C296">
            <v>11.34144427957769</v>
          </cell>
          <cell r="D296">
            <v>8.5223055184239449</v>
          </cell>
        </row>
        <row r="297">
          <cell r="B297">
            <v>38761</v>
          </cell>
          <cell r="C297">
            <v>11.314691951404743</v>
          </cell>
          <cell r="D297">
            <v>8.4748969226478668</v>
          </cell>
        </row>
        <row r="298">
          <cell r="B298">
            <v>38762</v>
          </cell>
          <cell r="C298">
            <v>11.589261099898637</v>
          </cell>
          <cell r="D298">
            <v>8.4723360653091078</v>
          </cell>
        </row>
        <row r="299">
          <cell r="B299">
            <v>38763</v>
          </cell>
          <cell r="C299">
            <v>11.635022483842929</v>
          </cell>
          <cell r="D299">
            <v>8.5737372339492097</v>
          </cell>
        </row>
        <row r="300">
          <cell r="B300">
            <v>38764</v>
          </cell>
          <cell r="C300">
            <v>11.082363374485595</v>
          </cell>
          <cell r="D300">
            <v>8.4394611667713129</v>
          </cell>
        </row>
        <row r="301">
          <cell r="B301">
            <v>38765</v>
          </cell>
          <cell r="C301">
            <v>11.088377572016459</v>
          </cell>
          <cell r="D301">
            <v>8.4036864210925408</v>
          </cell>
        </row>
        <row r="302">
          <cell r="B302">
            <v>38769</v>
          </cell>
          <cell r="C302">
            <v>11.19061893004115</v>
          </cell>
          <cell r="D302">
            <v>8.4803459967657453</v>
          </cell>
        </row>
        <row r="303">
          <cell r="B303">
            <v>38770</v>
          </cell>
          <cell r="C303">
            <v>11.268803497942388</v>
          </cell>
          <cell r="D303">
            <v>8.6030009022959515</v>
          </cell>
        </row>
        <row r="304">
          <cell r="B304">
            <v>38771</v>
          </cell>
          <cell r="C304">
            <v>11.268803497942388</v>
          </cell>
          <cell r="D304">
            <v>8.6745497703331242</v>
          </cell>
        </row>
        <row r="305">
          <cell r="B305">
            <v>38772</v>
          </cell>
          <cell r="C305">
            <v>11.298874485596706</v>
          </cell>
          <cell r="D305">
            <v>8.7103236849180625</v>
          </cell>
        </row>
        <row r="306">
          <cell r="B306">
            <v>38775</v>
          </cell>
          <cell r="C306">
            <v>11.184604732510287</v>
          </cell>
          <cell r="D306">
            <v>8.7460986383702952</v>
          </cell>
        </row>
        <row r="307">
          <cell r="B307">
            <v>38776</v>
          </cell>
          <cell r="C307">
            <v>11.196633127572015</v>
          </cell>
          <cell r="D307">
            <v>8.694992289217069</v>
          </cell>
        </row>
        <row r="308">
          <cell r="B308">
            <v>38777</v>
          </cell>
          <cell r="C308">
            <v>11.322931275720164</v>
          </cell>
          <cell r="D308">
            <v>8.8074260911353992</v>
          </cell>
        </row>
        <row r="309">
          <cell r="B309">
            <v>38778</v>
          </cell>
          <cell r="C309">
            <v>11.522489707478005</v>
          </cell>
          <cell r="D309">
            <v>8.7154349119877423</v>
          </cell>
        </row>
        <row r="310">
          <cell r="B310">
            <v>38779</v>
          </cell>
          <cell r="C310">
            <v>11.401115843621398</v>
          </cell>
          <cell r="D310">
            <v>8.6592176474250255</v>
          </cell>
        </row>
        <row r="311">
          <cell r="B311">
            <v>38782</v>
          </cell>
          <cell r="C311">
            <v>11.310902880658436</v>
          </cell>
          <cell r="D311">
            <v>8.7052134967156753</v>
          </cell>
        </row>
        <row r="312">
          <cell r="B312">
            <v>38783</v>
          </cell>
          <cell r="C312">
            <v>10.535109350439884</v>
          </cell>
          <cell r="D312">
            <v>8.5825580717518228</v>
          </cell>
        </row>
        <row r="313">
          <cell r="B313">
            <v>38784</v>
          </cell>
          <cell r="C313">
            <v>10.84648240909091</v>
          </cell>
          <cell r="D313">
            <v>8.5876692988214991</v>
          </cell>
        </row>
        <row r="314">
          <cell r="B314">
            <v>38785</v>
          </cell>
          <cell r="C314">
            <v>11.02823559670782</v>
          </cell>
          <cell r="D314">
            <v>8.6489967515866049</v>
          </cell>
        </row>
        <row r="315">
          <cell r="B315">
            <v>38786</v>
          </cell>
          <cell r="C315">
            <v>11.120982342375367</v>
          </cell>
          <cell r="D315">
            <v>8.679660477969156</v>
          </cell>
        </row>
        <row r="316">
          <cell r="B316">
            <v>38789</v>
          </cell>
          <cell r="C316">
            <v>11.102545779692083</v>
          </cell>
          <cell r="D316">
            <v>8.7052134967156753</v>
          </cell>
        </row>
        <row r="317">
          <cell r="B317">
            <v>38790</v>
          </cell>
          <cell r="C317">
            <v>11.305347969208212</v>
          </cell>
          <cell r="D317">
            <v>8.7154349119877423</v>
          </cell>
        </row>
        <row r="318">
          <cell r="B318">
            <v>38791</v>
          </cell>
          <cell r="C318">
            <v>11.527413991769546</v>
          </cell>
          <cell r="D318">
            <v>8.7001027890796436</v>
          </cell>
        </row>
        <row r="319">
          <cell r="B319">
            <v>38792</v>
          </cell>
          <cell r="C319">
            <v>9.8792472369010316</v>
          </cell>
          <cell r="D319">
            <v>8.115371649804942</v>
          </cell>
        </row>
        <row r="320">
          <cell r="B320">
            <v>38793</v>
          </cell>
          <cell r="C320">
            <v>10.041854814151366</v>
          </cell>
          <cell r="D320">
            <v>8.1145374108081629</v>
          </cell>
        </row>
        <row r="321">
          <cell r="B321">
            <v>38796</v>
          </cell>
          <cell r="C321">
            <v>9.9286329149903789</v>
          </cell>
          <cell r="D321">
            <v>8.213811851424726</v>
          </cell>
        </row>
        <row r="322">
          <cell r="B322">
            <v>38797</v>
          </cell>
          <cell r="C322">
            <v>9.8762900122441852</v>
          </cell>
          <cell r="D322">
            <v>8.213811851424726</v>
          </cell>
        </row>
        <row r="323">
          <cell r="B323">
            <v>38798</v>
          </cell>
          <cell r="C323">
            <v>9.965045369074689</v>
          </cell>
          <cell r="D323">
            <v>8.2371705433345088</v>
          </cell>
        </row>
        <row r="324">
          <cell r="B324">
            <v>38799</v>
          </cell>
          <cell r="C324">
            <v>10.035594498863039</v>
          </cell>
          <cell r="D324">
            <v>8.1612547946277232</v>
          </cell>
        </row>
        <row r="325">
          <cell r="B325">
            <v>38800</v>
          </cell>
          <cell r="C325">
            <v>9.9934925988280572</v>
          </cell>
          <cell r="D325">
            <v>8.20129826647306</v>
          </cell>
        </row>
        <row r="326">
          <cell r="B326">
            <v>38803</v>
          </cell>
          <cell r="C326">
            <v>9.9752863717859022</v>
          </cell>
          <cell r="D326">
            <v>8.2163145684150614</v>
          </cell>
        </row>
        <row r="327">
          <cell r="B327">
            <v>38804</v>
          </cell>
          <cell r="C327">
            <v>9.9548043663634775</v>
          </cell>
          <cell r="D327">
            <v>8.0160972091883735</v>
          </cell>
        </row>
        <row r="328">
          <cell r="B328">
            <v>38805</v>
          </cell>
          <cell r="C328">
            <v>10.021939828581424</v>
          </cell>
          <cell r="D328">
            <v>8.1120346938178276</v>
          </cell>
        </row>
        <row r="329">
          <cell r="B329">
            <v>38806</v>
          </cell>
          <cell r="C329">
            <v>10.14483186111597</v>
          </cell>
          <cell r="D329">
            <v>8.1754368575729455</v>
          </cell>
        </row>
        <row r="330">
          <cell r="B330">
            <v>38807</v>
          </cell>
          <cell r="C330">
            <v>10.167198154948501</v>
          </cell>
          <cell r="D330">
            <v>8.1987955494827265</v>
          </cell>
        </row>
        <row r="331">
          <cell r="B331">
            <v>38810</v>
          </cell>
          <cell r="C331">
            <v>10.282378522167487</v>
          </cell>
          <cell r="D331">
            <v>8.2421759773151759</v>
          </cell>
        </row>
        <row r="332">
          <cell r="B332">
            <v>38811</v>
          </cell>
          <cell r="C332">
            <v>10.444096718121394</v>
          </cell>
          <cell r="D332">
            <v>8.3798254117835214</v>
          </cell>
        </row>
        <row r="333">
          <cell r="B333">
            <v>38812</v>
          </cell>
          <cell r="C333">
            <v>10.770670915690047</v>
          </cell>
          <cell r="D333">
            <v>8.4602221049545587</v>
          </cell>
        </row>
        <row r="334">
          <cell r="B334">
            <v>38813</v>
          </cell>
          <cell r="C334">
            <v>10.618193764211998</v>
          </cell>
          <cell r="D334">
            <v>8.5850482049908763</v>
          </cell>
        </row>
        <row r="335">
          <cell r="B335">
            <v>38814</v>
          </cell>
          <cell r="C335">
            <v>10.292541495745635</v>
          </cell>
          <cell r="D335">
            <v>8.5166406072550913</v>
          </cell>
        </row>
        <row r="336">
          <cell r="B336">
            <v>38817</v>
          </cell>
          <cell r="C336">
            <v>10.36330658562183</v>
          </cell>
          <cell r="D336">
            <v>8.570031903048875</v>
          </cell>
        </row>
        <row r="337">
          <cell r="B337">
            <v>38818</v>
          </cell>
          <cell r="C337">
            <v>10.115246742172468</v>
          </cell>
          <cell r="D337">
            <v>8.4265427956030816</v>
          </cell>
        </row>
        <row r="338">
          <cell r="B338">
            <v>38819</v>
          </cell>
          <cell r="C338">
            <v>10.21801302283923</v>
          </cell>
          <cell r="D338">
            <v>8.351461285893075</v>
          </cell>
        </row>
        <row r="339">
          <cell r="B339">
            <v>38820</v>
          </cell>
          <cell r="C339">
            <v>10.507818512768935</v>
          </cell>
          <cell r="D339">
            <v>8.351461285893075</v>
          </cell>
        </row>
        <row r="340">
          <cell r="B340">
            <v>38824</v>
          </cell>
          <cell r="C340">
            <v>10.49985328843799</v>
          </cell>
          <cell r="D340">
            <v>8.3623063928511865</v>
          </cell>
        </row>
        <row r="341">
          <cell r="B341">
            <v>38825</v>
          </cell>
          <cell r="C341">
            <v>10.796842367063144</v>
          </cell>
          <cell r="D341">
            <v>8.5016243053130918</v>
          </cell>
        </row>
        <row r="342">
          <cell r="B342">
            <v>38826</v>
          </cell>
          <cell r="C342">
            <v>10.785463475161798</v>
          </cell>
          <cell r="D342">
            <v>8.5742030980327648</v>
          </cell>
        </row>
        <row r="343">
          <cell r="B343">
            <v>38827</v>
          </cell>
          <cell r="C343">
            <v>10.563610187132493</v>
          </cell>
          <cell r="D343">
            <v>8.5959732831904656</v>
          </cell>
        </row>
        <row r="344">
          <cell r="B344">
            <v>38828</v>
          </cell>
          <cell r="C344">
            <v>10.571428065582214</v>
          </cell>
          <cell r="D344">
            <v>8.5866037936066011</v>
          </cell>
        </row>
        <row r="345">
          <cell r="B345">
            <v>38831</v>
          </cell>
          <cell r="C345">
            <v>10.425122054594617</v>
          </cell>
          <cell r="D345">
            <v>8.506537246253572</v>
          </cell>
        </row>
        <row r="346">
          <cell r="B346">
            <v>38832</v>
          </cell>
          <cell r="C346">
            <v>10.437407292158461</v>
          </cell>
          <cell r="D346">
            <v>8.6274888390634672</v>
          </cell>
        </row>
        <row r="347">
          <cell r="B347">
            <v>38833</v>
          </cell>
          <cell r="C347">
            <v>9.9270115133696706</v>
          </cell>
          <cell r="D347">
            <v>8.737367398728793</v>
          </cell>
        </row>
        <row r="348">
          <cell r="B348">
            <v>38834</v>
          </cell>
          <cell r="C348">
            <v>9.9044815712213943</v>
          </cell>
          <cell r="D348">
            <v>8.6262534801487689</v>
          </cell>
        </row>
        <row r="349">
          <cell r="B349">
            <v>38835</v>
          </cell>
          <cell r="C349">
            <v>9.965522337377525</v>
          </cell>
          <cell r="D349">
            <v>8.7032965275147358</v>
          </cell>
        </row>
        <row r="350">
          <cell r="B350">
            <v>38838</v>
          </cell>
          <cell r="C350">
            <v>10.122723214601537</v>
          </cell>
          <cell r="D350">
            <v>8.7032965275147358</v>
          </cell>
        </row>
        <row r="351">
          <cell r="B351">
            <v>38839</v>
          </cell>
          <cell r="C351">
            <v>9.9370923914965879</v>
          </cell>
          <cell r="D351">
            <v>8.8661038439786193</v>
          </cell>
        </row>
        <row r="352">
          <cell r="B352">
            <v>38840</v>
          </cell>
          <cell r="C352">
            <v>9.8743792755827524</v>
          </cell>
          <cell r="D352">
            <v>8.7235984164340579</v>
          </cell>
        </row>
        <row r="353">
          <cell r="B353">
            <v>38841</v>
          </cell>
          <cell r="C353">
            <v>10.047467475504936</v>
          </cell>
          <cell r="D353">
            <v>8.7014855052633511</v>
          </cell>
        </row>
        <row r="354">
          <cell r="B354">
            <v>38842</v>
          </cell>
          <cell r="C354">
            <v>10.072552721870469</v>
          </cell>
          <cell r="D354">
            <v>8.753082297995002</v>
          </cell>
        </row>
        <row r="355">
          <cell r="B355">
            <v>38845</v>
          </cell>
          <cell r="C355">
            <v>10.017365179866296</v>
          </cell>
          <cell r="D355">
            <v>8.7678242387754732</v>
          </cell>
        </row>
        <row r="356">
          <cell r="B356">
            <v>38846</v>
          </cell>
          <cell r="C356">
            <v>9.8443653697583571</v>
          </cell>
          <cell r="D356">
            <v>8.7555392881250818</v>
          </cell>
        </row>
        <row r="357">
          <cell r="B357">
            <v>38847</v>
          </cell>
          <cell r="C357">
            <v>9.9214273144770164</v>
          </cell>
          <cell r="D357">
            <v>8.818920835455561</v>
          </cell>
        </row>
        <row r="358">
          <cell r="B358">
            <v>38848</v>
          </cell>
          <cell r="C358">
            <v>9.8376643310871703</v>
          </cell>
          <cell r="D358">
            <v>8.7903775235582593</v>
          </cell>
        </row>
        <row r="359">
          <cell r="B359">
            <v>38849</v>
          </cell>
          <cell r="C359">
            <v>9.5294165522125418</v>
          </cell>
          <cell r="D359">
            <v>8.7761058676096084</v>
          </cell>
        </row>
        <row r="360">
          <cell r="B360">
            <v>38852</v>
          </cell>
          <cell r="C360">
            <v>9.3618905854328514</v>
          </cell>
          <cell r="D360">
            <v>8.5406235444568619</v>
          </cell>
        </row>
        <row r="361">
          <cell r="B361">
            <v>38853</v>
          </cell>
          <cell r="C361">
            <v>9.4523546074938825</v>
          </cell>
          <cell r="D361">
            <v>8.5380528021265718</v>
          </cell>
        </row>
        <row r="362">
          <cell r="B362">
            <v>38854</v>
          </cell>
          <cell r="C362">
            <v>9.0904985192497527</v>
          </cell>
          <cell r="D362">
            <v>8.3032978000097124</v>
          </cell>
        </row>
        <row r="363">
          <cell r="B363">
            <v>38855</v>
          </cell>
          <cell r="C363">
            <v>8.6199736164509186</v>
          </cell>
          <cell r="D363">
            <v>7.932458288101194</v>
          </cell>
        </row>
        <row r="364">
          <cell r="B364">
            <v>38856</v>
          </cell>
          <cell r="C364">
            <v>8.6316470318507292</v>
          </cell>
          <cell r="D364">
            <v>8.1883732374668821</v>
          </cell>
        </row>
        <row r="365">
          <cell r="B365">
            <v>38859</v>
          </cell>
          <cell r="C365">
            <v>8.5082423547670274</v>
          </cell>
          <cell r="D365">
            <v>7.9043518608108743</v>
          </cell>
        </row>
        <row r="366">
          <cell r="B366">
            <v>38860</v>
          </cell>
          <cell r="C366">
            <v>8.4023478007830423</v>
          </cell>
          <cell r="D366">
            <v>7.9838205978571466</v>
          </cell>
        </row>
        <row r="367">
          <cell r="B367">
            <v>38861</v>
          </cell>
          <cell r="C367">
            <v>8.3047914006560628</v>
          </cell>
          <cell r="D367">
            <v>7.8504952143528923</v>
          </cell>
        </row>
        <row r="368">
          <cell r="B368">
            <v>38862</v>
          </cell>
          <cell r="C368">
            <v>8.6491571549504442</v>
          </cell>
          <cell r="D368">
            <v>7.9353386402192356</v>
          </cell>
        </row>
        <row r="369">
          <cell r="B369">
            <v>38863</v>
          </cell>
          <cell r="C369">
            <v>8.8451037705901037</v>
          </cell>
          <cell r="D369">
            <v>8.0686640237234908</v>
          </cell>
        </row>
        <row r="370">
          <cell r="B370">
            <v>38867</v>
          </cell>
          <cell r="C370">
            <v>8.6208074318366208</v>
          </cell>
          <cell r="D370">
            <v>8.0201820660855798</v>
          </cell>
        </row>
        <row r="371">
          <cell r="B371">
            <v>38868</v>
          </cell>
          <cell r="C371">
            <v>8.7158623858064974</v>
          </cell>
          <cell r="D371">
            <v>8.0201820660855798</v>
          </cell>
        </row>
        <row r="372">
          <cell r="B372">
            <v>38869</v>
          </cell>
          <cell r="C372">
            <v>8.8892959860322396</v>
          </cell>
          <cell r="D372">
            <v>7.8868566825813256</v>
          </cell>
        </row>
        <row r="373">
          <cell r="B373">
            <v>38870</v>
          </cell>
          <cell r="C373">
            <v>8.966840816902403</v>
          </cell>
          <cell r="D373">
            <v>8.0459135853519985</v>
          </cell>
        </row>
        <row r="374">
          <cell r="B374">
            <v>38873</v>
          </cell>
          <cell r="C374">
            <v>8.5991282318084021</v>
          </cell>
          <cell r="D374">
            <v>7.923218150809757</v>
          </cell>
        </row>
        <row r="375">
          <cell r="B375">
            <v>38874</v>
          </cell>
          <cell r="C375">
            <v>8.3623246622694101</v>
          </cell>
          <cell r="D375">
            <v>7.66658315072657</v>
          </cell>
        </row>
        <row r="376">
          <cell r="B376">
            <v>38875</v>
          </cell>
          <cell r="C376">
            <v>8.1588737081584437</v>
          </cell>
          <cell r="D376">
            <v>7.50895028122667</v>
          </cell>
        </row>
        <row r="377">
          <cell r="B377">
            <v>38876</v>
          </cell>
          <cell r="C377">
            <v>8.0688216465027693</v>
          </cell>
          <cell r="D377">
            <v>7.4044236725743309</v>
          </cell>
        </row>
        <row r="378">
          <cell r="B378">
            <v>38877</v>
          </cell>
          <cell r="C378">
            <v>8.113013861944907</v>
          </cell>
          <cell r="D378">
            <v>7.5159697066513065</v>
          </cell>
        </row>
        <row r="379">
          <cell r="B379">
            <v>38880</v>
          </cell>
          <cell r="C379">
            <v>7.7453012768509062</v>
          </cell>
          <cell r="D379">
            <v>7.389916616792739</v>
          </cell>
        </row>
        <row r="380">
          <cell r="B380">
            <v>38881</v>
          </cell>
          <cell r="C380">
            <v>7.5610280766110547</v>
          </cell>
          <cell r="D380">
            <v>7.1959887862410961</v>
          </cell>
        </row>
        <row r="381">
          <cell r="B381">
            <v>38882</v>
          </cell>
          <cell r="C381">
            <v>7.5802058304821704</v>
          </cell>
          <cell r="D381">
            <v>7.292952701516918</v>
          </cell>
        </row>
        <row r="382">
          <cell r="B382">
            <v>38883</v>
          </cell>
          <cell r="C382">
            <v>7.9886031467912639</v>
          </cell>
          <cell r="D382">
            <v>7.5537558339449458</v>
          </cell>
        </row>
        <row r="383">
          <cell r="B383">
            <v>38884</v>
          </cell>
          <cell r="C383">
            <v>7.8589042865739289</v>
          </cell>
          <cell r="D383">
            <v>7.5148509768763994</v>
          </cell>
        </row>
        <row r="384">
          <cell r="B384">
            <v>38887</v>
          </cell>
          <cell r="C384">
            <v>7.9224985664224281</v>
          </cell>
          <cell r="D384">
            <v>7.5537558339449458</v>
          </cell>
        </row>
        <row r="385">
          <cell r="B385">
            <v>38888</v>
          </cell>
          <cell r="C385">
            <v>7.9651736752681321</v>
          </cell>
          <cell r="D385">
            <v>7.4086384551812783</v>
          </cell>
        </row>
        <row r="386">
          <cell r="B386">
            <v>38889</v>
          </cell>
          <cell r="C386">
            <v>8.1475888464125177</v>
          </cell>
          <cell r="D386">
            <v>7.6050473246651125</v>
          </cell>
        </row>
        <row r="387">
          <cell r="B387">
            <v>38890</v>
          </cell>
          <cell r="C387">
            <v>8.2806347739903039</v>
          </cell>
          <cell r="D387">
            <v>7.6497240202987733</v>
          </cell>
        </row>
        <row r="388">
          <cell r="B388">
            <v>38891</v>
          </cell>
          <cell r="C388">
            <v>8.3065745460337688</v>
          </cell>
          <cell r="D388">
            <v>7.6294930637854179</v>
          </cell>
        </row>
        <row r="389">
          <cell r="B389">
            <v>38894</v>
          </cell>
          <cell r="C389">
            <v>8.4028027326466326</v>
          </cell>
          <cell r="D389">
            <v>7.6774226920049484</v>
          </cell>
        </row>
        <row r="390">
          <cell r="B390">
            <v>38895</v>
          </cell>
          <cell r="C390">
            <v>8.3266569501964529</v>
          </cell>
          <cell r="D390">
            <v>7.6312038870871914</v>
          </cell>
        </row>
        <row r="391">
          <cell r="B391">
            <v>38896</v>
          </cell>
          <cell r="C391">
            <v>8.3618011574811515</v>
          </cell>
          <cell r="D391">
            <v>7.5889594944641487</v>
          </cell>
        </row>
        <row r="392">
          <cell r="B392">
            <v>38897</v>
          </cell>
          <cell r="C392">
            <v>8.681446090403881</v>
          </cell>
          <cell r="D392">
            <v>7.6800704550688073</v>
          </cell>
        </row>
        <row r="393">
          <cell r="B393">
            <v>38898</v>
          </cell>
          <cell r="C393">
            <v>8.7165902976885796</v>
          </cell>
          <cell r="D393">
            <v>7.7778534115500291</v>
          </cell>
        </row>
        <row r="394">
          <cell r="B394">
            <v>38901</v>
          </cell>
          <cell r="C394">
            <v>8.6948343598456699</v>
          </cell>
          <cell r="D394">
            <v>7.8802741412235697</v>
          </cell>
        </row>
        <row r="395">
          <cell r="B395">
            <v>38903</v>
          </cell>
          <cell r="C395">
            <v>8.5525839970266535</v>
          </cell>
          <cell r="D395">
            <v>7.8127245358120696</v>
          </cell>
        </row>
        <row r="396">
          <cell r="B396">
            <v>38904</v>
          </cell>
          <cell r="C396">
            <v>8.5743399348695633</v>
          </cell>
          <cell r="D396">
            <v>7.956745392632814</v>
          </cell>
        </row>
        <row r="397">
          <cell r="B397">
            <v>38905</v>
          </cell>
          <cell r="C397">
            <v>8.4212116031290947</v>
          </cell>
          <cell r="D397">
            <v>7.7854400202425378</v>
          </cell>
        </row>
        <row r="398">
          <cell r="B398">
            <v>38908</v>
          </cell>
          <cell r="C398">
            <v>8.3107583802343292</v>
          </cell>
          <cell r="D398">
            <v>7.7146316724457913</v>
          </cell>
        </row>
        <row r="399">
          <cell r="B399">
            <v>38909</v>
          </cell>
          <cell r="C399">
            <v>8.1392211780113985</v>
          </cell>
          <cell r="D399">
            <v>7.7652090637291815</v>
          </cell>
        </row>
        <row r="400">
          <cell r="B400">
            <v>38910</v>
          </cell>
          <cell r="C400">
            <v>8.0137061519946204</v>
          </cell>
          <cell r="D400">
            <v>7.7778534115500291</v>
          </cell>
        </row>
        <row r="401">
          <cell r="B401">
            <v>38911</v>
          </cell>
          <cell r="C401">
            <v>7.8095350430073278</v>
          </cell>
          <cell r="D401">
            <v>7.6117909768362297</v>
          </cell>
        </row>
        <row r="402">
          <cell r="B402">
            <v>38912</v>
          </cell>
          <cell r="C402">
            <v>7.6974082864323403</v>
          </cell>
          <cell r="D402">
            <v>7.4322412377801941</v>
          </cell>
        </row>
        <row r="403">
          <cell r="B403">
            <v>38915</v>
          </cell>
          <cell r="C403">
            <v>7.543443187851758</v>
          </cell>
          <cell r="D403">
            <v>7.379134976932634</v>
          </cell>
        </row>
        <row r="404">
          <cell r="B404">
            <v>38916</v>
          </cell>
          <cell r="C404">
            <v>7.5610152914941064</v>
          </cell>
          <cell r="D404">
            <v>7.4364560203871433</v>
          </cell>
        </row>
        <row r="405">
          <cell r="B405">
            <v>38917</v>
          </cell>
          <cell r="C405">
            <v>8.0212370535556268</v>
          </cell>
          <cell r="D405">
            <v>7.7264330637452501</v>
          </cell>
        </row>
        <row r="406">
          <cell r="B406">
            <v>38918</v>
          </cell>
          <cell r="C406">
            <v>7.6641154697992517</v>
          </cell>
          <cell r="D406">
            <v>7.4941768001866391</v>
          </cell>
        </row>
        <row r="407">
          <cell r="B407">
            <v>38919</v>
          </cell>
          <cell r="C407">
            <v>7.4957375927993057</v>
          </cell>
          <cell r="D407">
            <v>7.4842352374424816</v>
          </cell>
        </row>
        <row r="408">
          <cell r="B408">
            <v>38922</v>
          </cell>
          <cell r="C408">
            <v>7.886943904037989</v>
          </cell>
          <cell r="D408">
            <v>7.6664972210853506</v>
          </cell>
        </row>
        <row r="409">
          <cell r="B409">
            <v>38923</v>
          </cell>
          <cell r="C409">
            <v>8.0042220273215339</v>
          </cell>
          <cell r="D409">
            <v>7.6282030816982598</v>
          </cell>
        </row>
        <row r="410">
          <cell r="B410">
            <v>38924</v>
          </cell>
          <cell r="C410">
            <v>7.8718652881872471</v>
          </cell>
          <cell r="D410">
            <v>7.5289722697911854</v>
          </cell>
        </row>
        <row r="411">
          <cell r="B411">
            <v>38925</v>
          </cell>
          <cell r="C411">
            <v>7.7362392183721074</v>
          </cell>
          <cell r="D411">
            <v>7.4212720067294908</v>
          </cell>
        </row>
        <row r="412">
          <cell r="B412">
            <v>38926</v>
          </cell>
          <cell r="C412">
            <v>7.8108672923399602</v>
          </cell>
          <cell r="D412">
            <v>7.5090891443028731</v>
          </cell>
        </row>
        <row r="413">
          <cell r="B413">
            <v>38929</v>
          </cell>
          <cell r="C413">
            <v>7.614829366693062</v>
          </cell>
          <cell r="D413">
            <v>7.4047027354892307</v>
          </cell>
        </row>
        <row r="414">
          <cell r="B414">
            <v>38930</v>
          </cell>
          <cell r="C414">
            <v>7.5920731940679325</v>
          </cell>
          <cell r="D414">
            <v>7.374878047256761</v>
          </cell>
        </row>
        <row r="415">
          <cell r="B415">
            <v>38931</v>
          </cell>
          <cell r="C415">
            <v>8.0293530537394346</v>
          </cell>
          <cell r="D415">
            <v>7.4693228933262477</v>
          </cell>
        </row>
        <row r="416">
          <cell r="B416">
            <v>38932</v>
          </cell>
          <cell r="C416">
            <v>8.1522320114942524</v>
          </cell>
          <cell r="D416">
            <v>7.5587969580236551</v>
          </cell>
        </row>
        <row r="417">
          <cell r="B417">
            <v>38933</v>
          </cell>
          <cell r="C417">
            <v>7.9122405747126434</v>
          </cell>
          <cell r="D417">
            <v>7.5372569054113168</v>
          </cell>
        </row>
        <row r="418">
          <cell r="B418">
            <v>38936</v>
          </cell>
          <cell r="C418">
            <v>7.8671593103448272</v>
          </cell>
          <cell r="D418">
            <v>7.5124029985509253</v>
          </cell>
        </row>
        <row r="419">
          <cell r="B419">
            <v>38937</v>
          </cell>
          <cell r="C419">
            <v>7.7226340804597697</v>
          </cell>
          <cell r="D419">
            <v>7.4477828407139084</v>
          </cell>
        </row>
        <row r="420">
          <cell r="B420">
            <v>38938</v>
          </cell>
          <cell r="C420">
            <v>7.6218641954022983</v>
          </cell>
          <cell r="D420">
            <v>7.3301410149080564</v>
          </cell>
        </row>
        <row r="421">
          <cell r="B421">
            <v>38939</v>
          </cell>
          <cell r="C421">
            <v>7.5263979885057468</v>
          </cell>
          <cell r="D421">
            <v>7.2555792943268829</v>
          </cell>
        </row>
        <row r="422">
          <cell r="B422">
            <v>38940</v>
          </cell>
          <cell r="C422">
            <v>7.4587760919540234</v>
          </cell>
          <cell r="D422">
            <v>7.2953455453035083</v>
          </cell>
        </row>
        <row r="423">
          <cell r="B423">
            <v>38943</v>
          </cell>
          <cell r="C423">
            <v>7.4004356321839078</v>
          </cell>
          <cell r="D423">
            <v>7.3017347084212929</v>
          </cell>
        </row>
        <row r="424">
          <cell r="B424">
            <v>38944</v>
          </cell>
          <cell r="C424">
            <v>7.4614279310344829</v>
          </cell>
          <cell r="D424">
            <v>7.3356595447150097</v>
          </cell>
        </row>
        <row r="425">
          <cell r="B425">
            <v>38945</v>
          </cell>
          <cell r="C425">
            <v>7.6470566666666659</v>
          </cell>
          <cell r="D425">
            <v>7.4328704965976744</v>
          </cell>
        </row>
        <row r="426">
          <cell r="B426">
            <v>38946</v>
          </cell>
          <cell r="C426">
            <v>7.61523459770115</v>
          </cell>
          <cell r="D426">
            <v>7.4605461181828794</v>
          </cell>
        </row>
        <row r="427">
          <cell r="B427">
            <v>38947</v>
          </cell>
          <cell r="C427">
            <v>7.5979976436781609</v>
          </cell>
          <cell r="D427">
            <v>7.5417482250461712</v>
          </cell>
        </row>
        <row r="428">
          <cell r="B428">
            <v>38950</v>
          </cell>
          <cell r="C428">
            <v>7.5171165517241381</v>
          </cell>
          <cell r="D428">
            <v>7.4721464191633489</v>
          </cell>
        </row>
        <row r="429">
          <cell r="B429">
            <v>38951</v>
          </cell>
          <cell r="C429">
            <v>7.6669454597701154</v>
          </cell>
          <cell r="D429">
            <v>7.4936898352699375</v>
          </cell>
        </row>
        <row r="430">
          <cell r="B430">
            <v>38952</v>
          </cell>
          <cell r="C430">
            <v>7.5476127011494247</v>
          </cell>
          <cell r="D430">
            <v>7.3743724537565285</v>
          </cell>
        </row>
        <row r="431">
          <cell r="B431">
            <v>38953</v>
          </cell>
          <cell r="C431">
            <v>7.5635237356321836</v>
          </cell>
          <cell r="D431">
            <v>7.3677437103391181</v>
          </cell>
        </row>
        <row r="432">
          <cell r="B432">
            <v>38954</v>
          </cell>
          <cell r="C432">
            <v>7.5263979885057468</v>
          </cell>
          <cell r="D432">
            <v>7.4390027020762917</v>
          </cell>
        </row>
        <row r="433">
          <cell r="B433">
            <v>38957</v>
          </cell>
          <cell r="C433">
            <v>7.7252859195402301</v>
          </cell>
          <cell r="D433">
            <v>7.4373455162219386</v>
          </cell>
        </row>
        <row r="434">
          <cell r="B434">
            <v>38958</v>
          </cell>
          <cell r="C434">
            <v>7.8008633333333339</v>
          </cell>
          <cell r="D434">
            <v>7.4588889323285272</v>
          </cell>
        </row>
        <row r="435">
          <cell r="B435">
            <v>38959</v>
          </cell>
          <cell r="C435">
            <v>7.8088188505747134</v>
          </cell>
          <cell r="D435">
            <v>7.5318051099200538</v>
          </cell>
        </row>
        <row r="436">
          <cell r="B436">
            <v>38960</v>
          </cell>
          <cell r="C436">
            <v>7.816774367816091</v>
          </cell>
          <cell r="D436">
            <v>7.4820895342894662</v>
          </cell>
        </row>
        <row r="437">
          <cell r="B437">
            <v>38961</v>
          </cell>
          <cell r="C437">
            <v>7.8737889080459773</v>
          </cell>
          <cell r="D437">
            <v>7.6047212875115822</v>
          </cell>
        </row>
        <row r="438">
          <cell r="B438">
            <v>38965</v>
          </cell>
          <cell r="C438">
            <v>7.9891439080459774</v>
          </cell>
          <cell r="D438">
            <v>7.6594084207052271</v>
          </cell>
        </row>
        <row r="439">
          <cell r="B439">
            <v>38966</v>
          </cell>
          <cell r="C439">
            <v>7.9003072988505743</v>
          </cell>
          <cell r="D439">
            <v>7.5417482250461712</v>
          </cell>
        </row>
        <row r="440">
          <cell r="B440">
            <v>38967</v>
          </cell>
          <cell r="C440">
            <v>7.7622893097433341</v>
          </cell>
          <cell r="D440">
            <v>7.5036329503960557</v>
          </cell>
        </row>
        <row r="441">
          <cell r="B441">
            <v>38968</v>
          </cell>
          <cell r="C441">
            <v>7.7732292371222105</v>
          </cell>
          <cell r="D441">
            <v>7.448945817202409</v>
          </cell>
        </row>
        <row r="442">
          <cell r="B442">
            <v>38971</v>
          </cell>
          <cell r="C442">
            <v>7.5771520771777441</v>
          </cell>
          <cell r="D442">
            <v>7.4042017991348814</v>
          </cell>
        </row>
        <row r="443">
          <cell r="B443">
            <v>38972</v>
          </cell>
          <cell r="C443">
            <v>7.6124964579402645</v>
          </cell>
          <cell r="D443">
            <v>7.5251763665026417</v>
          </cell>
        </row>
        <row r="444">
          <cell r="B444">
            <v>38973</v>
          </cell>
          <cell r="C444">
            <v>7.9381696806806454</v>
          </cell>
          <cell r="D444">
            <v>7.5947781723854639</v>
          </cell>
        </row>
        <row r="445">
          <cell r="B445">
            <v>38974</v>
          </cell>
          <cell r="C445">
            <v>8.0184112946380797</v>
          </cell>
          <cell r="D445">
            <v>7.5914638006767579</v>
          </cell>
        </row>
        <row r="446">
          <cell r="B446">
            <v>38975</v>
          </cell>
          <cell r="C446">
            <v>7.971184581356356</v>
          </cell>
          <cell r="D446">
            <v>7.6279218894725211</v>
          </cell>
        </row>
        <row r="447">
          <cell r="B447">
            <v>38978</v>
          </cell>
          <cell r="C447">
            <v>7.9188978630801605</v>
          </cell>
          <cell r="D447">
            <v>7.7820401739273413</v>
          </cell>
        </row>
        <row r="448">
          <cell r="B448">
            <v>38979</v>
          </cell>
          <cell r="C448">
            <v>7.759507705754344</v>
          </cell>
          <cell r="D448">
            <v>7.6908949519379313</v>
          </cell>
        </row>
        <row r="449">
          <cell r="B449">
            <v>38980</v>
          </cell>
          <cell r="C449">
            <v>7.7114376583068758</v>
          </cell>
          <cell r="D449">
            <v>7.7472392709859301</v>
          </cell>
        </row>
        <row r="450">
          <cell r="B450">
            <v>38981</v>
          </cell>
          <cell r="C450">
            <v>7.6060208875887421</v>
          </cell>
          <cell r="D450">
            <v>7.6627227924139314</v>
          </cell>
        </row>
        <row r="451">
          <cell r="B451">
            <v>38982</v>
          </cell>
          <cell r="C451">
            <v>7.7139676608041094</v>
          </cell>
          <cell r="D451">
            <v>7.5898066148224057</v>
          </cell>
        </row>
        <row r="452">
          <cell r="B452">
            <v>38985</v>
          </cell>
          <cell r="C452">
            <v>7.6186709000749175</v>
          </cell>
          <cell r="D452">
            <v>7.7041316135463305</v>
          </cell>
        </row>
        <row r="453">
          <cell r="B453">
            <v>38986</v>
          </cell>
          <cell r="C453">
            <v>7.9391378830580441</v>
          </cell>
          <cell r="D453">
            <v>7.7638111295294587</v>
          </cell>
        </row>
        <row r="454">
          <cell r="B454">
            <v>38987</v>
          </cell>
          <cell r="C454">
            <v>8.1103347187042925</v>
          </cell>
          <cell r="D454">
            <v>7.7157045140112235</v>
          </cell>
        </row>
        <row r="455">
          <cell r="B455">
            <v>38988</v>
          </cell>
          <cell r="C455">
            <v>8.3076749134886381</v>
          </cell>
          <cell r="D455">
            <v>7.6815881007255653</v>
          </cell>
        </row>
        <row r="456">
          <cell r="B456">
            <v>38989</v>
          </cell>
          <cell r="C456">
            <v>8.234304841068818</v>
          </cell>
          <cell r="D456">
            <v>7.6059394502774227</v>
          </cell>
        </row>
        <row r="457">
          <cell r="B457">
            <v>38992</v>
          </cell>
          <cell r="C457">
            <v>8.2823748885162853</v>
          </cell>
          <cell r="D457">
            <v>7.6491672505335035</v>
          </cell>
        </row>
        <row r="458">
          <cell r="B458">
            <v>38993</v>
          </cell>
          <cell r="C458">
            <v>8.2357649425287356</v>
          </cell>
          <cell r="D458">
            <v>7.5194838497652583</v>
          </cell>
        </row>
        <row r="459">
          <cell r="B459">
            <v>38994</v>
          </cell>
          <cell r="C459">
            <v>8.2941815668367163</v>
          </cell>
          <cell r="D459">
            <v>7.6671788339735381</v>
          </cell>
        </row>
        <row r="460">
          <cell r="B460">
            <v>38995</v>
          </cell>
          <cell r="C460">
            <v>8.3550977011494254</v>
          </cell>
          <cell r="D460">
            <v>7.7176112676056343</v>
          </cell>
        </row>
        <row r="461">
          <cell r="B461">
            <v>38996</v>
          </cell>
          <cell r="C461">
            <v>8.3577495402298858</v>
          </cell>
          <cell r="D461">
            <v>7.6311556670934708</v>
          </cell>
        </row>
        <row r="462">
          <cell r="B462">
            <v>38999</v>
          </cell>
          <cell r="C462">
            <v>8.3458162643678158</v>
          </cell>
          <cell r="D462">
            <v>7.6455649338454972</v>
          </cell>
        </row>
        <row r="463">
          <cell r="B463">
            <v>39000</v>
          </cell>
          <cell r="C463">
            <v>8.4452602298850579</v>
          </cell>
          <cell r="D463">
            <v>7.6491672505335035</v>
          </cell>
        </row>
        <row r="464">
          <cell r="B464">
            <v>39001</v>
          </cell>
          <cell r="C464">
            <v>8.5950891379310352</v>
          </cell>
          <cell r="D464">
            <v>7.6347579837814763</v>
          </cell>
        </row>
        <row r="465">
          <cell r="B465">
            <v>39002</v>
          </cell>
          <cell r="C465">
            <v>8.7689787021511894</v>
          </cell>
          <cell r="D465">
            <v>7.8544993017498932</v>
          </cell>
        </row>
        <row r="466">
          <cell r="B466">
            <v>39003</v>
          </cell>
          <cell r="C466">
            <v>8.7731953729799166</v>
          </cell>
          <cell r="D466">
            <v>7.7967148172654692</v>
          </cell>
        </row>
        <row r="467">
          <cell r="B467">
            <v>39006</v>
          </cell>
          <cell r="C467">
            <v>8.7723520388141694</v>
          </cell>
          <cell r="D467">
            <v>7.773569016335685</v>
          </cell>
        </row>
        <row r="468">
          <cell r="B468">
            <v>39007</v>
          </cell>
          <cell r="C468">
            <v>8.6880186222396638</v>
          </cell>
          <cell r="D468">
            <v>7.8962417612635445</v>
          </cell>
        </row>
        <row r="469">
          <cell r="B469">
            <v>39008</v>
          </cell>
          <cell r="C469">
            <v>8.7731953729799166</v>
          </cell>
          <cell r="D469">
            <v>7.9841958047967276</v>
          </cell>
        </row>
        <row r="470">
          <cell r="B470">
            <v>39009</v>
          </cell>
          <cell r="C470">
            <v>8.8611099421357196</v>
          </cell>
          <cell r="D470">
            <v>7.8958130559888486</v>
          </cell>
        </row>
        <row r="471">
          <cell r="B471">
            <v>39010</v>
          </cell>
          <cell r="C471">
            <v>8.6183850604944769</v>
          </cell>
          <cell r="D471">
            <v>7.8065177937682506</v>
          </cell>
        </row>
        <row r="472">
          <cell r="B472">
            <v>39013</v>
          </cell>
          <cell r="C472">
            <v>8.5352218638509498</v>
          </cell>
          <cell r="D472">
            <v>7.8042281716600304</v>
          </cell>
        </row>
        <row r="473">
          <cell r="B473">
            <v>39014</v>
          </cell>
          <cell r="C473">
            <v>8.6919723053083011</v>
          </cell>
          <cell r="D473">
            <v>7.7767527063613846</v>
          </cell>
        </row>
        <row r="474">
          <cell r="B474">
            <v>39015</v>
          </cell>
          <cell r="C474">
            <v>8.7294561065263618</v>
          </cell>
          <cell r="D474">
            <v>7.8133866600929114</v>
          </cell>
        </row>
        <row r="475">
          <cell r="B475">
            <v>39016</v>
          </cell>
          <cell r="C475">
            <v>8.7660880031712853</v>
          </cell>
          <cell r="D475">
            <v>7.8042281716600304</v>
          </cell>
        </row>
        <row r="476">
          <cell r="B476">
            <v>39017</v>
          </cell>
          <cell r="C476">
            <v>8.7839779992071794</v>
          </cell>
          <cell r="D476">
            <v>7.6846683397948086</v>
          </cell>
        </row>
        <row r="477">
          <cell r="B477">
            <v>39020</v>
          </cell>
          <cell r="C477">
            <v>8.6476732675051355</v>
          </cell>
          <cell r="D477">
            <v>7.6020719016381877</v>
          </cell>
        </row>
        <row r="478">
          <cell r="B478">
            <v>39021</v>
          </cell>
          <cell r="C478">
            <v>8.6059299434213852</v>
          </cell>
          <cell r="D478">
            <v>7.7375300602150459</v>
          </cell>
        </row>
        <row r="479">
          <cell r="B479">
            <v>39022</v>
          </cell>
          <cell r="C479">
            <v>8.5897437565317674</v>
          </cell>
          <cell r="D479">
            <v>7.6995356986630012</v>
          </cell>
        </row>
        <row r="480">
          <cell r="B480">
            <v>39023</v>
          </cell>
          <cell r="C480">
            <v>8.6093375617139358</v>
          </cell>
          <cell r="D480">
            <v>7.6995356986630012</v>
          </cell>
        </row>
        <row r="481">
          <cell r="B481">
            <v>39024</v>
          </cell>
          <cell r="C481">
            <v>8.6442656492125849</v>
          </cell>
          <cell r="D481">
            <v>7.6731048384528808</v>
          </cell>
        </row>
        <row r="482">
          <cell r="B482">
            <v>39027</v>
          </cell>
          <cell r="C482">
            <v>8.7916451403654197</v>
          </cell>
          <cell r="D482">
            <v>7.790391780635284</v>
          </cell>
        </row>
        <row r="483">
          <cell r="B483">
            <v>39028</v>
          </cell>
          <cell r="C483">
            <v>8.8103870409744509</v>
          </cell>
          <cell r="D483">
            <v>7.7523974190832385</v>
          </cell>
        </row>
        <row r="484">
          <cell r="B484">
            <v>39029</v>
          </cell>
          <cell r="C484">
            <v>8.9630543924250414</v>
          </cell>
          <cell r="D484">
            <v>7.7689167067145624</v>
          </cell>
        </row>
        <row r="485">
          <cell r="B485">
            <v>39030</v>
          </cell>
          <cell r="C485">
            <v>8.9642680168332465</v>
          </cell>
          <cell r="D485">
            <v>7.80880741587647</v>
          </cell>
        </row>
        <row r="486">
          <cell r="B486">
            <v>39031</v>
          </cell>
          <cell r="C486">
            <v>9.1366026827985287</v>
          </cell>
          <cell r="D486">
            <v>7.8795959338444348</v>
          </cell>
        </row>
        <row r="487">
          <cell r="B487">
            <v>39034</v>
          </cell>
          <cell r="C487">
            <v>9.2107821903492013</v>
          </cell>
          <cell r="D487">
            <v>7.8500206138244391</v>
          </cell>
        </row>
        <row r="488">
          <cell r="B488">
            <v>39035</v>
          </cell>
          <cell r="C488">
            <v>9.3385678763198658</v>
          </cell>
          <cell r="D488">
            <v>7.838572503283336</v>
          </cell>
        </row>
        <row r="489">
          <cell r="B489">
            <v>39036</v>
          </cell>
          <cell r="C489">
            <v>9.3922378644275462</v>
          </cell>
          <cell r="D489">
            <v>7.9622120971272405</v>
          </cell>
        </row>
        <row r="490">
          <cell r="B490">
            <v>39037</v>
          </cell>
          <cell r="C490">
            <v>9.3066882687811319</v>
          </cell>
          <cell r="D490">
            <v>7.89601768366445</v>
          </cell>
        </row>
        <row r="491">
          <cell r="B491">
            <v>39038</v>
          </cell>
          <cell r="C491">
            <v>9.3289688929551691</v>
          </cell>
          <cell r="D491">
            <v>7.9269318166183336</v>
          </cell>
        </row>
        <row r="492">
          <cell r="B492">
            <v>39041</v>
          </cell>
          <cell r="C492">
            <v>9.2890983023279468</v>
          </cell>
          <cell r="D492">
            <v>7.9269318166183336</v>
          </cell>
        </row>
        <row r="493">
          <cell r="B493">
            <v>39042</v>
          </cell>
          <cell r="C493">
            <v>9.3195875775134684</v>
          </cell>
          <cell r="D493">
            <v>8.0131659769633803</v>
          </cell>
        </row>
        <row r="494">
          <cell r="B494">
            <v>39043</v>
          </cell>
          <cell r="C494">
            <v>9.3688394835823914</v>
          </cell>
          <cell r="D494">
            <v>7.9936412614135604</v>
          </cell>
        </row>
        <row r="495">
          <cell r="B495">
            <v>39045</v>
          </cell>
          <cell r="C495">
            <v>9.4274727050930149</v>
          </cell>
          <cell r="D495">
            <v>7.9822518440094967</v>
          </cell>
        </row>
        <row r="496">
          <cell r="B496">
            <v>39048</v>
          </cell>
          <cell r="C496">
            <v>9.1964578123411602</v>
          </cell>
          <cell r="D496">
            <v>7.9480835917973076</v>
          </cell>
        </row>
        <row r="497">
          <cell r="B497">
            <v>39049</v>
          </cell>
          <cell r="C497">
            <v>9.1518965639930876</v>
          </cell>
          <cell r="D497">
            <v>7.8595783235473622</v>
          </cell>
        </row>
        <row r="498">
          <cell r="B498">
            <v>39050</v>
          </cell>
          <cell r="C498">
            <v>9.253918369421573</v>
          </cell>
          <cell r="D498">
            <v>7.9199709729149577</v>
          </cell>
        </row>
        <row r="499">
          <cell r="B499">
            <v>39051</v>
          </cell>
          <cell r="C499">
            <v>9.412228067500255</v>
          </cell>
          <cell r="D499">
            <v>8.0636048254670865</v>
          </cell>
        </row>
        <row r="500">
          <cell r="B500">
            <v>39052</v>
          </cell>
          <cell r="C500">
            <v>9.4040194164887669</v>
          </cell>
          <cell r="D500">
            <v>7.9423481554215174</v>
          </cell>
        </row>
        <row r="501">
          <cell r="B501">
            <v>39055</v>
          </cell>
          <cell r="C501">
            <v>9.4263000406628041</v>
          </cell>
          <cell r="D501">
            <v>7.9626010783509056</v>
          </cell>
        </row>
        <row r="502">
          <cell r="B502">
            <v>39056</v>
          </cell>
          <cell r="C502">
            <v>9.4415446782555659</v>
          </cell>
          <cell r="D502">
            <v>7.9320026578095204</v>
          </cell>
        </row>
        <row r="503">
          <cell r="B503">
            <v>39057</v>
          </cell>
          <cell r="C503">
            <v>9.3277962285249565</v>
          </cell>
          <cell r="D503">
            <v>8.0017765595593193</v>
          </cell>
        </row>
        <row r="504">
          <cell r="B504">
            <v>39058</v>
          </cell>
          <cell r="C504">
            <v>9.2351557385381717</v>
          </cell>
          <cell r="D504">
            <v>8.1970666582486267</v>
          </cell>
        </row>
        <row r="505">
          <cell r="B505">
            <v>39059</v>
          </cell>
          <cell r="C505">
            <v>9.2257744230964711</v>
          </cell>
          <cell r="D505">
            <v>8.1072163633813243</v>
          </cell>
        </row>
        <row r="506">
          <cell r="B506">
            <v>39062</v>
          </cell>
          <cell r="C506">
            <v>9.1706591948764871</v>
          </cell>
          <cell r="D506">
            <v>8.1942301398045529</v>
          </cell>
        </row>
        <row r="507">
          <cell r="B507">
            <v>39063</v>
          </cell>
          <cell r="C507">
            <v>9.0100041679373781</v>
          </cell>
          <cell r="D507">
            <v>8.2645643251888803</v>
          </cell>
        </row>
        <row r="508">
          <cell r="B508">
            <v>39064</v>
          </cell>
          <cell r="C508">
            <v>9.0088315035071673</v>
          </cell>
          <cell r="D508">
            <v>8.1793041143169827</v>
          </cell>
        </row>
        <row r="509">
          <cell r="B509">
            <v>39065</v>
          </cell>
          <cell r="C509">
            <v>8.9959321947748307</v>
          </cell>
          <cell r="D509">
            <v>8.1624004630409175</v>
          </cell>
        </row>
        <row r="510">
          <cell r="B510">
            <v>39066</v>
          </cell>
          <cell r="C510">
            <v>8.9372989732642054</v>
          </cell>
          <cell r="D510">
            <v>8.2739219222563012</v>
          </cell>
        </row>
        <row r="511">
          <cell r="B511">
            <v>39069</v>
          </cell>
          <cell r="C511">
            <v>8.9197090068110185</v>
          </cell>
          <cell r="D511">
            <v>8.1875077471956459</v>
          </cell>
        </row>
        <row r="512">
          <cell r="B512">
            <v>39070</v>
          </cell>
          <cell r="C512">
            <v>8.8751477584629459</v>
          </cell>
          <cell r="D512">
            <v>8.0863836602752137</v>
          </cell>
        </row>
        <row r="513">
          <cell r="B513">
            <v>39071</v>
          </cell>
          <cell r="C513">
            <v>8.8868744027650717</v>
          </cell>
          <cell r="D513">
            <v>8.0842370449570637</v>
          </cell>
        </row>
        <row r="514">
          <cell r="B514">
            <v>39072</v>
          </cell>
          <cell r="C514">
            <v>8.8634211141608201</v>
          </cell>
          <cell r="D514">
            <v>8.0853815611414852</v>
          </cell>
        </row>
        <row r="515">
          <cell r="B515">
            <v>39073</v>
          </cell>
          <cell r="C515">
            <v>8.8176872013825349</v>
          </cell>
          <cell r="D515">
            <v>7.9832555322042946</v>
          </cell>
        </row>
        <row r="516">
          <cell r="B516">
            <v>39077</v>
          </cell>
          <cell r="C516">
            <v>8.9197090068110185</v>
          </cell>
          <cell r="D516">
            <v>7.9838789036386482</v>
          </cell>
        </row>
        <row r="517">
          <cell r="B517">
            <v>39078</v>
          </cell>
          <cell r="C517">
            <v>8.9713062417403666</v>
          </cell>
          <cell r="D517">
            <v>8.1417036876663769</v>
          </cell>
        </row>
        <row r="518">
          <cell r="B518">
            <v>39079</v>
          </cell>
          <cell r="C518">
            <v>9.007658839076953</v>
          </cell>
          <cell r="D518">
            <v>8.1433307472955256</v>
          </cell>
        </row>
        <row r="519">
          <cell r="B519">
            <v>39080</v>
          </cell>
          <cell r="C519">
            <v>8.9408169665548449</v>
          </cell>
          <cell r="D519">
            <v>8.0877173998147835</v>
          </cell>
        </row>
        <row r="520">
          <cell r="B520">
            <v>39085</v>
          </cell>
          <cell r="C520">
            <v>8.9783422283216421</v>
          </cell>
          <cell r="D520">
            <v>8.1261186440393622</v>
          </cell>
        </row>
        <row r="521">
          <cell r="B521">
            <v>39086</v>
          </cell>
          <cell r="C521">
            <v>9.2163931076547723</v>
          </cell>
          <cell r="D521">
            <v>8.1226629619884978</v>
          </cell>
        </row>
        <row r="522">
          <cell r="B522">
            <v>39087</v>
          </cell>
          <cell r="C522">
            <v>9.1788678458879733</v>
          </cell>
          <cell r="D522">
            <v>8.0775257127617017</v>
          </cell>
        </row>
        <row r="523">
          <cell r="B523">
            <v>39090</v>
          </cell>
          <cell r="C523">
            <v>9.2574363627122089</v>
          </cell>
          <cell r="D523">
            <v>8.1717961289945613</v>
          </cell>
        </row>
        <row r="524">
          <cell r="B524">
            <v>39091</v>
          </cell>
          <cell r="C524">
            <v>9.1847311680390362</v>
          </cell>
          <cell r="D524">
            <v>8.2189309835978133</v>
          </cell>
        </row>
        <row r="525">
          <cell r="B525">
            <v>39092</v>
          </cell>
          <cell r="C525">
            <v>9.2879256378977324</v>
          </cell>
          <cell r="D525">
            <v>8.1168049546606227</v>
          </cell>
        </row>
        <row r="526">
          <cell r="B526">
            <v>39093</v>
          </cell>
          <cell r="C526">
            <v>9.4884512554640636</v>
          </cell>
          <cell r="D526">
            <v>8.195363438458461</v>
          </cell>
        </row>
        <row r="527">
          <cell r="B527">
            <v>39094</v>
          </cell>
          <cell r="C527">
            <v>9.5588111212768112</v>
          </cell>
          <cell r="D527">
            <v>8.2660660738765177</v>
          </cell>
        </row>
        <row r="528">
          <cell r="B528">
            <v>39098</v>
          </cell>
          <cell r="C528">
            <v>9.6291709870895588</v>
          </cell>
          <cell r="D528">
            <v>8.2835792389291125</v>
          </cell>
        </row>
        <row r="529">
          <cell r="B529">
            <v>39099</v>
          </cell>
          <cell r="C529">
            <v>9.6385523025312612</v>
          </cell>
          <cell r="D529">
            <v>8.3300038850402593</v>
          </cell>
        </row>
        <row r="530">
          <cell r="B530">
            <v>39100</v>
          </cell>
          <cell r="C530">
            <v>8.946765125910412</v>
          </cell>
          <cell r="D530">
            <v>8.31790899786224</v>
          </cell>
        </row>
        <row r="531">
          <cell r="B531">
            <v>39101</v>
          </cell>
          <cell r="C531">
            <v>9.0598851811301007</v>
          </cell>
          <cell r="D531">
            <v>8.4104466890756306</v>
          </cell>
        </row>
        <row r="532">
          <cell r="B532">
            <v>39104</v>
          </cell>
          <cell r="C532">
            <v>8.9489616318370082</v>
          </cell>
          <cell r="D532">
            <v>8.4531011781512611</v>
          </cell>
        </row>
        <row r="533">
          <cell r="B533">
            <v>39105</v>
          </cell>
          <cell r="C533">
            <v>9.126878611891275</v>
          </cell>
          <cell r="D533">
            <v>8.4855095773290774</v>
          </cell>
        </row>
        <row r="534">
          <cell r="B534">
            <v>39106</v>
          </cell>
          <cell r="C534">
            <v>9.2015598133955354</v>
          </cell>
          <cell r="D534">
            <v>8.4993323055325298</v>
          </cell>
        </row>
        <row r="535">
          <cell r="B535">
            <v>39107</v>
          </cell>
          <cell r="C535">
            <v>9.1444506593040416</v>
          </cell>
          <cell r="D535">
            <v>8.3926739852941186</v>
          </cell>
        </row>
        <row r="536">
          <cell r="B536">
            <v>39108</v>
          </cell>
          <cell r="C536">
            <v>9.0895380111391457</v>
          </cell>
          <cell r="D536">
            <v>8.3749012815126047</v>
          </cell>
        </row>
        <row r="537">
          <cell r="B537">
            <v>39111</v>
          </cell>
          <cell r="C537">
            <v>9.3542169752939497</v>
          </cell>
          <cell r="D537">
            <v>8.4104466890756306</v>
          </cell>
        </row>
        <row r="538">
          <cell r="B538">
            <v>39112</v>
          </cell>
          <cell r="C538">
            <v>9.3366449278811832</v>
          </cell>
          <cell r="D538">
            <v>8.4077567311846675</v>
          </cell>
        </row>
        <row r="539">
          <cell r="B539">
            <v>39113</v>
          </cell>
          <cell r="C539">
            <v>9.3827715523396957</v>
          </cell>
          <cell r="D539">
            <v>8.435336784508852</v>
          </cell>
        </row>
        <row r="540">
          <cell r="B540">
            <v>39114</v>
          </cell>
          <cell r="C540">
            <v>9.3904593230827818</v>
          </cell>
          <cell r="D540">
            <v>8.54080049014288</v>
          </cell>
        </row>
        <row r="541">
          <cell r="B541">
            <v>39115</v>
          </cell>
          <cell r="C541">
            <v>9.4124243823487408</v>
          </cell>
          <cell r="D541">
            <v>8.6323760644907424</v>
          </cell>
        </row>
        <row r="542">
          <cell r="B542">
            <v>39118</v>
          </cell>
          <cell r="C542">
            <v>9.4256034179083166</v>
          </cell>
          <cell r="D542">
            <v>8.6323760644907424</v>
          </cell>
        </row>
        <row r="543">
          <cell r="B543">
            <v>39119</v>
          </cell>
          <cell r="C543">
            <v>9.5266426905317285</v>
          </cell>
          <cell r="D543">
            <v>8.6323760644907424</v>
          </cell>
        </row>
        <row r="544">
          <cell r="B544">
            <v>39120</v>
          </cell>
          <cell r="C544">
            <v>9.4201121530918268</v>
          </cell>
          <cell r="D544">
            <v>8.7339098978991618</v>
          </cell>
        </row>
        <row r="545">
          <cell r="B545">
            <v>39121</v>
          </cell>
          <cell r="C545">
            <v>9.4519614890274681</v>
          </cell>
          <cell r="D545">
            <v>8.641015269617899</v>
          </cell>
        </row>
        <row r="546">
          <cell r="B546">
            <v>39122</v>
          </cell>
          <cell r="C546">
            <v>9.5628850383205606</v>
          </cell>
          <cell r="D546">
            <v>8.609500971428572</v>
          </cell>
        </row>
        <row r="547">
          <cell r="B547">
            <v>39125</v>
          </cell>
          <cell r="C547">
            <v>9.4234069119817221</v>
          </cell>
          <cell r="D547">
            <v>8.5277465340336143</v>
          </cell>
        </row>
        <row r="548">
          <cell r="B548">
            <v>39126</v>
          </cell>
          <cell r="C548">
            <v>9.5277409434950258</v>
          </cell>
          <cell r="D548">
            <v>8.5561828600840339</v>
          </cell>
        </row>
        <row r="549">
          <cell r="B549">
            <v>39127</v>
          </cell>
          <cell r="C549">
            <v>9.5837518446232206</v>
          </cell>
          <cell r="D549">
            <v>8.8192188760504209</v>
          </cell>
        </row>
        <row r="550">
          <cell r="B550">
            <v>39128</v>
          </cell>
          <cell r="C550">
            <v>9.5508042557242838</v>
          </cell>
          <cell r="D550">
            <v>8.7430290757610827</v>
          </cell>
        </row>
        <row r="551">
          <cell r="B551">
            <v>39129</v>
          </cell>
          <cell r="C551">
            <v>9.4442737182843821</v>
          </cell>
          <cell r="D551">
            <v>8.8106633914708326</v>
          </cell>
        </row>
        <row r="552">
          <cell r="B552">
            <v>39133</v>
          </cell>
          <cell r="C552">
            <v>10.036232065501977</v>
          </cell>
          <cell r="D552">
            <v>8.9960494143426715</v>
          </cell>
        </row>
        <row r="553">
          <cell r="B553">
            <v>39134</v>
          </cell>
          <cell r="C553">
            <v>10.199871757033371</v>
          </cell>
          <cell r="D553">
            <v>8.91837795333727</v>
          </cell>
        </row>
        <row r="554">
          <cell r="B554">
            <v>39135</v>
          </cell>
          <cell r="C554">
            <v>10.172415432950922</v>
          </cell>
          <cell r="D554">
            <v>8.8725459670256974</v>
          </cell>
        </row>
        <row r="555">
          <cell r="B555">
            <v>39136</v>
          </cell>
          <cell r="C555">
            <v>10.148253867758367</v>
          </cell>
          <cell r="D555">
            <v>8.7343186849911891</v>
          </cell>
        </row>
        <row r="556">
          <cell r="B556">
            <v>39139</v>
          </cell>
          <cell r="C556">
            <v>10.217443804446138</v>
          </cell>
          <cell r="D556">
            <v>8.7204959567877403</v>
          </cell>
        </row>
        <row r="557">
          <cell r="B557">
            <v>39140</v>
          </cell>
          <cell r="C557">
            <v>10.039526824391872</v>
          </cell>
          <cell r="D557">
            <v>8.354193659396298</v>
          </cell>
        </row>
        <row r="558">
          <cell r="B558">
            <v>39141</v>
          </cell>
          <cell r="C558">
            <v>10.018660018089209</v>
          </cell>
          <cell r="D558">
            <v>8.4262157021733177</v>
          </cell>
        </row>
        <row r="559">
          <cell r="B559">
            <v>39142</v>
          </cell>
          <cell r="C559">
            <v>9.8714941210072844</v>
          </cell>
          <cell r="D559">
            <v>8.1658589876242829</v>
          </cell>
        </row>
        <row r="560">
          <cell r="B560">
            <v>39143</v>
          </cell>
          <cell r="C560">
            <v>9.624387204265247</v>
          </cell>
          <cell r="D560">
            <v>8.0132904062611772</v>
          </cell>
        </row>
        <row r="561">
          <cell r="B561">
            <v>39146</v>
          </cell>
          <cell r="C561">
            <v>9.4541579949540626</v>
          </cell>
          <cell r="D561">
            <v>8.2090739517367624</v>
          </cell>
        </row>
        <row r="562">
          <cell r="B562">
            <v>39147</v>
          </cell>
          <cell r="C562">
            <v>9.5628850383205606</v>
          </cell>
          <cell r="D562">
            <v>8.1592381401611576</v>
          </cell>
        </row>
        <row r="563">
          <cell r="B563">
            <v>39148</v>
          </cell>
          <cell r="C563">
            <v>9.5475094968343885</v>
          </cell>
          <cell r="D563">
            <v>8.1556784393343307</v>
          </cell>
        </row>
        <row r="564">
          <cell r="B564">
            <v>39149</v>
          </cell>
          <cell r="C564">
            <v>9.6353697338982247</v>
          </cell>
          <cell r="D564">
            <v>8.3336634806757708</v>
          </cell>
        </row>
        <row r="565">
          <cell r="B565">
            <v>39150</v>
          </cell>
          <cell r="C565">
            <v>9.9538630932546308</v>
          </cell>
          <cell r="D565">
            <v>8.307541951709652</v>
          </cell>
        </row>
        <row r="566">
          <cell r="B566">
            <v>39153</v>
          </cell>
          <cell r="C566">
            <v>9.8539220735945161</v>
          </cell>
          <cell r="D566">
            <v>8.3109976337605147</v>
          </cell>
        </row>
        <row r="567">
          <cell r="B567">
            <v>39154</v>
          </cell>
          <cell r="C567">
            <v>9.6617278050173745</v>
          </cell>
          <cell r="D567">
            <v>8.1105680748104803</v>
          </cell>
        </row>
        <row r="568">
          <cell r="B568">
            <v>39155</v>
          </cell>
          <cell r="C568">
            <v>9.5068741371923657</v>
          </cell>
          <cell r="D568">
            <v>8.0708277312255596</v>
          </cell>
        </row>
        <row r="569">
          <cell r="B569">
            <v>39156</v>
          </cell>
          <cell r="C569">
            <v>9.6992296939021472</v>
          </cell>
          <cell r="D569">
            <v>7.5417087189938625</v>
          </cell>
        </row>
        <row r="570">
          <cell r="B570">
            <v>39157</v>
          </cell>
          <cell r="C570">
            <v>9.5246263195950842</v>
          </cell>
          <cell r="D570">
            <v>7.5451332102124207</v>
          </cell>
        </row>
        <row r="571">
          <cell r="B571">
            <v>39160</v>
          </cell>
          <cell r="C571">
            <v>9.5657748855145819</v>
          </cell>
          <cell r="D571">
            <v>7.6072021135487873</v>
          </cell>
        </row>
        <row r="572">
          <cell r="B572">
            <v>39161</v>
          </cell>
          <cell r="C572">
            <v>9.7715177151120756</v>
          </cell>
          <cell r="D572">
            <v>7.6393067187227697</v>
          </cell>
        </row>
        <row r="573">
          <cell r="B573">
            <v>39162</v>
          </cell>
          <cell r="C573">
            <v>10.028418221258136</v>
          </cell>
          <cell r="D573">
            <v>7.7260930853152692</v>
          </cell>
        </row>
        <row r="574">
          <cell r="B574">
            <v>39163</v>
          </cell>
          <cell r="C574">
            <v>9.9950545191612434</v>
          </cell>
          <cell r="D574">
            <v>7.746750130705033</v>
          </cell>
        </row>
        <row r="575">
          <cell r="B575">
            <v>39164</v>
          </cell>
          <cell r="C575">
            <v>10.061781923355026</v>
          </cell>
          <cell r="D575">
            <v>7.7878440253277308</v>
          </cell>
        </row>
        <row r="576">
          <cell r="B576">
            <v>39167</v>
          </cell>
          <cell r="C576">
            <v>10.079575897806702</v>
          </cell>
          <cell r="D576">
            <v>7.7668690166140619</v>
          </cell>
        </row>
        <row r="577">
          <cell r="B577">
            <v>39168</v>
          </cell>
          <cell r="C577">
            <v>9.914981634128706</v>
          </cell>
          <cell r="D577">
            <v>7.7912685165462898</v>
          </cell>
        </row>
        <row r="578">
          <cell r="B578">
            <v>39169</v>
          </cell>
          <cell r="C578">
            <v>9.785975319354062</v>
          </cell>
          <cell r="D578">
            <v>7.7013756220591372</v>
          </cell>
        </row>
        <row r="579">
          <cell r="B579">
            <v>39170</v>
          </cell>
          <cell r="C579">
            <v>10.046212195709812</v>
          </cell>
          <cell r="D579">
            <v>7.7600200341769465</v>
          </cell>
        </row>
        <row r="580">
          <cell r="B580">
            <v>39171</v>
          </cell>
          <cell r="C580">
            <v>9.7359297662087254</v>
          </cell>
          <cell r="D580">
            <v>7.7608761569815856</v>
          </cell>
        </row>
        <row r="581">
          <cell r="B581">
            <v>39174</v>
          </cell>
          <cell r="C581">
            <v>9.5735597493371891</v>
          </cell>
          <cell r="D581">
            <v>7.7488904377166321</v>
          </cell>
        </row>
        <row r="582">
          <cell r="B582">
            <v>39175</v>
          </cell>
          <cell r="C582">
            <v>9.8382451193058582</v>
          </cell>
          <cell r="D582">
            <v>7.8554777268942555</v>
          </cell>
        </row>
        <row r="583">
          <cell r="B583">
            <v>39176</v>
          </cell>
          <cell r="C583">
            <v>9.6914448300795364</v>
          </cell>
          <cell r="D583">
            <v>7.868319568963849</v>
          </cell>
        </row>
        <row r="584">
          <cell r="B584">
            <v>39177</v>
          </cell>
          <cell r="C584">
            <v>9.572447625933961</v>
          </cell>
          <cell r="D584">
            <v>7.8306501655597085</v>
          </cell>
        </row>
        <row r="585">
          <cell r="B585">
            <v>39181</v>
          </cell>
          <cell r="C585">
            <v>9.4879262472885042</v>
          </cell>
          <cell r="D585">
            <v>7.8306501655597085</v>
          </cell>
        </row>
        <row r="586">
          <cell r="B586">
            <v>39182</v>
          </cell>
          <cell r="C586">
            <v>9.9861575319354063</v>
          </cell>
          <cell r="D586">
            <v>7.8881081021437591</v>
          </cell>
        </row>
        <row r="587">
          <cell r="B587">
            <v>39183</v>
          </cell>
          <cell r="C587">
            <v>9.6736508556278622</v>
          </cell>
          <cell r="D587">
            <v>7.9547837563051713</v>
          </cell>
        </row>
        <row r="588">
          <cell r="B588">
            <v>39184</v>
          </cell>
          <cell r="C588">
            <v>9.6647538684020251</v>
          </cell>
          <cell r="D588">
            <v>7.8981094502679703</v>
          </cell>
        </row>
        <row r="589">
          <cell r="B589">
            <v>39185</v>
          </cell>
          <cell r="C589">
            <v>9.8037692938057379</v>
          </cell>
          <cell r="D589">
            <v>7.9847878006778066</v>
          </cell>
        </row>
        <row r="590">
          <cell r="B590">
            <v>39188</v>
          </cell>
          <cell r="C590">
            <v>9.7370418896119553</v>
          </cell>
          <cell r="D590">
            <v>7.9381148427648176</v>
          </cell>
        </row>
        <row r="591">
          <cell r="B591">
            <v>39189</v>
          </cell>
          <cell r="C591">
            <v>9.564662762111352</v>
          </cell>
          <cell r="D591">
            <v>7.9881215833858761</v>
          </cell>
        </row>
        <row r="592">
          <cell r="B592">
            <v>39190</v>
          </cell>
          <cell r="C592">
            <v>9.4289837069173306</v>
          </cell>
          <cell r="D592">
            <v>7.8547702750630526</v>
          </cell>
        </row>
        <row r="593">
          <cell r="B593">
            <v>39191</v>
          </cell>
          <cell r="C593">
            <v>9.6494547083898468</v>
          </cell>
          <cell r="D593">
            <v>7.7436072361086481</v>
          </cell>
        </row>
        <row r="594">
          <cell r="B594">
            <v>39192</v>
          </cell>
          <cell r="C594">
            <v>9.8852608021701229</v>
          </cell>
          <cell r="D594">
            <v>7.8314838570176288</v>
          </cell>
        </row>
        <row r="595">
          <cell r="B595">
            <v>39195</v>
          </cell>
          <cell r="C595">
            <v>10.117714202673902</v>
          </cell>
          <cell r="D595">
            <v>7.7762529771952797</v>
          </cell>
        </row>
        <row r="596">
          <cell r="B596">
            <v>39196</v>
          </cell>
          <cell r="C596">
            <v>9.9746659562100373</v>
          </cell>
          <cell r="D596">
            <v>7.7820450316548166</v>
          </cell>
        </row>
        <row r="597">
          <cell r="B597">
            <v>39197</v>
          </cell>
          <cell r="C597">
            <v>10.050660337143967</v>
          </cell>
          <cell r="D597">
            <v>7.7358753500618151</v>
          </cell>
        </row>
        <row r="598">
          <cell r="B598">
            <v>39198</v>
          </cell>
          <cell r="C598">
            <v>10.1199493315249</v>
          </cell>
          <cell r="D598">
            <v>7.7655654232005453</v>
          </cell>
        </row>
        <row r="599">
          <cell r="B599">
            <v>39199</v>
          </cell>
          <cell r="C599">
            <v>10.057365723696959</v>
          </cell>
          <cell r="D599">
            <v>7.773675681846334</v>
          </cell>
        </row>
        <row r="600">
          <cell r="B600">
            <v>39202</v>
          </cell>
          <cell r="C600">
            <v>9.8550865626816524</v>
          </cell>
          <cell r="D600">
            <v>7.8741902004551712</v>
          </cell>
        </row>
        <row r="601">
          <cell r="B601">
            <v>39203</v>
          </cell>
          <cell r="C601">
            <v>9.779092181747723</v>
          </cell>
          <cell r="D601">
            <v>7.8741902004551712</v>
          </cell>
        </row>
        <row r="602">
          <cell r="B602">
            <v>39204</v>
          </cell>
          <cell r="C602">
            <v>9.8606743848091458</v>
          </cell>
          <cell r="D602">
            <v>7.9519386101483311</v>
          </cell>
        </row>
        <row r="603">
          <cell r="B603">
            <v>39205</v>
          </cell>
          <cell r="C603">
            <v>10.379224278240653</v>
          </cell>
          <cell r="D603">
            <v>8.0790851806962625</v>
          </cell>
        </row>
        <row r="604">
          <cell r="B604">
            <v>39206</v>
          </cell>
          <cell r="C604">
            <v>10.435102499515599</v>
          </cell>
          <cell r="D604">
            <v>8.116455963255957</v>
          </cell>
        </row>
        <row r="605">
          <cell r="B605">
            <v>39209</v>
          </cell>
          <cell r="C605">
            <v>10.363578376283666</v>
          </cell>
          <cell r="D605">
            <v>8.1615586318624853</v>
          </cell>
        </row>
        <row r="606">
          <cell r="B606">
            <v>39210</v>
          </cell>
          <cell r="C606">
            <v>10.427279548537108</v>
          </cell>
          <cell r="D606">
            <v>8.1847542900029868</v>
          </cell>
        </row>
        <row r="607">
          <cell r="B607">
            <v>39211</v>
          </cell>
          <cell r="C607">
            <v>10.335639265646194</v>
          </cell>
          <cell r="D607">
            <v>8.1602699841880142</v>
          </cell>
        </row>
        <row r="608">
          <cell r="B608">
            <v>39212</v>
          </cell>
          <cell r="C608">
            <v>9.9958996802945173</v>
          </cell>
          <cell r="D608">
            <v>8.134926579923393</v>
          </cell>
        </row>
        <row r="609">
          <cell r="B609">
            <v>39213</v>
          </cell>
          <cell r="C609">
            <v>10.136712797907384</v>
          </cell>
          <cell r="D609">
            <v>8.1469539582184662</v>
          </cell>
        </row>
        <row r="610">
          <cell r="B610">
            <v>39216</v>
          </cell>
          <cell r="C610">
            <v>9.988076729316024</v>
          </cell>
          <cell r="D610">
            <v>8.1448062120943465</v>
          </cell>
        </row>
        <row r="611">
          <cell r="B611">
            <v>39217</v>
          </cell>
          <cell r="C611">
            <v>10.031661741910483</v>
          </cell>
          <cell r="D611">
            <v>8.1684314194596723</v>
          </cell>
        </row>
        <row r="612">
          <cell r="B612">
            <v>39218</v>
          </cell>
          <cell r="C612">
            <v>10.078599447781439</v>
          </cell>
          <cell r="D612">
            <v>8.1774519531809773</v>
          </cell>
        </row>
        <row r="613">
          <cell r="B613">
            <v>39219</v>
          </cell>
          <cell r="C613">
            <v>10.057547419715741</v>
          </cell>
          <cell r="D613">
            <v>7.8932539609807808</v>
          </cell>
        </row>
        <row r="614">
          <cell r="B614">
            <v>39220</v>
          </cell>
          <cell r="C614">
            <v>9.9836064716140278</v>
          </cell>
          <cell r="D614">
            <v>7.9279746730346794</v>
          </cell>
        </row>
        <row r="615">
          <cell r="B615">
            <v>39223</v>
          </cell>
          <cell r="C615">
            <v>10.524507653555514</v>
          </cell>
          <cell r="D615">
            <v>7.959388650607254</v>
          </cell>
        </row>
        <row r="616">
          <cell r="B616">
            <v>39224</v>
          </cell>
          <cell r="C616">
            <v>10.856294987484301</v>
          </cell>
          <cell r="D616">
            <v>8.0122964023084329</v>
          </cell>
        </row>
        <row r="617">
          <cell r="B617">
            <v>39225</v>
          </cell>
          <cell r="C617">
            <v>10.847406880517376</v>
          </cell>
          <cell r="D617">
            <v>7.9676554868105631</v>
          </cell>
        </row>
        <row r="618">
          <cell r="B618">
            <v>39226</v>
          </cell>
          <cell r="C618">
            <v>10.754725925208295</v>
          </cell>
          <cell r="D618">
            <v>7.951365435872245</v>
          </cell>
        </row>
        <row r="619">
          <cell r="B619">
            <v>39227</v>
          </cell>
          <cell r="C619">
            <v>10.650792433636894</v>
          </cell>
          <cell r="D619">
            <v>8.0040295661051228</v>
          </cell>
        </row>
        <row r="620">
          <cell r="B620">
            <v>39231</v>
          </cell>
          <cell r="C620">
            <v>10.911641959971822</v>
          </cell>
          <cell r="D620">
            <v>8.2073937367065284</v>
          </cell>
        </row>
        <row r="621">
          <cell r="B621">
            <v>39232</v>
          </cell>
          <cell r="C621">
            <v>11.10071792907473</v>
          </cell>
          <cell r="D621">
            <v>8.1858832167391444</v>
          </cell>
        </row>
        <row r="622">
          <cell r="B622">
            <v>39233</v>
          </cell>
          <cell r="C622">
            <v>11.107629837566815</v>
          </cell>
          <cell r="D622">
            <v>8.2407550310029052</v>
          </cell>
        </row>
        <row r="623">
          <cell r="B623">
            <v>39234</v>
          </cell>
          <cell r="C623">
            <v>11.217152130341443</v>
          </cell>
          <cell r="D623">
            <v>8.3646452991452982</v>
          </cell>
        </row>
        <row r="624">
          <cell r="B624">
            <v>39237</v>
          </cell>
          <cell r="C624">
            <v>11.225222564123813</v>
          </cell>
          <cell r="D624">
            <v>8.3565002642155211</v>
          </cell>
        </row>
        <row r="625">
          <cell r="B625">
            <v>39238</v>
          </cell>
          <cell r="C625">
            <v>11.101606739771421</v>
          </cell>
          <cell r="D625">
            <v>8.3183472058602508</v>
          </cell>
        </row>
        <row r="626">
          <cell r="B626">
            <v>39239</v>
          </cell>
          <cell r="C626">
            <v>10.869627147934688</v>
          </cell>
          <cell r="D626">
            <v>8.148587530481743</v>
          </cell>
        </row>
        <row r="627">
          <cell r="B627">
            <v>39240</v>
          </cell>
          <cell r="C627">
            <v>10.651700143372146</v>
          </cell>
          <cell r="D627">
            <v>8.0731387858690749</v>
          </cell>
        </row>
        <row r="628">
          <cell r="B628">
            <v>39241</v>
          </cell>
          <cell r="C628">
            <v>10.843561960386191</v>
          </cell>
          <cell r="D628">
            <v>8.0975738906584063</v>
          </cell>
        </row>
        <row r="629">
          <cell r="B629">
            <v>39244</v>
          </cell>
          <cell r="C629">
            <v>10.801188724289366</v>
          </cell>
          <cell r="D629">
            <v>8.14129986764984</v>
          </cell>
        </row>
        <row r="630">
          <cell r="B630">
            <v>39245</v>
          </cell>
          <cell r="C630">
            <v>10.643869230974799</v>
          </cell>
          <cell r="D630">
            <v>8.0572774020584585</v>
          </cell>
        </row>
        <row r="631">
          <cell r="B631">
            <v>39246</v>
          </cell>
          <cell r="C631">
            <v>10.88829217256523</v>
          </cell>
          <cell r="D631">
            <v>8.0731387858690749</v>
          </cell>
        </row>
        <row r="632">
          <cell r="B632">
            <v>39247</v>
          </cell>
          <cell r="C632">
            <v>10.937926337900839</v>
          </cell>
          <cell r="D632">
            <v>8.267251960063108</v>
          </cell>
        </row>
        <row r="633">
          <cell r="B633">
            <v>39248</v>
          </cell>
          <cell r="C633">
            <v>11.115679488770319</v>
          </cell>
          <cell r="D633">
            <v>8.3293046422037875</v>
          </cell>
        </row>
        <row r="634">
          <cell r="B634">
            <v>39251</v>
          </cell>
          <cell r="C634">
            <v>11.112142112633613</v>
          </cell>
          <cell r="D634">
            <v>8.414038649540716</v>
          </cell>
        </row>
        <row r="635">
          <cell r="B635">
            <v>39252</v>
          </cell>
          <cell r="C635">
            <v>10.936157649832484</v>
          </cell>
          <cell r="D635">
            <v>8.3519859674000347</v>
          </cell>
        </row>
        <row r="636">
          <cell r="B636">
            <v>39253</v>
          </cell>
          <cell r="C636">
            <v>10.757520154928828</v>
          </cell>
          <cell r="D636">
            <v>8.344575390319994</v>
          </cell>
        </row>
        <row r="637">
          <cell r="B637">
            <v>39254</v>
          </cell>
          <cell r="C637">
            <v>10.981259195575488</v>
          </cell>
          <cell r="D637">
            <v>8.3498462197400123</v>
          </cell>
        </row>
        <row r="638">
          <cell r="B638">
            <v>39255</v>
          </cell>
          <cell r="C638">
            <v>10.855682342722421</v>
          </cell>
          <cell r="D638">
            <v>8.3819424346403633</v>
          </cell>
        </row>
        <row r="639">
          <cell r="B639">
            <v>39258</v>
          </cell>
          <cell r="C639">
            <v>10.692963040433943</v>
          </cell>
          <cell r="D639">
            <v>8.3267936231167763</v>
          </cell>
        </row>
        <row r="640">
          <cell r="B640">
            <v>39259</v>
          </cell>
          <cell r="C640">
            <v>10.525855295653253</v>
          </cell>
          <cell r="D640">
            <v>8.160291621123033</v>
          </cell>
        </row>
        <row r="641">
          <cell r="B641">
            <v>39260</v>
          </cell>
          <cell r="C641">
            <v>10.676456506857827</v>
          </cell>
          <cell r="D641">
            <v>8.0697662608157543</v>
          </cell>
        </row>
        <row r="642">
          <cell r="B642">
            <v>39261</v>
          </cell>
          <cell r="C642">
            <v>10.851814081548087</v>
          </cell>
          <cell r="D642">
            <v>8.1295776595902076</v>
          </cell>
        </row>
        <row r="643">
          <cell r="B643">
            <v>39262</v>
          </cell>
          <cell r="C643">
            <v>10.876570445033769</v>
          </cell>
          <cell r="D643">
            <v>8.072999309398158</v>
          </cell>
        </row>
        <row r="644">
          <cell r="B644">
            <v>39265</v>
          </cell>
          <cell r="C644">
            <v>11.095251655823974</v>
          </cell>
          <cell r="D644">
            <v>8.1328107081726095</v>
          </cell>
        </row>
        <row r="645">
          <cell r="B645">
            <v>39266</v>
          </cell>
          <cell r="C645">
            <v>11.027171656238345</v>
          </cell>
          <cell r="D645">
            <v>8.3607406332320071</v>
          </cell>
        </row>
        <row r="646">
          <cell r="B646">
            <v>39268</v>
          </cell>
          <cell r="C646">
            <v>11.216970442961919</v>
          </cell>
          <cell r="D646">
            <v>8.1667577182878386</v>
          </cell>
        </row>
        <row r="647">
          <cell r="B647">
            <v>39269</v>
          </cell>
          <cell r="C647">
            <v>11.268546200223758</v>
          </cell>
          <cell r="D647">
            <v>8.1263446110078039</v>
          </cell>
        </row>
        <row r="648">
          <cell r="B648">
            <v>39272</v>
          </cell>
          <cell r="C648">
            <v>10.934335293167031</v>
          </cell>
          <cell r="D648">
            <v>8.0810819308541664</v>
          </cell>
        </row>
        <row r="649">
          <cell r="B649">
            <v>39273</v>
          </cell>
          <cell r="C649">
            <v>10.736284385281563</v>
          </cell>
          <cell r="D649">
            <v>8.0778488822717627</v>
          </cell>
        </row>
        <row r="650">
          <cell r="B650">
            <v>39274</v>
          </cell>
          <cell r="C650">
            <v>10.62075468901504</v>
          </cell>
          <cell r="D650">
            <v>8.0390522992829272</v>
          </cell>
        </row>
        <row r="651">
          <cell r="B651">
            <v>39275</v>
          </cell>
          <cell r="C651">
            <v>10.924020141714664</v>
          </cell>
          <cell r="D651">
            <v>8.0616836393597477</v>
          </cell>
        </row>
        <row r="652">
          <cell r="B652">
            <v>39276</v>
          </cell>
          <cell r="C652">
            <v>11.247915897319022</v>
          </cell>
          <cell r="D652">
            <v>8.1263446110078039</v>
          </cell>
        </row>
        <row r="653">
          <cell r="B653">
            <v>39279</v>
          </cell>
          <cell r="C653">
            <v>11.146827413085814</v>
          </cell>
          <cell r="D653">
            <v>7.9533765118492541</v>
          </cell>
        </row>
        <row r="654">
          <cell r="B654">
            <v>39280</v>
          </cell>
          <cell r="C654">
            <v>11.124134079890604</v>
          </cell>
          <cell r="D654">
            <v>7.799806704185122</v>
          </cell>
        </row>
        <row r="655">
          <cell r="B655">
            <v>39281</v>
          </cell>
          <cell r="C655">
            <v>10.897200747938506</v>
          </cell>
          <cell r="D655">
            <v>7.8580015786683717</v>
          </cell>
        </row>
        <row r="656">
          <cell r="B656">
            <v>39282</v>
          </cell>
          <cell r="C656">
            <v>10.502723451827912</v>
          </cell>
          <cell r="D656">
            <v>7.9457289400880766</v>
          </cell>
        </row>
        <row r="657">
          <cell r="B657">
            <v>39283</v>
          </cell>
          <cell r="C657">
            <v>10.166854036760249</v>
          </cell>
          <cell r="D657">
            <v>7.8006103348547846</v>
          </cell>
        </row>
        <row r="658">
          <cell r="B658">
            <v>39286</v>
          </cell>
          <cell r="C658">
            <v>10.299592847505554</v>
          </cell>
          <cell r="D658">
            <v>7.7777826890877497</v>
          </cell>
        </row>
        <row r="659">
          <cell r="B659">
            <v>39287</v>
          </cell>
          <cell r="C659">
            <v>10.130652542920622</v>
          </cell>
          <cell r="D659">
            <v>7.691363744398263</v>
          </cell>
        </row>
        <row r="660">
          <cell r="B660">
            <v>39288</v>
          </cell>
          <cell r="C660">
            <v>9.7887495455463522</v>
          </cell>
          <cell r="D660">
            <v>7.679949921514746</v>
          </cell>
        </row>
        <row r="661">
          <cell r="B661">
            <v>39289</v>
          </cell>
          <cell r="C661">
            <v>9.5715405825085842</v>
          </cell>
          <cell r="D661">
            <v>7.5413535007863208</v>
          </cell>
        </row>
        <row r="662">
          <cell r="B662">
            <v>39290</v>
          </cell>
          <cell r="C662">
            <v>9.3945555015148443</v>
          </cell>
          <cell r="D662">
            <v>7.4712400173590003</v>
          </cell>
        </row>
        <row r="663">
          <cell r="B663">
            <v>39293</v>
          </cell>
          <cell r="C663">
            <v>9.6539995406988481</v>
          </cell>
          <cell r="D663">
            <v>7.4891760247473842</v>
          </cell>
        </row>
        <row r="664">
          <cell r="B664">
            <v>39294</v>
          </cell>
          <cell r="C664">
            <v>9.5333278945667512</v>
          </cell>
          <cell r="D664">
            <v>7.4386290948346652</v>
          </cell>
        </row>
        <row r="665">
          <cell r="B665">
            <v>39295</v>
          </cell>
          <cell r="C665">
            <v>9.5433838650777609</v>
          </cell>
          <cell r="D665">
            <v>7.3227785693431979</v>
          </cell>
        </row>
        <row r="666">
          <cell r="B666">
            <v>39296</v>
          </cell>
          <cell r="C666">
            <v>9.5976861058372016</v>
          </cell>
          <cell r="D666">
            <v>7.40601817231033</v>
          </cell>
        </row>
        <row r="667">
          <cell r="B667">
            <v>39297</v>
          </cell>
          <cell r="C667">
            <v>9.0747756392647947</v>
          </cell>
          <cell r="D667">
            <v>7.3310130505043594</v>
          </cell>
        </row>
        <row r="668">
          <cell r="B668">
            <v>39300</v>
          </cell>
          <cell r="C668">
            <v>9.0828204156736021</v>
          </cell>
          <cell r="D668">
            <v>7.2348108290575706</v>
          </cell>
        </row>
        <row r="669">
          <cell r="B669">
            <v>39301</v>
          </cell>
          <cell r="C669">
            <v>9.2980181846091696</v>
          </cell>
          <cell r="D669">
            <v>7.4369985487084485</v>
          </cell>
        </row>
        <row r="670">
          <cell r="B670">
            <v>39302</v>
          </cell>
          <cell r="C670">
            <v>9.47701445970511</v>
          </cell>
          <cell r="D670">
            <v>7.523417493397937</v>
          </cell>
        </row>
        <row r="671">
          <cell r="B671">
            <v>39303</v>
          </cell>
          <cell r="C671">
            <v>9.3985778897192489</v>
          </cell>
          <cell r="D671">
            <v>7.5364618624076698</v>
          </cell>
        </row>
        <row r="672">
          <cell r="B672">
            <v>39304</v>
          </cell>
          <cell r="C672">
            <v>9.1532122092506558</v>
          </cell>
          <cell r="D672">
            <v>7.4223236335724971</v>
          </cell>
        </row>
        <row r="673">
          <cell r="B673">
            <v>39307</v>
          </cell>
          <cell r="C673">
            <v>8.9983502633811341</v>
          </cell>
          <cell r="D673">
            <v>7.5071120321357681</v>
          </cell>
        </row>
        <row r="674">
          <cell r="B674">
            <v>39308</v>
          </cell>
          <cell r="C674">
            <v>8.7911972708543704</v>
          </cell>
          <cell r="D674">
            <v>7.4206930874462813</v>
          </cell>
        </row>
        <row r="675">
          <cell r="B675">
            <v>39309</v>
          </cell>
          <cell r="C675">
            <v>8.4070591973338722</v>
          </cell>
          <cell r="D675">
            <v>7.1528973939294742</v>
          </cell>
        </row>
        <row r="676">
          <cell r="B676">
            <v>39310</v>
          </cell>
          <cell r="C676">
            <v>9.0708403308264334</v>
          </cell>
          <cell r="D676">
            <v>7.0655652895409791</v>
          </cell>
        </row>
        <row r="677">
          <cell r="B677">
            <v>39311</v>
          </cell>
          <cell r="C677">
            <v>9.0645296442453951</v>
          </cell>
          <cell r="D677">
            <v>7.0456480077622015</v>
          </cell>
        </row>
        <row r="678">
          <cell r="B678">
            <v>39314</v>
          </cell>
          <cell r="C678">
            <v>9.1402578832178456</v>
          </cell>
          <cell r="D678">
            <v>7.0718549574711185</v>
          </cell>
        </row>
        <row r="679">
          <cell r="B679">
            <v>39315</v>
          </cell>
          <cell r="C679">
            <v>8.9761800321108662</v>
          </cell>
          <cell r="D679">
            <v>7.129510246830737</v>
          </cell>
        </row>
        <row r="680">
          <cell r="B680">
            <v>39316</v>
          </cell>
          <cell r="C680">
            <v>9.0287690869528472</v>
          </cell>
          <cell r="D680">
            <v>7.1717948200283796</v>
          </cell>
        </row>
        <row r="681">
          <cell r="B681">
            <v>39317</v>
          </cell>
          <cell r="C681">
            <v>8.8260482174940904</v>
          </cell>
          <cell r="D681">
            <v>7.1656758374290437</v>
          </cell>
        </row>
        <row r="682">
          <cell r="B682">
            <v>39318</v>
          </cell>
          <cell r="C682">
            <v>9.0826850401891264</v>
          </cell>
          <cell r="D682">
            <v>7.3024830439680484</v>
          </cell>
        </row>
        <row r="683">
          <cell r="B683">
            <v>39321</v>
          </cell>
          <cell r="C683">
            <v>9.0194693522458635</v>
          </cell>
          <cell r="D683">
            <v>7.2895755650604279</v>
          </cell>
        </row>
        <row r="684">
          <cell r="B684">
            <v>39322</v>
          </cell>
          <cell r="C684">
            <v>8.6826335224586284</v>
          </cell>
          <cell r="D684">
            <v>7.1924069261321391</v>
          </cell>
        </row>
        <row r="685">
          <cell r="B685">
            <v>39323</v>
          </cell>
          <cell r="C685">
            <v>8.9270046146572106</v>
          </cell>
          <cell r="D685">
            <v>7.2678829412938217</v>
          </cell>
        </row>
        <row r="686">
          <cell r="B686">
            <v>39324</v>
          </cell>
          <cell r="C686">
            <v>8.809064898345154</v>
          </cell>
          <cell r="D686">
            <v>7.2836071111191725</v>
          </cell>
        </row>
        <row r="687">
          <cell r="B687">
            <v>39325</v>
          </cell>
          <cell r="C687">
            <v>8.9336092387706856</v>
          </cell>
          <cell r="D687">
            <v>7.4277453345182183</v>
          </cell>
        </row>
        <row r="688">
          <cell r="B688">
            <v>39329</v>
          </cell>
          <cell r="C688">
            <v>8.9015296359338052</v>
          </cell>
          <cell r="D688">
            <v>7.4751205743574891</v>
          </cell>
        </row>
        <row r="689">
          <cell r="B689">
            <v>39330</v>
          </cell>
          <cell r="C689">
            <v>8.687351111111111</v>
          </cell>
          <cell r="D689">
            <v>7.4009025706386629</v>
          </cell>
        </row>
        <row r="690">
          <cell r="B690">
            <v>39331</v>
          </cell>
          <cell r="C690">
            <v>8.7027169469325667</v>
          </cell>
          <cell r="D690">
            <v>7.4025160055021155</v>
          </cell>
        </row>
        <row r="691">
          <cell r="B691">
            <v>39332</v>
          </cell>
          <cell r="C691">
            <v>8.6606457030589823</v>
          </cell>
          <cell r="D691">
            <v>7.260533737518279</v>
          </cell>
        </row>
        <row r="692">
          <cell r="B692">
            <v>39335</v>
          </cell>
          <cell r="C692">
            <v>8.5302248470508708</v>
          </cell>
          <cell r="D692">
            <v>7.045123868768024</v>
          </cell>
        </row>
        <row r="693">
          <cell r="B693">
            <v>39336</v>
          </cell>
          <cell r="C693">
            <v>8.5194049550827415</v>
          </cell>
          <cell r="D693">
            <v>7.1263654128656668</v>
          </cell>
        </row>
        <row r="694">
          <cell r="B694">
            <v>39337</v>
          </cell>
          <cell r="C694">
            <v>8.5335577210401876</v>
          </cell>
          <cell r="D694">
            <v>7.0901998222673619</v>
          </cell>
        </row>
        <row r="695">
          <cell r="B695">
            <v>39338</v>
          </cell>
          <cell r="C695">
            <v>8.6024345153664292</v>
          </cell>
          <cell r="D695">
            <v>7.1006826021509282</v>
          </cell>
        </row>
        <row r="696">
          <cell r="B696">
            <v>39339</v>
          </cell>
          <cell r="C696">
            <v>8.4750596217494092</v>
          </cell>
          <cell r="D696">
            <v>6.9708415294036969</v>
          </cell>
        </row>
        <row r="697">
          <cell r="B697">
            <v>39342</v>
          </cell>
          <cell r="C697">
            <v>8.2967294435524757</v>
          </cell>
          <cell r="D697">
            <v>6.8774825611421555</v>
          </cell>
        </row>
        <row r="698">
          <cell r="B698">
            <v>39343</v>
          </cell>
          <cell r="C698">
            <v>8.5401623451536643</v>
          </cell>
          <cell r="D698">
            <v>7.0193611503420508</v>
          </cell>
        </row>
        <row r="699">
          <cell r="B699">
            <v>39344</v>
          </cell>
          <cell r="C699">
            <v>8.6837848871894519</v>
          </cell>
          <cell r="D699">
            <v>7.1751103393242541</v>
          </cell>
        </row>
        <row r="700">
          <cell r="B700">
            <v>39345</v>
          </cell>
          <cell r="C700">
            <v>8.7546480090736907</v>
          </cell>
          <cell r="D700">
            <v>6.9633242137862652</v>
          </cell>
        </row>
        <row r="701">
          <cell r="B701">
            <v>39346</v>
          </cell>
          <cell r="C701">
            <v>8.8314021318768443</v>
          </cell>
          <cell r="D701">
            <v>7.0129533829934587</v>
          </cell>
        </row>
        <row r="702">
          <cell r="B702">
            <v>39349</v>
          </cell>
          <cell r="C702">
            <v>8.7546480090736907</v>
          </cell>
          <cell r="D702">
            <v>6.9549457972145765</v>
          </cell>
        </row>
        <row r="703">
          <cell r="B703">
            <v>39350</v>
          </cell>
          <cell r="C703">
            <v>8.7261393348896625</v>
          </cell>
          <cell r="D703">
            <v>6.9862256390452329</v>
          </cell>
        </row>
        <row r="704">
          <cell r="B704">
            <v>39351</v>
          </cell>
          <cell r="C704">
            <v>8.6713149614588367</v>
          </cell>
          <cell r="D704">
            <v>6.9966522529887847</v>
          </cell>
        </row>
        <row r="705">
          <cell r="B705">
            <v>39352</v>
          </cell>
          <cell r="C705">
            <v>8.8745125703351455</v>
          </cell>
          <cell r="D705">
            <v>6.9897011770264168</v>
          </cell>
        </row>
        <row r="706">
          <cell r="B706">
            <v>39353</v>
          </cell>
          <cell r="C706">
            <v>8.8678964344580642</v>
          </cell>
          <cell r="D706">
            <v>7.0140299428947053</v>
          </cell>
        </row>
        <row r="707">
          <cell r="B707">
            <v>39356</v>
          </cell>
          <cell r="C707">
            <v>9.1041870014966939</v>
          </cell>
          <cell r="D707">
            <v>7.0146748128956968</v>
          </cell>
        </row>
        <row r="708">
          <cell r="B708">
            <v>39357</v>
          </cell>
          <cell r="C708">
            <v>9.3971873046245946</v>
          </cell>
          <cell r="D708">
            <v>7.1676908042057601</v>
          </cell>
        </row>
        <row r="709">
          <cell r="B709">
            <v>39358</v>
          </cell>
          <cell r="C709">
            <v>9.4066389273061386</v>
          </cell>
          <cell r="D709">
            <v>7.3009084442439063</v>
          </cell>
        </row>
        <row r="710">
          <cell r="B710">
            <v>39359</v>
          </cell>
          <cell r="C710">
            <v>9.2970001042002153</v>
          </cell>
          <cell r="D710">
            <v>7.2899002628159399</v>
          </cell>
        </row>
        <row r="711">
          <cell r="B711">
            <v>39360</v>
          </cell>
          <cell r="C711">
            <v>9.4236518481329199</v>
          </cell>
          <cell r="D711">
            <v>7.2899002628159399</v>
          </cell>
        </row>
        <row r="712">
          <cell r="B712">
            <v>39363</v>
          </cell>
          <cell r="C712">
            <v>9.3376420817308592</v>
          </cell>
          <cell r="D712">
            <v>7.2899002628159399</v>
          </cell>
        </row>
        <row r="713">
          <cell r="B713">
            <v>39364</v>
          </cell>
          <cell r="C713">
            <v>9.2327165453904758</v>
          </cell>
          <cell r="D713">
            <v>7.2678838999600064</v>
          </cell>
        </row>
        <row r="714">
          <cell r="B714">
            <v>39365</v>
          </cell>
          <cell r="C714">
            <v>9.2699971193234383</v>
          </cell>
          <cell r="D714">
            <v>7.2824527976883093</v>
          </cell>
        </row>
        <row r="715">
          <cell r="B715">
            <v>39366</v>
          </cell>
          <cell r="C715">
            <v>9.3708739664361538</v>
          </cell>
          <cell r="D715">
            <v>7.0911828085507285</v>
          </cell>
        </row>
        <row r="716">
          <cell r="B716">
            <v>39367</v>
          </cell>
          <cell r="C716">
            <v>9.3796458661850863</v>
          </cell>
          <cell r="D716">
            <v>7.0957959851312262</v>
          </cell>
        </row>
        <row r="717">
          <cell r="B717">
            <v>39370</v>
          </cell>
          <cell r="C717">
            <v>9.3379793423776576</v>
          </cell>
          <cell r="D717">
            <v>7.1923916032279056</v>
          </cell>
        </row>
        <row r="718">
          <cell r="B718">
            <v>39371</v>
          </cell>
          <cell r="C718">
            <v>9.07262937497247</v>
          </cell>
          <cell r="D718">
            <v>6.9756600258386703</v>
          </cell>
        </row>
        <row r="719">
          <cell r="B719">
            <v>39372</v>
          </cell>
          <cell r="C719">
            <v>8.9476298035501927</v>
          </cell>
          <cell r="D719">
            <v>7.0272575027690367</v>
          </cell>
        </row>
        <row r="720">
          <cell r="B720">
            <v>39373</v>
          </cell>
          <cell r="C720">
            <v>8.8752225378913003</v>
          </cell>
          <cell r="D720">
            <v>6.976180826011146</v>
          </cell>
        </row>
        <row r="721">
          <cell r="B721">
            <v>39374</v>
          </cell>
          <cell r="C721">
            <v>8.7129431073289556</v>
          </cell>
          <cell r="D721">
            <v>6.9528953828395883</v>
          </cell>
        </row>
        <row r="722">
          <cell r="B722">
            <v>39377</v>
          </cell>
          <cell r="C722">
            <v>8.8094335795552148</v>
          </cell>
          <cell r="D722">
            <v>6.8698777158801212</v>
          </cell>
        </row>
        <row r="723">
          <cell r="B723">
            <v>39378</v>
          </cell>
          <cell r="C723">
            <v>9.1361854059577752</v>
          </cell>
          <cell r="D723">
            <v>6.942265071826486</v>
          </cell>
        </row>
        <row r="724">
          <cell r="B724">
            <v>39379</v>
          </cell>
          <cell r="C724">
            <v>9.269956287907819</v>
          </cell>
          <cell r="D724">
            <v>6.9402402506811329</v>
          </cell>
        </row>
        <row r="725">
          <cell r="B725">
            <v>39380</v>
          </cell>
          <cell r="C725">
            <v>9.2392547740176436</v>
          </cell>
          <cell r="D725">
            <v>7.0003726245180458</v>
          </cell>
        </row>
        <row r="726">
          <cell r="B726">
            <v>39381</v>
          </cell>
          <cell r="C726">
            <v>9.2496865737551435</v>
          </cell>
          <cell r="D726">
            <v>6.9381509996925059</v>
          </cell>
        </row>
      </sheetData>
      <sheetData sheetId="7" refreshError="1"/>
      <sheetData sheetId="8" refreshError="1">
        <row r="16">
          <cell r="C16" t="str">
            <v>Primary comparables</v>
          </cell>
          <cell r="D16" t="str">
            <v>Secondary comparables</v>
          </cell>
        </row>
        <row r="17">
          <cell r="B17">
            <v>38355</v>
          </cell>
          <cell r="C17">
            <v>15.104166999999999</v>
          </cell>
          <cell r="D17">
            <v>13.546816</v>
          </cell>
          <cell r="F17" t="str">
            <v>Beginning</v>
          </cell>
          <cell r="G17" t="str">
            <v>End</v>
          </cell>
        </row>
        <row r="18">
          <cell r="B18">
            <v>38356</v>
          </cell>
          <cell r="C18">
            <v>14.9375</v>
          </cell>
          <cell r="D18">
            <v>13.774600000000001</v>
          </cell>
          <cell r="F18">
            <v>38355</v>
          </cell>
          <cell r="G18">
            <v>39381</v>
          </cell>
        </row>
        <row r="19">
          <cell r="B19">
            <v>38357</v>
          </cell>
          <cell r="C19">
            <v>15.104166999999999</v>
          </cell>
          <cell r="D19">
            <v>13.88541</v>
          </cell>
          <cell r="F19" t="str">
            <v>Labels</v>
          </cell>
          <cell r="G19" t="str">
            <v>Major Unit</v>
          </cell>
        </row>
        <row r="20">
          <cell r="B20">
            <v>38358</v>
          </cell>
          <cell r="C20">
            <v>15.416666999999999</v>
          </cell>
          <cell r="D20">
            <v>13.968520000000002</v>
          </cell>
          <cell r="F20">
            <v>15</v>
          </cell>
          <cell r="G20">
            <v>68.400000000000006</v>
          </cell>
        </row>
        <row r="21">
          <cell r="B21">
            <v>38359</v>
          </cell>
          <cell r="C21">
            <v>15.104166999999999</v>
          </cell>
          <cell r="D21">
            <v>14.159362999999999</v>
          </cell>
        </row>
        <row r="22">
          <cell r="B22">
            <v>38362</v>
          </cell>
          <cell r="C22">
            <v>15.375</v>
          </cell>
          <cell r="D22">
            <v>14.323741</v>
          </cell>
          <cell r="F22" t="str">
            <v>Median</v>
          </cell>
        </row>
        <row r="23">
          <cell r="B23">
            <v>38363</v>
          </cell>
          <cell r="C23">
            <v>15.3125</v>
          </cell>
          <cell r="D23">
            <v>14.348248999999999</v>
          </cell>
          <cell r="F23" t="str">
            <v>Primary comparables: 18.1x</v>
          </cell>
          <cell r="G23">
            <v>18.07959</v>
          </cell>
        </row>
        <row r="24">
          <cell r="B24">
            <v>38364</v>
          </cell>
          <cell r="C24">
            <v>15.416666999999999</v>
          </cell>
          <cell r="D24">
            <v>14.291722999999999</v>
          </cell>
          <cell r="F24" t="str">
            <v>Secondary comparables: 13.1x</v>
          </cell>
          <cell r="G24">
            <v>13.083914999999999</v>
          </cell>
        </row>
        <row r="25">
          <cell r="B25">
            <v>38365</v>
          </cell>
          <cell r="C25">
            <v>15.083333</v>
          </cell>
          <cell r="D25">
            <v>14.532373999999999</v>
          </cell>
        </row>
        <row r="26">
          <cell r="B26">
            <v>38366</v>
          </cell>
          <cell r="C26">
            <v>15.147917</v>
          </cell>
          <cell r="D26">
            <v>14.517985999999999</v>
          </cell>
        </row>
        <row r="27">
          <cell r="B27">
            <v>38370</v>
          </cell>
          <cell r="C27">
            <v>15.333333999999999</v>
          </cell>
          <cell r="D27">
            <v>14.892087</v>
          </cell>
        </row>
        <row r="28">
          <cell r="B28">
            <v>38371</v>
          </cell>
          <cell r="C28">
            <v>15.458333999999999</v>
          </cell>
          <cell r="D28">
            <v>14.944284999999999</v>
          </cell>
        </row>
        <row r="29">
          <cell r="B29">
            <v>38372</v>
          </cell>
          <cell r="C29">
            <v>15.583333999999999</v>
          </cell>
          <cell r="D29">
            <v>14.990400000000001</v>
          </cell>
        </row>
        <row r="30">
          <cell r="B30">
            <v>38373</v>
          </cell>
          <cell r="C30">
            <v>15.625</v>
          </cell>
          <cell r="D30">
            <v>15.124760999999999</v>
          </cell>
        </row>
        <row r="31">
          <cell r="B31">
            <v>38376</v>
          </cell>
          <cell r="C31">
            <v>15.625</v>
          </cell>
          <cell r="D31">
            <v>14.798463999999999</v>
          </cell>
        </row>
        <row r="32">
          <cell r="B32">
            <v>38377</v>
          </cell>
          <cell r="C32">
            <v>16.0625</v>
          </cell>
          <cell r="D32">
            <v>15.019193999999999</v>
          </cell>
        </row>
        <row r="33">
          <cell r="B33">
            <v>38378</v>
          </cell>
          <cell r="C33">
            <v>16.20833</v>
          </cell>
          <cell r="D33">
            <v>15.115162999999999</v>
          </cell>
        </row>
        <row r="34">
          <cell r="B34">
            <v>38379</v>
          </cell>
          <cell r="C34">
            <v>16.4375</v>
          </cell>
          <cell r="D34">
            <v>15.249518999999999</v>
          </cell>
        </row>
        <row r="35">
          <cell r="B35">
            <v>38380</v>
          </cell>
          <cell r="C35">
            <v>15.875</v>
          </cell>
          <cell r="D35">
            <v>15.172744999999999</v>
          </cell>
        </row>
        <row r="36">
          <cell r="B36">
            <v>38383</v>
          </cell>
          <cell r="C36">
            <v>16.5625</v>
          </cell>
          <cell r="D36">
            <v>15.182341999999998</v>
          </cell>
        </row>
        <row r="37">
          <cell r="B37">
            <v>38384</v>
          </cell>
          <cell r="C37">
            <v>16.66667</v>
          </cell>
          <cell r="D37">
            <v>15.211131999999999</v>
          </cell>
        </row>
        <row r="38">
          <cell r="B38">
            <v>38385</v>
          </cell>
          <cell r="C38">
            <v>18.125</v>
          </cell>
          <cell r="D38">
            <v>15.383877999999999</v>
          </cell>
        </row>
        <row r="39">
          <cell r="B39">
            <v>38386</v>
          </cell>
          <cell r="C39">
            <v>14.549020000000001</v>
          </cell>
          <cell r="D39">
            <v>15.374280000000001</v>
          </cell>
        </row>
        <row r="40">
          <cell r="B40">
            <v>38387</v>
          </cell>
          <cell r="C40">
            <v>14.709446999999999</v>
          </cell>
          <cell r="D40">
            <v>15.403070000000001</v>
          </cell>
        </row>
        <row r="41">
          <cell r="B41">
            <v>38390</v>
          </cell>
          <cell r="C41">
            <v>14.545453999999999</v>
          </cell>
          <cell r="D41">
            <v>15.556623</v>
          </cell>
        </row>
        <row r="42">
          <cell r="B42">
            <v>38391</v>
          </cell>
          <cell r="C42">
            <v>14.538323999999999</v>
          </cell>
          <cell r="D42">
            <v>15.547025</v>
          </cell>
        </row>
        <row r="43">
          <cell r="B43">
            <v>38392</v>
          </cell>
          <cell r="C43">
            <v>14.311942999999999</v>
          </cell>
          <cell r="D43">
            <v>15.422263999999998</v>
          </cell>
        </row>
        <row r="44">
          <cell r="B44">
            <v>38393</v>
          </cell>
          <cell r="C44">
            <v>14.320855</v>
          </cell>
          <cell r="D44">
            <v>15.364683999999999</v>
          </cell>
        </row>
        <row r="45">
          <cell r="B45">
            <v>38394</v>
          </cell>
          <cell r="C45">
            <v>14.333333999999999</v>
          </cell>
          <cell r="D45">
            <v>15.602837999999998</v>
          </cell>
        </row>
        <row r="46">
          <cell r="B46">
            <v>38397</v>
          </cell>
          <cell r="C46">
            <v>14.372548</v>
          </cell>
          <cell r="D46">
            <v>15.489362</v>
          </cell>
        </row>
        <row r="47">
          <cell r="B47">
            <v>38398</v>
          </cell>
          <cell r="C47">
            <v>14.347593</v>
          </cell>
          <cell r="D47">
            <v>15.567376999999999</v>
          </cell>
        </row>
        <row r="48">
          <cell r="B48">
            <v>38399</v>
          </cell>
          <cell r="C48">
            <v>14.777184</v>
          </cell>
          <cell r="D48">
            <v>15.374280000000001</v>
          </cell>
        </row>
        <row r="49">
          <cell r="B49">
            <v>38400</v>
          </cell>
          <cell r="C49">
            <v>17.764710000000001</v>
          </cell>
          <cell r="D49">
            <v>15.535212</v>
          </cell>
        </row>
        <row r="50">
          <cell r="B50">
            <v>38401</v>
          </cell>
          <cell r="C50">
            <v>17.85294</v>
          </cell>
          <cell r="D50">
            <v>15.366200000000001</v>
          </cell>
        </row>
        <row r="51">
          <cell r="B51">
            <v>38405</v>
          </cell>
          <cell r="C51">
            <v>17.088240000000003</v>
          </cell>
          <cell r="D51">
            <v>15.133802999999999</v>
          </cell>
        </row>
        <row r="52">
          <cell r="B52">
            <v>38406</v>
          </cell>
          <cell r="C52">
            <v>16.558820000000001</v>
          </cell>
          <cell r="D52">
            <v>14.880281</v>
          </cell>
        </row>
        <row r="53">
          <cell r="B53">
            <v>38407</v>
          </cell>
          <cell r="C53">
            <v>17.323530000000002</v>
          </cell>
          <cell r="D53">
            <v>14.704225999999998</v>
          </cell>
        </row>
        <row r="54">
          <cell r="B54">
            <v>38408</v>
          </cell>
          <cell r="C54">
            <v>18.235290000000003</v>
          </cell>
          <cell r="D54">
            <v>14.990440000000001</v>
          </cell>
        </row>
        <row r="55">
          <cell r="B55">
            <v>38411</v>
          </cell>
          <cell r="C55">
            <v>18.382350000000002</v>
          </cell>
          <cell r="D55">
            <v>15.047800000000001</v>
          </cell>
        </row>
        <row r="56">
          <cell r="B56">
            <v>38412</v>
          </cell>
          <cell r="C56">
            <v>18.411770000000001</v>
          </cell>
          <cell r="D56">
            <v>15.070423</v>
          </cell>
        </row>
        <row r="57">
          <cell r="B57">
            <v>38413</v>
          </cell>
          <cell r="C57">
            <v>17.441180000000003</v>
          </cell>
          <cell r="D57">
            <v>15</v>
          </cell>
        </row>
        <row r="58">
          <cell r="B58">
            <v>38414</v>
          </cell>
          <cell r="C58">
            <v>16.441180000000003</v>
          </cell>
          <cell r="D58">
            <v>14.887324</v>
          </cell>
        </row>
        <row r="59">
          <cell r="B59">
            <v>38415</v>
          </cell>
          <cell r="C59">
            <v>18.35294</v>
          </cell>
          <cell r="D59">
            <v>15.070423</v>
          </cell>
        </row>
        <row r="60">
          <cell r="B60">
            <v>38418</v>
          </cell>
          <cell r="C60">
            <v>17.911760000000001</v>
          </cell>
          <cell r="D60">
            <v>14.894836999999999</v>
          </cell>
        </row>
        <row r="61">
          <cell r="B61">
            <v>38419</v>
          </cell>
          <cell r="C61">
            <v>17.941180000000003</v>
          </cell>
          <cell r="D61">
            <v>14.964789</v>
          </cell>
        </row>
        <row r="62">
          <cell r="B62">
            <v>38420</v>
          </cell>
          <cell r="C62">
            <v>17.205880000000001</v>
          </cell>
          <cell r="D62">
            <v>14.827916</v>
          </cell>
        </row>
        <row r="63">
          <cell r="B63">
            <v>38421</v>
          </cell>
          <cell r="C63">
            <v>17.205880000000001</v>
          </cell>
          <cell r="D63">
            <v>14.713192999999999</v>
          </cell>
        </row>
        <row r="64">
          <cell r="B64">
            <v>38422</v>
          </cell>
          <cell r="C64">
            <v>17.029410000000002</v>
          </cell>
          <cell r="D64">
            <v>14.627151</v>
          </cell>
        </row>
        <row r="65">
          <cell r="B65">
            <v>38425</v>
          </cell>
          <cell r="C65">
            <v>17.058820000000001</v>
          </cell>
          <cell r="D65">
            <v>14.713192999999999</v>
          </cell>
        </row>
        <row r="66">
          <cell r="B66">
            <v>38426</v>
          </cell>
          <cell r="C66">
            <v>16.85294</v>
          </cell>
          <cell r="D66">
            <v>14.751434</v>
          </cell>
        </row>
        <row r="67">
          <cell r="B67">
            <v>38427</v>
          </cell>
          <cell r="C67">
            <v>17.058820000000001</v>
          </cell>
          <cell r="D67">
            <v>14.435946</v>
          </cell>
        </row>
        <row r="68">
          <cell r="B68">
            <v>38428</v>
          </cell>
          <cell r="C68">
            <v>15.001783</v>
          </cell>
          <cell r="D68">
            <v>13.271794</v>
          </cell>
        </row>
        <row r="69">
          <cell r="B69">
            <v>38429</v>
          </cell>
          <cell r="C69">
            <v>14.800355999999999</v>
          </cell>
          <cell r="D69">
            <v>13.333333</v>
          </cell>
        </row>
        <row r="70">
          <cell r="B70">
            <v>38432</v>
          </cell>
          <cell r="C70">
            <v>14.673796999999999</v>
          </cell>
          <cell r="D70">
            <v>13.173076999999999</v>
          </cell>
        </row>
        <row r="71">
          <cell r="B71">
            <v>38433</v>
          </cell>
          <cell r="C71">
            <v>14.696968999999999</v>
          </cell>
          <cell r="D71">
            <v>13.173076999999999</v>
          </cell>
        </row>
        <row r="72">
          <cell r="B72">
            <v>38434</v>
          </cell>
          <cell r="C72">
            <v>14.680925999999999</v>
          </cell>
          <cell r="D72">
            <v>12.980770000000001</v>
          </cell>
        </row>
        <row r="73">
          <cell r="B73">
            <v>38435</v>
          </cell>
          <cell r="C73">
            <v>14.705881999999999</v>
          </cell>
          <cell r="D73">
            <v>13.333333</v>
          </cell>
        </row>
        <row r="74">
          <cell r="B74">
            <v>38439</v>
          </cell>
          <cell r="C74">
            <v>14.705881999999999</v>
          </cell>
          <cell r="D74">
            <v>13.333333</v>
          </cell>
        </row>
        <row r="75">
          <cell r="B75">
            <v>38440</v>
          </cell>
          <cell r="C75">
            <v>14.402852999999999</v>
          </cell>
          <cell r="D75">
            <v>13.117948999999999</v>
          </cell>
        </row>
        <row r="76">
          <cell r="B76">
            <v>38441</v>
          </cell>
          <cell r="C76">
            <v>14.5</v>
          </cell>
          <cell r="D76">
            <v>13.189743</v>
          </cell>
        </row>
        <row r="77">
          <cell r="B77">
            <v>38442</v>
          </cell>
          <cell r="C77">
            <v>14.928571999999999</v>
          </cell>
          <cell r="D77">
            <v>13.117948999999999</v>
          </cell>
        </row>
        <row r="78">
          <cell r="B78">
            <v>38443</v>
          </cell>
          <cell r="C78">
            <v>14.952382</v>
          </cell>
          <cell r="D78">
            <v>13.076922</v>
          </cell>
        </row>
        <row r="79">
          <cell r="B79">
            <v>38446</v>
          </cell>
          <cell r="C79">
            <v>14.833333999999999</v>
          </cell>
          <cell r="D79">
            <v>13.456408999999999</v>
          </cell>
        </row>
        <row r="80">
          <cell r="B80">
            <v>38447</v>
          </cell>
          <cell r="C80">
            <v>15.095238999999999</v>
          </cell>
          <cell r="D80">
            <v>13.610256</v>
          </cell>
        </row>
        <row r="81">
          <cell r="B81">
            <v>38448</v>
          </cell>
          <cell r="C81">
            <v>15.023809</v>
          </cell>
          <cell r="D81">
            <v>13.323075999999999</v>
          </cell>
        </row>
        <row r="82">
          <cell r="B82">
            <v>38449</v>
          </cell>
          <cell r="C82">
            <v>15.190477</v>
          </cell>
          <cell r="D82">
            <v>13.579486999999999</v>
          </cell>
        </row>
        <row r="83">
          <cell r="B83">
            <v>38450</v>
          </cell>
          <cell r="C83">
            <v>15.023809</v>
          </cell>
          <cell r="D83">
            <v>13.630768999999999</v>
          </cell>
        </row>
        <row r="84">
          <cell r="B84">
            <v>38453</v>
          </cell>
          <cell r="C84">
            <v>15.095238999999999</v>
          </cell>
          <cell r="D84">
            <v>13.558973999999999</v>
          </cell>
        </row>
        <row r="85">
          <cell r="B85">
            <v>38454</v>
          </cell>
          <cell r="C85">
            <v>15.238095999999999</v>
          </cell>
          <cell r="D85">
            <v>13.4359</v>
          </cell>
        </row>
        <row r="86">
          <cell r="B86">
            <v>38455</v>
          </cell>
          <cell r="C86">
            <v>15.071429</v>
          </cell>
          <cell r="D86">
            <v>13.455128999999999</v>
          </cell>
        </row>
        <row r="87">
          <cell r="B87">
            <v>38456</v>
          </cell>
          <cell r="C87">
            <v>15.119047999999999</v>
          </cell>
          <cell r="D87">
            <v>12.075374</v>
          </cell>
        </row>
        <row r="88">
          <cell r="B88">
            <v>38457</v>
          </cell>
          <cell r="C88">
            <v>14</v>
          </cell>
          <cell r="D88">
            <v>11.838241999999999</v>
          </cell>
        </row>
        <row r="89">
          <cell r="B89">
            <v>38460</v>
          </cell>
          <cell r="C89">
            <v>14.642857999999999</v>
          </cell>
          <cell r="D89">
            <v>11.502233499999999</v>
          </cell>
        </row>
        <row r="90">
          <cell r="B90">
            <v>38461</v>
          </cell>
          <cell r="C90">
            <v>14.167558</v>
          </cell>
          <cell r="D90">
            <v>11.5628905</v>
          </cell>
        </row>
        <row r="91">
          <cell r="B91">
            <v>38462</v>
          </cell>
          <cell r="C91">
            <v>14.162210000000002</v>
          </cell>
          <cell r="D91">
            <v>11.536133499999998</v>
          </cell>
        </row>
        <row r="92">
          <cell r="B92">
            <v>38463</v>
          </cell>
          <cell r="C92">
            <v>14.238095</v>
          </cell>
          <cell r="D92">
            <v>11.418476999999999</v>
          </cell>
        </row>
        <row r="93">
          <cell r="B93">
            <v>38464</v>
          </cell>
          <cell r="C93">
            <v>13.778967</v>
          </cell>
          <cell r="D93">
            <v>11.470551499999999</v>
          </cell>
        </row>
        <row r="94">
          <cell r="B94">
            <v>38467</v>
          </cell>
          <cell r="C94">
            <v>13.966132</v>
          </cell>
          <cell r="D94">
            <v>11.396604499999999</v>
          </cell>
        </row>
        <row r="95">
          <cell r="B95">
            <v>38468</v>
          </cell>
          <cell r="C95">
            <v>13.778967</v>
          </cell>
          <cell r="D95">
            <v>11.434995499999999</v>
          </cell>
        </row>
        <row r="96">
          <cell r="B96">
            <v>38469</v>
          </cell>
          <cell r="C96">
            <v>14.095238999999999</v>
          </cell>
          <cell r="D96">
            <v>11.23668</v>
          </cell>
        </row>
        <row r="97">
          <cell r="B97">
            <v>38470</v>
          </cell>
          <cell r="C97">
            <v>14.452382</v>
          </cell>
          <cell r="D97">
            <v>11.216061499999999</v>
          </cell>
        </row>
        <row r="98">
          <cell r="B98">
            <v>38471</v>
          </cell>
          <cell r="C98">
            <v>14.333333999999999</v>
          </cell>
          <cell r="D98">
            <v>11.2662695</v>
          </cell>
        </row>
        <row r="99">
          <cell r="B99">
            <v>38474</v>
          </cell>
          <cell r="C99">
            <v>14.309524999999999</v>
          </cell>
          <cell r="D99">
            <v>11.2662695</v>
          </cell>
        </row>
        <row r="100">
          <cell r="B100">
            <v>38475</v>
          </cell>
          <cell r="C100">
            <v>14.523809</v>
          </cell>
          <cell r="D100">
            <v>11.2774675</v>
          </cell>
        </row>
        <row r="101">
          <cell r="B101">
            <v>38476</v>
          </cell>
          <cell r="C101">
            <v>14.131907</v>
          </cell>
          <cell r="D101">
            <v>11.392262499999999</v>
          </cell>
        </row>
        <row r="102">
          <cell r="B102">
            <v>38477</v>
          </cell>
          <cell r="C102">
            <v>14.167558</v>
          </cell>
          <cell r="D102">
            <v>11.464513</v>
          </cell>
        </row>
        <row r="103">
          <cell r="B103">
            <v>38478</v>
          </cell>
          <cell r="C103">
            <v>14.376113999999999</v>
          </cell>
          <cell r="D103">
            <v>11.449235999999999</v>
          </cell>
        </row>
        <row r="104">
          <cell r="B104">
            <v>38481</v>
          </cell>
          <cell r="C104">
            <v>14.595365999999999</v>
          </cell>
          <cell r="D104">
            <v>11.415186</v>
          </cell>
        </row>
        <row r="105">
          <cell r="B105">
            <v>38482</v>
          </cell>
          <cell r="C105">
            <v>14.377896999999999</v>
          </cell>
          <cell r="D105">
            <v>11.442919499999999</v>
          </cell>
        </row>
        <row r="106">
          <cell r="B106">
            <v>38483</v>
          </cell>
          <cell r="C106">
            <v>14.413546999999999</v>
          </cell>
          <cell r="D106">
            <v>11.290200500000001</v>
          </cell>
        </row>
        <row r="107">
          <cell r="B107">
            <v>38484</v>
          </cell>
          <cell r="C107">
            <v>14.393939</v>
          </cell>
          <cell r="D107">
            <v>11.4630075</v>
          </cell>
        </row>
        <row r="108">
          <cell r="B108">
            <v>38485</v>
          </cell>
          <cell r="C108">
            <v>14.324420999999999</v>
          </cell>
          <cell r="D108">
            <v>11.4624375</v>
          </cell>
        </row>
        <row r="109">
          <cell r="B109">
            <v>38488</v>
          </cell>
          <cell r="C109">
            <v>14.427807999999999</v>
          </cell>
          <cell r="D109">
            <v>11.4937535</v>
          </cell>
        </row>
        <row r="110">
          <cell r="B110">
            <v>38489</v>
          </cell>
          <cell r="C110">
            <v>14.654188999999999</v>
          </cell>
          <cell r="D110">
            <v>11.473943999999999</v>
          </cell>
        </row>
        <row r="111">
          <cell r="B111">
            <v>38490</v>
          </cell>
          <cell r="C111">
            <v>15.286987999999999</v>
          </cell>
          <cell r="D111">
            <v>11.838328499999999</v>
          </cell>
        </row>
        <row r="112">
          <cell r="B112">
            <v>38491</v>
          </cell>
          <cell r="C112">
            <v>15.540540999999999</v>
          </cell>
          <cell r="D112">
            <v>11.907515</v>
          </cell>
        </row>
        <row r="113">
          <cell r="B113">
            <v>38492</v>
          </cell>
          <cell r="C113">
            <v>15.702703</v>
          </cell>
          <cell r="D113">
            <v>11.878613</v>
          </cell>
        </row>
        <row r="114">
          <cell r="B114">
            <v>38495</v>
          </cell>
          <cell r="C114">
            <v>15.513513</v>
          </cell>
          <cell r="D114">
            <v>12.063620999999999</v>
          </cell>
        </row>
        <row r="115">
          <cell r="B115">
            <v>38496</v>
          </cell>
          <cell r="C115">
            <v>16.27027</v>
          </cell>
          <cell r="D115">
            <v>11.924854999999999</v>
          </cell>
        </row>
        <row r="116">
          <cell r="B116">
            <v>38497</v>
          </cell>
          <cell r="C116">
            <v>16.27027</v>
          </cell>
          <cell r="D116">
            <v>11.919075999999999</v>
          </cell>
        </row>
        <row r="117">
          <cell r="B117">
            <v>38498</v>
          </cell>
          <cell r="C117">
            <v>16.62162</v>
          </cell>
          <cell r="D117">
            <v>12.071778</v>
          </cell>
        </row>
        <row r="118">
          <cell r="B118">
            <v>38499</v>
          </cell>
          <cell r="C118">
            <v>16.54054</v>
          </cell>
          <cell r="D118">
            <v>11.997584</v>
          </cell>
        </row>
        <row r="119">
          <cell r="B119">
            <v>38503</v>
          </cell>
          <cell r="C119">
            <v>16.54054</v>
          </cell>
          <cell r="D119">
            <v>12.047307999999999</v>
          </cell>
        </row>
        <row r="120">
          <cell r="B120">
            <v>38504</v>
          </cell>
          <cell r="C120">
            <v>16.83784</v>
          </cell>
          <cell r="D120">
            <v>12.138727999999999</v>
          </cell>
        </row>
        <row r="121">
          <cell r="B121">
            <v>38505</v>
          </cell>
          <cell r="C121">
            <v>16.78378</v>
          </cell>
          <cell r="D121">
            <v>12.121386999999999</v>
          </cell>
        </row>
        <row r="122">
          <cell r="B122">
            <v>38506</v>
          </cell>
          <cell r="C122">
            <v>16.64865</v>
          </cell>
          <cell r="D122">
            <v>12.053141</v>
          </cell>
        </row>
        <row r="123">
          <cell r="B123">
            <v>38509</v>
          </cell>
          <cell r="C123">
            <v>16.78378</v>
          </cell>
          <cell r="D123">
            <v>12.069364</v>
          </cell>
        </row>
        <row r="124">
          <cell r="B124">
            <v>38510</v>
          </cell>
          <cell r="C124">
            <v>16.7027</v>
          </cell>
          <cell r="D124">
            <v>11.934782999999999</v>
          </cell>
        </row>
        <row r="125">
          <cell r="B125">
            <v>38511</v>
          </cell>
          <cell r="C125">
            <v>16.89189</v>
          </cell>
          <cell r="D125">
            <v>11.990210999999999</v>
          </cell>
        </row>
        <row r="126">
          <cell r="B126">
            <v>38512</v>
          </cell>
          <cell r="C126">
            <v>16.83784</v>
          </cell>
          <cell r="D126">
            <v>12.063620999999999</v>
          </cell>
        </row>
        <row r="127">
          <cell r="B127">
            <v>38513</v>
          </cell>
          <cell r="C127">
            <v>16.89189</v>
          </cell>
          <cell r="D127">
            <v>12.196531999999999</v>
          </cell>
        </row>
        <row r="128">
          <cell r="B128">
            <v>38516</v>
          </cell>
          <cell r="C128">
            <v>16.664050000000003</v>
          </cell>
          <cell r="D128">
            <v>12.456647</v>
          </cell>
        </row>
        <row r="129">
          <cell r="B129">
            <v>38517</v>
          </cell>
          <cell r="C129">
            <v>16.91892</v>
          </cell>
          <cell r="D129">
            <v>12.543353</v>
          </cell>
        </row>
        <row r="130">
          <cell r="B130">
            <v>38518</v>
          </cell>
          <cell r="C130">
            <v>16.94595</v>
          </cell>
          <cell r="D130">
            <v>12.572253999999999</v>
          </cell>
        </row>
        <row r="131">
          <cell r="B131">
            <v>38519</v>
          </cell>
          <cell r="C131">
            <v>17.64865</v>
          </cell>
          <cell r="D131">
            <v>12.313915999999999</v>
          </cell>
        </row>
        <row r="132">
          <cell r="B132">
            <v>38520</v>
          </cell>
          <cell r="C132">
            <v>17.7027</v>
          </cell>
          <cell r="D132">
            <v>12.394822</v>
          </cell>
        </row>
        <row r="133">
          <cell r="B133">
            <v>38523</v>
          </cell>
          <cell r="C133">
            <v>17.62162</v>
          </cell>
          <cell r="D133">
            <v>12.330097</v>
          </cell>
        </row>
        <row r="134">
          <cell r="B134">
            <v>38524</v>
          </cell>
          <cell r="C134">
            <v>17.85135</v>
          </cell>
          <cell r="D134">
            <v>12.402913</v>
          </cell>
        </row>
        <row r="135">
          <cell r="B135">
            <v>38525</v>
          </cell>
          <cell r="C135">
            <v>17.05405</v>
          </cell>
          <cell r="D135">
            <v>12.346278999999999</v>
          </cell>
        </row>
        <row r="136">
          <cell r="B136">
            <v>38526</v>
          </cell>
          <cell r="C136">
            <v>16.7027</v>
          </cell>
          <cell r="D136">
            <v>12.281554</v>
          </cell>
        </row>
        <row r="137">
          <cell r="B137">
            <v>38527</v>
          </cell>
          <cell r="C137">
            <v>17.40541</v>
          </cell>
          <cell r="D137">
            <v>12.095469</v>
          </cell>
        </row>
        <row r="138">
          <cell r="B138">
            <v>38530</v>
          </cell>
          <cell r="C138">
            <v>17.32432</v>
          </cell>
          <cell r="D138">
            <v>11.9726</v>
          </cell>
        </row>
        <row r="139">
          <cell r="B139">
            <v>38531</v>
          </cell>
          <cell r="C139">
            <v>17.37838</v>
          </cell>
          <cell r="D139">
            <v>12.127830999999999</v>
          </cell>
        </row>
        <row r="140">
          <cell r="B140">
            <v>38532</v>
          </cell>
          <cell r="C140">
            <v>17.43243</v>
          </cell>
          <cell r="D140">
            <v>12.168284</v>
          </cell>
        </row>
        <row r="141">
          <cell r="B141">
            <v>38533</v>
          </cell>
          <cell r="C141">
            <v>17.48649</v>
          </cell>
          <cell r="D141">
            <v>12.192556</v>
          </cell>
        </row>
        <row r="142">
          <cell r="B142">
            <v>38534</v>
          </cell>
          <cell r="C142">
            <v>17.21622</v>
          </cell>
          <cell r="D142">
            <v>12.297734999999999</v>
          </cell>
        </row>
        <row r="143">
          <cell r="B143">
            <v>38538</v>
          </cell>
          <cell r="C143">
            <v>17.21622</v>
          </cell>
          <cell r="D143">
            <v>12.200647999999999</v>
          </cell>
        </row>
        <row r="144">
          <cell r="B144">
            <v>38539</v>
          </cell>
          <cell r="C144">
            <v>17.16216</v>
          </cell>
          <cell r="D144">
            <v>12.330097</v>
          </cell>
        </row>
        <row r="145">
          <cell r="B145">
            <v>38540</v>
          </cell>
          <cell r="C145">
            <v>17.21622</v>
          </cell>
          <cell r="D145">
            <v>12.119740999999999</v>
          </cell>
        </row>
        <row r="146">
          <cell r="B146">
            <v>38541</v>
          </cell>
          <cell r="C146">
            <v>17.45946</v>
          </cell>
          <cell r="D146">
            <v>12.273463</v>
          </cell>
        </row>
        <row r="147">
          <cell r="B147">
            <v>38544</v>
          </cell>
          <cell r="C147">
            <v>17.51351</v>
          </cell>
          <cell r="D147">
            <v>12.313915999999999</v>
          </cell>
        </row>
        <row r="148">
          <cell r="B148">
            <v>38545</v>
          </cell>
          <cell r="C148">
            <v>17.67567</v>
          </cell>
          <cell r="D148">
            <v>12.200647999999999</v>
          </cell>
        </row>
        <row r="149">
          <cell r="B149">
            <v>38546</v>
          </cell>
          <cell r="C149">
            <v>17.86486</v>
          </cell>
          <cell r="D149">
            <v>12.322006999999999</v>
          </cell>
        </row>
        <row r="150">
          <cell r="B150">
            <v>38547</v>
          </cell>
          <cell r="C150">
            <v>17.21622</v>
          </cell>
          <cell r="D150">
            <v>12.495948</v>
          </cell>
        </row>
        <row r="151">
          <cell r="B151">
            <v>38548</v>
          </cell>
          <cell r="C151">
            <v>17.18919</v>
          </cell>
          <cell r="D151">
            <v>12.390600000000001</v>
          </cell>
        </row>
        <row r="152">
          <cell r="B152">
            <v>38551</v>
          </cell>
          <cell r="C152">
            <v>17.54054</v>
          </cell>
          <cell r="D152">
            <v>12.358184999999999</v>
          </cell>
        </row>
        <row r="153">
          <cell r="B153">
            <v>38552</v>
          </cell>
          <cell r="C153">
            <v>17.10811</v>
          </cell>
          <cell r="D153">
            <v>12.553571999999999</v>
          </cell>
        </row>
        <row r="154">
          <cell r="B154">
            <v>38553</v>
          </cell>
          <cell r="C154">
            <v>17.27027</v>
          </cell>
          <cell r="D154">
            <v>12.487843999999999</v>
          </cell>
        </row>
        <row r="155">
          <cell r="B155">
            <v>38554</v>
          </cell>
          <cell r="C155">
            <v>17.48649</v>
          </cell>
          <cell r="D155">
            <v>12.666126</v>
          </cell>
        </row>
        <row r="156">
          <cell r="B156">
            <v>38555</v>
          </cell>
          <cell r="C156">
            <v>17.51351</v>
          </cell>
          <cell r="D156">
            <v>12.625606999999999</v>
          </cell>
        </row>
        <row r="157">
          <cell r="B157">
            <v>38558</v>
          </cell>
          <cell r="C157">
            <v>17.56757</v>
          </cell>
          <cell r="D157">
            <v>12.568881999999999</v>
          </cell>
        </row>
        <row r="158">
          <cell r="B158">
            <v>38559</v>
          </cell>
          <cell r="C158">
            <v>17.75676</v>
          </cell>
          <cell r="D158">
            <v>12.625606999999999</v>
          </cell>
        </row>
        <row r="159">
          <cell r="B159">
            <v>38560</v>
          </cell>
          <cell r="C159">
            <v>17.62162</v>
          </cell>
          <cell r="D159">
            <v>12.860616</v>
          </cell>
        </row>
        <row r="160">
          <cell r="B160">
            <v>38561</v>
          </cell>
          <cell r="C160">
            <v>17.83784</v>
          </cell>
          <cell r="D160">
            <v>12.946427999999999</v>
          </cell>
        </row>
        <row r="161">
          <cell r="B161">
            <v>38562</v>
          </cell>
          <cell r="C161">
            <v>18.10811</v>
          </cell>
          <cell r="D161">
            <v>12.658021999999999</v>
          </cell>
        </row>
        <row r="162">
          <cell r="B162">
            <v>38565</v>
          </cell>
          <cell r="C162">
            <v>18.24324</v>
          </cell>
          <cell r="D162">
            <v>12.617504</v>
          </cell>
        </row>
        <row r="163">
          <cell r="B163">
            <v>38566</v>
          </cell>
          <cell r="C163">
            <v>18.66216</v>
          </cell>
          <cell r="D163">
            <v>12.598213999999999</v>
          </cell>
        </row>
        <row r="164">
          <cell r="B164">
            <v>38567</v>
          </cell>
          <cell r="C164">
            <v>18.64865</v>
          </cell>
          <cell r="D164">
            <v>12.674230000000001</v>
          </cell>
        </row>
        <row r="165">
          <cell r="B165">
            <v>38568</v>
          </cell>
          <cell r="C165">
            <v>18.18919</v>
          </cell>
          <cell r="D165">
            <v>12.649920000000002</v>
          </cell>
        </row>
        <row r="166">
          <cell r="B166">
            <v>38569</v>
          </cell>
          <cell r="C166">
            <v>18.08108</v>
          </cell>
          <cell r="D166">
            <v>12.568881999999999</v>
          </cell>
        </row>
        <row r="167">
          <cell r="B167">
            <v>38572</v>
          </cell>
          <cell r="C167">
            <v>18.10811</v>
          </cell>
          <cell r="D167">
            <v>12.593192</v>
          </cell>
        </row>
        <row r="168">
          <cell r="B168">
            <v>38573</v>
          </cell>
          <cell r="C168">
            <v>18.13514</v>
          </cell>
          <cell r="D168">
            <v>12.682333999999999</v>
          </cell>
        </row>
        <row r="169">
          <cell r="B169">
            <v>38574</v>
          </cell>
          <cell r="C169">
            <v>18.10811</v>
          </cell>
          <cell r="D169">
            <v>12.747164</v>
          </cell>
        </row>
        <row r="170">
          <cell r="B170">
            <v>38575</v>
          </cell>
          <cell r="C170">
            <v>19.10811</v>
          </cell>
          <cell r="D170">
            <v>12.609400000000001</v>
          </cell>
        </row>
        <row r="171">
          <cell r="B171">
            <v>38576</v>
          </cell>
          <cell r="C171">
            <v>19.37838</v>
          </cell>
          <cell r="D171">
            <v>12.633711</v>
          </cell>
        </row>
        <row r="172">
          <cell r="B172">
            <v>38579</v>
          </cell>
          <cell r="C172">
            <v>19.08108</v>
          </cell>
          <cell r="D172">
            <v>12.568881999999999</v>
          </cell>
        </row>
        <row r="173">
          <cell r="B173">
            <v>38580</v>
          </cell>
          <cell r="C173">
            <v>18.62162</v>
          </cell>
          <cell r="D173">
            <v>12.617504</v>
          </cell>
        </row>
        <row r="174">
          <cell r="B174">
            <v>38581</v>
          </cell>
          <cell r="C174">
            <v>18.91892</v>
          </cell>
          <cell r="D174">
            <v>12.544570999999999</v>
          </cell>
        </row>
        <row r="175">
          <cell r="B175">
            <v>38582</v>
          </cell>
          <cell r="C175">
            <v>18.630140000000001</v>
          </cell>
          <cell r="D175">
            <v>12.448430000000002</v>
          </cell>
        </row>
        <row r="176">
          <cell r="B176">
            <v>38583</v>
          </cell>
          <cell r="C176">
            <v>18.460270000000001</v>
          </cell>
          <cell r="D176">
            <v>12.654707999999999</v>
          </cell>
        </row>
        <row r="177">
          <cell r="B177">
            <v>38586</v>
          </cell>
          <cell r="C177">
            <v>18.36712</v>
          </cell>
          <cell r="D177">
            <v>12.556054</v>
          </cell>
        </row>
        <row r="178">
          <cell r="B178">
            <v>38587</v>
          </cell>
          <cell r="C178">
            <v>18.443830000000002</v>
          </cell>
          <cell r="D178">
            <v>12.547084999999999</v>
          </cell>
        </row>
        <row r="179">
          <cell r="B179">
            <v>38588</v>
          </cell>
          <cell r="C179">
            <v>18.241099999999999</v>
          </cell>
          <cell r="D179">
            <v>12.415730000000002</v>
          </cell>
        </row>
        <row r="180">
          <cell r="B180">
            <v>38589</v>
          </cell>
          <cell r="C180">
            <v>18.25479</v>
          </cell>
          <cell r="D180">
            <v>12.320224999999999</v>
          </cell>
        </row>
        <row r="181">
          <cell r="B181">
            <v>38590</v>
          </cell>
          <cell r="C181">
            <v>18.104110000000002</v>
          </cell>
          <cell r="D181">
            <v>12.376405</v>
          </cell>
        </row>
        <row r="182">
          <cell r="B182">
            <v>38593</v>
          </cell>
          <cell r="C182">
            <v>18.120550000000001</v>
          </cell>
          <cell r="D182">
            <v>12.516853999999999</v>
          </cell>
        </row>
        <row r="183">
          <cell r="B183">
            <v>38594</v>
          </cell>
          <cell r="C183">
            <v>18.205480000000001</v>
          </cell>
          <cell r="D183">
            <v>12.162920999999999</v>
          </cell>
        </row>
        <row r="184">
          <cell r="B184">
            <v>38595</v>
          </cell>
          <cell r="C184">
            <v>19.813700000000001</v>
          </cell>
          <cell r="D184">
            <v>12.370787</v>
          </cell>
        </row>
        <row r="185">
          <cell r="B185">
            <v>38596</v>
          </cell>
          <cell r="C185">
            <v>19.709590000000002</v>
          </cell>
          <cell r="D185">
            <v>12.652388999999999</v>
          </cell>
        </row>
        <row r="186">
          <cell r="B186">
            <v>38597</v>
          </cell>
          <cell r="C186">
            <v>19.391780000000001</v>
          </cell>
          <cell r="D186">
            <v>12.965403999999999</v>
          </cell>
        </row>
        <row r="187">
          <cell r="B187">
            <v>38601</v>
          </cell>
          <cell r="C187">
            <v>19.9726</v>
          </cell>
          <cell r="D187">
            <v>13.0618</v>
          </cell>
        </row>
        <row r="188">
          <cell r="B188">
            <v>38602</v>
          </cell>
          <cell r="C188">
            <v>19.791780000000003</v>
          </cell>
          <cell r="D188">
            <v>12.949437999999999</v>
          </cell>
        </row>
        <row r="189">
          <cell r="B189">
            <v>38603</v>
          </cell>
          <cell r="C189">
            <v>19.53425</v>
          </cell>
          <cell r="D189">
            <v>12.837078999999999</v>
          </cell>
        </row>
        <row r="190">
          <cell r="B190">
            <v>38604</v>
          </cell>
          <cell r="C190">
            <v>19.589040000000001</v>
          </cell>
          <cell r="D190">
            <v>12.780268999999999</v>
          </cell>
        </row>
        <row r="191">
          <cell r="B191">
            <v>38607</v>
          </cell>
          <cell r="C191">
            <v>19.602740000000001</v>
          </cell>
          <cell r="D191">
            <v>12.762331</v>
          </cell>
        </row>
        <row r="192">
          <cell r="B192">
            <v>38608</v>
          </cell>
          <cell r="C192">
            <v>19.495890000000003</v>
          </cell>
          <cell r="D192">
            <v>12.850081999999999</v>
          </cell>
        </row>
        <row r="193">
          <cell r="B193">
            <v>38609</v>
          </cell>
          <cell r="C193">
            <v>19.361640000000001</v>
          </cell>
          <cell r="D193">
            <v>12.645740999999999</v>
          </cell>
        </row>
        <row r="194">
          <cell r="B194">
            <v>38610</v>
          </cell>
          <cell r="C194">
            <v>19.476710000000001</v>
          </cell>
          <cell r="D194">
            <v>12.515625999999999</v>
          </cell>
        </row>
        <row r="195">
          <cell r="B195">
            <v>38611</v>
          </cell>
          <cell r="C195">
            <v>19.589040000000001</v>
          </cell>
          <cell r="D195">
            <v>12.609375</v>
          </cell>
        </row>
        <row r="196">
          <cell r="B196">
            <v>38614</v>
          </cell>
          <cell r="C196">
            <v>19.509590000000003</v>
          </cell>
          <cell r="D196">
            <v>12.5</v>
          </cell>
        </row>
        <row r="197">
          <cell r="B197">
            <v>38615</v>
          </cell>
          <cell r="C197">
            <v>19.26849</v>
          </cell>
          <cell r="D197">
            <v>12.444445</v>
          </cell>
        </row>
        <row r="198">
          <cell r="B198">
            <v>38616</v>
          </cell>
          <cell r="C198">
            <v>19.523290000000003</v>
          </cell>
          <cell r="D198">
            <v>12.426665999999999</v>
          </cell>
        </row>
        <row r="199">
          <cell r="B199">
            <v>38617</v>
          </cell>
          <cell r="C199">
            <v>19.797260000000001</v>
          </cell>
          <cell r="D199">
            <v>12.260392999999999</v>
          </cell>
        </row>
        <row r="200">
          <cell r="B200">
            <v>38618</v>
          </cell>
          <cell r="C200">
            <v>19.663</v>
          </cell>
          <cell r="D200">
            <v>12.266665999999999</v>
          </cell>
        </row>
        <row r="201">
          <cell r="B201">
            <v>38621</v>
          </cell>
          <cell r="C201">
            <v>20.38082</v>
          </cell>
          <cell r="D201">
            <v>12.252746999999999</v>
          </cell>
        </row>
        <row r="202">
          <cell r="B202">
            <v>38622</v>
          </cell>
          <cell r="C202">
            <v>20.657530000000001</v>
          </cell>
          <cell r="D202">
            <v>12.391110000000001</v>
          </cell>
        </row>
        <row r="203">
          <cell r="B203">
            <v>38623</v>
          </cell>
          <cell r="C203">
            <v>20.57808</v>
          </cell>
          <cell r="D203">
            <v>12.524445</v>
          </cell>
        </row>
        <row r="204">
          <cell r="B204">
            <v>38624</v>
          </cell>
          <cell r="C204">
            <v>20.97297</v>
          </cell>
          <cell r="D204">
            <v>12.48</v>
          </cell>
        </row>
        <row r="205">
          <cell r="B205">
            <v>38625</v>
          </cell>
          <cell r="C205">
            <v>20.837840000000003</v>
          </cell>
          <cell r="D205">
            <v>12.390108999999999</v>
          </cell>
        </row>
        <row r="206">
          <cell r="B206">
            <v>38628</v>
          </cell>
          <cell r="C206">
            <v>20.81081</v>
          </cell>
          <cell r="D206">
            <v>12.510988999999999</v>
          </cell>
        </row>
        <row r="207">
          <cell r="B207">
            <v>38629</v>
          </cell>
          <cell r="C207">
            <v>20.64865</v>
          </cell>
          <cell r="D207">
            <v>12.763736</v>
          </cell>
        </row>
        <row r="208">
          <cell r="B208">
            <v>38630</v>
          </cell>
          <cell r="C208">
            <v>19.59459</v>
          </cell>
          <cell r="D208">
            <v>12.343750000000002</v>
          </cell>
        </row>
        <row r="209">
          <cell r="B209">
            <v>38631</v>
          </cell>
          <cell r="C209">
            <v>18.48649</v>
          </cell>
          <cell r="D209">
            <v>12.337778</v>
          </cell>
        </row>
        <row r="210">
          <cell r="B210">
            <v>38632</v>
          </cell>
          <cell r="C210">
            <v>18.64865</v>
          </cell>
          <cell r="D210">
            <v>12.362636999999999</v>
          </cell>
        </row>
        <row r="211">
          <cell r="B211">
            <v>38635</v>
          </cell>
          <cell r="C211">
            <v>18.64865</v>
          </cell>
          <cell r="D211">
            <v>12.401100000000001</v>
          </cell>
        </row>
        <row r="212">
          <cell r="B212">
            <v>38636</v>
          </cell>
          <cell r="C212">
            <v>18.35135</v>
          </cell>
          <cell r="D212">
            <v>12.335165</v>
          </cell>
        </row>
        <row r="213">
          <cell r="B213">
            <v>38637</v>
          </cell>
          <cell r="C213">
            <v>17.56757</v>
          </cell>
          <cell r="D213">
            <v>12.186812999999999</v>
          </cell>
        </row>
        <row r="214">
          <cell r="B214">
            <v>38638</v>
          </cell>
          <cell r="C214">
            <v>17.59459</v>
          </cell>
          <cell r="D214">
            <v>12.027471999999999</v>
          </cell>
        </row>
        <row r="215">
          <cell r="B215">
            <v>38639</v>
          </cell>
          <cell r="C215">
            <v>18.24324</v>
          </cell>
          <cell r="D215">
            <v>11.956044</v>
          </cell>
        </row>
        <row r="216">
          <cell r="B216">
            <v>38642</v>
          </cell>
          <cell r="C216">
            <v>18.18919</v>
          </cell>
          <cell r="D216">
            <v>11.978021999999999</v>
          </cell>
        </row>
        <row r="217">
          <cell r="B217">
            <v>38643</v>
          </cell>
          <cell r="C217">
            <v>18.08108</v>
          </cell>
          <cell r="D217">
            <v>11.796700000000001</v>
          </cell>
        </row>
        <row r="218">
          <cell r="B218">
            <v>38644</v>
          </cell>
          <cell r="C218">
            <v>18.13514</v>
          </cell>
          <cell r="D218">
            <v>11.785558</v>
          </cell>
        </row>
        <row r="219">
          <cell r="B219">
            <v>38645</v>
          </cell>
          <cell r="C219">
            <v>18.48846</v>
          </cell>
          <cell r="D219">
            <v>12.040521999999999</v>
          </cell>
        </row>
        <row r="220">
          <cell r="B220">
            <v>38646</v>
          </cell>
          <cell r="C220">
            <v>18.676920000000003</v>
          </cell>
          <cell r="D220">
            <v>11.915897999999999</v>
          </cell>
        </row>
        <row r="221">
          <cell r="B221">
            <v>38649</v>
          </cell>
          <cell r="C221">
            <v>19.584620000000001</v>
          </cell>
          <cell r="D221">
            <v>12.1264875</v>
          </cell>
        </row>
        <row r="222">
          <cell r="B222">
            <v>38650</v>
          </cell>
          <cell r="C222">
            <v>19.341950000000001</v>
          </cell>
          <cell r="D222">
            <v>12.2023805</v>
          </cell>
        </row>
        <row r="223">
          <cell r="B223">
            <v>38651</v>
          </cell>
          <cell r="C223">
            <v>19.00385</v>
          </cell>
          <cell r="D223">
            <v>12.304195499999999</v>
          </cell>
        </row>
        <row r="224">
          <cell r="B224">
            <v>38652</v>
          </cell>
          <cell r="C224">
            <v>18.307690000000001</v>
          </cell>
          <cell r="D224">
            <v>12.204877</v>
          </cell>
        </row>
        <row r="225">
          <cell r="B225">
            <v>38653</v>
          </cell>
          <cell r="C225">
            <v>18.284480000000002</v>
          </cell>
          <cell r="D225">
            <v>11.943739999999998</v>
          </cell>
        </row>
        <row r="226">
          <cell r="B226">
            <v>38656</v>
          </cell>
          <cell r="C226">
            <v>18.678160000000002</v>
          </cell>
          <cell r="D226">
            <v>12.187883499999998</v>
          </cell>
        </row>
        <row r="227">
          <cell r="B227">
            <v>38657</v>
          </cell>
          <cell r="C227">
            <v>18.965520000000001</v>
          </cell>
          <cell r="D227">
            <v>12.337568999999998</v>
          </cell>
        </row>
        <row r="228">
          <cell r="B228">
            <v>38658</v>
          </cell>
          <cell r="C228">
            <v>19.612070000000003</v>
          </cell>
          <cell r="D228">
            <v>12.478021500000001</v>
          </cell>
        </row>
        <row r="229">
          <cell r="B229">
            <v>38659</v>
          </cell>
          <cell r="C229">
            <v>19.23846</v>
          </cell>
          <cell r="D229">
            <v>12.579270999999999</v>
          </cell>
        </row>
        <row r="230">
          <cell r="B230">
            <v>38660</v>
          </cell>
          <cell r="C230">
            <v>19.293100000000003</v>
          </cell>
          <cell r="D230">
            <v>12.528158999999999</v>
          </cell>
        </row>
        <row r="231">
          <cell r="B231">
            <v>38663</v>
          </cell>
          <cell r="C231">
            <v>19.319230000000001</v>
          </cell>
          <cell r="D231">
            <v>12.574863000000001</v>
          </cell>
        </row>
        <row r="232">
          <cell r="B232">
            <v>38664</v>
          </cell>
          <cell r="C232">
            <v>18.68974</v>
          </cell>
          <cell r="D232">
            <v>12.653092000000001</v>
          </cell>
        </row>
        <row r="233">
          <cell r="B233">
            <v>38665</v>
          </cell>
          <cell r="C233">
            <v>18.366660000000003</v>
          </cell>
          <cell r="D233">
            <v>12.68956</v>
          </cell>
        </row>
        <row r="234">
          <cell r="B234">
            <v>38666</v>
          </cell>
          <cell r="C234">
            <v>18.824710000000003</v>
          </cell>
          <cell r="D234">
            <v>12.682005500000001</v>
          </cell>
        </row>
        <row r="235">
          <cell r="B235">
            <v>38667</v>
          </cell>
          <cell r="C235">
            <v>18.715520000000001</v>
          </cell>
          <cell r="D235">
            <v>12.615385</v>
          </cell>
        </row>
        <row r="236">
          <cell r="B236">
            <v>38670</v>
          </cell>
          <cell r="C236">
            <v>18.653850000000002</v>
          </cell>
          <cell r="D236">
            <v>12.6737635</v>
          </cell>
        </row>
        <row r="237">
          <cell r="B237">
            <v>38671</v>
          </cell>
          <cell r="C237">
            <v>18.589740000000003</v>
          </cell>
          <cell r="D237">
            <v>12.759552499999998</v>
          </cell>
        </row>
        <row r="238">
          <cell r="B238">
            <v>38672</v>
          </cell>
          <cell r="C238">
            <v>18.717950000000002</v>
          </cell>
          <cell r="D238">
            <v>12.833861499999999</v>
          </cell>
        </row>
        <row r="239">
          <cell r="B239">
            <v>38673</v>
          </cell>
          <cell r="C239">
            <v>19.892860000000002</v>
          </cell>
          <cell r="D239">
            <v>12.5</v>
          </cell>
        </row>
        <row r="240">
          <cell r="B240">
            <v>38674</v>
          </cell>
          <cell r="C240">
            <v>19.607140000000001</v>
          </cell>
          <cell r="D240">
            <v>12.79321</v>
          </cell>
        </row>
        <row r="241">
          <cell r="B241">
            <v>38677</v>
          </cell>
          <cell r="C241">
            <v>20.047620000000002</v>
          </cell>
          <cell r="D241">
            <v>12.700616999999999</v>
          </cell>
        </row>
        <row r="242">
          <cell r="B242">
            <v>38678</v>
          </cell>
          <cell r="C242">
            <v>20.107140000000001</v>
          </cell>
          <cell r="D242">
            <v>12.646409</v>
          </cell>
        </row>
        <row r="243">
          <cell r="B243">
            <v>38679</v>
          </cell>
          <cell r="C243">
            <v>19.615080000000003</v>
          </cell>
          <cell r="D243">
            <v>12.651933999999999</v>
          </cell>
        </row>
        <row r="244">
          <cell r="B244">
            <v>38681</v>
          </cell>
          <cell r="C244">
            <v>19.670640000000002</v>
          </cell>
          <cell r="D244">
            <v>12.546296</v>
          </cell>
        </row>
        <row r="245">
          <cell r="B245">
            <v>38684</v>
          </cell>
          <cell r="C245">
            <v>19.603180000000002</v>
          </cell>
          <cell r="D245">
            <v>12.654320999999999</v>
          </cell>
        </row>
        <row r="246">
          <cell r="B246">
            <v>38685</v>
          </cell>
          <cell r="C246">
            <v>19.793650000000003</v>
          </cell>
          <cell r="D246">
            <v>12.669753</v>
          </cell>
        </row>
        <row r="247">
          <cell r="B247">
            <v>38686</v>
          </cell>
          <cell r="C247">
            <v>19.793650000000003</v>
          </cell>
          <cell r="D247">
            <v>12.669753</v>
          </cell>
        </row>
        <row r="248">
          <cell r="B248">
            <v>38687</v>
          </cell>
          <cell r="C248">
            <v>20.801200000000001</v>
          </cell>
          <cell r="D248">
            <v>12.585635999999999</v>
          </cell>
        </row>
        <row r="249">
          <cell r="B249">
            <v>38688</v>
          </cell>
          <cell r="C249">
            <v>20.939760000000003</v>
          </cell>
          <cell r="D249">
            <v>12.690607999999999</v>
          </cell>
        </row>
        <row r="250">
          <cell r="B250">
            <v>38691</v>
          </cell>
          <cell r="C250">
            <v>20.487950000000001</v>
          </cell>
          <cell r="D250">
            <v>12.790054999999999</v>
          </cell>
        </row>
        <row r="251">
          <cell r="B251">
            <v>38692</v>
          </cell>
          <cell r="C251">
            <v>20.650790000000001</v>
          </cell>
          <cell r="D251">
            <v>12.994475</v>
          </cell>
        </row>
        <row r="252">
          <cell r="B252">
            <v>38693</v>
          </cell>
          <cell r="C252">
            <v>20.079360000000001</v>
          </cell>
          <cell r="D252">
            <v>12.983426</v>
          </cell>
        </row>
        <row r="253">
          <cell r="B253">
            <v>38694</v>
          </cell>
          <cell r="C253">
            <v>20.309520000000003</v>
          </cell>
          <cell r="D253">
            <v>12.928177</v>
          </cell>
        </row>
        <row r="254">
          <cell r="B254">
            <v>38695</v>
          </cell>
          <cell r="C254">
            <v>20.404760000000003</v>
          </cell>
          <cell r="D254">
            <v>13.121547999999999</v>
          </cell>
        </row>
        <row r="255">
          <cell r="B255">
            <v>38698</v>
          </cell>
          <cell r="C255">
            <v>20.535720000000001</v>
          </cell>
          <cell r="D255">
            <v>13.149170999999999</v>
          </cell>
        </row>
        <row r="256">
          <cell r="B256">
            <v>38699</v>
          </cell>
          <cell r="C256">
            <v>20.511900000000001</v>
          </cell>
          <cell r="D256">
            <v>13.0663</v>
          </cell>
        </row>
        <row r="257">
          <cell r="B257">
            <v>38700</v>
          </cell>
          <cell r="C257">
            <v>20.714290000000002</v>
          </cell>
          <cell r="D257">
            <v>13.038673999999999</v>
          </cell>
        </row>
        <row r="258">
          <cell r="B258">
            <v>38701</v>
          </cell>
          <cell r="C258">
            <v>20.59524</v>
          </cell>
          <cell r="D258">
            <v>13.314917999999999</v>
          </cell>
        </row>
        <row r="259">
          <cell r="B259">
            <v>38702</v>
          </cell>
          <cell r="C259">
            <v>20.13889</v>
          </cell>
          <cell r="D259">
            <v>13.342542</v>
          </cell>
        </row>
        <row r="260">
          <cell r="B260">
            <v>38705</v>
          </cell>
          <cell r="C260">
            <v>19.742060000000002</v>
          </cell>
          <cell r="D260">
            <v>13.491714</v>
          </cell>
        </row>
        <row r="261">
          <cell r="B261">
            <v>38706</v>
          </cell>
          <cell r="C261">
            <v>19.674600000000002</v>
          </cell>
          <cell r="D261">
            <v>13.425414</v>
          </cell>
        </row>
        <row r="262">
          <cell r="B262">
            <v>38707</v>
          </cell>
          <cell r="C262">
            <v>20.238099999999999</v>
          </cell>
          <cell r="D262">
            <v>13.491714</v>
          </cell>
        </row>
        <row r="263">
          <cell r="B263">
            <v>38708</v>
          </cell>
          <cell r="C263">
            <v>20.119050000000001</v>
          </cell>
          <cell r="D263">
            <v>13.458565</v>
          </cell>
        </row>
        <row r="264">
          <cell r="B264">
            <v>38709</v>
          </cell>
          <cell r="C264">
            <v>20.238099999999999</v>
          </cell>
          <cell r="D264">
            <v>13.535912</v>
          </cell>
        </row>
        <row r="265">
          <cell r="B265">
            <v>38713</v>
          </cell>
          <cell r="C265">
            <v>20.01558</v>
          </cell>
          <cell r="D265">
            <v>13.535912</v>
          </cell>
        </row>
        <row r="266">
          <cell r="B266">
            <v>38714</v>
          </cell>
          <cell r="C266">
            <v>20.098700000000001</v>
          </cell>
          <cell r="D266">
            <v>13.430940000000001</v>
          </cell>
        </row>
        <row r="267">
          <cell r="B267">
            <v>38715</v>
          </cell>
          <cell r="C267">
            <v>20.101300000000002</v>
          </cell>
          <cell r="D267">
            <v>13.497237999999999</v>
          </cell>
        </row>
        <row r="268">
          <cell r="B268">
            <v>38716</v>
          </cell>
          <cell r="C268">
            <v>19.92727</v>
          </cell>
          <cell r="D268">
            <v>13.729282</v>
          </cell>
        </row>
        <row r="269">
          <cell r="B269">
            <v>38720</v>
          </cell>
          <cell r="C269">
            <v>20.44416</v>
          </cell>
          <cell r="D269">
            <v>13.9779</v>
          </cell>
        </row>
        <row r="270">
          <cell r="B270">
            <v>38721</v>
          </cell>
          <cell r="C270">
            <v>20.25</v>
          </cell>
          <cell r="D270">
            <v>14.0884</v>
          </cell>
        </row>
        <row r="271">
          <cell r="B271">
            <v>38722</v>
          </cell>
          <cell r="C271">
            <v>20.348050000000001</v>
          </cell>
          <cell r="D271">
            <v>14.104972999999999</v>
          </cell>
        </row>
        <row r="272">
          <cell r="B272">
            <v>38723</v>
          </cell>
          <cell r="C272">
            <v>20.693510000000003</v>
          </cell>
          <cell r="D272">
            <v>14.1105</v>
          </cell>
        </row>
        <row r="273">
          <cell r="B273">
            <v>38726</v>
          </cell>
          <cell r="C273">
            <v>20.928570000000001</v>
          </cell>
          <cell r="D273">
            <v>14.0884</v>
          </cell>
        </row>
        <row r="274">
          <cell r="B274">
            <v>38727</v>
          </cell>
          <cell r="C274">
            <v>21.58333</v>
          </cell>
          <cell r="D274">
            <v>14.005526</v>
          </cell>
        </row>
        <row r="275">
          <cell r="B275">
            <v>38728</v>
          </cell>
          <cell r="C275">
            <v>21.412700000000001</v>
          </cell>
          <cell r="D275">
            <v>14.011050000000001</v>
          </cell>
        </row>
        <row r="276">
          <cell r="B276">
            <v>38729</v>
          </cell>
          <cell r="C276">
            <v>20.95635</v>
          </cell>
          <cell r="D276">
            <v>14.154696999999999</v>
          </cell>
        </row>
        <row r="277">
          <cell r="B277">
            <v>38730</v>
          </cell>
          <cell r="C277">
            <v>21.023810000000001</v>
          </cell>
          <cell r="D277">
            <v>14.154696999999999</v>
          </cell>
        </row>
        <row r="278">
          <cell r="B278">
            <v>38734</v>
          </cell>
          <cell r="C278">
            <v>20.859740000000002</v>
          </cell>
          <cell r="D278">
            <v>14.209944999999999</v>
          </cell>
        </row>
        <row r="279">
          <cell r="B279">
            <v>38735</v>
          </cell>
          <cell r="C279">
            <v>20.888310000000001</v>
          </cell>
          <cell r="D279">
            <v>14.0884</v>
          </cell>
        </row>
        <row r="280">
          <cell r="B280">
            <v>38736</v>
          </cell>
          <cell r="C280">
            <v>21.38381</v>
          </cell>
          <cell r="D280">
            <v>14.081966999999999</v>
          </cell>
        </row>
        <row r="281">
          <cell r="B281">
            <v>38737</v>
          </cell>
          <cell r="C281">
            <v>20.859000000000002</v>
          </cell>
          <cell r="D281">
            <v>13.841530000000001</v>
          </cell>
        </row>
        <row r="282">
          <cell r="B282">
            <v>38740</v>
          </cell>
          <cell r="C282">
            <v>21.070500000000003</v>
          </cell>
          <cell r="D282">
            <v>14.010928</v>
          </cell>
        </row>
        <row r="283">
          <cell r="B283">
            <v>38741</v>
          </cell>
          <cell r="C283">
            <v>21.404320000000002</v>
          </cell>
          <cell r="D283">
            <v>14.060108999999999</v>
          </cell>
        </row>
        <row r="284">
          <cell r="B284">
            <v>38742</v>
          </cell>
          <cell r="C284">
            <v>21.549180000000003</v>
          </cell>
          <cell r="D284">
            <v>13.885244999999999</v>
          </cell>
        </row>
        <row r="285">
          <cell r="B285">
            <v>38743</v>
          </cell>
          <cell r="C285">
            <v>22.29504</v>
          </cell>
          <cell r="D285">
            <v>14.406780000000001</v>
          </cell>
        </row>
        <row r="286">
          <cell r="B286">
            <v>38744</v>
          </cell>
          <cell r="C286">
            <v>22.22222</v>
          </cell>
          <cell r="D286">
            <v>14.524619</v>
          </cell>
        </row>
        <row r="287">
          <cell r="B287">
            <v>38747</v>
          </cell>
          <cell r="C287">
            <v>22.376540000000002</v>
          </cell>
          <cell r="D287">
            <v>14.541596</v>
          </cell>
        </row>
        <row r="288">
          <cell r="B288">
            <v>38748</v>
          </cell>
          <cell r="C288">
            <v>22.135770000000001</v>
          </cell>
          <cell r="D288">
            <v>14.702886999999999</v>
          </cell>
        </row>
        <row r="289">
          <cell r="B289">
            <v>38749</v>
          </cell>
          <cell r="C289">
            <v>23.772850000000002</v>
          </cell>
          <cell r="D289">
            <v>14.847200000000001</v>
          </cell>
        </row>
        <row r="290">
          <cell r="B290">
            <v>38750</v>
          </cell>
          <cell r="C290">
            <v>23.107050000000001</v>
          </cell>
          <cell r="D290">
            <v>14.651954</v>
          </cell>
        </row>
        <row r="291">
          <cell r="B291">
            <v>38751</v>
          </cell>
          <cell r="C291">
            <v>22.993830000000003</v>
          </cell>
          <cell r="D291">
            <v>14.685908</v>
          </cell>
        </row>
        <row r="292">
          <cell r="B292">
            <v>38754</v>
          </cell>
          <cell r="C292">
            <v>24.099220000000003</v>
          </cell>
          <cell r="D292">
            <v>15.137271999999999</v>
          </cell>
        </row>
        <row r="293">
          <cell r="B293">
            <v>38755</v>
          </cell>
          <cell r="C293">
            <v>23.2376</v>
          </cell>
          <cell r="D293">
            <v>15.090860999999999</v>
          </cell>
        </row>
        <row r="294">
          <cell r="B294">
            <v>38756</v>
          </cell>
          <cell r="C294">
            <v>23.276760000000003</v>
          </cell>
          <cell r="D294">
            <v>14.685908</v>
          </cell>
        </row>
        <row r="295">
          <cell r="B295">
            <v>38757</v>
          </cell>
          <cell r="C295">
            <v>24.367280000000001</v>
          </cell>
          <cell r="D295">
            <v>14.983022999999999</v>
          </cell>
        </row>
        <row r="296">
          <cell r="B296">
            <v>38758</v>
          </cell>
          <cell r="C296">
            <v>24.006170000000001</v>
          </cell>
          <cell r="D296">
            <v>14.847200000000001</v>
          </cell>
        </row>
        <row r="297">
          <cell r="B297">
            <v>38761</v>
          </cell>
          <cell r="C297">
            <v>23.648150000000001</v>
          </cell>
          <cell r="D297">
            <v>14.991512</v>
          </cell>
        </row>
        <row r="298">
          <cell r="B298">
            <v>38762</v>
          </cell>
          <cell r="C298">
            <v>24.101850000000002</v>
          </cell>
          <cell r="D298">
            <v>14.915111</v>
          </cell>
        </row>
        <row r="299">
          <cell r="B299">
            <v>38763</v>
          </cell>
          <cell r="C299">
            <v>24.302470000000003</v>
          </cell>
          <cell r="D299">
            <v>14.779287</v>
          </cell>
        </row>
        <row r="300">
          <cell r="B300">
            <v>38764</v>
          </cell>
          <cell r="C300">
            <v>19.231710000000003</v>
          </cell>
          <cell r="D300">
            <v>15.016921</v>
          </cell>
        </row>
        <row r="301">
          <cell r="B301">
            <v>38765</v>
          </cell>
          <cell r="C301">
            <v>18.9878</v>
          </cell>
          <cell r="D301">
            <v>15.043108</v>
          </cell>
        </row>
        <row r="302">
          <cell r="B302">
            <v>38769</v>
          </cell>
          <cell r="C302">
            <v>19.016200000000001</v>
          </cell>
          <cell r="D302">
            <v>15.274066999999999</v>
          </cell>
        </row>
        <row r="303">
          <cell r="B303">
            <v>38770</v>
          </cell>
          <cell r="C303">
            <v>19.090240000000001</v>
          </cell>
          <cell r="D303">
            <v>15.600676999999999</v>
          </cell>
        </row>
        <row r="304">
          <cell r="B304">
            <v>38771</v>
          </cell>
          <cell r="C304">
            <v>19.397560000000002</v>
          </cell>
          <cell r="D304">
            <v>15.126904</v>
          </cell>
        </row>
        <row r="305">
          <cell r="B305">
            <v>38772</v>
          </cell>
          <cell r="C305">
            <v>19.470730000000003</v>
          </cell>
          <cell r="D305">
            <v>15.245346999999999</v>
          </cell>
        </row>
        <row r="306">
          <cell r="B306">
            <v>38775</v>
          </cell>
          <cell r="C306">
            <v>19.536580000000001</v>
          </cell>
          <cell r="D306">
            <v>15.262267</v>
          </cell>
        </row>
        <row r="307">
          <cell r="B307">
            <v>38776</v>
          </cell>
          <cell r="C307">
            <v>19.26829</v>
          </cell>
          <cell r="D307">
            <v>14.923912</v>
          </cell>
        </row>
        <row r="308">
          <cell r="B308">
            <v>38777</v>
          </cell>
          <cell r="C308">
            <v>19.52439</v>
          </cell>
          <cell r="D308">
            <v>15.126904</v>
          </cell>
        </row>
        <row r="309">
          <cell r="B309">
            <v>38778</v>
          </cell>
          <cell r="C309">
            <v>19.526630000000001</v>
          </cell>
          <cell r="D309">
            <v>15</v>
          </cell>
        </row>
        <row r="310">
          <cell r="B310">
            <v>38779</v>
          </cell>
          <cell r="C310">
            <v>19.469430000000003</v>
          </cell>
          <cell r="D310">
            <v>14.873097</v>
          </cell>
        </row>
        <row r="311">
          <cell r="B311">
            <v>38782</v>
          </cell>
          <cell r="C311">
            <v>19.195260000000001</v>
          </cell>
          <cell r="D311">
            <v>15.101522999999998</v>
          </cell>
        </row>
        <row r="312">
          <cell r="B312">
            <v>38783</v>
          </cell>
          <cell r="C312">
            <v>18.976330000000001</v>
          </cell>
          <cell r="D312">
            <v>14.864130000000001</v>
          </cell>
        </row>
        <row r="313">
          <cell r="B313">
            <v>38784</v>
          </cell>
          <cell r="C313">
            <v>19.132150000000003</v>
          </cell>
          <cell r="D313">
            <v>14.500845999999999</v>
          </cell>
        </row>
        <row r="314">
          <cell r="B314">
            <v>38785</v>
          </cell>
          <cell r="C314">
            <v>19.33136</v>
          </cell>
          <cell r="D314">
            <v>14.805415</v>
          </cell>
        </row>
        <row r="315">
          <cell r="B315">
            <v>38786</v>
          </cell>
          <cell r="C315">
            <v>19.34122</v>
          </cell>
          <cell r="D315">
            <v>14.9154</v>
          </cell>
        </row>
        <row r="316">
          <cell r="B316">
            <v>38789</v>
          </cell>
          <cell r="C316">
            <v>19.309660000000001</v>
          </cell>
          <cell r="D316">
            <v>15.081520999999999</v>
          </cell>
        </row>
        <row r="317">
          <cell r="B317">
            <v>38790</v>
          </cell>
          <cell r="C317">
            <v>19.368290000000002</v>
          </cell>
          <cell r="D317">
            <v>15.108694999999999</v>
          </cell>
        </row>
        <row r="318">
          <cell r="B318">
            <v>38791</v>
          </cell>
          <cell r="C318">
            <v>20.731710000000003</v>
          </cell>
          <cell r="D318">
            <v>15.298912999999999</v>
          </cell>
        </row>
        <row r="319">
          <cell r="B319">
            <v>38792</v>
          </cell>
          <cell r="C319">
            <v>19.808820000000001</v>
          </cell>
          <cell r="D319">
            <v>13.855768999999999</v>
          </cell>
        </row>
        <row r="320">
          <cell r="B320">
            <v>38793</v>
          </cell>
          <cell r="C320">
            <v>20.264710000000001</v>
          </cell>
          <cell r="D320">
            <v>13.956386</v>
          </cell>
        </row>
        <row r="321">
          <cell r="B321">
            <v>38796</v>
          </cell>
          <cell r="C321">
            <v>19.955880000000001</v>
          </cell>
          <cell r="D321">
            <v>13.846153999999999</v>
          </cell>
        </row>
        <row r="322">
          <cell r="B322">
            <v>38797</v>
          </cell>
          <cell r="C322">
            <v>20.014710000000001</v>
          </cell>
          <cell r="D322">
            <v>13.701922999999999</v>
          </cell>
        </row>
        <row r="323">
          <cell r="B323">
            <v>38798</v>
          </cell>
          <cell r="C323">
            <v>20.12847</v>
          </cell>
          <cell r="D323">
            <v>13.557692999999999</v>
          </cell>
        </row>
        <row r="324">
          <cell r="B324">
            <v>38799</v>
          </cell>
          <cell r="C324">
            <v>20.573530000000002</v>
          </cell>
          <cell r="D324">
            <v>13.653846999999999</v>
          </cell>
        </row>
        <row r="325">
          <cell r="B325">
            <v>38800</v>
          </cell>
          <cell r="C325">
            <v>20.691180000000003</v>
          </cell>
          <cell r="D325">
            <v>13.660437</v>
          </cell>
        </row>
        <row r="326">
          <cell r="B326">
            <v>38803</v>
          </cell>
          <cell r="C326">
            <v>20.661760000000001</v>
          </cell>
          <cell r="D326">
            <v>13.515459</v>
          </cell>
        </row>
        <row r="327">
          <cell r="B327">
            <v>38804</v>
          </cell>
          <cell r="C327">
            <v>20.647060000000003</v>
          </cell>
          <cell r="D327">
            <v>13.528404</v>
          </cell>
        </row>
        <row r="328">
          <cell r="B328">
            <v>38805</v>
          </cell>
          <cell r="C328">
            <v>20.558820000000001</v>
          </cell>
          <cell r="D328">
            <v>13.489566999999999</v>
          </cell>
        </row>
        <row r="329">
          <cell r="B329">
            <v>38806</v>
          </cell>
          <cell r="C329">
            <v>21.220590000000001</v>
          </cell>
          <cell r="D329">
            <v>13.701922999999999</v>
          </cell>
        </row>
        <row r="330">
          <cell r="B330">
            <v>38807</v>
          </cell>
          <cell r="C330">
            <v>21.264710000000001</v>
          </cell>
          <cell r="D330">
            <v>13.846153999999999</v>
          </cell>
        </row>
        <row r="331">
          <cell r="B331">
            <v>38810</v>
          </cell>
          <cell r="C331">
            <v>21.588240000000003</v>
          </cell>
          <cell r="D331">
            <v>14.024744999999999</v>
          </cell>
        </row>
        <row r="332">
          <cell r="B332">
            <v>38811</v>
          </cell>
          <cell r="C332">
            <v>21.720590000000001</v>
          </cell>
          <cell r="D332">
            <v>13.894081</v>
          </cell>
        </row>
        <row r="333">
          <cell r="B333">
            <v>38812</v>
          </cell>
          <cell r="C333">
            <v>21.794120000000003</v>
          </cell>
          <cell r="D333">
            <v>13.901019</v>
          </cell>
        </row>
        <row r="334">
          <cell r="B334">
            <v>38813</v>
          </cell>
          <cell r="C334">
            <v>20.9863</v>
          </cell>
          <cell r="D334">
            <v>14.028846999999999</v>
          </cell>
        </row>
        <row r="335">
          <cell r="B335">
            <v>38814</v>
          </cell>
          <cell r="C335">
            <v>20.299090000000003</v>
          </cell>
          <cell r="D335">
            <v>14.007400000000001</v>
          </cell>
        </row>
        <row r="336">
          <cell r="B336">
            <v>38817</v>
          </cell>
          <cell r="C336">
            <v>20.474890000000002</v>
          </cell>
          <cell r="D336">
            <v>13.871907</v>
          </cell>
        </row>
        <row r="337">
          <cell r="B337">
            <v>38818</v>
          </cell>
          <cell r="C337">
            <v>19.977170000000001</v>
          </cell>
          <cell r="D337">
            <v>13.60608</v>
          </cell>
        </row>
        <row r="338">
          <cell r="B338">
            <v>38819</v>
          </cell>
          <cell r="C338">
            <v>20.082190000000001</v>
          </cell>
          <cell r="D338">
            <v>13.60608</v>
          </cell>
        </row>
        <row r="339">
          <cell r="B339">
            <v>38820</v>
          </cell>
          <cell r="C339">
            <v>20.764840000000003</v>
          </cell>
          <cell r="D339">
            <v>13.60608</v>
          </cell>
        </row>
        <row r="340">
          <cell r="B340">
            <v>38824</v>
          </cell>
          <cell r="C340">
            <v>20.748860000000001</v>
          </cell>
          <cell r="D340">
            <v>13.60608</v>
          </cell>
        </row>
        <row r="341">
          <cell r="B341">
            <v>38825</v>
          </cell>
          <cell r="C341">
            <v>21.344750000000001</v>
          </cell>
          <cell r="D341">
            <v>13.437783999999999</v>
          </cell>
        </row>
        <row r="342">
          <cell r="B342">
            <v>38826</v>
          </cell>
          <cell r="C342">
            <v>21.321920000000002</v>
          </cell>
          <cell r="D342">
            <v>13.762737</v>
          </cell>
        </row>
        <row r="343">
          <cell r="B343">
            <v>38827</v>
          </cell>
          <cell r="C343">
            <v>20.529410000000002</v>
          </cell>
          <cell r="D343">
            <v>13.921851999999999</v>
          </cell>
        </row>
        <row r="344">
          <cell r="B344">
            <v>38828</v>
          </cell>
          <cell r="C344">
            <v>21</v>
          </cell>
          <cell r="D344">
            <v>14.274571</v>
          </cell>
        </row>
        <row r="345">
          <cell r="B345">
            <v>38831</v>
          </cell>
          <cell r="C345">
            <v>20.588240000000003</v>
          </cell>
          <cell r="D345">
            <v>14.088277999999999</v>
          </cell>
        </row>
        <row r="346">
          <cell r="B346">
            <v>38832</v>
          </cell>
          <cell r="C346">
            <v>20.911760000000001</v>
          </cell>
          <cell r="D346">
            <v>14.138928999999999</v>
          </cell>
        </row>
        <row r="347">
          <cell r="B347">
            <v>38833</v>
          </cell>
          <cell r="C347">
            <v>20.941180000000003</v>
          </cell>
          <cell r="D347">
            <v>14.377224999999999</v>
          </cell>
        </row>
        <row r="348">
          <cell r="B348">
            <v>38834</v>
          </cell>
          <cell r="C348">
            <v>20.117650000000001</v>
          </cell>
          <cell r="D348">
            <v>14.131694</v>
          </cell>
        </row>
        <row r="349">
          <cell r="B349">
            <v>38835</v>
          </cell>
          <cell r="C349">
            <v>20.176470000000002</v>
          </cell>
          <cell r="D349">
            <v>14.109985999999999</v>
          </cell>
        </row>
        <row r="350">
          <cell r="B350">
            <v>38838</v>
          </cell>
          <cell r="C350">
            <v>19.867650000000001</v>
          </cell>
          <cell r="D350">
            <v>14.109985999999999</v>
          </cell>
        </row>
        <row r="351">
          <cell r="B351">
            <v>38839</v>
          </cell>
          <cell r="C351">
            <v>20.911760000000001</v>
          </cell>
          <cell r="D351">
            <v>14.261940000000001</v>
          </cell>
        </row>
        <row r="352">
          <cell r="B352">
            <v>38840</v>
          </cell>
          <cell r="C352">
            <v>21.10294</v>
          </cell>
          <cell r="D352">
            <v>14.254703999999998</v>
          </cell>
        </row>
        <row r="353">
          <cell r="B353">
            <v>38841</v>
          </cell>
          <cell r="C353">
            <v>21.470590000000001</v>
          </cell>
          <cell r="D353">
            <v>14.261940000000001</v>
          </cell>
        </row>
        <row r="354">
          <cell r="B354">
            <v>38842</v>
          </cell>
          <cell r="C354">
            <v>21.455880000000001</v>
          </cell>
          <cell r="D354">
            <v>14.298120000000001</v>
          </cell>
        </row>
        <row r="355">
          <cell r="B355">
            <v>38845</v>
          </cell>
          <cell r="C355">
            <v>21.441180000000003</v>
          </cell>
          <cell r="D355">
            <v>14.363242</v>
          </cell>
        </row>
        <row r="356">
          <cell r="B356">
            <v>38846</v>
          </cell>
          <cell r="C356">
            <v>21.137930000000001</v>
          </cell>
          <cell r="D356">
            <v>14.399421999999999</v>
          </cell>
        </row>
        <row r="357">
          <cell r="B357">
            <v>38847</v>
          </cell>
          <cell r="C357">
            <v>20.913790000000002</v>
          </cell>
          <cell r="D357">
            <v>14.674384999999999</v>
          </cell>
        </row>
        <row r="358">
          <cell r="B358">
            <v>38848</v>
          </cell>
          <cell r="C358">
            <v>20.368970000000001</v>
          </cell>
          <cell r="D358">
            <v>14.804632</v>
          </cell>
        </row>
        <row r="359">
          <cell r="B359">
            <v>38849</v>
          </cell>
          <cell r="C359">
            <v>19.144830000000002</v>
          </cell>
          <cell r="D359">
            <v>14.363242</v>
          </cell>
        </row>
        <row r="360">
          <cell r="B360">
            <v>38852</v>
          </cell>
          <cell r="C360">
            <v>18.503450000000001</v>
          </cell>
          <cell r="D360">
            <v>13.965268</v>
          </cell>
        </row>
        <row r="361">
          <cell r="B361">
            <v>38853</v>
          </cell>
          <cell r="C361">
            <v>18.2</v>
          </cell>
          <cell r="D361">
            <v>13.965268</v>
          </cell>
        </row>
        <row r="362">
          <cell r="B362">
            <v>38854</v>
          </cell>
          <cell r="C362">
            <v>17.46725</v>
          </cell>
          <cell r="D362">
            <v>13.480464</v>
          </cell>
        </row>
        <row r="363">
          <cell r="B363">
            <v>38855</v>
          </cell>
          <cell r="C363">
            <v>17.098500000000001</v>
          </cell>
          <cell r="D363">
            <v>12.930555</v>
          </cell>
        </row>
        <row r="364">
          <cell r="B364">
            <v>38856</v>
          </cell>
          <cell r="C364">
            <v>17.12848</v>
          </cell>
          <cell r="D364">
            <v>13.1875</v>
          </cell>
        </row>
        <row r="365">
          <cell r="B365">
            <v>38859</v>
          </cell>
          <cell r="C365">
            <v>16.71734</v>
          </cell>
          <cell r="D365">
            <v>12.395833999999999</v>
          </cell>
        </row>
        <row r="366">
          <cell r="B366">
            <v>38860</v>
          </cell>
          <cell r="C366">
            <v>16.755890000000001</v>
          </cell>
          <cell r="D366">
            <v>12.849314999999999</v>
          </cell>
        </row>
        <row r="367">
          <cell r="B367">
            <v>38861</v>
          </cell>
          <cell r="C367">
            <v>16.516060000000003</v>
          </cell>
          <cell r="D367">
            <v>12.888888999999999</v>
          </cell>
        </row>
        <row r="368">
          <cell r="B368">
            <v>38862</v>
          </cell>
          <cell r="C368">
            <v>16.957170000000001</v>
          </cell>
          <cell r="D368">
            <v>12.958903999999999</v>
          </cell>
        </row>
        <row r="369">
          <cell r="B369">
            <v>38863</v>
          </cell>
          <cell r="C369">
            <v>17.11777</v>
          </cell>
          <cell r="D369">
            <v>13.191780999999999</v>
          </cell>
        </row>
        <row r="370">
          <cell r="B370">
            <v>38867</v>
          </cell>
          <cell r="C370">
            <v>16.64668</v>
          </cell>
          <cell r="D370">
            <v>12.826388999999999</v>
          </cell>
        </row>
        <row r="371">
          <cell r="B371">
            <v>38868</v>
          </cell>
          <cell r="C371">
            <v>16.713060000000002</v>
          </cell>
          <cell r="D371">
            <v>12.986111999999999</v>
          </cell>
        </row>
        <row r="372">
          <cell r="B372">
            <v>38869</v>
          </cell>
          <cell r="C372">
            <v>17.346900000000002</v>
          </cell>
          <cell r="D372">
            <v>13.152778</v>
          </cell>
        </row>
        <row r="373">
          <cell r="B373">
            <v>38870</v>
          </cell>
          <cell r="C373">
            <v>17.535330000000002</v>
          </cell>
          <cell r="D373">
            <v>13.152778</v>
          </cell>
        </row>
        <row r="374">
          <cell r="B374">
            <v>38873</v>
          </cell>
          <cell r="C374">
            <v>16.860810000000001</v>
          </cell>
          <cell r="D374">
            <v>13.041666999999999</v>
          </cell>
        </row>
        <row r="375">
          <cell r="B375">
            <v>38874</v>
          </cell>
          <cell r="C375">
            <v>16.57816</v>
          </cell>
          <cell r="D375">
            <v>12.770833</v>
          </cell>
        </row>
        <row r="376">
          <cell r="B376">
            <v>38875</v>
          </cell>
          <cell r="C376">
            <v>16.289080000000002</v>
          </cell>
          <cell r="D376">
            <v>12.770833</v>
          </cell>
        </row>
        <row r="377">
          <cell r="B377">
            <v>38876</v>
          </cell>
          <cell r="C377">
            <v>16.040690000000001</v>
          </cell>
          <cell r="D377">
            <v>11.777778999999999</v>
          </cell>
        </row>
        <row r="378">
          <cell r="B378">
            <v>38877</v>
          </cell>
          <cell r="C378">
            <v>15.985011</v>
          </cell>
          <cell r="D378">
            <v>12.270833</v>
          </cell>
        </row>
        <row r="379">
          <cell r="B379">
            <v>38880</v>
          </cell>
          <cell r="C379">
            <v>15.661670000000001</v>
          </cell>
          <cell r="D379">
            <v>12.1875</v>
          </cell>
        </row>
        <row r="380">
          <cell r="B380">
            <v>38881</v>
          </cell>
          <cell r="C380">
            <v>15.214132999999999</v>
          </cell>
          <cell r="D380">
            <v>11.756945</v>
          </cell>
        </row>
        <row r="381">
          <cell r="B381">
            <v>38882</v>
          </cell>
          <cell r="C381">
            <v>15.301926999999999</v>
          </cell>
          <cell r="D381">
            <v>11.708333999999999</v>
          </cell>
        </row>
        <row r="382">
          <cell r="B382">
            <v>38883</v>
          </cell>
          <cell r="C382">
            <v>15.632353</v>
          </cell>
          <cell r="D382">
            <v>12.144846999999999</v>
          </cell>
        </row>
        <row r="383">
          <cell r="B383">
            <v>38884</v>
          </cell>
          <cell r="C383">
            <v>15.5</v>
          </cell>
          <cell r="D383">
            <v>12.144846999999999</v>
          </cell>
        </row>
        <row r="384">
          <cell r="B384">
            <v>38887</v>
          </cell>
          <cell r="C384">
            <v>15.117645999999999</v>
          </cell>
          <cell r="D384">
            <v>12.367346999999999</v>
          </cell>
        </row>
        <row r="385">
          <cell r="B385">
            <v>38888</v>
          </cell>
          <cell r="C385">
            <v>14.941175999999999</v>
          </cell>
          <cell r="D385">
            <v>12.5</v>
          </cell>
        </row>
        <row r="386">
          <cell r="B386">
            <v>38889</v>
          </cell>
          <cell r="C386">
            <v>15.294117</v>
          </cell>
          <cell r="D386">
            <v>12.523809</v>
          </cell>
        </row>
        <row r="387">
          <cell r="B387">
            <v>38890</v>
          </cell>
          <cell r="C387">
            <v>15.867647</v>
          </cell>
          <cell r="D387">
            <v>12.510202999999999</v>
          </cell>
        </row>
        <row r="388">
          <cell r="B388">
            <v>38891</v>
          </cell>
          <cell r="C388">
            <v>16.132350000000002</v>
          </cell>
          <cell r="D388">
            <v>12.646258</v>
          </cell>
        </row>
        <row r="389">
          <cell r="B389">
            <v>38894</v>
          </cell>
          <cell r="C389">
            <v>15.941175999999999</v>
          </cell>
          <cell r="D389">
            <v>12.367346999999999</v>
          </cell>
        </row>
        <row r="390">
          <cell r="B390">
            <v>38895</v>
          </cell>
          <cell r="C390">
            <v>16.167000000000002</v>
          </cell>
          <cell r="D390">
            <v>12.244900000000001</v>
          </cell>
        </row>
        <row r="391">
          <cell r="B391">
            <v>38896</v>
          </cell>
          <cell r="C391">
            <v>16.014710000000001</v>
          </cell>
          <cell r="D391">
            <v>12.183672999999999</v>
          </cell>
        </row>
        <row r="392">
          <cell r="B392">
            <v>38897</v>
          </cell>
          <cell r="C392">
            <v>16.191180000000003</v>
          </cell>
          <cell r="D392">
            <v>12.448978</v>
          </cell>
        </row>
        <row r="393">
          <cell r="B393">
            <v>38898</v>
          </cell>
          <cell r="C393">
            <v>16.25</v>
          </cell>
          <cell r="D393">
            <v>12.476191</v>
          </cell>
        </row>
        <row r="394">
          <cell r="B394">
            <v>38901</v>
          </cell>
          <cell r="C394">
            <v>16.856530000000003</v>
          </cell>
          <cell r="D394">
            <v>12.653060999999999</v>
          </cell>
        </row>
        <row r="395">
          <cell r="B395">
            <v>38903</v>
          </cell>
          <cell r="C395">
            <v>16.503210000000003</v>
          </cell>
          <cell r="D395">
            <v>12.630331999999999</v>
          </cell>
        </row>
        <row r="396">
          <cell r="B396">
            <v>38904</v>
          </cell>
          <cell r="C396">
            <v>16.59957</v>
          </cell>
          <cell r="D396">
            <v>12.763033999999999</v>
          </cell>
        </row>
        <row r="397">
          <cell r="B397">
            <v>38905</v>
          </cell>
          <cell r="C397">
            <v>16.261240000000001</v>
          </cell>
          <cell r="D397">
            <v>12.890995999999999</v>
          </cell>
        </row>
        <row r="398">
          <cell r="B398">
            <v>38908</v>
          </cell>
          <cell r="C398">
            <v>16.03426</v>
          </cell>
          <cell r="D398">
            <v>12.938388999999999</v>
          </cell>
        </row>
        <row r="399">
          <cell r="B399">
            <v>38909</v>
          </cell>
          <cell r="C399">
            <v>15.914346999999999</v>
          </cell>
          <cell r="D399">
            <v>12.630331999999999</v>
          </cell>
        </row>
        <row r="400">
          <cell r="B400">
            <v>38910</v>
          </cell>
          <cell r="C400">
            <v>15.561027999999999</v>
          </cell>
          <cell r="D400">
            <v>12.559241999999999</v>
          </cell>
        </row>
        <row r="401">
          <cell r="B401">
            <v>38911</v>
          </cell>
          <cell r="C401">
            <v>15.027837</v>
          </cell>
          <cell r="D401">
            <v>12.440759</v>
          </cell>
        </row>
        <row r="402">
          <cell r="B402">
            <v>38912</v>
          </cell>
          <cell r="C402">
            <v>14.758028999999999</v>
          </cell>
          <cell r="D402">
            <v>11.990520999999999</v>
          </cell>
        </row>
        <row r="403">
          <cell r="B403">
            <v>38915</v>
          </cell>
          <cell r="C403">
            <v>14.728050999999999</v>
          </cell>
          <cell r="D403">
            <v>11.753553999999999</v>
          </cell>
        </row>
        <row r="404">
          <cell r="B404">
            <v>38916</v>
          </cell>
          <cell r="C404">
            <v>14.561027999999999</v>
          </cell>
          <cell r="D404">
            <v>11.729858</v>
          </cell>
        </row>
        <row r="405">
          <cell r="B405">
            <v>38917</v>
          </cell>
          <cell r="C405">
            <v>15.128480000000001</v>
          </cell>
          <cell r="D405">
            <v>12.061612</v>
          </cell>
        </row>
        <row r="406">
          <cell r="B406">
            <v>38918</v>
          </cell>
          <cell r="C406">
            <v>14.357348</v>
          </cell>
          <cell r="D406">
            <v>12.051400000000001</v>
          </cell>
        </row>
        <row r="407">
          <cell r="B407">
            <v>38919</v>
          </cell>
          <cell r="C407">
            <v>13.985590000000002</v>
          </cell>
          <cell r="D407">
            <v>11.925587999999999</v>
          </cell>
        </row>
        <row r="408">
          <cell r="B408">
            <v>38922</v>
          </cell>
          <cell r="C408">
            <v>14.435943</v>
          </cell>
          <cell r="D408">
            <v>12.127936999999999</v>
          </cell>
        </row>
        <row r="409">
          <cell r="B409">
            <v>38923</v>
          </cell>
          <cell r="C409">
            <v>14.685053999999999</v>
          </cell>
          <cell r="D409">
            <v>12.206265999999999</v>
          </cell>
        </row>
        <row r="410">
          <cell r="B410">
            <v>38924</v>
          </cell>
          <cell r="C410">
            <v>14.403913999999999</v>
          </cell>
          <cell r="D410">
            <v>12.186684</v>
          </cell>
        </row>
        <row r="411">
          <cell r="B411">
            <v>38925</v>
          </cell>
          <cell r="C411">
            <v>14.207492999999999</v>
          </cell>
          <cell r="D411">
            <v>12.460834999999999</v>
          </cell>
        </row>
        <row r="412">
          <cell r="B412">
            <v>38926</v>
          </cell>
          <cell r="C412">
            <v>14.492882999999999</v>
          </cell>
          <cell r="D412">
            <v>12.506527999999999</v>
          </cell>
        </row>
        <row r="413">
          <cell r="B413">
            <v>38929</v>
          </cell>
          <cell r="C413">
            <v>14.230547999999999</v>
          </cell>
          <cell r="D413">
            <v>12.539164999999999</v>
          </cell>
        </row>
        <row r="414">
          <cell r="B414">
            <v>38930</v>
          </cell>
          <cell r="C414">
            <v>13.809607999999999</v>
          </cell>
          <cell r="D414">
            <v>12.539164999999999</v>
          </cell>
        </row>
        <row r="415">
          <cell r="B415">
            <v>38931</v>
          </cell>
          <cell r="C415">
            <v>14.080691</v>
          </cell>
          <cell r="D415">
            <v>12.702351</v>
          </cell>
        </row>
        <row r="416">
          <cell r="B416">
            <v>38932</v>
          </cell>
          <cell r="C416">
            <v>14.256483999999999</v>
          </cell>
          <cell r="D416">
            <v>12.415144</v>
          </cell>
        </row>
        <row r="417">
          <cell r="B417">
            <v>38933</v>
          </cell>
          <cell r="C417">
            <v>13.734870000000001</v>
          </cell>
          <cell r="D417">
            <v>12.669713</v>
          </cell>
        </row>
        <row r="418">
          <cell r="B418">
            <v>38936</v>
          </cell>
          <cell r="C418">
            <v>13.636887999999999</v>
          </cell>
          <cell r="D418">
            <v>12.330287</v>
          </cell>
        </row>
        <row r="419">
          <cell r="B419">
            <v>38937</v>
          </cell>
          <cell r="C419">
            <v>13.322766</v>
          </cell>
          <cell r="D419">
            <v>12.356400000000001</v>
          </cell>
        </row>
        <row r="420">
          <cell r="B420">
            <v>38938</v>
          </cell>
          <cell r="C420">
            <v>13.103745999999999</v>
          </cell>
          <cell r="D420">
            <v>12.408617</v>
          </cell>
        </row>
        <row r="421">
          <cell r="B421">
            <v>38939</v>
          </cell>
          <cell r="C421">
            <v>12.896253999999999</v>
          </cell>
          <cell r="D421">
            <v>12.265013</v>
          </cell>
        </row>
        <row r="422">
          <cell r="B422">
            <v>38940</v>
          </cell>
          <cell r="C422">
            <v>12.749280000000001</v>
          </cell>
          <cell r="D422">
            <v>12.330287</v>
          </cell>
        </row>
        <row r="423">
          <cell r="B423">
            <v>38943</v>
          </cell>
          <cell r="C423">
            <v>12.622477999999999</v>
          </cell>
          <cell r="D423">
            <v>12.597911999999999</v>
          </cell>
        </row>
        <row r="424">
          <cell r="B424">
            <v>38944</v>
          </cell>
          <cell r="C424">
            <v>12.755042999999999</v>
          </cell>
          <cell r="D424">
            <v>12.624020999999999</v>
          </cell>
        </row>
        <row r="425">
          <cell r="B425">
            <v>38945</v>
          </cell>
          <cell r="C425">
            <v>13.1585</v>
          </cell>
          <cell r="D425">
            <v>12.682767999999999</v>
          </cell>
        </row>
        <row r="426">
          <cell r="B426">
            <v>38946</v>
          </cell>
          <cell r="C426">
            <v>13.089335999999999</v>
          </cell>
          <cell r="D426">
            <v>12.317152999999999</v>
          </cell>
        </row>
        <row r="427">
          <cell r="B427">
            <v>38947</v>
          </cell>
          <cell r="C427">
            <v>13.051872999999999</v>
          </cell>
          <cell r="D427">
            <v>12.556633999999999</v>
          </cell>
        </row>
        <row r="428">
          <cell r="B428">
            <v>38950</v>
          </cell>
          <cell r="C428">
            <v>12.876080999999999</v>
          </cell>
          <cell r="D428">
            <v>12.705500000000001</v>
          </cell>
        </row>
        <row r="429">
          <cell r="B429">
            <v>38951</v>
          </cell>
          <cell r="C429">
            <v>13.201730000000001</v>
          </cell>
          <cell r="D429">
            <v>12.686085</v>
          </cell>
        </row>
        <row r="430">
          <cell r="B430">
            <v>38952</v>
          </cell>
          <cell r="C430">
            <v>12.942363</v>
          </cell>
          <cell r="D430">
            <v>12.679611999999999</v>
          </cell>
        </row>
        <row r="431">
          <cell r="B431">
            <v>38953</v>
          </cell>
          <cell r="C431">
            <v>12.976944999999999</v>
          </cell>
          <cell r="D431">
            <v>12.692556999999999</v>
          </cell>
        </row>
        <row r="432">
          <cell r="B432">
            <v>38954</v>
          </cell>
          <cell r="C432">
            <v>12.896253999999999</v>
          </cell>
          <cell r="D432">
            <v>12.36246</v>
          </cell>
        </row>
        <row r="433">
          <cell r="B433">
            <v>38957</v>
          </cell>
          <cell r="C433">
            <v>13.328530000000001</v>
          </cell>
          <cell r="D433">
            <v>12.239483</v>
          </cell>
        </row>
        <row r="434">
          <cell r="B434">
            <v>38958</v>
          </cell>
          <cell r="C434">
            <v>13.492794999999999</v>
          </cell>
          <cell r="D434">
            <v>12.429905999999999</v>
          </cell>
        </row>
        <row r="435">
          <cell r="B435">
            <v>38959</v>
          </cell>
          <cell r="C435">
            <v>13.510086999999999</v>
          </cell>
          <cell r="D435">
            <v>12.429905999999999</v>
          </cell>
        </row>
        <row r="436">
          <cell r="B436">
            <v>38960</v>
          </cell>
          <cell r="C436">
            <v>13.527377</v>
          </cell>
          <cell r="D436">
            <v>12.649531999999999</v>
          </cell>
        </row>
        <row r="437">
          <cell r="B437">
            <v>38961</v>
          </cell>
          <cell r="C437">
            <v>13.651297</v>
          </cell>
          <cell r="D437">
            <v>12.803737999999999</v>
          </cell>
        </row>
        <row r="438">
          <cell r="B438">
            <v>38965</v>
          </cell>
          <cell r="C438">
            <v>13.902018</v>
          </cell>
          <cell r="D438">
            <v>12.957943</v>
          </cell>
        </row>
        <row r="439">
          <cell r="B439">
            <v>38966</v>
          </cell>
          <cell r="C439">
            <v>13.708933999999999</v>
          </cell>
          <cell r="D439">
            <v>12.827102999999999</v>
          </cell>
        </row>
        <row r="440">
          <cell r="B440">
            <v>38967</v>
          </cell>
          <cell r="C440">
            <v>13.688761</v>
          </cell>
          <cell r="D440">
            <v>12.523363</v>
          </cell>
        </row>
        <row r="441">
          <cell r="B441">
            <v>38968</v>
          </cell>
          <cell r="C441">
            <v>14.023054</v>
          </cell>
          <cell r="D441">
            <v>12.406540999999999</v>
          </cell>
        </row>
        <row r="442">
          <cell r="B442">
            <v>38971</v>
          </cell>
          <cell r="C442">
            <v>13.704625999999999</v>
          </cell>
          <cell r="D442">
            <v>12.406540999999999</v>
          </cell>
        </row>
        <row r="443">
          <cell r="B443">
            <v>38972</v>
          </cell>
          <cell r="C443">
            <v>13.77936</v>
          </cell>
          <cell r="D443">
            <v>12.453270000000002</v>
          </cell>
        </row>
        <row r="444">
          <cell r="B444">
            <v>38973</v>
          </cell>
          <cell r="C444">
            <v>14.432276999999999</v>
          </cell>
          <cell r="D444">
            <v>12.593456999999999</v>
          </cell>
        </row>
        <row r="445">
          <cell r="B445">
            <v>38974</v>
          </cell>
          <cell r="C445">
            <v>14.552023</v>
          </cell>
          <cell r="D445">
            <v>12.651161999999999</v>
          </cell>
        </row>
        <row r="446">
          <cell r="B446">
            <v>38975</v>
          </cell>
          <cell r="C446">
            <v>14.527628999999999</v>
          </cell>
          <cell r="D446">
            <v>12.697673999999999</v>
          </cell>
        </row>
        <row r="447">
          <cell r="B447">
            <v>38978</v>
          </cell>
          <cell r="C447">
            <v>14.417111</v>
          </cell>
          <cell r="D447">
            <v>12.767441999999999</v>
          </cell>
        </row>
        <row r="448">
          <cell r="B448">
            <v>38979</v>
          </cell>
          <cell r="C448">
            <v>14.080214</v>
          </cell>
          <cell r="D448">
            <v>12.511626999999999</v>
          </cell>
        </row>
        <row r="449">
          <cell r="B449">
            <v>38980</v>
          </cell>
          <cell r="C449">
            <v>13.978608999999999</v>
          </cell>
          <cell r="D449">
            <v>12.558138999999999</v>
          </cell>
        </row>
        <row r="450">
          <cell r="B450">
            <v>38981</v>
          </cell>
          <cell r="C450">
            <v>13.755792999999999</v>
          </cell>
          <cell r="D450">
            <v>12.534882999999999</v>
          </cell>
        </row>
        <row r="451">
          <cell r="B451">
            <v>38982</v>
          </cell>
          <cell r="C451">
            <v>13.968207999999999</v>
          </cell>
          <cell r="D451">
            <v>12.279069</v>
          </cell>
        </row>
        <row r="452">
          <cell r="B452">
            <v>38985</v>
          </cell>
          <cell r="C452">
            <v>13.782530999999999</v>
          </cell>
          <cell r="D452">
            <v>12.325581</v>
          </cell>
        </row>
        <row r="453">
          <cell r="B453">
            <v>38986</v>
          </cell>
          <cell r="C453">
            <v>14.393063999999999</v>
          </cell>
          <cell r="D453">
            <v>12.488372</v>
          </cell>
        </row>
        <row r="454">
          <cell r="B454">
            <v>38987</v>
          </cell>
          <cell r="C454">
            <v>14.601156</v>
          </cell>
          <cell r="D454">
            <v>12.378204999999999</v>
          </cell>
        </row>
        <row r="455">
          <cell r="B455">
            <v>38988</v>
          </cell>
          <cell r="C455">
            <v>15.144508999999999</v>
          </cell>
          <cell r="D455">
            <v>12.511626999999999</v>
          </cell>
        </row>
        <row r="456">
          <cell r="B456">
            <v>38989</v>
          </cell>
          <cell r="C456">
            <v>15.046242999999999</v>
          </cell>
          <cell r="D456">
            <v>12.386044999999999</v>
          </cell>
        </row>
        <row r="457">
          <cell r="B457">
            <v>38992</v>
          </cell>
          <cell r="C457">
            <v>14.898843999999999</v>
          </cell>
          <cell r="D457">
            <v>12.381394999999999</v>
          </cell>
        </row>
        <row r="458">
          <cell r="B458">
            <v>38993</v>
          </cell>
          <cell r="C458">
            <v>14.479768</v>
          </cell>
          <cell r="D458">
            <v>12.432556999999999</v>
          </cell>
        </row>
        <row r="459">
          <cell r="B459">
            <v>38994</v>
          </cell>
          <cell r="C459">
            <v>14.794796999999999</v>
          </cell>
          <cell r="D459">
            <v>12.558138999999999</v>
          </cell>
        </row>
        <row r="460">
          <cell r="B460">
            <v>38995</v>
          </cell>
          <cell r="C460">
            <v>14.739884</v>
          </cell>
          <cell r="D460">
            <v>12.581394</v>
          </cell>
        </row>
        <row r="461">
          <cell r="B461">
            <v>38996</v>
          </cell>
          <cell r="C461">
            <v>14.745664999999999</v>
          </cell>
          <cell r="D461">
            <v>12.511626999999999</v>
          </cell>
        </row>
        <row r="462">
          <cell r="B462">
            <v>38999</v>
          </cell>
          <cell r="C462">
            <v>14.719652999999999</v>
          </cell>
          <cell r="D462">
            <v>12.604650000000001</v>
          </cell>
        </row>
        <row r="463">
          <cell r="B463">
            <v>39000</v>
          </cell>
          <cell r="C463">
            <v>14.936415999999999</v>
          </cell>
          <cell r="D463">
            <v>12.744185</v>
          </cell>
        </row>
        <row r="464">
          <cell r="B464">
            <v>39001</v>
          </cell>
          <cell r="C464">
            <v>15.263005999999999</v>
          </cell>
          <cell r="D464">
            <v>12.748837</v>
          </cell>
        </row>
        <row r="465">
          <cell r="B465">
            <v>39002</v>
          </cell>
          <cell r="C465">
            <v>15.765896</v>
          </cell>
          <cell r="D465">
            <v>12.734881999999999</v>
          </cell>
        </row>
        <row r="466">
          <cell r="B466">
            <v>39003</v>
          </cell>
          <cell r="C466">
            <v>15.838150000000001</v>
          </cell>
          <cell r="D466">
            <v>12.980770000000001</v>
          </cell>
        </row>
        <row r="467">
          <cell r="B467">
            <v>39006</v>
          </cell>
          <cell r="C467">
            <v>15.991330000000001</v>
          </cell>
          <cell r="D467">
            <v>13.134615999999999</v>
          </cell>
        </row>
        <row r="468">
          <cell r="B468">
            <v>39007</v>
          </cell>
          <cell r="C468">
            <v>15.849710000000002</v>
          </cell>
          <cell r="D468">
            <v>12.948718999999999</v>
          </cell>
        </row>
        <row r="469">
          <cell r="B469">
            <v>39008</v>
          </cell>
          <cell r="C469">
            <v>15.921965999999999</v>
          </cell>
          <cell r="D469">
            <v>13.365385</v>
          </cell>
        </row>
        <row r="470">
          <cell r="B470">
            <v>39009</v>
          </cell>
          <cell r="C470">
            <v>16.805099999999999</v>
          </cell>
          <cell r="D470">
            <v>13.072100000000001</v>
          </cell>
        </row>
        <row r="471">
          <cell r="B471">
            <v>39010</v>
          </cell>
          <cell r="C471">
            <v>16.31512</v>
          </cell>
          <cell r="D471">
            <v>13.115986999999999</v>
          </cell>
        </row>
        <row r="472">
          <cell r="B472">
            <v>39013</v>
          </cell>
          <cell r="C472">
            <v>15.877960000000002</v>
          </cell>
          <cell r="D472">
            <v>13.009404</v>
          </cell>
        </row>
        <row r="473">
          <cell r="B473">
            <v>39014</v>
          </cell>
          <cell r="C473">
            <v>16.21312</v>
          </cell>
          <cell r="D473">
            <v>12.946707999999999</v>
          </cell>
        </row>
        <row r="474">
          <cell r="B474">
            <v>39015</v>
          </cell>
          <cell r="C474">
            <v>16.29326</v>
          </cell>
          <cell r="D474">
            <v>12.971786</v>
          </cell>
        </row>
        <row r="475">
          <cell r="B475">
            <v>39016</v>
          </cell>
          <cell r="C475">
            <v>16.371580000000002</v>
          </cell>
          <cell r="D475">
            <v>13.009404</v>
          </cell>
        </row>
        <row r="476">
          <cell r="B476">
            <v>39017</v>
          </cell>
          <cell r="C476">
            <v>16.409840000000003</v>
          </cell>
          <cell r="D476">
            <v>12.965517</v>
          </cell>
        </row>
        <row r="477">
          <cell r="B477">
            <v>39020</v>
          </cell>
          <cell r="C477">
            <v>16.118400000000001</v>
          </cell>
          <cell r="D477">
            <v>13.009404</v>
          </cell>
        </row>
        <row r="478">
          <cell r="B478">
            <v>39021</v>
          </cell>
          <cell r="C478">
            <v>16.029140000000002</v>
          </cell>
          <cell r="D478">
            <v>12.890281999999999</v>
          </cell>
        </row>
        <row r="479">
          <cell r="B479">
            <v>39022</v>
          </cell>
          <cell r="C479">
            <v>15.994534999999999</v>
          </cell>
          <cell r="D479">
            <v>12.944184999999999</v>
          </cell>
        </row>
        <row r="480">
          <cell r="B480">
            <v>39023</v>
          </cell>
          <cell r="C480">
            <v>16.036430000000003</v>
          </cell>
          <cell r="D480">
            <v>12.767441999999999</v>
          </cell>
        </row>
        <row r="481">
          <cell r="B481">
            <v>39024</v>
          </cell>
          <cell r="C481">
            <v>16.11111</v>
          </cell>
          <cell r="D481">
            <v>12.776743</v>
          </cell>
        </row>
        <row r="482">
          <cell r="B482">
            <v>39027</v>
          </cell>
          <cell r="C482">
            <v>16.42623</v>
          </cell>
          <cell r="D482">
            <v>13.023254999999999</v>
          </cell>
        </row>
        <row r="483">
          <cell r="B483">
            <v>39028</v>
          </cell>
          <cell r="C483">
            <v>16.4663</v>
          </cell>
          <cell r="D483">
            <v>12.930232</v>
          </cell>
        </row>
        <row r="484">
          <cell r="B484">
            <v>39029</v>
          </cell>
          <cell r="C484">
            <v>16.828780000000002</v>
          </cell>
          <cell r="D484">
            <v>12.852663999999999</v>
          </cell>
        </row>
        <row r="485">
          <cell r="B485">
            <v>39030</v>
          </cell>
          <cell r="C485">
            <v>17.24954</v>
          </cell>
          <cell r="D485">
            <v>12.915360000000002</v>
          </cell>
        </row>
        <row r="486">
          <cell r="B486">
            <v>39031</v>
          </cell>
          <cell r="C486">
            <v>17.214940000000002</v>
          </cell>
          <cell r="D486">
            <v>13.103448</v>
          </cell>
        </row>
        <row r="487">
          <cell r="B487">
            <v>39034</v>
          </cell>
          <cell r="C487">
            <v>17.322400000000002</v>
          </cell>
          <cell r="D487">
            <v>13.090907999999999</v>
          </cell>
        </row>
        <row r="488">
          <cell r="B488">
            <v>39035</v>
          </cell>
          <cell r="C488">
            <v>17.59563</v>
          </cell>
          <cell r="D488">
            <v>13.159873999999999</v>
          </cell>
        </row>
        <row r="489">
          <cell r="B489">
            <v>39036</v>
          </cell>
          <cell r="C489">
            <v>17.710380000000001</v>
          </cell>
          <cell r="D489">
            <v>13.448276999999999</v>
          </cell>
        </row>
        <row r="490">
          <cell r="B490">
            <v>39037</v>
          </cell>
          <cell r="C490">
            <v>18.31429</v>
          </cell>
          <cell r="D490">
            <v>14.255319</v>
          </cell>
        </row>
        <row r="491">
          <cell r="B491">
            <v>39038</v>
          </cell>
          <cell r="C491">
            <v>18.087620000000001</v>
          </cell>
          <cell r="D491">
            <v>14.169884</v>
          </cell>
        </row>
        <row r="492">
          <cell r="B492">
            <v>39041</v>
          </cell>
          <cell r="C492">
            <v>17.822860000000002</v>
          </cell>
          <cell r="D492">
            <v>13.829787</v>
          </cell>
        </row>
        <row r="493">
          <cell r="B493">
            <v>39042</v>
          </cell>
          <cell r="C493">
            <v>18.078099999999999</v>
          </cell>
          <cell r="D493">
            <v>13.771758999999999</v>
          </cell>
        </row>
        <row r="494">
          <cell r="B494">
            <v>39043</v>
          </cell>
          <cell r="C494">
            <v>18.266670000000001</v>
          </cell>
          <cell r="D494">
            <v>13.945841</v>
          </cell>
        </row>
        <row r="495">
          <cell r="B495">
            <v>39045</v>
          </cell>
          <cell r="C495">
            <v>18.33333</v>
          </cell>
          <cell r="D495">
            <v>13.829787</v>
          </cell>
        </row>
        <row r="496">
          <cell r="B496">
            <v>39048</v>
          </cell>
          <cell r="C496">
            <v>17.977140000000002</v>
          </cell>
          <cell r="D496">
            <v>13.848134</v>
          </cell>
        </row>
        <row r="497">
          <cell r="B497">
            <v>39049</v>
          </cell>
          <cell r="C497">
            <v>18.001910000000002</v>
          </cell>
          <cell r="D497">
            <v>13.723958999999999</v>
          </cell>
        </row>
        <row r="498">
          <cell r="B498">
            <v>39050</v>
          </cell>
          <cell r="C498">
            <v>18.533330000000003</v>
          </cell>
          <cell r="D498">
            <v>14.010416999999999</v>
          </cell>
        </row>
        <row r="499">
          <cell r="B499">
            <v>39051</v>
          </cell>
          <cell r="C499">
            <v>18.91619</v>
          </cell>
          <cell r="D499">
            <v>13.997396</v>
          </cell>
        </row>
        <row r="500">
          <cell r="B500">
            <v>39052</v>
          </cell>
          <cell r="C500">
            <v>18.862860000000001</v>
          </cell>
          <cell r="D500">
            <v>13.938224999999999</v>
          </cell>
        </row>
        <row r="501">
          <cell r="B501">
            <v>39055</v>
          </cell>
          <cell r="C501">
            <v>18.991670000000003</v>
          </cell>
          <cell r="D501">
            <v>13.963963999999999</v>
          </cell>
        </row>
        <row r="502">
          <cell r="B502">
            <v>39056</v>
          </cell>
          <cell r="C502">
            <v>19.02778</v>
          </cell>
          <cell r="D502">
            <v>14.0625</v>
          </cell>
        </row>
        <row r="503">
          <cell r="B503">
            <v>39057</v>
          </cell>
          <cell r="C503">
            <v>18.758330000000001</v>
          </cell>
          <cell r="D503">
            <v>14.140625</v>
          </cell>
        </row>
        <row r="504">
          <cell r="B504">
            <v>39058</v>
          </cell>
          <cell r="C504">
            <v>18.538890000000002</v>
          </cell>
          <cell r="D504">
            <v>14.088541999999999</v>
          </cell>
        </row>
        <row r="505">
          <cell r="B505">
            <v>39059</v>
          </cell>
          <cell r="C505">
            <v>18.516670000000001</v>
          </cell>
          <cell r="D505">
            <v>14.088541999999999</v>
          </cell>
        </row>
        <row r="506">
          <cell r="B506">
            <v>39062</v>
          </cell>
          <cell r="C506">
            <v>18.386110000000002</v>
          </cell>
          <cell r="D506">
            <v>14.153646</v>
          </cell>
        </row>
        <row r="507">
          <cell r="B507">
            <v>39063</v>
          </cell>
          <cell r="C507">
            <v>18.005560000000003</v>
          </cell>
          <cell r="D507">
            <v>14.221363999999999</v>
          </cell>
        </row>
        <row r="508">
          <cell r="B508">
            <v>39064</v>
          </cell>
          <cell r="C508">
            <v>18.002780000000001</v>
          </cell>
          <cell r="D508">
            <v>14.247104</v>
          </cell>
        </row>
        <row r="509">
          <cell r="B509">
            <v>39065</v>
          </cell>
          <cell r="C509">
            <v>17.97222</v>
          </cell>
          <cell r="D509">
            <v>14.296875999999999</v>
          </cell>
        </row>
        <row r="510">
          <cell r="B510">
            <v>39066</v>
          </cell>
          <cell r="C510">
            <v>17.83333</v>
          </cell>
          <cell r="D510">
            <v>14.570312999999999</v>
          </cell>
        </row>
        <row r="511">
          <cell r="B511">
            <v>39069</v>
          </cell>
          <cell r="C511">
            <v>17.79167</v>
          </cell>
          <cell r="D511">
            <v>14.635416999999999</v>
          </cell>
        </row>
        <row r="512">
          <cell r="B512">
            <v>39070</v>
          </cell>
          <cell r="C512">
            <v>17.686110000000003</v>
          </cell>
          <cell r="D512">
            <v>14.544271</v>
          </cell>
        </row>
        <row r="513">
          <cell r="B513">
            <v>39071</v>
          </cell>
          <cell r="C513">
            <v>17.713890000000003</v>
          </cell>
          <cell r="D513">
            <v>14.648437999999999</v>
          </cell>
        </row>
        <row r="514">
          <cell r="B514">
            <v>39072</v>
          </cell>
          <cell r="C514">
            <v>17.658330000000003</v>
          </cell>
          <cell r="D514">
            <v>14.635416999999999</v>
          </cell>
        </row>
        <row r="515">
          <cell r="B515">
            <v>39073</v>
          </cell>
          <cell r="C515">
            <v>17.55</v>
          </cell>
          <cell r="D515">
            <v>14.544271</v>
          </cell>
        </row>
        <row r="516">
          <cell r="B516">
            <v>39077</v>
          </cell>
          <cell r="C516">
            <v>17.79167</v>
          </cell>
          <cell r="D516">
            <v>14.544271</v>
          </cell>
        </row>
        <row r="517">
          <cell r="B517">
            <v>39078</v>
          </cell>
          <cell r="C517">
            <v>17.913890000000002</v>
          </cell>
          <cell r="D517">
            <v>14.658944999999999</v>
          </cell>
        </row>
        <row r="518">
          <cell r="B518">
            <v>39079</v>
          </cell>
          <cell r="C518">
            <v>18</v>
          </cell>
          <cell r="D518">
            <v>14.635416999999999</v>
          </cell>
        </row>
        <row r="519">
          <cell r="B519">
            <v>39080</v>
          </cell>
          <cell r="C519">
            <v>17.841670000000001</v>
          </cell>
          <cell r="D519">
            <v>14.544271</v>
          </cell>
        </row>
        <row r="520">
          <cell r="B520">
            <v>39085</v>
          </cell>
          <cell r="C520">
            <v>17.93056</v>
          </cell>
          <cell r="D520">
            <v>14.708171</v>
          </cell>
        </row>
        <row r="521">
          <cell r="B521">
            <v>39086</v>
          </cell>
          <cell r="C521">
            <v>18.494450000000001</v>
          </cell>
          <cell r="D521">
            <v>14.723294999999998</v>
          </cell>
        </row>
        <row r="522">
          <cell r="B522">
            <v>39087</v>
          </cell>
          <cell r="C522">
            <v>18.405560000000001</v>
          </cell>
          <cell r="D522">
            <v>14.478764999999999</v>
          </cell>
        </row>
        <row r="523">
          <cell r="B523">
            <v>39090</v>
          </cell>
          <cell r="C523">
            <v>18.591670000000001</v>
          </cell>
          <cell r="D523">
            <v>14.491633999999999</v>
          </cell>
        </row>
        <row r="524">
          <cell r="B524">
            <v>39091</v>
          </cell>
          <cell r="C524">
            <v>18.419450000000001</v>
          </cell>
          <cell r="D524">
            <v>14.478764999999999</v>
          </cell>
        </row>
        <row r="525">
          <cell r="B525">
            <v>39092</v>
          </cell>
          <cell r="C525">
            <v>18.663890000000002</v>
          </cell>
          <cell r="D525">
            <v>14.298584</v>
          </cell>
        </row>
        <row r="526">
          <cell r="B526">
            <v>39093</v>
          </cell>
          <cell r="C526">
            <v>19.13889</v>
          </cell>
          <cell r="D526">
            <v>14.504503999999999</v>
          </cell>
        </row>
        <row r="527">
          <cell r="B527">
            <v>39094</v>
          </cell>
          <cell r="C527">
            <v>19.30556</v>
          </cell>
          <cell r="D527">
            <v>14.543114999999998</v>
          </cell>
        </row>
        <row r="528">
          <cell r="B528">
            <v>39098</v>
          </cell>
          <cell r="C528">
            <v>19.47222</v>
          </cell>
          <cell r="D528">
            <v>14.530244999999999</v>
          </cell>
        </row>
        <row r="529">
          <cell r="B529">
            <v>39099</v>
          </cell>
          <cell r="C529">
            <v>19.494450000000001</v>
          </cell>
          <cell r="D529">
            <v>14.478764999999999</v>
          </cell>
        </row>
        <row r="530">
          <cell r="B530">
            <v>39100</v>
          </cell>
          <cell r="C530">
            <v>18.9237</v>
          </cell>
          <cell r="D530">
            <v>14.588688999999999</v>
          </cell>
        </row>
        <row r="531">
          <cell r="B531">
            <v>39101</v>
          </cell>
          <cell r="C531">
            <v>19.204360000000001</v>
          </cell>
          <cell r="D531">
            <v>14.742929</v>
          </cell>
        </row>
        <row r="532">
          <cell r="B532">
            <v>39104</v>
          </cell>
          <cell r="C532">
            <v>18.929160000000003</v>
          </cell>
          <cell r="D532">
            <v>14.730077</v>
          </cell>
        </row>
        <row r="533">
          <cell r="B533">
            <v>39105</v>
          </cell>
          <cell r="C533">
            <v>19.370570000000001</v>
          </cell>
          <cell r="D533">
            <v>14.871464999999999</v>
          </cell>
        </row>
        <row r="534">
          <cell r="B534">
            <v>39106</v>
          </cell>
          <cell r="C534">
            <v>19.555860000000003</v>
          </cell>
          <cell r="D534">
            <v>15.141387999999999</v>
          </cell>
        </row>
        <row r="535">
          <cell r="B535">
            <v>39107</v>
          </cell>
          <cell r="C535">
            <v>19.414170000000002</v>
          </cell>
          <cell r="D535">
            <v>15.03856</v>
          </cell>
        </row>
        <row r="536">
          <cell r="B536">
            <v>39108</v>
          </cell>
          <cell r="C536">
            <v>19.277930000000001</v>
          </cell>
          <cell r="D536">
            <v>14.897171999999999</v>
          </cell>
        </row>
        <row r="537">
          <cell r="B537">
            <v>39111</v>
          </cell>
          <cell r="C537">
            <v>19.9346</v>
          </cell>
          <cell r="D537">
            <v>15</v>
          </cell>
        </row>
        <row r="538">
          <cell r="B538">
            <v>39112</v>
          </cell>
          <cell r="C538">
            <v>19.891000000000002</v>
          </cell>
          <cell r="D538">
            <v>15.128534</v>
          </cell>
        </row>
        <row r="539">
          <cell r="B539">
            <v>39113</v>
          </cell>
          <cell r="C539">
            <v>20.005450000000003</v>
          </cell>
          <cell r="D539">
            <v>15.102827</v>
          </cell>
        </row>
        <row r="540">
          <cell r="B540">
            <v>39114</v>
          </cell>
          <cell r="C540">
            <v>20.024520000000003</v>
          </cell>
          <cell r="D540">
            <v>15.102827</v>
          </cell>
        </row>
        <row r="541">
          <cell r="B541">
            <v>39115</v>
          </cell>
          <cell r="C541">
            <v>20.079000000000001</v>
          </cell>
          <cell r="D541">
            <v>15.205655</v>
          </cell>
        </row>
        <row r="542">
          <cell r="B542">
            <v>39118</v>
          </cell>
          <cell r="C542">
            <v>20.111720000000002</v>
          </cell>
          <cell r="D542">
            <v>15.154242</v>
          </cell>
        </row>
        <row r="543">
          <cell r="B543">
            <v>39119</v>
          </cell>
          <cell r="C543">
            <v>20.362400000000001</v>
          </cell>
          <cell r="D543">
            <v>15.154242</v>
          </cell>
        </row>
        <row r="544">
          <cell r="B544">
            <v>39120</v>
          </cell>
          <cell r="C544">
            <v>20.098090000000003</v>
          </cell>
          <cell r="D544">
            <v>15.154242</v>
          </cell>
        </row>
        <row r="545">
          <cell r="B545">
            <v>39121</v>
          </cell>
          <cell r="C545">
            <v>20.177110000000003</v>
          </cell>
          <cell r="D545">
            <v>15.03856</v>
          </cell>
        </row>
        <row r="546">
          <cell r="B546">
            <v>39122</v>
          </cell>
          <cell r="C546">
            <v>20.452310000000001</v>
          </cell>
          <cell r="D546">
            <v>15.012853999999999</v>
          </cell>
        </row>
        <row r="547">
          <cell r="B547">
            <v>39125</v>
          </cell>
          <cell r="C547">
            <v>20.106270000000002</v>
          </cell>
          <cell r="D547">
            <v>14.730077</v>
          </cell>
        </row>
        <row r="548">
          <cell r="B548">
            <v>39126</v>
          </cell>
          <cell r="C548">
            <v>20.365120000000001</v>
          </cell>
          <cell r="D548">
            <v>14.922877999999999</v>
          </cell>
        </row>
        <row r="549">
          <cell r="B549">
            <v>39127</v>
          </cell>
          <cell r="C549">
            <v>20.504090000000001</v>
          </cell>
          <cell r="D549">
            <v>15.229358</v>
          </cell>
        </row>
        <row r="550">
          <cell r="B550">
            <v>39128</v>
          </cell>
          <cell r="C550">
            <v>19.399690000000003</v>
          </cell>
          <cell r="D550">
            <v>15.273973</v>
          </cell>
        </row>
        <row r="551">
          <cell r="B551">
            <v>39129</v>
          </cell>
          <cell r="C551">
            <v>19.356810000000003</v>
          </cell>
          <cell r="D551">
            <v>15.114153999999999</v>
          </cell>
        </row>
        <row r="552">
          <cell r="B552">
            <v>39133</v>
          </cell>
          <cell r="C552">
            <v>19.430070000000001</v>
          </cell>
          <cell r="D552">
            <v>15.547943999999999</v>
          </cell>
        </row>
        <row r="553">
          <cell r="B553">
            <v>39134</v>
          </cell>
          <cell r="C553">
            <v>20.356810000000003</v>
          </cell>
          <cell r="D553">
            <v>15.392693999999999</v>
          </cell>
        </row>
        <row r="554">
          <cell r="B554">
            <v>39135</v>
          </cell>
          <cell r="C554">
            <v>20.275650000000002</v>
          </cell>
          <cell r="D554">
            <v>15.332050000000001</v>
          </cell>
        </row>
        <row r="555">
          <cell r="B555">
            <v>39136</v>
          </cell>
          <cell r="C555">
            <v>20.18683</v>
          </cell>
          <cell r="D555">
            <v>15.123286999999999</v>
          </cell>
        </row>
        <row r="556">
          <cell r="B556">
            <v>39139</v>
          </cell>
          <cell r="C556">
            <v>20.225110000000001</v>
          </cell>
          <cell r="D556">
            <v>15.241024999999999</v>
          </cell>
        </row>
        <row r="557">
          <cell r="B557">
            <v>39140</v>
          </cell>
          <cell r="C557">
            <v>19.226650000000003</v>
          </cell>
          <cell r="D557">
            <v>14.726027</v>
          </cell>
        </row>
        <row r="558">
          <cell r="B558">
            <v>39141</v>
          </cell>
          <cell r="C558">
            <v>19.191420000000001</v>
          </cell>
          <cell r="D558">
            <v>14.493589</v>
          </cell>
        </row>
        <row r="559">
          <cell r="B559">
            <v>39142</v>
          </cell>
          <cell r="C559">
            <v>19.20674</v>
          </cell>
          <cell r="D559">
            <v>14.319633999999999</v>
          </cell>
        </row>
        <row r="560">
          <cell r="B560">
            <v>39143</v>
          </cell>
          <cell r="C560">
            <v>19.11026</v>
          </cell>
          <cell r="D560">
            <v>14.378995</v>
          </cell>
        </row>
        <row r="561">
          <cell r="B561">
            <v>39146</v>
          </cell>
          <cell r="C561">
            <v>18.61562</v>
          </cell>
          <cell r="D561">
            <v>14.041024999999999</v>
          </cell>
        </row>
        <row r="562">
          <cell r="B562">
            <v>39147</v>
          </cell>
          <cell r="C562">
            <v>18.787140000000001</v>
          </cell>
          <cell r="D562">
            <v>14.383560999999998</v>
          </cell>
        </row>
        <row r="563">
          <cell r="B563">
            <v>39148</v>
          </cell>
          <cell r="C563">
            <v>19.194490000000002</v>
          </cell>
          <cell r="D563">
            <v>14.598172999999999</v>
          </cell>
        </row>
        <row r="564">
          <cell r="B564">
            <v>39149</v>
          </cell>
          <cell r="C564">
            <v>19.66309</v>
          </cell>
          <cell r="D564">
            <v>14.762557999999999</v>
          </cell>
        </row>
        <row r="565">
          <cell r="B565">
            <v>39150</v>
          </cell>
          <cell r="C565">
            <v>19.76876</v>
          </cell>
          <cell r="D565">
            <v>14.684930999999999</v>
          </cell>
        </row>
        <row r="566">
          <cell r="B566">
            <v>39153</v>
          </cell>
          <cell r="C566">
            <v>19.55283</v>
          </cell>
          <cell r="D566">
            <v>14.615383999999999</v>
          </cell>
        </row>
        <row r="567">
          <cell r="B567">
            <v>39154</v>
          </cell>
          <cell r="C567">
            <v>18.859110000000001</v>
          </cell>
          <cell r="D567">
            <v>14.501282</v>
          </cell>
        </row>
        <row r="568">
          <cell r="B568">
            <v>39155</v>
          </cell>
          <cell r="C568">
            <v>19.22052</v>
          </cell>
          <cell r="D568">
            <v>14.166665999999999</v>
          </cell>
        </row>
        <row r="569">
          <cell r="B569">
            <v>39156</v>
          </cell>
          <cell r="C569">
            <v>19.50384</v>
          </cell>
          <cell r="D569">
            <v>12.734162</v>
          </cell>
        </row>
        <row r="570">
          <cell r="B570">
            <v>39157</v>
          </cell>
          <cell r="C570">
            <v>19.294930000000001</v>
          </cell>
          <cell r="D570">
            <v>12.743212999999999</v>
          </cell>
        </row>
        <row r="571">
          <cell r="B571">
            <v>39160</v>
          </cell>
          <cell r="C571">
            <v>19.490000000000002</v>
          </cell>
          <cell r="D571">
            <v>12.907238999999999</v>
          </cell>
        </row>
        <row r="572">
          <cell r="B572">
            <v>39161</v>
          </cell>
          <cell r="C572">
            <v>19.889400000000002</v>
          </cell>
          <cell r="D572">
            <v>12.992080999999999</v>
          </cell>
        </row>
        <row r="573">
          <cell r="B573">
            <v>39162</v>
          </cell>
          <cell r="C573">
            <v>20.572960000000002</v>
          </cell>
          <cell r="D573">
            <v>13.164026999999999</v>
          </cell>
        </row>
        <row r="574">
          <cell r="B574">
            <v>39163</v>
          </cell>
          <cell r="C574">
            <v>20.705070000000003</v>
          </cell>
          <cell r="D574">
            <v>13.276017999999999</v>
          </cell>
        </row>
        <row r="575">
          <cell r="B575">
            <v>39164</v>
          </cell>
          <cell r="C575">
            <v>20.556070000000002</v>
          </cell>
          <cell r="D575">
            <v>13.384615</v>
          </cell>
        </row>
        <row r="576">
          <cell r="B576">
            <v>39167</v>
          </cell>
          <cell r="C576">
            <v>20.738860000000003</v>
          </cell>
          <cell r="D576">
            <v>13.329184999999999</v>
          </cell>
        </row>
        <row r="577">
          <cell r="B577">
            <v>39168</v>
          </cell>
          <cell r="C577">
            <v>20.488620000000001</v>
          </cell>
          <cell r="D577">
            <v>13.393664999999999</v>
          </cell>
        </row>
        <row r="578">
          <cell r="B578">
            <v>39169</v>
          </cell>
          <cell r="C578">
            <v>20.324000000000002</v>
          </cell>
          <cell r="D578">
            <v>13.156108999999999</v>
          </cell>
        </row>
        <row r="579">
          <cell r="B579">
            <v>39170</v>
          </cell>
          <cell r="C579">
            <v>20.467600000000001</v>
          </cell>
          <cell r="D579">
            <v>13.311086</v>
          </cell>
        </row>
        <row r="580">
          <cell r="B580">
            <v>39171</v>
          </cell>
          <cell r="C580">
            <v>20.358490000000003</v>
          </cell>
          <cell r="D580">
            <v>13.313348999999999</v>
          </cell>
        </row>
        <row r="581">
          <cell r="B581">
            <v>39174</v>
          </cell>
          <cell r="C581">
            <v>19.964960000000001</v>
          </cell>
          <cell r="D581">
            <v>13.281673999999999</v>
          </cell>
        </row>
        <row r="582">
          <cell r="B582">
            <v>39175</v>
          </cell>
          <cell r="C582">
            <v>20.606470000000002</v>
          </cell>
          <cell r="D582">
            <v>13.563348999999999</v>
          </cell>
        </row>
        <row r="583">
          <cell r="B583">
            <v>39176</v>
          </cell>
          <cell r="C583">
            <v>20.250670000000003</v>
          </cell>
          <cell r="D583">
            <v>13.597284</v>
          </cell>
        </row>
        <row r="584">
          <cell r="B584">
            <v>39177</v>
          </cell>
          <cell r="C584">
            <v>19.962260000000001</v>
          </cell>
          <cell r="D584">
            <v>13.524590000000002</v>
          </cell>
        </row>
        <row r="585">
          <cell r="B585">
            <v>39181</v>
          </cell>
          <cell r="C585">
            <v>19.75741</v>
          </cell>
          <cell r="D585">
            <v>13.524590000000002</v>
          </cell>
        </row>
        <row r="586">
          <cell r="B586">
            <v>39182</v>
          </cell>
          <cell r="C586">
            <v>20.828370000000003</v>
          </cell>
          <cell r="D586">
            <v>13.643443</v>
          </cell>
        </row>
        <row r="587">
          <cell r="B587">
            <v>39183</v>
          </cell>
          <cell r="C587">
            <v>20.207550000000001</v>
          </cell>
          <cell r="D587">
            <v>13.725410000000002</v>
          </cell>
        </row>
        <row r="588">
          <cell r="B588">
            <v>39184</v>
          </cell>
          <cell r="C588">
            <v>20.186</v>
          </cell>
          <cell r="D588">
            <v>13.770491</v>
          </cell>
        </row>
        <row r="589">
          <cell r="B589">
            <v>39185</v>
          </cell>
          <cell r="C589">
            <v>20.022770000000001</v>
          </cell>
          <cell r="D589">
            <v>13.561475</v>
          </cell>
        </row>
        <row r="590">
          <cell r="B590">
            <v>39188</v>
          </cell>
          <cell r="C590">
            <v>20.361190000000001</v>
          </cell>
          <cell r="D590">
            <v>13.438523999999999</v>
          </cell>
        </row>
        <row r="591">
          <cell r="B591">
            <v>39189</v>
          </cell>
          <cell r="C591">
            <v>19.9434</v>
          </cell>
          <cell r="D591">
            <v>13.326922</v>
          </cell>
        </row>
        <row r="592">
          <cell r="B592">
            <v>39190</v>
          </cell>
          <cell r="C592">
            <v>19.614550000000001</v>
          </cell>
          <cell r="D592">
            <v>13.188523999999999</v>
          </cell>
        </row>
        <row r="593">
          <cell r="B593">
            <v>39191</v>
          </cell>
          <cell r="C593">
            <v>19.921190000000003</v>
          </cell>
          <cell r="D593">
            <v>13.131146999999999</v>
          </cell>
        </row>
        <row r="594">
          <cell r="B594">
            <v>39192</v>
          </cell>
          <cell r="C594">
            <v>20.488620000000001</v>
          </cell>
          <cell r="D594">
            <v>13.303277999999999</v>
          </cell>
        </row>
        <row r="595">
          <cell r="B595">
            <v>39195</v>
          </cell>
          <cell r="C595">
            <v>20.628720000000001</v>
          </cell>
          <cell r="D595">
            <v>13.233606</v>
          </cell>
        </row>
        <row r="596">
          <cell r="B596">
            <v>39196</v>
          </cell>
          <cell r="C596">
            <v>20.570930000000001</v>
          </cell>
          <cell r="D596">
            <v>13.045081999999999</v>
          </cell>
        </row>
        <row r="597">
          <cell r="B597">
            <v>39197</v>
          </cell>
          <cell r="C597">
            <v>20.975480000000001</v>
          </cell>
          <cell r="D597">
            <v>13.102361999999999</v>
          </cell>
        </row>
        <row r="598">
          <cell r="B598">
            <v>39198</v>
          </cell>
          <cell r="C598">
            <v>21.28546</v>
          </cell>
          <cell r="D598">
            <v>13.237703999999999</v>
          </cell>
        </row>
        <row r="599">
          <cell r="B599">
            <v>39199</v>
          </cell>
          <cell r="C599">
            <v>21.39405</v>
          </cell>
          <cell r="D599">
            <v>13.201348999999999</v>
          </cell>
        </row>
        <row r="600">
          <cell r="B600">
            <v>39202</v>
          </cell>
          <cell r="C600">
            <v>21.396070000000002</v>
          </cell>
          <cell r="D600">
            <v>13.464566</v>
          </cell>
        </row>
        <row r="601">
          <cell r="B601">
            <v>39203</v>
          </cell>
          <cell r="C601">
            <v>20.187390000000001</v>
          </cell>
          <cell r="D601">
            <v>13.464566</v>
          </cell>
        </row>
        <row r="602">
          <cell r="B602">
            <v>39204</v>
          </cell>
          <cell r="C602">
            <v>20.43608</v>
          </cell>
          <cell r="D602">
            <v>13.668165999999999</v>
          </cell>
        </row>
        <row r="603">
          <cell r="B603">
            <v>39205</v>
          </cell>
          <cell r="C603">
            <v>20.77233</v>
          </cell>
          <cell r="D603">
            <v>14.487703999999999</v>
          </cell>
        </row>
        <row r="604">
          <cell r="B604">
            <v>39206</v>
          </cell>
          <cell r="C604">
            <v>20.74606</v>
          </cell>
          <cell r="D604">
            <v>14.521951999999999</v>
          </cell>
        </row>
        <row r="605">
          <cell r="B605">
            <v>39209</v>
          </cell>
          <cell r="C605">
            <v>20.795100000000001</v>
          </cell>
          <cell r="D605">
            <v>14.487805</v>
          </cell>
        </row>
        <row r="606">
          <cell r="B606">
            <v>39210</v>
          </cell>
          <cell r="C606">
            <v>20.714530000000003</v>
          </cell>
          <cell r="D606">
            <v>14.4</v>
          </cell>
        </row>
        <row r="607">
          <cell r="B607">
            <v>39211</v>
          </cell>
          <cell r="C607">
            <v>20.4711</v>
          </cell>
          <cell r="D607">
            <v>14.213723</v>
          </cell>
        </row>
        <row r="608">
          <cell r="B608">
            <v>39212</v>
          </cell>
          <cell r="C608">
            <v>19.933450000000001</v>
          </cell>
          <cell r="D608">
            <v>14.147355999999998</v>
          </cell>
        </row>
        <row r="609">
          <cell r="B609">
            <v>39213</v>
          </cell>
          <cell r="C609">
            <v>20.115590000000001</v>
          </cell>
          <cell r="D609">
            <v>14.178851999999999</v>
          </cell>
        </row>
        <row r="610">
          <cell r="B610">
            <v>39216</v>
          </cell>
          <cell r="C610">
            <v>19.572680000000002</v>
          </cell>
          <cell r="D610">
            <v>14.173228</v>
          </cell>
        </row>
        <row r="611">
          <cell r="B611">
            <v>39217</v>
          </cell>
          <cell r="C611">
            <v>19.67426</v>
          </cell>
          <cell r="D611">
            <v>14.239025</v>
          </cell>
        </row>
        <row r="612">
          <cell r="B612">
            <v>39218</v>
          </cell>
          <cell r="C612">
            <v>20.09807</v>
          </cell>
          <cell r="D612">
            <v>14.258718</v>
          </cell>
        </row>
        <row r="613">
          <cell r="B613">
            <v>39219</v>
          </cell>
          <cell r="C613">
            <v>19.901040000000002</v>
          </cell>
          <cell r="D613">
            <v>14.090164</v>
          </cell>
        </row>
        <row r="614">
          <cell r="B614">
            <v>39220</v>
          </cell>
          <cell r="C614">
            <v>19.86458</v>
          </cell>
          <cell r="D614">
            <v>14.122950999999999</v>
          </cell>
        </row>
        <row r="615">
          <cell r="B615">
            <v>39223</v>
          </cell>
          <cell r="C615">
            <v>20.109380000000002</v>
          </cell>
          <cell r="D615">
            <v>14.241802999999999</v>
          </cell>
        </row>
        <row r="616">
          <cell r="B616">
            <v>39224</v>
          </cell>
          <cell r="C616">
            <v>20.394100000000002</v>
          </cell>
          <cell r="D616">
            <v>14.566037999999999</v>
          </cell>
        </row>
        <row r="617">
          <cell r="B617">
            <v>39225</v>
          </cell>
          <cell r="C617">
            <v>20.376740000000002</v>
          </cell>
          <cell r="D617">
            <v>14.566037999999999</v>
          </cell>
        </row>
        <row r="618">
          <cell r="B618">
            <v>39226</v>
          </cell>
          <cell r="C618">
            <v>20.262150000000002</v>
          </cell>
          <cell r="D618">
            <v>14.539400000000001</v>
          </cell>
        </row>
        <row r="619">
          <cell r="B619">
            <v>39227</v>
          </cell>
          <cell r="C619">
            <v>20.369790000000002</v>
          </cell>
          <cell r="D619">
            <v>14.046614999999999</v>
          </cell>
        </row>
        <row r="620">
          <cell r="B620">
            <v>39231</v>
          </cell>
          <cell r="C620">
            <v>20.50347</v>
          </cell>
          <cell r="D620">
            <v>14.250831999999999</v>
          </cell>
        </row>
        <row r="621">
          <cell r="B621">
            <v>39232</v>
          </cell>
          <cell r="C621">
            <v>20.871530000000003</v>
          </cell>
          <cell r="D621">
            <v>14.133184</v>
          </cell>
        </row>
        <row r="622">
          <cell r="B622">
            <v>39233</v>
          </cell>
          <cell r="C622">
            <v>20.779510000000002</v>
          </cell>
          <cell r="D622">
            <v>14.275248999999999</v>
          </cell>
        </row>
        <row r="623">
          <cell r="B623">
            <v>39234</v>
          </cell>
          <cell r="C623">
            <v>21.098960000000002</v>
          </cell>
          <cell r="D623">
            <v>14.596003999999999</v>
          </cell>
        </row>
        <row r="624">
          <cell r="B624">
            <v>39237</v>
          </cell>
          <cell r="C624">
            <v>21.06944</v>
          </cell>
          <cell r="D624">
            <v>14.574916999999999</v>
          </cell>
        </row>
        <row r="625">
          <cell r="B625">
            <v>39238</v>
          </cell>
          <cell r="C625">
            <v>20.873260000000002</v>
          </cell>
          <cell r="D625">
            <v>14.476135999999999</v>
          </cell>
        </row>
        <row r="626">
          <cell r="B626">
            <v>39239</v>
          </cell>
          <cell r="C626">
            <v>20.42014</v>
          </cell>
          <cell r="D626">
            <v>14.036626</v>
          </cell>
        </row>
        <row r="627">
          <cell r="B627">
            <v>39240</v>
          </cell>
          <cell r="C627">
            <v>19.75</v>
          </cell>
          <cell r="D627">
            <v>13.841286999999999</v>
          </cell>
        </row>
        <row r="628">
          <cell r="B628">
            <v>39241</v>
          </cell>
          <cell r="C628">
            <v>20.229170000000003</v>
          </cell>
          <cell r="D628">
            <v>13.90455</v>
          </cell>
        </row>
        <row r="629">
          <cell r="B629">
            <v>39244</v>
          </cell>
          <cell r="C629">
            <v>20.286460000000002</v>
          </cell>
          <cell r="D629">
            <v>14.017757999999999</v>
          </cell>
        </row>
        <row r="630">
          <cell r="B630">
            <v>39245</v>
          </cell>
          <cell r="C630">
            <v>19.97917</v>
          </cell>
          <cell r="D630">
            <v>13.800220999999999</v>
          </cell>
        </row>
        <row r="631">
          <cell r="B631">
            <v>39246</v>
          </cell>
          <cell r="C631">
            <v>20.456600000000002</v>
          </cell>
          <cell r="D631">
            <v>13.841286999999999</v>
          </cell>
        </row>
        <row r="632">
          <cell r="B632">
            <v>39247</v>
          </cell>
          <cell r="C632">
            <v>20.62565</v>
          </cell>
          <cell r="D632">
            <v>14.380688999999999</v>
          </cell>
        </row>
        <row r="633">
          <cell r="B633">
            <v>39248</v>
          </cell>
          <cell r="C633">
            <v>20.974</v>
          </cell>
          <cell r="D633">
            <v>14.541620000000002</v>
          </cell>
        </row>
        <row r="634">
          <cell r="B634">
            <v>39251</v>
          </cell>
          <cell r="C634">
            <v>20.967070000000003</v>
          </cell>
          <cell r="D634">
            <v>14.721603999999999</v>
          </cell>
        </row>
        <row r="635">
          <cell r="B635">
            <v>39252</v>
          </cell>
          <cell r="C635">
            <v>20.62218</v>
          </cell>
          <cell r="D635">
            <v>14.600444</v>
          </cell>
        </row>
        <row r="636">
          <cell r="B636">
            <v>39253</v>
          </cell>
          <cell r="C636">
            <v>20.272100000000002</v>
          </cell>
          <cell r="D636">
            <v>14.810210999999999</v>
          </cell>
        </row>
        <row r="637">
          <cell r="B637">
            <v>39254</v>
          </cell>
          <cell r="C637">
            <v>20.710570000000001</v>
          </cell>
          <cell r="D637">
            <v>14.594894</v>
          </cell>
        </row>
        <row r="638">
          <cell r="B638">
            <v>39255</v>
          </cell>
          <cell r="C638">
            <v>20.464470000000002</v>
          </cell>
          <cell r="D638">
            <v>14.643652999999999</v>
          </cell>
        </row>
        <row r="639">
          <cell r="B639">
            <v>39258</v>
          </cell>
          <cell r="C639">
            <v>20.145580000000002</v>
          </cell>
          <cell r="D639">
            <v>14.621381999999999</v>
          </cell>
        </row>
        <row r="640">
          <cell r="B640">
            <v>39259</v>
          </cell>
          <cell r="C640">
            <v>19.7227</v>
          </cell>
          <cell r="D640">
            <v>14.565700000000001</v>
          </cell>
        </row>
        <row r="641">
          <cell r="B641">
            <v>39260</v>
          </cell>
          <cell r="C641">
            <v>20.097050000000003</v>
          </cell>
          <cell r="D641">
            <v>14.476616</v>
          </cell>
        </row>
        <row r="642">
          <cell r="B642">
            <v>39261</v>
          </cell>
          <cell r="C642">
            <v>19.916810000000002</v>
          </cell>
          <cell r="D642">
            <v>14.621381999999999</v>
          </cell>
        </row>
        <row r="643">
          <cell r="B643">
            <v>39262</v>
          </cell>
          <cell r="C643">
            <v>19.850950000000001</v>
          </cell>
          <cell r="D643">
            <v>14.78842</v>
          </cell>
        </row>
        <row r="644">
          <cell r="B644">
            <v>39265</v>
          </cell>
          <cell r="C644">
            <v>19.979200000000002</v>
          </cell>
          <cell r="D644">
            <v>14.910912999999999</v>
          </cell>
        </row>
        <row r="645">
          <cell r="B645">
            <v>39266</v>
          </cell>
          <cell r="C645">
            <v>19.930680000000002</v>
          </cell>
          <cell r="D645">
            <v>14.910912999999999</v>
          </cell>
        </row>
        <row r="646">
          <cell r="B646">
            <v>39268</v>
          </cell>
          <cell r="C646">
            <v>19.719240000000003</v>
          </cell>
          <cell r="D646">
            <v>14.839067</v>
          </cell>
        </row>
        <row r="647">
          <cell r="B647">
            <v>39269</v>
          </cell>
          <cell r="C647">
            <v>20.03293</v>
          </cell>
          <cell r="D647">
            <v>14.961153999999999</v>
          </cell>
        </row>
        <row r="648">
          <cell r="B648">
            <v>39272</v>
          </cell>
          <cell r="C648">
            <v>19.608320000000003</v>
          </cell>
          <cell r="D648">
            <v>14.982242999999999</v>
          </cell>
        </row>
        <row r="649">
          <cell r="B649">
            <v>39273</v>
          </cell>
          <cell r="C649">
            <v>19.036390000000001</v>
          </cell>
          <cell r="D649">
            <v>14.834627999999999</v>
          </cell>
        </row>
        <row r="650">
          <cell r="B650">
            <v>39274</v>
          </cell>
          <cell r="C650">
            <v>19.171580000000002</v>
          </cell>
          <cell r="D650">
            <v>14.624861999999998</v>
          </cell>
        </row>
        <row r="651">
          <cell r="B651">
            <v>39275</v>
          </cell>
          <cell r="C651">
            <v>19.94454</v>
          </cell>
          <cell r="D651">
            <v>14.932297</v>
          </cell>
        </row>
        <row r="652">
          <cell r="B652">
            <v>39276</v>
          </cell>
          <cell r="C652">
            <v>19.830160000000003</v>
          </cell>
          <cell r="D652">
            <v>14.851274999999999</v>
          </cell>
        </row>
        <row r="653">
          <cell r="B653">
            <v>39279</v>
          </cell>
          <cell r="C653">
            <v>19.251300000000001</v>
          </cell>
          <cell r="D653">
            <v>14.851274999999999</v>
          </cell>
        </row>
        <row r="654">
          <cell r="B654">
            <v>39280</v>
          </cell>
          <cell r="C654">
            <v>19.282500000000002</v>
          </cell>
          <cell r="D654">
            <v>14.728078999999999</v>
          </cell>
        </row>
        <row r="655">
          <cell r="B655">
            <v>39281</v>
          </cell>
          <cell r="C655">
            <v>19.483540000000001</v>
          </cell>
          <cell r="D655">
            <v>14.513873999999999</v>
          </cell>
        </row>
        <row r="656">
          <cell r="B656">
            <v>39282</v>
          </cell>
          <cell r="C656">
            <v>18.969640000000002</v>
          </cell>
          <cell r="D656">
            <v>14.246032999999999</v>
          </cell>
        </row>
        <row r="657">
          <cell r="B657">
            <v>39283</v>
          </cell>
          <cell r="C657">
            <v>18.423210000000001</v>
          </cell>
          <cell r="D657">
            <v>13.849207</v>
          </cell>
        </row>
        <row r="658">
          <cell r="B658">
            <v>39286</v>
          </cell>
          <cell r="C658">
            <v>18.410720000000001</v>
          </cell>
          <cell r="D658">
            <v>13.710317999999999</v>
          </cell>
        </row>
        <row r="659">
          <cell r="B659">
            <v>39287</v>
          </cell>
          <cell r="C659">
            <v>18.05</v>
          </cell>
          <cell r="D659">
            <v>13.531746</v>
          </cell>
        </row>
        <row r="660">
          <cell r="B660">
            <v>39288</v>
          </cell>
          <cell r="C660">
            <v>17.903570000000002</v>
          </cell>
          <cell r="D660">
            <v>13.416666999999999</v>
          </cell>
        </row>
        <row r="661">
          <cell r="B661">
            <v>39289</v>
          </cell>
          <cell r="C661">
            <v>17.24821</v>
          </cell>
          <cell r="D661">
            <v>12.976191</v>
          </cell>
        </row>
        <row r="662">
          <cell r="B662">
            <v>39290</v>
          </cell>
          <cell r="C662">
            <v>17.05893</v>
          </cell>
          <cell r="D662">
            <v>12.698412999999999</v>
          </cell>
        </row>
        <row r="663">
          <cell r="B663">
            <v>39293</v>
          </cell>
          <cell r="C663">
            <v>16.985720000000001</v>
          </cell>
          <cell r="D663">
            <v>12.523809</v>
          </cell>
        </row>
        <row r="664">
          <cell r="B664">
            <v>39294</v>
          </cell>
          <cell r="C664">
            <v>17.092860000000002</v>
          </cell>
          <cell r="D664">
            <v>13.035713999999999</v>
          </cell>
        </row>
        <row r="665">
          <cell r="B665">
            <v>39295</v>
          </cell>
          <cell r="C665">
            <v>17.25</v>
          </cell>
          <cell r="D665">
            <v>12.757937</v>
          </cell>
        </row>
        <row r="666">
          <cell r="B666">
            <v>39296</v>
          </cell>
          <cell r="C666">
            <v>17.282140000000002</v>
          </cell>
          <cell r="D666">
            <v>13.150793</v>
          </cell>
        </row>
        <row r="667">
          <cell r="B667">
            <v>39297</v>
          </cell>
          <cell r="C667">
            <v>16.74286</v>
          </cell>
          <cell r="D667">
            <v>13.103175</v>
          </cell>
        </row>
        <row r="668">
          <cell r="B668">
            <v>39300</v>
          </cell>
          <cell r="C668">
            <v>17.096430000000002</v>
          </cell>
          <cell r="D668">
            <v>12.599205999999999</v>
          </cell>
        </row>
        <row r="669">
          <cell r="B669">
            <v>39301</v>
          </cell>
          <cell r="C669">
            <v>17.05179</v>
          </cell>
          <cell r="D669">
            <v>12.62738</v>
          </cell>
        </row>
        <row r="670">
          <cell r="B670">
            <v>39302</v>
          </cell>
          <cell r="C670">
            <v>17.646430000000002</v>
          </cell>
          <cell r="D670">
            <v>13.274602999999999</v>
          </cell>
        </row>
        <row r="671">
          <cell r="B671">
            <v>39303</v>
          </cell>
          <cell r="C671">
            <v>17.4375</v>
          </cell>
          <cell r="D671">
            <v>12.975664</v>
          </cell>
        </row>
        <row r="672">
          <cell r="B672">
            <v>39304</v>
          </cell>
          <cell r="C672">
            <v>17.169640000000001</v>
          </cell>
          <cell r="D672">
            <v>12.513275</v>
          </cell>
        </row>
        <row r="673">
          <cell r="B673">
            <v>39307</v>
          </cell>
          <cell r="C673">
            <v>16.960710000000002</v>
          </cell>
          <cell r="D673">
            <v>12.623014999999999</v>
          </cell>
        </row>
        <row r="674">
          <cell r="B674">
            <v>39308</v>
          </cell>
          <cell r="C674">
            <v>16.18214</v>
          </cell>
          <cell r="D674">
            <v>12.416666999999999</v>
          </cell>
        </row>
        <row r="675">
          <cell r="B675">
            <v>39309</v>
          </cell>
          <cell r="C675">
            <v>15.807141999999999</v>
          </cell>
          <cell r="D675">
            <v>12.392856999999999</v>
          </cell>
        </row>
        <row r="676">
          <cell r="B676">
            <v>39310</v>
          </cell>
          <cell r="C676">
            <v>16.367230000000003</v>
          </cell>
          <cell r="D676">
            <v>11.646616</v>
          </cell>
        </row>
        <row r="677">
          <cell r="B677">
            <v>39311</v>
          </cell>
          <cell r="C677">
            <v>16.659130000000001</v>
          </cell>
          <cell r="D677">
            <v>11.702470000000002</v>
          </cell>
        </row>
        <row r="678">
          <cell r="B678">
            <v>39314</v>
          </cell>
          <cell r="C678">
            <v>16.604520000000001</v>
          </cell>
          <cell r="D678">
            <v>11.716434</v>
          </cell>
        </row>
        <row r="679">
          <cell r="B679">
            <v>39315</v>
          </cell>
          <cell r="C679">
            <v>16.41619</v>
          </cell>
          <cell r="D679">
            <v>11.8</v>
          </cell>
        </row>
        <row r="680">
          <cell r="B680">
            <v>39316</v>
          </cell>
          <cell r="C680">
            <v>17.101690000000001</v>
          </cell>
          <cell r="D680">
            <v>11.926960000000001</v>
          </cell>
        </row>
        <row r="681">
          <cell r="B681">
            <v>39317</v>
          </cell>
          <cell r="C681">
            <v>16.736350000000002</v>
          </cell>
          <cell r="D681">
            <v>12</v>
          </cell>
        </row>
        <row r="682">
          <cell r="B682">
            <v>39318</v>
          </cell>
          <cell r="C682">
            <v>17.24859</v>
          </cell>
          <cell r="D682">
            <v>11.926636999999999</v>
          </cell>
        </row>
        <row r="683">
          <cell r="B683">
            <v>39321</v>
          </cell>
          <cell r="C683">
            <v>17.122410000000002</v>
          </cell>
          <cell r="D683">
            <v>12.278430999999999</v>
          </cell>
        </row>
        <row r="684">
          <cell r="B684">
            <v>39322</v>
          </cell>
          <cell r="C684">
            <v>16.450090000000003</v>
          </cell>
          <cell r="D684">
            <v>12.056927999999999</v>
          </cell>
        </row>
        <row r="685">
          <cell r="B685">
            <v>39323</v>
          </cell>
          <cell r="C685">
            <v>16.937850000000001</v>
          </cell>
          <cell r="D685">
            <v>12.071106</v>
          </cell>
        </row>
        <row r="686">
          <cell r="B686">
            <v>39324</v>
          </cell>
          <cell r="C686">
            <v>16.702450000000002</v>
          </cell>
          <cell r="D686">
            <v>12.132114999999999</v>
          </cell>
        </row>
        <row r="687">
          <cell r="B687">
            <v>39325</v>
          </cell>
          <cell r="C687">
            <v>16.951040000000003</v>
          </cell>
          <cell r="D687">
            <v>12.415350000000002</v>
          </cell>
        </row>
        <row r="688">
          <cell r="B688">
            <v>39329</v>
          </cell>
          <cell r="C688">
            <v>16.887</v>
          </cell>
          <cell r="D688">
            <v>12.345863999999999</v>
          </cell>
        </row>
        <row r="689">
          <cell r="B689">
            <v>39330</v>
          </cell>
          <cell r="C689">
            <v>16.459510000000002</v>
          </cell>
          <cell r="D689">
            <v>12.06015</v>
          </cell>
        </row>
        <row r="690">
          <cell r="B690">
            <v>39331</v>
          </cell>
          <cell r="C690">
            <v>16.44068</v>
          </cell>
          <cell r="D690">
            <v>11.972548999999999</v>
          </cell>
        </row>
        <row r="691">
          <cell r="B691">
            <v>39332</v>
          </cell>
          <cell r="C691">
            <v>15.941620000000002</v>
          </cell>
          <cell r="D691">
            <v>11.843138</v>
          </cell>
        </row>
        <row r="692">
          <cell r="B692">
            <v>39335</v>
          </cell>
          <cell r="C692">
            <v>15.591336999999999</v>
          </cell>
          <cell r="D692">
            <v>11.374865999999999</v>
          </cell>
        </row>
        <row r="693">
          <cell r="B693">
            <v>39336</v>
          </cell>
          <cell r="C693">
            <v>16.124290000000002</v>
          </cell>
          <cell r="D693">
            <v>11.747582999999999</v>
          </cell>
        </row>
        <row r="694">
          <cell r="B694">
            <v>39337</v>
          </cell>
          <cell r="C694">
            <v>16.152540000000002</v>
          </cell>
          <cell r="D694">
            <v>11.688488</v>
          </cell>
        </row>
        <row r="695">
          <cell r="B695">
            <v>39338</v>
          </cell>
          <cell r="C695">
            <v>16.29</v>
          </cell>
          <cell r="D695">
            <v>11.711060999999999</v>
          </cell>
        </row>
        <row r="696">
          <cell r="B696">
            <v>39339</v>
          </cell>
          <cell r="C696">
            <v>16.035780000000003</v>
          </cell>
          <cell r="D696">
            <v>11.463882999999999</v>
          </cell>
        </row>
        <row r="697">
          <cell r="B697">
            <v>39342</v>
          </cell>
          <cell r="C697">
            <v>15.485875999999999</v>
          </cell>
          <cell r="D697">
            <v>11.253490000000001</v>
          </cell>
        </row>
        <row r="698">
          <cell r="B698">
            <v>39343</v>
          </cell>
          <cell r="C698">
            <v>16.16572</v>
          </cell>
          <cell r="D698">
            <v>11.635874999999999</v>
          </cell>
        </row>
        <row r="699">
          <cell r="B699">
            <v>39344</v>
          </cell>
          <cell r="C699">
            <v>15.990584</v>
          </cell>
          <cell r="D699">
            <v>11.871331999999999</v>
          </cell>
        </row>
        <row r="700">
          <cell r="B700">
            <v>39345</v>
          </cell>
          <cell r="C700">
            <v>15.933586999999999</v>
          </cell>
          <cell r="D700">
            <v>11.668521</v>
          </cell>
        </row>
        <row r="701">
          <cell r="B701">
            <v>39346</v>
          </cell>
          <cell r="C701">
            <v>16.47438</v>
          </cell>
          <cell r="D701">
            <v>11.538376999999999</v>
          </cell>
        </row>
        <row r="702">
          <cell r="B702">
            <v>39349</v>
          </cell>
          <cell r="C702">
            <v>16.322580000000002</v>
          </cell>
          <cell r="D702">
            <v>11.488320000000002</v>
          </cell>
        </row>
        <row r="703">
          <cell r="B703">
            <v>39350</v>
          </cell>
          <cell r="C703">
            <v>16.08539</v>
          </cell>
          <cell r="D703">
            <v>11.259850999999999</v>
          </cell>
        </row>
        <row r="704">
          <cell r="B704">
            <v>39351</v>
          </cell>
          <cell r="C704">
            <v>16.136620000000001</v>
          </cell>
          <cell r="D704">
            <v>11.349307</v>
          </cell>
        </row>
        <row r="705">
          <cell r="B705">
            <v>39352</v>
          </cell>
          <cell r="C705">
            <v>16.929790000000001</v>
          </cell>
          <cell r="D705">
            <v>11.479422</v>
          </cell>
        </row>
        <row r="706">
          <cell r="B706">
            <v>39353</v>
          </cell>
          <cell r="C706">
            <v>16.916510000000002</v>
          </cell>
          <cell r="D706">
            <v>11.516128999999999</v>
          </cell>
        </row>
        <row r="707">
          <cell r="B707">
            <v>39356</v>
          </cell>
          <cell r="C707">
            <v>17.390890000000002</v>
          </cell>
          <cell r="D707">
            <v>11.438264999999999</v>
          </cell>
        </row>
        <row r="708">
          <cell r="B708">
            <v>39357</v>
          </cell>
          <cell r="C708">
            <v>17.979130000000001</v>
          </cell>
          <cell r="D708">
            <v>11.696330000000001</v>
          </cell>
        </row>
        <row r="709">
          <cell r="B709">
            <v>39358</v>
          </cell>
          <cell r="C709">
            <v>17.998100000000001</v>
          </cell>
          <cell r="D709">
            <v>11.6965</v>
          </cell>
        </row>
        <row r="710">
          <cell r="B710">
            <v>39359</v>
          </cell>
          <cell r="C710">
            <v>17.777999999999999</v>
          </cell>
          <cell r="D710">
            <v>11.805448</v>
          </cell>
        </row>
        <row r="711">
          <cell r="B711">
            <v>39360</v>
          </cell>
          <cell r="C711">
            <v>18.032260000000001</v>
          </cell>
          <cell r="D711">
            <v>11.898833</v>
          </cell>
        </row>
        <row r="712">
          <cell r="B712">
            <v>39363</v>
          </cell>
          <cell r="C712">
            <v>17.859580000000001</v>
          </cell>
          <cell r="D712">
            <v>11.984435999999999</v>
          </cell>
        </row>
        <row r="713">
          <cell r="B713">
            <v>39364</v>
          </cell>
          <cell r="C713">
            <v>17.64706</v>
          </cell>
          <cell r="D713">
            <v>11.805339</v>
          </cell>
        </row>
        <row r="714">
          <cell r="B714">
            <v>39365</v>
          </cell>
          <cell r="C714">
            <v>17.45731</v>
          </cell>
          <cell r="D714">
            <v>11.789766</v>
          </cell>
        </row>
        <row r="715">
          <cell r="B715">
            <v>39366</v>
          </cell>
          <cell r="C715">
            <v>17.187860000000001</v>
          </cell>
          <cell r="D715">
            <v>11.868743</v>
          </cell>
        </row>
        <row r="716">
          <cell r="B716">
            <v>39367</v>
          </cell>
          <cell r="C716">
            <v>17.518030000000003</v>
          </cell>
          <cell r="D716">
            <v>11.926584999999999</v>
          </cell>
        </row>
        <row r="717">
          <cell r="B717">
            <v>39370</v>
          </cell>
          <cell r="C717">
            <v>17.565460000000002</v>
          </cell>
          <cell r="D717">
            <v>12.218019</v>
          </cell>
        </row>
        <row r="718">
          <cell r="B718">
            <v>39371</v>
          </cell>
          <cell r="C718">
            <v>17.093</v>
          </cell>
          <cell r="D718">
            <v>11.725251</v>
          </cell>
        </row>
        <row r="719">
          <cell r="B719">
            <v>39372</v>
          </cell>
          <cell r="C719">
            <v>17.055030000000002</v>
          </cell>
          <cell r="D719">
            <v>11.856506999999999</v>
          </cell>
        </row>
        <row r="720">
          <cell r="B720">
            <v>39373</v>
          </cell>
          <cell r="C720">
            <v>16.648860000000003</v>
          </cell>
          <cell r="D720">
            <v>11.841517</v>
          </cell>
        </row>
        <row r="721">
          <cell r="B721">
            <v>39374</v>
          </cell>
          <cell r="C721">
            <v>16.297710000000002</v>
          </cell>
          <cell r="D721">
            <v>11.790177999999999</v>
          </cell>
        </row>
        <row r="722">
          <cell r="B722">
            <v>39377</v>
          </cell>
          <cell r="C722">
            <v>16.333970000000001</v>
          </cell>
          <cell r="D722">
            <v>11.607142</v>
          </cell>
        </row>
        <row r="723">
          <cell r="B723">
            <v>39378</v>
          </cell>
          <cell r="C723">
            <v>16.276720000000001</v>
          </cell>
          <cell r="D723">
            <v>11.766741</v>
          </cell>
        </row>
        <row r="724">
          <cell r="B724">
            <v>39379</v>
          </cell>
          <cell r="C724">
            <v>16.46565</v>
          </cell>
          <cell r="D724">
            <v>11.762276999999999</v>
          </cell>
        </row>
        <row r="725">
          <cell r="B725">
            <v>39380</v>
          </cell>
          <cell r="C725">
            <v>16.515270000000001</v>
          </cell>
          <cell r="D725">
            <v>11.955366999999999</v>
          </cell>
        </row>
        <row r="726">
          <cell r="B726">
            <v>39381</v>
          </cell>
          <cell r="C726">
            <v>16.83718</v>
          </cell>
          <cell r="D726">
            <v>12.028262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4"/>
      <sheetName val="23"/>
      <sheetName val="25"/>
      <sheetName val="26"/>
      <sheetName val="27"/>
      <sheetName val="28"/>
      <sheetName val="29"/>
      <sheetName val="30"/>
      <sheetName val="31"/>
      <sheetName val="32"/>
      <sheetName val="33"/>
      <sheetName val="34"/>
      <sheetName val="35"/>
      <sheetName val="WY"/>
      <sheetName val="IFP.A"/>
      <sheetName val="MLM"/>
      <sheetName val="EXP"/>
      <sheetName val="__FDSCACHE__"/>
      <sheetName val="TX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C2" t="str">
            <v>Payables days outstanding</v>
          </cell>
        </row>
        <row r="3">
          <cell r="C3" t="str">
            <v>International Forest Products</v>
          </cell>
        </row>
        <row r="4">
          <cell r="B4">
            <v>2002</v>
          </cell>
          <cell r="C4">
            <v>69.759662409947211</v>
          </cell>
        </row>
        <row r="5">
          <cell r="B5">
            <v>2003</v>
          </cell>
          <cell r="C5">
            <v>42.448311905333142</v>
          </cell>
        </row>
        <row r="6">
          <cell r="B6">
            <v>2004</v>
          </cell>
          <cell r="C6">
            <v>45.03277766833515</v>
          </cell>
        </row>
        <row r="7">
          <cell r="B7">
            <v>2005</v>
          </cell>
          <cell r="C7">
            <v>41.750106865244653</v>
          </cell>
        </row>
        <row r="8">
          <cell r="B8">
            <v>2006</v>
          </cell>
          <cell r="C8">
            <v>48.195008826278084</v>
          </cell>
        </row>
      </sheetData>
      <sheetData sheetId="13" refreshError="1"/>
      <sheetData sheetId="14" refreshError="1"/>
      <sheetData sheetId="15" refreshError="1"/>
      <sheetData sheetId="16" refreshError="1"/>
      <sheetData sheetId="17" refreshError="1">
        <row r="2">
          <cell r="B2" t="str">
            <v>Concrete</v>
          </cell>
        </row>
        <row r="3">
          <cell r="C3" t="str">
            <v>Revenues</v>
          </cell>
          <cell r="D3" t="str">
            <v>% Growth</v>
          </cell>
        </row>
        <row r="4">
          <cell r="B4">
            <v>2002</v>
          </cell>
          <cell r="C4">
            <v>17.153099999999998</v>
          </cell>
          <cell r="D4">
            <v>8.0000000000000002E-3</v>
          </cell>
        </row>
        <row r="5">
          <cell r="B5">
            <v>2003</v>
          </cell>
          <cell r="C5">
            <v>18.077100000000002</v>
          </cell>
          <cell r="D5">
            <v>5.3999999999999999E-2</v>
          </cell>
        </row>
        <row r="6">
          <cell r="B6">
            <v>2004</v>
          </cell>
          <cell r="C6">
            <v>19.282800000000002</v>
          </cell>
          <cell r="D6">
            <v>6.7000000000000004E-2</v>
          </cell>
        </row>
        <row r="7">
          <cell r="B7">
            <v>2005</v>
          </cell>
          <cell r="C7">
            <v>20.872399999999999</v>
          </cell>
          <cell r="D7">
            <v>8.2000000000000003E-2</v>
          </cell>
        </row>
        <row r="8">
          <cell r="B8">
            <v>2006</v>
          </cell>
          <cell r="C8">
            <v>21.806000000000001</v>
          </cell>
          <cell r="D8">
            <v>4.4999999999999998E-2</v>
          </cell>
        </row>
        <row r="9">
          <cell r="B9">
            <v>2007</v>
          </cell>
          <cell r="C9">
            <v>22.625399999999999</v>
          </cell>
          <cell r="D9">
            <v>3.7999999999999999E-2</v>
          </cell>
        </row>
        <row r="10">
          <cell r="B10">
            <v>2008</v>
          </cell>
          <cell r="C10">
            <v>23.779299999999999</v>
          </cell>
          <cell r="D10">
            <v>5.0999999999999997E-2</v>
          </cell>
        </row>
      </sheetData>
      <sheetData sheetId="18" refreshError="1"/>
      <sheetData sheetId="19" refreshError="1"/>
      <sheetData sheetId="20" refreshError="1">
        <row r="2">
          <cell r="B2" t="str">
            <v>Concrete</v>
          </cell>
        </row>
        <row r="3">
          <cell r="B3" t="str">
            <v>Commercial contractors</v>
          </cell>
          <cell r="C3">
            <v>0.5</v>
          </cell>
        </row>
        <row r="4">
          <cell r="B4" t="str">
            <v>Retail sales</v>
          </cell>
          <cell r="C4">
            <v>0.4</v>
          </cell>
        </row>
        <row r="5">
          <cell r="B5" t="str">
            <v>Public sector contractors</v>
          </cell>
          <cell r="C5">
            <v>0.1</v>
          </cell>
        </row>
      </sheetData>
      <sheetData sheetId="21" refreshError="1"/>
      <sheetData sheetId="22" refreshError="1"/>
      <sheetData sheetId="23" refreshError="1"/>
      <sheetData sheetId="24" refreshError="1"/>
      <sheetData sheetId="25" refreshError="1"/>
      <sheetData sheetId="26" refreshError="1">
        <row r="2">
          <cell r="C2" t="str">
            <v>EBITDA margin</v>
          </cell>
        </row>
        <row r="3">
          <cell r="C3" t="str">
            <v>Martin Marietta Materials</v>
          </cell>
          <cell r="D3" t="str">
            <v>Eagle Materials</v>
          </cell>
          <cell r="E3" t="str">
            <v>Texas Industries</v>
          </cell>
        </row>
        <row r="4">
          <cell r="B4">
            <v>2002</v>
          </cell>
          <cell r="C4">
            <v>0.16632040944589707</v>
          </cell>
          <cell r="D4">
            <v>0.23839163888537229</v>
          </cell>
          <cell r="E4">
            <v>7.197298749586728E-2</v>
          </cell>
        </row>
        <row r="5">
          <cell r="B5">
            <v>2003</v>
          </cell>
          <cell r="C5">
            <v>0.20217493192944683</v>
          </cell>
          <cell r="D5">
            <v>0.22544066509452812</v>
          </cell>
          <cell r="E5">
            <v>0.13351121446233538</v>
          </cell>
        </row>
        <row r="6">
          <cell r="B6">
            <v>2004</v>
          </cell>
          <cell r="C6">
            <v>0.20415271374920146</v>
          </cell>
          <cell r="D6">
            <v>0.27529090708495857</v>
          </cell>
          <cell r="E6">
            <v>0.13228150833190586</v>
          </cell>
        </row>
        <row r="7">
          <cell r="B7">
            <v>2005</v>
          </cell>
          <cell r="C7">
            <v>0.21627120139969483</v>
          </cell>
          <cell r="D7">
            <v>0.30037682684042766</v>
          </cell>
          <cell r="E7">
            <v>0.14119069160375539</v>
          </cell>
        </row>
        <row r="8">
          <cell r="B8">
            <v>2006</v>
          </cell>
          <cell r="C8">
            <v>0.23408800122915099</v>
          </cell>
          <cell r="D8">
            <v>0.34040816949100844</v>
          </cell>
          <cell r="E8">
            <v>0.17499623588456717</v>
          </cell>
        </row>
      </sheetData>
      <sheetData sheetId="27" refreshError="1"/>
      <sheetData sheetId="28" refreshError="1"/>
      <sheetData sheetId="29" refreshError="1"/>
      <sheetData sheetId="30" refreshError="1"/>
      <sheetData sheetId="31" refreshError="1"/>
      <sheetData sheetId="32" refreshError="1">
        <row r="2">
          <cell r="B2" t="str">
            <v>Electrical</v>
          </cell>
        </row>
        <row r="3">
          <cell r="C3" t="str">
            <v>Revenues</v>
          </cell>
          <cell r="D3" t="str">
            <v>% Growth</v>
          </cell>
        </row>
        <row r="4">
          <cell r="B4">
            <v>2002</v>
          </cell>
          <cell r="C4">
            <v>112.3107</v>
          </cell>
          <cell r="D4">
            <v>-4.9000000000000002E-2</v>
          </cell>
        </row>
        <row r="5">
          <cell r="B5">
            <v>2003</v>
          </cell>
          <cell r="C5">
            <v>112.1473</v>
          </cell>
          <cell r="D5">
            <v>-0.1</v>
          </cell>
        </row>
        <row r="6">
          <cell r="B6">
            <v>2004</v>
          </cell>
          <cell r="C6">
            <v>126.0643</v>
          </cell>
          <cell r="D6">
            <v>0.124</v>
          </cell>
        </row>
        <row r="7">
          <cell r="B7">
            <v>2005</v>
          </cell>
          <cell r="C7">
            <v>131.43819999999999</v>
          </cell>
          <cell r="D7">
            <v>4.2999999999999997E-2</v>
          </cell>
        </row>
        <row r="8">
          <cell r="B8">
            <v>2006</v>
          </cell>
          <cell r="C8">
            <v>139.0616</v>
          </cell>
          <cell r="D8">
            <v>5.8000000000000003E-2</v>
          </cell>
        </row>
        <row r="9">
          <cell r="B9">
            <v>2007</v>
          </cell>
          <cell r="C9">
            <v>137.53280000000001</v>
          </cell>
          <cell r="D9">
            <v>-1.0999999999999999E-2</v>
          </cell>
        </row>
        <row r="10">
          <cell r="B10">
            <v>2008</v>
          </cell>
          <cell r="C10">
            <v>140.00839999999999</v>
          </cell>
          <cell r="D10">
            <v>1.7999999999999999E-2</v>
          </cell>
        </row>
      </sheetData>
      <sheetData sheetId="33" refreshError="1">
        <row r="2">
          <cell r="B2" t="str">
            <v>Electrical</v>
          </cell>
        </row>
        <row r="3">
          <cell r="C3" t="str">
            <v>Companies</v>
          </cell>
          <cell r="D3" t="str">
            <v>% growth</v>
          </cell>
        </row>
        <row r="4">
          <cell r="B4">
            <v>2002</v>
          </cell>
          <cell r="C4">
            <v>4150</v>
          </cell>
          <cell r="D4">
            <v>7.4999999999999997E-2</v>
          </cell>
        </row>
        <row r="5">
          <cell r="B5">
            <v>2003</v>
          </cell>
          <cell r="C5">
            <v>4126</v>
          </cell>
          <cell r="D5">
            <v>7.0000000000000062E-2</v>
          </cell>
        </row>
        <row r="6">
          <cell r="B6">
            <v>2004</v>
          </cell>
          <cell r="C6">
            <v>4114</v>
          </cell>
          <cell r="D6">
            <v>6.9863643327715552E-2</v>
          </cell>
        </row>
        <row r="7">
          <cell r="B7">
            <v>2005</v>
          </cell>
          <cell r="C7">
            <v>4192</v>
          </cell>
          <cell r="D7">
            <v>5.0121724187313088E-3</v>
          </cell>
        </row>
        <row r="8">
          <cell r="B8">
            <v>2006</v>
          </cell>
          <cell r="C8">
            <v>4183</v>
          </cell>
          <cell r="D8">
            <v>3.0493017953832968E-2</v>
          </cell>
        </row>
      </sheetData>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BP equity performance"/>
      <sheetName val="Family Housing Starts Breakdown"/>
      <sheetName val="Forecasts Input"/>
      <sheetName val="Housing forecasts"/>
      <sheetName val="monthly"/>
      <sheetName val="Charts"/>
      <sheetName val="Economy.com"/>
      <sheetName val="Leverage multiples"/>
      <sheetName val="Then and Now"/>
    </sheetNames>
    <sheetDataSet>
      <sheetData sheetId="0" refreshError="1"/>
      <sheetData sheetId="1" refreshError="1">
        <row r="2">
          <cell r="P2" t="str">
            <v>Beginning</v>
          </cell>
          <cell r="Q2" t="str">
            <v>End</v>
          </cell>
        </row>
        <row r="3">
          <cell r="P3">
            <v>38720</v>
          </cell>
          <cell r="Q3">
            <v>39423</v>
          </cell>
        </row>
        <row r="4">
          <cell r="P4" t="str">
            <v>Labels</v>
          </cell>
          <cell r="Q4" t="str">
            <v>Major Unit</v>
          </cell>
          <cell r="T4" t="str">
            <v>ASD</v>
          </cell>
        </row>
        <row r="5">
          <cell r="P5">
            <v>15</v>
          </cell>
          <cell r="Q5">
            <v>46.866666666666667</v>
          </cell>
          <cell r="T5" t="str">
            <v>GE</v>
          </cell>
        </row>
        <row r="6">
          <cell r="T6" t="str">
            <v>GM</v>
          </cell>
        </row>
        <row r="7">
          <cell r="P7" t="str">
            <v>2006 to date performance</v>
          </cell>
        </row>
        <row r="8">
          <cell r="O8">
            <v>1</v>
          </cell>
          <cell r="P8" t="str">
            <v>Light-end building products: (5.5%)</v>
          </cell>
          <cell r="Q8">
            <v>-5.4708839184709368E-2</v>
          </cell>
        </row>
        <row r="9">
          <cell r="O9">
            <v>2</v>
          </cell>
          <cell r="P9" t="str">
            <v>Heavy building materials: 27.9%</v>
          </cell>
          <cell r="Q9">
            <v>0.27859636514684771</v>
          </cell>
        </row>
        <row r="10">
          <cell r="O10">
            <v>3</v>
          </cell>
          <cell r="P10" t="str">
            <v>Homebuilders: (62.1%)</v>
          </cell>
          <cell r="Q10">
            <v>-0.6210891279922649</v>
          </cell>
        </row>
        <row r="11">
          <cell r="O11">
            <v>4</v>
          </cell>
          <cell r="P11" t="str">
            <v>Pro distributors: (73.2%)</v>
          </cell>
          <cell r="Q11">
            <v>-0.73197652012382952</v>
          </cell>
        </row>
        <row r="12">
          <cell r="O12">
            <v>5</v>
          </cell>
          <cell r="P12" t="str">
            <v>S&amp;P500: 18.6%</v>
          </cell>
          <cell r="Q12">
            <v>0.18589218158890275</v>
          </cell>
        </row>
        <row r="14">
          <cell r="P14" t="str">
            <v>2007 to date performance</v>
          </cell>
        </row>
        <row r="15">
          <cell r="O15">
            <v>1</v>
          </cell>
          <cell r="P15" t="str">
            <v>Light-end building products: (7.8%)</v>
          </cell>
          <cell r="Q15">
            <v>-7.8172610100052831E-2</v>
          </cell>
        </row>
        <row r="16">
          <cell r="O16">
            <v>2</v>
          </cell>
          <cell r="P16" t="str">
            <v>Heavy building materials: 11.0%</v>
          </cell>
          <cell r="Q16">
            <v>0.10987548561120275</v>
          </cell>
        </row>
        <row r="17">
          <cell r="O17">
            <v>3</v>
          </cell>
          <cell r="P17" t="str">
            <v>Homebuilders: (49.7%)</v>
          </cell>
          <cell r="Q17">
            <v>-0.49727080654119693</v>
          </cell>
        </row>
        <row r="18">
          <cell r="O18">
            <v>4</v>
          </cell>
          <cell r="P18" t="str">
            <v>Pro distributors: (63.8%)</v>
          </cell>
          <cell r="Q18">
            <v>-0.6381504057400752</v>
          </cell>
        </row>
        <row r="19">
          <cell r="O19">
            <v>5</v>
          </cell>
          <cell r="P19" t="str">
            <v>S&amp;P500: 6.2%</v>
          </cell>
          <cell r="Q19">
            <v>6.2162925314132256E-2</v>
          </cell>
        </row>
        <row r="22">
          <cell r="P22" t="str">
            <v>TXI</v>
          </cell>
        </row>
        <row r="23">
          <cell r="O23" t="str">
            <v>2006 YTD</v>
          </cell>
          <cell r="P23">
            <v>0.58679017317760795</v>
          </cell>
        </row>
        <row r="24">
          <cell r="O24" t="str">
            <v>2007 YTD</v>
          </cell>
          <cell r="P24">
            <v>0.22075910147172761</v>
          </cell>
        </row>
        <row r="29">
          <cell r="C29" t="str">
            <v>Indexed equity performance</v>
          </cell>
        </row>
        <row r="30">
          <cell r="C30" t="str">
            <v>Light-end building products</v>
          </cell>
          <cell r="D30" t="str">
            <v>Heavy building materials</v>
          </cell>
          <cell r="E30" t="str">
            <v>Homebuilders</v>
          </cell>
          <cell r="F30" t="str">
            <v>Pro distributors</v>
          </cell>
          <cell r="G30" t="str">
            <v>S&amp;P500</v>
          </cell>
          <cell r="H30" t="str">
            <v>Texas Industries</v>
          </cell>
          <cell r="J30" t="str">
            <v>American Standard</v>
          </cell>
          <cell r="M30" t="str">
            <v>Black &amp; Decker</v>
          </cell>
          <cell r="P30" t="str">
            <v>Fortune</v>
          </cell>
          <cell r="S30" t="str">
            <v>James Hardie</v>
          </cell>
          <cell r="V30" t="str">
            <v>Masco</v>
          </cell>
          <cell r="Y30" t="str">
            <v>Mohawk</v>
          </cell>
          <cell r="AB30" t="str">
            <v>RPM</v>
          </cell>
          <cell r="AE30" t="str">
            <v>Sherwin Williams</v>
          </cell>
          <cell r="AH30" t="str">
            <v>Stanley Works</v>
          </cell>
          <cell r="AM30" t="str">
            <v>Eagle Materials</v>
          </cell>
          <cell r="AP30" t="str">
            <v>Florida Rock</v>
          </cell>
          <cell r="AS30" t="str">
            <v>Martin Marietta Materials</v>
          </cell>
          <cell r="AV30" t="str">
            <v>Texas Industries</v>
          </cell>
          <cell r="AY30" t="str">
            <v>US Concrete</v>
          </cell>
          <cell r="BB30" t="str">
            <v>Vulcan Materials</v>
          </cell>
          <cell r="BG30" t="str">
            <v>Centex</v>
          </cell>
          <cell r="BJ30" t="str">
            <v>D.R. Horton</v>
          </cell>
          <cell r="BM30" t="str">
            <v>KB Home</v>
          </cell>
          <cell r="BP30" t="str">
            <v>Lennar</v>
          </cell>
          <cell r="BS30" t="str">
            <v>Pulte</v>
          </cell>
          <cell r="BV30" t="str">
            <v>NVR</v>
          </cell>
          <cell r="BY30" t="str">
            <v>Toll Brothers</v>
          </cell>
          <cell r="CD30" t="str">
            <v>Builders First Source</v>
          </cell>
          <cell r="CG30" t="str">
            <v>Building Materials Holding Corporation</v>
          </cell>
          <cell r="CL30" t="str">
            <v>S&amp;P 500</v>
          </cell>
        </row>
        <row r="31">
          <cell r="I31" t="str">
            <v>TXI</v>
          </cell>
          <cell r="J31" t="str">
            <v>ASD</v>
          </cell>
          <cell r="M31" t="str">
            <v>BDK</v>
          </cell>
          <cell r="P31" t="str">
            <v>FO</v>
          </cell>
          <cell r="S31" t="str">
            <v>JHX</v>
          </cell>
          <cell r="V31" t="str">
            <v>MAS</v>
          </cell>
          <cell r="Y31" t="str">
            <v>MHK</v>
          </cell>
          <cell r="AB31" t="str">
            <v>RPM</v>
          </cell>
          <cell r="AE31" t="str">
            <v>SHW</v>
          </cell>
          <cell r="AH31" t="str">
            <v>SWK</v>
          </cell>
          <cell r="AM31" t="str">
            <v>EXP</v>
          </cell>
          <cell r="AP31" t="str">
            <v>FRK</v>
          </cell>
          <cell r="AS31" t="str">
            <v>MLM</v>
          </cell>
          <cell r="AV31" t="str">
            <v>TXI</v>
          </cell>
          <cell r="AY31" t="str">
            <v>RMIX</v>
          </cell>
          <cell r="BB31" t="str">
            <v>VMC</v>
          </cell>
          <cell r="BG31" t="str">
            <v>CTX</v>
          </cell>
          <cell r="BJ31" t="str">
            <v>DHI</v>
          </cell>
          <cell r="BM31" t="str">
            <v>KBH</v>
          </cell>
          <cell r="BP31" t="str">
            <v>LEN</v>
          </cell>
          <cell r="BS31" t="str">
            <v>PHM</v>
          </cell>
          <cell r="BV31" t="str">
            <v>NVR</v>
          </cell>
          <cell r="BY31" t="str">
            <v>TOL</v>
          </cell>
          <cell r="CD31" t="str">
            <v>BLDR</v>
          </cell>
          <cell r="CG31" t="str">
            <v>BLG</v>
          </cell>
          <cell r="CJ31" t="str">
            <v>Index</v>
          </cell>
          <cell r="CL31" t="str">
            <v>SP50</v>
          </cell>
        </row>
        <row r="32">
          <cell r="A32" t="str">
            <v>12/30/2005</v>
          </cell>
          <cell r="J32" t="str">
            <v>Price</v>
          </cell>
          <cell r="K32" t="str">
            <v>Shares</v>
          </cell>
          <cell r="L32" t="str">
            <v>Market Cap</v>
          </cell>
          <cell r="M32" t="str">
            <v>Price</v>
          </cell>
          <cell r="N32" t="str">
            <v>Shares</v>
          </cell>
          <cell r="O32" t="str">
            <v>Market Cap</v>
          </cell>
          <cell r="P32" t="str">
            <v>Price</v>
          </cell>
          <cell r="Q32" t="str">
            <v>Shares</v>
          </cell>
          <cell r="R32" t="str">
            <v>Market Cap</v>
          </cell>
          <cell r="S32" t="str">
            <v>Price</v>
          </cell>
          <cell r="T32" t="str">
            <v>Shares</v>
          </cell>
          <cell r="U32" t="str">
            <v>Market Cap</v>
          </cell>
          <cell r="V32" t="str">
            <v>Price</v>
          </cell>
          <cell r="W32" t="str">
            <v>Shares</v>
          </cell>
          <cell r="X32" t="str">
            <v>Market Cap</v>
          </cell>
          <cell r="Y32" t="str">
            <v>Price</v>
          </cell>
          <cell r="Z32" t="str">
            <v>Shares</v>
          </cell>
          <cell r="AA32" t="str">
            <v>Market Cap</v>
          </cell>
          <cell r="AB32" t="str">
            <v>Price</v>
          </cell>
          <cell r="AC32" t="str">
            <v>Shares</v>
          </cell>
          <cell r="AD32" t="str">
            <v>Market Cap</v>
          </cell>
          <cell r="AE32" t="str">
            <v>Price</v>
          </cell>
          <cell r="AF32" t="str">
            <v>Shares</v>
          </cell>
          <cell r="AG32" t="str">
            <v>Market Cap</v>
          </cell>
          <cell r="AH32" t="str">
            <v>Price</v>
          </cell>
          <cell r="AI32" t="str">
            <v>Shares</v>
          </cell>
          <cell r="AJ32" t="str">
            <v>Market Cap</v>
          </cell>
          <cell r="AM32" t="str">
            <v>Price</v>
          </cell>
          <cell r="AN32" t="str">
            <v>Shares</v>
          </cell>
          <cell r="AO32" t="str">
            <v>Market Cap</v>
          </cell>
          <cell r="AP32" t="str">
            <v>Price</v>
          </cell>
          <cell r="AQ32" t="str">
            <v>Shares</v>
          </cell>
          <cell r="AR32" t="str">
            <v>Market Cap</v>
          </cell>
          <cell r="AS32" t="str">
            <v>Price</v>
          </cell>
          <cell r="AT32" t="str">
            <v>Shares</v>
          </cell>
          <cell r="AU32" t="str">
            <v>Market Cap</v>
          </cell>
          <cell r="AV32" t="str">
            <v>Price</v>
          </cell>
          <cell r="AW32" t="str">
            <v>Shares</v>
          </cell>
          <cell r="AX32" t="str">
            <v>Market Cap</v>
          </cell>
          <cell r="AY32" t="str">
            <v>Price</v>
          </cell>
          <cell r="AZ32" t="str">
            <v>Shares</v>
          </cell>
          <cell r="BA32" t="str">
            <v>Market Cap</v>
          </cell>
          <cell r="BB32" t="str">
            <v>Price</v>
          </cell>
          <cell r="BC32" t="str">
            <v>Shares</v>
          </cell>
          <cell r="BD32" t="str">
            <v>Market Cap</v>
          </cell>
          <cell r="BG32" t="str">
            <v>Price</v>
          </cell>
          <cell r="BH32" t="str">
            <v>Shares</v>
          </cell>
          <cell r="BI32" t="str">
            <v>Market Cap</v>
          </cell>
          <cell r="BJ32" t="str">
            <v>Price</v>
          </cell>
          <cell r="BK32" t="str">
            <v>Shares</v>
          </cell>
          <cell r="BL32" t="str">
            <v>Market Cap</v>
          </cell>
          <cell r="BM32" t="str">
            <v>Price</v>
          </cell>
          <cell r="BN32" t="str">
            <v>Shares</v>
          </cell>
          <cell r="BO32" t="str">
            <v>Market Cap</v>
          </cell>
          <cell r="BP32" t="str">
            <v>Price</v>
          </cell>
          <cell r="BQ32" t="str">
            <v>Shares</v>
          </cell>
          <cell r="BR32" t="str">
            <v>Market Cap</v>
          </cell>
          <cell r="BS32" t="str">
            <v>Price</v>
          </cell>
          <cell r="BT32" t="str">
            <v>Shares</v>
          </cell>
          <cell r="BU32" t="str">
            <v>Market Cap</v>
          </cell>
          <cell r="BV32" t="str">
            <v>Price</v>
          </cell>
          <cell r="BW32" t="str">
            <v>Shares</v>
          </cell>
          <cell r="BX32" t="str">
            <v>Market Cap</v>
          </cell>
          <cell r="BY32" t="str">
            <v>Price</v>
          </cell>
          <cell r="BZ32" t="str">
            <v>Shares</v>
          </cell>
          <cell r="CA32" t="str">
            <v>Market Cap</v>
          </cell>
          <cell r="CD32" t="str">
            <v>Price</v>
          </cell>
          <cell r="CE32" t="str">
            <v>Shares</v>
          </cell>
          <cell r="CF32" t="str">
            <v>Market Cap</v>
          </cell>
          <cell r="CG32" t="str">
            <v>Price</v>
          </cell>
          <cell r="CH32" t="str">
            <v>Shares</v>
          </cell>
          <cell r="CI32" t="str">
            <v>Market Cap</v>
          </cell>
          <cell r="CL32" t="str">
            <v>Price</v>
          </cell>
        </row>
        <row r="33">
          <cell r="A33" t="str">
            <v>01/03/2006</v>
          </cell>
          <cell r="B33">
            <v>38720</v>
          </cell>
          <cell r="C33">
            <v>100</v>
          </cell>
          <cell r="D33">
            <v>100</v>
          </cell>
          <cell r="E33">
            <v>100</v>
          </cell>
          <cell r="F33">
            <v>100</v>
          </cell>
          <cell r="G33">
            <v>100</v>
          </cell>
          <cell r="H33">
            <v>100</v>
          </cell>
          <cell r="I33">
            <v>49.660000000000004</v>
          </cell>
          <cell r="J33">
            <v>27.983230000000002</v>
          </cell>
          <cell r="K33">
            <v>206.74100000000001</v>
          </cell>
          <cell r="L33">
            <v>5785.2809534300013</v>
          </cell>
          <cell r="M33">
            <v>87.89</v>
          </cell>
          <cell r="N33">
            <v>77.356999999999999</v>
          </cell>
          <cell r="O33">
            <v>6798.9067299999997</v>
          </cell>
          <cell r="P33">
            <v>78.400000000000006</v>
          </cell>
          <cell r="Q33">
            <v>146.29</v>
          </cell>
          <cell r="R33">
            <v>11469.136</v>
          </cell>
          <cell r="S33">
            <v>32.840000000000003</v>
          </cell>
          <cell r="T33">
            <v>92.440400000000011</v>
          </cell>
          <cell r="U33">
            <v>3035.7427360000006</v>
          </cell>
          <cell r="V33">
            <v>31.21</v>
          </cell>
          <cell r="W33">
            <v>419.04</v>
          </cell>
          <cell r="X33">
            <v>13078.2384</v>
          </cell>
          <cell r="Y33">
            <v>89.600000000000009</v>
          </cell>
          <cell r="Z33">
            <v>67.497</v>
          </cell>
          <cell r="AA33">
            <v>6047.7312000000002</v>
          </cell>
          <cell r="AB33">
            <v>17.39</v>
          </cell>
          <cell r="AC33">
            <v>118.25700000000001</v>
          </cell>
          <cell r="AD33">
            <v>2056.4892300000001</v>
          </cell>
          <cell r="AE33">
            <v>45.19</v>
          </cell>
          <cell r="AF33">
            <v>135.13900000000001</v>
          </cell>
          <cell r="AG33">
            <v>6106.9314100000001</v>
          </cell>
          <cell r="AH33">
            <v>48.17</v>
          </cell>
          <cell r="AI33">
            <v>83.790999999999997</v>
          </cell>
          <cell r="AJ33">
            <v>4036.2124699999999</v>
          </cell>
          <cell r="AK33">
            <v>58414.669129430004</v>
          </cell>
          <cell r="AM33">
            <v>41.333330000000004</v>
          </cell>
          <cell r="AN33">
            <v>50.396000000000001</v>
          </cell>
          <cell r="AO33">
            <v>2083.0344986800001</v>
          </cell>
          <cell r="AP33">
            <v>51.27</v>
          </cell>
          <cell r="AQ33">
            <v>65.591000000000008</v>
          </cell>
          <cell r="AR33">
            <v>3362.8505700000005</v>
          </cell>
          <cell r="AS33">
            <v>78.710000000000008</v>
          </cell>
          <cell r="AT33">
            <v>45.727000000000004</v>
          </cell>
          <cell r="AU33">
            <v>3599.1721700000007</v>
          </cell>
          <cell r="AV33">
            <v>49.660000000000004</v>
          </cell>
          <cell r="AW33">
            <v>23.045999999999999</v>
          </cell>
          <cell r="AX33">
            <v>1144.4643599999999</v>
          </cell>
          <cell r="AY33">
            <v>9.42</v>
          </cell>
          <cell r="AZ33">
            <v>29.809000000000001</v>
          </cell>
          <cell r="BA33">
            <v>280.80078000000003</v>
          </cell>
          <cell r="BB33">
            <v>68.67</v>
          </cell>
          <cell r="BC33">
            <v>100.32600000000001</v>
          </cell>
          <cell r="BD33">
            <v>6889.3864200000007</v>
          </cell>
          <cell r="BE33">
            <v>17359.708798680003</v>
          </cell>
          <cell r="BG33">
            <v>73.25</v>
          </cell>
          <cell r="BH33">
            <v>123.786</v>
          </cell>
          <cell r="BI33">
            <v>9067.3245000000006</v>
          </cell>
          <cell r="BJ33">
            <v>36.94</v>
          </cell>
          <cell r="BK33">
            <v>312.22000000000003</v>
          </cell>
          <cell r="BL33">
            <v>11533.406800000001</v>
          </cell>
          <cell r="BM33">
            <v>75.66</v>
          </cell>
          <cell r="BN33">
            <v>81.885000000000005</v>
          </cell>
          <cell r="BO33">
            <v>6195.4191000000001</v>
          </cell>
          <cell r="BP33">
            <v>62.77</v>
          </cell>
          <cell r="BQ33">
            <v>157.56</v>
          </cell>
          <cell r="BR33">
            <v>9890.0412000000015</v>
          </cell>
          <cell r="BS33">
            <v>41.24</v>
          </cell>
          <cell r="BT33">
            <v>257.03100000000001</v>
          </cell>
          <cell r="BU33">
            <v>10599.95844</v>
          </cell>
          <cell r="BV33">
            <v>721</v>
          </cell>
          <cell r="BW33">
            <v>5.6280000000000001</v>
          </cell>
          <cell r="BX33">
            <v>4057.788</v>
          </cell>
          <cell r="BY33">
            <v>36.450000000000003</v>
          </cell>
          <cell r="BZ33">
            <v>154.94300000000001</v>
          </cell>
          <cell r="CA33">
            <v>5647.6723500000007</v>
          </cell>
          <cell r="CB33">
            <v>56991.610390000002</v>
          </cell>
          <cell r="CD33">
            <v>21.92</v>
          </cell>
          <cell r="CE33">
            <v>32.997999999999998</v>
          </cell>
          <cell r="CF33">
            <v>723.31615999999997</v>
          </cell>
          <cell r="CG33">
            <v>36.395000000000003</v>
          </cell>
          <cell r="CH33">
            <v>28.759</v>
          </cell>
          <cell r="CI33">
            <v>1046.6838050000001</v>
          </cell>
          <cell r="CJ33">
            <v>1769.999965</v>
          </cell>
          <cell r="CL33">
            <v>1268.8000000000002</v>
          </cell>
        </row>
        <row r="34">
          <cell r="A34" t="str">
            <v>01/04/2006</v>
          </cell>
          <cell r="B34">
            <v>38721</v>
          </cell>
          <cell r="C34">
            <v>99.821402900496039</v>
          </cell>
          <cell r="D34">
            <v>99.815510787816677</v>
          </cell>
          <cell r="E34">
            <v>99.059510204515917</v>
          </cell>
          <cell r="F34">
            <v>100.54670368312691</v>
          </cell>
          <cell r="G34">
            <v>100.36727616645649</v>
          </cell>
          <cell r="H34">
            <v>102.75875956504228</v>
          </cell>
          <cell r="I34">
            <v>51.03</v>
          </cell>
          <cell r="J34">
            <v>27.673480000000001</v>
          </cell>
          <cell r="K34">
            <v>206.74100000000001</v>
          </cell>
          <cell r="L34">
            <v>5721.2429286800007</v>
          </cell>
          <cell r="M34">
            <v>89.68</v>
          </cell>
          <cell r="N34">
            <v>77.356999999999999</v>
          </cell>
          <cell r="O34">
            <v>6937.3757600000008</v>
          </cell>
          <cell r="P34">
            <v>78.08</v>
          </cell>
          <cell r="Q34">
            <v>146.29</v>
          </cell>
          <cell r="R34">
            <v>11422.323199999999</v>
          </cell>
          <cell r="S34">
            <v>33.44</v>
          </cell>
          <cell r="T34">
            <v>92.440400000000011</v>
          </cell>
          <cell r="U34">
            <v>3091.2069759999999</v>
          </cell>
          <cell r="V34">
            <v>30.73</v>
          </cell>
          <cell r="W34">
            <v>419.04</v>
          </cell>
          <cell r="X34">
            <v>12877.099200000001</v>
          </cell>
          <cell r="Y34">
            <v>90.14</v>
          </cell>
          <cell r="Z34">
            <v>67.497</v>
          </cell>
          <cell r="AA34">
            <v>6084.17958</v>
          </cell>
          <cell r="AB34">
            <v>17.29</v>
          </cell>
          <cell r="AC34">
            <v>118.25700000000001</v>
          </cell>
          <cell r="AD34">
            <v>2044.66353</v>
          </cell>
          <cell r="AE34">
            <v>45.19</v>
          </cell>
          <cell r="AF34">
            <v>135.13900000000001</v>
          </cell>
          <cell r="AG34">
            <v>6106.9314100000001</v>
          </cell>
          <cell r="AH34">
            <v>48.04</v>
          </cell>
          <cell r="AI34">
            <v>83.790999999999997</v>
          </cell>
          <cell r="AJ34">
            <v>4025.3196399999997</v>
          </cell>
          <cell r="AK34">
            <v>58310.342224680004</v>
          </cell>
          <cell r="AM34">
            <v>41.413330000000002</v>
          </cell>
          <cell r="AN34">
            <v>50.396000000000001</v>
          </cell>
          <cell r="AO34">
            <v>2087.0661786800001</v>
          </cell>
          <cell r="AP34">
            <v>51.86</v>
          </cell>
          <cell r="AQ34">
            <v>65.591000000000008</v>
          </cell>
          <cell r="AR34">
            <v>3401.5492600000002</v>
          </cell>
          <cell r="AS34">
            <v>77.92</v>
          </cell>
          <cell r="AT34">
            <v>45.727000000000004</v>
          </cell>
          <cell r="AU34">
            <v>3563.0478400000002</v>
          </cell>
          <cell r="AV34">
            <v>51.03</v>
          </cell>
          <cell r="AW34">
            <v>23.045999999999999</v>
          </cell>
          <cell r="AX34">
            <v>1176.03738</v>
          </cell>
          <cell r="AY34">
            <v>9.69</v>
          </cell>
          <cell r="AZ34">
            <v>29.809000000000001</v>
          </cell>
          <cell r="BA34">
            <v>288.84920999999997</v>
          </cell>
          <cell r="BB34">
            <v>67.89</v>
          </cell>
          <cell r="BC34">
            <v>100.32600000000001</v>
          </cell>
          <cell r="BD34">
            <v>6811.1321400000006</v>
          </cell>
          <cell r="BE34">
            <v>17327.68200868</v>
          </cell>
          <cell r="BG34">
            <v>72.55</v>
          </cell>
          <cell r="BH34">
            <v>123.786</v>
          </cell>
          <cell r="BI34">
            <v>8980.6743000000006</v>
          </cell>
          <cell r="BJ34">
            <v>36.64</v>
          </cell>
          <cell r="BK34">
            <v>312.22000000000003</v>
          </cell>
          <cell r="BL34">
            <v>11439.740800000001</v>
          </cell>
          <cell r="BM34">
            <v>75.12</v>
          </cell>
          <cell r="BN34">
            <v>81.885000000000005</v>
          </cell>
          <cell r="BO34">
            <v>6151.2012000000004</v>
          </cell>
          <cell r="BP34">
            <v>62.08</v>
          </cell>
          <cell r="BQ34">
            <v>157.56</v>
          </cell>
          <cell r="BR34">
            <v>9781.3248000000003</v>
          </cell>
          <cell r="BS34">
            <v>40.89</v>
          </cell>
          <cell r="BT34">
            <v>257.03100000000001</v>
          </cell>
          <cell r="BU34">
            <v>10509.997590000001</v>
          </cell>
          <cell r="BV34">
            <v>715</v>
          </cell>
          <cell r="BW34">
            <v>5.6280000000000001</v>
          </cell>
          <cell r="BX34">
            <v>4024.02</v>
          </cell>
          <cell r="BY34">
            <v>35.94</v>
          </cell>
          <cell r="BZ34">
            <v>154.94300000000001</v>
          </cell>
          <cell r="CA34">
            <v>5568.6514200000001</v>
          </cell>
          <cell r="CB34">
            <v>56455.610110000001</v>
          </cell>
          <cell r="CD34">
            <v>21.93</v>
          </cell>
          <cell r="CE34">
            <v>32.997999999999998</v>
          </cell>
          <cell r="CF34">
            <v>723.64613999999995</v>
          </cell>
          <cell r="CG34">
            <v>36.72</v>
          </cell>
          <cell r="CH34">
            <v>28.759</v>
          </cell>
          <cell r="CI34">
            <v>1056.0304799999999</v>
          </cell>
          <cell r="CJ34">
            <v>1779.6766199999997</v>
          </cell>
          <cell r="CL34">
            <v>1273.46</v>
          </cell>
        </row>
        <row r="35">
          <cell r="A35" t="str">
            <v>01/05/2006</v>
          </cell>
          <cell r="B35">
            <v>38722</v>
          </cell>
          <cell r="C35">
            <v>99.599841139779329</v>
          </cell>
          <cell r="D35">
            <v>100.75158369782054</v>
          </cell>
          <cell r="E35">
            <v>100.90651291736556</v>
          </cell>
          <cell r="F35">
            <v>101.45743872938438</v>
          </cell>
          <cell r="G35">
            <v>100.3688524590164</v>
          </cell>
          <cell r="H35">
            <v>102.79903342730567</v>
          </cell>
          <cell r="I35">
            <v>51.050000000000004</v>
          </cell>
          <cell r="J35">
            <v>27.701640000000001</v>
          </cell>
          <cell r="K35">
            <v>206.74100000000001</v>
          </cell>
          <cell r="L35">
            <v>5727.0647552400005</v>
          </cell>
          <cell r="M35">
            <v>88.76</v>
          </cell>
          <cell r="N35">
            <v>77.356999999999999</v>
          </cell>
          <cell r="O35">
            <v>6866.2073200000004</v>
          </cell>
          <cell r="P35">
            <v>77.75</v>
          </cell>
          <cell r="Q35">
            <v>146.29</v>
          </cell>
          <cell r="R35">
            <v>11374.047499999999</v>
          </cell>
          <cell r="S35">
            <v>33.300000000000004</v>
          </cell>
          <cell r="T35">
            <v>92.440400000000011</v>
          </cell>
          <cell r="U35">
            <v>3078.2653200000009</v>
          </cell>
          <cell r="V35">
            <v>30.59</v>
          </cell>
          <cell r="W35">
            <v>419.04</v>
          </cell>
          <cell r="X35">
            <v>12818.4336</v>
          </cell>
          <cell r="Y35">
            <v>89.16</v>
          </cell>
          <cell r="Z35">
            <v>67.497</v>
          </cell>
          <cell r="AA35">
            <v>6018.0325199999997</v>
          </cell>
          <cell r="AB35">
            <v>17.650000000000002</v>
          </cell>
          <cell r="AC35">
            <v>118.25700000000001</v>
          </cell>
          <cell r="AD35">
            <v>2087.2360500000004</v>
          </cell>
          <cell r="AE35">
            <v>45.92</v>
          </cell>
          <cell r="AF35">
            <v>135.13900000000001</v>
          </cell>
          <cell r="AG35">
            <v>6205.5828800000008</v>
          </cell>
          <cell r="AH35">
            <v>47.81</v>
          </cell>
          <cell r="AI35">
            <v>83.790999999999997</v>
          </cell>
          <cell r="AJ35">
            <v>4006.0477099999998</v>
          </cell>
          <cell r="AK35">
            <v>58180.917655240002</v>
          </cell>
          <cell r="AM35">
            <v>41.45</v>
          </cell>
          <cell r="AN35">
            <v>50.396000000000001</v>
          </cell>
          <cell r="AO35">
            <v>2088.9142000000002</v>
          </cell>
          <cell r="AP35">
            <v>52.84</v>
          </cell>
          <cell r="AQ35">
            <v>65.591000000000008</v>
          </cell>
          <cell r="AR35">
            <v>3465.8284400000007</v>
          </cell>
          <cell r="AS35">
            <v>78.34</v>
          </cell>
          <cell r="AT35">
            <v>45.727000000000004</v>
          </cell>
          <cell r="AU35">
            <v>3582.2531800000006</v>
          </cell>
          <cell r="AV35">
            <v>51.050000000000004</v>
          </cell>
          <cell r="AW35">
            <v>23.045999999999999</v>
          </cell>
          <cell r="AX35">
            <v>1176.4983</v>
          </cell>
          <cell r="AY35">
            <v>9.84</v>
          </cell>
          <cell r="AZ35">
            <v>29.809000000000001</v>
          </cell>
          <cell r="BA35">
            <v>293.32056</v>
          </cell>
          <cell r="BB35">
            <v>68.61</v>
          </cell>
          <cell r="BC35">
            <v>100.32600000000001</v>
          </cell>
          <cell r="BD35">
            <v>6883.3668600000001</v>
          </cell>
          <cell r="BE35">
            <v>17490.181539999998</v>
          </cell>
          <cell r="BG35">
            <v>73.89</v>
          </cell>
          <cell r="BH35">
            <v>123.786</v>
          </cell>
          <cell r="BI35">
            <v>9146.5475399999996</v>
          </cell>
          <cell r="BJ35">
            <v>37.369999999999997</v>
          </cell>
          <cell r="BK35">
            <v>312.22000000000003</v>
          </cell>
          <cell r="BL35">
            <v>11667.661400000001</v>
          </cell>
          <cell r="BM35">
            <v>75.72</v>
          </cell>
          <cell r="BN35">
            <v>81.885000000000005</v>
          </cell>
          <cell r="BO35">
            <v>6200.3322000000007</v>
          </cell>
          <cell r="BP35">
            <v>62.910000000000004</v>
          </cell>
          <cell r="BQ35">
            <v>157.56</v>
          </cell>
          <cell r="BR35">
            <v>9912.0996000000014</v>
          </cell>
          <cell r="BS35">
            <v>41.82</v>
          </cell>
          <cell r="BT35">
            <v>257.03100000000001</v>
          </cell>
          <cell r="BU35">
            <v>10749.03642</v>
          </cell>
          <cell r="BV35">
            <v>734.5</v>
          </cell>
          <cell r="BW35">
            <v>5.6280000000000001</v>
          </cell>
          <cell r="BX35">
            <v>4133.7660000000005</v>
          </cell>
          <cell r="BY35">
            <v>36.78</v>
          </cell>
          <cell r="BZ35">
            <v>154.94300000000001</v>
          </cell>
          <cell r="CA35">
            <v>5698.8035400000008</v>
          </cell>
          <cell r="CB35">
            <v>57508.246700000011</v>
          </cell>
          <cell r="CD35">
            <v>21.73</v>
          </cell>
          <cell r="CE35">
            <v>32.997999999999998</v>
          </cell>
          <cell r="CF35">
            <v>717.04653999999994</v>
          </cell>
          <cell r="CG35">
            <v>37.51</v>
          </cell>
          <cell r="CH35">
            <v>28.759</v>
          </cell>
          <cell r="CI35">
            <v>1078.75009</v>
          </cell>
          <cell r="CJ35">
            <v>1795.7966299999998</v>
          </cell>
          <cell r="CL35">
            <v>1273.48</v>
          </cell>
        </row>
        <row r="36">
          <cell r="A36" t="str">
            <v>01/06/2006</v>
          </cell>
          <cell r="B36">
            <v>38723</v>
          </cell>
          <cell r="C36">
            <v>99.784079663208345</v>
          </cell>
          <cell r="D36">
            <v>101.93679694687945</v>
          </cell>
          <cell r="E36">
            <v>100.70377018170795</v>
          </cell>
          <cell r="F36">
            <v>102.84528254213836</v>
          </cell>
          <cell r="G36">
            <v>101.31226355611599</v>
          </cell>
          <cell r="H36">
            <v>102.79903342730567</v>
          </cell>
          <cell r="I36">
            <v>51.050000000000004</v>
          </cell>
          <cell r="J36">
            <v>28.243710000000004</v>
          </cell>
          <cell r="K36">
            <v>206.74100000000001</v>
          </cell>
          <cell r="L36">
            <v>5839.1328491100012</v>
          </cell>
          <cell r="M36">
            <v>88.86</v>
          </cell>
          <cell r="N36">
            <v>77.356999999999999</v>
          </cell>
          <cell r="O36">
            <v>6873.9430199999997</v>
          </cell>
          <cell r="P36">
            <v>77.400000000000006</v>
          </cell>
          <cell r="Q36">
            <v>146.29</v>
          </cell>
          <cell r="R36">
            <v>11322.846</v>
          </cell>
          <cell r="S36">
            <v>33.1</v>
          </cell>
          <cell r="T36">
            <v>92.440400000000011</v>
          </cell>
          <cell r="U36">
            <v>3059.7772400000003</v>
          </cell>
          <cell r="V36">
            <v>30.400000000000002</v>
          </cell>
          <cell r="W36">
            <v>419.04</v>
          </cell>
          <cell r="X36">
            <v>12738.816000000001</v>
          </cell>
          <cell r="Y36">
            <v>88.56</v>
          </cell>
          <cell r="Z36">
            <v>67.497</v>
          </cell>
          <cell r="AA36">
            <v>5977.5343199999998</v>
          </cell>
          <cell r="AB36">
            <v>18.27</v>
          </cell>
          <cell r="AC36">
            <v>118.25700000000001</v>
          </cell>
          <cell r="AD36">
            <v>2160.55539</v>
          </cell>
          <cell r="AE36">
            <v>46.14</v>
          </cell>
          <cell r="AF36">
            <v>135.13900000000001</v>
          </cell>
          <cell r="AG36">
            <v>6235.3134600000003</v>
          </cell>
          <cell r="AH36">
            <v>48.7</v>
          </cell>
          <cell r="AI36">
            <v>83.790999999999997</v>
          </cell>
          <cell r="AJ36">
            <v>4080.6217000000001</v>
          </cell>
          <cell r="AK36">
            <v>58288.539979110006</v>
          </cell>
          <cell r="AM36">
            <v>41.433330000000005</v>
          </cell>
          <cell r="AN36">
            <v>50.396000000000001</v>
          </cell>
          <cell r="AO36">
            <v>2088.0740986800001</v>
          </cell>
          <cell r="AP36">
            <v>52.85</v>
          </cell>
          <cell r="AQ36">
            <v>65.591000000000008</v>
          </cell>
          <cell r="AR36">
            <v>3466.4843500000006</v>
          </cell>
          <cell r="AS36">
            <v>79.67</v>
          </cell>
          <cell r="AT36">
            <v>45.727000000000004</v>
          </cell>
          <cell r="AU36">
            <v>3643.0700900000002</v>
          </cell>
          <cell r="AV36">
            <v>51.050000000000004</v>
          </cell>
          <cell r="AW36">
            <v>23.045999999999999</v>
          </cell>
          <cell r="AX36">
            <v>1176.4983</v>
          </cell>
          <cell r="AY36">
            <v>10.029999999999999</v>
          </cell>
          <cell r="AZ36">
            <v>29.809000000000001</v>
          </cell>
          <cell r="BA36">
            <v>298.98426999999998</v>
          </cell>
          <cell r="BB36">
            <v>70</v>
          </cell>
          <cell r="BC36">
            <v>100.32600000000001</v>
          </cell>
          <cell r="BD36">
            <v>7022.8200000000006</v>
          </cell>
          <cell r="BE36">
            <v>17695.931108680001</v>
          </cell>
          <cell r="BG36">
            <v>73.989999999999995</v>
          </cell>
          <cell r="BH36">
            <v>123.786</v>
          </cell>
          <cell r="BI36">
            <v>9158.9261399999996</v>
          </cell>
          <cell r="BJ36">
            <v>37.25</v>
          </cell>
          <cell r="BK36">
            <v>312.22000000000003</v>
          </cell>
          <cell r="BL36">
            <v>11630.195000000002</v>
          </cell>
          <cell r="BM36">
            <v>75.739999999999995</v>
          </cell>
          <cell r="BN36">
            <v>81.885000000000005</v>
          </cell>
          <cell r="BO36">
            <v>6201.9699000000001</v>
          </cell>
          <cell r="BP36">
            <v>62.620000000000005</v>
          </cell>
          <cell r="BQ36">
            <v>157.56</v>
          </cell>
          <cell r="BR36">
            <v>9866.4072000000015</v>
          </cell>
          <cell r="BS36">
            <v>41.62</v>
          </cell>
          <cell r="BT36">
            <v>257.03100000000001</v>
          </cell>
          <cell r="BU36">
            <v>10697.630219999999</v>
          </cell>
          <cell r="BV36">
            <v>723</v>
          </cell>
          <cell r="BW36">
            <v>5.6280000000000001</v>
          </cell>
          <cell r="BX36">
            <v>4069.0439999999999</v>
          </cell>
          <cell r="BY36">
            <v>37.230000000000004</v>
          </cell>
          <cell r="BZ36">
            <v>154.94300000000001</v>
          </cell>
          <cell r="CA36">
            <v>5768.5278900000012</v>
          </cell>
          <cell r="CB36">
            <v>57392.700349999999</v>
          </cell>
          <cell r="CD36">
            <v>21.86</v>
          </cell>
          <cell r="CE36">
            <v>32.997999999999998</v>
          </cell>
          <cell r="CF36">
            <v>721.33627999999987</v>
          </cell>
          <cell r="CG36">
            <v>38.215000000000003</v>
          </cell>
          <cell r="CH36">
            <v>28.759</v>
          </cell>
          <cell r="CI36">
            <v>1099.0251850000002</v>
          </cell>
          <cell r="CJ36">
            <v>1820.361465</v>
          </cell>
          <cell r="CL36">
            <v>1285.45</v>
          </cell>
        </row>
        <row r="37">
          <cell r="A37" t="str">
            <v>01/09/2006</v>
          </cell>
          <cell r="B37">
            <v>38726</v>
          </cell>
          <cell r="C37">
            <v>100.41089776237229</v>
          </cell>
          <cell r="D37">
            <v>102.6623469054685</v>
          </cell>
          <cell r="E37">
            <v>106.67157470017227</v>
          </cell>
          <cell r="F37">
            <v>104.79941224179629</v>
          </cell>
          <cell r="G37">
            <v>101.68269230769229</v>
          </cell>
          <cell r="H37">
            <v>106.20217478856222</v>
          </cell>
          <cell r="I37">
            <v>52.74</v>
          </cell>
          <cell r="J37">
            <v>28.398580000000003</v>
          </cell>
          <cell r="K37">
            <v>206.74100000000001</v>
          </cell>
          <cell r="L37">
            <v>5871.1508277800012</v>
          </cell>
          <cell r="M37">
            <v>89.53</v>
          </cell>
          <cell r="N37">
            <v>77.356999999999999</v>
          </cell>
          <cell r="O37">
            <v>6925.7722100000001</v>
          </cell>
          <cell r="P37">
            <v>77.960000000000008</v>
          </cell>
          <cell r="Q37">
            <v>146.29</v>
          </cell>
          <cell r="R37">
            <v>11404.768400000001</v>
          </cell>
          <cell r="S37">
            <v>33.5</v>
          </cell>
          <cell r="T37">
            <v>92.440400000000011</v>
          </cell>
          <cell r="U37">
            <v>3096.7534000000005</v>
          </cell>
          <cell r="V37">
            <v>30.48</v>
          </cell>
          <cell r="W37">
            <v>419.04</v>
          </cell>
          <cell r="X37">
            <v>12772.3392</v>
          </cell>
          <cell r="Y37">
            <v>89.5</v>
          </cell>
          <cell r="Z37">
            <v>67.497</v>
          </cell>
          <cell r="AA37">
            <v>6040.9814999999999</v>
          </cell>
          <cell r="AB37">
            <v>18.27</v>
          </cell>
          <cell r="AC37">
            <v>118.25700000000001</v>
          </cell>
          <cell r="AD37">
            <v>2160.55539</v>
          </cell>
          <cell r="AE37">
            <v>46.21</v>
          </cell>
          <cell r="AF37">
            <v>135.13900000000001</v>
          </cell>
          <cell r="AG37">
            <v>6244.7731900000008</v>
          </cell>
          <cell r="AH37">
            <v>49.38</v>
          </cell>
          <cell r="AI37">
            <v>83.790999999999997</v>
          </cell>
          <cell r="AJ37">
            <v>4137.5995800000001</v>
          </cell>
          <cell r="AK37">
            <v>58654.693697780007</v>
          </cell>
          <cell r="AM37">
            <v>42.163330000000002</v>
          </cell>
          <cell r="AN37">
            <v>50.396000000000001</v>
          </cell>
          <cell r="AO37">
            <v>2124.8631786800001</v>
          </cell>
          <cell r="AP37">
            <v>53.69</v>
          </cell>
          <cell r="AQ37">
            <v>65.591000000000008</v>
          </cell>
          <cell r="AR37">
            <v>3521.5807900000004</v>
          </cell>
          <cell r="AS37">
            <v>79.800000000000011</v>
          </cell>
          <cell r="AT37">
            <v>45.727000000000004</v>
          </cell>
          <cell r="AU37">
            <v>3649.0146000000009</v>
          </cell>
          <cell r="AV37">
            <v>52.74</v>
          </cell>
          <cell r="AW37">
            <v>23.045999999999999</v>
          </cell>
          <cell r="AX37">
            <v>1215.44604</v>
          </cell>
          <cell r="AY37">
            <v>10.34</v>
          </cell>
          <cell r="AZ37">
            <v>29.809000000000001</v>
          </cell>
          <cell r="BA37">
            <v>308.22505999999998</v>
          </cell>
          <cell r="BB37">
            <v>69.8</v>
          </cell>
          <cell r="BC37">
            <v>100.32600000000001</v>
          </cell>
          <cell r="BD37">
            <v>7002.7548000000006</v>
          </cell>
          <cell r="BE37">
            <v>17821.884468680004</v>
          </cell>
          <cell r="BG37">
            <v>78.260000000000005</v>
          </cell>
          <cell r="BH37">
            <v>123.786</v>
          </cell>
          <cell r="BI37">
            <v>9687.4923600000002</v>
          </cell>
          <cell r="BJ37">
            <v>39.950000000000003</v>
          </cell>
          <cell r="BK37">
            <v>312.22000000000003</v>
          </cell>
          <cell r="BL37">
            <v>12473.189000000002</v>
          </cell>
          <cell r="BM37">
            <v>79.89</v>
          </cell>
          <cell r="BN37">
            <v>81.885000000000005</v>
          </cell>
          <cell r="BO37">
            <v>6541.7926500000003</v>
          </cell>
          <cell r="BP37">
            <v>65.239999999999995</v>
          </cell>
          <cell r="BQ37">
            <v>157.56</v>
          </cell>
          <cell r="BR37">
            <v>10279.214399999999</v>
          </cell>
          <cell r="BS37">
            <v>44.08</v>
          </cell>
          <cell r="BT37">
            <v>257.03100000000001</v>
          </cell>
          <cell r="BU37">
            <v>11329.92648</v>
          </cell>
          <cell r="BV37">
            <v>774.5</v>
          </cell>
          <cell r="BW37">
            <v>5.6280000000000001</v>
          </cell>
          <cell r="BX37">
            <v>4358.8860000000004</v>
          </cell>
          <cell r="BY37">
            <v>39.520000000000003</v>
          </cell>
          <cell r="BZ37">
            <v>154.94300000000001</v>
          </cell>
          <cell r="CA37">
            <v>6123.3473600000007</v>
          </cell>
          <cell r="CB37">
            <v>60793.848250000003</v>
          </cell>
          <cell r="CD37">
            <v>21.98</v>
          </cell>
          <cell r="CE37">
            <v>32.997999999999998</v>
          </cell>
          <cell r="CF37">
            <v>725.29603999999995</v>
          </cell>
          <cell r="CG37">
            <v>39.28</v>
          </cell>
          <cell r="CH37">
            <v>28.759</v>
          </cell>
          <cell r="CI37">
            <v>1129.6535200000001</v>
          </cell>
          <cell r="CJ37">
            <v>1854.94956</v>
          </cell>
          <cell r="CL37">
            <v>1290.1500000000001</v>
          </cell>
        </row>
        <row r="38">
          <cell r="A38" t="str">
            <v>01/10/2006</v>
          </cell>
          <cell r="B38">
            <v>38727</v>
          </cell>
          <cell r="C38">
            <v>100.34724572076333</v>
          </cell>
          <cell r="D38">
            <v>103.32826331766537</v>
          </cell>
          <cell r="E38">
            <v>107.62675853560839</v>
          </cell>
          <cell r="F38">
            <v>106.83393629332643</v>
          </cell>
          <cell r="G38">
            <v>101.64643757881461</v>
          </cell>
          <cell r="H38">
            <v>109.52476842529197</v>
          </cell>
          <cell r="I38">
            <v>54.39</v>
          </cell>
          <cell r="J38">
            <v>27.779080000000004</v>
          </cell>
          <cell r="K38">
            <v>206.74100000000001</v>
          </cell>
          <cell r="L38">
            <v>5743.0747782800008</v>
          </cell>
          <cell r="M38">
            <v>89.83</v>
          </cell>
          <cell r="N38">
            <v>77.356999999999999</v>
          </cell>
          <cell r="O38">
            <v>6948.9793099999997</v>
          </cell>
          <cell r="P38">
            <v>77.7</v>
          </cell>
          <cell r="Q38">
            <v>146.29</v>
          </cell>
          <cell r="R38">
            <v>11366.733</v>
          </cell>
          <cell r="S38">
            <v>33.6</v>
          </cell>
          <cell r="T38">
            <v>92.440400000000011</v>
          </cell>
          <cell r="U38">
            <v>3105.9974400000006</v>
          </cell>
          <cell r="V38">
            <v>30.61</v>
          </cell>
          <cell r="W38">
            <v>419.04</v>
          </cell>
          <cell r="X38">
            <v>12826.814400000001</v>
          </cell>
          <cell r="Y38">
            <v>89.800000000000011</v>
          </cell>
          <cell r="Z38">
            <v>67.497</v>
          </cell>
          <cell r="AA38">
            <v>6061.2306000000008</v>
          </cell>
          <cell r="AB38">
            <v>18.440000000000001</v>
          </cell>
          <cell r="AC38">
            <v>118.25700000000001</v>
          </cell>
          <cell r="AD38">
            <v>2180.6590800000004</v>
          </cell>
          <cell r="AE38">
            <v>46.03</v>
          </cell>
          <cell r="AF38">
            <v>135.13900000000001</v>
          </cell>
          <cell r="AG38">
            <v>6220.4481700000006</v>
          </cell>
          <cell r="AH38">
            <v>49.69</v>
          </cell>
          <cell r="AI38">
            <v>83.790999999999997</v>
          </cell>
          <cell r="AJ38">
            <v>4163.5747899999997</v>
          </cell>
          <cell r="AK38">
            <v>58617.511568280002</v>
          </cell>
          <cell r="AM38">
            <v>42.213330000000006</v>
          </cell>
          <cell r="AN38">
            <v>50.396000000000001</v>
          </cell>
          <cell r="AO38">
            <v>2127.3829786800002</v>
          </cell>
          <cell r="AP38">
            <v>52.68</v>
          </cell>
          <cell r="AQ38">
            <v>65.591000000000008</v>
          </cell>
          <cell r="AR38">
            <v>3455.3338800000006</v>
          </cell>
          <cell r="AS38">
            <v>80.95</v>
          </cell>
          <cell r="AT38">
            <v>45.727000000000004</v>
          </cell>
          <cell r="AU38">
            <v>3701.6006500000003</v>
          </cell>
          <cell r="AV38">
            <v>54.39</v>
          </cell>
          <cell r="AW38">
            <v>23.045999999999999</v>
          </cell>
          <cell r="AX38">
            <v>1253.4719399999999</v>
          </cell>
          <cell r="AY38">
            <v>10.59</v>
          </cell>
          <cell r="AZ38">
            <v>29.809000000000001</v>
          </cell>
          <cell r="BA38">
            <v>315.67731000000003</v>
          </cell>
          <cell r="BB38">
            <v>70.61</v>
          </cell>
          <cell r="BC38">
            <v>100.32600000000001</v>
          </cell>
          <cell r="BD38">
            <v>7084.0188600000001</v>
          </cell>
          <cell r="BE38">
            <v>17937.485618679999</v>
          </cell>
          <cell r="BG38">
            <v>78.5</v>
          </cell>
          <cell r="BH38">
            <v>123.786</v>
          </cell>
          <cell r="BI38">
            <v>9717.2010000000009</v>
          </cell>
          <cell r="BJ38">
            <v>40.340000000000003</v>
          </cell>
          <cell r="BK38">
            <v>312.22000000000003</v>
          </cell>
          <cell r="BL38">
            <v>12594.954800000001</v>
          </cell>
          <cell r="BM38">
            <v>81.22</v>
          </cell>
          <cell r="BN38">
            <v>81.885000000000005</v>
          </cell>
          <cell r="BO38">
            <v>6650.6997000000001</v>
          </cell>
          <cell r="BP38">
            <v>65.91</v>
          </cell>
          <cell r="BQ38">
            <v>157.56</v>
          </cell>
          <cell r="BR38">
            <v>10384.7796</v>
          </cell>
          <cell r="BS38">
            <v>43.81</v>
          </cell>
          <cell r="BT38">
            <v>257.03100000000001</v>
          </cell>
          <cell r="BU38">
            <v>11260.528110000001</v>
          </cell>
          <cell r="BV38">
            <v>810</v>
          </cell>
          <cell r="BW38">
            <v>5.6280000000000001</v>
          </cell>
          <cell r="BX38">
            <v>4558.68</v>
          </cell>
          <cell r="BY38">
            <v>39.83</v>
          </cell>
          <cell r="BZ38">
            <v>154.94300000000001</v>
          </cell>
          <cell r="CA38">
            <v>6171.3796900000007</v>
          </cell>
          <cell r="CB38">
            <v>61338.222900000001</v>
          </cell>
          <cell r="CD38">
            <v>22.3</v>
          </cell>
          <cell r="CE38">
            <v>32.997999999999998</v>
          </cell>
          <cell r="CF38">
            <v>735.85539999999992</v>
          </cell>
          <cell r="CG38">
            <v>40.164999999999999</v>
          </cell>
          <cell r="CH38">
            <v>28.759</v>
          </cell>
          <cell r="CI38">
            <v>1155.105235</v>
          </cell>
          <cell r="CJ38">
            <v>1890.9606349999999</v>
          </cell>
          <cell r="CL38">
            <v>1289.69</v>
          </cell>
        </row>
        <row r="39">
          <cell r="A39" t="str">
            <v>01/11/2006</v>
          </cell>
          <cell r="B39">
            <v>38728</v>
          </cell>
          <cell r="C39">
            <v>100.14717872811964</v>
          </cell>
          <cell r="D39">
            <v>101.83498050764663</v>
          </cell>
          <cell r="E39">
            <v>108.89689167458529</v>
          </cell>
          <cell r="F39">
            <v>107.74011314740338</v>
          </cell>
          <cell r="G39">
            <v>102.00031525851196</v>
          </cell>
          <cell r="H39">
            <v>108.65888038662908</v>
          </cell>
          <cell r="I39">
            <v>53.96</v>
          </cell>
          <cell r="J39">
            <v>27.391890000000004</v>
          </cell>
          <cell r="K39">
            <v>206.74100000000001</v>
          </cell>
          <cell r="L39">
            <v>5663.0267304900008</v>
          </cell>
          <cell r="M39">
            <v>89.22</v>
          </cell>
          <cell r="N39">
            <v>77.356999999999999</v>
          </cell>
          <cell r="O39">
            <v>6901.7915400000002</v>
          </cell>
          <cell r="P39">
            <v>77.09</v>
          </cell>
          <cell r="Q39">
            <v>146.29</v>
          </cell>
          <cell r="R39">
            <v>11277.4961</v>
          </cell>
          <cell r="S39">
            <v>33.340000000000003</v>
          </cell>
          <cell r="T39">
            <v>92.440400000000011</v>
          </cell>
          <cell r="U39">
            <v>3081.9629360000008</v>
          </cell>
          <cell r="V39">
            <v>30.85</v>
          </cell>
          <cell r="W39">
            <v>419.04</v>
          </cell>
          <cell r="X39">
            <v>12927.384000000002</v>
          </cell>
          <cell r="Y39">
            <v>88.51</v>
          </cell>
          <cell r="Z39">
            <v>67.497</v>
          </cell>
          <cell r="AA39">
            <v>5974.1594700000005</v>
          </cell>
          <cell r="AB39">
            <v>18.400000000000002</v>
          </cell>
          <cell r="AC39">
            <v>118.25700000000001</v>
          </cell>
          <cell r="AD39">
            <v>2175.9288000000001</v>
          </cell>
          <cell r="AE39">
            <v>46.57</v>
          </cell>
          <cell r="AF39">
            <v>135.13900000000001</v>
          </cell>
          <cell r="AG39">
            <v>6293.4232300000003</v>
          </cell>
          <cell r="AH39">
            <v>50.19</v>
          </cell>
          <cell r="AI39">
            <v>83.790999999999997</v>
          </cell>
          <cell r="AJ39">
            <v>4205.4702899999993</v>
          </cell>
          <cell r="AK39">
            <v>58500.643096489999</v>
          </cell>
          <cell r="AM39">
            <v>41.416670000000003</v>
          </cell>
          <cell r="AN39">
            <v>50.396000000000001</v>
          </cell>
          <cell r="AO39">
            <v>2087.2345013200002</v>
          </cell>
          <cell r="AP39">
            <v>51.35</v>
          </cell>
          <cell r="AQ39">
            <v>65.591000000000008</v>
          </cell>
          <cell r="AR39">
            <v>3368.0978500000006</v>
          </cell>
          <cell r="AS39">
            <v>80</v>
          </cell>
          <cell r="AT39">
            <v>45.727000000000004</v>
          </cell>
          <cell r="AU39">
            <v>3658.1600000000003</v>
          </cell>
          <cell r="AV39">
            <v>53.96</v>
          </cell>
          <cell r="AW39">
            <v>23.045999999999999</v>
          </cell>
          <cell r="AX39">
            <v>1243.5621599999999</v>
          </cell>
          <cell r="AY39">
            <v>10.38</v>
          </cell>
          <cell r="AZ39">
            <v>29.809000000000001</v>
          </cell>
          <cell r="BA39">
            <v>309.41742000000005</v>
          </cell>
          <cell r="BB39">
            <v>69.89</v>
          </cell>
          <cell r="BC39">
            <v>100.32600000000001</v>
          </cell>
          <cell r="BD39">
            <v>7011.7841400000007</v>
          </cell>
          <cell r="BE39">
            <v>17678.25607132</v>
          </cell>
          <cell r="BG39">
            <v>78.94</v>
          </cell>
          <cell r="BH39">
            <v>123.786</v>
          </cell>
          <cell r="BI39">
            <v>9771.6668399999999</v>
          </cell>
          <cell r="BJ39">
            <v>41.39</v>
          </cell>
          <cell r="BK39">
            <v>312.22000000000003</v>
          </cell>
          <cell r="BL39">
            <v>12922.785800000001</v>
          </cell>
          <cell r="BM39">
            <v>81.66</v>
          </cell>
          <cell r="BN39">
            <v>81.885000000000005</v>
          </cell>
          <cell r="BO39">
            <v>6686.7291000000005</v>
          </cell>
          <cell r="BP39">
            <v>65.95</v>
          </cell>
          <cell r="BQ39">
            <v>157.56</v>
          </cell>
          <cell r="BR39">
            <v>10391.082</v>
          </cell>
          <cell r="BS39">
            <v>44.65</v>
          </cell>
          <cell r="BT39">
            <v>257.03100000000001</v>
          </cell>
          <cell r="BU39">
            <v>11476.434149999999</v>
          </cell>
          <cell r="BV39">
            <v>822.88</v>
          </cell>
          <cell r="BW39">
            <v>5.6280000000000001</v>
          </cell>
          <cell r="BX39">
            <v>4631.1686399999999</v>
          </cell>
          <cell r="BY39">
            <v>39.900000000000006</v>
          </cell>
          <cell r="BZ39">
            <v>154.94300000000001</v>
          </cell>
          <cell r="CA39">
            <v>6182.2257000000018</v>
          </cell>
          <cell r="CB39">
            <v>62062.092230000002</v>
          </cell>
          <cell r="CD39">
            <v>23.37</v>
          </cell>
          <cell r="CE39">
            <v>32.997999999999998</v>
          </cell>
          <cell r="CF39">
            <v>771.16325999999992</v>
          </cell>
          <cell r="CG39">
            <v>39.494999999999997</v>
          </cell>
          <cell r="CH39">
            <v>28.759</v>
          </cell>
          <cell r="CI39">
            <v>1135.8367049999999</v>
          </cell>
          <cell r="CJ39">
            <v>1906.999965</v>
          </cell>
          <cell r="CL39">
            <v>1294.18</v>
          </cell>
        </row>
        <row r="40">
          <cell r="A40" t="str">
            <v>01/12/2006</v>
          </cell>
          <cell r="B40">
            <v>38729</v>
          </cell>
          <cell r="C40">
            <v>99.420783102579392</v>
          </cell>
          <cell r="D40">
            <v>100.2449169539251</v>
          </cell>
          <cell r="E40">
            <v>106.10525462640818</v>
          </cell>
          <cell r="F40">
            <v>106.20979419058915</v>
          </cell>
          <cell r="G40">
            <v>101.36034047919291</v>
          </cell>
          <cell r="H40">
            <v>106.34313330648408</v>
          </cell>
          <cell r="I40">
            <v>52.81</v>
          </cell>
          <cell r="J40">
            <v>27.208860000000001</v>
          </cell>
          <cell r="K40">
            <v>206.74100000000001</v>
          </cell>
          <cell r="L40">
            <v>5625.1869252600009</v>
          </cell>
          <cell r="M40">
            <v>88.23</v>
          </cell>
          <cell r="N40">
            <v>77.356999999999999</v>
          </cell>
          <cell r="O40">
            <v>6825.2081100000005</v>
          </cell>
          <cell r="P40">
            <v>77.400000000000006</v>
          </cell>
          <cell r="Q40">
            <v>146.29</v>
          </cell>
          <cell r="R40">
            <v>11322.846</v>
          </cell>
          <cell r="S40">
            <v>33.1</v>
          </cell>
          <cell r="T40">
            <v>92.440400000000011</v>
          </cell>
          <cell r="U40">
            <v>3059.7772400000003</v>
          </cell>
          <cell r="V40">
            <v>30.43</v>
          </cell>
          <cell r="W40">
            <v>419.04</v>
          </cell>
          <cell r="X40">
            <v>12751.387200000001</v>
          </cell>
          <cell r="Y40">
            <v>87.45</v>
          </cell>
          <cell r="Z40">
            <v>67.497</v>
          </cell>
          <cell r="AA40">
            <v>5902.61265</v>
          </cell>
          <cell r="AB40">
            <v>18.2</v>
          </cell>
          <cell r="AC40">
            <v>118.25700000000001</v>
          </cell>
          <cell r="AD40">
            <v>2152.2773999999999</v>
          </cell>
          <cell r="AE40">
            <v>46.230000000000004</v>
          </cell>
          <cell r="AF40">
            <v>135.13900000000001</v>
          </cell>
          <cell r="AG40">
            <v>6247.4759700000013</v>
          </cell>
          <cell r="AH40">
            <v>50</v>
          </cell>
          <cell r="AI40">
            <v>83.790999999999997</v>
          </cell>
          <cell r="AJ40">
            <v>4189.55</v>
          </cell>
          <cell r="AK40">
            <v>58076.321495260003</v>
          </cell>
          <cell r="AM40">
            <v>40.683330000000005</v>
          </cell>
          <cell r="AN40">
            <v>50.396000000000001</v>
          </cell>
          <cell r="AO40">
            <v>2050.2770986800001</v>
          </cell>
          <cell r="AP40">
            <v>50.79</v>
          </cell>
          <cell r="AQ40">
            <v>65.591000000000008</v>
          </cell>
          <cell r="AR40">
            <v>3331.3668900000002</v>
          </cell>
          <cell r="AS40">
            <v>79.7</v>
          </cell>
          <cell r="AT40">
            <v>45.727000000000004</v>
          </cell>
          <cell r="AU40">
            <v>3644.4419000000003</v>
          </cell>
          <cell r="AV40">
            <v>52.81</v>
          </cell>
          <cell r="AW40">
            <v>23.045999999999999</v>
          </cell>
          <cell r="AX40">
            <v>1217.05926</v>
          </cell>
          <cell r="AY40">
            <v>10.36</v>
          </cell>
          <cell r="AZ40">
            <v>29.809000000000001</v>
          </cell>
          <cell r="BA40">
            <v>308.82123999999999</v>
          </cell>
          <cell r="BB40">
            <v>68.28</v>
          </cell>
          <cell r="BC40">
            <v>100.32600000000001</v>
          </cell>
          <cell r="BD40">
            <v>6850.2592800000002</v>
          </cell>
          <cell r="BE40">
            <v>17402.225668679999</v>
          </cell>
          <cell r="BG40">
            <v>76.790000000000006</v>
          </cell>
          <cell r="BH40">
            <v>123.786</v>
          </cell>
          <cell r="BI40">
            <v>9505.5269400000016</v>
          </cell>
          <cell r="BJ40">
            <v>40.54</v>
          </cell>
          <cell r="BK40">
            <v>312.22000000000003</v>
          </cell>
          <cell r="BL40">
            <v>12657.398800000001</v>
          </cell>
          <cell r="BM40">
            <v>79.84</v>
          </cell>
          <cell r="BN40">
            <v>81.885000000000005</v>
          </cell>
          <cell r="BO40">
            <v>6537.6984000000011</v>
          </cell>
          <cell r="BP40">
            <v>65.23</v>
          </cell>
          <cell r="BQ40">
            <v>157.56</v>
          </cell>
          <cell r="BR40">
            <v>10277.638800000001</v>
          </cell>
          <cell r="BS40">
            <v>42.85</v>
          </cell>
          <cell r="BT40">
            <v>257.03100000000001</v>
          </cell>
          <cell r="BU40">
            <v>11013.778350000001</v>
          </cell>
          <cell r="BV40">
            <v>810</v>
          </cell>
          <cell r="BW40">
            <v>5.6280000000000001</v>
          </cell>
          <cell r="BX40">
            <v>4558.68</v>
          </cell>
          <cell r="BY40">
            <v>38.21</v>
          </cell>
          <cell r="BZ40">
            <v>154.94300000000001</v>
          </cell>
          <cell r="CA40">
            <v>5920.3720300000004</v>
          </cell>
          <cell r="CB40">
            <v>60471.09332</v>
          </cell>
          <cell r="CD40">
            <v>23.12</v>
          </cell>
          <cell r="CE40">
            <v>32.997999999999998</v>
          </cell>
          <cell r="CF40">
            <v>762.91376000000002</v>
          </cell>
          <cell r="CG40">
            <v>38.840000000000003</v>
          </cell>
          <cell r="CH40">
            <v>28.759</v>
          </cell>
          <cell r="CI40">
            <v>1116.9995600000002</v>
          </cell>
          <cell r="CJ40">
            <v>1879.9133200000001</v>
          </cell>
          <cell r="CL40">
            <v>1286.06</v>
          </cell>
        </row>
        <row r="41">
          <cell r="A41" t="str">
            <v>01/13/2006</v>
          </cell>
          <cell r="B41">
            <v>38730</v>
          </cell>
          <cell r="C41">
            <v>99.482886186634573</v>
          </cell>
          <cell r="D41">
            <v>100.44070591003127</v>
          </cell>
          <cell r="E41">
            <v>105.08435899629961</v>
          </cell>
          <cell r="F41">
            <v>107.00373940402876</v>
          </cell>
          <cell r="G41">
            <v>101.48210907944512</v>
          </cell>
          <cell r="H41">
            <v>106.68546113572293</v>
          </cell>
          <cell r="I41">
            <v>52.980000000000004</v>
          </cell>
          <cell r="J41">
            <v>27.610130000000002</v>
          </cell>
          <cell r="K41">
            <v>206.74100000000001</v>
          </cell>
          <cell r="L41">
            <v>5708.1458863300004</v>
          </cell>
          <cell r="M41">
            <v>87.850000000000009</v>
          </cell>
          <cell r="N41">
            <v>77.356999999999999</v>
          </cell>
          <cell r="O41">
            <v>6795.8124500000004</v>
          </cell>
          <cell r="P41">
            <v>77.95</v>
          </cell>
          <cell r="Q41">
            <v>146.29</v>
          </cell>
          <cell r="R41">
            <v>11403.3055</v>
          </cell>
          <cell r="S41">
            <v>33.25</v>
          </cell>
          <cell r="T41">
            <v>92.440400000000011</v>
          </cell>
          <cell r="U41">
            <v>3073.6433000000002</v>
          </cell>
          <cell r="V41">
            <v>30.25</v>
          </cell>
          <cell r="W41">
            <v>419.04</v>
          </cell>
          <cell r="X41">
            <v>12675.960000000001</v>
          </cell>
          <cell r="Y41">
            <v>87.02</v>
          </cell>
          <cell r="Z41">
            <v>67.497</v>
          </cell>
          <cell r="AA41">
            <v>5873.5889399999996</v>
          </cell>
          <cell r="AB41">
            <v>18.32</v>
          </cell>
          <cell r="AC41">
            <v>118.25700000000001</v>
          </cell>
          <cell r="AD41">
            <v>2166.4682400000002</v>
          </cell>
          <cell r="AE41">
            <v>46.01</v>
          </cell>
          <cell r="AF41">
            <v>135.13900000000001</v>
          </cell>
          <cell r="AG41">
            <v>6217.74539</v>
          </cell>
          <cell r="AH41">
            <v>50.1</v>
          </cell>
          <cell r="AI41">
            <v>83.790999999999997</v>
          </cell>
          <cell r="AJ41">
            <v>4197.9291000000003</v>
          </cell>
          <cell r="AK41">
            <v>58112.59880633001</v>
          </cell>
          <cell r="AM41">
            <v>40.666670000000003</v>
          </cell>
          <cell r="AN41">
            <v>50.396000000000001</v>
          </cell>
          <cell r="AO41">
            <v>2049.4375013200001</v>
          </cell>
          <cell r="AP41">
            <v>50.93</v>
          </cell>
          <cell r="AQ41">
            <v>65.591000000000008</v>
          </cell>
          <cell r="AR41">
            <v>3340.5496300000004</v>
          </cell>
          <cell r="AS41">
            <v>80.33</v>
          </cell>
          <cell r="AT41">
            <v>45.727000000000004</v>
          </cell>
          <cell r="AU41">
            <v>3673.2499100000005</v>
          </cell>
          <cell r="AV41">
            <v>52.980000000000004</v>
          </cell>
          <cell r="AW41">
            <v>23.045999999999999</v>
          </cell>
          <cell r="AX41">
            <v>1220.9770800000001</v>
          </cell>
          <cell r="AY41">
            <v>10.56</v>
          </cell>
          <cell r="AZ41">
            <v>29.809000000000001</v>
          </cell>
          <cell r="BA41">
            <v>314.78304000000003</v>
          </cell>
          <cell r="BB41">
            <v>68.150000000000006</v>
          </cell>
          <cell r="BC41">
            <v>100.32600000000001</v>
          </cell>
          <cell r="BD41">
            <v>6837.2169000000013</v>
          </cell>
          <cell r="BE41">
            <v>17436.214061320003</v>
          </cell>
          <cell r="BG41">
            <v>77.11</v>
          </cell>
          <cell r="BH41">
            <v>123.786</v>
          </cell>
          <cell r="BI41">
            <v>9545.1384600000001</v>
          </cell>
          <cell r="BJ41">
            <v>40.28</v>
          </cell>
          <cell r="BK41">
            <v>312.22000000000003</v>
          </cell>
          <cell r="BL41">
            <v>12576.221600000001</v>
          </cell>
          <cell r="BM41">
            <v>79.38</v>
          </cell>
          <cell r="BN41">
            <v>81.885000000000005</v>
          </cell>
          <cell r="BO41">
            <v>6500.0312999999996</v>
          </cell>
          <cell r="BP41">
            <v>63.99</v>
          </cell>
          <cell r="BQ41">
            <v>157.56</v>
          </cell>
          <cell r="BR41">
            <v>10082.2644</v>
          </cell>
          <cell r="BS41">
            <v>42.480000000000004</v>
          </cell>
          <cell r="BT41">
            <v>257.03100000000001</v>
          </cell>
          <cell r="BU41">
            <v>10918.676880000001</v>
          </cell>
          <cell r="BV41">
            <v>785.25</v>
          </cell>
          <cell r="BW41">
            <v>5.6280000000000001</v>
          </cell>
          <cell r="BX41">
            <v>4419.3869999999997</v>
          </cell>
          <cell r="BY41">
            <v>37.74</v>
          </cell>
          <cell r="BZ41">
            <v>154.94300000000001</v>
          </cell>
          <cell r="CA41">
            <v>5847.5488200000009</v>
          </cell>
          <cell r="CB41">
            <v>59889.268459999999</v>
          </cell>
          <cell r="CD41">
            <v>23.45</v>
          </cell>
          <cell r="CE41">
            <v>32.997999999999998</v>
          </cell>
          <cell r="CF41">
            <v>773.80309999999997</v>
          </cell>
          <cell r="CG41">
            <v>38.950000000000003</v>
          </cell>
          <cell r="CH41">
            <v>28.759</v>
          </cell>
          <cell r="CI41">
            <v>1120.1630500000001</v>
          </cell>
          <cell r="CJ41">
            <v>1893.9661500000002</v>
          </cell>
          <cell r="CL41">
            <v>1287.605</v>
          </cell>
        </row>
        <row r="42">
          <cell r="A42" t="str">
            <v>01/17/2006</v>
          </cell>
          <cell r="B42">
            <v>38734</v>
          </cell>
          <cell r="C42">
            <v>99.664319547363121</v>
          </cell>
          <cell r="D42">
            <v>99.624717395231002</v>
          </cell>
          <cell r="E42">
            <v>103.40953476608716</v>
          </cell>
          <cell r="F42">
            <v>105.96331619136501</v>
          </cell>
          <cell r="G42">
            <v>101.11365069356873</v>
          </cell>
          <cell r="H42">
            <v>104.71204188481676</v>
          </cell>
          <cell r="I42">
            <v>52</v>
          </cell>
          <cell r="J42">
            <v>27.251090000000001</v>
          </cell>
          <cell r="K42">
            <v>206.74100000000001</v>
          </cell>
          <cell r="L42">
            <v>5633.9175976900005</v>
          </cell>
          <cell r="M42">
            <v>87.04</v>
          </cell>
          <cell r="N42">
            <v>77.356999999999999</v>
          </cell>
          <cell r="O42">
            <v>6733.1532800000004</v>
          </cell>
          <cell r="P42">
            <v>77.63</v>
          </cell>
          <cell r="Q42">
            <v>146.29</v>
          </cell>
          <cell r="R42">
            <v>11356.492699999999</v>
          </cell>
          <cell r="S42">
            <v>33.04</v>
          </cell>
          <cell r="T42">
            <v>92.440400000000011</v>
          </cell>
          <cell r="U42">
            <v>3054.2308160000002</v>
          </cell>
          <cell r="V42">
            <v>30.32</v>
          </cell>
          <cell r="W42">
            <v>419.04</v>
          </cell>
          <cell r="X42">
            <v>12705.292800000001</v>
          </cell>
          <cell r="Y42">
            <v>86.320000000000007</v>
          </cell>
          <cell r="Z42">
            <v>67.497</v>
          </cell>
          <cell r="AA42">
            <v>5826.3410400000002</v>
          </cell>
          <cell r="AB42">
            <v>18.28</v>
          </cell>
          <cell r="AC42">
            <v>118.25700000000001</v>
          </cell>
          <cell r="AD42">
            <v>2161.7379600000004</v>
          </cell>
          <cell r="AE42">
            <v>48.13</v>
          </cell>
          <cell r="AF42">
            <v>135.13900000000001</v>
          </cell>
          <cell r="AG42">
            <v>6504.2400700000007</v>
          </cell>
          <cell r="AH42">
            <v>50.64</v>
          </cell>
          <cell r="AI42">
            <v>83.790999999999997</v>
          </cell>
          <cell r="AJ42">
            <v>4243.1762399999998</v>
          </cell>
          <cell r="AK42">
            <v>58218.582503689999</v>
          </cell>
          <cell r="AM42">
            <v>40.07667</v>
          </cell>
          <cell r="AN42">
            <v>50.396000000000001</v>
          </cell>
          <cell r="AO42">
            <v>2019.70386132</v>
          </cell>
          <cell r="AP42">
            <v>50.02</v>
          </cell>
          <cell r="AQ42">
            <v>65.591000000000008</v>
          </cell>
          <cell r="AR42">
            <v>3280.8618200000005</v>
          </cell>
          <cell r="AS42">
            <v>80.31</v>
          </cell>
          <cell r="AT42">
            <v>45.727000000000004</v>
          </cell>
          <cell r="AU42">
            <v>3672.3353700000002</v>
          </cell>
          <cell r="AV42">
            <v>52</v>
          </cell>
          <cell r="AW42">
            <v>23.045999999999999</v>
          </cell>
          <cell r="AX42">
            <v>1198.3920000000001</v>
          </cell>
          <cell r="AY42">
            <v>10</v>
          </cell>
          <cell r="AZ42">
            <v>29.809000000000001</v>
          </cell>
          <cell r="BA42">
            <v>298.09000000000003</v>
          </cell>
          <cell r="BB42">
            <v>68.03</v>
          </cell>
          <cell r="BC42">
            <v>100.32600000000001</v>
          </cell>
          <cell r="BD42">
            <v>6825.1777800000009</v>
          </cell>
          <cell r="BE42">
            <v>17294.560831320003</v>
          </cell>
          <cell r="BG42">
            <v>75.5</v>
          </cell>
          <cell r="BH42">
            <v>123.786</v>
          </cell>
          <cell r="BI42">
            <v>9345.8430000000008</v>
          </cell>
          <cell r="BJ42">
            <v>39.58</v>
          </cell>
          <cell r="BK42">
            <v>312.22000000000003</v>
          </cell>
          <cell r="BL42">
            <v>12357.667600000001</v>
          </cell>
          <cell r="BM42">
            <v>78.37</v>
          </cell>
          <cell r="BN42">
            <v>81.885000000000005</v>
          </cell>
          <cell r="BO42">
            <v>6417.3274500000007</v>
          </cell>
          <cell r="BP42">
            <v>63.43</v>
          </cell>
          <cell r="BQ42">
            <v>157.56</v>
          </cell>
          <cell r="BR42">
            <v>9994.0308000000005</v>
          </cell>
          <cell r="BS42">
            <v>41.74</v>
          </cell>
          <cell r="BT42">
            <v>257.03100000000001</v>
          </cell>
          <cell r="BU42">
            <v>10728.47394</v>
          </cell>
          <cell r="BV42">
            <v>773.61</v>
          </cell>
          <cell r="BW42">
            <v>5.6280000000000001</v>
          </cell>
          <cell r="BX42">
            <v>4353.8770800000002</v>
          </cell>
          <cell r="BY42">
            <v>37.03</v>
          </cell>
          <cell r="BZ42">
            <v>154.94300000000001</v>
          </cell>
          <cell r="CA42">
            <v>5737.5392900000006</v>
          </cell>
          <cell r="CB42">
            <v>58934.759159999994</v>
          </cell>
          <cell r="CD42">
            <v>23.580000000000002</v>
          </cell>
          <cell r="CE42">
            <v>32.997999999999998</v>
          </cell>
          <cell r="CF42">
            <v>778.09284000000002</v>
          </cell>
          <cell r="CG42">
            <v>38.160499999999999</v>
          </cell>
          <cell r="CH42">
            <v>28.759</v>
          </cell>
          <cell r="CI42">
            <v>1097.4578194999999</v>
          </cell>
          <cell r="CJ42">
            <v>1875.5506594999999</v>
          </cell>
          <cell r="CL42">
            <v>1282.93</v>
          </cell>
        </row>
        <row r="43">
          <cell r="A43" t="str">
            <v>01/18/2006</v>
          </cell>
          <cell r="B43">
            <v>38735</v>
          </cell>
          <cell r="C43">
            <v>99.877261012073618</v>
          </cell>
          <cell r="D43">
            <v>100.44189509288215</v>
          </cell>
          <cell r="E43">
            <v>103.36072370458244</v>
          </cell>
          <cell r="F43">
            <v>105.27186931328556</v>
          </cell>
          <cell r="G43">
            <v>100.71957755359394</v>
          </cell>
          <cell r="H43">
            <v>104.51067257349979</v>
          </cell>
          <cell r="I43">
            <v>51.900000000000006</v>
          </cell>
          <cell r="J43">
            <v>27.082140000000003</v>
          </cell>
          <cell r="K43">
            <v>206.74100000000001</v>
          </cell>
          <cell r="L43">
            <v>5598.988705740001</v>
          </cell>
          <cell r="M43">
            <v>86.77</v>
          </cell>
          <cell r="N43">
            <v>77.356999999999999</v>
          </cell>
          <cell r="O43">
            <v>6712.2668899999999</v>
          </cell>
          <cell r="P43">
            <v>78.430000000000007</v>
          </cell>
          <cell r="Q43">
            <v>146.29</v>
          </cell>
          <cell r="R43">
            <v>11473.5247</v>
          </cell>
          <cell r="S43">
            <v>32.800000000000004</v>
          </cell>
          <cell r="T43">
            <v>92.440400000000011</v>
          </cell>
          <cell r="U43">
            <v>3032.0451200000007</v>
          </cell>
          <cell r="V43">
            <v>30.53</v>
          </cell>
          <cell r="W43">
            <v>419.04</v>
          </cell>
          <cell r="X43">
            <v>12793.291200000001</v>
          </cell>
          <cell r="Y43">
            <v>85.87</v>
          </cell>
          <cell r="Z43">
            <v>67.497</v>
          </cell>
          <cell r="AA43">
            <v>5795.9673900000007</v>
          </cell>
          <cell r="AB43">
            <v>18.150000000000002</v>
          </cell>
          <cell r="AC43">
            <v>118.25700000000001</v>
          </cell>
          <cell r="AD43">
            <v>2146.3645500000002</v>
          </cell>
          <cell r="AE43">
            <v>48.79</v>
          </cell>
          <cell r="AF43">
            <v>135.13900000000001</v>
          </cell>
          <cell r="AG43">
            <v>6593.43181</v>
          </cell>
          <cell r="AH43">
            <v>50.09</v>
          </cell>
          <cell r="AI43">
            <v>83.790999999999997</v>
          </cell>
          <cell r="AJ43">
            <v>4197.0911900000001</v>
          </cell>
          <cell r="AK43">
            <v>58342.971555739998</v>
          </cell>
          <cell r="AM43">
            <v>40.21</v>
          </cell>
          <cell r="AN43">
            <v>50.396000000000001</v>
          </cell>
          <cell r="AO43">
            <v>2026.4231600000001</v>
          </cell>
          <cell r="AP43">
            <v>50.15</v>
          </cell>
          <cell r="AQ43">
            <v>65.591000000000008</v>
          </cell>
          <cell r="AR43">
            <v>3289.3886500000003</v>
          </cell>
          <cell r="AS43">
            <v>80.42</v>
          </cell>
          <cell r="AT43">
            <v>45.727000000000004</v>
          </cell>
          <cell r="AU43">
            <v>3677.3653400000003</v>
          </cell>
          <cell r="AV43">
            <v>51.900000000000006</v>
          </cell>
          <cell r="AW43">
            <v>23.045999999999999</v>
          </cell>
          <cell r="AX43">
            <v>1196.0874000000001</v>
          </cell>
          <cell r="AY43">
            <v>10.050000000000001</v>
          </cell>
          <cell r="AZ43">
            <v>29.809000000000001</v>
          </cell>
          <cell r="BA43">
            <v>299.58045000000004</v>
          </cell>
          <cell r="BB43">
            <v>69.25</v>
          </cell>
          <cell r="BC43">
            <v>100.32600000000001</v>
          </cell>
          <cell r="BD43">
            <v>6947.5755000000008</v>
          </cell>
          <cell r="BE43">
            <v>17436.4205</v>
          </cell>
          <cell r="BG43">
            <v>75.67</v>
          </cell>
          <cell r="BH43">
            <v>123.786</v>
          </cell>
          <cell r="BI43">
            <v>9366.8866200000011</v>
          </cell>
          <cell r="BJ43">
            <v>40</v>
          </cell>
          <cell r="BK43">
            <v>312.22000000000003</v>
          </cell>
          <cell r="BL43">
            <v>12488.800000000001</v>
          </cell>
          <cell r="BM43">
            <v>78.77</v>
          </cell>
          <cell r="BN43">
            <v>81.885000000000005</v>
          </cell>
          <cell r="BO43">
            <v>6450.0814499999997</v>
          </cell>
          <cell r="BP43">
            <v>63.27</v>
          </cell>
          <cell r="BQ43">
            <v>157.56</v>
          </cell>
          <cell r="BR43">
            <v>9968.8212000000003</v>
          </cell>
          <cell r="BS43">
            <v>41.480000000000004</v>
          </cell>
          <cell r="BT43">
            <v>257.03100000000001</v>
          </cell>
          <cell r="BU43">
            <v>10661.645880000002</v>
          </cell>
          <cell r="BV43">
            <v>764</v>
          </cell>
          <cell r="BW43">
            <v>5.6280000000000001</v>
          </cell>
          <cell r="BX43">
            <v>4299.7920000000004</v>
          </cell>
          <cell r="BY43">
            <v>36.6</v>
          </cell>
          <cell r="BZ43">
            <v>154.94300000000001</v>
          </cell>
          <cell r="CA43">
            <v>5670.9138000000003</v>
          </cell>
          <cell r="CB43">
            <v>58906.940950000004</v>
          </cell>
          <cell r="CD43">
            <v>23.41</v>
          </cell>
          <cell r="CE43">
            <v>32.997999999999998</v>
          </cell>
          <cell r="CF43">
            <v>772.48317999999995</v>
          </cell>
          <cell r="CG43">
            <v>37.93</v>
          </cell>
          <cell r="CH43">
            <v>28.759</v>
          </cell>
          <cell r="CI43">
            <v>1090.8288700000001</v>
          </cell>
          <cell r="CJ43">
            <v>1863.31205</v>
          </cell>
          <cell r="CL43">
            <v>1277.93</v>
          </cell>
        </row>
        <row r="44">
          <cell r="A44" t="str">
            <v>01/19/2006</v>
          </cell>
          <cell r="B44">
            <v>38736</v>
          </cell>
          <cell r="C44">
            <v>99.640563809469185</v>
          </cell>
          <cell r="D44">
            <v>100.63635727581098</v>
          </cell>
          <cell r="E44">
            <v>101.75005142542</v>
          </cell>
          <cell r="F44">
            <v>104.12013821706488</v>
          </cell>
          <cell r="G44">
            <v>101.27994955863807</v>
          </cell>
          <cell r="H44">
            <v>103.44341522351993</v>
          </cell>
          <cell r="I44">
            <v>51.370000000000005</v>
          </cell>
          <cell r="J44">
            <v>26.878</v>
          </cell>
          <cell r="K44">
            <v>206.74100000000001</v>
          </cell>
          <cell r="L44">
            <v>5556.7845980000002</v>
          </cell>
          <cell r="M44">
            <v>85.89</v>
          </cell>
          <cell r="N44">
            <v>77.356999999999999</v>
          </cell>
          <cell r="O44">
            <v>6644.1927299999998</v>
          </cell>
          <cell r="P44">
            <v>78.59</v>
          </cell>
          <cell r="Q44">
            <v>146.29</v>
          </cell>
          <cell r="R44">
            <v>11496.9311</v>
          </cell>
          <cell r="S44">
            <v>33.25</v>
          </cell>
          <cell r="T44">
            <v>92.440400000000011</v>
          </cell>
          <cell r="U44">
            <v>3073.6433000000002</v>
          </cell>
          <cell r="V44">
            <v>30.14</v>
          </cell>
          <cell r="W44">
            <v>419.04</v>
          </cell>
          <cell r="X44">
            <v>12629.865600000001</v>
          </cell>
          <cell r="Y44">
            <v>86.01</v>
          </cell>
          <cell r="Z44">
            <v>67.497</v>
          </cell>
          <cell r="AA44">
            <v>5805.4169700000002</v>
          </cell>
          <cell r="AB44">
            <v>18.260000000000002</v>
          </cell>
          <cell r="AC44">
            <v>118.25700000000001</v>
          </cell>
          <cell r="AD44">
            <v>2159.3728200000005</v>
          </cell>
          <cell r="AE44">
            <v>48.99</v>
          </cell>
          <cell r="AF44">
            <v>135.13900000000001</v>
          </cell>
          <cell r="AG44">
            <v>6620.4596100000008</v>
          </cell>
          <cell r="AH44">
            <v>50.34</v>
          </cell>
          <cell r="AI44">
            <v>83.790999999999997</v>
          </cell>
          <cell r="AJ44">
            <v>4218.0389400000004</v>
          </cell>
          <cell r="AK44">
            <v>58204.705668000002</v>
          </cell>
          <cell r="AM44">
            <v>39.553330000000003</v>
          </cell>
          <cell r="AN44">
            <v>50.396000000000001</v>
          </cell>
          <cell r="AO44">
            <v>1993.3296186800001</v>
          </cell>
          <cell r="AP44">
            <v>50</v>
          </cell>
          <cell r="AQ44">
            <v>65.591000000000008</v>
          </cell>
          <cell r="AR44">
            <v>3279.55</v>
          </cell>
          <cell r="AS44">
            <v>81.900000000000006</v>
          </cell>
          <cell r="AT44">
            <v>45.727000000000004</v>
          </cell>
          <cell r="AU44">
            <v>3745.0413000000008</v>
          </cell>
          <cell r="AV44">
            <v>51.370000000000005</v>
          </cell>
          <cell r="AW44">
            <v>23.045999999999999</v>
          </cell>
          <cell r="AX44">
            <v>1183.87302</v>
          </cell>
          <cell r="AY44">
            <v>10.19</v>
          </cell>
          <cell r="AZ44">
            <v>29.809000000000001</v>
          </cell>
          <cell r="BA44">
            <v>303.75371000000001</v>
          </cell>
          <cell r="BB44">
            <v>69.42</v>
          </cell>
          <cell r="BC44">
            <v>100.32600000000001</v>
          </cell>
          <cell r="BD44">
            <v>6964.6309200000005</v>
          </cell>
          <cell r="BE44">
            <v>17470.178568679999</v>
          </cell>
          <cell r="BG44">
            <v>74.78</v>
          </cell>
          <cell r="BH44">
            <v>123.786</v>
          </cell>
          <cell r="BI44">
            <v>9256.7170800000004</v>
          </cell>
          <cell r="BJ44">
            <v>38.86</v>
          </cell>
          <cell r="BK44">
            <v>312.22000000000003</v>
          </cell>
          <cell r="BL44">
            <v>12132.869200000001</v>
          </cell>
          <cell r="BM44">
            <v>77.88</v>
          </cell>
          <cell r="BN44">
            <v>81.885000000000005</v>
          </cell>
          <cell r="BO44">
            <v>6377.2038000000002</v>
          </cell>
          <cell r="BP44">
            <v>62.620000000000005</v>
          </cell>
          <cell r="BQ44">
            <v>157.56</v>
          </cell>
          <cell r="BR44">
            <v>9866.4072000000015</v>
          </cell>
          <cell r="BS44">
            <v>40.78</v>
          </cell>
          <cell r="BT44">
            <v>257.03100000000001</v>
          </cell>
          <cell r="BU44">
            <v>10481.724180000001</v>
          </cell>
          <cell r="BV44">
            <v>765</v>
          </cell>
          <cell r="BW44">
            <v>5.6280000000000001</v>
          </cell>
          <cell r="BX44">
            <v>4305.42</v>
          </cell>
          <cell r="BY44">
            <v>35.94</v>
          </cell>
          <cell r="BZ44">
            <v>154.94300000000001</v>
          </cell>
          <cell r="CA44">
            <v>5568.6514200000001</v>
          </cell>
          <cell r="CB44">
            <v>57988.992880000013</v>
          </cell>
          <cell r="CD44">
            <v>23.35</v>
          </cell>
          <cell r="CE44">
            <v>32.997999999999998</v>
          </cell>
          <cell r="CF44">
            <v>770.50329999999997</v>
          </cell>
          <cell r="CG44">
            <v>37.29</v>
          </cell>
          <cell r="CH44">
            <v>28.759</v>
          </cell>
          <cell r="CI44">
            <v>1072.42311</v>
          </cell>
          <cell r="CJ44">
            <v>1842.92641</v>
          </cell>
          <cell r="CL44">
            <v>1285.04</v>
          </cell>
        </row>
        <row r="45">
          <cell r="A45" t="str">
            <v>01/20/2006</v>
          </cell>
          <cell r="B45">
            <v>38737</v>
          </cell>
          <cell r="C45">
            <v>97.988994057867288</v>
          </cell>
          <cell r="D45">
            <v>98.435223521602779</v>
          </cell>
          <cell r="E45">
            <v>100.09897507653145</v>
          </cell>
          <cell r="F45">
            <v>103.3500486538145</v>
          </cell>
          <cell r="G45">
            <v>99.42386506935685</v>
          </cell>
          <cell r="H45">
            <v>100.72492952074103</v>
          </cell>
          <cell r="I45">
            <v>50.02</v>
          </cell>
          <cell r="J45">
            <v>26.307760000000002</v>
          </cell>
          <cell r="K45">
            <v>206.74100000000001</v>
          </cell>
          <cell r="L45">
            <v>5438.8926101600009</v>
          </cell>
          <cell r="M45">
            <v>84.22</v>
          </cell>
          <cell r="N45">
            <v>77.356999999999999</v>
          </cell>
          <cell r="O45">
            <v>6515.0065399999994</v>
          </cell>
          <cell r="P45">
            <v>77.53</v>
          </cell>
          <cell r="Q45">
            <v>146.29</v>
          </cell>
          <cell r="R45">
            <v>11341.8637</v>
          </cell>
          <cell r="S45">
            <v>32.68</v>
          </cell>
          <cell r="T45">
            <v>92.440400000000011</v>
          </cell>
          <cell r="U45">
            <v>3020.9522720000004</v>
          </cell>
          <cell r="V45">
            <v>29.38</v>
          </cell>
          <cell r="W45">
            <v>419.04</v>
          </cell>
          <cell r="X45">
            <v>12311.395200000001</v>
          </cell>
          <cell r="Y45">
            <v>84.65</v>
          </cell>
          <cell r="Z45">
            <v>67.497</v>
          </cell>
          <cell r="AA45">
            <v>5713.6210500000007</v>
          </cell>
          <cell r="AB45">
            <v>18.059999999999999</v>
          </cell>
          <cell r="AC45">
            <v>118.25700000000001</v>
          </cell>
          <cell r="AD45">
            <v>2135.7214199999999</v>
          </cell>
          <cell r="AE45">
            <v>48.75</v>
          </cell>
          <cell r="AF45">
            <v>135.13900000000001</v>
          </cell>
          <cell r="AG45">
            <v>6588.0262500000008</v>
          </cell>
          <cell r="AH45">
            <v>49.82</v>
          </cell>
          <cell r="AI45">
            <v>83.790999999999997</v>
          </cell>
          <cell r="AJ45">
            <v>4174.4676199999994</v>
          </cell>
          <cell r="AK45">
            <v>57239.94666216</v>
          </cell>
          <cell r="AM45">
            <v>39.213330000000006</v>
          </cell>
          <cell r="AN45">
            <v>50.396000000000001</v>
          </cell>
          <cell r="AO45">
            <v>1976.1949786800003</v>
          </cell>
          <cell r="AP45">
            <v>48.83</v>
          </cell>
          <cell r="AQ45">
            <v>65.591000000000008</v>
          </cell>
          <cell r="AR45">
            <v>3202.8085300000002</v>
          </cell>
          <cell r="AS45">
            <v>79.89</v>
          </cell>
          <cell r="AT45">
            <v>45.727000000000004</v>
          </cell>
          <cell r="AU45">
            <v>3653.1300300000003</v>
          </cell>
          <cell r="AV45">
            <v>50.02</v>
          </cell>
          <cell r="AW45">
            <v>23.045999999999999</v>
          </cell>
          <cell r="AX45">
            <v>1152.7609199999999</v>
          </cell>
          <cell r="AY45">
            <v>10.100000000000001</v>
          </cell>
          <cell r="AZ45">
            <v>29.809000000000001</v>
          </cell>
          <cell r="BA45">
            <v>301.07090000000005</v>
          </cell>
          <cell r="BB45">
            <v>67.8</v>
          </cell>
          <cell r="BC45">
            <v>100.32600000000001</v>
          </cell>
          <cell r="BD45">
            <v>6802.1028000000006</v>
          </cell>
          <cell r="BE45">
            <v>17088.068158680006</v>
          </cell>
          <cell r="BG45">
            <v>73.45</v>
          </cell>
          <cell r="BH45">
            <v>123.786</v>
          </cell>
          <cell r="BI45">
            <v>9092.0817000000006</v>
          </cell>
          <cell r="BJ45">
            <v>38.119999999999997</v>
          </cell>
          <cell r="BK45">
            <v>312.22000000000003</v>
          </cell>
          <cell r="BL45">
            <v>11901.8264</v>
          </cell>
          <cell r="BM45">
            <v>76.73</v>
          </cell>
          <cell r="BN45">
            <v>81.885000000000005</v>
          </cell>
          <cell r="BO45">
            <v>6283.0360500000006</v>
          </cell>
          <cell r="BP45">
            <v>61.75</v>
          </cell>
          <cell r="BQ45">
            <v>157.56</v>
          </cell>
          <cell r="BR45">
            <v>9729.33</v>
          </cell>
          <cell r="BS45">
            <v>40.29</v>
          </cell>
          <cell r="BT45">
            <v>257.03100000000001</v>
          </cell>
          <cell r="BU45">
            <v>10355.778990000001</v>
          </cell>
          <cell r="BV45">
            <v>752.5</v>
          </cell>
          <cell r="BW45">
            <v>5.6280000000000001</v>
          </cell>
          <cell r="BX45">
            <v>4235.07</v>
          </cell>
          <cell r="BY45">
            <v>35.18</v>
          </cell>
          <cell r="BZ45">
            <v>154.94300000000001</v>
          </cell>
          <cell r="CA45">
            <v>5450.8947400000006</v>
          </cell>
          <cell r="CB45">
            <v>57048.017880000007</v>
          </cell>
          <cell r="CD45">
            <v>22.95</v>
          </cell>
          <cell r="CE45">
            <v>32.997999999999998</v>
          </cell>
          <cell r="CF45">
            <v>757.30409999999995</v>
          </cell>
          <cell r="CG45">
            <v>37.274999999999999</v>
          </cell>
          <cell r="CH45">
            <v>28.759</v>
          </cell>
          <cell r="CI45">
            <v>1071.9917249999999</v>
          </cell>
          <cell r="CJ45">
            <v>1829.2958249999997</v>
          </cell>
          <cell r="CL45">
            <v>1261.49</v>
          </cell>
        </row>
        <row r="46">
          <cell r="A46" t="str">
            <v>01/23/2006</v>
          </cell>
          <cell r="B46">
            <v>38740</v>
          </cell>
          <cell r="C46">
            <v>98.526819123372476</v>
          </cell>
          <cell r="D46">
            <v>99.712047431557124</v>
          </cell>
          <cell r="E46">
            <v>99.230166936856762</v>
          </cell>
          <cell r="F46">
            <v>103.61823453482386</v>
          </cell>
          <cell r="G46">
            <v>99.607503152585096</v>
          </cell>
          <cell r="H46">
            <v>100.38260169150222</v>
          </cell>
          <cell r="I46">
            <v>49.85</v>
          </cell>
          <cell r="J46">
            <v>26.680870000000002</v>
          </cell>
          <cell r="K46">
            <v>206.74100000000001</v>
          </cell>
          <cell r="L46">
            <v>5516.0297446700006</v>
          </cell>
          <cell r="M46">
            <v>84.56</v>
          </cell>
          <cell r="N46">
            <v>77.356999999999999</v>
          </cell>
          <cell r="O46">
            <v>6541.3079200000002</v>
          </cell>
          <cell r="P46">
            <v>77.7</v>
          </cell>
          <cell r="Q46">
            <v>146.29</v>
          </cell>
          <cell r="R46">
            <v>11366.733</v>
          </cell>
          <cell r="S46">
            <v>33.200000000000003</v>
          </cell>
          <cell r="T46">
            <v>92.440400000000011</v>
          </cell>
          <cell r="U46">
            <v>3069.0212800000008</v>
          </cell>
          <cell r="V46">
            <v>29.59</v>
          </cell>
          <cell r="W46">
            <v>419.04</v>
          </cell>
          <cell r="X46">
            <v>12399.393600000001</v>
          </cell>
          <cell r="Y46">
            <v>83</v>
          </cell>
          <cell r="Z46">
            <v>67.497</v>
          </cell>
          <cell r="AA46">
            <v>5602.2510000000002</v>
          </cell>
          <cell r="AB46">
            <v>18.240000000000002</v>
          </cell>
          <cell r="AC46">
            <v>118.25700000000001</v>
          </cell>
          <cell r="AD46">
            <v>2157.0076800000002</v>
          </cell>
          <cell r="AE46">
            <v>48.7</v>
          </cell>
          <cell r="AF46">
            <v>135.13900000000001</v>
          </cell>
          <cell r="AG46">
            <v>6581.2693000000008</v>
          </cell>
          <cell r="AH46">
            <v>51.57</v>
          </cell>
          <cell r="AI46">
            <v>83.790999999999997</v>
          </cell>
          <cell r="AJ46">
            <v>4321.1018699999995</v>
          </cell>
          <cell r="AK46">
            <v>57554.11539467</v>
          </cell>
          <cell r="AM46">
            <v>40.156670000000005</v>
          </cell>
          <cell r="AN46">
            <v>50.396000000000001</v>
          </cell>
          <cell r="AO46">
            <v>2023.7355413200003</v>
          </cell>
          <cell r="AP46">
            <v>49.35</v>
          </cell>
          <cell r="AQ46">
            <v>65.591000000000008</v>
          </cell>
          <cell r="AR46">
            <v>3236.9158500000003</v>
          </cell>
          <cell r="AS46">
            <v>80.7</v>
          </cell>
          <cell r="AT46">
            <v>45.727000000000004</v>
          </cell>
          <cell r="AU46">
            <v>3690.1689000000006</v>
          </cell>
          <cell r="AV46">
            <v>49.85</v>
          </cell>
          <cell r="AW46">
            <v>23.045999999999999</v>
          </cell>
          <cell r="AX46">
            <v>1148.8431</v>
          </cell>
          <cell r="AY46">
            <v>10.32</v>
          </cell>
          <cell r="AZ46">
            <v>29.809000000000001</v>
          </cell>
          <cell r="BA46">
            <v>307.62888000000004</v>
          </cell>
          <cell r="BB46">
            <v>68.8</v>
          </cell>
          <cell r="BC46">
            <v>100.32600000000001</v>
          </cell>
          <cell r="BD46">
            <v>6902.4288000000006</v>
          </cell>
          <cell r="BE46">
            <v>17309.72107132</v>
          </cell>
          <cell r="BG46">
            <v>73.41</v>
          </cell>
          <cell r="BH46">
            <v>123.786</v>
          </cell>
          <cell r="BI46">
            <v>9087.1302599999999</v>
          </cell>
          <cell r="BJ46">
            <v>37.97</v>
          </cell>
          <cell r="BK46">
            <v>312.22000000000003</v>
          </cell>
          <cell r="BL46">
            <v>11854.993400000001</v>
          </cell>
          <cell r="BM46">
            <v>74.98</v>
          </cell>
          <cell r="BN46">
            <v>81.885000000000005</v>
          </cell>
          <cell r="BO46">
            <v>6139.7373000000007</v>
          </cell>
          <cell r="BP46">
            <v>61.21</v>
          </cell>
          <cell r="BQ46">
            <v>157.56</v>
          </cell>
          <cell r="BR46">
            <v>9644.2476000000006</v>
          </cell>
          <cell r="BS46">
            <v>40.01</v>
          </cell>
          <cell r="BT46">
            <v>257.03100000000001</v>
          </cell>
          <cell r="BU46">
            <v>10283.810309999999</v>
          </cell>
          <cell r="BV46">
            <v>737</v>
          </cell>
          <cell r="BW46">
            <v>5.6280000000000001</v>
          </cell>
          <cell r="BX46">
            <v>4147.8360000000002</v>
          </cell>
          <cell r="BY46">
            <v>34.82</v>
          </cell>
          <cell r="BZ46">
            <v>154.94300000000001</v>
          </cell>
          <cell r="CA46">
            <v>5395.1152600000005</v>
          </cell>
          <cell r="CB46">
            <v>56552.870130000003</v>
          </cell>
          <cell r="CD46">
            <v>23.12</v>
          </cell>
          <cell r="CE46">
            <v>32.997999999999998</v>
          </cell>
          <cell r="CF46">
            <v>762.91376000000002</v>
          </cell>
          <cell r="CG46">
            <v>37.244999999999997</v>
          </cell>
          <cell r="CH46">
            <v>28.759</v>
          </cell>
          <cell r="CI46">
            <v>1071.1289549999999</v>
          </cell>
          <cell r="CJ46">
            <v>1834.042715</v>
          </cell>
          <cell r="CL46">
            <v>1263.82</v>
          </cell>
        </row>
        <row r="47">
          <cell r="A47" t="str">
            <v>01/24/2006</v>
          </cell>
          <cell r="B47">
            <v>38741</v>
          </cell>
          <cell r="C47">
            <v>99.094698876923744</v>
          </cell>
          <cell r="D47">
            <v>103.10805070279187</v>
          </cell>
          <cell r="E47">
            <v>99.783725816560491</v>
          </cell>
          <cell r="F47">
            <v>104.54643737803688</v>
          </cell>
          <cell r="G47">
            <v>99.847099621689779</v>
          </cell>
          <cell r="H47">
            <v>103.78574305275876</v>
          </cell>
          <cell r="I47">
            <v>51.54</v>
          </cell>
          <cell r="J47">
            <v>26.237360000000002</v>
          </cell>
          <cell r="K47">
            <v>206.74100000000001</v>
          </cell>
          <cell r="L47">
            <v>5424.3380437600008</v>
          </cell>
          <cell r="M47">
            <v>85.49</v>
          </cell>
          <cell r="N47">
            <v>77.356999999999999</v>
          </cell>
          <cell r="O47">
            <v>6613.2499299999999</v>
          </cell>
          <cell r="P47">
            <v>78.11</v>
          </cell>
          <cell r="Q47">
            <v>146.29</v>
          </cell>
          <cell r="R47">
            <v>11426.711899999998</v>
          </cell>
          <cell r="S47">
            <v>33.25</v>
          </cell>
          <cell r="T47">
            <v>92.440400000000011</v>
          </cell>
          <cell r="U47">
            <v>3073.6433000000002</v>
          </cell>
          <cell r="V47">
            <v>29.77</v>
          </cell>
          <cell r="W47">
            <v>419.04</v>
          </cell>
          <cell r="X47">
            <v>12474.820800000001</v>
          </cell>
          <cell r="Y47">
            <v>82.88</v>
          </cell>
          <cell r="Z47">
            <v>67.497</v>
          </cell>
          <cell r="AA47">
            <v>5594.1513599999998</v>
          </cell>
          <cell r="AB47">
            <v>18.45</v>
          </cell>
          <cell r="AC47">
            <v>118.25700000000001</v>
          </cell>
          <cell r="AD47">
            <v>2181.8416499999998</v>
          </cell>
          <cell r="AE47">
            <v>49.620000000000005</v>
          </cell>
          <cell r="AF47">
            <v>135.13900000000001</v>
          </cell>
          <cell r="AG47">
            <v>6705.5971800000007</v>
          </cell>
          <cell r="AH47">
            <v>52.410000000000004</v>
          </cell>
          <cell r="AI47">
            <v>83.790999999999997</v>
          </cell>
          <cell r="AJ47">
            <v>4391.4863100000002</v>
          </cell>
          <cell r="AK47">
            <v>57885.840473759999</v>
          </cell>
          <cell r="AM47">
            <v>43.33</v>
          </cell>
          <cell r="AN47">
            <v>50.396000000000001</v>
          </cell>
          <cell r="AO47">
            <v>2183.65868</v>
          </cell>
          <cell r="AP47">
            <v>53.300000000000004</v>
          </cell>
          <cell r="AQ47">
            <v>65.591000000000008</v>
          </cell>
          <cell r="AR47">
            <v>3496.0003000000006</v>
          </cell>
          <cell r="AS47">
            <v>82.26</v>
          </cell>
          <cell r="AT47">
            <v>45.727000000000004</v>
          </cell>
          <cell r="AU47">
            <v>3761.5030200000006</v>
          </cell>
          <cell r="AV47">
            <v>51.54</v>
          </cell>
          <cell r="AW47">
            <v>23.045999999999999</v>
          </cell>
          <cell r="AX47">
            <v>1187.7908399999999</v>
          </cell>
          <cell r="AY47">
            <v>10.49</v>
          </cell>
          <cell r="AZ47">
            <v>29.809000000000001</v>
          </cell>
          <cell r="BA47">
            <v>312.69641000000001</v>
          </cell>
          <cell r="BB47">
            <v>69.350000000000009</v>
          </cell>
          <cell r="BC47">
            <v>100.32600000000001</v>
          </cell>
          <cell r="BD47">
            <v>6957.6081000000013</v>
          </cell>
          <cell r="BE47">
            <v>17899.25735</v>
          </cell>
          <cell r="BG47">
            <v>73.290000000000006</v>
          </cell>
          <cell r="BH47">
            <v>123.786</v>
          </cell>
          <cell r="BI47">
            <v>9072.2759400000014</v>
          </cell>
          <cell r="BJ47">
            <v>38.08</v>
          </cell>
          <cell r="BK47">
            <v>312.22000000000003</v>
          </cell>
          <cell r="BL47">
            <v>11889.337600000001</v>
          </cell>
          <cell r="BM47">
            <v>75.62</v>
          </cell>
          <cell r="BN47">
            <v>81.885000000000005</v>
          </cell>
          <cell r="BO47">
            <v>6192.1437000000005</v>
          </cell>
          <cell r="BP47">
            <v>62.940000000000005</v>
          </cell>
          <cell r="BQ47">
            <v>157.56</v>
          </cell>
          <cell r="BR47">
            <v>9916.8264000000017</v>
          </cell>
          <cell r="BS47">
            <v>39.980000000000004</v>
          </cell>
          <cell r="BT47">
            <v>257.03100000000001</v>
          </cell>
          <cell r="BU47">
            <v>10276.099380000001</v>
          </cell>
          <cell r="BV47">
            <v>739</v>
          </cell>
          <cell r="BW47">
            <v>5.6280000000000001</v>
          </cell>
          <cell r="BX47">
            <v>4159.0919999999996</v>
          </cell>
          <cell r="BY47">
            <v>34.61</v>
          </cell>
          <cell r="BZ47">
            <v>154.94300000000001</v>
          </cell>
          <cell r="CA47">
            <v>5362.5772300000008</v>
          </cell>
          <cell r="CB47">
            <v>56868.352250000004</v>
          </cell>
          <cell r="CD47">
            <v>23.400000000000002</v>
          </cell>
          <cell r="CE47">
            <v>32.997999999999998</v>
          </cell>
          <cell r="CF47">
            <v>772.15319999999997</v>
          </cell>
          <cell r="CG47">
            <v>37.494999999999997</v>
          </cell>
          <cell r="CH47">
            <v>28.759</v>
          </cell>
          <cell r="CI47">
            <v>1078.3187049999999</v>
          </cell>
          <cell r="CJ47">
            <v>1850.4719049999999</v>
          </cell>
          <cell r="CL47">
            <v>1266.8600000000001</v>
          </cell>
        </row>
        <row r="48">
          <cell r="A48" t="str">
            <v>01/25/2006</v>
          </cell>
          <cell r="B48">
            <v>38742</v>
          </cell>
          <cell r="C48">
            <v>98.443957177663705</v>
          </cell>
          <cell r="D48">
            <v>103.38115344057289</v>
          </cell>
          <cell r="E48">
            <v>97.656615226590731</v>
          </cell>
          <cell r="F48">
            <v>105.67116564886487</v>
          </cell>
          <cell r="G48">
            <v>99.675283732660773</v>
          </cell>
          <cell r="H48">
            <v>105.87998389045508</v>
          </cell>
          <cell r="I48">
            <v>52.58</v>
          </cell>
          <cell r="J48">
            <v>25.864250000000002</v>
          </cell>
          <cell r="K48">
            <v>206.74100000000001</v>
          </cell>
          <cell r="L48">
            <v>5347.2009092500011</v>
          </cell>
          <cell r="M48">
            <v>84.53</v>
          </cell>
          <cell r="N48">
            <v>77.356999999999999</v>
          </cell>
          <cell r="O48">
            <v>6538.9872100000002</v>
          </cell>
          <cell r="P48">
            <v>77.36</v>
          </cell>
          <cell r="Q48">
            <v>146.29</v>
          </cell>
          <cell r="R48">
            <v>11316.9944</v>
          </cell>
          <cell r="S48">
            <v>32.910000000000004</v>
          </cell>
          <cell r="T48">
            <v>92.440400000000011</v>
          </cell>
          <cell r="U48">
            <v>3042.2135640000006</v>
          </cell>
          <cell r="V48">
            <v>29.76</v>
          </cell>
          <cell r="W48">
            <v>419.04</v>
          </cell>
          <cell r="X48">
            <v>12470.630400000002</v>
          </cell>
          <cell r="Y48">
            <v>82.63</v>
          </cell>
          <cell r="Z48">
            <v>67.497</v>
          </cell>
          <cell r="AA48">
            <v>5577.27711</v>
          </cell>
          <cell r="AB48">
            <v>18.57</v>
          </cell>
          <cell r="AC48">
            <v>118.25700000000001</v>
          </cell>
          <cell r="AD48">
            <v>2196.0324900000001</v>
          </cell>
          <cell r="AE48">
            <v>49.370000000000005</v>
          </cell>
          <cell r="AF48">
            <v>135.13900000000001</v>
          </cell>
          <cell r="AG48">
            <v>6671.8124300000009</v>
          </cell>
          <cell r="AH48">
            <v>51.85</v>
          </cell>
          <cell r="AI48">
            <v>83.790999999999997</v>
          </cell>
          <cell r="AJ48">
            <v>4344.5633500000004</v>
          </cell>
          <cell r="AK48">
            <v>57505.711863250006</v>
          </cell>
          <cell r="AM48">
            <v>42.99</v>
          </cell>
          <cell r="AN48">
            <v>50.396000000000001</v>
          </cell>
          <cell r="AO48">
            <v>2166.5240400000002</v>
          </cell>
          <cell r="AP48">
            <v>53.39</v>
          </cell>
          <cell r="AQ48">
            <v>65.591000000000008</v>
          </cell>
          <cell r="AR48">
            <v>3501.9034900000006</v>
          </cell>
          <cell r="AS48">
            <v>83.01</v>
          </cell>
          <cell r="AT48">
            <v>45.727000000000004</v>
          </cell>
          <cell r="AU48">
            <v>3795.7982700000007</v>
          </cell>
          <cell r="AV48">
            <v>52.58</v>
          </cell>
          <cell r="AW48">
            <v>23.045999999999999</v>
          </cell>
          <cell r="AX48">
            <v>1211.7586799999999</v>
          </cell>
          <cell r="AY48">
            <v>10.57</v>
          </cell>
          <cell r="AZ48">
            <v>29.809000000000001</v>
          </cell>
          <cell r="BA48">
            <v>315.08113000000003</v>
          </cell>
          <cell r="BB48">
            <v>69.33</v>
          </cell>
          <cell r="BC48">
            <v>100.32600000000001</v>
          </cell>
          <cell r="BD48">
            <v>6955.6015800000005</v>
          </cell>
          <cell r="BE48">
            <v>17946.667190000004</v>
          </cell>
          <cell r="BG48">
            <v>70.78</v>
          </cell>
          <cell r="BH48">
            <v>123.786</v>
          </cell>
          <cell r="BI48">
            <v>8761.5730800000001</v>
          </cell>
          <cell r="BJ48">
            <v>37.200000000000003</v>
          </cell>
          <cell r="BK48">
            <v>312.22000000000003</v>
          </cell>
          <cell r="BL48">
            <v>11614.584000000003</v>
          </cell>
          <cell r="BM48">
            <v>74.73</v>
          </cell>
          <cell r="BN48">
            <v>81.885000000000005</v>
          </cell>
          <cell r="BO48">
            <v>6119.2660500000011</v>
          </cell>
          <cell r="BP48">
            <v>61.45</v>
          </cell>
          <cell r="BQ48">
            <v>157.56</v>
          </cell>
          <cell r="BR48">
            <v>9682.0619999999999</v>
          </cell>
          <cell r="BS48">
            <v>39.28</v>
          </cell>
          <cell r="BT48">
            <v>257.03100000000001</v>
          </cell>
          <cell r="BU48">
            <v>10096.177680000001</v>
          </cell>
          <cell r="BV48">
            <v>730.5</v>
          </cell>
          <cell r="BW48">
            <v>5.6280000000000001</v>
          </cell>
          <cell r="BX48">
            <v>4111.2539999999999</v>
          </cell>
          <cell r="BY48">
            <v>34.020000000000003</v>
          </cell>
          <cell r="BZ48">
            <v>154.94300000000001</v>
          </cell>
          <cell r="CA48">
            <v>5271.1608600000009</v>
          </cell>
          <cell r="CB48">
            <v>55656.077670000013</v>
          </cell>
          <cell r="CD48">
            <v>23.89</v>
          </cell>
          <cell r="CE48">
            <v>32.997999999999998</v>
          </cell>
          <cell r="CF48">
            <v>788.32222000000002</v>
          </cell>
          <cell r="CG48">
            <v>37.625</v>
          </cell>
          <cell r="CH48">
            <v>28.759</v>
          </cell>
          <cell r="CI48">
            <v>1082.0573750000001</v>
          </cell>
          <cell r="CJ48">
            <v>1870.3795950000001</v>
          </cell>
          <cell r="CL48">
            <v>1264.68</v>
          </cell>
        </row>
        <row r="49">
          <cell r="A49" t="str">
            <v>01/26/2006</v>
          </cell>
          <cell r="B49">
            <v>38743</v>
          </cell>
          <cell r="C49">
            <v>98.102293977350456</v>
          </cell>
          <cell r="D49">
            <v>109.6743194377068</v>
          </cell>
          <cell r="E49">
            <v>98.929952907407227</v>
          </cell>
          <cell r="F49">
            <v>109.85362053382866</v>
          </cell>
          <cell r="G49">
            <v>100.3964375788146</v>
          </cell>
          <cell r="H49">
            <v>110.14901329037454</v>
          </cell>
          <cell r="I49">
            <v>54.7</v>
          </cell>
          <cell r="J49">
            <v>26.040250000000004</v>
          </cell>
          <cell r="K49">
            <v>206.74100000000001</v>
          </cell>
          <cell r="L49">
            <v>5383.5873252500014</v>
          </cell>
          <cell r="M49">
            <v>84.76</v>
          </cell>
          <cell r="N49">
            <v>77.356999999999999</v>
          </cell>
          <cell r="O49">
            <v>6556.7793200000006</v>
          </cell>
          <cell r="P49">
            <v>76.44</v>
          </cell>
          <cell r="Q49">
            <v>146.29</v>
          </cell>
          <cell r="R49">
            <v>11182.407599999999</v>
          </cell>
          <cell r="S49">
            <v>33.200000000000003</v>
          </cell>
          <cell r="T49">
            <v>92.440400000000011</v>
          </cell>
          <cell r="U49">
            <v>3069.0212800000008</v>
          </cell>
          <cell r="V49">
            <v>29.38</v>
          </cell>
          <cell r="W49">
            <v>419.04</v>
          </cell>
          <cell r="X49">
            <v>12311.395200000001</v>
          </cell>
          <cell r="Y49">
            <v>83.9</v>
          </cell>
          <cell r="Z49">
            <v>67.497</v>
          </cell>
          <cell r="AA49">
            <v>5662.9983000000002</v>
          </cell>
          <cell r="AB49">
            <v>18.510000000000002</v>
          </cell>
          <cell r="AC49">
            <v>118.25700000000001</v>
          </cell>
          <cell r="AD49">
            <v>2188.9370700000004</v>
          </cell>
          <cell r="AE49">
            <v>51.230000000000004</v>
          </cell>
          <cell r="AF49">
            <v>135.13900000000001</v>
          </cell>
          <cell r="AG49">
            <v>6923.170970000001</v>
          </cell>
          <cell r="AH49">
            <v>48.07</v>
          </cell>
          <cell r="AI49">
            <v>83.790999999999997</v>
          </cell>
          <cell r="AJ49">
            <v>4027.8333699999998</v>
          </cell>
          <cell r="AK49">
            <v>57306.130435250001</v>
          </cell>
          <cell r="AM49">
            <v>54.456670000000003</v>
          </cell>
          <cell r="AN49">
            <v>50.396000000000001</v>
          </cell>
          <cell r="AO49">
            <v>2744.3983413200003</v>
          </cell>
          <cell r="AP49">
            <v>54.1</v>
          </cell>
          <cell r="AQ49">
            <v>65.591000000000008</v>
          </cell>
          <cell r="AR49">
            <v>3548.4731000000006</v>
          </cell>
          <cell r="AS49">
            <v>85.39</v>
          </cell>
          <cell r="AT49">
            <v>45.727000000000004</v>
          </cell>
          <cell r="AU49">
            <v>3904.6285300000004</v>
          </cell>
          <cell r="AV49">
            <v>54.7</v>
          </cell>
          <cell r="AW49">
            <v>23.045999999999999</v>
          </cell>
          <cell r="AX49">
            <v>1260.6161999999999</v>
          </cell>
          <cell r="AY49">
            <v>11.49</v>
          </cell>
          <cell r="AZ49">
            <v>29.809000000000001</v>
          </cell>
          <cell r="BA49">
            <v>342.50541000000004</v>
          </cell>
          <cell r="BB49">
            <v>72.150000000000006</v>
          </cell>
          <cell r="BC49">
            <v>100.32600000000001</v>
          </cell>
          <cell r="BD49">
            <v>7238.5209000000013</v>
          </cell>
          <cell r="BE49">
            <v>19039.142481320003</v>
          </cell>
          <cell r="BG49">
            <v>71.48</v>
          </cell>
          <cell r="BH49">
            <v>123.786</v>
          </cell>
          <cell r="BI49">
            <v>8848.2232800000002</v>
          </cell>
          <cell r="BJ49">
            <v>37.65</v>
          </cell>
          <cell r="BK49">
            <v>312.22000000000003</v>
          </cell>
          <cell r="BL49">
            <v>11755.083000000001</v>
          </cell>
          <cell r="BM49">
            <v>75.2</v>
          </cell>
          <cell r="BN49">
            <v>81.885000000000005</v>
          </cell>
          <cell r="BO49">
            <v>6157.7520000000004</v>
          </cell>
          <cell r="BP49">
            <v>62.940000000000005</v>
          </cell>
          <cell r="BQ49">
            <v>157.56</v>
          </cell>
          <cell r="BR49">
            <v>9916.8264000000017</v>
          </cell>
          <cell r="BS49">
            <v>38.81</v>
          </cell>
          <cell r="BT49">
            <v>257.03100000000001</v>
          </cell>
          <cell r="BU49">
            <v>9975.3731100000005</v>
          </cell>
          <cell r="BV49">
            <v>773</v>
          </cell>
          <cell r="BW49">
            <v>5.6280000000000001</v>
          </cell>
          <cell r="BX49">
            <v>4350.4440000000004</v>
          </cell>
          <cell r="BY49">
            <v>34.71</v>
          </cell>
          <cell r="BZ49">
            <v>154.94300000000001</v>
          </cell>
          <cell r="CA49">
            <v>5378.0715300000002</v>
          </cell>
          <cell r="CB49">
            <v>56381.773320000008</v>
          </cell>
          <cell r="CD49">
            <v>24.8</v>
          </cell>
          <cell r="CE49">
            <v>32.997999999999998</v>
          </cell>
          <cell r="CF49">
            <v>818.35039999999992</v>
          </cell>
          <cell r="CG49">
            <v>39.155000000000001</v>
          </cell>
          <cell r="CH49">
            <v>28.759</v>
          </cell>
          <cell r="CI49">
            <v>1126.0586450000001</v>
          </cell>
          <cell r="CJ49">
            <v>1944.4090449999999</v>
          </cell>
          <cell r="CL49">
            <v>1273.83</v>
          </cell>
        </row>
        <row r="50">
          <cell r="A50" t="str">
            <v>01/27/2006</v>
          </cell>
          <cell r="B50">
            <v>38744</v>
          </cell>
          <cell r="C50">
            <v>98.845264201350844</v>
          </cell>
          <cell r="D50">
            <v>109.31270488893759</v>
          </cell>
          <cell r="E50">
            <v>100.0914917645653</v>
          </cell>
          <cell r="F50">
            <v>110.48086094171194</v>
          </cell>
          <cell r="G50">
            <v>101.17591424968472</v>
          </cell>
          <cell r="H50">
            <v>108.21586790173177</v>
          </cell>
          <cell r="I50">
            <v>53.74</v>
          </cell>
          <cell r="J50">
            <v>25.843130000000002</v>
          </cell>
          <cell r="K50">
            <v>206.74100000000001</v>
          </cell>
          <cell r="L50">
            <v>5342.8345393300006</v>
          </cell>
          <cell r="M50">
            <v>84.64</v>
          </cell>
          <cell r="N50">
            <v>77.356999999999999</v>
          </cell>
          <cell r="O50">
            <v>6547.4964799999998</v>
          </cell>
          <cell r="P50">
            <v>76.81</v>
          </cell>
          <cell r="Q50">
            <v>146.29</v>
          </cell>
          <cell r="R50">
            <v>11236.534900000001</v>
          </cell>
          <cell r="S50">
            <v>33.51</v>
          </cell>
          <cell r="T50">
            <v>92.440400000000011</v>
          </cell>
          <cell r="U50">
            <v>3097.6778040000004</v>
          </cell>
          <cell r="V50">
            <v>29.62</v>
          </cell>
          <cell r="W50">
            <v>419.04</v>
          </cell>
          <cell r="X50">
            <v>12411.964800000002</v>
          </cell>
          <cell r="Y50">
            <v>84.68</v>
          </cell>
          <cell r="Z50">
            <v>67.497</v>
          </cell>
          <cell r="AA50">
            <v>5715.6459600000007</v>
          </cell>
          <cell r="AB50">
            <v>18.47</v>
          </cell>
          <cell r="AC50">
            <v>118.25700000000001</v>
          </cell>
          <cell r="AD50">
            <v>2184.2067900000002</v>
          </cell>
          <cell r="AE50">
            <v>52.53</v>
          </cell>
          <cell r="AF50">
            <v>135.13900000000001</v>
          </cell>
          <cell r="AG50">
            <v>7098.8516700000009</v>
          </cell>
          <cell r="AH50">
            <v>48.99</v>
          </cell>
          <cell r="AI50">
            <v>83.790999999999997</v>
          </cell>
          <cell r="AJ50">
            <v>4104.9210899999998</v>
          </cell>
          <cell r="AK50">
            <v>57740.134033330018</v>
          </cell>
          <cell r="AM50">
            <v>54.503330000000005</v>
          </cell>
          <cell r="AN50">
            <v>50.396000000000001</v>
          </cell>
          <cell r="AO50">
            <v>2746.7498186800003</v>
          </cell>
          <cell r="AP50">
            <v>52.72</v>
          </cell>
          <cell r="AQ50">
            <v>65.591000000000008</v>
          </cell>
          <cell r="AR50">
            <v>3457.9575200000004</v>
          </cell>
          <cell r="AS50">
            <v>86.53</v>
          </cell>
          <cell r="AT50">
            <v>45.727000000000004</v>
          </cell>
          <cell r="AU50">
            <v>3956.7573100000004</v>
          </cell>
          <cell r="AV50">
            <v>53.74</v>
          </cell>
          <cell r="AW50">
            <v>23.045999999999999</v>
          </cell>
          <cell r="AX50">
            <v>1238.4920400000001</v>
          </cell>
          <cell r="AY50">
            <v>11.84</v>
          </cell>
          <cell r="AZ50">
            <v>29.809000000000001</v>
          </cell>
          <cell r="BA50">
            <v>352.93856</v>
          </cell>
          <cell r="BB50">
            <v>72</v>
          </cell>
          <cell r="BC50">
            <v>100.32600000000001</v>
          </cell>
          <cell r="BD50">
            <v>7223.4720000000007</v>
          </cell>
          <cell r="BE50">
            <v>18976.367248680002</v>
          </cell>
          <cell r="BG50">
            <v>72.67</v>
          </cell>
          <cell r="BH50">
            <v>123.786</v>
          </cell>
          <cell r="BI50">
            <v>8995.528620000001</v>
          </cell>
          <cell r="BJ50">
            <v>38.380000000000003</v>
          </cell>
          <cell r="BK50">
            <v>312.22000000000003</v>
          </cell>
          <cell r="BL50">
            <v>11983.003600000002</v>
          </cell>
          <cell r="BM50">
            <v>76.3</v>
          </cell>
          <cell r="BN50">
            <v>81.885000000000005</v>
          </cell>
          <cell r="BO50">
            <v>6247.8254999999999</v>
          </cell>
          <cell r="BP50">
            <v>63.34</v>
          </cell>
          <cell r="BQ50">
            <v>157.56</v>
          </cell>
          <cell r="BR50">
            <v>9979.8504000000012</v>
          </cell>
          <cell r="BS50">
            <v>39.74</v>
          </cell>
          <cell r="BT50">
            <v>257.03100000000001</v>
          </cell>
          <cell r="BU50">
            <v>10214.41194</v>
          </cell>
          <cell r="BV50">
            <v>754</v>
          </cell>
          <cell r="BW50">
            <v>5.6280000000000001</v>
          </cell>
          <cell r="BX50">
            <v>4243.5119999999997</v>
          </cell>
          <cell r="BY50">
            <v>34.72</v>
          </cell>
          <cell r="BZ50">
            <v>154.94300000000001</v>
          </cell>
          <cell r="CA50">
            <v>5379.6209600000002</v>
          </cell>
          <cell r="CB50">
            <v>57043.753020000004</v>
          </cell>
          <cell r="CD50">
            <v>24.400000000000002</v>
          </cell>
          <cell r="CE50">
            <v>32.997999999999998</v>
          </cell>
          <cell r="CF50">
            <v>805.15120000000002</v>
          </cell>
          <cell r="CG50">
            <v>40</v>
          </cell>
          <cell r="CH50">
            <v>28.759</v>
          </cell>
          <cell r="CI50">
            <v>1150.3600000000001</v>
          </cell>
          <cell r="CJ50">
            <v>1955.5112000000001</v>
          </cell>
          <cell r="CL50">
            <v>1283.72</v>
          </cell>
        </row>
        <row r="51">
          <cell r="A51" t="str">
            <v>01/30/2006</v>
          </cell>
          <cell r="B51">
            <v>38747</v>
          </cell>
          <cell r="C51">
            <v>99.116453777378382</v>
          </cell>
          <cell r="D51">
            <v>110.92662966480307</v>
          </cell>
          <cell r="E51">
            <v>100.00716066798616</v>
          </cell>
          <cell r="F51">
            <v>112.10073103024042</v>
          </cell>
          <cell r="G51">
            <v>101.29216582597729</v>
          </cell>
          <cell r="H51">
            <v>109.14216673378976</v>
          </cell>
          <cell r="I51">
            <v>54.2</v>
          </cell>
          <cell r="J51">
            <v>26.399280000000001</v>
          </cell>
          <cell r="K51">
            <v>206.74100000000001</v>
          </cell>
          <cell r="L51">
            <v>5457.8135464800007</v>
          </cell>
          <cell r="M51">
            <v>85.53</v>
          </cell>
          <cell r="N51">
            <v>77.356999999999999</v>
          </cell>
          <cell r="O51">
            <v>6616.3442100000002</v>
          </cell>
          <cell r="P51">
            <v>76.84</v>
          </cell>
          <cell r="Q51">
            <v>146.29</v>
          </cell>
          <cell r="R51">
            <v>11240.9236</v>
          </cell>
          <cell r="S51">
            <v>33.551000000000002</v>
          </cell>
          <cell r="T51">
            <v>92.440400000000011</v>
          </cell>
          <cell r="U51">
            <v>3101.4678604000005</v>
          </cell>
          <cell r="V51">
            <v>29.77</v>
          </cell>
          <cell r="W51">
            <v>419.04</v>
          </cell>
          <cell r="X51">
            <v>12474.820800000001</v>
          </cell>
          <cell r="Y51">
            <v>84.300000000000011</v>
          </cell>
          <cell r="Z51">
            <v>67.497</v>
          </cell>
          <cell r="AA51">
            <v>5689.9971000000005</v>
          </cell>
          <cell r="AB51">
            <v>18.57</v>
          </cell>
          <cell r="AC51">
            <v>118.25700000000001</v>
          </cell>
          <cell r="AD51">
            <v>2196.0324900000001</v>
          </cell>
          <cell r="AE51">
            <v>51.900000000000006</v>
          </cell>
          <cell r="AF51">
            <v>135.13900000000001</v>
          </cell>
          <cell r="AG51">
            <v>7013.7141000000011</v>
          </cell>
          <cell r="AH51">
            <v>49.02</v>
          </cell>
          <cell r="AI51">
            <v>83.790999999999997</v>
          </cell>
          <cell r="AJ51">
            <v>4107.4348200000004</v>
          </cell>
          <cell r="AK51">
            <v>57898.548526880004</v>
          </cell>
          <cell r="AM51">
            <v>56.800000000000004</v>
          </cell>
          <cell r="AN51">
            <v>50.396000000000001</v>
          </cell>
          <cell r="AO51">
            <v>2862.4928000000004</v>
          </cell>
          <cell r="AP51">
            <v>54.63</v>
          </cell>
          <cell r="AQ51">
            <v>65.591000000000008</v>
          </cell>
          <cell r="AR51">
            <v>3583.2363300000006</v>
          </cell>
          <cell r="AS51">
            <v>85.94</v>
          </cell>
          <cell r="AT51">
            <v>45.727000000000004</v>
          </cell>
          <cell r="AU51">
            <v>3929.7783800000002</v>
          </cell>
          <cell r="AV51">
            <v>54.2</v>
          </cell>
          <cell r="AW51">
            <v>23.045999999999999</v>
          </cell>
          <cell r="AX51">
            <v>1249.0932</v>
          </cell>
          <cell r="AY51">
            <v>12.02</v>
          </cell>
          <cell r="AZ51">
            <v>29.809000000000001</v>
          </cell>
          <cell r="BA51">
            <v>358.30417999999997</v>
          </cell>
          <cell r="BB51">
            <v>72.5</v>
          </cell>
          <cell r="BC51">
            <v>100.32600000000001</v>
          </cell>
          <cell r="BD51">
            <v>7273.6350000000002</v>
          </cell>
          <cell r="BE51">
            <v>19256.53989</v>
          </cell>
          <cell r="BG51">
            <v>72.100000000000009</v>
          </cell>
          <cell r="BH51">
            <v>123.786</v>
          </cell>
          <cell r="BI51">
            <v>8924.9706000000006</v>
          </cell>
          <cell r="BJ51">
            <v>38.07</v>
          </cell>
          <cell r="BK51">
            <v>312.22000000000003</v>
          </cell>
          <cell r="BL51">
            <v>11886.215400000001</v>
          </cell>
          <cell r="BM51">
            <v>77.510000000000005</v>
          </cell>
          <cell r="BN51">
            <v>81.885000000000005</v>
          </cell>
          <cell r="BO51">
            <v>6346.9063500000011</v>
          </cell>
          <cell r="BP51">
            <v>62.95</v>
          </cell>
          <cell r="BQ51">
            <v>157.56</v>
          </cell>
          <cell r="BR51">
            <v>9918.402</v>
          </cell>
          <cell r="BS51">
            <v>39.79</v>
          </cell>
          <cell r="BT51">
            <v>257.03100000000001</v>
          </cell>
          <cell r="BU51">
            <v>10227.263489999999</v>
          </cell>
          <cell r="BV51">
            <v>766.5</v>
          </cell>
          <cell r="BW51">
            <v>5.6280000000000001</v>
          </cell>
          <cell r="BX51">
            <v>4313.8620000000001</v>
          </cell>
          <cell r="BY51">
            <v>34.71</v>
          </cell>
          <cell r="BZ51">
            <v>154.94300000000001</v>
          </cell>
          <cell r="CA51">
            <v>5378.0715300000002</v>
          </cell>
          <cell r="CB51">
            <v>56995.69137</v>
          </cell>
          <cell r="CD51">
            <v>24.990000000000002</v>
          </cell>
          <cell r="CE51">
            <v>32.997999999999998</v>
          </cell>
          <cell r="CF51">
            <v>824.62001999999995</v>
          </cell>
          <cell r="CG51">
            <v>40.32</v>
          </cell>
          <cell r="CH51">
            <v>28.759</v>
          </cell>
          <cell r="CI51">
            <v>1159.56288</v>
          </cell>
          <cell r="CJ51">
            <v>1984.1828999999998</v>
          </cell>
          <cell r="CL51">
            <v>1285.1949999999999</v>
          </cell>
        </row>
        <row r="52">
          <cell r="A52" t="str">
            <v>01/31/2006</v>
          </cell>
          <cell r="B52">
            <v>38748</v>
          </cell>
          <cell r="C52">
            <v>98.652008640200819</v>
          </cell>
          <cell r="D52">
            <v>109.28606545959212</v>
          </cell>
          <cell r="E52">
            <v>99.310356476487698</v>
          </cell>
          <cell r="F52">
            <v>110.99971603671754</v>
          </cell>
          <cell r="G52">
            <v>100.88942307692305</v>
          </cell>
          <cell r="H52">
            <v>108.35682641965366</v>
          </cell>
          <cell r="I52">
            <v>53.81</v>
          </cell>
          <cell r="J52">
            <v>25.343310000000002</v>
          </cell>
          <cell r="K52">
            <v>206.74100000000001</v>
          </cell>
          <cell r="L52">
            <v>5239.5012527100007</v>
          </cell>
          <cell r="M52">
            <v>86.300000000000011</v>
          </cell>
          <cell r="N52">
            <v>77.356999999999999</v>
          </cell>
          <cell r="O52">
            <v>6675.9091000000008</v>
          </cell>
          <cell r="P52">
            <v>74.960000000000008</v>
          </cell>
          <cell r="Q52">
            <v>146.29</v>
          </cell>
          <cell r="R52">
            <v>10965.8984</v>
          </cell>
          <cell r="S52">
            <v>33.410000000000004</v>
          </cell>
          <cell r="T52">
            <v>92.440400000000011</v>
          </cell>
          <cell r="U52">
            <v>3088.4337640000008</v>
          </cell>
          <cell r="V52">
            <v>29.650000000000002</v>
          </cell>
          <cell r="W52">
            <v>419.04</v>
          </cell>
          <cell r="X52">
            <v>12424.536000000002</v>
          </cell>
          <cell r="Y52">
            <v>85.04</v>
          </cell>
          <cell r="Z52">
            <v>67.497</v>
          </cell>
          <cell r="AA52">
            <v>5739.94488</v>
          </cell>
          <cell r="AB52">
            <v>18.900000000000002</v>
          </cell>
          <cell r="AC52">
            <v>118.25700000000001</v>
          </cell>
          <cell r="AD52">
            <v>2235.0573000000004</v>
          </cell>
          <cell r="AE52">
            <v>52.900000000000006</v>
          </cell>
          <cell r="AF52">
            <v>135.13900000000001</v>
          </cell>
          <cell r="AG52">
            <v>7148.8531000000012</v>
          </cell>
          <cell r="AH52">
            <v>49.04</v>
          </cell>
          <cell r="AI52">
            <v>83.790999999999997</v>
          </cell>
          <cell r="AJ52">
            <v>4109.1106399999999</v>
          </cell>
          <cell r="AK52">
            <v>57627.244436710003</v>
          </cell>
          <cell r="AM52">
            <v>54.296670000000006</v>
          </cell>
          <cell r="AN52">
            <v>50.396000000000001</v>
          </cell>
          <cell r="AO52">
            <v>2736.3349813200002</v>
          </cell>
          <cell r="AP52">
            <v>54.06</v>
          </cell>
          <cell r="AQ52">
            <v>65.591000000000008</v>
          </cell>
          <cell r="AR52">
            <v>3545.8494600000008</v>
          </cell>
          <cell r="AS52">
            <v>84.78</v>
          </cell>
          <cell r="AT52">
            <v>45.727000000000004</v>
          </cell>
          <cell r="AU52">
            <v>3876.7350600000004</v>
          </cell>
          <cell r="AV52">
            <v>53.81</v>
          </cell>
          <cell r="AW52">
            <v>23.045999999999999</v>
          </cell>
          <cell r="AX52">
            <v>1240.10526</v>
          </cell>
          <cell r="AY52">
            <v>12.120000000000001</v>
          </cell>
          <cell r="AZ52">
            <v>29.809000000000001</v>
          </cell>
          <cell r="BA52">
            <v>361.28508000000005</v>
          </cell>
          <cell r="BB52">
            <v>71.88</v>
          </cell>
          <cell r="BC52">
            <v>100.32600000000001</v>
          </cell>
          <cell r="BD52">
            <v>7211.4328800000003</v>
          </cell>
          <cell r="BE52">
            <v>18971.742721320003</v>
          </cell>
          <cell r="BG52">
            <v>71.39</v>
          </cell>
          <cell r="BH52">
            <v>123.786</v>
          </cell>
          <cell r="BI52">
            <v>8837.0825399999994</v>
          </cell>
          <cell r="BJ52">
            <v>37.32</v>
          </cell>
          <cell r="BK52">
            <v>312.22000000000003</v>
          </cell>
          <cell r="BL52">
            <v>11652.050400000002</v>
          </cell>
          <cell r="BM52">
            <v>76.2</v>
          </cell>
          <cell r="BN52">
            <v>81.885000000000005</v>
          </cell>
          <cell r="BO52">
            <v>6239.6370000000006</v>
          </cell>
          <cell r="BP52">
            <v>62.56</v>
          </cell>
          <cell r="BQ52">
            <v>157.56</v>
          </cell>
          <cell r="BR52">
            <v>9856.9536000000007</v>
          </cell>
          <cell r="BS52">
            <v>39.900000000000006</v>
          </cell>
          <cell r="BT52">
            <v>257.03100000000001</v>
          </cell>
          <cell r="BU52">
            <v>10255.536900000001</v>
          </cell>
          <cell r="BV52">
            <v>794.25</v>
          </cell>
          <cell r="BW52">
            <v>5.6280000000000001</v>
          </cell>
          <cell r="BX52">
            <v>4470.0389999999998</v>
          </cell>
          <cell r="BY52">
            <v>34</v>
          </cell>
          <cell r="BZ52">
            <v>155.50800000000001</v>
          </cell>
          <cell r="CA52">
            <v>5287.2719999999999</v>
          </cell>
          <cell r="CB52">
            <v>56598.57144</v>
          </cell>
          <cell r="CD52">
            <v>25.04</v>
          </cell>
          <cell r="CE52">
            <v>32.997999999999998</v>
          </cell>
          <cell r="CF52">
            <v>826.26991999999996</v>
          </cell>
          <cell r="CG52">
            <v>39.585000000000001</v>
          </cell>
          <cell r="CH52">
            <v>28.759</v>
          </cell>
          <cell r="CI52">
            <v>1138.425015</v>
          </cell>
          <cell r="CJ52">
            <v>1964.694935</v>
          </cell>
          <cell r="CL52">
            <v>1280.085</v>
          </cell>
        </row>
        <row r="53">
          <cell r="A53" t="str">
            <v>02/01/2006</v>
          </cell>
          <cell r="B53">
            <v>38749</v>
          </cell>
          <cell r="C53">
            <v>99.326536667239637</v>
          </cell>
          <cell r="D53">
            <v>114.0745313664811</v>
          </cell>
          <cell r="E53">
            <v>96.645992213732214</v>
          </cell>
          <cell r="F53">
            <v>111.22173976992143</v>
          </cell>
          <cell r="G53">
            <v>101.07660781841108</v>
          </cell>
          <cell r="H53">
            <v>110.93435360451068</v>
          </cell>
          <cell r="I53">
            <v>55.09</v>
          </cell>
          <cell r="J53">
            <v>26.047290000000004</v>
          </cell>
          <cell r="K53">
            <v>206.74100000000001</v>
          </cell>
          <cell r="L53">
            <v>5385.0427818900016</v>
          </cell>
          <cell r="M53">
            <v>85.76</v>
          </cell>
          <cell r="N53">
            <v>77.356999999999999</v>
          </cell>
          <cell r="O53">
            <v>6634.1363200000005</v>
          </cell>
          <cell r="P53">
            <v>76.67</v>
          </cell>
          <cell r="Q53">
            <v>146.29</v>
          </cell>
          <cell r="R53">
            <v>11216.0543</v>
          </cell>
          <cell r="S53">
            <v>33.6</v>
          </cell>
          <cell r="T53">
            <v>92.440400000000011</v>
          </cell>
          <cell r="U53">
            <v>3105.9974400000006</v>
          </cell>
          <cell r="V53">
            <v>29.45</v>
          </cell>
          <cell r="W53">
            <v>419.04</v>
          </cell>
          <cell r="X53">
            <v>12340.728000000001</v>
          </cell>
          <cell r="Y53">
            <v>84.27</v>
          </cell>
          <cell r="Z53">
            <v>67.497</v>
          </cell>
          <cell r="AA53">
            <v>5687.9721899999995</v>
          </cell>
          <cell r="AB53">
            <v>18.84</v>
          </cell>
          <cell r="AC53">
            <v>118.25700000000001</v>
          </cell>
          <cell r="AD53">
            <v>2227.9618800000003</v>
          </cell>
          <cell r="AE53">
            <v>54</v>
          </cell>
          <cell r="AF53">
            <v>135.13900000000001</v>
          </cell>
          <cell r="AG53">
            <v>7297.5060000000003</v>
          </cell>
          <cell r="AH53">
            <v>49.24</v>
          </cell>
          <cell r="AI53">
            <v>83.790999999999997</v>
          </cell>
          <cell r="AJ53">
            <v>4125.8688400000001</v>
          </cell>
          <cell r="AK53">
            <v>58021.267751890009</v>
          </cell>
          <cell r="AM53">
            <v>53.133330000000001</v>
          </cell>
          <cell r="AN53">
            <v>50.396000000000001</v>
          </cell>
          <cell r="AO53">
            <v>2677.7072986799999</v>
          </cell>
          <cell r="AP53">
            <v>54.75</v>
          </cell>
          <cell r="AQ53">
            <v>65.591000000000008</v>
          </cell>
          <cell r="AR53">
            <v>3591.1072500000005</v>
          </cell>
          <cell r="AS53">
            <v>91.05</v>
          </cell>
          <cell r="AT53">
            <v>45.727000000000004</v>
          </cell>
          <cell r="AU53">
            <v>4163.4433500000005</v>
          </cell>
          <cell r="AV53">
            <v>55.09</v>
          </cell>
          <cell r="AW53">
            <v>23.045999999999999</v>
          </cell>
          <cell r="AX53">
            <v>1269.6041400000001</v>
          </cell>
          <cell r="AY53">
            <v>11.74</v>
          </cell>
          <cell r="AZ53">
            <v>29.809000000000001</v>
          </cell>
          <cell r="BA53">
            <v>349.95766000000003</v>
          </cell>
          <cell r="BB53">
            <v>77.260000000000005</v>
          </cell>
          <cell r="BC53">
            <v>100.32600000000001</v>
          </cell>
          <cell r="BD53">
            <v>7751.1867600000014</v>
          </cell>
          <cell r="BE53">
            <v>19803.00645868</v>
          </cell>
          <cell r="BG53">
            <v>69.7</v>
          </cell>
          <cell r="BH53">
            <v>123.786</v>
          </cell>
          <cell r="BI53">
            <v>8627.8842000000004</v>
          </cell>
          <cell r="BJ53">
            <v>36.03</v>
          </cell>
          <cell r="BK53">
            <v>312.22000000000003</v>
          </cell>
          <cell r="BL53">
            <v>11249.286600000001</v>
          </cell>
          <cell r="BM53">
            <v>73.960000000000008</v>
          </cell>
          <cell r="BN53">
            <v>81.885000000000005</v>
          </cell>
          <cell r="BO53">
            <v>6056.2146000000012</v>
          </cell>
          <cell r="BP53">
            <v>61.56</v>
          </cell>
          <cell r="BQ53">
            <v>157.56</v>
          </cell>
          <cell r="BR53">
            <v>9699.3936000000012</v>
          </cell>
          <cell r="BS53">
            <v>38.86</v>
          </cell>
          <cell r="BT53">
            <v>257.03100000000001</v>
          </cell>
          <cell r="BU53">
            <v>9988.2246599999999</v>
          </cell>
          <cell r="BV53">
            <v>770</v>
          </cell>
          <cell r="BW53">
            <v>5.6280000000000001</v>
          </cell>
          <cell r="BX53">
            <v>4333.5600000000004</v>
          </cell>
          <cell r="BY53">
            <v>32.96</v>
          </cell>
          <cell r="BZ53">
            <v>155.50800000000001</v>
          </cell>
          <cell r="CA53">
            <v>5125.5436800000007</v>
          </cell>
          <cell r="CB53">
            <v>55080.107340000002</v>
          </cell>
          <cell r="CD53">
            <v>25.560000000000002</v>
          </cell>
          <cell r="CE53">
            <v>32.997999999999998</v>
          </cell>
          <cell r="CF53">
            <v>843.42888000000005</v>
          </cell>
          <cell r="CG53">
            <v>39.125</v>
          </cell>
          <cell r="CH53">
            <v>28.759</v>
          </cell>
          <cell r="CI53">
            <v>1125.1958750000001</v>
          </cell>
          <cell r="CJ53">
            <v>1968.6247550000003</v>
          </cell>
          <cell r="CL53">
            <v>1282.46</v>
          </cell>
        </row>
        <row r="54">
          <cell r="A54" t="str">
            <v>02/02/2006</v>
          </cell>
          <cell r="B54">
            <v>38750</v>
          </cell>
          <cell r="C54">
            <v>99.471893923448448</v>
          </cell>
          <cell r="D54">
            <v>111.65043363396616</v>
          </cell>
          <cell r="E54">
            <v>94.050691116117463</v>
          </cell>
          <cell r="F54">
            <v>110.29090613569588</v>
          </cell>
          <cell r="G54">
            <v>100.16078184110968</v>
          </cell>
          <cell r="H54">
            <v>107.12847362062021</v>
          </cell>
          <cell r="I54">
            <v>53.2</v>
          </cell>
          <cell r="J54">
            <v>26.181040000000003</v>
          </cell>
          <cell r="K54">
            <v>206.74100000000001</v>
          </cell>
          <cell r="L54">
            <v>5412.6943906400011</v>
          </cell>
          <cell r="M54">
            <v>85.38</v>
          </cell>
          <cell r="N54">
            <v>77.356999999999999</v>
          </cell>
          <cell r="O54">
            <v>6604.7406599999995</v>
          </cell>
          <cell r="P54">
            <v>79.02</v>
          </cell>
          <cell r="Q54">
            <v>146.29</v>
          </cell>
          <cell r="R54">
            <v>11559.835799999999</v>
          </cell>
          <cell r="S54">
            <v>33.223800000000004</v>
          </cell>
          <cell r="T54">
            <v>92.440400000000011</v>
          </cell>
          <cell r="U54">
            <v>3071.2213615200008</v>
          </cell>
          <cell r="V54">
            <v>29.43</v>
          </cell>
          <cell r="W54">
            <v>419.04</v>
          </cell>
          <cell r="X54">
            <v>12332.3472</v>
          </cell>
          <cell r="Y54">
            <v>83.91</v>
          </cell>
          <cell r="Z54">
            <v>67.497</v>
          </cell>
          <cell r="AA54">
            <v>5663.6732699999993</v>
          </cell>
          <cell r="AB54">
            <v>18.7</v>
          </cell>
          <cell r="AC54">
            <v>118.25700000000001</v>
          </cell>
          <cell r="AD54">
            <v>2211.4059000000002</v>
          </cell>
          <cell r="AE54">
            <v>53.06</v>
          </cell>
          <cell r="AF54">
            <v>135.13900000000001</v>
          </cell>
          <cell r="AG54">
            <v>7170.4753400000009</v>
          </cell>
          <cell r="AH54">
            <v>48.69</v>
          </cell>
          <cell r="AI54">
            <v>83.790999999999997</v>
          </cell>
          <cell r="AJ54">
            <v>4079.7837899999995</v>
          </cell>
          <cell r="AK54">
            <v>58106.177712160003</v>
          </cell>
          <cell r="AM54">
            <v>50.426670000000001</v>
          </cell>
          <cell r="AN54">
            <v>50.396000000000001</v>
          </cell>
          <cell r="AO54">
            <v>2541.30246132</v>
          </cell>
          <cell r="AP54">
            <v>54.07</v>
          </cell>
          <cell r="AQ54">
            <v>65.591000000000008</v>
          </cell>
          <cell r="AR54">
            <v>3546.5053700000003</v>
          </cell>
          <cell r="AS54">
            <v>88.5</v>
          </cell>
          <cell r="AT54">
            <v>45.727000000000004</v>
          </cell>
          <cell r="AU54">
            <v>4046.8395000000005</v>
          </cell>
          <cell r="AV54">
            <v>53.2</v>
          </cell>
          <cell r="AW54">
            <v>23.045999999999999</v>
          </cell>
          <cell r="AX54">
            <v>1226.0472</v>
          </cell>
          <cell r="AY54">
            <v>12.4</v>
          </cell>
          <cell r="AZ54">
            <v>29.809000000000001</v>
          </cell>
          <cell r="BA54">
            <v>369.63160000000005</v>
          </cell>
          <cell r="BB54">
            <v>76.27</v>
          </cell>
          <cell r="BC54">
            <v>100.32600000000001</v>
          </cell>
          <cell r="BD54">
            <v>7651.86402</v>
          </cell>
          <cell r="BE54">
            <v>19382.190151320003</v>
          </cell>
          <cell r="BG54">
            <v>67.91</v>
          </cell>
          <cell r="BH54">
            <v>123.786</v>
          </cell>
          <cell r="BI54">
            <v>8406.3072599999996</v>
          </cell>
          <cell r="BJ54">
            <v>35.01</v>
          </cell>
          <cell r="BK54">
            <v>312.22000000000003</v>
          </cell>
          <cell r="BL54">
            <v>10930.822200000001</v>
          </cell>
          <cell r="BM54">
            <v>71.94</v>
          </cell>
          <cell r="BN54">
            <v>81.885000000000005</v>
          </cell>
          <cell r="BO54">
            <v>5890.8069000000005</v>
          </cell>
          <cell r="BP54">
            <v>60.38</v>
          </cell>
          <cell r="BQ54">
            <v>157.56</v>
          </cell>
          <cell r="BR54">
            <v>9513.4728000000014</v>
          </cell>
          <cell r="BS54">
            <v>37.51</v>
          </cell>
          <cell r="BT54">
            <v>257.03100000000001</v>
          </cell>
          <cell r="BU54">
            <v>9641.2328099999995</v>
          </cell>
          <cell r="BV54">
            <v>759</v>
          </cell>
          <cell r="BW54">
            <v>5.6280000000000001</v>
          </cell>
          <cell r="BX54">
            <v>4271.652</v>
          </cell>
          <cell r="BY54">
            <v>31.810000000000002</v>
          </cell>
          <cell r="BZ54">
            <v>155.50800000000001</v>
          </cell>
          <cell r="CA54">
            <v>4946.7094800000004</v>
          </cell>
          <cell r="CB54">
            <v>53601.003450000004</v>
          </cell>
          <cell r="CD54">
            <v>25.71</v>
          </cell>
          <cell r="CE54">
            <v>32.997999999999998</v>
          </cell>
          <cell r="CF54">
            <v>848.37857999999994</v>
          </cell>
          <cell r="CG54">
            <v>38.380000000000003</v>
          </cell>
          <cell r="CH54">
            <v>28.759</v>
          </cell>
          <cell r="CI54">
            <v>1103.7704200000001</v>
          </cell>
          <cell r="CJ54">
            <v>1952.1489999999999</v>
          </cell>
          <cell r="CL54">
            <v>1270.8399999999999</v>
          </cell>
        </row>
        <row r="55">
          <cell r="A55" t="str">
            <v>02/03/2006</v>
          </cell>
          <cell r="B55">
            <v>38751</v>
          </cell>
          <cell r="C55">
            <v>99.05669189324847</v>
          </cell>
          <cell r="D55">
            <v>111.39485492285684</v>
          </cell>
          <cell r="E55">
            <v>95.180615600779831</v>
          </cell>
          <cell r="F55">
            <v>110.73462846085422</v>
          </cell>
          <cell r="G55">
            <v>99.624054224464047</v>
          </cell>
          <cell r="H55">
            <v>107.83326621022957</v>
          </cell>
          <cell r="I55">
            <v>53.550000000000004</v>
          </cell>
          <cell r="J55">
            <v>26.173999999999999</v>
          </cell>
          <cell r="K55">
            <v>206.74100000000001</v>
          </cell>
          <cell r="L55">
            <v>5411.238934</v>
          </cell>
          <cell r="M55">
            <v>83.72</v>
          </cell>
          <cell r="N55">
            <v>77.356999999999999</v>
          </cell>
          <cell r="O55">
            <v>6476.3280399999994</v>
          </cell>
          <cell r="P55">
            <v>78.25</v>
          </cell>
          <cell r="Q55">
            <v>146.29</v>
          </cell>
          <cell r="R55">
            <v>11447.192499999999</v>
          </cell>
          <cell r="S55">
            <v>33.14</v>
          </cell>
          <cell r="T55">
            <v>92.440400000000011</v>
          </cell>
          <cell r="U55">
            <v>3063.4748560000003</v>
          </cell>
          <cell r="V55">
            <v>29.61</v>
          </cell>
          <cell r="W55">
            <v>419.04</v>
          </cell>
          <cell r="X55">
            <v>12407.7744</v>
          </cell>
          <cell r="Y55">
            <v>83.87</v>
          </cell>
          <cell r="Z55">
            <v>67.497</v>
          </cell>
          <cell r="AA55">
            <v>5660.9733900000001</v>
          </cell>
          <cell r="AB55">
            <v>18.63</v>
          </cell>
          <cell r="AC55">
            <v>118.25700000000001</v>
          </cell>
          <cell r="AD55">
            <v>2203.1279100000002</v>
          </cell>
          <cell r="AE55">
            <v>52.51</v>
          </cell>
          <cell r="AF55">
            <v>135.13900000000001</v>
          </cell>
          <cell r="AG55">
            <v>7096.1488900000004</v>
          </cell>
          <cell r="AH55">
            <v>48.900000000000006</v>
          </cell>
          <cell r="AI55">
            <v>83.790999999999997</v>
          </cell>
          <cell r="AJ55">
            <v>4097.3798999999999</v>
          </cell>
          <cell r="AK55">
            <v>57863.638820000007</v>
          </cell>
          <cell r="AM55">
            <v>52.226670000000006</v>
          </cell>
          <cell r="AN55">
            <v>50.396000000000001</v>
          </cell>
          <cell r="AO55">
            <v>2632.0152613200003</v>
          </cell>
          <cell r="AP55">
            <v>54.160000000000004</v>
          </cell>
          <cell r="AQ55">
            <v>65.591000000000008</v>
          </cell>
          <cell r="AR55">
            <v>3552.4085600000008</v>
          </cell>
          <cell r="AS55">
            <v>89</v>
          </cell>
          <cell r="AT55">
            <v>45.727000000000004</v>
          </cell>
          <cell r="AU55">
            <v>4069.7030000000004</v>
          </cell>
          <cell r="AV55">
            <v>53.550000000000004</v>
          </cell>
          <cell r="AW55">
            <v>23.045999999999999</v>
          </cell>
          <cell r="AX55">
            <v>1234.1133</v>
          </cell>
          <cell r="AY55">
            <v>12.59</v>
          </cell>
          <cell r="AZ55">
            <v>29.809000000000001</v>
          </cell>
          <cell r="BA55">
            <v>375.29531000000003</v>
          </cell>
          <cell r="BB55">
            <v>74.5</v>
          </cell>
          <cell r="BC55">
            <v>100.32600000000001</v>
          </cell>
          <cell r="BD55">
            <v>7474.2870000000003</v>
          </cell>
          <cell r="BE55">
            <v>19337.822431320004</v>
          </cell>
          <cell r="BG55">
            <v>68.66</v>
          </cell>
          <cell r="BH55">
            <v>123.786</v>
          </cell>
          <cell r="BI55">
            <v>8499.1467599999996</v>
          </cell>
          <cell r="BJ55">
            <v>35.5</v>
          </cell>
          <cell r="BK55">
            <v>312.22000000000003</v>
          </cell>
          <cell r="BL55">
            <v>11083.810000000001</v>
          </cell>
          <cell r="BM55">
            <v>71.850000000000009</v>
          </cell>
          <cell r="BN55">
            <v>81.885000000000005</v>
          </cell>
          <cell r="BO55">
            <v>5883.4372500000009</v>
          </cell>
          <cell r="BP55">
            <v>60.800000000000004</v>
          </cell>
          <cell r="BQ55">
            <v>157.56</v>
          </cell>
          <cell r="BR55">
            <v>9579.648000000001</v>
          </cell>
          <cell r="BS55">
            <v>38.36</v>
          </cell>
          <cell r="BT55">
            <v>257.03100000000001</v>
          </cell>
          <cell r="BU55">
            <v>9859.7091600000003</v>
          </cell>
          <cell r="BV55">
            <v>770.25</v>
          </cell>
          <cell r="BW55">
            <v>5.6280000000000001</v>
          </cell>
          <cell r="BX55">
            <v>4334.9669999999996</v>
          </cell>
          <cell r="BY55">
            <v>32.18</v>
          </cell>
          <cell r="BZ55">
            <v>155.50800000000001</v>
          </cell>
          <cell r="CA55">
            <v>5004.2474400000001</v>
          </cell>
          <cell r="CB55">
            <v>54244.965609999999</v>
          </cell>
          <cell r="CD55">
            <v>25.29</v>
          </cell>
          <cell r="CE55">
            <v>32.997999999999998</v>
          </cell>
          <cell r="CF55">
            <v>834.51941999999985</v>
          </cell>
          <cell r="CG55">
            <v>39.134999999999998</v>
          </cell>
          <cell r="CH55">
            <v>28.759</v>
          </cell>
          <cell r="CI55">
            <v>1125.483465</v>
          </cell>
          <cell r="CJ55">
            <v>1960.0028849999999</v>
          </cell>
          <cell r="CL55">
            <v>1264.03</v>
          </cell>
        </row>
        <row r="56">
          <cell r="A56" t="str">
            <v>02/06/2006</v>
          </cell>
          <cell r="B56">
            <v>38754</v>
          </cell>
          <cell r="C56">
            <v>99.612253590056056</v>
          </cell>
          <cell r="D56">
            <v>117.48438723943796</v>
          </cell>
          <cell r="E56">
            <v>93.610801949476212</v>
          </cell>
          <cell r="F56">
            <v>111.95351068834624</v>
          </cell>
          <cell r="G56">
            <v>99.702080706179046</v>
          </cell>
          <cell r="H56">
            <v>115.04228755537656</v>
          </cell>
          <cell r="I56">
            <v>57.13</v>
          </cell>
          <cell r="J56">
            <v>26.885000000000002</v>
          </cell>
          <cell r="K56">
            <v>206.74100000000001</v>
          </cell>
          <cell r="L56">
            <v>5558.2317850000009</v>
          </cell>
          <cell r="M56">
            <v>83.56</v>
          </cell>
          <cell r="N56">
            <v>77.356999999999999</v>
          </cell>
          <cell r="O56">
            <v>6463.9509200000002</v>
          </cell>
          <cell r="P56">
            <v>79.61</v>
          </cell>
          <cell r="Q56">
            <v>146.29</v>
          </cell>
          <cell r="R56">
            <v>11646.1469</v>
          </cell>
          <cell r="S56">
            <v>32.68</v>
          </cell>
          <cell r="T56">
            <v>92.440400000000011</v>
          </cell>
          <cell r="U56">
            <v>3020.9522720000004</v>
          </cell>
          <cell r="V56">
            <v>29.76</v>
          </cell>
          <cell r="W56">
            <v>419.04</v>
          </cell>
          <cell r="X56">
            <v>12470.630400000002</v>
          </cell>
          <cell r="Y56">
            <v>83.33</v>
          </cell>
          <cell r="Z56">
            <v>67.497</v>
          </cell>
          <cell r="AA56">
            <v>5624.5250100000003</v>
          </cell>
          <cell r="AB56">
            <v>18.600000000000001</v>
          </cell>
          <cell r="AC56">
            <v>118.25700000000001</v>
          </cell>
          <cell r="AD56">
            <v>2199.5802000000003</v>
          </cell>
          <cell r="AE56">
            <v>52.57</v>
          </cell>
          <cell r="AF56">
            <v>135.13900000000001</v>
          </cell>
          <cell r="AG56">
            <v>7104.2572300000002</v>
          </cell>
          <cell r="AH56">
            <v>48.93</v>
          </cell>
          <cell r="AI56">
            <v>83.790999999999997</v>
          </cell>
          <cell r="AJ56">
            <v>4099.8936299999996</v>
          </cell>
          <cell r="AK56">
            <v>58188.168347000006</v>
          </cell>
          <cell r="AM56">
            <v>52.723330000000004</v>
          </cell>
          <cell r="AN56">
            <v>50.396000000000001</v>
          </cell>
          <cell r="AO56">
            <v>2657.0449386800001</v>
          </cell>
          <cell r="AP56">
            <v>57.15</v>
          </cell>
          <cell r="AQ56">
            <v>65.591000000000008</v>
          </cell>
          <cell r="AR56">
            <v>3748.5256500000005</v>
          </cell>
          <cell r="AS56">
            <v>92.300000000000011</v>
          </cell>
          <cell r="AT56">
            <v>45.727000000000004</v>
          </cell>
          <cell r="AU56">
            <v>4220.602100000001</v>
          </cell>
          <cell r="AV56">
            <v>57.13</v>
          </cell>
          <cell r="AW56">
            <v>23.045999999999999</v>
          </cell>
          <cell r="AX56">
            <v>1316.61798</v>
          </cell>
          <cell r="AY56">
            <v>12.88</v>
          </cell>
          <cell r="AZ56">
            <v>29.809000000000001</v>
          </cell>
          <cell r="BA56">
            <v>383.93992000000003</v>
          </cell>
          <cell r="BB56">
            <v>80.42</v>
          </cell>
          <cell r="BC56">
            <v>100.32600000000001</v>
          </cell>
          <cell r="BD56">
            <v>8068.2169200000008</v>
          </cell>
          <cell r="BE56">
            <v>20394.947508680001</v>
          </cell>
          <cell r="BG56">
            <v>67.64</v>
          </cell>
          <cell r="BH56">
            <v>123.786</v>
          </cell>
          <cell r="BI56">
            <v>8372.885040000001</v>
          </cell>
          <cell r="BJ56">
            <v>34.950000000000003</v>
          </cell>
          <cell r="BK56">
            <v>312.22000000000003</v>
          </cell>
          <cell r="BL56">
            <v>10912.089000000002</v>
          </cell>
          <cell r="BM56">
            <v>70.39</v>
          </cell>
          <cell r="BN56">
            <v>81.885000000000005</v>
          </cell>
          <cell r="BO56">
            <v>5763.8851500000001</v>
          </cell>
          <cell r="BP56">
            <v>60.21</v>
          </cell>
          <cell r="BQ56">
            <v>157.56</v>
          </cell>
          <cell r="BR56">
            <v>9486.6876000000011</v>
          </cell>
          <cell r="BS56">
            <v>37.94</v>
          </cell>
          <cell r="BT56">
            <v>257.03100000000001</v>
          </cell>
          <cell r="BU56">
            <v>9751.7561399999995</v>
          </cell>
          <cell r="BV56">
            <v>748.25</v>
          </cell>
          <cell r="BW56">
            <v>5.6280000000000001</v>
          </cell>
          <cell r="BX56">
            <v>4211.1509999999998</v>
          </cell>
          <cell r="BY56">
            <v>31.200000000000003</v>
          </cell>
          <cell r="BZ56">
            <v>155.50800000000001</v>
          </cell>
          <cell r="CA56">
            <v>4851.8496000000005</v>
          </cell>
          <cell r="CB56">
            <v>53350.303530000005</v>
          </cell>
          <cell r="CD56">
            <v>25.8</v>
          </cell>
          <cell r="CE56">
            <v>32.997999999999998</v>
          </cell>
          <cell r="CF56">
            <v>851.34839999999997</v>
          </cell>
          <cell r="CG56">
            <v>39.300000000000004</v>
          </cell>
          <cell r="CH56">
            <v>28.759</v>
          </cell>
          <cell r="CI56">
            <v>1130.2287000000001</v>
          </cell>
          <cell r="CJ56">
            <v>1981.5771</v>
          </cell>
          <cell r="CL56">
            <v>1265.02</v>
          </cell>
        </row>
        <row r="57">
          <cell r="A57" t="str">
            <v>02/07/2006</v>
          </cell>
          <cell r="B57">
            <v>38755</v>
          </cell>
          <cell r="C57">
            <v>98.633618610281786</v>
          </cell>
          <cell r="D57">
            <v>114.19805786251101</v>
          </cell>
          <cell r="E57">
            <v>90.505732996536935</v>
          </cell>
          <cell r="F57">
            <v>103.18136757703269</v>
          </cell>
          <cell r="G57">
            <v>98.895018915510704</v>
          </cell>
          <cell r="H57">
            <v>111.35722915827628</v>
          </cell>
          <cell r="I57">
            <v>55.300000000000004</v>
          </cell>
          <cell r="J57">
            <v>26.948380000000004</v>
          </cell>
          <cell r="K57">
            <v>206.74100000000001</v>
          </cell>
          <cell r="L57">
            <v>5571.335029580001</v>
          </cell>
          <cell r="M57">
            <v>82.47</v>
          </cell>
          <cell r="N57">
            <v>77.356999999999999</v>
          </cell>
          <cell r="O57">
            <v>6379.6317899999995</v>
          </cell>
          <cell r="P57">
            <v>78.75</v>
          </cell>
          <cell r="Q57">
            <v>146.29</v>
          </cell>
          <cell r="R57">
            <v>11520.3375</v>
          </cell>
          <cell r="S57">
            <v>32.480000000000004</v>
          </cell>
          <cell r="T57">
            <v>92.440400000000011</v>
          </cell>
          <cell r="U57">
            <v>3002.4641920000008</v>
          </cell>
          <cell r="V57">
            <v>29.52</v>
          </cell>
          <cell r="W57">
            <v>419.04</v>
          </cell>
          <cell r="X57">
            <v>12370.060800000001</v>
          </cell>
          <cell r="Y57">
            <v>82.15</v>
          </cell>
          <cell r="Z57">
            <v>67.497</v>
          </cell>
          <cell r="AA57">
            <v>5544.8785500000004</v>
          </cell>
          <cell r="AB57">
            <v>18.29</v>
          </cell>
          <cell r="AC57">
            <v>118.25700000000001</v>
          </cell>
          <cell r="AD57">
            <v>2162.9205299999999</v>
          </cell>
          <cell r="AE57">
            <v>51.93</v>
          </cell>
          <cell r="AF57">
            <v>135.13900000000001</v>
          </cell>
          <cell r="AG57">
            <v>7017.7682700000005</v>
          </cell>
          <cell r="AH57">
            <v>48.300000000000004</v>
          </cell>
          <cell r="AI57">
            <v>83.790999999999997</v>
          </cell>
          <cell r="AJ57">
            <v>4047.1053000000002</v>
          </cell>
          <cell r="AK57">
            <v>57616.501961580005</v>
          </cell>
          <cell r="AM57">
            <v>52.203330000000001</v>
          </cell>
          <cell r="AN57">
            <v>50.396000000000001</v>
          </cell>
          <cell r="AO57">
            <v>2630.8390186800002</v>
          </cell>
          <cell r="AP57">
            <v>56.09</v>
          </cell>
          <cell r="AQ57">
            <v>65.591000000000008</v>
          </cell>
          <cell r="AR57">
            <v>3678.9991900000009</v>
          </cell>
          <cell r="AS57">
            <v>89</v>
          </cell>
          <cell r="AT57">
            <v>45.727000000000004</v>
          </cell>
          <cell r="AU57">
            <v>4069.7030000000004</v>
          </cell>
          <cell r="AV57">
            <v>55.300000000000004</v>
          </cell>
          <cell r="AW57">
            <v>23.045999999999999</v>
          </cell>
          <cell r="AX57">
            <v>1274.4438</v>
          </cell>
          <cell r="AY57">
            <v>12.450000000000001</v>
          </cell>
          <cell r="AZ57">
            <v>29.809000000000001</v>
          </cell>
          <cell r="BA57">
            <v>371.12205000000006</v>
          </cell>
          <cell r="BB57">
            <v>77.739999999999995</v>
          </cell>
          <cell r="BC57">
            <v>100.32600000000001</v>
          </cell>
          <cell r="BD57">
            <v>7799.3432400000002</v>
          </cell>
          <cell r="BE57">
            <v>19824.450298680003</v>
          </cell>
          <cell r="BG57">
            <v>65.849999999999994</v>
          </cell>
          <cell r="BH57">
            <v>123.786</v>
          </cell>
          <cell r="BI57">
            <v>8151.3080999999993</v>
          </cell>
          <cell r="BJ57">
            <v>33.67</v>
          </cell>
          <cell r="BK57">
            <v>312.22000000000003</v>
          </cell>
          <cell r="BL57">
            <v>10512.447400000001</v>
          </cell>
          <cell r="BM57">
            <v>67.5</v>
          </cell>
          <cell r="BN57">
            <v>81.885000000000005</v>
          </cell>
          <cell r="BO57">
            <v>5527.2375000000002</v>
          </cell>
          <cell r="BP57">
            <v>57.85</v>
          </cell>
          <cell r="BQ57">
            <v>157.56</v>
          </cell>
          <cell r="BR57">
            <v>9114.8459999999995</v>
          </cell>
          <cell r="BS57">
            <v>37.07</v>
          </cell>
          <cell r="BT57">
            <v>257.03100000000001</v>
          </cell>
          <cell r="BU57">
            <v>9528.1391700000004</v>
          </cell>
          <cell r="BV57">
            <v>739.85</v>
          </cell>
          <cell r="BW57">
            <v>5.6280000000000001</v>
          </cell>
          <cell r="BX57">
            <v>4163.8757999999998</v>
          </cell>
          <cell r="BY57">
            <v>29.47</v>
          </cell>
          <cell r="BZ57">
            <v>155.50800000000001</v>
          </cell>
          <cell r="CA57">
            <v>4582.8207600000005</v>
          </cell>
          <cell r="CB57">
            <v>51580.674730000006</v>
          </cell>
          <cell r="CD57">
            <v>23.84</v>
          </cell>
          <cell r="CE57">
            <v>32.997999999999998</v>
          </cell>
          <cell r="CF57">
            <v>786.6723199999999</v>
          </cell>
          <cell r="CG57">
            <v>36.15</v>
          </cell>
          <cell r="CH57">
            <v>28.759</v>
          </cell>
          <cell r="CI57">
            <v>1039.6378500000001</v>
          </cell>
          <cell r="CJ57">
            <v>1826.31017</v>
          </cell>
          <cell r="CL57">
            <v>1254.78</v>
          </cell>
        </row>
        <row r="58">
          <cell r="A58" t="str">
            <v>02/08/2006</v>
          </cell>
          <cell r="B58">
            <v>38756</v>
          </cell>
          <cell r="C58">
            <v>98.704597813002465</v>
          </cell>
          <cell r="D58">
            <v>114.05239655578492</v>
          </cell>
          <cell r="E58">
            <v>91.754633203302973</v>
          </cell>
          <cell r="F58">
            <v>105.24448823929779</v>
          </cell>
          <cell r="G58">
            <v>99.751733921815884</v>
          </cell>
          <cell r="H58">
            <v>113.35078534031413</v>
          </cell>
          <cell r="I58">
            <v>56.29</v>
          </cell>
          <cell r="J58">
            <v>26.878</v>
          </cell>
          <cell r="K58">
            <v>206.74100000000001</v>
          </cell>
          <cell r="L58">
            <v>5556.7845980000002</v>
          </cell>
          <cell r="M58">
            <v>82.63</v>
          </cell>
          <cell r="N58">
            <v>77.356999999999999</v>
          </cell>
          <cell r="O58">
            <v>6392.0089099999996</v>
          </cell>
          <cell r="P58">
            <v>78.02</v>
          </cell>
          <cell r="Q58">
            <v>146.29</v>
          </cell>
          <cell r="R58">
            <v>11413.545799999998</v>
          </cell>
          <cell r="S58">
            <v>32</v>
          </cell>
          <cell r="T58">
            <v>92.440400000000011</v>
          </cell>
          <cell r="U58">
            <v>2958.0928000000004</v>
          </cell>
          <cell r="V58">
            <v>29.6</v>
          </cell>
          <cell r="W58">
            <v>419.04</v>
          </cell>
          <cell r="X58">
            <v>12403.584000000001</v>
          </cell>
          <cell r="Y58">
            <v>82.26</v>
          </cell>
          <cell r="Z58">
            <v>67.497</v>
          </cell>
          <cell r="AA58">
            <v>5552.3032200000007</v>
          </cell>
          <cell r="AB58">
            <v>18.32</v>
          </cell>
          <cell r="AC58">
            <v>118.25700000000001</v>
          </cell>
          <cell r="AD58">
            <v>2166.4682400000002</v>
          </cell>
          <cell r="AE58">
            <v>52.85</v>
          </cell>
          <cell r="AF58">
            <v>135.13900000000001</v>
          </cell>
          <cell r="AG58">
            <v>7142.0961500000003</v>
          </cell>
          <cell r="AH58">
            <v>48.61</v>
          </cell>
          <cell r="AI58">
            <v>83.790999999999997</v>
          </cell>
          <cell r="AJ58">
            <v>4073.0805099999998</v>
          </cell>
          <cell r="AK58">
            <v>57657.964227999997</v>
          </cell>
          <cell r="AM58">
            <v>52.69</v>
          </cell>
          <cell r="AN58">
            <v>50.396000000000001</v>
          </cell>
          <cell r="AO58">
            <v>2655.3652400000001</v>
          </cell>
          <cell r="AP58">
            <v>56.38</v>
          </cell>
          <cell r="AQ58">
            <v>65.591000000000008</v>
          </cell>
          <cell r="AR58">
            <v>3698.0205800000008</v>
          </cell>
          <cell r="AS58">
            <v>89.15</v>
          </cell>
          <cell r="AT58">
            <v>45.727000000000004</v>
          </cell>
          <cell r="AU58">
            <v>4076.5620500000005</v>
          </cell>
          <cell r="AV58">
            <v>56.29</v>
          </cell>
          <cell r="AW58">
            <v>23.045999999999999</v>
          </cell>
          <cell r="AX58">
            <v>1297.2593399999998</v>
          </cell>
          <cell r="AY58">
            <v>12.41</v>
          </cell>
          <cell r="AZ58">
            <v>29.809000000000001</v>
          </cell>
          <cell r="BA58">
            <v>369.92968999999999</v>
          </cell>
          <cell r="BB58">
            <v>76.77</v>
          </cell>
          <cell r="BC58">
            <v>100.32600000000001</v>
          </cell>
          <cell r="BD58">
            <v>7702.0270200000004</v>
          </cell>
          <cell r="BE58">
            <v>19799.163920000003</v>
          </cell>
          <cell r="BG58">
            <v>66.72</v>
          </cell>
          <cell r="BH58">
            <v>123.786</v>
          </cell>
          <cell r="BI58">
            <v>8259.0019200000006</v>
          </cell>
          <cell r="BJ58">
            <v>33.590000000000003</v>
          </cell>
          <cell r="BK58">
            <v>312.22000000000003</v>
          </cell>
          <cell r="BL58">
            <v>10487.469800000003</v>
          </cell>
          <cell r="BM58">
            <v>68.8</v>
          </cell>
          <cell r="BN58">
            <v>81.885000000000005</v>
          </cell>
          <cell r="BO58">
            <v>5633.6880000000001</v>
          </cell>
          <cell r="BP58">
            <v>57.89</v>
          </cell>
          <cell r="BQ58">
            <v>157.56</v>
          </cell>
          <cell r="BR58">
            <v>9121.1484</v>
          </cell>
          <cell r="BS58">
            <v>38.25</v>
          </cell>
          <cell r="BT58">
            <v>257.03100000000001</v>
          </cell>
          <cell r="BU58">
            <v>9831.4357500000006</v>
          </cell>
          <cell r="BV58">
            <v>752</v>
          </cell>
          <cell r="BW58">
            <v>5.6280000000000001</v>
          </cell>
          <cell r="BX58">
            <v>4232.2560000000003</v>
          </cell>
          <cell r="BY58">
            <v>30.400000000000002</v>
          </cell>
          <cell r="BZ58">
            <v>155.50800000000001</v>
          </cell>
          <cell r="CA58">
            <v>4727.4432000000006</v>
          </cell>
          <cell r="CB58">
            <v>52292.443070000008</v>
          </cell>
          <cell r="CD58">
            <v>24.89</v>
          </cell>
          <cell r="CE58">
            <v>32.997999999999998</v>
          </cell>
          <cell r="CF58">
            <v>821.32021999999995</v>
          </cell>
          <cell r="CG58">
            <v>36.215000000000003</v>
          </cell>
          <cell r="CH58">
            <v>28.759</v>
          </cell>
          <cell r="CI58">
            <v>1041.5071850000002</v>
          </cell>
          <cell r="CJ58">
            <v>1862.827405</v>
          </cell>
          <cell r="CL58">
            <v>1265.6500000000001</v>
          </cell>
        </row>
        <row r="59">
          <cell r="A59" t="str">
            <v>02/09/2006</v>
          </cell>
          <cell r="B59">
            <v>38757</v>
          </cell>
          <cell r="C59">
            <v>99.018497912126051</v>
          </cell>
          <cell r="D59">
            <v>116.96504046694571</v>
          </cell>
          <cell r="E59">
            <v>91.373333853253129</v>
          </cell>
          <cell r="F59">
            <v>106.43420860180638</v>
          </cell>
          <cell r="G59">
            <v>99.604350567465303</v>
          </cell>
          <cell r="H59">
            <v>114.7805074506645</v>
          </cell>
          <cell r="I59">
            <v>57</v>
          </cell>
          <cell r="J59">
            <v>27.110300000000002</v>
          </cell>
          <cell r="K59">
            <v>206.74100000000001</v>
          </cell>
          <cell r="L59">
            <v>5604.8105323000009</v>
          </cell>
          <cell r="M59">
            <v>84.05</v>
          </cell>
          <cell r="N59">
            <v>77.356999999999999</v>
          </cell>
          <cell r="O59">
            <v>6501.8558499999999</v>
          </cell>
          <cell r="P59">
            <v>78.58</v>
          </cell>
          <cell r="Q59">
            <v>146.29</v>
          </cell>
          <cell r="R59">
            <v>11495.468199999999</v>
          </cell>
          <cell r="S59">
            <v>31.75</v>
          </cell>
          <cell r="T59">
            <v>92.440400000000011</v>
          </cell>
          <cell r="U59">
            <v>2934.9827000000005</v>
          </cell>
          <cell r="V59">
            <v>29.68</v>
          </cell>
          <cell r="W59">
            <v>419.04</v>
          </cell>
          <cell r="X59">
            <v>12437.1072</v>
          </cell>
          <cell r="Y59">
            <v>81.69</v>
          </cell>
          <cell r="Z59">
            <v>67.497</v>
          </cell>
          <cell r="AA59">
            <v>5513.8299299999999</v>
          </cell>
          <cell r="AB59">
            <v>18.309999999999999</v>
          </cell>
          <cell r="AC59">
            <v>118.25700000000001</v>
          </cell>
          <cell r="AD59">
            <v>2165.2856699999998</v>
          </cell>
          <cell r="AE59">
            <v>52.5</v>
          </cell>
          <cell r="AF59">
            <v>135.13900000000001</v>
          </cell>
          <cell r="AG59">
            <v>7094.7975000000006</v>
          </cell>
          <cell r="AH59">
            <v>48.85</v>
          </cell>
          <cell r="AI59">
            <v>83.790999999999997</v>
          </cell>
          <cell r="AJ59">
            <v>4093.1903499999999</v>
          </cell>
          <cell r="AK59">
            <v>57841.327932299995</v>
          </cell>
          <cell r="AM59">
            <v>53.066670000000002</v>
          </cell>
          <cell r="AN59">
            <v>50.396000000000001</v>
          </cell>
          <cell r="AO59">
            <v>2674.3479013200003</v>
          </cell>
          <cell r="AP59">
            <v>56.74</v>
          </cell>
          <cell r="AQ59">
            <v>65.591000000000008</v>
          </cell>
          <cell r="AR59">
            <v>3721.6333400000008</v>
          </cell>
          <cell r="AS59">
            <v>94.070000000000007</v>
          </cell>
          <cell r="AT59">
            <v>45.727000000000004</v>
          </cell>
          <cell r="AU59">
            <v>4301.5388900000007</v>
          </cell>
          <cell r="AV59">
            <v>57</v>
          </cell>
          <cell r="AW59">
            <v>23.045999999999999</v>
          </cell>
          <cell r="AX59">
            <v>1313.6220000000001</v>
          </cell>
          <cell r="AY59">
            <v>12.51</v>
          </cell>
          <cell r="AZ59">
            <v>29.809000000000001</v>
          </cell>
          <cell r="BA59">
            <v>372.91059000000001</v>
          </cell>
          <cell r="BB59">
            <v>78.95</v>
          </cell>
          <cell r="BC59">
            <v>100.32600000000001</v>
          </cell>
          <cell r="BD59">
            <v>7920.7377000000006</v>
          </cell>
          <cell r="BE59">
            <v>20304.790421320002</v>
          </cell>
          <cell r="BG59">
            <v>66.75</v>
          </cell>
          <cell r="BH59">
            <v>123.786</v>
          </cell>
          <cell r="BI59">
            <v>8262.7155000000002</v>
          </cell>
          <cell r="BJ59">
            <v>33.58</v>
          </cell>
          <cell r="BK59">
            <v>312.22000000000003</v>
          </cell>
          <cell r="BL59">
            <v>10484.347600000001</v>
          </cell>
          <cell r="BM59">
            <v>69.03</v>
          </cell>
          <cell r="BN59">
            <v>81.885000000000005</v>
          </cell>
          <cell r="BO59">
            <v>5652.5215500000004</v>
          </cell>
          <cell r="BP59">
            <v>57.660000000000004</v>
          </cell>
          <cell r="BQ59">
            <v>157.56</v>
          </cell>
          <cell r="BR59">
            <v>9084.9096000000009</v>
          </cell>
          <cell r="BS59">
            <v>38.06</v>
          </cell>
          <cell r="BT59">
            <v>257.03100000000001</v>
          </cell>
          <cell r="BU59">
            <v>9782.5998600000003</v>
          </cell>
          <cell r="BV59">
            <v>735</v>
          </cell>
          <cell r="BW59">
            <v>5.6280000000000001</v>
          </cell>
          <cell r="BX59">
            <v>4136.58</v>
          </cell>
          <cell r="BY59">
            <v>30.04</v>
          </cell>
          <cell r="BZ59">
            <v>155.50800000000001</v>
          </cell>
          <cell r="CA59">
            <v>4671.4603200000001</v>
          </cell>
          <cell r="CB59">
            <v>52075.134430000006</v>
          </cell>
          <cell r="CD59">
            <v>25.38</v>
          </cell>
          <cell r="CE59">
            <v>32.997999999999998</v>
          </cell>
          <cell r="CF59">
            <v>837.48923999999988</v>
          </cell>
          <cell r="CG59">
            <v>36.384999999999998</v>
          </cell>
          <cell r="CH59">
            <v>28.759</v>
          </cell>
          <cell r="CI59">
            <v>1046.396215</v>
          </cell>
          <cell r="CJ59">
            <v>1883.8854549999999</v>
          </cell>
          <cell r="CL59">
            <v>1263.78</v>
          </cell>
        </row>
        <row r="60">
          <cell r="A60" t="str">
            <v>02/10/2006</v>
          </cell>
          <cell r="B60">
            <v>38758</v>
          </cell>
          <cell r="C60">
            <v>99.016817034335219</v>
          </cell>
          <cell r="D60">
            <v>115.41479181680438</v>
          </cell>
          <cell r="E60">
            <v>90.325306791177354</v>
          </cell>
          <cell r="F60">
            <v>104.07265855510906</v>
          </cell>
          <cell r="G60">
            <v>99.857345523329116</v>
          </cell>
          <cell r="H60">
            <v>114.17639951671366</v>
          </cell>
          <cell r="I60">
            <v>56.7</v>
          </cell>
          <cell r="J60">
            <v>26.899100000000001</v>
          </cell>
          <cell r="K60">
            <v>206.74100000000001</v>
          </cell>
          <cell r="L60">
            <v>5561.1468331000005</v>
          </cell>
          <cell r="M60">
            <v>84.58</v>
          </cell>
          <cell r="N60">
            <v>77.356999999999999</v>
          </cell>
          <cell r="O60">
            <v>6542.8550599999999</v>
          </cell>
          <cell r="P60">
            <v>78.09</v>
          </cell>
          <cell r="Q60">
            <v>146.29</v>
          </cell>
          <cell r="R60">
            <v>11423.786099999999</v>
          </cell>
          <cell r="S60">
            <v>30.85</v>
          </cell>
          <cell r="T60">
            <v>92.440400000000011</v>
          </cell>
          <cell r="U60">
            <v>2851.7863400000006</v>
          </cell>
          <cell r="V60">
            <v>29.85</v>
          </cell>
          <cell r="W60">
            <v>419.04</v>
          </cell>
          <cell r="X60">
            <v>12508.344000000001</v>
          </cell>
          <cell r="Y60">
            <v>81.460000000000008</v>
          </cell>
          <cell r="Z60">
            <v>67.497</v>
          </cell>
          <cell r="AA60">
            <v>5498.3056200000001</v>
          </cell>
          <cell r="AB60">
            <v>18.3</v>
          </cell>
          <cell r="AC60">
            <v>118.25700000000001</v>
          </cell>
          <cell r="AD60">
            <v>2164.1031000000003</v>
          </cell>
          <cell r="AE60">
            <v>53.1</v>
          </cell>
          <cell r="AF60">
            <v>135.13900000000001</v>
          </cell>
          <cell r="AG60">
            <v>7175.880900000001</v>
          </cell>
          <cell r="AH60">
            <v>49.1</v>
          </cell>
          <cell r="AI60">
            <v>83.790999999999997</v>
          </cell>
          <cell r="AJ60">
            <v>4114.1381000000001</v>
          </cell>
          <cell r="AK60">
            <v>57840.346053100002</v>
          </cell>
          <cell r="AM60">
            <v>52.31</v>
          </cell>
          <cell r="AN60">
            <v>50.396000000000001</v>
          </cell>
          <cell r="AO60">
            <v>2636.2147600000003</v>
          </cell>
          <cell r="AP60">
            <v>56.18</v>
          </cell>
          <cell r="AQ60">
            <v>65.591000000000008</v>
          </cell>
          <cell r="AR60">
            <v>3684.9023800000004</v>
          </cell>
          <cell r="AS60">
            <v>92.69</v>
          </cell>
          <cell r="AT60">
            <v>45.727000000000004</v>
          </cell>
          <cell r="AU60">
            <v>4238.4356299999999</v>
          </cell>
          <cell r="AV60">
            <v>56.7</v>
          </cell>
          <cell r="AW60">
            <v>23.045999999999999</v>
          </cell>
          <cell r="AX60">
            <v>1306.7082</v>
          </cell>
          <cell r="AY60">
            <v>12.280000000000001</v>
          </cell>
          <cell r="AZ60">
            <v>29.809000000000001</v>
          </cell>
          <cell r="BA60">
            <v>366.05452000000002</v>
          </cell>
          <cell r="BB60">
            <v>77.78</v>
          </cell>
          <cell r="BC60">
            <v>100.32600000000001</v>
          </cell>
          <cell r="BD60">
            <v>7803.3562800000009</v>
          </cell>
          <cell r="BE60">
            <v>20035.671770000001</v>
          </cell>
          <cell r="BG60">
            <v>66.86</v>
          </cell>
          <cell r="BH60">
            <v>123.786</v>
          </cell>
          <cell r="BI60">
            <v>8276.3319599999995</v>
          </cell>
          <cell r="BJ60">
            <v>32.94</v>
          </cell>
          <cell r="BK60">
            <v>312.22000000000003</v>
          </cell>
          <cell r="BL60">
            <v>10284.5268</v>
          </cell>
          <cell r="BM60">
            <v>67.22</v>
          </cell>
          <cell r="BN60">
            <v>81.885000000000005</v>
          </cell>
          <cell r="BO60">
            <v>5504.3097000000007</v>
          </cell>
          <cell r="BP60">
            <v>57.050000000000004</v>
          </cell>
          <cell r="BQ60">
            <v>157.56</v>
          </cell>
          <cell r="BR60">
            <v>8988.7980000000007</v>
          </cell>
          <cell r="BS60">
            <v>37.61</v>
          </cell>
          <cell r="BT60">
            <v>257.03100000000001</v>
          </cell>
          <cell r="BU60">
            <v>9666.9359100000001</v>
          </cell>
          <cell r="BV60">
            <v>732</v>
          </cell>
          <cell r="BW60">
            <v>5.6280000000000001</v>
          </cell>
          <cell r="BX60">
            <v>4119.6959999999999</v>
          </cell>
          <cell r="BY60">
            <v>29.82</v>
          </cell>
          <cell r="BZ60">
            <v>155.50800000000001</v>
          </cell>
          <cell r="CA60">
            <v>4637.24856</v>
          </cell>
          <cell r="CB60">
            <v>51477.846930000007</v>
          </cell>
          <cell r="CD60">
            <v>24.78</v>
          </cell>
          <cell r="CE60">
            <v>32.997999999999998</v>
          </cell>
          <cell r="CF60">
            <v>817.69043999999997</v>
          </cell>
          <cell r="CG60">
            <v>35.619999999999997</v>
          </cell>
          <cell r="CH60">
            <v>28.759</v>
          </cell>
          <cell r="CI60">
            <v>1024.3955799999999</v>
          </cell>
          <cell r="CJ60">
            <v>1842.0860199999997</v>
          </cell>
          <cell r="CL60">
            <v>1266.99</v>
          </cell>
        </row>
        <row r="61">
          <cell r="A61" t="str">
            <v>02/13/2006</v>
          </cell>
          <cell r="B61">
            <v>38761</v>
          </cell>
          <cell r="C61">
            <v>98.714587287336514</v>
          </cell>
          <cell r="D61">
            <v>113.57346265035947</v>
          </cell>
          <cell r="E61">
            <v>89.361022265368561</v>
          </cell>
          <cell r="F61">
            <v>100.85696103389472</v>
          </cell>
          <cell r="G61">
            <v>99.531841109709958</v>
          </cell>
          <cell r="H61">
            <v>113.81393475634314</v>
          </cell>
          <cell r="I61">
            <v>56.52</v>
          </cell>
          <cell r="J61">
            <v>26.913180000000001</v>
          </cell>
          <cell r="K61">
            <v>206.74100000000001</v>
          </cell>
          <cell r="L61">
            <v>5564.0577463800009</v>
          </cell>
          <cell r="M61">
            <v>84.09</v>
          </cell>
          <cell r="N61">
            <v>77.356999999999999</v>
          </cell>
          <cell r="O61">
            <v>6504.9501300000002</v>
          </cell>
          <cell r="P61">
            <v>77.58</v>
          </cell>
          <cell r="Q61">
            <v>146.29</v>
          </cell>
          <cell r="R61">
            <v>11349.178199999998</v>
          </cell>
          <cell r="S61">
            <v>30.85</v>
          </cell>
          <cell r="T61">
            <v>92.440400000000011</v>
          </cell>
          <cell r="U61">
            <v>2851.7863400000006</v>
          </cell>
          <cell r="V61">
            <v>29.91</v>
          </cell>
          <cell r="W61">
            <v>419.04</v>
          </cell>
          <cell r="X61">
            <v>12533.4864</v>
          </cell>
          <cell r="Y61">
            <v>80.63</v>
          </cell>
          <cell r="Z61">
            <v>67.497</v>
          </cell>
          <cell r="AA61">
            <v>5442.2831099999994</v>
          </cell>
          <cell r="AB61">
            <v>17.990000000000002</v>
          </cell>
          <cell r="AC61">
            <v>118.25700000000001</v>
          </cell>
          <cell r="AD61">
            <v>2127.4434300000003</v>
          </cell>
          <cell r="AE61">
            <v>53.03</v>
          </cell>
          <cell r="AF61">
            <v>135.13900000000001</v>
          </cell>
          <cell r="AG61">
            <v>7166.4211700000005</v>
          </cell>
          <cell r="AH61">
            <v>49.22</v>
          </cell>
          <cell r="AI61">
            <v>83.790999999999997</v>
          </cell>
          <cell r="AJ61">
            <v>4124.1930199999997</v>
          </cell>
          <cell r="AK61">
            <v>57663.799546379996</v>
          </cell>
          <cell r="AM61">
            <v>52.183330000000005</v>
          </cell>
          <cell r="AN61">
            <v>50.396000000000001</v>
          </cell>
          <cell r="AO61">
            <v>2629.8310986800002</v>
          </cell>
          <cell r="AP61">
            <v>54.56</v>
          </cell>
          <cell r="AQ61">
            <v>65.591000000000008</v>
          </cell>
          <cell r="AR61">
            <v>3578.6449600000005</v>
          </cell>
          <cell r="AS61">
            <v>90.89</v>
          </cell>
          <cell r="AT61">
            <v>45.727000000000004</v>
          </cell>
          <cell r="AU61">
            <v>4156.1270300000006</v>
          </cell>
          <cell r="AV61">
            <v>56.52</v>
          </cell>
          <cell r="AW61">
            <v>23.045999999999999</v>
          </cell>
          <cell r="AX61">
            <v>1302.5599200000001</v>
          </cell>
          <cell r="AY61">
            <v>12.14</v>
          </cell>
          <cell r="AZ61">
            <v>29.809000000000001</v>
          </cell>
          <cell r="BA61">
            <v>361.88126000000005</v>
          </cell>
          <cell r="BB61">
            <v>76.62</v>
          </cell>
          <cell r="BC61">
            <v>100.32600000000001</v>
          </cell>
          <cell r="BD61">
            <v>7686.9781200000007</v>
          </cell>
          <cell r="BE61">
            <v>19716.022388680001</v>
          </cell>
          <cell r="BG61">
            <v>66.100000000000009</v>
          </cell>
          <cell r="BH61">
            <v>123.786</v>
          </cell>
          <cell r="BI61">
            <v>8182.2546000000011</v>
          </cell>
          <cell r="BJ61">
            <v>32.57</v>
          </cell>
          <cell r="BK61">
            <v>312.22000000000003</v>
          </cell>
          <cell r="BL61">
            <v>10169.005400000002</v>
          </cell>
          <cell r="BM61">
            <v>65.95</v>
          </cell>
          <cell r="BN61">
            <v>81.885000000000005</v>
          </cell>
          <cell r="BO61">
            <v>5400.3157500000007</v>
          </cell>
          <cell r="BP61">
            <v>56.410000000000004</v>
          </cell>
          <cell r="BQ61">
            <v>157.56</v>
          </cell>
          <cell r="BR61">
            <v>8887.9596000000001</v>
          </cell>
          <cell r="BS61">
            <v>37.5</v>
          </cell>
          <cell r="BT61">
            <v>257.03100000000001</v>
          </cell>
          <cell r="BU61">
            <v>9638.6625000000004</v>
          </cell>
          <cell r="BV61">
            <v>726</v>
          </cell>
          <cell r="BW61">
            <v>5.6280000000000001</v>
          </cell>
          <cell r="BX61">
            <v>4085.9279999999999</v>
          </cell>
          <cell r="BY61">
            <v>29.35</v>
          </cell>
          <cell r="BZ61">
            <v>155.50800000000001</v>
          </cell>
          <cell r="CA61">
            <v>4564.1598000000004</v>
          </cell>
          <cell r="CB61">
            <v>50928.285650000005</v>
          </cell>
          <cell r="CD61">
            <v>23.87</v>
          </cell>
          <cell r="CE61">
            <v>32.997999999999998</v>
          </cell>
          <cell r="CF61">
            <v>787.66225999999995</v>
          </cell>
          <cell r="CG61">
            <v>34.685000000000002</v>
          </cell>
          <cell r="CH61">
            <v>28.759</v>
          </cell>
          <cell r="CI61">
            <v>997.50591500000007</v>
          </cell>
          <cell r="CJ61">
            <v>1785.168175</v>
          </cell>
          <cell r="CL61">
            <v>1262.8600000000001</v>
          </cell>
        </row>
        <row r="62">
          <cell r="A62" t="str">
            <v>02/14/2006</v>
          </cell>
          <cell r="B62">
            <v>38762</v>
          </cell>
          <cell r="C62">
            <v>100.36912704845122</v>
          </cell>
          <cell r="D62">
            <v>116.48819195756117</v>
          </cell>
          <cell r="E62">
            <v>91.169565773696661</v>
          </cell>
          <cell r="F62">
            <v>100.72519182224957</v>
          </cell>
          <cell r="G62">
            <v>100.53042244640605</v>
          </cell>
          <cell r="H62">
            <v>115.14297221103502</v>
          </cell>
          <cell r="I62">
            <v>57.18</v>
          </cell>
          <cell r="J62">
            <v>27.490450000000003</v>
          </cell>
          <cell r="K62">
            <v>206.74100000000001</v>
          </cell>
          <cell r="L62">
            <v>5683.4031234500007</v>
          </cell>
          <cell r="M62">
            <v>85.58</v>
          </cell>
          <cell r="N62">
            <v>77.356999999999999</v>
          </cell>
          <cell r="O62">
            <v>6620.2120599999998</v>
          </cell>
          <cell r="P62">
            <v>77.94</v>
          </cell>
          <cell r="Q62">
            <v>146.29</v>
          </cell>
          <cell r="R62">
            <v>11401.8426</v>
          </cell>
          <cell r="S62">
            <v>31.85</v>
          </cell>
          <cell r="T62">
            <v>92.440400000000011</v>
          </cell>
          <cell r="U62">
            <v>2944.2267400000005</v>
          </cell>
          <cell r="V62">
            <v>30.78</v>
          </cell>
          <cell r="W62">
            <v>419.04</v>
          </cell>
          <cell r="X62">
            <v>12898.051200000002</v>
          </cell>
          <cell r="Y62">
            <v>82.65</v>
          </cell>
          <cell r="Z62">
            <v>67.497</v>
          </cell>
          <cell r="AA62">
            <v>5578.6270500000001</v>
          </cell>
          <cell r="AB62">
            <v>18.350000000000001</v>
          </cell>
          <cell r="AC62">
            <v>118.25700000000001</v>
          </cell>
          <cell r="AD62">
            <v>2170.0159500000004</v>
          </cell>
          <cell r="AE62">
            <v>53.09</v>
          </cell>
          <cell r="AF62">
            <v>135.13900000000001</v>
          </cell>
          <cell r="AG62">
            <v>7174.5295100000012</v>
          </cell>
          <cell r="AH62">
            <v>49.64</v>
          </cell>
          <cell r="AI62">
            <v>83.790999999999997</v>
          </cell>
          <cell r="AJ62">
            <v>4159.3852399999996</v>
          </cell>
          <cell r="AK62">
            <v>58630.293473450016</v>
          </cell>
          <cell r="AM62">
            <v>53.483330000000002</v>
          </cell>
          <cell r="AN62">
            <v>50.396000000000001</v>
          </cell>
          <cell r="AO62">
            <v>2695.3458986800001</v>
          </cell>
          <cell r="AP62">
            <v>56.800000000000004</v>
          </cell>
          <cell r="AQ62">
            <v>65.591000000000008</v>
          </cell>
          <cell r="AR62">
            <v>3725.5688000000009</v>
          </cell>
          <cell r="AS62">
            <v>93.83</v>
          </cell>
          <cell r="AT62">
            <v>45.727000000000004</v>
          </cell>
          <cell r="AU62">
            <v>4290.56441</v>
          </cell>
          <cell r="AV62">
            <v>57.18</v>
          </cell>
          <cell r="AW62">
            <v>23.045999999999999</v>
          </cell>
          <cell r="AX62">
            <v>1317.77028</v>
          </cell>
          <cell r="AY62">
            <v>12.02</v>
          </cell>
          <cell r="AZ62">
            <v>29.809000000000001</v>
          </cell>
          <cell r="BA62">
            <v>358.30417999999997</v>
          </cell>
          <cell r="BB62">
            <v>78.09</v>
          </cell>
          <cell r="BC62">
            <v>100.32600000000001</v>
          </cell>
          <cell r="BD62">
            <v>7834.4573400000008</v>
          </cell>
          <cell r="BE62">
            <v>20222.01090868</v>
          </cell>
          <cell r="BG62">
            <v>68.08</v>
          </cell>
          <cell r="BH62">
            <v>123.786</v>
          </cell>
          <cell r="BI62">
            <v>8427.35088</v>
          </cell>
          <cell r="BJ62">
            <v>33.08</v>
          </cell>
          <cell r="BK62">
            <v>312.22000000000003</v>
          </cell>
          <cell r="BL62">
            <v>10328.2376</v>
          </cell>
          <cell r="BM62">
            <v>67.02</v>
          </cell>
          <cell r="BN62">
            <v>81.885000000000005</v>
          </cell>
          <cell r="BO62">
            <v>5487.9327000000003</v>
          </cell>
          <cell r="BP62">
            <v>57.300000000000004</v>
          </cell>
          <cell r="BQ62">
            <v>157.56</v>
          </cell>
          <cell r="BR62">
            <v>9028.1880000000001</v>
          </cell>
          <cell r="BS62">
            <v>38.5</v>
          </cell>
          <cell r="BT62">
            <v>257.03100000000001</v>
          </cell>
          <cell r="BU62">
            <v>9895.6934999999994</v>
          </cell>
          <cell r="BV62">
            <v>736.5</v>
          </cell>
          <cell r="BW62">
            <v>5.6280000000000001</v>
          </cell>
          <cell r="BX62">
            <v>4145.0219999999999</v>
          </cell>
          <cell r="BY62">
            <v>29.88</v>
          </cell>
          <cell r="BZ62">
            <v>155.50800000000001</v>
          </cell>
          <cell r="CA62">
            <v>4646.5790400000005</v>
          </cell>
          <cell r="CB62">
            <v>51959.003719999993</v>
          </cell>
          <cell r="CD62">
            <v>24.1</v>
          </cell>
          <cell r="CE62">
            <v>32.997999999999998</v>
          </cell>
          <cell r="CF62">
            <v>795.2518</v>
          </cell>
          <cell r="CG62">
            <v>34.340000000000003</v>
          </cell>
          <cell r="CH62">
            <v>28.759</v>
          </cell>
          <cell r="CI62">
            <v>987.58406000000014</v>
          </cell>
          <cell r="CJ62">
            <v>1782.8358600000001</v>
          </cell>
          <cell r="CL62">
            <v>1275.53</v>
          </cell>
        </row>
        <row r="63">
          <cell r="A63" t="str">
            <v>02/15/2006</v>
          </cell>
          <cell r="B63">
            <v>38763</v>
          </cell>
          <cell r="C63">
            <v>100.27975085820981</v>
          </cell>
          <cell r="D63">
            <v>116.65481653436399</v>
          </cell>
          <cell r="E63">
            <v>92.117675638117731</v>
          </cell>
          <cell r="F63">
            <v>102.70618197441604</v>
          </cell>
          <cell r="G63">
            <v>100.88272383354348</v>
          </cell>
          <cell r="H63">
            <v>117.86145791381392</v>
          </cell>
          <cell r="I63">
            <v>58.53</v>
          </cell>
          <cell r="J63">
            <v>27.772040000000001</v>
          </cell>
          <cell r="K63">
            <v>206.74100000000001</v>
          </cell>
          <cell r="L63">
            <v>5741.6193216400006</v>
          </cell>
          <cell r="M63">
            <v>85.070000000000007</v>
          </cell>
          <cell r="N63">
            <v>77.356999999999999</v>
          </cell>
          <cell r="O63">
            <v>6580.7599900000005</v>
          </cell>
          <cell r="P63">
            <v>77.48</v>
          </cell>
          <cell r="Q63">
            <v>146.29</v>
          </cell>
          <cell r="R63">
            <v>11334.549199999999</v>
          </cell>
          <cell r="S63">
            <v>31.59</v>
          </cell>
          <cell r="T63">
            <v>92.440400000000011</v>
          </cell>
          <cell r="U63">
            <v>2920.1922360000003</v>
          </cell>
          <cell r="V63">
            <v>30.79</v>
          </cell>
          <cell r="W63">
            <v>419.04</v>
          </cell>
          <cell r="X63">
            <v>12902.241599999999</v>
          </cell>
          <cell r="Y63">
            <v>82.44</v>
          </cell>
          <cell r="Z63">
            <v>67.497</v>
          </cell>
          <cell r="AA63">
            <v>5564.4526799999994</v>
          </cell>
          <cell r="AB63">
            <v>18.21</v>
          </cell>
          <cell r="AC63">
            <v>118.25700000000001</v>
          </cell>
          <cell r="AD63">
            <v>2153.4599700000003</v>
          </cell>
          <cell r="AE63">
            <v>53.22</v>
          </cell>
          <cell r="AF63">
            <v>135.13900000000001</v>
          </cell>
          <cell r="AG63">
            <v>7192.0975800000006</v>
          </cell>
          <cell r="AH63">
            <v>49.99</v>
          </cell>
          <cell r="AI63">
            <v>83.790999999999997</v>
          </cell>
          <cell r="AJ63">
            <v>4188.71209</v>
          </cell>
          <cell r="AK63">
            <v>58578.084667640003</v>
          </cell>
          <cell r="AM63">
            <v>53.7</v>
          </cell>
          <cell r="AN63">
            <v>50.396000000000001</v>
          </cell>
          <cell r="AO63">
            <v>2706.2652000000003</v>
          </cell>
          <cell r="AP63">
            <v>55.95</v>
          </cell>
          <cell r="AQ63">
            <v>65.591000000000008</v>
          </cell>
          <cell r="AR63">
            <v>3669.8164500000007</v>
          </cell>
          <cell r="AS63">
            <v>93.33</v>
          </cell>
          <cell r="AT63">
            <v>45.727000000000004</v>
          </cell>
          <cell r="AU63">
            <v>4267.7009100000005</v>
          </cell>
          <cell r="AV63">
            <v>58.53</v>
          </cell>
          <cell r="AW63">
            <v>23.045999999999999</v>
          </cell>
          <cell r="AX63">
            <v>1348.88238</v>
          </cell>
          <cell r="AY63">
            <v>12.030000000000001</v>
          </cell>
          <cell r="AZ63">
            <v>29.809000000000001</v>
          </cell>
          <cell r="BA63">
            <v>358.60227000000003</v>
          </cell>
          <cell r="BB63">
            <v>78.739999999999995</v>
          </cell>
          <cell r="BC63">
            <v>100.32600000000001</v>
          </cell>
          <cell r="BD63">
            <v>7899.6692400000002</v>
          </cell>
          <cell r="BE63">
            <v>20250.936450000001</v>
          </cell>
          <cell r="BG63">
            <v>68.77</v>
          </cell>
          <cell r="BH63">
            <v>123.786</v>
          </cell>
          <cell r="BI63">
            <v>8512.7632199999989</v>
          </cell>
          <cell r="BJ63">
            <v>33.92</v>
          </cell>
          <cell r="BK63">
            <v>312.22000000000003</v>
          </cell>
          <cell r="BL63">
            <v>10590.502400000001</v>
          </cell>
          <cell r="BM63">
            <v>67.25</v>
          </cell>
          <cell r="BN63">
            <v>81.885000000000005</v>
          </cell>
          <cell r="BO63">
            <v>5506.7662500000006</v>
          </cell>
          <cell r="BP63">
            <v>58.06</v>
          </cell>
          <cell r="BQ63">
            <v>157.56</v>
          </cell>
          <cell r="BR63">
            <v>9147.9336000000003</v>
          </cell>
          <cell r="BS63">
            <v>38.590000000000003</v>
          </cell>
          <cell r="BT63">
            <v>257.03100000000001</v>
          </cell>
          <cell r="BU63">
            <v>9918.8262900000009</v>
          </cell>
          <cell r="BV63">
            <v>742</v>
          </cell>
          <cell r="BW63">
            <v>5.6280000000000001</v>
          </cell>
          <cell r="BX63">
            <v>4175.9759999999997</v>
          </cell>
          <cell r="BY63">
            <v>29.88</v>
          </cell>
          <cell r="BZ63">
            <v>155.50800000000001</v>
          </cell>
          <cell r="CA63">
            <v>4646.5790400000005</v>
          </cell>
          <cell r="CB63">
            <v>52499.346799999999</v>
          </cell>
          <cell r="CD63">
            <v>24.400000000000002</v>
          </cell>
          <cell r="CE63">
            <v>32.997999999999998</v>
          </cell>
          <cell r="CF63">
            <v>805.15120000000002</v>
          </cell>
          <cell r="CG63">
            <v>35.215000000000003</v>
          </cell>
          <cell r="CH63">
            <v>28.759</v>
          </cell>
          <cell r="CI63">
            <v>1012.7481850000001</v>
          </cell>
          <cell r="CJ63">
            <v>1817.8993850000002</v>
          </cell>
          <cell r="CL63">
            <v>1280</v>
          </cell>
        </row>
        <row r="64">
          <cell r="A64" t="str">
            <v>02/16/2006</v>
          </cell>
          <cell r="B64">
            <v>38764</v>
          </cell>
          <cell r="C64">
            <v>101.02453837063416</v>
          </cell>
          <cell r="D64">
            <v>117.40831910838151</v>
          </cell>
          <cell r="E64">
            <v>93.55033734817053</v>
          </cell>
          <cell r="F64">
            <v>105.88609813899063</v>
          </cell>
          <cell r="G64">
            <v>101.62200504413619</v>
          </cell>
          <cell r="H64">
            <v>117.70036246476036</v>
          </cell>
          <cell r="I64">
            <v>58.45</v>
          </cell>
          <cell r="J64">
            <v>28.497140000000002</v>
          </cell>
          <cell r="K64">
            <v>206.74100000000001</v>
          </cell>
          <cell r="L64">
            <v>5891.5272207400003</v>
          </cell>
          <cell r="M64">
            <v>85.41</v>
          </cell>
          <cell r="N64">
            <v>77.356999999999999</v>
          </cell>
          <cell r="O64">
            <v>6607.0613699999994</v>
          </cell>
          <cell r="P64">
            <v>77.680000000000007</v>
          </cell>
          <cell r="Q64">
            <v>146.29</v>
          </cell>
          <cell r="R64">
            <v>11363.807200000001</v>
          </cell>
          <cell r="S64">
            <v>31.595000000000002</v>
          </cell>
          <cell r="T64">
            <v>92.440400000000011</v>
          </cell>
          <cell r="U64">
            <v>2920.6544380000005</v>
          </cell>
          <cell r="V64">
            <v>31.18</v>
          </cell>
          <cell r="W64">
            <v>419.04</v>
          </cell>
          <cell r="X64">
            <v>13065.6672</v>
          </cell>
          <cell r="Y64">
            <v>82.9</v>
          </cell>
          <cell r="Z64">
            <v>67.497</v>
          </cell>
          <cell r="AA64">
            <v>5595.5013000000008</v>
          </cell>
          <cell r="AB64">
            <v>18.07</v>
          </cell>
          <cell r="AC64">
            <v>118.25700000000001</v>
          </cell>
          <cell r="AD64">
            <v>2136.9039900000002</v>
          </cell>
          <cell r="AE64">
            <v>53.63</v>
          </cell>
          <cell r="AF64">
            <v>135.13900000000001</v>
          </cell>
          <cell r="AG64">
            <v>7247.504570000001</v>
          </cell>
          <cell r="AH64">
            <v>49.94</v>
          </cell>
          <cell r="AI64">
            <v>83.790999999999997</v>
          </cell>
          <cell r="AJ64">
            <v>4184.5225399999999</v>
          </cell>
          <cell r="AK64">
            <v>59013.14982874001</v>
          </cell>
          <cell r="AM64">
            <v>54.153340000000007</v>
          </cell>
          <cell r="AN64">
            <v>50.396000000000001</v>
          </cell>
          <cell r="AO64">
            <v>2729.1117226400006</v>
          </cell>
          <cell r="AP64">
            <v>57.050000000000004</v>
          </cell>
          <cell r="AQ64">
            <v>65.591000000000008</v>
          </cell>
          <cell r="AR64">
            <v>3741.9665500000006</v>
          </cell>
          <cell r="AS64">
            <v>93.710000000000008</v>
          </cell>
          <cell r="AT64">
            <v>45.727000000000004</v>
          </cell>
          <cell r="AU64">
            <v>4285.0771700000005</v>
          </cell>
          <cell r="AV64">
            <v>58.45</v>
          </cell>
          <cell r="AW64">
            <v>23.045999999999999</v>
          </cell>
          <cell r="AX64">
            <v>1347.0387000000001</v>
          </cell>
          <cell r="AY64">
            <v>12.34</v>
          </cell>
          <cell r="AZ64">
            <v>29.809000000000001</v>
          </cell>
          <cell r="BA64">
            <v>367.84306000000004</v>
          </cell>
          <cell r="BB64">
            <v>78.850000000000009</v>
          </cell>
          <cell r="BC64">
            <v>100.32600000000001</v>
          </cell>
          <cell r="BD64">
            <v>7910.705100000001</v>
          </cell>
          <cell r="BE64">
            <v>20381.742302639999</v>
          </cell>
          <cell r="BG64">
            <v>70.150000000000006</v>
          </cell>
          <cell r="BH64">
            <v>123.786</v>
          </cell>
          <cell r="BI64">
            <v>8683.5879000000004</v>
          </cell>
          <cell r="BJ64">
            <v>35.03</v>
          </cell>
          <cell r="BK64">
            <v>312.22000000000003</v>
          </cell>
          <cell r="BL64">
            <v>10937.066600000002</v>
          </cell>
          <cell r="BM64">
            <v>68.290000000000006</v>
          </cell>
          <cell r="BN64">
            <v>81.885000000000005</v>
          </cell>
          <cell r="BO64">
            <v>5591.9266500000012</v>
          </cell>
          <cell r="BP64">
            <v>58.81</v>
          </cell>
          <cell r="BQ64">
            <v>157.56</v>
          </cell>
          <cell r="BR64">
            <v>9266.1036000000004</v>
          </cell>
          <cell r="BS64">
            <v>38.369999999999997</v>
          </cell>
          <cell r="BT64">
            <v>257.03100000000001</v>
          </cell>
          <cell r="BU64">
            <v>9862.2794699999995</v>
          </cell>
          <cell r="BV64">
            <v>750</v>
          </cell>
          <cell r="BW64">
            <v>5.6280000000000001</v>
          </cell>
          <cell r="BX64">
            <v>4221</v>
          </cell>
          <cell r="BY64">
            <v>30.57</v>
          </cell>
          <cell r="BZ64">
            <v>155.50800000000001</v>
          </cell>
          <cell r="CA64">
            <v>4753.8795600000003</v>
          </cell>
          <cell r="CB64">
            <v>53315.84378000001</v>
          </cell>
          <cell r="CD64">
            <v>24.55</v>
          </cell>
          <cell r="CE64">
            <v>32.997999999999998</v>
          </cell>
          <cell r="CF64">
            <v>810.10089999999991</v>
          </cell>
          <cell r="CG64">
            <v>37</v>
          </cell>
          <cell r="CH64">
            <v>28.759</v>
          </cell>
          <cell r="CI64">
            <v>1064.0830000000001</v>
          </cell>
          <cell r="CJ64">
            <v>1874.1839</v>
          </cell>
          <cell r="CL64">
            <v>1289.3800000000001</v>
          </cell>
        </row>
        <row r="65">
          <cell r="A65" t="str">
            <v>02/17/2006</v>
          </cell>
          <cell r="B65">
            <v>38765</v>
          </cell>
          <cell r="C65">
            <v>100.75947421115579</v>
          </cell>
          <cell r="D65">
            <v>116.71323451497419</v>
          </cell>
          <cell r="E65">
            <v>92.450375887685098</v>
          </cell>
          <cell r="F65">
            <v>103.88543228022043</v>
          </cell>
          <cell r="G65">
            <v>101.45334174022697</v>
          </cell>
          <cell r="H65">
            <v>117.03584373741442</v>
          </cell>
          <cell r="I65">
            <v>58.120000000000005</v>
          </cell>
          <cell r="J65">
            <v>27.940999999999999</v>
          </cell>
          <cell r="K65">
            <v>206.74100000000001</v>
          </cell>
          <cell r="L65">
            <v>5776.5502809999998</v>
          </cell>
          <cell r="M65">
            <v>85.68</v>
          </cell>
          <cell r="N65">
            <v>77.356999999999999</v>
          </cell>
          <cell r="O65">
            <v>6627.94776</v>
          </cell>
          <cell r="P65">
            <v>78.17</v>
          </cell>
          <cell r="Q65">
            <v>146.29</v>
          </cell>
          <cell r="R65">
            <v>11435.489299999999</v>
          </cell>
          <cell r="S65">
            <v>31.490000000000002</v>
          </cell>
          <cell r="T65">
            <v>92.440400000000011</v>
          </cell>
          <cell r="U65">
            <v>2910.9481960000007</v>
          </cell>
          <cell r="V65">
            <v>31.220000000000002</v>
          </cell>
          <cell r="W65">
            <v>419.04</v>
          </cell>
          <cell r="X65">
            <v>13082.428800000002</v>
          </cell>
          <cell r="Y65">
            <v>83.15</v>
          </cell>
          <cell r="Z65">
            <v>67.497</v>
          </cell>
          <cell r="AA65">
            <v>5612.3755500000007</v>
          </cell>
          <cell r="AB65">
            <v>18.07</v>
          </cell>
          <cell r="AC65">
            <v>118.25700000000001</v>
          </cell>
          <cell r="AD65">
            <v>2136.9039900000002</v>
          </cell>
          <cell r="AE65">
            <v>52.69</v>
          </cell>
          <cell r="AF65">
            <v>135.13900000000001</v>
          </cell>
          <cell r="AG65">
            <v>7120.4739100000006</v>
          </cell>
          <cell r="AH65">
            <v>49.59</v>
          </cell>
          <cell r="AI65">
            <v>83.790999999999997</v>
          </cell>
          <cell r="AJ65">
            <v>4155.1956900000005</v>
          </cell>
          <cell r="AK65">
            <v>58858.313477000003</v>
          </cell>
          <cell r="AM65">
            <v>54.206670000000003</v>
          </cell>
          <cell r="AN65">
            <v>50.396000000000001</v>
          </cell>
          <cell r="AO65">
            <v>2731.7993413200002</v>
          </cell>
          <cell r="AP65">
            <v>56.65</v>
          </cell>
          <cell r="AQ65">
            <v>65.591000000000008</v>
          </cell>
          <cell r="AR65">
            <v>3715.7301500000003</v>
          </cell>
          <cell r="AS65">
            <v>93.94</v>
          </cell>
          <cell r="AT65">
            <v>45.727000000000004</v>
          </cell>
          <cell r="AU65">
            <v>4295.5943800000005</v>
          </cell>
          <cell r="AV65">
            <v>58.120000000000005</v>
          </cell>
          <cell r="AW65">
            <v>23.045999999999999</v>
          </cell>
          <cell r="AX65">
            <v>1339.43352</v>
          </cell>
          <cell r="AY65">
            <v>12.35</v>
          </cell>
          <cell r="AZ65">
            <v>29.809000000000001</v>
          </cell>
          <cell r="BA65">
            <v>368.14114999999998</v>
          </cell>
          <cell r="BB65">
            <v>77.850000000000009</v>
          </cell>
          <cell r="BC65">
            <v>100.32600000000001</v>
          </cell>
          <cell r="BD65">
            <v>7810.379100000001</v>
          </cell>
          <cell r="BE65">
            <v>20261.07764132</v>
          </cell>
          <cell r="BG65">
            <v>69.34</v>
          </cell>
          <cell r="BH65">
            <v>123.786</v>
          </cell>
          <cell r="BI65">
            <v>8583.3212400000011</v>
          </cell>
          <cell r="BJ65">
            <v>34.5</v>
          </cell>
          <cell r="BK65">
            <v>312.22000000000003</v>
          </cell>
          <cell r="BL65">
            <v>10771.59</v>
          </cell>
          <cell r="BM65">
            <v>67.510000000000005</v>
          </cell>
          <cell r="BN65">
            <v>81.885000000000005</v>
          </cell>
          <cell r="BO65">
            <v>5528.0563500000007</v>
          </cell>
          <cell r="BP65">
            <v>58.24</v>
          </cell>
          <cell r="BQ65">
            <v>157.56</v>
          </cell>
          <cell r="BR65">
            <v>9176.2944000000007</v>
          </cell>
          <cell r="BS65">
            <v>37.840000000000003</v>
          </cell>
          <cell r="BT65">
            <v>257.03100000000001</v>
          </cell>
          <cell r="BU65">
            <v>9726.0530400000007</v>
          </cell>
          <cell r="BV65">
            <v>760</v>
          </cell>
          <cell r="BW65">
            <v>5.6280000000000001</v>
          </cell>
          <cell r="BX65">
            <v>4277.28</v>
          </cell>
          <cell r="BY65">
            <v>29.75</v>
          </cell>
          <cell r="BZ65">
            <v>155.50800000000001</v>
          </cell>
          <cell r="CA65">
            <v>4626.3630000000003</v>
          </cell>
          <cell r="CB65">
            <v>52688.958029999994</v>
          </cell>
          <cell r="CD65">
            <v>24.1</v>
          </cell>
          <cell r="CE65">
            <v>32.997999999999998</v>
          </cell>
          <cell r="CF65">
            <v>795.2518</v>
          </cell>
          <cell r="CG65">
            <v>36.285000000000004</v>
          </cell>
          <cell r="CH65">
            <v>28.759</v>
          </cell>
          <cell r="CI65">
            <v>1043.5203150000002</v>
          </cell>
          <cell r="CJ65">
            <v>1838.7721150000002</v>
          </cell>
          <cell r="CL65">
            <v>1287.24</v>
          </cell>
        </row>
        <row r="66">
          <cell r="A66" t="str">
            <v>02/21/2006</v>
          </cell>
          <cell r="B66">
            <v>38769</v>
          </cell>
          <cell r="C66">
            <v>100.28652415221106</v>
          </cell>
          <cell r="D66">
            <v>116.89114343244609</v>
          </cell>
          <cell r="E66">
            <v>93.664666789914875</v>
          </cell>
          <cell r="F66">
            <v>104.47745234842418</v>
          </cell>
          <cell r="G66">
            <v>101.1215321563682</v>
          </cell>
          <cell r="H66">
            <v>117.47885622231171</v>
          </cell>
          <cell r="I66">
            <v>58.34</v>
          </cell>
          <cell r="J66">
            <v>27.786120000000004</v>
          </cell>
          <cell r="K66">
            <v>206.74100000000001</v>
          </cell>
          <cell r="L66">
            <v>5744.530234920001</v>
          </cell>
          <cell r="M66">
            <v>85.18</v>
          </cell>
          <cell r="N66">
            <v>77.356999999999999</v>
          </cell>
          <cell r="O66">
            <v>6589.26926</v>
          </cell>
          <cell r="P66">
            <v>77.400000000000006</v>
          </cell>
          <cell r="Q66">
            <v>146.29</v>
          </cell>
          <cell r="R66">
            <v>11322.846</v>
          </cell>
          <cell r="S66">
            <v>31.3</v>
          </cell>
          <cell r="T66">
            <v>92.440400000000011</v>
          </cell>
          <cell r="U66">
            <v>2893.3845200000005</v>
          </cell>
          <cell r="V66">
            <v>30.94</v>
          </cell>
          <cell r="W66">
            <v>419.04</v>
          </cell>
          <cell r="X66">
            <v>12965.097600000001</v>
          </cell>
          <cell r="Y66">
            <v>84.38</v>
          </cell>
          <cell r="Z66">
            <v>67.497</v>
          </cell>
          <cell r="AA66">
            <v>5695.3968599999998</v>
          </cell>
          <cell r="AB66">
            <v>18.03</v>
          </cell>
          <cell r="AC66">
            <v>118.25700000000001</v>
          </cell>
          <cell r="AD66">
            <v>2132.17371</v>
          </cell>
          <cell r="AE66">
            <v>52.57</v>
          </cell>
          <cell r="AF66">
            <v>135.13900000000001</v>
          </cell>
          <cell r="AG66">
            <v>7104.2572300000002</v>
          </cell>
          <cell r="AH66">
            <v>49.35</v>
          </cell>
          <cell r="AI66">
            <v>83.790999999999997</v>
          </cell>
          <cell r="AJ66">
            <v>4135.0858500000004</v>
          </cell>
          <cell r="AK66">
            <v>58582.041264920008</v>
          </cell>
          <cell r="AM66">
            <v>54.766670000000005</v>
          </cell>
          <cell r="AN66">
            <v>50.396000000000001</v>
          </cell>
          <cell r="AO66">
            <v>2760.0211013200001</v>
          </cell>
          <cell r="AP66">
            <v>57.1</v>
          </cell>
          <cell r="AQ66">
            <v>65.591000000000008</v>
          </cell>
          <cell r="AR66">
            <v>3745.2461000000008</v>
          </cell>
          <cell r="AS66">
            <v>94.25</v>
          </cell>
          <cell r="AT66">
            <v>45.727000000000004</v>
          </cell>
          <cell r="AU66">
            <v>4309.7697500000004</v>
          </cell>
          <cell r="AV66">
            <v>58.34</v>
          </cell>
          <cell r="AW66">
            <v>23.045999999999999</v>
          </cell>
          <cell r="AX66">
            <v>1344.5036400000001</v>
          </cell>
          <cell r="AY66">
            <v>12.52</v>
          </cell>
          <cell r="AZ66">
            <v>29.809000000000001</v>
          </cell>
          <cell r="BA66">
            <v>373.20868000000002</v>
          </cell>
          <cell r="BB66">
            <v>77.34</v>
          </cell>
          <cell r="BC66">
            <v>100.32600000000001</v>
          </cell>
          <cell r="BD66">
            <v>7759.2128400000011</v>
          </cell>
          <cell r="BE66">
            <v>20291.962111320005</v>
          </cell>
          <cell r="BG66">
            <v>69.430000000000007</v>
          </cell>
          <cell r="BH66">
            <v>123.786</v>
          </cell>
          <cell r="BI66">
            <v>8594.46198</v>
          </cell>
          <cell r="BJ66">
            <v>35.050000000000004</v>
          </cell>
          <cell r="BK66">
            <v>312.22000000000003</v>
          </cell>
          <cell r="BL66">
            <v>10943.311000000002</v>
          </cell>
          <cell r="BM66">
            <v>67.92</v>
          </cell>
          <cell r="BN66">
            <v>81.885000000000005</v>
          </cell>
          <cell r="BO66">
            <v>5561.6292000000003</v>
          </cell>
          <cell r="BP66">
            <v>58.800000000000004</v>
          </cell>
          <cell r="BQ66">
            <v>157.56</v>
          </cell>
          <cell r="BR66">
            <v>9264.5280000000002</v>
          </cell>
          <cell r="BS66">
            <v>38.730000000000004</v>
          </cell>
          <cell r="BT66">
            <v>257.03100000000001</v>
          </cell>
          <cell r="BU66">
            <v>9954.8106300000018</v>
          </cell>
          <cell r="BV66">
            <v>760</v>
          </cell>
          <cell r="BW66">
            <v>5.6280000000000001</v>
          </cell>
          <cell r="BX66">
            <v>4277.28</v>
          </cell>
          <cell r="BY66">
            <v>30.77</v>
          </cell>
          <cell r="BZ66">
            <v>155.50800000000001</v>
          </cell>
          <cell r="CA66">
            <v>4784.9811600000003</v>
          </cell>
          <cell r="CB66">
            <v>53381.001970000005</v>
          </cell>
          <cell r="CD66">
            <v>23.96</v>
          </cell>
          <cell r="CE66">
            <v>32.997999999999998</v>
          </cell>
          <cell r="CF66">
            <v>790.63207999999997</v>
          </cell>
          <cell r="CG66">
            <v>36.81</v>
          </cell>
          <cell r="CH66">
            <v>28.759</v>
          </cell>
          <cell r="CI66">
            <v>1058.61879</v>
          </cell>
          <cell r="CJ66">
            <v>1849.2508699999998</v>
          </cell>
          <cell r="CL66">
            <v>1283.03</v>
          </cell>
        </row>
        <row r="67">
          <cell r="A67" t="str">
            <v>02/22/2006</v>
          </cell>
          <cell r="B67">
            <v>38770</v>
          </cell>
          <cell r="C67">
            <v>98.941534005131444</v>
          </cell>
          <cell r="D67">
            <v>118.64656545509642</v>
          </cell>
          <cell r="E67">
            <v>97.506070384265911</v>
          </cell>
          <cell r="F67">
            <v>105.47304219861948</v>
          </cell>
          <cell r="G67">
            <v>101.88130517023959</v>
          </cell>
          <cell r="H67">
            <v>119.91542488924686</v>
          </cell>
          <cell r="I67">
            <v>59.550000000000004</v>
          </cell>
          <cell r="J67">
            <v>27.673480000000001</v>
          </cell>
          <cell r="K67">
            <v>206.74100000000001</v>
          </cell>
          <cell r="L67">
            <v>5721.2429286800007</v>
          </cell>
          <cell r="M67">
            <v>86.01</v>
          </cell>
          <cell r="N67">
            <v>77.356999999999999</v>
          </cell>
          <cell r="O67">
            <v>6653.4755700000005</v>
          </cell>
          <cell r="P67">
            <v>78.66</v>
          </cell>
          <cell r="Q67">
            <v>146.29</v>
          </cell>
          <cell r="R67">
            <v>11507.171399999999</v>
          </cell>
          <cell r="S67">
            <v>31.93</v>
          </cell>
          <cell r="T67">
            <v>92.440400000000011</v>
          </cell>
          <cell r="U67">
            <v>2951.6219720000004</v>
          </cell>
          <cell r="V67">
            <v>31.51</v>
          </cell>
          <cell r="W67">
            <v>419.04</v>
          </cell>
          <cell r="X67">
            <v>13203.950400000002</v>
          </cell>
          <cell r="Y67">
            <v>83.5</v>
          </cell>
          <cell r="Z67">
            <v>67.497</v>
          </cell>
          <cell r="AA67">
            <v>5635.9994999999999</v>
          </cell>
          <cell r="AB67">
            <v>18.080000000000002</v>
          </cell>
          <cell r="AC67">
            <v>118.25700000000001</v>
          </cell>
          <cell r="AD67">
            <v>2138.0865600000002</v>
          </cell>
          <cell r="AE67">
            <v>43.2</v>
          </cell>
          <cell r="AF67">
            <v>135.13900000000001</v>
          </cell>
          <cell r="AG67">
            <v>5838.0048000000006</v>
          </cell>
          <cell r="AH67">
            <v>49.49</v>
          </cell>
          <cell r="AI67">
            <v>83.790999999999997</v>
          </cell>
          <cell r="AJ67">
            <v>4146.8165900000004</v>
          </cell>
          <cell r="AK67">
            <v>57796.369720680006</v>
          </cell>
          <cell r="AM67">
            <v>54.563340000000004</v>
          </cell>
          <cell r="AN67">
            <v>50.396000000000001</v>
          </cell>
          <cell r="AO67">
            <v>2749.7740826400004</v>
          </cell>
          <cell r="AP67">
            <v>58.65</v>
          </cell>
          <cell r="AQ67">
            <v>65.591000000000008</v>
          </cell>
          <cell r="AR67">
            <v>3846.9121500000006</v>
          </cell>
          <cell r="AS67">
            <v>96.18</v>
          </cell>
          <cell r="AT67">
            <v>45.727000000000004</v>
          </cell>
          <cell r="AU67">
            <v>4398.0228600000009</v>
          </cell>
          <cell r="AV67">
            <v>59.550000000000004</v>
          </cell>
          <cell r="AW67">
            <v>23.045999999999999</v>
          </cell>
          <cell r="AX67">
            <v>1372.3893</v>
          </cell>
          <cell r="AY67">
            <v>12.65</v>
          </cell>
          <cell r="AZ67">
            <v>29.809000000000001</v>
          </cell>
          <cell r="BA67">
            <v>377.08385000000004</v>
          </cell>
          <cell r="BB67">
            <v>78.27</v>
          </cell>
          <cell r="BC67">
            <v>100.32600000000001</v>
          </cell>
          <cell r="BD67">
            <v>7852.51602</v>
          </cell>
          <cell r="BE67">
            <v>20596.698262640002</v>
          </cell>
          <cell r="BG67">
            <v>71.650000000000006</v>
          </cell>
          <cell r="BH67">
            <v>123.786</v>
          </cell>
          <cell r="BI67">
            <v>8869.2669000000005</v>
          </cell>
          <cell r="BJ67">
            <v>36.69</v>
          </cell>
          <cell r="BK67">
            <v>312.22000000000003</v>
          </cell>
          <cell r="BL67">
            <v>11455.3518</v>
          </cell>
          <cell r="BM67">
            <v>70.12</v>
          </cell>
          <cell r="BN67">
            <v>81.885000000000005</v>
          </cell>
          <cell r="BO67">
            <v>5741.7762000000012</v>
          </cell>
          <cell r="BP67">
            <v>61.06</v>
          </cell>
          <cell r="BQ67">
            <v>157.56</v>
          </cell>
          <cell r="BR67">
            <v>9620.6136000000006</v>
          </cell>
          <cell r="BS67">
            <v>40.72</v>
          </cell>
          <cell r="BT67">
            <v>257.03100000000001</v>
          </cell>
          <cell r="BU67">
            <v>10466.302320000001</v>
          </cell>
          <cell r="BV67">
            <v>775.5</v>
          </cell>
          <cell r="BW67">
            <v>5.6280000000000001</v>
          </cell>
          <cell r="BX67">
            <v>4364.5140000000001</v>
          </cell>
          <cell r="BY67">
            <v>32.49</v>
          </cell>
          <cell r="BZ67">
            <v>155.50800000000001</v>
          </cell>
          <cell r="CA67">
            <v>5052.454920000001</v>
          </cell>
          <cell r="CB67">
            <v>55570.279740000005</v>
          </cell>
          <cell r="CD67">
            <v>24.25</v>
          </cell>
          <cell r="CE67">
            <v>32.997999999999998</v>
          </cell>
          <cell r="CF67">
            <v>800.2014999999999</v>
          </cell>
          <cell r="CG67">
            <v>37.090000000000003</v>
          </cell>
          <cell r="CH67">
            <v>28.759</v>
          </cell>
          <cell r="CI67">
            <v>1066.6713100000002</v>
          </cell>
          <cell r="CJ67">
            <v>1866.8728100000001</v>
          </cell>
          <cell r="CL67">
            <v>1292.67</v>
          </cell>
        </row>
        <row r="68">
          <cell r="A68" t="str">
            <v>02/23/2006</v>
          </cell>
          <cell r="B68">
            <v>38771</v>
          </cell>
          <cell r="C68">
            <v>98.777583115967289</v>
          </cell>
          <cell r="D68">
            <v>120.39792620409193</v>
          </cell>
          <cell r="E68">
            <v>96.99324981646653</v>
          </cell>
          <cell r="F68">
            <v>102.96568282700503</v>
          </cell>
          <cell r="G68">
            <v>101.49668978562418</v>
          </cell>
          <cell r="H68">
            <v>124.00322190898106</v>
          </cell>
          <cell r="I68">
            <v>61.58</v>
          </cell>
          <cell r="J68">
            <v>27.877640000000003</v>
          </cell>
          <cell r="K68">
            <v>206.74100000000001</v>
          </cell>
          <cell r="L68">
            <v>5763.4511712400008</v>
          </cell>
          <cell r="M68">
            <v>86</v>
          </cell>
          <cell r="N68">
            <v>77.356999999999999</v>
          </cell>
          <cell r="O68">
            <v>6652.7020000000002</v>
          </cell>
          <cell r="P68">
            <v>78.5</v>
          </cell>
          <cell r="Q68">
            <v>146.29</v>
          </cell>
          <cell r="R68">
            <v>11483.764999999999</v>
          </cell>
          <cell r="S68">
            <v>32.15</v>
          </cell>
          <cell r="T68">
            <v>92.440400000000011</v>
          </cell>
          <cell r="U68">
            <v>2971.9588600000002</v>
          </cell>
          <cell r="V68">
            <v>31.470000000000002</v>
          </cell>
          <cell r="W68">
            <v>419.04</v>
          </cell>
          <cell r="X68">
            <v>13187.188800000002</v>
          </cell>
          <cell r="Y68">
            <v>84.4</v>
          </cell>
          <cell r="Z68">
            <v>67.497</v>
          </cell>
          <cell r="AA68">
            <v>5696.7468000000008</v>
          </cell>
          <cell r="AB68">
            <v>17.809999999999999</v>
          </cell>
          <cell r="AC68">
            <v>118.25700000000001</v>
          </cell>
          <cell r="AD68">
            <v>2106.15717</v>
          </cell>
          <cell r="AE68">
            <v>42.050000000000004</v>
          </cell>
          <cell r="AF68">
            <v>135.13900000000001</v>
          </cell>
          <cell r="AG68">
            <v>5682.5949500000006</v>
          </cell>
          <cell r="AH68">
            <v>49.6</v>
          </cell>
          <cell r="AI68">
            <v>83.790999999999997</v>
          </cell>
          <cell r="AJ68">
            <v>4156.0335999999998</v>
          </cell>
          <cell r="AK68">
            <v>57700.598351240005</v>
          </cell>
          <cell r="AM68">
            <v>54.863330000000005</v>
          </cell>
          <cell r="AN68">
            <v>50.396000000000001</v>
          </cell>
          <cell r="AO68">
            <v>2764.8923786800001</v>
          </cell>
          <cell r="AP68">
            <v>59.25</v>
          </cell>
          <cell r="AQ68">
            <v>65.591000000000008</v>
          </cell>
          <cell r="AR68">
            <v>3886.2667500000007</v>
          </cell>
          <cell r="AS68">
            <v>97.850000000000009</v>
          </cell>
          <cell r="AT68">
            <v>45.727000000000004</v>
          </cell>
          <cell r="AU68">
            <v>4474.386950000001</v>
          </cell>
          <cell r="AV68">
            <v>61.58</v>
          </cell>
          <cell r="AW68">
            <v>23.045999999999999</v>
          </cell>
          <cell r="AX68">
            <v>1419.1726799999999</v>
          </cell>
          <cell r="AY68">
            <v>12.65</v>
          </cell>
          <cell r="AZ68">
            <v>29.809000000000001</v>
          </cell>
          <cell r="BA68">
            <v>377.08385000000004</v>
          </cell>
          <cell r="BB68">
            <v>79.53</v>
          </cell>
          <cell r="BC68">
            <v>100.32600000000001</v>
          </cell>
          <cell r="BD68">
            <v>7978.9267800000007</v>
          </cell>
          <cell r="BE68">
            <v>20900.729388680003</v>
          </cell>
          <cell r="BG68">
            <v>71.23</v>
          </cell>
          <cell r="BH68">
            <v>123.786</v>
          </cell>
          <cell r="BI68">
            <v>8817.2767800000001</v>
          </cell>
          <cell r="BJ68">
            <v>36.160000000000004</v>
          </cell>
          <cell r="BK68">
            <v>312.22000000000003</v>
          </cell>
          <cell r="BL68">
            <v>11289.875200000002</v>
          </cell>
          <cell r="BM68">
            <v>69.989999999999995</v>
          </cell>
          <cell r="BN68">
            <v>81.885000000000005</v>
          </cell>
          <cell r="BO68">
            <v>5731.1311500000002</v>
          </cell>
          <cell r="BP68">
            <v>60.93</v>
          </cell>
          <cell r="BQ68">
            <v>157.56</v>
          </cell>
          <cell r="BR68">
            <v>9600.1308000000008</v>
          </cell>
          <cell r="BS68">
            <v>40.090000000000003</v>
          </cell>
          <cell r="BT68">
            <v>257.03100000000001</v>
          </cell>
          <cell r="BU68">
            <v>10304.372790000001</v>
          </cell>
          <cell r="BV68">
            <v>767.5</v>
          </cell>
          <cell r="BW68">
            <v>5.6280000000000001</v>
          </cell>
          <cell r="BX68">
            <v>4319.49</v>
          </cell>
          <cell r="BY68">
            <v>33.54</v>
          </cell>
          <cell r="BZ68">
            <v>155.50800000000001</v>
          </cell>
          <cell r="CA68">
            <v>5215.7383200000004</v>
          </cell>
          <cell r="CB68">
            <v>55278.015039999998</v>
          </cell>
          <cell r="CD68">
            <v>23.55</v>
          </cell>
          <cell r="CE68">
            <v>32.997999999999998</v>
          </cell>
          <cell r="CF68">
            <v>777.10289999999998</v>
          </cell>
          <cell r="CG68">
            <v>36.35</v>
          </cell>
          <cell r="CH68">
            <v>28.759</v>
          </cell>
          <cell r="CI68">
            <v>1045.3896500000001</v>
          </cell>
          <cell r="CJ68">
            <v>1822.4925499999999</v>
          </cell>
          <cell r="CL68">
            <v>1287.79</v>
          </cell>
        </row>
        <row r="69">
          <cell r="A69" t="str">
            <v>02/24/2006</v>
          </cell>
          <cell r="B69">
            <v>38772</v>
          </cell>
          <cell r="C69">
            <v>98.924005315552961</v>
          </cell>
          <cell r="D69">
            <v>120.68750930265071</v>
          </cell>
          <cell r="E69">
            <v>96.61091291019406</v>
          </cell>
          <cell r="F69">
            <v>103.75878227771605</v>
          </cell>
          <cell r="G69">
            <v>101.62594577553593</v>
          </cell>
          <cell r="H69">
            <v>124.82883608538057</v>
          </cell>
          <cell r="I69">
            <v>61.99</v>
          </cell>
          <cell r="J69">
            <v>28.342260000000003</v>
          </cell>
          <cell r="K69">
            <v>206.74100000000001</v>
          </cell>
          <cell r="L69">
            <v>5859.5071746600006</v>
          </cell>
          <cell r="M69">
            <v>86.34</v>
          </cell>
          <cell r="N69">
            <v>77.356999999999999</v>
          </cell>
          <cell r="O69">
            <v>6679.0033800000001</v>
          </cell>
          <cell r="P69">
            <v>77.78</v>
          </cell>
          <cell r="Q69">
            <v>146.29</v>
          </cell>
          <cell r="R69">
            <v>11378.4362</v>
          </cell>
          <cell r="S69">
            <v>32.1</v>
          </cell>
          <cell r="T69">
            <v>92.440400000000011</v>
          </cell>
          <cell r="U69">
            <v>2967.3368400000004</v>
          </cell>
          <cell r="V69">
            <v>31.39</v>
          </cell>
          <cell r="W69">
            <v>419.04</v>
          </cell>
          <cell r="X69">
            <v>13153.6656</v>
          </cell>
          <cell r="Y69">
            <v>86.9</v>
          </cell>
          <cell r="Z69">
            <v>67.497</v>
          </cell>
          <cell r="AA69">
            <v>5865.4893000000002</v>
          </cell>
          <cell r="AB69">
            <v>17.87</v>
          </cell>
          <cell r="AC69">
            <v>118.25700000000001</v>
          </cell>
          <cell r="AD69">
            <v>2113.2525900000001</v>
          </cell>
          <cell r="AE69">
            <v>41.29</v>
          </cell>
          <cell r="AF69">
            <v>135.13900000000001</v>
          </cell>
          <cell r="AG69">
            <v>5579.8893100000005</v>
          </cell>
          <cell r="AH69">
            <v>50</v>
          </cell>
          <cell r="AI69">
            <v>83.790999999999997</v>
          </cell>
          <cell r="AJ69">
            <v>4189.55</v>
          </cell>
          <cell r="AK69">
            <v>57786.130394660009</v>
          </cell>
          <cell r="AM69">
            <v>54.856670000000001</v>
          </cell>
          <cell r="AN69">
            <v>50.396000000000001</v>
          </cell>
          <cell r="AO69">
            <v>2764.5567413200001</v>
          </cell>
          <cell r="AP69">
            <v>58.88</v>
          </cell>
          <cell r="AQ69">
            <v>65.591000000000008</v>
          </cell>
          <cell r="AR69">
            <v>3861.9980800000008</v>
          </cell>
          <cell r="AS69">
            <v>98.59</v>
          </cell>
          <cell r="AT69">
            <v>45.727000000000004</v>
          </cell>
          <cell r="AU69">
            <v>4508.2249300000003</v>
          </cell>
          <cell r="AV69">
            <v>61.99</v>
          </cell>
          <cell r="AW69">
            <v>23.045999999999999</v>
          </cell>
          <cell r="AX69">
            <v>1428.6215400000001</v>
          </cell>
          <cell r="AY69">
            <v>12.700000000000001</v>
          </cell>
          <cell r="AZ69">
            <v>29.809000000000001</v>
          </cell>
          <cell r="BA69">
            <v>378.57430000000005</v>
          </cell>
          <cell r="BB69">
            <v>79.83</v>
          </cell>
          <cell r="BC69">
            <v>100.32600000000001</v>
          </cell>
          <cell r="BD69">
            <v>8009.0245800000002</v>
          </cell>
          <cell r="BE69">
            <v>20951.000171320004</v>
          </cell>
          <cell r="BG69">
            <v>70.34</v>
          </cell>
          <cell r="BH69">
            <v>123.786</v>
          </cell>
          <cell r="BI69">
            <v>8707.1072400000012</v>
          </cell>
          <cell r="BJ69">
            <v>36.1</v>
          </cell>
          <cell r="BK69">
            <v>312.22000000000003</v>
          </cell>
          <cell r="BL69">
            <v>11271.142000000002</v>
          </cell>
          <cell r="BM69">
            <v>69.260000000000005</v>
          </cell>
          <cell r="BN69">
            <v>81.885000000000005</v>
          </cell>
          <cell r="BO69">
            <v>5671.3551000000007</v>
          </cell>
          <cell r="BP69">
            <v>60.69</v>
          </cell>
          <cell r="BQ69">
            <v>157.56</v>
          </cell>
          <cell r="BR69">
            <v>9562.3163999999997</v>
          </cell>
          <cell r="BS69">
            <v>40.020000000000003</v>
          </cell>
          <cell r="BT69">
            <v>257.03100000000001</v>
          </cell>
          <cell r="BU69">
            <v>10286.380620000002</v>
          </cell>
          <cell r="BV69">
            <v>777.75</v>
          </cell>
          <cell r="BW69">
            <v>5.6280000000000001</v>
          </cell>
          <cell r="BX69">
            <v>4377.1769999999997</v>
          </cell>
          <cell r="BY69">
            <v>33.340000000000003</v>
          </cell>
          <cell r="BZ69">
            <v>155.50800000000001</v>
          </cell>
          <cell r="CA69">
            <v>5184.6367200000004</v>
          </cell>
          <cell r="CB69">
            <v>55060.11508000001</v>
          </cell>
          <cell r="CD69">
            <v>24.080000000000002</v>
          </cell>
          <cell r="CE69">
            <v>32.997999999999998</v>
          </cell>
          <cell r="CF69">
            <v>794.59184000000005</v>
          </cell>
          <cell r="CG69">
            <v>36.230000000000004</v>
          </cell>
          <cell r="CH69">
            <v>28.759</v>
          </cell>
          <cell r="CI69">
            <v>1041.93857</v>
          </cell>
          <cell r="CJ69">
            <v>1836.5304100000001</v>
          </cell>
          <cell r="CL69">
            <v>1289.43</v>
          </cell>
        </row>
        <row r="70">
          <cell r="A70" t="str">
            <v>02/27/2006</v>
          </cell>
          <cell r="B70">
            <v>38775</v>
          </cell>
          <cell r="C70">
            <v>99.437374621789274</v>
          </cell>
          <cell r="D70">
            <v>120.55357144925902</v>
          </cell>
          <cell r="E70">
            <v>94.871483679792874</v>
          </cell>
          <cell r="F70">
            <v>102.01770653707329</v>
          </cell>
          <cell r="G70">
            <v>101.99558638083228</v>
          </cell>
          <cell r="H70">
            <v>123.3789770438985</v>
          </cell>
          <cell r="I70">
            <v>61.27</v>
          </cell>
          <cell r="J70">
            <v>28.102910000000001</v>
          </cell>
          <cell r="K70">
            <v>206.74100000000001</v>
          </cell>
          <cell r="L70">
            <v>5810.023716310001</v>
          </cell>
          <cell r="M70">
            <v>86.2</v>
          </cell>
          <cell r="N70">
            <v>77.356999999999999</v>
          </cell>
          <cell r="O70">
            <v>6668.1734000000006</v>
          </cell>
          <cell r="P70">
            <v>78.25</v>
          </cell>
          <cell r="Q70">
            <v>146.29</v>
          </cell>
          <cell r="R70">
            <v>11447.192499999999</v>
          </cell>
          <cell r="S70">
            <v>32.6</v>
          </cell>
          <cell r="T70">
            <v>92.440400000000011</v>
          </cell>
          <cell r="U70">
            <v>3013.5570400000006</v>
          </cell>
          <cell r="V70">
            <v>31.5</v>
          </cell>
          <cell r="W70">
            <v>419.04</v>
          </cell>
          <cell r="X70">
            <v>13199.76</v>
          </cell>
          <cell r="Y70">
            <v>86.68</v>
          </cell>
          <cell r="Z70">
            <v>67.497</v>
          </cell>
          <cell r="AA70">
            <v>5850.6399600000004</v>
          </cell>
          <cell r="AB70">
            <v>17.96</v>
          </cell>
          <cell r="AC70">
            <v>118.25700000000001</v>
          </cell>
          <cell r="AD70">
            <v>2123.89572</v>
          </cell>
          <cell r="AE70">
            <v>42.59</v>
          </cell>
          <cell r="AF70">
            <v>135.13900000000001</v>
          </cell>
          <cell r="AG70">
            <v>5755.5700100000013</v>
          </cell>
          <cell r="AH70">
            <v>50.33</v>
          </cell>
          <cell r="AI70">
            <v>83.790999999999997</v>
          </cell>
          <cell r="AJ70">
            <v>4217.2010299999993</v>
          </cell>
          <cell r="AK70">
            <v>58086.013376310002</v>
          </cell>
          <cell r="AM70">
            <v>55.050000000000004</v>
          </cell>
          <cell r="AN70">
            <v>50.396000000000001</v>
          </cell>
          <cell r="AO70">
            <v>2774.2998000000002</v>
          </cell>
          <cell r="AP70">
            <v>58.38</v>
          </cell>
          <cell r="AQ70">
            <v>65.591000000000008</v>
          </cell>
          <cell r="AR70">
            <v>3829.2025800000006</v>
          </cell>
          <cell r="AS70">
            <v>98.48</v>
          </cell>
          <cell r="AT70">
            <v>45.727000000000004</v>
          </cell>
          <cell r="AU70">
            <v>4503.1949600000007</v>
          </cell>
          <cell r="AV70">
            <v>61.27</v>
          </cell>
          <cell r="AW70">
            <v>23.045999999999999</v>
          </cell>
          <cell r="AX70">
            <v>1412.0284200000001</v>
          </cell>
          <cell r="AY70">
            <v>12.51</v>
          </cell>
          <cell r="AZ70">
            <v>29.809000000000001</v>
          </cell>
          <cell r="BA70">
            <v>372.91059000000001</v>
          </cell>
          <cell r="BB70">
            <v>80.100000000000009</v>
          </cell>
          <cell r="BC70">
            <v>100.32600000000001</v>
          </cell>
          <cell r="BD70">
            <v>8036.1126000000013</v>
          </cell>
          <cell r="BE70">
            <v>20927.748950000005</v>
          </cell>
          <cell r="BG70">
            <v>68.42</v>
          </cell>
          <cell r="BH70">
            <v>123.786</v>
          </cell>
          <cell r="BI70">
            <v>8469.4381200000007</v>
          </cell>
          <cell r="BJ70">
            <v>35.230000000000004</v>
          </cell>
          <cell r="BK70">
            <v>312.22000000000003</v>
          </cell>
          <cell r="BL70">
            <v>10999.510600000001</v>
          </cell>
          <cell r="BM70">
            <v>68.05</v>
          </cell>
          <cell r="BN70">
            <v>81.885000000000005</v>
          </cell>
          <cell r="BO70">
            <v>5572.2742500000004</v>
          </cell>
          <cell r="BP70">
            <v>60.44</v>
          </cell>
          <cell r="BQ70">
            <v>157.56</v>
          </cell>
          <cell r="BR70">
            <v>9522.9264000000003</v>
          </cell>
          <cell r="BS70">
            <v>39.380000000000003</v>
          </cell>
          <cell r="BT70">
            <v>257.03100000000001</v>
          </cell>
          <cell r="BU70">
            <v>10121.880780000001</v>
          </cell>
          <cell r="BV70">
            <v>765</v>
          </cell>
          <cell r="BW70">
            <v>5.6280000000000001</v>
          </cell>
          <cell r="BX70">
            <v>4305.42</v>
          </cell>
          <cell r="BY70">
            <v>32.65</v>
          </cell>
          <cell r="BZ70">
            <v>155.50800000000001</v>
          </cell>
          <cell r="CA70">
            <v>5077.3361999999997</v>
          </cell>
          <cell r="CB70">
            <v>54068.786349999995</v>
          </cell>
          <cell r="CD70">
            <v>24.68</v>
          </cell>
          <cell r="CE70">
            <v>32.997999999999998</v>
          </cell>
          <cell r="CF70">
            <v>814.39063999999996</v>
          </cell>
          <cell r="CG70">
            <v>34.47</v>
          </cell>
          <cell r="CH70">
            <v>28.759</v>
          </cell>
          <cell r="CI70">
            <v>991.32272999999998</v>
          </cell>
          <cell r="CJ70">
            <v>1805.7133699999999</v>
          </cell>
          <cell r="CL70">
            <v>1294.1200000000001</v>
          </cell>
        </row>
        <row r="71">
          <cell r="A71" t="str">
            <v>02/28/2006</v>
          </cell>
          <cell r="B71">
            <v>38776</v>
          </cell>
          <cell r="C71">
            <v>99.636516315791255</v>
          </cell>
          <cell r="D71">
            <v>119.05315716800216</v>
          </cell>
          <cell r="E71">
            <v>94.611740958036123</v>
          </cell>
          <cell r="F71">
            <v>98.87700365011024</v>
          </cell>
          <cell r="G71">
            <v>100.93474148802018</v>
          </cell>
          <cell r="H71">
            <v>122.15062424486509</v>
          </cell>
          <cell r="I71">
            <v>60.660000000000004</v>
          </cell>
          <cell r="J71">
            <v>27.863560000000003</v>
          </cell>
          <cell r="K71">
            <v>206.74100000000001</v>
          </cell>
          <cell r="L71">
            <v>5760.5402579600013</v>
          </cell>
          <cell r="M71">
            <v>85.58</v>
          </cell>
          <cell r="N71">
            <v>77.356999999999999</v>
          </cell>
          <cell r="O71">
            <v>6620.2120599999998</v>
          </cell>
          <cell r="P71">
            <v>77.55</v>
          </cell>
          <cell r="Q71">
            <v>146.29</v>
          </cell>
          <cell r="R71">
            <v>11344.789499999999</v>
          </cell>
          <cell r="S71">
            <v>33.25</v>
          </cell>
          <cell r="T71">
            <v>92.440400000000011</v>
          </cell>
          <cell r="U71">
            <v>3073.6433000000002</v>
          </cell>
          <cell r="V71">
            <v>31.19</v>
          </cell>
          <cell r="W71">
            <v>419.04</v>
          </cell>
          <cell r="X71">
            <v>13069.857600000001</v>
          </cell>
          <cell r="Y71">
            <v>86.51</v>
          </cell>
          <cell r="Z71">
            <v>67.497</v>
          </cell>
          <cell r="AA71">
            <v>5839.1654699999999</v>
          </cell>
          <cell r="AB71">
            <v>18.04</v>
          </cell>
          <cell r="AC71">
            <v>118.474</v>
          </cell>
          <cell r="AD71">
            <v>2137.2709599999998</v>
          </cell>
          <cell r="AE71">
            <v>45.550000000000004</v>
          </cell>
          <cell r="AF71">
            <v>135.13900000000001</v>
          </cell>
          <cell r="AG71">
            <v>6155.5814500000006</v>
          </cell>
          <cell r="AH71">
            <v>50.14</v>
          </cell>
          <cell r="AI71">
            <v>83.790999999999997</v>
          </cell>
          <cell r="AJ71">
            <v>4201.2807400000002</v>
          </cell>
          <cell r="AK71">
            <v>58202.341337960002</v>
          </cell>
          <cell r="AM71">
            <v>54.13</v>
          </cell>
          <cell r="AN71">
            <v>50.396000000000001</v>
          </cell>
          <cell r="AO71">
            <v>2727.9354800000001</v>
          </cell>
          <cell r="AP71">
            <v>57.61</v>
          </cell>
          <cell r="AQ71">
            <v>65.591000000000008</v>
          </cell>
          <cell r="AR71">
            <v>3778.6975100000004</v>
          </cell>
          <cell r="AS71">
            <v>97.5</v>
          </cell>
          <cell r="AT71">
            <v>45.727000000000004</v>
          </cell>
          <cell r="AU71">
            <v>4458.3825000000006</v>
          </cell>
          <cell r="AV71">
            <v>60.660000000000004</v>
          </cell>
          <cell r="AW71">
            <v>23.129000000000001</v>
          </cell>
          <cell r="AX71">
            <v>1403.0051400000002</v>
          </cell>
          <cell r="AY71">
            <v>12.530000000000001</v>
          </cell>
          <cell r="AZ71">
            <v>29.809000000000001</v>
          </cell>
          <cell r="BA71">
            <v>373.50677000000007</v>
          </cell>
          <cell r="BB71">
            <v>79</v>
          </cell>
          <cell r="BC71">
            <v>100.32600000000001</v>
          </cell>
          <cell r="BD71">
            <v>7925.7540000000008</v>
          </cell>
          <cell r="BE71">
            <v>20667.281400000003</v>
          </cell>
          <cell r="BG71">
            <v>67.61</v>
          </cell>
          <cell r="BH71">
            <v>123.786</v>
          </cell>
          <cell r="BI71">
            <v>8369.1714599999996</v>
          </cell>
          <cell r="BJ71">
            <v>34.11</v>
          </cell>
          <cell r="BK71">
            <v>312.22000000000003</v>
          </cell>
          <cell r="BL71">
            <v>10649.824200000001</v>
          </cell>
          <cell r="BM71">
            <v>67.03</v>
          </cell>
          <cell r="BN71">
            <v>93.05</v>
          </cell>
          <cell r="BO71">
            <v>6237.1414999999997</v>
          </cell>
          <cell r="BP71">
            <v>59.86</v>
          </cell>
          <cell r="BQ71">
            <v>159.148</v>
          </cell>
          <cell r="BR71">
            <v>9526.5992800000004</v>
          </cell>
          <cell r="BS71">
            <v>38.410000000000004</v>
          </cell>
          <cell r="BT71">
            <v>257.03100000000001</v>
          </cell>
          <cell r="BU71">
            <v>9872.5607100000016</v>
          </cell>
          <cell r="BV71">
            <v>753</v>
          </cell>
          <cell r="BW71">
            <v>5.6280000000000001</v>
          </cell>
          <cell r="BX71">
            <v>4237.884</v>
          </cell>
          <cell r="BY71">
            <v>32.33</v>
          </cell>
          <cell r="BZ71">
            <v>155.50800000000001</v>
          </cell>
          <cell r="CA71">
            <v>5027.5736399999996</v>
          </cell>
          <cell r="CB71">
            <v>53920.754789999999</v>
          </cell>
          <cell r="CD71">
            <v>23.71</v>
          </cell>
          <cell r="CE71">
            <v>32.997999999999998</v>
          </cell>
          <cell r="CF71">
            <v>782.38257999999996</v>
          </cell>
          <cell r="CG71">
            <v>33.65</v>
          </cell>
          <cell r="CH71">
            <v>28.759</v>
          </cell>
          <cell r="CI71">
            <v>967.74034999999992</v>
          </cell>
          <cell r="CJ71">
            <v>1750.12293</v>
          </cell>
          <cell r="CL71">
            <v>1280.6600000000001</v>
          </cell>
        </row>
        <row r="72">
          <cell r="A72" t="str">
            <v>03/01/2006</v>
          </cell>
          <cell r="B72">
            <v>38777</v>
          </cell>
          <cell r="C72">
            <v>100.20754309279982</v>
          </cell>
          <cell r="D72">
            <v>120.70867065231737</v>
          </cell>
          <cell r="E72">
            <v>94.63266598527855</v>
          </cell>
          <cell r="F72">
            <v>100.09212881538106</v>
          </cell>
          <cell r="G72">
            <v>101.7686002522068</v>
          </cell>
          <cell r="H72">
            <v>123.3789770438985</v>
          </cell>
          <cell r="I72">
            <v>61.27</v>
          </cell>
          <cell r="J72">
            <v>28.081790000000002</v>
          </cell>
          <cell r="K72">
            <v>206.74100000000001</v>
          </cell>
          <cell r="L72">
            <v>5805.6573463900004</v>
          </cell>
          <cell r="M72">
            <v>86.76</v>
          </cell>
          <cell r="N72">
            <v>77.356999999999999</v>
          </cell>
          <cell r="O72">
            <v>6711.4933200000005</v>
          </cell>
          <cell r="P72">
            <v>78.52</v>
          </cell>
          <cell r="Q72">
            <v>146.29</v>
          </cell>
          <cell r="R72">
            <v>11486.690799999998</v>
          </cell>
          <cell r="S72">
            <v>33.26</v>
          </cell>
          <cell r="T72">
            <v>92.440400000000011</v>
          </cell>
          <cell r="U72">
            <v>3074.567704</v>
          </cell>
          <cell r="V72">
            <v>31.21</v>
          </cell>
          <cell r="W72">
            <v>419.04</v>
          </cell>
          <cell r="X72">
            <v>13078.2384</v>
          </cell>
          <cell r="Y72">
            <v>87.05</v>
          </cell>
          <cell r="Z72">
            <v>67.497</v>
          </cell>
          <cell r="AA72">
            <v>5875.6138499999997</v>
          </cell>
          <cell r="AB72">
            <v>18.05</v>
          </cell>
          <cell r="AC72">
            <v>118.474</v>
          </cell>
          <cell r="AD72">
            <v>2138.4557</v>
          </cell>
          <cell r="AE72">
            <v>45.5</v>
          </cell>
          <cell r="AF72">
            <v>135.13900000000001</v>
          </cell>
          <cell r="AG72">
            <v>6148.8245000000006</v>
          </cell>
          <cell r="AH72">
            <v>50.32</v>
          </cell>
          <cell r="AI72">
            <v>83.790999999999997</v>
          </cell>
          <cell r="AJ72">
            <v>4216.36312</v>
          </cell>
          <cell r="AK72">
            <v>58535.904740390004</v>
          </cell>
          <cell r="AM72">
            <v>54.94</v>
          </cell>
          <cell r="AN72">
            <v>50.396000000000001</v>
          </cell>
          <cell r="AO72">
            <v>2768.7562399999997</v>
          </cell>
          <cell r="AP72">
            <v>58.63</v>
          </cell>
          <cell r="AQ72">
            <v>65.591000000000008</v>
          </cell>
          <cell r="AR72">
            <v>3845.6003300000007</v>
          </cell>
          <cell r="AS72">
            <v>98.68</v>
          </cell>
          <cell r="AT72">
            <v>45.727000000000004</v>
          </cell>
          <cell r="AU72">
            <v>4512.3403600000011</v>
          </cell>
          <cell r="AV72">
            <v>61.27</v>
          </cell>
          <cell r="AW72">
            <v>23.129000000000001</v>
          </cell>
          <cell r="AX72">
            <v>1417.1138300000002</v>
          </cell>
          <cell r="AY72">
            <v>12.74</v>
          </cell>
          <cell r="AZ72">
            <v>29.809000000000001</v>
          </cell>
          <cell r="BA72">
            <v>379.76666</v>
          </cell>
          <cell r="BB72">
            <v>80.05</v>
          </cell>
          <cell r="BC72">
            <v>100.32600000000001</v>
          </cell>
          <cell r="BD72">
            <v>8031.0963000000002</v>
          </cell>
          <cell r="BE72">
            <v>20954.673720000003</v>
          </cell>
          <cell r="BG72">
            <v>67.430000000000007</v>
          </cell>
          <cell r="BH72">
            <v>123.786</v>
          </cell>
          <cell r="BI72">
            <v>8346.8899800000017</v>
          </cell>
          <cell r="BJ72">
            <v>33.840000000000003</v>
          </cell>
          <cell r="BK72">
            <v>312.22000000000003</v>
          </cell>
          <cell r="BL72">
            <v>10565.524800000003</v>
          </cell>
          <cell r="BM72">
            <v>66.540000000000006</v>
          </cell>
          <cell r="BN72">
            <v>93.05</v>
          </cell>
          <cell r="BO72">
            <v>6191.5470000000005</v>
          </cell>
          <cell r="BP72">
            <v>59.25</v>
          </cell>
          <cell r="BQ72">
            <v>159.148</v>
          </cell>
          <cell r="BR72">
            <v>9429.5190000000002</v>
          </cell>
          <cell r="BS72">
            <v>38.72</v>
          </cell>
          <cell r="BT72">
            <v>257.03100000000001</v>
          </cell>
          <cell r="BU72">
            <v>9952.2403200000008</v>
          </cell>
          <cell r="BV72">
            <v>769.5</v>
          </cell>
          <cell r="BW72">
            <v>5.6280000000000001</v>
          </cell>
          <cell r="BX72">
            <v>4330.7460000000001</v>
          </cell>
          <cell r="BY72">
            <v>32.9</v>
          </cell>
          <cell r="BZ72">
            <v>155.50800000000001</v>
          </cell>
          <cell r="CA72">
            <v>5116.2132000000001</v>
          </cell>
          <cell r="CB72">
            <v>53932.680300000007</v>
          </cell>
          <cell r="CD72">
            <v>24.34</v>
          </cell>
          <cell r="CE72">
            <v>32.997999999999998</v>
          </cell>
          <cell r="CF72">
            <v>803.17131999999992</v>
          </cell>
          <cell r="CG72">
            <v>33.674999999999997</v>
          </cell>
          <cell r="CH72">
            <v>28.759</v>
          </cell>
          <cell r="CI72">
            <v>968.45932499999992</v>
          </cell>
          <cell r="CJ72">
            <v>1771.6306449999997</v>
          </cell>
          <cell r="CL72">
            <v>1291.24</v>
          </cell>
        </row>
        <row r="73">
          <cell r="A73" t="str">
            <v>03/02/2006</v>
          </cell>
          <cell r="B73">
            <v>38778</v>
          </cell>
          <cell r="C73">
            <v>100.4313011907536</v>
          </cell>
          <cell r="D73">
            <v>120.65673182025189</v>
          </cell>
          <cell r="E73">
            <v>94.903802103283567</v>
          </cell>
          <cell r="F73">
            <v>101.99042320320046</v>
          </cell>
          <cell r="G73">
            <v>101.60308953341739</v>
          </cell>
          <cell r="H73">
            <v>121.22432541280708</v>
          </cell>
          <cell r="I73">
            <v>60.2</v>
          </cell>
          <cell r="J73">
            <v>28.117000000000001</v>
          </cell>
          <cell r="K73">
            <v>206.74100000000001</v>
          </cell>
          <cell r="L73">
            <v>5812.936697000001</v>
          </cell>
          <cell r="M73">
            <v>88.600000000000009</v>
          </cell>
          <cell r="N73">
            <v>77.356999999999999</v>
          </cell>
          <cell r="O73">
            <v>6853.8302000000003</v>
          </cell>
          <cell r="P73">
            <v>78.239999999999995</v>
          </cell>
          <cell r="Q73">
            <v>146.29</v>
          </cell>
          <cell r="R73">
            <v>11445.729599999999</v>
          </cell>
          <cell r="S73">
            <v>33.499900000000004</v>
          </cell>
          <cell r="T73">
            <v>92.440400000000011</v>
          </cell>
          <cell r="U73">
            <v>3096.7441559600006</v>
          </cell>
          <cell r="V73">
            <v>31.14</v>
          </cell>
          <cell r="W73">
            <v>419.04</v>
          </cell>
          <cell r="X73">
            <v>13048.9056</v>
          </cell>
          <cell r="Y73">
            <v>87.4</v>
          </cell>
          <cell r="Z73">
            <v>67.497</v>
          </cell>
          <cell r="AA73">
            <v>5899.2378000000008</v>
          </cell>
          <cell r="AB73">
            <v>18.080000000000002</v>
          </cell>
          <cell r="AC73">
            <v>118.474</v>
          </cell>
          <cell r="AD73">
            <v>2142.0099200000004</v>
          </cell>
          <cell r="AE73">
            <v>45.050000000000004</v>
          </cell>
          <cell r="AF73">
            <v>135.13900000000001</v>
          </cell>
          <cell r="AG73">
            <v>6088.011950000001</v>
          </cell>
          <cell r="AH73">
            <v>51.07</v>
          </cell>
          <cell r="AI73">
            <v>83.790999999999997</v>
          </cell>
          <cell r="AJ73">
            <v>4279.2063699999999</v>
          </cell>
          <cell r="AK73">
            <v>58666.61229296001</v>
          </cell>
          <cell r="AM73">
            <v>54.86</v>
          </cell>
          <cell r="AN73">
            <v>50.396000000000001</v>
          </cell>
          <cell r="AO73">
            <v>2764.7245600000001</v>
          </cell>
          <cell r="AP73">
            <v>58.61</v>
          </cell>
          <cell r="AQ73">
            <v>65.591000000000008</v>
          </cell>
          <cell r="AR73">
            <v>3844.2885100000003</v>
          </cell>
          <cell r="AS73">
            <v>99</v>
          </cell>
          <cell r="AT73">
            <v>45.727000000000004</v>
          </cell>
          <cell r="AU73">
            <v>4526.973</v>
          </cell>
          <cell r="AV73">
            <v>60.2</v>
          </cell>
          <cell r="AW73">
            <v>23.129000000000001</v>
          </cell>
          <cell r="AX73">
            <v>1392.3658</v>
          </cell>
          <cell r="AY73">
            <v>13.36</v>
          </cell>
          <cell r="AZ73">
            <v>29.809000000000001</v>
          </cell>
          <cell r="BA73">
            <v>398.24824000000001</v>
          </cell>
          <cell r="BB73">
            <v>79.930000000000007</v>
          </cell>
          <cell r="BC73">
            <v>100.32600000000001</v>
          </cell>
          <cell r="BD73">
            <v>8019.0571800000016</v>
          </cell>
          <cell r="BE73">
            <v>20945.657290000003</v>
          </cell>
          <cell r="BG73">
            <v>68.17</v>
          </cell>
          <cell r="BH73">
            <v>123.786</v>
          </cell>
          <cell r="BI73">
            <v>8438.4916200000007</v>
          </cell>
          <cell r="BJ73">
            <v>33.6</v>
          </cell>
          <cell r="BK73">
            <v>312.22000000000003</v>
          </cell>
          <cell r="BL73">
            <v>10490.592000000001</v>
          </cell>
          <cell r="BM73">
            <v>66.930000000000007</v>
          </cell>
          <cell r="BN73">
            <v>93.05</v>
          </cell>
          <cell r="BO73">
            <v>6227.8365000000003</v>
          </cell>
          <cell r="BP73">
            <v>59.28</v>
          </cell>
          <cell r="BQ73">
            <v>159.148</v>
          </cell>
          <cell r="BR73">
            <v>9434.2934399999995</v>
          </cell>
          <cell r="BS73">
            <v>38.82</v>
          </cell>
          <cell r="BT73">
            <v>257.03100000000001</v>
          </cell>
          <cell r="BU73">
            <v>9977.9434199999996</v>
          </cell>
          <cell r="BV73">
            <v>765</v>
          </cell>
          <cell r="BW73">
            <v>5.6280000000000001</v>
          </cell>
          <cell r="BX73">
            <v>4305.42</v>
          </cell>
          <cell r="BY73">
            <v>33.520000000000003</v>
          </cell>
          <cell r="BZ73">
            <v>155.50800000000001</v>
          </cell>
          <cell r="CA73">
            <v>5212.6281600000011</v>
          </cell>
          <cell r="CB73">
            <v>54087.205139999998</v>
          </cell>
          <cell r="CD73">
            <v>24.6</v>
          </cell>
          <cell r="CE73">
            <v>32.997999999999998</v>
          </cell>
          <cell r="CF73">
            <v>811.75080000000003</v>
          </cell>
          <cell r="CG73">
            <v>34.545000000000002</v>
          </cell>
          <cell r="CH73">
            <v>28.759</v>
          </cell>
          <cell r="CI73">
            <v>993.47965500000009</v>
          </cell>
          <cell r="CJ73">
            <v>1805.2304550000001</v>
          </cell>
          <cell r="CL73">
            <v>1289.1400000000001</v>
          </cell>
        </row>
        <row r="74">
          <cell r="A74" t="str">
            <v>03/03/2006</v>
          </cell>
          <cell r="B74">
            <v>38779</v>
          </cell>
          <cell r="C74">
            <v>100.03528239106232</v>
          </cell>
          <cell r="D74">
            <v>119.95927006323666</v>
          </cell>
          <cell r="E74">
            <v>93.103708803621331</v>
          </cell>
          <cell r="F74">
            <v>100.92932487713355</v>
          </cell>
          <cell r="G74">
            <v>101.45255359394703</v>
          </cell>
          <cell r="H74">
            <v>120.45912202980264</v>
          </cell>
          <cell r="I74">
            <v>59.82</v>
          </cell>
          <cell r="J74">
            <v>27.983230000000002</v>
          </cell>
          <cell r="K74">
            <v>206.74100000000001</v>
          </cell>
          <cell r="L74">
            <v>5785.2809534300013</v>
          </cell>
          <cell r="M74">
            <v>88.800000000000011</v>
          </cell>
          <cell r="N74">
            <v>77.356999999999999</v>
          </cell>
          <cell r="O74">
            <v>6869.3016000000007</v>
          </cell>
          <cell r="P74">
            <v>78.100000000000009</v>
          </cell>
          <cell r="Q74">
            <v>146.29</v>
          </cell>
          <cell r="R74">
            <v>11425.249</v>
          </cell>
          <cell r="S74">
            <v>33.119999999999997</v>
          </cell>
          <cell r="T74">
            <v>92.440400000000011</v>
          </cell>
          <cell r="U74">
            <v>3061.6260480000001</v>
          </cell>
          <cell r="V74">
            <v>30.900000000000002</v>
          </cell>
          <cell r="W74">
            <v>419.04</v>
          </cell>
          <cell r="X74">
            <v>12948.336000000001</v>
          </cell>
          <cell r="Y74">
            <v>87.43</v>
          </cell>
          <cell r="Z74">
            <v>67.497</v>
          </cell>
          <cell r="AA74">
            <v>5901.2627100000009</v>
          </cell>
          <cell r="AB74">
            <v>18.09</v>
          </cell>
          <cell r="AC74">
            <v>118.474</v>
          </cell>
          <cell r="AD74">
            <v>2143.1946600000001</v>
          </cell>
          <cell r="AE74">
            <v>44.43</v>
          </cell>
          <cell r="AF74">
            <v>135.13900000000001</v>
          </cell>
          <cell r="AG74">
            <v>6004.22577</v>
          </cell>
          <cell r="AH74">
            <v>51.28</v>
          </cell>
          <cell r="AI74">
            <v>83.790999999999997</v>
          </cell>
          <cell r="AJ74">
            <v>4296.8024800000003</v>
          </cell>
          <cell r="AK74">
            <v>58435.279221430006</v>
          </cell>
          <cell r="AM74">
            <v>54.72</v>
          </cell>
          <cell r="AN74">
            <v>50.396000000000001</v>
          </cell>
          <cell r="AO74">
            <v>2757.66912</v>
          </cell>
          <cell r="AP74">
            <v>58.44</v>
          </cell>
          <cell r="AQ74">
            <v>65.591000000000008</v>
          </cell>
          <cell r="AR74">
            <v>3833.1380400000003</v>
          </cell>
          <cell r="AS74">
            <v>98.710000000000008</v>
          </cell>
          <cell r="AT74">
            <v>45.727000000000004</v>
          </cell>
          <cell r="AU74">
            <v>4513.7121700000007</v>
          </cell>
          <cell r="AV74">
            <v>59.82</v>
          </cell>
          <cell r="AW74">
            <v>23.129000000000001</v>
          </cell>
          <cell r="AX74">
            <v>1383.5767800000001</v>
          </cell>
          <cell r="AY74">
            <v>12.870000000000001</v>
          </cell>
          <cell r="AZ74">
            <v>29.809000000000001</v>
          </cell>
          <cell r="BA74">
            <v>383.64183000000003</v>
          </cell>
          <cell r="BB74">
            <v>79.27</v>
          </cell>
          <cell r="BC74">
            <v>100.32600000000001</v>
          </cell>
          <cell r="BD74">
            <v>7952.84202</v>
          </cell>
          <cell r="BE74">
            <v>20824.579960000003</v>
          </cell>
          <cell r="BG74">
            <v>66.89</v>
          </cell>
          <cell r="BH74">
            <v>123.786</v>
          </cell>
          <cell r="BI74">
            <v>8280.045540000001</v>
          </cell>
          <cell r="BJ74">
            <v>32.72</v>
          </cell>
          <cell r="BK74">
            <v>312.22000000000003</v>
          </cell>
          <cell r="BL74">
            <v>10215.838400000001</v>
          </cell>
          <cell r="BM74">
            <v>65.47</v>
          </cell>
          <cell r="BN74">
            <v>93.05</v>
          </cell>
          <cell r="BO74">
            <v>6091.9834999999994</v>
          </cell>
          <cell r="BP74">
            <v>58.230000000000004</v>
          </cell>
          <cell r="BQ74">
            <v>159.148</v>
          </cell>
          <cell r="BR74">
            <v>9267.1880400000009</v>
          </cell>
          <cell r="BS74">
            <v>38.5</v>
          </cell>
          <cell r="BT74">
            <v>257.03100000000001</v>
          </cell>
          <cell r="BU74">
            <v>9895.6934999999994</v>
          </cell>
          <cell r="BV74">
            <v>742.5</v>
          </cell>
          <cell r="BW74">
            <v>5.6280000000000001</v>
          </cell>
          <cell r="BX74">
            <v>4178.79</v>
          </cell>
          <cell r="BY74">
            <v>33</v>
          </cell>
          <cell r="BZ74">
            <v>155.50800000000001</v>
          </cell>
          <cell r="CA74">
            <v>5131.7640000000001</v>
          </cell>
          <cell r="CB74">
            <v>53061.30298</v>
          </cell>
          <cell r="CD74">
            <v>24.240000000000002</v>
          </cell>
          <cell r="CE74">
            <v>32.997999999999998</v>
          </cell>
          <cell r="CF74">
            <v>799.87152000000003</v>
          </cell>
          <cell r="CG74">
            <v>34.305</v>
          </cell>
          <cell r="CH74">
            <v>28.759</v>
          </cell>
          <cell r="CI74">
            <v>986.577495</v>
          </cell>
          <cell r="CJ74">
            <v>1786.4490150000001</v>
          </cell>
          <cell r="CL74">
            <v>1287.23</v>
          </cell>
        </row>
        <row r="75">
          <cell r="A75" t="str">
            <v>03/06/2006</v>
          </cell>
          <cell r="B75">
            <v>38782</v>
          </cell>
          <cell r="C75">
            <v>99.298622098633814</v>
          </cell>
          <cell r="D75">
            <v>118.33942728095809</v>
          </cell>
          <cell r="E75">
            <v>92.172278780206611</v>
          </cell>
          <cell r="F75">
            <v>97.921139224429311</v>
          </cell>
          <cell r="G75">
            <v>100.74558638083226</v>
          </cell>
          <cell r="H75">
            <v>117.98227950060411</v>
          </cell>
          <cell r="I75">
            <v>58.59</v>
          </cell>
          <cell r="J75">
            <v>27.589000000000002</v>
          </cell>
          <cell r="K75">
            <v>206.74100000000001</v>
          </cell>
          <cell r="L75">
            <v>5703.7774490000011</v>
          </cell>
          <cell r="M75">
            <v>87.5</v>
          </cell>
          <cell r="N75">
            <v>77.356999999999999</v>
          </cell>
          <cell r="O75">
            <v>6768.7375000000002</v>
          </cell>
          <cell r="P75">
            <v>78.180000000000007</v>
          </cell>
          <cell r="Q75">
            <v>146.29</v>
          </cell>
          <cell r="R75">
            <v>11436.9522</v>
          </cell>
          <cell r="S75">
            <v>33.9</v>
          </cell>
          <cell r="T75">
            <v>92.440400000000011</v>
          </cell>
          <cell r="U75">
            <v>3133.7295600000002</v>
          </cell>
          <cell r="V75">
            <v>30.59</v>
          </cell>
          <cell r="W75">
            <v>419.04</v>
          </cell>
          <cell r="X75">
            <v>12818.4336</v>
          </cell>
          <cell r="Y75">
            <v>87</v>
          </cell>
          <cell r="Z75">
            <v>67.497</v>
          </cell>
          <cell r="AA75">
            <v>5872.2389999999996</v>
          </cell>
          <cell r="AB75">
            <v>18</v>
          </cell>
          <cell r="AC75">
            <v>118.474</v>
          </cell>
          <cell r="AD75">
            <v>2132.5320000000002</v>
          </cell>
          <cell r="AE75">
            <v>43.730000000000004</v>
          </cell>
          <cell r="AF75">
            <v>135.13900000000001</v>
          </cell>
          <cell r="AG75">
            <v>5909.6284700000006</v>
          </cell>
          <cell r="AH75">
            <v>50.47</v>
          </cell>
          <cell r="AI75">
            <v>83.790999999999997</v>
          </cell>
          <cell r="AJ75">
            <v>4228.9317700000001</v>
          </cell>
          <cell r="AK75">
            <v>58004.961549000007</v>
          </cell>
          <cell r="AM75">
            <v>54.99</v>
          </cell>
          <cell r="AN75">
            <v>50.396000000000001</v>
          </cell>
          <cell r="AO75">
            <v>2771.2760400000002</v>
          </cell>
          <cell r="AP75">
            <v>56.900000000000006</v>
          </cell>
          <cell r="AQ75">
            <v>65.591000000000008</v>
          </cell>
          <cell r="AR75">
            <v>3732.1279000000009</v>
          </cell>
          <cell r="AS75">
            <v>97.320000000000007</v>
          </cell>
          <cell r="AT75">
            <v>45.727000000000004</v>
          </cell>
          <cell r="AU75">
            <v>4450.151640000001</v>
          </cell>
          <cell r="AV75">
            <v>58.59</v>
          </cell>
          <cell r="AW75">
            <v>23.129000000000001</v>
          </cell>
          <cell r="AX75">
            <v>1355.1281100000001</v>
          </cell>
          <cell r="AY75">
            <v>12.72</v>
          </cell>
          <cell r="AZ75">
            <v>29.809000000000001</v>
          </cell>
          <cell r="BA75">
            <v>379.17048000000005</v>
          </cell>
          <cell r="BB75">
            <v>78.300000000000011</v>
          </cell>
          <cell r="BC75">
            <v>100.32600000000001</v>
          </cell>
          <cell r="BD75">
            <v>7855.5258000000022</v>
          </cell>
          <cell r="BE75">
            <v>20543.379970000005</v>
          </cell>
          <cell r="BG75">
            <v>66.61</v>
          </cell>
          <cell r="BH75">
            <v>123.786</v>
          </cell>
          <cell r="BI75">
            <v>8245.3854599999995</v>
          </cell>
          <cell r="BJ75">
            <v>32.31</v>
          </cell>
          <cell r="BK75">
            <v>312.22000000000003</v>
          </cell>
          <cell r="BL75">
            <v>10087.828200000002</v>
          </cell>
          <cell r="BM75">
            <v>64.040000000000006</v>
          </cell>
          <cell r="BN75">
            <v>93.05</v>
          </cell>
          <cell r="BO75">
            <v>5958.9220000000005</v>
          </cell>
          <cell r="BP75">
            <v>57.25</v>
          </cell>
          <cell r="BQ75">
            <v>159.148</v>
          </cell>
          <cell r="BR75">
            <v>9111.223</v>
          </cell>
          <cell r="BS75">
            <v>38.49</v>
          </cell>
          <cell r="BT75">
            <v>257.03100000000001</v>
          </cell>
          <cell r="BU75">
            <v>9893.1231900000002</v>
          </cell>
          <cell r="BV75">
            <v>735.25</v>
          </cell>
          <cell r="BW75">
            <v>5.6280000000000001</v>
          </cell>
          <cell r="BX75">
            <v>4137.9870000000001</v>
          </cell>
          <cell r="BY75">
            <v>32.770000000000003</v>
          </cell>
          <cell r="BZ75">
            <v>155.50800000000001</v>
          </cell>
          <cell r="CA75">
            <v>5095.9971600000008</v>
          </cell>
          <cell r="CB75">
            <v>52530.466009999996</v>
          </cell>
          <cell r="CD75">
            <v>24.400000000000002</v>
          </cell>
          <cell r="CE75">
            <v>32.997999999999998</v>
          </cell>
          <cell r="CF75">
            <v>805.15120000000002</v>
          </cell>
          <cell r="CG75">
            <v>32.270000000000003</v>
          </cell>
          <cell r="CH75">
            <v>28.759</v>
          </cell>
          <cell r="CI75">
            <v>928.05293000000006</v>
          </cell>
          <cell r="CJ75">
            <v>1733.2041300000001</v>
          </cell>
          <cell r="CL75">
            <v>1278.26</v>
          </cell>
        </row>
        <row r="76">
          <cell r="A76" t="str">
            <v>03/07/2006</v>
          </cell>
          <cell r="B76">
            <v>38783</v>
          </cell>
          <cell r="C76">
            <v>99.149753540434276</v>
          </cell>
          <cell r="D76">
            <v>115.15847271309121</v>
          </cell>
          <cell r="E76">
            <v>89.744625919492293</v>
          </cell>
          <cell r="F76">
            <v>97.74316323220944</v>
          </cell>
          <cell r="G76">
            <v>100.55800756620428</v>
          </cell>
          <cell r="H76">
            <v>117.49899315344341</v>
          </cell>
          <cell r="I76">
            <v>58.35</v>
          </cell>
          <cell r="J76">
            <v>27.532690000000002</v>
          </cell>
          <cell r="K76">
            <v>206.74100000000001</v>
          </cell>
          <cell r="L76">
            <v>5692.135863290001</v>
          </cell>
          <cell r="M76">
            <v>87.93</v>
          </cell>
          <cell r="N76">
            <v>77.356999999999999</v>
          </cell>
          <cell r="O76">
            <v>6802.0010100000009</v>
          </cell>
          <cell r="P76">
            <v>78.400000000000006</v>
          </cell>
          <cell r="Q76">
            <v>146.29</v>
          </cell>
          <cell r="R76">
            <v>11469.136</v>
          </cell>
          <cell r="S76">
            <v>33.450000000000003</v>
          </cell>
          <cell r="T76">
            <v>92.440400000000011</v>
          </cell>
          <cell r="U76">
            <v>3092.1313800000007</v>
          </cell>
          <cell r="V76">
            <v>30.66</v>
          </cell>
          <cell r="W76">
            <v>419.04</v>
          </cell>
          <cell r="X76">
            <v>12847.7664</v>
          </cell>
          <cell r="Y76">
            <v>86.55</v>
          </cell>
          <cell r="Z76">
            <v>67.497</v>
          </cell>
          <cell r="AA76">
            <v>5841.86535</v>
          </cell>
          <cell r="AB76">
            <v>17.79</v>
          </cell>
          <cell r="AC76">
            <v>118.474</v>
          </cell>
          <cell r="AD76">
            <v>2107.6524599999998</v>
          </cell>
          <cell r="AE76">
            <v>43.56</v>
          </cell>
          <cell r="AF76">
            <v>135.13900000000001</v>
          </cell>
          <cell r="AG76">
            <v>5886.6548400000011</v>
          </cell>
          <cell r="AH76">
            <v>49.870000000000005</v>
          </cell>
          <cell r="AI76">
            <v>83.790999999999997</v>
          </cell>
          <cell r="AJ76">
            <v>4178.6571700000004</v>
          </cell>
          <cell r="AK76">
            <v>57918.000473289998</v>
          </cell>
          <cell r="AM76">
            <v>50.04</v>
          </cell>
          <cell r="AN76">
            <v>50.396000000000001</v>
          </cell>
          <cell r="AO76">
            <v>2521.8158400000002</v>
          </cell>
          <cell r="AP76">
            <v>55.02</v>
          </cell>
          <cell r="AQ76">
            <v>65.591000000000008</v>
          </cell>
          <cell r="AR76">
            <v>3608.8168200000005</v>
          </cell>
          <cell r="AS76">
            <v>96.210000000000008</v>
          </cell>
          <cell r="AT76">
            <v>45.727000000000004</v>
          </cell>
          <cell r="AU76">
            <v>4399.3946700000006</v>
          </cell>
          <cell r="AV76">
            <v>58.35</v>
          </cell>
          <cell r="AW76">
            <v>23.129000000000001</v>
          </cell>
          <cell r="AX76">
            <v>1349.5771500000001</v>
          </cell>
          <cell r="AY76">
            <v>12.46</v>
          </cell>
          <cell r="AZ76">
            <v>29.809000000000001</v>
          </cell>
          <cell r="BA76">
            <v>371.42014000000006</v>
          </cell>
          <cell r="BB76">
            <v>77.150000000000006</v>
          </cell>
          <cell r="BC76">
            <v>100.32600000000001</v>
          </cell>
          <cell r="BD76">
            <v>7740.1509000000015</v>
          </cell>
          <cell r="BE76">
            <v>19991.175520000004</v>
          </cell>
          <cell r="BG76">
            <v>64.09</v>
          </cell>
          <cell r="BH76">
            <v>123.786</v>
          </cell>
          <cell r="BI76">
            <v>7933.4447400000008</v>
          </cell>
          <cell r="BJ76">
            <v>31.560000000000002</v>
          </cell>
          <cell r="BK76">
            <v>312.22000000000003</v>
          </cell>
          <cell r="BL76">
            <v>9853.6632000000009</v>
          </cell>
          <cell r="BM76">
            <v>62.57</v>
          </cell>
          <cell r="BN76">
            <v>93.05</v>
          </cell>
          <cell r="BO76">
            <v>5822.1385</v>
          </cell>
          <cell r="BP76">
            <v>56.370000000000005</v>
          </cell>
          <cell r="BQ76">
            <v>159.148</v>
          </cell>
          <cell r="BR76">
            <v>8971.1727600000013</v>
          </cell>
          <cell r="BS76">
            <v>37.410000000000004</v>
          </cell>
          <cell r="BT76">
            <v>257.03100000000001</v>
          </cell>
          <cell r="BU76">
            <v>9615.5297100000007</v>
          </cell>
          <cell r="BV76">
            <v>724.75</v>
          </cell>
          <cell r="BW76">
            <v>5.6280000000000001</v>
          </cell>
          <cell r="BX76">
            <v>4078.893</v>
          </cell>
          <cell r="BY76">
            <v>31.330000000000002</v>
          </cell>
          <cell r="BZ76">
            <v>155.50800000000001</v>
          </cell>
          <cell r="CA76">
            <v>4872.0656400000007</v>
          </cell>
          <cell r="CB76">
            <v>51146.907550000004</v>
          </cell>
          <cell r="CD76">
            <v>24.03</v>
          </cell>
          <cell r="CE76">
            <v>32.997999999999998</v>
          </cell>
          <cell r="CF76">
            <v>792.94193999999993</v>
          </cell>
          <cell r="CG76">
            <v>32.585000000000001</v>
          </cell>
          <cell r="CH76">
            <v>28.759</v>
          </cell>
          <cell r="CI76">
            <v>937.11201500000004</v>
          </cell>
          <cell r="CJ76">
            <v>1730.0539549999999</v>
          </cell>
          <cell r="CL76">
            <v>1275.8800000000001</v>
          </cell>
        </row>
        <row r="77">
          <cell r="A77" t="str">
            <v>03/08/2006</v>
          </cell>
          <cell r="B77">
            <v>38784</v>
          </cell>
          <cell r="C77">
            <v>99.296999834202424</v>
          </cell>
          <cell r="D77">
            <v>115.80420583741943</v>
          </cell>
          <cell r="E77">
            <v>89.42431342305504</v>
          </cell>
          <cell r="F77">
            <v>97.937623123060348</v>
          </cell>
          <cell r="G77">
            <v>100.7625315258512</v>
          </cell>
          <cell r="H77">
            <v>117.80104712041883</v>
          </cell>
          <cell r="I77">
            <v>58.5</v>
          </cell>
          <cell r="J77">
            <v>27.694600000000001</v>
          </cell>
          <cell r="K77">
            <v>206.74100000000001</v>
          </cell>
          <cell r="L77">
            <v>5725.6092986000003</v>
          </cell>
          <cell r="M77">
            <v>87.300000000000011</v>
          </cell>
          <cell r="N77">
            <v>77.356999999999999</v>
          </cell>
          <cell r="O77">
            <v>6753.2661000000007</v>
          </cell>
          <cell r="P77">
            <v>78.91</v>
          </cell>
          <cell r="Q77">
            <v>146.29</v>
          </cell>
          <cell r="R77">
            <v>11543.743899999999</v>
          </cell>
          <cell r="S77">
            <v>34.450000000000003</v>
          </cell>
          <cell r="T77">
            <v>92.440400000000011</v>
          </cell>
          <cell r="U77">
            <v>3184.5717800000007</v>
          </cell>
          <cell r="V77">
            <v>30.48</v>
          </cell>
          <cell r="W77">
            <v>419.04</v>
          </cell>
          <cell r="X77">
            <v>12772.3392</v>
          </cell>
          <cell r="Y77">
            <v>86.97</v>
          </cell>
          <cell r="Z77">
            <v>67.497</v>
          </cell>
          <cell r="AA77">
            <v>5870.2140899999995</v>
          </cell>
          <cell r="AB77">
            <v>17.71</v>
          </cell>
          <cell r="AC77">
            <v>118.474</v>
          </cell>
          <cell r="AD77">
            <v>2098.17454</v>
          </cell>
          <cell r="AE77">
            <v>43.56</v>
          </cell>
          <cell r="AF77">
            <v>135.13900000000001</v>
          </cell>
          <cell r="AG77">
            <v>5886.6548400000011</v>
          </cell>
          <cell r="AH77">
            <v>49.76</v>
          </cell>
          <cell r="AI77">
            <v>83.790999999999997</v>
          </cell>
          <cell r="AJ77">
            <v>4169.4401600000001</v>
          </cell>
          <cell r="AK77">
            <v>58004.013908600005</v>
          </cell>
          <cell r="AM77">
            <v>51.56</v>
          </cell>
          <cell r="AN77">
            <v>50.396000000000001</v>
          </cell>
          <cell r="AO77">
            <v>2598.4177600000003</v>
          </cell>
          <cell r="AP77">
            <v>54.900000000000006</v>
          </cell>
          <cell r="AQ77">
            <v>65.591000000000008</v>
          </cell>
          <cell r="AR77">
            <v>3600.9459000000006</v>
          </cell>
          <cell r="AS77">
            <v>97</v>
          </cell>
          <cell r="AT77">
            <v>45.727000000000004</v>
          </cell>
          <cell r="AU77">
            <v>4435.5190000000002</v>
          </cell>
          <cell r="AV77">
            <v>58.5</v>
          </cell>
          <cell r="AW77">
            <v>23.129000000000001</v>
          </cell>
          <cell r="AX77">
            <v>1353.0465000000002</v>
          </cell>
          <cell r="AY77">
            <v>12.25</v>
          </cell>
          <cell r="AZ77">
            <v>29.809000000000001</v>
          </cell>
          <cell r="BA77">
            <v>365.16025000000002</v>
          </cell>
          <cell r="BB77">
            <v>77.25</v>
          </cell>
          <cell r="BC77">
            <v>100.32600000000001</v>
          </cell>
          <cell r="BD77">
            <v>7750.183500000001</v>
          </cell>
          <cell r="BE77">
            <v>20103.272910000003</v>
          </cell>
          <cell r="BG77">
            <v>62.910000000000004</v>
          </cell>
          <cell r="BH77">
            <v>123.786</v>
          </cell>
          <cell r="BI77">
            <v>7787.3772600000002</v>
          </cell>
          <cell r="BJ77">
            <v>31.41</v>
          </cell>
          <cell r="BK77">
            <v>312.22000000000003</v>
          </cell>
          <cell r="BL77">
            <v>9806.8302000000003</v>
          </cell>
          <cell r="BM77">
            <v>63.35</v>
          </cell>
          <cell r="BN77">
            <v>93.05</v>
          </cell>
          <cell r="BO77">
            <v>5894.7174999999997</v>
          </cell>
          <cell r="BP77">
            <v>56.410000000000004</v>
          </cell>
          <cell r="BQ77">
            <v>159.148</v>
          </cell>
          <cell r="BR77">
            <v>8977.5386799999997</v>
          </cell>
          <cell r="BS77">
            <v>37.18</v>
          </cell>
          <cell r="BT77">
            <v>257.03100000000001</v>
          </cell>
          <cell r="BU77">
            <v>9556.4125800000002</v>
          </cell>
          <cell r="BV77">
            <v>725</v>
          </cell>
          <cell r="BW77">
            <v>5.6280000000000001</v>
          </cell>
          <cell r="BX77">
            <v>4080.3</v>
          </cell>
          <cell r="BY77">
            <v>31.26</v>
          </cell>
          <cell r="BZ77">
            <v>155.50800000000001</v>
          </cell>
          <cell r="CA77">
            <v>4861.180080000001</v>
          </cell>
          <cell r="CB77">
            <v>50964.356300000007</v>
          </cell>
          <cell r="CD77">
            <v>23.96</v>
          </cell>
          <cell r="CE77">
            <v>32.997999999999998</v>
          </cell>
          <cell r="CF77">
            <v>790.63207999999997</v>
          </cell>
          <cell r="CG77">
            <v>32.785000000000004</v>
          </cell>
          <cell r="CH77">
            <v>28.759</v>
          </cell>
          <cell r="CI77">
            <v>942.86381500000016</v>
          </cell>
          <cell r="CJ77">
            <v>1733.495895</v>
          </cell>
          <cell r="CL77">
            <v>1278.4750000000001</v>
          </cell>
        </row>
        <row r="78">
          <cell r="A78" t="str">
            <v>03/09/2006</v>
          </cell>
          <cell r="B78">
            <v>38785</v>
          </cell>
          <cell r="C78">
            <v>99.40231818638496</v>
          </cell>
          <cell r="D78">
            <v>116.44738511706547</v>
          </cell>
          <cell r="E78">
            <v>87.605124365393465</v>
          </cell>
          <cell r="F78">
            <v>96.555650779349037</v>
          </cell>
          <cell r="G78">
            <v>100.27033417402269</v>
          </cell>
          <cell r="H78">
            <v>116.79420056383407</v>
          </cell>
          <cell r="I78">
            <v>58</v>
          </cell>
          <cell r="J78">
            <v>27.617160000000002</v>
          </cell>
          <cell r="K78">
            <v>206.74100000000001</v>
          </cell>
          <cell r="L78">
            <v>5709.5992755600009</v>
          </cell>
          <cell r="M78">
            <v>86.56</v>
          </cell>
          <cell r="N78">
            <v>77.356999999999999</v>
          </cell>
          <cell r="O78">
            <v>6696.0219200000001</v>
          </cell>
          <cell r="P78">
            <v>78.86</v>
          </cell>
          <cell r="Q78">
            <v>146.29</v>
          </cell>
          <cell r="R78">
            <v>11536.429399999999</v>
          </cell>
          <cell r="S78">
            <v>34.85</v>
          </cell>
          <cell r="T78">
            <v>92.440400000000011</v>
          </cell>
          <cell r="U78">
            <v>3221.5479400000004</v>
          </cell>
          <cell r="V78">
            <v>30.62</v>
          </cell>
          <cell r="W78">
            <v>419.04</v>
          </cell>
          <cell r="X78">
            <v>12831.004800000001</v>
          </cell>
          <cell r="Y78">
            <v>86.51</v>
          </cell>
          <cell r="Z78">
            <v>67.497</v>
          </cell>
          <cell r="AA78">
            <v>5839.1654699999999</v>
          </cell>
          <cell r="AB78">
            <v>17.75</v>
          </cell>
          <cell r="AC78">
            <v>118.474</v>
          </cell>
          <cell r="AD78">
            <v>2102.9135000000001</v>
          </cell>
          <cell r="AE78">
            <v>44.21</v>
          </cell>
          <cell r="AF78">
            <v>135.13900000000001</v>
          </cell>
          <cell r="AG78">
            <v>5974.4951900000005</v>
          </cell>
          <cell r="AH78">
            <v>49.58</v>
          </cell>
          <cell r="AI78">
            <v>83.790999999999997</v>
          </cell>
          <cell r="AJ78">
            <v>4154.3577799999994</v>
          </cell>
          <cell r="AK78">
            <v>58065.535275560003</v>
          </cell>
          <cell r="AM78">
            <v>52.620000000000005</v>
          </cell>
          <cell r="AN78">
            <v>50.396000000000001</v>
          </cell>
          <cell r="AO78">
            <v>2651.8375200000005</v>
          </cell>
          <cell r="AP78">
            <v>55</v>
          </cell>
          <cell r="AQ78">
            <v>65.591000000000008</v>
          </cell>
          <cell r="AR78">
            <v>3607.5050000000006</v>
          </cell>
          <cell r="AS78">
            <v>98.01</v>
          </cell>
          <cell r="AT78">
            <v>45.727000000000004</v>
          </cell>
          <cell r="AU78">
            <v>4481.7032700000009</v>
          </cell>
          <cell r="AV78">
            <v>58</v>
          </cell>
          <cell r="AW78">
            <v>23.129000000000001</v>
          </cell>
          <cell r="AX78">
            <v>1341.482</v>
          </cell>
          <cell r="AY78">
            <v>12.25</v>
          </cell>
          <cell r="AZ78">
            <v>29.809000000000001</v>
          </cell>
          <cell r="BA78">
            <v>365.16025000000002</v>
          </cell>
          <cell r="BB78">
            <v>77.42</v>
          </cell>
          <cell r="BC78">
            <v>100.32600000000001</v>
          </cell>
          <cell r="BD78">
            <v>7767.2389200000007</v>
          </cell>
          <cell r="BE78">
            <v>20214.926960000004</v>
          </cell>
          <cell r="BG78">
            <v>61.74</v>
          </cell>
          <cell r="BH78">
            <v>123.786</v>
          </cell>
          <cell r="BI78">
            <v>7642.5476400000007</v>
          </cell>
          <cell r="BJ78">
            <v>31.04</v>
          </cell>
          <cell r="BK78">
            <v>312.22000000000003</v>
          </cell>
          <cell r="BL78">
            <v>9691.3088000000007</v>
          </cell>
          <cell r="BM78">
            <v>62.18</v>
          </cell>
          <cell r="BN78">
            <v>93.05</v>
          </cell>
          <cell r="BO78">
            <v>5785.8490000000002</v>
          </cell>
          <cell r="BP78">
            <v>55.17</v>
          </cell>
          <cell r="BQ78">
            <v>159.148</v>
          </cell>
          <cell r="BR78">
            <v>8780.1951599999993</v>
          </cell>
          <cell r="BS78">
            <v>36.04</v>
          </cell>
          <cell r="BT78">
            <v>257.03100000000001</v>
          </cell>
          <cell r="BU78">
            <v>9263.3972400000002</v>
          </cell>
          <cell r="BV78">
            <v>706.5</v>
          </cell>
          <cell r="BW78">
            <v>5.6280000000000001</v>
          </cell>
          <cell r="BX78">
            <v>3976.1820000000002</v>
          </cell>
          <cell r="BY78">
            <v>30.79</v>
          </cell>
          <cell r="BZ78">
            <v>155.50800000000001</v>
          </cell>
          <cell r="CA78">
            <v>4788.0913200000005</v>
          </cell>
          <cell r="CB78">
            <v>49927.571160000007</v>
          </cell>
          <cell r="CD78">
            <v>23.21</v>
          </cell>
          <cell r="CE78">
            <v>32.997999999999998</v>
          </cell>
          <cell r="CF78">
            <v>765.88357999999994</v>
          </cell>
          <cell r="CG78">
            <v>32.795000000000002</v>
          </cell>
          <cell r="CH78">
            <v>28.759</v>
          </cell>
          <cell r="CI78">
            <v>943.15140500000007</v>
          </cell>
          <cell r="CJ78">
            <v>1709.034985</v>
          </cell>
          <cell r="CL78">
            <v>1272.23</v>
          </cell>
        </row>
        <row r="79">
          <cell r="A79" t="str">
            <v>03/10/2006</v>
          </cell>
          <cell r="B79">
            <v>38786</v>
          </cell>
          <cell r="C79">
            <v>100.37547978243961</v>
          </cell>
          <cell r="D79">
            <v>117.01469227147747</v>
          </cell>
          <cell r="E79">
            <v>89.08387814026112</v>
          </cell>
          <cell r="F79">
            <v>98.658220594936566</v>
          </cell>
          <cell r="G79">
            <v>101.00725094577552</v>
          </cell>
          <cell r="H79">
            <v>117.5392670157068</v>
          </cell>
          <cell r="I79">
            <v>58.370000000000005</v>
          </cell>
          <cell r="J79">
            <v>28.187390000000001</v>
          </cell>
          <cell r="K79">
            <v>206.74100000000001</v>
          </cell>
          <cell r="L79">
            <v>5827.4891959900006</v>
          </cell>
          <cell r="M79">
            <v>87.350000000000009</v>
          </cell>
          <cell r="N79">
            <v>77.356999999999999</v>
          </cell>
          <cell r="O79">
            <v>6757.1339500000004</v>
          </cell>
          <cell r="P79">
            <v>79.55</v>
          </cell>
          <cell r="Q79">
            <v>146.29</v>
          </cell>
          <cell r="R79">
            <v>11637.369499999999</v>
          </cell>
          <cell r="S79">
            <v>34.090000000000003</v>
          </cell>
          <cell r="T79">
            <v>92.440400000000011</v>
          </cell>
          <cell r="U79">
            <v>3151.2932360000009</v>
          </cell>
          <cell r="V79">
            <v>31.12</v>
          </cell>
          <cell r="W79">
            <v>419.04</v>
          </cell>
          <cell r="X79">
            <v>13040.524800000001</v>
          </cell>
          <cell r="Y79">
            <v>86.850000000000009</v>
          </cell>
          <cell r="Z79">
            <v>67.497</v>
          </cell>
          <cell r="AA79">
            <v>5862.1144500000009</v>
          </cell>
          <cell r="AB79">
            <v>17.79</v>
          </cell>
          <cell r="AC79">
            <v>118.474</v>
          </cell>
          <cell r="AD79">
            <v>2107.6524599999998</v>
          </cell>
          <cell r="AE79">
            <v>44.75</v>
          </cell>
          <cell r="AF79">
            <v>135.13900000000001</v>
          </cell>
          <cell r="AG79">
            <v>6047.4702500000003</v>
          </cell>
          <cell r="AH79">
            <v>50.160000000000004</v>
          </cell>
          <cell r="AI79">
            <v>83.790999999999997</v>
          </cell>
          <cell r="AJ79">
            <v>4202.9565600000005</v>
          </cell>
          <cell r="AK79">
            <v>58634.004401990001</v>
          </cell>
          <cell r="AM79">
            <v>52.900000000000006</v>
          </cell>
          <cell r="AN79">
            <v>50.396000000000001</v>
          </cell>
          <cell r="AO79">
            <v>2665.9484000000002</v>
          </cell>
          <cell r="AP79">
            <v>55.94</v>
          </cell>
          <cell r="AQ79">
            <v>65.591000000000008</v>
          </cell>
          <cell r="AR79">
            <v>3669.1605400000003</v>
          </cell>
          <cell r="AS79">
            <v>98.06</v>
          </cell>
          <cell r="AT79">
            <v>45.727000000000004</v>
          </cell>
          <cell r="AU79">
            <v>4483.9896200000003</v>
          </cell>
          <cell r="AV79">
            <v>58.370000000000005</v>
          </cell>
          <cell r="AW79">
            <v>23.129000000000001</v>
          </cell>
          <cell r="AX79">
            <v>1350.0397300000002</v>
          </cell>
          <cell r="AY79">
            <v>12.48</v>
          </cell>
          <cell r="AZ79">
            <v>29.809000000000001</v>
          </cell>
          <cell r="BA79">
            <v>372.01632000000001</v>
          </cell>
          <cell r="BB79">
            <v>77.47</v>
          </cell>
          <cell r="BC79">
            <v>100.32600000000001</v>
          </cell>
          <cell r="BD79">
            <v>7772.2552200000009</v>
          </cell>
          <cell r="BE79">
            <v>20313.409830000004</v>
          </cell>
          <cell r="BG79">
            <v>62.02</v>
          </cell>
          <cell r="BH79">
            <v>123.786</v>
          </cell>
          <cell r="BI79">
            <v>7677.2077200000003</v>
          </cell>
          <cell r="BJ79">
            <v>31.720000000000002</v>
          </cell>
          <cell r="BK79">
            <v>312.22000000000003</v>
          </cell>
          <cell r="BL79">
            <v>9903.6184000000012</v>
          </cell>
          <cell r="BM79">
            <v>63.24</v>
          </cell>
          <cell r="BN79">
            <v>93.05</v>
          </cell>
          <cell r="BO79">
            <v>5884.482</v>
          </cell>
          <cell r="BP79">
            <v>56.31</v>
          </cell>
          <cell r="BQ79">
            <v>159.148</v>
          </cell>
          <cell r="BR79">
            <v>8961.623880000001</v>
          </cell>
          <cell r="BS79">
            <v>36.61</v>
          </cell>
          <cell r="BT79">
            <v>257.03100000000001</v>
          </cell>
          <cell r="BU79">
            <v>9409.9049099999993</v>
          </cell>
          <cell r="BV79">
            <v>719.99</v>
          </cell>
          <cell r="BW79">
            <v>5.6280000000000001</v>
          </cell>
          <cell r="BX79">
            <v>4052.1037200000001</v>
          </cell>
          <cell r="BY79">
            <v>31.39</v>
          </cell>
          <cell r="BZ79">
            <v>155.50800000000001</v>
          </cell>
          <cell r="CA79">
            <v>4881.3961200000003</v>
          </cell>
          <cell r="CB79">
            <v>50770.336749999995</v>
          </cell>
          <cell r="CD79">
            <v>23</v>
          </cell>
          <cell r="CE79">
            <v>32.997999999999998</v>
          </cell>
          <cell r="CF79">
            <v>758.95399999999995</v>
          </cell>
          <cell r="CG79">
            <v>34.33</v>
          </cell>
          <cell r="CH79">
            <v>28.759</v>
          </cell>
          <cell r="CI79">
            <v>987.29647</v>
          </cell>
          <cell r="CJ79">
            <v>1746.25047</v>
          </cell>
          <cell r="CL79">
            <v>1281.58</v>
          </cell>
        </row>
        <row r="80">
          <cell r="A80" t="str">
            <v>03/13/2006</v>
          </cell>
          <cell r="B80">
            <v>38789</v>
          </cell>
          <cell r="C80">
            <v>99.374020355572341</v>
          </cell>
          <cell r="D80">
            <v>116.91255058116667</v>
          </cell>
          <cell r="E80">
            <v>89.282624024479702</v>
          </cell>
          <cell r="F80">
            <v>98.269866067483221</v>
          </cell>
          <cell r="G80">
            <v>101.20822824716267</v>
          </cell>
          <cell r="H80">
            <v>116.1900926298832</v>
          </cell>
          <cell r="I80">
            <v>57.7</v>
          </cell>
          <cell r="J80">
            <v>27.856520000000003</v>
          </cell>
          <cell r="K80">
            <v>206.74100000000001</v>
          </cell>
          <cell r="L80">
            <v>5759.0848013200011</v>
          </cell>
          <cell r="M80">
            <v>87.23</v>
          </cell>
          <cell r="N80">
            <v>77.356999999999999</v>
          </cell>
          <cell r="O80">
            <v>6747.8511100000005</v>
          </cell>
          <cell r="P80">
            <v>79.52</v>
          </cell>
          <cell r="Q80">
            <v>146.29</v>
          </cell>
          <cell r="R80">
            <v>11632.980799999999</v>
          </cell>
          <cell r="S80">
            <v>34.550000000000004</v>
          </cell>
          <cell r="T80">
            <v>92.440400000000011</v>
          </cell>
          <cell r="U80">
            <v>3193.8158200000007</v>
          </cell>
          <cell r="V80">
            <v>29.89</v>
          </cell>
          <cell r="W80">
            <v>419.04</v>
          </cell>
          <cell r="X80">
            <v>12525.105600000001</v>
          </cell>
          <cell r="Y80">
            <v>86.15</v>
          </cell>
          <cell r="Z80">
            <v>67.497</v>
          </cell>
          <cell r="AA80">
            <v>5814.8665500000006</v>
          </cell>
          <cell r="AB80">
            <v>17.78</v>
          </cell>
          <cell r="AC80">
            <v>118.474</v>
          </cell>
          <cell r="AD80">
            <v>2106.4677200000001</v>
          </cell>
          <cell r="AE80">
            <v>44.88</v>
          </cell>
          <cell r="AF80">
            <v>135.13900000000001</v>
          </cell>
          <cell r="AG80">
            <v>6065.0383200000006</v>
          </cell>
          <cell r="AH80">
            <v>50.17</v>
          </cell>
          <cell r="AI80">
            <v>83.790999999999997</v>
          </cell>
          <cell r="AJ80">
            <v>4203.7944699999998</v>
          </cell>
          <cell r="AK80">
            <v>58049.00519132</v>
          </cell>
          <cell r="AM80">
            <v>52.81</v>
          </cell>
          <cell r="AN80">
            <v>50.396000000000001</v>
          </cell>
          <cell r="AO80">
            <v>2661.4127600000002</v>
          </cell>
          <cell r="AP80">
            <v>55.25</v>
          </cell>
          <cell r="AQ80">
            <v>65.591000000000008</v>
          </cell>
          <cell r="AR80">
            <v>3623.9027500000007</v>
          </cell>
          <cell r="AS80">
            <v>97.9</v>
          </cell>
          <cell r="AT80">
            <v>45.727000000000004</v>
          </cell>
          <cell r="AU80">
            <v>4476.6733000000004</v>
          </cell>
          <cell r="AV80">
            <v>57.7</v>
          </cell>
          <cell r="AW80">
            <v>23.129000000000001</v>
          </cell>
          <cell r="AX80">
            <v>1334.5433</v>
          </cell>
          <cell r="AY80">
            <v>12.84</v>
          </cell>
          <cell r="AZ80">
            <v>29.809000000000001</v>
          </cell>
          <cell r="BA80">
            <v>382.74756000000002</v>
          </cell>
          <cell r="BB80">
            <v>77.91</v>
          </cell>
          <cell r="BC80">
            <v>100.32600000000001</v>
          </cell>
          <cell r="BD80">
            <v>7816.3986599999998</v>
          </cell>
          <cell r="BE80">
            <v>20295.678329999999</v>
          </cell>
          <cell r="BG80">
            <v>61.53</v>
          </cell>
          <cell r="BH80">
            <v>123.786</v>
          </cell>
          <cell r="BI80">
            <v>7616.5525800000005</v>
          </cell>
          <cell r="BJ80">
            <v>31.55</v>
          </cell>
          <cell r="BK80">
            <v>312.22000000000003</v>
          </cell>
          <cell r="BL80">
            <v>9850.5410000000011</v>
          </cell>
          <cell r="BM80">
            <v>63.34</v>
          </cell>
          <cell r="BN80">
            <v>93.05</v>
          </cell>
          <cell r="BO80">
            <v>5893.7870000000003</v>
          </cell>
          <cell r="BP80">
            <v>56.79</v>
          </cell>
          <cell r="BQ80">
            <v>159.148</v>
          </cell>
          <cell r="BR80">
            <v>9038.0149199999996</v>
          </cell>
          <cell r="BS80">
            <v>36.630000000000003</v>
          </cell>
          <cell r="BT80">
            <v>257.03100000000001</v>
          </cell>
          <cell r="BU80">
            <v>9415.0455300000012</v>
          </cell>
          <cell r="BV80">
            <v>737</v>
          </cell>
          <cell r="BW80">
            <v>5.6280000000000001</v>
          </cell>
          <cell r="BX80">
            <v>4147.8360000000002</v>
          </cell>
          <cell r="BY80">
            <v>31.650000000000002</v>
          </cell>
          <cell r="BZ80">
            <v>155.50800000000001</v>
          </cell>
          <cell r="CA80">
            <v>4921.8282000000008</v>
          </cell>
          <cell r="CB80">
            <v>50883.605230000008</v>
          </cell>
          <cell r="CD80">
            <v>22.43</v>
          </cell>
          <cell r="CE80">
            <v>32.997999999999998</v>
          </cell>
          <cell r="CF80">
            <v>740.14513999999997</v>
          </cell>
          <cell r="CG80">
            <v>34.744999999999997</v>
          </cell>
          <cell r="CH80">
            <v>28.759</v>
          </cell>
          <cell r="CI80">
            <v>999.23145499999998</v>
          </cell>
          <cell r="CJ80">
            <v>1739.376595</v>
          </cell>
          <cell r="CL80">
            <v>1284.1300000000001</v>
          </cell>
        </row>
        <row r="81">
          <cell r="A81" t="str">
            <v>03/14/2006</v>
          </cell>
          <cell r="B81">
            <v>38790</v>
          </cell>
          <cell r="C81">
            <v>100.98743746991352</v>
          </cell>
          <cell r="D81">
            <v>118.5191706186019</v>
          </cell>
          <cell r="E81">
            <v>93.703683234349128</v>
          </cell>
          <cell r="F81">
            <v>100.94834606395035</v>
          </cell>
          <cell r="G81">
            <v>102.26040353089532</v>
          </cell>
          <cell r="H81">
            <v>120.76117599677806</v>
          </cell>
          <cell r="I81">
            <v>59.97</v>
          </cell>
          <cell r="J81">
            <v>28.602740000000001</v>
          </cell>
          <cell r="K81">
            <v>206.74100000000001</v>
          </cell>
          <cell r="L81">
            <v>5913.3590703400005</v>
          </cell>
          <cell r="M81">
            <v>88.29</v>
          </cell>
          <cell r="N81">
            <v>77.356999999999999</v>
          </cell>
          <cell r="O81">
            <v>6829.8495300000004</v>
          </cell>
          <cell r="P81">
            <v>79.95</v>
          </cell>
          <cell r="Q81">
            <v>146.29</v>
          </cell>
          <cell r="R81">
            <v>11695.8855</v>
          </cell>
          <cell r="S81">
            <v>34.9</v>
          </cell>
          <cell r="T81">
            <v>92.440400000000011</v>
          </cell>
          <cell r="U81">
            <v>3226.1699600000002</v>
          </cell>
          <cell r="V81">
            <v>30.900000000000002</v>
          </cell>
          <cell r="W81">
            <v>419.04</v>
          </cell>
          <cell r="X81">
            <v>12948.336000000001</v>
          </cell>
          <cell r="Y81">
            <v>86.300000000000011</v>
          </cell>
          <cell r="Z81">
            <v>67.497</v>
          </cell>
          <cell r="AA81">
            <v>5824.9911000000011</v>
          </cell>
          <cell r="AB81">
            <v>18</v>
          </cell>
          <cell r="AC81">
            <v>118.474</v>
          </cell>
          <cell r="AD81">
            <v>2132.5320000000002</v>
          </cell>
          <cell r="AE81">
            <v>45.53</v>
          </cell>
          <cell r="AF81">
            <v>135.13900000000001</v>
          </cell>
          <cell r="AG81">
            <v>6152.878670000001</v>
          </cell>
          <cell r="AH81">
            <v>50.93</v>
          </cell>
          <cell r="AI81">
            <v>83.790999999999997</v>
          </cell>
          <cell r="AJ81">
            <v>4267.4756299999999</v>
          </cell>
          <cell r="AK81">
            <v>58991.47746034</v>
          </cell>
          <cell r="AM81">
            <v>53.800000000000004</v>
          </cell>
          <cell r="AN81">
            <v>50.396000000000001</v>
          </cell>
          <cell r="AO81">
            <v>2711.3048000000003</v>
          </cell>
          <cell r="AP81">
            <v>55.5</v>
          </cell>
          <cell r="AQ81">
            <v>65.591000000000008</v>
          </cell>
          <cell r="AR81">
            <v>3640.3005000000003</v>
          </cell>
          <cell r="AS81">
            <v>98.13</v>
          </cell>
          <cell r="AT81">
            <v>45.727000000000004</v>
          </cell>
          <cell r="AU81">
            <v>4487.1905100000004</v>
          </cell>
          <cell r="AV81">
            <v>59.97</v>
          </cell>
          <cell r="AW81">
            <v>23.129000000000001</v>
          </cell>
          <cell r="AX81">
            <v>1387.0461299999999</v>
          </cell>
          <cell r="AY81">
            <v>12.81</v>
          </cell>
          <cell r="AZ81">
            <v>29.809000000000001</v>
          </cell>
          <cell r="BA81">
            <v>381.85329000000002</v>
          </cell>
          <cell r="BB81">
            <v>79.41</v>
          </cell>
          <cell r="BC81">
            <v>100.32600000000001</v>
          </cell>
          <cell r="BD81">
            <v>7966.8876600000003</v>
          </cell>
          <cell r="BE81">
            <v>20574.582890000001</v>
          </cell>
          <cell r="BG81">
            <v>64.69</v>
          </cell>
          <cell r="BH81">
            <v>123.786</v>
          </cell>
          <cell r="BI81">
            <v>8007.7163399999999</v>
          </cell>
          <cell r="BJ81">
            <v>33.68</v>
          </cell>
          <cell r="BK81">
            <v>312.22000000000003</v>
          </cell>
          <cell r="BL81">
            <v>10515.569600000001</v>
          </cell>
          <cell r="BM81">
            <v>66.45</v>
          </cell>
          <cell r="BN81">
            <v>93.05</v>
          </cell>
          <cell r="BO81">
            <v>6183.1724999999997</v>
          </cell>
          <cell r="BP81">
            <v>58.86</v>
          </cell>
          <cell r="BQ81">
            <v>159.148</v>
          </cell>
          <cell r="BR81">
            <v>9367.4512799999993</v>
          </cell>
          <cell r="BS81">
            <v>38.050000000000004</v>
          </cell>
          <cell r="BT81">
            <v>257.03100000000001</v>
          </cell>
          <cell r="BU81">
            <v>9780.0295500000011</v>
          </cell>
          <cell r="BV81">
            <v>775.25</v>
          </cell>
          <cell r="BW81">
            <v>5.6280000000000001</v>
          </cell>
          <cell r="BX81">
            <v>4363.107</v>
          </cell>
          <cell r="BY81">
            <v>33.35</v>
          </cell>
          <cell r="BZ81">
            <v>155.50800000000001</v>
          </cell>
          <cell r="CA81">
            <v>5186.1918000000005</v>
          </cell>
          <cell r="CB81">
            <v>53403.238070000007</v>
          </cell>
          <cell r="CD81">
            <v>23.200000000000003</v>
          </cell>
          <cell r="CE81">
            <v>32.997999999999998</v>
          </cell>
          <cell r="CF81">
            <v>765.55360000000007</v>
          </cell>
          <cell r="CG81">
            <v>35.51</v>
          </cell>
          <cell r="CH81">
            <v>28.759</v>
          </cell>
          <cell r="CI81">
            <v>1021.23209</v>
          </cell>
          <cell r="CJ81">
            <v>1786.7856900000002</v>
          </cell>
          <cell r="CL81">
            <v>1297.48</v>
          </cell>
        </row>
        <row r="82">
          <cell r="A82" t="str">
            <v>03/15/2006</v>
          </cell>
          <cell r="B82">
            <v>38791</v>
          </cell>
          <cell r="C82">
            <v>101.71614637598782</v>
          </cell>
          <cell r="D82">
            <v>125.70529882194398</v>
          </cell>
          <cell r="E82">
            <v>92.910947010704405</v>
          </cell>
          <cell r="F82">
            <v>100.9796669685245</v>
          </cell>
          <cell r="G82">
            <v>102.69703656998736</v>
          </cell>
          <cell r="H82">
            <v>123.98308497784936</v>
          </cell>
          <cell r="I82">
            <v>61.57</v>
          </cell>
          <cell r="J82">
            <v>28.673140000000004</v>
          </cell>
          <cell r="K82">
            <v>206.74100000000001</v>
          </cell>
          <cell r="L82">
            <v>5927.9136367400015</v>
          </cell>
          <cell r="M82">
            <v>89.06</v>
          </cell>
          <cell r="N82">
            <v>77.356999999999999</v>
          </cell>
          <cell r="O82">
            <v>6889.4144200000001</v>
          </cell>
          <cell r="P82">
            <v>80.63</v>
          </cell>
          <cell r="Q82">
            <v>146.29</v>
          </cell>
          <cell r="R82">
            <v>11795.362699999998</v>
          </cell>
          <cell r="S82">
            <v>35.300000000000004</v>
          </cell>
          <cell r="T82">
            <v>92.440400000000011</v>
          </cell>
          <cell r="U82">
            <v>3263.1461200000008</v>
          </cell>
          <cell r="V82">
            <v>31.060000000000002</v>
          </cell>
          <cell r="W82">
            <v>419.04</v>
          </cell>
          <cell r="X82">
            <v>13015.382400000002</v>
          </cell>
          <cell r="Y82">
            <v>86.79</v>
          </cell>
          <cell r="Z82">
            <v>67.497</v>
          </cell>
          <cell r="AA82">
            <v>5858.0646300000008</v>
          </cell>
          <cell r="AB82">
            <v>18.05</v>
          </cell>
          <cell r="AC82">
            <v>118.474</v>
          </cell>
          <cell r="AD82">
            <v>2138.4557</v>
          </cell>
          <cell r="AE82">
            <v>46.43</v>
          </cell>
          <cell r="AF82">
            <v>135.13900000000001</v>
          </cell>
          <cell r="AG82">
            <v>6274.5037700000003</v>
          </cell>
          <cell r="AH82">
            <v>50.78</v>
          </cell>
          <cell r="AI82">
            <v>83.790999999999997</v>
          </cell>
          <cell r="AJ82">
            <v>4254.9069799999997</v>
          </cell>
          <cell r="AK82">
            <v>59417.15035674</v>
          </cell>
          <cell r="AM82">
            <v>58.65</v>
          </cell>
          <cell r="AN82">
            <v>50.396000000000001</v>
          </cell>
          <cell r="AO82">
            <v>2955.7253999999998</v>
          </cell>
          <cell r="AP82">
            <v>57.54</v>
          </cell>
          <cell r="AQ82">
            <v>65.591000000000008</v>
          </cell>
          <cell r="AR82">
            <v>3774.1061400000003</v>
          </cell>
          <cell r="AS82">
            <v>103.89</v>
          </cell>
          <cell r="AT82">
            <v>45.727000000000004</v>
          </cell>
          <cell r="AU82">
            <v>4750.5780300000006</v>
          </cell>
          <cell r="AV82">
            <v>61.57</v>
          </cell>
          <cell r="AW82">
            <v>23.129000000000001</v>
          </cell>
          <cell r="AX82">
            <v>1424.0525300000002</v>
          </cell>
          <cell r="AY82">
            <v>13.08</v>
          </cell>
          <cell r="AZ82">
            <v>29.809000000000001</v>
          </cell>
          <cell r="BA82">
            <v>389.90172000000001</v>
          </cell>
          <cell r="BB82">
            <v>85</v>
          </cell>
          <cell r="BC82">
            <v>100.32600000000001</v>
          </cell>
          <cell r="BD82">
            <v>8527.7100000000009</v>
          </cell>
          <cell r="BE82">
            <v>21822.073820000001</v>
          </cell>
          <cell r="BG82">
            <v>64</v>
          </cell>
          <cell r="BH82">
            <v>123.786</v>
          </cell>
          <cell r="BI82">
            <v>7922.3040000000001</v>
          </cell>
          <cell r="BJ82">
            <v>33.300000000000004</v>
          </cell>
          <cell r="BK82">
            <v>312.22000000000003</v>
          </cell>
          <cell r="BL82">
            <v>10396.926000000003</v>
          </cell>
          <cell r="BM82">
            <v>65.12</v>
          </cell>
          <cell r="BN82">
            <v>93.05</v>
          </cell>
          <cell r="BO82">
            <v>6059.4160000000002</v>
          </cell>
          <cell r="BP82">
            <v>58.83</v>
          </cell>
          <cell r="BQ82">
            <v>159.148</v>
          </cell>
          <cell r="BR82">
            <v>9362.6768400000001</v>
          </cell>
          <cell r="BS82">
            <v>37.869999999999997</v>
          </cell>
          <cell r="BT82">
            <v>257.03100000000001</v>
          </cell>
          <cell r="BU82">
            <v>9733.76397</v>
          </cell>
          <cell r="BV82">
            <v>775</v>
          </cell>
          <cell r="BW82">
            <v>5.6280000000000001</v>
          </cell>
          <cell r="BX82">
            <v>4361.7</v>
          </cell>
          <cell r="BY82">
            <v>32.89</v>
          </cell>
          <cell r="BZ82">
            <v>155.50800000000001</v>
          </cell>
          <cell r="CA82">
            <v>5114.6581200000001</v>
          </cell>
          <cell r="CB82">
            <v>52951.444930000005</v>
          </cell>
          <cell r="CD82">
            <v>23.67</v>
          </cell>
          <cell r="CE82">
            <v>32.997999999999998</v>
          </cell>
          <cell r="CF82">
            <v>781.06266000000005</v>
          </cell>
          <cell r="CG82">
            <v>34.99</v>
          </cell>
          <cell r="CH82">
            <v>28.759</v>
          </cell>
          <cell r="CI82">
            <v>1006.27741</v>
          </cell>
          <cell r="CJ82">
            <v>1787.3400700000002</v>
          </cell>
          <cell r="CL82">
            <v>1303.02</v>
          </cell>
        </row>
        <row r="83">
          <cell r="A83" t="str">
            <v>03/16/2006</v>
          </cell>
          <cell r="B83">
            <v>38792</v>
          </cell>
          <cell r="C83">
            <v>102.4959023788178</v>
          </cell>
          <cell r="D83">
            <v>126.0382071136107</v>
          </cell>
          <cell r="E83">
            <v>94.943882300778782</v>
          </cell>
          <cell r="F83">
            <v>100.28062797165084</v>
          </cell>
          <cell r="G83">
            <v>102.87909836065572</v>
          </cell>
          <cell r="H83">
            <v>122.25130890052355</v>
          </cell>
          <cell r="I83">
            <v>60.71</v>
          </cell>
          <cell r="J83">
            <v>28.722410000000004</v>
          </cell>
          <cell r="K83">
            <v>206.74100000000001</v>
          </cell>
          <cell r="L83">
            <v>5938.0997658100014</v>
          </cell>
          <cell r="M83">
            <v>88.7</v>
          </cell>
          <cell r="N83">
            <v>77.356999999999999</v>
          </cell>
          <cell r="O83">
            <v>6861.5659000000005</v>
          </cell>
          <cell r="P83">
            <v>81.83</v>
          </cell>
          <cell r="Q83">
            <v>146.29</v>
          </cell>
          <cell r="R83">
            <v>11970.910699999999</v>
          </cell>
          <cell r="S83">
            <v>35.15</v>
          </cell>
          <cell r="T83">
            <v>92.440400000000011</v>
          </cell>
          <cell r="U83">
            <v>3249.28006</v>
          </cell>
          <cell r="V83">
            <v>31.400000000000002</v>
          </cell>
          <cell r="W83">
            <v>419.04</v>
          </cell>
          <cell r="X83">
            <v>13157.856000000002</v>
          </cell>
          <cell r="Y83">
            <v>87.06</v>
          </cell>
          <cell r="Z83">
            <v>67.497</v>
          </cell>
          <cell r="AA83">
            <v>5876.2888199999998</v>
          </cell>
          <cell r="AB83">
            <v>17.900000000000002</v>
          </cell>
          <cell r="AC83">
            <v>118.474</v>
          </cell>
          <cell r="AD83">
            <v>2120.6846000000005</v>
          </cell>
          <cell r="AE83">
            <v>47.64</v>
          </cell>
          <cell r="AF83">
            <v>135.13900000000001</v>
          </cell>
          <cell r="AG83">
            <v>6438.0219600000009</v>
          </cell>
          <cell r="AH83">
            <v>50.84</v>
          </cell>
          <cell r="AI83">
            <v>83.790999999999997</v>
          </cell>
          <cell r="AJ83">
            <v>4259.93444</v>
          </cell>
          <cell r="AK83">
            <v>59872.642245809999</v>
          </cell>
          <cell r="AM83">
            <v>58.35</v>
          </cell>
          <cell r="AN83">
            <v>50.396000000000001</v>
          </cell>
          <cell r="AO83">
            <v>2940.6066000000001</v>
          </cell>
          <cell r="AP83">
            <v>58.5</v>
          </cell>
          <cell r="AQ83">
            <v>65.591000000000008</v>
          </cell>
          <cell r="AR83">
            <v>3837.0735000000004</v>
          </cell>
          <cell r="AS83">
            <v>103.63</v>
          </cell>
          <cell r="AT83">
            <v>45.727000000000004</v>
          </cell>
          <cell r="AU83">
            <v>4738.6890100000001</v>
          </cell>
          <cell r="AV83">
            <v>60.71</v>
          </cell>
          <cell r="AW83">
            <v>23.129000000000001</v>
          </cell>
          <cell r="AX83">
            <v>1404.1615900000002</v>
          </cell>
          <cell r="AY83">
            <v>13.47</v>
          </cell>
          <cell r="AZ83">
            <v>29.809000000000001</v>
          </cell>
          <cell r="BA83">
            <v>401.52723000000003</v>
          </cell>
          <cell r="BB83">
            <v>85.300000000000011</v>
          </cell>
          <cell r="BC83">
            <v>100.32600000000001</v>
          </cell>
          <cell r="BD83">
            <v>8557.8078000000023</v>
          </cell>
          <cell r="BE83">
            <v>21879.865730000001</v>
          </cell>
          <cell r="BG83">
            <v>64.900000000000006</v>
          </cell>
          <cell r="BH83">
            <v>123.786</v>
          </cell>
          <cell r="BI83">
            <v>8033.711400000001</v>
          </cell>
          <cell r="BJ83">
            <v>33.950000000000003</v>
          </cell>
          <cell r="BK83">
            <v>312.22000000000003</v>
          </cell>
          <cell r="BL83">
            <v>10599.869000000002</v>
          </cell>
          <cell r="BM83">
            <v>66.739999999999995</v>
          </cell>
          <cell r="BN83">
            <v>93.05</v>
          </cell>
          <cell r="BO83">
            <v>6210.1569999999992</v>
          </cell>
          <cell r="BP83">
            <v>59.900000000000006</v>
          </cell>
          <cell r="BQ83">
            <v>159.148</v>
          </cell>
          <cell r="BR83">
            <v>9532.9652000000006</v>
          </cell>
          <cell r="BS83">
            <v>38.950000000000003</v>
          </cell>
          <cell r="BT83">
            <v>257.03100000000001</v>
          </cell>
          <cell r="BU83">
            <v>10011.357450000001</v>
          </cell>
          <cell r="BV83">
            <v>783</v>
          </cell>
          <cell r="BW83">
            <v>5.6280000000000001</v>
          </cell>
          <cell r="BX83">
            <v>4406.7240000000002</v>
          </cell>
          <cell r="BY83">
            <v>34.18</v>
          </cell>
          <cell r="BZ83">
            <v>155.50800000000001</v>
          </cell>
          <cell r="CA83">
            <v>5315.2634400000006</v>
          </cell>
          <cell r="CB83">
            <v>54110.047490000012</v>
          </cell>
          <cell r="CD83">
            <v>22.990000000000002</v>
          </cell>
          <cell r="CE83">
            <v>32.997999999999998</v>
          </cell>
          <cell r="CF83">
            <v>758.62401999999997</v>
          </cell>
          <cell r="CG83">
            <v>35.340000000000003</v>
          </cell>
          <cell r="CH83">
            <v>28.759</v>
          </cell>
          <cell r="CI83">
            <v>1016.3430600000002</v>
          </cell>
          <cell r="CJ83">
            <v>1774.9670800000001</v>
          </cell>
          <cell r="CL83">
            <v>1305.33</v>
          </cell>
        </row>
        <row r="84">
          <cell r="A84" t="str">
            <v>03/17/2006</v>
          </cell>
          <cell r="B84">
            <v>38793</v>
          </cell>
          <cell r="C84">
            <v>103.60103882041886</v>
          </cell>
          <cell r="D84">
            <v>128.18283657898689</v>
          </cell>
          <cell r="E84">
            <v>96.220949881462019</v>
          </cell>
          <cell r="F84">
            <v>101.23822855555819</v>
          </cell>
          <cell r="G84">
            <v>103.03042244640604</v>
          </cell>
          <cell r="H84">
            <v>122.21103503826016</v>
          </cell>
          <cell r="I84">
            <v>60.69</v>
          </cell>
          <cell r="J84">
            <v>29.285600000000002</v>
          </cell>
          <cell r="K84">
            <v>206.74100000000001</v>
          </cell>
          <cell r="L84">
            <v>6054.5342296000008</v>
          </cell>
          <cell r="M84">
            <v>88.47</v>
          </cell>
          <cell r="N84">
            <v>77.356999999999999</v>
          </cell>
          <cell r="O84">
            <v>6843.7737900000002</v>
          </cell>
          <cell r="P84">
            <v>81.95</v>
          </cell>
          <cell r="Q84">
            <v>146.29</v>
          </cell>
          <cell r="R84">
            <v>11988.4655</v>
          </cell>
          <cell r="S84">
            <v>35.53</v>
          </cell>
          <cell r="T84">
            <v>92.440400000000011</v>
          </cell>
          <cell r="U84">
            <v>3284.4074120000005</v>
          </cell>
          <cell r="V84">
            <v>32.24</v>
          </cell>
          <cell r="W84">
            <v>419.04</v>
          </cell>
          <cell r="X84">
            <v>13509.849600000001</v>
          </cell>
          <cell r="Y84">
            <v>87.43</v>
          </cell>
          <cell r="Z84">
            <v>67.497</v>
          </cell>
          <cell r="AA84">
            <v>5901.2627100000009</v>
          </cell>
          <cell r="AB84">
            <v>18.150000000000002</v>
          </cell>
          <cell r="AC84">
            <v>118.474</v>
          </cell>
          <cell r="AD84">
            <v>2150.3031000000005</v>
          </cell>
          <cell r="AE84">
            <v>48.27</v>
          </cell>
          <cell r="AF84">
            <v>135.13900000000001</v>
          </cell>
          <cell r="AG84">
            <v>6523.1595300000008</v>
          </cell>
          <cell r="AH84">
            <v>50.870000000000005</v>
          </cell>
          <cell r="AI84">
            <v>83.790999999999997</v>
          </cell>
          <cell r="AJ84">
            <v>4262.4481700000006</v>
          </cell>
          <cell r="AK84">
            <v>60518.204041600009</v>
          </cell>
          <cell r="AM84">
            <v>59.97</v>
          </cell>
          <cell r="AN84">
            <v>50.396000000000001</v>
          </cell>
          <cell r="AO84">
            <v>3022.2481200000002</v>
          </cell>
          <cell r="AP84">
            <v>59.44</v>
          </cell>
          <cell r="AQ84">
            <v>65.591000000000008</v>
          </cell>
          <cell r="AR84">
            <v>3898.7290400000002</v>
          </cell>
          <cell r="AS84">
            <v>105.55</v>
          </cell>
          <cell r="AT84">
            <v>45.727000000000004</v>
          </cell>
          <cell r="AU84">
            <v>4826.4848499999998</v>
          </cell>
          <cell r="AV84">
            <v>60.69</v>
          </cell>
          <cell r="AW84">
            <v>23.129000000000001</v>
          </cell>
          <cell r="AX84">
            <v>1403.69901</v>
          </cell>
          <cell r="AY84">
            <v>13.780000000000001</v>
          </cell>
          <cell r="AZ84">
            <v>29.809000000000001</v>
          </cell>
          <cell r="BA84">
            <v>410.76802000000004</v>
          </cell>
          <cell r="BB84">
            <v>86.62</v>
          </cell>
          <cell r="BC84">
            <v>100.32600000000001</v>
          </cell>
          <cell r="BD84">
            <v>8690.2381200000018</v>
          </cell>
          <cell r="BE84">
            <v>22252.167160000001</v>
          </cell>
          <cell r="BG84">
            <v>65.680000000000007</v>
          </cell>
          <cell r="BH84">
            <v>123.786</v>
          </cell>
          <cell r="BI84">
            <v>8130.2644800000007</v>
          </cell>
          <cell r="BJ84">
            <v>34.58</v>
          </cell>
          <cell r="BK84">
            <v>312.22000000000003</v>
          </cell>
          <cell r="BL84">
            <v>10796.5676</v>
          </cell>
          <cell r="BM84">
            <v>67.28</v>
          </cell>
          <cell r="BN84">
            <v>93.05</v>
          </cell>
          <cell r="BO84">
            <v>6260.4039999999995</v>
          </cell>
          <cell r="BP84">
            <v>60.01</v>
          </cell>
          <cell r="BQ84">
            <v>159.148</v>
          </cell>
          <cell r="BR84">
            <v>9550.4714800000002</v>
          </cell>
          <cell r="BS84">
            <v>39.69</v>
          </cell>
          <cell r="BT84">
            <v>257.03100000000001</v>
          </cell>
          <cell r="BU84">
            <v>10201.560390000001</v>
          </cell>
          <cell r="BV84">
            <v>792</v>
          </cell>
          <cell r="BW84">
            <v>5.6280000000000001</v>
          </cell>
          <cell r="BX84">
            <v>4457.3760000000002</v>
          </cell>
          <cell r="BY84">
            <v>34.99</v>
          </cell>
          <cell r="BZ84">
            <v>155.50800000000001</v>
          </cell>
          <cell r="CA84">
            <v>5441.2249200000006</v>
          </cell>
          <cell r="CB84">
            <v>54837.868869999998</v>
          </cell>
          <cell r="CD84">
            <v>22.85</v>
          </cell>
          <cell r="CE84">
            <v>32.997999999999998</v>
          </cell>
          <cell r="CF84">
            <v>754.00429999999994</v>
          </cell>
          <cell r="CG84">
            <v>36.090000000000003</v>
          </cell>
          <cell r="CH84">
            <v>28.759</v>
          </cell>
          <cell r="CI84">
            <v>1037.9123100000002</v>
          </cell>
          <cell r="CJ84">
            <v>1791.9166100000002</v>
          </cell>
          <cell r="CL84">
            <v>1307.25</v>
          </cell>
        </row>
        <row r="85">
          <cell r="A85" t="str">
            <v>03/20/2006</v>
          </cell>
          <cell r="B85">
            <v>38796</v>
          </cell>
          <cell r="C85">
            <v>103.53754911736526</v>
          </cell>
          <cell r="D85">
            <v>127.38205609578796</v>
          </cell>
          <cell r="E85">
            <v>93.729329746002293</v>
          </cell>
          <cell r="F85">
            <v>101.39831386945819</v>
          </cell>
          <cell r="G85">
            <v>102.85939470365697</v>
          </cell>
          <cell r="H85">
            <v>121.06322996375351</v>
          </cell>
          <cell r="I85">
            <v>60.120000000000005</v>
          </cell>
          <cell r="J85">
            <v>29.609430000000003</v>
          </cell>
          <cell r="K85">
            <v>206.74100000000001</v>
          </cell>
          <cell r="L85">
            <v>6121.4831676300009</v>
          </cell>
          <cell r="M85">
            <v>88.63</v>
          </cell>
          <cell r="N85">
            <v>77.356999999999999</v>
          </cell>
          <cell r="O85">
            <v>6856.1509099999994</v>
          </cell>
          <cell r="P85">
            <v>82</v>
          </cell>
          <cell r="Q85">
            <v>146.29</v>
          </cell>
          <cell r="R85">
            <v>11995.779999999999</v>
          </cell>
          <cell r="S85">
            <v>33.46</v>
          </cell>
          <cell r="T85">
            <v>92.440400000000011</v>
          </cell>
          <cell r="U85">
            <v>3093.0557840000006</v>
          </cell>
          <cell r="V85">
            <v>32.07</v>
          </cell>
          <cell r="W85">
            <v>419.04</v>
          </cell>
          <cell r="X85">
            <v>13438.612800000001</v>
          </cell>
          <cell r="Y85">
            <v>87.04</v>
          </cell>
          <cell r="Z85">
            <v>67.497</v>
          </cell>
          <cell r="AA85">
            <v>5874.9388800000006</v>
          </cell>
          <cell r="AB85">
            <v>17.88</v>
          </cell>
          <cell r="AC85">
            <v>118.474</v>
          </cell>
          <cell r="AD85">
            <v>2118.3151199999998</v>
          </cell>
          <cell r="AE85">
            <v>49.14</v>
          </cell>
          <cell r="AF85">
            <v>135.13900000000001</v>
          </cell>
          <cell r="AG85">
            <v>6640.7304600000007</v>
          </cell>
          <cell r="AH85">
            <v>51.82</v>
          </cell>
          <cell r="AI85">
            <v>83.790999999999997</v>
          </cell>
          <cell r="AJ85">
            <v>4342.0496199999998</v>
          </cell>
          <cell r="AK85">
            <v>60481.116741629994</v>
          </cell>
          <cell r="AM85">
            <v>60.88</v>
          </cell>
          <cell r="AN85">
            <v>50.396000000000001</v>
          </cell>
          <cell r="AO85">
            <v>3068.1084800000003</v>
          </cell>
          <cell r="AP85">
            <v>59.14</v>
          </cell>
          <cell r="AQ85">
            <v>65.591000000000008</v>
          </cell>
          <cell r="AR85">
            <v>3879.0517400000003</v>
          </cell>
          <cell r="AS85">
            <v>104.03</v>
          </cell>
          <cell r="AT85">
            <v>45.727000000000004</v>
          </cell>
          <cell r="AU85">
            <v>4756.9798100000007</v>
          </cell>
          <cell r="AV85">
            <v>60.120000000000005</v>
          </cell>
          <cell r="AW85">
            <v>23.129000000000001</v>
          </cell>
          <cell r="AX85">
            <v>1390.5154800000003</v>
          </cell>
          <cell r="AY85">
            <v>13.57</v>
          </cell>
          <cell r="AZ85">
            <v>29.809000000000001</v>
          </cell>
          <cell r="BA85">
            <v>404.50813000000005</v>
          </cell>
          <cell r="BB85">
            <v>85.86</v>
          </cell>
          <cell r="BC85">
            <v>100.32600000000001</v>
          </cell>
          <cell r="BD85">
            <v>8613.9903599999998</v>
          </cell>
          <cell r="BE85">
            <v>22113.154000000002</v>
          </cell>
          <cell r="BG85">
            <v>64.260000000000005</v>
          </cell>
          <cell r="BH85">
            <v>123.786</v>
          </cell>
          <cell r="BI85">
            <v>7954.4883600000003</v>
          </cell>
          <cell r="BJ85">
            <v>33.410000000000004</v>
          </cell>
          <cell r="BK85">
            <v>312.22000000000003</v>
          </cell>
          <cell r="BL85">
            <v>10431.270200000003</v>
          </cell>
          <cell r="BM85">
            <v>65.510000000000005</v>
          </cell>
          <cell r="BN85">
            <v>93.05</v>
          </cell>
          <cell r="BO85">
            <v>6095.7055</v>
          </cell>
          <cell r="BP85">
            <v>58.85</v>
          </cell>
          <cell r="BQ85">
            <v>159.148</v>
          </cell>
          <cell r="BR85">
            <v>9365.8598000000002</v>
          </cell>
          <cell r="BS85">
            <v>39.11</v>
          </cell>
          <cell r="BT85">
            <v>257.03100000000001</v>
          </cell>
          <cell r="BU85">
            <v>10052.482410000001</v>
          </cell>
          <cell r="BV85">
            <v>765</v>
          </cell>
          <cell r="BW85">
            <v>5.6280000000000001</v>
          </cell>
          <cell r="BX85">
            <v>4305.42</v>
          </cell>
          <cell r="BY85">
            <v>33.520000000000003</v>
          </cell>
          <cell r="BZ85">
            <v>155.50800000000001</v>
          </cell>
          <cell r="CA85">
            <v>5212.6281600000011</v>
          </cell>
          <cell r="CB85">
            <v>53417.854429999999</v>
          </cell>
          <cell r="CD85">
            <v>22.84</v>
          </cell>
          <cell r="CE85">
            <v>32.997999999999998</v>
          </cell>
          <cell r="CF85">
            <v>753.67431999999997</v>
          </cell>
          <cell r="CG85">
            <v>36.200000000000003</v>
          </cell>
          <cell r="CH85">
            <v>28.759</v>
          </cell>
          <cell r="CI85">
            <v>1041.0758000000001</v>
          </cell>
          <cell r="CJ85">
            <v>1794.7501200000002</v>
          </cell>
          <cell r="CL85">
            <v>1305.08</v>
          </cell>
        </row>
        <row r="86">
          <cell r="A86" t="str">
            <v>03/21/2006</v>
          </cell>
          <cell r="B86">
            <v>38797</v>
          </cell>
          <cell r="C86">
            <v>102.99488379912538</v>
          </cell>
          <cell r="D86">
            <v>125.05480277209907</v>
          </cell>
          <cell r="E86">
            <v>91.293109133005487</v>
          </cell>
          <cell r="F86">
            <v>99.415538689007832</v>
          </cell>
          <cell r="G86">
            <v>102.24069987389659</v>
          </cell>
          <cell r="H86">
            <v>119.99597261377366</v>
          </cell>
          <cell r="I86">
            <v>59.59</v>
          </cell>
          <cell r="J86">
            <v>29.9755</v>
          </cell>
          <cell r="K86">
            <v>206.74100000000001</v>
          </cell>
          <cell r="L86">
            <v>6197.1648455000004</v>
          </cell>
          <cell r="M86">
            <v>87.44</v>
          </cell>
          <cell r="N86">
            <v>77.356999999999999</v>
          </cell>
          <cell r="O86">
            <v>6764.0960799999993</v>
          </cell>
          <cell r="P86">
            <v>81.5</v>
          </cell>
          <cell r="Q86">
            <v>146.29</v>
          </cell>
          <cell r="R86">
            <v>11922.635</v>
          </cell>
          <cell r="S86">
            <v>33.090000000000003</v>
          </cell>
          <cell r="T86">
            <v>92.440400000000011</v>
          </cell>
          <cell r="U86">
            <v>3058.8528360000005</v>
          </cell>
          <cell r="V86">
            <v>32.04</v>
          </cell>
          <cell r="W86">
            <v>419.04</v>
          </cell>
          <cell r="X86">
            <v>13426.0416</v>
          </cell>
          <cell r="Y86">
            <v>86.43</v>
          </cell>
          <cell r="Z86">
            <v>67.497</v>
          </cell>
          <cell r="AA86">
            <v>5833.7657100000006</v>
          </cell>
          <cell r="AB86">
            <v>17.420000000000002</v>
          </cell>
          <cell r="AC86">
            <v>118.474</v>
          </cell>
          <cell r="AD86">
            <v>2063.8170800000003</v>
          </cell>
          <cell r="AE86">
            <v>48.92</v>
          </cell>
          <cell r="AF86">
            <v>135.13900000000001</v>
          </cell>
          <cell r="AG86">
            <v>6610.9998800000003</v>
          </cell>
          <cell r="AH86">
            <v>51.160000000000004</v>
          </cell>
          <cell r="AI86">
            <v>83.790999999999997</v>
          </cell>
          <cell r="AJ86">
            <v>4286.7475599999998</v>
          </cell>
          <cell r="AK86">
            <v>60164.120591500003</v>
          </cell>
          <cell r="AM86">
            <v>58.54</v>
          </cell>
          <cell r="AN86">
            <v>50.396000000000001</v>
          </cell>
          <cell r="AO86">
            <v>2950.1818400000002</v>
          </cell>
          <cell r="AP86">
            <v>57.31</v>
          </cell>
          <cell r="AQ86">
            <v>65.591000000000008</v>
          </cell>
          <cell r="AR86">
            <v>3759.0202100000006</v>
          </cell>
          <cell r="AS86">
            <v>101.65</v>
          </cell>
          <cell r="AT86">
            <v>45.727000000000004</v>
          </cell>
          <cell r="AU86">
            <v>4648.149550000001</v>
          </cell>
          <cell r="AV86">
            <v>59.59</v>
          </cell>
          <cell r="AW86">
            <v>23.129000000000001</v>
          </cell>
          <cell r="AX86">
            <v>1378.2571100000002</v>
          </cell>
          <cell r="AY86">
            <v>13.61</v>
          </cell>
          <cell r="AZ86">
            <v>29.809000000000001</v>
          </cell>
          <cell r="BA86">
            <v>405.70049</v>
          </cell>
          <cell r="BB86">
            <v>85.4</v>
          </cell>
          <cell r="BC86">
            <v>100.32600000000001</v>
          </cell>
          <cell r="BD86">
            <v>8567.840400000001</v>
          </cell>
          <cell r="BE86">
            <v>21709.149600000004</v>
          </cell>
          <cell r="BG86">
            <v>62.58</v>
          </cell>
          <cell r="BH86">
            <v>123.786</v>
          </cell>
          <cell r="BI86">
            <v>7746.5278799999996</v>
          </cell>
          <cell r="BJ86">
            <v>32.35</v>
          </cell>
          <cell r="BK86">
            <v>312.22000000000003</v>
          </cell>
          <cell r="BL86">
            <v>10100.317000000001</v>
          </cell>
          <cell r="BM86">
            <v>64.25</v>
          </cell>
          <cell r="BN86">
            <v>93.05</v>
          </cell>
          <cell r="BO86">
            <v>5978.4624999999996</v>
          </cell>
          <cell r="BP86">
            <v>57.64</v>
          </cell>
          <cell r="BQ86">
            <v>159.148</v>
          </cell>
          <cell r="BR86">
            <v>9173.2907199999991</v>
          </cell>
          <cell r="BS86">
            <v>37.71</v>
          </cell>
          <cell r="BT86">
            <v>257.03100000000001</v>
          </cell>
          <cell r="BU86">
            <v>9692.6390100000008</v>
          </cell>
          <cell r="BV86">
            <v>751</v>
          </cell>
          <cell r="BW86">
            <v>5.6280000000000001</v>
          </cell>
          <cell r="BX86">
            <v>4226.6279999999997</v>
          </cell>
          <cell r="BY86">
            <v>32.869999999999997</v>
          </cell>
          <cell r="BZ86">
            <v>155.50800000000001</v>
          </cell>
          <cell r="CA86">
            <v>5111.5479599999999</v>
          </cell>
          <cell r="CB86">
            <v>52029.413069999995</v>
          </cell>
          <cell r="CD86">
            <v>22.77</v>
          </cell>
          <cell r="CE86">
            <v>32.997999999999998</v>
          </cell>
          <cell r="CF86">
            <v>751.36445999999989</v>
          </cell>
          <cell r="CG86">
            <v>35.06</v>
          </cell>
          <cell r="CH86">
            <v>28.759</v>
          </cell>
          <cell r="CI86">
            <v>1008.2905400000001</v>
          </cell>
          <cell r="CJ86">
            <v>1759.655</v>
          </cell>
          <cell r="CL86">
            <v>1297.23</v>
          </cell>
        </row>
        <row r="87">
          <cell r="A87" t="str">
            <v>03/22/2006</v>
          </cell>
          <cell r="B87">
            <v>38798</v>
          </cell>
          <cell r="C87">
            <v>103.55024367825301</v>
          </cell>
          <cell r="D87">
            <v>125.95309491402634</v>
          </cell>
          <cell r="E87">
            <v>91.249024942669294</v>
          </cell>
          <cell r="F87">
            <v>100.81648334947847</v>
          </cell>
          <cell r="G87">
            <v>102.85624211853718</v>
          </cell>
          <cell r="H87">
            <v>124.90938380990737</v>
          </cell>
          <cell r="I87">
            <v>62.03</v>
          </cell>
          <cell r="J87">
            <v>30.165570000000002</v>
          </cell>
          <cell r="K87">
            <v>206.74100000000001</v>
          </cell>
          <cell r="L87">
            <v>6236.4601073700005</v>
          </cell>
          <cell r="M87">
            <v>89</v>
          </cell>
          <cell r="N87">
            <v>77.356999999999999</v>
          </cell>
          <cell r="O87">
            <v>6884.7730000000001</v>
          </cell>
          <cell r="P87">
            <v>81.94</v>
          </cell>
          <cell r="Q87">
            <v>146.29</v>
          </cell>
          <cell r="R87">
            <v>11987.0026</v>
          </cell>
          <cell r="S87">
            <v>33.1</v>
          </cell>
          <cell r="T87">
            <v>92.440400000000011</v>
          </cell>
          <cell r="U87">
            <v>3059.7772400000003</v>
          </cell>
          <cell r="V87">
            <v>31.89</v>
          </cell>
          <cell r="W87">
            <v>419.04</v>
          </cell>
          <cell r="X87">
            <v>13363.185600000001</v>
          </cell>
          <cell r="Y87">
            <v>86.23</v>
          </cell>
          <cell r="Z87">
            <v>67.497</v>
          </cell>
          <cell r="AA87">
            <v>5820.26631</v>
          </cell>
          <cell r="AB87">
            <v>17.7</v>
          </cell>
          <cell r="AC87">
            <v>118.474</v>
          </cell>
          <cell r="AD87">
            <v>2096.9897999999998</v>
          </cell>
          <cell r="AE87">
            <v>49.75</v>
          </cell>
          <cell r="AF87">
            <v>135.13900000000001</v>
          </cell>
          <cell r="AG87">
            <v>6723.1652500000009</v>
          </cell>
          <cell r="AH87">
            <v>51.52</v>
          </cell>
          <cell r="AI87">
            <v>83.790999999999997</v>
          </cell>
          <cell r="AJ87">
            <v>4316.9123200000004</v>
          </cell>
          <cell r="AK87">
            <v>60488.532227370008</v>
          </cell>
          <cell r="AM87">
            <v>57.97</v>
          </cell>
          <cell r="AN87">
            <v>50.396000000000001</v>
          </cell>
          <cell r="AO87">
            <v>2921.4561199999998</v>
          </cell>
          <cell r="AP87">
            <v>57.400000000000006</v>
          </cell>
          <cell r="AQ87">
            <v>65.591000000000008</v>
          </cell>
          <cell r="AR87">
            <v>3764.923400000001</v>
          </cell>
          <cell r="AS87">
            <v>102.49000000000001</v>
          </cell>
          <cell r="AT87">
            <v>45.727000000000004</v>
          </cell>
          <cell r="AU87">
            <v>4686.560230000001</v>
          </cell>
          <cell r="AV87">
            <v>62.03</v>
          </cell>
          <cell r="AW87">
            <v>23.129000000000001</v>
          </cell>
          <cell r="AX87">
            <v>1434.6918700000001</v>
          </cell>
          <cell r="AY87">
            <v>13.8</v>
          </cell>
          <cell r="AZ87">
            <v>29.809000000000001</v>
          </cell>
          <cell r="BA87">
            <v>411.36420000000004</v>
          </cell>
          <cell r="BB87">
            <v>86.18</v>
          </cell>
          <cell r="BC87">
            <v>100.32600000000001</v>
          </cell>
          <cell r="BD87">
            <v>8646.094680000002</v>
          </cell>
          <cell r="BE87">
            <v>21865.090500000006</v>
          </cell>
          <cell r="BG87">
            <v>61.980000000000004</v>
          </cell>
          <cell r="BH87">
            <v>123.786</v>
          </cell>
          <cell r="BI87">
            <v>7672.2562800000005</v>
          </cell>
          <cell r="BJ87">
            <v>32.43</v>
          </cell>
          <cell r="BK87">
            <v>312.22000000000003</v>
          </cell>
          <cell r="BL87">
            <v>10125.294600000001</v>
          </cell>
          <cell r="BM87">
            <v>64.59</v>
          </cell>
          <cell r="BN87">
            <v>93.05</v>
          </cell>
          <cell r="BO87">
            <v>6010.0995000000003</v>
          </cell>
          <cell r="BP87">
            <v>57.2</v>
          </cell>
          <cell r="BQ87">
            <v>159.148</v>
          </cell>
          <cell r="BR87">
            <v>9103.2656000000006</v>
          </cell>
          <cell r="BS87">
            <v>37.800000000000004</v>
          </cell>
          <cell r="BT87">
            <v>257.03100000000001</v>
          </cell>
          <cell r="BU87">
            <v>9715.7718000000004</v>
          </cell>
          <cell r="BV87">
            <v>751.65</v>
          </cell>
          <cell r="BW87">
            <v>5.6280000000000001</v>
          </cell>
          <cell r="BX87">
            <v>4230.2861999999996</v>
          </cell>
          <cell r="BY87">
            <v>33.1</v>
          </cell>
          <cell r="BZ87">
            <v>155.50800000000001</v>
          </cell>
          <cell r="CA87">
            <v>5147.3148000000001</v>
          </cell>
          <cell r="CB87">
            <v>52004.28878000001</v>
          </cell>
          <cell r="CD87">
            <v>23.26</v>
          </cell>
          <cell r="CE87">
            <v>32.997999999999998</v>
          </cell>
          <cell r="CF87">
            <v>767.53347999999994</v>
          </cell>
          <cell r="CG87">
            <v>35.36</v>
          </cell>
          <cell r="CH87">
            <v>28.759</v>
          </cell>
          <cell r="CI87">
            <v>1016.91824</v>
          </cell>
          <cell r="CJ87">
            <v>1784.45172</v>
          </cell>
          <cell r="CL87">
            <v>1305.04</v>
          </cell>
        </row>
        <row r="88">
          <cell r="A88" t="str">
            <v>03/23/2006</v>
          </cell>
          <cell r="B88">
            <v>38799</v>
          </cell>
          <cell r="C88">
            <v>103.80770262190768</v>
          </cell>
          <cell r="D88">
            <v>126.98398219488676</v>
          </cell>
          <cell r="E88">
            <v>94.642321669619349</v>
          </cell>
          <cell r="F88">
            <v>102.42555400276521</v>
          </cell>
          <cell r="G88">
            <v>102.59063682219418</v>
          </cell>
          <cell r="H88">
            <v>126.5002013693113</v>
          </cell>
          <cell r="I88">
            <v>62.82</v>
          </cell>
          <cell r="J88">
            <v>30.144450000000003</v>
          </cell>
          <cell r="K88">
            <v>206.74100000000001</v>
          </cell>
          <cell r="L88">
            <v>6232.0937374500008</v>
          </cell>
          <cell r="M88">
            <v>89.300000000000011</v>
          </cell>
          <cell r="N88">
            <v>77.356999999999999</v>
          </cell>
          <cell r="O88">
            <v>6907.9801000000007</v>
          </cell>
          <cell r="P88">
            <v>82.2</v>
          </cell>
          <cell r="Q88">
            <v>146.29</v>
          </cell>
          <cell r="R88">
            <v>12025.038</v>
          </cell>
          <cell r="S88">
            <v>32.9</v>
          </cell>
          <cell r="T88">
            <v>92.440400000000011</v>
          </cell>
          <cell r="U88">
            <v>3041.2891600000003</v>
          </cell>
          <cell r="V88">
            <v>32.130000000000003</v>
          </cell>
          <cell r="W88">
            <v>419.04</v>
          </cell>
          <cell r="X88">
            <v>13463.755200000001</v>
          </cell>
          <cell r="Y88">
            <v>85.86</v>
          </cell>
          <cell r="Z88">
            <v>67.497</v>
          </cell>
          <cell r="AA88">
            <v>5795.2924199999998</v>
          </cell>
          <cell r="AB88">
            <v>17.63</v>
          </cell>
          <cell r="AC88">
            <v>118.474</v>
          </cell>
          <cell r="AD88">
            <v>2088.6966200000002</v>
          </cell>
          <cell r="AE88">
            <v>50.18</v>
          </cell>
          <cell r="AF88">
            <v>135.13900000000001</v>
          </cell>
          <cell r="AG88">
            <v>6781.27502</v>
          </cell>
          <cell r="AH88">
            <v>51.36</v>
          </cell>
          <cell r="AI88">
            <v>83.790999999999997</v>
          </cell>
          <cell r="AJ88">
            <v>4303.50576</v>
          </cell>
          <cell r="AK88">
            <v>60638.926017450001</v>
          </cell>
          <cell r="AM88">
            <v>60.5</v>
          </cell>
          <cell r="AN88">
            <v>50.396000000000001</v>
          </cell>
          <cell r="AO88">
            <v>3048.9580000000001</v>
          </cell>
          <cell r="AP88">
            <v>56.69</v>
          </cell>
          <cell r="AQ88">
            <v>65.591000000000008</v>
          </cell>
          <cell r="AR88">
            <v>3718.3537900000001</v>
          </cell>
          <cell r="AS88">
            <v>102.75</v>
          </cell>
          <cell r="AT88">
            <v>45.727000000000004</v>
          </cell>
          <cell r="AU88">
            <v>4698.4492500000006</v>
          </cell>
          <cell r="AV88">
            <v>62.82</v>
          </cell>
          <cell r="AW88">
            <v>23.129000000000001</v>
          </cell>
          <cell r="AX88">
            <v>1452.96378</v>
          </cell>
          <cell r="AY88">
            <v>13.99</v>
          </cell>
          <cell r="AZ88">
            <v>29.809000000000001</v>
          </cell>
          <cell r="BA88">
            <v>417.02791000000002</v>
          </cell>
          <cell r="BB88">
            <v>86.800000000000011</v>
          </cell>
          <cell r="BC88">
            <v>100.32600000000001</v>
          </cell>
          <cell r="BD88">
            <v>8708.2968000000019</v>
          </cell>
          <cell r="BE88">
            <v>22044.049530000004</v>
          </cell>
          <cell r="BG88">
            <v>63.57</v>
          </cell>
          <cell r="BH88">
            <v>123.786</v>
          </cell>
          <cell r="BI88">
            <v>7869.0760200000004</v>
          </cell>
          <cell r="BJ88">
            <v>33.480000000000004</v>
          </cell>
          <cell r="BK88">
            <v>312.22000000000003</v>
          </cell>
          <cell r="BL88">
            <v>10453.125600000003</v>
          </cell>
          <cell r="BM88">
            <v>67.820000000000007</v>
          </cell>
          <cell r="BN88">
            <v>93.05</v>
          </cell>
          <cell r="BO88">
            <v>6310.6510000000007</v>
          </cell>
          <cell r="BP88">
            <v>59.45</v>
          </cell>
          <cell r="BQ88">
            <v>159.148</v>
          </cell>
          <cell r="BR88">
            <v>9461.3485999999994</v>
          </cell>
          <cell r="BS88">
            <v>39.43</v>
          </cell>
          <cell r="BT88">
            <v>257.03100000000001</v>
          </cell>
          <cell r="BU88">
            <v>10134.732330000001</v>
          </cell>
          <cell r="BV88">
            <v>773</v>
          </cell>
          <cell r="BW88">
            <v>5.6280000000000001</v>
          </cell>
          <cell r="BX88">
            <v>4350.4440000000004</v>
          </cell>
          <cell r="BY88">
            <v>34.46</v>
          </cell>
          <cell r="BZ88">
            <v>155.50800000000001</v>
          </cell>
          <cell r="CA88">
            <v>5358.8056800000004</v>
          </cell>
          <cell r="CB88">
            <v>53938.183230000002</v>
          </cell>
          <cell r="CD88">
            <v>23.330000000000002</v>
          </cell>
          <cell r="CE88">
            <v>32.997999999999998</v>
          </cell>
          <cell r="CF88">
            <v>769.84334000000001</v>
          </cell>
          <cell r="CG88">
            <v>36.270000000000003</v>
          </cell>
          <cell r="CH88">
            <v>28.759</v>
          </cell>
          <cell r="CI88">
            <v>1043.0889300000001</v>
          </cell>
          <cell r="CJ88">
            <v>1812.9322700000002</v>
          </cell>
          <cell r="CL88">
            <v>1301.67</v>
          </cell>
        </row>
        <row r="89">
          <cell r="A89" t="str">
            <v>03/24/2006</v>
          </cell>
          <cell r="B89">
            <v>38800</v>
          </cell>
          <cell r="C89">
            <v>104.10305824634463</v>
          </cell>
          <cell r="D89">
            <v>127.30705944606888</v>
          </cell>
          <cell r="E89">
            <v>95.646295598561693</v>
          </cell>
          <cell r="F89">
            <v>102.1766698170528</v>
          </cell>
          <cell r="G89">
            <v>102.69151954602773</v>
          </cell>
          <cell r="H89">
            <v>129.92347966169956</v>
          </cell>
          <cell r="I89">
            <v>64.52</v>
          </cell>
          <cell r="J89">
            <v>30.137420000000002</v>
          </cell>
          <cell r="K89">
            <v>206.74100000000001</v>
          </cell>
          <cell r="L89">
            <v>6230.6403482200012</v>
          </cell>
          <cell r="M89">
            <v>89.76</v>
          </cell>
          <cell r="N89">
            <v>77.356999999999999</v>
          </cell>
          <cell r="O89">
            <v>6943.5643200000004</v>
          </cell>
          <cell r="P89">
            <v>82.61</v>
          </cell>
          <cell r="Q89">
            <v>146.29</v>
          </cell>
          <cell r="R89">
            <v>12085.016899999999</v>
          </cell>
          <cell r="S89">
            <v>33.15</v>
          </cell>
          <cell r="T89">
            <v>92.440400000000011</v>
          </cell>
          <cell r="U89">
            <v>3064.3992600000001</v>
          </cell>
          <cell r="V89">
            <v>32.11</v>
          </cell>
          <cell r="W89">
            <v>419.04</v>
          </cell>
          <cell r="X89">
            <v>13455.374400000001</v>
          </cell>
          <cell r="Y89">
            <v>86.34</v>
          </cell>
          <cell r="Z89">
            <v>67.497</v>
          </cell>
          <cell r="AA89">
            <v>5827.6909800000003</v>
          </cell>
          <cell r="AB89">
            <v>17.64</v>
          </cell>
          <cell r="AC89">
            <v>118.474</v>
          </cell>
          <cell r="AD89">
            <v>2089.8813600000003</v>
          </cell>
          <cell r="AE89">
            <v>50.44</v>
          </cell>
          <cell r="AF89">
            <v>135.13900000000001</v>
          </cell>
          <cell r="AG89">
            <v>6816.4111600000006</v>
          </cell>
          <cell r="AH89">
            <v>51.300000000000004</v>
          </cell>
          <cell r="AI89">
            <v>83.790999999999997</v>
          </cell>
          <cell r="AJ89">
            <v>4298.4782999999998</v>
          </cell>
          <cell r="AK89">
            <v>60811.457028220007</v>
          </cell>
          <cell r="AM89">
            <v>61.74</v>
          </cell>
          <cell r="AN89">
            <v>50.396000000000001</v>
          </cell>
          <cell r="AO89">
            <v>3111.44904</v>
          </cell>
          <cell r="AP89">
            <v>56.39</v>
          </cell>
          <cell r="AQ89">
            <v>65.591000000000008</v>
          </cell>
          <cell r="AR89">
            <v>3698.6764900000003</v>
          </cell>
          <cell r="AS89">
            <v>102.94</v>
          </cell>
          <cell r="AT89">
            <v>45.727000000000004</v>
          </cell>
          <cell r="AU89">
            <v>4707.1373800000001</v>
          </cell>
          <cell r="AV89">
            <v>64.52</v>
          </cell>
          <cell r="AW89">
            <v>23.129000000000001</v>
          </cell>
          <cell r="AX89">
            <v>1492.2830799999999</v>
          </cell>
          <cell r="AY89">
            <v>14.07</v>
          </cell>
          <cell r="AZ89">
            <v>29.809000000000001</v>
          </cell>
          <cell r="BA89">
            <v>419.41263000000004</v>
          </cell>
          <cell r="BB89">
            <v>86.43</v>
          </cell>
          <cell r="BC89">
            <v>100.32600000000001</v>
          </cell>
          <cell r="BD89">
            <v>8671.1761800000022</v>
          </cell>
          <cell r="BE89">
            <v>22100.134800000003</v>
          </cell>
          <cell r="BG89">
            <v>64.73</v>
          </cell>
          <cell r="BH89">
            <v>123.786</v>
          </cell>
          <cell r="BI89">
            <v>8012.6677800000007</v>
          </cell>
          <cell r="BJ89">
            <v>33.9</v>
          </cell>
          <cell r="BK89">
            <v>312.22000000000003</v>
          </cell>
          <cell r="BL89">
            <v>10584.258</v>
          </cell>
          <cell r="BM89">
            <v>68.2</v>
          </cell>
          <cell r="BN89">
            <v>93.05</v>
          </cell>
          <cell r="BO89">
            <v>6346.01</v>
          </cell>
          <cell r="BP89">
            <v>59.92</v>
          </cell>
          <cell r="BQ89">
            <v>159.148</v>
          </cell>
          <cell r="BR89">
            <v>9536.1481600000006</v>
          </cell>
          <cell r="BS89">
            <v>40.160000000000004</v>
          </cell>
          <cell r="BT89">
            <v>257.03100000000001</v>
          </cell>
          <cell r="BU89">
            <v>10322.364960000001</v>
          </cell>
          <cell r="BV89">
            <v>775.98</v>
          </cell>
          <cell r="BW89">
            <v>5.6280000000000001</v>
          </cell>
          <cell r="BX89">
            <v>4367.2154399999999</v>
          </cell>
          <cell r="BY89">
            <v>34.35</v>
          </cell>
          <cell r="BZ89">
            <v>155.50800000000001</v>
          </cell>
          <cell r="CA89">
            <v>5341.6998000000003</v>
          </cell>
          <cell r="CB89">
            <v>54510.364139999998</v>
          </cell>
          <cell r="CD89">
            <v>22.63</v>
          </cell>
          <cell r="CE89">
            <v>32.997999999999998</v>
          </cell>
          <cell r="CF89">
            <v>746.74473999999987</v>
          </cell>
          <cell r="CG89">
            <v>36.92</v>
          </cell>
          <cell r="CH89">
            <v>28.759</v>
          </cell>
          <cell r="CI89">
            <v>1061.7822800000001</v>
          </cell>
          <cell r="CJ89">
            <v>1808.52702</v>
          </cell>
          <cell r="CL89">
            <v>1302.95</v>
          </cell>
        </row>
        <row r="90">
          <cell r="A90" t="str">
            <v>03/27/2006</v>
          </cell>
          <cell r="B90">
            <v>38803</v>
          </cell>
          <cell r="C90">
            <v>103.95427200847784</v>
          </cell>
          <cell r="D90">
            <v>126.70710946299128</v>
          </cell>
          <cell r="E90">
            <v>96.105615239134494</v>
          </cell>
          <cell r="F90">
            <v>103.21757605232496</v>
          </cell>
          <cell r="G90">
            <v>102.58551387137452</v>
          </cell>
          <cell r="H90">
            <v>128.87635924285138</v>
          </cell>
          <cell r="I90">
            <v>64</v>
          </cell>
          <cell r="J90">
            <v>30.109260000000003</v>
          </cell>
          <cell r="K90">
            <v>206.74100000000001</v>
          </cell>
          <cell r="L90">
            <v>6224.8185216600014</v>
          </cell>
          <cell r="M90">
            <v>89.63</v>
          </cell>
          <cell r="N90">
            <v>77.356999999999999</v>
          </cell>
          <cell r="O90">
            <v>6933.5079099999994</v>
          </cell>
          <cell r="P90">
            <v>81.92</v>
          </cell>
          <cell r="Q90">
            <v>146.29</v>
          </cell>
          <cell r="R90">
            <v>11984.076799999999</v>
          </cell>
          <cell r="S90">
            <v>32.770000000000003</v>
          </cell>
          <cell r="T90">
            <v>92.440400000000011</v>
          </cell>
          <cell r="U90">
            <v>3029.2719080000006</v>
          </cell>
          <cell r="V90">
            <v>32.300000000000004</v>
          </cell>
          <cell r="W90">
            <v>419.04</v>
          </cell>
          <cell r="X90">
            <v>13534.992000000002</v>
          </cell>
          <cell r="Y90">
            <v>85.81</v>
          </cell>
          <cell r="Z90">
            <v>67.497</v>
          </cell>
          <cell r="AA90">
            <v>5791.9175700000005</v>
          </cell>
          <cell r="AB90">
            <v>17.760000000000002</v>
          </cell>
          <cell r="AC90">
            <v>118.474</v>
          </cell>
          <cell r="AD90">
            <v>2104.0982400000003</v>
          </cell>
          <cell r="AE90">
            <v>50.69</v>
          </cell>
          <cell r="AF90">
            <v>135.13900000000001</v>
          </cell>
          <cell r="AG90">
            <v>6850.1959100000004</v>
          </cell>
          <cell r="AH90">
            <v>50.980000000000004</v>
          </cell>
          <cell r="AI90">
            <v>83.790999999999997</v>
          </cell>
          <cell r="AJ90">
            <v>4271.66518</v>
          </cell>
          <cell r="AK90">
            <v>60724.544039660002</v>
          </cell>
          <cell r="AM90">
            <v>61.550000000000004</v>
          </cell>
          <cell r="AN90">
            <v>50.396000000000001</v>
          </cell>
          <cell r="AO90">
            <v>3101.8738000000003</v>
          </cell>
          <cell r="AP90">
            <v>55.95</v>
          </cell>
          <cell r="AQ90">
            <v>65.591000000000008</v>
          </cell>
          <cell r="AR90">
            <v>3669.8164500000007</v>
          </cell>
          <cell r="AS90">
            <v>102.13</v>
          </cell>
          <cell r="AT90">
            <v>45.727000000000004</v>
          </cell>
          <cell r="AU90">
            <v>4670.0985099999998</v>
          </cell>
          <cell r="AV90">
            <v>64</v>
          </cell>
          <cell r="AW90">
            <v>23.129000000000001</v>
          </cell>
          <cell r="AX90">
            <v>1480.2560000000001</v>
          </cell>
          <cell r="AY90">
            <v>14.05</v>
          </cell>
          <cell r="AZ90">
            <v>29.809000000000001</v>
          </cell>
          <cell r="BA90">
            <v>418.81645000000003</v>
          </cell>
          <cell r="BB90">
            <v>86.27</v>
          </cell>
          <cell r="BC90">
            <v>100.32600000000001</v>
          </cell>
          <cell r="BD90">
            <v>8655.1240200000011</v>
          </cell>
          <cell r="BE90">
            <v>21995.985230000002</v>
          </cell>
          <cell r="BG90">
            <v>65.040000000000006</v>
          </cell>
          <cell r="BH90">
            <v>123.786</v>
          </cell>
          <cell r="BI90">
            <v>8051.0414400000009</v>
          </cell>
          <cell r="BJ90">
            <v>33.71</v>
          </cell>
          <cell r="BK90">
            <v>312.22000000000003</v>
          </cell>
          <cell r="BL90">
            <v>10524.936200000002</v>
          </cell>
          <cell r="BM90">
            <v>68</v>
          </cell>
          <cell r="BN90">
            <v>93.05</v>
          </cell>
          <cell r="BO90">
            <v>6327.4</v>
          </cell>
          <cell r="BP90">
            <v>60.32</v>
          </cell>
          <cell r="BQ90">
            <v>159.148</v>
          </cell>
          <cell r="BR90">
            <v>9599.8073600000007</v>
          </cell>
          <cell r="BS90">
            <v>40.400000000000006</v>
          </cell>
          <cell r="BT90">
            <v>257.03100000000001</v>
          </cell>
          <cell r="BU90">
            <v>10384.052400000002</v>
          </cell>
          <cell r="BV90">
            <v>781</v>
          </cell>
          <cell r="BW90">
            <v>5.6280000000000001</v>
          </cell>
          <cell r="BX90">
            <v>4395.4679999999998</v>
          </cell>
          <cell r="BY90">
            <v>35.300000000000004</v>
          </cell>
          <cell r="BZ90">
            <v>155.50800000000001</v>
          </cell>
          <cell r="CA90">
            <v>5489.4324000000006</v>
          </cell>
          <cell r="CB90">
            <v>54772.137800000004</v>
          </cell>
          <cell r="CD90">
            <v>22.77</v>
          </cell>
          <cell r="CE90">
            <v>32.997999999999998</v>
          </cell>
          <cell r="CF90">
            <v>751.36445999999989</v>
          </cell>
          <cell r="CG90">
            <v>37.4</v>
          </cell>
          <cell r="CH90">
            <v>28.759</v>
          </cell>
          <cell r="CI90">
            <v>1075.5865999999999</v>
          </cell>
          <cell r="CJ90">
            <v>1826.9510599999999</v>
          </cell>
          <cell r="CL90">
            <v>1301.605</v>
          </cell>
        </row>
        <row r="91">
          <cell r="A91" t="str">
            <v>03/28/2006</v>
          </cell>
          <cell r="B91">
            <v>38804</v>
          </cell>
          <cell r="C91">
            <v>103.53104382998346</v>
          </cell>
          <cell r="D91">
            <v>125.70843245745775</v>
          </cell>
          <cell r="E91">
            <v>95.197081568201654</v>
          </cell>
          <cell r="F91">
            <v>101.88044834226875</v>
          </cell>
          <cell r="G91">
            <v>101.92544136191677</v>
          </cell>
          <cell r="H91">
            <v>128.03060813532016</v>
          </cell>
          <cell r="I91">
            <v>63.58</v>
          </cell>
          <cell r="J91">
            <v>30.475330000000003</v>
          </cell>
          <cell r="K91">
            <v>206.74100000000001</v>
          </cell>
          <cell r="L91">
            <v>6300.5001995300008</v>
          </cell>
          <cell r="M91">
            <v>89.5</v>
          </cell>
          <cell r="N91">
            <v>77.356999999999999</v>
          </cell>
          <cell r="O91">
            <v>6923.4515000000001</v>
          </cell>
          <cell r="P91">
            <v>81.350000000000009</v>
          </cell>
          <cell r="Q91">
            <v>146.29</v>
          </cell>
          <cell r="R91">
            <v>11900.691500000001</v>
          </cell>
          <cell r="S91">
            <v>33</v>
          </cell>
          <cell r="T91">
            <v>92.440400000000011</v>
          </cell>
          <cell r="U91">
            <v>3050.5332000000003</v>
          </cell>
          <cell r="V91">
            <v>32.22</v>
          </cell>
          <cell r="W91">
            <v>419.04</v>
          </cell>
          <cell r="X91">
            <v>13501.468800000001</v>
          </cell>
          <cell r="Y91">
            <v>85.75</v>
          </cell>
          <cell r="Z91">
            <v>67.497</v>
          </cell>
          <cell r="AA91">
            <v>5787.8677500000003</v>
          </cell>
          <cell r="AB91">
            <v>17.91</v>
          </cell>
          <cell r="AC91">
            <v>118.474</v>
          </cell>
          <cell r="AD91">
            <v>2121.8693400000002</v>
          </cell>
          <cell r="AE91">
            <v>49.13</v>
          </cell>
          <cell r="AF91">
            <v>135.13900000000001</v>
          </cell>
          <cell r="AG91">
            <v>6639.3790700000009</v>
          </cell>
          <cell r="AH91">
            <v>50.74</v>
          </cell>
          <cell r="AI91">
            <v>83.790999999999997</v>
          </cell>
          <cell r="AJ91">
            <v>4251.5553399999999</v>
          </cell>
          <cell r="AK91">
            <v>60477.316699529998</v>
          </cell>
          <cell r="AM91">
            <v>60.47</v>
          </cell>
          <cell r="AN91">
            <v>50.396000000000001</v>
          </cell>
          <cell r="AO91">
            <v>3047.4461200000001</v>
          </cell>
          <cell r="AP91">
            <v>55.45</v>
          </cell>
          <cell r="AQ91">
            <v>65.591000000000008</v>
          </cell>
          <cell r="AR91">
            <v>3637.0209500000005</v>
          </cell>
          <cell r="AS91">
            <v>100.86</v>
          </cell>
          <cell r="AT91">
            <v>45.727000000000004</v>
          </cell>
          <cell r="AU91">
            <v>4612.0252200000004</v>
          </cell>
          <cell r="AV91">
            <v>63.58</v>
          </cell>
          <cell r="AW91">
            <v>23.129000000000001</v>
          </cell>
          <cell r="AX91">
            <v>1470.5418200000001</v>
          </cell>
          <cell r="AY91">
            <v>14.040000000000001</v>
          </cell>
          <cell r="AZ91">
            <v>29.809000000000001</v>
          </cell>
          <cell r="BA91">
            <v>418.51836000000003</v>
          </cell>
          <cell r="BB91">
            <v>86.09</v>
          </cell>
          <cell r="BC91">
            <v>100.32600000000001</v>
          </cell>
          <cell r="BD91">
            <v>8637.065340000001</v>
          </cell>
          <cell r="BE91">
            <v>21822.617810000003</v>
          </cell>
          <cell r="BG91">
            <v>64.2</v>
          </cell>
          <cell r="BH91">
            <v>123.786</v>
          </cell>
          <cell r="BI91">
            <v>7947.0612000000001</v>
          </cell>
          <cell r="BJ91">
            <v>33.83</v>
          </cell>
          <cell r="BK91">
            <v>312.22000000000003</v>
          </cell>
          <cell r="BL91">
            <v>10562.402600000001</v>
          </cell>
          <cell r="BM91">
            <v>66.97</v>
          </cell>
          <cell r="BN91">
            <v>93.05</v>
          </cell>
          <cell r="BO91">
            <v>6231.5585000000001</v>
          </cell>
          <cell r="BP91">
            <v>61.03</v>
          </cell>
          <cell r="BQ91">
            <v>159.148</v>
          </cell>
          <cell r="BR91">
            <v>9712.8024399999995</v>
          </cell>
          <cell r="BS91">
            <v>39.19</v>
          </cell>
          <cell r="BT91">
            <v>257.03100000000001</v>
          </cell>
          <cell r="BU91">
            <v>10073.044889999999</v>
          </cell>
          <cell r="BV91">
            <v>762.7</v>
          </cell>
          <cell r="BW91">
            <v>5.6280000000000001</v>
          </cell>
          <cell r="BX91">
            <v>4292.4756000000007</v>
          </cell>
          <cell r="BY91">
            <v>34.950000000000003</v>
          </cell>
          <cell r="BZ91">
            <v>155.50800000000001</v>
          </cell>
          <cell r="CA91">
            <v>5435.0046000000011</v>
          </cell>
          <cell r="CB91">
            <v>54254.349829999992</v>
          </cell>
          <cell r="CD91">
            <v>22.75</v>
          </cell>
          <cell r="CE91">
            <v>32.997999999999998</v>
          </cell>
          <cell r="CF91">
            <v>750.70449999999994</v>
          </cell>
          <cell r="CG91">
            <v>36.6</v>
          </cell>
          <cell r="CH91">
            <v>28.759</v>
          </cell>
          <cell r="CI91">
            <v>1052.5794000000001</v>
          </cell>
          <cell r="CJ91">
            <v>1803.2838999999999</v>
          </cell>
          <cell r="CL91">
            <v>1293.23</v>
          </cell>
        </row>
        <row r="92">
          <cell r="A92" t="str">
            <v>03/29/2006</v>
          </cell>
          <cell r="B92">
            <v>38805</v>
          </cell>
          <cell r="C92">
            <v>104.16169861776243</v>
          </cell>
          <cell r="D92">
            <v>127.73760007821178</v>
          </cell>
          <cell r="E92">
            <v>95.364865491739977</v>
          </cell>
          <cell r="F92">
            <v>101.80775512049235</v>
          </cell>
          <cell r="G92">
            <v>102.68679066834805</v>
          </cell>
          <cell r="H92">
            <v>133.04470398711237</v>
          </cell>
          <cell r="I92">
            <v>66.070000000000007</v>
          </cell>
          <cell r="J92">
            <v>30.538680000000003</v>
          </cell>
          <cell r="K92">
            <v>206.74100000000001</v>
          </cell>
          <cell r="L92">
            <v>6313.5972418800011</v>
          </cell>
          <cell r="M92">
            <v>89.350000000000009</v>
          </cell>
          <cell r="N92">
            <v>77.356999999999999</v>
          </cell>
          <cell r="O92">
            <v>6911.8479500000003</v>
          </cell>
          <cell r="P92">
            <v>81.67</v>
          </cell>
          <cell r="Q92">
            <v>146.29</v>
          </cell>
          <cell r="R92">
            <v>11947.504299999999</v>
          </cell>
          <cell r="S92">
            <v>34.043199999999999</v>
          </cell>
          <cell r="T92">
            <v>92.440400000000011</v>
          </cell>
          <cell r="U92">
            <v>3146.9670252800001</v>
          </cell>
          <cell r="V92">
            <v>32.160000000000004</v>
          </cell>
          <cell r="W92">
            <v>419.04</v>
          </cell>
          <cell r="X92">
            <v>13476.326400000002</v>
          </cell>
          <cell r="Y92">
            <v>86.55</v>
          </cell>
          <cell r="Z92">
            <v>67.497</v>
          </cell>
          <cell r="AA92">
            <v>5841.86535</v>
          </cell>
          <cell r="AB92">
            <v>17.650000000000002</v>
          </cell>
          <cell r="AC92">
            <v>118.474</v>
          </cell>
          <cell r="AD92">
            <v>2091.0661000000005</v>
          </cell>
          <cell r="AE92">
            <v>50.57</v>
          </cell>
          <cell r="AF92">
            <v>135.13900000000001</v>
          </cell>
          <cell r="AG92">
            <v>6833.9792300000008</v>
          </cell>
          <cell r="AH92">
            <v>51.11</v>
          </cell>
          <cell r="AI92">
            <v>83.790999999999997</v>
          </cell>
          <cell r="AJ92">
            <v>4282.5580099999997</v>
          </cell>
          <cell r="AK92">
            <v>60845.711607159996</v>
          </cell>
          <cell r="AM92">
            <v>61.59</v>
          </cell>
          <cell r="AN92">
            <v>50.396000000000001</v>
          </cell>
          <cell r="AO92">
            <v>3103.8896400000003</v>
          </cell>
          <cell r="AP92">
            <v>56.68</v>
          </cell>
          <cell r="AQ92">
            <v>65.591000000000008</v>
          </cell>
          <cell r="AR92">
            <v>3717.6978800000006</v>
          </cell>
          <cell r="AS92">
            <v>103.05</v>
          </cell>
          <cell r="AT92">
            <v>45.727000000000004</v>
          </cell>
          <cell r="AU92">
            <v>4712.1673500000006</v>
          </cell>
          <cell r="AV92">
            <v>66.070000000000007</v>
          </cell>
          <cell r="AW92">
            <v>23.129000000000001</v>
          </cell>
          <cell r="AX92">
            <v>1528.1330300000002</v>
          </cell>
          <cell r="AY92">
            <v>13.98</v>
          </cell>
          <cell r="AZ92">
            <v>29.809000000000001</v>
          </cell>
          <cell r="BA92">
            <v>416.72982000000002</v>
          </cell>
          <cell r="BB92">
            <v>86.68</v>
          </cell>
          <cell r="BC92">
            <v>100.32600000000001</v>
          </cell>
          <cell r="BD92">
            <v>8696.2576800000006</v>
          </cell>
          <cell r="BE92">
            <v>22174.875400000004</v>
          </cell>
          <cell r="BG92">
            <v>63.370000000000005</v>
          </cell>
          <cell r="BH92">
            <v>123.786</v>
          </cell>
          <cell r="BI92">
            <v>7844.3188200000004</v>
          </cell>
          <cell r="BJ92">
            <v>33.980000000000004</v>
          </cell>
          <cell r="BK92">
            <v>312.22000000000003</v>
          </cell>
          <cell r="BL92">
            <v>10609.235600000002</v>
          </cell>
          <cell r="BM92">
            <v>66.739999999999995</v>
          </cell>
          <cell r="BN92">
            <v>93.05</v>
          </cell>
          <cell r="BO92">
            <v>6210.1569999999992</v>
          </cell>
          <cell r="BP92">
            <v>61.11</v>
          </cell>
          <cell r="BQ92">
            <v>159.148</v>
          </cell>
          <cell r="BR92">
            <v>9725.5342799999999</v>
          </cell>
          <cell r="BS92">
            <v>39.79</v>
          </cell>
          <cell r="BT92">
            <v>257.03100000000001</v>
          </cell>
          <cell r="BU92">
            <v>10227.263489999999</v>
          </cell>
          <cell r="BV92">
            <v>761</v>
          </cell>
          <cell r="BW92">
            <v>5.6280000000000001</v>
          </cell>
          <cell r="BX92">
            <v>4282.9080000000004</v>
          </cell>
          <cell r="BY92">
            <v>35.050000000000004</v>
          </cell>
          <cell r="BZ92">
            <v>155.50800000000001</v>
          </cell>
          <cell r="CA92">
            <v>5450.5554000000011</v>
          </cell>
          <cell r="CB92">
            <v>54349.972590000005</v>
          </cell>
          <cell r="CD92">
            <v>22.650000000000002</v>
          </cell>
          <cell r="CE92">
            <v>32.997999999999998</v>
          </cell>
          <cell r="CF92">
            <v>747.40470000000005</v>
          </cell>
          <cell r="CG92">
            <v>36.67</v>
          </cell>
          <cell r="CH92">
            <v>28.759</v>
          </cell>
          <cell r="CI92">
            <v>1054.5925300000001</v>
          </cell>
          <cell r="CJ92">
            <v>1801.9972300000002</v>
          </cell>
          <cell r="CL92">
            <v>1302.8900000000001</v>
          </cell>
        </row>
        <row r="93">
          <cell r="A93" t="str">
            <v>03/30/2006</v>
          </cell>
          <cell r="B93">
            <v>38806</v>
          </cell>
          <cell r="C93">
            <v>103.54675513068376</v>
          </cell>
          <cell r="D93">
            <v>128.71226395052778</v>
          </cell>
          <cell r="E93">
            <v>94.020800120085894</v>
          </cell>
          <cell r="F93">
            <v>101.53496641453323</v>
          </cell>
          <cell r="G93">
            <v>102.47872005044134</v>
          </cell>
          <cell r="H93">
            <v>123.80185259766412</v>
          </cell>
          <cell r="I93">
            <v>61.480000000000004</v>
          </cell>
          <cell r="J93">
            <v>30.214850000000002</v>
          </cell>
          <cell r="K93">
            <v>206.74100000000001</v>
          </cell>
          <cell r="L93">
            <v>6246.648303850001</v>
          </cell>
          <cell r="M93">
            <v>88.48</v>
          </cell>
          <cell r="N93">
            <v>77.356999999999999</v>
          </cell>
          <cell r="O93">
            <v>6844.5473600000005</v>
          </cell>
          <cell r="P93">
            <v>81.010000000000005</v>
          </cell>
          <cell r="Q93">
            <v>146.29</v>
          </cell>
          <cell r="R93">
            <v>11850.9529</v>
          </cell>
          <cell r="S93">
            <v>34.300000000000004</v>
          </cell>
          <cell r="T93">
            <v>92.440400000000011</v>
          </cell>
          <cell r="U93">
            <v>3170.7057200000008</v>
          </cell>
          <cell r="V93">
            <v>32.270000000000003</v>
          </cell>
          <cell r="W93">
            <v>419.04</v>
          </cell>
          <cell r="X93">
            <v>13522.420800000002</v>
          </cell>
          <cell r="Y93">
            <v>85.320000000000007</v>
          </cell>
          <cell r="Z93">
            <v>67.497</v>
          </cell>
          <cell r="AA93">
            <v>5758.8440400000009</v>
          </cell>
          <cell r="AB93">
            <v>17.73</v>
          </cell>
          <cell r="AC93">
            <v>118.474</v>
          </cell>
          <cell r="AD93">
            <v>2100.5440200000003</v>
          </cell>
          <cell r="AE93">
            <v>49.61</v>
          </cell>
          <cell r="AF93">
            <v>135.13900000000001</v>
          </cell>
          <cell r="AG93">
            <v>6704.2457900000009</v>
          </cell>
          <cell r="AH93">
            <v>51.17</v>
          </cell>
          <cell r="AI93">
            <v>83.790999999999997</v>
          </cell>
          <cell r="AJ93">
            <v>4287.58547</v>
          </cell>
          <cell r="AK93">
            <v>60486.494403850011</v>
          </cell>
          <cell r="AM93">
            <v>62.97</v>
          </cell>
          <cell r="AN93">
            <v>50.396000000000001</v>
          </cell>
          <cell r="AO93">
            <v>3173.4361199999998</v>
          </cell>
          <cell r="AP93">
            <v>56.1</v>
          </cell>
          <cell r="AQ93">
            <v>65.591000000000008</v>
          </cell>
          <cell r="AR93">
            <v>3679.6551000000004</v>
          </cell>
          <cell r="AS93">
            <v>105.72</v>
          </cell>
          <cell r="AT93">
            <v>45.727000000000004</v>
          </cell>
          <cell r="AU93">
            <v>4834.2584400000005</v>
          </cell>
          <cell r="AV93">
            <v>61.480000000000004</v>
          </cell>
          <cell r="AW93">
            <v>23.129000000000001</v>
          </cell>
          <cell r="AX93">
            <v>1421.9709200000002</v>
          </cell>
          <cell r="AY93">
            <v>14.43</v>
          </cell>
          <cell r="AZ93">
            <v>29.809000000000001</v>
          </cell>
          <cell r="BA93">
            <v>430.14386999999999</v>
          </cell>
          <cell r="BB93">
            <v>87.76</v>
          </cell>
          <cell r="BC93">
            <v>100.32600000000001</v>
          </cell>
          <cell r="BD93">
            <v>8804.6097600000012</v>
          </cell>
          <cell r="BE93">
            <v>22344.074209999999</v>
          </cell>
          <cell r="BG93">
            <v>63.09</v>
          </cell>
          <cell r="BH93">
            <v>123.786</v>
          </cell>
          <cell r="BI93">
            <v>7809.6587400000008</v>
          </cell>
          <cell r="BJ93">
            <v>33.46</v>
          </cell>
          <cell r="BK93">
            <v>312.22000000000003</v>
          </cell>
          <cell r="BL93">
            <v>10446.881200000002</v>
          </cell>
          <cell r="BM93">
            <v>65.58</v>
          </cell>
          <cell r="BN93">
            <v>93.05</v>
          </cell>
          <cell r="BO93">
            <v>6102.2190000000001</v>
          </cell>
          <cell r="BP93">
            <v>60.550000000000004</v>
          </cell>
          <cell r="BQ93">
            <v>159.148</v>
          </cell>
          <cell r="BR93">
            <v>9636.4114000000009</v>
          </cell>
          <cell r="BS93">
            <v>38.81</v>
          </cell>
          <cell r="BT93">
            <v>257.03100000000001</v>
          </cell>
          <cell r="BU93">
            <v>9975.3731100000005</v>
          </cell>
          <cell r="BV93">
            <v>745.75</v>
          </cell>
          <cell r="BW93">
            <v>5.6280000000000001</v>
          </cell>
          <cell r="BX93">
            <v>4197.0810000000001</v>
          </cell>
          <cell r="BY93">
            <v>34.83</v>
          </cell>
          <cell r="BZ93">
            <v>155.50800000000001</v>
          </cell>
          <cell r="CA93">
            <v>5416.3436400000001</v>
          </cell>
          <cell r="CB93">
            <v>53583.968090000002</v>
          </cell>
          <cell r="CD93">
            <v>22.8</v>
          </cell>
          <cell r="CE93">
            <v>32.997999999999998</v>
          </cell>
          <cell r="CF93">
            <v>752.35439999999994</v>
          </cell>
          <cell r="CG93">
            <v>36.33</v>
          </cell>
          <cell r="CH93">
            <v>28.759</v>
          </cell>
          <cell r="CI93">
            <v>1044.81447</v>
          </cell>
          <cell r="CJ93">
            <v>1797.16887</v>
          </cell>
          <cell r="CL93">
            <v>1300.25</v>
          </cell>
        </row>
        <row r="94">
          <cell r="A94" t="str">
            <v>03/31/2006</v>
          </cell>
          <cell r="B94">
            <v>38807</v>
          </cell>
          <cell r="C94">
            <v>101.15972115913037</v>
          </cell>
          <cell r="D94">
            <v>129.45965281231483</v>
          </cell>
          <cell r="E94">
            <v>93.083242615843545</v>
          </cell>
          <cell r="F94">
            <v>101.8046771543298</v>
          </cell>
          <cell r="G94">
            <v>102.05154476670867</v>
          </cell>
          <cell r="H94">
            <v>121.80829641562624</v>
          </cell>
          <cell r="I94">
            <v>60.49</v>
          </cell>
          <cell r="J94">
            <v>30.172620000000002</v>
          </cell>
          <cell r="K94">
            <v>203.22800000000001</v>
          </cell>
          <cell r="L94">
            <v>6131.9212173600008</v>
          </cell>
          <cell r="M94">
            <v>86.89</v>
          </cell>
          <cell r="N94">
            <v>75.748999999999995</v>
          </cell>
          <cell r="O94">
            <v>6581.83061</v>
          </cell>
          <cell r="P94">
            <v>80.63</v>
          </cell>
          <cell r="Q94">
            <v>146.32</v>
          </cell>
          <cell r="R94">
            <v>11797.781599999998</v>
          </cell>
          <cell r="S94">
            <v>34</v>
          </cell>
          <cell r="T94">
            <v>92.6614</v>
          </cell>
          <cell r="U94">
            <v>3150.4875999999999</v>
          </cell>
          <cell r="V94">
            <v>32.49</v>
          </cell>
          <cell r="W94">
            <v>400.404</v>
          </cell>
          <cell r="X94">
            <v>13009.125960000001</v>
          </cell>
          <cell r="Y94">
            <v>80.72</v>
          </cell>
          <cell r="Z94">
            <v>67.665999999999997</v>
          </cell>
          <cell r="AA94">
            <v>5461.9995199999994</v>
          </cell>
          <cell r="AB94">
            <v>17.940000000000001</v>
          </cell>
          <cell r="AC94">
            <v>118.474</v>
          </cell>
          <cell r="AD94">
            <v>2125.4235600000002</v>
          </cell>
          <cell r="AE94">
            <v>49.44</v>
          </cell>
          <cell r="AF94">
            <v>135.863</v>
          </cell>
          <cell r="AG94">
            <v>6717.0667199999998</v>
          </cell>
          <cell r="AH94">
            <v>50.660000000000004</v>
          </cell>
          <cell r="AI94">
            <v>81.257000000000005</v>
          </cell>
          <cell r="AJ94">
            <v>4116.479620000001</v>
          </cell>
          <cell r="AK94">
            <v>59092.116407360001</v>
          </cell>
          <cell r="AM94">
            <v>63.76</v>
          </cell>
          <cell r="AN94">
            <v>50.319000000000003</v>
          </cell>
          <cell r="AO94">
            <v>3208.3394400000002</v>
          </cell>
          <cell r="AP94">
            <v>56.22</v>
          </cell>
          <cell r="AQ94">
            <v>65.747</v>
          </cell>
          <cell r="AR94">
            <v>3696.2963399999999</v>
          </cell>
          <cell r="AS94">
            <v>107.03</v>
          </cell>
          <cell r="AT94">
            <v>45.721000000000004</v>
          </cell>
          <cell r="AU94">
            <v>4893.5186300000005</v>
          </cell>
          <cell r="AV94">
            <v>60.49</v>
          </cell>
          <cell r="AW94">
            <v>23.129000000000001</v>
          </cell>
          <cell r="AX94">
            <v>1399.07321</v>
          </cell>
          <cell r="AY94">
            <v>14.46</v>
          </cell>
          <cell r="AZ94">
            <v>38.652000000000001</v>
          </cell>
          <cell r="BA94">
            <v>558.9079200000001</v>
          </cell>
          <cell r="BB94">
            <v>86.65</v>
          </cell>
          <cell r="BC94">
            <v>100.608</v>
          </cell>
          <cell r="BD94">
            <v>8717.6832000000013</v>
          </cell>
          <cell r="BE94">
            <v>22473.818740000002</v>
          </cell>
          <cell r="BG94">
            <v>61.99</v>
          </cell>
          <cell r="BH94">
            <v>122.104</v>
          </cell>
          <cell r="BI94">
            <v>7569.22696</v>
          </cell>
          <cell r="BJ94">
            <v>33.22</v>
          </cell>
          <cell r="BK94">
            <v>312.54899999999998</v>
          </cell>
          <cell r="BL94">
            <v>10382.877779999999</v>
          </cell>
          <cell r="BM94">
            <v>64.98</v>
          </cell>
          <cell r="BN94">
            <v>93.05</v>
          </cell>
          <cell r="BO94">
            <v>6046.3890000000001</v>
          </cell>
          <cell r="BP94">
            <v>60.38</v>
          </cell>
          <cell r="BQ94">
            <v>159.148</v>
          </cell>
          <cell r="BR94">
            <v>9609.356240000001</v>
          </cell>
          <cell r="BS94">
            <v>38.42</v>
          </cell>
          <cell r="BT94">
            <v>256.60000000000002</v>
          </cell>
          <cell r="BU94">
            <v>9858.5720000000019</v>
          </cell>
          <cell r="BV94">
            <v>738.95</v>
          </cell>
          <cell r="BW94">
            <v>5.681</v>
          </cell>
          <cell r="BX94">
            <v>4197.9749500000007</v>
          </cell>
          <cell r="BY94">
            <v>34.630000000000003</v>
          </cell>
          <cell r="BZ94">
            <v>155.50800000000001</v>
          </cell>
          <cell r="CA94">
            <v>5385.242040000001</v>
          </cell>
          <cell r="CB94">
            <v>53049.63897</v>
          </cell>
          <cell r="CD94">
            <v>22.71</v>
          </cell>
          <cell r="CE94">
            <v>33.865000000000002</v>
          </cell>
          <cell r="CF94">
            <v>769.07415000000003</v>
          </cell>
          <cell r="CG94">
            <v>35.69</v>
          </cell>
          <cell r="CH94">
            <v>28.94</v>
          </cell>
          <cell r="CI94">
            <v>1032.8686</v>
          </cell>
          <cell r="CJ94">
            <v>1801.9427500000002</v>
          </cell>
          <cell r="CL94">
            <v>1294.83</v>
          </cell>
        </row>
        <row r="95">
          <cell r="A95" t="str">
            <v>04/03/2006</v>
          </cell>
          <cell r="B95">
            <v>38810</v>
          </cell>
          <cell r="C95">
            <v>101.53559287024716</v>
          </cell>
          <cell r="D95">
            <v>131.86545514945863</v>
          </cell>
          <cell r="E95">
            <v>92.796293486171834</v>
          </cell>
          <cell r="F95">
            <v>101.54203873105727</v>
          </cell>
          <cell r="G95">
            <v>102.28641235813365</v>
          </cell>
          <cell r="H95">
            <v>116.87474828836085</v>
          </cell>
          <cell r="I95">
            <v>58.04</v>
          </cell>
          <cell r="J95">
            <v>29.961420000000004</v>
          </cell>
          <cell r="K95">
            <v>203.22800000000001</v>
          </cell>
          <cell r="L95">
            <v>6088.9994637600012</v>
          </cell>
          <cell r="M95">
            <v>87.34</v>
          </cell>
          <cell r="N95">
            <v>75.748999999999995</v>
          </cell>
          <cell r="O95">
            <v>6615.9176600000001</v>
          </cell>
          <cell r="P95">
            <v>80.53</v>
          </cell>
          <cell r="Q95">
            <v>146.32</v>
          </cell>
          <cell r="R95">
            <v>11783.149599999999</v>
          </cell>
          <cell r="S95">
            <v>33.9</v>
          </cell>
          <cell r="T95">
            <v>92.6614</v>
          </cell>
          <cell r="U95">
            <v>3141.2214599999998</v>
          </cell>
          <cell r="V95">
            <v>33.03</v>
          </cell>
          <cell r="W95">
            <v>400.404</v>
          </cell>
          <cell r="X95">
            <v>13225.34412</v>
          </cell>
          <cell r="Y95">
            <v>79.989999999999995</v>
          </cell>
          <cell r="Z95">
            <v>67.665999999999997</v>
          </cell>
          <cell r="AA95">
            <v>5412.6033399999997</v>
          </cell>
          <cell r="AB95">
            <v>18.29</v>
          </cell>
          <cell r="AC95">
            <v>118.474</v>
          </cell>
          <cell r="AD95">
            <v>2166.8894599999999</v>
          </cell>
          <cell r="AE95">
            <v>49.74</v>
          </cell>
          <cell r="AF95">
            <v>135.863</v>
          </cell>
          <cell r="AG95">
            <v>6757.8256200000005</v>
          </cell>
          <cell r="AH95">
            <v>50.7</v>
          </cell>
          <cell r="AI95">
            <v>81.257000000000005</v>
          </cell>
          <cell r="AJ95">
            <v>4119.7299000000003</v>
          </cell>
          <cell r="AK95">
            <v>59311.680623760003</v>
          </cell>
          <cell r="AM95">
            <v>65.84</v>
          </cell>
          <cell r="AN95">
            <v>50.319000000000003</v>
          </cell>
          <cell r="AO95">
            <v>3313.0029600000003</v>
          </cell>
          <cell r="AP95">
            <v>57.370000000000005</v>
          </cell>
          <cell r="AQ95">
            <v>65.747</v>
          </cell>
          <cell r="AR95">
            <v>3771.9053900000004</v>
          </cell>
          <cell r="AS95">
            <v>108.39</v>
          </cell>
          <cell r="AT95">
            <v>45.721000000000004</v>
          </cell>
          <cell r="AU95">
            <v>4955.6991900000003</v>
          </cell>
          <cell r="AV95">
            <v>58.04</v>
          </cell>
          <cell r="AW95">
            <v>23.129000000000001</v>
          </cell>
          <cell r="AX95">
            <v>1342.40716</v>
          </cell>
          <cell r="AY95">
            <v>14.68</v>
          </cell>
          <cell r="AZ95">
            <v>38.652000000000001</v>
          </cell>
          <cell r="BA95">
            <v>567.41136000000006</v>
          </cell>
          <cell r="BB95">
            <v>88.87</v>
          </cell>
          <cell r="BC95">
            <v>100.608</v>
          </cell>
          <cell r="BD95">
            <v>8941.0329600000005</v>
          </cell>
          <cell r="BE95">
            <v>22891.459020000002</v>
          </cell>
          <cell r="BG95">
            <v>61.74</v>
          </cell>
          <cell r="BH95">
            <v>122.104</v>
          </cell>
          <cell r="BI95">
            <v>7538.7009600000001</v>
          </cell>
          <cell r="BJ95">
            <v>33.68</v>
          </cell>
          <cell r="BK95">
            <v>312.54899999999998</v>
          </cell>
          <cell r="BL95">
            <v>10526.650319999999</v>
          </cell>
          <cell r="BM95">
            <v>64.78</v>
          </cell>
          <cell r="BN95">
            <v>93.05</v>
          </cell>
          <cell r="BO95">
            <v>6027.7789999999995</v>
          </cell>
          <cell r="BP95">
            <v>59.400000000000006</v>
          </cell>
          <cell r="BQ95">
            <v>159.148</v>
          </cell>
          <cell r="BR95">
            <v>9453.3912</v>
          </cell>
          <cell r="BS95">
            <v>38.050000000000004</v>
          </cell>
          <cell r="BT95">
            <v>256.60000000000002</v>
          </cell>
          <cell r="BU95">
            <v>9763.6300000000028</v>
          </cell>
          <cell r="BV95">
            <v>753</v>
          </cell>
          <cell r="BW95">
            <v>5.681</v>
          </cell>
          <cell r="BX95">
            <v>4277.7929999999997</v>
          </cell>
          <cell r="BY95">
            <v>34.07</v>
          </cell>
          <cell r="BZ95">
            <v>155.50800000000001</v>
          </cell>
          <cell r="CA95">
            <v>5298.1575600000006</v>
          </cell>
          <cell r="CB95">
            <v>52886.102039999998</v>
          </cell>
          <cell r="CD95">
            <v>22.53</v>
          </cell>
          <cell r="CE95">
            <v>33.865000000000002</v>
          </cell>
          <cell r="CF95">
            <v>762.97845000000007</v>
          </cell>
          <cell r="CG95">
            <v>35.74</v>
          </cell>
          <cell r="CH95">
            <v>28.94</v>
          </cell>
          <cell r="CI95">
            <v>1034.3156000000001</v>
          </cell>
          <cell r="CJ95">
            <v>1797.2940500000002</v>
          </cell>
          <cell r="CL95">
            <v>1297.81</v>
          </cell>
        </row>
        <row r="96">
          <cell r="A96" t="str">
            <v>04/04/2006</v>
          </cell>
          <cell r="B96">
            <v>38811</v>
          </cell>
          <cell r="C96">
            <v>101.70293057445193</v>
          </cell>
          <cell r="D96">
            <v>134.36613096743667</v>
          </cell>
          <cell r="E96">
            <v>93.164923146857575</v>
          </cell>
          <cell r="F96">
            <v>102.17622800913446</v>
          </cell>
          <cell r="G96">
            <v>102.92638713745271</v>
          </cell>
          <cell r="H96">
            <v>118.88844140153039</v>
          </cell>
          <cell r="I96">
            <v>59.04</v>
          </cell>
          <cell r="J96">
            <v>30.151500000000002</v>
          </cell>
          <cell r="K96">
            <v>203.22800000000001</v>
          </cell>
          <cell r="L96">
            <v>6127.6290420000005</v>
          </cell>
          <cell r="M96">
            <v>87.48</v>
          </cell>
          <cell r="N96">
            <v>75.748999999999995</v>
          </cell>
          <cell r="O96">
            <v>6626.5225199999995</v>
          </cell>
          <cell r="P96">
            <v>80.430000000000007</v>
          </cell>
          <cell r="Q96">
            <v>146.32</v>
          </cell>
          <cell r="R96">
            <v>11768.517600000001</v>
          </cell>
          <cell r="S96">
            <v>33.520000000000003</v>
          </cell>
          <cell r="T96">
            <v>92.6614</v>
          </cell>
          <cell r="U96">
            <v>3106.0101280000003</v>
          </cell>
          <cell r="V96">
            <v>33.090000000000003</v>
          </cell>
          <cell r="W96">
            <v>400.404</v>
          </cell>
          <cell r="X96">
            <v>13249.36836</v>
          </cell>
          <cell r="Y96">
            <v>79.53</v>
          </cell>
          <cell r="Z96">
            <v>67.665999999999997</v>
          </cell>
          <cell r="AA96">
            <v>5381.4769799999995</v>
          </cell>
          <cell r="AB96">
            <v>18.420000000000002</v>
          </cell>
          <cell r="AC96">
            <v>118.474</v>
          </cell>
          <cell r="AD96">
            <v>2182.2910800000004</v>
          </cell>
          <cell r="AE96">
            <v>50.050000000000004</v>
          </cell>
          <cell r="AF96">
            <v>135.863</v>
          </cell>
          <cell r="AG96">
            <v>6799.943150000001</v>
          </cell>
          <cell r="AH96">
            <v>51.29</v>
          </cell>
          <cell r="AI96">
            <v>81.257000000000005</v>
          </cell>
          <cell r="AJ96">
            <v>4167.6715300000005</v>
          </cell>
          <cell r="AK96">
            <v>59409.430390000001</v>
          </cell>
          <cell r="AM96">
            <v>68.8</v>
          </cell>
          <cell r="AN96">
            <v>50.319000000000003</v>
          </cell>
          <cell r="AO96">
            <v>3461.9472000000001</v>
          </cell>
          <cell r="AP96">
            <v>58.17</v>
          </cell>
          <cell r="AQ96">
            <v>65.747</v>
          </cell>
          <cell r="AR96">
            <v>3824.50299</v>
          </cell>
          <cell r="AS96">
            <v>109.55</v>
          </cell>
          <cell r="AT96">
            <v>45.721000000000004</v>
          </cell>
          <cell r="AU96">
            <v>5008.7355500000003</v>
          </cell>
          <cell r="AV96">
            <v>59.04</v>
          </cell>
          <cell r="AW96">
            <v>23.129000000000001</v>
          </cell>
          <cell r="AX96">
            <v>1365.5361600000001</v>
          </cell>
          <cell r="AY96">
            <v>14.77</v>
          </cell>
          <cell r="AZ96">
            <v>38.652000000000001</v>
          </cell>
          <cell r="BA96">
            <v>570.89004</v>
          </cell>
          <cell r="BB96">
            <v>90.39</v>
          </cell>
          <cell r="BC96">
            <v>100.608</v>
          </cell>
          <cell r="BD96">
            <v>9093.9571200000009</v>
          </cell>
          <cell r="BE96">
            <v>23325.569060000002</v>
          </cell>
          <cell r="BG96">
            <v>61.65</v>
          </cell>
          <cell r="BH96">
            <v>122.104</v>
          </cell>
          <cell r="BI96">
            <v>7527.7115999999996</v>
          </cell>
          <cell r="BJ96">
            <v>33.86</v>
          </cell>
          <cell r="BK96">
            <v>312.54899999999998</v>
          </cell>
          <cell r="BL96">
            <v>10582.90914</v>
          </cell>
          <cell r="BM96">
            <v>64.98</v>
          </cell>
          <cell r="BN96">
            <v>93.05</v>
          </cell>
          <cell r="BO96">
            <v>6046.3890000000001</v>
          </cell>
          <cell r="BP96">
            <v>59.57</v>
          </cell>
          <cell r="BQ96">
            <v>159.148</v>
          </cell>
          <cell r="BR96">
            <v>9480.4463599999999</v>
          </cell>
          <cell r="BS96">
            <v>38.43</v>
          </cell>
          <cell r="BT96">
            <v>256.60000000000002</v>
          </cell>
          <cell r="BU96">
            <v>9861.1380000000008</v>
          </cell>
          <cell r="BV96">
            <v>759</v>
          </cell>
          <cell r="BW96">
            <v>5.681</v>
          </cell>
          <cell r="BX96">
            <v>4311.8789999999999</v>
          </cell>
          <cell r="BY96">
            <v>33.99</v>
          </cell>
          <cell r="BZ96">
            <v>155.50800000000001</v>
          </cell>
          <cell r="CA96">
            <v>5285.7169200000008</v>
          </cell>
          <cell r="CB96">
            <v>53096.190019999995</v>
          </cell>
          <cell r="CD96">
            <v>22.400000000000002</v>
          </cell>
          <cell r="CE96">
            <v>33.865000000000002</v>
          </cell>
          <cell r="CF96">
            <v>758.57600000000014</v>
          </cell>
          <cell r="CG96">
            <v>36.28</v>
          </cell>
          <cell r="CH96">
            <v>28.94</v>
          </cell>
          <cell r="CI96">
            <v>1049.9432000000002</v>
          </cell>
          <cell r="CJ96">
            <v>1808.5192000000002</v>
          </cell>
          <cell r="CL96">
            <v>1305.93</v>
          </cell>
        </row>
        <row r="97">
          <cell r="A97" t="str">
            <v>04/05/2006</v>
          </cell>
          <cell r="B97">
            <v>38812</v>
          </cell>
          <cell r="C97">
            <v>102.28259599268745</v>
          </cell>
          <cell r="D97">
            <v>137.99761227458819</v>
          </cell>
          <cell r="E97">
            <v>97.920532369782023</v>
          </cell>
          <cell r="F97">
            <v>105.16623654283521</v>
          </cell>
          <cell r="G97">
            <v>103.37011349306428</v>
          </cell>
          <cell r="H97">
            <v>123.23801852597664</v>
          </cell>
          <cell r="I97">
            <v>61.2</v>
          </cell>
          <cell r="J97">
            <v>29.672790000000003</v>
          </cell>
          <cell r="K97">
            <v>203.22800000000001</v>
          </cell>
          <cell r="L97">
            <v>6030.341766120001</v>
          </cell>
          <cell r="M97">
            <v>87.81</v>
          </cell>
          <cell r="N97">
            <v>75.748999999999995</v>
          </cell>
          <cell r="O97">
            <v>6651.5196900000001</v>
          </cell>
          <cell r="P97">
            <v>80.540000000000006</v>
          </cell>
          <cell r="Q97">
            <v>146.32</v>
          </cell>
          <cell r="R97">
            <v>11784.612800000001</v>
          </cell>
          <cell r="S97">
            <v>34.25</v>
          </cell>
          <cell r="T97">
            <v>92.6614</v>
          </cell>
          <cell r="U97">
            <v>3173.6529500000001</v>
          </cell>
          <cell r="V97">
            <v>33.200000000000003</v>
          </cell>
          <cell r="W97">
            <v>400.404</v>
          </cell>
          <cell r="X97">
            <v>13293.412800000002</v>
          </cell>
          <cell r="Y97">
            <v>80.19</v>
          </cell>
          <cell r="Z97">
            <v>67.665999999999997</v>
          </cell>
          <cell r="AA97">
            <v>5426.1365399999995</v>
          </cell>
          <cell r="AB97">
            <v>18.510000000000002</v>
          </cell>
          <cell r="AC97">
            <v>118.474</v>
          </cell>
          <cell r="AD97">
            <v>2192.9537400000004</v>
          </cell>
          <cell r="AE97">
            <v>51.93</v>
          </cell>
          <cell r="AF97">
            <v>135.863</v>
          </cell>
          <cell r="AG97">
            <v>7055.3655900000003</v>
          </cell>
          <cell r="AH97">
            <v>50.95</v>
          </cell>
          <cell r="AI97">
            <v>81.257000000000005</v>
          </cell>
          <cell r="AJ97">
            <v>4140.0441500000006</v>
          </cell>
          <cell r="AK97">
            <v>59748.040026120005</v>
          </cell>
          <cell r="AM97">
            <v>71.5</v>
          </cell>
          <cell r="AN97">
            <v>50.319000000000003</v>
          </cell>
          <cell r="AO97">
            <v>3597.8085000000001</v>
          </cell>
          <cell r="AP97">
            <v>58.550000000000004</v>
          </cell>
          <cell r="AQ97">
            <v>65.747</v>
          </cell>
          <cell r="AR97">
            <v>3849.4868500000002</v>
          </cell>
          <cell r="AS97">
            <v>112.37</v>
          </cell>
          <cell r="AT97">
            <v>45.721000000000004</v>
          </cell>
          <cell r="AU97">
            <v>5137.6687700000002</v>
          </cell>
          <cell r="AV97">
            <v>61.2</v>
          </cell>
          <cell r="AW97">
            <v>23.129000000000001</v>
          </cell>
          <cell r="AX97">
            <v>1415.4948000000002</v>
          </cell>
          <cell r="AY97">
            <v>14.82</v>
          </cell>
          <cell r="AZ97">
            <v>38.652000000000001</v>
          </cell>
          <cell r="BA97">
            <v>572.82263999999998</v>
          </cell>
          <cell r="BB97">
            <v>93.26</v>
          </cell>
          <cell r="BC97">
            <v>100.608</v>
          </cell>
          <cell r="BD97">
            <v>9382.7020800000009</v>
          </cell>
          <cell r="BE97">
            <v>23955.983640000002</v>
          </cell>
          <cell r="BG97">
            <v>63.88</v>
          </cell>
          <cell r="BH97">
            <v>122.104</v>
          </cell>
          <cell r="BI97">
            <v>7800.0035200000002</v>
          </cell>
          <cell r="BJ97">
            <v>35.18</v>
          </cell>
          <cell r="BK97">
            <v>312.54899999999998</v>
          </cell>
          <cell r="BL97">
            <v>10995.473819999999</v>
          </cell>
          <cell r="BM97">
            <v>67.650000000000006</v>
          </cell>
          <cell r="BN97">
            <v>93.05</v>
          </cell>
          <cell r="BO97">
            <v>6294.8325000000004</v>
          </cell>
          <cell r="BP97">
            <v>62.28</v>
          </cell>
          <cell r="BQ97">
            <v>159.148</v>
          </cell>
          <cell r="BR97">
            <v>9911.7374400000008</v>
          </cell>
          <cell r="BS97">
            <v>40.700000000000003</v>
          </cell>
          <cell r="BT97">
            <v>256.60000000000002</v>
          </cell>
          <cell r="BU97">
            <v>10443.620000000001</v>
          </cell>
          <cell r="BV97">
            <v>842.98</v>
          </cell>
          <cell r="BW97">
            <v>5.681</v>
          </cell>
          <cell r="BX97">
            <v>4788.9693800000005</v>
          </cell>
          <cell r="BY97">
            <v>35.83</v>
          </cell>
          <cell r="BZ97">
            <v>155.50800000000001</v>
          </cell>
          <cell r="CA97">
            <v>5571.8516399999999</v>
          </cell>
          <cell r="CB97">
            <v>55806.488300000005</v>
          </cell>
          <cell r="CD97">
            <v>22.51</v>
          </cell>
          <cell r="CE97">
            <v>33.865000000000002</v>
          </cell>
          <cell r="CF97">
            <v>762.30115000000012</v>
          </cell>
          <cell r="CG97">
            <v>37.980000000000004</v>
          </cell>
          <cell r="CH97">
            <v>28.94</v>
          </cell>
          <cell r="CI97">
            <v>1099.1412000000003</v>
          </cell>
          <cell r="CJ97">
            <v>1861.4423500000003</v>
          </cell>
          <cell r="CL97">
            <v>1311.56</v>
          </cell>
        </row>
        <row r="98">
          <cell r="A98" t="str">
            <v>04/06/2006</v>
          </cell>
          <cell r="B98">
            <v>38813</v>
          </cell>
          <cell r="C98">
            <v>101.46651970030317</v>
          </cell>
          <cell r="D98">
            <v>136.79118431874642</v>
          </cell>
          <cell r="E98">
            <v>96.656221666734339</v>
          </cell>
          <cell r="F98">
            <v>106.03661791597834</v>
          </cell>
          <cell r="G98">
            <v>103.17150063051702</v>
          </cell>
          <cell r="H98">
            <v>123.23801852597664</v>
          </cell>
          <cell r="I98">
            <v>61.2</v>
          </cell>
          <cell r="J98">
            <v>29.419360000000001</v>
          </cell>
          <cell r="K98">
            <v>203.22800000000001</v>
          </cell>
          <cell r="L98">
            <v>5978.8376940800008</v>
          </cell>
          <cell r="M98">
            <v>87.25</v>
          </cell>
          <cell r="N98">
            <v>75.748999999999995</v>
          </cell>
          <cell r="O98">
            <v>6609.1002499999995</v>
          </cell>
          <cell r="P98">
            <v>79.290000000000006</v>
          </cell>
          <cell r="Q98">
            <v>146.32</v>
          </cell>
          <cell r="R98">
            <v>11601.712800000001</v>
          </cell>
          <cell r="S98">
            <v>34.840000000000003</v>
          </cell>
          <cell r="T98">
            <v>92.6614</v>
          </cell>
          <cell r="U98">
            <v>3228.3231760000003</v>
          </cell>
          <cell r="V98">
            <v>32.700000000000003</v>
          </cell>
          <cell r="W98">
            <v>400.404</v>
          </cell>
          <cell r="X98">
            <v>13093.210800000001</v>
          </cell>
          <cell r="Y98">
            <v>79.94</v>
          </cell>
          <cell r="Z98">
            <v>67.665999999999997</v>
          </cell>
          <cell r="AA98">
            <v>5409.2200399999992</v>
          </cell>
          <cell r="AB98">
            <v>19.11</v>
          </cell>
          <cell r="AC98">
            <v>118.474</v>
          </cell>
          <cell r="AD98">
            <v>2264.0381400000001</v>
          </cell>
          <cell r="AE98">
            <v>51.52</v>
          </cell>
          <cell r="AF98">
            <v>135.863</v>
          </cell>
          <cell r="AG98">
            <v>6999.66176</v>
          </cell>
          <cell r="AH98">
            <v>50.300000000000004</v>
          </cell>
          <cell r="AI98">
            <v>81.257000000000005</v>
          </cell>
          <cell r="AJ98">
            <v>4087.2271000000005</v>
          </cell>
          <cell r="AK98">
            <v>59271.331760080007</v>
          </cell>
          <cell r="AM98">
            <v>70.180000000000007</v>
          </cell>
          <cell r="AN98">
            <v>50.319000000000003</v>
          </cell>
          <cell r="AO98">
            <v>3531.3874200000005</v>
          </cell>
          <cell r="AP98">
            <v>59.85</v>
          </cell>
          <cell r="AQ98">
            <v>65.747</v>
          </cell>
          <cell r="AR98">
            <v>3934.95795</v>
          </cell>
          <cell r="AS98">
            <v>110.93</v>
          </cell>
          <cell r="AT98">
            <v>45.721000000000004</v>
          </cell>
          <cell r="AU98">
            <v>5071.8305300000011</v>
          </cell>
          <cell r="AV98">
            <v>61.2</v>
          </cell>
          <cell r="AW98">
            <v>23.129000000000001</v>
          </cell>
          <cell r="AX98">
            <v>1415.4948000000002</v>
          </cell>
          <cell r="AY98">
            <v>14.100000000000001</v>
          </cell>
          <cell r="AZ98">
            <v>38.652000000000001</v>
          </cell>
          <cell r="BA98">
            <v>544.99320000000012</v>
          </cell>
          <cell r="BB98">
            <v>91.92</v>
          </cell>
          <cell r="BC98">
            <v>100.608</v>
          </cell>
          <cell r="BD98">
            <v>9247.8873600000006</v>
          </cell>
          <cell r="BE98">
            <v>23746.551260000004</v>
          </cell>
          <cell r="BG98">
            <v>63.17</v>
          </cell>
          <cell r="BH98">
            <v>122.104</v>
          </cell>
          <cell r="BI98">
            <v>7713.3096800000003</v>
          </cell>
          <cell r="BJ98">
            <v>34.770000000000003</v>
          </cell>
          <cell r="BK98">
            <v>312.54899999999998</v>
          </cell>
          <cell r="BL98">
            <v>10867.328730000001</v>
          </cell>
          <cell r="BM98">
            <v>67.75</v>
          </cell>
          <cell r="BN98">
            <v>93.05</v>
          </cell>
          <cell r="BO98">
            <v>6304.1374999999998</v>
          </cell>
          <cell r="BP98">
            <v>61.27</v>
          </cell>
          <cell r="BQ98">
            <v>159.148</v>
          </cell>
          <cell r="BR98">
            <v>9750.9979600000006</v>
          </cell>
          <cell r="BS98">
            <v>40.26</v>
          </cell>
          <cell r="BT98">
            <v>256.60000000000002</v>
          </cell>
          <cell r="BU98">
            <v>10330.716</v>
          </cell>
          <cell r="BV98">
            <v>815</v>
          </cell>
          <cell r="BW98">
            <v>5.681</v>
          </cell>
          <cell r="BX98">
            <v>4630.0150000000003</v>
          </cell>
          <cell r="BY98">
            <v>35.300000000000004</v>
          </cell>
          <cell r="BZ98">
            <v>155.50800000000001</v>
          </cell>
          <cell r="CA98">
            <v>5489.4324000000006</v>
          </cell>
          <cell r="CB98">
            <v>55085.937270000002</v>
          </cell>
          <cell r="CD98">
            <v>22.700000000000003</v>
          </cell>
          <cell r="CE98">
            <v>33.865000000000002</v>
          </cell>
          <cell r="CF98">
            <v>768.73550000000012</v>
          </cell>
          <cell r="CG98">
            <v>38.29</v>
          </cell>
          <cell r="CH98">
            <v>28.94</v>
          </cell>
          <cell r="CI98">
            <v>1108.1125999999999</v>
          </cell>
          <cell r="CJ98">
            <v>1876.8481000000002</v>
          </cell>
          <cell r="CL98">
            <v>1309.04</v>
          </cell>
        </row>
        <row r="99">
          <cell r="A99" t="str">
            <v>04/07/2006</v>
          </cell>
          <cell r="B99">
            <v>38814</v>
          </cell>
          <cell r="C99">
            <v>101.09038206954268</v>
          </cell>
          <cell r="D99">
            <v>134.42014973070485</v>
          </cell>
          <cell r="E99">
            <v>96.684347192386824</v>
          </cell>
          <cell r="F99">
            <v>104.45517155702315</v>
          </cell>
          <cell r="G99">
            <v>102.1043505674653</v>
          </cell>
          <cell r="H99">
            <v>120.01610954490536</v>
          </cell>
          <cell r="I99">
            <v>59.6</v>
          </cell>
          <cell r="J99">
            <v>29.215200000000003</v>
          </cell>
          <cell r="K99">
            <v>203.22800000000001</v>
          </cell>
          <cell r="L99">
            <v>5937.346665600001</v>
          </cell>
          <cell r="M99">
            <v>86.86</v>
          </cell>
          <cell r="N99">
            <v>75.748999999999995</v>
          </cell>
          <cell r="O99">
            <v>6579.5581399999992</v>
          </cell>
          <cell r="P99">
            <v>78.03</v>
          </cell>
          <cell r="Q99">
            <v>146.32</v>
          </cell>
          <cell r="R99">
            <v>11417.3496</v>
          </cell>
          <cell r="S99">
            <v>34.880000000000003</v>
          </cell>
          <cell r="T99">
            <v>92.6614</v>
          </cell>
          <cell r="U99">
            <v>3232.0296320000002</v>
          </cell>
          <cell r="V99">
            <v>32.6</v>
          </cell>
          <cell r="W99">
            <v>400.404</v>
          </cell>
          <cell r="X99">
            <v>13053.170400000001</v>
          </cell>
          <cell r="Y99">
            <v>79.75</v>
          </cell>
          <cell r="Z99">
            <v>67.665999999999997</v>
          </cell>
          <cell r="AA99">
            <v>5396.3634999999995</v>
          </cell>
          <cell r="AB99">
            <v>19.37</v>
          </cell>
          <cell r="AC99">
            <v>118.474</v>
          </cell>
          <cell r="AD99">
            <v>2294.8413800000003</v>
          </cell>
          <cell r="AE99">
            <v>50.65</v>
          </cell>
          <cell r="AF99">
            <v>135.863</v>
          </cell>
          <cell r="AG99">
            <v>6881.4609499999997</v>
          </cell>
          <cell r="AH99">
            <v>52.42</v>
          </cell>
          <cell r="AI99">
            <v>81.257000000000005</v>
          </cell>
          <cell r="AJ99">
            <v>4259.4919400000008</v>
          </cell>
          <cell r="AK99">
            <v>59051.612207599996</v>
          </cell>
          <cell r="AM99">
            <v>71.09</v>
          </cell>
          <cell r="AN99">
            <v>50.319000000000003</v>
          </cell>
          <cell r="AO99">
            <v>3577.1777100000004</v>
          </cell>
          <cell r="AP99">
            <v>59.980000000000004</v>
          </cell>
          <cell r="AQ99">
            <v>65.747</v>
          </cell>
          <cell r="AR99">
            <v>3943.5050600000004</v>
          </cell>
          <cell r="AS99">
            <v>108.51</v>
          </cell>
          <cell r="AT99">
            <v>45.721000000000004</v>
          </cell>
          <cell r="AU99">
            <v>4961.1857100000007</v>
          </cell>
          <cell r="AV99">
            <v>59.6</v>
          </cell>
          <cell r="AW99">
            <v>23.129000000000001</v>
          </cell>
          <cell r="AX99">
            <v>1378.4884000000002</v>
          </cell>
          <cell r="AY99">
            <v>13.700000000000001</v>
          </cell>
          <cell r="AZ99">
            <v>38.652000000000001</v>
          </cell>
          <cell r="BA99">
            <v>529.53240000000005</v>
          </cell>
          <cell r="BB99">
            <v>88.91</v>
          </cell>
          <cell r="BC99">
            <v>100.608</v>
          </cell>
          <cell r="BD99">
            <v>8945.0572800000009</v>
          </cell>
          <cell r="BE99">
            <v>23334.946560000004</v>
          </cell>
          <cell r="BG99">
            <v>63.25</v>
          </cell>
          <cell r="BH99">
            <v>122.104</v>
          </cell>
          <cell r="BI99">
            <v>7723.0779999999995</v>
          </cell>
          <cell r="BJ99">
            <v>34.5</v>
          </cell>
          <cell r="BK99">
            <v>312.54899999999998</v>
          </cell>
          <cell r="BL99">
            <v>10782.940499999999</v>
          </cell>
          <cell r="BM99">
            <v>67.7</v>
          </cell>
          <cell r="BN99">
            <v>93.05</v>
          </cell>
          <cell r="BO99">
            <v>6299.4849999999997</v>
          </cell>
          <cell r="BP99">
            <v>61.410000000000004</v>
          </cell>
          <cell r="BQ99">
            <v>159.148</v>
          </cell>
          <cell r="BR99">
            <v>9773.2786800000013</v>
          </cell>
          <cell r="BS99">
            <v>40.81</v>
          </cell>
          <cell r="BT99">
            <v>256.60000000000002</v>
          </cell>
          <cell r="BU99">
            <v>10471.846000000001</v>
          </cell>
          <cell r="BV99">
            <v>800</v>
          </cell>
          <cell r="BW99">
            <v>5.681</v>
          </cell>
          <cell r="BX99">
            <v>4544.8</v>
          </cell>
          <cell r="BY99">
            <v>35.410000000000004</v>
          </cell>
          <cell r="BZ99">
            <v>155.50800000000001</v>
          </cell>
          <cell r="CA99">
            <v>5506.5382800000007</v>
          </cell>
          <cell r="CB99">
            <v>55101.966460000003</v>
          </cell>
          <cell r="CD99">
            <v>22.54</v>
          </cell>
          <cell r="CE99">
            <v>33.865000000000002</v>
          </cell>
          <cell r="CF99">
            <v>763.31709999999998</v>
          </cell>
          <cell r="CG99">
            <v>37.51</v>
          </cell>
          <cell r="CH99">
            <v>28.94</v>
          </cell>
          <cell r="CI99">
            <v>1085.5393999999999</v>
          </cell>
          <cell r="CJ99">
            <v>1848.8564999999999</v>
          </cell>
          <cell r="CL99">
            <v>1295.5</v>
          </cell>
        </row>
        <row r="100">
          <cell r="A100" t="str">
            <v>04/10/2006</v>
          </cell>
          <cell r="B100">
            <v>38817</v>
          </cell>
          <cell r="C100">
            <v>100.85281593009829</v>
          </cell>
          <cell r="D100">
            <v>133.93378944102983</v>
          </cell>
          <cell r="E100">
            <v>95.806441345234646</v>
          </cell>
          <cell r="F100">
            <v>104.75779868165141</v>
          </cell>
          <cell r="G100">
            <v>102.19144073139974</v>
          </cell>
          <cell r="H100">
            <v>119.65364478453483</v>
          </cell>
          <cell r="I100">
            <v>59.42</v>
          </cell>
          <cell r="J100">
            <v>29.313760000000002</v>
          </cell>
          <cell r="K100">
            <v>203.22800000000001</v>
          </cell>
          <cell r="L100">
            <v>5957.376817280001</v>
          </cell>
          <cell r="M100">
            <v>86.05</v>
          </cell>
          <cell r="N100">
            <v>75.748999999999995</v>
          </cell>
          <cell r="O100">
            <v>6518.2014499999996</v>
          </cell>
          <cell r="P100">
            <v>78.38</v>
          </cell>
          <cell r="Q100">
            <v>146.32</v>
          </cell>
          <cell r="R100">
            <v>11468.561599999999</v>
          </cell>
          <cell r="S100">
            <v>34.64</v>
          </cell>
          <cell r="T100">
            <v>92.6614</v>
          </cell>
          <cell r="U100">
            <v>3209.790896</v>
          </cell>
          <cell r="V100">
            <v>32.29</v>
          </cell>
          <cell r="W100">
            <v>400.404</v>
          </cell>
          <cell r="X100">
            <v>12929.04516</v>
          </cell>
          <cell r="Y100">
            <v>79.180000000000007</v>
          </cell>
          <cell r="Z100">
            <v>67.665999999999997</v>
          </cell>
          <cell r="AA100">
            <v>5357.7938800000002</v>
          </cell>
          <cell r="AB100">
            <v>18.98</v>
          </cell>
          <cell r="AC100">
            <v>118.474</v>
          </cell>
          <cell r="AD100">
            <v>2248.63652</v>
          </cell>
          <cell r="AE100">
            <v>50.97</v>
          </cell>
          <cell r="AF100">
            <v>135.863</v>
          </cell>
          <cell r="AG100">
            <v>6924.9371099999998</v>
          </cell>
          <cell r="AH100">
            <v>52.900000000000006</v>
          </cell>
          <cell r="AI100">
            <v>81.257000000000005</v>
          </cell>
          <cell r="AJ100">
            <v>4298.4953000000005</v>
          </cell>
          <cell r="AK100">
            <v>58912.838733279998</v>
          </cell>
          <cell r="AM100">
            <v>69.73</v>
          </cell>
          <cell r="AN100">
            <v>50.319000000000003</v>
          </cell>
          <cell r="AO100">
            <v>3508.7438700000002</v>
          </cell>
          <cell r="AP100">
            <v>59.59</v>
          </cell>
          <cell r="AQ100">
            <v>65.747</v>
          </cell>
          <cell r="AR100">
            <v>3917.86373</v>
          </cell>
          <cell r="AS100">
            <v>107.05</v>
          </cell>
          <cell r="AT100">
            <v>45.721000000000004</v>
          </cell>
          <cell r="AU100">
            <v>4894.4330500000005</v>
          </cell>
          <cell r="AV100">
            <v>59.42</v>
          </cell>
          <cell r="AW100">
            <v>23.129000000000001</v>
          </cell>
          <cell r="AX100">
            <v>1374.32518</v>
          </cell>
          <cell r="AY100">
            <v>13.780000000000001</v>
          </cell>
          <cell r="AZ100">
            <v>38.652000000000001</v>
          </cell>
          <cell r="BA100">
            <v>532.62456000000009</v>
          </cell>
          <cell r="BB100">
            <v>89.68</v>
          </cell>
          <cell r="BC100">
            <v>100.608</v>
          </cell>
          <cell r="BD100">
            <v>9022.5254400000013</v>
          </cell>
          <cell r="BE100">
            <v>23250.515830000004</v>
          </cell>
          <cell r="BG100">
            <v>62.54</v>
          </cell>
          <cell r="BH100">
            <v>122.104</v>
          </cell>
          <cell r="BI100">
            <v>7636.3841599999996</v>
          </cell>
          <cell r="BJ100">
            <v>34.020000000000003</v>
          </cell>
          <cell r="BK100">
            <v>312.54899999999998</v>
          </cell>
          <cell r="BL100">
            <v>10632.91698</v>
          </cell>
          <cell r="BM100">
            <v>67.7</v>
          </cell>
          <cell r="BN100">
            <v>93.05</v>
          </cell>
          <cell r="BO100">
            <v>6299.4849999999997</v>
          </cell>
          <cell r="BP100">
            <v>60.900000000000006</v>
          </cell>
          <cell r="BQ100">
            <v>159.148</v>
          </cell>
          <cell r="BR100">
            <v>9692.1131999999998</v>
          </cell>
          <cell r="BS100">
            <v>40.869999999999997</v>
          </cell>
          <cell r="BT100">
            <v>256.60000000000002</v>
          </cell>
          <cell r="BU100">
            <v>10487.242</v>
          </cell>
          <cell r="BV100">
            <v>792</v>
          </cell>
          <cell r="BW100">
            <v>5.681</v>
          </cell>
          <cell r="BX100">
            <v>4499.3519999999999</v>
          </cell>
          <cell r="BY100">
            <v>34.43</v>
          </cell>
          <cell r="BZ100">
            <v>155.50800000000001</v>
          </cell>
          <cell r="CA100">
            <v>5354.1404400000001</v>
          </cell>
          <cell r="CB100">
            <v>54601.633780000004</v>
          </cell>
          <cell r="CD100">
            <v>23.04</v>
          </cell>
          <cell r="CE100">
            <v>33.865000000000002</v>
          </cell>
          <cell r="CF100">
            <v>780.24959999999999</v>
          </cell>
          <cell r="CG100">
            <v>37.11</v>
          </cell>
          <cell r="CH100">
            <v>28.94</v>
          </cell>
          <cell r="CI100">
            <v>1073.9634000000001</v>
          </cell>
          <cell r="CJ100">
            <v>1854.2130000000002</v>
          </cell>
          <cell r="CL100">
            <v>1296.605</v>
          </cell>
        </row>
        <row r="101">
          <cell r="A101" t="str">
            <v>04/11/2006</v>
          </cell>
          <cell r="B101">
            <v>38818</v>
          </cell>
          <cell r="C101">
            <v>100.17511043300334</v>
          </cell>
          <cell r="D101">
            <v>131.00208795973137</v>
          </cell>
          <cell r="E101">
            <v>95.391863605839049</v>
          </cell>
          <cell r="F101">
            <v>102.54841728203085</v>
          </cell>
          <cell r="G101">
            <v>101.40093001261033</v>
          </cell>
          <cell r="H101">
            <v>117.47885622231171</v>
          </cell>
          <cell r="I101">
            <v>58.34</v>
          </cell>
          <cell r="J101">
            <v>28.722410000000004</v>
          </cell>
          <cell r="K101">
            <v>203.22800000000001</v>
          </cell>
          <cell r="L101">
            <v>5837.197939480001</v>
          </cell>
          <cell r="M101">
            <v>85.65</v>
          </cell>
          <cell r="N101">
            <v>75.748999999999995</v>
          </cell>
          <cell r="O101">
            <v>6487.9018500000002</v>
          </cell>
          <cell r="P101">
            <v>78.239999999999995</v>
          </cell>
          <cell r="Q101">
            <v>146.32</v>
          </cell>
          <cell r="R101">
            <v>11448.076799999999</v>
          </cell>
          <cell r="S101">
            <v>34.950000000000003</v>
          </cell>
          <cell r="T101">
            <v>92.6614</v>
          </cell>
          <cell r="U101">
            <v>3238.5159300000005</v>
          </cell>
          <cell r="V101">
            <v>32.090000000000003</v>
          </cell>
          <cell r="W101">
            <v>400.404</v>
          </cell>
          <cell r="X101">
            <v>12848.964360000002</v>
          </cell>
          <cell r="Y101">
            <v>78.63</v>
          </cell>
          <cell r="Z101">
            <v>67.665999999999997</v>
          </cell>
          <cell r="AA101">
            <v>5320.5775799999992</v>
          </cell>
          <cell r="AB101">
            <v>18.82</v>
          </cell>
          <cell r="AC101">
            <v>118.474</v>
          </cell>
          <cell r="AD101">
            <v>2229.6806799999999</v>
          </cell>
          <cell r="AE101">
            <v>50.1</v>
          </cell>
          <cell r="AF101">
            <v>135.863</v>
          </cell>
          <cell r="AG101">
            <v>6806.7363000000005</v>
          </cell>
          <cell r="AH101">
            <v>52.910000000000004</v>
          </cell>
          <cell r="AI101">
            <v>81.257000000000005</v>
          </cell>
          <cell r="AJ101">
            <v>4299.3078700000005</v>
          </cell>
          <cell r="AK101">
            <v>58516.959309480008</v>
          </cell>
          <cell r="AM101">
            <v>68.040000000000006</v>
          </cell>
          <cell r="AN101">
            <v>50.319000000000003</v>
          </cell>
          <cell r="AO101">
            <v>3423.7047600000005</v>
          </cell>
          <cell r="AP101">
            <v>58.64</v>
          </cell>
          <cell r="AQ101">
            <v>65.747</v>
          </cell>
          <cell r="AR101">
            <v>3855.4040800000002</v>
          </cell>
          <cell r="AS101">
            <v>104.97</v>
          </cell>
          <cell r="AT101">
            <v>45.721000000000004</v>
          </cell>
          <cell r="AU101">
            <v>4799.3333700000003</v>
          </cell>
          <cell r="AV101">
            <v>58.34</v>
          </cell>
          <cell r="AW101">
            <v>23.129000000000001</v>
          </cell>
          <cell r="AX101">
            <v>1349.3458600000001</v>
          </cell>
          <cell r="AY101">
            <v>13.21</v>
          </cell>
          <cell r="AZ101">
            <v>38.652000000000001</v>
          </cell>
          <cell r="BA101">
            <v>510.59292000000005</v>
          </cell>
          <cell r="BB101">
            <v>87.5</v>
          </cell>
          <cell r="BC101">
            <v>100.608</v>
          </cell>
          <cell r="BD101">
            <v>8803.2000000000007</v>
          </cell>
          <cell r="BE101">
            <v>22741.580990000002</v>
          </cell>
          <cell r="BG101">
            <v>62.730000000000004</v>
          </cell>
          <cell r="BH101">
            <v>122.104</v>
          </cell>
          <cell r="BI101">
            <v>7659.58392</v>
          </cell>
          <cell r="BJ101">
            <v>34.049999999999997</v>
          </cell>
          <cell r="BK101">
            <v>312.54899999999998</v>
          </cell>
          <cell r="BL101">
            <v>10642.293449999999</v>
          </cell>
          <cell r="BM101">
            <v>67.14</v>
          </cell>
          <cell r="BN101">
            <v>93.05</v>
          </cell>
          <cell r="BO101">
            <v>6247.3769999999995</v>
          </cell>
          <cell r="BP101">
            <v>60.78</v>
          </cell>
          <cell r="BQ101">
            <v>159.148</v>
          </cell>
          <cell r="BR101">
            <v>9673.0154399999992</v>
          </cell>
          <cell r="BS101">
            <v>40.51</v>
          </cell>
          <cell r="BT101">
            <v>256.60000000000002</v>
          </cell>
          <cell r="BU101">
            <v>10394.866</v>
          </cell>
          <cell r="BV101">
            <v>794</v>
          </cell>
          <cell r="BW101">
            <v>5.681</v>
          </cell>
          <cell r="BX101">
            <v>4510.7139999999999</v>
          </cell>
          <cell r="BY101">
            <v>33.68</v>
          </cell>
          <cell r="BZ101">
            <v>155.50800000000001</v>
          </cell>
          <cell r="CA101">
            <v>5237.5094400000007</v>
          </cell>
          <cell r="CB101">
            <v>54365.359250000001</v>
          </cell>
          <cell r="CD101">
            <v>23.150000000000002</v>
          </cell>
          <cell r="CE101">
            <v>33.865000000000002</v>
          </cell>
          <cell r="CF101">
            <v>783.97475000000009</v>
          </cell>
          <cell r="CG101">
            <v>35.630000000000003</v>
          </cell>
          <cell r="CH101">
            <v>28.94</v>
          </cell>
          <cell r="CI101">
            <v>1031.1322</v>
          </cell>
          <cell r="CJ101">
            <v>1815.1069500000001</v>
          </cell>
          <cell r="CL101">
            <v>1286.575</v>
          </cell>
        </row>
        <row r="102">
          <cell r="A102" t="str">
            <v>04/12/2006</v>
          </cell>
          <cell r="B102">
            <v>38819</v>
          </cell>
          <cell r="C102">
            <v>100.36307208571201</v>
          </cell>
          <cell r="D102">
            <v>132.0510618919084</v>
          </cell>
          <cell r="E102">
            <v>93.135407644689991</v>
          </cell>
          <cell r="F102">
            <v>102.32020258825261</v>
          </cell>
          <cell r="G102">
            <v>101.52269861286254</v>
          </cell>
          <cell r="H102">
            <v>117.84132098268223</v>
          </cell>
          <cell r="I102">
            <v>58.52</v>
          </cell>
          <cell r="J102">
            <v>28.870250000000002</v>
          </cell>
          <cell r="K102">
            <v>203.22800000000001</v>
          </cell>
          <cell r="L102">
            <v>5867.2431670000005</v>
          </cell>
          <cell r="M102">
            <v>85.55</v>
          </cell>
          <cell r="N102">
            <v>75.748999999999995</v>
          </cell>
          <cell r="O102">
            <v>6480.3269499999997</v>
          </cell>
          <cell r="P102">
            <v>78.2</v>
          </cell>
          <cell r="Q102">
            <v>146.32</v>
          </cell>
          <cell r="R102">
            <v>11442.224</v>
          </cell>
          <cell r="S102">
            <v>35</v>
          </cell>
          <cell r="T102">
            <v>92.6614</v>
          </cell>
          <cell r="U102">
            <v>3243.1489999999999</v>
          </cell>
          <cell r="V102">
            <v>32.130000000000003</v>
          </cell>
          <cell r="W102">
            <v>400.404</v>
          </cell>
          <cell r="X102">
            <v>12864.980520000001</v>
          </cell>
          <cell r="Y102">
            <v>78.62</v>
          </cell>
          <cell r="Z102">
            <v>67.665999999999997</v>
          </cell>
          <cell r="AA102">
            <v>5319.90092</v>
          </cell>
          <cell r="AB102">
            <v>18.96</v>
          </cell>
          <cell r="AC102">
            <v>118.474</v>
          </cell>
          <cell r="AD102">
            <v>2246.2670400000002</v>
          </cell>
          <cell r="AE102">
            <v>50.75</v>
          </cell>
          <cell r="AF102">
            <v>135.863</v>
          </cell>
          <cell r="AG102">
            <v>6895.0472499999996</v>
          </cell>
          <cell r="AH102">
            <v>52.52</v>
          </cell>
          <cell r="AI102">
            <v>81.257000000000005</v>
          </cell>
          <cell r="AJ102">
            <v>4267.6176400000004</v>
          </cell>
          <cell r="AK102">
            <v>58626.756486999991</v>
          </cell>
          <cell r="AM102">
            <v>67.62</v>
          </cell>
          <cell r="AN102">
            <v>50.319000000000003</v>
          </cell>
          <cell r="AO102">
            <v>3402.5707800000005</v>
          </cell>
          <cell r="AP102">
            <v>59.120000000000005</v>
          </cell>
          <cell r="AQ102">
            <v>65.747</v>
          </cell>
          <cell r="AR102">
            <v>3886.9626400000002</v>
          </cell>
          <cell r="AS102">
            <v>107.63</v>
          </cell>
          <cell r="AT102">
            <v>45.721000000000004</v>
          </cell>
          <cell r="AU102">
            <v>4920.9512300000006</v>
          </cell>
          <cell r="AV102">
            <v>58.52</v>
          </cell>
          <cell r="AW102">
            <v>23.129000000000001</v>
          </cell>
          <cell r="AX102">
            <v>1353.50908</v>
          </cell>
          <cell r="AY102">
            <v>13.200000000000001</v>
          </cell>
          <cell r="AZ102">
            <v>38.652000000000001</v>
          </cell>
          <cell r="BA102">
            <v>510.20640000000003</v>
          </cell>
          <cell r="BB102">
            <v>87.960000000000008</v>
          </cell>
          <cell r="BC102">
            <v>100.608</v>
          </cell>
          <cell r="BD102">
            <v>8849.4796800000004</v>
          </cell>
          <cell r="BE102">
            <v>22923.679810000001</v>
          </cell>
          <cell r="BG102">
            <v>61.6</v>
          </cell>
          <cell r="BH102">
            <v>122.104</v>
          </cell>
          <cell r="BI102">
            <v>7521.6064000000006</v>
          </cell>
          <cell r="BJ102">
            <v>33.06</v>
          </cell>
          <cell r="BK102">
            <v>312.54899999999998</v>
          </cell>
          <cell r="BL102">
            <v>10332.86994</v>
          </cell>
          <cell r="BM102">
            <v>65.3</v>
          </cell>
          <cell r="BN102">
            <v>93.05</v>
          </cell>
          <cell r="BO102">
            <v>6076.165</v>
          </cell>
          <cell r="BP102">
            <v>59.65</v>
          </cell>
          <cell r="BQ102">
            <v>159.148</v>
          </cell>
          <cell r="BR102">
            <v>9493.1782000000003</v>
          </cell>
          <cell r="BS102">
            <v>39.69</v>
          </cell>
          <cell r="BT102">
            <v>256.60000000000002</v>
          </cell>
          <cell r="BU102">
            <v>10184.454</v>
          </cell>
          <cell r="BV102">
            <v>760</v>
          </cell>
          <cell r="BW102">
            <v>5.681</v>
          </cell>
          <cell r="BX102">
            <v>4317.5600000000004</v>
          </cell>
          <cell r="BY102">
            <v>33.14</v>
          </cell>
          <cell r="BZ102">
            <v>155.50800000000001</v>
          </cell>
          <cell r="CA102">
            <v>5153.5351200000005</v>
          </cell>
          <cell r="CB102">
            <v>53079.36866</v>
          </cell>
          <cell r="CD102">
            <v>23.27</v>
          </cell>
          <cell r="CE102">
            <v>33.865000000000002</v>
          </cell>
          <cell r="CF102">
            <v>788.03854999999999</v>
          </cell>
          <cell r="CG102">
            <v>35.35</v>
          </cell>
          <cell r="CH102">
            <v>28.94</v>
          </cell>
          <cell r="CI102">
            <v>1023.0290000000001</v>
          </cell>
          <cell r="CJ102">
            <v>1811.0675500000002</v>
          </cell>
          <cell r="CL102">
            <v>1288.1200000000001</v>
          </cell>
        </row>
        <row r="103">
          <cell r="A103" t="str">
            <v>04/13/2006</v>
          </cell>
          <cell r="B103">
            <v>38820</v>
          </cell>
          <cell r="C103">
            <v>100.13439976262819</v>
          </cell>
          <cell r="D103">
            <v>135.41026645439706</v>
          </cell>
          <cell r="E103">
            <v>92.431399813968312</v>
          </cell>
          <cell r="F103">
            <v>102.07982405242591</v>
          </cell>
          <cell r="G103">
            <v>101.60151324085749</v>
          </cell>
          <cell r="H103">
            <v>117.51913008457511</v>
          </cell>
          <cell r="I103">
            <v>58.36</v>
          </cell>
          <cell r="J103">
            <v>28.792810000000003</v>
          </cell>
          <cell r="K103">
            <v>203.22800000000001</v>
          </cell>
          <cell r="L103">
            <v>5851.5051906800009</v>
          </cell>
          <cell r="M103">
            <v>86.24</v>
          </cell>
          <cell r="N103">
            <v>75.748999999999995</v>
          </cell>
          <cell r="O103">
            <v>6532.5937599999988</v>
          </cell>
          <cell r="P103">
            <v>77.600000000000009</v>
          </cell>
          <cell r="Q103">
            <v>146.32</v>
          </cell>
          <cell r="R103">
            <v>11354.432000000001</v>
          </cell>
          <cell r="S103">
            <v>34.411000000000001</v>
          </cell>
          <cell r="T103">
            <v>92.6614</v>
          </cell>
          <cell r="U103">
            <v>3188.5714354000002</v>
          </cell>
          <cell r="V103">
            <v>32.08</v>
          </cell>
          <cell r="W103">
            <v>400.404</v>
          </cell>
          <cell r="X103">
            <v>12844.960319999998</v>
          </cell>
          <cell r="Y103">
            <v>78.88</v>
          </cell>
          <cell r="Z103">
            <v>67.665999999999997</v>
          </cell>
          <cell r="AA103">
            <v>5337.4940799999995</v>
          </cell>
          <cell r="AB103">
            <v>19.02</v>
          </cell>
          <cell r="AC103">
            <v>118.474</v>
          </cell>
          <cell r="AD103">
            <v>2253.3754800000002</v>
          </cell>
          <cell r="AE103">
            <v>50.32</v>
          </cell>
          <cell r="AF103">
            <v>135.863</v>
          </cell>
          <cell r="AG103">
            <v>6836.6261599999998</v>
          </cell>
          <cell r="AH103">
            <v>52.84</v>
          </cell>
          <cell r="AI103">
            <v>81.257000000000005</v>
          </cell>
          <cell r="AJ103">
            <v>4293.6198800000002</v>
          </cell>
          <cell r="AK103">
            <v>58493.178306080001</v>
          </cell>
          <cell r="AM103">
            <v>71.41</v>
          </cell>
          <cell r="AN103">
            <v>50.319000000000003</v>
          </cell>
          <cell r="AO103">
            <v>3593.27979</v>
          </cell>
          <cell r="AP103">
            <v>59.43</v>
          </cell>
          <cell r="AQ103">
            <v>65.747</v>
          </cell>
          <cell r="AR103">
            <v>3907.3442099999997</v>
          </cell>
          <cell r="AS103">
            <v>109.10000000000001</v>
          </cell>
          <cell r="AT103">
            <v>45.721000000000004</v>
          </cell>
          <cell r="AU103">
            <v>4988.1611000000012</v>
          </cell>
          <cell r="AV103">
            <v>58.36</v>
          </cell>
          <cell r="AW103">
            <v>23.129000000000001</v>
          </cell>
          <cell r="AX103">
            <v>1349.80844</v>
          </cell>
          <cell r="AY103">
            <v>13.4</v>
          </cell>
          <cell r="AZ103">
            <v>38.652000000000001</v>
          </cell>
          <cell r="BA103">
            <v>517.93680000000006</v>
          </cell>
          <cell r="BB103">
            <v>90.95</v>
          </cell>
          <cell r="BC103">
            <v>100.608</v>
          </cell>
          <cell r="BD103">
            <v>9150.2975999999999</v>
          </cell>
          <cell r="BE103">
            <v>23506.827940000003</v>
          </cell>
          <cell r="BG103">
            <v>60.39</v>
          </cell>
          <cell r="BH103">
            <v>122.104</v>
          </cell>
          <cell r="BI103">
            <v>7373.8605600000001</v>
          </cell>
          <cell r="BJ103">
            <v>33.020000000000003</v>
          </cell>
          <cell r="BK103">
            <v>312.54899999999998</v>
          </cell>
          <cell r="BL103">
            <v>10320.367980000001</v>
          </cell>
          <cell r="BM103">
            <v>64.66</v>
          </cell>
          <cell r="BN103">
            <v>93.05</v>
          </cell>
          <cell r="BO103">
            <v>6016.6129999999994</v>
          </cell>
          <cell r="BP103">
            <v>59.35</v>
          </cell>
          <cell r="BQ103">
            <v>159.148</v>
          </cell>
          <cell r="BR103">
            <v>9445.4338000000007</v>
          </cell>
          <cell r="BS103">
            <v>39.5</v>
          </cell>
          <cell r="BT103">
            <v>256.60000000000002</v>
          </cell>
          <cell r="BU103">
            <v>10135.700000000001</v>
          </cell>
          <cell r="BV103">
            <v>756</v>
          </cell>
          <cell r="BW103">
            <v>5.681</v>
          </cell>
          <cell r="BX103">
            <v>4294.8360000000002</v>
          </cell>
          <cell r="BY103">
            <v>32.74</v>
          </cell>
          <cell r="BZ103">
            <v>155.50800000000001</v>
          </cell>
          <cell r="CA103">
            <v>5091.3319200000005</v>
          </cell>
          <cell r="CB103">
            <v>52678.143260000012</v>
          </cell>
          <cell r="CD103">
            <v>23.17</v>
          </cell>
          <cell r="CE103">
            <v>33.865000000000002</v>
          </cell>
          <cell r="CF103">
            <v>784.65205000000014</v>
          </cell>
          <cell r="CG103">
            <v>35.32</v>
          </cell>
          <cell r="CH103">
            <v>28.94</v>
          </cell>
          <cell r="CI103">
            <v>1022.1608000000001</v>
          </cell>
          <cell r="CJ103">
            <v>1806.8128500000003</v>
          </cell>
          <cell r="CL103">
            <v>1289.1200000000001</v>
          </cell>
        </row>
        <row r="104">
          <cell r="A104" t="str">
            <v>04/17/2006</v>
          </cell>
          <cell r="B104">
            <v>38824</v>
          </cell>
          <cell r="C104">
            <v>100.83379112443625</v>
          </cell>
          <cell r="D104">
            <v>134.16146998831528</v>
          </cell>
          <cell r="E104">
            <v>91.362385557605222</v>
          </cell>
          <cell r="F104">
            <v>101.96812913496301</v>
          </cell>
          <cell r="G104">
            <v>101.30280580075659</v>
          </cell>
          <cell r="H104">
            <v>117.5594039468385</v>
          </cell>
          <cell r="I104">
            <v>58.38</v>
          </cell>
          <cell r="J104">
            <v>28.652000000000001</v>
          </cell>
          <cell r="K104">
            <v>203.22800000000001</v>
          </cell>
          <cell r="L104">
            <v>5822.8886560000001</v>
          </cell>
          <cell r="M104">
            <v>91.78</v>
          </cell>
          <cell r="N104">
            <v>75.748999999999995</v>
          </cell>
          <cell r="O104">
            <v>6952.2432199999994</v>
          </cell>
          <cell r="P104">
            <v>77.86</v>
          </cell>
          <cell r="Q104">
            <v>146.32</v>
          </cell>
          <cell r="R104">
            <v>11392.475199999999</v>
          </cell>
          <cell r="S104">
            <v>34.450000000000003</v>
          </cell>
          <cell r="T104">
            <v>92.6614</v>
          </cell>
          <cell r="U104">
            <v>3192.1852300000005</v>
          </cell>
          <cell r="V104">
            <v>31.95</v>
          </cell>
          <cell r="W104">
            <v>400.404</v>
          </cell>
          <cell r="X104">
            <v>12792.907799999999</v>
          </cell>
          <cell r="Y104">
            <v>78.460000000000008</v>
          </cell>
          <cell r="Z104">
            <v>67.665999999999997</v>
          </cell>
          <cell r="AA104">
            <v>5309.0743600000005</v>
          </cell>
          <cell r="AB104">
            <v>19.03</v>
          </cell>
          <cell r="AC104">
            <v>118.474</v>
          </cell>
          <cell r="AD104">
            <v>2254.5602200000003</v>
          </cell>
          <cell r="AE104">
            <v>50.69</v>
          </cell>
          <cell r="AF104">
            <v>135.863</v>
          </cell>
          <cell r="AG104">
            <v>6886.8954699999995</v>
          </cell>
          <cell r="AH104">
            <v>52.900000000000006</v>
          </cell>
          <cell r="AI104">
            <v>81.257000000000005</v>
          </cell>
          <cell r="AJ104">
            <v>4298.4953000000005</v>
          </cell>
          <cell r="AK104">
            <v>58901.725455999993</v>
          </cell>
          <cell r="AM104">
            <v>70.350000000000009</v>
          </cell>
          <cell r="AN104">
            <v>50.319000000000003</v>
          </cell>
          <cell r="AO104">
            <v>3539.9416500000007</v>
          </cell>
          <cell r="AP104">
            <v>58.53</v>
          </cell>
          <cell r="AQ104">
            <v>65.747</v>
          </cell>
          <cell r="AR104">
            <v>3848.17191</v>
          </cell>
          <cell r="AS104">
            <v>107.09</v>
          </cell>
          <cell r="AT104">
            <v>45.721000000000004</v>
          </cell>
          <cell r="AU104">
            <v>4896.2618900000007</v>
          </cell>
          <cell r="AV104">
            <v>58.38</v>
          </cell>
          <cell r="AW104">
            <v>23.129000000000001</v>
          </cell>
          <cell r="AX104">
            <v>1350.2710200000001</v>
          </cell>
          <cell r="AY104">
            <v>13.25</v>
          </cell>
          <cell r="AZ104">
            <v>38.652000000000001</v>
          </cell>
          <cell r="BA104">
            <v>512.13900000000001</v>
          </cell>
          <cell r="BB104">
            <v>90.88</v>
          </cell>
          <cell r="BC104">
            <v>100.608</v>
          </cell>
          <cell r="BD104">
            <v>9143.25504</v>
          </cell>
          <cell r="BE104">
            <v>23290.040509999999</v>
          </cell>
          <cell r="BG104">
            <v>59.67</v>
          </cell>
          <cell r="BH104">
            <v>122.104</v>
          </cell>
          <cell r="BI104">
            <v>7285.9456799999998</v>
          </cell>
          <cell r="BJ104">
            <v>33.4</v>
          </cell>
          <cell r="BK104">
            <v>312.54899999999998</v>
          </cell>
          <cell r="BL104">
            <v>10439.136599999998</v>
          </cell>
          <cell r="BM104">
            <v>63.95</v>
          </cell>
          <cell r="BN104">
            <v>93.05</v>
          </cell>
          <cell r="BO104">
            <v>5950.5474999999997</v>
          </cell>
          <cell r="BP104">
            <v>57.81</v>
          </cell>
          <cell r="BQ104">
            <v>159.148</v>
          </cell>
          <cell r="BR104">
            <v>9200.3458800000008</v>
          </cell>
          <cell r="BS104">
            <v>38.68</v>
          </cell>
          <cell r="BT104">
            <v>256.60000000000002</v>
          </cell>
          <cell r="BU104">
            <v>9925.2880000000005</v>
          </cell>
          <cell r="BV104">
            <v>748</v>
          </cell>
          <cell r="BW104">
            <v>5.681</v>
          </cell>
          <cell r="BX104">
            <v>4249.3879999999999</v>
          </cell>
          <cell r="BY104">
            <v>32.270000000000003</v>
          </cell>
          <cell r="BZ104">
            <v>155.50800000000001</v>
          </cell>
          <cell r="CA104">
            <v>5018.2431600000009</v>
          </cell>
          <cell r="CB104">
            <v>52068.894819999994</v>
          </cell>
          <cell r="CD104">
            <v>23.650000000000002</v>
          </cell>
          <cell r="CE104">
            <v>33.865000000000002</v>
          </cell>
          <cell r="CF104">
            <v>800.90725000000009</v>
          </cell>
          <cell r="CG104">
            <v>34.69</v>
          </cell>
          <cell r="CH104">
            <v>28.94</v>
          </cell>
          <cell r="CI104">
            <v>1003.9286</v>
          </cell>
          <cell r="CJ104">
            <v>1804.8358499999999</v>
          </cell>
          <cell r="CL104">
            <v>1285.33</v>
          </cell>
        </row>
        <row r="105">
          <cell r="A105" t="str">
            <v>04/18/2006</v>
          </cell>
          <cell r="B105">
            <v>38825</v>
          </cell>
          <cell r="C105">
            <v>103.15135935566322</v>
          </cell>
          <cell r="D105">
            <v>139.36837680041995</v>
          </cell>
          <cell r="E105">
            <v>95.359142824881303</v>
          </cell>
          <cell r="F105">
            <v>105.02661507114777</v>
          </cell>
          <cell r="G105">
            <v>103.06194829760402</v>
          </cell>
          <cell r="H105">
            <v>123.49979863068867</v>
          </cell>
          <cell r="I105">
            <v>61.33</v>
          </cell>
          <cell r="J105">
            <v>29.672790000000003</v>
          </cell>
          <cell r="K105">
            <v>203.22800000000001</v>
          </cell>
          <cell r="L105">
            <v>6030.341766120001</v>
          </cell>
          <cell r="M105">
            <v>93.05</v>
          </cell>
          <cell r="N105">
            <v>75.748999999999995</v>
          </cell>
          <cell r="O105">
            <v>7048.4444499999991</v>
          </cell>
          <cell r="P105">
            <v>79.260000000000005</v>
          </cell>
          <cell r="Q105">
            <v>146.32</v>
          </cell>
          <cell r="R105">
            <v>11597.323200000001</v>
          </cell>
          <cell r="S105">
            <v>35.910000000000004</v>
          </cell>
          <cell r="T105">
            <v>92.6614</v>
          </cell>
          <cell r="U105">
            <v>3327.4708740000005</v>
          </cell>
          <cell r="V105">
            <v>32.82</v>
          </cell>
          <cell r="W105">
            <v>400.404</v>
          </cell>
          <cell r="X105">
            <v>13141.25928</v>
          </cell>
          <cell r="Y105">
            <v>78.39</v>
          </cell>
          <cell r="Z105">
            <v>67.665999999999997</v>
          </cell>
          <cell r="AA105">
            <v>5304.3377399999999</v>
          </cell>
          <cell r="AB105">
            <v>19.21</v>
          </cell>
          <cell r="AC105">
            <v>118.474</v>
          </cell>
          <cell r="AD105">
            <v>2275.8855400000002</v>
          </cell>
          <cell r="AE105">
            <v>52.56</v>
          </cell>
          <cell r="AF105">
            <v>135.863</v>
          </cell>
          <cell r="AG105">
            <v>7140.95928</v>
          </cell>
          <cell r="AH105">
            <v>54.02</v>
          </cell>
          <cell r="AI105">
            <v>81.257000000000005</v>
          </cell>
          <cell r="AJ105">
            <v>4389.5031400000007</v>
          </cell>
          <cell r="AK105">
            <v>60255.525270120008</v>
          </cell>
          <cell r="AM105">
            <v>74.3</v>
          </cell>
          <cell r="AN105">
            <v>50.319000000000003</v>
          </cell>
          <cell r="AO105">
            <v>3738.7017000000001</v>
          </cell>
          <cell r="AP105">
            <v>60.33</v>
          </cell>
          <cell r="AQ105">
            <v>65.747</v>
          </cell>
          <cell r="AR105">
            <v>3966.5165099999999</v>
          </cell>
          <cell r="AS105">
            <v>112.19</v>
          </cell>
          <cell r="AT105">
            <v>45.721000000000004</v>
          </cell>
          <cell r="AU105">
            <v>5129.4389900000006</v>
          </cell>
          <cell r="AV105">
            <v>61.33</v>
          </cell>
          <cell r="AW105">
            <v>23.129000000000001</v>
          </cell>
          <cell r="AX105">
            <v>1418.5015700000001</v>
          </cell>
          <cell r="AY105">
            <v>13.84</v>
          </cell>
          <cell r="AZ105">
            <v>38.652000000000001</v>
          </cell>
          <cell r="BA105">
            <v>534.94367999999997</v>
          </cell>
          <cell r="BB105">
            <v>93.49</v>
          </cell>
          <cell r="BC105">
            <v>100.608</v>
          </cell>
          <cell r="BD105">
            <v>9405.8419200000008</v>
          </cell>
          <cell r="BE105">
            <v>24193.944370000005</v>
          </cell>
          <cell r="BG105">
            <v>63.050000000000004</v>
          </cell>
          <cell r="BH105">
            <v>122.104</v>
          </cell>
          <cell r="BI105">
            <v>7698.6572000000006</v>
          </cell>
          <cell r="BJ105">
            <v>34.15</v>
          </cell>
          <cell r="BK105">
            <v>312.54899999999998</v>
          </cell>
          <cell r="BL105">
            <v>10673.548349999999</v>
          </cell>
          <cell r="BM105">
            <v>67.31</v>
          </cell>
          <cell r="BN105">
            <v>93.05</v>
          </cell>
          <cell r="BO105">
            <v>6263.1954999999998</v>
          </cell>
          <cell r="BP105">
            <v>59.34</v>
          </cell>
          <cell r="BQ105">
            <v>159.148</v>
          </cell>
          <cell r="BR105">
            <v>9443.8423199999997</v>
          </cell>
          <cell r="BS105">
            <v>41.35</v>
          </cell>
          <cell r="BT105">
            <v>256.60000000000002</v>
          </cell>
          <cell r="BU105">
            <v>10610.410000000002</v>
          </cell>
          <cell r="BV105">
            <v>778.5</v>
          </cell>
          <cell r="BW105">
            <v>5.681</v>
          </cell>
          <cell r="BX105">
            <v>4422.6585000000005</v>
          </cell>
          <cell r="BY105">
            <v>33.660000000000004</v>
          </cell>
          <cell r="BZ105">
            <v>155.50800000000001</v>
          </cell>
          <cell r="CA105">
            <v>5234.3992800000005</v>
          </cell>
          <cell r="CB105">
            <v>54346.711149999996</v>
          </cell>
          <cell r="CD105">
            <v>24.77</v>
          </cell>
          <cell r="CE105">
            <v>33.865000000000002</v>
          </cell>
          <cell r="CF105">
            <v>838.83605</v>
          </cell>
          <cell r="CG105">
            <v>35.25</v>
          </cell>
          <cell r="CH105">
            <v>28.94</v>
          </cell>
          <cell r="CI105">
            <v>1020.135</v>
          </cell>
          <cell r="CJ105">
            <v>1858.9710500000001</v>
          </cell>
          <cell r="CL105">
            <v>1307.6500000000001</v>
          </cell>
        </row>
        <row r="106">
          <cell r="A106" t="str">
            <v>04/19/2006</v>
          </cell>
          <cell r="B106">
            <v>38826</v>
          </cell>
          <cell r="C106">
            <v>104.07523514276085</v>
          </cell>
          <cell r="D106">
            <v>139.14016968900219</v>
          </cell>
          <cell r="E106">
            <v>93.624802080276837</v>
          </cell>
          <cell r="F106">
            <v>104.08595686045679</v>
          </cell>
          <cell r="G106">
            <v>103.24164564943253</v>
          </cell>
          <cell r="H106">
            <v>123.45952476842528</v>
          </cell>
          <cell r="I106">
            <v>61.31</v>
          </cell>
          <cell r="J106">
            <v>31.467940000000002</v>
          </cell>
          <cell r="K106">
            <v>203.22800000000001</v>
          </cell>
          <cell r="L106">
            <v>6395.1665103200012</v>
          </cell>
          <cell r="M106">
            <v>92.18</v>
          </cell>
          <cell r="N106">
            <v>75.748999999999995</v>
          </cell>
          <cell r="O106">
            <v>6982.5428199999997</v>
          </cell>
          <cell r="P106">
            <v>79.930000000000007</v>
          </cell>
          <cell r="Q106">
            <v>146.32</v>
          </cell>
          <cell r="R106">
            <v>11695.357600000001</v>
          </cell>
          <cell r="S106">
            <v>36.56</v>
          </cell>
          <cell r="T106">
            <v>92.6614</v>
          </cell>
          <cell r="U106">
            <v>3387.7007840000001</v>
          </cell>
          <cell r="V106">
            <v>32.85</v>
          </cell>
          <cell r="W106">
            <v>400.404</v>
          </cell>
          <cell r="X106">
            <v>13153.2714</v>
          </cell>
          <cell r="Y106">
            <v>78.58</v>
          </cell>
          <cell r="Z106">
            <v>67.665999999999997</v>
          </cell>
          <cell r="AA106">
            <v>5317.1942799999997</v>
          </cell>
          <cell r="AB106">
            <v>19.22</v>
          </cell>
          <cell r="AC106">
            <v>118.474</v>
          </cell>
          <cell r="AD106">
            <v>2277.0702799999999</v>
          </cell>
          <cell r="AE106">
            <v>52.79</v>
          </cell>
          <cell r="AF106">
            <v>135.863</v>
          </cell>
          <cell r="AG106">
            <v>7172.20777</v>
          </cell>
          <cell r="AH106">
            <v>54.33</v>
          </cell>
          <cell r="AI106">
            <v>81.257000000000005</v>
          </cell>
          <cell r="AJ106">
            <v>4414.6928100000005</v>
          </cell>
          <cell r="AK106">
            <v>60795.204254320008</v>
          </cell>
          <cell r="AM106">
            <v>72.55</v>
          </cell>
          <cell r="AN106">
            <v>50.319000000000003</v>
          </cell>
          <cell r="AO106">
            <v>3650.64345</v>
          </cell>
          <cell r="AP106">
            <v>61.85</v>
          </cell>
          <cell r="AQ106">
            <v>65.747</v>
          </cell>
          <cell r="AR106">
            <v>4066.4519500000001</v>
          </cell>
          <cell r="AS106">
            <v>111.37</v>
          </cell>
          <cell r="AT106">
            <v>45.721000000000004</v>
          </cell>
          <cell r="AU106">
            <v>5091.9477700000007</v>
          </cell>
          <cell r="AV106">
            <v>61.31</v>
          </cell>
          <cell r="AW106">
            <v>23.129000000000001</v>
          </cell>
          <cell r="AX106">
            <v>1418.0389900000002</v>
          </cell>
          <cell r="AY106">
            <v>13.75</v>
          </cell>
          <cell r="AZ106">
            <v>38.652000000000001</v>
          </cell>
          <cell r="BA106">
            <v>531.46500000000003</v>
          </cell>
          <cell r="BB106">
            <v>93.39</v>
          </cell>
          <cell r="BC106">
            <v>100.608</v>
          </cell>
          <cell r="BD106">
            <v>9395.7811199999996</v>
          </cell>
          <cell r="BE106">
            <v>24154.328280000002</v>
          </cell>
          <cell r="BG106">
            <v>61.84</v>
          </cell>
          <cell r="BH106">
            <v>122.104</v>
          </cell>
          <cell r="BI106">
            <v>7550.9113600000001</v>
          </cell>
          <cell r="BJ106">
            <v>33.549999999999997</v>
          </cell>
          <cell r="BK106">
            <v>312.54899999999998</v>
          </cell>
          <cell r="BL106">
            <v>10486.018949999998</v>
          </cell>
          <cell r="BM106">
            <v>66.400000000000006</v>
          </cell>
          <cell r="BN106">
            <v>93.05</v>
          </cell>
          <cell r="BO106">
            <v>6178.52</v>
          </cell>
          <cell r="BP106">
            <v>57.97</v>
          </cell>
          <cell r="BQ106">
            <v>159.148</v>
          </cell>
          <cell r="BR106">
            <v>9225.8095599999997</v>
          </cell>
          <cell r="BS106">
            <v>39.980000000000004</v>
          </cell>
          <cell r="BT106">
            <v>256.60000000000002</v>
          </cell>
          <cell r="BU106">
            <v>10258.868000000002</v>
          </cell>
          <cell r="BV106">
            <v>788</v>
          </cell>
          <cell r="BW106">
            <v>5.681</v>
          </cell>
          <cell r="BX106">
            <v>4476.6279999999997</v>
          </cell>
          <cell r="BY106">
            <v>33.32</v>
          </cell>
          <cell r="BZ106">
            <v>155.50800000000001</v>
          </cell>
          <cell r="CA106">
            <v>5181.5265600000002</v>
          </cell>
          <cell r="CB106">
            <v>53358.282429999992</v>
          </cell>
          <cell r="CD106">
            <v>24.68</v>
          </cell>
          <cell r="CE106">
            <v>33.865000000000002</v>
          </cell>
          <cell r="CF106">
            <v>835.78820000000007</v>
          </cell>
          <cell r="CG106">
            <v>34.78</v>
          </cell>
          <cell r="CH106">
            <v>28.94</v>
          </cell>
          <cell r="CI106">
            <v>1006.5332000000001</v>
          </cell>
          <cell r="CJ106">
            <v>1842.3214000000003</v>
          </cell>
          <cell r="CL106">
            <v>1309.93</v>
          </cell>
        </row>
        <row r="107">
          <cell r="A107" t="str">
            <v>04/20/2006</v>
          </cell>
          <cell r="B107">
            <v>38827</v>
          </cell>
          <cell r="C107">
            <v>103.47784255627406</v>
          </cell>
          <cell r="D107">
            <v>139.27661195468005</v>
          </cell>
          <cell r="E107">
            <v>93.603606925556122</v>
          </cell>
          <cell r="F107">
            <v>103.61147944994451</v>
          </cell>
          <cell r="G107">
            <v>103.36223203026481</v>
          </cell>
          <cell r="H107">
            <v>123.56020942408377</v>
          </cell>
          <cell r="I107">
            <v>61.36</v>
          </cell>
          <cell r="J107">
            <v>30.566840000000003</v>
          </cell>
          <cell r="K107">
            <v>203.22800000000001</v>
          </cell>
          <cell r="L107">
            <v>6212.0377595200007</v>
          </cell>
          <cell r="M107">
            <v>92.320000000000007</v>
          </cell>
          <cell r="N107">
            <v>75.748999999999995</v>
          </cell>
          <cell r="O107">
            <v>6993.14768</v>
          </cell>
          <cell r="P107">
            <v>79.64</v>
          </cell>
          <cell r="Q107">
            <v>146.32</v>
          </cell>
          <cell r="R107">
            <v>11652.924799999999</v>
          </cell>
          <cell r="S107">
            <v>35.58</v>
          </cell>
          <cell r="T107">
            <v>92.6614</v>
          </cell>
          <cell r="U107">
            <v>3296.8926119999996</v>
          </cell>
          <cell r="V107">
            <v>32.86</v>
          </cell>
          <cell r="W107">
            <v>400.404</v>
          </cell>
          <cell r="X107">
            <v>13157.275439999999</v>
          </cell>
          <cell r="Y107">
            <v>78.850000000000009</v>
          </cell>
          <cell r="Z107">
            <v>67.665999999999997</v>
          </cell>
          <cell r="AA107">
            <v>5335.4641000000001</v>
          </cell>
          <cell r="AB107">
            <v>19.46</v>
          </cell>
          <cell r="AC107">
            <v>118.474</v>
          </cell>
          <cell r="AD107">
            <v>2305.5040400000003</v>
          </cell>
          <cell r="AE107">
            <v>52.35</v>
          </cell>
          <cell r="AF107">
            <v>135.863</v>
          </cell>
          <cell r="AG107">
            <v>7112.4280500000004</v>
          </cell>
          <cell r="AH107">
            <v>53.910000000000004</v>
          </cell>
          <cell r="AI107">
            <v>81.257000000000005</v>
          </cell>
          <cell r="AJ107">
            <v>4380.5648700000002</v>
          </cell>
          <cell r="AK107">
            <v>60446.239351520002</v>
          </cell>
          <cell r="AM107">
            <v>72.52</v>
          </cell>
          <cell r="AN107">
            <v>50.319000000000003</v>
          </cell>
          <cell r="AO107">
            <v>3649.1338799999999</v>
          </cell>
          <cell r="AP107">
            <v>62.28</v>
          </cell>
          <cell r="AQ107">
            <v>65.747</v>
          </cell>
          <cell r="AR107">
            <v>4094.72316</v>
          </cell>
          <cell r="AS107">
            <v>111.54</v>
          </cell>
          <cell r="AT107">
            <v>45.721000000000004</v>
          </cell>
          <cell r="AU107">
            <v>5099.7203400000008</v>
          </cell>
          <cell r="AV107">
            <v>61.36</v>
          </cell>
          <cell r="AW107">
            <v>23.129000000000001</v>
          </cell>
          <cell r="AX107">
            <v>1419.19544</v>
          </cell>
          <cell r="AY107">
            <v>13.96</v>
          </cell>
          <cell r="AZ107">
            <v>38.652000000000001</v>
          </cell>
          <cell r="BA107">
            <v>539.58192000000008</v>
          </cell>
          <cell r="BB107">
            <v>93.19</v>
          </cell>
          <cell r="BC107">
            <v>100.608</v>
          </cell>
          <cell r="BD107">
            <v>9375.6595199999992</v>
          </cell>
          <cell r="BE107">
            <v>24178.01426</v>
          </cell>
          <cell r="BG107">
            <v>62.370000000000005</v>
          </cell>
          <cell r="BH107">
            <v>122.104</v>
          </cell>
          <cell r="BI107">
            <v>7615.6264800000008</v>
          </cell>
          <cell r="BJ107">
            <v>33.15</v>
          </cell>
          <cell r="BK107">
            <v>312.54899999999998</v>
          </cell>
          <cell r="BL107">
            <v>10360.999349999998</v>
          </cell>
          <cell r="BM107">
            <v>66.02</v>
          </cell>
          <cell r="BN107">
            <v>93.05</v>
          </cell>
          <cell r="BO107">
            <v>6143.1609999999991</v>
          </cell>
          <cell r="BP107">
            <v>57.400000000000006</v>
          </cell>
          <cell r="BQ107">
            <v>159.148</v>
          </cell>
          <cell r="BR107">
            <v>9135.0952000000016</v>
          </cell>
          <cell r="BS107">
            <v>39.880000000000003</v>
          </cell>
          <cell r="BT107">
            <v>256.60000000000002</v>
          </cell>
          <cell r="BU107">
            <v>10233.208000000002</v>
          </cell>
          <cell r="BV107">
            <v>806.5</v>
          </cell>
          <cell r="BW107">
            <v>5.681</v>
          </cell>
          <cell r="BX107">
            <v>4581.7264999999998</v>
          </cell>
          <cell r="BY107">
            <v>33.93</v>
          </cell>
          <cell r="BZ107">
            <v>155.50800000000001</v>
          </cell>
          <cell r="CA107">
            <v>5276.3864400000002</v>
          </cell>
          <cell r="CB107">
            <v>53346.202970000006</v>
          </cell>
          <cell r="CD107">
            <v>24.150000000000002</v>
          </cell>
          <cell r="CE107">
            <v>33.865000000000002</v>
          </cell>
          <cell r="CF107">
            <v>817.83975000000009</v>
          </cell>
          <cell r="CG107">
            <v>35.11</v>
          </cell>
          <cell r="CH107">
            <v>28.94</v>
          </cell>
          <cell r="CI107">
            <v>1016.0834</v>
          </cell>
          <cell r="CJ107">
            <v>1833.9231500000001</v>
          </cell>
          <cell r="CL107">
            <v>1311.46</v>
          </cell>
        </row>
        <row r="108">
          <cell r="A108" t="str">
            <v>04/21/2006</v>
          </cell>
          <cell r="B108">
            <v>38828</v>
          </cell>
          <cell r="C108">
            <v>103.23305438102449</v>
          </cell>
          <cell r="D108">
            <v>139.53218634544044</v>
          </cell>
          <cell r="E108">
            <v>92.685209451931044</v>
          </cell>
          <cell r="F108">
            <v>102.87955853151671</v>
          </cell>
          <cell r="G108">
            <v>103.3480453972257</v>
          </cell>
          <cell r="H108">
            <v>121.82843334675795</v>
          </cell>
          <cell r="I108">
            <v>60.5</v>
          </cell>
          <cell r="J108">
            <v>30.587960000000002</v>
          </cell>
          <cell r="K108">
            <v>203.22800000000001</v>
          </cell>
          <cell r="L108">
            <v>6216.329934880001</v>
          </cell>
          <cell r="M108">
            <v>92.01</v>
          </cell>
          <cell r="N108">
            <v>75.748999999999995</v>
          </cell>
          <cell r="O108">
            <v>6969.6654900000003</v>
          </cell>
          <cell r="P108">
            <v>78.88</v>
          </cell>
          <cell r="Q108">
            <v>146.32</v>
          </cell>
          <cell r="R108">
            <v>11541.721599999999</v>
          </cell>
          <cell r="S108">
            <v>35.56</v>
          </cell>
          <cell r="T108">
            <v>92.6614</v>
          </cell>
          <cell r="U108">
            <v>3295.0393840000002</v>
          </cell>
          <cell r="V108">
            <v>32.75</v>
          </cell>
          <cell r="W108">
            <v>400.404</v>
          </cell>
          <cell r="X108">
            <v>13113.231</v>
          </cell>
          <cell r="Y108">
            <v>78.650000000000006</v>
          </cell>
          <cell r="Z108">
            <v>67.665999999999997</v>
          </cell>
          <cell r="AA108">
            <v>5321.9309000000003</v>
          </cell>
          <cell r="AB108">
            <v>19.309999999999999</v>
          </cell>
          <cell r="AC108">
            <v>118.474</v>
          </cell>
          <cell r="AD108">
            <v>2287.7329399999999</v>
          </cell>
          <cell r="AE108">
            <v>52.67</v>
          </cell>
          <cell r="AF108">
            <v>135.863</v>
          </cell>
          <cell r="AG108">
            <v>7155.9042100000006</v>
          </cell>
          <cell r="AH108">
            <v>54.17</v>
          </cell>
          <cell r="AI108">
            <v>81.257000000000005</v>
          </cell>
          <cell r="AJ108">
            <v>4401.6916900000006</v>
          </cell>
          <cell r="AK108">
            <v>60303.24714888</v>
          </cell>
          <cell r="AM108">
            <v>72.33</v>
          </cell>
          <cell r="AN108">
            <v>50.319000000000003</v>
          </cell>
          <cell r="AO108">
            <v>3639.5732700000003</v>
          </cell>
          <cell r="AP108">
            <v>63.49</v>
          </cell>
          <cell r="AQ108">
            <v>65.747</v>
          </cell>
          <cell r="AR108">
            <v>4174.2770300000002</v>
          </cell>
          <cell r="AS108">
            <v>110.99000000000001</v>
          </cell>
          <cell r="AT108">
            <v>45.721000000000004</v>
          </cell>
          <cell r="AU108">
            <v>5074.5737900000004</v>
          </cell>
          <cell r="AV108">
            <v>60.5</v>
          </cell>
          <cell r="AW108">
            <v>23.129000000000001</v>
          </cell>
          <cell r="AX108">
            <v>1399.3045000000002</v>
          </cell>
          <cell r="AY108">
            <v>14.280000000000001</v>
          </cell>
          <cell r="AZ108">
            <v>38.652000000000001</v>
          </cell>
          <cell r="BA108">
            <v>551.95056000000011</v>
          </cell>
          <cell r="BB108">
            <v>93.26</v>
          </cell>
          <cell r="BC108">
            <v>100.608</v>
          </cell>
          <cell r="BD108">
            <v>9382.7020800000009</v>
          </cell>
          <cell r="BE108">
            <v>24222.381229999999</v>
          </cell>
          <cell r="BG108">
            <v>62.33</v>
          </cell>
          <cell r="BH108">
            <v>122.104</v>
          </cell>
          <cell r="BI108">
            <v>7610.7423199999994</v>
          </cell>
          <cell r="BJ108">
            <v>32.4</v>
          </cell>
          <cell r="BK108">
            <v>312.54899999999998</v>
          </cell>
          <cell r="BL108">
            <v>10126.587599999999</v>
          </cell>
          <cell r="BM108">
            <v>65.55</v>
          </cell>
          <cell r="BN108">
            <v>93.05</v>
          </cell>
          <cell r="BO108">
            <v>6099.4274999999998</v>
          </cell>
          <cell r="BP108">
            <v>56.47</v>
          </cell>
          <cell r="BQ108">
            <v>159.148</v>
          </cell>
          <cell r="BR108">
            <v>8987.0875599999999</v>
          </cell>
          <cell r="BS108">
            <v>39.81</v>
          </cell>
          <cell r="BT108">
            <v>256.60000000000002</v>
          </cell>
          <cell r="BU108">
            <v>10215.246000000001</v>
          </cell>
          <cell r="BV108">
            <v>783</v>
          </cell>
          <cell r="BW108">
            <v>5.681</v>
          </cell>
          <cell r="BX108">
            <v>4448.223</v>
          </cell>
          <cell r="BY108">
            <v>34.31</v>
          </cell>
          <cell r="BZ108">
            <v>155.50800000000001</v>
          </cell>
          <cell r="CA108">
            <v>5335.4794800000009</v>
          </cell>
          <cell r="CB108">
            <v>52822.793459999994</v>
          </cell>
          <cell r="CD108">
            <v>23.87</v>
          </cell>
          <cell r="CE108">
            <v>33.865000000000002</v>
          </cell>
          <cell r="CF108">
            <v>808.35755000000006</v>
          </cell>
          <cell r="CG108">
            <v>34.99</v>
          </cell>
          <cell r="CH108">
            <v>28.94</v>
          </cell>
          <cell r="CI108">
            <v>1012.6106000000001</v>
          </cell>
          <cell r="CJ108">
            <v>1820.9681500000002</v>
          </cell>
          <cell r="CL108">
            <v>1311.28</v>
          </cell>
        </row>
        <row r="109">
          <cell r="A109" t="str">
            <v>04/24/2006</v>
          </cell>
          <cell r="B109">
            <v>38831</v>
          </cell>
          <cell r="C109">
            <v>102.78570691687811</v>
          </cell>
          <cell r="D109">
            <v>138.01327267552884</v>
          </cell>
          <cell r="E109">
            <v>90.995818446112168</v>
          </cell>
          <cell r="F109">
            <v>102.78564327542234</v>
          </cell>
          <cell r="G109">
            <v>103.09820302648171</v>
          </cell>
          <cell r="H109">
            <v>120.01610954490536</v>
          </cell>
          <cell r="I109">
            <v>59.6</v>
          </cell>
          <cell r="J109">
            <v>30.200780000000002</v>
          </cell>
          <cell r="K109">
            <v>203.22800000000001</v>
          </cell>
          <cell r="L109">
            <v>6137.6441178400009</v>
          </cell>
          <cell r="M109">
            <v>92.14</v>
          </cell>
          <cell r="N109">
            <v>75.748999999999995</v>
          </cell>
          <cell r="O109">
            <v>6979.5128599999998</v>
          </cell>
          <cell r="P109">
            <v>79.820000000000007</v>
          </cell>
          <cell r="Q109">
            <v>146.32</v>
          </cell>
          <cell r="R109">
            <v>11679.262400000001</v>
          </cell>
          <cell r="S109">
            <v>34.5</v>
          </cell>
          <cell r="T109">
            <v>92.6614</v>
          </cell>
          <cell r="U109">
            <v>3196.8182999999999</v>
          </cell>
          <cell r="V109">
            <v>32.39</v>
          </cell>
          <cell r="W109">
            <v>400.404</v>
          </cell>
          <cell r="X109">
            <v>12969.08556</v>
          </cell>
          <cell r="Y109">
            <v>77.91</v>
          </cell>
          <cell r="Z109">
            <v>67.665999999999997</v>
          </cell>
          <cell r="AA109">
            <v>5271.8580599999996</v>
          </cell>
          <cell r="AB109">
            <v>19.309999999999999</v>
          </cell>
          <cell r="AC109">
            <v>118.474</v>
          </cell>
          <cell r="AD109">
            <v>2287.7329399999999</v>
          </cell>
          <cell r="AE109">
            <v>52.83</v>
          </cell>
          <cell r="AF109">
            <v>135.863</v>
          </cell>
          <cell r="AG109">
            <v>7177.6422899999998</v>
          </cell>
          <cell r="AH109">
            <v>53.44</v>
          </cell>
          <cell r="AI109">
            <v>81.257000000000005</v>
          </cell>
          <cell r="AJ109">
            <v>4342.3740800000005</v>
          </cell>
          <cell r="AK109">
            <v>60041.930607840004</v>
          </cell>
          <cell r="AM109">
            <v>70.47</v>
          </cell>
          <cell r="AN109">
            <v>50.319000000000003</v>
          </cell>
          <cell r="AO109">
            <v>3545.97993</v>
          </cell>
          <cell r="AP109">
            <v>63.82</v>
          </cell>
          <cell r="AQ109">
            <v>65.747</v>
          </cell>
          <cell r="AR109">
            <v>4195.97354</v>
          </cell>
          <cell r="AS109">
            <v>110.37</v>
          </cell>
          <cell r="AT109">
            <v>45.721000000000004</v>
          </cell>
          <cell r="AU109">
            <v>5046.2267700000002</v>
          </cell>
          <cell r="AV109">
            <v>59.6</v>
          </cell>
          <cell r="AW109">
            <v>23.129000000000001</v>
          </cell>
          <cell r="AX109">
            <v>1378.4884000000002</v>
          </cell>
          <cell r="AY109">
            <v>14</v>
          </cell>
          <cell r="AZ109">
            <v>38.652000000000001</v>
          </cell>
          <cell r="BA109">
            <v>541.12800000000004</v>
          </cell>
          <cell r="BB109">
            <v>91.95</v>
          </cell>
          <cell r="BC109">
            <v>100.608</v>
          </cell>
          <cell r="BD109">
            <v>9250.9056</v>
          </cell>
          <cell r="BE109">
            <v>23958.702240000002</v>
          </cell>
          <cell r="BG109">
            <v>61.1</v>
          </cell>
          <cell r="BH109">
            <v>122.104</v>
          </cell>
          <cell r="BI109">
            <v>7460.5544</v>
          </cell>
          <cell r="BJ109">
            <v>31.64</v>
          </cell>
          <cell r="BK109">
            <v>312.54899999999998</v>
          </cell>
          <cell r="BL109">
            <v>9889.0503599999993</v>
          </cell>
          <cell r="BM109">
            <v>63.900000000000006</v>
          </cell>
          <cell r="BN109">
            <v>93.05</v>
          </cell>
          <cell r="BO109">
            <v>5945.8950000000004</v>
          </cell>
          <cell r="BP109">
            <v>55.39</v>
          </cell>
          <cell r="BQ109">
            <v>159.148</v>
          </cell>
          <cell r="BR109">
            <v>8815.2077200000003</v>
          </cell>
          <cell r="BS109">
            <v>39.340000000000003</v>
          </cell>
          <cell r="BT109">
            <v>256.60000000000002</v>
          </cell>
          <cell r="BU109">
            <v>10094.644000000002</v>
          </cell>
          <cell r="BV109">
            <v>783</v>
          </cell>
          <cell r="BW109">
            <v>5.681</v>
          </cell>
          <cell r="BX109">
            <v>4448.223</v>
          </cell>
          <cell r="BY109">
            <v>33.480000000000004</v>
          </cell>
          <cell r="BZ109">
            <v>155.50800000000001</v>
          </cell>
          <cell r="CA109">
            <v>5206.4078400000008</v>
          </cell>
          <cell r="CB109">
            <v>51859.982319999996</v>
          </cell>
          <cell r="CD109">
            <v>23.650000000000002</v>
          </cell>
          <cell r="CE109">
            <v>33.865000000000002</v>
          </cell>
          <cell r="CF109">
            <v>800.90725000000009</v>
          </cell>
          <cell r="CG109">
            <v>35.19</v>
          </cell>
          <cell r="CH109">
            <v>28.94</v>
          </cell>
          <cell r="CI109">
            <v>1018.3986</v>
          </cell>
          <cell r="CJ109">
            <v>1819.3058500000002</v>
          </cell>
          <cell r="CL109">
            <v>1308.1100000000001</v>
          </cell>
        </row>
        <row r="110">
          <cell r="A110" t="str">
            <v>04/25/2006</v>
          </cell>
          <cell r="B110">
            <v>38832</v>
          </cell>
          <cell r="C110">
            <v>102.31722661499769</v>
          </cell>
          <cell r="D110">
            <v>137.86739995212272</v>
          </cell>
          <cell r="E110">
            <v>89.233195749322633</v>
          </cell>
          <cell r="F110">
            <v>96.350970831798861</v>
          </cell>
          <cell r="G110">
            <v>102.59615384615384</v>
          </cell>
          <cell r="H110">
            <v>118.36488119210631</v>
          </cell>
          <cell r="I110">
            <v>58.78</v>
          </cell>
          <cell r="J110">
            <v>30.996270000000003</v>
          </cell>
          <cell r="K110">
            <v>203.22800000000001</v>
          </cell>
          <cell r="L110">
            <v>6299.3099595600006</v>
          </cell>
          <cell r="M110">
            <v>91.16</v>
          </cell>
          <cell r="N110">
            <v>75.748999999999995</v>
          </cell>
          <cell r="O110">
            <v>6905.278839999999</v>
          </cell>
          <cell r="P110">
            <v>80.02</v>
          </cell>
          <cell r="Q110">
            <v>146.32</v>
          </cell>
          <cell r="R110">
            <v>11708.526399999999</v>
          </cell>
          <cell r="S110">
            <v>34.35</v>
          </cell>
          <cell r="T110">
            <v>92.6614</v>
          </cell>
          <cell r="U110">
            <v>3182.9190900000003</v>
          </cell>
          <cell r="V110">
            <v>32.32</v>
          </cell>
          <cell r="W110">
            <v>400.404</v>
          </cell>
          <cell r="X110">
            <v>12941.057280000001</v>
          </cell>
          <cell r="Y110">
            <v>77.7</v>
          </cell>
          <cell r="Z110">
            <v>67.665999999999997</v>
          </cell>
          <cell r="AA110">
            <v>5257.6481999999996</v>
          </cell>
          <cell r="AB110">
            <v>18.89</v>
          </cell>
          <cell r="AC110">
            <v>118.474</v>
          </cell>
          <cell r="AD110">
            <v>2237.9738600000001</v>
          </cell>
          <cell r="AE110">
            <v>50.82</v>
          </cell>
          <cell r="AF110">
            <v>135.863</v>
          </cell>
          <cell r="AG110">
            <v>6904.5576600000004</v>
          </cell>
          <cell r="AH110">
            <v>53.300000000000004</v>
          </cell>
          <cell r="AI110">
            <v>81.257000000000005</v>
          </cell>
          <cell r="AJ110">
            <v>4330.9981000000007</v>
          </cell>
          <cell r="AK110">
            <v>59768.269389559995</v>
          </cell>
          <cell r="AM110">
            <v>70.960000000000008</v>
          </cell>
          <cell r="AN110">
            <v>50.319000000000003</v>
          </cell>
          <cell r="AO110">
            <v>3570.6362400000007</v>
          </cell>
          <cell r="AP110">
            <v>63.6</v>
          </cell>
          <cell r="AQ110">
            <v>65.747</v>
          </cell>
          <cell r="AR110">
            <v>4181.5092000000004</v>
          </cell>
          <cell r="AS110">
            <v>109.58</v>
          </cell>
          <cell r="AT110">
            <v>45.721000000000004</v>
          </cell>
          <cell r="AU110">
            <v>5010.10718</v>
          </cell>
          <cell r="AV110">
            <v>58.78</v>
          </cell>
          <cell r="AW110">
            <v>23.129000000000001</v>
          </cell>
          <cell r="AX110">
            <v>1359.5226200000002</v>
          </cell>
          <cell r="AY110">
            <v>14.22</v>
          </cell>
          <cell r="AZ110">
            <v>38.652000000000001</v>
          </cell>
          <cell r="BA110">
            <v>549.63144</v>
          </cell>
          <cell r="BB110">
            <v>92.06</v>
          </cell>
          <cell r="BC110">
            <v>100.608</v>
          </cell>
          <cell r="BD110">
            <v>9261.9724800000004</v>
          </cell>
          <cell r="BE110">
            <v>23933.37916</v>
          </cell>
          <cell r="BG110">
            <v>60.17</v>
          </cell>
          <cell r="BH110">
            <v>122.104</v>
          </cell>
          <cell r="BI110">
            <v>7346.9976800000004</v>
          </cell>
          <cell r="BJ110">
            <v>30.82</v>
          </cell>
          <cell r="BK110">
            <v>312.54899999999998</v>
          </cell>
          <cell r="BL110">
            <v>9632.7601799999993</v>
          </cell>
          <cell r="BM110">
            <v>62.7</v>
          </cell>
          <cell r="BN110">
            <v>93.05</v>
          </cell>
          <cell r="BO110">
            <v>5834.2349999999997</v>
          </cell>
          <cell r="BP110">
            <v>55.06</v>
          </cell>
          <cell r="BQ110">
            <v>159.148</v>
          </cell>
          <cell r="BR110">
            <v>8762.6888799999997</v>
          </cell>
          <cell r="BS110">
            <v>37.9</v>
          </cell>
          <cell r="BT110">
            <v>256.60000000000002</v>
          </cell>
          <cell r="BU110">
            <v>9725.1400000000012</v>
          </cell>
          <cell r="BV110">
            <v>780</v>
          </cell>
          <cell r="BW110">
            <v>5.681</v>
          </cell>
          <cell r="BX110">
            <v>4431.18</v>
          </cell>
          <cell r="BY110">
            <v>32.94</v>
          </cell>
          <cell r="BZ110">
            <v>155.50800000000001</v>
          </cell>
          <cell r="CA110">
            <v>5122.4335199999996</v>
          </cell>
          <cell r="CB110">
            <v>50855.435259999998</v>
          </cell>
          <cell r="CD110">
            <v>23.03</v>
          </cell>
          <cell r="CE110">
            <v>33.865000000000002</v>
          </cell>
          <cell r="CF110">
            <v>779.91095000000007</v>
          </cell>
          <cell r="CG110">
            <v>31.98</v>
          </cell>
          <cell r="CH110">
            <v>28.94</v>
          </cell>
          <cell r="CI110">
            <v>925.50120000000004</v>
          </cell>
          <cell r="CJ110">
            <v>1705.4121500000001</v>
          </cell>
          <cell r="CL110">
            <v>1301.74</v>
          </cell>
        </row>
        <row r="111">
          <cell r="A111" t="str">
            <v>04/26/2006</v>
          </cell>
          <cell r="B111">
            <v>38833</v>
          </cell>
          <cell r="C111">
            <v>102.31970467878129</v>
          </cell>
          <cell r="D111">
            <v>132.36893156725799</v>
          </cell>
          <cell r="E111">
            <v>90.703201043552752</v>
          </cell>
          <cell r="F111">
            <v>96.147849358855794</v>
          </cell>
          <cell r="G111">
            <v>102.88540353089533</v>
          </cell>
          <cell r="H111">
            <v>116.69351590817558</v>
          </cell>
          <cell r="I111">
            <v>57.95</v>
          </cell>
          <cell r="J111">
            <v>30.672440000000002</v>
          </cell>
          <cell r="K111">
            <v>203.22800000000001</v>
          </cell>
          <cell r="L111">
            <v>6233.4986363200005</v>
          </cell>
          <cell r="M111">
            <v>92.01</v>
          </cell>
          <cell r="N111">
            <v>75.748999999999995</v>
          </cell>
          <cell r="O111">
            <v>6969.6654900000003</v>
          </cell>
          <cell r="P111">
            <v>80.19</v>
          </cell>
          <cell r="Q111">
            <v>146.32</v>
          </cell>
          <cell r="R111">
            <v>11733.400799999999</v>
          </cell>
          <cell r="S111">
            <v>35.49</v>
          </cell>
          <cell r="T111">
            <v>92.6614</v>
          </cell>
          <cell r="U111">
            <v>3288.5530860000003</v>
          </cell>
          <cell r="V111">
            <v>32.14</v>
          </cell>
          <cell r="W111">
            <v>400.404</v>
          </cell>
          <cell r="X111">
            <v>12868.984560000001</v>
          </cell>
          <cell r="Y111">
            <v>78.150000000000006</v>
          </cell>
          <cell r="Z111">
            <v>67.665999999999997</v>
          </cell>
          <cell r="AA111">
            <v>5288.0978999999998</v>
          </cell>
          <cell r="AB111">
            <v>19.02</v>
          </cell>
          <cell r="AC111">
            <v>118.474</v>
          </cell>
          <cell r="AD111">
            <v>2253.3754800000002</v>
          </cell>
          <cell r="AE111">
            <v>51.18</v>
          </cell>
          <cell r="AF111">
            <v>135.863</v>
          </cell>
          <cell r="AG111">
            <v>6953.4683400000004</v>
          </cell>
          <cell r="AH111">
            <v>51.45</v>
          </cell>
          <cell r="AI111">
            <v>81.257000000000005</v>
          </cell>
          <cell r="AJ111">
            <v>4180.6726500000004</v>
          </cell>
          <cell r="AK111">
            <v>59769.716942320003</v>
          </cell>
          <cell r="AM111">
            <v>68.2</v>
          </cell>
          <cell r="AN111">
            <v>50.319000000000003</v>
          </cell>
          <cell r="AO111">
            <v>3431.7558000000004</v>
          </cell>
          <cell r="AP111">
            <v>61.75</v>
          </cell>
          <cell r="AQ111">
            <v>65.747</v>
          </cell>
          <cell r="AR111">
            <v>4059.87725</v>
          </cell>
          <cell r="AS111">
            <v>104.86</v>
          </cell>
          <cell r="AT111">
            <v>45.721000000000004</v>
          </cell>
          <cell r="AU111">
            <v>4794.3040600000004</v>
          </cell>
          <cell r="AV111">
            <v>57.95</v>
          </cell>
          <cell r="AW111">
            <v>23.129000000000001</v>
          </cell>
          <cell r="AX111">
            <v>1340.3255500000002</v>
          </cell>
          <cell r="AY111">
            <v>14.24</v>
          </cell>
          <cell r="AZ111">
            <v>38.652000000000001</v>
          </cell>
          <cell r="BA111">
            <v>550.40448000000004</v>
          </cell>
          <cell r="BB111">
            <v>87.49</v>
          </cell>
          <cell r="BC111">
            <v>100.608</v>
          </cell>
          <cell r="BD111">
            <v>8802.1939199999997</v>
          </cell>
          <cell r="BE111">
            <v>22978.861059999999</v>
          </cell>
          <cell r="BG111">
            <v>60.75</v>
          </cell>
          <cell r="BH111">
            <v>122.104</v>
          </cell>
          <cell r="BI111">
            <v>7417.8180000000002</v>
          </cell>
          <cell r="BJ111">
            <v>31.330000000000002</v>
          </cell>
          <cell r="BK111">
            <v>312.54899999999998</v>
          </cell>
          <cell r="BL111">
            <v>9792.1601699999992</v>
          </cell>
          <cell r="BM111">
            <v>63.25</v>
          </cell>
          <cell r="BN111">
            <v>93.05</v>
          </cell>
          <cell r="BO111">
            <v>5885.4124999999995</v>
          </cell>
          <cell r="BP111">
            <v>56.22</v>
          </cell>
          <cell r="BQ111">
            <v>159.148</v>
          </cell>
          <cell r="BR111">
            <v>8947.3005599999997</v>
          </cell>
          <cell r="BS111">
            <v>39.04</v>
          </cell>
          <cell r="BT111">
            <v>256.60000000000002</v>
          </cell>
          <cell r="BU111">
            <v>10017.664000000001</v>
          </cell>
          <cell r="BV111">
            <v>783</v>
          </cell>
          <cell r="BW111">
            <v>5.681</v>
          </cell>
          <cell r="BX111">
            <v>4448.223</v>
          </cell>
          <cell r="BY111">
            <v>33.340000000000003</v>
          </cell>
          <cell r="BZ111">
            <v>155.50800000000001</v>
          </cell>
          <cell r="CA111">
            <v>5184.6367200000004</v>
          </cell>
          <cell r="CB111">
            <v>51693.214950000001</v>
          </cell>
          <cell r="CD111">
            <v>22.3</v>
          </cell>
          <cell r="CE111">
            <v>33.865000000000002</v>
          </cell>
          <cell r="CF111">
            <v>755.18950000000007</v>
          </cell>
          <cell r="CG111">
            <v>32.71</v>
          </cell>
          <cell r="CH111">
            <v>28.94</v>
          </cell>
          <cell r="CI111">
            <v>946.62740000000008</v>
          </cell>
          <cell r="CJ111">
            <v>1701.8169000000003</v>
          </cell>
          <cell r="CL111">
            <v>1305.4100000000001</v>
          </cell>
        </row>
        <row r="112">
          <cell r="A112" t="str">
            <v>04/27/2006</v>
          </cell>
          <cell r="B112">
            <v>38834</v>
          </cell>
          <cell r="C112">
            <v>102.30328783879415</v>
          </cell>
          <cell r="D112">
            <v>130.7452871659105</v>
          </cell>
          <cell r="E112">
            <v>87.797375820037786</v>
          </cell>
          <cell r="F112">
            <v>94.760219387913949</v>
          </cell>
          <cell r="G112">
            <v>103.22509457755358</v>
          </cell>
          <cell r="H112">
            <v>114.7805074506645</v>
          </cell>
          <cell r="I112">
            <v>57</v>
          </cell>
          <cell r="J112">
            <v>30.376770000000004</v>
          </cell>
          <cell r="K112">
            <v>203.22800000000001</v>
          </cell>
          <cell r="L112">
            <v>6173.4102135600015</v>
          </cell>
          <cell r="M112">
            <v>92.98</v>
          </cell>
          <cell r="N112">
            <v>75.748999999999995</v>
          </cell>
          <cell r="O112">
            <v>7043.1420200000002</v>
          </cell>
          <cell r="P112">
            <v>80.72</v>
          </cell>
          <cell r="Q112">
            <v>146.32</v>
          </cell>
          <cell r="R112">
            <v>11810.9504</v>
          </cell>
          <cell r="S112">
            <v>35.49</v>
          </cell>
          <cell r="T112">
            <v>92.6614</v>
          </cell>
          <cell r="U112">
            <v>3288.5530860000003</v>
          </cell>
          <cell r="V112">
            <v>31.96</v>
          </cell>
          <cell r="W112">
            <v>400.404</v>
          </cell>
          <cell r="X112">
            <v>12796.911840000001</v>
          </cell>
          <cell r="Y112">
            <v>77.850000000000009</v>
          </cell>
          <cell r="Z112">
            <v>67.665999999999997</v>
          </cell>
          <cell r="AA112">
            <v>5267.7981</v>
          </cell>
          <cell r="AB112">
            <v>18.88</v>
          </cell>
          <cell r="AC112">
            <v>118.474</v>
          </cell>
          <cell r="AD112">
            <v>2236.7891199999999</v>
          </cell>
          <cell r="AE112">
            <v>51.26</v>
          </cell>
          <cell r="AF112">
            <v>135.863</v>
          </cell>
          <cell r="AG112">
            <v>6964.3373799999999</v>
          </cell>
          <cell r="AH112">
            <v>51.42</v>
          </cell>
          <cell r="AI112">
            <v>81.257000000000005</v>
          </cell>
          <cell r="AJ112">
            <v>4178.2349400000003</v>
          </cell>
          <cell r="AK112">
            <v>59760.127099559999</v>
          </cell>
          <cell r="AM112">
            <v>66.72</v>
          </cell>
          <cell r="AN112">
            <v>50.319000000000003</v>
          </cell>
          <cell r="AO112">
            <v>3357.28368</v>
          </cell>
          <cell r="AP112">
            <v>61.51</v>
          </cell>
          <cell r="AQ112">
            <v>65.747</v>
          </cell>
          <cell r="AR112">
            <v>4044.0979699999998</v>
          </cell>
          <cell r="AS112">
            <v>105.43</v>
          </cell>
          <cell r="AT112">
            <v>45.721000000000004</v>
          </cell>
          <cell r="AU112">
            <v>4820.3650300000008</v>
          </cell>
          <cell r="AV112">
            <v>57</v>
          </cell>
          <cell r="AW112">
            <v>23.129000000000001</v>
          </cell>
          <cell r="AX112">
            <v>1318.3530000000001</v>
          </cell>
          <cell r="AY112">
            <v>13.68</v>
          </cell>
          <cell r="AZ112">
            <v>38.652000000000001</v>
          </cell>
          <cell r="BA112">
            <v>528.75936000000002</v>
          </cell>
          <cell r="BB112">
            <v>85.76</v>
          </cell>
          <cell r="BC112">
            <v>100.608</v>
          </cell>
          <cell r="BD112">
            <v>8628.1420800000014</v>
          </cell>
          <cell r="BE112">
            <v>22697.001120000001</v>
          </cell>
          <cell r="BG112">
            <v>55.7</v>
          </cell>
          <cell r="BH112">
            <v>122.104</v>
          </cell>
          <cell r="BI112">
            <v>6801.1928000000007</v>
          </cell>
          <cell r="BJ112">
            <v>30.34</v>
          </cell>
          <cell r="BK112">
            <v>312.54899999999998</v>
          </cell>
          <cell r="BL112">
            <v>9482.7366599999987</v>
          </cell>
          <cell r="BM112">
            <v>62.01</v>
          </cell>
          <cell r="BN112">
            <v>93.05</v>
          </cell>
          <cell r="BO112">
            <v>5770.0304999999998</v>
          </cell>
          <cell r="BP112">
            <v>55.61</v>
          </cell>
          <cell r="BQ112">
            <v>159.148</v>
          </cell>
          <cell r="BR112">
            <v>8850.2202799999995</v>
          </cell>
          <cell r="BS112">
            <v>37.89</v>
          </cell>
          <cell r="BT112">
            <v>256.60000000000002</v>
          </cell>
          <cell r="BU112">
            <v>9722.5740000000005</v>
          </cell>
          <cell r="BV112">
            <v>763</v>
          </cell>
          <cell r="BW112">
            <v>5.681</v>
          </cell>
          <cell r="BX112">
            <v>4334.6030000000001</v>
          </cell>
          <cell r="BY112">
            <v>32.64</v>
          </cell>
          <cell r="BZ112">
            <v>155.50800000000001</v>
          </cell>
          <cell r="CA112">
            <v>5075.7811200000006</v>
          </cell>
          <cell r="CB112">
            <v>50037.138360000004</v>
          </cell>
          <cell r="CD112">
            <v>21.25</v>
          </cell>
          <cell r="CE112">
            <v>33.865000000000002</v>
          </cell>
          <cell r="CF112">
            <v>719.63125000000002</v>
          </cell>
          <cell r="CG112">
            <v>33.090000000000003</v>
          </cell>
          <cell r="CH112">
            <v>28.94</v>
          </cell>
          <cell r="CI112">
            <v>957.6246000000001</v>
          </cell>
          <cell r="CJ112">
            <v>1677.25585</v>
          </cell>
          <cell r="CL112">
            <v>1309.72</v>
          </cell>
        </row>
        <row r="113">
          <cell r="A113" t="str">
            <v>04/28/2006</v>
          </cell>
          <cell r="B113">
            <v>38835</v>
          </cell>
          <cell r="C113">
            <v>102.58044779996976</v>
          </cell>
          <cell r="D113">
            <v>130.63232328945716</v>
          </cell>
          <cell r="E113">
            <v>86.836686104036929</v>
          </cell>
          <cell r="F113">
            <v>95.873761782814512</v>
          </cell>
          <cell r="G113">
            <v>103.29523959646909</v>
          </cell>
          <cell r="H113">
            <v>114.17639951671366</v>
          </cell>
          <cell r="I113">
            <v>56.7</v>
          </cell>
          <cell r="J113">
            <v>30.644280000000002</v>
          </cell>
          <cell r="K113">
            <v>203.22800000000001</v>
          </cell>
          <cell r="L113">
            <v>6227.7757358400004</v>
          </cell>
          <cell r="M113">
            <v>93.61</v>
          </cell>
          <cell r="N113">
            <v>75.748999999999995</v>
          </cell>
          <cell r="O113">
            <v>7090.8638899999996</v>
          </cell>
          <cell r="P113">
            <v>80.300000000000011</v>
          </cell>
          <cell r="Q113">
            <v>146.32</v>
          </cell>
          <cell r="R113">
            <v>11749.496000000001</v>
          </cell>
          <cell r="S113">
            <v>35.770000000000003</v>
          </cell>
          <cell r="T113">
            <v>92.6614</v>
          </cell>
          <cell r="U113">
            <v>3314.4982780000005</v>
          </cell>
          <cell r="V113">
            <v>31.900000000000002</v>
          </cell>
          <cell r="W113">
            <v>400.404</v>
          </cell>
          <cell r="X113">
            <v>12772.8876</v>
          </cell>
          <cell r="Y113">
            <v>80.100000000000009</v>
          </cell>
          <cell r="Z113">
            <v>67.665999999999997</v>
          </cell>
          <cell r="AA113">
            <v>5420.0466000000006</v>
          </cell>
          <cell r="AB113">
            <v>18.400000000000002</v>
          </cell>
          <cell r="AC113">
            <v>118.474</v>
          </cell>
          <cell r="AD113">
            <v>2179.9216000000001</v>
          </cell>
          <cell r="AE113">
            <v>50.94</v>
          </cell>
          <cell r="AF113">
            <v>135.863</v>
          </cell>
          <cell r="AG113">
            <v>6920.8612199999998</v>
          </cell>
          <cell r="AH113">
            <v>52.25</v>
          </cell>
          <cell r="AI113">
            <v>81.257000000000005</v>
          </cell>
          <cell r="AJ113">
            <v>4245.6782499999999</v>
          </cell>
          <cell r="AK113">
            <v>59922.029173839997</v>
          </cell>
          <cell r="AM113">
            <v>66.25</v>
          </cell>
          <cell r="AN113">
            <v>50.319000000000003</v>
          </cell>
          <cell r="AO113">
            <v>3333.63375</v>
          </cell>
          <cell r="AP113">
            <v>62.370000000000005</v>
          </cell>
          <cell r="AQ113">
            <v>65.747</v>
          </cell>
          <cell r="AR113">
            <v>4100.6403900000005</v>
          </cell>
          <cell r="AS113">
            <v>106.16</v>
          </cell>
          <cell r="AT113">
            <v>45.721000000000004</v>
          </cell>
          <cell r="AU113">
            <v>4853.74136</v>
          </cell>
          <cell r="AV113">
            <v>56.7</v>
          </cell>
          <cell r="AW113">
            <v>23.129000000000001</v>
          </cell>
          <cell r="AX113">
            <v>1311.4143000000001</v>
          </cell>
          <cell r="AY113">
            <v>13.72</v>
          </cell>
          <cell r="AZ113">
            <v>38.652000000000001</v>
          </cell>
          <cell r="BA113">
            <v>530.30544000000009</v>
          </cell>
          <cell r="BB113">
            <v>84.960000000000008</v>
          </cell>
          <cell r="BC113">
            <v>100.608</v>
          </cell>
          <cell r="BD113">
            <v>8547.6556800000017</v>
          </cell>
          <cell r="BE113">
            <v>22677.390920000005</v>
          </cell>
          <cell r="BG113">
            <v>55.6</v>
          </cell>
          <cell r="BH113">
            <v>122.104</v>
          </cell>
          <cell r="BI113">
            <v>6788.9823999999999</v>
          </cell>
          <cell r="BJ113">
            <v>30.02</v>
          </cell>
          <cell r="BK113">
            <v>312.54899999999998</v>
          </cell>
          <cell r="BL113">
            <v>9382.7209800000001</v>
          </cell>
          <cell r="BM113">
            <v>61.57</v>
          </cell>
          <cell r="BN113">
            <v>93.05</v>
          </cell>
          <cell r="BO113">
            <v>5729.0884999999998</v>
          </cell>
          <cell r="BP113">
            <v>54.93</v>
          </cell>
          <cell r="BQ113">
            <v>159.148</v>
          </cell>
          <cell r="BR113">
            <v>8741.99964</v>
          </cell>
          <cell r="BS113">
            <v>37.35</v>
          </cell>
          <cell r="BT113">
            <v>256.60000000000002</v>
          </cell>
          <cell r="BU113">
            <v>9584.010000000002</v>
          </cell>
          <cell r="BV113">
            <v>755</v>
          </cell>
          <cell r="BW113">
            <v>5.681</v>
          </cell>
          <cell r="BX113">
            <v>4289.1549999999997</v>
          </cell>
          <cell r="BY113">
            <v>32.15</v>
          </cell>
          <cell r="BZ113">
            <v>154.702</v>
          </cell>
          <cell r="CA113">
            <v>4973.6692999999996</v>
          </cell>
          <cell r="CB113">
            <v>49489.625820000001</v>
          </cell>
          <cell r="CD113">
            <v>21.55</v>
          </cell>
          <cell r="CE113">
            <v>33.865000000000002</v>
          </cell>
          <cell r="CF113">
            <v>729.79075000000012</v>
          </cell>
          <cell r="CG113">
            <v>33.42</v>
          </cell>
          <cell r="CH113">
            <v>28.94</v>
          </cell>
          <cell r="CI113">
            <v>967.17480000000012</v>
          </cell>
          <cell r="CJ113">
            <v>1696.9655500000003</v>
          </cell>
          <cell r="CL113">
            <v>1310.6100000000001</v>
          </cell>
        </row>
        <row r="114">
          <cell r="A114" t="str">
            <v>05/01/2006</v>
          </cell>
          <cell r="B114">
            <v>38838</v>
          </cell>
          <cell r="C114">
            <v>102.27390541828952</v>
          </cell>
          <cell r="D114">
            <v>132.39594832228764</v>
          </cell>
          <cell r="E114">
            <v>85.432521886665711</v>
          </cell>
          <cell r="F114">
            <v>98.775394608553</v>
          </cell>
          <cell r="G114">
            <v>102.86806431273644</v>
          </cell>
          <cell r="H114">
            <v>113.99516713652838</v>
          </cell>
          <cell r="I114">
            <v>56.61</v>
          </cell>
          <cell r="J114">
            <v>30.644280000000002</v>
          </cell>
          <cell r="K114">
            <v>203.22800000000001</v>
          </cell>
          <cell r="L114">
            <v>6227.7757358400004</v>
          </cell>
          <cell r="M114">
            <v>91.48</v>
          </cell>
          <cell r="N114">
            <v>75.748999999999995</v>
          </cell>
          <cell r="O114">
            <v>6929.5185199999996</v>
          </cell>
          <cell r="P114">
            <v>79.850000000000009</v>
          </cell>
          <cell r="Q114">
            <v>146.32</v>
          </cell>
          <cell r="R114">
            <v>11683.652</v>
          </cell>
          <cell r="S114">
            <v>35.800000000000004</v>
          </cell>
          <cell r="T114">
            <v>92.6614</v>
          </cell>
          <cell r="U114">
            <v>3317.2781200000004</v>
          </cell>
          <cell r="V114">
            <v>32</v>
          </cell>
          <cell r="W114">
            <v>400.404</v>
          </cell>
          <cell r="X114">
            <v>12812.928</v>
          </cell>
          <cell r="Y114">
            <v>78.03</v>
          </cell>
          <cell r="Z114">
            <v>67.665999999999997</v>
          </cell>
          <cell r="AA114">
            <v>5279.9779799999997</v>
          </cell>
          <cell r="AB114">
            <v>18.95</v>
          </cell>
          <cell r="AC114">
            <v>118.474</v>
          </cell>
          <cell r="AD114">
            <v>2245.0823</v>
          </cell>
          <cell r="AE114">
            <v>51.65</v>
          </cell>
          <cell r="AF114">
            <v>135.863</v>
          </cell>
          <cell r="AG114">
            <v>7017.32395</v>
          </cell>
          <cell r="AH114">
            <v>52.050000000000004</v>
          </cell>
          <cell r="AI114">
            <v>81.257000000000005</v>
          </cell>
          <cell r="AJ114">
            <v>4229.4268500000007</v>
          </cell>
          <cell r="AK114">
            <v>59742.963455839999</v>
          </cell>
          <cell r="AM114">
            <v>68.5</v>
          </cell>
          <cell r="AN114">
            <v>50.319000000000003</v>
          </cell>
          <cell r="AO114">
            <v>3446.8515000000002</v>
          </cell>
          <cell r="AP114">
            <v>63.02</v>
          </cell>
          <cell r="AQ114">
            <v>65.747</v>
          </cell>
          <cell r="AR114">
            <v>4143.3759399999999</v>
          </cell>
          <cell r="AS114">
            <v>108.04</v>
          </cell>
          <cell r="AT114">
            <v>45.721000000000004</v>
          </cell>
          <cell r="AU114">
            <v>4939.6968400000005</v>
          </cell>
          <cell r="AV114">
            <v>56.61</v>
          </cell>
          <cell r="AW114">
            <v>23.129000000000001</v>
          </cell>
          <cell r="AX114">
            <v>1309.33269</v>
          </cell>
          <cell r="AY114">
            <v>13.51</v>
          </cell>
          <cell r="AZ114">
            <v>38.652000000000001</v>
          </cell>
          <cell r="BA114">
            <v>522.18852000000004</v>
          </cell>
          <cell r="BB114">
            <v>85.7</v>
          </cell>
          <cell r="BC114">
            <v>100.608</v>
          </cell>
          <cell r="BD114">
            <v>8622.1056000000008</v>
          </cell>
          <cell r="BE114">
            <v>22983.551090000001</v>
          </cell>
          <cell r="BG114">
            <v>54.410000000000004</v>
          </cell>
          <cell r="BH114">
            <v>122.104</v>
          </cell>
          <cell r="BI114">
            <v>6643.6786400000001</v>
          </cell>
          <cell r="BJ114">
            <v>29.740000000000002</v>
          </cell>
          <cell r="BK114">
            <v>312.54899999999998</v>
          </cell>
          <cell r="BL114">
            <v>9295.2072599999992</v>
          </cell>
          <cell r="BM114">
            <v>60.660000000000004</v>
          </cell>
          <cell r="BN114">
            <v>93.05</v>
          </cell>
          <cell r="BO114">
            <v>5644.4130000000005</v>
          </cell>
          <cell r="BP114">
            <v>54.370000000000005</v>
          </cell>
          <cell r="BQ114">
            <v>159.148</v>
          </cell>
          <cell r="BR114">
            <v>8652.876760000001</v>
          </cell>
          <cell r="BS114">
            <v>36.6</v>
          </cell>
          <cell r="BT114">
            <v>256.60000000000002</v>
          </cell>
          <cell r="BU114">
            <v>9391.5600000000013</v>
          </cell>
          <cell r="BV114">
            <v>746</v>
          </cell>
          <cell r="BW114">
            <v>5.681</v>
          </cell>
          <cell r="BX114">
            <v>4238.0259999999998</v>
          </cell>
          <cell r="BY114">
            <v>31.18</v>
          </cell>
          <cell r="BZ114">
            <v>154.702</v>
          </cell>
          <cell r="CA114">
            <v>4823.6083600000002</v>
          </cell>
          <cell r="CB114">
            <v>48689.370020000002</v>
          </cell>
          <cell r="CD114">
            <v>21.93</v>
          </cell>
          <cell r="CE114">
            <v>33.865000000000002</v>
          </cell>
          <cell r="CF114">
            <v>742.65944999999999</v>
          </cell>
          <cell r="CG114">
            <v>34.75</v>
          </cell>
          <cell r="CH114">
            <v>28.94</v>
          </cell>
          <cell r="CI114">
            <v>1005.6650000000001</v>
          </cell>
          <cell r="CJ114">
            <v>1748.3244500000001</v>
          </cell>
          <cell r="CL114">
            <v>1305.19</v>
          </cell>
        </row>
        <row r="115">
          <cell r="A115" t="str">
            <v>05/02/2006</v>
          </cell>
          <cell r="B115">
            <v>38839</v>
          </cell>
          <cell r="C115">
            <v>102.78694760681235</v>
          </cell>
          <cell r="D115">
            <v>133.03735666208925</v>
          </cell>
          <cell r="E115">
            <v>83.935277863974036</v>
          </cell>
          <cell r="F115">
            <v>98.330809853999071</v>
          </cell>
          <cell r="G115">
            <v>103.50015762925597</v>
          </cell>
          <cell r="H115">
            <v>114.47845348368908</v>
          </cell>
          <cell r="I115">
            <v>56.85</v>
          </cell>
          <cell r="J115">
            <v>31.242670000000004</v>
          </cell>
          <cell r="K115">
            <v>203.22800000000001</v>
          </cell>
          <cell r="L115">
            <v>6349.3853387600011</v>
          </cell>
          <cell r="M115">
            <v>92.300000000000011</v>
          </cell>
          <cell r="N115">
            <v>75.748999999999995</v>
          </cell>
          <cell r="O115">
            <v>6991.6327000000001</v>
          </cell>
          <cell r="P115">
            <v>80.600000000000009</v>
          </cell>
          <cell r="Q115">
            <v>146.32</v>
          </cell>
          <cell r="R115">
            <v>11793.392</v>
          </cell>
          <cell r="S115">
            <v>34.76</v>
          </cell>
          <cell r="T115">
            <v>92.6614</v>
          </cell>
          <cell r="U115">
            <v>3220.9102639999996</v>
          </cell>
          <cell r="V115">
            <v>32.42</v>
          </cell>
          <cell r="W115">
            <v>400.404</v>
          </cell>
          <cell r="X115">
            <v>12981.097680000001</v>
          </cell>
          <cell r="Y115">
            <v>77.78</v>
          </cell>
          <cell r="Z115">
            <v>67.665999999999997</v>
          </cell>
          <cell r="AA115">
            <v>5263.0614799999994</v>
          </cell>
          <cell r="AB115">
            <v>18.95</v>
          </cell>
          <cell r="AC115">
            <v>118.474</v>
          </cell>
          <cell r="AD115">
            <v>2245.0823</v>
          </cell>
          <cell r="AE115">
            <v>51.25</v>
          </cell>
          <cell r="AF115">
            <v>135.863</v>
          </cell>
          <cell r="AG115">
            <v>6962.9787500000002</v>
          </cell>
          <cell r="AH115">
            <v>52.120000000000005</v>
          </cell>
          <cell r="AI115">
            <v>81.257000000000005</v>
          </cell>
          <cell r="AJ115">
            <v>4235.1148400000002</v>
          </cell>
          <cell r="AK115">
            <v>60042.655352760004</v>
          </cell>
          <cell r="AM115">
            <v>69.650000000000006</v>
          </cell>
          <cell r="AN115">
            <v>50.319000000000003</v>
          </cell>
          <cell r="AO115">
            <v>3504.7183500000006</v>
          </cell>
          <cell r="AP115">
            <v>63.59</v>
          </cell>
          <cell r="AQ115">
            <v>65.747</v>
          </cell>
          <cell r="AR115">
            <v>4180.8517300000003</v>
          </cell>
          <cell r="AS115">
            <v>105.82000000000001</v>
          </cell>
          <cell r="AT115">
            <v>45.721000000000004</v>
          </cell>
          <cell r="AU115">
            <v>4838.1962200000007</v>
          </cell>
          <cell r="AV115">
            <v>56.85</v>
          </cell>
          <cell r="AW115">
            <v>23.129000000000001</v>
          </cell>
          <cell r="AX115">
            <v>1314.8836500000002</v>
          </cell>
          <cell r="AY115">
            <v>14.22</v>
          </cell>
          <cell r="AZ115">
            <v>38.652000000000001</v>
          </cell>
          <cell r="BA115">
            <v>549.63144</v>
          </cell>
          <cell r="BB115">
            <v>86.54</v>
          </cell>
          <cell r="BC115">
            <v>100.608</v>
          </cell>
          <cell r="BD115">
            <v>8706.616320000001</v>
          </cell>
          <cell r="BE115">
            <v>23094.897710000005</v>
          </cell>
          <cell r="BG115">
            <v>54.160000000000004</v>
          </cell>
          <cell r="BH115">
            <v>122.104</v>
          </cell>
          <cell r="BI115">
            <v>6613.1526400000002</v>
          </cell>
          <cell r="BJ115">
            <v>29.44</v>
          </cell>
          <cell r="BK115">
            <v>312.54899999999998</v>
          </cell>
          <cell r="BL115">
            <v>9201.4425599999995</v>
          </cell>
          <cell r="BM115">
            <v>59.5</v>
          </cell>
          <cell r="BN115">
            <v>93.05</v>
          </cell>
          <cell r="BO115">
            <v>5536.4749999999995</v>
          </cell>
          <cell r="BP115">
            <v>53.24</v>
          </cell>
          <cell r="BQ115">
            <v>159.148</v>
          </cell>
          <cell r="BR115">
            <v>8473.0395200000003</v>
          </cell>
          <cell r="BS115">
            <v>35.75</v>
          </cell>
          <cell r="BT115">
            <v>256.60000000000002</v>
          </cell>
          <cell r="BU115">
            <v>9173.4500000000007</v>
          </cell>
          <cell r="BV115">
            <v>734.5</v>
          </cell>
          <cell r="BW115">
            <v>5.681</v>
          </cell>
          <cell r="BX115">
            <v>4172.6944999999996</v>
          </cell>
          <cell r="BY115">
            <v>30.16</v>
          </cell>
          <cell r="BZ115">
            <v>154.702</v>
          </cell>
          <cell r="CA115">
            <v>4665.81232</v>
          </cell>
          <cell r="CB115">
            <v>47836.06654</v>
          </cell>
          <cell r="CD115">
            <v>21.86</v>
          </cell>
          <cell r="CE115">
            <v>33.865000000000002</v>
          </cell>
          <cell r="CF115">
            <v>740.28890000000001</v>
          </cell>
          <cell r="CG115">
            <v>34.56</v>
          </cell>
          <cell r="CH115">
            <v>28.94</v>
          </cell>
          <cell r="CI115">
            <v>1000.1664000000001</v>
          </cell>
          <cell r="CJ115">
            <v>1740.4553000000001</v>
          </cell>
          <cell r="CL115">
            <v>1313.21</v>
          </cell>
        </row>
        <row r="116">
          <cell r="A116" t="str">
            <v>05/03/2006</v>
          </cell>
          <cell r="B116">
            <v>38840</v>
          </cell>
          <cell r="C116">
            <v>103.07821380452546</v>
          </cell>
          <cell r="D116">
            <v>130.93159789482351</v>
          </cell>
          <cell r="E116">
            <v>84.177795032824321</v>
          </cell>
          <cell r="F116">
            <v>100.35819407487956</v>
          </cell>
          <cell r="G116">
            <v>103.07771122320301</v>
          </cell>
          <cell r="H116">
            <v>113.22996375352396</v>
          </cell>
          <cell r="I116">
            <v>56.230000000000004</v>
          </cell>
          <cell r="J116">
            <v>31.165230000000001</v>
          </cell>
          <cell r="K116">
            <v>203.22800000000001</v>
          </cell>
          <cell r="L116">
            <v>6333.6473624400005</v>
          </cell>
          <cell r="M116">
            <v>93.02</v>
          </cell>
          <cell r="N116">
            <v>75.748999999999995</v>
          </cell>
          <cell r="O116">
            <v>7046.1719799999992</v>
          </cell>
          <cell r="P116">
            <v>81.239999999999995</v>
          </cell>
          <cell r="Q116">
            <v>146.32</v>
          </cell>
          <cell r="R116">
            <v>11887.036799999998</v>
          </cell>
          <cell r="S116">
            <v>35.39</v>
          </cell>
          <cell r="T116">
            <v>92.6614</v>
          </cell>
          <cell r="U116">
            <v>3279.2869460000002</v>
          </cell>
          <cell r="V116">
            <v>32.35</v>
          </cell>
          <cell r="W116">
            <v>400.404</v>
          </cell>
          <cell r="X116">
            <v>12953.0694</v>
          </cell>
          <cell r="Y116">
            <v>76.75</v>
          </cell>
          <cell r="Z116">
            <v>67.665999999999997</v>
          </cell>
          <cell r="AA116">
            <v>5193.3654999999999</v>
          </cell>
          <cell r="AB116">
            <v>18.940000000000001</v>
          </cell>
          <cell r="AC116">
            <v>118.474</v>
          </cell>
          <cell r="AD116">
            <v>2243.8975600000003</v>
          </cell>
          <cell r="AE116">
            <v>51.76</v>
          </cell>
          <cell r="AF116">
            <v>135.863</v>
          </cell>
          <cell r="AG116">
            <v>7032.2688799999996</v>
          </cell>
          <cell r="AH116">
            <v>52.230000000000004</v>
          </cell>
          <cell r="AI116">
            <v>81.257000000000005</v>
          </cell>
          <cell r="AJ116">
            <v>4244.0531100000007</v>
          </cell>
          <cell r="AK116">
            <v>60212.797538439998</v>
          </cell>
          <cell r="AM116">
            <v>64.52</v>
          </cell>
          <cell r="AN116">
            <v>50.319000000000003</v>
          </cell>
          <cell r="AO116">
            <v>3246.5818800000002</v>
          </cell>
          <cell r="AP116">
            <v>63.660000000000004</v>
          </cell>
          <cell r="AQ116">
            <v>65.747</v>
          </cell>
          <cell r="AR116">
            <v>4185.4540200000001</v>
          </cell>
          <cell r="AS116">
            <v>105.07000000000001</v>
          </cell>
          <cell r="AT116">
            <v>45.721000000000004</v>
          </cell>
          <cell r="AU116">
            <v>4803.9054700000006</v>
          </cell>
          <cell r="AV116">
            <v>56.230000000000004</v>
          </cell>
          <cell r="AW116">
            <v>23.129000000000001</v>
          </cell>
          <cell r="AX116">
            <v>1300.5436700000002</v>
          </cell>
          <cell r="AY116">
            <v>14.35</v>
          </cell>
          <cell r="AZ116">
            <v>38.652000000000001</v>
          </cell>
          <cell r="BA116">
            <v>554.65620000000001</v>
          </cell>
          <cell r="BB116">
            <v>85.86</v>
          </cell>
          <cell r="BC116">
            <v>100.608</v>
          </cell>
          <cell r="BD116">
            <v>8638.2028800000007</v>
          </cell>
          <cell r="BE116">
            <v>22729.344120000002</v>
          </cell>
          <cell r="BG116">
            <v>55.02</v>
          </cell>
          <cell r="BH116">
            <v>122.104</v>
          </cell>
          <cell r="BI116">
            <v>6718.1620800000001</v>
          </cell>
          <cell r="BJ116">
            <v>29.22</v>
          </cell>
          <cell r="BK116">
            <v>312.54899999999998</v>
          </cell>
          <cell r="BL116">
            <v>9132.681779999999</v>
          </cell>
          <cell r="BM116">
            <v>59.7</v>
          </cell>
          <cell r="BN116">
            <v>93.05</v>
          </cell>
          <cell r="BO116">
            <v>5555.085</v>
          </cell>
          <cell r="BP116">
            <v>53.25</v>
          </cell>
          <cell r="BQ116">
            <v>159.148</v>
          </cell>
          <cell r="BR116">
            <v>8474.6309999999994</v>
          </cell>
          <cell r="BS116">
            <v>35.75</v>
          </cell>
          <cell r="BT116">
            <v>256.60000000000002</v>
          </cell>
          <cell r="BU116">
            <v>9173.4500000000007</v>
          </cell>
          <cell r="BV116">
            <v>738</v>
          </cell>
          <cell r="BW116">
            <v>5.681</v>
          </cell>
          <cell r="BX116">
            <v>4192.5780000000004</v>
          </cell>
          <cell r="BY116">
            <v>30.560000000000002</v>
          </cell>
          <cell r="BZ116">
            <v>154.702</v>
          </cell>
          <cell r="CA116">
            <v>4727.6931199999999</v>
          </cell>
          <cell r="CB116">
            <v>47974.28098000001</v>
          </cell>
          <cell r="CD116">
            <v>22.8</v>
          </cell>
          <cell r="CE116">
            <v>33.865000000000002</v>
          </cell>
          <cell r="CF116">
            <v>772.12200000000007</v>
          </cell>
          <cell r="CG116">
            <v>34.700000000000003</v>
          </cell>
          <cell r="CH116">
            <v>28.94</v>
          </cell>
          <cell r="CI116">
            <v>1004.2180000000001</v>
          </cell>
          <cell r="CJ116">
            <v>1776.3400000000001</v>
          </cell>
          <cell r="CL116">
            <v>1307.8500000000001</v>
          </cell>
        </row>
        <row r="117">
          <cell r="A117" t="str">
            <v>05/04/2006</v>
          </cell>
          <cell r="B117">
            <v>38841</v>
          </cell>
          <cell r="C117">
            <v>103.19553332659306</v>
          </cell>
          <cell r="D117">
            <v>132.16442203076912</v>
          </cell>
          <cell r="E117">
            <v>82.958294205871084</v>
          </cell>
          <cell r="F117">
            <v>100.33768277503894</v>
          </cell>
          <cell r="G117">
            <v>103.42449558638083</v>
          </cell>
          <cell r="H117">
            <v>114.21667337897703</v>
          </cell>
          <cell r="I117">
            <v>56.72</v>
          </cell>
          <cell r="J117">
            <v>32.383110000000002</v>
          </cell>
          <cell r="K117">
            <v>203.22800000000001</v>
          </cell>
          <cell r="L117">
            <v>6581.1546790800003</v>
          </cell>
          <cell r="M117">
            <v>93.15</v>
          </cell>
          <cell r="N117">
            <v>75.748999999999995</v>
          </cell>
          <cell r="O117">
            <v>7056.0193499999996</v>
          </cell>
          <cell r="P117">
            <v>80.300000000000011</v>
          </cell>
          <cell r="Q117">
            <v>146.32</v>
          </cell>
          <cell r="R117">
            <v>11749.496000000001</v>
          </cell>
          <cell r="S117">
            <v>34.9</v>
          </cell>
          <cell r="T117">
            <v>92.6614</v>
          </cell>
          <cell r="U117">
            <v>3233.8828599999997</v>
          </cell>
          <cell r="V117">
            <v>32.270000000000003</v>
          </cell>
          <cell r="W117">
            <v>400.404</v>
          </cell>
          <cell r="X117">
            <v>12921.037080000002</v>
          </cell>
          <cell r="Y117">
            <v>76.900000000000006</v>
          </cell>
          <cell r="Z117">
            <v>67.665999999999997</v>
          </cell>
          <cell r="AA117">
            <v>5203.5154000000002</v>
          </cell>
          <cell r="AB117">
            <v>19.22</v>
          </cell>
          <cell r="AC117">
            <v>118.474</v>
          </cell>
          <cell r="AD117">
            <v>2277.0702799999999</v>
          </cell>
          <cell r="AE117">
            <v>51.52</v>
          </cell>
          <cell r="AF117">
            <v>135.863</v>
          </cell>
          <cell r="AG117">
            <v>6999.66176</v>
          </cell>
          <cell r="AH117">
            <v>52.42</v>
          </cell>
          <cell r="AI117">
            <v>81.257000000000005</v>
          </cell>
          <cell r="AJ117">
            <v>4259.4919400000008</v>
          </cell>
          <cell r="AK117">
            <v>60281.329349080006</v>
          </cell>
          <cell r="AM117">
            <v>64.849999999999994</v>
          </cell>
          <cell r="AN117">
            <v>50.319000000000003</v>
          </cell>
          <cell r="AO117">
            <v>3263.1871499999997</v>
          </cell>
          <cell r="AP117">
            <v>63.45</v>
          </cell>
          <cell r="AQ117">
            <v>65.747</v>
          </cell>
          <cell r="AR117">
            <v>4171.6471499999998</v>
          </cell>
          <cell r="AS117">
            <v>107.14</v>
          </cell>
          <cell r="AT117">
            <v>45.721000000000004</v>
          </cell>
          <cell r="AU117">
            <v>4898.5479400000004</v>
          </cell>
          <cell r="AV117">
            <v>56.72</v>
          </cell>
          <cell r="AW117">
            <v>23.129000000000001</v>
          </cell>
          <cell r="AX117">
            <v>1311.87688</v>
          </cell>
          <cell r="AY117">
            <v>14.600000000000001</v>
          </cell>
          <cell r="AZ117">
            <v>38.652000000000001</v>
          </cell>
          <cell r="BA117">
            <v>564.31920000000002</v>
          </cell>
          <cell r="BB117">
            <v>86.81</v>
          </cell>
          <cell r="BC117">
            <v>100.608</v>
          </cell>
          <cell r="BD117">
            <v>8733.7804800000013</v>
          </cell>
          <cell r="BE117">
            <v>22943.358800000002</v>
          </cell>
          <cell r="BG117">
            <v>54.480000000000004</v>
          </cell>
          <cell r="BH117">
            <v>122.104</v>
          </cell>
          <cell r="BI117">
            <v>6652.2259200000008</v>
          </cell>
          <cell r="BJ117">
            <v>28.82</v>
          </cell>
          <cell r="BK117">
            <v>312.54899999999998</v>
          </cell>
          <cell r="BL117">
            <v>9007.6621799999994</v>
          </cell>
          <cell r="BM117">
            <v>58.79</v>
          </cell>
          <cell r="BN117">
            <v>93.05</v>
          </cell>
          <cell r="BO117">
            <v>5470.4094999999998</v>
          </cell>
          <cell r="BP117">
            <v>52.53</v>
          </cell>
          <cell r="BQ117">
            <v>159.148</v>
          </cell>
          <cell r="BR117">
            <v>8360.0444399999997</v>
          </cell>
          <cell r="BS117">
            <v>35.46</v>
          </cell>
          <cell r="BT117">
            <v>256.60000000000002</v>
          </cell>
          <cell r="BU117">
            <v>9099.0360000000019</v>
          </cell>
          <cell r="BV117">
            <v>722.5</v>
          </cell>
          <cell r="BW117">
            <v>5.681</v>
          </cell>
          <cell r="BX117">
            <v>4104.5225</v>
          </cell>
          <cell r="BY117">
            <v>29.64</v>
          </cell>
          <cell r="BZ117">
            <v>154.702</v>
          </cell>
          <cell r="CA117">
            <v>4585.3672800000004</v>
          </cell>
          <cell r="CB117">
            <v>47279.267819999994</v>
          </cell>
          <cell r="CD117">
            <v>22.55</v>
          </cell>
          <cell r="CE117">
            <v>33.865000000000002</v>
          </cell>
          <cell r="CF117">
            <v>763.65575000000013</v>
          </cell>
          <cell r="CG117">
            <v>34.980000000000004</v>
          </cell>
          <cell r="CH117">
            <v>28.94</v>
          </cell>
          <cell r="CI117">
            <v>1012.3212000000002</v>
          </cell>
          <cell r="CJ117">
            <v>1775.9769500000002</v>
          </cell>
          <cell r="CL117">
            <v>1312.25</v>
          </cell>
        </row>
        <row r="118">
          <cell r="A118" t="str">
            <v>05/05/2006</v>
          </cell>
          <cell r="B118">
            <v>38842</v>
          </cell>
          <cell r="C118">
            <v>104.10578043124046</v>
          </cell>
          <cell r="D118">
            <v>133.58244017182642</v>
          </cell>
          <cell r="E118">
            <v>86.218022150540605</v>
          </cell>
          <cell r="F118">
            <v>100.88484945252529</v>
          </cell>
          <cell r="G118">
            <v>104.48928121059267</v>
          </cell>
          <cell r="H118">
            <v>115.48530004027387</v>
          </cell>
          <cell r="I118">
            <v>57.35</v>
          </cell>
          <cell r="J118">
            <v>32.777340000000002</v>
          </cell>
          <cell r="K118">
            <v>203.22800000000001</v>
          </cell>
          <cell r="L118">
            <v>6661.2732535200012</v>
          </cell>
          <cell r="M118">
            <v>92.91</v>
          </cell>
          <cell r="N118">
            <v>75.748999999999995</v>
          </cell>
          <cell r="O118">
            <v>7037.8395899999996</v>
          </cell>
          <cell r="P118">
            <v>81.25</v>
          </cell>
          <cell r="Q118">
            <v>146.32</v>
          </cell>
          <cell r="R118">
            <v>11888.5</v>
          </cell>
          <cell r="S118">
            <v>35.200000000000003</v>
          </cell>
          <cell r="T118">
            <v>92.6614</v>
          </cell>
          <cell r="U118">
            <v>3261.6812800000002</v>
          </cell>
          <cell r="V118">
            <v>32.76</v>
          </cell>
          <cell r="W118">
            <v>400.404</v>
          </cell>
          <cell r="X118">
            <v>13117.23504</v>
          </cell>
          <cell r="Y118">
            <v>77.22</v>
          </cell>
          <cell r="Z118">
            <v>67.665999999999997</v>
          </cell>
          <cell r="AA118">
            <v>5225.1685199999993</v>
          </cell>
          <cell r="AB118">
            <v>19.260000000000002</v>
          </cell>
          <cell r="AC118">
            <v>118.474</v>
          </cell>
          <cell r="AD118">
            <v>2281.80924</v>
          </cell>
          <cell r="AE118">
            <v>52.01</v>
          </cell>
          <cell r="AF118">
            <v>135.863</v>
          </cell>
          <cell r="AG118">
            <v>7066.2346299999999</v>
          </cell>
          <cell r="AH118">
            <v>52.59</v>
          </cell>
          <cell r="AI118">
            <v>81.257000000000005</v>
          </cell>
          <cell r="AJ118">
            <v>4273.3056300000007</v>
          </cell>
          <cell r="AK118">
            <v>60813.047183520001</v>
          </cell>
          <cell r="AM118">
            <v>65.86</v>
          </cell>
          <cell r="AN118">
            <v>50.319000000000003</v>
          </cell>
          <cell r="AO118">
            <v>3314.0093400000001</v>
          </cell>
          <cell r="AP118">
            <v>64.39</v>
          </cell>
          <cell r="AQ118">
            <v>65.747</v>
          </cell>
          <cell r="AR118">
            <v>4233.4493300000004</v>
          </cell>
          <cell r="AS118">
            <v>107.44</v>
          </cell>
          <cell r="AT118">
            <v>45.721000000000004</v>
          </cell>
          <cell r="AU118">
            <v>4912.2642400000004</v>
          </cell>
          <cell r="AV118">
            <v>57.35</v>
          </cell>
          <cell r="AW118">
            <v>23.129000000000001</v>
          </cell>
          <cell r="AX118">
            <v>1326.4481500000002</v>
          </cell>
          <cell r="AY118">
            <v>14.59</v>
          </cell>
          <cell r="AZ118">
            <v>38.652000000000001</v>
          </cell>
          <cell r="BA118">
            <v>563.93268</v>
          </cell>
          <cell r="BB118">
            <v>87.86</v>
          </cell>
          <cell r="BC118">
            <v>100.608</v>
          </cell>
          <cell r="BD118">
            <v>8839.4188800000011</v>
          </cell>
          <cell r="BE118">
            <v>23189.522620000003</v>
          </cell>
          <cell r="BG118">
            <v>56.95</v>
          </cell>
          <cell r="BH118">
            <v>122.104</v>
          </cell>
          <cell r="BI118">
            <v>6953.8227999999999</v>
          </cell>
          <cell r="BJ118">
            <v>29.75</v>
          </cell>
          <cell r="BK118">
            <v>312.54899999999998</v>
          </cell>
          <cell r="BL118">
            <v>9298.3327499999996</v>
          </cell>
          <cell r="BM118">
            <v>61.39</v>
          </cell>
          <cell r="BN118">
            <v>93.05</v>
          </cell>
          <cell r="BO118">
            <v>5712.3395</v>
          </cell>
          <cell r="BP118">
            <v>54.49</v>
          </cell>
          <cell r="BQ118">
            <v>159.148</v>
          </cell>
          <cell r="BR118">
            <v>8671.9745199999998</v>
          </cell>
          <cell r="BS118">
            <v>37.050000000000004</v>
          </cell>
          <cell r="BT118">
            <v>256.60000000000002</v>
          </cell>
          <cell r="BU118">
            <v>9507.0300000000025</v>
          </cell>
          <cell r="BV118">
            <v>743</v>
          </cell>
          <cell r="BW118">
            <v>5.681</v>
          </cell>
          <cell r="BX118">
            <v>4220.9830000000002</v>
          </cell>
          <cell r="BY118">
            <v>30.85</v>
          </cell>
          <cell r="BZ118">
            <v>154.702</v>
          </cell>
          <cell r="CA118">
            <v>4772.5567000000001</v>
          </cell>
          <cell r="CB118">
            <v>49137.039270000001</v>
          </cell>
          <cell r="CD118">
            <v>23.400000000000002</v>
          </cell>
          <cell r="CE118">
            <v>33.865000000000002</v>
          </cell>
          <cell r="CF118">
            <v>792.44100000000014</v>
          </cell>
          <cell r="CG118">
            <v>34.32</v>
          </cell>
          <cell r="CH118">
            <v>28.94</v>
          </cell>
          <cell r="CI118">
            <v>993.22080000000005</v>
          </cell>
          <cell r="CJ118">
            <v>1785.6618000000003</v>
          </cell>
          <cell r="CL118">
            <v>1325.76</v>
          </cell>
        </row>
        <row r="119">
          <cell r="A119" t="str">
            <v>05/08/2006</v>
          </cell>
          <cell r="B119">
            <v>38845</v>
          </cell>
          <cell r="C119">
            <v>104.19114046347744</v>
          </cell>
          <cell r="D119">
            <v>133.5055019572809</v>
          </cell>
          <cell r="E119">
            <v>84.772213119419462</v>
          </cell>
          <cell r="F119">
            <v>101.6017986192446</v>
          </cell>
          <cell r="G119">
            <v>104.40258511979823</v>
          </cell>
          <cell r="H119">
            <v>116.10954490535643</v>
          </cell>
          <cell r="I119">
            <v>57.660000000000004</v>
          </cell>
          <cell r="J119">
            <v>33.094140000000003</v>
          </cell>
          <cell r="K119">
            <v>203.22800000000001</v>
          </cell>
          <cell r="L119">
            <v>6725.6558839200006</v>
          </cell>
          <cell r="M119">
            <v>92.9</v>
          </cell>
          <cell r="N119">
            <v>75.748999999999995</v>
          </cell>
          <cell r="O119">
            <v>7037.0820999999996</v>
          </cell>
          <cell r="P119">
            <v>81.100000000000009</v>
          </cell>
          <cell r="Q119">
            <v>146.32</v>
          </cell>
          <cell r="R119">
            <v>11866.552000000001</v>
          </cell>
          <cell r="S119">
            <v>35.450000000000003</v>
          </cell>
          <cell r="T119">
            <v>92.6614</v>
          </cell>
          <cell r="U119">
            <v>3284.8466300000005</v>
          </cell>
          <cell r="V119">
            <v>32.68</v>
          </cell>
          <cell r="W119">
            <v>400.404</v>
          </cell>
          <cell r="X119">
            <v>13085.202719999999</v>
          </cell>
          <cell r="Y119">
            <v>76.81</v>
          </cell>
          <cell r="Z119">
            <v>67.665999999999997</v>
          </cell>
          <cell r="AA119">
            <v>5197.4254599999995</v>
          </cell>
          <cell r="AB119">
            <v>19.260000000000002</v>
          </cell>
          <cell r="AC119">
            <v>118.474</v>
          </cell>
          <cell r="AD119">
            <v>2281.80924</v>
          </cell>
          <cell r="AE119">
            <v>52.25</v>
          </cell>
          <cell r="AF119">
            <v>135.863</v>
          </cell>
          <cell r="AG119">
            <v>7098.8417499999996</v>
          </cell>
          <cell r="AH119">
            <v>52.74</v>
          </cell>
          <cell r="AI119">
            <v>81.257000000000005</v>
          </cell>
          <cell r="AJ119">
            <v>4285.4941800000006</v>
          </cell>
          <cell r="AK119">
            <v>60862.909963920007</v>
          </cell>
          <cell r="AM119">
            <v>65.13</v>
          </cell>
          <cell r="AN119">
            <v>50.319000000000003</v>
          </cell>
          <cell r="AO119">
            <v>3277.2764699999998</v>
          </cell>
          <cell r="AP119">
            <v>64.78</v>
          </cell>
          <cell r="AQ119">
            <v>65.747</v>
          </cell>
          <cell r="AR119">
            <v>4259.0906599999998</v>
          </cell>
          <cell r="AS119">
            <v>106.78</v>
          </cell>
          <cell r="AT119">
            <v>45.721000000000004</v>
          </cell>
          <cell r="AU119">
            <v>4882.0883800000001</v>
          </cell>
          <cell r="AV119">
            <v>57.660000000000004</v>
          </cell>
          <cell r="AW119">
            <v>23.129000000000001</v>
          </cell>
          <cell r="AX119">
            <v>1333.6181400000003</v>
          </cell>
          <cell r="AY119">
            <v>14.58</v>
          </cell>
          <cell r="AZ119">
            <v>38.652000000000001</v>
          </cell>
          <cell r="BA119">
            <v>563.54615999999999</v>
          </cell>
          <cell r="BB119">
            <v>88.070000000000007</v>
          </cell>
          <cell r="BC119">
            <v>100.608</v>
          </cell>
          <cell r="BD119">
            <v>8860.5465600000007</v>
          </cell>
          <cell r="BE119">
            <v>23176.166369999999</v>
          </cell>
          <cell r="BG119">
            <v>55.7</v>
          </cell>
          <cell r="BH119">
            <v>122.104</v>
          </cell>
          <cell r="BI119">
            <v>6801.1928000000007</v>
          </cell>
          <cell r="BJ119">
            <v>29.02</v>
          </cell>
          <cell r="BK119">
            <v>312.54899999999998</v>
          </cell>
          <cell r="BL119">
            <v>9070.1719799999992</v>
          </cell>
          <cell r="BM119">
            <v>60.49</v>
          </cell>
          <cell r="BN119">
            <v>93.05</v>
          </cell>
          <cell r="BO119">
            <v>5628.5945000000002</v>
          </cell>
          <cell r="BP119">
            <v>53.56</v>
          </cell>
          <cell r="BQ119">
            <v>159.148</v>
          </cell>
          <cell r="BR119">
            <v>8523.9668799999999</v>
          </cell>
          <cell r="BS119">
            <v>36.58</v>
          </cell>
          <cell r="BT119">
            <v>256.60000000000002</v>
          </cell>
          <cell r="BU119">
            <v>9386.4279999999999</v>
          </cell>
          <cell r="BV119">
            <v>733</v>
          </cell>
          <cell r="BW119">
            <v>5.681</v>
          </cell>
          <cell r="BX119">
            <v>4164.1729999999998</v>
          </cell>
          <cell r="BY119">
            <v>30.63</v>
          </cell>
          <cell r="BZ119">
            <v>154.702</v>
          </cell>
          <cell r="CA119">
            <v>4738.5222599999997</v>
          </cell>
          <cell r="CB119">
            <v>48313.049420000003</v>
          </cell>
          <cell r="CD119">
            <v>23.92</v>
          </cell>
          <cell r="CE119">
            <v>33.865000000000002</v>
          </cell>
          <cell r="CF119">
            <v>810.05080000000009</v>
          </cell>
          <cell r="CG119">
            <v>34.15</v>
          </cell>
          <cell r="CH119">
            <v>28.94</v>
          </cell>
          <cell r="CI119">
            <v>988.30100000000004</v>
          </cell>
          <cell r="CJ119">
            <v>1798.3518000000001</v>
          </cell>
          <cell r="CL119">
            <v>1324.66</v>
          </cell>
        </row>
        <row r="120">
          <cell r="A120" t="str">
            <v>05/09/2006</v>
          </cell>
          <cell r="B120">
            <v>38846</v>
          </cell>
          <cell r="C120">
            <v>103.93573913599678</v>
          </cell>
          <cell r="D120">
            <v>130.57823856886142</v>
          </cell>
          <cell r="E120">
            <v>83.544000905007593</v>
          </cell>
          <cell r="F120">
            <v>103.21631560032263</v>
          </cell>
          <cell r="G120">
            <v>104.4404161412358</v>
          </cell>
          <cell r="H120">
            <v>114.11598872331857</v>
          </cell>
          <cell r="I120">
            <v>56.67</v>
          </cell>
          <cell r="J120">
            <v>32.777340000000002</v>
          </cell>
          <cell r="K120">
            <v>203.22800000000001</v>
          </cell>
          <cell r="L120">
            <v>6661.2732535200012</v>
          </cell>
          <cell r="M120">
            <v>93.69</v>
          </cell>
          <cell r="N120">
            <v>75.748999999999995</v>
          </cell>
          <cell r="O120">
            <v>7096.9238099999993</v>
          </cell>
          <cell r="P120">
            <v>80.600000000000009</v>
          </cell>
          <cell r="Q120">
            <v>146.32</v>
          </cell>
          <cell r="R120">
            <v>11793.392</v>
          </cell>
          <cell r="S120">
            <v>36.1</v>
          </cell>
          <cell r="T120">
            <v>92.6614</v>
          </cell>
          <cell r="U120">
            <v>3345.07654</v>
          </cell>
          <cell r="V120">
            <v>32.58</v>
          </cell>
          <cell r="W120">
            <v>400.404</v>
          </cell>
          <cell r="X120">
            <v>13045.162319999999</v>
          </cell>
          <cell r="Y120">
            <v>77.180000000000007</v>
          </cell>
          <cell r="Z120">
            <v>67.665999999999997</v>
          </cell>
          <cell r="AA120">
            <v>5222.4618799999998</v>
          </cell>
          <cell r="AB120">
            <v>19.350000000000001</v>
          </cell>
          <cell r="AC120">
            <v>118.474</v>
          </cell>
          <cell r="AD120">
            <v>2292.4719000000005</v>
          </cell>
          <cell r="AE120">
            <v>51.45</v>
          </cell>
          <cell r="AF120">
            <v>135.863</v>
          </cell>
          <cell r="AG120">
            <v>6990.1513500000001</v>
          </cell>
          <cell r="AH120">
            <v>52.51</v>
          </cell>
          <cell r="AI120">
            <v>81.257000000000005</v>
          </cell>
          <cell r="AJ120">
            <v>4266.8050700000003</v>
          </cell>
          <cell r="AK120">
            <v>60713.718123520011</v>
          </cell>
          <cell r="AM120">
            <v>61.300000000000004</v>
          </cell>
          <cell r="AN120">
            <v>50.319000000000003</v>
          </cell>
          <cell r="AO120">
            <v>3084.5547000000006</v>
          </cell>
          <cell r="AP120">
            <v>64.320000000000007</v>
          </cell>
          <cell r="AQ120">
            <v>65.747</v>
          </cell>
          <cell r="AR120">
            <v>4228.8470400000006</v>
          </cell>
          <cell r="AS120">
            <v>103.88</v>
          </cell>
          <cell r="AT120">
            <v>45.721000000000004</v>
          </cell>
          <cell r="AU120">
            <v>4749.49748</v>
          </cell>
          <cell r="AV120">
            <v>56.67</v>
          </cell>
          <cell r="AW120">
            <v>23.129000000000001</v>
          </cell>
          <cell r="AX120">
            <v>1310.7204300000001</v>
          </cell>
          <cell r="AY120">
            <v>14.66</v>
          </cell>
          <cell r="AZ120">
            <v>38.652000000000001</v>
          </cell>
          <cell r="BA120">
            <v>566.63832000000002</v>
          </cell>
          <cell r="BB120">
            <v>86.75</v>
          </cell>
          <cell r="BC120">
            <v>100.608</v>
          </cell>
          <cell r="BD120">
            <v>8727.7440000000006</v>
          </cell>
          <cell r="BE120">
            <v>22668.001970000001</v>
          </cell>
          <cell r="BG120">
            <v>54.43</v>
          </cell>
          <cell r="BH120">
            <v>122.104</v>
          </cell>
          <cell r="BI120">
            <v>6646.1207199999999</v>
          </cell>
          <cell r="BJ120">
            <v>29.060000000000002</v>
          </cell>
          <cell r="BK120">
            <v>312.54899999999998</v>
          </cell>
          <cell r="BL120">
            <v>9082.6739400000006</v>
          </cell>
          <cell r="BM120">
            <v>59.44</v>
          </cell>
          <cell r="BN120">
            <v>93.05</v>
          </cell>
          <cell r="BO120">
            <v>5530.8919999999998</v>
          </cell>
          <cell r="BP120">
            <v>52.46</v>
          </cell>
          <cell r="BQ120">
            <v>159.148</v>
          </cell>
          <cell r="BR120">
            <v>8348.9040800000002</v>
          </cell>
          <cell r="BS120">
            <v>36.1</v>
          </cell>
          <cell r="BT120">
            <v>256.60000000000002</v>
          </cell>
          <cell r="BU120">
            <v>9263.260000000002</v>
          </cell>
          <cell r="BV120">
            <v>725</v>
          </cell>
          <cell r="BW120">
            <v>5.681</v>
          </cell>
          <cell r="BX120">
            <v>4118.7250000000004</v>
          </cell>
          <cell r="BY120">
            <v>29.88</v>
          </cell>
          <cell r="BZ120">
            <v>154.702</v>
          </cell>
          <cell r="CA120">
            <v>4622.4957599999998</v>
          </cell>
          <cell r="CB120">
            <v>47613.071499999998</v>
          </cell>
          <cell r="CD120">
            <v>23.67</v>
          </cell>
          <cell r="CE120">
            <v>33.865000000000002</v>
          </cell>
          <cell r="CF120">
            <v>801.58455000000015</v>
          </cell>
          <cell r="CG120">
            <v>35.43</v>
          </cell>
          <cell r="CH120">
            <v>28.94</v>
          </cell>
          <cell r="CI120">
            <v>1025.3442</v>
          </cell>
          <cell r="CJ120">
            <v>1826.92875</v>
          </cell>
          <cell r="CL120">
            <v>1325.14</v>
          </cell>
        </row>
        <row r="121">
          <cell r="A121" t="str">
            <v>05/10/2006</v>
          </cell>
          <cell r="B121">
            <v>38847</v>
          </cell>
          <cell r="C121">
            <v>104.0080136068261</v>
          </cell>
          <cell r="D121">
            <v>131.81678578467847</v>
          </cell>
          <cell r="E121">
            <v>85.061405421360305</v>
          </cell>
          <cell r="F121">
            <v>102.53135230994199</v>
          </cell>
          <cell r="G121">
            <v>104.25993064312735</v>
          </cell>
          <cell r="H121">
            <v>115.14297221103502</v>
          </cell>
          <cell r="I121">
            <v>57.18</v>
          </cell>
          <cell r="J121">
            <v>33.087090000000003</v>
          </cell>
          <cell r="K121">
            <v>203.22800000000001</v>
          </cell>
          <cell r="L121">
            <v>6724.2231265200007</v>
          </cell>
          <cell r="M121">
            <v>92.76</v>
          </cell>
          <cell r="N121">
            <v>75.748999999999995</v>
          </cell>
          <cell r="O121">
            <v>7026.4772400000002</v>
          </cell>
          <cell r="P121">
            <v>79.97</v>
          </cell>
          <cell r="Q121">
            <v>146.32</v>
          </cell>
          <cell r="R121">
            <v>11701.2104</v>
          </cell>
          <cell r="S121">
            <v>36.6</v>
          </cell>
          <cell r="T121">
            <v>92.6614</v>
          </cell>
          <cell r="U121">
            <v>3391.40724</v>
          </cell>
          <cell r="V121">
            <v>33.049999999999997</v>
          </cell>
          <cell r="W121">
            <v>400.404</v>
          </cell>
          <cell r="X121">
            <v>13233.352199999999</v>
          </cell>
          <cell r="Y121">
            <v>77.650000000000006</v>
          </cell>
          <cell r="Z121">
            <v>67.665999999999997</v>
          </cell>
          <cell r="AA121">
            <v>5254.2649000000001</v>
          </cell>
          <cell r="AB121">
            <v>19.200000000000003</v>
          </cell>
          <cell r="AC121">
            <v>118.474</v>
          </cell>
          <cell r="AD121">
            <v>2274.7008000000005</v>
          </cell>
          <cell r="AE121">
            <v>50.97</v>
          </cell>
          <cell r="AF121">
            <v>135.863</v>
          </cell>
          <cell r="AG121">
            <v>6924.9371099999998</v>
          </cell>
          <cell r="AH121">
            <v>52</v>
          </cell>
          <cell r="AI121">
            <v>81.257000000000005</v>
          </cell>
          <cell r="AJ121">
            <v>4225.3640000000005</v>
          </cell>
          <cell r="AK121">
            <v>60755.937016520002</v>
          </cell>
          <cell r="AM121">
            <v>60.65</v>
          </cell>
          <cell r="AN121">
            <v>50.319000000000003</v>
          </cell>
          <cell r="AO121">
            <v>3051.84735</v>
          </cell>
          <cell r="AP121">
            <v>65.53</v>
          </cell>
          <cell r="AQ121">
            <v>65.747</v>
          </cell>
          <cell r="AR121">
            <v>4308.4009100000003</v>
          </cell>
          <cell r="AS121">
            <v>105.08</v>
          </cell>
          <cell r="AT121">
            <v>45.721000000000004</v>
          </cell>
          <cell r="AU121">
            <v>4804.3626800000002</v>
          </cell>
          <cell r="AV121">
            <v>57.18</v>
          </cell>
          <cell r="AW121">
            <v>23.129000000000001</v>
          </cell>
          <cell r="AX121">
            <v>1322.51622</v>
          </cell>
          <cell r="AY121">
            <v>15.49</v>
          </cell>
          <cell r="AZ121">
            <v>38.652000000000001</v>
          </cell>
          <cell r="BA121">
            <v>598.71947999999998</v>
          </cell>
          <cell r="BB121">
            <v>87.44</v>
          </cell>
          <cell r="BC121">
            <v>100.608</v>
          </cell>
          <cell r="BD121">
            <v>8797.1635200000001</v>
          </cell>
          <cell r="BE121">
            <v>22883.010159999998</v>
          </cell>
          <cell r="BG121">
            <v>55.85</v>
          </cell>
          <cell r="BH121">
            <v>122.104</v>
          </cell>
          <cell r="BI121">
            <v>6819.5083999999997</v>
          </cell>
          <cell r="BJ121">
            <v>29.75</v>
          </cell>
          <cell r="BK121">
            <v>312.54899999999998</v>
          </cell>
          <cell r="BL121">
            <v>9298.3327499999996</v>
          </cell>
          <cell r="BM121">
            <v>60.88</v>
          </cell>
          <cell r="BN121">
            <v>93.05</v>
          </cell>
          <cell r="BO121">
            <v>5664.884</v>
          </cell>
          <cell r="BP121">
            <v>52.99</v>
          </cell>
          <cell r="BQ121">
            <v>159.148</v>
          </cell>
          <cell r="BR121">
            <v>8433.25252</v>
          </cell>
          <cell r="BS121">
            <v>36.58</v>
          </cell>
          <cell r="BT121">
            <v>256.60000000000002</v>
          </cell>
          <cell r="BU121">
            <v>9386.4279999999999</v>
          </cell>
          <cell r="BV121">
            <v>744</v>
          </cell>
          <cell r="BW121">
            <v>5.681</v>
          </cell>
          <cell r="BX121">
            <v>4226.6639999999998</v>
          </cell>
          <cell r="BY121">
            <v>30.05</v>
          </cell>
          <cell r="BZ121">
            <v>154.702</v>
          </cell>
          <cell r="CA121">
            <v>4648.7951000000003</v>
          </cell>
          <cell r="CB121">
            <v>48477.86477</v>
          </cell>
          <cell r="CD121">
            <v>23.5</v>
          </cell>
          <cell r="CE121">
            <v>33.865000000000002</v>
          </cell>
          <cell r="CF121">
            <v>795.8275000000001</v>
          </cell>
          <cell r="CG121">
            <v>35.21</v>
          </cell>
          <cell r="CH121">
            <v>28.94</v>
          </cell>
          <cell r="CI121">
            <v>1018.9774000000001</v>
          </cell>
          <cell r="CJ121">
            <v>1814.8049000000001</v>
          </cell>
          <cell r="CL121">
            <v>1322.8500000000001</v>
          </cell>
        </row>
        <row r="122">
          <cell r="A122" t="str">
            <v>05/11/2006</v>
          </cell>
          <cell r="B122">
            <v>38848</v>
          </cell>
          <cell r="C122">
            <v>103.06537912674381</v>
          </cell>
          <cell r="D122">
            <v>129.99434801415518</v>
          </cell>
          <cell r="E122">
            <v>82.510341554150983</v>
          </cell>
          <cell r="F122">
            <v>100.26218559840481</v>
          </cell>
          <cell r="G122">
            <v>102.92559899117275</v>
          </cell>
          <cell r="H122">
            <v>113.83407168747482</v>
          </cell>
          <cell r="I122">
            <v>56.53</v>
          </cell>
          <cell r="J122">
            <v>32.488710000000005</v>
          </cell>
          <cell r="K122">
            <v>203.22800000000001</v>
          </cell>
          <cell r="L122">
            <v>6602.615555880001</v>
          </cell>
          <cell r="M122">
            <v>91.98</v>
          </cell>
          <cell r="N122">
            <v>75.748999999999995</v>
          </cell>
          <cell r="O122">
            <v>6967.3930199999995</v>
          </cell>
          <cell r="P122">
            <v>79.17</v>
          </cell>
          <cell r="Q122">
            <v>146.32</v>
          </cell>
          <cell r="R122">
            <v>11584.154399999999</v>
          </cell>
          <cell r="S122">
            <v>35.72</v>
          </cell>
          <cell r="T122">
            <v>92.6614</v>
          </cell>
          <cell r="U122">
            <v>3309.8652079999997</v>
          </cell>
          <cell r="V122">
            <v>32.94</v>
          </cell>
          <cell r="W122">
            <v>400.404</v>
          </cell>
          <cell r="X122">
            <v>13189.30776</v>
          </cell>
          <cell r="Y122">
            <v>77.600000000000009</v>
          </cell>
          <cell r="Z122">
            <v>67.665999999999997</v>
          </cell>
          <cell r="AA122">
            <v>5250.8816000000006</v>
          </cell>
          <cell r="AB122">
            <v>19.21</v>
          </cell>
          <cell r="AC122">
            <v>118.474</v>
          </cell>
          <cell r="AD122">
            <v>2275.8855400000002</v>
          </cell>
          <cell r="AE122">
            <v>50.42</v>
          </cell>
          <cell r="AF122">
            <v>135.863</v>
          </cell>
          <cell r="AG122">
            <v>6850.2124600000006</v>
          </cell>
          <cell r="AH122">
            <v>51.38</v>
          </cell>
          <cell r="AI122">
            <v>81.257000000000005</v>
          </cell>
          <cell r="AJ122">
            <v>4174.9846600000001</v>
          </cell>
          <cell r="AK122">
            <v>60205.300203880004</v>
          </cell>
          <cell r="AM122">
            <v>59.07</v>
          </cell>
          <cell r="AN122">
            <v>50.319000000000003</v>
          </cell>
          <cell r="AO122">
            <v>2972.3433300000002</v>
          </cell>
          <cell r="AP122">
            <v>64.040000000000006</v>
          </cell>
          <cell r="AQ122">
            <v>65.747</v>
          </cell>
          <cell r="AR122">
            <v>4210.4378800000004</v>
          </cell>
          <cell r="AS122">
            <v>104.41</v>
          </cell>
          <cell r="AT122">
            <v>45.721000000000004</v>
          </cell>
          <cell r="AU122">
            <v>4773.7296100000003</v>
          </cell>
          <cell r="AV122">
            <v>56.53</v>
          </cell>
          <cell r="AW122">
            <v>23.129000000000001</v>
          </cell>
          <cell r="AX122">
            <v>1307.4823700000002</v>
          </cell>
          <cell r="AY122">
            <v>15.030000000000001</v>
          </cell>
          <cell r="AZ122">
            <v>38.652000000000001</v>
          </cell>
          <cell r="BA122">
            <v>580.93956000000003</v>
          </cell>
          <cell r="BB122">
            <v>86.69</v>
          </cell>
          <cell r="BC122">
            <v>100.608</v>
          </cell>
          <cell r="BD122">
            <v>8721.7075199999999</v>
          </cell>
          <cell r="BE122">
            <v>22566.640270000004</v>
          </cell>
          <cell r="BG122">
            <v>54.5</v>
          </cell>
          <cell r="BH122">
            <v>122.104</v>
          </cell>
          <cell r="BI122">
            <v>6654.6679999999997</v>
          </cell>
          <cell r="BJ122">
            <v>29.11</v>
          </cell>
          <cell r="BK122">
            <v>312.54899999999998</v>
          </cell>
          <cell r="BL122">
            <v>9098.3013899999987</v>
          </cell>
          <cell r="BM122">
            <v>59.44</v>
          </cell>
          <cell r="BN122">
            <v>93.05</v>
          </cell>
          <cell r="BO122">
            <v>5530.8919999999998</v>
          </cell>
          <cell r="BP122">
            <v>51.2</v>
          </cell>
          <cell r="BQ122">
            <v>159.148</v>
          </cell>
          <cell r="BR122">
            <v>8148.3775999999998</v>
          </cell>
          <cell r="BS122">
            <v>34.99</v>
          </cell>
          <cell r="BT122">
            <v>256.60000000000002</v>
          </cell>
          <cell r="BU122">
            <v>8978.4340000000011</v>
          </cell>
          <cell r="BV122">
            <v>721</v>
          </cell>
          <cell r="BW122">
            <v>5.681</v>
          </cell>
          <cell r="BX122">
            <v>4096.0010000000002</v>
          </cell>
          <cell r="BY122">
            <v>29.200000000000003</v>
          </cell>
          <cell r="BZ122">
            <v>154.702</v>
          </cell>
          <cell r="CA122">
            <v>4517.2984000000006</v>
          </cell>
          <cell r="CB122">
            <v>47023.972389999995</v>
          </cell>
          <cell r="CD122">
            <v>22.69</v>
          </cell>
          <cell r="CE122">
            <v>33.865000000000002</v>
          </cell>
          <cell r="CF122">
            <v>768.39685000000009</v>
          </cell>
          <cell r="CG122">
            <v>34.770000000000003</v>
          </cell>
          <cell r="CH122">
            <v>28.94</v>
          </cell>
          <cell r="CI122">
            <v>1006.2438000000001</v>
          </cell>
          <cell r="CJ122">
            <v>1774.6406500000003</v>
          </cell>
          <cell r="CL122">
            <v>1305.92</v>
          </cell>
        </row>
        <row r="123">
          <cell r="A123" t="str">
            <v>05/12/2006</v>
          </cell>
          <cell r="B123">
            <v>38849</v>
          </cell>
          <cell r="C123">
            <v>101.58316055879888</v>
          </cell>
          <cell r="D123">
            <v>124.57098578545474</v>
          </cell>
          <cell r="E123">
            <v>81.472249498230042</v>
          </cell>
          <cell r="F123">
            <v>97.795756171102539</v>
          </cell>
          <cell r="G123">
            <v>101.7686002522068</v>
          </cell>
          <cell r="H123">
            <v>110.99476439790577</v>
          </cell>
          <cell r="I123">
            <v>55.120000000000005</v>
          </cell>
          <cell r="J123">
            <v>31.679130000000004</v>
          </cell>
          <cell r="K123">
            <v>203.22800000000001</v>
          </cell>
          <cell r="L123">
            <v>6438.0862316400007</v>
          </cell>
          <cell r="M123">
            <v>90.800000000000011</v>
          </cell>
          <cell r="N123">
            <v>75.748999999999995</v>
          </cell>
          <cell r="O123">
            <v>6878.0092000000004</v>
          </cell>
          <cell r="P123">
            <v>78.61</v>
          </cell>
          <cell r="Q123">
            <v>146.32</v>
          </cell>
          <cell r="R123">
            <v>11502.215199999999</v>
          </cell>
          <cell r="S123">
            <v>35</v>
          </cell>
          <cell r="T123">
            <v>92.6614</v>
          </cell>
          <cell r="U123">
            <v>3243.1489999999999</v>
          </cell>
          <cell r="V123">
            <v>32.4</v>
          </cell>
          <cell r="W123">
            <v>400.404</v>
          </cell>
          <cell r="X123">
            <v>12973.089599999999</v>
          </cell>
          <cell r="Y123">
            <v>76.5</v>
          </cell>
          <cell r="Z123">
            <v>67.665999999999997</v>
          </cell>
          <cell r="AA123">
            <v>5176.4489999999996</v>
          </cell>
          <cell r="AB123">
            <v>18.990000000000002</v>
          </cell>
          <cell r="AC123">
            <v>118.474</v>
          </cell>
          <cell r="AD123">
            <v>2249.8212600000002</v>
          </cell>
          <cell r="AE123">
            <v>49.76</v>
          </cell>
          <cell r="AF123">
            <v>135.863</v>
          </cell>
          <cell r="AG123">
            <v>6760.54288</v>
          </cell>
          <cell r="AH123">
            <v>50.68</v>
          </cell>
          <cell r="AI123">
            <v>81.257000000000005</v>
          </cell>
          <cell r="AJ123">
            <v>4118.1047600000002</v>
          </cell>
          <cell r="AK123">
            <v>59339.467131640005</v>
          </cell>
          <cell r="AM123">
            <v>55.52</v>
          </cell>
          <cell r="AN123">
            <v>50.319000000000003</v>
          </cell>
          <cell r="AO123">
            <v>2793.7108800000001</v>
          </cell>
          <cell r="AP123">
            <v>61.58</v>
          </cell>
          <cell r="AQ123">
            <v>65.747</v>
          </cell>
          <cell r="AR123">
            <v>4048.7002600000001</v>
          </cell>
          <cell r="AS123">
            <v>98.92</v>
          </cell>
          <cell r="AT123">
            <v>45.721000000000004</v>
          </cell>
          <cell r="AU123">
            <v>4522.7213200000006</v>
          </cell>
          <cell r="AV123">
            <v>55.120000000000005</v>
          </cell>
          <cell r="AW123">
            <v>23.129000000000001</v>
          </cell>
          <cell r="AX123">
            <v>1274.8704800000003</v>
          </cell>
          <cell r="AY123">
            <v>14</v>
          </cell>
          <cell r="AZ123">
            <v>38.652000000000001</v>
          </cell>
          <cell r="BA123">
            <v>541.12800000000004</v>
          </cell>
          <cell r="BB123">
            <v>83.93</v>
          </cell>
          <cell r="BC123">
            <v>100.608</v>
          </cell>
          <cell r="BD123">
            <v>8444.0294400000002</v>
          </cell>
          <cell r="BE123">
            <v>21625.160380000001</v>
          </cell>
          <cell r="BG123">
            <v>54.050000000000004</v>
          </cell>
          <cell r="BH123">
            <v>122.104</v>
          </cell>
          <cell r="BI123">
            <v>6599.7212000000009</v>
          </cell>
          <cell r="BJ123">
            <v>29.05</v>
          </cell>
          <cell r="BK123">
            <v>312.54899999999998</v>
          </cell>
          <cell r="BL123">
            <v>9079.5484500000002</v>
          </cell>
          <cell r="BM123">
            <v>57.800000000000004</v>
          </cell>
          <cell r="BN123">
            <v>93.05</v>
          </cell>
          <cell r="BO123">
            <v>5378.29</v>
          </cell>
          <cell r="BP123">
            <v>50.54</v>
          </cell>
          <cell r="BQ123">
            <v>159.148</v>
          </cell>
          <cell r="BR123">
            <v>8043.3399199999994</v>
          </cell>
          <cell r="BS123">
            <v>34.42</v>
          </cell>
          <cell r="BT123">
            <v>256.60000000000002</v>
          </cell>
          <cell r="BU123">
            <v>8832.1720000000005</v>
          </cell>
          <cell r="BV123">
            <v>714</v>
          </cell>
          <cell r="BW123">
            <v>5.681</v>
          </cell>
          <cell r="BX123">
            <v>4056.2339999999999</v>
          </cell>
          <cell r="BY123">
            <v>28.72</v>
          </cell>
          <cell r="BZ123">
            <v>154.702</v>
          </cell>
          <cell r="CA123">
            <v>4443.04144</v>
          </cell>
          <cell r="CB123">
            <v>46432.347009999998</v>
          </cell>
          <cell r="CD123">
            <v>22.17</v>
          </cell>
          <cell r="CE123">
            <v>33.865000000000002</v>
          </cell>
          <cell r="CF123">
            <v>750.78705000000014</v>
          </cell>
          <cell r="CG123">
            <v>33.869999999999997</v>
          </cell>
          <cell r="CH123">
            <v>28.94</v>
          </cell>
          <cell r="CI123">
            <v>980.19779999999992</v>
          </cell>
          <cell r="CJ123">
            <v>1730.9848500000001</v>
          </cell>
          <cell r="CL123">
            <v>1291.24</v>
          </cell>
        </row>
        <row r="124">
          <cell r="A124" t="str">
            <v>05/15/2006</v>
          </cell>
          <cell r="B124">
            <v>38852</v>
          </cell>
          <cell r="C124">
            <v>100.9457838527954</v>
          </cell>
          <cell r="D124">
            <v>121.29555307748655</v>
          </cell>
          <cell r="E124">
            <v>79.682447432593065</v>
          </cell>
          <cell r="F124">
            <v>95.708880423621935</v>
          </cell>
          <cell r="G124">
            <v>102.02585119798233</v>
          </cell>
          <cell r="H124">
            <v>109.02134514699959</v>
          </cell>
          <cell r="I124">
            <v>54.14</v>
          </cell>
          <cell r="J124">
            <v>31.742490000000004</v>
          </cell>
          <cell r="K124">
            <v>203.22800000000001</v>
          </cell>
          <cell r="L124">
            <v>6450.9627577200008</v>
          </cell>
          <cell r="M124">
            <v>90.53</v>
          </cell>
          <cell r="N124">
            <v>75.748999999999995</v>
          </cell>
          <cell r="O124">
            <v>6857.5569699999996</v>
          </cell>
          <cell r="P124">
            <v>78.08</v>
          </cell>
          <cell r="Q124">
            <v>146.32</v>
          </cell>
          <cell r="R124">
            <v>11424.665599999998</v>
          </cell>
          <cell r="S124">
            <v>32.200000000000003</v>
          </cell>
          <cell r="T124">
            <v>92.6614</v>
          </cell>
          <cell r="U124">
            <v>2983.6970800000004</v>
          </cell>
          <cell r="V124">
            <v>32.47</v>
          </cell>
          <cell r="W124">
            <v>400.404</v>
          </cell>
          <cell r="X124">
            <v>13001.11788</v>
          </cell>
          <cell r="Y124">
            <v>76.3</v>
          </cell>
          <cell r="Z124">
            <v>67.665999999999997</v>
          </cell>
          <cell r="AA124">
            <v>5162.9157999999998</v>
          </cell>
          <cell r="AB124">
            <v>18.64</v>
          </cell>
          <cell r="AC124">
            <v>118.474</v>
          </cell>
          <cell r="AD124">
            <v>2208.35536</v>
          </cell>
          <cell r="AE124">
            <v>49.85</v>
          </cell>
          <cell r="AF124">
            <v>135.863</v>
          </cell>
          <cell r="AG124">
            <v>6772.7705500000002</v>
          </cell>
          <cell r="AH124">
            <v>50.52</v>
          </cell>
          <cell r="AI124">
            <v>81.257000000000005</v>
          </cell>
          <cell r="AJ124">
            <v>4105.1036400000003</v>
          </cell>
          <cell r="AK124">
            <v>58967.145637720008</v>
          </cell>
          <cell r="AM124">
            <v>53.660000000000004</v>
          </cell>
          <cell r="AN124">
            <v>50.319000000000003</v>
          </cell>
          <cell r="AO124">
            <v>2700.1175400000002</v>
          </cell>
          <cell r="AP124">
            <v>60</v>
          </cell>
          <cell r="AQ124">
            <v>65.747</v>
          </cell>
          <cell r="AR124">
            <v>3944.82</v>
          </cell>
          <cell r="AS124">
            <v>95.36</v>
          </cell>
          <cell r="AT124">
            <v>45.721000000000004</v>
          </cell>
          <cell r="AU124">
            <v>4359.9545600000001</v>
          </cell>
          <cell r="AV124">
            <v>54.14</v>
          </cell>
          <cell r="AW124">
            <v>23.129000000000001</v>
          </cell>
          <cell r="AX124">
            <v>1252.20406</v>
          </cell>
          <cell r="AY124">
            <v>13.100000000000001</v>
          </cell>
          <cell r="AZ124">
            <v>38.652000000000001</v>
          </cell>
          <cell r="BA124">
            <v>506.34120000000007</v>
          </cell>
          <cell r="BB124">
            <v>82.43</v>
          </cell>
          <cell r="BC124">
            <v>100.608</v>
          </cell>
          <cell r="BD124">
            <v>8293.1174400000018</v>
          </cell>
          <cell r="BE124">
            <v>21056.554800000005</v>
          </cell>
          <cell r="BG124">
            <v>52.870000000000005</v>
          </cell>
          <cell r="BH124">
            <v>122.104</v>
          </cell>
          <cell r="BI124">
            <v>6455.6384800000005</v>
          </cell>
          <cell r="BJ124">
            <v>28.39</v>
          </cell>
          <cell r="BK124">
            <v>312.54899999999998</v>
          </cell>
          <cell r="BL124">
            <v>8873.2661099999987</v>
          </cell>
          <cell r="BM124">
            <v>56.54</v>
          </cell>
          <cell r="BN124">
            <v>93.05</v>
          </cell>
          <cell r="BO124">
            <v>5261.0469999999996</v>
          </cell>
          <cell r="BP124">
            <v>49.81</v>
          </cell>
          <cell r="BQ124">
            <v>159.148</v>
          </cell>
          <cell r="BR124">
            <v>7927.1618800000006</v>
          </cell>
          <cell r="BS124">
            <v>33.44</v>
          </cell>
          <cell r="BT124">
            <v>256.60000000000002</v>
          </cell>
          <cell r="BU124">
            <v>8580.7039999999997</v>
          </cell>
          <cell r="BV124">
            <v>694</v>
          </cell>
          <cell r="BW124">
            <v>5.681</v>
          </cell>
          <cell r="BX124">
            <v>3942.614</v>
          </cell>
          <cell r="BY124">
            <v>28.26</v>
          </cell>
          <cell r="BZ124">
            <v>154.702</v>
          </cell>
          <cell r="CA124">
            <v>4371.8785200000002</v>
          </cell>
          <cell r="CB124">
            <v>45412.309989999994</v>
          </cell>
          <cell r="CD124">
            <v>21.31</v>
          </cell>
          <cell r="CE124">
            <v>33.865000000000002</v>
          </cell>
          <cell r="CF124">
            <v>721.66314999999997</v>
          </cell>
          <cell r="CG124">
            <v>33.6</v>
          </cell>
          <cell r="CH124">
            <v>28.94</v>
          </cell>
          <cell r="CI124">
            <v>972.38400000000013</v>
          </cell>
          <cell r="CJ124">
            <v>1694.0471500000001</v>
          </cell>
          <cell r="CL124">
            <v>1294.5040000000001</v>
          </cell>
        </row>
        <row r="125">
          <cell r="A125" t="str">
            <v>05/16/2006</v>
          </cell>
          <cell r="B125">
            <v>38853</v>
          </cell>
          <cell r="C125">
            <v>100.05115023903292</v>
          </cell>
          <cell r="D125">
            <v>121.14391101767268</v>
          </cell>
          <cell r="E125">
            <v>78.452868929363134</v>
          </cell>
          <cell r="F125">
            <v>91.779987690564738</v>
          </cell>
          <cell r="G125">
            <v>101.83480453972255</v>
          </cell>
          <cell r="H125">
            <v>107.10833668948851</v>
          </cell>
          <cell r="I125">
            <v>53.19</v>
          </cell>
          <cell r="J125">
            <v>31.291940000000004</v>
          </cell>
          <cell r="K125">
            <v>203.22800000000001</v>
          </cell>
          <cell r="L125">
            <v>6359.3983823200015</v>
          </cell>
          <cell r="M125">
            <v>90.52</v>
          </cell>
          <cell r="N125">
            <v>75.748999999999995</v>
          </cell>
          <cell r="O125">
            <v>6856.7994799999997</v>
          </cell>
          <cell r="P125">
            <v>77.55</v>
          </cell>
          <cell r="Q125">
            <v>146.32</v>
          </cell>
          <cell r="R125">
            <v>11347.115999999998</v>
          </cell>
          <cell r="S125">
            <v>32.4</v>
          </cell>
          <cell r="T125">
            <v>92.6614</v>
          </cell>
          <cell r="U125">
            <v>3002.2293599999998</v>
          </cell>
          <cell r="V125">
            <v>31.95</v>
          </cell>
          <cell r="W125">
            <v>400.404</v>
          </cell>
          <cell r="X125">
            <v>12792.907799999999</v>
          </cell>
          <cell r="Y125">
            <v>75.510000000000005</v>
          </cell>
          <cell r="Z125">
            <v>67.665999999999997</v>
          </cell>
          <cell r="AA125">
            <v>5109.4596600000004</v>
          </cell>
          <cell r="AB125">
            <v>18.53</v>
          </cell>
          <cell r="AC125">
            <v>118.474</v>
          </cell>
          <cell r="AD125">
            <v>2195.3232200000002</v>
          </cell>
          <cell r="AE125">
            <v>49.54</v>
          </cell>
          <cell r="AF125">
            <v>135.863</v>
          </cell>
          <cell r="AG125">
            <v>6730.6530199999997</v>
          </cell>
          <cell r="AH125">
            <v>49.85</v>
          </cell>
          <cell r="AI125">
            <v>81.257000000000005</v>
          </cell>
          <cell r="AJ125">
            <v>4050.6614500000005</v>
          </cell>
          <cell r="AK125">
            <v>58444.548372319994</v>
          </cell>
          <cell r="AM125">
            <v>52.78</v>
          </cell>
          <cell r="AN125">
            <v>50.319000000000003</v>
          </cell>
          <cell r="AO125">
            <v>2655.83682</v>
          </cell>
          <cell r="AP125">
            <v>59.36</v>
          </cell>
          <cell r="AQ125">
            <v>65.747</v>
          </cell>
          <cell r="AR125">
            <v>3902.7419199999999</v>
          </cell>
          <cell r="AS125">
            <v>95.05</v>
          </cell>
          <cell r="AT125">
            <v>45.721000000000004</v>
          </cell>
          <cell r="AU125">
            <v>4345.7810500000005</v>
          </cell>
          <cell r="AV125">
            <v>53.19</v>
          </cell>
          <cell r="AW125">
            <v>23.129000000000001</v>
          </cell>
          <cell r="AX125">
            <v>1230.2315100000001</v>
          </cell>
          <cell r="AY125">
            <v>13.48</v>
          </cell>
          <cell r="AZ125">
            <v>38.652000000000001</v>
          </cell>
          <cell r="BA125">
            <v>521.02895999999998</v>
          </cell>
          <cell r="BB125">
            <v>83.24</v>
          </cell>
          <cell r="BC125">
            <v>100.608</v>
          </cell>
          <cell r="BD125">
            <v>8374.609919999999</v>
          </cell>
          <cell r="BE125">
            <v>21030.230179999999</v>
          </cell>
          <cell r="BG125">
            <v>52.65</v>
          </cell>
          <cell r="BH125">
            <v>122.104</v>
          </cell>
          <cell r="BI125">
            <v>6428.7755999999999</v>
          </cell>
          <cell r="BJ125">
            <v>27.72</v>
          </cell>
          <cell r="BK125">
            <v>312.54899999999998</v>
          </cell>
          <cell r="BL125">
            <v>8663.8582799999986</v>
          </cell>
          <cell r="BM125">
            <v>55.95</v>
          </cell>
          <cell r="BN125">
            <v>93.05</v>
          </cell>
          <cell r="BO125">
            <v>5206.1475</v>
          </cell>
          <cell r="BP125">
            <v>48.93</v>
          </cell>
          <cell r="BQ125">
            <v>159.148</v>
          </cell>
          <cell r="BR125">
            <v>7787.1116400000001</v>
          </cell>
          <cell r="BS125">
            <v>32.660000000000004</v>
          </cell>
          <cell r="BT125">
            <v>256.60000000000002</v>
          </cell>
          <cell r="BU125">
            <v>8380.5560000000023</v>
          </cell>
          <cell r="BV125">
            <v>690.5</v>
          </cell>
          <cell r="BW125">
            <v>5.681</v>
          </cell>
          <cell r="BX125">
            <v>3922.7305000000001</v>
          </cell>
          <cell r="BY125">
            <v>27.94</v>
          </cell>
          <cell r="BZ125">
            <v>154.702</v>
          </cell>
          <cell r="CA125">
            <v>4322.3738800000001</v>
          </cell>
          <cell r="CB125">
            <v>44711.553399999997</v>
          </cell>
          <cell r="CD125">
            <v>20.47</v>
          </cell>
          <cell r="CE125">
            <v>33.865000000000002</v>
          </cell>
          <cell r="CF125">
            <v>693.21654999999998</v>
          </cell>
          <cell r="CG125">
            <v>32.18</v>
          </cell>
          <cell r="CH125">
            <v>28.94</v>
          </cell>
          <cell r="CI125">
            <v>931.28920000000005</v>
          </cell>
          <cell r="CJ125">
            <v>1624.50575</v>
          </cell>
          <cell r="CL125">
            <v>1292.08</v>
          </cell>
        </row>
        <row r="126">
          <cell r="A126" t="str">
            <v>05/17/2006</v>
          </cell>
          <cell r="B126">
            <v>38854</v>
          </cell>
          <cell r="C126">
            <v>97.971200872705239</v>
          </cell>
          <cell r="D126">
            <v>116.40449747369344</v>
          </cell>
          <cell r="E126">
            <v>76.856894181894688</v>
          </cell>
          <cell r="F126">
            <v>89.838490477032309</v>
          </cell>
          <cell r="G126">
            <v>100.11995586380831</v>
          </cell>
          <cell r="H126">
            <v>104.53080950463149</v>
          </cell>
          <cell r="I126">
            <v>51.910000000000004</v>
          </cell>
          <cell r="J126">
            <v>30.707640000000001</v>
          </cell>
          <cell r="K126">
            <v>203.22800000000001</v>
          </cell>
          <cell r="L126">
            <v>6240.6522619200005</v>
          </cell>
          <cell r="M126">
            <v>88.08</v>
          </cell>
          <cell r="N126">
            <v>75.748999999999995</v>
          </cell>
          <cell r="O126">
            <v>6671.971919999999</v>
          </cell>
          <cell r="P126">
            <v>75.989999999999995</v>
          </cell>
          <cell r="Q126">
            <v>146.32</v>
          </cell>
          <cell r="R126">
            <v>11118.8568</v>
          </cell>
          <cell r="S126">
            <v>31.3</v>
          </cell>
          <cell r="T126">
            <v>92.6614</v>
          </cell>
          <cell r="U126">
            <v>2900.3018200000001</v>
          </cell>
          <cell r="V126">
            <v>31.17</v>
          </cell>
          <cell r="W126">
            <v>400.404</v>
          </cell>
          <cell r="X126">
            <v>12480.59268</v>
          </cell>
          <cell r="Y126">
            <v>75.400000000000006</v>
          </cell>
          <cell r="Z126">
            <v>67.665999999999997</v>
          </cell>
          <cell r="AA126">
            <v>5102.0164000000004</v>
          </cell>
          <cell r="AB126">
            <v>18.71</v>
          </cell>
          <cell r="AC126">
            <v>118.474</v>
          </cell>
          <cell r="AD126">
            <v>2216.6485400000001</v>
          </cell>
          <cell r="AE126">
            <v>48.230000000000004</v>
          </cell>
          <cell r="AF126">
            <v>135.863</v>
          </cell>
          <cell r="AG126">
            <v>6552.6724900000008</v>
          </cell>
          <cell r="AH126">
            <v>48.56</v>
          </cell>
          <cell r="AI126">
            <v>81.257000000000005</v>
          </cell>
          <cell r="AJ126">
            <v>3945.8399200000003</v>
          </cell>
          <cell r="AK126">
            <v>57229.552831920009</v>
          </cell>
          <cell r="AM126">
            <v>50.52</v>
          </cell>
          <cell r="AN126">
            <v>50.319000000000003</v>
          </cell>
          <cell r="AO126">
            <v>2542.1158800000003</v>
          </cell>
          <cell r="AP126">
            <v>57.18</v>
          </cell>
          <cell r="AQ126">
            <v>65.747</v>
          </cell>
          <cell r="AR126">
            <v>3759.4134599999998</v>
          </cell>
          <cell r="AS126">
            <v>90.86</v>
          </cell>
          <cell r="AT126">
            <v>45.721000000000004</v>
          </cell>
          <cell r="AU126">
            <v>4154.2100600000003</v>
          </cell>
          <cell r="AV126">
            <v>51.910000000000004</v>
          </cell>
          <cell r="AW126">
            <v>23.129000000000001</v>
          </cell>
          <cell r="AX126">
            <v>1200.6263900000001</v>
          </cell>
          <cell r="AY126">
            <v>13</v>
          </cell>
          <cell r="AZ126">
            <v>38.652000000000001</v>
          </cell>
          <cell r="BA126">
            <v>502.476</v>
          </cell>
          <cell r="BB126">
            <v>80</v>
          </cell>
          <cell r="BC126">
            <v>100.608</v>
          </cell>
          <cell r="BD126">
            <v>8048.64</v>
          </cell>
          <cell r="BE126">
            <v>20207.481790000002</v>
          </cell>
          <cell r="BG126">
            <v>51.21</v>
          </cell>
          <cell r="BH126">
            <v>122.104</v>
          </cell>
          <cell r="BI126">
            <v>6252.9458400000003</v>
          </cell>
          <cell r="BJ126">
            <v>26.990000000000002</v>
          </cell>
          <cell r="BK126">
            <v>312.54899999999998</v>
          </cell>
          <cell r="BL126">
            <v>8435.69751</v>
          </cell>
          <cell r="BM126">
            <v>54.36</v>
          </cell>
          <cell r="BN126">
            <v>93.05</v>
          </cell>
          <cell r="BO126">
            <v>5058.1979999999994</v>
          </cell>
          <cell r="BP126">
            <v>48.21</v>
          </cell>
          <cell r="BQ126">
            <v>159.148</v>
          </cell>
          <cell r="BR126">
            <v>7672.5250800000003</v>
          </cell>
          <cell r="BS126">
            <v>32.42</v>
          </cell>
          <cell r="BT126">
            <v>256.60000000000002</v>
          </cell>
          <cell r="BU126">
            <v>8318.9720000000016</v>
          </cell>
          <cell r="BV126">
            <v>667</v>
          </cell>
          <cell r="BW126">
            <v>5.681</v>
          </cell>
          <cell r="BX126">
            <v>3789.2269999999999</v>
          </cell>
          <cell r="BY126">
            <v>27.63</v>
          </cell>
          <cell r="BZ126">
            <v>154.702</v>
          </cell>
          <cell r="CA126">
            <v>4274.41626</v>
          </cell>
          <cell r="CB126">
            <v>43801.981690000001</v>
          </cell>
          <cell r="CD126">
            <v>20.25</v>
          </cell>
          <cell r="CE126">
            <v>33.865000000000002</v>
          </cell>
          <cell r="CF126">
            <v>685.76625000000001</v>
          </cell>
          <cell r="CG126">
            <v>31.25</v>
          </cell>
          <cell r="CH126">
            <v>28.94</v>
          </cell>
          <cell r="CI126">
            <v>904.375</v>
          </cell>
          <cell r="CJ126">
            <v>1590.1412500000001</v>
          </cell>
          <cell r="CL126">
            <v>1270.3220000000001</v>
          </cell>
        </row>
        <row r="127">
          <cell r="A127" t="str">
            <v>05/18/2006</v>
          </cell>
          <cell r="B127">
            <v>38855</v>
          </cell>
          <cell r="C127">
            <v>97.492300544741084</v>
          </cell>
          <cell r="D127">
            <v>115.51924581548774</v>
          </cell>
          <cell r="E127">
            <v>77.825067385326079</v>
          </cell>
          <cell r="F127">
            <v>88.83555825381049</v>
          </cell>
          <cell r="G127">
            <v>99.449085750315234</v>
          </cell>
          <cell r="H127">
            <v>104.02738622633912</v>
          </cell>
          <cell r="I127">
            <v>51.660000000000004</v>
          </cell>
          <cell r="J127">
            <v>30.454210000000003</v>
          </cell>
          <cell r="K127">
            <v>203.22800000000001</v>
          </cell>
          <cell r="L127">
            <v>6189.1481898800012</v>
          </cell>
          <cell r="M127">
            <v>86.81</v>
          </cell>
          <cell r="N127">
            <v>75.748999999999995</v>
          </cell>
          <cell r="O127">
            <v>6575.7706899999994</v>
          </cell>
          <cell r="P127">
            <v>75.900000000000006</v>
          </cell>
          <cell r="Q127">
            <v>146.32</v>
          </cell>
          <cell r="R127">
            <v>11105.688</v>
          </cell>
          <cell r="S127">
            <v>31.85</v>
          </cell>
          <cell r="T127">
            <v>92.6614</v>
          </cell>
          <cell r="U127">
            <v>2951.26559</v>
          </cell>
          <cell r="V127">
            <v>30.82</v>
          </cell>
          <cell r="W127">
            <v>400.404</v>
          </cell>
          <cell r="X127">
            <v>12340.451279999999</v>
          </cell>
          <cell r="Y127">
            <v>75.83</v>
          </cell>
          <cell r="Z127">
            <v>67.665999999999997</v>
          </cell>
          <cell r="AA127">
            <v>5131.1127799999995</v>
          </cell>
          <cell r="AB127">
            <v>18.82</v>
          </cell>
          <cell r="AC127">
            <v>118.474</v>
          </cell>
          <cell r="AD127">
            <v>2229.6806799999999</v>
          </cell>
          <cell r="AE127">
            <v>48.120000000000005</v>
          </cell>
          <cell r="AF127">
            <v>135.863</v>
          </cell>
          <cell r="AG127">
            <v>6537.7275600000003</v>
          </cell>
          <cell r="AH127">
            <v>47.86</v>
          </cell>
          <cell r="AI127">
            <v>81.257000000000005</v>
          </cell>
          <cell r="AJ127">
            <v>3888.96002</v>
          </cell>
          <cell r="AK127">
            <v>56949.804789879992</v>
          </cell>
          <cell r="AM127">
            <v>49.72</v>
          </cell>
          <cell r="AN127">
            <v>50.319000000000003</v>
          </cell>
          <cell r="AO127">
            <v>2501.8606800000002</v>
          </cell>
          <cell r="AP127">
            <v>56.22</v>
          </cell>
          <cell r="AQ127">
            <v>65.747</v>
          </cell>
          <cell r="AR127">
            <v>3696.2963399999999</v>
          </cell>
          <cell r="AS127">
            <v>90.36</v>
          </cell>
          <cell r="AT127">
            <v>45.721000000000004</v>
          </cell>
          <cell r="AU127">
            <v>4131.3495600000006</v>
          </cell>
          <cell r="AV127">
            <v>51.660000000000004</v>
          </cell>
          <cell r="AW127">
            <v>23.129000000000001</v>
          </cell>
          <cell r="AX127">
            <v>1194.8441400000002</v>
          </cell>
          <cell r="AY127">
            <v>12.83</v>
          </cell>
          <cell r="AZ127">
            <v>38.652000000000001</v>
          </cell>
          <cell r="BA127">
            <v>495.90516000000002</v>
          </cell>
          <cell r="BB127">
            <v>79.850000000000009</v>
          </cell>
          <cell r="BC127">
            <v>100.608</v>
          </cell>
          <cell r="BD127">
            <v>8033.5488000000014</v>
          </cell>
          <cell r="BE127">
            <v>20053.804680000005</v>
          </cell>
          <cell r="BG127">
            <v>51.75</v>
          </cell>
          <cell r="BH127">
            <v>122.104</v>
          </cell>
          <cell r="BI127">
            <v>6318.8819999999996</v>
          </cell>
          <cell r="BJ127">
            <v>27.5</v>
          </cell>
          <cell r="BK127">
            <v>312.54899999999998</v>
          </cell>
          <cell r="BL127">
            <v>8595.0974999999999</v>
          </cell>
          <cell r="BM127">
            <v>54.38</v>
          </cell>
          <cell r="BN127">
            <v>93.05</v>
          </cell>
          <cell r="BO127">
            <v>5060.0590000000002</v>
          </cell>
          <cell r="BP127">
            <v>49.02</v>
          </cell>
          <cell r="BQ127">
            <v>159.148</v>
          </cell>
          <cell r="BR127">
            <v>7801.4349600000005</v>
          </cell>
          <cell r="BS127">
            <v>33</v>
          </cell>
          <cell r="BT127">
            <v>256.60000000000002</v>
          </cell>
          <cell r="BU127">
            <v>8467.8000000000011</v>
          </cell>
          <cell r="BV127">
            <v>672.25</v>
          </cell>
          <cell r="BW127">
            <v>5.681</v>
          </cell>
          <cell r="BX127">
            <v>3819.0522500000002</v>
          </cell>
          <cell r="BY127">
            <v>27.740000000000002</v>
          </cell>
          <cell r="BZ127">
            <v>154.702</v>
          </cell>
          <cell r="CA127">
            <v>4291.4334800000006</v>
          </cell>
          <cell r="CB127">
            <v>44353.759190000004</v>
          </cell>
          <cell r="CD127">
            <v>20.23</v>
          </cell>
          <cell r="CE127">
            <v>33.865000000000002</v>
          </cell>
          <cell r="CF127">
            <v>685.08895000000007</v>
          </cell>
          <cell r="CG127">
            <v>30.66</v>
          </cell>
          <cell r="CH127">
            <v>28.94</v>
          </cell>
          <cell r="CI127">
            <v>887.30040000000008</v>
          </cell>
          <cell r="CJ127">
            <v>1572.3893500000001</v>
          </cell>
          <cell r="CL127">
            <v>1261.81</v>
          </cell>
        </row>
        <row r="128">
          <cell r="A128" t="str">
            <v>05/19/2006</v>
          </cell>
          <cell r="B128">
            <v>38856</v>
          </cell>
          <cell r="C128">
            <v>97.97431092158007</v>
          </cell>
          <cell r="D128">
            <v>116.08605543851249</v>
          </cell>
          <cell r="E128">
            <v>77.378844742625276</v>
          </cell>
          <cell r="F128">
            <v>88.783750343181495</v>
          </cell>
          <cell r="G128">
            <v>99.860498108448908</v>
          </cell>
          <cell r="H128">
            <v>104.22875553765604</v>
          </cell>
          <cell r="I128">
            <v>51.76</v>
          </cell>
          <cell r="J128">
            <v>30.383810000000004</v>
          </cell>
          <cell r="K128">
            <v>203.22800000000001</v>
          </cell>
          <cell r="L128">
            <v>6174.8409386800013</v>
          </cell>
          <cell r="M128">
            <v>88.070000000000007</v>
          </cell>
          <cell r="N128">
            <v>75.748999999999995</v>
          </cell>
          <cell r="O128">
            <v>6671.21443</v>
          </cell>
          <cell r="P128">
            <v>76.600000000000009</v>
          </cell>
          <cell r="Q128">
            <v>146.32</v>
          </cell>
          <cell r="R128">
            <v>11208.112000000001</v>
          </cell>
          <cell r="S128">
            <v>31.970000000000002</v>
          </cell>
          <cell r="T128">
            <v>92.6614</v>
          </cell>
          <cell r="U128">
            <v>2962.3849580000001</v>
          </cell>
          <cell r="V128">
            <v>30.810000000000002</v>
          </cell>
          <cell r="W128">
            <v>400.404</v>
          </cell>
          <cell r="X128">
            <v>12336.447240000001</v>
          </cell>
          <cell r="Y128">
            <v>75.570000000000007</v>
          </cell>
          <cell r="Z128">
            <v>67.665999999999997</v>
          </cell>
          <cell r="AA128">
            <v>5113.51962</v>
          </cell>
          <cell r="AB128">
            <v>18.78</v>
          </cell>
          <cell r="AC128">
            <v>118.474</v>
          </cell>
          <cell r="AD128">
            <v>2224.9417200000003</v>
          </cell>
          <cell r="AE128">
            <v>48.75</v>
          </cell>
          <cell r="AF128">
            <v>135.863</v>
          </cell>
          <cell r="AG128">
            <v>6623.32125</v>
          </cell>
          <cell r="AH128">
            <v>48.2</v>
          </cell>
          <cell r="AI128">
            <v>81.257000000000005</v>
          </cell>
          <cell r="AJ128">
            <v>3916.5874000000003</v>
          </cell>
          <cell r="AK128">
            <v>57231.369556680002</v>
          </cell>
          <cell r="AM128">
            <v>52.21</v>
          </cell>
          <cell r="AN128">
            <v>50.319000000000003</v>
          </cell>
          <cell r="AO128">
            <v>2627.15499</v>
          </cell>
          <cell r="AP128">
            <v>55.47</v>
          </cell>
          <cell r="AQ128">
            <v>65.747</v>
          </cell>
          <cell r="AR128">
            <v>3646.9860899999999</v>
          </cell>
          <cell r="AS128">
            <v>90.5</v>
          </cell>
          <cell r="AT128">
            <v>45.721000000000004</v>
          </cell>
          <cell r="AU128">
            <v>4137.7505000000001</v>
          </cell>
          <cell r="AV128">
            <v>51.76</v>
          </cell>
          <cell r="AW128">
            <v>23.129000000000001</v>
          </cell>
          <cell r="AX128">
            <v>1197.1570400000001</v>
          </cell>
          <cell r="AY128">
            <v>12.82</v>
          </cell>
          <cell r="AZ128">
            <v>38.652000000000001</v>
          </cell>
          <cell r="BA128">
            <v>495.51864</v>
          </cell>
          <cell r="BB128">
            <v>79.989999999999995</v>
          </cell>
          <cell r="BC128">
            <v>100.608</v>
          </cell>
          <cell r="BD128">
            <v>8047.6339200000002</v>
          </cell>
          <cell r="BE128">
            <v>20152.20118</v>
          </cell>
          <cell r="BG128">
            <v>51.410000000000004</v>
          </cell>
          <cell r="BH128">
            <v>122.104</v>
          </cell>
          <cell r="BI128">
            <v>6277.3666400000002</v>
          </cell>
          <cell r="BJ128">
            <v>27.080000000000002</v>
          </cell>
          <cell r="BK128">
            <v>312.54899999999998</v>
          </cell>
          <cell r="BL128">
            <v>8463.8269199999995</v>
          </cell>
          <cell r="BM128">
            <v>53.79</v>
          </cell>
          <cell r="BN128">
            <v>93.05</v>
          </cell>
          <cell r="BO128">
            <v>5005.1594999999998</v>
          </cell>
          <cell r="BP128">
            <v>48.75</v>
          </cell>
          <cell r="BQ128">
            <v>159.148</v>
          </cell>
          <cell r="BR128">
            <v>7758.4650000000001</v>
          </cell>
          <cell r="BS128">
            <v>32.86</v>
          </cell>
          <cell r="BT128">
            <v>256.60000000000002</v>
          </cell>
          <cell r="BU128">
            <v>8431.8760000000002</v>
          </cell>
          <cell r="BV128">
            <v>679</v>
          </cell>
          <cell r="BW128">
            <v>5.681</v>
          </cell>
          <cell r="BX128">
            <v>3857.3989999999999</v>
          </cell>
          <cell r="BY128">
            <v>27.830000000000002</v>
          </cell>
          <cell r="BZ128">
            <v>154.702</v>
          </cell>
          <cell r="CA128">
            <v>4305.3566600000004</v>
          </cell>
          <cell r="CB128">
            <v>44099.449719999997</v>
          </cell>
          <cell r="CD128">
            <v>19.75</v>
          </cell>
          <cell r="CE128">
            <v>33.865000000000002</v>
          </cell>
          <cell r="CF128">
            <v>668.83375000000001</v>
          </cell>
          <cell r="CG128">
            <v>31.19</v>
          </cell>
          <cell r="CH128">
            <v>28.94</v>
          </cell>
          <cell r="CI128">
            <v>902.63860000000011</v>
          </cell>
          <cell r="CJ128">
            <v>1571.47235</v>
          </cell>
          <cell r="CL128">
            <v>1267.03</v>
          </cell>
        </row>
        <row r="129">
          <cell r="A129" t="str">
            <v>05/22/2006</v>
          </cell>
          <cell r="B129">
            <v>38859</v>
          </cell>
          <cell r="C129">
            <v>97.239637381190562</v>
          </cell>
          <cell r="D129">
            <v>112.70007721262949</v>
          </cell>
          <cell r="E129">
            <v>75.998662493663915</v>
          </cell>
          <cell r="F129">
            <v>87.444405683928935</v>
          </cell>
          <cell r="G129">
            <v>99.469577553593922</v>
          </cell>
          <cell r="H129">
            <v>100.06041079339508</v>
          </cell>
          <cell r="I129">
            <v>49.69</v>
          </cell>
          <cell r="J129">
            <v>29.968460000000004</v>
          </cell>
          <cell r="K129">
            <v>203.22800000000001</v>
          </cell>
          <cell r="L129">
            <v>6090.430188880001</v>
          </cell>
          <cell r="M129">
            <v>87.76</v>
          </cell>
          <cell r="N129">
            <v>75.748999999999995</v>
          </cell>
          <cell r="O129">
            <v>6647.7322400000003</v>
          </cell>
          <cell r="P129">
            <v>76.81</v>
          </cell>
          <cell r="Q129">
            <v>146.32</v>
          </cell>
          <cell r="R129">
            <v>11238.8392</v>
          </cell>
          <cell r="S129">
            <v>31.55</v>
          </cell>
          <cell r="T129">
            <v>92.6614</v>
          </cell>
          <cell r="U129">
            <v>2923.4671699999999</v>
          </cell>
          <cell r="V129">
            <v>30.48</v>
          </cell>
          <cell r="W129">
            <v>400.404</v>
          </cell>
          <cell r="X129">
            <v>12204.313920000001</v>
          </cell>
          <cell r="Y129">
            <v>75.510000000000005</v>
          </cell>
          <cell r="Z129">
            <v>67.665999999999997</v>
          </cell>
          <cell r="AA129">
            <v>5109.4596600000004</v>
          </cell>
          <cell r="AB129">
            <v>18.670000000000002</v>
          </cell>
          <cell r="AC129">
            <v>118.474</v>
          </cell>
          <cell r="AD129">
            <v>2211.9095800000005</v>
          </cell>
          <cell r="AE129">
            <v>47.550000000000004</v>
          </cell>
          <cell r="AF129">
            <v>135.863</v>
          </cell>
          <cell r="AG129">
            <v>6460.2856500000007</v>
          </cell>
          <cell r="AH129">
            <v>48.19</v>
          </cell>
          <cell r="AI129">
            <v>81.257000000000005</v>
          </cell>
          <cell r="AJ129">
            <v>3915.7748299999998</v>
          </cell>
          <cell r="AK129">
            <v>56802.21243888</v>
          </cell>
          <cell r="AM129">
            <v>48.89</v>
          </cell>
          <cell r="AN129">
            <v>50.319000000000003</v>
          </cell>
          <cell r="AO129">
            <v>2460.09591</v>
          </cell>
          <cell r="AP129">
            <v>54.160000000000004</v>
          </cell>
          <cell r="AQ129">
            <v>65.747</v>
          </cell>
          <cell r="AR129">
            <v>3560.85752</v>
          </cell>
          <cell r="AS129">
            <v>89.02</v>
          </cell>
          <cell r="AT129">
            <v>45.721000000000004</v>
          </cell>
          <cell r="AU129">
            <v>4070.0834199999999</v>
          </cell>
          <cell r="AV129">
            <v>49.69</v>
          </cell>
          <cell r="AW129">
            <v>23.129000000000001</v>
          </cell>
          <cell r="AX129">
            <v>1149.2800099999999</v>
          </cell>
          <cell r="AY129">
            <v>12.15</v>
          </cell>
          <cell r="AZ129">
            <v>38.652000000000001</v>
          </cell>
          <cell r="BA129">
            <v>469.62180000000001</v>
          </cell>
          <cell r="BB129">
            <v>78.070000000000007</v>
          </cell>
          <cell r="BC129">
            <v>100.608</v>
          </cell>
          <cell r="BD129">
            <v>7854.4665600000008</v>
          </cell>
          <cell r="BE129">
            <v>19564.405220000001</v>
          </cell>
          <cell r="BG129">
            <v>51.15</v>
          </cell>
          <cell r="BH129">
            <v>122.104</v>
          </cell>
          <cell r="BI129">
            <v>6245.6196</v>
          </cell>
          <cell r="BJ129">
            <v>26.35</v>
          </cell>
          <cell r="BK129">
            <v>312.54899999999998</v>
          </cell>
          <cell r="BL129">
            <v>8235.6661499999991</v>
          </cell>
          <cell r="BM129">
            <v>52.64</v>
          </cell>
          <cell r="BN129">
            <v>93.05</v>
          </cell>
          <cell r="BO129">
            <v>4898.152</v>
          </cell>
          <cell r="BP129">
            <v>48.21</v>
          </cell>
          <cell r="BQ129">
            <v>159.148</v>
          </cell>
          <cell r="BR129">
            <v>7672.5250800000003</v>
          </cell>
          <cell r="BS129">
            <v>32.74</v>
          </cell>
          <cell r="BT129">
            <v>256.60000000000002</v>
          </cell>
          <cell r="BU129">
            <v>8401.0840000000007</v>
          </cell>
          <cell r="BV129">
            <v>651</v>
          </cell>
          <cell r="BW129">
            <v>5.681</v>
          </cell>
          <cell r="BX129">
            <v>3698.3310000000001</v>
          </cell>
          <cell r="BY129">
            <v>26.900000000000002</v>
          </cell>
          <cell r="BZ129">
            <v>154.702</v>
          </cell>
          <cell r="CA129">
            <v>4161.4838</v>
          </cell>
          <cell r="CB129">
            <v>43312.861629999999</v>
          </cell>
          <cell r="CD129">
            <v>19.990000000000002</v>
          </cell>
          <cell r="CE129">
            <v>33.865000000000002</v>
          </cell>
          <cell r="CF129">
            <v>676.96135000000015</v>
          </cell>
          <cell r="CG129">
            <v>30.09</v>
          </cell>
          <cell r="CH129">
            <v>28.94</v>
          </cell>
          <cell r="CI129">
            <v>870.80460000000005</v>
          </cell>
          <cell r="CJ129">
            <v>1547.7659500000002</v>
          </cell>
          <cell r="CL129">
            <v>1262.07</v>
          </cell>
        </row>
        <row r="130">
          <cell r="A130" t="str">
            <v>05/23/2006</v>
          </cell>
          <cell r="B130">
            <v>38860</v>
          </cell>
          <cell r="C130">
            <v>96.332988602154387</v>
          </cell>
          <cell r="D130">
            <v>112.46289990466032</v>
          </cell>
          <cell r="E130">
            <v>76.445850436338233</v>
          </cell>
          <cell r="F130">
            <v>86.455041257585563</v>
          </cell>
          <cell r="G130">
            <v>99.036885245901615</v>
          </cell>
          <cell r="H130">
            <v>98.993153443415224</v>
          </cell>
          <cell r="I130">
            <v>49.160000000000004</v>
          </cell>
          <cell r="J130">
            <v>29.574230000000004</v>
          </cell>
          <cell r="K130">
            <v>203.22800000000001</v>
          </cell>
          <cell r="L130">
            <v>6010.311614440001</v>
          </cell>
          <cell r="M130">
            <v>86.48</v>
          </cell>
          <cell r="N130">
            <v>75.748999999999995</v>
          </cell>
          <cell r="O130">
            <v>6550.7735199999997</v>
          </cell>
          <cell r="P130">
            <v>75.570000000000007</v>
          </cell>
          <cell r="Q130">
            <v>146.32</v>
          </cell>
          <cell r="R130">
            <v>11057.402400000001</v>
          </cell>
          <cell r="S130">
            <v>32.450000000000003</v>
          </cell>
          <cell r="T130">
            <v>92.6614</v>
          </cell>
          <cell r="U130">
            <v>3006.8624300000001</v>
          </cell>
          <cell r="V130">
            <v>30.53</v>
          </cell>
          <cell r="W130">
            <v>400.404</v>
          </cell>
          <cell r="X130">
            <v>12224.33412</v>
          </cell>
          <cell r="Y130">
            <v>73.8</v>
          </cell>
          <cell r="Z130">
            <v>67.665999999999997</v>
          </cell>
          <cell r="AA130">
            <v>4993.7507999999998</v>
          </cell>
          <cell r="AB130">
            <v>18.400000000000002</v>
          </cell>
          <cell r="AC130">
            <v>118.474</v>
          </cell>
          <cell r="AD130">
            <v>2179.9216000000001</v>
          </cell>
          <cell r="AE130">
            <v>46.79</v>
          </cell>
          <cell r="AF130">
            <v>135.863</v>
          </cell>
          <cell r="AG130">
            <v>6357.0297700000001</v>
          </cell>
          <cell r="AH130">
            <v>47.900000000000006</v>
          </cell>
          <cell r="AI130">
            <v>81.257000000000005</v>
          </cell>
          <cell r="AJ130">
            <v>3892.2103000000006</v>
          </cell>
          <cell r="AK130">
            <v>56272.596554440002</v>
          </cell>
          <cell r="AM130">
            <v>49.42</v>
          </cell>
          <cell r="AN130">
            <v>50.319000000000003</v>
          </cell>
          <cell r="AO130">
            <v>2486.7649800000004</v>
          </cell>
          <cell r="AP130">
            <v>53.84</v>
          </cell>
          <cell r="AQ130">
            <v>65.747</v>
          </cell>
          <cell r="AR130">
            <v>3539.8184800000004</v>
          </cell>
          <cell r="AS130">
            <v>87.75</v>
          </cell>
          <cell r="AT130">
            <v>45.721000000000004</v>
          </cell>
          <cell r="AU130">
            <v>4012.0177500000004</v>
          </cell>
          <cell r="AV130">
            <v>49.160000000000004</v>
          </cell>
          <cell r="AW130">
            <v>23.129000000000001</v>
          </cell>
          <cell r="AX130">
            <v>1137.0216400000002</v>
          </cell>
          <cell r="AY130">
            <v>12.290000000000001</v>
          </cell>
          <cell r="AZ130">
            <v>38.652000000000001</v>
          </cell>
          <cell r="BA130">
            <v>475.03308000000004</v>
          </cell>
          <cell r="BB130">
            <v>78.25</v>
          </cell>
          <cell r="BC130">
            <v>100.608</v>
          </cell>
          <cell r="BD130">
            <v>7872.576</v>
          </cell>
          <cell r="BE130">
            <v>19523.231930000002</v>
          </cell>
          <cell r="BG130">
            <v>49.900000000000006</v>
          </cell>
          <cell r="BH130">
            <v>122.104</v>
          </cell>
          <cell r="BI130">
            <v>6092.9896000000008</v>
          </cell>
          <cell r="BJ130">
            <v>27</v>
          </cell>
          <cell r="BK130">
            <v>312.54899999999998</v>
          </cell>
          <cell r="BL130">
            <v>8438.8230000000003</v>
          </cell>
          <cell r="BM130">
            <v>53.050000000000004</v>
          </cell>
          <cell r="BN130">
            <v>93.05</v>
          </cell>
          <cell r="BO130">
            <v>4936.3025000000007</v>
          </cell>
          <cell r="BP130">
            <v>48.53</v>
          </cell>
          <cell r="BQ130">
            <v>159.148</v>
          </cell>
          <cell r="BR130">
            <v>7723.45244</v>
          </cell>
          <cell r="BS130">
            <v>32.94</v>
          </cell>
          <cell r="BT130">
            <v>256.60000000000002</v>
          </cell>
          <cell r="BU130">
            <v>8452.4040000000005</v>
          </cell>
          <cell r="BV130">
            <v>650</v>
          </cell>
          <cell r="BW130">
            <v>5.681</v>
          </cell>
          <cell r="BX130">
            <v>3692.65</v>
          </cell>
          <cell r="BY130">
            <v>27.35</v>
          </cell>
          <cell r="BZ130">
            <v>154.702</v>
          </cell>
          <cell r="CA130">
            <v>4231.0996999999998</v>
          </cell>
          <cell r="CB130">
            <v>43567.721240000006</v>
          </cell>
          <cell r="CD130">
            <v>19.96</v>
          </cell>
          <cell r="CE130">
            <v>33.865000000000002</v>
          </cell>
          <cell r="CF130">
            <v>675.94540000000006</v>
          </cell>
          <cell r="CG130">
            <v>29.52</v>
          </cell>
          <cell r="CH130">
            <v>28.94</v>
          </cell>
          <cell r="CI130">
            <v>854.30880000000002</v>
          </cell>
          <cell r="CJ130">
            <v>1530.2542000000001</v>
          </cell>
          <cell r="CL130">
            <v>1256.58</v>
          </cell>
        </row>
        <row r="131">
          <cell r="A131" t="str">
            <v>05/24/2006</v>
          </cell>
          <cell r="B131">
            <v>38861</v>
          </cell>
          <cell r="C131">
            <v>96.330389965711475</v>
          </cell>
          <cell r="D131">
            <v>110.46899675793058</v>
          </cell>
          <cell r="E131">
            <v>77.028750511852309</v>
          </cell>
          <cell r="F131">
            <v>86.422685324742375</v>
          </cell>
          <cell r="G131">
            <v>99.193332282471616</v>
          </cell>
          <cell r="H131">
            <v>98.127265404752322</v>
          </cell>
          <cell r="I131">
            <v>48.730000000000004</v>
          </cell>
          <cell r="J131">
            <v>29.581270000000004</v>
          </cell>
          <cell r="K131">
            <v>203.22800000000001</v>
          </cell>
          <cell r="L131">
            <v>6011.7423395600008</v>
          </cell>
          <cell r="M131">
            <v>86.83</v>
          </cell>
          <cell r="N131">
            <v>75.748999999999995</v>
          </cell>
          <cell r="O131">
            <v>6577.2856699999993</v>
          </cell>
          <cell r="P131">
            <v>75.23</v>
          </cell>
          <cell r="Q131">
            <v>146.32</v>
          </cell>
          <cell r="R131">
            <v>11007.6536</v>
          </cell>
          <cell r="S131">
            <v>31.900000000000002</v>
          </cell>
          <cell r="T131">
            <v>92.6614</v>
          </cell>
          <cell r="U131">
            <v>2955.8986600000003</v>
          </cell>
          <cell r="V131">
            <v>30.57</v>
          </cell>
          <cell r="W131">
            <v>400.404</v>
          </cell>
          <cell r="X131">
            <v>12240.350280000001</v>
          </cell>
          <cell r="Y131">
            <v>74.13</v>
          </cell>
          <cell r="Z131">
            <v>67.665999999999997</v>
          </cell>
          <cell r="AA131">
            <v>5016.0805799999998</v>
          </cell>
          <cell r="AB131">
            <v>18.36</v>
          </cell>
          <cell r="AC131">
            <v>118.474</v>
          </cell>
          <cell r="AD131">
            <v>2175.18264</v>
          </cell>
          <cell r="AE131">
            <v>46.78</v>
          </cell>
          <cell r="AF131">
            <v>135.863</v>
          </cell>
          <cell r="AG131">
            <v>6355.6711400000004</v>
          </cell>
          <cell r="AH131">
            <v>48.38</v>
          </cell>
          <cell r="AI131">
            <v>81.257000000000005</v>
          </cell>
          <cell r="AJ131">
            <v>3931.2136600000003</v>
          </cell>
          <cell r="AK131">
            <v>56271.078569559999</v>
          </cell>
          <cell r="AM131">
            <v>48.11</v>
          </cell>
          <cell r="AN131">
            <v>50.319000000000003</v>
          </cell>
          <cell r="AO131">
            <v>2420.8470900000002</v>
          </cell>
          <cell r="AP131">
            <v>52.63</v>
          </cell>
          <cell r="AQ131">
            <v>65.747</v>
          </cell>
          <cell r="AR131">
            <v>3460.2646100000002</v>
          </cell>
          <cell r="AS131">
            <v>86.58</v>
          </cell>
          <cell r="AT131">
            <v>45.721000000000004</v>
          </cell>
          <cell r="AU131">
            <v>3958.5241800000003</v>
          </cell>
          <cell r="AV131">
            <v>48.730000000000004</v>
          </cell>
          <cell r="AW131">
            <v>23.129000000000001</v>
          </cell>
          <cell r="AX131">
            <v>1127.07617</v>
          </cell>
          <cell r="AY131">
            <v>11.654999999999999</v>
          </cell>
          <cell r="AZ131">
            <v>38.652000000000001</v>
          </cell>
          <cell r="BA131">
            <v>450.48905999999999</v>
          </cell>
          <cell r="BB131">
            <v>77.13</v>
          </cell>
          <cell r="BC131">
            <v>100.608</v>
          </cell>
          <cell r="BD131">
            <v>7759.8950399999994</v>
          </cell>
          <cell r="BE131">
            <v>19177.096150000001</v>
          </cell>
          <cell r="BG131">
            <v>50.7</v>
          </cell>
          <cell r="BH131">
            <v>122.104</v>
          </cell>
          <cell r="BI131">
            <v>6190.6728000000003</v>
          </cell>
          <cell r="BJ131">
            <v>27.080000000000002</v>
          </cell>
          <cell r="BK131">
            <v>312.54899999999998</v>
          </cell>
          <cell r="BL131">
            <v>8463.8269199999995</v>
          </cell>
          <cell r="BM131">
            <v>52.83</v>
          </cell>
          <cell r="BN131">
            <v>93.05</v>
          </cell>
          <cell r="BO131">
            <v>4915.8314999999993</v>
          </cell>
          <cell r="BP131">
            <v>48.68</v>
          </cell>
          <cell r="BQ131">
            <v>159.148</v>
          </cell>
          <cell r="BR131">
            <v>7747.3246399999998</v>
          </cell>
          <cell r="BS131">
            <v>33.29</v>
          </cell>
          <cell r="BT131">
            <v>256.60000000000002</v>
          </cell>
          <cell r="BU131">
            <v>8542.2139999999999</v>
          </cell>
          <cell r="BV131">
            <v>652.5</v>
          </cell>
          <cell r="BW131">
            <v>5.681</v>
          </cell>
          <cell r="BX131">
            <v>3706.8525</v>
          </cell>
          <cell r="BY131">
            <v>28.01</v>
          </cell>
          <cell r="BZ131">
            <v>154.702</v>
          </cell>
          <cell r="CA131">
            <v>4333.2030199999999</v>
          </cell>
          <cell r="CB131">
            <v>43899.925380000001</v>
          </cell>
          <cell r="CD131">
            <v>20.02</v>
          </cell>
          <cell r="CE131">
            <v>33.865000000000002</v>
          </cell>
          <cell r="CF131">
            <v>677.97730000000001</v>
          </cell>
          <cell r="CG131">
            <v>29.43</v>
          </cell>
          <cell r="CH131">
            <v>28.94</v>
          </cell>
          <cell r="CI131">
            <v>851.70420000000001</v>
          </cell>
          <cell r="CJ131">
            <v>1529.6815000000001</v>
          </cell>
          <cell r="CL131">
            <v>1258.5650000000001</v>
          </cell>
        </row>
        <row r="132">
          <cell r="A132" t="str">
            <v>05/25/2006</v>
          </cell>
          <cell r="B132">
            <v>38862</v>
          </cell>
          <cell r="C132">
            <v>97.429177976130276</v>
          </cell>
          <cell r="D132">
            <v>114.19672029007417</v>
          </cell>
          <cell r="E132">
            <v>77.261000380024512</v>
          </cell>
          <cell r="F132">
            <v>88.958332267537656</v>
          </cell>
          <cell r="G132">
            <v>100.32156368221941</v>
          </cell>
          <cell r="H132">
            <v>100.46314941602898</v>
          </cell>
          <cell r="I132">
            <v>49.89</v>
          </cell>
          <cell r="J132">
            <v>29.623510000000003</v>
          </cell>
          <cell r="K132">
            <v>203.22800000000001</v>
          </cell>
          <cell r="L132">
            <v>6020.3266902800005</v>
          </cell>
          <cell r="M132">
            <v>87.04</v>
          </cell>
          <cell r="N132">
            <v>75.748999999999995</v>
          </cell>
          <cell r="O132">
            <v>6593.1929600000003</v>
          </cell>
          <cell r="P132">
            <v>75.33</v>
          </cell>
          <cell r="Q132">
            <v>146.32</v>
          </cell>
          <cell r="R132">
            <v>11022.285599999999</v>
          </cell>
          <cell r="S132">
            <v>33.1</v>
          </cell>
          <cell r="T132">
            <v>92.6614</v>
          </cell>
          <cell r="U132">
            <v>3067.0923400000001</v>
          </cell>
          <cell r="V132">
            <v>31.03</v>
          </cell>
          <cell r="W132">
            <v>400.404</v>
          </cell>
          <cell r="X132">
            <v>12424.536120000001</v>
          </cell>
          <cell r="Y132">
            <v>74.64</v>
          </cell>
          <cell r="Z132">
            <v>67.665999999999997</v>
          </cell>
          <cell r="AA132">
            <v>5050.5902399999995</v>
          </cell>
          <cell r="AB132">
            <v>18.82</v>
          </cell>
          <cell r="AC132">
            <v>118.474</v>
          </cell>
          <cell r="AD132">
            <v>2229.6806799999999</v>
          </cell>
          <cell r="AE132">
            <v>48.1</v>
          </cell>
          <cell r="AF132">
            <v>135.863</v>
          </cell>
          <cell r="AG132">
            <v>6535.0102999999999</v>
          </cell>
          <cell r="AH132">
            <v>48.86</v>
          </cell>
          <cell r="AI132">
            <v>81.257000000000005</v>
          </cell>
          <cell r="AJ132">
            <v>3970.21702</v>
          </cell>
          <cell r="AK132">
            <v>56912.931950279992</v>
          </cell>
          <cell r="AM132">
            <v>50.46</v>
          </cell>
          <cell r="AN132">
            <v>50.319000000000003</v>
          </cell>
          <cell r="AO132">
            <v>2539.09674</v>
          </cell>
          <cell r="AP132">
            <v>54.08</v>
          </cell>
          <cell r="AQ132">
            <v>65.747</v>
          </cell>
          <cell r="AR132">
            <v>3555.5977600000001</v>
          </cell>
          <cell r="AS132">
            <v>90.710000000000008</v>
          </cell>
          <cell r="AT132">
            <v>45.721000000000004</v>
          </cell>
          <cell r="AU132">
            <v>4147.3519100000003</v>
          </cell>
          <cell r="AV132">
            <v>49.89</v>
          </cell>
          <cell r="AW132">
            <v>23.129000000000001</v>
          </cell>
          <cell r="AX132">
            <v>1153.90581</v>
          </cell>
          <cell r="AY132">
            <v>11.93</v>
          </cell>
          <cell r="AZ132">
            <v>38.652000000000001</v>
          </cell>
          <cell r="BA132">
            <v>461.11836</v>
          </cell>
          <cell r="BB132">
            <v>79.19</v>
          </cell>
          <cell r="BC132">
            <v>100.608</v>
          </cell>
          <cell r="BD132">
            <v>7967.1475200000004</v>
          </cell>
          <cell r="BE132">
            <v>19824.218099999998</v>
          </cell>
          <cell r="BG132">
            <v>50.61</v>
          </cell>
          <cell r="BH132">
            <v>122.104</v>
          </cell>
          <cell r="BI132">
            <v>6179.6834399999998</v>
          </cell>
          <cell r="BJ132">
            <v>27.34</v>
          </cell>
          <cell r="BK132">
            <v>312.54899999999998</v>
          </cell>
          <cell r="BL132">
            <v>8545.0896599999996</v>
          </cell>
          <cell r="BM132">
            <v>52.72</v>
          </cell>
          <cell r="BN132">
            <v>93.05</v>
          </cell>
          <cell r="BO132">
            <v>4905.5959999999995</v>
          </cell>
          <cell r="BP132">
            <v>48.82</v>
          </cell>
          <cell r="BQ132">
            <v>159.148</v>
          </cell>
          <cell r="BR132">
            <v>7769.6053599999996</v>
          </cell>
          <cell r="BS132">
            <v>33.42</v>
          </cell>
          <cell r="BT132">
            <v>256.60000000000002</v>
          </cell>
          <cell r="BU132">
            <v>8575.5720000000019</v>
          </cell>
          <cell r="BV132">
            <v>644</v>
          </cell>
          <cell r="BW132">
            <v>5.681</v>
          </cell>
          <cell r="BX132">
            <v>3658.5639999999999</v>
          </cell>
          <cell r="BY132">
            <v>28.43</v>
          </cell>
          <cell r="BZ132">
            <v>154.702</v>
          </cell>
          <cell r="CA132">
            <v>4398.1778599999998</v>
          </cell>
          <cell r="CB132">
            <v>44032.288319999992</v>
          </cell>
          <cell r="CD132">
            <v>20.73</v>
          </cell>
          <cell r="CE132">
            <v>33.865000000000002</v>
          </cell>
          <cell r="CF132">
            <v>702.02145000000007</v>
          </cell>
          <cell r="CG132">
            <v>30.150000000000002</v>
          </cell>
          <cell r="CH132">
            <v>28.94</v>
          </cell>
          <cell r="CI132">
            <v>872.54100000000005</v>
          </cell>
          <cell r="CJ132">
            <v>1574.5624500000001</v>
          </cell>
          <cell r="CL132">
            <v>1272.8800000000001</v>
          </cell>
        </row>
        <row r="133">
          <cell r="A133" t="str">
            <v>05/26/2006</v>
          </cell>
          <cell r="B133">
            <v>38863</v>
          </cell>
          <cell r="C133">
            <v>97.955383370530342</v>
          </cell>
          <cell r="D133">
            <v>115.59532710321648</v>
          </cell>
          <cell r="E133">
            <v>77.590988230364346</v>
          </cell>
          <cell r="F133">
            <v>88.51690005541893</v>
          </cell>
          <cell r="G133">
            <v>100.89533417402269</v>
          </cell>
          <cell r="H133">
            <v>100.80547724526782</v>
          </cell>
          <cell r="I133">
            <v>50.06</v>
          </cell>
          <cell r="J133">
            <v>30.482370000000003</v>
          </cell>
          <cell r="K133">
            <v>203.22800000000001</v>
          </cell>
          <cell r="L133">
            <v>6194.8710903600013</v>
          </cell>
          <cell r="M133">
            <v>88.460000000000008</v>
          </cell>
          <cell r="N133">
            <v>75.748999999999995</v>
          </cell>
          <cell r="O133">
            <v>6700.7565400000003</v>
          </cell>
          <cell r="P133">
            <v>75.150000000000006</v>
          </cell>
          <cell r="Q133">
            <v>146.32</v>
          </cell>
          <cell r="R133">
            <v>10995.948</v>
          </cell>
          <cell r="S133">
            <v>32.6</v>
          </cell>
          <cell r="T133">
            <v>92.6614</v>
          </cell>
          <cell r="U133">
            <v>3020.7616400000002</v>
          </cell>
          <cell r="V133">
            <v>30.94</v>
          </cell>
          <cell r="W133">
            <v>400.404</v>
          </cell>
          <cell r="X133">
            <v>12388.499760000001</v>
          </cell>
          <cell r="Y133">
            <v>75.08</v>
          </cell>
          <cell r="Z133">
            <v>67.665999999999997</v>
          </cell>
          <cell r="AA133">
            <v>5080.3632799999996</v>
          </cell>
          <cell r="AB133">
            <v>18.98</v>
          </cell>
          <cell r="AC133">
            <v>118.474</v>
          </cell>
          <cell r="AD133">
            <v>2248.63652</v>
          </cell>
          <cell r="AE133">
            <v>48.56</v>
          </cell>
          <cell r="AF133">
            <v>135.863</v>
          </cell>
          <cell r="AG133">
            <v>6597.5072800000007</v>
          </cell>
          <cell r="AH133">
            <v>49.14</v>
          </cell>
          <cell r="AI133">
            <v>81.257000000000005</v>
          </cell>
          <cell r="AJ133">
            <v>3992.9689800000001</v>
          </cell>
          <cell r="AK133">
            <v>57220.313090359996</v>
          </cell>
          <cell r="AM133">
            <v>50.54</v>
          </cell>
          <cell r="AN133">
            <v>50.319000000000003</v>
          </cell>
          <cell r="AO133">
            <v>2543.1222600000001</v>
          </cell>
          <cell r="AP133">
            <v>54.77</v>
          </cell>
          <cell r="AQ133">
            <v>65.747</v>
          </cell>
          <cell r="AR133">
            <v>3600.9631900000004</v>
          </cell>
          <cell r="AS133">
            <v>93.06</v>
          </cell>
          <cell r="AT133">
            <v>45.721000000000004</v>
          </cell>
          <cell r="AU133">
            <v>4254.7962600000001</v>
          </cell>
          <cell r="AV133">
            <v>50.06</v>
          </cell>
          <cell r="AW133">
            <v>23.129000000000001</v>
          </cell>
          <cell r="AX133">
            <v>1157.8377400000002</v>
          </cell>
          <cell r="AY133">
            <v>12.100000000000001</v>
          </cell>
          <cell r="AZ133">
            <v>38.652000000000001</v>
          </cell>
          <cell r="BA133">
            <v>467.68920000000008</v>
          </cell>
          <cell r="BB133">
            <v>79.94</v>
          </cell>
          <cell r="BC133">
            <v>100.608</v>
          </cell>
          <cell r="BD133">
            <v>8042.6035199999997</v>
          </cell>
          <cell r="BE133">
            <v>20067.012170000002</v>
          </cell>
          <cell r="BG133">
            <v>50.11</v>
          </cell>
          <cell r="BH133">
            <v>122.104</v>
          </cell>
          <cell r="BI133">
            <v>6118.6314400000001</v>
          </cell>
          <cell r="BJ133">
            <v>27.41</v>
          </cell>
          <cell r="BK133">
            <v>312.54899999999998</v>
          </cell>
          <cell r="BL133">
            <v>8566.9680900000003</v>
          </cell>
          <cell r="BM133">
            <v>53.120000000000005</v>
          </cell>
          <cell r="BN133">
            <v>93.05</v>
          </cell>
          <cell r="BO133">
            <v>4942.8160000000007</v>
          </cell>
          <cell r="BP133">
            <v>48.99</v>
          </cell>
          <cell r="BQ133">
            <v>159.148</v>
          </cell>
          <cell r="BR133">
            <v>7796.6605200000004</v>
          </cell>
          <cell r="BS133">
            <v>33.630000000000003</v>
          </cell>
          <cell r="BT133">
            <v>256.60000000000002</v>
          </cell>
          <cell r="BU133">
            <v>8629.4580000000005</v>
          </cell>
          <cell r="BV133">
            <v>645.5</v>
          </cell>
          <cell r="BW133">
            <v>5.681</v>
          </cell>
          <cell r="BX133">
            <v>3667.0855000000001</v>
          </cell>
          <cell r="BY133">
            <v>29.080000000000002</v>
          </cell>
          <cell r="BZ133">
            <v>154.702</v>
          </cell>
          <cell r="CA133">
            <v>4498.73416</v>
          </cell>
          <cell r="CB133">
            <v>44220.353710000003</v>
          </cell>
          <cell r="CD133">
            <v>20.260000000000002</v>
          </cell>
          <cell r="CE133">
            <v>33.865000000000002</v>
          </cell>
          <cell r="CF133">
            <v>686.10490000000004</v>
          </cell>
          <cell r="CG133">
            <v>30.43</v>
          </cell>
          <cell r="CH133">
            <v>28.94</v>
          </cell>
          <cell r="CI133">
            <v>880.64420000000007</v>
          </cell>
          <cell r="CJ133">
            <v>1566.7491</v>
          </cell>
          <cell r="CL133">
            <v>1280.1600000000001</v>
          </cell>
        </row>
        <row r="134">
          <cell r="A134" t="str">
            <v>05/30/2006</v>
          </cell>
          <cell r="B134">
            <v>38867</v>
          </cell>
          <cell r="C134">
            <v>96.278508998872752</v>
          </cell>
          <cell r="D134">
            <v>111.63412165919264</v>
          </cell>
          <cell r="E134">
            <v>75.279750627169449</v>
          </cell>
          <cell r="F134">
            <v>87.037346353845848</v>
          </cell>
          <cell r="G134">
            <v>99.293820933165179</v>
          </cell>
          <cell r="H134">
            <v>98.872331856625053</v>
          </cell>
          <cell r="I134">
            <v>49.1</v>
          </cell>
          <cell r="J134">
            <v>29.750230000000002</v>
          </cell>
          <cell r="K134">
            <v>203.22800000000001</v>
          </cell>
          <cell r="L134">
            <v>6046.0797424400007</v>
          </cell>
          <cell r="M134">
            <v>85.9</v>
          </cell>
          <cell r="N134">
            <v>75.748999999999995</v>
          </cell>
          <cell r="O134">
            <v>6506.8391000000001</v>
          </cell>
          <cell r="P134">
            <v>73.78</v>
          </cell>
          <cell r="Q134">
            <v>146.32</v>
          </cell>
          <cell r="R134">
            <v>10795.489599999999</v>
          </cell>
          <cell r="S134">
            <v>32.380000000000003</v>
          </cell>
          <cell r="T134">
            <v>92.6614</v>
          </cell>
          <cell r="U134">
            <v>3000.3761320000003</v>
          </cell>
          <cell r="V134">
            <v>30.93</v>
          </cell>
          <cell r="W134">
            <v>400.404</v>
          </cell>
          <cell r="X134">
            <v>12384.495719999999</v>
          </cell>
          <cell r="Y134">
            <v>73.53</v>
          </cell>
          <cell r="Z134">
            <v>67.665999999999997</v>
          </cell>
          <cell r="AA134">
            <v>4975.4809800000003</v>
          </cell>
          <cell r="AB134">
            <v>18.5</v>
          </cell>
          <cell r="AC134">
            <v>118.474</v>
          </cell>
          <cell r="AD134">
            <v>2191.7690000000002</v>
          </cell>
          <cell r="AE134">
            <v>47.400000000000006</v>
          </cell>
          <cell r="AF134">
            <v>135.863</v>
          </cell>
          <cell r="AG134">
            <v>6439.9062000000004</v>
          </cell>
          <cell r="AH134">
            <v>48</v>
          </cell>
          <cell r="AI134">
            <v>81.257000000000005</v>
          </cell>
          <cell r="AJ134">
            <v>3900.3360000000002</v>
          </cell>
          <cell r="AK134">
            <v>56240.772474440004</v>
          </cell>
          <cell r="AM134">
            <v>47.36</v>
          </cell>
          <cell r="AN134">
            <v>50.319000000000003</v>
          </cell>
          <cell r="AO134">
            <v>2383.1078400000001</v>
          </cell>
          <cell r="AP134">
            <v>52.59</v>
          </cell>
          <cell r="AQ134">
            <v>65.747</v>
          </cell>
          <cell r="AR134">
            <v>3457.6347300000002</v>
          </cell>
          <cell r="AS134">
            <v>90.37</v>
          </cell>
          <cell r="AT134">
            <v>45.721000000000004</v>
          </cell>
          <cell r="AU134">
            <v>4131.8067700000001</v>
          </cell>
          <cell r="AV134">
            <v>49.1</v>
          </cell>
          <cell r="AW134">
            <v>23.129000000000001</v>
          </cell>
          <cell r="AX134">
            <v>1135.6339</v>
          </cell>
          <cell r="AY134">
            <v>11.64</v>
          </cell>
          <cell r="AZ134">
            <v>38.652000000000001</v>
          </cell>
          <cell r="BA134">
            <v>449.90928000000002</v>
          </cell>
          <cell r="BB134">
            <v>77.739999999999995</v>
          </cell>
          <cell r="BC134">
            <v>100.608</v>
          </cell>
          <cell r="BD134">
            <v>7821.2659199999998</v>
          </cell>
          <cell r="BE134">
            <v>19379.358440000004</v>
          </cell>
          <cell r="BG134">
            <v>48.57</v>
          </cell>
          <cell r="BH134">
            <v>122.104</v>
          </cell>
          <cell r="BI134">
            <v>5930.5912799999996</v>
          </cell>
          <cell r="BJ134">
            <v>26.42</v>
          </cell>
          <cell r="BK134">
            <v>312.54899999999998</v>
          </cell>
          <cell r="BL134">
            <v>8257.5445799999998</v>
          </cell>
          <cell r="BM134">
            <v>51.59</v>
          </cell>
          <cell r="BN134">
            <v>93.05</v>
          </cell>
          <cell r="BO134">
            <v>4800.4494999999997</v>
          </cell>
          <cell r="BP134">
            <v>47.82</v>
          </cell>
          <cell r="BQ134">
            <v>159.148</v>
          </cell>
          <cell r="BR134">
            <v>7610.4573599999994</v>
          </cell>
          <cell r="BS134">
            <v>32.660000000000004</v>
          </cell>
          <cell r="BT134">
            <v>256.60000000000002</v>
          </cell>
          <cell r="BU134">
            <v>8380.5560000000023</v>
          </cell>
          <cell r="BV134">
            <v>626</v>
          </cell>
          <cell r="BW134">
            <v>5.681</v>
          </cell>
          <cell r="BX134">
            <v>3556.306</v>
          </cell>
          <cell r="BY134">
            <v>28.23</v>
          </cell>
          <cell r="BZ134">
            <v>154.702</v>
          </cell>
          <cell r="CA134">
            <v>4367.2374600000003</v>
          </cell>
          <cell r="CB134">
            <v>42903.142179999995</v>
          </cell>
          <cell r="CD134">
            <v>20.76</v>
          </cell>
          <cell r="CE134">
            <v>33.865000000000002</v>
          </cell>
          <cell r="CF134">
            <v>703.03740000000005</v>
          </cell>
          <cell r="CG134">
            <v>28.94</v>
          </cell>
          <cell r="CH134">
            <v>28.94</v>
          </cell>
          <cell r="CI134">
            <v>837.5236000000001</v>
          </cell>
          <cell r="CJ134">
            <v>1540.5610000000001</v>
          </cell>
          <cell r="CL134">
            <v>1259.8399999999999</v>
          </cell>
        </row>
        <row r="135">
          <cell r="A135" t="str">
            <v>05/31/2006</v>
          </cell>
          <cell r="B135">
            <v>38868</v>
          </cell>
          <cell r="C135">
            <v>96.917288724994677</v>
          </cell>
          <cell r="D135">
            <v>112.89255377077625</v>
          </cell>
          <cell r="E135">
            <v>74.622516066789814</v>
          </cell>
          <cell r="F135">
            <v>86.350634475860005</v>
          </cell>
          <cell r="G135">
            <v>100.10167087011348</v>
          </cell>
          <cell r="H135">
            <v>98.610551751912993</v>
          </cell>
          <cell r="I135">
            <v>48.97</v>
          </cell>
          <cell r="J135">
            <v>29.912140000000001</v>
          </cell>
          <cell r="K135">
            <v>203.22800000000001</v>
          </cell>
          <cell r="L135">
            <v>6078.9843879200007</v>
          </cell>
          <cell r="M135">
            <v>86.960000000000008</v>
          </cell>
          <cell r="N135">
            <v>75.748999999999995</v>
          </cell>
          <cell r="O135">
            <v>6587.1330400000006</v>
          </cell>
          <cell r="P135">
            <v>74</v>
          </cell>
          <cell r="Q135">
            <v>146.32</v>
          </cell>
          <cell r="R135">
            <v>10827.68</v>
          </cell>
          <cell r="S135">
            <v>32.200000000000003</v>
          </cell>
          <cell r="T135">
            <v>92.6614</v>
          </cell>
          <cell r="U135">
            <v>2983.6970800000004</v>
          </cell>
          <cell r="V135">
            <v>31.02</v>
          </cell>
          <cell r="W135">
            <v>400.404</v>
          </cell>
          <cell r="X135">
            <v>12420.532079999999</v>
          </cell>
          <cell r="Y135">
            <v>73.7</v>
          </cell>
          <cell r="Z135">
            <v>67.665999999999997</v>
          </cell>
          <cell r="AA135">
            <v>4986.9841999999999</v>
          </cell>
          <cell r="AB135">
            <v>18.63</v>
          </cell>
          <cell r="AC135">
            <v>118.74300000000001</v>
          </cell>
          <cell r="AD135">
            <v>2212.1820900000002</v>
          </cell>
          <cell r="AE135">
            <v>48.370000000000005</v>
          </cell>
          <cell r="AF135">
            <v>135.863</v>
          </cell>
          <cell r="AG135">
            <v>6571.6933100000006</v>
          </cell>
          <cell r="AH135">
            <v>48.550000000000004</v>
          </cell>
          <cell r="AI135">
            <v>81.257000000000005</v>
          </cell>
          <cell r="AJ135">
            <v>3945.0273500000008</v>
          </cell>
          <cell r="AK135">
            <v>56613.913537920009</v>
          </cell>
          <cell r="AM135">
            <v>48.730000000000004</v>
          </cell>
          <cell r="AN135">
            <v>50.319000000000003</v>
          </cell>
          <cell r="AO135">
            <v>2452.0448700000002</v>
          </cell>
          <cell r="AP135">
            <v>52.6</v>
          </cell>
          <cell r="AQ135">
            <v>65.747</v>
          </cell>
          <cell r="AR135">
            <v>3458.2921999999999</v>
          </cell>
          <cell r="AS135">
            <v>91.51</v>
          </cell>
          <cell r="AT135">
            <v>45.721000000000004</v>
          </cell>
          <cell r="AU135">
            <v>4183.9287100000001</v>
          </cell>
          <cell r="AV135">
            <v>48.97</v>
          </cell>
          <cell r="AW135">
            <v>23.945</v>
          </cell>
          <cell r="AX135">
            <v>1172.58665</v>
          </cell>
          <cell r="AY135">
            <v>12.38</v>
          </cell>
          <cell r="AZ135">
            <v>38.652000000000001</v>
          </cell>
          <cell r="BA135">
            <v>478.51176000000004</v>
          </cell>
          <cell r="BB135">
            <v>78.05</v>
          </cell>
          <cell r="BC135">
            <v>100.608</v>
          </cell>
          <cell r="BD135">
            <v>7852.4543999999996</v>
          </cell>
          <cell r="BE135">
            <v>19597.818589999999</v>
          </cell>
          <cell r="BG135">
            <v>47.69</v>
          </cell>
          <cell r="BH135">
            <v>122.104</v>
          </cell>
          <cell r="BI135">
            <v>5823.13976</v>
          </cell>
          <cell r="BJ135">
            <v>26.36</v>
          </cell>
          <cell r="BK135">
            <v>312.54899999999998</v>
          </cell>
          <cell r="BL135">
            <v>8238.7916399999995</v>
          </cell>
          <cell r="BM135">
            <v>51.2</v>
          </cell>
          <cell r="BN135">
            <v>91.317999999999998</v>
          </cell>
          <cell r="BO135">
            <v>4675.4816000000001</v>
          </cell>
          <cell r="BP135">
            <v>47.910000000000004</v>
          </cell>
          <cell r="BQ135">
            <v>159.21</v>
          </cell>
          <cell r="BR135">
            <v>7627.7511000000013</v>
          </cell>
          <cell r="BS135">
            <v>32.47</v>
          </cell>
          <cell r="BT135">
            <v>256.60000000000002</v>
          </cell>
          <cell r="BU135">
            <v>8331.8019999999997</v>
          </cell>
          <cell r="BV135">
            <v>609</v>
          </cell>
          <cell r="BW135">
            <v>5.681</v>
          </cell>
          <cell r="BX135">
            <v>3459.7289999999998</v>
          </cell>
          <cell r="BY135">
            <v>28.26</v>
          </cell>
          <cell r="BZ135">
            <v>154.702</v>
          </cell>
          <cell r="CA135">
            <v>4371.8785200000002</v>
          </cell>
          <cell r="CB135">
            <v>42528.573620000003</v>
          </cell>
          <cell r="CD135">
            <v>20.76</v>
          </cell>
          <cell r="CE135">
            <v>33.865000000000002</v>
          </cell>
          <cell r="CF135">
            <v>703.03740000000005</v>
          </cell>
          <cell r="CG135">
            <v>28.52</v>
          </cell>
          <cell r="CH135">
            <v>28.94</v>
          </cell>
          <cell r="CI135">
            <v>825.36880000000008</v>
          </cell>
          <cell r="CJ135">
            <v>1528.4062000000001</v>
          </cell>
          <cell r="CL135">
            <v>1270.0899999999999</v>
          </cell>
        </row>
        <row r="136">
          <cell r="A136" t="str">
            <v>06/01/2006</v>
          </cell>
          <cell r="B136">
            <v>38869</v>
          </cell>
          <cell r="C136">
            <v>98.001307342641823</v>
          </cell>
          <cell r="D136">
            <v>116.75729123717325</v>
          </cell>
          <cell r="E136">
            <v>75.950665148418167</v>
          </cell>
          <cell r="F136">
            <v>88.557871807641547</v>
          </cell>
          <cell r="G136">
            <v>101.3327553593947</v>
          </cell>
          <cell r="H136">
            <v>101.61095449053563</v>
          </cell>
          <cell r="I136">
            <v>50.46</v>
          </cell>
          <cell r="J136">
            <v>30.017740000000003</v>
          </cell>
          <cell r="K136">
            <v>203.22800000000001</v>
          </cell>
          <cell r="L136">
            <v>6100.4452647200005</v>
          </cell>
          <cell r="M136">
            <v>87.88</v>
          </cell>
          <cell r="N136">
            <v>75.748999999999995</v>
          </cell>
          <cell r="O136">
            <v>6656.8221199999989</v>
          </cell>
          <cell r="P136">
            <v>75.600000000000009</v>
          </cell>
          <cell r="Q136">
            <v>146.32</v>
          </cell>
          <cell r="R136">
            <v>11061.792000000001</v>
          </cell>
          <cell r="S136">
            <v>31.38</v>
          </cell>
          <cell r="T136">
            <v>92.6614</v>
          </cell>
          <cell r="U136">
            <v>2907.7147319999999</v>
          </cell>
          <cell r="V136">
            <v>31.48</v>
          </cell>
          <cell r="W136">
            <v>400.404</v>
          </cell>
          <cell r="X136">
            <v>12604.717920000001</v>
          </cell>
          <cell r="Y136">
            <v>74.350000000000009</v>
          </cell>
          <cell r="Z136">
            <v>67.665999999999997</v>
          </cell>
          <cell r="AA136">
            <v>5030.9671000000008</v>
          </cell>
          <cell r="AB136">
            <v>18.88</v>
          </cell>
          <cell r="AC136">
            <v>118.74300000000001</v>
          </cell>
          <cell r="AD136">
            <v>2241.8678399999999</v>
          </cell>
          <cell r="AE136">
            <v>48.7</v>
          </cell>
          <cell r="AF136">
            <v>135.863</v>
          </cell>
          <cell r="AG136">
            <v>6616.5281000000004</v>
          </cell>
          <cell r="AH136">
            <v>49.550000000000004</v>
          </cell>
          <cell r="AI136">
            <v>81.257000000000005</v>
          </cell>
          <cell r="AJ136">
            <v>4026.2843500000008</v>
          </cell>
          <cell r="AK136">
            <v>57247.139426720008</v>
          </cell>
          <cell r="AM136">
            <v>50.63</v>
          </cell>
          <cell r="AN136">
            <v>50.319000000000003</v>
          </cell>
          <cell r="AO136">
            <v>2547.6509700000001</v>
          </cell>
          <cell r="AP136">
            <v>54.620000000000005</v>
          </cell>
          <cell r="AQ136">
            <v>65.747</v>
          </cell>
          <cell r="AR136">
            <v>3591.1011400000002</v>
          </cell>
          <cell r="AS136">
            <v>93.59</v>
          </cell>
          <cell r="AT136">
            <v>45.721000000000004</v>
          </cell>
          <cell r="AU136">
            <v>4279.0283900000004</v>
          </cell>
          <cell r="AV136">
            <v>50.46</v>
          </cell>
          <cell r="AW136">
            <v>23.945</v>
          </cell>
          <cell r="AX136">
            <v>1208.2646999999999</v>
          </cell>
          <cell r="AY136">
            <v>12.74</v>
          </cell>
          <cell r="AZ136">
            <v>38.652000000000001</v>
          </cell>
          <cell r="BA136">
            <v>492.42648000000003</v>
          </cell>
          <cell r="BB136">
            <v>81.010000000000005</v>
          </cell>
          <cell r="BC136">
            <v>100.608</v>
          </cell>
          <cell r="BD136">
            <v>8150.2540800000006</v>
          </cell>
          <cell r="BE136">
            <v>20268.725760000001</v>
          </cell>
          <cell r="BG136">
            <v>49.04</v>
          </cell>
          <cell r="BH136">
            <v>122.104</v>
          </cell>
          <cell r="BI136">
            <v>5987.9801600000001</v>
          </cell>
          <cell r="BJ136">
            <v>26.75</v>
          </cell>
          <cell r="BK136">
            <v>312.54899999999998</v>
          </cell>
          <cell r="BL136">
            <v>8360.6857499999987</v>
          </cell>
          <cell r="BM136">
            <v>52.06</v>
          </cell>
          <cell r="BN136">
            <v>91.317999999999998</v>
          </cell>
          <cell r="BO136">
            <v>4754.0150800000001</v>
          </cell>
          <cell r="BP136">
            <v>48.56</v>
          </cell>
          <cell r="BQ136">
            <v>159.21</v>
          </cell>
          <cell r="BR136">
            <v>7731.2376000000004</v>
          </cell>
          <cell r="BS136">
            <v>33.03</v>
          </cell>
          <cell r="BT136">
            <v>256.60000000000002</v>
          </cell>
          <cell r="BU136">
            <v>8475.4980000000014</v>
          </cell>
          <cell r="BV136">
            <v>620</v>
          </cell>
          <cell r="BW136">
            <v>5.681</v>
          </cell>
          <cell r="BX136">
            <v>3522.2200000000003</v>
          </cell>
          <cell r="BY136">
            <v>28.79</v>
          </cell>
          <cell r="BZ136">
            <v>154.702</v>
          </cell>
          <cell r="CA136">
            <v>4453.8705799999998</v>
          </cell>
          <cell r="CB136">
            <v>43285.507170000004</v>
          </cell>
          <cell r="CD136">
            <v>21.700000000000003</v>
          </cell>
          <cell r="CE136">
            <v>33.865000000000002</v>
          </cell>
          <cell r="CF136">
            <v>734.87050000000011</v>
          </cell>
          <cell r="CG136">
            <v>28.77</v>
          </cell>
          <cell r="CH136">
            <v>28.94</v>
          </cell>
          <cell r="CI136">
            <v>832.60379999999998</v>
          </cell>
          <cell r="CJ136">
            <v>1567.4743000000001</v>
          </cell>
          <cell r="CL136">
            <v>1285.71</v>
          </cell>
        </row>
        <row r="137">
          <cell r="A137" t="str">
            <v>06/02/2006</v>
          </cell>
          <cell r="B137">
            <v>38870</v>
          </cell>
          <cell r="C137">
            <v>97.875433822213097</v>
          </cell>
          <cell r="D137">
            <v>117.57678810575445</v>
          </cell>
          <cell r="E137">
            <v>74.194229941288725</v>
          </cell>
          <cell r="F137">
            <v>86.821640134891197</v>
          </cell>
          <cell r="G137">
            <v>101.53058007566203</v>
          </cell>
          <cell r="H137">
            <v>101.85259766411599</v>
          </cell>
          <cell r="I137">
            <v>50.58</v>
          </cell>
          <cell r="J137">
            <v>29.813580000000002</v>
          </cell>
          <cell r="K137">
            <v>203.22800000000001</v>
          </cell>
          <cell r="L137">
            <v>6058.9542362400007</v>
          </cell>
          <cell r="M137">
            <v>87.29</v>
          </cell>
          <cell r="N137">
            <v>75.748999999999995</v>
          </cell>
          <cell r="O137">
            <v>6612.1302100000003</v>
          </cell>
          <cell r="P137">
            <v>74.900000000000006</v>
          </cell>
          <cell r="Q137">
            <v>146.32</v>
          </cell>
          <cell r="R137">
            <v>10959.368</v>
          </cell>
          <cell r="S137">
            <v>31.8</v>
          </cell>
          <cell r="T137">
            <v>92.6614</v>
          </cell>
          <cell r="U137">
            <v>2946.6325200000001</v>
          </cell>
          <cell r="V137">
            <v>31.490000000000002</v>
          </cell>
          <cell r="W137">
            <v>400.404</v>
          </cell>
          <cell r="X137">
            <v>12608.721960000001</v>
          </cell>
          <cell r="Y137">
            <v>73.77</v>
          </cell>
          <cell r="Z137">
            <v>67.665999999999997</v>
          </cell>
          <cell r="AA137">
            <v>4991.7208199999995</v>
          </cell>
          <cell r="AB137">
            <v>19.05</v>
          </cell>
          <cell r="AC137">
            <v>118.74300000000001</v>
          </cell>
          <cell r="AD137">
            <v>2262.0541500000004</v>
          </cell>
          <cell r="AE137">
            <v>49.18</v>
          </cell>
          <cell r="AF137">
            <v>135.863</v>
          </cell>
          <cell r="AG137">
            <v>6681.7423399999998</v>
          </cell>
          <cell r="AH137">
            <v>49.870000000000005</v>
          </cell>
          <cell r="AI137">
            <v>81.257000000000005</v>
          </cell>
          <cell r="AJ137">
            <v>4052.2865900000006</v>
          </cell>
          <cell r="AK137">
            <v>57173.610826240008</v>
          </cell>
          <cell r="AM137">
            <v>50.18</v>
          </cell>
          <cell r="AN137">
            <v>50.319000000000003</v>
          </cell>
          <cell r="AO137">
            <v>2525.0074199999999</v>
          </cell>
          <cell r="AP137">
            <v>55.050000000000004</v>
          </cell>
          <cell r="AQ137">
            <v>65.747</v>
          </cell>
          <cell r="AR137">
            <v>3619.3723500000001</v>
          </cell>
          <cell r="AS137">
            <v>94.52</v>
          </cell>
          <cell r="AT137">
            <v>45.721000000000004</v>
          </cell>
          <cell r="AU137">
            <v>4321.5489200000002</v>
          </cell>
          <cell r="AV137">
            <v>50.58</v>
          </cell>
          <cell r="AW137">
            <v>23.945</v>
          </cell>
          <cell r="AX137">
            <v>1211.1380999999999</v>
          </cell>
          <cell r="AY137">
            <v>12.81</v>
          </cell>
          <cell r="AZ137">
            <v>38.652000000000001</v>
          </cell>
          <cell r="BA137">
            <v>495.13212000000004</v>
          </cell>
          <cell r="BB137">
            <v>81.89</v>
          </cell>
          <cell r="BC137">
            <v>100.608</v>
          </cell>
          <cell r="BD137">
            <v>8238.7891200000013</v>
          </cell>
          <cell r="BE137">
            <v>20410.98803</v>
          </cell>
          <cell r="BG137">
            <v>47.59</v>
          </cell>
          <cell r="BH137">
            <v>122.104</v>
          </cell>
          <cell r="BI137">
            <v>5810.9293600000001</v>
          </cell>
          <cell r="BJ137">
            <v>26.16</v>
          </cell>
          <cell r="BK137">
            <v>312.54899999999998</v>
          </cell>
          <cell r="BL137">
            <v>8176.2818399999996</v>
          </cell>
          <cell r="BM137">
            <v>51.1</v>
          </cell>
          <cell r="BN137">
            <v>91.317999999999998</v>
          </cell>
          <cell r="BO137">
            <v>4666.3498</v>
          </cell>
          <cell r="BP137">
            <v>48.08</v>
          </cell>
          <cell r="BQ137">
            <v>159.21</v>
          </cell>
          <cell r="BR137">
            <v>7654.8168000000005</v>
          </cell>
          <cell r="BS137">
            <v>31.330000000000002</v>
          </cell>
          <cell r="BT137">
            <v>256.60000000000002</v>
          </cell>
          <cell r="BU137">
            <v>8039.2780000000012</v>
          </cell>
          <cell r="BV137">
            <v>612</v>
          </cell>
          <cell r="BW137">
            <v>5.681</v>
          </cell>
          <cell r="BX137">
            <v>3476.7719999999999</v>
          </cell>
          <cell r="BY137">
            <v>28.830000000000002</v>
          </cell>
          <cell r="BZ137">
            <v>154.702</v>
          </cell>
          <cell r="CA137">
            <v>4460.0586600000006</v>
          </cell>
          <cell r="CB137">
            <v>42284.48646</v>
          </cell>
          <cell r="CD137">
            <v>21.16</v>
          </cell>
          <cell r="CE137">
            <v>33.865000000000002</v>
          </cell>
          <cell r="CF137">
            <v>716.5834000000001</v>
          </cell>
          <cell r="CG137">
            <v>28.34</v>
          </cell>
          <cell r="CH137">
            <v>28.94</v>
          </cell>
          <cell r="CI137">
            <v>820.15960000000007</v>
          </cell>
          <cell r="CJ137">
            <v>1536.7430000000002</v>
          </cell>
          <cell r="CL137">
            <v>1288.22</v>
          </cell>
        </row>
        <row r="138">
          <cell r="A138" t="str">
            <v>06/05/2006</v>
          </cell>
          <cell r="B138">
            <v>38873</v>
          </cell>
          <cell r="C138">
            <v>95.216599044601551</v>
          </cell>
          <cell r="D138">
            <v>111.87667250199939</v>
          </cell>
          <cell r="E138">
            <v>71.039807618954342</v>
          </cell>
          <cell r="F138">
            <v>84.561165513921367</v>
          </cell>
          <cell r="G138">
            <v>99.723360655737693</v>
          </cell>
          <cell r="H138">
            <v>96.536447845348363</v>
          </cell>
          <cell r="I138">
            <v>47.94</v>
          </cell>
          <cell r="J138">
            <v>28.764650000000003</v>
          </cell>
          <cell r="K138">
            <v>203.22800000000001</v>
          </cell>
          <cell r="L138">
            <v>5845.7822902000007</v>
          </cell>
          <cell r="M138">
            <v>84.62</v>
          </cell>
          <cell r="N138">
            <v>75.748999999999995</v>
          </cell>
          <cell r="O138">
            <v>6409.8803799999996</v>
          </cell>
          <cell r="P138">
            <v>73.05</v>
          </cell>
          <cell r="Q138">
            <v>146.32</v>
          </cell>
          <cell r="R138">
            <v>10688.675999999999</v>
          </cell>
          <cell r="S138">
            <v>31.77</v>
          </cell>
          <cell r="T138">
            <v>92.6614</v>
          </cell>
          <cell r="U138">
            <v>2943.8526780000002</v>
          </cell>
          <cell r="V138">
            <v>30.45</v>
          </cell>
          <cell r="W138">
            <v>400.404</v>
          </cell>
          <cell r="X138">
            <v>12192.301799999999</v>
          </cell>
          <cell r="Y138">
            <v>73.34</v>
          </cell>
          <cell r="Z138">
            <v>67.665999999999997</v>
          </cell>
          <cell r="AA138">
            <v>4962.6244399999996</v>
          </cell>
          <cell r="AB138">
            <v>18.559999999999999</v>
          </cell>
          <cell r="AC138">
            <v>118.74300000000001</v>
          </cell>
          <cell r="AD138">
            <v>2203.8700800000001</v>
          </cell>
          <cell r="AE138">
            <v>47.83</v>
          </cell>
          <cell r="AF138">
            <v>135.863</v>
          </cell>
          <cell r="AG138">
            <v>6498.3272900000002</v>
          </cell>
          <cell r="AH138">
            <v>47.69</v>
          </cell>
          <cell r="AI138">
            <v>81.257000000000005</v>
          </cell>
          <cell r="AJ138">
            <v>3875.14633</v>
          </cell>
          <cell r="AK138">
            <v>55620.4612882</v>
          </cell>
          <cell r="AM138">
            <v>46.730000000000004</v>
          </cell>
          <cell r="AN138">
            <v>50.319000000000003</v>
          </cell>
          <cell r="AO138">
            <v>2351.4068700000003</v>
          </cell>
          <cell r="AP138">
            <v>51.800000000000004</v>
          </cell>
          <cell r="AQ138">
            <v>65.747</v>
          </cell>
          <cell r="AR138">
            <v>3405.6946000000003</v>
          </cell>
          <cell r="AS138">
            <v>90.11</v>
          </cell>
          <cell r="AT138">
            <v>45.721000000000004</v>
          </cell>
          <cell r="AU138">
            <v>4119.9193100000002</v>
          </cell>
          <cell r="AV138">
            <v>47.94</v>
          </cell>
          <cell r="AW138">
            <v>23.945</v>
          </cell>
          <cell r="AX138">
            <v>1147.9232999999999</v>
          </cell>
          <cell r="AY138">
            <v>12.280000000000001</v>
          </cell>
          <cell r="AZ138">
            <v>38.652000000000001</v>
          </cell>
          <cell r="BA138">
            <v>474.64656000000008</v>
          </cell>
          <cell r="BB138">
            <v>78.739999999999995</v>
          </cell>
          <cell r="BC138">
            <v>100.608</v>
          </cell>
          <cell r="BD138">
            <v>7921.87392</v>
          </cell>
          <cell r="BE138">
            <v>19421.46456</v>
          </cell>
          <cell r="BG138">
            <v>46.12</v>
          </cell>
          <cell r="BH138">
            <v>122.104</v>
          </cell>
          <cell r="BI138">
            <v>5631.4364799999994</v>
          </cell>
          <cell r="BJ138">
            <v>24.810000000000002</v>
          </cell>
          <cell r="BK138">
            <v>312.54899999999998</v>
          </cell>
          <cell r="BL138">
            <v>7754.34069</v>
          </cell>
          <cell r="BM138">
            <v>49.1</v>
          </cell>
          <cell r="BN138">
            <v>91.317999999999998</v>
          </cell>
          <cell r="BO138">
            <v>4483.7138000000004</v>
          </cell>
          <cell r="BP138">
            <v>46.5</v>
          </cell>
          <cell r="BQ138">
            <v>159.21</v>
          </cell>
          <cell r="BR138">
            <v>7403.2650000000003</v>
          </cell>
          <cell r="BS138">
            <v>29.75</v>
          </cell>
          <cell r="BT138">
            <v>256.60000000000002</v>
          </cell>
          <cell r="BU138">
            <v>7633.85</v>
          </cell>
          <cell r="BV138">
            <v>583.25</v>
          </cell>
          <cell r="BW138">
            <v>5.681</v>
          </cell>
          <cell r="BX138">
            <v>3313.4432499999998</v>
          </cell>
          <cell r="BY138">
            <v>27.580000000000002</v>
          </cell>
          <cell r="BZ138">
            <v>154.702</v>
          </cell>
          <cell r="CA138">
            <v>4266.6811600000001</v>
          </cell>
          <cell r="CB138">
            <v>40486.730379999994</v>
          </cell>
          <cell r="CD138">
            <v>20.440000000000001</v>
          </cell>
          <cell r="CE138">
            <v>33.865000000000002</v>
          </cell>
          <cell r="CF138">
            <v>692.20060000000012</v>
          </cell>
          <cell r="CG138">
            <v>27.8</v>
          </cell>
          <cell r="CH138">
            <v>28.94</v>
          </cell>
          <cell r="CI138">
            <v>804.53200000000004</v>
          </cell>
          <cell r="CJ138">
            <v>1496.7326000000003</v>
          </cell>
          <cell r="CL138">
            <v>1265.29</v>
          </cell>
        </row>
        <row r="139">
          <cell r="A139" t="str">
            <v>06/06/2006</v>
          </cell>
          <cell r="B139">
            <v>38874</v>
          </cell>
          <cell r="C139">
            <v>93.3348146816286</v>
          </cell>
          <cell r="D139">
            <v>108.50037888557324</v>
          </cell>
          <cell r="E139">
            <v>68.038293153414443</v>
          </cell>
          <cell r="F139">
            <v>82.403272815883938</v>
          </cell>
          <cell r="G139">
            <v>99.609867591424958</v>
          </cell>
          <cell r="H139">
            <v>94.96576721707612</v>
          </cell>
          <cell r="I139">
            <v>47.160000000000004</v>
          </cell>
          <cell r="J139">
            <v>28.124030000000001</v>
          </cell>
          <cell r="K139">
            <v>203.22800000000001</v>
          </cell>
          <cell r="L139">
            <v>5715.5903688400003</v>
          </cell>
          <cell r="M139">
            <v>82.19</v>
          </cell>
          <cell r="N139">
            <v>75.748999999999995</v>
          </cell>
          <cell r="O139">
            <v>6225.8103099999998</v>
          </cell>
          <cell r="P139">
            <v>72.41</v>
          </cell>
          <cell r="Q139">
            <v>146.32</v>
          </cell>
          <cell r="R139">
            <v>10595.031199999999</v>
          </cell>
          <cell r="S139">
            <v>30</v>
          </cell>
          <cell r="T139">
            <v>92.6614</v>
          </cell>
          <cell r="U139">
            <v>2779.8420000000001</v>
          </cell>
          <cell r="V139">
            <v>29.86</v>
          </cell>
          <cell r="W139">
            <v>400.404</v>
          </cell>
          <cell r="X139">
            <v>11956.06344</v>
          </cell>
          <cell r="Y139">
            <v>72.02</v>
          </cell>
          <cell r="Z139">
            <v>67.665999999999997</v>
          </cell>
          <cell r="AA139">
            <v>4873.3053199999995</v>
          </cell>
          <cell r="AB139">
            <v>18.490000000000002</v>
          </cell>
          <cell r="AC139">
            <v>118.74300000000001</v>
          </cell>
          <cell r="AD139">
            <v>2195.5580700000005</v>
          </cell>
          <cell r="AE139">
            <v>47.07</v>
          </cell>
          <cell r="AF139">
            <v>135.863</v>
          </cell>
          <cell r="AG139">
            <v>6395.0714100000005</v>
          </cell>
          <cell r="AH139">
            <v>46.58</v>
          </cell>
          <cell r="AI139">
            <v>81.257000000000005</v>
          </cell>
          <cell r="AJ139">
            <v>3784.9510599999999</v>
          </cell>
          <cell r="AK139">
            <v>54521.223178840002</v>
          </cell>
          <cell r="AM139">
            <v>44.1</v>
          </cell>
          <cell r="AN139">
            <v>50.319000000000003</v>
          </cell>
          <cell r="AO139">
            <v>2219.0679</v>
          </cell>
          <cell r="AP139">
            <v>49.230000000000004</v>
          </cell>
          <cell r="AQ139">
            <v>65.747</v>
          </cell>
          <cell r="AR139">
            <v>3236.7248100000002</v>
          </cell>
          <cell r="AS139">
            <v>87.27</v>
          </cell>
          <cell r="AT139">
            <v>45.721000000000004</v>
          </cell>
          <cell r="AU139">
            <v>3990.0716700000003</v>
          </cell>
          <cell r="AV139">
            <v>47.160000000000004</v>
          </cell>
          <cell r="AW139">
            <v>23.945</v>
          </cell>
          <cell r="AX139">
            <v>1129.2462</v>
          </cell>
          <cell r="AY139">
            <v>12.19</v>
          </cell>
          <cell r="AZ139">
            <v>38.652000000000001</v>
          </cell>
          <cell r="BA139">
            <v>471.16787999999997</v>
          </cell>
          <cell r="BB139">
            <v>77.42</v>
          </cell>
          <cell r="BC139">
            <v>100.608</v>
          </cell>
          <cell r="BD139">
            <v>7789.0713600000008</v>
          </cell>
          <cell r="BE139">
            <v>18835.349819999999</v>
          </cell>
          <cell r="BG139">
            <v>45.75</v>
          </cell>
          <cell r="BH139">
            <v>122.104</v>
          </cell>
          <cell r="BI139">
            <v>5586.2579999999998</v>
          </cell>
          <cell r="BJ139">
            <v>23.41</v>
          </cell>
          <cell r="BK139">
            <v>312.54899999999998</v>
          </cell>
          <cell r="BL139">
            <v>7316.7720899999995</v>
          </cell>
          <cell r="BM139">
            <v>45.82</v>
          </cell>
          <cell r="BN139">
            <v>91.317999999999998</v>
          </cell>
          <cell r="BO139">
            <v>4184.1907599999995</v>
          </cell>
          <cell r="BP139">
            <v>45</v>
          </cell>
          <cell r="BQ139">
            <v>159.21</v>
          </cell>
          <cell r="BR139">
            <v>7164.4500000000007</v>
          </cell>
          <cell r="BS139">
            <v>28.11</v>
          </cell>
          <cell r="BT139">
            <v>256.60000000000002</v>
          </cell>
          <cell r="BU139">
            <v>7213.0260000000007</v>
          </cell>
          <cell r="BV139">
            <v>564</v>
          </cell>
          <cell r="BW139">
            <v>5.681</v>
          </cell>
          <cell r="BX139">
            <v>3204.0839999999998</v>
          </cell>
          <cell r="BY139">
            <v>26.55</v>
          </cell>
          <cell r="BZ139">
            <v>154.702</v>
          </cell>
          <cell r="CA139">
            <v>4107.3380999999999</v>
          </cell>
          <cell r="CB139">
            <v>38776.118950000004</v>
          </cell>
          <cell r="CD139">
            <v>20.5</v>
          </cell>
          <cell r="CE139">
            <v>33.865000000000002</v>
          </cell>
          <cell r="CF139">
            <v>694.23250000000007</v>
          </cell>
          <cell r="CG139">
            <v>26.41</v>
          </cell>
          <cell r="CH139">
            <v>28.94</v>
          </cell>
          <cell r="CI139">
            <v>764.30540000000008</v>
          </cell>
          <cell r="CJ139">
            <v>1458.5379000000003</v>
          </cell>
          <cell r="CL139">
            <v>1263.8500000000001</v>
          </cell>
        </row>
        <row r="140">
          <cell r="A140" t="str">
            <v>06/07/2006</v>
          </cell>
          <cell r="B140">
            <v>38875</v>
          </cell>
          <cell r="C140">
            <v>92.691980814525849</v>
          </cell>
          <cell r="D140">
            <v>105.66002173604842</v>
          </cell>
          <cell r="E140">
            <v>67.739467345835777</v>
          </cell>
          <cell r="F140">
            <v>80.460741704025978</v>
          </cell>
          <cell r="G140">
            <v>99.002994955863798</v>
          </cell>
          <cell r="H140">
            <v>93.536045106725723</v>
          </cell>
          <cell r="I140">
            <v>46.45</v>
          </cell>
          <cell r="J140">
            <v>27.842440000000003</v>
          </cell>
          <cell r="K140">
            <v>203.22800000000001</v>
          </cell>
          <cell r="L140">
            <v>5658.3633963200009</v>
          </cell>
          <cell r="M140">
            <v>82.95</v>
          </cell>
          <cell r="N140">
            <v>75.748999999999995</v>
          </cell>
          <cell r="O140">
            <v>6283.3795499999997</v>
          </cell>
          <cell r="P140">
            <v>73.31</v>
          </cell>
          <cell r="Q140">
            <v>146.32</v>
          </cell>
          <cell r="R140">
            <v>10726.7192</v>
          </cell>
          <cell r="S140">
            <v>30.04</v>
          </cell>
          <cell r="T140">
            <v>92.6614</v>
          </cell>
          <cell r="U140">
            <v>2783.548456</v>
          </cell>
          <cell r="V140">
            <v>29.11</v>
          </cell>
          <cell r="W140">
            <v>400.404</v>
          </cell>
          <cell r="X140">
            <v>11655.76044</v>
          </cell>
          <cell r="Y140">
            <v>71.210000000000008</v>
          </cell>
          <cell r="Z140">
            <v>67.665999999999997</v>
          </cell>
          <cell r="AA140">
            <v>4818.49586</v>
          </cell>
          <cell r="AB140">
            <v>18.38</v>
          </cell>
          <cell r="AC140">
            <v>118.74300000000001</v>
          </cell>
          <cell r="AD140">
            <v>2182.4963400000001</v>
          </cell>
          <cell r="AE140">
            <v>46.31</v>
          </cell>
          <cell r="AF140">
            <v>135.863</v>
          </cell>
          <cell r="AG140">
            <v>6291.8155299999999</v>
          </cell>
          <cell r="AH140">
            <v>46.09</v>
          </cell>
          <cell r="AI140">
            <v>81.257000000000005</v>
          </cell>
          <cell r="AJ140">
            <v>3745.1351300000006</v>
          </cell>
          <cell r="AK140">
            <v>54145.713902320007</v>
          </cell>
          <cell r="AM140">
            <v>42.78</v>
          </cell>
          <cell r="AN140">
            <v>50.319000000000003</v>
          </cell>
          <cell r="AO140">
            <v>2152.6468200000004</v>
          </cell>
          <cell r="AP140">
            <v>46.85</v>
          </cell>
          <cell r="AQ140">
            <v>65.747</v>
          </cell>
          <cell r="AR140">
            <v>3080.2469500000002</v>
          </cell>
          <cell r="AS140">
            <v>84.83</v>
          </cell>
          <cell r="AT140">
            <v>45.721000000000004</v>
          </cell>
          <cell r="AU140">
            <v>3878.5124300000002</v>
          </cell>
          <cell r="AV140">
            <v>46.45</v>
          </cell>
          <cell r="AW140">
            <v>23.945</v>
          </cell>
          <cell r="AX140">
            <v>1112.2452500000002</v>
          </cell>
          <cell r="AY140">
            <v>12.040000000000001</v>
          </cell>
          <cell r="AZ140">
            <v>38.652000000000001</v>
          </cell>
          <cell r="BA140">
            <v>465.37008000000003</v>
          </cell>
          <cell r="BB140">
            <v>76.070000000000007</v>
          </cell>
          <cell r="BC140">
            <v>100.608</v>
          </cell>
          <cell r="BD140">
            <v>7653.2505600000013</v>
          </cell>
          <cell r="BE140">
            <v>18342.272090000002</v>
          </cell>
          <cell r="BG140">
            <v>45.84</v>
          </cell>
          <cell r="BH140">
            <v>122.104</v>
          </cell>
          <cell r="BI140">
            <v>5597.2473600000003</v>
          </cell>
          <cell r="BJ140">
            <v>23.31</v>
          </cell>
          <cell r="BK140">
            <v>312.54899999999998</v>
          </cell>
          <cell r="BL140">
            <v>7285.5171899999987</v>
          </cell>
          <cell r="BM140">
            <v>45.44</v>
          </cell>
          <cell r="BN140">
            <v>91.317999999999998</v>
          </cell>
          <cell r="BO140">
            <v>4149.48992</v>
          </cell>
          <cell r="BP140">
            <v>44.7</v>
          </cell>
          <cell r="BQ140">
            <v>159.21</v>
          </cell>
          <cell r="BR140">
            <v>7116.6870000000008</v>
          </cell>
          <cell r="BS140">
            <v>28.080000000000002</v>
          </cell>
          <cell r="BT140">
            <v>256.60000000000002</v>
          </cell>
          <cell r="BU140">
            <v>7205.3280000000013</v>
          </cell>
          <cell r="BV140">
            <v>557</v>
          </cell>
          <cell r="BW140">
            <v>5.681</v>
          </cell>
          <cell r="BX140">
            <v>3164.317</v>
          </cell>
          <cell r="BY140">
            <v>26.42</v>
          </cell>
          <cell r="BZ140">
            <v>154.702</v>
          </cell>
          <cell r="CA140">
            <v>4087.2268400000003</v>
          </cell>
          <cell r="CB140">
            <v>38605.813310000005</v>
          </cell>
          <cell r="CD140">
            <v>20.100000000000001</v>
          </cell>
          <cell r="CE140">
            <v>33.865000000000002</v>
          </cell>
          <cell r="CF140">
            <v>680.68650000000014</v>
          </cell>
          <cell r="CG140">
            <v>25.69</v>
          </cell>
          <cell r="CH140">
            <v>28.94</v>
          </cell>
          <cell r="CI140">
            <v>743.46860000000004</v>
          </cell>
          <cell r="CJ140">
            <v>1424.1551000000002</v>
          </cell>
          <cell r="CL140">
            <v>1256.1500000000001</v>
          </cell>
        </row>
        <row r="141">
          <cell r="A141" t="str">
            <v>06/08/2006</v>
          </cell>
          <cell r="B141">
            <v>38876</v>
          </cell>
          <cell r="C141">
            <v>92.754014397288586</v>
          </cell>
          <cell r="D141">
            <v>104.35471136115764</v>
          </cell>
          <cell r="E141">
            <v>67.563442384769573</v>
          </cell>
          <cell r="F141">
            <v>79.972351863860069</v>
          </cell>
          <cell r="G141">
            <v>99.14328499369482</v>
          </cell>
          <cell r="H141">
            <v>94.522754732178811</v>
          </cell>
          <cell r="I141">
            <v>46.94</v>
          </cell>
          <cell r="J141">
            <v>28.159230000000001</v>
          </cell>
          <cell r="K141">
            <v>203.22800000000001</v>
          </cell>
          <cell r="L141">
            <v>5722.7439944400003</v>
          </cell>
          <cell r="M141">
            <v>83.54</v>
          </cell>
          <cell r="N141">
            <v>75.748999999999995</v>
          </cell>
          <cell r="O141">
            <v>6328.0714600000001</v>
          </cell>
          <cell r="P141">
            <v>72.22</v>
          </cell>
          <cell r="Q141">
            <v>146.32</v>
          </cell>
          <cell r="R141">
            <v>10567.230399999999</v>
          </cell>
          <cell r="S141">
            <v>29.3</v>
          </cell>
          <cell r="T141">
            <v>92.6614</v>
          </cell>
          <cell r="U141">
            <v>2714.9790200000002</v>
          </cell>
          <cell r="V141">
            <v>29.080000000000002</v>
          </cell>
          <cell r="W141">
            <v>400.404</v>
          </cell>
          <cell r="X141">
            <v>11643.748320000001</v>
          </cell>
          <cell r="Y141">
            <v>71.210000000000008</v>
          </cell>
          <cell r="Z141">
            <v>67.665999999999997</v>
          </cell>
          <cell r="AA141">
            <v>4818.49586</v>
          </cell>
          <cell r="AB141">
            <v>18.38</v>
          </cell>
          <cell r="AC141">
            <v>118.74300000000001</v>
          </cell>
          <cell r="AD141">
            <v>2182.4963400000001</v>
          </cell>
          <cell r="AE141">
            <v>47.2</v>
          </cell>
          <cell r="AF141">
            <v>135.863</v>
          </cell>
          <cell r="AG141">
            <v>6412.7336000000005</v>
          </cell>
          <cell r="AH141">
            <v>46.660000000000004</v>
          </cell>
          <cell r="AI141">
            <v>81.257000000000005</v>
          </cell>
          <cell r="AJ141">
            <v>3791.4516200000007</v>
          </cell>
          <cell r="AK141">
            <v>54181.95061444</v>
          </cell>
          <cell r="AM141">
            <v>41.67</v>
          </cell>
          <cell r="AN141">
            <v>50.319000000000003</v>
          </cell>
          <cell r="AO141">
            <v>2096.7927300000001</v>
          </cell>
          <cell r="AP141">
            <v>46.730000000000004</v>
          </cell>
          <cell r="AQ141">
            <v>65.747</v>
          </cell>
          <cell r="AR141">
            <v>3072.3573100000003</v>
          </cell>
          <cell r="AS141">
            <v>83.75</v>
          </cell>
          <cell r="AT141">
            <v>45.721000000000004</v>
          </cell>
          <cell r="AU141">
            <v>3829.1337500000004</v>
          </cell>
          <cell r="AV141">
            <v>46.94</v>
          </cell>
          <cell r="AW141">
            <v>23.945</v>
          </cell>
          <cell r="AX141">
            <v>1123.9783</v>
          </cell>
          <cell r="AY141">
            <v>11.82</v>
          </cell>
          <cell r="AZ141">
            <v>38.652000000000001</v>
          </cell>
          <cell r="BA141">
            <v>456.86664000000002</v>
          </cell>
          <cell r="BB141">
            <v>74.91</v>
          </cell>
          <cell r="BC141">
            <v>100.608</v>
          </cell>
          <cell r="BD141">
            <v>7536.5452800000003</v>
          </cell>
          <cell r="BE141">
            <v>18115.674010000002</v>
          </cell>
          <cell r="BG141">
            <v>45.52</v>
          </cell>
          <cell r="BH141">
            <v>122.104</v>
          </cell>
          <cell r="BI141">
            <v>5558.1740800000007</v>
          </cell>
          <cell r="BJ141">
            <v>23.42</v>
          </cell>
          <cell r="BK141">
            <v>312.54899999999998</v>
          </cell>
          <cell r="BL141">
            <v>7319.8975799999998</v>
          </cell>
          <cell r="BM141">
            <v>44.89</v>
          </cell>
          <cell r="BN141">
            <v>91.317999999999998</v>
          </cell>
          <cell r="BO141">
            <v>4099.2650199999998</v>
          </cell>
          <cell r="BP141">
            <v>44.51</v>
          </cell>
          <cell r="BQ141">
            <v>159.21</v>
          </cell>
          <cell r="BR141">
            <v>7086.4371000000001</v>
          </cell>
          <cell r="BS141">
            <v>27.72</v>
          </cell>
          <cell r="BT141">
            <v>256.60000000000002</v>
          </cell>
          <cell r="BU141">
            <v>7112.9520000000002</v>
          </cell>
          <cell r="BV141">
            <v>557.25</v>
          </cell>
          <cell r="BW141">
            <v>5.681</v>
          </cell>
          <cell r="BX141">
            <v>3165.7372500000001</v>
          </cell>
          <cell r="BY141">
            <v>26.91</v>
          </cell>
          <cell r="BZ141">
            <v>154.702</v>
          </cell>
          <cell r="CA141">
            <v>4163.0308199999999</v>
          </cell>
          <cell r="CB141">
            <v>38505.493849999999</v>
          </cell>
          <cell r="CD141">
            <v>19.52</v>
          </cell>
          <cell r="CE141">
            <v>33.865000000000002</v>
          </cell>
          <cell r="CF141">
            <v>661.04480000000001</v>
          </cell>
          <cell r="CG141">
            <v>26.07</v>
          </cell>
          <cell r="CH141">
            <v>28.94</v>
          </cell>
          <cell r="CI141">
            <v>754.46580000000006</v>
          </cell>
          <cell r="CJ141">
            <v>1415.5106000000001</v>
          </cell>
          <cell r="CL141">
            <v>1257.93</v>
          </cell>
        </row>
        <row r="142">
          <cell r="A142" t="str">
            <v>06/09/2006</v>
          </cell>
          <cell r="B142">
            <v>38877</v>
          </cell>
          <cell r="C142">
            <v>92.693566036138478</v>
          </cell>
          <cell r="D142">
            <v>103.88758008067114</v>
          </cell>
          <cell r="E142">
            <v>68.607004368595099</v>
          </cell>
          <cell r="F142">
            <v>79.026498737812133</v>
          </cell>
          <cell r="G142">
            <v>98.699558638083232</v>
          </cell>
          <cell r="H142">
            <v>92.327829238823995</v>
          </cell>
          <cell r="I142">
            <v>45.85</v>
          </cell>
          <cell r="J142">
            <v>28.208510000000004</v>
          </cell>
          <cell r="K142">
            <v>203.22800000000001</v>
          </cell>
          <cell r="L142">
            <v>5732.7590702800007</v>
          </cell>
          <cell r="M142">
            <v>84.02</v>
          </cell>
          <cell r="N142">
            <v>75.748999999999995</v>
          </cell>
          <cell r="O142">
            <v>6364.4309799999992</v>
          </cell>
          <cell r="P142">
            <v>72.12</v>
          </cell>
          <cell r="Q142">
            <v>146.32</v>
          </cell>
          <cell r="R142">
            <v>10552.598400000001</v>
          </cell>
          <cell r="S142">
            <v>29.86</v>
          </cell>
          <cell r="T142">
            <v>92.6614</v>
          </cell>
          <cell r="U142">
            <v>2766.869404</v>
          </cell>
          <cell r="V142">
            <v>28.97</v>
          </cell>
          <cell r="W142">
            <v>400.404</v>
          </cell>
          <cell r="X142">
            <v>11599.703879999999</v>
          </cell>
          <cell r="Y142">
            <v>71.66</v>
          </cell>
          <cell r="Z142">
            <v>67.665999999999997</v>
          </cell>
          <cell r="AA142">
            <v>4848.9455599999992</v>
          </cell>
          <cell r="AB142">
            <v>18.23</v>
          </cell>
          <cell r="AC142">
            <v>118.74300000000001</v>
          </cell>
          <cell r="AD142">
            <v>2164.68489</v>
          </cell>
          <cell r="AE142">
            <v>46.46</v>
          </cell>
          <cell r="AF142">
            <v>135.863</v>
          </cell>
          <cell r="AG142">
            <v>6312.1949800000002</v>
          </cell>
          <cell r="AH142">
            <v>46.82</v>
          </cell>
          <cell r="AI142">
            <v>81.257000000000005</v>
          </cell>
          <cell r="AJ142">
            <v>3804.4527400000002</v>
          </cell>
          <cell r="AK142">
            <v>54146.639904279997</v>
          </cell>
          <cell r="AM142">
            <v>40.58</v>
          </cell>
          <cell r="AN142">
            <v>50.319000000000003</v>
          </cell>
          <cell r="AO142">
            <v>2041.9450200000001</v>
          </cell>
          <cell r="AP142">
            <v>46.81</v>
          </cell>
          <cell r="AQ142">
            <v>65.747</v>
          </cell>
          <cell r="AR142">
            <v>3077.6170700000002</v>
          </cell>
          <cell r="AS142">
            <v>84.28</v>
          </cell>
          <cell r="AT142">
            <v>45.721000000000004</v>
          </cell>
          <cell r="AU142">
            <v>3853.3658800000003</v>
          </cell>
          <cell r="AV142">
            <v>45.85</v>
          </cell>
          <cell r="AW142">
            <v>23.945</v>
          </cell>
          <cell r="AX142">
            <v>1097.87825</v>
          </cell>
          <cell r="AY142">
            <v>11.73</v>
          </cell>
          <cell r="AZ142">
            <v>38.652000000000001</v>
          </cell>
          <cell r="BA142">
            <v>453.38796000000002</v>
          </cell>
          <cell r="BB142">
            <v>74.650000000000006</v>
          </cell>
          <cell r="BC142">
            <v>100.608</v>
          </cell>
          <cell r="BD142">
            <v>7510.387200000001</v>
          </cell>
          <cell r="BE142">
            <v>18034.581380000003</v>
          </cell>
          <cell r="BG142">
            <v>47.13</v>
          </cell>
          <cell r="BH142">
            <v>122.104</v>
          </cell>
          <cell r="BI142">
            <v>5754.76152</v>
          </cell>
          <cell r="BJ142">
            <v>23.87</v>
          </cell>
          <cell r="BK142">
            <v>312.54899999999998</v>
          </cell>
          <cell r="BL142">
            <v>7460.5446299999994</v>
          </cell>
          <cell r="BM142">
            <v>44.74</v>
          </cell>
          <cell r="BN142">
            <v>91.317999999999998</v>
          </cell>
          <cell r="BO142">
            <v>4085.5673200000001</v>
          </cell>
          <cell r="BP142">
            <v>45.14</v>
          </cell>
          <cell r="BQ142">
            <v>159.21</v>
          </cell>
          <cell r="BR142">
            <v>7186.7394000000004</v>
          </cell>
          <cell r="BS142">
            <v>28.27</v>
          </cell>
          <cell r="BT142">
            <v>256.60000000000002</v>
          </cell>
          <cell r="BU142">
            <v>7254.0820000000003</v>
          </cell>
          <cell r="BV142">
            <v>556.5</v>
          </cell>
          <cell r="BW142">
            <v>5.681</v>
          </cell>
          <cell r="BX142">
            <v>3161.4765000000002</v>
          </cell>
          <cell r="BY142">
            <v>27.13</v>
          </cell>
          <cell r="BZ142">
            <v>154.702</v>
          </cell>
          <cell r="CA142">
            <v>4197.0652599999994</v>
          </cell>
          <cell r="CB142">
            <v>39100.236629999999</v>
          </cell>
          <cell r="CD142">
            <v>19</v>
          </cell>
          <cell r="CE142">
            <v>33.865000000000002</v>
          </cell>
          <cell r="CF142">
            <v>643.43500000000006</v>
          </cell>
          <cell r="CG142">
            <v>26.1</v>
          </cell>
          <cell r="CH142">
            <v>28.94</v>
          </cell>
          <cell r="CI142">
            <v>755.33400000000006</v>
          </cell>
          <cell r="CJ142">
            <v>1398.7690000000002</v>
          </cell>
          <cell r="CL142">
            <v>1252.3000000000002</v>
          </cell>
        </row>
        <row r="143">
          <cell r="A143" t="str">
            <v>06/12/2006</v>
          </cell>
          <cell r="B143">
            <v>38880</v>
          </cell>
          <cell r="C143">
            <v>91.271499979067414</v>
          </cell>
          <cell r="D143">
            <v>100.38872582543048</v>
          </cell>
          <cell r="E143">
            <v>66.764228102381225</v>
          </cell>
          <cell r="F143">
            <v>78.473052399184652</v>
          </cell>
          <cell r="G143">
            <v>97.446406052963425</v>
          </cell>
          <cell r="H143">
            <v>90.394683850181224</v>
          </cell>
          <cell r="I143">
            <v>44.89</v>
          </cell>
          <cell r="J143">
            <v>27.603080000000002</v>
          </cell>
          <cell r="K143">
            <v>203.22800000000001</v>
          </cell>
          <cell r="L143">
            <v>5609.7187422400002</v>
          </cell>
          <cell r="M143">
            <v>83.06</v>
          </cell>
          <cell r="N143">
            <v>75.748999999999995</v>
          </cell>
          <cell r="O143">
            <v>6291.7119400000001</v>
          </cell>
          <cell r="P143">
            <v>71.37</v>
          </cell>
          <cell r="Q143">
            <v>146.32</v>
          </cell>
          <cell r="R143">
            <v>10442.858400000001</v>
          </cell>
          <cell r="S143">
            <v>29.3</v>
          </cell>
          <cell r="T143">
            <v>92.6614</v>
          </cell>
          <cell r="U143">
            <v>2714.9790200000002</v>
          </cell>
          <cell r="V143">
            <v>28.46</v>
          </cell>
          <cell r="W143">
            <v>400.404</v>
          </cell>
          <cell r="X143">
            <v>11395.49784</v>
          </cell>
          <cell r="Y143">
            <v>70.63</v>
          </cell>
          <cell r="Z143">
            <v>67.665999999999997</v>
          </cell>
          <cell r="AA143">
            <v>4779.2495799999997</v>
          </cell>
          <cell r="AB143">
            <v>18.100000000000001</v>
          </cell>
          <cell r="AC143">
            <v>118.74300000000001</v>
          </cell>
          <cell r="AD143">
            <v>2149.2483000000002</v>
          </cell>
          <cell r="AE143">
            <v>45.71</v>
          </cell>
          <cell r="AF143">
            <v>135.863</v>
          </cell>
          <cell r="AG143">
            <v>6210.2977300000002</v>
          </cell>
          <cell r="AH143">
            <v>45.81</v>
          </cell>
          <cell r="AI143">
            <v>81.257000000000005</v>
          </cell>
          <cell r="AJ143">
            <v>3722.3831700000005</v>
          </cell>
          <cell r="AK143">
            <v>53315.944722240005</v>
          </cell>
          <cell r="AM143">
            <v>39.090000000000003</v>
          </cell>
          <cell r="AN143">
            <v>50.319000000000003</v>
          </cell>
          <cell r="AO143">
            <v>1966.9697100000003</v>
          </cell>
          <cell r="AP143">
            <v>44.88</v>
          </cell>
          <cell r="AQ143">
            <v>65.747</v>
          </cell>
          <cell r="AR143">
            <v>2950.7253600000004</v>
          </cell>
          <cell r="AS143">
            <v>79.87</v>
          </cell>
          <cell r="AT143">
            <v>45.721000000000004</v>
          </cell>
          <cell r="AU143">
            <v>3651.7362700000003</v>
          </cell>
          <cell r="AV143">
            <v>44.89</v>
          </cell>
          <cell r="AW143">
            <v>23.945</v>
          </cell>
          <cell r="AX143">
            <v>1074.89105</v>
          </cell>
          <cell r="AY143">
            <v>10.98</v>
          </cell>
          <cell r="AZ143">
            <v>38.652000000000001</v>
          </cell>
          <cell r="BA143">
            <v>424.39896000000005</v>
          </cell>
          <cell r="BB143">
            <v>73.14</v>
          </cell>
          <cell r="BC143">
            <v>100.608</v>
          </cell>
          <cell r="BD143">
            <v>7358.4691200000007</v>
          </cell>
          <cell r="BE143">
            <v>17427.190470000001</v>
          </cell>
          <cell r="BG143">
            <v>46.410000000000004</v>
          </cell>
          <cell r="BH143">
            <v>122.104</v>
          </cell>
          <cell r="BI143">
            <v>5666.8466400000007</v>
          </cell>
          <cell r="BJ143">
            <v>23.41</v>
          </cell>
          <cell r="BK143">
            <v>312.54899999999998</v>
          </cell>
          <cell r="BL143">
            <v>7316.7720899999995</v>
          </cell>
          <cell r="BM143">
            <v>43.32</v>
          </cell>
          <cell r="BN143">
            <v>91.317999999999998</v>
          </cell>
          <cell r="BO143">
            <v>3955.8957599999999</v>
          </cell>
          <cell r="BP143">
            <v>43.77</v>
          </cell>
          <cell r="BQ143">
            <v>159.21</v>
          </cell>
          <cell r="BR143">
            <v>6968.6217000000006</v>
          </cell>
          <cell r="BS143">
            <v>27.38</v>
          </cell>
          <cell r="BT143">
            <v>256.60000000000002</v>
          </cell>
          <cell r="BU143">
            <v>7025.7080000000005</v>
          </cell>
          <cell r="BV143">
            <v>540.25</v>
          </cell>
          <cell r="BW143">
            <v>5.681</v>
          </cell>
          <cell r="BX143">
            <v>3069.1602499999999</v>
          </cell>
          <cell r="BY143">
            <v>26.16</v>
          </cell>
          <cell r="BZ143">
            <v>154.702</v>
          </cell>
          <cell r="CA143">
            <v>4047.00432</v>
          </cell>
          <cell r="CB143">
            <v>38050.008760000004</v>
          </cell>
          <cell r="CD143">
            <v>18.48</v>
          </cell>
          <cell r="CE143">
            <v>33.865000000000002</v>
          </cell>
          <cell r="CF143">
            <v>625.8252</v>
          </cell>
          <cell r="CG143">
            <v>26.37</v>
          </cell>
          <cell r="CH143">
            <v>28.94</v>
          </cell>
          <cell r="CI143">
            <v>763.14780000000007</v>
          </cell>
          <cell r="CJ143">
            <v>1388.973</v>
          </cell>
          <cell r="CL143">
            <v>1236.4000000000001</v>
          </cell>
        </row>
        <row r="144">
          <cell r="A144" t="str">
            <v>06/13/2006</v>
          </cell>
          <cell r="B144">
            <v>38881</v>
          </cell>
          <cell r="C144">
            <v>89.757584955290511</v>
          </cell>
          <cell r="D144">
            <v>97.886315416143958</v>
          </cell>
          <cell r="E144">
            <v>65.735318029499894</v>
          </cell>
          <cell r="F144">
            <v>75.501512792402792</v>
          </cell>
          <cell r="G144">
            <v>96.444908575031505</v>
          </cell>
          <cell r="H144">
            <v>91.461941200161093</v>
          </cell>
          <cell r="I144">
            <v>45.42</v>
          </cell>
          <cell r="J144">
            <v>28.145150000000001</v>
          </cell>
          <cell r="K144">
            <v>203.22800000000001</v>
          </cell>
          <cell r="L144">
            <v>5719.8825442000007</v>
          </cell>
          <cell r="M144">
            <v>80.63</v>
          </cell>
          <cell r="N144">
            <v>75.748999999999995</v>
          </cell>
          <cell r="O144">
            <v>6107.6418699999995</v>
          </cell>
          <cell r="P144">
            <v>69.95</v>
          </cell>
          <cell r="Q144">
            <v>146.32</v>
          </cell>
          <cell r="R144">
            <v>10235.084000000001</v>
          </cell>
          <cell r="S144">
            <v>28.19</v>
          </cell>
          <cell r="T144">
            <v>92.6614</v>
          </cell>
          <cell r="U144">
            <v>2612.1248660000001</v>
          </cell>
          <cell r="V144">
            <v>27.69</v>
          </cell>
          <cell r="W144">
            <v>400.404</v>
          </cell>
          <cell r="X144">
            <v>11087.186760000001</v>
          </cell>
          <cell r="Y144">
            <v>69.73</v>
          </cell>
          <cell r="Z144">
            <v>67.665999999999997</v>
          </cell>
          <cell r="AA144">
            <v>4718.3501800000004</v>
          </cell>
          <cell r="AB144">
            <v>17.98</v>
          </cell>
          <cell r="AC144">
            <v>118.74300000000001</v>
          </cell>
          <cell r="AD144">
            <v>2134.9991400000004</v>
          </cell>
          <cell r="AE144">
            <v>45.35</v>
          </cell>
          <cell r="AF144">
            <v>135.863</v>
          </cell>
          <cell r="AG144">
            <v>6161.3870500000003</v>
          </cell>
          <cell r="AH144">
            <v>44.980000000000004</v>
          </cell>
          <cell r="AI144">
            <v>81.257000000000005</v>
          </cell>
          <cell r="AJ144">
            <v>3654.9398600000004</v>
          </cell>
          <cell r="AK144">
            <v>52431.596270199996</v>
          </cell>
          <cell r="AM144">
            <v>38.04</v>
          </cell>
          <cell r="AN144">
            <v>50.319000000000003</v>
          </cell>
          <cell r="AO144">
            <v>1914.1347600000001</v>
          </cell>
          <cell r="AP144">
            <v>43.730000000000004</v>
          </cell>
          <cell r="AQ144">
            <v>65.747</v>
          </cell>
          <cell r="AR144">
            <v>2875.1163100000003</v>
          </cell>
          <cell r="AS144">
            <v>77.66</v>
          </cell>
          <cell r="AT144">
            <v>45.721000000000004</v>
          </cell>
          <cell r="AU144">
            <v>3550.6928600000001</v>
          </cell>
          <cell r="AV144">
            <v>45.42</v>
          </cell>
          <cell r="AW144">
            <v>23.945</v>
          </cell>
          <cell r="AX144">
            <v>1087.5819000000001</v>
          </cell>
          <cell r="AY144">
            <v>10.790000000000001</v>
          </cell>
          <cell r="AZ144">
            <v>38.652000000000001</v>
          </cell>
          <cell r="BA144">
            <v>417.05508000000003</v>
          </cell>
          <cell r="BB144">
            <v>71.05</v>
          </cell>
          <cell r="BC144">
            <v>100.608</v>
          </cell>
          <cell r="BD144">
            <v>7148.1984000000002</v>
          </cell>
          <cell r="BE144">
            <v>16992.779310000002</v>
          </cell>
          <cell r="BG144">
            <v>46.35</v>
          </cell>
          <cell r="BH144">
            <v>122.104</v>
          </cell>
          <cell r="BI144">
            <v>5659.5204000000003</v>
          </cell>
          <cell r="BJ144">
            <v>23.400000000000002</v>
          </cell>
          <cell r="BK144">
            <v>312.54899999999998</v>
          </cell>
          <cell r="BL144">
            <v>7313.6466</v>
          </cell>
          <cell r="BM144">
            <v>42.26</v>
          </cell>
          <cell r="BN144">
            <v>91.317999999999998</v>
          </cell>
          <cell r="BO144">
            <v>3859.0986799999996</v>
          </cell>
          <cell r="BP144">
            <v>43.06</v>
          </cell>
          <cell r="BQ144">
            <v>159.21</v>
          </cell>
          <cell r="BR144">
            <v>6855.5826000000006</v>
          </cell>
          <cell r="BS144">
            <v>26.560000000000002</v>
          </cell>
          <cell r="BT144">
            <v>256.60000000000002</v>
          </cell>
          <cell r="BU144">
            <v>6815.2960000000012</v>
          </cell>
          <cell r="BV144">
            <v>530</v>
          </cell>
          <cell r="BW144">
            <v>5.681</v>
          </cell>
          <cell r="BX144">
            <v>3010.93</v>
          </cell>
          <cell r="BY144">
            <v>25.53</v>
          </cell>
          <cell r="BZ144">
            <v>154.702</v>
          </cell>
          <cell r="CA144">
            <v>3949.5420600000002</v>
          </cell>
          <cell r="CB144">
            <v>37463.61634</v>
          </cell>
          <cell r="CD144">
            <v>17.79</v>
          </cell>
          <cell r="CE144">
            <v>33.865000000000002</v>
          </cell>
          <cell r="CF144">
            <v>602.45835</v>
          </cell>
          <cell r="CG144">
            <v>25.36</v>
          </cell>
          <cell r="CH144">
            <v>28.94</v>
          </cell>
          <cell r="CI144">
            <v>733.91840000000002</v>
          </cell>
          <cell r="CJ144">
            <v>1336.3767499999999</v>
          </cell>
          <cell r="CL144">
            <v>1223.693</v>
          </cell>
        </row>
        <row r="145">
          <cell r="A145" t="str">
            <v>06/14/2006</v>
          </cell>
          <cell r="B145">
            <v>38882</v>
          </cell>
          <cell r="C145">
            <v>90.176146483488594</v>
          </cell>
          <cell r="D145">
            <v>98.951109602173474</v>
          </cell>
          <cell r="E145">
            <v>66.786929005042992</v>
          </cell>
          <cell r="F145">
            <v>76.949719035728918</v>
          </cell>
          <cell r="G145">
            <v>96.945145018915497</v>
          </cell>
          <cell r="H145">
            <v>92.710430930326197</v>
          </cell>
          <cell r="I145">
            <v>46.04</v>
          </cell>
          <cell r="J145">
            <v>28.652000000000001</v>
          </cell>
          <cell r="K145">
            <v>203.22800000000001</v>
          </cell>
          <cell r="L145">
            <v>5822.8886560000001</v>
          </cell>
          <cell r="M145">
            <v>80.680000000000007</v>
          </cell>
          <cell r="N145">
            <v>75.748999999999995</v>
          </cell>
          <cell r="O145">
            <v>6111.4293200000002</v>
          </cell>
          <cell r="P145">
            <v>69.489999999999995</v>
          </cell>
          <cell r="Q145">
            <v>146.32</v>
          </cell>
          <cell r="R145">
            <v>10167.7768</v>
          </cell>
          <cell r="S145">
            <v>28.84</v>
          </cell>
          <cell r="T145">
            <v>92.6614</v>
          </cell>
          <cell r="U145">
            <v>2672.3547760000001</v>
          </cell>
          <cell r="V145">
            <v>27.830000000000002</v>
          </cell>
          <cell r="W145">
            <v>400.404</v>
          </cell>
          <cell r="X145">
            <v>11143.243320000001</v>
          </cell>
          <cell r="Y145">
            <v>69.94</v>
          </cell>
          <cell r="Z145">
            <v>67.665999999999997</v>
          </cell>
          <cell r="AA145">
            <v>4732.5600399999994</v>
          </cell>
          <cell r="AB145">
            <v>17.940000000000001</v>
          </cell>
          <cell r="AC145">
            <v>118.74300000000001</v>
          </cell>
          <cell r="AD145">
            <v>2130.2494200000001</v>
          </cell>
          <cell r="AE145">
            <v>45.76</v>
          </cell>
          <cell r="AF145">
            <v>135.863</v>
          </cell>
          <cell r="AG145">
            <v>6217.0908799999997</v>
          </cell>
          <cell r="AH145">
            <v>45.27</v>
          </cell>
          <cell r="AI145">
            <v>81.257000000000005</v>
          </cell>
          <cell r="AJ145">
            <v>3678.5043900000005</v>
          </cell>
          <cell r="AK145">
            <v>52676.097601999994</v>
          </cell>
          <cell r="AM145">
            <v>39.01</v>
          </cell>
          <cell r="AN145">
            <v>50.319000000000003</v>
          </cell>
          <cell r="AO145">
            <v>1962.9441899999999</v>
          </cell>
          <cell r="AP145">
            <v>44.88</v>
          </cell>
          <cell r="AQ145">
            <v>65.747</v>
          </cell>
          <cell r="AR145">
            <v>2950.7253600000004</v>
          </cell>
          <cell r="AS145">
            <v>77.89</v>
          </cell>
          <cell r="AT145">
            <v>45.721000000000004</v>
          </cell>
          <cell r="AU145">
            <v>3561.2086900000004</v>
          </cell>
          <cell r="AV145">
            <v>46.04</v>
          </cell>
          <cell r="AW145">
            <v>23.945</v>
          </cell>
          <cell r="AX145">
            <v>1102.4277999999999</v>
          </cell>
          <cell r="AY145">
            <v>10.63</v>
          </cell>
          <cell r="AZ145">
            <v>38.652000000000001</v>
          </cell>
          <cell r="BA145">
            <v>410.87076000000002</v>
          </cell>
          <cell r="BB145">
            <v>71.460000000000008</v>
          </cell>
          <cell r="BC145">
            <v>100.608</v>
          </cell>
          <cell r="BD145">
            <v>7189.4476800000011</v>
          </cell>
          <cell r="BE145">
            <v>17177.624480000002</v>
          </cell>
          <cell r="BG145">
            <v>47.03</v>
          </cell>
          <cell r="BH145">
            <v>122.104</v>
          </cell>
          <cell r="BI145">
            <v>5742.5511200000001</v>
          </cell>
          <cell r="BJ145">
            <v>23.67</v>
          </cell>
          <cell r="BK145">
            <v>312.54899999999998</v>
          </cell>
          <cell r="BL145">
            <v>7398.0348299999996</v>
          </cell>
          <cell r="BM145">
            <v>43.19</v>
          </cell>
          <cell r="BN145">
            <v>91.317999999999998</v>
          </cell>
          <cell r="BO145">
            <v>3944.0244199999997</v>
          </cell>
          <cell r="BP145">
            <v>43.65</v>
          </cell>
          <cell r="BQ145">
            <v>159.21</v>
          </cell>
          <cell r="BR145">
            <v>6949.5164999999997</v>
          </cell>
          <cell r="BS145">
            <v>27.17</v>
          </cell>
          <cell r="BT145">
            <v>256.60000000000002</v>
          </cell>
          <cell r="BU145">
            <v>6971.822000000001</v>
          </cell>
          <cell r="BV145">
            <v>541</v>
          </cell>
          <cell r="BW145">
            <v>5.681</v>
          </cell>
          <cell r="BX145">
            <v>3073.4209999999998</v>
          </cell>
          <cell r="BY145">
            <v>25.75</v>
          </cell>
          <cell r="BZ145">
            <v>154.702</v>
          </cell>
          <cell r="CA145">
            <v>3983.5765000000001</v>
          </cell>
          <cell r="CB145">
            <v>38062.946370000005</v>
          </cell>
          <cell r="CD145">
            <v>18</v>
          </cell>
          <cell r="CE145">
            <v>33.865000000000002</v>
          </cell>
          <cell r="CF145">
            <v>609.57000000000005</v>
          </cell>
          <cell r="CG145">
            <v>26</v>
          </cell>
          <cell r="CH145">
            <v>28.94</v>
          </cell>
          <cell r="CI145">
            <v>752.44</v>
          </cell>
          <cell r="CJ145">
            <v>1362.0100000000002</v>
          </cell>
          <cell r="CL145">
            <v>1230.04</v>
          </cell>
        </row>
        <row r="146">
          <cell r="A146" t="str">
            <v>06/15/2006</v>
          </cell>
          <cell r="B146">
            <v>38883</v>
          </cell>
          <cell r="C146">
            <v>92.554438897816553</v>
          </cell>
          <cell r="D146">
            <v>103.18831414592668</v>
          </cell>
          <cell r="E146">
            <v>69.948746135088811</v>
          </cell>
          <cell r="F146">
            <v>81.320733246455177</v>
          </cell>
          <cell r="G146">
            <v>99.003783102143757</v>
          </cell>
          <cell r="H146">
            <v>96.939186467982267</v>
          </cell>
          <cell r="I146">
            <v>48.14</v>
          </cell>
          <cell r="J146">
            <v>29.475670000000001</v>
          </cell>
          <cell r="K146">
            <v>203.22800000000001</v>
          </cell>
          <cell r="L146">
            <v>5990.2814627600001</v>
          </cell>
          <cell r="M146">
            <v>84</v>
          </cell>
          <cell r="N146">
            <v>75.748999999999995</v>
          </cell>
          <cell r="O146">
            <v>6362.9159999999993</v>
          </cell>
          <cell r="P146">
            <v>71.03</v>
          </cell>
          <cell r="Q146">
            <v>146.32</v>
          </cell>
          <cell r="R146">
            <v>10393.1096</v>
          </cell>
          <cell r="S146">
            <v>29.71</v>
          </cell>
          <cell r="T146">
            <v>92.6614</v>
          </cell>
          <cell r="U146">
            <v>2752.970194</v>
          </cell>
          <cell r="V146">
            <v>28.54</v>
          </cell>
          <cell r="W146">
            <v>400.404</v>
          </cell>
          <cell r="X146">
            <v>11427.53016</v>
          </cell>
          <cell r="Y146">
            <v>70.989999999999995</v>
          </cell>
          <cell r="Z146">
            <v>67.665999999999997</v>
          </cell>
          <cell r="AA146">
            <v>4803.6093399999991</v>
          </cell>
          <cell r="AB146">
            <v>18.22</v>
          </cell>
          <cell r="AC146">
            <v>118.74300000000001</v>
          </cell>
          <cell r="AD146">
            <v>2163.49746</v>
          </cell>
          <cell r="AE146">
            <v>47.300000000000004</v>
          </cell>
          <cell r="AF146">
            <v>135.863</v>
          </cell>
          <cell r="AG146">
            <v>6426.3199000000004</v>
          </cell>
          <cell r="AH146">
            <v>46.09</v>
          </cell>
          <cell r="AI146">
            <v>81.257000000000005</v>
          </cell>
          <cell r="AJ146">
            <v>3745.1351300000006</v>
          </cell>
          <cell r="AK146">
            <v>54065.369246759998</v>
          </cell>
          <cell r="AM146">
            <v>41.29</v>
          </cell>
          <cell r="AN146">
            <v>50.319000000000003</v>
          </cell>
          <cell r="AO146">
            <v>2077.6715100000001</v>
          </cell>
          <cell r="AP146">
            <v>47.25</v>
          </cell>
          <cell r="AQ146">
            <v>65.747</v>
          </cell>
          <cell r="AR146">
            <v>3106.5457499999998</v>
          </cell>
          <cell r="AS146">
            <v>82.45</v>
          </cell>
          <cell r="AT146">
            <v>45.721000000000004</v>
          </cell>
          <cell r="AU146">
            <v>3769.6964500000004</v>
          </cell>
          <cell r="AV146">
            <v>48.14</v>
          </cell>
          <cell r="AW146">
            <v>23.945</v>
          </cell>
          <cell r="AX146">
            <v>1152.7122999999999</v>
          </cell>
          <cell r="AY146">
            <v>10.63</v>
          </cell>
          <cell r="AZ146">
            <v>38.652000000000001</v>
          </cell>
          <cell r="BA146">
            <v>410.87076000000002</v>
          </cell>
          <cell r="BB146">
            <v>73.510000000000005</v>
          </cell>
          <cell r="BC146">
            <v>100.608</v>
          </cell>
          <cell r="BD146">
            <v>7395.6940800000011</v>
          </cell>
          <cell r="BE146">
            <v>17913.190849999999</v>
          </cell>
          <cell r="BG146">
            <v>49.72</v>
          </cell>
          <cell r="BH146">
            <v>122.104</v>
          </cell>
          <cell r="BI146">
            <v>6071.0108799999998</v>
          </cell>
          <cell r="BJ146">
            <v>24.89</v>
          </cell>
          <cell r="BK146">
            <v>312.54899999999998</v>
          </cell>
          <cell r="BL146">
            <v>7779.3446099999992</v>
          </cell>
          <cell r="BM146">
            <v>45.1</v>
          </cell>
          <cell r="BN146">
            <v>91.317999999999998</v>
          </cell>
          <cell r="BO146">
            <v>4118.4417999999996</v>
          </cell>
          <cell r="BP146">
            <v>45.39</v>
          </cell>
          <cell r="BQ146">
            <v>159.21</v>
          </cell>
          <cell r="BR146">
            <v>7226.5419000000002</v>
          </cell>
          <cell r="BS146">
            <v>28.310000000000002</v>
          </cell>
          <cell r="BT146">
            <v>256.60000000000002</v>
          </cell>
          <cell r="BU146">
            <v>7264.3460000000014</v>
          </cell>
          <cell r="BV146">
            <v>559</v>
          </cell>
          <cell r="BW146">
            <v>5.681</v>
          </cell>
          <cell r="BX146">
            <v>3175.6790000000001</v>
          </cell>
          <cell r="BY146">
            <v>27.34</v>
          </cell>
          <cell r="BZ146">
            <v>154.702</v>
          </cell>
          <cell r="CA146">
            <v>4229.5526799999998</v>
          </cell>
          <cell r="CB146">
            <v>39864.916870000001</v>
          </cell>
          <cell r="CD146">
            <v>19.43</v>
          </cell>
          <cell r="CE146">
            <v>33.865000000000002</v>
          </cell>
          <cell r="CF146">
            <v>657.99695000000008</v>
          </cell>
          <cell r="CG146">
            <v>27</v>
          </cell>
          <cell r="CH146">
            <v>28.94</v>
          </cell>
          <cell r="CI146">
            <v>781.38</v>
          </cell>
          <cell r="CJ146">
            <v>1439.3769500000001</v>
          </cell>
          <cell r="CL146">
            <v>1256.1600000000001</v>
          </cell>
        </row>
        <row r="147">
          <cell r="A147" t="str">
            <v>06/16/2006</v>
          </cell>
          <cell r="B147">
            <v>38884</v>
          </cell>
          <cell r="C147">
            <v>91.797532069601289</v>
          </cell>
          <cell r="D147">
            <v>101.81468027472876</v>
          </cell>
          <cell r="E147">
            <v>69.304224112485201</v>
          </cell>
          <cell r="F147">
            <v>82.445724794124516</v>
          </cell>
          <cell r="G147">
            <v>98.639659520807044</v>
          </cell>
          <cell r="H147">
            <v>96.596858638743441</v>
          </cell>
          <cell r="I147">
            <v>47.97</v>
          </cell>
          <cell r="J147">
            <v>29.088480000000004</v>
          </cell>
          <cell r="K147">
            <v>203.22800000000001</v>
          </cell>
          <cell r="L147">
            <v>5911.5936134400008</v>
          </cell>
          <cell r="M147">
            <v>83.17</v>
          </cell>
          <cell r="N147">
            <v>75.748999999999995</v>
          </cell>
          <cell r="O147">
            <v>6300.0443299999997</v>
          </cell>
          <cell r="P147">
            <v>70.540000000000006</v>
          </cell>
          <cell r="Q147">
            <v>146.32</v>
          </cell>
          <cell r="R147">
            <v>10321.4128</v>
          </cell>
          <cell r="S147">
            <v>29.41</v>
          </cell>
          <cell r="T147">
            <v>92.6614</v>
          </cell>
          <cell r="U147">
            <v>2725.1717739999999</v>
          </cell>
          <cell r="V147">
            <v>28.400000000000002</v>
          </cell>
          <cell r="W147">
            <v>400.404</v>
          </cell>
          <cell r="X147">
            <v>11371.473600000001</v>
          </cell>
          <cell r="Y147">
            <v>70.95</v>
          </cell>
          <cell r="Z147">
            <v>67.665999999999997</v>
          </cell>
          <cell r="AA147">
            <v>4800.9026999999996</v>
          </cell>
          <cell r="AB147">
            <v>18.350000000000001</v>
          </cell>
          <cell r="AC147">
            <v>118.74300000000001</v>
          </cell>
          <cell r="AD147">
            <v>2178.9340500000003</v>
          </cell>
          <cell r="AE147">
            <v>46.39</v>
          </cell>
          <cell r="AF147">
            <v>135.863</v>
          </cell>
          <cell r="AG147">
            <v>6302.6845700000003</v>
          </cell>
          <cell r="AH147">
            <v>45.67</v>
          </cell>
          <cell r="AI147">
            <v>81.257000000000005</v>
          </cell>
          <cell r="AJ147">
            <v>3711.0071900000003</v>
          </cell>
          <cell r="AK147">
            <v>53623.224627439995</v>
          </cell>
          <cell r="AM147">
            <v>40.660000000000004</v>
          </cell>
          <cell r="AN147">
            <v>50.319000000000003</v>
          </cell>
          <cell r="AO147">
            <v>2045.9705400000003</v>
          </cell>
          <cell r="AP147">
            <v>46.92</v>
          </cell>
          <cell r="AQ147">
            <v>65.747</v>
          </cell>
          <cell r="AR147">
            <v>3084.84924</v>
          </cell>
          <cell r="AS147">
            <v>80.900000000000006</v>
          </cell>
          <cell r="AT147">
            <v>45.721000000000004</v>
          </cell>
          <cell r="AU147">
            <v>3698.8289000000004</v>
          </cell>
          <cell r="AV147">
            <v>47.97</v>
          </cell>
          <cell r="AW147">
            <v>23.945</v>
          </cell>
          <cell r="AX147">
            <v>1148.64165</v>
          </cell>
          <cell r="AY147">
            <v>10.540000000000001</v>
          </cell>
          <cell r="AZ147">
            <v>38.652000000000001</v>
          </cell>
          <cell r="BA147">
            <v>407.39208000000002</v>
          </cell>
          <cell r="BB147">
            <v>72.45</v>
          </cell>
          <cell r="BC147">
            <v>100.608</v>
          </cell>
          <cell r="BD147">
            <v>7289.0496000000003</v>
          </cell>
          <cell r="BE147">
            <v>17674.73201</v>
          </cell>
          <cell r="BG147">
            <v>49.15</v>
          </cell>
          <cell r="BH147">
            <v>122.104</v>
          </cell>
          <cell r="BI147">
            <v>6001.4115999999995</v>
          </cell>
          <cell r="BJ147">
            <v>24.66</v>
          </cell>
          <cell r="BK147">
            <v>312.54899999999998</v>
          </cell>
          <cell r="BL147">
            <v>7707.4583399999992</v>
          </cell>
          <cell r="BM147">
            <v>45.47</v>
          </cell>
          <cell r="BN147">
            <v>91.317999999999998</v>
          </cell>
          <cell r="BO147">
            <v>4152.2294599999996</v>
          </cell>
          <cell r="BP147">
            <v>44.89</v>
          </cell>
          <cell r="BQ147">
            <v>159.21</v>
          </cell>
          <cell r="BR147">
            <v>7146.9369000000006</v>
          </cell>
          <cell r="BS147">
            <v>27.96</v>
          </cell>
          <cell r="BT147">
            <v>256.60000000000002</v>
          </cell>
          <cell r="BU147">
            <v>7174.536000000001</v>
          </cell>
          <cell r="BV147">
            <v>547.75</v>
          </cell>
          <cell r="BW147">
            <v>5.681</v>
          </cell>
          <cell r="BX147">
            <v>3111.76775</v>
          </cell>
          <cell r="BY147">
            <v>27.17</v>
          </cell>
          <cell r="BZ147">
            <v>154.702</v>
          </cell>
          <cell r="CA147">
            <v>4203.2533400000002</v>
          </cell>
          <cell r="CB147">
            <v>39497.593390000002</v>
          </cell>
          <cell r="CD147">
            <v>20.3</v>
          </cell>
          <cell r="CE147">
            <v>33.865000000000002</v>
          </cell>
          <cell r="CF147">
            <v>687.45950000000005</v>
          </cell>
          <cell r="CG147">
            <v>26.67</v>
          </cell>
          <cell r="CH147">
            <v>28.94</v>
          </cell>
          <cell r="CI147">
            <v>771.82980000000009</v>
          </cell>
          <cell r="CJ147">
            <v>1459.2893000000001</v>
          </cell>
          <cell r="CL147">
            <v>1251.54</v>
          </cell>
        </row>
        <row r="148">
          <cell r="A148" t="str">
            <v>06/19/2006</v>
          </cell>
          <cell r="B148">
            <v>38887</v>
          </cell>
          <cell r="C148">
            <v>90.743369143238411</v>
          </cell>
          <cell r="D148">
            <v>101.50877629548667</v>
          </cell>
          <cell r="E148">
            <v>67.830224914618356</v>
          </cell>
          <cell r="F148">
            <v>80.97631798540742</v>
          </cell>
          <cell r="G148">
            <v>97.741172761664558</v>
          </cell>
          <cell r="H148">
            <v>94.583165525573904</v>
          </cell>
          <cell r="I148">
            <v>46.97</v>
          </cell>
          <cell r="J148">
            <v>28.673140000000004</v>
          </cell>
          <cell r="K148">
            <v>203.22800000000001</v>
          </cell>
          <cell r="L148">
            <v>5827.1848959200006</v>
          </cell>
          <cell r="M148">
            <v>81.91</v>
          </cell>
          <cell r="N148">
            <v>75.748999999999995</v>
          </cell>
          <cell r="O148">
            <v>6204.6005899999991</v>
          </cell>
          <cell r="P148">
            <v>69.489999999999995</v>
          </cell>
          <cell r="Q148">
            <v>146.32</v>
          </cell>
          <cell r="R148">
            <v>10167.7768</v>
          </cell>
          <cell r="S148">
            <v>28.89</v>
          </cell>
          <cell r="T148">
            <v>92.6614</v>
          </cell>
          <cell r="U148">
            <v>2676.987846</v>
          </cell>
          <cell r="V148">
            <v>28.21</v>
          </cell>
          <cell r="W148">
            <v>400.404</v>
          </cell>
          <cell r="X148">
            <v>11295.396839999999</v>
          </cell>
          <cell r="Y148">
            <v>70.350000000000009</v>
          </cell>
          <cell r="Z148">
            <v>67.665999999999997</v>
          </cell>
          <cell r="AA148">
            <v>4760.3031000000001</v>
          </cell>
          <cell r="AB148">
            <v>17.98</v>
          </cell>
          <cell r="AC148">
            <v>118.74300000000001</v>
          </cell>
          <cell r="AD148">
            <v>2134.9991400000004</v>
          </cell>
          <cell r="AE148">
            <v>46.160000000000004</v>
          </cell>
          <cell r="AF148">
            <v>135.863</v>
          </cell>
          <cell r="AG148">
            <v>6271.4360800000004</v>
          </cell>
          <cell r="AH148">
            <v>45.15</v>
          </cell>
          <cell r="AI148">
            <v>81.257000000000005</v>
          </cell>
          <cell r="AJ148">
            <v>3668.7535499999999</v>
          </cell>
          <cell r="AK148">
            <v>53007.438841919997</v>
          </cell>
          <cell r="AM148">
            <v>39.64</v>
          </cell>
          <cell r="AN148">
            <v>50.319000000000003</v>
          </cell>
          <cell r="AO148">
            <v>1994.64516</v>
          </cell>
          <cell r="AP148">
            <v>46.300000000000004</v>
          </cell>
          <cell r="AQ148">
            <v>65.747</v>
          </cell>
          <cell r="AR148">
            <v>3044.0861000000004</v>
          </cell>
          <cell r="AS148">
            <v>81.66</v>
          </cell>
          <cell r="AT148">
            <v>45.721000000000004</v>
          </cell>
          <cell r="AU148">
            <v>3733.5768600000001</v>
          </cell>
          <cell r="AV148">
            <v>46.97</v>
          </cell>
          <cell r="AW148">
            <v>23.945</v>
          </cell>
          <cell r="AX148">
            <v>1124.6966500000001</v>
          </cell>
          <cell r="AY148">
            <v>10.28</v>
          </cell>
          <cell r="AZ148">
            <v>38.652000000000001</v>
          </cell>
          <cell r="BA148">
            <v>397.34255999999999</v>
          </cell>
          <cell r="BB148">
            <v>72.83</v>
          </cell>
          <cell r="BC148">
            <v>100.608</v>
          </cell>
          <cell r="BD148">
            <v>7327.2806399999999</v>
          </cell>
          <cell r="BE148">
            <v>17621.627970000001</v>
          </cell>
          <cell r="BG148">
            <v>48.14</v>
          </cell>
          <cell r="BH148">
            <v>122.104</v>
          </cell>
          <cell r="BI148">
            <v>5878.0865599999997</v>
          </cell>
          <cell r="BJ148">
            <v>24.01</v>
          </cell>
          <cell r="BK148">
            <v>312.54899999999998</v>
          </cell>
          <cell r="BL148">
            <v>7504.3014899999998</v>
          </cell>
          <cell r="BM148">
            <v>44.81</v>
          </cell>
          <cell r="BN148">
            <v>91.317999999999998</v>
          </cell>
          <cell r="BO148">
            <v>4091.9595800000002</v>
          </cell>
          <cell r="BP148">
            <v>43.88</v>
          </cell>
          <cell r="BQ148">
            <v>159.21</v>
          </cell>
          <cell r="BR148">
            <v>6986.1348000000007</v>
          </cell>
          <cell r="BS148">
            <v>27.77</v>
          </cell>
          <cell r="BT148">
            <v>256.60000000000002</v>
          </cell>
          <cell r="BU148">
            <v>7125.7820000000002</v>
          </cell>
          <cell r="BV148">
            <v>522</v>
          </cell>
          <cell r="BW148">
            <v>5.681</v>
          </cell>
          <cell r="BX148">
            <v>2965.482</v>
          </cell>
          <cell r="BY148">
            <v>26.54</v>
          </cell>
          <cell r="BZ148">
            <v>154.702</v>
          </cell>
          <cell r="CA148">
            <v>4105.79108</v>
          </cell>
          <cell r="CB148">
            <v>38657.537510000002</v>
          </cell>
          <cell r="CD148">
            <v>19.72</v>
          </cell>
          <cell r="CE148">
            <v>33.865000000000002</v>
          </cell>
          <cell r="CF148">
            <v>667.81780000000003</v>
          </cell>
          <cell r="CG148">
            <v>26.45</v>
          </cell>
          <cell r="CH148">
            <v>28.94</v>
          </cell>
          <cell r="CI148">
            <v>765.46299999999997</v>
          </cell>
          <cell r="CJ148">
            <v>1433.2808</v>
          </cell>
          <cell r="CL148">
            <v>1240.1400000000001</v>
          </cell>
        </row>
        <row r="149">
          <cell r="A149" t="str">
            <v>06/20/2006</v>
          </cell>
          <cell r="B149">
            <v>38888</v>
          </cell>
          <cell r="C149">
            <v>90.350028840563937</v>
          </cell>
          <cell r="D149">
            <v>101.45318325465908</v>
          </cell>
          <cell r="E149">
            <v>66.512109590521789</v>
          </cell>
          <cell r="F149">
            <v>79.650591970491931</v>
          </cell>
          <cell r="G149">
            <v>97.739596469104669</v>
          </cell>
          <cell r="H149">
            <v>94.281111558598468</v>
          </cell>
          <cell r="I149">
            <v>46.82</v>
          </cell>
          <cell r="J149">
            <v>28.785770000000003</v>
          </cell>
          <cell r="K149">
            <v>203.22800000000001</v>
          </cell>
          <cell r="L149">
            <v>5850.074465560001</v>
          </cell>
          <cell r="M149">
            <v>80.69</v>
          </cell>
          <cell r="N149">
            <v>75.748999999999995</v>
          </cell>
          <cell r="O149">
            <v>6112.1868099999992</v>
          </cell>
          <cell r="P149">
            <v>68.94</v>
          </cell>
          <cell r="Q149">
            <v>146.32</v>
          </cell>
          <cell r="R149">
            <v>10087.300799999999</v>
          </cell>
          <cell r="S149">
            <v>28.8</v>
          </cell>
          <cell r="T149">
            <v>92.6614</v>
          </cell>
          <cell r="U149">
            <v>2668.6483200000002</v>
          </cell>
          <cell r="V149">
            <v>28.25</v>
          </cell>
          <cell r="W149">
            <v>400.404</v>
          </cell>
          <cell r="X149">
            <v>11311.413</v>
          </cell>
          <cell r="Y149">
            <v>70.73</v>
          </cell>
          <cell r="Z149">
            <v>67.665999999999997</v>
          </cell>
          <cell r="AA149">
            <v>4786.0161799999996</v>
          </cell>
          <cell r="AB149">
            <v>17.900000000000002</v>
          </cell>
          <cell r="AC149">
            <v>118.74300000000001</v>
          </cell>
          <cell r="AD149">
            <v>2125.4997000000003</v>
          </cell>
          <cell r="AE149">
            <v>45.72</v>
          </cell>
          <cell r="AF149">
            <v>135.863</v>
          </cell>
          <cell r="AG149">
            <v>6211.6563599999999</v>
          </cell>
          <cell r="AH149">
            <v>44.61</v>
          </cell>
          <cell r="AI149">
            <v>81.257000000000005</v>
          </cell>
          <cell r="AJ149">
            <v>3624.8747700000004</v>
          </cell>
          <cell r="AK149">
            <v>52777.670405560006</v>
          </cell>
          <cell r="AM149">
            <v>38.97</v>
          </cell>
          <cell r="AN149">
            <v>50.319000000000003</v>
          </cell>
          <cell r="AO149">
            <v>1960.9314300000001</v>
          </cell>
          <cell r="AP149">
            <v>46.36</v>
          </cell>
          <cell r="AQ149">
            <v>65.747</v>
          </cell>
          <cell r="AR149">
            <v>3048.0309200000002</v>
          </cell>
          <cell r="AS149">
            <v>82.17</v>
          </cell>
          <cell r="AT149">
            <v>45.721000000000004</v>
          </cell>
          <cell r="AU149">
            <v>3756.8945700000004</v>
          </cell>
          <cell r="AV149">
            <v>46.82</v>
          </cell>
          <cell r="AW149">
            <v>23.945</v>
          </cell>
          <cell r="AX149">
            <v>1121.1049</v>
          </cell>
          <cell r="AY149">
            <v>10.16</v>
          </cell>
          <cell r="AZ149">
            <v>38.652000000000001</v>
          </cell>
          <cell r="BA149">
            <v>392.70432</v>
          </cell>
          <cell r="BB149">
            <v>72.88</v>
          </cell>
          <cell r="BC149">
            <v>100.608</v>
          </cell>
          <cell r="BD149">
            <v>7332.3110399999996</v>
          </cell>
          <cell r="BE149">
            <v>17611.977180000002</v>
          </cell>
          <cell r="BG149">
            <v>47.480000000000004</v>
          </cell>
          <cell r="BH149">
            <v>122.104</v>
          </cell>
          <cell r="BI149">
            <v>5797.4979200000007</v>
          </cell>
          <cell r="BJ149">
            <v>23.400000000000002</v>
          </cell>
          <cell r="BK149">
            <v>312.54899999999998</v>
          </cell>
          <cell r="BL149">
            <v>7313.6466</v>
          </cell>
          <cell r="BM149">
            <v>44.08</v>
          </cell>
          <cell r="BN149">
            <v>91.317999999999998</v>
          </cell>
          <cell r="BO149">
            <v>4025.2974399999998</v>
          </cell>
          <cell r="BP149">
            <v>43.13</v>
          </cell>
          <cell r="BQ149">
            <v>159.21</v>
          </cell>
          <cell r="BR149">
            <v>6866.7273000000005</v>
          </cell>
          <cell r="BS149">
            <v>27.23</v>
          </cell>
          <cell r="BT149">
            <v>256.60000000000002</v>
          </cell>
          <cell r="BU149">
            <v>6987.2180000000008</v>
          </cell>
          <cell r="BV149">
            <v>508</v>
          </cell>
          <cell r="BW149">
            <v>5.681</v>
          </cell>
          <cell r="BX149">
            <v>2885.9479999999999</v>
          </cell>
          <cell r="BY149">
            <v>26.05</v>
          </cell>
          <cell r="BZ149">
            <v>154.702</v>
          </cell>
          <cell r="CA149">
            <v>4029.9871000000003</v>
          </cell>
          <cell r="CB149">
            <v>37906.322359999998</v>
          </cell>
          <cell r="CD149">
            <v>19.010000000000002</v>
          </cell>
          <cell r="CE149">
            <v>33.865000000000002</v>
          </cell>
          <cell r="CF149">
            <v>643.77365000000009</v>
          </cell>
          <cell r="CG149">
            <v>26.47</v>
          </cell>
          <cell r="CH149">
            <v>28.94</v>
          </cell>
          <cell r="CI149">
            <v>766.04179999999997</v>
          </cell>
          <cell r="CJ149">
            <v>1409.8154500000001</v>
          </cell>
          <cell r="CL149">
            <v>1240.1200000000001</v>
          </cell>
        </row>
        <row r="150">
          <cell r="A150" t="str">
            <v>06/21/2006</v>
          </cell>
          <cell r="B150">
            <v>38889</v>
          </cell>
          <cell r="C150">
            <v>91.506455460157099</v>
          </cell>
          <cell r="D150">
            <v>104.66187596062404</v>
          </cell>
          <cell r="E150">
            <v>68.974165356972293</v>
          </cell>
          <cell r="F150">
            <v>81.301281268669413</v>
          </cell>
          <cell r="G150">
            <v>98.692071248423687</v>
          </cell>
          <cell r="H150">
            <v>97.885622231171965</v>
          </cell>
          <cell r="I150">
            <v>48.61</v>
          </cell>
          <cell r="J150">
            <v>29.363040000000002</v>
          </cell>
          <cell r="K150">
            <v>203.22800000000001</v>
          </cell>
          <cell r="L150">
            <v>5967.3918931200005</v>
          </cell>
          <cell r="M150">
            <v>81.64</v>
          </cell>
          <cell r="N150">
            <v>75.748999999999995</v>
          </cell>
          <cell r="O150">
            <v>6184.1483599999992</v>
          </cell>
          <cell r="P150">
            <v>69.88</v>
          </cell>
          <cell r="Q150">
            <v>146.32</v>
          </cell>
          <cell r="R150">
            <v>10224.8416</v>
          </cell>
          <cell r="S150">
            <v>28.19</v>
          </cell>
          <cell r="T150">
            <v>92.6614</v>
          </cell>
          <cell r="U150">
            <v>2612.1248660000001</v>
          </cell>
          <cell r="V150">
            <v>28.490000000000002</v>
          </cell>
          <cell r="W150">
            <v>400.404</v>
          </cell>
          <cell r="X150">
            <v>11407.509960000001</v>
          </cell>
          <cell r="Y150">
            <v>72.010000000000005</v>
          </cell>
          <cell r="Z150">
            <v>67.665999999999997</v>
          </cell>
          <cell r="AA150">
            <v>4872.6286600000003</v>
          </cell>
          <cell r="AB150">
            <v>18.25</v>
          </cell>
          <cell r="AC150">
            <v>118.74300000000001</v>
          </cell>
          <cell r="AD150">
            <v>2167.0597500000003</v>
          </cell>
          <cell r="AE150">
            <v>46.400000000000006</v>
          </cell>
          <cell r="AF150">
            <v>135.863</v>
          </cell>
          <cell r="AG150">
            <v>6304.043200000001</v>
          </cell>
          <cell r="AH150">
            <v>45.7</v>
          </cell>
          <cell r="AI150">
            <v>81.257000000000005</v>
          </cell>
          <cell r="AJ150">
            <v>3713.4449000000004</v>
          </cell>
          <cell r="AK150">
            <v>53453.193189120007</v>
          </cell>
          <cell r="AM150">
            <v>40.980000000000004</v>
          </cell>
          <cell r="AN150">
            <v>50.319000000000003</v>
          </cell>
          <cell r="AO150">
            <v>2062.0726200000004</v>
          </cell>
          <cell r="AP150">
            <v>47.45</v>
          </cell>
          <cell r="AQ150">
            <v>65.747</v>
          </cell>
          <cell r="AR150">
            <v>3119.69515</v>
          </cell>
          <cell r="AS150">
            <v>84.350000000000009</v>
          </cell>
          <cell r="AT150">
            <v>45.721000000000004</v>
          </cell>
          <cell r="AU150">
            <v>3856.5663500000005</v>
          </cell>
          <cell r="AV150">
            <v>48.61</v>
          </cell>
          <cell r="AW150">
            <v>23.945</v>
          </cell>
          <cell r="AX150">
            <v>1163.9664499999999</v>
          </cell>
          <cell r="AY150">
            <v>10.4</v>
          </cell>
          <cell r="AZ150">
            <v>38.652000000000001</v>
          </cell>
          <cell r="BA150">
            <v>401.98080000000004</v>
          </cell>
          <cell r="BB150">
            <v>75.19</v>
          </cell>
          <cell r="BC150">
            <v>100.608</v>
          </cell>
          <cell r="BD150">
            <v>7564.7155199999997</v>
          </cell>
          <cell r="BE150">
            <v>18168.996890000002</v>
          </cell>
          <cell r="BG150">
            <v>48.99</v>
          </cell>
          <cell r="BH150">
            <v>122.104</v>
          </cell>
          <cell r="BI150">
            <v>5981.8749600000001</v>
          </cell>
          <cell r="BJ150">
            <v>24.150000000000002</v>
          </cell>
          <cell r="BK150">
            <v>312.54899999999998</v>
          </cell>
          <cell r="BL150">
            <v>7548.0583500000002</v>
          </cell>
          <cell r="BM150">
            <v>45.79</v>
          </cell>
          <cell r="BN150">
            <v>91.317999999999998</v>
          </cell>
          <cell r="BO150">
            <v>4181.4512199999999</v>
          </cell>
          <cell r="BP150">
            <v>44.84</v>
          </cell>
          <cell r="BQ150">
            <v>159.21</v>
          </cell>
          <cell r="BR150">
            <v>7138.9764000000005</v>
          </cell>
          <cell r="BS150">
            <v>28.700000000000003</v>
          </cell>
          <cell r="BT150">
            <v>256.60000000000002</v>
          </cell>
          <cell r="BU150">
            <v>7364.420000000001</v>
          </cell>
          <cell r="BV150">
            <v>514.96</v>
          </cell>
          <cell r="BW150">
            <v>5.681</v>
          </cell>
          <cell r="BX150">
            <v>2925.4877600000004</v>
          </cell>
          <cell r="BY150">
            <v>26.95</v>
          </cell>
          <cell r="BZ150">
            <v>154.702</v>
          </cell>
          <cell r="CA150">
            <v>4169.2188999999998</v>
          </cell>
          <cell r="CB150">
            <v>39309.487590000004</v>
          </cell>
          <cell r="CD150">
            <v>18.89</v>
          </cell>
          <cell r="CE150">
            <v>33.865000000000002</v>
          </cell>
          <cell r="CF150">
            <v>639.70985000000007</v>
          </cell>
          <cell r="CG150">
            <v>27.62</v>
          </cell>
          <cell r="CH150">
            <v>28.94</v>
          </cell>
          <cell r="CI150">
            <v>799.32280000000003</v>
          </cell>
          <cell r="CJ150">
            <v>1439.0326500000001</v>
          </cell>
          <cell r="CL150">
            <v>1252.2049999999999</v>
          </cell>
        </row>
        <row r="151">
          <cell r="A151" t="str">
            <v>06/22/2006</v>
          </cell>
          <cell r="B151">
            <v>38890</v>
          </cell>
          <cell r="C151">
            <v>91.196974531078396</v>
          </cell>
          <cell r="D151">
            <v>105.34548195526503</v>
          </cell>
          <cell r="E151">
            <v>68.050133124164205</v>
          </cell>
          <cell r="F151">
            <v>80.323046786048963</v>
          </cell>
          <cell r="G151">
            <v>98.171500630517016</v>
          </cell>
          <cell r="H151">
            <v>99.69794603302455</v>
          </cell>
          <cell r="I151">
            <v>49.51</v>
          </cell>
          <cell r="J151">
            <v>29.370080000000002</v>
          </cell>
          <cell r="K151">
            <v>203.22800000000001</v>
          </cell>
          <cell r="L151">
            <v>5968.8226182400003</v>
          </cell>
          <cell r="M151">
            <v>81.64</v>
          </cell>
          <cell r="N151">
            <v>75.748999999999995</v>
          </cell>
          <cell r="O151">
            <v>6184.1483599999992</v>
          </cell>
          <cell r="P151">
            <v>69.45</v>
          </cell>
          <cell r="Q151">
            <v>146.32</v>
          </cell>
          <cell r="R151">
            <v>10161.923999999999</v>
          </cell>
          <cell r="S151">
            <v>27.760100000000001</v>
          </cell>
          <cell r="T151">
            <v>92.6614</v>
          </cell>
          <cell r="U151">
            <v>2572.2897301400003</v>
          </cell>
          <cell r="V151">
            <v>28.45</v>
          </cell>
          <cell r="W151">
            <v>400.404</v>
          </cell>
          <cell r="X151">
            <v>11391.4938</v>
          </cell>
          <cell r="Y151">
            <v>71.600000000000009</v>
          </cell>
          <cell r="Z151">
            <v>67.665999999999997</v>
          </cell>
          <cell r="AA151">
            <v>4844.8856000000005</v>
          </cell>
          <cell r="AB151">
            <v>18.100000000000001</v>
          </cell>
          <cell r="AC151">
            <v>118.74300000000001</v>
          </cell>
          <cell r="AD151">
            <v>2149.2483000000002</v>
          </cell>
          <cell r="AE151">
            <v>46.37</v>
          </cell>
          <cell r="AF151">
            <v>135.863</v>
          </cell>
          <cell r="AG151">
            <v>6299.96731</v>
          </cell>
          <cell r="AH151">
            <v>45.53</v>
          </cell>
          <cell r="AI151">
            <v>81.257000000000005</v>
          </cell>
          <cell r="AJ151">
            <v>3699.6312100000005</v>
          </cell>
          <cell r="AK151">
            <v>53272.410928379999</v>
          </cell>
          <cell r="AM151">
            <v>40.74</v>
          </cell>
          <cell r="AN151">
            <v>50.319000000000003</v>
          </cell>
          <cell r="AO151">
            <v>2049.9960600000004</v>
          </cell>
          <cell r="AP151">
            <v>47.730000000000004</v>
          </cell>
          <cell r="AQ151">
            <v>65.747</v>
          </cell>
          <cell r="AR151">
            <v>3138.1043100000002</v>
          </cell>
          <cell r="AS151">
            <v>85.94</v>
          </cell>
          <cell r="AT151">
            <v>45.721000000000004</v>
          </cell>
          <cell r="AU151">
            <v>3929.2627400000001</v>
          </cell>
          <cell r="AV151">
            <v>49.51</v>
          </cell>
          <cell r="AW151">
            <v>23.945</v>
          </cell>
          <cell r="AX151">
            <v>1185.51695</v>
          </cell>
          <cell r="AY151">
            <v>10.790000000000001</v>
          </cell>
          <cell r="AZ151">
            <v>38.652000000000001</v>
          </cell>
          <cell r="BA151">
            <v>417.05508000000003</v>
          </cell>
          <cell r="BB151">
            <v>75.22</v>
          </cell>
          <cell r="BC151">
            <v>100.608</v>
          </cell>
          <cell r="BD151">
            <v>7567.7337600000001</v>
          </cell>
          <cell r="BE151">
            <v>18287.668900000001</v>
          </cell>
          <cell r="BG151">
            <v>48.5</v>
          </cell>
          <cell r="BH151">
            <v>122.104</v>
          </cell>
          <cell r="BI151">
            <v>5922.0439999999999</v>
          </cell>
          <cell r="BJ151">
            <v>23.6</v>
          </cell>
          <cell r="BK151">
            <v>312.54899999999998</v>
          </cell>
          <cell r="BL151">
            <v>7376.1563999999998</v>
          </cell>
          <cell r="BM151">
            <v>45.08</v>
          </cell>
          <cell r="BN151">
            <v>91.317999999999998</v>
          </cell>
          <cell r="BO151">
            <v>4116.6154399999996</v>
          </cell>
          <cell r="BP151">
            <v>44.550000000000004</v>
          </cell>
          <cell r="BQ151">
            <v>159.21</v>
          </cell>
          <cell r="BR151">
            <v>7092.8055000000013</v>
          </cell>
          <cell r="BS151">
            <v>28.45</v>
          </cell>
          <cell r="BT151">
            <v>256.60000000000002</v>
          </cell>
          <cell r="BU151">
            <v>7300.27</v>
          </cell>
          <cell r="BV151">
            <v>507.5</v>
          </cell>
          <cell r="BW151">
            <v>5.681</v>
          </cell>
          <cell r="BX151">
            <v>2883.1075000000001</v>
          </cell>
          <cell r="BY151">
            <v>26.45</v>
          </cell>
          <cell r="BZ151">
            <v>154.702</v>
          </cell>
          <cell r="CA151">
            <v>4091.8678999999997</v>
          </cell>
          <cell r="CB151">
            <v>38782.866739999998</v>
          </cell>
          <cell r="CD151">
            <v>18.900000000000002</v>
          </cell>
          <cell r="CE151">
            <v>33.865000000000002</v>
          </cell>
          <cell r="CF151">
            <v>640.0485000000001</v>
          </cell>
          <cell r="CG151">
            <v>27.01</v>
          </cell>
          <cell r="CH151">
            <v>28.94</v>
          </cell>
          <cell r="CI151">
            <v>781.66940000000011</v>
          </cell>
          <cell r="CJ151">
            <v>1421.7179000000001</v>
          </cell>
          <cell r="CL151">
            <v>1245.6000000000001</v>
          </cell>
        </row>
        <row r="152">
          <cell r="A152" t="str">
            <v>06/23/2006</v>
          </cell>
          <cell r="B152">
            <v>38891</v>
          </cell>
          <cell r="C152">
            <v>91.081810605197148</v>
          </cell>
          <cell r="D152">
            <v>106.73798267519868</v>
          </cell>
          <cell r="E152">
            <v>68.539105690640227</v>
          </cell>
          <cell r="F152">
            <v>78.651526978985004</v>
          </cell>
          <cell r="G152">
            <v>98.084804539722555</v>
          </cell>
          <cell r="H152">
            <v>100.12082158679017</v>
          </cell>
          <cell r="I152">
            <v>49.72</v>
          </cell>
          <cell r="J152">
            <v>29.496790000000001</v>
          </cell>
          <cell r="K152">
            <v>203.22800000000001</v>
          </cell>
          <cell r="L152">
            <v>5994.5736381200004</v>
          </cell>
          <cell r="M152">
            <v>81.94</v>
          </cell>
          <cell r="N152">
            <v>75.748999999999995</v>
          </cell>
          <cell r="O152">
            <v>6206.873059999999</v>
          </cell>
          <cell r="P152">
            <v>68.92</v>
          </cell>
          <cell r="Q152">
            <v>146.32</v>
          </cell>
          <cell r="R152">
            <v>10084.374400000001</v>
          </cell>
          <cell r="S152">
            <v>27.76</v>
          </cell>
          <cell r="T152">
            <v>92.6614</v>
          </cell>
          <cell r="U152">
            <v>2572.2804639999999</v>
          </cell>
          <cell r="V152">
            <v>28.35</v>
          </cell>
          <cell r="W152">
            <v>400.404</v>
          </cell>
          <cell r="X152">
            <v>11351.4534</v>
          </cell>
          <cell r="Y152">
            <v>71.39</v>
          </cell>
          <cell r="Z152">
            <v>67.665999999999997</v>
          </cell>
          <cell r="AA152">
            <v>4830.6757399999997</v>
          </cell>
          <cell r="AB152">
            <v>18.080000000000002</v>
          </cell>
          <cell r="AC152">
            <v>118.74300000000001</v>
          </cell>
          <cell r="AD152">
            <v>2146.8734400000003</v>
          </cell>
          <cell r="AE152">
            <v>46.410000000000004</v>
          </cell>
          <cell r="AF152">
            <v>135.863</v>
          </cell>
          <cell r="AG152">
            <v>6305.4018300000007</v>
          </cell>
          <cell r="AH152">
            <v>45.69</v>
          </cell>
          <cell r="AI152">
            <v>81.257000000000005</v>
          </cell>
          <cell r="AJ152">
            <v>3712.6323299999999</v>
          </cell>
          <cell r="AK152">
            <v>53205.138302120002</v>
          </cell>
          <cell r="AM152">
            <v>42.26</v>
          </cell>
          <cell r="AN152">
            <v>50.319000000000003</v>
          </cell>
          <cell r="AO152">
            <v>2126.4809399999999</v>
          </cell>
          <cell r="AP152">
            <v>48.300000000000004</v>
          </cell>
          <cell r="AQ152">
            <v>65.747</v>
          </cell>
          <cell r="AR152">
            <v>3175.5801000000001</v>
          </cell>
          <cell r="AS152">
            <v>86.25</v>
          </cell>
          <cell r="AT152">
            <v>45.721000000000004</v>
          </cell>
          <cell r="AU152">
            <v>3943.4362500000002</v>
          </cell>
          <cell r="AV152">
            <v>49.72</v>
          </cell>
          <cell r="AW152">
            <v>23.945</v>
          </cell>
          <cell r="AX152">
            <v>1190.5454</v>
          </cell>
          <cell r="AY152">
            <v>10.97</v>
          </cell>
          <cell r="AZ152">
            <v>38.652000000000001</v>
          </cell>
          <cell r="BA152">
            <v>424.01244000000003</v>
          </cell>
          <cell r="BB152">
            <v>76.23</v>
          </cell>
          <cell r="BC152">
            <v>100.608</v>
          </cell>
          <cell r="BD152">
            <v>7669.3478400000004</v>
          </cell>
          <cell r="BE152">
            <v>18529.402970000003</v>
          </cell>
          <cell r="BG152">
            <v>49.29</v>
          </cell>
          <cell r="BH152">
            <v>122.104</v>
          </cell>
          <cell r="BI152">
            <v>6018.5061599999999</v>
          </cell>
          <cell r="BJ152">
            <v>23.66</v>
          </cell>
          <cell r="BK152">
            <v>312.54899999999998</v>
          </cell>
          <cell r="BL152">
            <v>7394.9093399999992</v>
          </cell>
          <cell r="BM152">
            <v>45.35</v>
          </cell>
          <cell r="BN152">
            <v>91.317999999999998</v>
          </cell>
          <cell r="BO152">
            <v>4141.2713000000003</v>
          </cell>
          <cell r="BP152">
            <v>44.54</v>
          </cell>
          <cell r="BQ152">
            <v>159.21</v>
          </cell>
          <cell r="BR152">
            <v>7091.2134000000005</v>
          </cell>
          <cell r="BS152">
            <v>28.66</v>
          </cell>
          <cell r="BT152">
            <v>256.60000000000002</v>
          </cell>
          <cell r="BU152">
            <v>7354.1560000000009</v>
          </cell>
          <cell r="BV152">
            <v>523</v>
          </cell>
          <cell r="BW152">
            <v>5.681</v>
          </cell>
          <cell r="BX152">
            <v>2971.163</v>
          </cell>
          <cell r="BY152">
            <v>26.44</v>
          </cell>
          <cell r="BZ152">
            <v>154.702</v>
          </cell>
          <cell r="CA152">
            <v>4090.3208800000002</v>
          </cell>
          <cell r="CB152">
            <v>39061.540079999999</v>
          </cell>
          <cell r="CD152">
            <v>18.240000000000002</v>
          </cell>
          <cell r="CE152">
            <v>33.865000000000002</v>
          </cell>
          <cell r="CF152">
            <v>617.69760000000008</v>
          </cell>
          <cell r="CG152">
            <v>26.76</v>
          </cell>
          <cell r="CH152">
            <v>28.94</v>
          </cell>
          <cell r="CI152">
            <v>774.4344000000001</v>
          </cell>
          <cell r="CJ152">
            <v>1392.1320000000001</v>
          </cell>
          <cell r="CL152">
            <v>1244.5</v>
          </cell>
        </row>
        <row r="153">
          <cell r="A153" t="str">
            <v>06/26/2006</v>
          </cell>
          <cell r="B153">
            <v>38894</v>
          </cell>
          <cell r="C153">
            <v>91.993231144959765</v>
          </cell>
          <cell r="D153">
            <v>107.67966056793168</v>
          </cell>
          <cell r="E153">
            <v>70.028635525278759</v>
          </cell>
          <cell r="F153">
            <v>79.307261455228343</v>
          </cell>
          <cell r="G153">
            <v>98.562421185371988</v>
          </cell>
          <cell r="H153">
            <v>101.99355618203785</v>
          </cell>
          <cell r="I153">
            <v>50.65</v>
          </cell>
          <cell r="J153">
            <v>30.081100000000003</v>
          </cell>
          <cell r="K153">
            <v>203.22800000000001</v>
          </cell>
          <cell r="L153">
            <v>6113.3217908000006</v>
          </cell>
          <cell r="M153">
            <v>82.93</v>
          </cell>
          <cell r="N153">
            <v>75.748999999999995</v>
          </cell>
          <cell r="O153">
            <v>6281.8645699999997</v>
          </cell>
          <cell r="P153">
            <v>69.19</v>
          </cell>
          <cell r="Q153">
            <v>146.32</v>
          </cell>
          <cell r="R153">
            <v>10123.880799999999</v>
          </cell>
          <cell r="S153">
            <v>27.46</v>
          </cell>
          <cell r="T153">
            <v>92.6614</v>
          </cell>
          <cell r="U153">
            <v>2544.4820440000003</v>
          </cell>
          <cell r="V153">
            <v>28.85</v>
          </cell>
          <cell r="W153">
            <v>400.404</v>
          </cell>
          <cell r="X153">
            <v>11551.6554</v>
          </cell>
          <cell r="Y153">
            <v>71</v>
          </cell>
          <cell r="Z153">
            <v>67.665999999999997</v>
          </cell>
          <cell r="AA153">
            <v>4804.2860000000001</v>
          </cell>
          <cell r="AB153">
            <v>18.16</v>
          </cell>
          <cell r="AC153">
            <v>118.74300000000001</v>
          </cell>
          <cell r="AD153">
            <v>2156.3728800000004</v>
          </cell>
          <cell r="AE153">
            <v>47.24</v>
          </cell>
          <cell r="AF153">
            <v>135.863</v>
          </cell>
          <cell r="AG153">
            <v>6418.1681200000003</v>
          </cell>
          <cell r="AH153">
            <v>46.07</v>
          </cell>
          <cell r="AI153">
            <v>81.257000000000005</v>
          </cell>
          <cell r="AJ153">
            <v>3743.5099900000005</v>
          </cell>
          <cell r="AK153">
            <v>53737.541594800001</v>
          </cell>
          <cell r="AM153">
            <v>43.160000000000004</v>
          </cell>
          <cell r="AN153">
            <v>50.319000000000003</v>
          </cell>
          <cell r="AO153">
            <v>2171.7680400000004</v>
          </cell>
          <cell r="AP153">
            <v>48.5</v>
          </cell>
          <cell r="AQ153">
            <v>65.747</v>
          </cell>
          <cell r="AR153">
            <v>3188.7294999999999</v>
          </cell>
          <cell r="AS153">
            <v>87.4</v>
          </cell>
          <cell r="AT153">
            <v>45.721000000000004</v>
          </cell>
          <cell r="AU153">
            <v>3996.0154000000007</v>
          </cell>
          <cell r="AV153">
            <v>50.65</v>
          </cell>
          <cell r="AW153">
            <v>23.945</v>
          </cell>
          <cell r="AX153">
            <v>1212.8142499999999</v>
          </cell>
          <cell r="AY153">
            <v>10.84</v>
          </cell>
          <cell r="AZ153">
            <v>38.652000000000001</v>
          </cell>
          <cell r="BA153">
            <v>418.98768000000001</v>
          </cell>
          <cell r="BB153">
            <v>76.58</v>
          </cell>
          <cell r="BC153">
            <v>100.608</v>
          </cell>
          <cell r="BD153">
            <v>7704.5606399999997</v>
          </cell>
          <cell r="BE153">
            <v>18692.875509999998</v>
          </cell>
          <cell r="BG153">
            <v>50.900000000000006</v>
          </cell>
          <cell r="BH153">
            <v>122.104</v>
          </cell>
          <cell r="BI153">
            <v>6215.0936000000011</v>
          </cell>
          <cell r="BJ153">
            <v>24.400000000000002</v>
          </cell>
          <cell r="BK153">
            <v>312.54899999999998</v>
          </cell>
          <cell r="BL153">
            <v>7626.1956</v>
          </cell>
          <cell r="BM153">
            <v>47.18</v>
          </cell>
          <cell r="BN153">
            <v>91.317999999999998</v>
          </cell>
          <cell r="BO153">
            <v>4308.3832400000001</v>
          </cell>
          <cell r="BP153">
            <v>45.68</v>
          </cell>
          <cell r="BQ153">
            <v>159.21</v>
          </cell>
          <cell r="BR153">
            <v>7272.7128000000002</v>
          </cell>
          <cell r="BS153">
            <v>29.150000000000002</v>
          </cell>
          <cell r="BT153">
            <v>256.60000000000002</v>
          </cell>
          <cell r="BU153">
            <v>7479.8900000000012</v>
          </cell>
          <cell r="BV153">
            <v>500</v>
          </cell>
          <cell r="BW153">
            <v>5.681</v>
          </cell>
          <cell r="BX153">
            <v>2840.5</v>
          </cell>
          <cell r="BY153">
            <v>26.94</v>
          </cell>
          <cell r="BZ153">
            <v>154.702</v>
          </cell>
          <cell r="CA153">
            <v>4167.6718799999999</v>
          </cell>
          <cell r="CB153">
            <v>39910.447120000004</v>
          </cell>
          <cell r="CD153">
            <v>18.54</v>
          </cell>
          <cell r="CE153">
            <v>33.865000000000002</v>
          </cell>
          <cell r="CF153">
            <v>627.85710000000006</v>
          </cell>
          <cell r="CG153">
            <v>26.810000000000002</v>
          </cell>
          <cell r="CH153">
            <v>28.94</v>
          </cell>
          <cell r="CI153">
            <v>775.8814000000001</v>
          </cell>
          <cell r="CJ153">
            <v>1403.7385000000002</v>
          </cell>
          <cell r="CL153">
            <v>1250.56</v>
          </cell>
        </row>
        <row r="154">
          <cell r="A154" t="str">
            <v>06/27/2006</v>
          </cell>
          <cell r="B154">
            <v>38895</v>
          </cell>
          <cell r="C154">
            <v>91.221610030747357</v>
          </cell>
          <cell r="D154">
            <v>106.36346118550097</v>
          </cell>
          <cell r="E154">
            <v>67.764168384995173</v>
          </cell>
          <cell r="F154">
            <v>77.896976116606879</v>
          </cell>
          <cell r="G154">
            <v>97.667087011349295</v>
          </cell>
          <cell r="H154">
            <v>100.9464357631897</v>
          </cell>
          <cell r="I154">
            <v>50.13</v>
          </cell>
          <cell r="J154">
            <v>30.067</v>
          </cell>
          <cell r="K154">
            <v>203.22800000000001</v>
          </cell>
          <cell r="L154">
            <v>6110.4562759999999</v>
          </cell>
          <cell r="M154">
            <v>82.22</v>
          </cell>
          <cell r="N154">
            <v>75.748999999999995</v>
          </cell>
          <cell r="O154">
            <v>6228.0827799999997</v>
          </cell>
          <cell r="P154">
            <v>68.91</v>
          </cell>
          <cell r="Q154">
            <v>146.32</v>
          </cell>
          <cell r="R154">
            <v>10082.911199999999</v>
          </cell>
          <cell r="S154">
            <v>27.07</v>
          </cell>
          <cell r="T154">
            <v>92.6614</v>
          </cell>
          <cell r="U154">
            <v>2508.344098</v>
          </cell>
          <cell r="V154">
            <v>28.69</v>
          </cell>
          <cell r="W154">
            <v>400.404</v>
          </cell>
          <cell r="X154">
            <v>11487.590760000001</v>
          </cell>
          <cell r="Y154">
            <v>70.070000000000007</v>
          </cell>
          <cell r="Z154">
            <v>67.665999999999997</v>
          </cell>
          <cell r="AA154">
            <v>4741.3566200000005</v>
          </cell>
          <cell r="AB154">
            <v>17.91</v>
          </cell>
          <cell r="AC154">
            <v>118.74300000000001</v>
          </cell>
          <cell r="AD154">
            <v>2126.6871300000003</v>
          </cell>
          <cell r="AE154">
            <v>46.09</v>
          </cell>
          <cell r="AF154">
            <v>135.863</v>
          </cell>
          <cell r="AG154">
            <v>6261.9256700000005</v>
          </cell>
          <cell r="AH154">
            <v>46.02</v>
          </cell>
          <cell r="AI154">
            <v>81.257000000000005</v>
          </cell>
          <cell r="AJ154">
            <v>3739.4471400000007</v>
          </cell>
          <cell r="AK154">
            <v>53286.801674000002</v>
          </cell>
          <cell r="AM154">
            <v>43.52</v>
          </cell>
          <cell r="AN154">
            <v>50.319000000000003</v>
          </cell>
          <cell r="AO154">
            <v>2189.8828800000001</v>
          </cell>
          <cell r="AP154">
            <v>47.13</v>
          </cell>
          <cell r="AQ154">
            <v>65.747</v>
          </cell>
          <cell r="AR154">
            <v>3098.6561100000004</v>
          </cell>
          <cell r="AS154">
            <v>86.49</v>
          </cell>
          <cell r="AT154">
            <v>45.721000000000004</v>
          </cell>
          <cell r="AU154">
            <v>3954.4092900000001</v>
          </cell>
          <cell r="AV154">
            <v>50.13</v>
          </cell>
          <cell r="AW154">
            <v>23.945</v>
          </cell>
          <cell r="AX154">
            <v>1200.36285</v>
          </cell>
          <cell r="AY154">
            <v>11</v>
          </cell>
          <cell r="AZ154">
            <v>38.652000000000001</v>
          </cell>
          <cell r="BA154">
            <v>425.17200000000003</v>
          </cell>
          <cell r="BB154">
            <v>75.5</v>
          </cell>
          <cell r="BC154">
            <v>100.608</v>
          </cell>
          <cell r="BD154">
            <v>7595.9040000000005</v>
          </cell>
          <cell r="BE154">
            <v>18464.387130000003</v>
          </cell>
          <cell r="BG154">
            <v>48.93</v>
          </cell>
          <cell r="BH154">
            <v>122.104</v>
          </cell>
          <cell r="BI154">
            <v>5974.5487199999998</v>
          </cell>
          <cell r="BJ154">
            <v>23.45</v>
          </cell>
          <cell r="BK154">
            <v>312.54899999999998</v>
          </cell>
          <cell r="BL154">
            <v>7329.2740499999991</v>
          </cell>
          <cell r="BM154">
            <v>45.52</v>
          </cell>
          <cell r="BN154">
            <v>91.317999999999998</v>
          </cell>
          <cell r="BO154">
            <v>4156.7953600000001</v>
          </cell>
          <cell r="BP154">
            <v>43.97</v>
          </cell>
          <cell r="BQ154">
            <v>159.21</v>
          </cell>
          <cell r="BR154">
            <v>7000.4637000000002</v>
          </cell>
          <cell r="BS154">
            <v>28.5</v>
          </cell>
          <cell r="BT154">
            <v>256.60000000000002</v>
          </cell>
          <cell r="BU154">
            <v>7313.1</v>
          </cell>
          <cell r="BV154">
            <v>497</v>
          </cell>
          <cell r="BW154">
            <v>5.681</v>
          </cell>
          <cell r="BX154">
            <v>2823.4569999999999</v>
          </cell>
          <cell r="BY154">
            <v>26</v>
          </cell>
          <cell r="BZ154">
            <v>154.702</v>
          </cell>
          <cell r="CA154">
            <v>4022.252</v>
          </cell>
          <cell r="CB154">
            <v>38619.890830000004</v>
          </cell>
          <cell r="CD154">
            <v>18.29</v>
          </cell>
          <cell r="CE154">
            <v>33.865000000000002</v>
          </cell>
          <cell r="CF154">
            <v>619.39085</v>
          </cell>
          <cell r="CG154">
            <v>26.240000000000002</v>
          </cell>
          <cell r="CH154">
            <v>28.94</v>
          </cell>
          <cell r="CI154">
            <v>759.38560000000007</v>
          </cell>
          <cell r="CJ154">
            <v>1378.7764500000001</v>
          </cell>
          <cell r="CL154">
            <v>1239.2</v>
          </cell>
        </row>
        <row r="155">
          <cell r="A155" t="str">
            <v>06/28/2006</v>
          </cell>
          <cell r="B155">
            <v>38896</v>
          </cell>
          <cell r="C155">
            <v>91.165024593403245</v>
          </cell>
          <cell r="D155">
            <v>106.05756290911953</v>
          </cell>
          <cell r="E155">
            <v>67.453151590089689</v>
          </cell>
          <cell r="F155">
            <v>80.754408376499612</v>
          </cell>
          <cell r="G155">
            <v>98.203026481715</v>
          </cell>
          <cell r="H155">
            <v>101.63109142166734</v>
          </cell>
          <cell r="I155">
            <v>50.47</v>
          </cell>
          <cell r="J155">
            <v>29.708000000000002</v>
          </cell>
          <cell r="K155">
            <v>203.22800000000001</v>
          </cell>
          <cell r="L155">
            <v>6037.497424000001</v>
          </cell>
          <cell r="M155">
            <v>81.45</v>
          </cell>
          <cell r="N155">
            <v>75.748999999999995</v>
          </cell>
          <cell r="O155">
            <v>6169.75605</v>
          </cell>
          <cell r="P155">
            <v>68.88</v>
          </cell>
          <cell r="Q155">
            <v>146.32</v>
          </cell>
          <cell r="R155">
            <v>10078.521599999998</v>
          </cell>
          <cell r="S155">
            <v>26.310000000000002</v>
          </cell>
          <cell r="T155">
            <v>92.6614</v>
          </cell>
          <cell r="U155">
            <v>2437.9214340000003</v>
          </cell>
          <cell r="V155">
            <v>29</v>
          </cell>
          <cell r="W155">
            <v>400.404</v>
          </cell>
          <cell r="X155">
            <v>11611.716</v>
          </cell>
          <cell r="Y155">
            <v>70.34</v>
          </cell>
          <cell r="Z155">
            <v>67.665999999999997</v>
          </cell>
          <cell r="AA155">
            <v>4759.62644</v>
          </cell>
          <cell r="AB155">
            <v>17.920000000000002</v>
          </cell>
          <cell r="AC155">
            <v>118.74300000000001</v>
          </cell>
          <cell r="AD155">
            <v>2127.8745600000002</v>
          </cell>
          <cell r="AE155">
            <v>46.57</v>
          </cell>
          <cell r="AF155">
            <v>135.863</v>
          </cell>
          <cell r="AG155">
            <v>6327.1399099999999</v>
          </cell>
          <cell r="AH155">
            <v>45.58</v>
          </cell>
          <cell r="AI155">
            <v>81.257000000000005</v>
          </cell>
          <cell r="AJ155">
            <v>3703.6940600000003</v>
          </cell>
          <cell r="AK155">
            <v>53253.747477999997</v>
          </cell>
          <cell r="AM155">
            <v>43.050000000000004</v>
          </cell>
          <cell r="AN155">
            <v>50.319000000000003</v>
          </cell>
          <cell r="AO155">
            <v>2166.2329500000005</v>
          </cell>
          <cell r="AP155">
            <v>47.050000000000004</v>
          </cell>
          <cell r="AQ155">
            <v>65.747</v>
          </cell>
          <cell r="AR155">
            <v>3093.3963500000004</v>
          </cell>
          <cell r="AS155">
            <v>86.91</v>
          </cell>
          <cell r="AT155">
            <v>45.721000000000004</v>
          </cell>
          <cell r="AU155">
            <v>3973.61211</v>
          </cell>
          <cell r="AV155">
            <v>50.47</v>
          </cell>
          <cell r="AW155">
            <v>23.945</v>
          </cell>
          <cell r="AX155">
            <v>1208.50415</v>
          </cell>
          <cell r="AY155">
            <v>10.89</v>
          </cell>
          <cell r="AZ155">
            <v>38.652000000000001</v>
          </cell>
          <cell r="BA155">
            <v>420.92028000000005</v>
          </cell>
          <cell r="BB155">
            <v>75.03</v>
          </cell>
          <cell r="BC155">
            <v>100.608</v>
          </cell>
          <cell r="BD155">
            <v>7548.6182400000007</v>
          </cell>
          <cell r="BE155">
            <v>18411.284080000001</v>
          </cell>
          <cell r="BG155">
            <v>49.44</v>
          </cell>
          <cell r="BH155">
            <v>122.104</v>
          </cell>
          <cell r="BI155">
            <v>6036.8217599999998</v>
          </cell>
          <cell r="BJ155">
            <v>23.51</v>
          </cell>
          <cell r="BK155">
            <v>312.54899999999998</v>
          </cell>
          <cell r="BL155">
            <v>7348.0269900000003</v>
          </cell>
          <cell r="BM155">
            <v>45</v>
          </cell>
          <cell r="BN155">
            <v>91.317999999999998</v>
          </cell>
          <cell r="BO155">
            <v>4109.3099999999995</v>
          </cell>
          <cell r="BP155">
            <v>43.54</v>
          </cell>
          <cell r="BQ155">
            <v>159.21</v>
          </cell>
          <cell r="BR155">
            <v>6932.0034000000005</v>
          </cell>
          <cell r="BS155">
            <v>28.43</v>
          </cell>
          <cell r="BT155">
            <v>256.60000000000002</v>
          </cell>
          <cell r="BU155">
            <v>7295.1380000000008</v>
          </cell>
          <cell r="BV155">
            <v>486</v>
          </cell>
          <cell r="BW155">
            <v>5.681</v>
          </cell>
          <cell r="BX155">
            <v>2760.9659999999999</v>
          </cell>
          <cell r="BY155">
            <v>25.6</v>
          </cell>
          <cell r="BZ155">
            <v>154.702</v>
          </cell>
          <cell r="CA155">
            <v>3960.3712</v>
          </cell>
          <cell r="CB155">
            <v>38442.637350000005</v>
          </cell>
          <cell r="CD155">
            <v>19.04</v>
          </cell>
          <cell r="CE155">
            <v>33.865000000000002</v>
          </cell>
          <cell r="CF155">
            <v>644.78960000000006</v>
          </cell>
          <cell r="CG155">
            <v>27.11</v>
          </cell>
          <cell r="CH155">
            <v>28.94</v>
          </cell>
          <cell r="CI155">
            <v>784.5634</v>
          </cell>
          <cell r="CJ155">
            <v>1429.3530000000001</v>
          </cell>
          <cell r="CL155">
            <v>1246</v>
          </cell>
        </row>
        <row r="156">
          <cell r="A156" t="str">
            <v>06/29/2006</v>
          </cell>
          <cell r="B156">
            <v>38897</v>
          </cell>
          <cell r="C156">
            <v>93.593377604009177</v>
          </cell>
          <cell r="D156">
            <v>110.18317865708912</v>
          </cell>
          <cell r="E156">
            <v>69.571389207414185</v>
          </cell>
          <cell r="F156">
            <v>83.806295442497373</v>
          </cell>
          <cell r="G156">
            <v>100.32077553593946</v>
          </cell>
          <cell r="H156">
            <v>107.06806282722512</v>
          </cell>
          <cell r="I156">
            <v>53.17</v>
          </cell>
          <cell r="J156">
            <v>30.989230000000003</v>
          </cell>
          <cell r="K156">
            <v>203.22800000000001</v>
          </cell>
          <cell r="L156">
            <v>6297.8792344400008</v>
          </cell>
          <cell r="M156">
            <v>83.76</v>
          </cell>
          <cell r="N156">
            <v>75.748999999999995</v>
          </cell>
          <cell r="O156">
            <v>6344.7362400000002</v>
          </cell>
          <cell r="P156">
            <v>70.430000000000007</v>
          </cell>
          <cell r="Q156">
            <v>146.32</v>
          </cell>
          <cell r="R156">
            <v>10305.3176</v>
          </cell>
          <cell r="S156">
            <v>27.8</v>
          </cell>
          <cell r="T156">
            <v>92.6614</v>
          </cell>
          <cell r="U156">
            <v>2575.9869200000003</v>
          </cell>
          <cell r="V156">
            <v>29.68</v>
          </cell>
          <cell r="W156">
            <v>400.404</v>
          </cell>
          <cell r="X156">
            <v>11883.99072</v>
          </cell>
          <cell r="Y156">
            <v>71.37</v>
          </cell>
          <cell r="Z156">
            <v>67.665999999999997</v>
          </cell>
          <cell r="AA156">
            <v>4829.3224200000004</v>
          </cell>
          <cell r="AB156">
            <v>18.28</v>
          </cell>
          <cell r="AC156">
            <v>118.74300000000001</v>
          </cell>
          <cell r="AD156">
            <v>2170.6220400000002</v>
          </cell>
          <cell r="AE156">
            <v>47.410000000000004</v>
          </cell>
          <cell r="AF156">
            <v>135.863</v>
          </cell>
          <cell r="AG156">
            <v>6441.2648300000001</v>
          </cell>
          <cell r="AH156">
            <v>47.050000000000004</v>
          </cell>
          <cell r="AI156">
            <v>81.257000000000005</v>
          </cell>
          <cell r="AJ156">
            <v>3823.1418500000004</v>
          </cell>
          <cell r="AK156">
            <v>54672.261854440003</v>
          </cell>
          <cell r="AM156">
            <v>43.97</v>
          </cell>
          <cell r="AN156">
            <v>50.319000000000003</v>
          </cell>
          <cell r="AO156">
            <v>2212.5264299999999</v>
          </cell>
          <cell r="AP156">
            <v>49.29</v>
          </cell>
          <cell r="AQ156">
            <v>65.747</v>
          </cell>
          <cell r="AR156">
            <v>3240.6696299999999</v>
          </cell>
          <cell r="AS156">
            <v>90.73</v>
          </cell>
          <cell r="AT156">
            <v>45.721000000000004</v>
          </cell>
          <cell r="AU156">
            <v>4148.2663300000004</v>
          </cell>
          <cell r="AV156">
            <v>53.17</v>
          </cell>
          <cell r="AW156">
            <v>23.945</v>
          </cell>
          <cell r="AX156">
            <v>1273.1556500000002</v>
          </cell>
          <cell r="AY156">
            <v>11.01</v>
          </cell>
          <cell r="AZ156">
            <v>38.652000000000001</v>
          </cell>
          <cell r="BA156">
            <v>425.55851999999999</v>
          </cell>
          <cell r="BB156">
            <v>77.800000000000011</v>
          </cell>
          <cell r="BC156">
            <v>100.608</v>
          </cell>
          <cell r="BD156">
            <v>7827.3024000000014</v>
          </cell>
          <cell r="BE156">
            <v>19127.478960000004</v>
          </cell>
          <cell r="BG156">
            <v>50.86</v>
          </cell>
          <cell r="BH156">
            <v>122.104</v>
          </cell>
          <cell r="BI156">
            <v>6210.2094399999996</v>
          </cell>
          <cell r="BJ156">
            <v>24.28</v>
          </cell>
          <cell r="BK156">
            <v>312.54899999999998</v>
          </cell>
          <cell r="BL156">
            <v>7588.6897199999994</v>
          </cell>
          <cell r="BM156">
            <v>46.92</v>
          </cell>
          <cell r="BN156">
            <v>91.317999999999998</v>
          </cell>
          <cell r="BO156">
            <v>4284.6405599999998</v>
          </cell>
          <cell r="BP156">
            <v>44.85</v>
          </cell>
          <cell r="BQ156">
            <v>159.21</v>
          </cell>
          <cell r="BR156">
            <v>7140.5685000000003</v>
          </cell>
          <cell r="BS156">
            <v>29.310000000000002</v>
          </cell>
          <cell r="BT156">
            <v>256.60000000000002</v>
          </cell>
          <cell r="BU156">
            <v>7520.9460000000008</v>
          </cell>
          <cell r="BV156">
            <v>502.5</v>
          </cell>
          <cell r="BW156">
            <v>5.681</v>
          </cell>
          <cell r="BX156">
            <v>2854.7024999999999</v>
          </cell>
          <cell r="BY156">
            <v>26.18</v>
          </cell>
          <cell r="BZ156">
            <v>154.702</v>
          </cell>
          <cell r="CA156">
            <v>4050.09836</v>
          </cell>
          <cell r="CB156">
            <v>39649.855080000008</v>
          </cell>
          <cell r="CD156">
            <v>19.96</v>
          </cell>
          <cell r="CE156">
            <v>33.865000000000002</v>
          </cell>
          <cell r="CF156">
            <v>675.94540000000006</v>
          </cell>
          <cell r="CG156">
            <v>27.900000000000002</v>
          </cell>
          <cell r="CH156">
            <v>28.94</v>
          </cell>
          <cell r="CI156">
            <v>807.42600000000004</v>
          </cell>
          <cell r="CJ156">
            <v>1483.3714</v>
          </cell>
          <cell r="CL156">
            <v>1272.8700000000001</v>
          </cell>
        </row>
        <row r="157">
          <cell r="A157" t="str">
            <v>06/30/2006</v>
          </cell>
          <cell r="B157">
            <v>38898</v>
          </cell>
          <cell r="C157">
            <v>93.290665277079455</v>
          </cell>
          <cell r="D157">
            <v>109.5677940257056</v>
          </cell>
          <cell r="E157">
            <v>68.130010214298139</v>
          </cell>
          <cell r="F157">
            <v>85.091549705200151</v>
          </cell>
          <cell r="G157">
            <v>100.11034047919291</v>
          </cell>
          <cell r="H157">
            <v>106.92710430930326</v>
          </cell>
          <cell r="I157">
            <v>53.1</v>
          </cell>
          <cell r="J157">
            <v>30.461250000000003</v>
          </cell>
          <cell r="K157">
            <v>200.46100000000001</v>
          </cell>
          <cell r="L157">
            <v>6106.2926362500011</v>
          </cell>
          <cell r="M157">
            <v>84.460000000000008</v>
          </cell>
          <cell r="N157">
            <v>74.040000000000006</v>
          </cell>
          <cell r="O157">
            <v>6253.4184000000014</v>
          </cell>
          <cell r="P157">
            <v>71.010000000000005</v>
          </cell>
          <cell r="Q157">
            <v>150.828</v>
          </cell>
          <cell r="R157">
            <v>10710.29628</v>
          </cell>
          <cell r="S157">
            <v>28.52</v>
          </cell>
          <cell r="T157">
            <v>92.665199999999999</v>
          </cell>
          <cell r="U157">
            <v>2642.8115039999998</v>
          </cell>
          <cell r="V157">
            <v>29.64</v>
          </cell>
          <cell r="W157">
            <v>391.84000000000003</v>
          </cell>
          <cell r="X157">
            <v>11614.137600000002</v>
          </cell>
          <cell r="Y157">
            <v>70.350000000000009</v>
          </cell>
          <cell r="Z157">
            <v>67.716999999999999</v>
          </cell>
          <cell r="AA157">
            <v>4763.8909500000009</v>
          </cell>
          <cell r="AB157">
            <v>18</v>
          </cell>
          <cell r="AC157">
            <v>118.74300000000001</v>
          </cell>
          <cell r="AD157">
            <v>2137.3740000000003</v>
          </cell>
          <cell r="AE157">
            <v>47.480000000000004</v>
          </cell>
          <cell r="AF157">
            <v>135.76599999999999</v>
          </cell>
          <cell r="AG157">
            <v>6446.16968</v>
          </cell>
          <cell r="AH157">
            <v>47.22</v>
          </cell>
          <cell r="AI157">
            <v>80.92</v>
          </cell>
          <cell r="AJ157">
            <v>3821.0423999999998</v>
          </cell>
          <cell r="AK157">
            <v>54495.433450250006</v>
          </cell>
          <cell r="AM157">
            <v>47.5</v>
          </cell>
          <cell r="AN157">
            <v>50.405999999999999</v>
          </cell>
          <cell r="AO157">
            <v>2394.2849999999999</v>
          </cell>
          <cell r="AP157">
            <v>49.67</v>
          </cell>
          <cell r="AQ157">
            <v>65.808999999999997</v>
          </cell>
          <cell r="AR157">
            <v>3268.7330299999999</v>
          </cell>
          <cell r="AS157">
            <v>91.15</v>
          </cell>
          <cell r="AT157">
            <v>45.334000000000003</v>
          </cell>
          <cell r="AU157">
            <v>4132.1941000000006</v>
          </cell>
          <cell r="AV157">
            <v>53.1</v>
          </cell>
          <cell r="AW157">
            <v>23.945</v>
          </cell>
          <cell r="AX157">
            <v>1271.4795000000001</v>
          </cell>
          <cell r="AY157">
            <v>11.05</v>
          </cell>
          <cell r="AZ157">
            <v>38.667000000000002</v>
          </cell>
          <cell r="BA157">
            <v>427.27035000000006</v>
          </cell>
          <cell r="BB157">
            <v>78</v>
          </cell>
          <cell r="BC157">
            <v>96.495999999999995</v>
          </cell>
          <cell r="BD157">
            <v>7526.6879999999992</v>
          </cell>
          <cell r="BE157">
            <v>19020.649979999998</v>
          </cell>
          <cell r="BG157">
            <v>50.300000000000004</v>
          </cell>
          <cell r="BH157">
            <v>119.292</v>
          </cell>
          <cell r="BI157">
            <v>6000.3876000000009</v>
          </cell>
          <cell r="BJ157">
            <v>23.82</v>
          </cell>
          <cell r="BK157">
            <v>312.91899999999998</v>
          </cell>
          <cell r="BL157">
            <v>7453.7305799999995</v>
          </cell>
          <cell r="BM157">
            <v>45.85</v>
          </cell>
          <cell r="BN157">
            <v>91.317999999999998</v>
          </cell>
          <cell r="BO157">
            <v>4186.9303</v>
          </cell>
          <cell r="BP157">
            <v>44.37</v>
          </cell>
          <cell r="BQ157">
            <v>159.21</v>
          </cell>
          <cell r="BR157">
            <v>7064.1476999999995</v>
          </cell>
          <cell r="BS157">
            <v>28.79</v>
          </cell>
          <cell r="BT157">
            <v>255.029</v>
          </cell>
          <cell r="BU157">
            <v>7342.2849099999994</v>
          </cell>
          <cell r="BV157">
            <v>491.25</v>
          </cell>
          <cell r="BW157">
            <v>5.7510000000000003</v>
          </cell>
          <cell r="BX157">
            <v>2825.17875</v>
          </cell>
          <cell r="BY157">
            <v>25.57</v>
          </cell>
          <cell r="BZ157">
            <v>154.702</v>
          </cell>
          <cell r="CA157">
            <v>3955.7301400000001</v>
          </cell>
          <cell r="CB157">
            <v>38828.38998</v>
          </cell>
          <cell r="CD157">
            <v>20.36</v>
          </cell>
          <cell r="CE157">
            <v>34.283000000000001</v>
          </cell>
          <cell r="CF157">
            <v>698.00188000000003</v>
          </cell>
          <cell r="CG157">
            <v>27.87</v>
          </cell>
          <cell r="CH157">
            <v>28.996000000000002</v>
          </cell>
          <cell r="CI157">
            <v>808.1185200000001</v>
          </cell>
          <cell r="CJ157">
            <v>1506.1204000000002</v>
          </cell>
          <cell r="CL157">
            <v>1270.2</v>
          </cell>
        </row>
        <row r="158">
          <cell r="A158" t="str">
            <v>07/03/2006</v>
          </cell>
          <cell r="B158">
            <v>38901</v>
          </cell>
          <cell r="C158">
            <v>93.314903400963416</v>
          </cell>
          <cell r="D158">
            <v>110.20311130711293</v>
          </cell>
          <cell r="E158">
            <v>68.274434225896954</v>
          </cell>
          <cell r="F158">
            <v>84.105647425817892</v>
          </cell>
          <cell r="G158">
            <v>100.89769861286253</v>
          </cell>
          <cell r="H158">
            <v>109.30326218284333</v>
          </cell>
          <cell r="I158">
            <v>54.28</v>
          </cell>
          <cell r="J158">
            <v>30.580920000000003</v>
          </cell>
          <cell r="K158">
            <v>200.46100000000001</v>
          </cell>
          <cell r="L158">
            <v>6130.2818041200007</v>
          </cell>
          <cell r="M158">
            <v>83.79</v>
          </cell>
          <cell r="N158">
            <v>74.040000000000006</v>
          </cell>
          <cell r="O158">
            <v>6203.8116000000009</v>
          </cell>
          <cell r="P158">
            <v>70.600000000000009</v>
          </cell>
          <cell r="Q158">
            <v>150.828</v>
          </cell>
          <cell r="R158">
            <v>10648.456800000002</v>
          </cell>
          <cell r="S158">
            <v>28.13</v>
          </cell>
          <cell r="T158">
            <v>92.665199999999999</v>
          </cell>
          <cell r="U158">
            <v>2606.6720759999998</v>
          </cell>
          <cell r="V158">
            <v>29.76</v>
          </cell>
          <cell r="W158">
            <v>391.84000000000003</v>
          </cell>
          <cell r="X158">
            <v>11661.158400000002</v>
          </cell>
          <cell r="Y158">
            <v>70.83</v>
          </cell>
          <cell r="Z158">
            <v>67.716999999999999</v>
          </cell>
          <cell r="AA158">
            <v>4796.3951099999995</v>
          </cell>
          <cell r="AB158">
            <v>18.36</v>
          </cell>
          <cell r="AC158">
            <v>118.74300000000001</v>
          </cell>
          <cell r="AD158">
            <v>2180.1214800000002</v>
          </cell>
          <cell r="AE158">
            <v>47.6</v>
          </cell>
          <cell r="AF158">
            <v>135.76599999999999</v>
          </cell>
          <cell r="AG158">
            <v>6462.4615999999996</v>
          </cell>
          <cell r="AH158">
            <v>47.21</v>
          </cell>
          <cell r="AI158">
            <v>80.92</v>
          </cell>
          <cell r="AJ158">
            <v>3820.2332000000001</v>
          </cell>
          <cell r="AK158">
            <v>54509.592070120008</v>
          </cell>
          <cell r="AM158">
            <v>46.62</v>
          </cell>
          <cell r="AN158">
            <v>50.405999999999999</v>
          </cell>
          <cell r="AO158">
            <v>2349.9277199999997</v>
          </cell>
          <cell r="AP158">
            <v>50.050000000000004</v>
          </cell>
          <cell r="AQ158">
            <v>65.808999999999997</v>
          </cell>
          <cell r="AR158">
            <v>3293.7404500000002</v>
          </cell>
          <cell r="AS158">
            <v>90.89</v>
          </cell>
          <cell r="AT158">
            <v>45.334000000000003</v>
          </cell>
          <cell r="AU158">
            <v>4120.40726</v>
          </cell>
          <cell r="AV158">
            <v>54.28</v>
          </cell>
          <cell r="AW158">
            <v>23.945</v>
          </cell>
          <cell r="AX158">
            <v>1299.7346</v>
          </cell>
          <cell r="AY158">
            <v>12.18</v>
          </cell>
          <cell r="AZ158">
            <v>38.667000000000002</v>
          </cell>
          <cell r="BA158">
            <v>470.96406000000002</v>
          </cell>
          <cell r="BB158">
            <v>78.72</v>
          </cell>
          <cell r="BC158">
            <v>96.495999999999995</v>
          </cell>
          <cell r="BD158">
            <v>7596.1651199999997</v>
          </cell>
          <cell r="BE158">
            <v>19130.93921</v>
          </cell>
          <cell r="BG158">
            <v>50.84</v>
          </cell>
          <cell r="BH158">
            <v>119.292</v>
          </cell>
          <cell r="BI158">
            <v>6064.8052800000005</v>
          </cell>
          <cell r="BJ158">
            <v>23.85</v>
          </cell>
          <cell r="BK158">
            <v>312.91899999999998</v>
          </cell>
          <cell r="BL158">
            <v>7463.1181500000002</v>
          </cell>
          <cell r="BM158">
            <v>46.26</v>
          </cell>
          <cell r="BN158">
            <v>91.317999999999998</v>
          </cell>
          <cell r="BO158">
            <v>4224.37068</v>
          </cell>
          <cell r="BP158">
            <v>44.26</v>
          </cell>
          <cell r="BQ158">
            <v>159.21</v>
          </cell>
          <cell r="BR158">
            <v>7046.6346000000003</v>
          </cell>
          <cell r="BS158">
            <v>28.740000000000002</v>
          </cell>
          <cell r="BT158">
            <v>255.029</v>
          </cell>
          <cell r="BU158">
            <v>7329.5334600000006</v>
          </cell>
          <cell r="BV158">
            <v>489.06</v>
          </cell>
          <cell r="BW158">
            <v>5.7510000000000003</v>
          </cell>
          <cell r="BX158">
            <v>2812.5840600000001</v>
          </cell>
          <cell r="BY158">
            <v>25.66</v>
          </cell>
          <cell r="BZ158">
            <v>154.702</v>
          </cell>
          <cell r="CA158">
            <v>3969.6533199999999</v>
          </cell>
          <cell r="CB158">
            <v>38910.699550000005</v>
          </cell>
          <cell r="CD158">
            <v>20.350000000000001</v>
          </cell>
          <cell r="CE158">
            <v>34.283000000000001</v>
          </cell>
          <cell r="CF158">
            <v>697.65905000000009</v>
          </cell>
          <cell r="CG158">
            <v>27.28</v>
          </cell>
          <cell r="CH158">
            <v>28.996000000000002</v>
          </cell>
          <cell r="CI158">
            <v>791.01088000000004</v>
          </cell>
          <cell r="CJ158">
            <v>1488.66993</v>
          </cell>
          <cell r="CL158">
            <v>1280.19</v>
          </cell>
        </row>
        <row r="159">
          <cell r="A159" t="str">
            <v>07/05/2006</v>
          </cell>
          <cell r="B159">
            <v>38903</v>
          </cell>
          <cell r="C159">
            <v>92.316392802302616</v>
          </cell>
          <cell r="D159">
            <v>107.64734574015978</v>
          </cell>
          <cell r="E159">
            <v>67.521729596102389</v>
          </cell>
          <cell r="F159">
            <v>81.932359812221804</v>
          </cell>
          <cell r="G159">
            <v>100.16629886506936</v>
          </cell>
          <cell r="H159">
            <v>107.51107531212243</v>
          </cell>
          <cell r="I159">
            <v>53.39</v>
          </cell>
          <cell r="J159">
            <v>30.116290000000003</v>
          </cell>
          <cell r="K159">
            <v>200.46100000000001</v>
          </cell>
          <cell r="L159">
            <v>6037.1416096900011</v>
          </cell>
          <cell r="M159">
            <v>83.070000000000007</v>
          </cell>
          <cell r="N159">
            <v>74.040000000000006</v>
          </cell>
          <cell r="O159">
            <v>6150.5028000000011</v>
          </cell>
          <cell r="P159">
            <v>70.06</v>
          </cell>
          <cell r="Q159">
            <v>150.828</v>
          </cell>
          <cell r="R159">
            <v>10567.009680000001</v>
          </cell>
          <cell r="S159">
            <v>27.990000000000002</v>
          </cell>
          <cell r="T159">
            <v>92.665199999999999</v>
          </cell>
          <cell r="U159">
            <v>2593.6989480000002</v>
          </cell>
          <cell r="V159">
            <v>29.48</v>
          </cell>
          <cell r="W159">
            <v>391.84000000000003</v>
          </cell>
          <cell r="X159">
            <v>11551.443200000002</v>
          </cell>
          <cell r="Y159">
            <v>69.239999999999995</v>
          </cell>
          <cell r="Z159">
            <v>67.716999999999999</v>
          </cell>
          <cell r="AA159">
            <v>4688.7250799999993</v>
          </cell>
          <cell r="AB159">
            <v>18.05</v>
          </cell>
          <cell r="AC159">
            <v>118.74300000000001</v>
          </cell>
          <cell r="AD159">
            <v>2143.3111500000005</v>
          </cell>
          <cell r="AE159">
            <v>47.29</v>
          </cell>
          <cell r="AF159">
            <v>135.76599999999999</v>
          </cell>
          <cell r="AG159">
            <v>6420.3741399999999</v>
          </cell>
          <cell r="AH159">
            <v>46.64</v>
          </cell>
          <cell r="AI159">
            <v>80.92</v>
          </cell>
          <cell r="AJ159">
            <v>3774.1088</v>
          </cell>
          <cell r="AK159">
            <v>53926.31540769001</v>
          </cell>
          <cell r="AM159">
            <v>44.660000000000004</v>
          </cell>
          <cell r="AN159">
            <v>50.405999999999999</v>
          </cell>
          <cell r="AO159">
            <v>2251.1319600000002</v>
          </cell>
          <cell r="AP159">
            <v>48.900000000000006</v>
          </cell>
          <cell r="AQ159">
            <v>65.808999999999997</v>
          </cell>
          <cell r="AR159">
            <v>3218.0601000000001</v>
          </cell>
          <cell r="AS159">
            <v>89.19</v>
          </cell>
          <cell r="AT159">
            <v>45.334000000000003</v>
          </cell>
          <cell r="AU159">
            <v>4043.3394600000001</v>
          </cell>
          <cell r="AV159">
            <v>53.39</v>
          </cell>
          <cell r="AW159">
            <v>23.945</v>
          </cell>
          <cell r="AX159">
            <v>1278.42355</v>
          </cell>
          <cell r="AY159">
            <v>11.88</v>
          </cell>
          <cell r="AZ159">
            <v>38.667000000000002</v>
          </cell>
          <cell r="BA159">
            <v>459.36396000000008</v>
          </cell>
          <cell r="BB159">
            <v>77.070000000000007</v>
          </cell>
          <cell r="BC159">
            <v>96.495999999999995</v>
          </cell>
          <cell r="BD159">
            <v>7436.9467199999999</v>
          </cell>
          <cell r="BE159">
            <v>18687.265749999999</v>
          </cell>
          <cell r="BG159">
            <v>50.21</v>
          </cell>
          <cell r="BH159">
            <v>119.292</v>
          </cell>
          <cell r="BI159">
            <v>5989.6513199999999</v>
          </cell>
          <cell r="BJ159">
            <v>23.51</v>
          </cell>
          <cell r="BK159">
            <v>312.91899999999998</v>
          </cell>
          <cell r="BL159">
            <v>7356.7256900000002</v>
          </cell>
          <cell r="BM159">
            <v>45.37</v>
          </cell>
          <cell r="BN159">
            <v>91.317999999999998</v>
          </cell>
          <cell r="BO159">
            <v>4143.0976599999995</v>
          </cell>
          <cell r="BP159">
            <v>44.2</v>
          </cell>
          <cell r="BQ159">
            <v>159.21</v>
          </cell>
          <cell r="BR159">
            <v>7037.0820000000012</v>
          </cell>
          <cell r="BS159">
            <v>28.67</v>
          </cell>
          <cell r="BT159">
            <v>255.029</v>
          </cell>
          <cell r="BU159">
            <v>7311.6814300000005</v>
          </cell>
          <cell r="BV159">
            <v>476.5</v>
          </cell>
          <cell r="BW159">
            <v>5.7510000000000003</v>
          </cell>
          <cell r="BX159">
            <v>2740.3515000000002</v>
          </cell>
          <cell r="BY159">
            <v>25.23</v>
          </cell>
          <cell r="BZ159">
            <v>154.702</v>
          </cell>
          <cell r="CA159">
            <v>3903.1314600000001</v>
          </cell>
          <cell r="CB159">
            <v>38481.721059999996</v>
          </cell>
          <cell r="CD159">
            <v>19.82</v>
          </cell>
          <cell r="CE159">
            <v>34.283000000000001</v>
          </cell>
          <cell r="CF159">
            <v>679.48905999999999</v>
          </cell>
          <cell r="CG159">
            <v>26.580000000000002</v>
          </cell>
          <cell r="CH159">
            <v>28.996000000000002</v>
          </cell>
          <cell r="CI159">
            <v>770.71368000000007</v>
          </cell>
          <cell r="CJ159">
            <v>1450.2027400000002</v>
          </cell>
          <cell r="CL159">
            <v>1270.9100000000001</v>
          </cell>
        </row>
        <row r="160">
          <cell r="A160" t="str">
            <v>07/06/2006</v>
          </cell>
          <cell r="B160">
            <v>38904</v>
          </cell>
          <cell r="C160">
            <v>91.882293804055877</v>
          </cell>
          <cell r="D160">
            <v>108.19230897138168</v>
          </cell>
          <cell r="E160">
            <v>68.211422723406926</v>
          </cell>
          <cell r="F160">
            <v>81.461251893301608</v>
          </cell>
          <cell r="G160">
            <v>100.41614123581336</v>
          </cell>
          <cell r="H160">
            <v>108.73942811115585</v>
          </cell>
          <cell r="I160">
            <v>54</v>
          </cell>
          <cell r="J160">
            <v>30.235970000000002</v>
          </cell>
          <cell r="K160">
            <v>200.46100000000001</v>
          </cell>
          <cell r="L160">
            <v>6061.1327821700006</v>
          </cell>
          <cell r="M160">
            <v>82.350000000000009</v>
          </cell>
          <cell r="N160">
            <v>74.040000000000006</v>
          </cell>
          <cell r="O160">
            <v>6097.1940000000013</v>
          </cell>
          <cell r="P160">
            <v>71.3</v>
          </cell>
          <cell r="Q160">
            <v>150.828</v>
          </cell>
          <cell r="R160">
            <v>10754.036399999999</v>
          </cell>
          <cell r="S160">
            <v>27.135000000000002</v>
          </cell>
          <cell r="T160">
            <v>92.665199999999999</v>
          </cell>
          <cell r="U160">
            <v>2514.470202</v>
          </cell>
          <cell r="V160">
            <v>28.700000000000003</v>
          </cell>
          <cell r="W160">
            <v>391.84000000000003</v>
          </cell>
          <cell r="X160">
            <v>11245.808000000003</v>
          </cell>
          <cell r="Y160">
            <v>68.92</v>
          </cell>
          <cell r="Z160">
            <v>67.716999999999999</v>
          </cell>
          <cell r="AA160">
            <v>4667.0556399999996</v>
          </cell>
          <cell r="AB160">
            <v>18.25</v>
          </cell>
          <cell r="AC160">
            <v>118.74300000000001</v>
          </cell>
          <cell r="AD160">
            <v>2167.0597500000003</v>
          </cell>
          <cell r="AE160">
            <v>47.39</v>
          </cell>
          <cell r="AF160">
            <v>135.76599999999999</v>
          </cell>
          <cell r="AG160">
            <v>6433.9507399999993</v>
          </cell>
          <cell r="AH160">
            <v>46.12</v>
          </cell>
          <cell r="AI160">
            <v>80.92</v>
          </cell>
          <cell r="AJ160">
            <v>3732.0303999999996</v>
          </cell>
          <cell r="AK160">
            <v>53672.737914170008</v>
          </cell>
          <cell r="AM160">
            <v>44.85</v>
          </cell>
          <cell r="AN160">
            <v>50.405999999999999</v>
          </cell>
          <cell r="AO160">
            <v>2260.7091</v>
          </cell>
          <cell r="AP160">
            <v>49.09</v>
          </cell>
          <cell r="AQ160">
            <v>65.808999999999997</v>
          </cell>
          <cell r="AR160">
            <v>3230.5638100000001</v>
          </cell>
          <cell r="AS160">
            <v>89.45</v>
          </cell>
          <cell r="AT160">
            <v>45.334000000000003</v>
          </cell>
          <cell r="AU160">
            <v>4055.1263000000004</v>
          </cell>
          <cell r="AV160">
            <v>54</v>
          </cell>
          <cell r="AW160">
            <v>23.945</v>
          </cell>
          <cell r="AX160">
            <v>1293.03</v>
          </cell>
          <cell r="AY160">
            <v>11.950000000000001</v>
          </cell>
          <cell r="AZ160">
            <v>38.667000000000002</v>
          </cell>
          <cell r="BA160">
            <v>462.07065000000006</v>
          </cell>
          <cell r="BB160">
            <v>77.52</v>
          </cell>
          <cell r="BC160">
            <v>96.495999999999995</v>
          </cell>
          <cell r="BD160">
            <v>7480.3699199999992</v>
          </cell>
          <cell r="BE160">
            <v>18781.869780000001</v>
          </cell>
          <cell r="BG160">
            <v>50.870000000000005</v>
          </cell>
          <cell r="BH160">
            <v>119.292</v>
          </cell>
          <cell r="BI160">
            <v>6068.3840400000008</v>
          </cell>
          <cell r="BJ160">
            <v>23.81</v>
          </cell>
          <cell r="BK160">
            <v>312.91899999999998</v>
          </cell>
          <cell r="BL160">
            <v>7450.6013899999989</v>
          </cell>
          <cell r="BM160">
            <v>46</v>
          </cell>
          <cell r="BN160">
            <v>91.317999999999998</v>
          </cell>
          <cell r="BO160">
            <v>4200.6279999999997</v>
          </cell>
          <cell r="BP160">
            <v>43.94</v>
          </cell>
          <cell r="BQ160">
            <v>159.21</v>
          </cell>
          <cell r="BR160">
            <v>6995.6873999999998</v>
          </cell>
          <cell r="BS160">
            <v>29.03</v>
          </cell>
          <cell r="BT160">
            <v>255.029</v>
          </cell>
          <cell r="BU160">
            <v>7403.4918699999998</v>
          </cell>
          <cell r="BV160">
            <v>481</v>
          </cell>
          <cell r="BW160">
            <v>5.7510000000000003</v>
          </cell>
          <cell r="BX160">
            <v>2766.2310000000002</v>
          </cell>
          <cell r="BY160">
            <v>25.79</v>
          </cell>
          <cell r="BZ160">
            <v>154.702</v>
          </cell>
          <cell r="CA160">
            <v>3989.76458</v>
          </cell>
          <cell r="CB160">
            <v>38874.788280000001</v>
          </cell>
          <cell r="CD160">
            <v>19.23</v>
          </cell>
          <cell r="CE160">
            <v>34.283000000000001</v>
          </cell>
          <cell r="CF160">
            <v>659.26209000000006</v>
          </cell>
          <cell r="CG160">
            <v>26.990000000000002</v>
          </cell>
          <cell r="CH160">
            <v>28.996000000000002</v>
          </cell>
          <cell r="CI160">
            <v>782.6020400000001</v>
          </cell>
          <cell r="CJ160">
            <v>1441.8641300000002</v>
          </cell>
          <cell r="CL160">
            <v>1274.08</v>
          </cell>
        </row>
        <row r="161">
          <cell r="A161" t="str">
            <v>07/07/2006</v>
          </cell>
          <cell r="B161">
            <v>38905</v>
          </cell>
          <cell r="C161">
            <v>91.026802799779631</v>
          </cell>
          <cell r="D161">
            <v>105.64152684055659</v>
          </cell>
          <cell r="E161">
            <v>68.310351635248807</v>
          </cell>
          <cell r="F161">
            <v>80.099452996316884</v>
          </cell>
          <cell r="G161">
            <v>99.73833543505674</v>
          </cell>
          <cell r="H161">
            <v>106.46395489327428</v>
          </cell>
          <cell r="I161">
            <v>52.870000000000005</v>
          </cell>
          <cell r="J161">
            <v>29.567190000000004</v>
          </cell>
          <cell r="K161">
            <v>200.46100000000001</v>
          </cell>
          <cell r="L161">
            <v>5927.0684745900007</v>
          </cell>
          <cell r="M161">
            <v>80.460000000000008</v>
          </cell>
          <cell r="N161">
            <v>74.040000000000006</v>
          </cell>
          <cell r="O161">
            <v>5957.2584000000015</v>
          </cell>
          <cell r="P161">
            <v>71.63</v>
          </cell>
          <cell r="Q161">
            <v>150.828</v>
          </cell>
          <cell r="R161">
            <v>10803.809639999999</v>
          </cell>
          <cell r="S161">
            <v>28.45</v>
          </cell>
          <cell r="T161">
            <v>92.665199999999999</v>
          </cell>
          <cell r="U161">
            <v>2636.32494</v>
          </cell>
          <cell r="V161">
            <v>27.95</v>
          </cell>
          <cell r="W161">
            <v>391.84000000000003</v>
          </cell>
          <cell r="X161">
            <v>10951.928</v>
          </cell>
          <cell r="Y161">
            <v>68.38</v>
          </cell>
          <cell r="Z161">
            <v>67.716999999999999</v>
          </cell>
          <cell r="AA161">
            <v>4630.4884599999996</v>
          </cell>
          <cell r="AB161">
            <v>18.080000000000002</v>
          </cell>
          <cell r="AC161">
            <v>118.74300000000001</v>
          </cell>
          <cell r="AD161">
            <v>2146.8734400000003</v>
          </cell>
          <cell r="AE161">
            <v>47.32</v>
          </cell>
          <cell r="AF161">
            <v>135.76599999999999</v>
          </cell>
          <cell r="AG161">
            <v>6424.4471199999998</v>
          </cell>
          <cell r="AH161">
            <v>45.660000000000004</v>
          </cell>
          <cell r="AI161">
            <v>80.92</v>
          </cell>
          <cell r="AJ161">
            <v>3694.8072000000002</v>
          </cell>
          <cell r="AK161">
            <v>53173.00567459</v>
          </cell>
          <cell r="AM161">
            <v>42.78</v>
          </cell>
          <cell r="AN161">
            <v>50.405999999999999</v>
          </cell>
          <cell r="AO161">
            <v>2156.36868</v>
          </cell>
          <cell r="AP161">
            <v>48</v>
          </cell>
          <cell r="AQ161">
            <v>65.808999999999997</v>
          </cell>
          <cell r="AR161">
            <v>3158.8319999999999</v>
          </cell>
          <cell r="AS161">
            <v>87.62</v>
          </cell>
          <cell r="AT161">
            <v>45.334000000000003</v>
          </cell>
          <cell r="AU161">
            <v>3972.1650800000007</v>
          </cell>
          <cell r="AV161">
            <v>52.870000000000005</v>
          </cell>
          <cell r="AW161">
            <v>23.945</v>
          </cell>
          <cell r="AX161">
            <v>1265.9721500000001</v>
          </cell>
          <cell r="AY161">
            <v>11.84</v>
          </cell>
          <cell r="AZ161">
            <v>38.667000000000002</v>
          </cell>
          <cell r="BA161">
            <v>457.81728000000004</v>
          </cell>
          <cell r="BB161">
            <v>75.94</v>
          </cell>
          <cell r="BC161">
            <v>96.495999999999995</v>
          </cell>
          <cell r="BD161">
            <v>7327.9062399999993</v>
          </cell>
          <cell r="BE161">
            <v>18339.061429999998</v>
          </cell>
          <cell r="BG161">
            <v>50.97</v>
          </cell>
          <cell r="BH161">
            <v>119.292</v>
          </cell>
          <cell r="BI161">
            <v>6080.3132399999995</v>
          </cell>
          <cell r="BJ161">
            <v>23.900000000000002</v>
          </cell>
          <cell r="BK161">
            <v>312.91899999999998</v>
          </cell>
          <cell r="BL161">
            <v>7478.7641000000003</v>
          </cell>
          <cell r="BM161">
            <v>45.76</v>
          </cell>
          <cell r="BN161">
            <v>91.317999999999998</v>
          </cell>
          <cell r="BO161">
            <v>4178.7116799999994</v>
          </cell>
          <cell r="BP161">
            <v>44.34</v>
          </cell>
          <cell r="BQ161">
            <v>159.21</v>
          </cell>
          <cell r="BR161">
            <v>7059.3714000000009</v>
          </cell>
          <cell r="BS161">
            <v>28.98</v>
          </cell>
          <cell r="BT161">
            <v>255.029</v>
          </cell>
          <cell r="BU161">
            <v>7390.7404200000001</v>
          </cell>
          <cell r="BV161">
            <v>477.98</v>
          </cell>
          <cell r="BW161">
            <v>5.7510000000000003</v>
          </cell>
          <cell r="BX161">
            <v>2748.8629800000003</v>
          </cell>
          <cell r="BY161">
            <v>25.82</v>
          </cell>
          <cell r="BZ161">
            <v>154.702</v>
          </cell>
          <cell r="CA161">
            <v>3994.4056399999999</v>
          </cell>
          <cell r="CB161">
            <v>38931.169459999997</v>
          </cell>
          <cell r="CD161">
            <v>18.510000000000002</v>
          </cell>
          <cell r="CE161">
            <v>34.283000000000001</v>
          </cell>
          <cell r="CF161">
            <v>634.57833000000005</v>
          </cell>
          <cell r="CG161">
            <v>27.01</v>
          </cell>
          <cell r="CH161">
            <v>28.996000000000002</v>
          </cell>
          <cell r="CI161">
            <v>783.18196000000012</v>
          </cell>
          <cell r="CJ161">
            <v>1417.7602900000002</v>
          </cell>
          <cell r="CL161">
            <v>1265.48</v>
          </cell>
        </row>
        <row r="162">
          <cell r="A162" t="str">
            <v>07/10/2006</v>
          </cell>
          <cell r="B162">
            <v>38908</v>
          </cell>
          <cell r="C162">
            <v>92.160246157890569</v>
          </cell>
          <cell r="D162">
            <v>104.36925221566891</v>
          </cell>
          <cell r="E162">
            <v>67.88726185352489</v>
          </cell>
          <cell r="F162">
            <v>81.112424767759819</v>
          </cell>
          <cell r="G162">
            <v>99.884930643127348</v>
          </cell>
          <cell r="H162">
            <v>108.03463552154651</v>
          </cell>
          <cell r="I162">
            <v>53.65</v>
          </cell>
          <cell r="J162">
            <v>29.884</v>
          </cell>
          <cell r="K162">
            <v>200.46100000000001</v>
          </cell>
          <cell r="L162">
            <v>5990.5765240000001</v>
          </cell>
          <cell r="M162">
            <v>80.98</v>
          </cell>
          <cell r="N162">
            <v>74.040000000000006</v>
          </cell>
          <cell r="O162">
            <v>5995.7592000000004</v>
          </cell>
          <cell r="P162">
            <v>72.37</v>
          </cell>
          <cell r="Q162">
            <v>150.828</v>
          </cell>
          <cell r="R162">
            <v>10915.42236</v>
          </cell>
          <cell r="S162">
            <v>28.84</v>
          </cell>
          <cell r="T162">
            <v>92.665199999999999</v>
          </cell>
          <cell r="U162">
            <v>2672.4643679999999</v>
          </cell>
          <cell r="V162">
            <v>28.63</v>
          </cell>
          <cell r="W162">
            <v>391.84000000000003</v>
          </cell>
          <cell r="X162">
            <v>11218.379200000001</v>
          </cell>
          <cell r="Y162">
            <v>69.06</v>
          </cell>
          <cell r="Z162">
            <v>67.716999999999999</v>
          </cell>
          <cell r="AA162">
            <v>4676.5360200000005</v>
          </cell>
          <cell r="AB162">
            <v>18.23</v>
          </cell>
          <cell r="AC162">
            <v>118.74300000000001</v>
          </cell>
          <cell r="AD162">
            <v>2164.68489</v>
          </cell>
          <cell r="AE162">
            <v>47.65</v>
          </cell>
          <cell r="AF162">
            <v>135.76599999999999</v>
          </cell>
          <cell r="AG162">
            <v>6469.2498999999998</v>
          </cell>
          <cell r="AH162">
            <v>46.12</v>
          </cell>
          <cell r="AI162">
            <v>80.92</v>
          </cell>
          <cell r="AJ162">
            <v>3732.0303999999996</v>
          </cell>
          <cell r="AK162">
            <v>53835.102862</v>
          </cell>
          <cell r="AM162">
            <v>41.85</v>
          </cell>
          <cell r="AN162">
            <v>50.405999999999999</v>
          </cell>
          <cell r="AO162">
            <v>2109.4911000000002</v>
          </cell>
          <cell r="AP162">
            <v>47.63</v>
          </cell>
          <cell r="AQ162">
            <v>65.808999999999997</v>
          </cell>
          <cell r="AR162">
            <v>3134.4826699999999</v>
          </cell>
          <cell r="AS162">
            <v>86.300000000000011</v>
          </cell>
          <cell r="AT162">
            <v>45.334000000000003</v>
          </cell>
          <cell r="AU162">
            <v>3912.3242000000009</v>
          </cell>
          <cell r="AV162">
            <v>53.65</v>
          </cell>
          <cell r="AW162">
            <v>23.945</v>
          </cell>
          <cell r="AX162">
            <v>1284.6492499999999</v>
          </cell>
          <cell r="AY162">
            <v>11.68</v>
          </cell>
          <cell r="AZ162">
            <v>38.667000000000002</v>
          </cell>
          <cell r="BA162">
            <v>451.63056</v>
          </cell>
          <cell r="BB162">
            <v>74.88</v>
          </cell>
          <cell r="BC162">
            <v>96.495999999999995</v>
          </cell>
          <cell r="BD162">
            <v>7225.6204799999996</v>
          </cell>
          <cell r="BE162">
            <v>18118.198260000001</v>
          </cell>
          <cell r="BG162">
            <v>50.63</v>
          </cell>
          <cell r="BH162">
            <v>119.292</v>
          </cell>
          <cell r="BI162">
            <v>6039.75396</v>
          </cell>
          <cell r="BJ162">
            <v>23.5</v>
          </cell>
          <cell r="BK162">
            <v>312.91899999999998</v>
          </cell>
          <cell r="BL162">
            <v>7353.5964999999997</v>
          </cell>
          <cell r="BM162">
            <v>45.12</v>
          </cell>
          <cell r="BN162">
            <v>91.317999999999998</v>
          </cell>
          <cell r="BO162">
            <v>4120.2681599999996</v>
          </cell>
          <cell r="BP162">
            <v>43.900000000000006</v>
          </cell>
          <cell r="BQ162">
            <v>159.21</v>
          </cell>
          <cell r="BR162">
            <v>6989.3190000000013</v>
          </cell>
          <cell r="BS162">
            <v>29.150000000000002</v>
          </cell>
          <cell r="BT162">
            <v>255.029</v>
          </cell>
          <cell r="BU162">
            <v>7434.0953500000005</v>
          </cell>
          <cell r="BV162">
            <v>480.75</v>
          </cell>
          <cell r="BW162">
            <v>5.7510000000000003</v>
          </cell>
          <cell r="BX162">
            <v>2764.7932500000002</v>
          </cell>
          <cell r="BY162">
            <v>25.78</v>
          </cell>
          <cell r="BZ162">
            <v>154.702</v>
          </cell>
          <cell r="CA162">
            <v>3988.21756</v>
          </cell>
          <cell r="CB162">
            <v>38690.04378</v>
          </cell>
          <cell r="CD162">
            <v>18.830000000000002</v>
          </cell>
          <cell r="CE162">
            <v>34.283000000000001</v>
          </cell>
          <cell r="CF162">
            <v>645.54889000000014</v>
          </cell>
          <cell r="CG162">
            <v>27.25</v>
          </cell>
          <cell r="CH162">
            <v>28.996000000000002</v>
          </cell>
          <cell r="CI162">
            <v>790.14100000000008</v>
          </cell>
          <cell r="CJ162">
            <v>1435.6898900000001</v>
          </cell>
          <cell r="CL162">
            <v>1267.3399999999999</v>
          </cell>
        </row>
        <row r="163">
          <cell r="A163" t="str">
            <v>07/11/2006</v>
          </cell>
          <cell r="B163">
            <v>38909</v>
          </cell>
          <cell r="C163">
            <v>91.727036542512465</v>
          </cell>
          <cell r="D163">
            <v>103.50393937118491</v>
          </cell>
          <cell r="E163">
            <v>66.973744501694881</v>
          </cell>
          <cell r="F163">
            <v>81.333183529187252</v>
          </cell>
          <cell r="G163">
            <v>100.29319041614121</v>
          </cell>
          <cell r="H163">
            <v>110.47120418848166</v>
          </cell>
          <cell r="I163">
            <v>54.86</v>
          </cell>
          <cell r="J163">
            <v>29.912140000000001</v>
          </cell>
          <cell r="K163">
            <v>200.46100000000001</v>
          </cell>
          <cell r="L163">
            <v>5996.2174965400009</v>
          </cell>
          <cell r="M163">
            <v>79.800000000000011</v>
          </cell>
          <cell r="N163">
            <v>74.040000000000006</v>
          </cell>
          <cell r="O163">
            <v>5908.3920000000016</v>
          </cell>
          <cell r="P163">
            <v>72.47</v>
          </cell>
          <cell r="Q163">
            <v>150.828</v>
          </cell>
          <cell r="R163">
            <v>10930.505160000001</v>
          </cell>
          <cell r="S163">
            <v>28.21</v>
          </cell>
          <cell r="T163">
            <v>92.665199999999999</v>
          </cell>
          <cell r="U163">
            <v>2614.0852920000002</v>
          </cell>
          <cell r="V163">
            <v>28.650000000000002</v>
          </cell>
          <cell r="W163">
            <v>391.84000000000003</v>
          </cell>
          <cell r="X163">
            <v>11226.216000000002</v>
          </cell>
          <cell r="Y163">
            <v>68.790000000000006</v>
          </cell>
          <cell r="Z163">
            <v>67.716999999999999</v>
          </cell>
          <cell r="AA163">
            <v>4658.2524300000005</v>
          </cell>
          <cell r="AB163">
            <v>18.78</v>
          </cell>
          <cell r="AC163">
            <v>118.74300000000001</v>
          </cell>
          <cell r="AD163">
            <v>2229.9935400000004</v>
          </cell>
          <cell r="AE163">
            <v>47.03</v>
          </cell>
          <cell r="AF163">
            <v>135.76599999999999</v>
          </cell>
          <cell r="AG163">
            <v>6385.0749799999994</v>
          </cell>
          <cell r="AH163">
            <v>44.900000000000006</v>
          </cell>
          <cell r="AI163">
            <v>80.92</v>
          </cell>
          <cell r="AJ163">
            <v>3633.3080000000004</v>
          </cell>
          <cell r="AK163">
            <v>53582.044898540007</v>
          </cell>
          <cell r="AM163">
            <v>41.22</v>
          </cell>
          <cell r="AN163">
            <v>50.405999999999999</v>
          </cell>
          <cell r="AO163">
            <v>2077.7353199999998</v>
          </cell>
          <cell r="AP163">
            <v>47.67</v>
          </cell>
          <cell r="AQ163">
            <v>65.808999999999997</v>
          </cell>
          <cell r="AR163">
            <v>3137.1150299999999</v>
          </cell>
          <cell r="AS163">
            <v>84.25</v>
          </cell>
          <cell r="AT163">
            <v>45.334000000000003</v>
          </cell>
          <cell r="AU163">
            <v>3819.3895000000002</v>
          </cell>
          <cell r="AV163">
            <v>54.86</v>
          </cell>
          <cell r="AW163">
            <v>23.945</v>
          </cell>
          <cell r="AX163">
            <v>1313.6226999999999</v>
          </cell>
          <cell r="AY163">
            <v>11.600000000000001</v>
          </cell>
          <cell r="AZ163">
            <v>38.667000000000002</v>
          </cell>
          <cell r="BA163">
            <v>448.5372000000001</v>
          </cell>
          <cell r="BB163">
            <v>74.320000000000007</v>
          </cell>
          <cell r="BC163">
            <v>96.495999999999995</v>
          </cell>
          <cell r="BD163">
            <v>7171.5827200000003</v>
          </cell>
          <cell r="BE163">
            <v>17967.982470000003</v>
          </cell>
          <cell r="BG163">
            <v>50.15</v>
          </cell>
          <cell r="BH163">
            <v>119.292</v>
          </cell>
          <cell r="BI163">
            <v>5982.4938000000002</v>
          </cell>
          <cell r="BJ163">
            <v>23.01</v>
          </cell>
          <cell r="BK163">
            <v>312.91899999999998</v>
          </cell>
          <cell r="BL163">
            <v>7200.2661900000003</v>
          </cell>
          <cell r="BM163">
            <v>44</v>
          </cell>
          <cell r="BN163">
            <v>91.317999999999998</v>
          </cell>
          <cell r="BO163">
            <v>4017.9919999999997</v>
          </cell>
          <cell r="BP163">
            <v>43.07</v>
          </cell>
          <cell r="BQ163">
            <v>159.21</v>
          </cell>
          <cell r="BR163">
            <v>6857.1747000000005</v>
          </cell>
          <cell r="BS163">
            <v>29.16</v>
          </cell>
          <cell r="BT163">
            <v>255.029</v>
          </cell>
          <cell r="BU163">
            <v>7436.6456399999997</v>
          </cell>
          <cell r="BV163">
            <v>472</v>
          </cell>
          <cell r="BW163">
            <v>5.7510000000000003</v>
          </cell>
          <cell r="BX163">
            <v>2714.4720000000002</v>
          </cell>
          <cell r="BY163">
            <v>25.6</v>
          </cell>
          <cell r="BZ163">
            <v>154.702</v>
          </cell>
          <cell r="CA163">
            <v>3960.3712</v>
          </cell>
          <cell r="CB163">
            <v>38169.415529999998</v>
          </cell>
          <cell r="CD163">
            <v>19.240000000000002</v>
          </cell>
          <cell r="CE163">
            <v>34.283000000000001</v>
          </cell>
          <cell r="CF163">
            <v>659.60492000000011</v>
          </cell>
          <cell r="CG163">
            <v>26.900000000000002</v>
          </cell>
          <cell r="CH163">
            <v>28.996000000000002</v>
          </cell>
          <cell r="CI163">
            <v>779.99240000000009</v>
          </cell>
          <cell r="CJ163">
            <v>1439.5973200000003</v>
          </cell>
          <cell r="CL163">
            <v>1272.52</v>
          </cell>
        </row>
        <row r="164">
          <cell r="A164" t="str">
            <v>07/12/2006</v>
          </cell>
          <cell r="B164">
            <v>38910</v>
          </cell>
          <cell r="C164">
            <v>90.395772769320573</v>
          </cell>
          <cell r="D164">
            <v>101.2916715016386</v>
          </cell>
          <cell r="E164">
            <v>65.015382363193481</v>
          </cell>
          <cell r="F164">
            <v>78.768549580169065</v>
          </cell>
          <cell r="G164">
            <v>99.196090794451436</v>
          </cell>
          <cell r="H164">
            <v>106.78614579138139</v>
          </cell>
          <cell r="I164">
            <v>53.03</v>
          </cell>
          <cell r="J164">
            <v>29.496790000000001</v>
          </cell>
          <cell r="K164">
            <v>200.46100000000001</v>
          </cell>
          <cell r="L164">
            <v>5912.9560201900003</v>
          </cell>
          <cell r="M164">
            <v>77.760000000000005</v>
          </cell>
          <cell r="N164">
            <v>74.040000000000006</v>
          </cell>
          <cell r="O164">
            <v>5757.3504000000012</v>
          </cell>
          <cell r="P164">
            <v>72</v>
          </cell>
          <cell r="Q164">
            <v>150.828</v>
          </cell>
          <cell r="R164">
            <v>10859.616</v>
          </cell>
          <cell r="S164">
            <v>28.35</v>
          </cell>
          <cell r="T164">
            <v>92.665199999999999</v>
          </cell>
          <cell r="U164">
            <v>2627.0584200000003</v>
          </cell>
          <cell r="V164">
            <v>27.900000000000002</v>
          </cell>
          <cell r="W164">
            <v>391.84000000000003</v>
          </cell>
          <cell r="X164">
            <v>10932.336000000001</v>
          </cell>
          <cell r="Y164">
            <v>68.09</v>
          </cell>
          <cell r="Z164">
            <v>67.716999999999999</v>
          </cell>
          <cell r="AA164">
            <v>4610.8505299999997</v>
          </cell>
          <cell r="AB164">
            <v>18.52</v>
          </cell>
          <cell r="AC164">
            <v>118.74300000000001</v>
          </cell>
          <cell r="AD164">
            <v>2199.1203600000003</v>
          </cell>
          <cell r="AE164">
            <v>46.44</v>
          </cell>
          <cell r="AF164">
            <v>135.76599999999999</v>
          </cell>
          <cell r="AG164">
            <v>6304.9730399999989</v>
          </cell>
          <cell r="AH164">
            <v>44.49</v>
          </cell>
          <cell r="AI164">
            <v>80.92</v>
          </cell>
          <cell r="AJ164">
            <v>3600.1308000000004</v>
          </cell>
          <cell r="AK164">
            <v>52804.391570189997</v>
          </cell>
          <cell r="AM164">
            <v>40.42</v>
          </cell>
          <cell r="AN164">
            <v>50.405999999999999</v>
          </cell>
          <cell r="AO164">
            <v>2037.4105200000001</v>
          </cell>
          <cell r="AP164">
            <v>46.83</v>
          </cell>
          <cell r="AQ164">
            <v>65.808999999999997</v>
          </cell>
          <cell r="AR164">
            <v>3081.83547</v>
          </cell>
          <cell r="AS164">
            <v>82.75</v>
          </cell>
          <cell r="AT164">
            <v>45.334000000000003</v>
          </cell>
          <cell r="AU164">
            <v>3751.3885000000005</v>
          </cell>
          <cell r="AV164">
            <v>53.03</v>
          </cell>
          <cell r="AW164">
            <v>23.945</v>
          </cell>
          <cell r="AX164">
            <v>1269.8033500000001</v>
          </cell>
          <cell r="AY164">
            <v>11.15</v>
          </cell>
          <cell r="AZ164">
            <v>38.667000000000002</v>
          </cell>
          <cell r="BA164">
            <v>431.13705000000004</v>
          </cell>
          <cell r="BB164">
            <v>72.67</v>
          </cell>
          <cell r="BC164">
            <v>96.495999999999995</v>
          </cell>
          <cell r="BD164">
            <v>7012.3643199999997</v>
          </cell>
          <cell r="BE164">
            <v>17583.93921</v>
          </cell>
          <cell r="BG164">
            <v>47.86</v>
          </cell>
          <cell r="BH164">
            <v>119.292</v>
          </cell>
          <cell r="BI164">
            <v>5709.3151200000002</v>
          </cell>
          <cell r="BJ164">
            <v>22.830000000000002</v>
          </cell>
          <cell r="BK164">
            <v>312.91899999999998</v>
          </cell>
          <cell r="BL164">
            <v>7143.9407700000002</v>
          </cell>
          <cell r="BM164">
            <v>42.400000000000006</v>
          </cell>
          <cell r="BN164">
            <v>91.317999999999998</v>
          </cell>
          <cell r="BO164">
            <v>3871.8832000000002</v>
          </cell>
          <cell r="BP164">
            <v>41.59</v>
          </cell>
          <cell r="BQ164">
            <v>159.21</v>
          </cell>
          <cell r="BR164">
            <v>6621.5439000000006</v>
          </cell>
          <cell r="BS164">
            <v>28.52</v>
          </cell>
          <cell r="BT164">
            <v>255.029</v>
          </cell>
          <cell r="BU164">
            <v>7273.4270799999995</v>
          </cell>
          <cell r="BV164">
            <v>455</v>
          </cell>
          <cell r="BW164">
            <v>5.7510000000000003</v>
          </cell>
          <cell r="BX164">
            <v>2616.7049999999999</v>
          </cell>
          <cell r="BY164">
            <v>24.67</v>
          </cell>
          <cell r="BZ164">
            <v>154.702</v>
          </cell>
          <cell r="CA164">
            <v>3816.4983400000001</v>
          </cell>
          <cell r="CB164">
            <v>37053.313410000002</v>
          </cell>
          <cell r="CD164">
            <v>19.100000000000001</v>
          </cell>
          <cell r="CE164">
            <v>34.283000000000001</v>
          </cell>
          <cell r="CF164">
            <v>654.8053000000001</v>
          </cell>
          <cell r="CG164">
            <v>25.5</v>
          </cell>
          <cell r="CH164">
            <v>28.996000000000002</v>
          </cell>
          <cell r="CI164">
            <v>739.39800000000002</v>
          </cell>
          <cell r="CJ164">
            <v>1394.2033000000001</v>
          </cell>
          <cell r="CL164">
            <v>1258.6000000000001</v>
          </cell>
        </row>
        <row r="165">
          <cell r="A165" t="str">
            <v>07/13/2006</v>
          </cell>
          <cell r="B165">
            <v>38911</v>
          </cell>
          <cell r="C165">
            <v>89.099791468403481</v>
          </cell>
          <cell r="D165">
            <v>97.956650812558692</v>
          </cell>
          <cell r="E165">
            <v>64.283461459141961</v>
          </cell>
          <cell r="F165">
            <v>76.940915645724345</v>
          </cell>
          <cell r="G165">
            <v>97.910624211853701</v>
          </cell>
          <cell r="H165">
            <v>102.47684252919855</v>
          </cell>
          <cell r="I165">
            <v>50.89</v>
          </cell>
          <cell r="J165">
            <v>29.264480000000002</v>
          </cell>
          <cell r="K165">
            <v>200.46100000000001</v>
          </cell>
          <cell r="L165">
            <v>5866.3869252800005</v>
          </cell>
          <cell r="M165">
            <v>76.010000000000005</v>
          </cell>
          <cell r="N165">
            <v>74.040000000000006</v>
          </cell>
          <cell r="O165">
            <v>5627.7804000000006</v>
          </cell>
          <cell r="P165">
            <v>72.010000000000005</v>
          </cell>
          <cell r="Q165">
            <v>150.828</v>
          </cell>
          <cell r="R165">
            <v>10861.124280000002</v>
          </cell>
          <cell r="S165">
            <v>27.73</v>
          </cell>
          <cell r="T165">
            <v>92.665199999999999</v>
          </cell>
          <cell r="U165">
            <v>2569.6059959999998</v>
          </cell>
          <cell r="V165">
            <v>27.27</v>
          </cell>
          <cell r="W165">
            <v>391.84000000000003</v>
          </cell>
          <cell r="X165">
            <v>10685.4768</v>
          </cell>
          <cell r="Y165">
            <v>67.23</v>
          </cell>
          <cell r="Z165">
            <v>67.716999999999999</v>
          </cell>
          <cell r="AA165">
            <v>4552.61391</v>
          </cell>
          <cell r="AB165">
            <v>18.150000000000002</v>
          </cell>
          <cell r="AC165">
            <v>118.74300000000001</v>
          </cell>
          <cell r="AD165">
            <v>2155.1854500000004</v>
          </cell>
          <cell r="AE165">
            <v>45.77</v>
          </cell>
          <cell r="AF165">
            <v>135.76599999999999</v>
          </cell>
          <cell r="AG165">
            <v>6214.0098200000002</v>
          </cell>
          <cell r="AH165">
            <v>43.44</v>
          </cell>
          <cell r="AI165">
            <v>80.92</v>
          </cell>
          <cell r="AJ165">
            <v>3515.1648</v>
          </cell>
          <cell r="AK165">
            <v>52047.348381279997</v>
          </cell>
          <cell r="AM165">
            <v>39.53</v>
          </cell>
          <cell r="AN165">
            <v>50.405999999999999</v>
          </cell>
          <cell r="AO165">
            <v>1992.54918</v>
          </cell>
          <cell r="AP165">
            <v>44.96</v>
          </cell>
          <cell r="AQ165">
            <v>65.808999999999997</v>
          </cell>
          <cell r="AR165">
            <v>2958.7726400000001</v>
          </cell>
          <cell r="AS165">
            <v>80.31</v>
          </cell>
          <cell r="AT165">
            <v>45.334000000000003</v>
          </cell>
          <cell r="AU165">
            <v>3640.7735400000001</v>
          </cell>
          <cell r="AV165">
            <v>50.89</v>
          </cell>
          <cell r="AW165">
            <v>23.945</v>
          </cell>
          <cell r="AX165">
            <v>1218.56105</v>
          </cell>
          <cell r="AY165">
            <v>10.92</v>
          </cell>
          <cell r="AZ165">
            <v>38.667000000000002</v>
          </cell>
          <cell r="BA165">
            <v>422.24364000000003</v>
          </cell>
          <cell r="BB165">
            <v>70.180000000000007</v>
          </cell>
          <cell r="BC165">
            <v>96.495999999999995</v>
          </cell>
          <cell r="BD165">
            <v>6772.0892800000001</v>
          </cell>
          <cell r="BE165">
            <v>17004.98933</v>
          </cell>
          <cell r="BG165">
            <v>47.37</v>
          </cell>
          <cell r="BH165">
            <v>119.292</v>
          </cell>
          <cell r="BI165">
            <v>5650.86204</v>
          </cell>
          <cell r="BJ165">
            <v>22.86</v>
          </cell>
          <cell r="BK165">
            <v>312.91899999999998</v>
          </cell>
          <cell r="BL165">
            <v>7153.3283399999991</v>
          </cell>
          <cell r="BM165">
            <v>41.67</v>
          </cell>
          <cell r="BN165">
            <v>91.317999999999998</v>
          </cell>
          <cell r="BO165">
            <v>3805.2210599999999</v>
          </cell>
          <cell r="BP165">
            <v>41.07</v>
          </cell>
          <cell r="BQ165">
            <v>159.21</v>
          </cell>
          <cell r="BR165">
            <v>6538.7547000000004</v>
          </cell>
          <cell r="BS165">
            <v>28.04</v>
          </cell>
          <cell r="BT165">
            <v>255.029</v>
          </cell>
          <cell r="BU165">
            <v>7151.0131599999995</v>
          </cell>
          <cell r="BV165">
            <v>441.5</v>
          </cell>
          <cell r="BW165">
            <v>5.7510000000000003</v>
          </cell>
          <cell r="BX165">
            <v>2539.0665000000004</v>
          </cell>
          <cell r="BY165">
            <v>24.55</v>
          </cell>
          <cell r="BZ165">
            <v>154.702</v>
          </cell>
          <cell r="CA165">
            <v>3797.9340999999999</v>
          </cell>
          <cell r="CB165">
            <v>36636.179899999996</v>
          </cell>
          <cell r="CD165">
            <v>18.740000000000002</v>
          </cell>
          <cell r="CE165">
            <v>34.283000000000001</v>
          </cell>
          <cell r="CF165">
            <v>642.46342000000004</v>
          </cell>
          <cell r="CG165">
            <v>24.810000000000002</v>
          </cell>
          <cell r="CH165">
            <v>28.996000000000002</v>
          </cell>
          <cell r="CI165">
            <v>719.39076000000011</v>
          </cell>
          <cell r="CJ165">
            <v>1361.8541800000003</v>
          </cell>
          <cell r="CL165">
            <v>1242.29</v>
          </cell>
        </row>
        <row r="166">
          <cell r="A166" t="str">
            <v>07/14/2006</v>
          </cell>
          <cell r="B166">
            <v>38912</v>
          </cell>
          <cell r="C166">
            <v>87.756058196062597</v>
          </cell>
          <cell r="D166">
            <v>96.154066600870806</v>
          </cell>
          <cell r="E166">
            <v>61.654493300939336</v>
          </cell>
          <cell r="F166">
            <v>77.632223004027026</v>
          </cell>
          <cell r="G166">
            <v>97.430643127364419</v>
          </cell>
          <cell r="H166">
            <v>99.818767619814736</v>
          </cell>
          <cell r="I166">
            <v>49.57</v>
          </cell>
          <cell r="J166">
            <v>28.412660000000002</v>
          </cell>
          <cell r="K166">
            <v>200.46100000000001</v>
          </cell>
          <cell r="L166">
            <v>5695.6302362600009</v>
          </cell>
          <cell r="M166">
            <v>75.3</v>
          </cell>
          <cell r="N166">
            <v>74.040000000000006</v>
          </cell>
          <cell r="O166">
            <v>5575.2120000000004</v>
          </cell>
          <cell r="P166">
            <v>70.83</v>
          </cell>
          <cell r="Q166">
            <v>150.828</v>
          </cell>
          <cell r="R166">
            <v>10683.14724</v>
          </cell>
          <cell r="S166">
            <v>26.6</v>
          </cell>
          <cell r="T166">
            <v>92.665199999999999</v>
          </cell>
          <cell r="U166">
            <v>2464.8943199999999</v>
          </cell>
          <cell r="V166">
            <v>27.07</v>
          </cell>
          <cell r="W166">
            <v>391.84000000000003</v>
          </cell>
          <cell r="X166">
            <v>10607.108800000002</v>
          </cell>
          <cell r="Y166">
            <v>66.05</v>
          </cell>
          <cell r="Z166">
            <v>67.716999999999999</v>
          </cell>
          <cell r="AA166">
            <v>4472.7078499999998</v>
          </cell>
          <cell r="AB166">
            <v>17.89</v>
          </cell>
          <cell r="AC166">
            <v>118.74300000000001</v>
          </cell>
          <cell r="AD166">
            <v>2124.3122700000004</v>
          </cell>
          <cell r="AE166">
            <v>45.52</v>
          </cell>
          <cell r="AF166">
            <v>135.76599999999999</v>
          </cell>
          <cell r="AG166">
            <v>6180.0683200000003</v>
          </cell>
          <cell r="AH166">
            <v>42.75</v>
          </cell>
          <cell r="AI166">
            <v>80.92</v>
          </cell>
          <cell r="AJ166">
            <v>3459.33</v>
          </cell>
          <cell r="AK166">
            <v>51262.411036260004</v>
          </cell>
          <cell r="AM166">
            <v>39.1</v>
          </cell>
          <cell r="AN166">
            <v>50.405999999999999</v>
          </cell>
          <cell r="AO166">
            <v>1970.8746000000001</v>
          </cell>
          <cell r="AP166">
            <v>43.75</v>
          </cell>
          <cell r="AQ166">
            <v>65.808999999999997</v>
          </cell>
          <cell r="AR166">
            <v>2879.1437499999997</v>
          </cell>
          <cell r="AS166">
            <v>78.97</v>
          </cell>
          <cell r="AT166">
            <v>45.334000000000003</v>
          </cell>
          <cell r="AU166">
            <v>3580.0259800000003</v>
          </cell>
          <cell r="AV166">
            <v>49.57</v>
          </cell>
          <cell r="AW166">
            <v>23.945</v>
          </cell>
          <cell r="AX166">
            <v>1186.9536499999999</v>
          </cell>
          <cell r="AY166">
            <v>10.98</v>
          </cell>
          <cell r="AZ166">
            <v>38.667000000000002</v>
          </cell>
          <cell r="BA166">
            <v>424.56366000000003</v>
          </cell>
          <cell r="BB166">
            <v>68.92</v>
          </cell>
          <cell r="BC166">
            <v>96.495999999999995</v>
          </cell>
          <cell r="BD166">
            <v>6650.50432</v>
          </cell>
          <cell r="BE166">
            <v>16692.06596</v>
          </cell>
          <cell r="BG166">
            <v>45.800000000000004</v>
          </cell>
          <cell r="BH166">
            <v>119.292</v>
          </cell>
          <cell r="BI166">
            <v>5463.5736000000006</v>
          </cell>
          <cell r="BJ166">
            <v>21.200000000000003</v>
          </cell>
          <cell r="BK166">
            <v>312.91899999999998</v>
          </cell>
          <cell r="BL166">
            <v>6633.8828000000003</v>
          </cell>
          <cell r="BM166">
            <v>39.92</v>
          </cell>
          <cell r="BN166">
            <v>91.317999999999998</v>
          </cell>
          <cell r="BO166">
            <v>3645.4145600000002</v>
          </cell>
          <cell r="BP166">
            <v>40.07</v>
          </cell>
          <cell r="BQ166">
            <v>159.21</v>
          </cell>
          <cell r="BR166">
            <v>6379.5447000000004</v>
          </cell>
          <cell r="BS166">
            <v>27.05</v>
          </cell>
          <cell r="BT166">
            <v>255.029</v>
          </cell>
          <cell r="BU166">
            <v>6898.5344500000001</v>
          </cell>
          <cell r="BV166">
            <v>426.1</v>
          </cell>
          <cell r="BW166">
            <v>5.7510000000000003</v>
          </cell>
          <cell r="BX166">
            <v>2450.5011000000004</v>
          </cell>
          <cell r="BY166">
            <v>23.700000000000003</v>
          </cell>
          <cell r="BZ166">
            <v>154.702</v>
          </cell>
          <cell r="CA166">
            <v>3666.4374000000003</v>
          </cell>
          <cell r="CB166">
            <v>35137.888610000002</v>
          </cell>
          <cell r="CD166">
            <v>19.080000000000002</v>
          </cell>
          <cell r="CE166">
            <v>34.283000000000001</v>
          </cell>
          <cell r="CF166">
            <v>654.11964000000012</v>
          </cell>
          <cell r="CG166">
            <v>24.830000000000002</v>
          </cell>
          <cell r="CH166">
            <v>28.996000000000002</v>
          </cell>
          <cell r="CI166">
            <v>719.97068000000013</v>
          </cell>
          <cell r="CJ166">
            <v>1374.0903200000002</v>
          </cell>
          <cell r="CL166">
            <v>1236.2</v>
          </cell>
        </row>
        <row r="167">
          <cell r="A167" t="str">
            <v>07/17/2006</v>
          </cell>
          <cell r="B167">
            <v>38915</v>
          </cell>
          <cell r="C167">
            <v>87.742133843171061</v>
          </cell>
          <cell r="D167">
            <v>94.933298369919186</v>
          </cell>
          <cell r="E167">
            <v>61.206066807546463</v>
          </cell>
          <cell r="F167">
            <v>75.786853476011231</v>
          </cell>
          <cell r="G167">
            <v>97.295870113493052</v>
          </cell>
          <cell r="H167">
            <v>100.78534031413614</v>
          </cell>
          <cell r="I167">
            <v>50.050000000000004</v>
          </cell>
          <cell r="J167">
            <v>28.328190000000003</v>
          </cell>
          <cell r="K167">
            <v>200.46100000000001</v>
          </cell>
          <cell r="L167">
            <v>5678.697295590001</v>
          </cell>
          <cell r="M167">
            <v>75.400000000000006</v>
          </cell>
          <cell r="N167">
            <v>74.040000000000006</v>
          </cell>
          <cell r="O167">
            <v>5582.6160000000009</v>
          </cell>
          <cell r="P167">
            <v>70.55</v>
          </cell>
          <cell r="Q167">
            <v>150.828</v>
          </cell>
          <cell r="R167">
            <v>10640.9154</v>
          </cell>
          <cell r="S167">
            <v>26.13</v>
          </cell>
          <cell r="T167">
            <v>92.665199999999999</v>
          </cell>
          <cell r="U167">
            <v>2421.341676</v>
          </cell>
          <cell r="V167">
            <v>27.3</v>
          </cell>
          <cell r="W167">
            <v>391.84000000000003</v>
          </cell>
          <cell r="X167">
            <v>10697.232000000002</v>
          </cell>
          <cell r="Y167">
            <v>65.710000000000008</v>
          </cell>
          <cell r="Z167">
            <v>67.716999999999999</v>
          </cell>
          <cell r="AA167">
            <v>4449.6840700000002</v>
          </cell>
          <cell r="AB167">
            <v>17.79</v>
          </cell>
          <cell r="AC167">
            <v>118.74300000000001</v>
          </cell>
          <cell r="AD167">
            <v>2112.43797</v>
          </cell>
          <cell r="AE167">
            <v>45.660000000000004</v>
          </cell>
          <cell r="AF167">
            <v>135.76599999999999</v>
          </cell>
          <cell r="AG167">
            <v>6199.0755600000002</v>
          </cell>
          <cell r="AH167">
            <v>42.910000000000004</v>
          </cell>
          <cell r="AI167">
            <v>80.92</v>
          </cell>
          <cell r="AJ167">
            <v>3472.2772000000004</v>
          </cell>
          <cell r="AK167">
            <v>51254.277171590002</v>
          </cell>
          <cell r="AM167">
            <v>38.1</v>
          </cell>
          <cell r="AN167">
            <v>50.405999999999999</v>
          </cell>
          <cell r="AO167">
            <v>1920.4685999999999</v>
          </cell>
          <cell r="AP167">
            <v>42.87</v>
          </cell>
          <cell r="AQ167">
            <v>65.808999999999997</v>
          </cell>
          <cell r="AR167">
            <v>2821.2318299999997</v>
          </cell>
          <cell r="AS167">
            <v>77.13</v>
          </cell>
          <cell r="AT167">
            <v>45.334000000000003</v>
          </cell>
          <cell r="AU167">
            <v>3496.6114200000002</v>
          </cell>
          <cell r="AV167">
            <v>50.050000000000004</v>
          </cell>
          <cell r="AW167">
            <v>23.945</v>
          </cell>
          <cell r="AX167">
            <v>1198.4472500000002</v>
          </cell>
          <cell r="AY167">
            <v>10.51</v>
          </cell>
          <cell r="AZ167">
            <v>38.667000000000002</v>
          </cell>
          <cell r="BA167">
            <v>406.39017000000001</v>
          </cell>
          <cell r="BB167">
            <v>68.78</v>
          </cell>
          <cell r="BC167">
            <v>96.495999999999995</v>
          </cell>
          <cell r="BD167">
            <v>6636.9948800000002</v>
          </cell>
          <cell r="BE167">
            <v>16480.14415</v>
          </cell>
          <cell r="BG167">
            <v>45.21</v>
          </cell>
          <cell r="BH167">
            <v>119.292</v>
          </cell>
          <cell r="BI167">
            <v>5393.1913199999999</v>
          </cell>
          <cell r="BJ167">
            <v>20.72</v>
          </cell>
          <cell r="BK167">
            <v>312.91899999999998</v>
          </cell>
          <cell r="BL167">
            <v>6483.6816799999997</v>
          </cell>
          <cell r="BM167">
            <v>39.35</v>
          </cell>
          <cell r="BN167">
            <v>91.317999999999998</v>
          </cell>
          <cell r="BO167">
            <v>3593.3633</v>
          </cell>
          <cell r="BP167">
            <v>41.06</v>
          </cell>
          <cell r="BQ167">
            <v>159.21</v>
          </cell>
          <cell r="BR167">
            <v>6537.1626000000006</v>
          </cell>
          <cell r="BS167">
            <v>27.05</v>
          </cell>
          <cell r="BT167">
            <v>255.029</v>
          </cell>
          <cell r="BU167">
            <v>6898.5344500000001</v>
          </cell>
          <cell r="BV167">
            <v>410</v>
          </cell>
          <cell r="BW167">
            <v>5.7510000000000003</v>
          </cell>
          <cell r="BX167">
            <v>2357.9100000000003</v>
          </cell>
          <cell r="BY167">
            <v>23.39</v>
          </cell>
          <cell r="BZ167">
            <v>154.702</v>
          </cell>
          <cell r="CA167">
            <v>3618.4797800000001</v>
          </cell>
          <cell r="CB167">
            <v>34882.323129999997</v>
          </cell>
          <cell r="CD167">
            <v>18.88</v>
          </cell>
          <cell r="CE167">
            <v>34.283000000000001</v>
          </cell>
          <cell r="CF167">
            <v>647.26304000000005</v>
          </cell>
          <cell r="CG167">
            <v>23.94</v>
          </cell>
          <cell r="CH167">
            <v>28.996000000000002</v>
          </cell>
          <cell r="CI167">
            <v>694.16424000000006</v>
          </cell>
          <cell r="CJ167">
            <v>1341.4272800000001</v>
          </cell>
          <cell r="CL167">
            <v>1234.49</v>
          </cell>
        </row>
        <row r="168">
          <cell r="A168" t="str">
            <v>07/18/2006</v>
          </cell>
          <cell r="B168">
            <v>38916</v>
          </cell>
          <cell r="C168">
            <v>86.981789538958907</v>
          </cell>
          <cell r="D168">
            <v>94.576472799177395</v>
          </cell>
          <cell r="E168">
            <v>60.047492000690596</v>
          </cell>
          <cell r="F168">
            <v>74.538560795960237</v>
          </cell>
          <cell r="G168">
            <v>97.482660781841105</v>
          </cell>
          <cell r="H168">
            <v>101.7116391461941</v>
          </cell>
          <cell r="I168">
            <v>50.51</v>
          </cell>
          <cell r="J168">
            <v>27.877640000000003</v>
          </cell>
          <cell r="K168">
            <v>200.46100000000001</v>
          </cell>
          <cell r="L168">
            <v>5588.3795920400007</v>
          </cell>
          <cell r="M168">
            <v>73.900000000000006</v>
          </cell>
          <cell r="N168">
            <v>74.040000000000006</v>
          </cell>
          <cell r="O168">
            <v>5471.5560000000005</v>
          </cell>
          <cell r="P168">
            <v>70.739999999999995</v>
          </cell>
          <cell r="Q168">
            <v>150.828</v>
          </cell>
          <cell r="R168">
            <v>10669.57272</v>
          </cell>
          <cell r="S168">
            <v>26</v>
          </cell>
          <cell r="T168">
            <v>92.665199999999999</v>
          </cell>
          <cell r="U168">
            <v>2409.2952</v>
          </cell>
          <cell r="V168">
            <v>27.27</v>
          </cell>
          <cell r="W168">
            <v>391.84000000000003</v>
          </cell>
          <cell r="X168">
            <v>10685.4768</v>
          </cell>
          <cell r="Y168">
            <v>65.150000000000006</v>
          </cell>
          <cell r="Z168">
            <v>67.716999999999999</v>
          </cell>
          <cell r="AA168">
            <v>4411.7625500000004</v>
          </cell>
          <cell r="AB168">
            <v>17.64</v>
          </cell>
          <cell r="AC168">
            <v>118.74300000000001</v>
          </cell>
          <cell r="AD168">
            <v>2094.6265200000003</v>
          </cell>
          <cell r="AE168">
            <v>44.33</v>
          </cell>
          <cell r="AF168">
            <v>135.76599999999999</v>
          </cell>
          <cell r="AG168">
            <v>6018.5067799999997</v>
          </cell>
          <cell r="AH168">
            <v>42.77</v>
          </cell>
          <cell r="AI168">
            <v>80.92</v>
          </cell>
          <cell r="AJ168">
            <v>3460.9484000000002</v>
          </cell>
          <cell r="AK168">
            <v>50810.124562040008</v>
          </cell>
          <cell r="AM168">
            <v>37.79</v>
          </cell>
          <cell r="AN168">
            <v>50.405999999999999</v>
          </cell>
          <cell r="AO168">
            <v>1904.8427399999998</v>
          </cell>
          <cell r="AP168">
            <v>43.18</v>
          </cell>
          <cell r="AQ168">
            <v>65.808999999999997</v>
          </cell>
          <cell r="AR168">
            <v>2841.6326199999999</v>
          </cell>
          <cell r="AS168">
            <v>77.34</v>
          </cell>
          <cell r="AT168">
            <v>45.334000000000003</v>
          </cell>
          <cell r="AU168">
            <v>3506.1315600000003</v>
          </cell>
          <cell r="AV168">
            <v>50.51</v>
          </cell>
          <cell r="AW168">
            <v>23.945</v>
          </cell>
          <cell r="AX168">
            <v>1209.4619499999999</v>
          </cell>
          <cell r="AY168">
            <v>10.200000000000001</v>
          </cell>
          <cell r="AZ168">
            <v>38.667000000000002</v>
          </cell>
          <cell r="BA168">
            <v>394.40340000000003</v>
          </cell>
          <cell r="BB168">
            <v>68</v>
          </cell>
          <cell r="BC168">
            <v>96.495999999999995</v>
          </cell>
          <cell r="BD168">
            <v>6561.7280000000001</v>
          </cell>
          <cell r="BE168">
            <v>16418.200269999998</v>
          </cell>
          <cell r="BG168">
            <v>44.24</v>
          </cell>
          <cell r="BH168">
            <v>119.292</v>
          </cell>
          <cell r="BI168">
            <v>5277.4780799999999</v>
          </cell>
          <cell r="BJ168">
            <v>20</v>
          </cell>
          <cell r="BK168">
            <v>312.91899999999998</v>
          </cell>
          <cell r="BL168">
            <v>6258.3799999999992</v>
          </cell>
          <cell r="BM168">
            <v>39.04</v>
          </cell>
          <cell r="BN168">
            <v>91.317999999999998</v>
          </cell>
          <cell r="BO168">
            <v>3565.0547199999996</v>
          </cell>
          <cell r="BP168">
            <v>40.51</v>
          </cell>
          <cell r="BQ168">
            <v>159.21</v>
          </cell>
          <cell r="BR168">
            <v>6449.5971</v>
          </cell>
          <cell r="BS168">
            <v>27.05</v>
          </cell>
          <cell r="BT168">
            <v>255.029</v>
          </cell>
          <cell r="BU168">
            <v>6898.5344500000001</v>
          </cell>
          <cell r="BV168">
            <v>394</v>
          </cell>
          <cell r="BW168">
            <v>5.7510000000000003</v>
          </cell>
          <cell r="BX168">
            <v>2265.8940000000002</v>
          </cell>
          <cell r="BY168">
            <v>22.67</v>
          </cell>
          <cell r="BZ168">
            <v>154.702</v>
          </cell>
          <cell r="CA168">
            <v>3507.0943400000001</v>
          </cell>
          <cell r="CB168">
            <v>34222.03269</v>
          </cell>
          <cell r="CD168">
            <v>18.54</v>
          </cell>
          <cell r="CE168">
            <v>34.283000000000001</v>
          </cell>
          <cell r="CF168">
            <v>635.60681999999997</v>
          </cell>
          <cell r="CG168">
            <v>23.580000000000002</v>
          </cell>
          <cell r="CH168">
            <v>28.996000000000002</v>
          </cell>
          <cell r="CI168">
            <v>683.72568000000012</v>
          </cell>
          <cell r="CJ168">
            <v>1319.3325</v>
          </cell>
          <cell r="CL168">
            <v>1236.8600000000001</v>
          </cell>
        </row>
        <row r="169">
          <cell r="A169" t="str">
            <v>07/19/2006</v>
          </cell>
          <cell r="B169">
            <v>38917</v>
          </cell>
          <cell r="C169">
            <v>89.011973534082344</v>
          </cell>
          <cell r="D169">
            <v>99.511944816226148</v>
          </cell>
          <cell r="E169">
            <v>62.763459946512313</v>
          </cell>
          <cell r="F169">
            <v>75.92388285725194</v>
          </cell>
          <cell r="G169">
            <v>99.291456494325331</v>
          </cell>
          <cell r="H169">
            <v>105.27587595650422</v>
          </cell>
          <cell r="I169">
            <v>52.28</v>
          </cell>
          <cell r="J169">
            <v>28.278910000000003</v>
          </cell>
          <cell r="K169">
            <v>200.46100000000001</v>
          </cell>
          <cell r="L169">
            <v>5668.818577510001</v>
          </cell>
          <cell r="M169">
            <v>76.75</v>
          </cell>
          <cell r="N169">
            <v>74.040000000000006</v>
          </cell>
          <cell r="O169">
            <v>5682.5700000000006</v>
          </cell>
          <cell r="P169">
            <v>72.100000000000009</v>
          </cell>
          <cell r="Q169">
            <v>150.828</v>
          </cell>
          <cell r="R169">
            <v>10874.698800000002</v>
          </cell>
          <cell r="S169">
            <v>26.14</v>
          </cell>
          <cell r="T169">
            <v>92.665199999999999</v>
          </cell>
          <cell r="U169">
            <v>2422.2683280000001</v>
          </cell>
          <cell r="V169">
            <v>27.64</v>
          </cell>
          <cell r="W169">
            <v>391.84000000000003</v>
          </cell>
          <cell r="X169">
            <v>10830.457600000002</v>
          </cell>
          <cell r="Y169">
            <v>66.900000000000006</v>
          </cell>
          <cell r="Z169">
            <v>67.716999999999999</v>
          </cell>
          <cell r="AA169">
            <v>4530.2673000000004</v>
          </cell>
          <cell r="AB169">
            <v>18.34</v>
          </cell>
          <cell r="AC169">
            <v>118.74300000000001</v>
          </cell>
          <cell r="AD169">
            <v>2177.7466200000003</v>
          </cell>
          <cell r="AE169">
            <v>46.300000000000004</v>
          </cell>
          <cell r="AF169">
            <v>135.76599999999999</v>
          </cell>
          <cell r="AG169">
            <v>6285.9657999999999</v>
          </cell>
          <cell r="AH169">
            <v>43.54</v>
          </cell>
          <cell r="AI169">
            <v>80.92</v>
          </cell>
          <cell r="AJ169">
            <v>3523.2568000000001</v>
          </cell>
          <cell r="AK169">
            <v>51996.049825510003</v>
          </cell>
          <cell r="AM169">
            <v>40.46</v>
          </cell>
          <cell r="AN169">
            <v>50.405999999999999</v>
          </cell>
          <cell r="AO169">
            <v>2039.4267600000001</v>
          </cell>
          <cell r="AP169">
            <v>45.63</v>
          </cell>
          <cell r="AQ169">
            <v>65.808999999999997</v>
          </cell>
          <cell r="AR169">
            <v>3002.8646699999999</v>
          </cell>
          <cell r="AS169">
            <v>82.84</v>
          </cell>
          <cell r="AT169">
            <v>45.334000000000003</v>
          </cell>
          <cell r="AU169">
            <v>3755.4685600000003</v>
          </cell>
          <cell r="AV169">
            <v>52.28</v>
          </cell>
          <cell r="AW169">
            <v>23.945</v>
          </cell>
          <cell r="AX169">
            <v>1251.8446000000001</v>
          </cell>
          <cell r="AY169">
            <v>10.55</v>
          </cell>
          <cell r="AZ169">
            <v>38.667000000000002</v>
          </cell>
          <cell r="BA169">
            <v>407.93685000000005</v>
          </cell>
          <cell r="BB169">
            <v>70.650000000000006</v>
          </cell>
          <cell r="BC169">
            <v>96.495999999999995</v>
          </cell>
          <cell r="BD169">
            <v>6817.4423999999999</v>
          </cell>
          <cell r="BE169">
            <v>17274.983840000001</v>
          </cell>
          <cell r="BG169">
            <v>45.730000000000004</v>
          </cell>
          <cell r="BH169">
            <v>119.292</v>
          </cell>
          <cell r="BI169">
            <v>5455.2231600000005</v>
          </cell>
          <cell r="BJ169">
            <v>20.85</v>
          </cell>
          <cell r="BK169">
            <v>312.91899999999998</v>
          </cell>
          <cell r="BL169">
            <v>6524.3611499999997</v>
          </cell>
          <cell r="BM169">
            <v>40.61</v>
          </cell>
          <cell r="BN169">
            <v>91.317999999999998</v>
          </cell>
          <cell r="BO169">
            <v>3708.42398</v>
          </cell>
          <cell r="BP169">
            <v>42.43</v>
          </cell>
          <cell r="BQ169">
            <v>159.21</v>
          </cell>
          <cell r="BR169">
            <v>6755.2803000000004</v>
          </cell>
          <cell r="BS169">
            <v>28.13</v>
          </cell>
          <cell r="BT169">
            <v>255.029</v>
          </cell>
          <cell r="BU169">
            <v>7173.9657699999998</v>
          </cell>
          <cell r="BV169">
            <v>435</v>
          </cell>
          <cell r="BW169">
            <v>5.7510000000000003</v>
          </cell>
          <cell r="BX169">
            <v>2501.6849999999999</v>
          </cell>
          <cell r="BY169">
            <v>23.6</v>
          </cell>
          <cell r="BZ169">
            <v>154.702</v>
          </cell>
          <cell r="CA169">
            <v>3650.9672</v>
          </cell>
          <cell r="CB169">
            <v>35769.906560000003</v>
          </cell>
          <cell r="CD169">
            <v>18.900000000000002</v>
          </cell>
          <cell r="CE169">
            <v>34.283000000000001</v>
          </cell>
          <cell r="CF169">
            <v>647.94870000000014</v>
          </cell>
          <cell r="CG169">
            <v>24</v>
          </cell>
          <cell r="CH169">
            <v>28.996000000000002</v>
          </cell>
          <cell r="CI169">
            <v>695.904</v>
          </cell>
          <cell r="CJ169">
            <v>1343.8527000000001</v>
          </cell>
          <cell r="CL169">
            <v>1259.81</v>
          </cell>
        </row>
        <row r="170">
          <cell r="A170" t="str">
            <v>07/20/2006</v>
          </cell>
          <cell r="B170">
            <v>38918</v>
          </cell>
          <cell r="C170">
            <v>87.455995244046832</v>
          </cell>
          <cell r="D170">
            <v>95.068694189472254</v>
          </cell>
          <cell r="E170">
            <v>60.630165130520716</v>
          </cell>
          <cell r="F170">
            <v>72.670928555639847</v>
          </cell>
          <cell r="G170">
            <v>98.449716267339213</v>
          </cell>
          <cell r="H170">
            <v>100.32219089810712</v>
          </cell>
          <cell r="I170">
            <v>49.82</v>
          </cell>
          <cell r="J170">
            <v>27.068060000000003</v>
          </cell>
          <cell r="K170">
            <v>200.46100000000001</v>
          </cell>
          <cell r="L170">
            <v>5426.090375660001</v>
          </cell>
          <cell r="M170">
            <v>75.09</v>
          </cell>
          <cell r="N170">
            <v>74.040000000000006</v>
          </cell>
          <cell r="O170">
            <v>5559.6636000000008</v>
          </cell>
          <cell r="P170">
            <v>71.680000000000007</v>
          </cell>
          <cell r="Q170">
            <v>150.828</v>
          </cell>
          <cell r="R170">
            <v>10811.351040000001</v>
          </cell>
          <cell r="S170">
            <v>26.05</v>
          </cell>
          <cell r="T170">
            <v>92.665199999999999</v>
          </cell>
          <cell r="U170">
            <v>2413.9284600000001</v>
          </cell>
          <cell r="V170">
            <v>26.79</v>
          </cell>
          <cell r="W170">
            <v>391.84000000000003</v>
          </cell>
          <cell r="X170">
            <v>10497.393600000001</v>
          </cell>
          <cell r="Y170">
            <v>65</v>
          </cell>
          <cell r="Z170">
            <v>67.716999999999999</v>
          </cell>
          <cell r="AA170">
            <v>4401.6049999999996</v>
          </cell>
          <cell r="AB170">
            <v>18.059999999999999</v>
          </cell>
          <cell r="AC170">
            <v>118.74300000000001</v>
          </cell>
          <cell r="AD170">
            <v>2144.4985799999999</v>
          </cell>
          <cell r="AE170">
            <v>46.800000000000004</v>
          </cell>
          <cell r="AF170">
            <v>135.76599999999999</v>
          </cell>
          <cell r="AG170">
            <v>6353.8487999999998</v>
          </cell>
          <cell r="AH170">
            <v>42.99</v>
          </cell>
          <cell r="AI170">
            <v>80.92</v>
          </cell>
          <cell r="AJ170">
            <v>3478.7508000000003</v>
          </cell>
          <cell r="AK170">
            <v>51087.130255659999</v>
          </cell>
          <cell r="AM170">
            <v>38.06</v>
          </cell>
          <cell r="AN170">
            <v>50.405999999999999</v>
          </cell>
          <cell r="AO170">
            <v>1918.45236</v>
          </cell>
          <cell r="AP170">
            <v>43.58</v>
          </cell>
          <cell r="AQ170">
            <v>65.808999999999997</v>
          </cell>
          <cell r="AR170">
            <v>2867.9562199999996</v>
          </cell>
          <cell r="AS170">
            <v>78.47</v>
          </cell>
          <cell r="AT170">
            <v>45.334000000000003</v>
          </cell>
          <cell r="AU170">
            <v>3557.35898</v>
          </cell>
          <cell r="AV170">
            <v>49.82</v>
          </cell>
          <cell r="AW170">
            <v>23.945</v>
          </cell>
          <cell r="AX170">
            <v>1192.9399000000001</v>
          </cell>
          <cell r="AY170">
            <v>10.23</v>
          </cell>
          <cell r="AZ170">
            <v>38.667000000000002</v>
          </cell>
          <cell r="BA170">
            <v>395.56341000000003</v>
          </cell>
          <cell r="BB170">
            <v>68.100000000000009</v>
          </cell>
          <cell r="BC170">
            <v>96.495999999999995</v>
          </cell>
          <cell r="BD170">
            <v>6571.3776000000007</v>
          </cell>
          <cell r="BE170">
            <v>16503.64847</v>
          </cell>
          <cell r="BG170">
            <v>44.2</v>
          </cell>
          <cell r="BH170">
            <v>119.292</v>
          </cell>
          <cell r="BI170">
            <v>5272.7064</v>
          </cell>
          <cell r="BJ170">
            <v>20</v>
          </cell>
          <cell r="BK170">
            <v>312.91899999999998</v>
          </cell>
          <cell r="BL170">
            <v>6258.3799999999992</v>
          </cell>
          <cell r="BM170">
            <v>39.03</v>
          </cell>
          <cell r="BN170">
            <v>91.317999999999998</v>
          </cell>
          <cell r="BO170">
            <v>3564.1415400000001</v>
          </cell>
          <cell r="BP170">
            <v>41.56</v>
          </cell>
          <cell r="BQ170">
            <v>159.21</v>
          </cell>
          <cell r="BR170">
            <v>6616.767600000001</v>
          </cell>
          <cell r="BS170">
            <v>26.84</v>
          </cell>
          <cell r="BT170">
            <v>255.029</v>
          </cell>
          <cell r="BU170">
            <v>6844.9783600000001</v>
          </cell>
          <cell r="BV170">
            <v>426.25</v>
          </cell>
          <cell r="BW170">
            <v>5.7510000000000003</v>
          </cell>
          <cell r="BX170">
            <v>2451.36375</v>
          </cell>
          <cell r="BY170">
            <v>22.92</v>
          </cell>
          <cell r="BZ170">
            <v>154.702</v>
          </cell>
          <cell r="CA170">
            <v>3545.7698400000004</v>
          </cell>
          <cell r="CB170">
            <v>34554.107490000002</v>
          </cell>
          <cell r="CD170">
            <v>18.43</v>
          </cell>
          <cell r="CE170">
            <v>34.283000000000001</v>
          </cell>
          <cell r="CF170">
            <v>631.83569</v>
          </cell>
          <cell r="CG170">
            <v>22.57</v>
          </cell>
          <cell r="CH170">
            <v>28.996000000000002</v>
          </cell>
          <cell r="CI170">
            <v>654.43972000000008</v>
          </cell>
          <cell r="CJ170">
            <v>1286.2754100000002</v>
          </cell>
          <cell r="CL170">
            <v>1249.1300000000001</v>
          </cell>
        </row>
        <row r="171">
          <cell r="A171" t="str">
            <v>07/21/2006</v>
          </cell>
          <cell r="B171">
            <v>38919</v>
          </cell>
          <cell r="C171">
            <v>86.528761288154897</v>
          </cell>
          <cell r="D171">
            <v>93.506816780442108</v>
          </cell>
          <cell r="E171">
            <v>61.218667890321385</v>
          </cell>
          <cell r="F171">
            <v>71.122160163432554</v>
          </cell>
          <cell r="G171">
            <v>97.752994955863798</v>
          </cell>
          <cell r="H171">
            <v>97.724526782118403</v>
          </cell>
          <cell r="I171">
            <v>48.53</v>
          </cell>
          <cell r="J171">
            <v>26.716070000000002</v>
          </cell>
          <cell r="K171">
            <v>200.46100000000001</v>
          </cell>
          <cell r="L171">
            <v>5355.5301082700007</v>
          </cell>
          <cell r="M171">
            <v>74.66</v>
          </cell>
          <cell r="N171">
            <v>74.040000000000006</v>
          </cell>
          <cell r="O171">
            <v>5527.8263999999999</v>
          </cell>
          <cell r="P171">
            <v>70.69</v>
          </cell>
          <cell r="Q171">
            <v>150.828</v>
          </cell>
          <cell r="R171">
            <v>10662.03132</v>
          </cell>
          <cell r="S171">
            <v>25.55</v>
          </cell>
          <cell r="T171">
            <v>92.665199999999999</v>
          </cell>
          <cell r="U171">
            <v>2367.5958599999999</v>
          </cell>
          <cell r="V171">
            <v>26</v>
          </cell>
          <cell r="W171">
            <v>391.84000000000003</v>
          </cell>
          <cell r="X171">
            <v>10187.84</v>
          </cell>
          <cell r="Y171">
            <v>65.510000000000005</v>
          </cell>
          <cell r="Z171">
            <v>67.716999999999999</v>
          </cell>
          <cell r="AA171">
            <v>4436.1406700000007</v>
          </cell>
          <cell r="AB171">
            <v>17.809999999999999</v>
          </cell>
          <cell r="AC171">
            <v>118.74300000000001</v>
          </cell>
          <cell r="AD171">
            <v>2114.8128299999998</v>
          </cell>
          <cell r="AE171">
            <v>47.870000000000005</v>
          </cell>
          <cell r="AF171">
            <v>135.76599999999999</v>
          </cell>
          <cell r="AG171">
            <v>6499.1184199999998</v>
          </cell>
          <cell r="AH171">
            <v>41.95</v>
          </cell>
          <cell r="AI171">
            <v>80.92</v>
          </cell>
          <cell r="AJ171">
            <v>3394.5940000000005</v>
          </cell>
          <cell r="AK171">
            <v>50545.48960827</v>
          </cell>
          <cell r="AM171">
            <v>37.81</v>
          </cell>
          <cell r="AN171">
            <v>50.405999999999999</v>
          </cell>
          <cell r="AO171">
            <v>1905.85086</v>
          </cell>
          <cell r="AP171">
            <v>43.230000000000004</v>
          </cell>
          <cell r="AQ171">
            <v>65.808999999999997</v>
          </cell>
          <cell r="AR171">
            <v>2844.9230700000003</v>
          </cell>
          <cell r="AS171">
            <v>76.460000000000008</v>
          </cell>
          <cell r="AT171">
            <v>45.334000000000003</v>
          </cell>
          <cell r="AU171">
            <v>3466.2376400000007</v>
          </cell>
          <cell r="AV171">
            <v>48.53</v>
          </cell>
          <cell r="AW171">
            <v>23.945</v>
          </cell>
          <cell r="AX171">
            <v>1162.0508500000001</v>
          </cell>
          <cell r="AY171">
            <v>10.040000000000001</v>
          </cell>
          <cell r="AZ171">
            <v>38.667000000000002</v>
          </cell>
          <cell r="BA171">
            <v>388.21668000000005</v>
          </cell>
          <cell r="BB171">
            <v>67</v>
          </cell>
          <cell r="BC171">
            <v>96.495999999999995</v>
          </cell>
          <cell r="BD171">
            <v>6465.232</v>
          </cell>
          <cell r="BE171">
            <v>16232.5111</v>
          </cell>
          <cell r="BG171">
            <v>44.61</v>
          </cell>
          <cell r="BH171">
            <v>119.292</v>
          </cell>
          <cell r="BI171">
            <v>5321.6161199999997</v>
          </cell>
          <cell r="BJ171">
            <v>20</v>
          </cell>
          <cell r="BK171">
            <v>312.91899999999998</v>
          </cell>
          <cell r="BL171">
            <v>6258.3799999999992</v>
          </cell>
          <cell r="BM171">
            <v>39.119999999999997</v>
          </cell>
          <cell r="BN171">
            <v>91.317999999999998</v>
          </cell>
          <cell r="BO171">
            <v>3572.3601599999997</v>
          </cell>
          <cell r="BP171">
            <v>42.68</v>
          </cell>
          <cell r="BQ171">
            <v>159.21</v>
          </cell>
          <cell r="BR171">
            <v>6795.0828000000001</v>
          </cell>
          <cell r="BS171">
            <v>27</v>
          </cell>
          <cell r="BT171">
            <v>255.029</v>
          </cell>
          <cell r="BU171">
            <v>6885.7829999999994</v>
          </cell>
          <cell r="BV171">
            <v>440.57</v>
          </cell>
          <cell r="BW171">
            <v>5.7510000000000003</v>
          </cell>
          <cell r="BX171">
            <v>2533.7180699999999</v>
          </cell>
          <cell r="BY171">
            <v>22.77</v>
          </cell>
          <cell r="BZ171">
            <v>154.702</v>
          </cell>
          <cell r="CA171">
            <v>3522.5645399999999</v>
          </cell>
          <cell r="CB171">
            <v>34889.504690000002</v>
          </cell>
          <cell r="CD171">
            <v>18.510000000000002</v>
          </cell>
          <cell r="CE171">
            <v>34.283000000000001</v>
          </cell>
          <cell r="CF171">
            <v>634.57833000000005</v>
          </cell>
          <cell r="CG171">
            <v>21.53</v>
          </cell>
          <cell r="CH171">
            <v>28.996000000000002</v>
          </cell>
          <cell r="CI171">
            <v>624.28388000000007</v>
          </cell>
          <cell r="CJ171">
            <v>1258.8622100000002</v>
          </cell>
          <cell r="CL171">
            <v>1240.29</v>
          </cell>
        </row>
        <row r="172">
          <cell r="A172" t="str">
            <v>07/24/2006</v>
          </cell>
          <cell r="B172">
            <v>38922</v>
          </cell>
          <cell r="C172">
            <v>88.27589024255964</v>
          </cell>
          <cell r="D172">
            <v>97.374698366399699</v>
          </cell>
          <cell r="E172">
            <v>63.831695561954447</v>
          </cell>
          <cell r="F172">
            <v>71.856639274001353</v>
          </cell>
          <cell r="G172">
            <v>99.378152585119793</v>
          </cell>
          <cell r="H172">
            <v>103.44341522351993</v>
          </cell>
          <cell r="I172">
            <v>51.370000000000005</v>
          </cell>
          <cell r="J172">
            <v>27.279250000000001</v>
          </cell>
          <cell r="K172">
            <v>200.46100000000001</v>
          </cell>
          <cell r="L172">
            <v>5468.4257342500005</v>
          </cell>
          <cell r="M172">
            <v>76</v>
          </cell>
          <cell r="N172">
            <v>74.040000000000006</v>
          </cell>
          <cell r="O172">
            <v>5627.0400000000009</v>
          </cell>
          <cell r="P172">
            <v>72</v>
          </cell>
          <cell r="Q172">
            <v>150.828</v>
          </cell>
          <cell r="R172">
            <v>10859.616</v>
          </cell>
          <cell r="S172">
            <v>26.26</v>
          </cell>
          <cell r="T172">
            <v>92.665199999999999</v>
          </cell>
          <cell r="U172">
            <v>2433.388152</v>
          </cell>
          <cell r="V172">
            <v>26.52</v>
          </cell>
          <cell r="W172">
            <v>391.84000000000003</v>
          </cell>
          <cell r="X172">
            <v>10391.596800000001</v>
          </cell>
          <cell r="Y172">
            <v>66.55</v>
          </cell>
          <cell r="Z172">
            <v>67.716999999999999</v>
          </cell>
          <cell r="AA172">
            <v>4506.5663500000001</v>
          </cell>
          <cell r="AB172">
            <v>18.25</v>
          </cell>
          <cell r="AC172">
            <v>118.74300000000001</v>
          </cell>
          <cell r="AD172">
            <v>2167.0597500000003</v>
          </cell>
          <cell r="AE172">
            <v>48.67</v>
          </cell>
          <cell r="AF172">
            <v>135.76599999999999</v>
          </cell>
          <cell r="AG172">
            <v>6607.7312199999997</v>
          </cell>
          <cell r="AH172">
            <v>43.31</v>
          </cell>
          <cell r="AI172">
            <v>80.92</v>
          </cell>
          <cell r="AJ172">
            <v>3504.6452000000004</v>
          </cell>
          <cell r="AK172">
            <v>51566.069206250002</v>
          </cell>
          <cell r="AM172">
            <v>37.160000000000004</v>
          </cell>
          <cell r="AN172">
            <v>50.405999999999999</v>
          </cell>
          <cell r="AO172">
            <v>1873.0869600000001</v>
          </cell>
          <cell r="AP172">
            <v>45.1</v>
          </cell>
          <cell r="AQ172">
            <v>65.808999999999997</v>
          </cell>
          <cell r="AR172">
            <v>2967.9859000000001</v>
          </cell>
          <cell r="AS172">
            <v>81.13</v>
          </cell>
          <cell r="AT172">
            <v>45.334000000000003</v>
          </cell>
          <cell r="AU172">
            <v>3677.94742</v>
          </cell>
          <cell r="AV172">
            <v>51.370000000000005</v>
          </cell>
          <cell r="AW172">
            <v>23.945</v>
          </cell>
          <cell r="AX172">
            <v>1230.05465</v>
          </cell>
          <cell r="AY172">
            <v>9.85</v>
          </cell>
          <cell r="AZ172">
            <v>38.667000000000002</v>
          </cell>
          <cell r="BA172">
            <v>380.86995000000002</v>
          </cell>
          <cell r="BB172">
            <v>70.2</v>
          </cell>
          <cell r="BC172">
            <v>96.495999999999995</v>
          </cell>
          <cell r="BD172">
            <v>6774.0191999999997</v>
          </cell>
          <cell r="BE172">
            <v>16903.964080000002</v>
          </cell>
          <cell r="BG172">
            <v>47.06</v>
          </cell>
          <cell r="BH172">
            <v>119.292</v>
          </cell>
          <cell r="BI172">
            <v>5613.8815199999999</v>
          </cell>
          <cell r="BJ172">
            <v>20.150000000000002</v>
          </cell>
          <cell r="BK172">
            <v>312.91899999999998</v>
          </cell>
          <cell r="BL172">
            <v>6305.3178500000004</v>
          </cell>
          <cell r="BM172">
            <v>40.31</v>
          </cell>
          <cell r="BN172">
            <v>91.317999999999998</v>
          </cell>
          <cell r="BO172">
            <v>3681.0285800000001</v>
          </cell>
          <cell r="BP172">
            <v>44.79</v>
          </cell>
          <cell r="BQ172">
            <v>159.21</v>
          </cell>
          <cell r="BR172">
            <v>7131.0159000000003</v>
          </cell>
          <cell r="BS172">
            <v>28.71</v>
          </cell>
          <cell r="BT172">
            <v>255.029</v>
          </cell>
          <cell r="BU172">
            <v>7321.8825900000002</v>
          </cell>
          <cell r="BV172">
            <v>457</v>
          </cell>
          <cell r="BW172">
            <v>5.7510000000000003</v>
          </cell>
          <cell r="BX172">
            <v>2628.2070000000003</v>
          </cell>
          <cell r="BY172">
            <v>23.900000000000002</v>
          </cell>
          <cell r="BZ172">
            <v>154.702</v>
          </cell>
          <cell r="CA172">
            <v>3697.3778000000002</v>
          </cell>
          <cell r="CB172">
            <v>36378.711240000004</v>
          </cell>
          <cell r="CD172">
            <v>18.830000000000002</v>
          </cell>
          <cell r="CE172">
            <v>34.283000000000001</v>
          </cell>
          <cell r="CF172">
            <v>645.54889000000014</v>
          </cell>
          <cell r="CG172">
            <v>21.6</v>
          </cell>
          <cell r="CH172">
            <v>28.996000000000002</v>
          </cell>
          <cell r="CI172">
            <v>626.31360000000006</v>
          </cell>
          <cell r="CJ172">
            <v>1271.8624900000002</v>
          </cell>
          <cell r="CL172">
            <v>1260.9100000000001</v>
          </cell>
        </row>
        <row r="173">
          <cell r="A173" t="str">
            <v>07/25/2006</v>
          </cell>
          <cell r="B173">
            <v>38923</v>
          </cell>
          <cell r="C173">
            <v>89.241424813029113</v>
          </cell>
          <cell r="D173">
            <v>98.641897848551878</v>
          </cell>
          <cell r="E173">
            <v>66.11161448529829</v>
          </cell>
          <cell r="F173">
            <v>74.635778312006934</v>
          </cell>
          <cell r="G173">
            <v>100.00630517023959</v>
          </cell>
          <cell r="H173">
            <v>104.24889246878774</v>
          </cell>
          <cell r="I173">
            <v>51.77</v>
          </cell>
          <cell r="J173">
            <v>27.891720000000003</v>
          </cell>
          <cell r="K173">
            <v>200.46100000000001</v>
          </cell>
          <cell r="L173">
            <v>5591.202082920001</v>
          </cell>
          <cell r="M173">
            <v>76.37</v>
          </cell>
          <cell r="N173">
            <v>74.040000000000006</v>
          </cell>
          <cell r="O173">
            <v>5654.4348000000009</v>
          </cell>
          <cell r="P173">
            <v>71.739999999999995</v>
          </cell>
          <cell r="Q173">
            <v>150.828</v>
          </cell>
          <cell r="R173">
            <v>10820.40072</v>
          </cell>
          <cell r="S173">
            <v>26.490000000000002</v>
          </cell>
          <cell r="T173">
            <v>92.665199999999999</v>
          </cell>
          <cell r="U173">
            <v>2454.7011480000001</v>
          </cell>
          <cell r="V173">
            <v>26.87</v>
          </cell>
          <cell r="W173">
            <v>391.84000000000003</v>
          </cell>
          <cell r="X173">
            <v>10528.740800000001</v>
          </cell>
          <cell r="Y173">
            <v>67.25</v>
          </cell>
          <cell r="Z173">
            <v>67.716999999999999</v>
          </cell>
          <cell r="AA173">
            <v>4553.9682499999999</v>
          </cell>
          <cell r="AB173">
            <v>18.650000000000002</v>
          </cell>
          <cell r="AC173">
            <v>118.74300000000001</v>
          </cell>
          <cell r="AD173">
            <v>2214.5569500000006</v>
          </cell>
          <cell r="AE173">
            <v>49.980000000000004</v>
          </cell>
          <cell r="AF173">
            <v>135.76599999999999</v>
          </cell>
          <cell r="AG173">
            <v>6785.5846799999999</v>
          </cell>
          <cell r="AH173">
            <v>43.58</v>
          </cell>
          <cell r="AI173">
            <v>80.92</v>
          </cell>
          <cell r="AJ173">
            <v>3526.4935999999998</v>
          </cell>
          <cell r="AK173">
            <v>52130.083030920003</v>
          </cell>
          <cell r="AM173">
            <v>39.82</v>
          </cell>
          <cell r="AN173">
            <v>50.405999999999999</v>
          </cell>
          <cell r="AO173">
            <v>2007.1669199999999</v>
          </cell>
          <cell r="AP173">
            <v>45.17</v>
          </cell>
          <cell r="AQ173">
            <v>65.808999999999997</v>
          </cell>
          <cell r="AR173">
            <v>2972.5925299999999</v>
          </cell>
          <cell r="AS173">
            <v>82.53</v>
          </cell>
          <cell r="AT173">
            <v>45.334000000000003</v>
          </cell>
          <cell r="AU173">
            <v>3741.4150200000004</v>
          </cell>
          <cell r="AV173">
            <v>51.77</v>
          </cell>
          <cell r="AW173">
            <v>23.945</v>
          </cell>
          <cell r="AX173">
            <v>1239.63265</v>
          </cell>
          <cell r="AY173">
            <v>9.14</v>
          </cell>
          <cell r="AZ173">
            <v>38.667000000000002</v>
          </cell>
          <cell r="BA173">
            <v>353.41638000000006</v>
          </cell>
          <cell r="BB173">
            <v>70.570000000000007</v>
          </cell>
          <cell r="BC173">
            <v>96.495999999999995</v>
          </cell>
          <cell r="BD173">
            <v>6809.7227200000007</v>
          </cell>
          <cell r="BE173">
            <v>17123.946220000002</v>
          </cell>
          <cell r="BG173">
            <v>48.54</v>
          </cell>
          <cell r="BH173">
            <v>119.292</v>
          </cell>
          <cell r="BI173">
            <v>5790.4336800000001</v>
          </cell>
          <cell r="BJ173">
            <v>21.35</v>
          </cell>
          <cell r="BK173">
            <v>312.91899999999998</v>
          </cell>
          <cell r="BL173">
            <v>6680.8206499999997</v>
          </cell>
          <cell r="BM173">
            <v>42.35</v>
          </cell>
          <cell r="BN173">
            <v>91.317999999999998</v>
          </cell>
          <cell r="BO173">
            <v>3867.3173000000002</v>
          </cell>
          <cell r="BP173">
            <v>45.22</v>
          </cell>
          <cell r="BQ173">
            <v>159.21</v>
          </cell>
          <cell r="BR173">
            <v>7199.4762000000001</v>
          </cell>
          <cell r="BS173">
            <v>29.96</v>
          </cell>
          <cell r="BT173">
            <v>255.029</v>
          </cell>
          <cell r="BU173">
            <v>7640.6688400000003</v>
          </cell>
          <cell r="BV173">
            <v>470</v>
          </cell>
          <cell r="BW173">
            <v>5.7510000000000003</v>
          </cell>
          <cell r="BX173">
            <v>2702.9700000000003</v>
          </cell>
          <cell r="BY173">
            <v>24.54</v>
          </cell>
          <cell r="BZ173">
            <v>154.702</v>
          </cell>
          <cell r="CA173">
            <v>3796.38708</v>
          </cell>
          <cell r="CB173">
            <v>37678.073750000003</v>
          </cell>
          <cell r="CD173">
            <v>19.03</v>
          </cell>
          <cell r="CE173">
            <v>34.283000000000001</v>
          </cell>
          <cell r="CF173">
            <v>652.4054900000001</v>
          </cell>
          <cell r="CG173">
            <v>23.06</v>
          </cell>
          <cell r="CH173">
            <v>28.996000000000002</v>
          </cell>
          <cell r="CI173">
            <v>668.64776000000006</v>
          </cell>
          <cell r="CJ173">
            <v>1321.0532500000002</v>
          </cell>
          <cell r="CL173">
            <v>1268.8800000000001</v>
          </cell>
        </row>
        <row r="174">
          <cell r="A174" t="str">
            <v>07/26/2006</v>
          </cell>
          <cell r="B174">
            <v>38924</v>
          </cell>
          <cell r="C174">
            <v>87.855972306439014</v>
          </cell>
          <cell r="D174">
            <v>94.96217857786587</v>
          </cell>
          <cell r="E174">
            <v>65.941351495121339</v>
          </cell>
          <cell r="F174">
            <v>72.218395213358093</v>
          </cell>
          <cell r="G174">
            <v>99.968474148802017</v>
          </cell>
          <cell r="H174">
            <v>101.20821586790171</v>
          </cell>
          <cell r="I174">
            <v>50.26</v>
          </cell>
          <cell r="J174">
            <v>27.398930000000004</v>
          </cell>
          <cell r="K174">
            <v>200.46100000000001</v>
          </cell>
          <cell r="L174">
            <v>5492.4169067300008</v>
          </cell>
          <cell r="M174">
            <v>71.150000000000006</v>
          </cell>
          <cell r="N174">
            <v>74.040000000000006</v>
          </cell>
          <cell r="O174">
            <v>5267.9460000000008</v>
          </cell>
          <cell r="P174">
            <v>70.55</v>
          </cell>
          <cell r="Q174">
            <v>150.828</v>
          </cell>
          <cell r="R174">
            <v>10640.9154</v>
          </cell>
          <cell r="S174">
            <v>26.150100000000002</v>
          </cell>
          <cell r="T174">
            <v>92.665199999999999</v>
          </cell>
          <cell r="U174">
            <v>2423.2042465200002</v>
          </cell>
          <cell r="V174">
            <v>26.34</v>
          </cell>
          <cell r="W174">
            <v>391.84000000000003</v>
          </cell>
          <cell r="X174">
            <v>10321.0656</v>
          </cell>
          <cell r="Y174">
            <v>67.260000000000005</v>
          </cell>
          <cell r="Z174">
            <v>67.716999999999999</v>
          </cell>
          <cell r="AA174">
            <v>4554.6454199999998</v>
          </cell>
          <cell r="AB174">
            <v>18.48</v>
          </cell>
          <cell r="AC174">
            <v>118.74300000000001</v>
          </cell>
          <cell r="AD174">
            <v>2194.3706400000001</v>
          </cell>
          <cell r="AE174">
            <v>49.42</v>
          </cell>
          <cell r="AF174">
            <v>135.76599999999999</v>
          </cell>
          <cell r="AG174">
            <v>6709.5557199999994</v>
          </cell>
          <cell r="AH174">
            <v>45.93</v>
          </cell>
          <cell r="AI174">
            <v>80.92</v>
          </cell>
          <cell r="AJ174">
            <v>3716.6556</v>
          </cell>
          <cell r="AK174">
            <v>51320.775533250002</v>
          </cell>
          <cell r="AM174">
            <v>38.410000000000004</v>
          </cell>
          <cell r="AN174">
            <v>50.405999999999999</v>
          </cell>
          <cell r="AO174">
            <v>1936.0944600000003</v>
          </cell>
          <cell r="AP174">
            <v>39.85</v>
          </cell>
          <cell r="AQ174">
            <v>65.808999999999997</v>
          </cell>
          <cell r="AR174">
            <v>2622.4886499999998</v>
          </cell>
          <cell r="AS174">
            <v>80.95</v>
          </cell>
          <cell r="AT174">
            <v>45.334000000000003</v>
          </cell>
          <cell r="AU174">
            <v>3669.7873000000004</v>
          </cell>
          <cell r="AV174">
            <v>50.26</v>
          </cell>
          <cell r="AW174">
            <v>23.945</v>
          </cell>
          <cell r="AX174">
            <v>1203.4757</v>
          </cell>
          <cell r="AY174">
            <v>8.92</v>
          </cell>
          <cell r="AZ174">
            <v>38.667000000000002</v>
          </cell>
          <cell r="BA174">
            <v>344.90964000000002</v>
          </cell>
          <cell r="BB174">
            <v>69.52</v>
          </cell>
          <cell r="BC174">
            <v>96.495999999999995</v>
          </cell>
          <cell r="BD174">
            <v>6708.4019199999993</v>
          </cell>
          <cell r="BE174">
            <v>16485.157669999997</v>
          </cell>
          <cell r="BG174">
            <v>47.57</v>
          </cell>
          <cell r="BH174">
            <v>119.292</v>
          </cell>
          <cell r="BI174">
            <v>5674.7204400000001</v>
          </cell>
          <cell r="BJ174">
            <v>21.22</v>
          </cell>
          <cell r="BK174">
            <v>312.91899999999998</v>
          </cell>
          <cell r="BL174">
            <v>6640.1411799999996</v>
          </cell>
          <cell r="BM174">
            <v>42.36</v>
          </cell>
          <cell r="BN174">
            <v>91.317999999999998</v>
          </cell>
          <cell r="BO174">
            <v>3868.2304799999997</v>
          </cell>
          <cell r="BP174">
            <v>45.2</v>
          </cell>
          <cell r="BQ174">
            <v>159.21</v>
          </cell>
          <cell r="BR174">
            <v>7196.2920000000004</v>
          </cell>
          <cell r="BS174">
            <v>30.05</v>
          </cell>
          <cell r="BT174">
            <v>255.029</v>
          </cell>
          <cell r="BU174">
            <v>7663.6214499999996</v>
          </cell>
          <cell r="BV174">
            <v>470</v>
          </cell>
          <cell r="BW174">
            <v>5.7510000000000003</v>
          </cell>
          <cell r="BX174">
            <v>2702.9700000000003</v>
          </cell>
          <cell r="BY174">
            <v>24.79</v>
          </cell>
          <cell r="BZ174">
            <v>154.702</v>
          </cell>
          <cell r="CA174">
            <v>3835.0625799999998</v>
          </cell>
          <cell r="CB174">
            <v>37581.038129999994</v>
          </cell>
          <cell r="CD174">
            <v>18.670000000000002</v>
          </cell>
          <cell r="CE174">
            <v>34.283000000000001</v>
          </cell>
          <cell r="CF174">
            <v>640.06361000000004</v>
          </cell>
          <cell r="CG174">
            <v>22.01</v>
          </cell>
          <cell r="CH174">
            <v>28.996000000000002</v>
          </cell>
          <cell r="CI174">
            <v>638.2019600000001</v>
          </cell>
          <cell r="CJ174">
            <v>1278.26557</v>
          </cell>
          <cell r="CL174">
            <v>1268.4000000000001</v>
          </cell>
        </row>
        <row r="175">
          <cell r="A175" t="str">
            <v>07/27/2006</v>
          </cell>
          <cell r="B175">
            <v>38925</v>
          </cell>
          <cell r="C175">
            <v>88.12043086657863</v>
          </cell>
          <cell r="D175">
            <v>93.034489099425755</v>
          </cell>
          <cell r="E175">
            <v>64.774513331663016</v>
          </cell>
          <cell r="F175">
            <v>69.133321141054367</v>
          </cell>
          <cell r="G175">
            <v>99.558638083228232</v>
          </cell>
          <cell r="H175">
            <v>99.275070479258972</v>
          </cell>
          <cell r="I175">
            <v>49.300000000000004</v>
          </cell>
          <cell r="J175">
            <v>26.835740000000001</v>
          </cell>
          <cell r="K175">
            <v>200.46100000000001</v>
          </cell>
          <cell r="L175">
            <v>5379.5192761400003</v>
          </cell>
          <cell r="M175">
            <v>70.91</v>
          </cell>
          <cell r="N175">
            <v>74.040000000000006</v>
          </cell>
          <cell r="O175">
            <v>5250.1764000000003</v>
          </cell>
          <cell r="P175">
            <v>74.2</v>
          </cell>
          <cell r="Q175">
            <v>150.828</v>
          </cell>
          <cell r="R175">
            <v>11191.437600000001</v>
          </cell>
          <cell r="S175">
            <v>26.95</v>
          </cell>
          <cell r="T175">
            <v>92.665199999999999</v>
          </cell>
          <cell r="U175">
            <v>2497.3271399999999</v>
          </cell>
          <cell r="V175">
            <v>26.11</v>
          </cell>
          <cell r="W175">
            <v>391.84000000000003</v>
          </cell>
          <cell r="X175">
            <v>10230.9424</v>
          </cell>
          <cell r="Y175">
            <v>65.87</v>
          </cell>
          <cell r="Z175">
            <v>67.716999999999999</v>
          </cell>
          <cell r="AA175">
            <v>4460.5187900000001</v>
          </cell>
          <cell r="AB175">
            <v>18.400000000000002</v>
          </cell>
          <cell r="AC175">
            <v>118.74300000000001</v>
          </cell>
          <cell r="AD175">
            <v>2184.8712000000005</v>
          </cell>
          <cell r="AE175">
            <v>49.02</v>
          </cell>
          <cell r="AF175">
            <v>135.76599999999999</v>
          </cell>
          <cell r="AG175">
            <v>6655.2493199999999</v>
          </cell>
          <cell r="AH175">
            <v>44.800000000000004</v>
          </cell>
          <cell r="AI175">
            <v>80.92</v>
          </cell>
          <cell r="AJ175">
            <v>3625.2160000000003</v>
          </cell>
          <cell r="AK175">
            <v>51475.258126140012</v>
          </cell>
          <cell r="AM175">
            <v>36.89</v>
          </cell>
          <cell r="AN175">
            <v>50.405999999999999</v>
          </cell>
          <cell r="AO175">
            <v>1859.4773399999999</v>
          </cell>
          <cell r="AP175">
            <v>39.25</v>
          </cell>
          <cell r="AQ175">
            <v>65.808999999999997</v>
          </cell>
          <cell r="AR175">
            <v>2583.0032499999998</v>
          </cell>
          <cell r="AS175">
            <v>80</v>
          </cell>
          <cell r="AT175">
            <v>45.334000000000003</v>
          </cell>
          <cell r="AU175">
            <v>3626.7200000000003</v>
          </cell>
          <cell r="AV175">
            <v>49.300000000000004</v>
          </cell>
          <cell r="AW175">
            <v>23.945</v>
          </cell>
          <cell r="AX175">
            <v>1180.4885000000002</v>
          </cell>
          <cell r="AY175">
            <v>8.620000000000001</v>
          </cell>
          <cell r="AZ175">
            <v>38.667000000000002</v>
          </cell>
          <cell r="BA175">
            <v>333.30954000000003</v>
          </cell>
          <cell r="BB175">
            <v>68.06</v>
          </cell>
          <cell r="BC175">
            <v>96.495999999999995</v>
          </cell>
          <cell r="BD175">
            <v>6567.5177599999997</v>
          </cell>
          <cell r="BE175">
            <v>16150.516390000001</v>
          </cell>
          <cell r="BG175">
            <v>46.79</v>
          </cell>
          <cell r="BH175">
            <v>119.292</v>
          </cell>
          <cell r="BI175">
            <v>5581.6726799999997</v>
          </cell>
          <cell r="BJ175">
            <v>21.01</v>
          </cell>
          <cell r="BK175">
            <v>312.91899999999998</v>
          </cell>
          <cell r="BL175">
            <v>6574.4281900000005</v>
          </cell>
          <cell r="BM175">
            <v>41.5</v>
          </cell>
          <cell r="BN175">
            <v>91.317999999999998</v>
          </cell>
          <cell r="BO175">
            <v>3789.6970000000001</v>
          </cell>
          <cell r="BP175">
            <v>44.36</v>
          </cell>
          <cell r="BQ175">
            <v>159.21</v>
          </cell>
          <cell r="BR175">
            <v>7062.5556000000006</v>
          </cell>
          <cell r="BS175">
            <v>29.16</v>
          </cell>
          <cell r="BT175">
            <v>255.029</v>
          </cell>
          <cell r="BU175">
            <v>7436.6456399999997</v>
          </cell>
          <cell r="BV175">
            <v>464</v>
          </cell>
          <cell r="BW175">
            <v>5.7510000000000003</v>
          </cell>
          <cell r="BX175">
            <v>2668.4639999999999</v>
          </cell>
          <cell r="BY175">
            <v>24.580000000000002</v>
          </cell>
          <cell r="BZ175">
            <v>154.702</v>
          </cell>
          <cell r="CA175">
            <v>3802.5751600000003</v>
          </cell>
          <cell r="CB175">
            <v>36916.038269999997</v>
          </cell>
          <cell r="CD175">
            <v>17.72</v>
          </cell>
          <cell r="CE175">
            <v>34.283000000000001</v>
          </cell>
          <cell r="CF175">
            <v>607.49475999999993</v>
          </cell>
          <cell r="CG175">
            <v>21.25</v>
          </cell>
          <cell r="CH175">
            <v>28.996000000000002</v>
          </cell>
          <cell r="CI175">
            <v>616.16500000000008</v>
          </cell>
          <cell r="CJ175">
            <v>1223.65976</v>
          </cell>
          <cell r="CL175">
            <v>1263.2</v>
          </cell>
        </row>
        <row r="176">
          <cell r="A176" t="str">
            <v>07/28/2006</v>
          </cell>
          <cell r="B176">
            <v>38926</v>
          </cell>
          <cell r="C176">
            <v>89.556782870902936</v>
          </cell>
          <cell r="D176">
            <v>94.055339230353496</v>
          </cell>
          <cell r="E176">
            <v>66.495616864775528</v>
          </cell>
          <cell r="F176">
            <v>69.933048275512249</v>
          </cell>
          <cell r="G176">
            <v>100.7684426229508</v>
          </cell>
          <cell r="H176">
            <v>101.73177607732582</v>
          </cell>
          <cell r="I176">
            <v>50.52</v>
          </cell>
          <cell r="J176">
            <v>27.237000000000002</v>
          </cell>
          <cell r="K176">
            <v>200.46100000000001</v>
          </cell>
          <cell r="L176">
            <v>5459.9562570000007</v>
          </cell>
          <cell r="M176">
            <v>71.62</v>
          </cell>
          <cell r="N176">
            <v>74.040000000000006</v>
          </cell>
          <cell r="O176">
            <v>5302.7448000000004</v>
          </cell>
          <cell r="P176">
            <v>73.84</v>
          </cell>
          <cell r="Q176">
            <v>150.828</v>
          </cell>
          <cell r="R176">
            <v>11137.139520000001</v>
          </cell>
          <cell r="S176">
            <v>26.45</v>
          </cell>
          <cell r="T176">
            <v>92.665199999999999</v>
          </cell>
          <cell r="U176">
            <v>2450.9945399999997</v>
          </cell>
          <cell r="V176">
            <v>26.89</v>
          </cell>
          <cell r="W176">
            <v>391.84000000000003</v>
          </cell>
          <cell r="X176">
            <v>10536.577600000001</v>
          </cell>
          <cell r="Y176">
            <v>69.960000000000008</v>
          </cell>
          <cell r="Z176">
            <v>67.716999999999999</v>
          </cell>
          <cell r="AA176">
            <v>4737.4813200000008</v>
          </cell>
          <cell r="AB176">
            <v>18.7</v>
          </cell>
          <cell r="AC176">
            <v>118.74300000000001</v>
          </cell>
          <cell r="AD176">
            <v>2220.4940999999999</v>
          </cell>
          <cell r="AE176">
            <v>50.11</v>
          </cell>
          <cell r="AF176">
            <v>135.76599999999999</v>
          </cell>
          <cell r="AG176">
            <v>6803.2342599999993</v>
          </cell>
          <cell r="AH176">
            <v>45.300000000000004</v>
          </cell>
          <cell r="AI176">
            <v>80.92</v>
          </cell>
          <cell r="AJ176">
            <v>3665.6760000000004</v>
          </cell>
          <cell r="AK176">
            <v>52314.298396999999</v>
          </cell>
          <cell r="AM176">
            <v>37.56</v>
          </cell>
          <cell r="AN176">
            <v>50.405999999999999</v>
          </cell>
          <cell r="AO176">
            <v>1893.24936</v>
          </cell>
          <cell r="AP176">
            <v>38.840000000000003</v>
          </cell>
          <cell r="AQ176">
            <v>65.808999999999997</v>
          </cell>
          <cell r="AR176">
            <v>2556.0215600000001</v>
          </cell>
          <cell r="AS176">
            <v>81.45</v>
          </cell>
          <cell r="AT176">
            <v>45.334000000000003</v>
          </cell>
          <cell r="AU176">
            <v>3692.4543000000003</v>
          </cell>
          <cell r="AV176">
            <v>50.52</v>
          </cell>
          <cell r="AW176">
            <v>23.945</v>
          </cell>
          <cell r="AX176">
            <v>1209.7014000000001</v>
          </cell>
          <cell r="AY176">
            <v>8.9</v>
          </cell>
          <cell r="AZ176">
            <v>38.667000000000002</v>
          </cell>
          <cell r="BA176">
            <v>344.13630000000001</v>
          </cell>
          <cell r="BB176">
            <v>68.73</v>
          </cell>
          <cell r="BC176">
            <v>96.495999999999995</v>
          </cell>
          <cell r="BD176">
            <v>6632.1700799999999</v>
          </cell>
          <cell r="BE176">
            <v>16327.733</v>
          </cell>
          <cell r="BG176">
            <v>47.47</v>
          </cell>
          <cell r="BH176">
            <v>119.292</v>
          </cell>
          <cell r="BI176">
            <v>5662.7912399999996</v>
          </cell>
          <cell r="BJ176">
            <v>21.830000000000002</v>
          </cell>
          <cell r="BK176">
            <v>312.91899999999998</v>
          </cell>
          <cell r="BL176">
            <v>6831.0217700000003</v>
          </cell>
          <cell r="BM176">
            <v>43.2</v>
          </cell>
          <cell r="BN176">
            <v>91.317999999999998</v>
          </cell>
          <cell r="BO176">
            <v>3944.9376000000002</v>
          </cell>
          <cell r="BP176">
            <v>45.46</v>
          </cell>
          <cell r="BQ176">
            <v>159.21</v>
          </cell>
          <cell r="BR176">
            <v>7237.6866000000009</v>
          </cell>
          <cell r="BS176">
            <v>29.330000000000002</v>
          </cell>
          <cell r="BT176">
            <v>255.029</v>
          </cell>
          <cell r="BU176">
            <v>7480.0005700000002</v>
          </cell>
          <cell r="BV176">
            <v>484.49</v>
          </cell>
          <cell r="BW176">
            <v>5.7510000000000003</v>
          </cell>
          <cell r="BX176">
            <v>2786.3019900000004</v>
          </cell>
          <cell r="BY176">
            <v>25.560000000000002</v>
          </cell>
          <cell r="BZ176">
            <v>154.702</v>
          </cell>
          <cell r="CA176">
            <v>3954.1831200000001</v>
          </cell>
          <cell r="CB176">
            <v>37896.922890000002</v>
          </cell>
          <cell r="CD176">
            <v>17.71</v>
          </cell>
          <cell r="CE176">
            <v>34.283000000000001</v>
          </cell>
          <cell r="CF176">
            <v>607.15193000000011</v>
          </cell>
          <cell r="CG176">
            <v>21.75</v>
          </cell>
          <cell r="CH176">
            <v>28.996000000000002</v>
          </cell>
          <cell r="CI176">
            <v>630.66300000000001</v>
          </cell>
          <cell r="CJ176">
            <v>1237.81493</v>
          </cell>
          <cell r="CL176">
            <v>1278.55</v>
          </cell>
        </row>
        <row r="177">
          <cell r="A177" t="str">
            <v>07/31/2006</v>
          </cell>
          <cell r="B177">
            <v>38929</v>
          </cell>
          <cell r="C177">
            <v>89.023782876106878</v>
          </cell>
          <cell r="D177">
            <v>91.874322057825864</v>
          </cell>
          <cell r="E177">
            <v>65.611741910983397</v>
          </cell>
          <cell r="F177">
            <v>68.750283280372827</v>
          </cell>
          <cell r="G177">
            <v>100.61948297604036</v>
          </cell>
          <cell r="H177">
            <v>99.436165928312519</v>
          </cell>
          <cell r="I177">
            <v>49.38</v>
          </cell>
          <cell r="J177">
            <v>27.194780000000002</v>
          </cell>
          <cell r="K177">
            <v>200.46100000000001</v>
          </cell>
          <cell r="L177">
            <v>5451.4927935800006</v>
          </cell>
          <cell r="M177">
            <v>70.510000000000005</v>
          </cell>
          <cell r="N177">
            <v>74.040000000000006</v>
          </cell>
          <cell r="O177">
            <v>5220.5604000000012</v>
          </cell>
          <cell r="P177">
            <v>72.52</v>
          </cell>
          <cell r="Q177">
            <v>150.828</v>
          </cell>
          <cell r="R177">
            <v>10938.046559999999</v>
          </cell>
          <cell r="S177">
            <v>26.75</v>
          </cell>
          <cell r="T177">
            <v>92.665199999999999</v>
          </cell>
          <cell r="U177">
            <v>2478.7941000000001</v>
          </cell>
          <cell r="V177">
            <v>26.73</v>
          </cell>
          <cell r="W177">
            <v>391.84000000000003</v>
          </cell>
          <cell r="X177">
            <v>10473.8832</v>
          </cell>
          <cell r="Y177">
            <v>69.02</v>
          </cell>
          <cell r="Z177">
            <v>67.716999999999999</v>
          </cell>
          <cell r="AA177">
            <v>4673.8273399999998</v>
          </cell>
          <cell r="AB177">
            <v>18.740000000000002</v>
          </cell>
          <cell r="AC177">
            <v>118.74300000000001</v>
          </cell>
          <cell r="AD177">
            <v>2225.2438200000006</v>
          </cell>
          <cell r="AE177">
            <v>50.6</v>
          </cell>
          <cell r="AF177">
            <v>135.76599999999999</v>
          </cell>
          <cell r="AG177">
            <v>6869.7595999999994</v>
          </cell>
          <cell r="AH177">
            <v>45.37</v>
          </cell>
          <cell r="AI177">
            <v>80.92</v>
          </cell>
          <cell r="AJ177">
            <v>3671.3404</v>
          </cell>
          <cell r="AK177">
            <v>52002.948213579999</v>
          </cell>
          <cell r="AM177">
            <v>35.96</v>
          </cell>
          <cell r="AN177">
            <v>50.405999999999999</v>
          </cell>
          <cell r="AO177">
            <v>1812.5997600000001</v>
          </cell>
          <cell r="AP177">
            <v>38.06</v>
          </cell>
          <cell r="AQ177">
            <v>65.808999999999997</v>
          </cell>
          <cell r="AR177">
            <v>2504.6905400000001</v>
          </cell>
          <cell r="AS177">
            <v>80.52</v>
          </cell>
          <cell r="AT177">
            <v>45.334000000000003</v>
          </cell>
          <cell r="AU177">
            <v>3650.2936800000002</v>
          </cell>
          <cell r="AV177">
            <v>49.38</v>
          </cell>
          <cell r="AW177">
            <v>23.945</v>
          </cell>
          <cell r="AX177">
            <v>1182.4041</v>
          </cell>
          <cell r="AY177">
            <v>8.7100000000000009</v>
          </cell>
          <cell r="AZ177">
            <v>38.667000000000002</v>
          </cell>
          <cell r="BA177">
            <v>336.78957000000003</v>
          </cell>
          <cell r="BB177">
            <v>66.97</v>
          </cell>
          <cell r="BC177">
            <v>96.495999999999995</v>
          </cell>
          <cell r="BD177">
            <v>6462.3371199999992</v>
          </cell>
          <cell r="BE177">
            <v>15949.11477</v>
          </cell>
          <cell r="BG177">
            <v>47.31</v>
          </cell>
          <cell r="BH177">
            <v>119.292</v>
          </cell>
          <cell r="BI177">
            <v>5643.7045200000002</v>
          </cell>
          <cell r="BJ177">
            <v>21.43</v>
          </cell>
          <cell r="BK177">
            <v>312.91899999999998</v>
          </cell>
          <cell r="BL177">
            <v>6705.8541699999996</v>
          </cell>
          <cell r="BM177">
            <v>42.52</v>
          </cell>
          <cell r="BN177">
            <v>91.317999999999998</v>
          </cell>
          <cell r="BO177">
            <v>3882.8413600000003</v>
          </cell>
          <cell r="BP177">
            <v>44.730000000000004</v>
          </cell>
          <cell r="BQ177">
            <v>159.21</v>
          </cell>
          <cell r="BR177">
            <v>7121.4633000000013</v>
          </cell>
          <cell r="BS177">
            <v>28.5</v>
          </cell>
          <cell r="BT177">
            <v>255.029</v>
          </cell>
          <cell r="BU177">
            <v>7268.3265000000001</v>
          </cell>
          <cell r="BV177">
            <v>495</v>
          </cell>
          <cell r="BW177">
            <v>5.7510000000000003</v>
          </cell>
          <cell r="BX177">
            <v>2846.7450000000003</v>
          </cell>
          <cell r="BY177">
            <v>25.57</v>
          </cell>
          <cell r="BZ177">
            <v>153.471</v>
          </cell>
          <cell r="CA177">
            <v>3924.2534700000001</v>
          </cell>
          <cell r="CB177">
            <v>37393.188320000001</v>
          </cell>
          <cell r="CD177">
            <v>17.37</v>
          </cell>
          <cell r="CE177">
            <v>34.283000000000001</v>
          </cell>
          <cell r="CF177">
            <v>595.49571000000003</v>
          </cell>
          <cell r="CG177">
            <v>21.43</v>
          </cell>
          <cell r="CH177">
            <v>28.996000000000002</v>
          </cell>
          <cell r="CI177">
            <v>621.38427999999999</v>
          </cell>
          <cell r="CJ177">
            <v>1216.8799899999999</v>
          </cell>
          <cell r="CL177">
            <v>1276.6600000000001</v>
          </cell>
        </row>
        <row r="178">
          <cell r="A178" t="str">
            <v>08/01/2006</v>
          </cell>
          <cell r="B178">
            <v>38930</v>
          </cell>
          <cell r="C178">
            <v>88.284332386910506</v>
          </cell>
          <cell r="D178">
            <v>92.728268064174031</v>
          </cell>
          <cell r="E178">
            <v>65.519200570882489</v>
          </cell>
          <cell r="F178">
            <v>66.284735209020198</v>
          </cell>
          <cell r="G178">
            <v>100.16708701134928</v>
          </cell>
          <cell r="H178">
            <v>98.5501409585179</v>
          </cell>
          <cell r="I178">
            <v>48.94</v>
          </cell>
          <cell r="J178">
            <v>27.152540000000002</v>
          </cell>
          <cell r="K178">
            <v>200.46100000000001</v>
          </cell>
          <cell r="L178">
            <v>5443.0253209400007</v>
          </cell>
          <cell r="M178">
            <v>70.13</v>
          </cell>
          <cell r="N178">
            <v>74.040000000000006</v>
          </cell>
          <cell r="O178">
            <v>5192.4251999999997</v>
          </cell>
          <cell r="P178">
            <v>72.930000000000007</v>
          </cell>
          <cell r="Q178">
            <v>150.828</v>
          </cell>
          <cell r="R178">
            <v>10999.886040000001</v>
          </cell>
          <cell r="S178">
            <v>26.28</v>
          </cell>
          <cell r="T178">
            <v>92.665199999999999</v>
          </cell>
          <cell r="U178">
            <v>2435.2414560000002</v>
          </cell>
          <cell r="V178">
            <v>26.48</v>
          </cell>
          <cell r="W178">
            <v>391.84000000000003</v>
          </cell>
          <cell r="X178">
            <v>10375.923200000001</v>
          </cell>
          <cell r="Y178">
            <v>67.710000000000008</v>
          </cell>
          <cell r="Z178">
            <v>67.716999999999999</v>
          </cell>
          <cell r="AA178">
            <v>4585.1180700000004</v>
          </cell>
          <cell r="AB178">
            <v>18.45</v>
          </cell>
          <cell r="AC178">
            <v>118.74300000000001</v>
          </cell>
          <cell r="AD178">
            <v>2190.8083500000002</v>
          </cell>
          <cell r="AE178">
            <v>49.17</v>
          </cell>
          <cell r="AF178">
            <v>135.76599999999999</v>
          </cell>
          <cell r="AG178">
            <v>6675.6142199999995</v>
          </cell>
          <cell r="AH178">
            <v>45.39</v>
          </cell>
          <cell r="AI178">
            <v>80.92</v>
          </cell>
          <cell r="AJ178">
            <v>3672.9588000000003</v>
          </cell>
          <cell r="AK178">
            <v>51571.000656939992</v>
          </cell>
          <cell r="AM178">
            <v>35.99</v>
          </cell>
          <cell r="AN178">
            <v>50.405999999999999</v>
          </cell>
          <cell r="AO178">
            <v>1814.11194</v>
          </cell>
          <cell r="AP178">
            <v>37.76</v>
          </cell>
          <cell r="AQ178">
            <v>65.808999999999997</v>
          </cell>
          <cell r="AR178">
            <v>2484.9478399999998</v>
          </cell>
          <cell r="AS178">
            <v>77.61</v>
          </cell>
          <cell r="AT178">
            <v>45.334000000000003</v>
          </cell>
          <cell r="AU178">
            <v>3518.37174</v>
          </cell>
          <cell r="AV178">
            <v>48.94</v>
          </cell>
          <cell r="AW178">
            <v>23.945</v>
          </cell>
          <cell r="AX178">
            <v>1171.8682999999999</v>
          </cell>
          <cell r="AY178">
            <v>7.99</v>
          </cell>
          <cell r="AZ178">
            <v>38.667000000000002</v>
          </cell>
          <cell r="BA178">
            <v>308.94933000000003</v>
          </cell>
          <cell r="BB178">
            <v>70.460000000000008</v>
          </cell>
          <cell r="BC178">
            <v>96.495999999999995</v>
          </cell>
          <cell r="BD178">
            <v>6799.1081600000007</v>
          </cell>
          <cell r="BE178">
            <v>16097.357309999999</v>
          </cell>
          <cell r="BG178">
            <v>47.730000000000004</v>
          </cell>
          <cell r="BH178">
            <v>119.292</v>
          </cell>
          <cell r="BI178">
            <v>5693.8071600000003</v>
          </cell>
          <cell r="BJ178">
            <v>21.16</v>
          </cell>
          <cell r="BK178">
            <v>312.91899999999998</v>
          </cell>
          <cell r="BL178">
            <v>6621.3660399999999</v>
          </cell>
          <cell r="BM178">
            <v>42.11</v>
          </cell>
          <cell r="BN178">
            <v>91.317999999999998</v>
          </cell>
          <cell r="BO178">
            <v>3845.4009799999999</v>
          </cell>
          <cell r="BP178">
            <v>45.18</v>
          </cell>
          <cell r="BQ178">
            <v>159.21</v>
          </cell>
          <cell r="BR178">
            <v>7193.1078000000007</v>
          </cell>
          <cell r="BS178">
            <v>28.59</v>
          </cell>
          <cell r="BT178">
            <v>255.029</v>
          </cell>
          <cell r="BU178">
            <v>7291.2791099999995</v>
          </cell>
          <cell r="BV178">
            <v>477.6</v>
          </cell>
          <cell r="BW178">
            <v>5.7510000000000003</v>
          </cell>
          <cell r="BX178">
            <v>2746.6776000000004</v>
          </cell>
          <cell r="BY178">
            <v>25.73</v>
          </cell>
          <cell r="BZ178">
            <v>153.471</v>
          </cell>
          <cell r="CA178">
            <v>3948.8088299999999</v>
          </cell>
          <cell r="CB178">
            <v>37340.447520000002</v>
          </cell>
          <cell r="CD178">
            <v>16.41</v>
          </cell>
          <cell r="CE178">
            <v>34.283000000000001</v>
          </cell>
          <cell r="CF178">
            <v>562.58402999999998</v>
          </cell>
          <cell r="CG178">
            <v>21.06</v>
          </cell>
          <cell r="CH178">
            <v>28.996000000000002</v>
          </cell>
          <cell r="CI178">
            <v>610.65575999999999</v>
          </cell>
          <cell r="CJ178">
            <v>1173.2397900000001</v>
          </cell>
          <cell r="CL178">
            <v>1270.92</v>
          </cell>
        </row>
        <row r="179">
          <cell r="A179" t="str">
            <v>08/02/2006</v>
          </cell>
          <cell r="B179">
            <v>38931</v>
          </cell>
          <cell r="C179">
            <v>88.876288763867564</v>
          </cell>
          <cell r="D179">
            <v>94.883120108860666</v>
          </cell>
          <cell r="E179">
            <v>65.897733654127052</v>
          </cell>
          <cell r="F179">
            <v>65.929934072060846</v>
          </cell>
          <cell r="G179">
            <v>100.7684426229508</v>
          </cell>
          <cell r="H179">
            <v>98.389045509464353</v>
          </cell>
          <cell r="I179">
            <v>48.86</v>
          </cell>
          <cell r="J179">
            <v>27.434130000000003</v>
          </cell>
          <cell r="K179">
            <v>200.46100000000001</v>
          </cell>
          <cell r="L179">
            <v>5499.4731339300006</v>
          </cell>
          <cell r="M179">
            <v>70.36</v>
          </cell>
          <cell r="N179">
            <v>74.040000000000006</v>
          </cell>
          <cell r="O179">
            <v>5209.4544000000005</v>
          </cell>
          <cell r="P179">
            <v>72.89</v>
          </cell>
          <cell r="Q179">
            <v>150.828</v>
          </cell>
          <cell r="R179">
            <v>10993.852920000001</v>
          </cell>
          <cell r="S179">
            <v>26.21</v>
          </cell>
          <cell r="T179">
            <v>92.665199999999999</v>
          </cell>
          <cell r="U179">
            <v>2428.7548919999999</v>
          </cell>
          <cell r="V179">
            <v>26.55</v>
          </cell>
          <cell r="W179">
            <v>391.84000000000003</v>
          </cell>
          <cell r="X179">
            <v>10403.352000000001</v>
          </cell>
          <cell r="Y179">
            <v>68.72</v>
          </cell>
          <cell r="Z179">
            <v>67.716999999999999</v>
          </cell>
          <cell r="AA179">
            <v>4653.51224</v>
          </cell>
          <cell r="AB179">
            <v>18.71</v>
          </cell>
          <cell r="AC179">
            <v>118.74300000000001</v>
          </cell>
          <cell r="AD179">
            <v>2221.6815300000003</v>
          </cell>
          <cell r="AE179">
            <v>50.15</v>
          </cell>
          <cell r="AF179">
            <v>135.76599999999999</v>
          </cell>
          <cell r="AG179">
            <v>6808.6648999999998</v>
          </cell>
          <cell r="AH179">
            <v>45.7</v>
          </cell>
          <cell r="AI179">
            <v>80.92</v>
          </cell>
          <cell r="AJ179">
            <v>3698.0440000000003</v>
          </cell>
          <cell r="AK179">
            <v>51916.790015930012</v>
          </cell>
          <cell r="AM179">
            <v>36.86</v>
          </cell>
          <cell r="AN179">
            <v>50.405999999999999</v>
          </cell>
          <cell r="AO179">
            <v>1857.96516</v>
          </cell>
          <cell r="AP179">
            <v>37.68</v>
          </cell>
          <cell r="AQ179">
            <v>65.808999999999997</v>
          </cell>
          <cell r="AR179">
            <v>2479.6831199999997</v>
          </cell>
          <cell r="AS179">
            <v>82.83</v>
          </cell>
          <cell r="AT179">
            <v>45.334000000000003</v>
          </cell>
          <cell r="AU179">
            <v>3755.0152200000002</v>
          </cell>
          <cell r="AV179">
            <v>48.86</v>
          </cell>
          <cell r="AW179">
            <v>23.945</v>
          </cell>
          <cell r="AX179">
            <v>1169.9527</v>
          </cell>
          <cell r="AY179">
            <v>8.25</v>
          </cell>
          <cell r="AZ179">
            <v>38.667000000000002</v>
          </cell>
          <cell r="BA179">
            <v>319.00274999999999</v>
          </cell>
          <cell r="BB179">
            <v>71.400000000000006</v>
          </cell>
          <cell r="BC179">
            <v>96.495999999999995</v>
          </cell>
          <cell r="BD179">
            <v>6889.8144000000002</v>
          </cell>
          <cell r="BE179">
            <v>16471.433349999999</v>
          </cell>
          <cell r="BG179">
            <v>47.77</v>
          </cell>
          <cell r="BH179">
            <v>119.292</v>
          </cell>
          <cell r="BI179">
            <v>5698.5788400000001</v>
          </cell>
          <cell r="BJ179">
            <v>21.42</v>
          </cell>
          <cell r="BK179">
            <v>312.91899999999998</v>
          </cell>
          <cell r="BL179">
            <v>6702.72498</v>
          </cell>
          <cell r="BM179">
            <v>43.050000000000004</v>
          </cell>
          <cell r="BN179">
            <v>91.317999999999998</v>
          </cell>
          <cell r="BO179">
            <v>3931.2399000000005</v>
          </cell>
          <cell r="BP179">
            <v>45.06</v>
          </cell>
          <cell r="BQ179">
            <v>159.21</v>
          </cell>
          <cell r="BR179">
            <v>7174.0026000000007</v>
          </cell>
          <cell r="BS179">
            <v>28.650000000000002</v>
          </cell>
          <cell r="BT179">
            <v>255.029</v>
          </cell>
          <cell r="BU179">
            <v>7306.5808500000003</v>
          </cell>
          <cell r="BV179">
            <v>480</v>
          </cell>
          <cell r="BW179">
            <v>5.7510000000000003</v>
          </cell>
          <cell r="BX179">
            <v>2760.48</v>
          </cell>
          <cell r="BY179">
            <v>25.95</v>
          </cell>
          <cell r="BZ179">
            <v>153.471</v>
          </cell>
          <cell r="CA179">
            <v>3982.5724500000001</v>
          </cell>
          <cell r="CB179">
            <v>37556.179620000003</v>
          </cell>
          <cell r="CD179">
            <v>15.99</v>
          </cell>
          <cell r="CE179">
            <v>34.283000000000001</v>
          </cell>
          <cell r="CF179">
            <v>548.18516999999997</v>
          </cell>
          <cell r="CG179">
            <v>21.34</v>
          </cell>
          <cell r="CH179">
            <v>28.996000000000002</v>
          </cell>
          <cell r="CI179">
            <v>618.77464000000009</v>
          </cell>
          <cell r="CJ179">
            <v>1166.9598100000001</v>
          </cell>
          <cell r="CL179">
            <v>1278.55</v>
          </cell>
        </row>
        <row r="180">
          <cell r="A180" t="str">
            <v>08/03/2006</v>
          </cell>
          <cell r="B180">
            <v>38932</v>
          </cell>
          <cell r="C180">
            <v>90.209037067371639</v>
          </cell>
          <cell r="D180">
            <v>97.170216076911615</v>
          </cell>
          <cell r="E180">
            <v>69.350409682290788</v>
          </cell>
          <cell r="F180">
            <v>68.274182141014904</v>
          </cell>
          <cell r="G180">
            <v>100.90400378310214</v>
          </cell>
          <cell r="H180">
            <v>99.617398308497769</v>
          </cell>
          <cell r="I180">
            <v>49.47</v>
          </cell>
          <cell r="J180">
            <v>28.074750000000002</v>
          </cell>
          <cell r="K180">
            <v>200.46100000000001</v>
          </cell>
          <cell r="L180">
            <v>5627.8924597500009</v>
          </cell>
          <cell r="M180">
            <v>70.739999999999995</v>
          </cell>
          <cell r="N180">
            <v>74.040000000000006</v>
          </cell>
          <cell r="O180">
            <v>5237.5896000000002</v>
          </cell>
          <cell r="P180">
            <v>72.61</v>
          </cell>
          <cell r="Q180">
            <v>150.828</v>
          </cell>
          <cell r="R180">
            <v>10951.621080000001</v>
          </cell>
          <cell r="S180">
            <v>26.14</v>
          </cell>
          <cell r="T180">
            <v>92.665199999999999</v>
          </cell>
          <cell r="U180">
            <v>2422.2683280000001</v>
          </cell>
          <cell r="V180">
            <v>27.490000000000002</v>
          </cell>
          <cell r="W180">
            <v>391.84000000000003</v>
          </cell>
          <cell r="X180">
            <v>10771.681600000002</v>
          </cell>
          <cell r="Y180">
            <v>70.2</v>
          </cell>
          <cell r="Z180">
            <v>67.716999999999999</v>
          </cell>
          <cell r="AA180">
            <v>4753.7334000000001</v>
          </cell>
          <cell r="AB180">
            <v>18.78</v>
          </cell>
          <cell r="AC180">
            <v>118.74300000000001</v>
          </cell>
          <cell r="AD180">
            <v>2229.9935400000004</v>
          </cell>
          <cell r="AE180">
            <v>51.22</v>
          </cell>
          <cell r="AF180">
            <v>135.76599999999999</v>
          </cell>
          <cell r="AG180">
            <v>6953.9345199999998</v>
          </cell>
          <cell r="AH180">
            <v>46.300000000000004</v>
          </cell>
          <cell r="AI180">
            <v>80.92</v>
          </cell>
          <cell r="AJ180">
            <v>3746.5960000000005</v>
          </cell>
          <cell r="AK180">
            <v>52695.310527750007</v>
          </cell>
          <cell r="AM180">
            <v>38.07</v>
          </cell>
          <cell r="AN180">
            <v>50.405999999999999</v>
          </cell>
          <cell r="AO180">
            <v>1918.95642</v>
          </cell>
          <cell r="AP180">
            <v>39.78</v>
          </cell>
          <cell r="AQ180">
            <v>65.808999999999997</v>
          </cell>
          <cell r="AR180">
            <v>2617.88202</v>
          </cell>
          <cell r="AS180">
            <v>84.36</v>
          </cell>
          <cell r="AT180">
            <v>45.334000000000003</v>
          </cell>
          <cell r="AU180">
            <v>3824.3762400000001</v>
          </cell>
          <cell r="AV180">
            <v>49.47</v>
          </cell>
          <cell r="AW180">
            <v>23.945</v>
          </cell>
          <cell r="AX180">
            <v>1184.55915</v>
          </cell>
          <cell r="AY180">
            <v>8.4</v>
          </cell>
          <cell r="AZ180">
            <v>38.667000000000002</v>
          </cell>
          <cell r="BA180">
            <v>324.80280000000005</v>
          </cell>
          <cell r="BB180">
            <v>72.52</v>
          </cell>
          <cell r="BC180">
            <v>96.495999999999995</v>
          </cell>
          <cell r="BD180">
            <v>6997.8899199999996</v>
          </cell>
          <cell r="BE180">
            <v>16868.466549999997</v>
          </cell>
          <cell r="BG180">
            <v>49.78</v>
          </cell>
          <cell r="BH180">
            <v>119.292</v>
          </cell>
          <cell r="BI180">
            <v>5938.3557600000004</v>
          </cell>
          <cell r="BJ180">
            <v>22.62</v>
          </cell>
          <cell r="BK180">
            <v>312.91899999999998</v>
          </cell>
          <cell r="BL180">
            <v>7078.2277800000002</v>
          </cell>
          <cell r="BM180">
            <v>45.74</v>
          </cell>
          <cell r="BN180">
            <v>91.317999999999998</v>
          </cell>
          <cell r="BO180">
            <v>4176.8853200000003</v>
          </cell>
          <cell r="BP180">
            <v>47.07</v>
          </cell>
          <cell r="BQ180">
            <v>159.21</v>
          </cell>
          <cell r="BR180">
            <v>7494.0147000000006</v>
          </cell>
          <cell r="BS180">
            <v>30.200000000000003</v>
          </cell>
          <cell r="BT180">
            <v>255.029</v>
          </cell>
          <cell r="BU180">
            <v>7701.8758000000007</v>
          </cell>
          <cell r="BV180">
            <v>517.12</v>
          </cell>
          <cell r="BW180">
            <v>5.7510000000000003</v>
          </cell>
          <cell r="BX180">
            <v>2973.95712</v>
          </cell>
          <cell r="BY180">
            <v>27.11</v>
          </cell>
          <cell r="BZ180">
            <v>153.471</v>
          </cell>
          <cell r="CA180">
            <v>4160.5988100000004</v>
          </cell>
          <cell r="CB180">
            <v>39523.915290000004</v>
          </cell>
          <cell r="CD180">
            <v>16.16</v>
          </cell>
          <cell r="CE180">
            <v>34.283000000000001</v>
          </cell>
          <cell r="CF180">
            <v>554.01328000000001</v>
          </cell>
          <cell r="CG180">
            <v>22.57</v>
          </cell>
          <cell r="CH180">
            <v>28.996000000000002</v>
          </cell>
          <cell r="CI180">
            <v>654.43972000000008</v>
          </cell>
          <cell r="CJ180">
            <v>1208.453</v>
          </cell>
          <cell r="CL180">
            <v>1280.27</v>
          </cell>
        </row>
        <row r="181">
          <cell r="A181" t="str">
            <v>08/04/2006</v>
          </cell>
          <cell r="B181">
            <v>38933</v>
          </cell>
          <cell r="C181">
            <v>90.06126191676907</v>
          </cell>
          <cell r="D181">
            <v>97.528027436078673</v>
          </cell>
          <cell r="E181">
            <v>69.612619872487869</v>
          </cell>
          <cell r="F181">
            <v>67.736658966544113</v>
          </cell>
          <cell r="G181">
            <v>100.83228247162673</v>
          </cell>
          <cell r="H181">
            <v>95.972613773660896</v>
          </cell>
          <cell r="I181">
            <v>47.660000000000004</v>
          </cell>
          <cell r="J181">
            <v>27.990270000000002</v>
          </cell>
          <cell r="K181">
            <v>200.46100000000001</v>
          </cell>
          <cell r="L181">
            <v>5610.9575144700011</v>
          </cell>
          <cell r="M181">
            <v>70.430000000000007</v>
          </cell>
          <cell r="N181">
            <v>74.040000000000006</v>
          </cell>
          <cell r="O181">
            <v>5214.637200000001</v>
          </cell>
          <cell r="P181">
            <v>72.73</v>
          </cell>
          <cell r="Q181">
            <v>150.828</v>
          </cell>
          <cell r="R181">
            <v>10969.720440000001</v>
          </cell>
          <cell r="S181">
            <v>25.94</v>
          </cell>
          <cell r="T181">
            <v>92.665199999999999</v>
          </cell>
          <cell r="U181">
            <v>2403.7352880000003</v>
          </cell>
          <cell r="V181">
            <v>27.36</v>
          </cell>
          <cell r="W181">
            <v>391.84000000000003</v>
          </cell>
          <cell r="X181">
            <v>10720.742400000001</v>
          </cell>
          <cell r="Y181">
            <v>69.83</v>
          </cell>
          <cell r="Z181">
            <v>67.716999999999999</v>
          </cell>
          <cell r="AA181">
            <v>4728.6781099999998</v>
          </cell>
          <cell r="AB181">
            <v>18.61</v>
          </cell>
          <cell r="AC181">
            <v>118.74300000000001</v>
          </cell>
          <cell r="AD181">
            <v>2209.8072299999999</v>
          </cell>
          <cell r="AE181">
            <v>51.53</v>
          </cell>
          <cell r="AF181">
            <v>135.76599999999999</v>
          </cell>
          <cell r="AG181">
            <v>6996.0219799999995</v>
          </cell>
          <cell r="AH181">
            <v>46.400000000000006</v>
          </cell>
          <cell r="AI181">
            <v>80.92</v>
          </cell>
          <cell r="AJ181">
            <v>3754.6880000000006</v>
          </cell>
          <cell r="AK181">
            <v>52608.988162469999</v>
          </cell>
          <cell r="AM181">
            <v>38.53</v>
          </cell>
          <cell r="AN181">
            <v>50.405999999999999</v>
          </cell>
          <cell r="AO181">
            <v>1942.14318</v>
          </cell>
          <cell r="AP181">
            <v>38.97</v>
          </cell>
          <cell r="AQ181">
            <v>65.808999999999997</v>
          </cell>
          <cell r="AR181">
            <v>2564.5767299999998</v>
          </cell>
          <cell r="AS181">
            <v>84.26</v>
          </cell>
          <cell r="AT181">
            <v>45.334000000000003</v>
          </cell>
          <cell r="AU181">
            <v>3819.8428400000007</v>
          </cell>
          <cell r="AV181">
            <v>47.660000000000004</v>
          </cell>
          <cell r="AW181">
            <v>23.945</v>
          </cell>
          <cell r="AX181">
            <v>1141.2187000000001</v>
          </cell>
          <cell r="AY181">
            <v>8.33</v>
          </cell>
          <cell r="AZ181">
            <v>38.667000000000002</v>
          </cell>
          <cell r="BA181">
            <v>322.09611000000001</v>
          </cell>
          <cell r="BB181">
            <v>74</v>
          </cell>
          <cell r="BC181">
            <v>96.495999999999995</v>
          </cell>
          <cell r="BD181">
            <v>7140.7039999999997</v>
          </cell>
          <cell r="BE181">
            <v>16930.581559999999</v>
          </cell>
          <cell r="BG181">
            <v>49.79</v>
          </cell>
          <cell r="BH181">
            <v>119.292</v>
          </cell>
          <cell r="BI181">
            <v>5939.5486799999999</v>
          </cell>
          <cell r="BJ181">
            <v>22.71</v>
          </cell>
          <cell r="BK181">
            <v>312.91899999999998</v>
          </cell>
          <cell r="BL181">
            <v>7106.3904899999998</v>
          </cell>
          <cell r="BM181">
            <v>46</v>
          </cell>
          <cell r="BN181">
            <v>91.317999999999998</v>
          </cell>
          <cell r="BO181">
            <v>4200.6279999999997</v>
          </cell>
          <cell r="BP181">
            <v>46.83</v>
          </cell>
          <cell r="BQ181">
            <v>159.21</v>
          </cell>
          <cell r="BR181">
            <v>7455.8042999999998</v>
          </cell>
          <cell r="BS181">
            <v>30.39</v>
          </cell>
          <cell r="BT181">
            <v>255.029</v>
          </cell>
          <cell r="BU181">
            <v>7750.3313100000005</v>
          </cell>
          <cell r="BV181">
            <v>527.02</v>
          </cell>
          <cell r="BW181">
            <v>5.7510000000000003</v>
          </cell>
          <cell r="BX181">
            <v>3030.8920200000002</v>
          </cell>
          <cell r="BY181">
            <v>27.3</v>
          </cell>
          <cell r="BZ181">
            <v>153.471</v>
          </cell>
          <cell r="CA181">
            <v>4189.7583000000004</v>
          </cell>
          <cell r="CB181">
            <v>39673.3531</v>
          </cell>
          <cell r="CD181">
            <v>16.28</v>
          </cell>
          <cell r="CE181">
            <v>34.283000000000001</v>
          </cell>
          <cell r="CF181">
            <v>558.12724000000003</v>
          </cell>
          <cell r="CG181">
            <v>22.1</v>
          </cell>
          <cell r="CH181">
            <v>28.996000000000002</v>
          </cell>
          <cell r="CI181">
            <v>640.81160000000011</v>
          </cell>
          <cell r="CJ181">
            <v>1198.9388400000003</v>
          </cell>
          <cell r="CL181">
            <v>1279.3600000000001</v>
          </cell>
        </row>
        <row r="182">
          <cell r="A182" t="str">
            <v>08/07/2006</v>
          </cell>
          <cell r="B182">
            <v>38936</v>
          </cell>
          <cell r="C182">
            <v>89.631446242073238</v>
          </cell>
          <cell r="D182">
            <v>98.074145294963571</v>
          </cell>
          <cell r="E182">
            <v>70.561952478283004</v>
          </cell>
          <cell r="F182">
            <v>69.031110404569986</v>
          </cell>
          <cell r="G182">
            <v>100.54933795712482</v>
          </cell>
          <cell r="H182">
            <v>95.28795811518323</v>
          </cell>
          <cell r="I182">
            <v>47.32</v>
          </cell>
          <cell r="J182">
            <v>28.018430000000002</v>
          </cell>
          <cell r="K182">
            <v>200.46100000000001</v>
          </cell>
          <cell r="L182">
            <v>5616.6024962300007</v>
          </cell>
          <cell r="M182">
            <v>68.92</v>
          </cell>
          <cell r="N182">
            <v>74.040000000000006</v>
          </cell>
          <cell r="O182">
            <v>5102.8368000000009</v>
          </cell>
          <cell r="P182">
            <v>71.91</v>
          </cell>
          <cell r="Q182">
            <v>150.828</v>
          </cell>
          <cell r="R182">
            <v>10846.04148</v>
          </cell>
          <cell r="S182">
            <v>25.71</v>
          </cell>
          <cell r="T182">
            <v>92.665199999999999</v>
          </cell>
          <cell r="U182">
            <v>2382.4222920000002</v>
          </cell>
          <cell r="V182">
            <v>27.76</v>
          </cell>
          <cell r="W182">
            <v>391.84000000000003</v>
          </cell>
          <cell r="X182">
            <v>10877.478400000002</v>
          </cell>
          <cell r="Y182">
            <v>69.55</v>
          </cell>
          <cell r="Z182">
            <v>67.716999999999999</v>
          </cell>
          <cell r="AA182">
            <v>4709.7173499999999</v>
          </cell>
          <cell r="AB182">
            <v>18.54</v>
          </cell>
          <cell r="AC182">
            <v>118.74300000000001</v>
          </cell>
          <cell r="AD182">
            <v>2201.4952200000002</v>
          </cell>
          <cell r="AE182">
            <v>50.72</v>
          </cell>
          <cell r="AF182">
            <v>135.76599999999999</v>
          </cell>
          <cell r="AG182">
            <v>6886.0515199999991</v>
          </cell>
          <cell r="AH182">
            <v>46.160000000000004</v>
          </cell>
          <cell r="AI182">
            <v>80.92</v>
          </cell>
          <cell r="AJ182">
            <v>3735.2672000000002</v>
          </cell>
          <cell r="AK182">
            <v>52357.912758229999</v>
          </cell>
          <cell r="AM182">
            <v>37.869999999999997</v>
          </cell>
          <cell r="AN182">
            <v>50.405999999999999</v>
          </cell>
          <cell r="AO182">
            <v>1908.8752199999999</v>
          </cell>
          <cell r="AP182">
            <v>39.5</v>
          </cell>
          <cell r="AQ182">
            <v>65.808999999999997</v>
          </cell>
          <cell r="AR182">
            <v>2599.4555</v>
          </cell>
          <cell r="AS182">
            <v>83.23</v>
          </cell>
          <cell r="AT182">
            <v>45.334000000000003</v>
          </cell>
          <cell r="AU182">
            <v>3773.1488200000003</v>
          </cell>
          <cell r="AV182">
            <v>47.32</v>
          </cell>
          <cell r="AW182">
            <v>23.945</v>
          </cell>
          <cell r="AX182">
            <v>1133.0774000000001</v>
          </cell>
          <cell r="AY182">
            <v>8.39</v>
          </cell>
          <cell r="AZ182">
            <v>38.667000000000002</v>
          </cell>
          <cell r="BA182">
            <v>324.41613000000001</v>
          </cell>
          <cell r="BB182">
            <v>75.510000000000005</v>
          </cell>
          <cell r="BC182">
            <v>96.495999999999995</v>
          </cell>
          <cell r="BD182">
            <v>7286.4129600000006</v>
          </cell>
          <cell r="BE182">
            <v>17025.386030000001</v>
          </cell>
          <cell r="BG182">
            <v>50.63</v>
          </cell>
          <cell r="BH182">
            <v>119.292</v>
          </cell>
          <cell r="BI182">
            <v>6039.75396</v>
          </cell>
          <cell r="BJ182">
            <v>22.77</v>
          </cell>
          <cell r="BK182">
            <v>312.91899999999998</v>
          </cell>
          <cell r="BL182">
            <v>7125.1656299999995</v>
          </cell>
          <cell r="BM182">
            <v>46.78</v>
          </cell>
          <cell r="BN182">
            <v>91.317999999999998</v>
          </cell>
          <cell r="BO182">
            <v>4271.8560399999997</v>
          </cell>
          <cell r="BP182">
            <v>47.410000000000004</v>
          </cell>
          <cell r="BQ182">
            <v>159.21</v>
          </cell>
          <cell r="BR182">
            <v>7548.1461000000008</v>
          </cell>
          <cell r="BS182">
            <v>31.09</v>
          </cell>
          <cell r="BT182">
            <v>255.029</v>
          </cell>
          <cell r="BU182">
            <v>7928.8516099999997</v>
          </cell>
          <cell r="BV182">
            <v>524.38</v>
          </cell>
          <cell r="BW182">
            <v>5.7510000000000003</v>
          </cell>
          <cell r="BX182">
            <v>3015.7093800000002</v>
          </cell>
          <cell r="BY182">
            <v>27.92</v>
          </cell>
          <cell r="BZ182">
            <v>153.471</v>
          </cell>
          <cell r="CA182">
            <v>4284.91032</v>
          </cell>
          <cell r="CB182">
            <v>40214.393040000003</v>
          </cell>
          <cell r="CD182">
            <v>16.61</v>
          </cell>
          <cell r="CE182">
            <v>34.283000000000001</v>
          </cell>
          <cell r="CF182">
            <v>569.44063000000006</v>
          </cell>
          <cell r="CG182">
            <v>22.5</v>
          </cell>
          <cell r="CH182">
            <v>28.996000000000002</v>
          </cell>
          <cell r="CI182">
            <v>652.41000000000008</v>
          </cell>
          <cell r="CJ182">
            <v>1221.8506300000001</v>
          </cell>
          <cell r="CL182">
            <v>1275.77</v>
          </cell>
        </row>
        <row r="183">
          <cell r="A183" t="str">
            <v>08/08/2006</v>
          </cell>
          <cell r="B183">
            <v>38937</v>
          </cell>
          <cell r="C183">
            <v>89.252512415948942</v>
          </cell>
          <cell r="D183">
            <v>95.201580462321218</v>
          </cell>
          <cell r="E183">
            <v>67.981431924580505</v>
          </cell>
          <cell r="F183">
            <v>67.875414901491268</v>
          </cell>
          <cell r="G183">
            <v>100.21122320302646</v>
          </cell>
          <cell r="H183">
            <v>93.093032621828428</v>
          </cell>
          <cell r="I183">
            <v>46.230000000000004</v>
          </cell>
          <cell r="J183">
            <v>27.884680000000003</v>
          </cell>
          <cell r="K183">
            <v>200.46100000000001</v>
          </cell>
          <cell r="L183">
            <v>5589.7908374800008</v>
          </cell>
          <cell r="M183">
            <v>68.23</v>
          </cell>
          <cell r="N183">
            <v>74.040000000000006</v>
          </cell>
          <cell r="O183">
            <v>5051.7492000000011</v>
          </cell>
          <cell r="P183">
            <v>72.16</v>
          </cell>
          <cell r="Q183">
            <v>150.828</v>
          </cell>
          <cell r="R183">
            <v>10883.74848</v>
          </cell>
          <cell r="S183">
            <v>26</v>
          </cell>
          <cell r="T183">
            <v>92.665199999999999</v>
          </cell>
          <cell r="U183">
            <v>2409.2952</v>
          </cell>
          <cell r="V183">
            <v>27.48</v>
          </cell>
          <cell r="W183">
            <v>391.84000000000003</v>
          </cell>
          <cell r="X183">
            <v>10767.763200000001</v>
          </cell>
          <cell r="Y183">
            <v>68.84</v>
          </cell>
          <cell r="Z183">
            <v>67.716999999999999</v>
          </cell>
          <cell r="AA183">
            <v>4661.6382800000001</v>
          </cell>
          <cell r="AB183">
            <v>18.440000000000001</v>
          </cell>
          <cell r="AC183">
            <v>118.74300000000001</v>
          </cell>
          <cell r="AD183">
            <v>2189.6209200000003</v>
          </cell>
          <cell r="AE183">
            <v>50.95</v>
          </cell>
          <cell r="AF183">
            <v>135.76599999999999</v>
          </cell>
          <cell r="AG183">
            <v>6917.2776999999996</v>
          </cell>
          <cell r="AH183">
            <v>45.300000000000004</v>
          </cell>
          <cell r="AI183">
            <v>80.92</v>
          </cell>
          <cell r="AJ183">
            <v>3665.6760000000004</v>
          </cell>
          <cell r="AK183">
            <v>52136.559817480003</v>
          </cell>
          <cell r="AM183">
            <v>36.18</v>
          </cell>
          <cell r="AN183">
            <v>50.405999999999999</v>
          </cell>
          <cell r="AO183">
            <v>1823.6890799999999</v>
          </cell>
          <cell r="AP183">
            <v>38.19</v>
          </cell>
          <cell r="AQ183">
            <v>65.808999999999997</v>
          </cell>
          <cell r="AR183">
            <v>2513.2457099999997</v>
          </cell>
          <cell r="AS183">
            <v>81.210000000000008</v>
          </cell>
          <cell r="AT183">
            <v>45.334000000000003</v>
          </cell>
          <cell r="AU183">
            <v>3681.5741400000006</v>
          </cell>
          <cell r="AV183">
            <v>46.230000000000004</v>
          </cell>
          <cell r="AW183">
            <v>23.945</v>
          </cell>
          <cell r="AX183">
            <v>1106.9773500000001</v>
          </cell>
          <cell r="AY183">
            <v>8.26</v>
          </cell>
          <cell r="AZ183">
            <v>38.667000000000002</v>
          </cell>
          <cell r="BA183">
            <v>319.38942000000003</v>
          </cell>
          <cell r="BB183">
            <v>73.39</v>
          </cell>
          <cell r="BC183">
            <v>96.495999999999995</v>
          </cell>
          <cell r="BD183">
            <v>7081.8414400000001</v>
          </cell>
          <cell r="BE183">
            <v>16526.717140000001</v>
          </cell>
          <cell r="BG183">
            <v>49.300000000000004</v>
          </cell>
          <cell r="BH183">
            <v>119.292</v>
          </cell>
          <cell r="BI183">
            <v>5881.0956000000006</v>
          </cell>
          <cell r="BJ183">
            <v>21.91</v>
          </cell>
          <cell r="BK183">
            <v>312.91899999999998</v>
          </cell>
          <cell r="BL183">
            <v>6856.0552899999993</v>
          </cell>
          <cell r="BM183">
            <v>44.45</v>
          </cell>
          <cell r="BN183">
            <v>91.317999999999998</v>
          </cell>
          <cell r="BO183">
            <v>4059.0851000000002</v>
          </cell>
          <cell r="BP183">
            <v>46.34</v>
          </cell>
          <cell r="BQ183">
            <v>159.21</v>
          </cell>
          <cell r="BR183">
            <v>7377.791400000001</v>
          </cell>
          <cell r="BS183">
            <v>30</v>
          </cell>
          <cell r="BT183">
            <v>255.029</v>
          </cell>
          <cell r="BU183">
            <v>7650.87</v>
          </cell>
          <cell r="BV183">
            <v>493.75</v>
          </cell>
          <cell r="BW183">
            <v>5.7510000000000003</v>
          </cell>
          <cell r="BX183">
            <v>2839.5562500000001</v>
          </cell>
          <cell r="BY183">
            <v>26.580000000000002</v>
          </cell>
          <cell r="BZ183">
            <v>153.471</v>
          </cell>
          <cell r="CA183">
            <v>4079.2591800000005</v>
          </cell>
          <cell r="CB183">
            <v>38743.712820000001</v>
          </cell>
          <cell r="CD183">
            <v>16.580000000000002</v>
          </cell>
          <cell r="CE183">
            <v>34.283000000000001</v>
          </cell>
          <cell r="CF183">
            <v>568.41214000000014</v>
          </cell>
          <cell r="CG183">
            <v>21.830000000000002</v>
          </cell>
          <cell r="CH183">
            <v>28.996000000000002</v>
          </cell>
          <cell r="CI183">
            <v>632.98268000000007</v>
          </cell>
          <cell r="CJ183">
            <v>1201.3948200000002</v>
          </cell>
          <cell r="CL183">
            <v>1271.48</v>
          </cell>
        </row>
        <row r="184">
          <cell r="A184" t="str">
            <v>08/09/2006</v>
          </cell>
          <cell r="B184">
            <v>38938</v>
          </cell>
          <cell r="C184">
            <v>87.341177983160904</v>
          </cell>
          <cell r="D184">
            <v>91.642410391179354</v>
          </cell>
          <cell r="E184">
            <v>64.929761620655967</v>
          </cell>
          <cell r="F184">
            <v>64.587876983376105</v>
          </cell>
          <cell r="G184">
            <v>99.775299495586367</v>
          </cell>
          <cell r="H184">
            <v>91.562625855819562</v>
          </cell>
          <cell r="I184">
            <v>45.47</v>
          </cell>
          <cell r="J184">
            <v>27.356690000000004</v>
          </cell>
          <cell r="K184">
            <v>200.46100000000001</v>
          </cell>
          <cell r="L184">
            <v>5483.949434090001</v>
          </cell>
          <cell r="M184">
            <v>66.14</v>
          </cell>
          <cell r="N184">
            <v>74.040000000000006</v>
          </cell>
          <cell r="O184">
            <v>4897.0056000000004</v>
          </cell>
          <cell r="P184">
            <v>72.070000000000007</v>
          </cell>
          <cell r="Q184">
            <v>150.828</v>
          </cell>
          <cell r="R184">
            <v>10870.173960000002</v>
          </cell>
          <cell r="S184">
            <v>25.510100000000001</v>
          </cell>
          <cell r="T184">
            <v>92.665199999999999</v>
          </cell>
          <cell r="U184">
            <v>2363.8985185199999</v>
          </cell>
          <cell r="V184">
            <v>26.6</v>
          </cell>
          <cell r="W184">
            <v>391.84000000000003</v>
          </cell>
          <cell r="X184">
            <v>10422.944000000001</v>
          </cell>
          <cell r="Y184">
            <v>66.849999999999994</v>
          </cell>
          <cell r="Z184">
            <v>67.716999999999999</v>
          </cell>
          <cell r="AA184">
            <v>4526.8814499999999</v>
          </cell>
          <cell r="AB184">
            <v>18.309999999999999</v>
          </cell>
          <cell r="AC184">
            <v>118.74300000000001</v>
          </cell>
          <cell r="AD184">
            <v>2174.18433</v>
          </cell>
          <cell r="AE184">
            <v>49.34</v>
          </cell>
          <cell r="AF184">
            <v>135.76599999999999</v>
          </cell>
          <cell r="AG184">
            <v>6698.6944400000002</v>
          </cell>
          <cell r="AH184">
            <v>44.27</v>
          </cell>
          <cell r="AI184">
            <v>80.92</v>
          </cell>
          <cell r="AJ184">
            <v>3582.3284000000003</v>
          </cell>
          <cell r="AK184">
            <v>51020.060132610008</v>
          </cell>
          <cell r="AM184">
            <v>35.53</v>
          </cell>
          <cell r="AN184">
            <v>50.405999999999999</v>
          </cell>
          <cell r="AO184">
            <v>1790.92518</v>
          </cell>
          <cell r="AP184">
            <v>36.119999999999997</v>
          </cell>
          <cell r="AQ184">
            <v>65.808999999999997</v>
          </cell>
          <cell r="AR184">
            <v>2377.0210799999995</v>
          </cell>
          <cell r="AS184">
            <v>78.290000000000006</v>
          </cell>
          <cell r="AT184">
            <v>45.334000000000003</v>
          </cell>
          <cell r="AU184">
            <v>3549.1988600000004</v>
          </cell>
          <cell r="AV184">
            <v>45.47</v>
          </cell>
          <cell r="AW184">
            <v>23.945</v>
          </cell>
          <cell r="AX184">
            <v>1088.7791500000001</v>
          </cell>
          <cell r="AY184">
            <v>6.41</v>
          </cell>
          <cell r="AZ184">
            <v>38.667000000000002</v>
          </cell>
          <cell r="BA184">
            <v>247.85547000000003</v>
          </cell>
          <cell r="BB184">
            <v>71.040000000000006</v>
          </cell>
          <cell r="BC184">
            <v>96.495999999999995</v>
          </cell>
          <cell r="BD184">
            <v>6855.0758400000004</v>
          </cell>
          <cell r="BE184">
            <v>15908.855579999999</v>
          </cell>
          <cell r="BG184">
            <v>47.6</v>
          </cell>
          <cell r="BH184">
            <v>119.292</v>
          </cell>
          <cell r="BI184">
            <v>5678.2992000000004</v>
          </cell>
          <cell r="BJ184">
            <v>20.69</v>
          </cell>
          <cell r="BK184">
            <v>312.91899999999998</v>
          </cell>
          <cell r="BL184">
            <v>6474.2941099999998</v>
          </cell>
          <cell r="BM184">
            <v>42.37</v>
          </cell>
          <cell r="BN184">
            <v>91.317999999999998</v>
          </cell>
          <cell r="BO184">
            <v>3869.1436599999997</v>
          </cell>
          <cell r="BP184">
            <v>44.51</v>
          </cell>
          <cell r="BQ184">
            <v>159.21</v>
          </cell>
          <cell r="BR184">
            <v>7086.4371000000001</v>
          </cell>
          <cell r="BS184">
            <v>28.88</v>
          </cell>
          <cell r="BT184">
            <v>255.029</v>
          </cell>
          <cell r="BU184">
            <v>7365.2375199999997</v>
          </cell>
          <cell r="BV184">
            <v>471.70000000000005</v>
          </cell>
          <cell r="BW184">
            <v>5.7510000000000003</v>
          </cell>
          <cell r="BX184">
            <v>2712.7467000000006</v>
          </cell>
          <cell r="BY184">
            <v>24.88</v>
          </cell>
          <cell r="BZ184">
            <v>153.471</v>
          </cell>
          <cell r="CA184">
            <v>3818.3584799999999</v>
          </cell>
          <cell r="CB184">
            <v>37004.516770000002</v>
          </cell>
          <cell r="CD184">
            <v>15.72</v>
          </cell>
          <cell r="CE184">
            <v>34.283000000000001</v>
          </cell>
          <cell r="CF184">
            <v>538.92876000000001</v>
          </cell>
          <cell r="CG184">
            <v>20.84</v>
          </cell>
          <cell r="CH184">
            <v>28.996000000000002</v>
          </cell>
          <cell r="CI184">
            <v>604.27664000000004</v>
          </cell>
          <cell r="CJ184">
            <v>1143.2054000000001</v>
          </cell>
          <cell r="CL184">
            <v>1265.9490000000001</v>
          </cell>
        </row>
        <row r="185">
          <cell r="A185" t="str">
            <v>08/10/2006</v>
          </cell>
          <cell r="B185">
            <v>38939</v>
          </cell>
          <cell r="C185">
            <v>87.929824879830136</v>
          </cell>
          <cell r="D185">
            <v>91.731133192803611</v>
          </cell>
          <cell r="E185">
            <v>65.057188498933371</v>
          </cell>
          <cell r="F185">
            <v>65.484728413539827</v>
          </cell>
          <cell r="G185">
            <v>100.23723203026481</v>
          </cell>
          <cell r="H185">
            <v>90.11276681433749</v>
          </cell>
          <cell r="I185">
            <v>44.75</v>
          </cell>
          <cell r="J185">
            <v>27.807240000000004</v>
          </cell>
          <cell r="K185">
            <v>200.46100000000001</v>
          </cell>
          <cell r="L185">
            <v>5574.2671376400012</v>
          </cell>
          <cell r="M185">
            <v>67.31</v>
          </cell>
          <cell r="N185">
            <v>74.040000000000006</v>
          </cell>
          <cell r="O185">
            <v>4983.6324000000004</v>
          </cell>
          <cell r="P185">
            <v>72.08</v>
          </cell>
          <cell r="Q185">
            <v>150.828</v>
          </cell>
          <cell r="R185">
            <v>10871.68224</v>
          </cell>
          <cell r="S185">
            <v>25.01</v>
          </cell>
          <cell r="T185">
            <v>92.665199999999999</v>
          </cell>
          <cell r="U185">
            <v>2317.5566520000002</v>
          </cell>
          <cell r="V185">
            <v>26.700000000000003</v>
          </cell>
          <cell r="W185">
            <v>391.84000000000003</v>
          </cell>
          <cell r="X185">
            <v>10462.128000000002</v>
          </cell>
          <cell r="Y185">
            <v>67.180000000000007</v>
          </cell>
          <cell r="Z185">
            <v>67.716999999999999</v>
          </cell>
          <cell r="AA185">
            <v>4549.2280600000004</v>
          </cell>
          <cell r="AB185">
            <v>18.46</v>
          </cell>
          <cell r="AC185">
            <v>118.74300000000001</v>
          </cell>
          <cell r="AD185">
            <v>2191.9957800000002</v>
          </cell>
          <cell r="AE185">
            <v>49.6</v>
          </cell>
          <cell r="AF185">
            <v>135.76599999999999</v>
          </cell>
          <cell r="AG185">
            <v>6733.9935999999998</v>
          </cell>
          <cell r="AH185">
            <v>45.47</v>
          </cell>
          <cell r="AI185">
            <v>80.92</v>
          </cell>
          <cell r="AJ185">
            <v>3679.4324000000001</v>
          </cell>
          <cell r="AK185">
            <v>51363.916269640002</v>
          </cell>
          <cell r="AM185">
            <v>35.39</v>
          </cell>
          <cell r="AN185">
            <v>50.405999999999999</v>
          </cell>
          <cell r="AO185">
            <v>1783.86834</v>
          </cell>
          <cell r="AP185">
            <v>36.770000000000003</v>
          </cell>
          <cell r="AQ185">
            <v>65.808999999999997</v>
          </cell>
          <cell r="AR185">
            <v>2419.79693</v>
          </cell>
          <cell r="AS185">
            <v>77.09</v>
          </cell>
          <cell r="AT185">
            <v>45.334000000000003</v>
          </cell>
          <cell r="AU185">
            <v>3494.7980600000005</v>
          </cell>
          <cell r="AV185">
            <v>44.75</v>
          </cell>
          <cell r="AW185">
            <v>23.945</v>
          </cell>
          <cell r="AX185">
            <v>1071.5387499999999</v>
          </cell>
          <cell r="AY185">
            <v>6.24</v>
          </cell>
          <cell r="AZ185">
            <v>38.667000000000002</v>
          </cell>
          <cell r="BA185">
            <v>241.28208000000001</v>
          </cell>
          <cell r="BB185">
            <v>71.64</v>
          </cell>
          <cell r="BC185">
            <v>96.495999999999995</v>
          </cell>
          <cell r="BD185">
            <v>6912.9734399999998</v>
          </cell>
          <cell r="BE185">
            <v>15924.257600000001</v>
          </cell>
          <cell r="BG185">
            <v>48.07</v>
          </cell>
          <cell r="BH185">
            <v>119.292</v>
          </cell>
          <cell r="BI185">
            <v>5734.3664399999998</v>
          </cell>
          <cell r="BJ185">
            <v>20.73</v>
          </cell>
          <cell r="BK185">
            <v>312.91899999999998</v>
          </cell>
          <cell r="BL185">
            <v>6486.8108699999993</v>
          </cell>
          <cell r="BM185">
            <v>41.99</v>
          </cell>
          <cell r="BN185">
            <v>91.317999999999998</v>
          </cell>
          <cell r="BO185">
            <v>3834.4428200000002</v>
          </cell>
          <cell r="BP185">
            <v>44.65</v>
          </cell>
          <cell r="BQ185">
            <v>159.21</v>
          </cell>
          <cell r="BR185">
            <v>7108.7264999999998</v>
          </cell>
          <cell r="BS185">
            <v>28.77</v>
          </cell>
          <cell r="BT185">
            <v>255.029</v>
          </cell>
          <cell r="BU185">
            <v>7337.18433</v>
          </cell>
          <cell r="BV185">
            <v>472.5</v>
          </cell>
          <cell r="BW185">
            <v>5.7510000000000003</v>
          </cell>
          <cell r="BX185">
            <v>2717.3475000000003</v>
          </cell>
          <cell r="BY185">
            <v>25.14</v>
          </cell>
          <cell r="BZ185">
            <v>153.471</v>
          </cell>
          <cell r="CA185">
            <v>3858.2609400000001</v>
          </cell>
          <cell r="CB185">
            <v>37077.1394</v>
          </cell>
          <cell r="CD185">
            <v>16.09</v>
          </cell>
          <cell r="CE185">
            <v>34.283000000000001</v>
          </cell>
          <cell r="CF185">
            <v>551.61347000000001</v>
          </cell>
          <cell r="CG185">
            <v>20.95</v>
          </cell>
          <cell r="CH185">
            <v>28.996000000000002</v>
          </cell>
          <cell r="CI185">
            <v>607.46620000000007</v>
          </cell>
          <cell r="CJ185">
            <v>1159.0796700000001</v>
          </cell>
          <cell r="CL185">
            <v>1271.81</v>
          </cell>
        </row>
        <row r="186">
          <cell r="A186" t="str">
            <v>08/11/2006</v>
          </cell>
          <cell r="B186">
            <v>38940</v>
          </cell>
          <cell r="C186">
            <v>87.819543383349767</v>
          </cell>
          <cell r="D186">
            <v>91.168348867714982</v>
          </cell>
          <cell r="E186">
            <v>63.519386015370316</v>
          </cell>
          <cell r="F186">
            <v>69.795974261502323</v>
          </cell>
          <cell r="G186">
            <v>99.837641866330372</v>
          </cell>
          <cell r="H186">
            <v>89.085783326621012</v>
          </cell>
          <cell r="I186">
            <v>44.24</v>
          </cell>
          <cell r="J186">
            <v>27.898760000000003</v>
          </cell>
          <cell r="K186">
            <v>200.46100000000001</v>
          </cell>
          <cell r="L186">
            <v>5592.6133283600011</v>
          </cell>
          <cell r="M186">
            <v>67.31</v>
          </cell>
          <cell r="N186">
            <v>74.040000000000006</v>
          </cell>
          <cell r="O186">
            <v>4983.6324000000004</v>
          </cell>
          <cell r="P186">
            <v>72.27</v>
          </cell>
          <cell r="Q186">
            <v>150.828</v>
          </cell>
          <cell r="R186">
            <v>10900.33956</v>
          </cell>
          <cell r="S186">
            <v>25.05</v>
          </cell>
          <cell r="T186">
            <v>92.665199999999999</v>
          </cell>
          <cell r="U186">
            <v>2321.2632600000002</v>
          </cell>
          <cell r="V186">
            <v>26.53</v>
          </cell>
          <cell r="W186">
            <v>391.84000000000003</v>
          </cell>
          <cell r="X186">
            <v>10395.515200000002</v>
          </cell>
          <cell r="Y186">
            <v>66.77</v>
          </cell>
          <cell r="Z186">
            <v>67.716999999999999</v>
          </cell>
          <cell r="AA186">
            <v>4521.4640899999995</v>
          </cell>
          <cell r="AB186">
            <v>18.420000000000002</v>
          </cell>
          <cell r="AC186">
            <v>118.74300000000001</v>
          </cell>
          <cell r="AD186">
            <v>2187.2460600000004</v>
          </cell>
          <cell r="AE186">
            <v>49.5</v>
          </cell>
          <cell r="AF186">
            <v>135.76599999999999</v>
          </cell>
          <cell r="AG186">
            <v>6720.4169999999995</v>
          </cell>
          <cell r="AH186">
            <v>45.44</v>
          </cell>
          <cell r="AI186">
            <v>80.92</v>
          </cell>
          <cell r="AJ186">
            <v>3677.0047999999997</v>
          </cell>
          <cell r="AK186">
            <v>51299.495698360006</v>
          </cell>
          <cell r="AM186">
            <v>35.369999999999997</v>
          </cell>
          <cell r="AN186">
            <v>50.405999999999999</v>
          </cell>
          <cell r="AO186">
            <v>1782.8602199999998</v>
          </cell>
          <cell r="AP186">
            <v>36.4</v>
          </cell>
          <cell r="AQ186">
            <v>65.808999999999997</v>
          </cell>
          <cell r="AR186">
            <v>2395.4476</v>
          </cell>
          <cell r="AS186">
            <v>76.39</v>
          </cell>
          <cell r="AT186">
            <v>45.334000000000003</v>
          </cell>
          <cell r="AU186">
            <v>3463.0642600000001</v>
          </cell>
          <cell r="AV186">
            <v>44.24</v>
          </cell>
          <cell r="AW186">
            <v>23.945</v>
          </cell>
          <cell r="AX186">
            <v>1059.3268</v>
          </cell>
          <cell r="AY186">
            <v>5.88</v>
          </cell>
          <cell r="AZ186">
            <v>38.667000000000002</v>
          </cell>
          <cell r="BA186">
            <v>227.36196000000001</v>
          </cell>
          <cell r="BB186">
            <v>71.489999999999995</v>
          </cell>
          <cell r="BC186">
            <v>96.495999999999995</v>
          </cell>
          <cell r="BD186">
            <v>6898.4990399999988</v>
          </cell>
          <cell r="BE186">
            <v>15826.559879999999</v>
          </cell>
          <cell r="BG186">
            <v>46.900000000000006</v>
          </cell>
          <cell r="BH186">
            <v>119.292</v>
          </cell>
          <cell r="BI186">
            <v>5594.7948000000006</v>
          </cell>
          <cell r="BJ186">
            <v>20.350000000000001</v>
          </cell>
          <cell r="BK186">
            <v>312.91899999999998</v>
          </cell>
          <cell r="BL186">
            <v>6367.9016499999998</v>
          </cell>
          <cell r="BM186">
            <v>41.11</v>
          </cell>
          <cell r="BN186">
            <v>91.317999999999998</v>
          </cell>
          <cell r="BO186">
            <v>3754.0829799999997</v>
          </cell>
          <cell r="BP186">
            <v>43.57</v>
          </cell>
          <cell r="BQ186">
            <v>159.21</v>
          </cell>
          <cell r="BR186">
            <v>6936.7797</v>
          </cell>
          <cell r="BS186">
            <v>27.95</v>
          </cell>
          <cell r="BT186">
            <v>255.029</v>
          </cell>
          <cell r="BU186">
            <v>7128.0605500000001</v>
          </cell>
          <cell r="BV186">
            <v>464.5</v>
          </cell>
          <cell r="BW186">
            <v>5.7510000000000003</v>
          </cell>
          <cell r="BX186">
            <v>2671.3395</v>
          </cell>
          <cell r="BY186">
            <v>24.42</v>
          </cell>
          <cell r="BZ186">
            <v>153.471</v>
          </cell>
          <cell r="CA186">
            <v>3747.7618200000002</v>
          </cell>
          <cell r="CB186">
            <v>36200.720999999998</v>
          </cell>
          <cell r="CD186">
            <v>15.88</v>
          </cell>
          <cell r="CE186">
            <v>34.283000000000001</v>
          </cell>
          <cell r="CF186">
            <v>544.41404</v>
          </cell>
          <cell r="CG186">
            <v>23.830000000000002</v>
          </cell>
          <cell r="CH186">
            <v>28.996000000000002</v>
          </cell>
          <cell r="CI186">
            <v>690.97468000000015</v>
          </cell>
          <cell r="CJ186">
            <v>1235.3887200000001</v>
          </cell>
          <cell r="CL186">
            <v>1266.74</v>
          </cell>
        </row>
        <row r="187">
          <cell r="A187" t="str">
            <v>08/14/2006</v>
          </cell>
          <cell r="B187">
            <v>38943</v>
          </cell>
          <cell r="C187">
            <v>87.877008129877083</v>
          </cell>
          <cell r="D187">
            <v>91.340708383343923</v>
          </cell>
          <cell r="E187">
            <v>62.54258627907496</v>
          </cell>
          <cell r="F187">
            <v>71.754477125088528</v>
          </cell>
          <cell r="G187">
            <v>99.953499369482969</v>
          </cell>
          <cell r="H187">
            <v>88.199758356826422</v>
          </cell>
          <cell r="I187">
            <v>43.800000000000004</v>
          </cell>
          <cell r="J187">
            <v>27.997310000000002</v>
          </cell>
          <cell r="K187">
            <v>200.46100000000001</v>
          </cell>
          <cell r="L187">
            <v>5612.3687599100012</v>
          </cell>
          <cell r="M187">
            <v>68.14</v>
          </cell>
          <cell r="N187">
            <v>74.040000000000006</v>
          </cell>
          <cell r="O187">
            <v>5045.0856000000003</v>
          </cell>
          <cell r="P187">
            <v>72.25</v>
          </cell>
          <cell r="Q187">
            <v>150.828</v>
          </cell>
          <cell r="R187">
            <v>10897.323</v>
          </cell>
          <cell r="S187">
            <v>24.900000000000002</v>
          </cell>
          <cell r="T187">
            <v>92.665199999999999</v>
          </cell>
          <cell r="U187">
            <v>2307.36348</v>
          </cell>
          <cell r="V187">
            <v>26.200000000000003</v>
          </cell>
          <cell r="W187">
            <v>391.84000000000003</v>
          </cell>
          <cell r="X187">
            <v>10266.208000000002</v>
          </cell>
          <cell r="Y187">
            <v>67.150000000000006</v>
          </cell>
          <cell r="Z187">
            <v>67.716999999999999</v>
          </cell>
          <cell r="AA187">
            <v>4547.1965500000006</v>
          </cell>
          <cell r="AB187">
            <v>18.490000000000002</v>
          </cell>
          <cell r="AC187">
            <v>118.74300000000001</v>
          </cell>
          <cell r="AD187">
            <v>2195.5580700000005</v>
          </cell>
          <cell r="AE187">
            <v>49.88</v>
          </cell>
          <cell r="AF187">
            <v>135.76599999999999</v>
          </cell>
          <cell r="AG187">
            <v>6772.0080799999996</v>
          </cell>
          <cell r="AH187">
            <v>45.6</v>
          </cell>
          <cell r="AI187">
            <v>80.92</v>
          </cell>
          <cell r="AJ187">
            <v>3689.9520000000002</v>
          </cell>
          <cell r="AK187">
            <v>51333.063539909999</v>
          </cell>
          <cell r="AM187">
            <v>35.65</v>
          </cell>
          <cell r="AN187">
            <v>50.405999999999999</v>
          </cell>
          <cell r="AO187">
            <v>1796.9739</v>
          </cell>
          <cell r="AP187">
            <v>36.08</v>
          </cell>
          <cell r="AQ187">
            <v>65.808999999999997</v>
          </cell>
          <cell r="AR187">
            <v>2374.3887199999999</v>
          </cell>
          <cell r="AS187">
            <v>77.13</v>
          </cell>
          <cell r="AT187">
            <v>45.334000000000003</v>
          </cell>
          <cell r="AU187">
            <v>3496.6114200000002</v>
          </cell>
          <cell r="AV187">
            <v>43.800000000000004</v>
          </cell>
          <cell r="AW187">
            <v>23.945</v>
          </cell>
          <cell r="AX187">
            <v>1048.7910000000002</v>
          </cell>
          <cell r="AY187">
            <v>5.29</v>
          </cell>
          <cell r="AZ187">
            <v>38.667000000000002</v>
          </cell>
          <cell r="BA187">
            <v>204.54843</v>
          </cell>
          <cell r="BB187">
            <v>71.87</v>
          </cell>
          <cell r="BC187">
            <v>96.495999999999995</v>
          </cell>
          <cell r="BD187">
            <v>6935.16752</v>
          </cell>
          <cell r="BE187">
            <v>15856.48099</v>
          </cell>
          <cell r="BG187">
            <v>46.34</v>
          </cell>
          <cell r="BH187">
            <v>119.292</v>
          </cell>
          <cell r="BI187">
            <v>5527.9912800000002</v>
          </cell>
          <cell r="BJ187">
            <v>20</v>
          </cell>
          <cell r="BK187">
            <v>312.91899999999998</v>
          </cell>
          <cell r="BL187">
            <v>6258.3799999999992</v>
          </cell>
          <cell r="BM187">
            <v>40.25</v>
          </cell>
          <cell r="BN187">
            <v>91.317999999999998</v>
          </cell>
          <cell r="BO187">
            <v>3675.5495000000001</v>
          </cell>
          <cell r="BP187">
            <v>42.800000000000004</v>
          </cell>
          <cell r="BQ187">
            <v>159.21</v>
          </cell>
          <cell r="BR187">
            <v>6814.188000000001</v>
          </cell>
          <cell r="BS187">
            <v>27.53</v>
          </cell>
          <cell r="BT187">
            <v>255.029</v>
          </cell>
          <cell r="BU187">
            <v>7020.9483700000001</v>
          </cell>
          <cell r="BV187">
            <v>464.5</v>
          </cell>
          <cell r="BW187">
            <v>5.7510000000000003</v>
          </cell>
          <cell r="BX187">
            <v>2671.3395</v>
          </cell>
          <cell r="BY187">
            <v>23.95</v>
          </cell>
          <cell r="BZ187">
            <v>153.471</v>
          </cell>
          <cell r="CA187">
            <v>3675.6304500000001</v>
          </cell>
          <cell r="CB187">
            <v>35644.027099999999</v>
          </cell>
          <cell r="CD187">
            <v>16.02</v>
          </cell>
          <cell r="CE187">
            <v>34.283000000000001</v>
          </cell>
          <cell r="CF187">
            <v>549.21366</v>
          </cell>
          <cell r="CG187">
            <v>24.86</v>
          </cell>
          <cell r="CH187">
            <v>28.996000000000002</v>
          </cell>
          <cell r="CI187">
            <v>720.84055999999998</v>
          </cell>
          <cell r="CJ187">
            <v>1270.05422</v>
          </cell>
          <cell r="CL187">
            <v>1268.21</v>
          </cell>
        </row>
        <row r="188">
          <cell r="A188" t="str">
            <v>08/15/2006</v>
          </cell>
          <cell r="B188">
            <v>38944</v>
          </cell>
          <cell r="C188">
            <v>89.406653104447059</v>
          </cell>
          <cell r="D188">
            <v>93.407727215061229</v>
          </cell>
          <cell r="E188">
            <v>64.26343412543109</v>
          </cell>
          <cell r="F188">
            <v>74.256570394903946</v>
          </cell>
          <cell r="G188">
            <v>101.32250945775534</v>
          </cell>
          <cell r="H188">
            <v>89.126057188884403</v>
          </cell>
          <cell r="I188">
            <v>44.26</v>
          </cell>
          <cell r="J188">
            <v>28.483060000000002</v>
          </cell>
          <cell r="K188">
            <v>200.46100000000001</v>
          </cell>
          <cell r="L188">
            <v>5709.7426906600003</v>
          </cell>
          <cell r="M188">
            <v>69.86</v>
          </cell>
          <cell r="N188">
            <v>74.040000000000006</v>
          </cell>
          <cell r="O188">
            <v>5172.4344000000001</v>
          </cell>
          <cell r="P188">
            <v>72.61</v>
          </cell>
          <cell r="Q188">
            <v>150.828</v>
          </cell>
          <cell r="R188">
            <v>10951.621080000001</v>
          </cell>
          <cell r="S188">
            <v>25</v>
          </cell>
          <cell r="T188">
            <v>92.665199999999999</v>
          </cell>
          <cell r="U188">
            <v>2316.63</v>
          </cell>
          <cell r="V188">
            <v>26.86</v>
          </cell>
          <cell r="W188">
            <v>391.84000000000003</v>
          </cell>
          <cell r="X188">
            <v>10524.822400000001</v>
          </cell>
          <cell r="Y188">
            <v>68.86</v>
          </cell>
          <cell r="Z188">
            <v>67.716999999999999</v>
          </cell>
          <cell r="AA188">
            <v>4662.99262</v>
          </cell>
          <cell r="AB188">
            <v>18.66</v>
          </cell>
          <cell r="AC188">
            <v>118.74300000000001</v>
          </cell>
          <cell r="AD188">
            <v>2215.7443800000001</v>
          </cell>
          <cell r="AE188">
            <v>50.77</v>
          </cell>
          <cell r="AF188">
            <v>135.76599999999999</v>
          </cell>
          <cell r="AG188">
            <v>6892.8398200000001</v>
          </cell>
          <cell r="AH188">
            <v>46.71</v>
          </cell>
          <cell r="AI188">
            <v>80.92</v>
          </cell>
          <cell r="AJ188">
            <v>3779.7732000000001</v>
          </cell>
          <cell r="AK188">
            <v>52226.600590660004</v>
          </cell>
          <cell r="AM188">
            <v>35.6</v>
          </cell>
          <cell r="AN188">
            <v>50.405999999999999</v>
          </cell>
          <cell r="AO188">
            <v>1794.4536000000001</v>
          </cell>
          <cell r="AP188">
            <v>37.26</v>
          </cell>
          <cell r="AQ188">
            <v>65.808999999999997</v>
          </cell>
          <cell r="AR188">
            <v>2452.0433399999997</v>
          </cell>
          <cell r="AS188">
            <v>79.42</v>
          </cell>
          <cell r="AT188">
            <v>45.334000000000003</v>
          </cell>
          <cell r="AU188">
            <v>3600.4262800000001</v>
          </cell>
          <cell r="AV188">
            <v>44.26</v>
          </cell>
          <cell r="AW188">
            <v>23.945</v>
          </cell>
          <cell r="AX188">
            <v>1059.8056999999999</v>
          </cell>
          <cell r="AY188">
            <v>5.24</v>
          </cell>
          <cell r="AZ188">
            <v>38.667000000000002</v>
          </cell>
          <cell r="BA188">
            <v>202.61508000000001</v>
          </cell>
          <cell r="BB188">
            <v>73.64</v>
          </cell>
          <cell r="BC188">
            <v>96.495999999999995</v>
          </cell>
          <cell r="BD188">
            <v>7105.9654399999999</v>
          </cell>
          <cell r="BE188">
            <v>16215.309440000001</v>
          </cell>
          <cell r="BG188">
            <v>47.54</v>
          </cell>
          <cell r="BH188">
            <v>119.292</v>
          </cell>
          <cell r="BI188">
            <v>5671.1416799999997</v>
          </cell>
          <cell r="BJ188">
            <v>20.700000000000003</v>
          </cell>
          <cell r="BK188">
            <v>312.91899999999998</v>
          </cell>
          <cell r="BL188">
            <v>6477.4233000000004</v>
          </cell>
          <cell r="BM188">
            <v>41.84</v>
          </cell>
          <cell r="BN188">
            <v>91.317999999999998</v>
          </cell>
          <cell r="BO188">
            <v>3820.74512</v>
          </cell>
          <cell r="BP188">
            <v>43.77</v>
          </cell>
          <cell r="BQ188">
            <v>159.21</v>
          </cell>
          <cell r="BR188">
            <v>6968.6217000000006</v>
          </cell>
          <cell r="BS188">
            <v>28.330000000000002</v>
          </cell>
          <cell r="BT188">
            <v>255.029</v>
          </cell>
          <cell r="BU188">
            <v>7224.9715700000006</v>
          </cell>
          <cell r="BV188">
            <v>469</v>
          </cell>
          <cell r="BW188">
            <v>5.7510000000000003</v>
          </cell>
          <cell r="BX188">
            <v>2697.2190000000001</v>
          </cell>
          <cell r="BY188">
            <v>24.53</v>
          </cell>
          <cell r="BZ188">
            <v>153.471</v>
          </cell>
          <cell r="CA188">
            <v>3764.6436300000005</v>
          </cell>
          <cell r="CB188">
            <v>36624.765999999996</v>
          </cell>
          <cell r="CD188">
            <v>16.170000000000002</v>
          </cell>
          <cell r="CE188">
            <v>34.283000000000001</v>
          </cell>
          <cell r="CF188">
            <v>554.35611000000006</v>
          </cell>
          <cell r="CG188">
            <v>26.21</v>
          </cell>
          <cell r="CH188">
            <v>28.996000000000002</v>
          </cell>
          <cell r="CI188">
            <v>759.98516000000006</v>
          </cell>
          <cell r="CJ188">
            <v>1314.3412700000001</v>
          </cell>
          <cell r="CL188">
            <v>1285.58</v>
          </cell>
        </row>
        <row r="189">
          <cell r="A189" t="str">
            <v>08/16/2006</v>
          </cell>
          <cell r="B189">
            <v>38945</v>
          </cell>
          <cell r="C189">
            <v>91.174836963849629</v>
          </cell>
          <cell r="D189">
            <v>96.179205098587602</v>
          </cell>
          <cell r="E189">
            <v>67.181100074192884</v>
          </cell>
          <cell r="F189">
            <v>75.306926347877095</v>
          </cell>
          <cell r="G189">
            <v>102.09883354350566</v>
          </cell>
          <cell r="H189">
            <v>91.945227547321778</v>
          </cell>
          <cell r="I189">
            <v>45.660000000000004</v>
          </cell>
          <cell r="J189">
            <v>28.813930000000003</v>
          </cell>
          <cell r="K189">
            <v>200.46100000000001</v>
          </cell>
          <cell r="L189">
            <v>5776.0692217300011</v>
          </cell>
          <cell r="M189">
            <v>71.92</v>
          </cell>
          <cell r="N189">
            <v>74.040000000000006</v>
          </cell>
          <cell r="O189">
            <v>5324.9568000000008</v>
          </cell>
          <cell r="P189">
            <v>74.36</v>
          </cell>
          <cell r="Q189">
            <v>150.828</v>
          </cell>
          <cell r="R189">
            <v>11215.57008</v>
          </cell>
          <cell r="S189">
            <v>25.3</v>
          </cell>
          <cell r="T189">
            <v>92.665199999999999</v>
          </cell>
          <cell r="U189">
            <v>2344.42956</v>
          </cell>
          <cell r="V189">
            <v>27.54</v>
          </cell>
          <cell r="W189">
            <v>391.84000000000003</v>
          </cell>
          <cell r="X189">
            <v>10791.2736</v>
          </cell>
          <cell r="Y189">
            <v>68.400000000000006</v>
          </cell>
          <cell r="Z189">
            <v>67.716999999999999</v>
          </cell>
          <cell r="AA189">
            <v>4631.8428000000004</v>
          </cell>
          <cell r="AB189">
            <v>18.98</v>
          </cell>
          <cell r="AC189">
            <v>118.74300000000001</v>
          </cell>
          <cell r="AD189">
            <v>2253.7421400000003</v>
          </cell>
          <cell r="AE189">
            <v>51.99</v>
          </cell>
          <cell r="AF189">
            <v>135.76599999999999</v>
          </cell>
          <cell r="AG189">
            <v>7058.4743399999998</v>
          </cell>
          <cell r="AH189">
            <v>47.74</v>
          </cell>
          <cell r="AI189">
            <v>80.92</v>
          </cell>
          <cell r="AJ189">
            <v>3863.1208000000001</v>
          </cell>
          <cell r="AK189">
            <v>53259.479341730002</v>
          </cell>
          <cell r="AM189">
            <v>38.06</v>
          </cell>
          <cell r="AN189">
            <v>50.405999999999999</v>
          </cell>
          <cell r="AO189">
            <v>1918.45236</v>
          </cell>
          <cell r="AP189">
            <v>38.44</v>
          </cell>
          <cell r="AQ189">
            <v>65.808999999999997</v>
          </cell>
          <cell r="AR189">
            <v>2529.69796</v>
          </cell>
          <cell r="AS189">
            <v>80.86</v>
          </cell>
          <cell r="AT189">
            <v>45.334000000000003</v>
          </cell>
          <cell r="AU189">
            <v>3665.7072400000002</v>
          </cell>
          <cell r="AV189">
            <v>45.660000000000004</v>
          </cell>
          <cell r="AW189">
            <v>23.945</v>
          </cell>
          <cell r="AX189">
            <v>1093.3287</v>
          </cell>
          <cell r="AY189">
            <v>5.57</v>
          </cell>
          <cell r="AZ189">
            <v>38.667000000000002</v>
          </cell>
          <cell r="BA189">
            <v>215.37519000000003</v>
          </cell>
          <cell r="BB189">
            <v>75.38</v>
          </cell>
          <cell r="BC189">
            <v>96.495999999999995</v>
          </cell>
          <cell r="BD189">
            <v>7273.8684799999992</v>
          </cell>
          <cell r="BE189">
            <v>16696.429929999998</v>
          </cell>
          <cell r="BG189">
            <v>49.56</v>
          </cell>
          <cell r="BH189">
            <v>119.292</v>
          </cell>
          <cell r="BI189">
            <v>5912.1115200000004</v>
          </cell>
          <cell r="BJ189">
            <v>21.830000000000002</v>
          </cell>
          <cell r="BK189">
            <v>312.91899999999998</v>
          </cell>
          <cell r="BL189">
            <v>6831.0217700000003</v>
          </cell>
          <cell r="BM189">
            <v>43.86</v>
          </cell>
          <cell r="BN189">
            <v>91.317999999999998</v>
          </cell>
          <cell r="BO189">
            <v>4005.20748</v>
          </cell>
          <cell r="BP189">
            <v>45.2</v>
          </cell>
          <cell r="BQ189">
            <v>159.21</v>
          </cell>
          <cell r="BR189">
            <v>7196.2920000000004</v>
          </cell>
          <cell r="BS189">
            <v>29.75</v>
          </cell>
          <cell r="BT189">
            <v>255.029</v>
          </cell>
          <cell r="BU189">
            <v>7587.1127500000002</v>
          </cell>
          <cell r="BV189">
            <v>494.5</v>
          </cell>
          <cell r="BW189">
            <v>5.7510000000000003</v>
          </cell>
          <cell r="BX189">
            <v>2843.8695000000002</v>
          </cell>
          <cell r="BY189">
            <v>25.490000000000002</v>
          </cell>
          <cell r="BZ189">
            <v>153.471</v>
          </cell>
          <cell r="CA189">
            <v>3911.9757900000004</v>
          </cell>
          <cell r="CB189">
            <v>38287.590810000009</v>
          </cell>
          <cell r="CD189">
            <v>16.670000000000002</v>
          </cell>
          <cell r="CE189">
            <v>34.283000000000001</v>
          </cell>
          <cell r="CF189">
            <v>571.49761000000012</v>
          </cell>
          <cell r="CG189">
            <v>26.26</v>
          </cell>
          <cell r="CH189">
            <v>28.996000000000002</v>
          </cell>
          <cell r="CI189">
            <v>761.43496000000016</v>
          </cell>
          <cell r="CJ189">
            <v>1332.9325700000004</v>
          </cell>
          <cell r="CL189">
            <v>1295.43</v>
          </cell>
        </row>
        <row r="190">
          <cell r="A190" t="str">
            <v>08/17/2006</v>
          </cell>
          <cell r="B190">
            <v>38946</v>
          </cell>
          <cell r="C190">
            <v>91.524007235632013</v>
          </cell>
          <cell r="D190">
            <v>95.430065804212532</v>
          </cell>
          <cell r="E190">
            <v>67.867577447481224</v>
          </cell>
          <cell r="F190">
            <v>75.493194713142273</v>
          </cell>
          <cell r="G190">
            <v>102.26040353089532</v>
          </cell>
          <cell r="H190">
            <v>91.461941200161093</v>
          </cell>
          <cell r="I190">
            <v>45.42</v>
          </cell>
          <cell r="J190">
            <v>28.877290000000002</v>
          </cell>
          <cell r="K190">
            <v>200.46100000000001</v>
          </cell>
          <cell r="L190">
            <v>5788.7704306900005</v>
          </cell>
          <cell r="M190">
            <v>73.38</v>
          </cell>
          <cell r="N190">
            <v>74.040000000000006</v>
          </cell>
          <cell r="O190">
            <v>5433.0551999999998</v>
          </cell>
          <cell r="P190">
            <v>73.84</v>
          </cell>
          <cell r="Q190">
            <v>150.828</v>
          </cell>
          <cell r="R190">
            <v>11137.139520000001</v>
          </cell>
          <cell r="S190">
            <v>25.3</v>
          </cell>
          <cell r="T190">
            <v>92.665199999999999</v>
          </cell>
          <cell r="U190">
            <v>2344.42956</v>
          </cell>
          <cell r="V190">
            <v>27.560000000000002</v>
          </cell>
          <cell r="W190">
            <v>391.84000000000003</v>
          </cell>
          <cell r="X190">
            <v>10799.110400000001</v>
          </cell>
          <cell r="Y190">
            <v>70.03</v>
          </cell>
          <cell r="Z190">
            <v>67.716999999999999</v>
          </cell>
          <cell r="AA190">
            <v>4742.2215100000003</v>
          </cell>
          <cell r="AB190">
            <v>18.98</v>
          </cell>
          <cell r="AC190">
            <v>118.74300000000001</v>
          </cell>
          <cell r="AD190">
            <v>2253.7421400000003</v>
          </cell>
          <cell r="AE190">
            <v>51.94</v>
          </cell>
          <cell r="AF190">
            <v>135.76599999999999</v>
          </cell>
          <cell r="AG190">
            <v>7051.6860399999996</v>
          </cell>
          <cell r="AH190">
            <v>48.36</v>
          </cell>
          <cell r="AI190">
            <v>80.92</v>
          </cell>
          <cell r="AJ190">
            <v>3913.2912000000001</v>
          </cell>
          <cell r="AK190">
            <v>53463.446000690012</v>
          </cell>
          <cell r="AM190">
            <v>37.54</v>
          </cell>
          <cell r="AN190">
            <v>50.405999999999999</v>
          </cell>
          <cell r="AO190">
            <v>1892.2412399999998</v>
          </cell>
          <cell r="AP190">
            <v>38.03</v>
          </cell>
          <cell r="AQ190">
            <v>65.808999999999997</v>
          </cell>
          <cell r="AR190">
            <v>2502.7162699999999</v>
          </cell>
          <cell r="AS190">
            <v>79.5</v>
          </cell>
          <cell r="AT190">
            <v>45.334000000000003</v>
          </cell>
          <cell r="AU190">
            <v>3604.0530000000003</v>
          </cell>
          <cell r="AV190">
            <v>45.42</v>
          </cell>
          <cell r="AW190">
            <v>23.945</v>
          </cell>
          <cell r="AX190">
            <v>1087.5819000000001</v>
          </cell>
          <cell r="AY190">
            <v>5.6000000000000005</v>
          </cell>
          <cell r="AZ190">
            <v>38.667000000000002</v>
          </cell>
          <cell r="BA190">
            <v>216.53520000000003</v>
          </cell>
          <cell r="BB190">
            <v>75.27</v>
          </cell>
          <cell r="BC190">
            <v>96.495999999999995</v>
          </cell>
          <cell r="BD190">
            <v>7263.2539199999992</v>
          </cell>
          <cell r="BE190">
            <v>16566.381529999999</v>
          </cell>
          <cell r="BG190">
            <v>50.52</v>
          </cell>
          <cell r="BH190">
            <v>119.292</v>
          </cell>
          <cell r="BI190">
            <v>6026.63184</v>
          </cell>
          <cell r="BJ190">
            <v>21.8</v>
          </cell>
          <cell r="BK190">
            <v>312.91899999999998</v>
          </cell>
          <cell r="BL190">
            <v>6821.6341999999995</v>
          </cell>
          <cell r="BM190">
            <v>43.980000000000004</v>
          </cell>
          <cell r="BN190">
            <v>91.317999999999998</v>
          </cell>
          <cell r="BO190">
            <v>4016.1656400000002</v>
          </cell>
          <cell r="BP190">
            <v>45.87</v>
          </cell>
          <cell r="BQ190">
            <v>159.21</v>
          </cell>
          <cell r="BR190">
            <v>7302.9627</v>
          </cell>
          <cell r="BS190">
            <v>30.22</v>
          </cell>
          <cell r="BT190">
            <v>255.029</v>
          </cell>
          <cell r="BU190">
            <v>7706.9763799999992</v>
          </cell>
          <cell r="BV190">
            <v>499.75</v>
          </cell>
          <cell r="BW190">
            <v>5.7510000000000003</v>
          </cell>
          <cell r="BX190">
            <v>2874.0622499999999</v>
          </cell>
          <cell r="BY190">
            <v>25.61</v>
          </cell>
          <cell r="BZ190">
            <v>153.471</v>
          </cell>
          <cell r="CA190">
            <v>3930.3923100000002</v>
          </cell>
          <cell r="CB190">
            <v>38678.825320000004</v>
          </cell>
          <cell r="CD190">
            <v>16.8</v>
          </cell>
          <cell r="CE190">
            <v>34.283000000000001</v>
          </cell>
          <cell r="CF190">
            <v>575.95440000000008</v>
          </cell>
          <cell r="CG190">
            <v>26.22</v>
          </cell>
          <cell r="CH190">
            <v>28.996000000000002</v>
          </cell>
          <cell r="CI190">
            <v>760.27512000000002</v>
          </cell>
          <cell r="CJ190">
            <v>1336.2295200000001</v>
          </cell>
          <cell r="CL190">
            <v>1297.48</v>
          </cell>
        </row>
        <row r="191">
          <cell r="A191" t="str">
            <v>08/18/2006</v>
          </cell>
          <cell r="B191">
            <v>38947</v>
          </cell>
          <cell r="C191">
            <v>91.037318545553006</v>
          </cell>
          <cell r="D191">
            <v>97.115045623817807</v>
          </cell>
          <cell r="E191">
            <v>68.041000850195474</v>
          </cell>
          <cell r="F191">
            <v>75.342583975700833</v>
          </cell>
          <cell r="G191">
            <v>102.64029003783102</v>
          </cell>
          <cell r="H191">
            <v>91.200161095449047</v>
          </cell>
          <cell r="I191">
            <v>45.29</v>
          </cell>
          <cell r="J191">
            <v>28.877290000000002</v>
          </cell>
          <cell r="K191">
            <v>200.46100000000001</v>
          </cell>
          <cell r="L191">
            <v>5788.7704306900005</v>
          </cell>
          <cell r="M191">
            <v>74.2</v>
          </cell>
          <cell r="N191">
            <v>74.040000000000006</v>
          </cell>
          <cell r="O191">
            <v>5493.7680000000009</v>
          </cell>
          <cell r="P191">
            <v>72.97</v>
          </cell>
          <cell r="Q191">
            <v>150.828</v>
          </cell>
          <cell r="R191">
            <v>11005.919159999999</v>
          </cell>
          <cell r="S191">
            <v>25.810000000000002</v>
          </cell>
          <cell r="T191">
            <v>92.665199999999999</v>
          </cell>
          <cell r="U191">
            <v>2391.6888120000003</v>
          </cell>
          <cell r="V191">
            <v>27.330000000000002</v>
          </cell>
          <cell r="W191">
            <v>391.84000000000003</v>
          </cell>
          <cell r="X191">
            <v>10708.987200000001</v>
          </cell>
          <cell r="Y191">
            <v>70.850000000000009</v>
          </cell>
          <cell r="Z191">
            <v>67.716999999999999</v>
          </cell>
          <cell r="AA191">
            <v>4797.7494500000003</v>
          </cell>
          <cell r="AB191">
            <v>18.920000000000002</v>
          </cell>
          <cell r="AC191">
            <v>118.74300000000001</v>
          </cell>
          <cell r="AD191">
            <v>2246.6175600000006</v>
          </cell>
          <cell r="AE191">
            <v>50.7</v>
          </cell>
          <cell r="AF191">
            <v>135.76599999999999</v>
          </cell>
          <cell r="AG191">
            <v>6883.3361999999997</v>
          </cell>
          <cell r="AH191">
            <v>47.730000000000004</v>
          </cell>
          <cell r="AI191">
            <v>80.92</v>
          </cell>
          <cell r="AJ191">
            <v>3862.3116000000005</v>
          </cell>
          <cell r="AK191">
            <v>53179.148412690003</v>
          </cell>
          <cell r="AM191">
            <v>38</v>
          </cell>
          <cell r="AN191">
            <v>50.405999999999999</v>
          </cell>
          <cell r="AO191">
            <v>1915.4279999999999</v>
          </cell>
          <cell r="AP191">
            <v>38.33</v>
          </cell>
          <cell r="AQ191">
            <v>65.808999999999997</v>
          </cell>
          <cell r="AR191">
            <v>2522.4589699999997</v>
          </cell>
          <cell r="AS191">
            <v>82.69</v>
          </cell>
          <cell r="AT191">
            <v>45.334000000000003</v>
          </cell>
          <cell r="AU191">
            <v>3748.6684600000003</v>
          </cell>
          <cell r="AV191">
            <v>45.29</v>
          </cell>
          <cell r="AW191">
            <v>23.945</v>
          </cell>
          <cell r="AX191">
            <v>1084.4690499999999</v>
          </cell>
          <cell r="AY191">
            <v>5.6000000000000005</v>
          </cell>
          <cell r="AZ191">
            <v>38.667000000000002</v>
          </cell>
          <cell r="BA191">
            <v>216.53520000000003</v>
          </cell>
          <cell r="BB191">
            <v>76.39</v>
          </cell>
          <cell r="BC191">
            <v>96.495999999999995</v>
          </cell>
          <cell r="BD191">
            <v>7371.3294399999995</v>
          </cell>
          <cell r="BE191">
            <v>16858.88912</v>
          </cell>
          <cell r="BG191">
            <v>50.67</v>
          </cell>
          <cell r="BH191">
            <v>119.292</v>
          </cell>
          <cell r="BI191">
            <v>6044.5256399999998</v>
          </cell>
          <cell r="BJ191">
            <v>21.95</v>
          </cell>
          <cell r="BK191">
            <v>312.91899999999998</v>
          </cell>
          <cell r="BL191">
            <v>6868.5720499999998</v>
          </cell>
          <cell r="BM191">
            <v>44.39</v>
          </cell>
          <cell r="BN191">
            <v>91.317999999999998</v>
          </cell>
          <cell r="BO191">
            <v>4053.6060200000002</v>
          </cell>
          <cell r="BP191">
            <v>46.050000000000004</v>
          </cell>
          <cell r="BQ191">
            <v>159.21</v>
          </cell>
          <cell r="BR191">
            <v>7331.6205000000009</v>
          </cell>
          <cell r="BS191">
            <v>29.89</v>
          </cell>
          <cell r="BT191">
            <v>255.029</v>
          </cell>
          <cell r="BU191">
            <v>7622.8168100000003</v>
          </cell>
          <cell r="BV191">
            <v>504</v>
          </cell>
          <cell r="BW191">
            <v>5.7510000000000003</v>
          </cell>
          <cell r="BX191">
            <v>2898.5040000000004</v>
          </cell>
          <cell r="BY191">
            <v>25.79</v>
          </cell>
          <cell r="BZ191">
            <v>153.471</v>
          </cell>
          <cell r="CA191">
            <v>3958.0170899999998</v>
          </cell>
          <cell r="CB191">
            <v>38777.662109999997</v>
          </cell>
          <cell r="CD191">
            <v>16.57</v>
          </cell>
          <cell r="CE191">
            <v>34.283000000000001</v>
          </cell>
          <cell r="CF191">
            <v>568.06931000000009</v>
          </cell>
          <cell r="CG191">
            <v>26.400000000000002</v>
          </cell>
          <cell r="CH191">
            <v>28.996000000000002</v>
          </cell>
          <cell r="CI191">
            <v>765.49440000000016</v>
          </cell>
          <cell r="CJ191">
            <v>1333.5637100000004</v>
          </cell>
          <cell r="CL191">
            <v>1302.3000000000002</v>
          </cell>
        </row>
        <row r="192">
          <cell r="A192" t="str">
            <v>08/21/2006</v>
          </cell>
          <cell r="B192">
            <v>38950</v>
          </cell>
          <cell r="C192">
            <v>90.375605441720225</v>
          </cell>
          <cell r="D192">
            <v>95.455855580135164</v>
          </cell>
          <cell r="E192">
            <v>66.190895049035319</v>
          </cell>
          <cell r="F192">
            <v>72.581366971947929</v>
          </cell>
          <cell r="G192">
            <v>102.26355611601512</v>
          </cell>
          <cell r="H192">
            <v>89.971808296415617</v>
          </cell>
          <cell r="I192">
            <v>44.68</v>
          </cell>
          <cell r="J192">
            <v>28.384500000000003</v>
          </cell>
          <cell r="K192">
            <v>200.46100000000001</v>
          </cell>
          <cell r="L192">
            <v>5689.9852545000012</v>
          </cell>
          <cell r="M192">
            <v>74.25</v>
          </cell>
          <cell r="N192">
            <v>74.040000000000006</v>
          </cell>
          <cell r="O192">
            <v>5497.47</v>
          </cell>
          <cell r="P192">
            <v>72.61</v>
          </cell>
          <cell r="Q192">
            <v>150.828</v>
          </cell>
          <cell r="R192">
            <v>10951.621080000001</v>
          </cell>
          <cell r="S192">
            <v>26.14</v>
          </cell>
          <cell r="T192">
            <v>92.665199999999999</v>
          </cell>
          <cell r="U192">
            <v>2422.2683280000001</v>
          </cell>
          <cell r="V192">
            <v>26.900000000000002</v>
          </cell>
          <cell r="W192">
            <v>391.84000000000003</v>
          </cell>
          <cell r="X192">
            <v>10540.496000000001</v>
          </cell>
          <cell r="Y192">
            <v>70.850000000000009</v>
          </cell>
          <cell r="Z192">
            <v>67.716999999999999</v>
          </cell>
          <cell r="AA192">
            <v>4797.7494500000003</v>
          </cell>
          <cell r="AB192">
            <v>18.760000000000002</v>
          </cell>
          <cell r="AC192">
            <v>118.74300000000001</v>
          </cell>
          <cell r="AD192">
            <v>2227.6186800000005</v>
          </cell>
          <cell r="AE192">
            <v>50.550000000000004</v>
          </cell>
          <cell r="AF192">
            <v>135.76599999999999</v>
          </cell>
          <cell r="AG192">
            <v>6862.9713000000002</v>
          </cell>
          <cell r="AH192">
            <v>46.99</v>
          </cell>
          <cell r="AI192">
            <v>80.92</v>
          </cell>
          <cell r="AJ192">
            <v>3802.4308000000001</v>
          </cell>
          <cell r="AK192">
            <v>52792.610892500001</v>
          </cell>
          <cell r="AM192">
            <v>36.74</v>
          </cell>
          <cell r="AN192">
            <v>50.405999999999999</v>
          </cell>
          <cell r="AO192">
            <v>1851.91644</v>
          </cell>
          <cell r="AP192">
            <v>37.200000000000003</v>
          </cell>
          <cell r="AQ192">
            <v>65.808999999999997</v>
          </cell>
          <cell r="AR192">
            <v>2448.0948000000003</v>
          </cell>
          <cell r="AS192">
            <v>81.850000000000009</v>
          </cell>
          <cell r="AT192">
            <v>45.334000000000003</v>
          </cell>
          <cell r="AU192">
            <v>3710.5879000000004</v>
          </cell>
          <cell r="AV192">
            <v>44.68</v>
          </cell>
          <cell r="AW192">
            <v>23.945</v>
          </cell>
          <cell r="AX192">
            <v>1069.8625999999999</v>
          </cell>
          <cell r="AY192">
            <v>5.5</v>
          </cell>
          <cell r="AZ192">
            <v>38.667000000000002</v>
          </cell>
          <cell r="BA192">
            <v>212.66849999999999</v>
          </cell>
          <cell r="BB192">
            <v>75.42</v>
          </cell>
          <cell r="BC192">
            <v>96.495999999999995</v>
          </cell>
          <cell r="BD192">
            <v>7277.7283200000002</v>
          </cell>
          <cell r="BE192">
            <v>16570.858560000001</v>
          </cell>
          <cell r="BG192">
            <v>49.230000000000004</v>
          </cell>
          <cell r="BH192">
            <v>119.292</v>
          </cell>
          <cell r="BI192">
            <v>5872.7451600000004</v>
          </cell>
          <cell r="BJ192">
            <v>21.46</v>
          </cell>
          <cell r="BK192">
            <v>312.91899999999998</v>
          </cell>
          <cell r="BL192">
            <v>6715.2417399999995</v>
          </cell>
          <cell r="BM192">
            <v>43.02</v>
          </cell>
          <cell r="BN192">
            <v>91.317999999999998</v>
          </cell>
          <cell r="BO192">
            <v>3928.50036</v>
          </cell>
          <cell r="BP192">
            <v>45.230000000000004</v>
          </cell>
          <cell r="BQ192">
            <v>159.21</v>
          </cell>
          <cell r="BR192">
            <v>7201.0683000000008</v>
          </cell>
          <cell r="BS192">
            <v>28.97</v>
          </cell>
          <cell r="BT192">
            <v>255.029</v>
          </cell>
          <cell r="BU192">
            <v>7388.19013</v>
          </cell>
          <cell r="BV192">
            <v>489.66</v>
          </cell>
          <cell r="BW192">
            <v>5.7510000000000003</v>
          </cell>
          <cell r="BX192">
            <v>2816.0346600000003</v>
          </cell>
          <cell r="BY192">
            <v>24.77</v>
          </cell>
          <cell r="BZ192">
            <v>153.471</v>
          </cell>
          <cell r="CA192">
            <v>3801.47667</v>
          </cell>
          <cell r="CB192">
            <v>37723.257020000005</v>
          </cell>
          <cell r="CD192">
            <v>16.43</v>
          </cell>
          <cell r="CE192">
            <v>34.283000000000001</v>
          </cell>
          <cell r="CF192">
            <v>563.26968999999997</v>
          </cell>
          <cell r="CG192">
            <v>24.88</v>
          </cell>
          <cell r="CH192">
            <v>28.996000000000002</v>
          </cell>
          <cell r="CI192">
            <v>721.42048</v>
          </cell>
          <cell r="CJ192">
            <v>1284.6901699999999</v>
          </cell>
          <cell r="CL192">
            <v>1297.52</v>
          </cell>
        </row>
        <row r="193">
          <cell r="A193" t="str">
            <v>08/22/2006</v>
          </cell>
          <cell r="B193">
            <v>38951</v>
          </cell>
          <cell r="C193">
            <v>90.514131482449315</v>
          </cell>
          <cell r="D193">
            <v>96.737449428166286</v>
          </cell>
          <cell r="E193">
            <v>66.552561088281252</v>
          </cell>
          <cell r="F193">
            <v>71.104544061389291</v>
          </cell>
          <cell r="G193">
            <v>102.36601513240855</v>
          </cell>
          <cell r="H193">
            <v>92.247281514297214</v>
          </cell>
          <cell r="I193">
            <v>45.81</v>
          </cell>
          <cell r="J193">
            <v>28.799850000000003</v>
          </cell>
          <cell r="K193">
            <v>200.46100000000001</v>
          </cell>
          <cell r="L193">
            <v>5773.2467308500009</v>
          </cell>
          <cell r="M193">
            <v>73.95</v>
          </cell>
          <cell r="N193">
            <v>74.040000000000006</v>
          </cell>
          <cell r="O193">
            <v>5475.2580000000007</v>
          </cell>
          <cell r="P193">
            <v>72.64</v>
          </cell>
          <cell r="Q193">
            <v>150.828</v>
          </cell>
          <cell r="R193">
            <v>10956.145920000001</v>
          </cell>
          <cell r="S193">
            <v>26.6</v>
          </cell>
          <cell r="T193">
            <v>92.665199999999999</v>
          </cell>
          <cell r="U193">
            <v>2464.8943199999999</v>
          </cell>
          <cell r="V193">
            <v>26.84</v>
          </cell>
          <cell r="W193">
            <v>391.84000000000003</v>
          </cell>
          <cell r="X193">
            <v>10516.9856</v>
          </cell>
          <cell r="Y193">
            <v>70.45</v>
          </cell>
          <cell r="Z193">
            <v>67.716999999999999</v>
          </cell>
          <cell r="AA193">
            <v>4770.6626500000002</v>
          </cell>
          <cell r="AB193">
            <v>18.8</v>
          </cell>
          <cell r="AC193">
            <v>118.74300000000001</v>
          </cell>
          <cell r="AD193">
            <v>2232.3684000000003</v>
          </cell>
          <cell r="AE193">
            <v>50.800000000000004</v>
          </cell>
          <cell r="AF193">
            <v>135.76599999999999</v>
          </cell>
          <cell r="AG193">
            <v>6896.9128000000001</v>
          </cell>
          <cell r="AH193">
            <v>46.800000000000004</v>
          </cell>
          <cell r="AI193">
            <v>80.92</v>
          </cell>
          <cell r="AJ193">
            <v>3787.0560000000005</v>
          </cell>
          <cell r="AK193">
            <v>52873.530420850002</v>
          </cell>
          <cell r="AM193">
            <v>37.200000000000003</v>
          </cell>
          <cell r="AN193">
            <v>50.405999999999999</v>
          </cell>
          <cell r="AO193">
            <v>1875.1032</v>
          </cell>
          <cell r="AP193">
            <v>37.18</v>
          </cell>
          <cell r="AQ193">
            <v>65.808999999999997</v>
          </cell>
          <cell r="AR193">
            <v>2446.77862</v>
          </cell>
          <cell r="AS193">
            <v>82.800000000000011</v>
          </cell>
          <cell r="AT193">
            <v>45.334000000000003</v>
          </cell>
          <cell r="AU193">
            <v>3753.6552000000006</v>
          </cell>
          <cell r="AV193">
            <v>45.81</v>
          </cell>
          <cell r="AW193">
            <v>23.945</v>
          </cell>
          <cell r="AX193">
            <v>1096.9204500000001</v>
          </cell>
          <cell r="AY193">
            <v>5.83</v>
          </cell>
          <cell r="AZ193">
            <v>38.667000000000002</v>
          </cell>
          <cell r="BA193">
            <v>225.42861000000002</v>
          </cell>
          <cell r="BB193">
            <v>76.64</v>
          </cell>
          <cell r="BC193">
            <v>96.495999999999995</v>
          </cell>
          <cell r="BD193">
            <v>7395.4534399999993</v>
          </cell>
          <cell r="BE193">
            <v>16793.339520000001</v>
          </cell>
          <cell r="BG193">
            <v>49.52</v>
          </cell>
          <cell r="BH193">
            <v>119.292</v>
          </cell>
          <cell r="BI193">
            <v>5907.3398400000005</v>
          </cell>
          <cell r="BJ193">
            <v>21.53</v>
          </cell>
          <cell r="BK193">
            <v>312.91899999999998</v>
          </cell>
          <cell r="BL193">
            <v>6737.1460699999998</v>
          </cell>
          <cell r="BM193">
            <v>43.19</v>
          </cell>
          <cell r="BN193">
            <v>91.317999999999998</v>
          </cell>
          <cell r="BO193">
            <v>3944.0244199999997</v>
          </cell>
          <cell r="BP193">
            <v>45.06</v>
          </cell>
          <cell r="BQ193">
            <v>159.21</v>
          </cell>
          <cell r="BR193">
            <v>7174.0026000000007</v>
          </cell>
          <cell r="BS193">
            <v>29.11</v>
          </cell>
          <cell r="BT193">
            <v>255.029</v>
          </cell>
          <cell r="BU193">
            <v>7423.89419</v>
          </cell>
          <cell r="BV193">
            <v>500</v>
          </cell>
          <cell r="BW193">
            <v>5.7510000000000003</v>
          </cell>
          <cell r="BX193">
            <v>2875.5</v>
          </cell>
          <cell r="BY193">
            <v>25.200000000000003</v>
          </cell>
          <cell r="BZ193">
            <v>153.471</v>
          </cell>
          <cell r="CA193">
            <v>3867.4692000000005</v>
          </cell>
          <cell r="CB193">
            <v>37929.376319999996</v>
          </cell>
          <cell r="CD193">
            <v>16.175000000000001</v>
          </cell>
          <cell r="CE193">
            <v>34.283000000000001</v>
          </cell>
          <cell r="CF193">
            <v>554.52752500000008</v>
          </cell>
          <cell r="CG193">
            <v>24.28</v>
          </cell>
          <cell r="CH193">
            <v>28.996000000000002</v>
          </cell>
          <cell r="CI193">
            <v>704.0228800000001</v>
          </cell>
          <cell r="CJ193">
            <v>1258.5504050000002</v>
          </cell>
          <cell r="CL193">
            <v>1298.82</v>
          </cell>
        </row>
        <row r="194">
          <cell r="A194" t="str">
            <v>08/23/2006</v>
          </cell>
          <cell r="B194">
            <v>38952</v>
          </cell>
          <cell r="C194">
            <v>89.641307444329186</v>
          </cell>
          <cell r="D194">
            <v>95.41950773540357</v>
          </cell>
          <cell r="E194">
            <v>64.64723782654282</v>
          </cell>
          <cell r="F194">
            <v>69.045020009364805</v>
          </cell>
          <cell r="G194">
            <v>101.90652585119797</v>
          </cell>
          <cell r="H194">
            <v>90.434957712444614</v>
          </cell>
          <cell r="I194">
            <v>44.910000000000004</v>
          </cell>
          <cell r="J194">
            <v>28.6309</v>
          </cell>
          <cell r="K194">
            <v>200.46100000000001</v>
          </cell>
          <cell r="L194">
            <v>5739.3788449000003</v>
          </cell>
          <cell r="M194">
            <v>74.02</v>
          </cell>
          <cell r="N194">
            <v>74.040000000000006</v>
          </cell>
          <cell r="O194">
            <v>5480.4408000000003</v>
          </cell>
          <cell r="P194">
            <v>72.05</v>
          </cell>
          <cell r="Q194">
            <v>150.828</v>
          </cell>
          <cell r="R194">
            <v>10867.1574</v>
          </cell>
          <cell r="S194">
            <v>26.26</v>
          </cell>
          <cell r="T194">
            <v>92.665199999999999</v>
          </cell>
          <cell r="U194">
            <v>2433.388152</v>
          </cell>
          <cell r="V194">
            <v>26.39</v>
          </cell>
          <cell r="W194">
            <v>391.84000000000003</v>
          </cell>
          <cell r="X194">
            <v>10340.6576</v>
          </cell>
          <cell r="Y194">
            <v>69.5</v>
          </cell>
          <cell r="Z194">
            <v>67.716999999999999</v>
          </cell>
          <cell r="AA194">
            <v>4706.3315000000002</v>
          </cell>
          <cell r="AB194">
            <v>18.57</v>
          </cell>
          <cell r="AC194">
            <v>118.74300000000001</v>
          </cell>
          <cell r="AD194">
            <v>2205.0575100000001</v>
          </cell>
          <cell r="AE194">
            <v>50.29</v>
          </cell>
          <cell r="AF194">
            <v>135.76599999999999</v>
          </cell>
          <cell r="AG194">
            <v>6827.6721399999997</v>
          </cell>
          <cell r="AH194">
            <v>46.51</v>
          </cell>
          <cell r="AI194">
            <v>80.92</v>
          </cell>
          <cell r="AJ194">
            <v>3763.5891999999999</v>
          </cell>
          <cell r="AK194">
            <v>52363.673146900001</v>
          </cell>
          <cell r="AM194">
            <v>35.96</v>
          </cell>
          <cell r="AN194">
            <v>50.405999999999999</v>
          </cell>
          <cell r="AO194">
            <v>1812.5997600000001</v>
          </cell>
          <cell r="AP194">
            <v>36.270000000000003</v>
          </cell>
          <cell r="AQ194">
            <v>65.808999999999997</v>
          </cell>
          <cell r="AR194">
            <v>2386.8924300000003</v>
          </cell>
          <cell r="AS194">
            <v>82.350000000000009</v>
          </cell>
          <cell r="AT194">
            <v>45.334000000000003</v>
          </cell>
          <cell r="AU194">
            <v>3733.2549000000008</v>
          </cell>
          <cell r="AV194">
            <v>44.910000000000004</v>
          </cell>
          <cell r="AW194">
            <v>23.945</v>
          </cell>
          <cell r="AX194">
            <v>1075.36995</v>
          </cell>
          <cell r="AY194">
            <v>5.96</v>
          </cell>
          <cell r="AZ194">
            <v>38.667000000000002</v>
          </cell>
          <cell r="BA194">
            <v>230.45532</v>
          </cell>
          <cell r="BB194">
            <v>75.92</v>
          </cell>
          <cell r="BC194">
            <v>96.495999999999995</v>
          </cell>
          <cell r="BD194">
            <v>7325.9763199999998</v>
          </cell>
          <cell r="BE194">
            <v>16564.54868</v>
          </cell>
          <cell r="BG194">
            <v>48.59</v>
          </cell>
          <cell r="BH194">
            <v>119.292</v>
          </cell>
          <cell r="BI194">
            <v>5796.3982800000003</v>
          </cell>
          <cell r="BJ194">
            <v>21.02</v>
          </cell>
          <cell r="BK194">
            <v>312.91899999999998</v>
          </cell>
          <cell r="BL194">
            <v>6577.5573799999993</v>
          </cell>
          <cell r="BM194">
            <v>40.53</v>
          </cell>
          <cell r="BN194">
            <v>91.317999999999998</v>
          </cell>
          <cell r="BO194">
            <v>3701.1185399999999</v>
          </cell>
          <cell r="BP194">
            <v>44.33</v>
          </cell>
          <cell r="BQ194">
            <v>159.21</v>
          </cell>
          <cell r="BR194">
            <v>7057.7793000000001</v>
          </cell>
          <cell r="BS194">
            <v>28.09</v>
          </cell>
          <cell r="BT194">
            <v>255.029</v>
          </cell>
          <cell r="BU194">
            <v>7163.7646100000002</v>
          </cell>
          <cell r="BV194">
            <v>483.25</v>
          </cell>
          <cell r="BW194">
            <v>5.7510000000000003</v>
          </cell>
          <cell r="BX194">
            <v>2779.1707500000002</v>
          </cell>
          <cell r="BY194">
            <v>24.55</v>
          </cell>
          <cell r="BZ194">
            <v>153.471</v>
          </cell>
          <cell r="CA194">
            <v>3767.7130500000003</v>
          </cell>
          <cell r="CB194">
            <v>36843.501909999992</v>
          </cell>
          <cell r="CD194">
            <v>15.450000000000001</v>
          </cell>
          <cell r="CE194">
            <v>34.283000000000001</v>
          </cell>
          <cell r="CF194">
            <v>529.67235000000005</v>
          </cell>
          <cell r="CG194">
            <v>23.88</v>
          </cell>
          <cell r="CH194">
            <v>28.996000000000002</v>
          </cell>
          <cell r="CI194">
            <v>692.42448000000002</v>
          </cell>
          <cell r="CJ194">
            <v>1222.09683</v>
          </cell>
          <cell r="CL194">
            <v>1292.99</v>
          </cell>
        </row>
        <row r="195">
          <cell r="A195" t="str">
            <v>08/24/2006</v>
          </cell>
          <cell r="B195">
            <v>38953</v>
          </cell>
          <cell r="C195">
            <v>89.021092880077774</v>
          </cell>
          <cell r="D195">
            <v>95.708654981950801</v>
          </cell>
          <cell r="E195">
            <v>66.027771793938953</v>
          </cell>
          <cell r="F195">
            <v>71.871764698029267</v>
          </cell>
          <cell r="G195">
            <v>102.14848675914247</v>
          </cell>
          <cell r="H195">
            <v>90.676600886024957</v>
          </cell>
          <cell r="I195">
            <v>45.03</v>
          </cell>
          <cell r="J195">
            <v>28.349300000000003</v>
          </cell>
          <cell r="K195">
            <v>200.46100000000001</v>
          </cell>
          <cell r="L195">
            <v>5682.9290273000006</v>
          </cell>
          <cell r="M195">
            <v>73.510000000000005</v>
          </cell>
          <cell r="N195">
            <v>74.040000000000006</v>
          </cell>
          <cell r="O195">
            <v>5442.6804000000011</v>
          </cell>
          <cell r="P195">
            <v>72.010000000000005</v>
          </cell>
          <cell r="Q195">
            <v>150.828</v>
          </cell>
          <cell r="R195">
            <v>10861.124280000002</v>
          </cell>
          <cell r="S195">
            <v>25.42</v>
          </cell>
          <cell r="T195">
            <v>92.665199999999999</v>
          </cell>
          <cell r="U195">
            <v>2355.5493839999999</v>
          </cell>
          <cell r="V195">
            <v>26.42</v>
          </cell>
          <cell r="W195">
            <v>391.84000000000003</v>
          </cell>
          <cell r="X195">
            <v>10352.412800000002</v>
          </cell>
          <cell r="Y195">
            <v>68.760000000000005</v>
          </cell>
          <cell r="Z195">
            <v>67.716999999999999</v>
          </cell>
          <cell r="AA195">
            <v>4656.2209200000007</v>
          </cell>
          <cell r="AB195">
            <v>18.490000000000002</v>
          </cell>
          <cell r="AC195">
            <v>118.74300000000001</v>
          </cell>
          <cell r="AD195">
            <v>2195.5580700000005</v>
          </cell>
          <cell r="AE195">
            <v>49.53</v>
          </cell>
          <cell r="AF195">
            <v>135.76599999999999</v>
          </cell>
          <cell r="AG195">
            <v>6724.4899799999994</v>
          </cell>
          <cell r="AH195">
            <v>46.1</v>
          </cell>
          <cell r="AI195">
            <v>80.92</v>
          </cell>
          <cell r="AJ195">
            <v>3730.4120000000003</v>
          </cell>
          <cell r="AK195">
            <v>52001.376861299999</v>
          </cell>
          <cell r="AM195">
            <v>35.96</v>
          </cell>
          <cell r="AN195">
            <v>50.405999999999999</v>
          </cell>
          <cell r="AO195">
            <v>1812.5997600000001</v>
          </cell>
          <cell r="AP195">
            <v>36.51</v>
          </cell>
          <cell r="AQ195">
            <v>65.808999999999997</v>
          </cell>
          <cell r="AR195">
            <v>2402.6865899999998</v>
          </cell>
          <cell r="AS195">
            <v>82.59</v>
          </cell>
          <cell r="AT195">
            <v>45.334000000000003</v>
          </cell>
          <cell r="AU195">
            <v>3744.1350600000005</v>
          </cell>
          <cell r="AV195">
            <v>45.03</v>
          </cell>
          <cell r="AW195">
            <v>23.945</v>
          </cell>
          <cell r="AX195">
            <v>1078.24335</v>
          </cell>
          <cell r="AY195">
            <v>5.92</v>
          </cell>
          <cell r="AZ195">
            <v>38.667000000000002</v>
          </cell>
          <cell r="BA195">
            <v>228.90864000000002</v>
          </cell>
          <cell r="BB195">
            <v>76.150000000000006</v>
          </cell>
          <cell r="BC195">
            <v>96.495999999999995</v>
          </cell>
          <cell r="BD195">
            <v>7348.1704</v>
          </cell>
          <cell r="BE195">
            <v>16614.7438</v>
          </cell>
          <cell r="BG195">
            <v>49.01</v>
          </cell>
          <cell r="BH195">
            <v>119.292</v>
          </cell>
          <cell r="BI195">
            <v>5846.5009199999995</v>
          </cell>
          <cell r="BJ195">
            <v>21.400000000000002</v>
          </cell>
          <cell r="BK195">
            <v>312.91899999999998</v>
          </cell>
          <cell r="BL195">
            <v>6696.4666000000007</v>
          </cell>
          <cell r="BM195">
            <v>41.18</v>
          </cell>
          <cell r="BN195">
            <v>91.317999999999998</v>
          </cell>
          <cell r="BO195">
            <v>3760.4752399999998</v>
          </cell>
          <cell r="BP195">
            <v>44.86</v>
          </cell>
          <cell r="BQ195">
            <v>159.21</v>
          </cell>
          <cell r="BR195">
            <v>7142.1606000000002</v>
          </cell>
          <cell r="BS195">
            <v>29.25</v>
          </cell>
          <cell r="BT195">
            <v>255.029</v>
          </cell>
          <cell r="BU195">
            <v>7459.59825</v>
          </cell>
          <cell r="BV195">
            <v>491.02</v>
          </cell>
          <cell r="BW195">
            <v>5.7510000000000003</v>
          </cell>
          <cell r="BX195">
            <v>2823.8560200000002</v>
          </cell>
          <cell r="BY195">
            <v>25.42</v>
          </cell>
          <cell r="BZ195">
            <v>153.471</v>
          </cell>
          <cell r="CA195">
            <v>3901.2328200000002</v>
          </cell>
          <cell r="CB195">
            <v>37630.29045</v>
          </cell>
          <cell r="CD195">
            <v>15.59</v>
          </cell>
          <cell r="CE195">
            <v>34.283000000000001</v>
          </cell>
          <cell r="CF195">
            <v>534.47197000000006</v>
          </cell>
          <cell r="CG195">
            <v>25.44</v>
          </cell>
          <cell r="CH195">
            <v>28.996000000000002</v>
          </cell>
          <cell r="CI195">
            <v>737.65824000000009</v>
          </cell>
          <cell r="CJ195">
            <v>1272.1302100000003</v>
          </cell>
          <cell r="CL195">
            <v>1296.06</v>
          </cell>
        </row>
        <row r="196">
          <cell r="A196" t="str">
            <v>08/25/2006</v>
          </cell>
          <cell r="B196">
            <v>38954</v>
          </cell>
          <cell r="C196">
            <v>88.808930272693317</v>
          </cell>
          <cell r="D196">
            <v>95.581390001551597</v>
          </cell>
          <cell r="E196">
            <v>65.773961471664961</v>
          </cell>
          <cell r="F196">
            <v>72.041371481044081</v>
          </cell>
          <cell r="G196">
            <v>102.07203656998738</v>
          </cell>
          <cell r="H196">
            <v>90.11276681433749</v>
          </cell>
          <cell r="I196">
            <v>44.75</v>
          </cell>
          <cell r="J196">
            <v>28.363380000000003</v>
          </cell>
          <cell r="K196">
            <v>200.46100000000001</v>
          </cell>
          <cell r="L196">
            <v>5685.7515181800009</v>
          </cell>
          <cell r="M196">
            <v>73.23</v>
          </cell>
          <cell r="N196">
            <v>74.040000000000006</v>
          </cell>
          <cell r="O196">
            <v>5421.9492000000009</v>
          </cell>
          <cell r="P196">
            <v>71</v>
          </cell>
          <cell r="Q196">
            <v>150.828</v>
          </cell>
          <cell r="R196">
            <v>10708.788</v>
          </cell>
          <cell r="S196">
            <v>25.240000000000002</v>
          </cell>
          <cell r="T196">
            <v>92.665199999999999</v>
          </cell>
          <cell r="U196">
            <v>2338.8696480000003</v>
          </cell>
          <cell r="V196">
            <v>26.75</v>
          </cell>
          <cell r="W196">
            <v>391.84000000000003</v>
          </cell>
          <cell r="X196">
            <v>10481.720000000001</v>
          </cell>
          <cell r="Y196">
            <v>68.23</v>
          </cell>
          <cell r="Z196">
            <v>67.716999999999999</v>
          </cell>
          <cell r="AA196">
            <v>4620.3309100000006</v>
          </cell>
          <cell r="AB196">
            <v>18.48</v>
          </cell>
          <cell r="AC196">
            <v>118.74300000000001</v>
          </cell>
          <cell r="AD196">
            <v>2194.3706400000001</v>
          </cell>
          <cell r="AE196">
            <v>49.410000000000004</v>
          </cell>
          <cell r="AF196">
            <v>135.76599999999999</v>
          </cell>
          <cell r="AG196">
            <v>6708.1980599999997</v>
          </cell>
          <cell r="AH196">
            <v>45.94</v>
          </cell>
          <cell r="AI196">
            <v>80.92</v>
          </cell>
          <cell r="AJ196">
            <v>3717.4647999999997</v>
          </cell>
          <cell r="AK196">
            <v>51877.442776180003</v>
          </cell>
          <cell r="AM196">
            <v>35.5</v>
          </cell>
          <cell r="AN196">
            <v>50.405999999999999</v>
          </cell>
          <cell r="AO196">
            <v>1789.413</v>
          </cell>
          <cell r="AP196">
            <v>36.340000000000003</v>
          </cell>
          <cell r="AQ196">
            <v>65.808999999999997</v>
          </cell>
          <cell r="AR196">
            <v>2391.4990600000001</v>
          </cell>
          <cell r="AS196">
            <v>82.600000000000009</v>
          </cell>
          <cell r="AT196">
            <v>45.334000000000003</v>
          </cell>
          <cell r="AU196">
            <v>3744.5884000000005</v>
          </cell>
          <cell r="AV196">
            <v>44.75</v>
          </cell>
          <cell r="AW196">
            <v>23.945</v>
          </cell>
          <cell r="AX196">
            <v>1071.5387499999999</v>
          </cell>
          <cell r="AY196">
            <v>6</v>
          </cell>
          <cell r="AZ196">
            <v>38.667000000000002</v>
          </cell>
          <cell r="BA196">
            <v>232.00200000000001</v>
          </cell>
          <cell r="BB196">
            <v>76.31</v>
          </cell>
          <cell r="BC196">
            <v>96.495999999999995</v>
          </cell>
          <cell r="BD196">
            <v>7363.6097600000003</v>
          </cell>
          <cell r="BE196">
            <v>16592.650970000002</v>
          </cell>
          <cell r="BG196">
            <v>48.49</v>
          </cell>
          <cell r="BH196">
            <v>119.292</v>
          </cell>
          <cell r="BI196">
            <v>5784.4690800000008</v>
          </cell>
          <cell r="BJ196">
            <v>21.28</v>
          </cell>
          <cell r="BK196">
            <v>312.91899999999998</v>
          </cell>
          <cell r="BL196">
            <v>6658.9163200000003</v>
          </cell>
          <cell r="BM196">
            <v>40.94</v>
          </cell>
          <cell r="BN196">
            <v>91.317999999999998</v>
          </cell>
          <cell r="BO196">
            <v>3738.5589199999995</v>
          </cell>
          <cell r="BP196">
            <v>44.76</v>
          </cell>
          <cell r="BQ196">
            <v>159.21</v>
          </cell>
          <cell r="BR196">
            <v>7126.2395999999999</v>
          </cell>
          <cell r="BS196">
            <v>28.84</v>
          </cell>
          <cell r="BT196">
            <v>255.029</v>
          </cell>
          <cell r="BU196">
            <v>7355.0363600000001</v>
          </cell>
          <cell r="BV196">
            <v>493</v>
          </cell>
          <cell r="BW196">
            <v>5.7510000000000003</v>
          </cell>
          <cell r="BX196">
            <v>2835.2429999999999</v>
          </cell>
          <cell r="BY196">
            <v>25.98</v>
          </cell>
          <cell r="BZ196">
            <v>153.471</v>
          </cell>
          <cell r="CA196">
            <v>3987.1765800000003</v>
          </cell>
          <cell r="CB196">
            <v>37485.639860000003</v>
          </cell>
          <cell r="CD196">
            <v>15.39</v>
          </cell>
          <cell r="CE196">
            <v>34.283000000000001</v>
          </cell>
          <cell r="CF196">
            <v>527.61536999999998</v>
          </cell>
          <cell r="CG196">
            <v>25.78</v>
          </cell>
          <cell r="CH196">
            <v>28.996000000000002</v>
          </cell>
          <cell r="CI196">
            <v>747.51688000000013</v>
          </cell>
          <cell r="CJ196">
            <v>1275.1322500000001</v>
          </cell>
          <cell r="CL196">
            <v>1295.0899999999999</v>
          </cell>
        </row>
        <row r="197">
          <cell r="A197" t="str">
            <v>08/28/2006</v>
          </cell>
          <cell r="B197">
            <v>38957</v>
          </cell>
          <cell r="C197">
            <v>90.187247770043271</v>
          </cell>
          <cell r="D197">
            <v>97.041088450060514</v>
          </cell>
          <cell r="E197">
            <v>66.948376855648277</v>
          </cell>
          <cell r="F197">
            <v>70.693713262305067</v>
          </cell>
          <cell r="G197">
            <v>102.5997005044136</v>
          </cell>
          <cell r="H197">
            <v>93.133306484091818</v>
          </cell>
          <cell r="I197">
            <v>46.25</v>
          </cell>
          <cell r="J197">
            <v>28.863210000000002</v>
          </cell>
          <cell r="K197">
            <v>200.46100000000001</v>
          </cell>
          <cell r="L197">
            <v>5785.9479398100011</v>
          </cell>
          <cell r="M197">
            <v>73.8</v>
          </cell>
          <cell r="N197">
            <v>74.040000000000006</v>
          </cell>
          <cell r="O197">
            <v>5464.152</v>
          </cell>
          <cell r="P197">
            <v>72</v>
          </cell>
          <cell r="Q197">
            <v>150.828</v>
          </cell>
          <cell r="R197">
            <v>10859.616</v>
          </cell>
          <cell r="S197">
            <v>25.76</v>
          </cell>
          <cell r="T197">
            <v>92.665199999999999</v>
          </cell>
          <cell r="U197">
            <v>2387.0555520000003</v>
          </cell>
          <cell r="V197">
            <v>27.200000000000003</v>
          </cell>
          <cell r="W197">
            <v>391.84000000000003</v>
          </cell>
          <cell r="X197">
            <v>10658.048000000003</v>
          </cell>
          <cell r="Y197">
            <v>69.48</v>
          </cell>
          <cell r="Z197">
            <v>67.716999999999999</v>
          </cell>
          <cell r="AA197">
            <v>4704.9771600000004</v>
          </cell>
          <cell r="AB197">
            <v>18.670000000000002</v>
          </cell>
          <cell r="AC197">
            <v>118.74300000000001</v>
          </cell>
          <cell r="AD197">
            <v>2216.9318100000005</v>
          </cell>
          <cell r="AE197">
            <v>50.32</v>
          </cell>
          <cell r="AF197">
            <v>135.76599999999999</v>
          </cell>
          <cell r="AG197">
            <v>6831.7451199999996</v>
          </cell>
          <cell r="AH197">
            <v>46.64</v>
          </cell>
          <cell r="AI197">
            <v>80.92</v>
          </cell>
          <cell r="AJ197">
            <v>3774.1088</v>
          </cell>
          <cell r="AK197">
            <v>52682.582381810011</v>
          </cell>
          <cell r="AM197">
            <v>36.03</v>
          </cell>
          <cell r="AN197">
            <v>50.405999999999999</v>
          </cell>
          <cell r="AO197">
            <v>1816.1281799999999</v>
          </cell>
          <cell r="AP197">
            <v>36.83</v>
          </cell>
          <cell r="AQ197">
            <v>65.808999999999997</v>
          </cell>
          <cell r="AR197">
            <v>2423.7454699999998</v>
          </cell>
          <cell r="AS197">
            <v>83.24</v>
          </cell>
          <cell r="AT197">
            <v>45.334000000000003</v>
          </cell>
          <cell r="AU197">
            <v>3773.6021599999999</v>
          </cell>
          <cell r="AV197">
            <v>46.25</v>
          </cell>
          <cell r="AW197">
            <v>23.945</v>
          </cell>
          <cell r="AX197">
            <v>1107.45625</v>
          </cell>
          <cell r="AY197">
            <v>6.13</v>
          </cell>
          <cell r="AZ197">
            <v>38.667000000000002</v>
          </cell>
          <cell r="BA197">
            <v>237.02871000000002</v>
          </cell>
          <cell r="BB197">
            <v>77.600000000000009</v>
          </cell>
          <cell r="BC197">
            <v>96.495999999999995</v>
          </cell>
          <cell r="BD197">
            <v>7488.0896000000002</v>
          </cell>
          <cell r="BE197">
            <v>16846.050370000001</v>
          </cell>
          <cell r="BG197">
            <v>49.370000000000005</v>
          </cell>
          <cell r="BH197">
            <v>119.292</v>
          </cell>
          <cell r="BI197">
            <v>5889.4460400000007</v>
          </cell>
          <cell r="BJ197">
            <v>21.85</v>
          </cell>
          <cell r="BK197">
            <v>312.91899999999998</v>
          </cell>
          <cell r="BL197">
            <v>6837.2801500000005</v>
          </cell>
          <cell r="BM197">
            <v>41.7</v>
          </cell>
          <cell r="BN197">
            <v>91.317999999999998</v>
          </cell>
          <cell r="BO197">
            <v>3807.9606000000003</v>
          </cell>
          <cell r="BP197">
            <v>45.26</v>
          </cell>
          <cell r="BQ197">
            <v>159.21</v>
          </cell>
          <cell r="BR197">
            <v>7205.8446000000004</v>
          </cell>
          <cell r="BS197">
            <v>29.3</v>
          </cell>
          <cell r="BT197">
            <v>255.029</v>
          </cell>
          <cell r="BU197">
            <v>7472.3496999999998</v>
          </cell>
          <cell r="BV197">
            <v>505</v>
          </cell>
          <cell r="BW197">
            <v>5.7510000000000003</v>
          </cell>
          <cell r="BX197">
            <v>2904.2550000000001</v>
          </cell>
          <cell r="BY197">
            <v>26.310000000000002</v>
          </cell>
          <cell r="BZ197">
            <v>153.471</v>
          </cell>
          <cell r="CA197">
            <v>4037.8220100000003</v>
          </cell>
          <cell r="CB197">
            <v>38154.958100000003</v>
          </cell>
          <cell r="CD197">
            <v>15.540000000000001</v>
          </cell>
          <cell r="CE197">
            <v>34.283000000000001</v>
          </cell>
          <cell r="CF197">
            <v>532.75782000000004</v>
          </cell>
          <cell r="CG197">
            <v>24.78</v>
          </cell>
          <cell r="CH197">
            <v>28.996000000000002</v>
          </cell>
          <cell r="CI197">
            <v>718.52088000000003</v>
          </cell>
          <cell r="CJ197">
            <v>1251.2787000000001</v>
          </cell>
          <cell r="CL197">
            <v>1301.7850000000001</v>
          </cell>
        </row>
        <row r="198">
          <cell r="A198" t="str">
            <v>08/29/2006</v>
          </cell>
          <cell r="B198">
            <v>38958</v>
          </cell>
          <cell r="C198">
            <v>90.53867256383117</v>
          </cell>
          <cell r="D198">
            <v>96.594033082369663</v>
          </cell>
          <cell r="E198">
            <v>67.351108728689496</v>
          </cell>
          <cell r="F198">
            <v>71.261013273522863</v>
          </cell>
          <cell r="G198">
            <v>102.79634300126102</v>
          </cell>
          <cell r="H198">
            <v>94.281111558598468</v>
          </cell>
          <cell r="I198">
            <v>46.82</v>
          </cell>
          <cell r="J198">
            <v>28.637940000000004</v>
          </cell>
          <cell r="K198">
            <v>200.46100000000001</v>
          </cell>
          <cell r="L198">
            <v>5740.7900903400014</v>
          </cell>
          <cell r="M198">
            <v>74.48</v>
          </cell>
          <cell r="N198">
            <v>74.040000000000006</v>
          </cell>
          <cell r="O198">
            <v>5514.4992000000011</v>
          </cell>
          <cell r="P198">
            <v>72.33</v>
          </cell>
          <cell r="Q198">
            <v>150.828</v>
          </cell>
          <cell r="R198">
            <v>10909.38924</v>
          </cell>
          <cell r="S198">
            <v>25.61</v>
          </cell>
          <cell r="T198">
            <v>92.665199999999999</v>
          </cell>
          <cell r="U198">
            <v>2373.1557720000001</v>
          </cell>
          <cell r="V198">
            <v>27.23</v>
          </cell>
          <cell r="W198">
            <v>391.84000000000003</v>
          </cell>
          <cell r="X198">
            <v>10669.8032</v>
          </cell>
          <cell r="Y198">
            <v>69.66</v>
          </cell>
          <cell r="Z198">
            <v>67.716999999999999</v>
          </cell>
          <cell r="AA198">
            <v>4717.1662200000001</v>
          </cell>
          <cell r="AB198">
            <v>18.77</v>
          </cell>
          <cell r="AC198">
            <v>118.74300000000001</v>
          </cell>
          <cell r="AD198">
            <v>2228.80611</v>
          </cell>
          <cell r="AE198">
            <v>51.230000000000004</v>
          </cell>
          <cell r="AF198">
            <v>135.76599999999999</v>
          </cell>
          <cell r="AG198">
            <v>6955.2921800000004</v>
          </cell>
          <cell r="AH198">
            <v>46.7</v>
          </cell>
          <cell r="AI198">
            <v>80.92</v>
          </cell>
          <cell r="AJ198">
            <v>3778.9640000000004</v>
          </cell>
          <cell r="AK198">
            <v>52887.866012339997</v>
          </cell>
          <cell r="AM198">
            <v>35.01</v>
          </cell>
          <cell r="AN198">
            <v>50.405999999999999</v>
          </cell>
          <cell r="AO198">
            <v>1764.7140599999998</v>
          </cell>
          <cell r="AP198">
            <v>37</v>
          </cell>
          <cell r="AQ198">
            <v>65.808999999999997</v>
          </cell>
          <cell r="AR198">
            <v>2434.933</v>
          </cell>
          <cell r="AS198">
            <v>82.54</v>
          </cell>
          <cell r="AT198">
            <v>45.334000000000003</v>
          </cell>
          <cell r="AU198">
            <v>3741.8683600000004</v>
          </cell>
          <cell r="AV198">
            <v>46.82</v>
          </cell>
          <cell r="AW198">
            <v>23.945</v>
          </cell>
          <cell r="AX198">
            <v>1121.1049</v>
          </cell>
          <cell r="AY198">
            <v>6.18</v>
          </cell>
          <cell r="AZ198">
            <v>38.667000000000002</v>
          </cell>
          <cell r="BA198">
            <v>238.96206000000001</v>
          </cell>
          <cell r="BB198">
            <v>77.38</v>
          </cell>
          <cell r="BC198">
            <v>96.495999999999995</v>
          </cell>
          <cell r="BD198">
            <v>7466.8604799999994</v>
          </cell>
          <cell r="BE198">
            <v>16768.442859999999</v>
          </cell>
          <cell r="BG198">
            <v>49.82</v>
          </cell>
          <cell r="BH198">
            <v>119.292</v>
          </cell>
          <cell r="BI198">
            <v>5943.1274400000002</v>
          </cell>
          <cell r="BJ198">
            <v>21.88</v>
          </cell>
          <cell r="BK198">
            <v>312.91899999999998</v>
          </cell>
          <cell r="BL198">
            <v>6846.6677199999995</v>
          </cell>
          <cell r="BM198">
            <v>42.02</v>
          </cell>
          <cell r="BN198">
            <v>91.317999999999998</v>
          </cell>
          <cell r="BO198">
            <v>3837.1823600000002</v>
          </cell>
          <cell r="BP198">
            <v>45.51</v>
          </cell>
          <cell r="BQ198">
            <v>159.21</v>
          </cell>
          <cell r="BR198">
            <v>7245.6471000000001</v>
          </cell>
          <cell r="BS198">
            <v>29.67</v>
          </cell>
          <cell r="BT198">
            <v>255.029</v>
          </cell>
          <cell r="BU198">
            <v>7566.7104300000001</v>
          </cell>
          <cell r="BV198">
            <v>505</v>
          </cell>
          <cell r="BW198">
            <v>5.7510000000000003</v>
          </cell>
          <cell r="BX198">
            <v>2904.2550000000001</v>
          </cell>
          <cell r="BY198">
            <v>26.330000000000002</v>
          </cell>
          <cell r="BZ198">
            <v>153.471</v>
          </cell>
          <cell r="CA198">
            <v>4040.8914300000006</v>
          </cell>
          <cell r="CB198">
            <v>38384.481480000002</v>
          </cell>
          <cell r="CD198">
            <v>15.41</v>
          </cell>
          <cell r="CE198">
            <v>34.283000000000001</v>
          </cell>
          <cell r="CF198">
            <v>528.30102999999997</v>
          </cell>
          <cell r="CG198">
            <v>25.28</v>
          </cell>
          <cell r="CH198">
            <v>28.996000000000002</v>
          </cell>
          <cell r="CI198">
            <v>733.01888000000008</v>
          </cell>
          <cell r="CJ198">
            <v>1261.3199100000002</v>
          </cell>
          <cell r="CL198">
            <v>1304.28</v>
          </cell>
        </row>
        <row r="199">
          <cell r="A199" t="str">
            <v>08/30/2006</v>
          </cell>
          <cell r="B199">
            <v>38959</v>
          </cell>
          <cell r="C199">
            <v>91.223579250494993</v>
          </cell>
          <cell r="D199">
            <v>96.532766098439566</v>
          </cell>
          <cell r="E199">
            <v>66.883259271242352</v>
          </cell>
          <cell r="F199">
            <v>72.567133073361404</v>
          </cell>
          <cell r="G199">
            <v>102.79555485498106</v>
          </cell>
          <cell r="H199">
            <v>94.401933145388639</v>
          </cell>
          <cell r="I199">
            <v>46.88</v>
          </cell>
          <cell r="J199">
            <v>29.215200000000003</v>
          </cell>
          <cell r="K199">
            <v>200.46100000000001</v>
          </cell>
          <cell r="L199">
            <v>5856.5082072000014</v>
          </cell>
          <cell r="M199">
            <v>74.63</v>
          </cell>
          <cell r="N199">
            <v>74.040000000000006</v>
          </cell>
          <cell r="O199">
            <v>5525.6052</v>
          </cell>
          <cell r="P199">
            <v>72.850000000000009</v>
          </cell>
          <cell r="Q199">
            <v>150.828</v>
          </cell>
          <cell r="R199">
            <v>10987.819800000001</v>
          </cell>
          <cell r="S199">
            <v>25.650000000000002</v>
          </cell>
          <cell r="T199">
            <v>92.665199999999999</v>
          </cell>
          <cell r="U199">
            <v>2376.86238</v>
          </cell>
          <cell r="V199">
            <v>27.29</v>
          </cell>
          <cell r="W199">
            <v>391.84000000000003</v>
          </cell>
          <cell r="X199">
            <v>10693.313600000001</v>
          </cell>
          <cell r="Y199">
            <v>70.14</v>
          </cell>
          <cell r="Z199">
            <v>67.716999999999999</v>
          </cell>
          <cell r="AA199">
            <v>4749.6703799999996</v>
          </cell>
          <cell r="AB199">
            <v>18.78</v>
          </cell>
          <cell r="AC199">
            <v>118.74300000000001</v>
          </cell>
          <cell r="AD199">
            <v>2229.9935400000004</v>
          </cell>
          <cell r="AE199">
            <v>51.68</v>
          </cell>
          <cell r="AF199">
            <v>135.76599999999999</v>
          </cell>
          <cell r="AG199">
            <v>7016.3868799999991</v>
          </cell>
          <cell r="AH199">
            <v>47.6</v>
          </cell>
          <cell r="AI199">
            <v>80.92</v>
          </cell>
          <cell r="AJ199">
            <v>3851.7920000000004</v>
          </cell>
          <cell r="AK199">
            <v>53287.951987200009</v>
          </cell>
          <cell r="AM199">
            <v>35.25</v>
          </cell>
          <cell r="AN199">
            <v>50.405999999999999</v>
          </cell>
          <cell r="AO199">
            <v>1776.8115</v>
          </cell>
          <cell r="AP199">
            <v>36.550000000000004</v>
          </cell>
          <cell r="AQ199">
            <v>65.808999999999997</v>
          </cell>
          <cell r="AR199">
            <v>2405.3189500000003</v>
          </cell>
          <cell r="AS199">
            <v>82.23</v>
          </cell>
          <cell r="AT199">
            <v>45.334000000000003</v>
          </cell>
          <cell r="AU199">
            <v>3727.8148200000005</v>
          </cell>
          <cell r="AV199">
            <v>46.88</v>
          </cell>
          <cell r="AW199">
            <v>23.945</v>
          </cell>
          <cell r="AX199">
            <v>1122.5416</v>
          </cell>
          <cell r="AY199">
            <v>6.26</v>
          </cell>
          <cell r="AZ199">
            <v>38.667000000000002</v>
          </cell>
          <cell r="BA199">
            <v>242.05542</v>
          </cell>
          <cell r="BB199">
            <v>77.55</v>
          </cell>
          <cell r="BC199">
            <v>96.495999999999995</v>
          </cell>
          <cell r="BD199">
            <v>7483.264799999999</v>
          </cell>
          <cell r="BE199">
            <v>16757.807090000002</v>
          </cell>
          <cell r="BG199">
            <v>49.84</v>
          </cell>
          <cell r="BH199">
            <v>119.292</v>
          </cell>
          <cell r="BI199">
            <v>5945.5132800000001</v>
          </cell>
          <cell r="BJ199">
            <v>21.77</v>
          </cell>
          <cell r="BK199">
            <v>312.91899999999998</v>
          </cell>
          <cell r="BL199">
            <v>6812.2466299999996</v>
          </cell>
          <cell r="BM199">
            <v>42.42</v>
          </cell>
          <cell r="BN199">
            <v>91.317999999999998</v>
          </cell>
          <cell r="BO199">
            <v>3873.7095600000002</v>
          </cell>
          <cell r="BP199">
            <v>44.67</v>
          </cell>
          <cell r="BQ199">
            <v>159.21</v>
          </cell>
          <cell r="BR199">
            <v>7111.9107000000004</v>
          </cell>
          <cell r="BS199">
            <v>29.25</v>
          </cell>
          <cell r="BT199">
            <v>255.029</v>
          </cell>
          <cell r="BU199">
            <v>7459.59825</v>
          </cell>
          <cell r="BV199">
            <v>501.87</v>
          </cell>
          <cell r="BW199">
            <v>5.7510000000000003</v>
          </cell>
          <cell r="BX199">
            <v>2886.2543700000001</v>
          </cell>
          <cell r="BY199">
            <v>26.25</v>
          </cell>
          <cell r="BZ199">
            <v>153.471</v>
          </cell>
          <cell r="CA199">
            <v>4028.61375</v>
          </cell>
          <cell r="CB199">
            <v>38117.846539999999</v>
          </cell>
          <cell r="CD199">
            <v>15.450000000000001</v>
          </cell>
          <cell r="CE199">
            <v>34.283000000000001</v>
          </cell>
          <cell r="CF199">
            <v>529.67235000000005</v>
          </cell>
          <cell r="CG199">
            <v>26.03</v>
          </cell>
          <cell r="CH199">
            <v>28.996000000000002</v>
          </cell>
          <cell r="CI199">
            <v>754.76588000000004</v>
          </cell>
          <cell r="CJ199">
            <v>1284.4382300000002</v>
          </cell>
          <cell r="CL199">
            <v>1304.27</v>
          </cell>
        </row>
        <row r="200">
          <cell r="A200" t="str">
            <v>08/31/2006</v>
          </cell>
          <cell r="B200">
            <v>38960</v>
          </cell>
          <cell r="C200">
            <v>91.207702620089961</v>
          </cell>
          <cell r="D200">
            <v>97.56100656070798</v>
          </cell>
          <cell r="E200">
            <v>67.459664197778068</v>
          </cell>
          <cell r="F200">
            <v>72.230347190995573</v>
          </cell>
          <cell r="G200">
            <v>102.76008827238334</v>
          </cell>
          <cell r="H200">
            <v>94.522754732178811</v>
          </cell>
          <cell r="I200">
            <v>46.94</v>
          </cell>
          <cell r="J200">
            <v>29.405280000000001</v>
          </cell>
          <cell r="K200">
            <v>200.46100000000001</v>
          </cell>
          <cell r="L200">
            <v>5894.6118340800003</v>
          </cell>
          <cell r="M200">
            <v>73.64</v>
          </cell>
          <cell r="N200">
            <v>74.040000000000006</v>
          </cell>
          <cell r="O200">
            <v>5452.3056000000006</v>
          </cell>
          <cell r="P200">
            <v>72.600000000000009</v>
          </cell>
          <cell r="Q200">
            <v>150.828</v>
          </cell>
          <cell r="R200">
            <v>10950.112800000001</v>
          </cell>
          <cell r="S200">
            <v>25.61</v>
          </cell>
          <cell r="T200">
            <v>92.665199999999999</v>
          </cell>
          <cell r="U200">
            <v>2373.1557720000001</v>
          </cell>
          <cell r="V200">
            <v>27.41</v>
          </cell>
          <cell r="W200">
            <v>391.84000000000003</v>
          </cell>
          <cell r="X200">
            <v>10740.334400000002</v>
          </cell>
          <cell r="Y200">
            <v>70.88</v>
          </cell>
          <cell r="Z200">
            <v>67.716999999999999</v>
          </cell>
          <cell r="AA200">
            <v>4799.7809600000001</v>
          </cell>
          <cell r="AB200">
            <v>18.809999999999999</v>
          </cell>
          <cell r="AC200">
            <v>118.85000000000001</v>
          </cell>
          <cell r="AD200">
            <v>2235.5684999999999</v>
          </cell>
          <cell r="AE200">
            <v>51.64</v>
          </cell>
          <cell r="AF200">
            <v>135.76599999999999</v>
          </cell>
          <cell r="AG200">
            <v>7010.9562399999995</v>
          </cell>
          <cell r="AH200">
            <v>47.230000000000004</v>
          </cell>
          <cell r="AI200">
            <v>80.92</v>
          </cell>
          <cell r="AJ200">
            <v>3821.8516000000004</v>
          </cell>
          <cell r="AK200">
            <v>53278.677706080009</v>
          </cell>
          <cell r="AM200">
            <v>35.85</v>
          </cell>
          <cell r="AN200">
            <v>50.405999999999999</v>
          </cell>
          <cell r="AO200">
            <v>1807.0551</v>
          </cell>
          <cell r="AP200">
            <v>37.19</v>
          </cell>
          <cell r="AQ200">
            <v>65.808999999999997</v>
          </cell>
          <cell r="AR200">
            <v>2447.4367099999999</v>
          </cell>
          <cell r="AS200">
            <v>82.36</v>
          </cell>
          <cell r="AT200">
            <v>45.334000000000003</v>
          </cell>
          <cell r="AU200">
            <v>3733.7082400000004</v>
          </cell>
          <cell r="AV200">
            <v>46.94</v>
          </cell>
          <cell r="AW200">
            <v>23.978000000000002</v>
          </cell>
          <cell r="AX200">
            <v>1125.5273199999999</v>
          </cell>
          <cell r="AY200">
            <v>6.13</v>
          </cell>
          <cell r="AZ200">
            <v>38.667000000000002</v>
          </cell>
          <cell r="BA200">
            <v>237.02871000000002</v>
          </cell>
          <cell r="BB200">
            <v>78.61</v>
          </cell>
          <cell r="BC200">
            <v>96.495999999999995</v>
          </cell>
          <cell r="BD200">
            <v>7585.5505599999997</v>
          </cell>
          <cell r="BE200">
            <v>16936.306639999999</v>
          </cell>
          <cell r="BG200">
            <v>50.95</v>
          </cell>
          <cell r="BH200">
            <v>119.292</v>
          </cell>
          <cell r="BI200">
            <v>6077.9274000000005</v>
          </cell>
          <cell r="BJ200">
            <v>21.93</v>
          </cell>
          <cell r="BK200">
            <v>312.91899999999998</v>
          </cell>
          <cell r="BL200">
            <v>6862.3136699999995</v>
          </cell>
          <cell r="BM200">
            <v>42.76</v>
          </cell>
          <cell r="BN200">
            <v>89.463999999999999</v>
          </cell>
          <cell r="BO200">
            <v>3825.4806399999998</v>
          </cell>
          <cell r="BP200">
            <v>44.84</v>
          </cell>
          <cell r="BQ200">
            <v>158.45699999999999</v>
          </cell>
          <cell r="BR200">
            <v>7105.2118799999998</v>
          </cell>
          <cell r="BS200">
            <v>29.67</v>
          </cell>
          <cell r="BT200">
            <v>255.029</v>
          </cell>
          <cell r="BU200">
            <v>7566.7104300000001</v>
          </cell>
          <cell r="BV200">
            <v>513.65</v>
          </cell>
          <cell r="BW200">
            <v>5.7510000000000003</v>
          </cell>
          <cell r="BX200">
            <v>2954.0011500000001</v>
          </cell>
          <cell r="BY200">
            <v>26.42</v>
          </cell>
          <cell r="BZ200">
            <v>153.471</v>
          </cell>
          <cell r="CA200">
            <v>4054.7038200000002</v>
          </cell>
          <cell r="CB200">
            <v>38446.348989999999</v>
          </cell>
          <cell r="CD200">
            <v>15.200000000000001</v>
          </cell>
          <cell r="CE200">
            <v>34.283000000000001</v>
          </cell>
          <cell r="CF200">
            <v>521.10160000000008</v>
          </cell>
          <cell r="CG200">
            <v>26.12</v>
          </cell>
          <cell r="CH200">
            <v>28.996000000000002</v>
          </cell>
          <cell r="CI200">
            <v>757.37552000000005</v>
          </cell>
          <cell r="CJ200">
            <v>1278.47712</v>
          </cell>
          <cell r="CL200">
            <v>1303.82</v>
          </cell>
        </row>
        <row r="201">
          <cell r="A201" t="str">
            <v>09/01/2006</v>
          </cell>
          <cell r="B201">
            <v>38961</v>
          </cell>
          <cell r="C201">
            <v>91.68849722030879</v>
          </cell>
          <cell r="D201">
            <v>99.006815317702134</v>
          </cell>
          <cell r="E201">
            <v>67.526346784460472</v>
          </cell>
          <cell r="F201">
            <v>71.958014982220647</v>
          </cell>
          <cell r="G201">
            <v>103.32676544766709</v>
          </cell>
          <cell r="H201">
            <v>95.388642770841713</v>
          </cell>
          <cell r="I201">
            <v>47.37</v>
          </cell>
          <cell r="J201">
            <v>29.637590000000003</v>
          </cell>
          <cell r="K201">
            <v>200.46100000000001</v>
          </cell>
          <cell r="L201">
            <v>5941.1809289900011</v>
          </cell>
          <cell r="M201">
            <v>74.91</v>
          </cell>
          <cell r="N201">
            <v>74.040000000000006</v>
          </cell>
          <cell r="O201">
            <v>5546.3364000000001</v>
          </cell>
          <cell r="P201">
            <v>72.17</v>
          </cell>
          <cell r="Q201">
            <v>150.828</v>
          </cell>
          <cell r="R201">
            <v>10885.25676</v>
          </cell>
          <cell r="S201">
            <v>25.61</v>
          </cell>
          <cell r="T201">
            <v>92.665199999999999</v>
          </cell>
          <cell r="U201">
            <v>2373.1557720000001</v>
          </cell>
          <cell r="V201">
            <v>27.740000000000002</v>
          </cell>
          <cell r="W201">
            <v>391.84000000000003</v>
          </cell>
          <cell r="X201">
            <v>10869.641600000001</v>
          </cell>
          <cell r="Y201">
            <v>71.58</v>
          </cell>
          <cell r="Z201">
            <v>67.716999999999999</v>
          </cell>
          <cell r="AA201">
            <v>4847.1828599999999</v>
          </cell>
          <cell r="AB201">
            <v>18.91</v>
          </cell>
          <cell r="AC201">
            <v>118.85000000000001</v>
          </cell>
          <cell r="AD201">
            <v>2247.4535000000001</v>
          </cell>
          <cell r="AE201">
            <v>51.410000000000004</v>
          </cell>
          <cell r="AF201">
            <v>135.76599999999999</v>
          </cell>
          <cell r="AG201">
            <v>6979.7300599999999</v>
          </cell>
          <cell r="AH201">
            <v>47.82</v>
          </cell>
          <cell r="AI201">
            <v>80.92</v>
          </cell>
          <cell r="AJ201">
            <v>3869.5944</v>
          </cell>
          <cell r="AK201">
            <v>53559.53228099001</v>
          </cell>
          <cell r="AM201">
            <v>36.050000000000004</v>
          </cell>
          <cell r="AN201">
            <v>50.405999999999999</v>
          </cell>
          <cell r="AO201">
            <v>1817.1363000000001</v>
          </cell>
          <cell r="AP201">
            <v>37.840000000000003</v>
          </cell>
          <cell r="AQ201">
            <v>65.808999999999997</v>
          </cell>
          <cell r="AR201">
            <v>2490.2125599999999</v>
          </cell>
          <cell r="AS201">
            <v>85.06</v>
          </cell>
          <cell r="AT201">
            <v>45.334000000000003</v>
          </cell>
          <cell r="AU201">
            <v>3856.1100400000005</v>
          </cell>
          <cell r="AV201">
            <v>47.37</v>
          </cell>
          <cell r="AW201">
            <v>23.978000000000002</v>
          </cell>
          <cell r="AX201">
            <v>1135.8378600000001</v>
          </cell>
          <cell r="AY201">
            <v>6.05</v>
          </cell>
          <cell r="AZ201">
            <v>38.667000000000002</v>
          </cell>
          <cell r="BA201">
            <v>233.93535</v>
          </cell>
          <cell r="BB201">
            <v>79.320000000000007</v>
          </cell>
          <cell r="BC201">
            <v>96.495999999999995</v>
          </cell>
          <cell r="BD201">
            <v>7654.0627199999999</v>
          </cell>
          <cell r="BE201">
            <v>17187.294829999999</v>
          </cell>
          <cell r="BG201">
            <v>51.13</v>
          </cell>
          <cell r="BH201">
            <v>119.292</v>
          </cell>
          <cell r="BI201">
            <v>6099.3999600000006</v>
          </cell>
          <cell r="BJ201">
            <v>22.05</v>
          </cell>
          <cell r="BK201">
            <v>312.91899999999998</v>
          </cell>
          <cell r="BL201">
            <v>6899.8639499999999</v>
          </cell>
          <cell r="BM201">
            <v>42.42</v>
          </cell>
          <cell r="BN201">
            <v>89.463999999999999</v>
          </cell>
          <cell r="BO201">
            <v>3795.06288</v>
          </cell>
          <cell r="BP201">
            <v>44.79</v>
          </cell>
          <cell r="BQ201">
            <v>158.45699999999999</v>
          </cell>
          <cell r="BR201">
            <v>7097.2890299999999</v>
          </cell>
          <cell r="BS201">
            <v>29.73</v>
          </cell>
          <cell r="BT201">
            <v>255.029</v>
          </cell>
          <cell r="BU201">
            <v>7582.01217</v>
          </cell>
          <cell r="BV201">
            <v>512.4</v>
          </cell>
          <cell r="BW201">
            <v>5.7510000000000003</v>
          </cell>
          <cell r="BX201">
            <v>2946.8124000000003</v>
          </cell>
          <cell r="BY201">
            <v>26.48</v>
          </cell>
          <cell r="BZ201">
            <v>153.471</v>
          </cell>
          <cell r="CA201">
            <v>4063.9120800000001</v>
          </cell>
          <cell r="CB201">
            <v>38484.352470000005</v>
          </cell>
          <cell r="CD201">
            <v>15.44</v>
          </cell>
          <cell r="CE201">
            <v>34.283000000000001</v>
          </cell>
          <cell r="CF201">
            <v>529.32952</v>
          </cell>
          <cell r="CG201">
            <v>25.67</v>
          </cell>
          <cell r="CH201">
            <v>28.996000000000002</v>
          </cell>
          <cell r="CI201">
            <v>744.3273200000001</v>
          </cell>
          <cell r="CJ201">
            <v>1273.6568400000001</v>
          </cell>
          <cell r="CL201">
            <v>1311.01</v>
          </cell>
        </row>
        <row r="202">
          <cell r="A202" t="str">
            <v>09/05/2006</v>
          </cell>
          <cell r="B202">
            <v>38965</v>
          </cell>
          <cell r="C202">
            <v>92.145433317128223</v>
          </cell>
          <cell r="D202">
            <v>98.718035588840479</v>
          </cell>
          <cell r="E202">
            <v>66.634183716035906</v>
          </cell>
          <cell r="F202">
            <v>72.302128548347184</v>
          </cell>
          <cell r="G202">
            <v>103.50331021437577</v>
          </cell>
          <cell r="H202">
            <v>97.140555779299234</v>
          </cell>
          <cell r="I202">
            <v>48.24</v>
          </cell>
          <cell r="J202">
            <v>29.405280000000001</v>
          </cell>
          <cell r="K202">
            <v>200.46100000000001</v>
          </cell>
          <cell r="L202">
            <v>5894.6118340800003</v>
          </cell>
          <cell r="M202">
            <v>74.95</v>
          </cell>
          <cell r="N202">
            <v>74.040000000000006</v>
          </cell>
          <cell r="O202">
            <v>5549.2980000000007</v>
          </cell>
          <cell r="P202">
            <v>71.98</v>
          </cell>
          <cell r="Q202">
            <v>150.828</v>
          </cell>
          <cell r="R202">
            <v>10856.59944</v>
          </cell>
          <cell r="S202">
            <v>27.13</v>
          </cell>
          <cell r="T202">
            <v>92.665199999999999</v>
          </cell>
          <cell r="U202">
            <v>2514.0068759999999</v>
          </cell>
          <cell r="V202">
            <v>27.97</v>
          </cell>
          <cell r="W202">
            <v>391.84000000000003</v>
          </cell>
          <cell r="X202">
            <v>10959.764800000001</v>
          </cell>
          <cell r="Y202">
            <v>71.460000000000008</v>
          </cell>
          <cell r="Z202">
            <v>67.716999999999999</v>
          </cell>
          <cell r="AA202">
            <v>4839.0568200000007</v>
          </cell>
          <cell r="AB202">
            <v>19.059999999999999</v>
          </cell>
          <cell r="AC202">
            <v>118.85000000000001</v>
          </cell>
          <cell r="AD202">
            <v>2265.2809999999999</v>
          </cell>
          <cell r="AE202">
            <v>52.07</v>
          </cell>
          <cell r="AF202">
            <v>135.76599999999999</v>
          </cell>
          <cell r="AG202">
            <v>7069.3356199999998</v>
          </cell>
          <cell r="AH202">
            <v>47.93</v>
          </cell>
          <cell r="AI202">
            <v>80.92</v>
          </cell>
          <cell r="AJ202">
            <v>3878.4956000000002</v>
          </cell>
          <cell r="AK202">
            <v>53826.449990080007</v>
          </cell>
          <cell r="AM202">
            <v>36.050000000000004</v>
          </cell>
          <cell r="AN202">
            <v>50.405999999999999</v>
          </cell>
          <cell r="AO202">
            <v>1817.1363000000001</v>
          </cell>
          <cell r="AP202">
            <v>38.15</v>
          </cell>
          <cell r="AQ202">
            <v>65.808999999999997</v>
          </cell>
          <cell r="AR202">
            <v>2510.6133499999996</v>
          </cell>
          <cell r="AS202">
            <v>84.24</v>
          </cell>
          <cell r="AT202">
            <v>45.334000000000003</v>
          </cell>
          <cell r="AU202">
            <v>3818.9361600000002</v>
          </cell>
          <cell r="AV202">
            <v>48.24</v>
          </cell>
          <cell r="AW202">
            <v>23.978000000000002</v>
          </cell>
          <cell r="AX202">
            <v>1156.6987200000001</v>
          </cell>
          <cell r="AY202">
            <v>6.22</v>
          </cell>
          <cell r="AZ202">
            <v>38.667000000000002</v>
          </cell>
          <cell r="BA202">
            <v>240.50873999999999</v>
          </cell>
          <cell r="BB202">
            <v>78.69</v>
          </cell>
          <cell r="BC202">
            <v>96.495999999999995</v>
          </cell>
          <cell r="BD202">
            <v>7593.2702399999998</v>
          </cell>
          <cell r="BE202">
            <v>17137.163509999998</v>
          </cell>
          <cell r="BG202">
            <v>50.31</v>
          </cell>
          <cell r="BH202">
            <v>119.292</v>
          </cell>
          <cell r="BI202">
            <v>6001.5805200000004</v>
          </cell>
          <cell r="BJ202">
            <v>21.8</v>
          </cell>
          <cell r="BK202">
            <v>312.91899999999998</v>
          </cell>
          <cell r="BL202">
            <v>6821.6341999999995</v>
          </cell>
          <cell r="BM202">
            <v>41.730000000000004</v>
          </cell>
          <cell r="BN202">
            <v>89.463999999999999</v>
          </cell>
          <cell r="BO202">
            <v>3733.3327200000003</v>
          </cell>
          <cell r="BP202">
            <v>44.56</v>
          </cell>
          <cell r="BQ202">
            <v>158.45699999999999</v>
          </cell>
          <cell r="BR202">
            <v>7060.8439200000003</v>
          </cell>
          <cell r="BS202">
            <v>28.98</v>
          </cell>
          <cell r="BT202">
            <v>255.029</v>
          </cell>
          <cell r="BU202">
            <v>7390.7404200000001</v>
          </cell>
          <cell r="BV202">
            <v>510</v>
          </cell>
          <cell r="BW202">
            <v>5.7510000000000003</v>
          </cell>
          <cell r="BX202">
            <v>2933.01</v>
          </cell>
          <cell r="BY202">
            <v>26.29</v>
          </cell>
          <cell r="BZ202">
            <v>153.471</v>
          </cell>
          <cell r="CA202">
            <v>4034.7525900000001</v>
          </cell>
          <cell r="CB202">
            <v>37975.894370000009</v>
          </cell>
          <cell r="CD202">
            <v>15.55</v>
          </cell>
          <cell r="CE202">
            <v>34.283000000000001</v>
          </cell>
          <cell r="CF202">
            <v>533.10065000000009</v>
          </cell>
          <cell r="CG202">
            <v>25.75</v>
          </cell>
          <cell r="CH202">
            <v>28.996000000000002</v>
          </cell>
          <cell r="CI202">
            <v>746.64700000000005</v>
          </cell>
          <cell r="CJ202">
            <v>1279.7476500000002</v>
          </cell>
          <cell r="CL202">
            <v>1313.25</v>
          </cell>
        </row>
        <row r="203">
          <cell r="A203" t="str">
            <v>09/06/2006</v>
          </cell>
          <cell r="B203">
            <v>38966</v>
          </cell>
          <cell r="C203">
            <v>90.641204033618834</v>
          </cell>
          <cell r="D203">
            <v>96.612878156546529</v>
          </cell>
          <cell r="E203">
            <v>64.414248024901283</v>
          </cell>
          <cell r="F203">
            <v>70.968939256447953</v>
          </cell>
          <cell r="G203">
            <v>102.4795081967213</v>
          </cell>
          <cell r="H203">
            <v>95.791381393475632</v>
          </cell>
          <cell r="I203">
            <v>47.57</v>
          </cell>
          <cell r="J203">
            <v>28.820970000000003</v>
          </cell>
          <cell r="K203">
            <v>200.46100000000001</v>
          </cell>
          <cell r="L203">
            <v>5777.4804671700012</v>
          </cell>
          <cell r="M203">
            <v>73.66</v>
          </cell>
          <cell r="N203">
            <v>74.040000000000006</v>
          </cell>
          <cell r="O203">
            <v>5453.7864</v>
          </cell>
          <cell r="P203">
            <v>71.88</v>
          </cell>
          <cell r="Q203">
            <v>150.828</v>
          </cell>
          <cell r="R203">
            <v>10841.51664</v>
          </cell>
          <cell r="S203">
            <v>26.02</v>
          </cell>
          <cell r="T203">
            <v>92.665199999999999</v>
          </cell>
          <cell r="U203">
            <v>2411.1485039999998</v>
          </cell>
          <cell r="V203">
            <v>27.400000000000002</v>
          </cell>
          <cell r="W203">
            <v>391.84000000000003</v>
          </cell>
          <cell r="X203">
            <v>10736.416000000001</v>
          </cell>
          <cell r="Y203">
            <v>70.36</v>
          </cell>
          <cell r="Z203">
            <v>67.716999999999999</v>
          </cell>
          <cell r="AA203">
            <v>4764.5681199999999</v>
          </cell>
          <cell r="AB203">
            <v>19</v>
          </cell>
          <cell r="AC203">
            <v>118.85000000000001</v>
          </cell>
          <cell r="AD203">
            <v>2258.15</v>
          </cell>
          <cell r="AE203">
            <v>50.75</v>
          </cell>
          <cell r="AF203">
            <v>135.76599999999999</v>
          </cell>
          <cell r="AG203">
            <v>6890.1244999999999</v>
          </cell>
          <cell r="AH203">
            <v>47.14</v>
          </cell>
          <cell r="AI203">
            <v>80.92</v>
          </cell>
          <cell r="AJ203">
            <v>3814.5688</v>
          </cell>
          <cell r="AK203">
            <v>52947.759431170001</v>
          </cell>
          <cell r="AM203">
            <v>34.75</v>
          </cell>
          <cell r="AN203">
            <v>50.405999999999999</v>
          </cell>
          <cell r="AO203">
            <v>1751.6085</v>
          </cell>
          <cell r="AP203">
            <v>37.85</v>
          </cell>
          <cell r="AQ203">
            <v>65.808999999999997</v>
          </cell>
          <cell r="AR203">
            <v>2490.8706499999998</v>
          </cell>
          <cell r="AS203">
            <v>81.42</v>
          </cell>
          <cell r="AT203">
            <v>45.334000000000003</v>
          </cell>
          <cell r="AU203">
            <v>3691.0942800000003</v>
          </cell>
          <cell r="AV203">
            <v>47.57</v>
          </cell>
          <cell r="AW203">
            <v>23.978000000000002</v>
          </cell>
          <cell r="AX203">
            <v>1140.63346</v>
          </cell>
          <cell r="AY203">
            <v>5.94</v>
          </cell>
          <cell r="AZ203">
            <v>38.667000000000002</v>
          </cell>
          <cell r="BA203">
            <v>229.68198000000004</v>
          </cell>
          <cell r="BB203">
            <v>77.39</v>
          </cell>
          <cell r="BC203">
            <v>96.495999999999995</v>
          </cell>
          <cell r="BD203">
            <v>7467.8254399999996</v>
          </cell>
          <cell r="BE203">
            <v>16771.714309999999</v>
          </cell>
          <cell r="BG203">
            <v>48.07</v>
          </cell>
          <cell r="BH203">
            <v>119.292</v>
          </cell>
          <cell r="BI203">
            <v>5734.3664399999998</v>
          </cell>
          <cell r="BJ203">
            <v>21</v>
          </cell>
          <cell r="BK203">
            <v>312.91899999999998</v>
          </cell>
          <cell r="BL203">
            <v>6571.299</v>
          </cell>
          <cell r="BM203">
            <v>40.39</v>
          </cell>
          <cell r="BN203">
            <v>89.463999999999999</v>
          </cell>
          <cell r="BO203">
            <v>3613.4509600000001</v>
          </cell>
          <cell r="BP203">
            <v>43.5</v>
          </cell>
          <cell r="BQ203">
            <v>158.45699999999999</v>
          </cell>
          <cell r="BR203">
            <v>6892.8795</v>
          </cell>
          <cell r="BS203">
            <v>28.01</v>
          </cell>
          <cell r="BT203">
            <v>255.029</v>
          </cell>
          <cell r="BU203">
            <v>7143.36229</v>
          </cell>
          <cell r="BV203">
            <v>491.48</v>
          </cell>
          <cell r="BW203">
            <v>5.7510000000000003</v>
          </cell>
          <cell r="BX203">
            <v>2826.5014800000004</v>
          </cell>
          <cell r="BY203">
            <v>25.6</v>
          </cell>
          <cell r="BZ203">
            <v>153.471</v>
          </cell>
          <cell r="CA203">
            <v>3928.8576000000003</v>
          </cell>
          <cell r="CB203">
            <v>36710.717270000008</v>
          </cell>
          <cell r="CD203">
            <v>15.200000000000001</v>
          </cell>
          <cell r="CE203">
            <v>34.283000000000001</v>
          </cell>
          <cell r="CF203">
            <v>521.10160000000008</v>
          </cell>
          <cell r="CG203">
            <v>25.35</v>
          </cell>
          <cell r="CH203">
            <v>28.996000000000002</v>
          </cell>
          <cell r="CI203">
            <v>735.04860000000008</v>
          </cell>
          <cell r="CJ203">
            <v>1256.1502</v>
          </cell>
          <cell r="CL203">
            <v>1300.26</v>
          </cell>
        </row>
        <row r="204">
          <cell r="A204" t="str">
            <v>09/07/2006</v>
          </cell>
          <cell r="B204">
            <v>38967</v>
          </cell>
          <cell r="C204">
            <v>90.520651016440951</v>
          </cell>
          <cell r="D204">
            <v>95.266670091018568</v>
          </cell>
          <cell r="E204">
            <v>65.102112830470588</v>
          </cell>
          <cell r="F204">
            <v>70.964505358055192</v>
          </cell>
          <cell r="G204">
            <v>101.98770491803278</v>
          </cell>
          <cell r="H204">
            <v>95.650422875553758</v>
          </cell>
          <cell r="I204">
            <v>47.5</v>
          </cell>
          <cell r="J204">
            <v>28.553460000000001</v>
          </cell>
          <cell r="K204">
            <v>200.46100000000001</v>
          </cell>
          <cell r="L204">
            <v>5723.8551450600007</v>
          </cell>
          <cell r="M204">
            <v>74.62</v>
          </cell>
          <cell r="N204">
            <v>74.040000000000006</v>
          </cell>
          <cell r="O204">
            <v>5524.8648000000012</v>
          </cell>
          <cell r="P204">
            <v>71.88</v>
          </cell>
          <cell r="Q204">
            <v>150.828</v>
          </cell>
          <cell r="R204">
            <v>10841.51664</v>
          </cell>
          <cell r="S204">
            <v>26</v>
          </cell>
          <cell r="T204">
            <v>92.665199999999999</v>
          </cell>
          <cell r="U204">
            <v>2409.2952</v>
          </cell>
          <cell r="V204">
            <v>26.84</v>
          </cell>
          <cell r="W204">
            <v>391.84000000000003</v>
          </cell>
          <cell r="X204">
            <v>10516.9856</v>
          </cell>
          <cell r="Y204">
            <v>70.52</v>
          </cell>
          <cell r="Z204">
            <v>67.716999999999999</v>
          </cell>
          <cell r="AA204">
            <v>4775.4028399999997</v>
          </cell>
          <cell r="AB204">
            <v>18.78</v>
          </cell>
          <cell r="AC204">
            <v>118.85000000000001</v>
          </cell>
          <cell r="AD204">
            <v>2232.0030000000002</v>
          </cell>
          <cell r="AE204">
            <v>52.06</v>
          </cell>
          <cell r="AF204">
            <v>135.76599999999999</v>
          </cell>
          <cell r="AG204">
            <v>7067.9779600000002</v>
          </cell>
          <cell r="AH204">
            <v>46.78</v>
          </cell>
          <cell r="AI204">
            <v>80.92</v>
          </cell>
          <cell r="AJ204">
            <v>3785.4376000000002</v>
          </cell>
          <cell r="AK204">
            <v>52877.338785060005</v>
          </cell>
          <cell r="AM204">
            <v>34.14</v>
          </cell>
          <cell r="AN204">
            <v>50.405999999999999</v>
          </cell>
          <cell r="AO204">
            <v>1720.8608400000001</v>
          </cell>
          <cell r="AP204">
            <v>37.19</v>
          </cell>
          <cell r="AQ204">
            <v>65.808999999999997</v>
          </cell>
          <cell r="AR204">
            <v>2447.4367099999999</v>
          </cell>
          <cell r="AS204">
            <v>79.22</v>
          </cell>
          <cell r="AT204">
            <v>45.334000000000003</v>
          </cell>
          <cell r="AU204">
            <v>3591.3594800000001</v>
          </cell>
          <cell r="AV204">
            <v>47.5</v>
          </cell>
          <cell r="AW204">
            <v>23.978000000000002</v>
          </cell>
          <cell r="AX204">
            <v>1138.9550000000002</v>
          </cell>
          <cell r="AY204">
            <v>5.76</v>
          </cell>
          <cell r="AZ204">
            <v>38.667000000000002</v>
          </cell>
          <cell r="BA204">
            <v>222.72192000000001</v>
          </cell>
          <cell r="BB204">
            <v>76.86</v>
          </cell>
          <cell r="BC204">
            <v>96.495999999999995</v>
          </cell>
          <cell r="BD204">
            <v>7416.6825599999993</v>
          </cell>
          <cell r="BE204">
            <v>16538.016510000001</v>
          </cell>
          <cell r="BG204">
            <v>48.39</v>
          </cell>
          <cell r="BH204">
            <v>119.292</v>
          </cell>
          <cell r="BI204">
            <v>5772.5398800000003</v>
          </cell>
          <cell r="BJ204">
            <v>21.21</v>
          </cell>
          <cell r="BK204">
            <v>312.91899999999998</v>
          </cell>
          <cell r="BL204">
            <v>6637.01199</v>
          </cell>
          <cell r="BM204">
            <v>40.400000000000006</v>
          </cell>
          <cell r="BN204">
            <v>89.463999999999999</v>
          </cell>
          <cell r="BO204">
            <v>3614.3456000000006</v>
          </cell>
          <cell r="BP204">
            <v>43.25</v>
          </cell>
          <cell r="BQ204">
            <v>158.45699999999999</v>
          </cell>
          <cell r="BR204">
            <v>6853.2652499999995</v>
          </cell>
          <cell r="BS204">
            <v>28.810000000000002</v>
          </cell>
          <cell r="BT204">
            <v>255.029</v>
          </cell>
          <cell r="BU204">
            <v>7347.3854900000006</v>
          </cell>
          <cell r="BV204">
            <v>505.1</v>
          </cell>
          <cell r="BW204">
            <v>5.7510000000000003</v>
          </cell>
          <cell r="BX204">
            <v>2904.8301000000001</v>
          </cell>
          <cell r="BY204">
            <v>25.89</v>
          </cell>
          <cell r="BZ204">
            <v>153.471</v>
          </cell>
          <cell r="CA204">
            <v>3973.3641900000002</v>
          </cell>
          <cell r="CB204">
            <v>37102.7425</v>
          </cell>
          <cell r="CD204">
            <v>15.24</v>
          </cell>
          <cell r="CE204">
            <v>34.283000000000001</v>
          </cell>
          <cell r="CF204">
            <v>522.47292000000004</v>
          </cell>
          <cell r="CG204">
            <v>25.3</v>
          </cell>
          <cell r="CH204">
            <v>28.996000000000002</v>
          </cell>
          <cell r="CI204">
            <v>733.5988000000001</v>
          </cell>
          <cell r="CJ204">
            <v>1256.0717200000001</v>
          </cell>
          <cell r="CL204">
            <v>1294.02</v>
          </cell>
        </row>
        <row r="205">
          <cell r="A205" t="str">
            <v>09/08/2006</v>
          </cell>
          <cell r="B205">
            <v>38968</v>
          </cell>
          <cell r="C205">
            <v>91.134589072642868</v>
          </cell>
          <cell r="D205">
            <v>96.062216845872541</v>
          </cell>
          <cell r="E205">
            <v>65.747900372674479</v>
          </cell>
          <cell r="F205">
            <v>71.87582571505871</v>
          </cell>
          <cell r="G205">
            <v>102.37389659520805</v>
          </cell>
          <cell r="H205">
            <v>97.986306886830448</v>
          </cell>
          <cell r="I205">
            <v>48.660000000000004</v>
          </cell>
          <cell r="J205">
            <v>28.694250000000004</v>
          </cell>
          <cell r="K205">
            <v>200.46100000000001</v>
          </cell>
          <cell r="L205">
            <v>5752.0780492500007</v>
          </cell>
          <cell r="M205">
            <v>75.320000000000007</v>
          </cell>
          <cell r="N205">
            <v>74.040000000000006</v>
          </cell>
          <cell r="O205">
            <v>5576.6928000000007</v>
          </cell>
          <cell r="P205">
            <v>72.239999999999995</v>
          </cell>
          <cell r="Q205">
            <v>150.828</v>
          </cell>
          <cell r="R205">
            <v>10895.81472</v>
          </cell>
          <cell r="S205">
            <v>25.35</v>
          </cell>
          <cell r="T205">
            <v>92.665199999999999</v>
          </cell>
          <cell r="U205">
            <v>2349.0628200000001</v>
          </cell>
          <cell r="V205">
            <v>27.02</v>
          </cell>
          <cell r="W205">
            <v>391.84000000000003</v>
          </cell>
          <cell r="X205">
            <v>10587.516800000001</v>
          </cell>
          <cell r="Y205">
            <v>71.540000000000006</v>
          </cell>
          <cell r="Z205">
            <v>67.716999999999999</v>
          </cell>
          <cell r="AA205">
            <v>4844.4741800000002</v>
          </cell>
          <cell r="AB205">
            <v>19</v>
          </cell>
          <cell r="AC205">
            <v>118.85000000000001</v>
          </cell>
          <cell r="AD205">
            <v>2258.15</v>
          </cell>
          <cell r="AE205">
            <v>52.75</v>
          </cell>
          <cell r="AF205">
            <v>135.76599999999999</v>
          </cell>
          <cell r="AG205">
            <v>7161.6564999999991</v>
          </cell>
          <cell r="AH205">
            <v>47.09</v>
          </cell>
          <cell r="AI205">
            <v>80.92</v>
          </cell>
          <cell r="AJ205">
            <v>3810.5228000000002</v>
          </cell>
          <cell r="AK205">
            <v>53235.968669250004</v>
          </cell>
          <cell r="AM205">
            <v>33.78</v>
          </cell>
          <cell r="AN205">
            <v>50.405999999999999</v>
          </cell>
          <cell r="AO205">
            <v>1702.71468</v>
          </cell>
          <cell r="AP205">
            <v>37.75</v>
          </cell>
          <cell r="AQ205">
            <v>65.808999999999997</v>
          </cell>
          <cell r="AR205">
            <v>2484.2897499999999</v>
          </cell>
          <cell r="AS205">
            <v>79.350000000000009</v>
          </cell>
          <cell r="AT205">
            <v>45.334000000000003</v>
          </cell>
          <cell r="AU205">
            <v>3597.2529000000009</v>
          </cell>
          <cell r="AV205">
            <v>48.660000000000004</v>
          </cell>
          <cell r="AW205">
            <v>23.978000000000002</v>
          </cell>
          <cell r="AX205">
            <v>1166.7694800000002</v>
          </cell>
          <cell r="AY205">
            <v>5.78</v>
          </cell>
          <cell r="AZ205">
            <v>38.667000000000002</v>
          </cell>
          <cell r="BA205">
            <v>223.49526000000003</v>
          </cell>
          <cell r="BB205">
            <v>77.739999999999995</v>
          </cell>
          <cell r="BC205">
            <v>96.495999999999995</v>
          </cell>
          <cell r="BD205">
            <v>7501.5990399999991</v>
          </cell>
          <cell r="BE205">
            <v>16676.12111</v>
          </cell>
          <cell r="BG205">
            <v>48.96</v>
          </cell>
          <cell r="BH205">
            <v>119.292</v>
          </cell>
          <cell r="BI205">
            <v>5840.5363200000002</v>
          </cell>
          <cell r="BJ205">
            <v>22.01</v>
          </cell>
          <cell r="BK205">
            <v>312.91899999999998</v>
          </cell>
          <cell r="BL205">
            <v>6887.3471900000004</v>
          </cell>
          <cell r="BM205">
            <v>40.35</v>
          </cell>
          <cell r="BN205">
            <v>89.463999999999999</v>
          </cell>
          <cell r="BO205">
            <v>3609.8724000000002</v>
          </cell>
          <cell r="BP205">
            <v>42.71</v>
          </cell>
          <cell r="BQ205">
            <v>158.45699999999999</v>
          </cell>
          <cell r="BR205">
            <v>6767.6984700000003</v>
          </cell>
          <cell r="BS205">
            <v>29.07</v>
          </cell>
          <cell r="BT205">
            <v>255.029</v>
          </cell>
          <cell r="BU205">
            <v>7413.6930300000004</v>
          </cell>
          <cell r="BV205">
            <v>512</v>
          </cell>
          <cell r="BW205">
            <v>5.7510000000000003</v>
          </cell>
          <cell r="BX205">
            <v>2944.5120000000002</v>
          </cell>
          <cell r="BY205">
            <v>26.11</v>
          </cell>
          <cell r="BZ205">
            <v>153.471</v>
          </cell>
          <cell r="CA205">
            <v>4007.12781</v>
          </cell>
          <cell r="CB205">
            <v>37470.787219999998</v>
          </cell>
          <cell r="CD205">
            <v>15.11</v>
          </cell>
          <cell r="CE205">
            <v>34.283000000000001</v>
          </cell>
          <cell r="CF205">
            <v>518.01612999999998</v>
          </cell>
          <cell r="CG205">
            <v>26.01</v>
          </cell>
          <cell r="CH205">
            <v>28.996000000000002</v>
          </cell>
          <cell r="CI205">
            <v>754.18596000000014</v>
          </cell>
          <cell r="CJ205">
            <v>1272.2020900000002</v>
          </cell>
          <cell r="CL205">
            <v>1298.92</v>
          </cell>
        </row>
        <row r="206">
          <cell r="A206" t="str">
            <v>09/11/2006</v>
          </cell>
          <cell r="B206">
            <v>38971</v>
          </cell>
          <cell r="C206">
            <v>92.181740201488054</v>
          </cell>
          <cell r="D206">
            <v>94.876752087295216</v>
          </cell>
          <cell r="E206">
            <v>66.68202633675395</v>
          </cell>
          <cell r="F206">
            <v>70.580113825030494</v>
          </cell>
          <cell r="G206">
            <v>102.42276166456492</v>
          </cell>
          <cell r="H206">
            <v>96.455900120821596</v>
          </cell>
          <cell r="I206">
            <v>47.900000000000006</v>
          </cell>
          <cell r="J206">
            <v>29.081450000000004</v>
          </cell>
          <cell r="K206">
            <v>200.46100000000001</v>
          </cell>
          <cell r="L206">
            <v>5829.6965484500015</v>
          </cell>
          <cell r="M206">
            <v>75.850000000000009</v>
          </cell>
          <cell r="N206">
            <v>74.040000000000006</v>
          </cell>
          <cell r="O206">
            <v>5615.9340000000011</v>
          </cell>
          <cell r="P206">
            <v>72.320000000000007</v>
          </cell>
          <cell r="Q206">
            <v>150.828</v>
          </cell>
          <cell r="R206">
            <v>10907.880960000002</v>
          </cell>
          <cell r="S206">
            <v>25.09</v>
          </cell>
          <cell r="T206">
            <v>92.665199999999999</v>
          </cell>
          <cell r="U206">
            <v>2324.9698680000001</v>
          </cell>
          <cell r="V206">
            <v>27.59</v>
          </cell>
          <cell r="W206">
            <v>391.84000000000003</v>
          </cell>
          <cell r="X206">
            <v>10810.865600000001</v>
          </cell>
          <cell r="Y206">
            <v>74.460000000000008</v>
          </cell>
          <cell r="Z206">
            <v>67.716999999999999</v>
          </cell>
          <cell r="AA206">
            <v>5042.2078200000005</v>
          </cell>
          <cell r="AB206">
            <v>19.05</v>
          </cell>
          <cell r="AC206">
            <v>118.85000000000001</v>
          </cell>
          <cell r="AD206">
            <v>2264.0925000000002</v>
          </cell>
          <cell r="AE206">
            <v>52.14</v>
          </cell>
          <cell r="AF206">
            <v>135.76599999999999</v>
          </cell>
          <cell r="AG206">
            <v>7078.8392399999993</v>
          </cell>
          <cell r="AH206">
            <v>49.1</v>
          </cell>
          <cell r="AI206">
            <v>80.92</v>
          </cell>
          <cell r="AJ206">
            <v>3973.172</v>
          </cell>
          <cell r="AK206">
            <v>53847.658536450006</v>
          </cell>
          <cell r="AM206">
            <v>33.58</v>
          </cell>
          <cell r="AN206">
            <v>50.405999999999999</v>
          </cell>
          <cell r="AO206">
            <v>1692.63348</v>
          </cell>
          <cell r="AP206">
            <v>37.89</v>
          </cell>
          <cell r="AQ206">
            <v>65.808999999999997</v>
          </cell>
          <cell r="AR206">
            <v>2493.5030099999999</v>
          </cell>
          <cell r="AS206">
            <v>77.02</v>
          </cell>
          <cell r="AT206">
            <v>45.334000000000003</v>
          </cell>
          <cell r="AU206">
            <v>3491.6246799999999</v>
          </cell>
          <cell r="AV206">
            <v>47.900000000000006</v>
          </cell>
          <cell r="AW206">
            <v>23.978000000000002</v>
          </cell>
          <cell r="AX206">
            <v>1148.5462000000002</v>
          </cell>
          <cell r="AY206">
            <v>5.53</v>
          </cell>
          <cell r="AZ206">
            <v>38.667000000000002</v>
          </cell>
          <cell r="BA206">
            <v>213.82851000000002</v>
          </cell>
          <cell r="BB206">
            <v>77</v>
          </cell>
          <cell r="BC206">
            <v>96.495999999999995</v>
          </cell>
          <cell r="BD206">
            <v>7430.192</v>
          </cell>
          <cell r="BE206">
            <v>16470.327880000001</v>
          </cell>
          <cell r="BG206">
            <v>49.64</v>
          </cell>
          <cell r="BH206">
            <v>119.292</v>
          </cell>
          <cell r="BI206">
            <v>5921.65488</v>
          </cell>
          <cell r="BJ206">
            <v>22.35</v>
          </cell>
          <cell r="BK206">
            <v>312.91899999999998</v>
          </cell>
          <cell r="BL206">
            <v>6993.7396500000004</v>
          </cell>
          <cell r="BM206">
            <v>41.11</v>
          </cell>
          <cell r="BN206">
            <v>89.463999999999999</v>
          </cell>
          <cell r="BO206">
            <v>3677.8650399999997</v>
          </cell>
          <cell r="BP206">
            <v>43.11</v>
          </cell>
          <cell r="BQ206">
            <v>158.45699999999999</v>
          </cell>
          <cell r="BR206">
            <v>6831.0812699999997</v>
          </cell>
          <cell r="BS206">
            <v>29.51</v>
          </cell>
          <cell r="BT206">
            <v>255.029</v>
          </cell>
          <cell r="BU206">
            <v>7525.9057900000007</v>
          </cell>
          <cell r="BV206">
            <v>516</v>
          </cell>
          <cell r="BW206">
            <v>5.7510000000000003</v>
          </cell>
          <cell r="BX206">
            <v>2967.5160000000001</v>
          </cell>
          <cell r="BY206">
            <v>26.62</v>
          </cell>
          <cell r="BZ206">
            <v>153.471</v>
          </cell>
          <cell r="CA206">
            <v>4085.3980200000001</v>
          </cell>
          <cell r="CB206">
            <v>38003.160650000005</v>
          </cell>
          <cell r="CD206">
            <v>15.05</v>
          </cell>
          <cell r="CE206">
            <v>34.283000000000001</v>
          </cell>
          <cell r="CF206">
            <v>515.95915000000002</v>
          </cell>
          <cell r="CG206">
            <v>25.29</v>
          </cell>
          <cell r="CH206">
            <v>28.996000000000002</v>
          </cell>
          <cell r="CI206">
            <v>733.30884000000003</v>
          </cell>
          <cell r="CJ206">
            <v>1249.2679900000001</v>
          </cell>
          <cell r="CL206">
            <v>1299.54</v>
          </cell>
        </row>
        <row r="207">
          <cell r="A207" t="str">
            <v>09/12/2006</v>
          </cell>
          <cell r="B207">
            <v>38972</v>
          </cell>
          <cell r="C207">
            <v>94.077092206507274</v>
          </cell>
          <cell r="D207">
            <v>96.916277197456751</v>
          </cell>
          <cell r="E207">
            <v>70.62254115048178</v>
          </cell>
          <cell r="F207">
            <v>74.609551757815993</v>
          </cell>
          <cell r="G207">
            <v>103.49227616645649</v>
          </cell>
          <cell r="H207">
            <v>99.476439790575924</v>
          </cell>
          <cell r="I207">
            <v>49.400000000000006</v>
          </cell>
          <cell r="J207">
            <v>29.855820000000001</v>
          </cell>
          <cell r="K207">
            <v>200.46100000000001</v>
          </cell>
          <cell r="L207">
            <v>5984.9275330200007</v>
          </cell>
          <cell r="M207">
            <v>78.989999999999995</v>
          </cell>
          <cell r="N207">
            <v>74.040000000000006</v>
          </cell>
          <cell r="O207">
            <v>5848.4196000000002</v>
          </cell>
          <cell r="P207">
            <v>74.84</v>
          </cell>
          <cell r="Q207">
            <v>150.828</v>
          </cell>
          <cell r="R207">
            <v>11287.96752</v>
          </cell>
          <cell r="S207">
            <v>24.88</v>
          </cell>
          <cell r="T207">
            <v>92.665199999999999</v>
          </cell>
          <cell r="U207">
            <v>2305.5101759999998</v>
          </cell>
          <cell r="V207">
            <v>27.810000000000002</v>
          </cell>
          <cell r="W207">
            <v>391.84000000000003</v>
          </cell>
          <cell r="X207">
            <v>10897.070400000002</v>
          </cell>
          <cell r="Y207">
            <v>75.03</v>
          </cell>
          <cell r="Z207">
            <v>67.716999999999999</v>
          </cell>
          <cell r="AA207">
            <v>5080.8065100000003</v>
          </cell>
          <cell r="AB207">
            <v>19.240000000000002</v>
          </cell>
          <cell r="AC207">
            <v>118.85000000000001</v>
          </cell>
          <cell r="AD207">
            <v>2286.6740000000004</v>
          </cell>
          <cell r="AE207">
            <v>53</v>
          </cell>
          <cell r="AF207">
            <v>135.76599999999999</v>
          </cell>
          <cell r="AG207">
            <v>7195.598</v>
          </cell>
          <cell r="AH207">
            <v>50.27</v>
          </cell>
          <cell r="AI207">
            <v>80.92</v>
          </cell>
          <cell r="AJ207">
            <v>4067.8484000000003</v>
          </cell>
          <cell r="AK207">
            <v>54954.822139020005</v>
          </cell>
          <cell r="AM207">
            <v>35.03</v>
          </cell>
          <cell r="AN207">
            <v>50.405999999999999</v>
          </cell>
          <cell r="AO207">
            <v>1765.72218</v>
          </cell>
          <cell r="AP207">
            <v>39.590000000000003</v>
          </cell>
          <cell r="AQ207">
            <v>65.808999999999997</v>
          </cell>
          <cell r="AR207">
            <v>2605.3783100000001</v>
          </cell>
          <cell r="AS207">
            <v>77.44</v>
          </cell>
          <cell r="AT207">
            <v>45.334000000000003</v>
          </cell>
          <cell r="AU207">
            <v>3510.6649600000001</v>
          </cell>
          <cell r="AV207">
            <v>49.400000000000006</v>
          </cell>
          <cell r="AW207">
            <v>23.978000000000002</v>
          </cell>
          <cell r="AX207">
            <v>1184.5132000000003</v>
          </cell>
          <cell r="AY207">
            <v>5.91</v>
          </cell>
          <cell r="AZ207">
            <v>38.667000000000002</v>
          </cell>
          <cell r="BA207">
            <v>228.52197000000001</v>
          </cell>
          <cell r="BB207">
            <v>78.03</v>
          </cell>
          <cell r="BC207">
            <v>96.495999999999995</v>
          </cell>
          <cell r="BD207">
            <v>7529.5828799999999</v>
          </cell>
          <cell r="BE207">
            <v>16824.3835</v>
          </cell>
          <cell r="BG207">
            <v>52.53</v>
          </cell>
          <cell r="BH207">
            <v>119.292</v>
          </cell>
          <cell r="BI207">
            <v>6266.4087600000003</v>
          </cell>
          <cell r="BJ207">
            <v>23.64</v>
          </cell>
          <cell r="BK207">
            <v>312.91899999999998</v>
          </cell>
          <cell r="BL207">
            <v>7397.4051599999993</v>
          </cell>
          <cell r="BM207">
            <v>43.92</v>
          </cell>
          <cell r="BN207">
            <v>89.463999999999999</v>
          </cell>
          <cell r="BO207">
            <v>3929.2588800000003</v>
          </cell>
          <cell r="BP207">
            <v>45.47</v>
          </cell>
          <cell r="BQ207">
            <v>158.45699999999999</v>
          </cell>
          <cell r="BR207">
            <v>7205.0397899999998</v>
          </cell>
          <cell r="BS207">
            <v>31.490000000000002</v>
          </cell>
          <cell r="BT207">
            <v>255.029</v>
          </cell>
          <cell r="BU207">
            <v>8030.8632100000004</v>
          </cell>
          <cell r="BV207">
            <v>551</v>
          </cell>
          <cell r="BW207">
            <v>5.7510000000000003</v>
          </cell>
          <cell r="BX207">
            <v>3168.8010000000004</v>
          </cell>
          <cell r="BY207">
            <v>27.700000000000003</v>
          </cell>
          <cell r="BZ207">
            <v>153.471</v>
          </cell>
          <cell r="CA207">
            <v>4251.1467000000002</v>
          </cell>
          <cell r="CB207">
            <v>40248.923499999997</v>
          </cell>
          <cell r="CD207">
            <v>16.2</v>
          </cell>
          <cell r="CE207">
            <v>34.283000000000001</v>
          </cell>
          <cell r="CF207">
            <v>555.38459999999998</v>
          </cell>
          <cell r="CG207">
            <v>26.39</v>
          </cell>
          <cell r="CH207">
            <v>28.996000000000002</v>
          </cell>
          <cell r="CI207">
            <v>765.20444000000009</v>
          </cell>
          <cell r="CJ207">
            <v>1320.5890400000001</v>
          </cell>
          <cell r="CL207">
            <v>1313.1100000000001</v>
          </cell>
        </row>
        <row r="208">
          <cell r="A208" t="str">
            <v>09/13/2006</v>
          </cell>
          <cell r="B208">
            <v>38973</v>
          </cell>
          <cell r="C208">
            <v>94.505610837324767</v>
          </cell>
          <cell r="D208">
            <v>98.655484597196988</v>
          </cell>
          <cell r="E208">
            <v>70.163298907265698</v>
          </cell>
          <cell r="F208">
            <v>75.004444420991845</v>
          </cell>
          <cell r="G208">
            <v>103.88319672131145</v>
          </cell>
          <cell r="H208">
            <v>100.8457511075312</v>
          </cell>
          <cell r="I208">
            <v>50.08</v>
          </cell>
          <cell r="J208">
            <v>30.271170000000001</v>
          </cell>
          <cell r="K208">
            <v>200.46100000000001</v>
          </cell>
          <cell r="L208">
            <v>6068.1890093700003</v>
          </cell>
          <cell r="M208">
            <v>81.44</v>
          </cell>
          <cell r="N208">
            <v>74.040000000000006</v>
          </cell>
          <cell r="O208">
            <v>6029.8176000000003</v>
          </cell>
          <cell r="P208">
            <v>74.63</v>
          </cell>
          <cell r="Q208">
            <v>150.828</v>
          </cell>
          <cell r="R208">
            <v>11256.29364</v>
          </cell>
          <cell r="S208">
            <v>25.3</v>
          </cell>
          <cell r="T208">
            <v>92.665199999999999</v>
          </cell>
          <cell r="U208">
            <v>2344.42956</v>
          </cell>
          <cell r="V208">
            <v>27.62</v>
          </cell>
          <cell r="W208">
            <v>391.84000000000003</v>
          </cell>
          <cell r="X208">
            <v>10822.620800000001</v>
          </cell>
          <cell r="Y208">
            <v>75.010000000000005</v>
          </cell>
          <cell r="Z208">
            <v>67.716999999999999</v>
          </cell>
          <cell r="AA208">
            <v>5079.4521700000005</v>
          </cell>
          <cell r="AB208">
            <v>19.080000000000002</v>
          </cell>
          <cell r="AC208">
            <v>118.85000000000001</v>
          </cell>
          <cell r="AD208">
            <v>2267.6580000000004</v>
          </cell>
          <cell r="AE208">
            <v>53.45</v>
          </cell>
          <cell r="AF208">
            <v>135.76599999999999</v>
          </cell>
          <cell r="AG208">
            <v>7256.6926999999996</v>
          </cell>
          <cell r="AH208">
            <v>50.42</v>
          </cell>
          <cell r="AI208">
            <v>80.92</v>
          </cell>
          <cell r="AJ208">
            <v>4079.9864000000002</v>
          </cell>
          <cell r="AK208">
            <v>55205.139879370006</v>
          </cell>
          <cell r="AM208">
            <v>35.83</v>
          </cell>
          <cell r="AN208">
            <v>50.405999999999999</v>
          </cell>
          <cell r="AO208">
            <v>1806.0469799999998</v>
          </cell>
          <cell r="AP208">
            <v>39.61</v>
          </cell>
          <cell r="AQ208">
            <v>65.808999999999997</v>
          </cell>
          <cell r="AR208">
            <v>2606.6944899999999</v>
          </cell>
          <cell r="AS208">
            <v>81.31</v>
          </cell>
          <cell r="AT208">
            <v>45.334000000000003</v>
          </cell>
          <cell r="AU208">
            <v>3686.1075400000004</v>
          </cell>
          <cell r="AV208">
            <v>50.08</v>
          </cell>
          <cell r="AW208">
            <v>23.978000000000002</v>
          </cell>
          <cell r="AX208">
            <v>1200.8182400000001</v>
          </cell>
          <cell r="AY208">
            <v>6.21</v>
          </cell>
          <cell r="AZ208">
            <v>38.667000000000002</v>
          </cell>
          <cell r="BA208">
            <v>240.12207000000001</v>
          </cell>
          <cell r="BB208">
            <v>78.62</v>
          </cell>
          <cell r="BC208">
            <v>96.495999999999995</v>
          </cell>
          <cell r="BD208">
            <v>7586.5155199999999</v>
          </cell>
          <cell r="BE208">
            <v>17126.304840000001</v>
          </cell>
          <cell r="BG208">
            <v>51.76</v>
          </cell>
          <cell r="BH208">
            <v>119.292</v>
          </cell>
          <cell r="BI208">
            <v>6174.5539200000003</v>
          </cell>
          <cell r="BJ208">
            <v>23.650000000000002</v>
          </cell>
          <cell r="BK208">
            <v>312.91899999999998</v>
          </cell>
          <cell r="BL208">
            <v>7400.5343499999999</v>
          </cell>
          <cell r="BM208">
            <v>43.550000000000004</v>
          </cell>
          <cell r="BN208">
            <v>89.463999999999999</v>
          </cell>
          <cell r="BO208">
            <v>3896.1572000000001</v>
          </cell>
          <cell r="BP208">
            <v>45.22</v>
          </cell>
          <cell r="BQ208">
            <v>158.45699999999999</v>
          </cell>
          <cell r="BR208">
            <v>7165.4255399999993</v>
          </cell>
          <cell r="BS208">
            <v>31.11</v>
          </cell>
          <cell r="BT208">
            <v>255.029</v>
          </cell>
          <cell r="BU208">
            <v>7933.95219</v>
          </cell>
          <cell r="BV208">
            <v>555.75</v>
          </cell>
          <cell r="BW208">
            <v>5.7510000000000003</v>
          </cell>
          <cell r="BX208">
            <v>3196.11825</v>
          </cell>
          <cell r="BY208">
            <v>27.5</v>
          </cell>
          <cell r="BZ208">
            <v>153.471</v>
          </cell>
          <cell r="CA208">
            <v>4220.4525000000003</v>
          </cell>
          <cell r="CB208">
            <v>39987.193950000001</v>
          </cell>
          <cell r="CD208">
            <v>16.48</v>
          </cell>
          <cell r="CE208">
            <v>34.283000000000001</v>
          </cell>
          <cell r="CF208">
            <v>564.98383999999999</v>
          </cell>
          <cell r="CG208">
            <v>26.3</v>
          </cell>
          <cell r="CH208">
            <v>28.996000000000002</v>
          </cell>
          <cell r="CI208">
            <v>762.59480000000008</v>
          </cell>
          <cell r="CJ208">
            <v>1327.5786400000002</v>
          </cell>
          <cell r="CL208">
            <v>1318.07</v>
          </cell>
        </row>
        <row r="209">
          <cell r="A209" t="str">
            <v>09/14/2006</v>
          </cell>
          <cell r="B209">
            <v>38974</v>
          </cell>
          <cell r="C209">
            <v>95.201340943626519</v>
          </cell>
          <cell r="D209">
            <v>98.794470165905565</v>
          </cell>
          <cell r="E209">
            <v>70.742999055654508</v>
          </cell>
          <cell r="F209">
            <v>74.433877743042785</v>
          </cell>
          <cell r="G209">
            <v>103.74211853720048</v>
          </cell>
          <cell r="H209">
            <v>101.38944824808698</v>
          </cell>
          <cell r="I209">
            <v>50.35</v>
          </cell>
          <cell r="J209">
            <v>30.419</v>
          </cell>
          <cell r="K209">
            <v>200.46100000000001</v>
          </cell>
          <cell r="L209">
            <v>6097.8231590000005</v>
          </cell>
          <cell r="M209">
            <v>80.320000000000007</v>
          </cell>
          <cell r="N209">
            <v>74.040000000000006</v>
          </cell>
          <cell r="O209">
            <v>5946.8928000000014</v>
          </cell>
          <cell r="P209">
            <v>75.350000000000009</v>
          </cell>
          <cell r="Q209">
            <v>150.828</v>
          </cell>
          <cell r="R209">
            <v>11364.889800000001</v>
          </cell>
          <cell r="S209">
            <v>25.05</v>
          </cell>
          <cell r="T209">
            <v>92.665199999999999</v>
          </cell>
          <cell r="U209">
            <v>2321.2632600000002</v>
          </cell>
          <cell r="V209">
            <v>28.080000000000002</v>
          </cell>
          <cell r="W209">
            <v>391.84000000000003</v>
          </cell>
          <cell r="X209">
            <v>11002.867200000002</v>
          </cell>
          <cell r="Y209">
            <v>75.36</v>
          </cell>
          <cell r="Z209">
            <v>67.716999999999999</v>
          </cell>
          <cell r="AA209">
            <v>5103.1531199999999</v>
          </cell>
          <cell r="AB209">
            <v>18.990000000000002</v>
          </cell>
          <cell r="AC209">
            <v>118.85000000000001</v>
          </cell>
          <cell r="AD209">
            <v>2256.9615000000003</v>
          </cell>
          <cell r="AE209">
            <v>54.980000000000004</v>
          </cell>
          <cell r="AF209">
            <v>135.76599999999999</v>
          </cell>
          <cell r="AG209">
            <v>7464.4146799999999</v>
          </cell>
          <cell r="AH209">
            <v>50.09</v>
          </cell>
          <cell r="AI209">
            <v>80.92</v>
          </cell>
          <cell r="AJ209">
            <v>4053.2828000000004</v>
          </cell>
          <cell r="AK209">
            <v>55611.548319000009</v>
          </cell>
          <cell r="AM209">
            <v>35.97</v>
          </cell>
          <cell r="AN209">
            <v>50.405999999999999</v>
          </cell>
          <cell r="AO209">
            <v>1813.1038199999998</v>
          </cell>
          <cell r="AP209">
            <v>39.53</v>
          </cell>
          <cell r="AQ209">
            <v>65.808999999999997</v>
          </cell>
          <cell r="AR209">
            <v>2601.4297700000002</v>
          </cell>
          <cell r="AS209">
            <v>82.06</v>
          </cell>
          <cell r="AT209">
            <v>45.334000000000003</v>
          </cell>
          <cell r="AU209">
            <v>3720.1080400000005</v>
          </cell>
          <cell r="AV209">
            <v>50.35</v>
          </cell>
          <cell r="AW209">
            <v>23.978000000000002</v>
          </cell>
          <cell r="AX209">
            <v>1207.2923000000001</v>
          </cell>
          <cell r="AY209">
            <v>6.24</v>
          </cell>
          <cell r="AZ209">
            <v>38.667000000000002</v>
          </cell>
          <cell r="BA209">
            <v>241.28208000000001</v>
          </cell>
          <cell r="BB209">
            <v>78.42</v>
          </cell>
          <cell r="BC209">
            <v>96.495999999999995</v>
          </cell>
          <cell r="BD209">
            <v>7567.2163199999995</v>
          </cell>
          <cell r="BE209">
            <v>17150.43233</v>
          </cell>
          <cell r="BG209">
            <v>52.26</v>
          </cell>
          <cell r="BH209">
            <v>119.292</v>
          </cell>
          <cell r="BI209">
            <v>6234.19992</v>
          </cell>
          <cell r="BJ209">
            <v>23.990000000000002</v>
          </cell>
          <cell r="BK209">
            <v>312.91899999999998</v>
          </cell>
          <cell r="BL209">
            <v>7506.9268099999999</v>
          </cell>
          <cell r="BM209">
            <v>44.2</v>
          </cell>
          <cell r="BN209">
            <v>89.463999999999999</v>
          </cell>
          <cell r="BO209">
            <v>3954.3088000000002</v>
          </cell>
          <cell r="BP209">
            <v>45.28</v>
          </cell>
          <cell r="BQ209">
            <v>158.45699999999999</v>
          </cell>
          <cell r="BR209">
            <v>7174.9329600000001</v>
          </cell>
          <cell r="BS209">
            <v>31.27</v>
          </cell>
          <cell r="BT209">
            <v>255.029</v>
          </cell>
          <cell r="BU209">
            <v>7974.7568299999994</v>
          </cell>
          <cell r="BV209">
            <v>566</v>
          </cell>
          <cell r="BW209">
            <v>5.7510000000000003</v>
          </cell>
          <cell r="BX209">
            <v>3255.0660000000003</v>
          </cell>
          <cell r="BY209">
            <v>27.48</v>
          </cell>
          <cell r="BZ209">
            <v>153.471</v>
          </cell>
          <cell r="CA209">
            <v>4217.3830800000005</v>
          </cell>
          <cell r="CB209">
            <v>40317.574399999998</v>
          </cell>
          <cell r="CD209">
            <v>16.27</v>
          </cell>
          <cell r="CE209">
            <v>34.283000000000001</v>
          </cell>
          <cell r="CF209">
            <v>557.78440999999998</v>
          </cell>
          <cell r="CG209">
            <v>26.200000000000003</v>
          </cell>
          <cell r="CH209">
            <v>28.996000000000002</v>
          </cell>
          <cell r="CI209">
            <v>759.69520000000011</v>
          </cell>
          <cell r="CJ209">
            <v>1317.4796100000001</v>
          </cell>
          <cell r="CL209">
            <v>1316.28</v>
          </cell>
        </row>
        <row r="210">
          <cell r="A210" t="str">
            <v>09/15/2006</v>
          </cell>
          <cell r="B210">
            <v>38975</v>
          </cell>
          <cell r="C210">
            <v>95.485711883727078</v>
          </cell>
          <cell r="D210">
            <v>98.187953310000665</v>
          </cell>
          <cell r="E210">
            <v>72.407665141606117</v>
          </cell>
          <cell r="F210">
            <v>74.830124078561795</v>
          </cell>
          <cell r="G210">
            <v>104.02466897856242</v>
          </cell>
          <cell r="H210">
            <v>101.53040676600887</v>
          </cell>
          <cell r="I210">
            <v>50.42</v>
          </cell>
          <cell r="J210">
            <v>30.799160000000004</v>
          </cell>
          <cell r="K210">
            <v>200.46100000000001</v>
          </cell>
          <cell r="L210">
            <v>6174.0304127600011</v>
          </cell>
          <cell r="M210">
            <v>80.02</v>
          </cell>
          <cell r="N210">
            <v>74.040000000000006</v>
          </cell>
          <cell r="O210">
            <v>5924.6808000000001</v>
          </cell>
          <cell r="P210">
            <v>75.52</v>
          </cell>
          <cell r="Q210">
            <v>150.828</v>
          </cell>
          <cell r="R210">
            <v>11390.530559999999</v>
          </cell>
          <cell r="S210">
            <v>25.5</v>
          </cell>
          <cell r="T210">
            <v>92.665199999999999</v>
          </cell>
          <cell r="U210">
            <v>2362.9625999999998</v>
          </cell>
          <cell r="V210">
            <v>28.23</v>
          </cell>
          <cell r="W210">
            <v>391.84000000000003</v>
          </cell>
          <cell r="X210">
            <v>11061.6432</v>
          </cell>
          <cell r="Y210">
            <v>76.27</v>
          </cell>
          <cell r="Z210">
            <v>67.716999999999999</v>
          </cell>
          <cell r="AA210">
            <v>5164.7755899999993</v>
          </cell>
          <cell r="AB210">
            <v>18.75</v>
          </cell>
          <cell r="AC210">
            <v>118.85000000000001</v>
          </cell>
          <cell r="AD210">
            <v>2228.4375</v>
          </cell>
          <cell r="AE210">
            <v>54.800000000000004</v>
          </cell>
          <cell r="AF210">
            <v>135.76599999999999</v>
          </cell>
          <cell r="AG210">
            <v>7439.9768000000004</v>
          </cell>
          <cell r="AH210">
            <v>49.81</v>
          </cell>
          <cell r="AI210">
            <v>80.92</v>
          </cell>
          <cell r="AJ210">
            <v>4030.6252000000004</v>
          </cell>
          <cell r="AK210">
            <v>55777.662662759998</v>
          </cell>
          <cell r="AM210">
            <v>35.410000000000004</v>
          </cell>
          <cell r="AN210">
            <v>50.405999999999999</v>
          </cell>
          <cell r="AO210">
            <v>1784.8764600000002</v>
          </cell>
          <cell r="AP210">
            <v>39.590000000000003</v>
          </cell>
          <cell r="AQ210">
            <v>65.808999999999997</v>
          </cell>
          <cell r="AR210">
            <v>2605.3783100000001</v>
          </cell>
          <cell r="AS210">
            <v>81.5</v>
          </cell>
          <cell r="AT210">
            <v>45.334000000000003</v>
          </cell>
          <cell r="AU210">
            <v>3694.7210000000005</v>
          </cell>
          <cell r="AV210">
            <v>50.42</v>
          </cell>
          <cell r="AW210">
            <v>23.978000000000002</v>
          </cell>
          <cell r="AX210">
            <v>1208.9707600000002</v>
          </cell>
          <cell r="AY210">
            <v>6.48</v>
          </cell>
          <cell r="AZ210">
            <v>38.667000000000002</v>
          </cell>
          <cell r="BA210">
            <v>250.56216000000003</v>
          </cell>
          <cell r="BB210">
            <v>77.73</v>
          </cell>
          <cell r="BC210">
            <v>96.495999999999995</v>
          </cell>
          <cell r="BD210">
            <v>7500.6340799999998</v>
          </cell>
          <cell r="BE210">
            <v>17045.142769999999</v>
          </cell>
          <cell r="BG210">
            <v>53.45</v>
          </cell>
          <cell r="BH210">
            <v>119.292</v>
          </cell>
          <cell r="BI210">
            <v>6376.1574000000001</v>
          </cell>
          <cell r="BJ210">
            <v>24.34</v>
          </cell>
          <cell r="BK210">
            <v>312.91899999999998</v>
          </cell>
          <cell r="BL210">
            <v>7616.4484599999996</v>
          </cell>
          <cell r="BM210">
            <v>45.7</v>
          </cell>
          <cell r="BN210">
            <v>89.463999999999999</v>
          </cell>
          <cell r="BO210">
            <v>4088.5048000000002</v>
          </cell>
          <cell r="BP210">
            <v>46.39</v>
          </cell>
          <cell r="BQ210">
            <v>158.45699999999999</v>
          </cell>
          <cell r="BR210">
            <v>7350.8202299999994</v>
          </cell>
          <cell r="BS210">
            <v>31.970000000000002</v>
          </cell>
          <cell r="BT210">
            <v>255.029</v>
          </cell>
          <cell r="BU210">
            <v>8153.2771300000004</v>
          </cell>
          <cell r="BV210">
            <v>586</v>
          </cell>
          <cell r="BW210">
            <v>5.7510000000000003</v>
          </cell>
          <cell r="BX210">
            <v>3370.0860000000002</v>
          </cell>
          <cell r="BY210">
            <v>28.09</v>
          </cell>
          <cell r="BZ210">
            <v>153.471</v>
          </cell>
          <cell r="CA210">
            <v>4311.0003900000002</v>
          </cell>
          <cell r="CB210">
            <v>41266.294410000002</v>
          </cell>
          <cell r="CD210">
            <v>16.39</v>
          </cell>
          <cell r="CE210">
            <v>34.283000000000001</v>
          </cell>
          <cell r="CF210">
            <v>561.89837</v>
          </cell>
          <cell r="CG210">
            <v>26.3</v>
          </cell>
          <cell r="CH210">
            <v>28.996000000000002</v>
          </cell>
          <cell r="CI210">
            <v>762.59480000000008</v>
          </cell>
          <cell r="CJ210">
            <v>1324.4931700000002</v>
          </cell>
          <cell r="CL210">
            <v>1319.865</v>
          </cell>
        </row>
        <row r="211">
          <cell r="A211" t="str">
            <v>09/18/2006</v>
          </cell>
          <cell r="B211">
            <v>38978</v>
          </cell>
          <cell r="C211">
            <v>94.687526275730391</v>
          </cell>
          <cell r="D211">
            <v>97.44841803617301</v>
          </cell>
          <cell r="E211">
            <v>72.521777007466653</v>
          </cell>
          <cell r="F211">
            <v>73.945313891574003</v>
          </cell>
          <cell r="G211">
            <v>104.12831021437579</v>
          </cell>
          <cell r="H211">
            <v>100.54369714055578</v>
          </cell>
          <cell r="I211">
            <v>49.93</v>
          </cell>
          <cell r="J211">
            <v>30.454210000000003</v>
          </cell>
          <cell r="K211">
            <v>200.46100000000001</v>
          </cell>
          <cell r="L211">
            <v>6104.881390810001</v>
          </cell>
          <cell r="M211">
            <v>80.650000000000006</v>
          </cell>
          <cell r="N211">
            <v>74.040000000000006</v>
          </cell>
          <cell r="O211">
            <v>5971.3260000000009</v>
          </cell>
          <cell r="P211">
            <v>74.81</v>
          </cell>
          <cell r="Q211">
            <v>150.828</v>
          </cell>
          <cell r="R211">
            <v>11283.44268</v>
          </cell>
          <cell r="S211">
            <v>25.8</v>
          </cell>
          <cell r="T211">
            <v>92.665199999999999</v>
          </cell>
          <cell r="U211">
            <v>2390.7621600000002</v>
          </cell>
          <cell r="V211">
            <v>27.560000000000002</v>
          </cell>
          <cell r="W211">
            <v>391.84000000000003</v>
          </cell>
          <cell r="X211">
            <v>10799.110400000001</v>
          </cell>
          <cell r="Y211">
            <v>75.31</v>
          </cell>
          <cell r="Z211">
            <v>67.716999999999999</v>
          </cell>
          <cell r="AA211">
            <v>5099.7672700000003</v>
          </cell>
          <cell r="AB211">
            <v>19.14</v>
          </cell>
          <cell r="AC211">
            <v>118.85000000000001</v>
          </cell>
          <cell r="AD211">
            <v>2274.7890000000002</v>
          </cell>
          <cell r="AE211">
            <v>54.58</v>
          </cell>
          <cell r="AF211">
            <v>135.76599999999999</v>
          </cell>
          <cell r="AG211">
            <v>7410.1082799999995</v>
          </cell>
          <cell r="AH211">
            <v>49.15</v>
          </cell>
          <cell r="AI211">
            <v>80.92</v>
          </cell>
          <cell r="AJ211">
            <v>3977.2179999999998</v>
          </cell>
          <cell r="AK211">
            <v>55311.405180810005</v>
          </cell>
          <cell r="AM211">
            <v>35.51</v>
          </cell>
          <cell r="AN211">
            <v>50.405999999999999</v>
          </cell>
          <cell r="AO211">
            <v>1789.9170599999998</v>
          </cell>
          <cell r="AP211">
            <v>39.01</v>
          </cell>
          <cell r="AQ211">
            <v>65.808999999999997</v>
          </cell>
          <cell r="AR211">
            <v>2567.2090899999998</v>
          </cell>
          <cell r="AS211">
            <v>80.88</v>
          </cell>
          <cell r="AT211">
            <v>45.334000000000003</v>
          </cell>
          <cell r="AU211">
            <v>3666.6139200000002</v>
          </cell>
          <cell r="AV211">
            <v>49.93</v>
          </cell>
          <cell r="AW211">
            <v>23.978000000000002</v>
          </cell>
          <cell r="AX211">
            <v>1197.22154</v>
          </cell>
          <cell r="AY211">
            <v>6.37</v>
          </cell>
          <cell r="AZ211">
            <v>38.667000000000002</v>
          </cell>
          <cell r="BA211">
            <v>246.30879000000002</v>
          </cell>
          <cell r="BB211">
            <v>77.2</v>
          </cell>
          <cell r="BC211">
            <v>96.495999999999995</v>
          </cell>
          <cell r="BD211">
            <v>7449.4911999999995</v>
          </cell>
          <cell r="BE211">
            <v>16916.761599999998</v>
          </cell>
          <cell r="BG211">
            <v>53.660000000000004</v>
          </cell>
          <cell r="BH211">
            <v>119.292</v>
          </cell>
          <cell r="BI211">
            <v>6401.2087200000005</v>
          </cell>
          <cell r="BJ211">
            <v>24.26</v>
          </cell>
          <cell r="BK211">
            <v>312.91899999999998</v>
          </cell>
          <cell r="BL211">
            <v>7591.4149399999997</v>
          </cell>
          <cell r="BM211">
            <v>46.160000000000004</v>
          </cell>
          <cell r="BN211">
            <v>89.463999999999999</v>
          </cell>
          <cell r="BO211">
            <v>4129.6582400000007</v>
          </cell>
          <cell r="BP211">
            <v>46.33</v>
          </cell>
          <cell r="BQ211">
            <v>158.45699999999999</v>
          </cell>
          <cell r="BR211">
            <v>7341.3128099999994</v>
          </cell>
          <cell r="BS211">
            <v>32.07</v>
          </cell>
          <cell r="BT211">
            <v>255.029</v>
          </cell>
          <cell r="BU211">
            <v>8178.7800299999999</v>
          </cell>
          <cell r="BV211">
            <v>585.5</v>
          </cell>
          <cell r="BW211">
            <v>5.7510000000000003</v>
          </cell>
          <cell r="BX211">
            <v>3367.2105000000001</v>
          </cell>
          <cell r="BY211">
            <v>28.16</v>
          </cell>
          <cell r="BZ211">
            <v>153.471</v>
          </cell>
          <cell r="CA211">
            <v>4321.7433600000004</v>
          </cell>
          <cell r="CB211">
            <v>41331.328600000001</v>
          </cell>
          <cell r="CD211">
            <v>16.170000000000002</v>
          </cell>
          <cell r="CE211">
            <v>34.283000000000001</v>
          </cell>
          <cell r="CF211">
            <v>554.35611000000006</v>
          </cell>
          <cell r="CG211">
            <v>26.02</v>
          </cell>
          <cell r="CH211">
            <v>28.996000000000002</v>
          </cell>
          <cell r="CI211">
            <v>754.47592000000009</v>
          </cell>
          <cell r="CJ211">
            <v>1308.83203</v>
          </cell>
          <cell r="CL211">
            <v>1321.18</v>
          </cell>
        </row>
        <row r="212">
          <cell r="A212" t="str">
            <v>09/19/2006</v>
          </cell>
          <cell r="B212">
            <v>38979</v>
          </cell>
          <cell r="C212">
            <v>94.207026311229896</v>
          </cell>
          <cell r="D212">
            <v>95.430773938210777</v>
          </cell>
          <cell r="E212">
            <v>71.350132083888269</v>
          </cell>
          <cell r="F212">
            <v>72.780470930687287</v>
          </cell>
          <cell r="G212">
            <v>103.90211223203025</v>
          </cell>
          <cell r="H212">
            <v>100.28191703584375</v>
          </cell>
          <cell r="I212">
            <v>49.800000000000004</v>
          </cell>
          <cell r="J212">
            <v>29.989580000000004</v>
          </cell>
          <cell r="K212">
            <v>200.46100000000001</v>
          </cell>
          <cell r="L212">
            <v>6011.7411963800014</v>
          </cell>
          <cell r="M212">
            <v>80.09</v>
          </cell>
          <cell r="N212">
            <v>74.040000000000006</v>
          </cell>
          <cell r="O212">
            <v>5929.8636000000006</v>
          </cell>
          <cell r="P212">
            <v>74.5</v>
          </cell>
          <cell r="Q212">
            <v>150.828</v>
          </cell>
          <cell r="R212">
            <v>11236.686</v>
          </cell>
          <cell r="S212">
            <v>26.25</v>
          </cell>
          <cell r="T212">
            <v>92.665199999999999</v>
          </cell>
          <cell r="U212">
            <v>2432.4614999999999</v>
          </cell>
          <cell r="V212">
            <v>27.34</v>
          </cell>
          <cell r="W212">
            <v>391.84000000000003</v>
          </cell>
          <cell r="X212">
            <v>10712.9056</v>
          </cell>
          <cell r="Y212">
            <v>74.12</v>
          </cell>
          <cell r="Z212">
            <v>67.716999999999999</v>
          </cell>
          <cell r="AA212">
            <v>5019.1840400000001</v>
          </cell>
          <cell r="AB212">
            <v>18.96</v>
          </cell>
          <cell r="AC212">
            <v>118.85000000000001</v>
          </cell>
          <cell r="AD212">
            <v>2253.3960000000002</v>
          </cell>
          <cell r="AE212">
            <v>55.13</v>
          </cell>
          <cell r="AF212">
            <v>135.76599999999999</v>
          </cell>
          <cell r="AG212">
            <v>7484.7795799999994</v>
          </cell>
          <cell r="AH212">
            <v>48.81</v>
          </cell>
          <cell r="AI212">
            <v>80.92</v>
          </cell>
          <cell r="AJ212">
            <v>3949.7052000000003</v>
          </cell>
          <cell r="AK212">
            <v>55030.722716380013</v>
          </cell>
          <cell r="AM212">
            <v>34.160000000000004</v>
          </cell>
          <cell r="AN212">
            <v>50.405999999999999</v>
          </cell>
          <cell r="AO212">
            <v>1721.8689600000002</v>
          </cell>
          <cell r="AP212">
            <v>38.25</v>
          </cell>
          <cell r="AQ212">
            <v>65.808999999999997</v>
          </cell>
          <cell r="AR212">
            <v>2517.19425</v>
          </cell>
          <cell r="AS212">
            <v>78.989999999999995</v>
          </cell>
          <cell r="AT212">
            <v>45.334000000000003</v>
          </cell>
          <cell r="AU212">
            <v>3580.9326599999999</v>
          </cell>
          <cell r="AV212">
            <v>49.800000000000004</v>
          </cell>
          <cell r="AW212">
            <v>23.978000000000002</v>
          </cell>
          <cell r="AX212">
            <v>1194.1044000000002</v>
          </cell>
          <cell r="AY212">
            <v>6.33</v>
          </cell>
          <cell r="AZ212">
            <v>38.667000000000002</v>
          </cell>
          <cell r="BA212">
            <v>244.76211000000001</v>
          </cell>
          <cell r="BB212">
            <v>75.73</v>
          </cell>
          <cell r="BC212">
            <v>96.495999999999995</v>
          </cell>
          <cell r="BD212">
            <v>7307.6420799999996</v>
          </cell>
          <cell r="BE212">
            <v>16566.50446</v>
          </cell>
          <cell r="BG212">
            <v>52.32</v>
          </cell>
          <cell r="BH212">
            <v>119.292</v>
          </cell>
          <cell r="BI212">
            <v>6241.3574399999998</v>
          </cell>
          <cell r="BJ212">
            <v>24.060000000000002</v>
          </cell>
          <cell r="BK212">
            <v>312.91899999999998</v>
          </cell>
          <cell r="BL212">
            <v>7528.8311400000002</v>
          </cell>
          <cell r="BM212">
            <v>45.27</v>
          </cell>
          <cell r="BN212">
            <v>89.463999999999999</v>
          </cell>
          <cell r="BO212">
            <v>4050.0352800000001</v>
          </cell>
          <cell r="BP212">
            <v>46.06</v>
          </cell>
          <cell r="BQ212">
            <v>158.45699999999999</v>
          </cell>
          <cell r="BR212">
            <v>7298.5294199999998</v>
          </cell>
          <cell r="BS212">
            <v>31.61</v>
          </cell>
          <cell r="BT212">
            <v>255.029</v>
          </cell>
          <cell r="BU212">
            <v>8061.4666899999993</v>
          </cell>
          <cell r="BV212">
            <v>569.5</v>
          </cell>
          <cell r="BW212">
            <v>5.7510000000000003</v>
          </cell>
          <cell r="BX212">
            <v>3275.1945000000001</v>
          </cell>
          <cell r="BY212">
            <v>27.42</v>
          </cell>
          <cell r="BZ212">
            <v>153.471</v>
          </cell>
          <cell r="CA212">
            <v>4208.1748200000002</v>
          </cell>
          <cell r="CB212">
            <v>40663.589289999996</v>
          </cell>
          <cell r="CD212">
            <v>15.89</v>
          </cell>
          <cell r="CE212">
            <v>34.283000000000001</v>
          </cell>
          <cell r="CF212">
            <v>544.75687000000005</v>
          </cell>
          <cell r="CG212">
            <v>25.64</v>
          </cell>
          <cell r="CH212">
            <v>28.996000000000002</v>
          </cell>
          <cell r="CI212">
            <v>743.45744000000002</v>
          </cell>
          <cell r="CJ212">
            <v>1288.2143100000001</v>
          </cell>
          <cell r="CL212">
            <v>1318.31</v>
          </cell>
        </row>
        <row r="213">
          <cell r="A213" t="str">
            <v>09/20/2006</v>
          </cell>
          <cell r="B213">
            <v>38980</v>
          </cell>
          <cell r="C213">
            <v>93.601570936508239</v>
          </cell>
          <cell r="D213">
            <v>96.638318387435305</v>
          </cell>
          <cell r="E213">
            <v>70.402124304668206</v>
          </cell>
          <cell r="F213">
            <v>71.754290684406882</v>
          </cell>
          <cell r="G213">
            <v>104.44317465321562</v>
          </cell>
          <cell r="H213">
            <v>98.932742650020131</v>
          </cell>
          <cell r="I213">
            <v>49.13</v>
          </cell>
          <cell r="J213">
            <v>29.693910000000002</v>
          </cell>
          <cell r="K213">
            <v>200.46100000000001</v>
          </cell>
          <cell r="L213">
            <v>5952.4708925100012</v>
          </cell>
          <cell r="M213">
            <v>79.14</v>
          </cell>
          <cell r="N213">
            <v>74.040000000000006</v>
          </cell>
          <cell r="O213">
            <v>5859.5256000000008</v>
          </cell>
          <cell r="P213">
            <v>74.070000000000007</v>
          </cell>
          <cell r="Q213">
            <v>150.828</v>
          </cell>
          <cell r="R213">
            <v>11171.829960000001</v>
          </cell>
          <cell r="S213">
            <v>26.900000000000002</v>
          </cell>
          <cell r="T213">
            <v>92.665199999999999</v>
          </cell>
          <cell r="U213">
            <v>2492.6938800000003</v>
          </cell>
          <cell r="V213">
            <v>26.91</v>
          </cell>
          <cell r="W213">
            <v>391.84000000000003</v>
          </cell>
          <cell r="X213">
            <v>10544.414400000001</v>
          </cell>
          <cell r="Y213">
            <v>72.89</v>
          </cell>
          <cell r="Z213">
            <v>67.716999999999999</v>
          </cell>
          <cell r="AA213">
            <v>4935.8921300000002</v>
          </cell>
          <cell r="AB213">
            <v>19.440000000000001</v>
          </cell>
          <cell r="AC213">
            <v>118.85000000000001</v>
          </cell>
          <cell r="AD213">
            <v>2310.4440000000004</v>
          </cell>
          <cell r="AE213">
            <v>54.65</v>
          </cell>
          <cell r="AF213">
            <v>135.76599999999999</v>
          </cell>
          <cell r="AG213">
            <v>7419.611899999999</v>
          </cell>
          <cell r="AH213">
            <v>49.31</v>
          </cell>
          <cell r="AI213">
            <v>80.92</v>
          </cell>
          <cell r="AJ213">
            <v>3990.1652000000004</v>
          </cell>
          <cell r="AK213">
            <v>54677.047962510005</v>
          </cell>
          <cell r="AM213">
            <v>38.43</v>
          </cell>
          <cell r="AN213">
            <v>50.405999999999999</v>
          </cell>
          <cell r="AO213">
            <v>1937.10258</v>
          </cell>
          <cell r="AP213">
            <v>38.400000000000006</v>
          </cell>
          <cell r="AQ213">
            <v>65.808999999999997</v>
          </cell>
          <cell r="AR213">
            <v>2527.0656000000004</v>
          </cell>
          <cell r="AS213">
            <v>78.42</v>
          </cell>
          <cell r="AT213">
            <v>45.334000000000003</v>
          </cell>
          <cell r="AU213">
            <v>3555.0922800000003</v>
          </cell>
          <cell r="AV213">
            <v>49.13</v>
          </cell>
          <cell r="AW213">
            <v>23.978000000000002</v>
          </cell>
          <cell r="AX213">
            <v>1178.0391400000001</v>
          </cell>
          <cell r="AY213">
            <v>6.1400000000000006</v>
          </cell>
          <cell r="AZ213">
            <v>38.667000000000002</v>
          </cell>
          <cell r="BA213">
            <v>237.41538000000003</v>
          </cell>
          <cell r="BB213">
            <v>76.08</v>
          </cell>
          <cell r="BC213">
            <v>96.495999999999995</v>
          </cell>
          <cell r="BD213">
            <v>7341.4156799999992</v>
          </cell>
          <cell r="BE213">
            <v>16776.130660000003</v>
          </cell>
          <cell r="BG213">
            <v>51.45</v>
          </cell>
          <cell r="BH213">
            <v>119.292</v>
          </cell>
          <cell r="BI213">
            <v>6137.5734000000002</v>
          </cell>
          <cell r="BJ213">
            <v>23.580000000000002</v>
          </cell>
          <cell r="BK213">
            <v>312.91899999999998</v>
          </cell>
          <cell r="BL213">
            <v>7378.6300200000005</v>
          </cell>
          <cell r="BM213">
            <v>44.38</v>
          </cell>
          <cell r="BN213">
            <v>89.463999999999999</v>
          </cell>
          <cell r="BO213">
            <v>3970.4123200000004</v>
          </cell>
          <cell r="BP213">
            <v>45.69</v>
          </cell>
          <cell r="BQ213">
            <v>158.45699999999999</v>
          </cell>
          <cell r="BR213">
            <v>7239.9003299999995</v>
          </cell>
          <cell r="BS213">
            <v>31.34</v>
          </cell>
          <cell r="BT213">
            <v>255.029</v>
          </cell>
          <cell r="BU213">
            <v>7992.6088600000003</v>
          </cell>
          <cell r="BV213">
            <v>560</v>
          </cell>
          <cell r="BW213">
            <v>5.7510000000000003</v>
          </cell>
          <cell r="BX213">
            <v>3220.5600000000004</v>
          </cell>
          <cell r="BY213">
            <v>27.26</v>
          </cell>
          <cell r="BZ213">
            <v>153.471</v>
          </cell>
          <cell r="CA213">
            <v>4183.6194599999999</v>
          </cell>
          <cell r="CB213">
            <v>40123.304390000005</v>
          </cell>
          <cell r="CD213">
            <v>15.8</v>
          </cell>
          <cell r="CE213">
            <v>34.283000000000001</v>
          </cell>
          <cell r="CF213">
            <v>541.67140000000006</v>
          </cell>
          <cell r="CG213">
            <v>25.12</v>
          </cell>
          <cell r="CH213">
            <v>28.996000000000002</v>
          </cell>
          <cell r="CI213">
            <v>728.37952000000007</v>
          </cell>
          <cell r="CJ213">
            <v>1270.0509200000001</v>
          </cell>
          <cell r="CL213">
            <v>1325.175</v>
          </cell>
        </row>
        <row r="214">
          <cell r="A214" t="str">
            <v>09/21/2006</v>
          </cell>
          <cell r="B214">
            <v>38981</v>
          </cell>
          <cell r="C214">
            <v>92.446667103525471</v>
          </cell>
          <cell r="D214">
            <v>94.980115975526829</v>
          </cell>
          <cell r="E214">
            <v>69.111092931866196</v>
          </cell>
          <cell r="F214">
            <v>70.772449422054095</v>
          </cell>
          <cell r="G214">
            <v>103.88004413619166</v>
          </cell>
          <cell r="H214">
            <v>97.301651228352796</v>
          </cell>
          <cell r="I214">
            <v>48.32</v>
          </cell>
          <cell r="J214">
            <v>29.553110000000004</v>
          </cell>
          <cell r="K214">
            <v>200.46100000000001</v>
          </cell>
          <cell r="L214">
            <v>5924.2459837100014</v>
          </cell>
          <cell r="M214">
            <v>77.800000000000011</v>
          </cell>
          <cell r="N214">
            <v>74.040000000000006</v>
          </cell>
          <cell r="O214">
            <v>5760.3120000000017</v>
          </cell>
          <cell r="P214">
            <v>73.290000000000006</v>
          </cell>
          <cell r="Q214">
            <v>150.828</v>
          </cell>
          <cell r="R214">
            <v>11054.184120000002</v>
          </cell>
          <cell r="S214">
            <v>27.13</v>
          </cell>
          <cell r="T214">
            <v>92.665199999999999</v>
          </cell>
          <cell r="U214">
            <v>2514.0068759999999</v>
          </cell>
          <cell r="V214">
            <v>26.09</v>
          </cell>
          <cell r="W214">
            <v>391.84000000000003</v>
          </cell>
          <cell r="X214">
            <v>10223.105600000001</v>
          </cell>
          <cell r="Y214">
            <v>72.989999999999995</v>
          </cell>
          <cell r="Z214">
            <v>67.716999999999999</v>
          </cell>
          <cell r="AA214">
            <v>4942.6638299999995</v>
          </cell>
          <cell r="AB214">
            <v>19.27</v>
          </cell>
          <cell r="AC214">
            <v>118.85000000000001</v>
          </cell>
          <cell r="AD214">
            <v>2290.2395000000001</v>
          </cell>
          <cell r="AE214">
            <v>54.2</v>
          </cell>
          <cell r="AF214">
            <v>135.76599999999999</v>
          </cell>
          <cell r="AG214">
            <v>7358.5172000000002</v>
          </cell>
          <cell r="AH214">
            <v>48.63</v>
          </cell>
          <cell r="AI214">
            <v>80.92</v>
          </cell>
          <cell r="AJ214">
            <v>3935.1396000000004</v>
          </cell>
          <cell r="AK214">
            <v>54002.414709710014</v>
          </cell>
          <cell r="AM214">
            <v>36.69</v>
          </cell>
          <cell r="AN214">
            <v>50.405999999999999</v>
          </cell>
          <cell r="AO214">
            <v>1849.3961399999998</v>
          </cell>
          <cell r="AP214">
            <v>37.770000000000003</v>
          </cell>
          <cell r="AQ214">
            <v>65.808999999999997</v>
          </cell>
          <cell r="AR214">
            <v>2485.6059300000002</v>
          </cell>
          <cell r="AS214">
            <v>77.17</v>
          </cell>
          <cell r="AT214">
            <v>45.334000000000003</v>
          </cell>
          <cell r="AU214">
            <v>3498.4247800000003</v>
          </cell>
          <cell r="AV214">
            <v>48.32</v>
          </cell>
          <cell r="AW214">
            <v>23.978000000000002</v>
          </cell>
          <cell r="AX214">
            <v>1158.6169600000001</v>
          </cell>
          <cell r="AY214">
            <v>6.1000000000000005</v>
          </cell>
          <cell r="AZ214">
            <v>38.667000000000002</v>
          </cell>
          <cell r="BA214">
            <v>235.86870000000002</v>
          </cell>
          <cell r="BB214">
            <v>75.239999999999995</v>
          </cell>
          <cell r="BC214">
            <v>96.495999999999995</v>
          </cell>
          <cell r="BD214">
            <v>7260.3590399999994</v>
          </cell>
          <cell r="BE214">
            <v>16488.271550000001</v>
          </cell>
          <cell r="BG214">
            <v>50.46</v>
          </cell>
          <cell r="BH214">
            <v>119.292</v>
          </cell>
          <cell r="BI214">
            <v>6019.4743200000003</v>
          </cell>
          <cell r="BJ214">
            <v>23.07</v>
          </cell>
          <cell r="BK214">
            <v>312.91899999999998</v>
          </cell>
          <cell r="BL214">
            <v>7219.04133</v>
          </cell>
          <cell r="BM214">
            <v>43.050000000000004</v>
          </cell>
          <cell r="BN214">
            <v>89.463999999999999</v>
          </cell>
          <cell r="BO214">
            <v>3851.4252000000001</v>
          </cell>
          <cell r="BP214">
            <v>45.25</v>
          </cell>
          <cell r="BQ214">
            <v>158.45699999999999</v>
          </cell>
          <cell r="BR214">
            <v>7170.1792500000001</v>
          </cell>
          <cell r="BS214">
            <v>30.84</v>
          </cell>
          <cell r="BT214">
            <v>255.029</v>
          </cell>
          <cell r="BU214">
            <v>7865.0943600000001</v>
          </cell>
          <cell r="BV214">
            <v>538</v>
          </cell>
          <cell r="BW214">
            <v>5.7510000000000003</v>
          </cell>
          <cell r="BX214">
            <v>3094.038</v>
          </cell>
          <cell r="BY214">
            <v>27.16</v>
          </cell>
          <cell r="BZ214">
            <v>153.471</v>
          </cell>
          <cell r="CA214">
            <v>4168.2723599999999</v>
          </cell>
          <cell r="CB214">
            <v>39387.524820000006</v>
          </cell>
          <cell r="CD214">
            <v>15.31</v>
          </cell>
          <cell r="CE214">
            <v>34.283000000000001</v>
          </cell>
          <cell r="CF214">
            <v>524.87273000000005</v>
          </cell>
          <cell r="CG214">
            <v>25.1</v>
          </cell>
          <cell r="CH214">
            <v>28.996000000000002</v>
          </cell>
          <cell r="CI214">
            <v>727.79960000000005</v>
          </cell>
          <cell r="CJ214">
            <v>1252.6723300000001</v>
          </cell>
          <cell r="CL214">
            <v>1318.03</v>
          </cell>
        </row>
        <row r="215">
          <cell r="A215" t="str">
            <v>09/22/2006</v>
          </cell>
          <cell r="B215">
            <v>38982</v>
          </cell>
          <cell r="C215">
            <v>92.619825574141572</v>
          </cell>
          <cell r="D215">
            <v>95.81636156975614</v>
          </cell>
          <cell r="E215">
            <v>70.446637698528093</v>
          </cell>
          <cell r="F215">
            <v>72.772770365563261</v>
          </cell>
          <cell r="G215">
            <v>103.62389659520805</v>
          </cell>
          <cell r="H215">
            <v>97.321788159484484</v>
          </cell>
          <cell r="I215">
            <v>48.33</v>
          </cell>
          <cell r="J215">
            <v>29.567190000000004</v>
          </cell>
          <cell r="K215">
            <v>200.46100000000001</v>
          </cell>
          <cell r="L215">
            <v>5927.0684745900007</v>
          </cell>
          <cell r="M215">
            <v>77.34</v>
          </cell>
          <cell r="N215">
            <v>74.040000000000006</v>
          </cell>
          <cell r="O215">
            <v>5726.2536000000009</v>
          </cell>
          <cell r="P215">
            <v>73.22</v>
          </cell>
          <cell r="Q215">
            <v>150.828</v>
          </cell>
          <cell r="R215">
            <v>11043.62616</v>
          </cell>
          <cell r="S215">
            <v>27.039000000000001</v>
          </cell>
          <cell r="T215">
            <v>92.665199999999999</v>
          </cell>
          <cell r="U215">
            <v>2505.5743428000001</v>
          </cell>
          <cell r="V215">
            <v>26.61</v>
          </cell>
          <cell r="W215">
            <v>391.84000000000003</v>
          </cell>
          <cell r="X215">
            <v>10426.8624</v>
          </cell>
          <cell r="Y215">
            <v>73.540000000000006</v>
          </cell>
          <cell r="Z215">
            <v>67.716999999999999</v>
          </cell>
          <cell r="AA215">
            <v>4979.9081800000004</v>
          </cell>
          <cell r="AB215">
            <v>19.37</v>
          </cell>
          <cell r="AC215">
            <v>118.85000000000001</v>
          </cell>
          <cell r="AD215">
            <v>2302.1245000000004</v>
          </cell>
          <cell r="AE215">
            <v>53.5</v>
          </cell>
          <cell r="AF215">
            <v>135.76599999999999</v>
          </cell>
          <cell r="AG215">
            <v>7263.4809999999998</v>
          </cell>
          <cell r="AH215">
            <v>48.550000000000004</v>
          </cell>
          <cell r="AI215">
            <v>80.92</v>
          </cell>
          <cell r="AJ215">
            <v>3928.6660000000006</v>
          </cell>
          <cell r="AK215">
            <v>54103.564657389994</v>
          </cell>
          <cell r="AM215">
            <v>37.380000000000003</v>
          </cell>
          <cell r="AN215">
            <v>50.405999999999999</v>
          </cell>
          <cell r="AO215">
            <v>1884.1762800000001</v>
          </cell>
          <cell r="AP215">
            <v>38.090000000000003</v>
          </cell>
          <cell r="AQ215">
            <v>65.808999999999997</v>
          </cell>
          <cell r="AR215">
            <v>2506.6648100000002</v>
          </cell>
          <cell r="AS215">
            <v>78.45</v>
          </cell>
          <cell r="AT215">
            <v>45.334000000000003</v>
          </cell>
          <cell r="AU215">
            <v>3556.4523000000004</v>
          </cell>
          <cell r="AV215">
            <v>48.33</v>
          </cell>
          <cell r="AW215">
            <v>23.978000000000002</v>
          </cell>
          <cell r="AX215">
            <v>1158.8567399999999</v>
          </cell>
          <cell r="AY215">
            <v>5.98</v>
          </cell>
          <cell r="AZ215">
            <v>38.667000000000002</v>
          </cell>
          <cell r="BA215">
            <v>231.22866000000002</v>
          </cell>
          <cell r="BB215">
            <v>75.61</v>
          </cell>
          <cell r="BC215">
            <v>96.495999999999995</v>
          </cell>
          <cell r="BD215">
            <v>7296.0625599999994</v>
          </cell>
          <cell r="BE215">
            <v>16633.441350000001</v>
          </cell>
          <cell r="BG215">
            <v>51.36</v>
          </cell>
          <cell r="BH215">
            <v>119.292</v>
          </cell>
          <cell r="BI215">
            <v>6126.8371200000001</v>
          </cell>
          <cell r="BJ215">
            <v>23.5</v>
          </cell>
          <cell r="BK215">
            <v>312.91899999999998</v>
          </cell>
          <cell r="BL215">
            <v>7353.5964999999997</v>
          </cell>
          <cell r="BM215">
            <v>44.25</v>
          </cell>
          <cell r="BN215">
            <v>89.463999999999999</v>
          </cell>
          <cell r="BO215">
            <v>3958.7820000000002</v>
          </cell>
          <cell r="BP215">
            <v>45.81</v>
          </cell>
          <cell r="BQ215">
            <v>158.45699999999999</v>
          </cell>
          <cell r="BR215">
            <v>7258.9151700000002</v>
          </cell>
          <cell r="BS215">
            <v>31.310000000000002</v>
          </cell>
          <cell r="BT215">
            <v>255.029</v>
          </cell>
          <cell r="BU215">
            <v>7984.9579900000008</v>
          </cell>
          <cell r="BV215">
            <v>556</v>
          </cell>
          <cell r="BW215">
            <v>5.7510000000000003</v>
          </cell>
          <cell r="BX215">
            <v>3197.556</v>
          </cell>
          <cell r="BY215">
            <v>27.810000000000002</v>
          </cell>
          <cell r="BZ215">
            <v>153.471</v>
          </cell>
          <cell r="CA215">
            <v>4268.0285100000001</v>
          </cell>
          <cell r="CB215">
            <v>40148.673289999992</v>
          </cell>
          <cell r="CD215">
            <v>15.59</v>
          </cell>
          <cell r="CE215">
            <v>34.283000000000001</v>
          </cell>
          <cell r="CF215">
            <v>534.47197000000006</v>
          </cell>
          <cell r="CG215">
            <v>25.990000000000002</v>
          </cell>
          <cell r="CH215">
            <v>28.996000000000002</v>
          </cell>
          <cell r="CI215">
            <v>753.60604000000012</v>
          </cell>
          <cell r="CJ215">
            <v>1288.0780100000002</v>
          </cell>
          <cell r="CL215">
            <v>1314.78</v>
          </cell>
        </row>
        <row r="216">
          <cell r="A216" t="str">
            <v>09/25/2006</v>
          </cell>
          <cell r="B216">
            <v>38985</v>
          </cell>
          <cell r="C216">
            <v>93.86441929083135</v>
          </cell>
          <cell r="D216">
            <v>96.623190944743399</v>
          </cell>
          <cell r="E216">
            <v>72.893165389987487</v>
          </cell>
          <cell r="F216">
            <v>77.185947288987663</v>
          </cell>
          <cell r="G216">
            <v>104.5373581336696</v>
          </cell>
          <cell r="H216">
            <v>99.818767619814736</v>
          </cell>
          <cell r="I216">
            <v>49.57</v>
          </cell>
          <cell r="J216">
            <v>30.067</v>
          </cell>
          <cell r="K216">
            <v>200.46100000000001</v>
          </cell>
          <cell r="L216">
            <v>6027.2608870000004</v>
          </cell>
          <cell r="M216">
            <v>79</v>
          </cell>
          <cell r="N216">
            <v>74.040000000000006</v>
          </cell>
          <cell r="O216">
            <v>5849.1600000000008</v>
          </cell>
          <cell r="P216">
            <v>74.39</v>
          </cell>
          <cell r="Q216">
            <v>150.828</v>
          </cell>
          <cell r="R216">
            <v>11220.09492</v>
          </cell>
          <cell r="S216">
            <v>26.96</v>
          </cell>
          <cell r="T216">
            <v>92.665199999999999</v>
          </cell>
          <cell r="U216">
            <v>2498.253792</v>
          </cell>
          <cell r="V216">
            <v>26.810000000000002</v>
          </cell>
          <cell r="W216">
            <v>391.84000000000003</v>
          </cell>
          <cell r="X216">
            <v>10505.230400000002</v>
          </cell>
          <cell r="Y216">
            <v>73.680000000000007</v>
          </cell>
          <cell r="Z216">
            <v>67.716999999999999</v>
          </cell>
          <cell r="AA216">
            <v>4989.3885600000003</v>
          </cell>
          <cell r="AB216">
            <v>19.41</v>
          </cell>
          <cell r="AC216">
            <v>118.85000000000001</v>
          </cell>
          <cell r="AD216">
            <v>2306.8785000000003</v>
          </cell>
          <cell r="AE216">
            <v>54.95</v>
          </cell>
          <cell r="AF216">
            <v>135.76599999999999</v>
          </cell>
          <cell r="AG216">
            <v>7460.3416999999999</v>
          </cell>
          <cell r="AH216">
            <v>49.11</v>
          </cell>
          <cell r="AI216">
            <v>80.92</v>
          </cell>
          <cell r="AJ216">
            <v>3973.9812000000002</v>
          </cell>
          <cell r="AK216">
            <v>54830.589958999997</v>
          </cell>
          <cell r="AM216">
            <v>39.31</v>
          </cell>
          <cell r="AN216">
            <v>50.405999999999999</v>
          </cell>
          <cell r="AO216">
            <v>1981.4598600000002</v>
          </cell>
          <cell r="AP216">
            <v>38.700000000000003</v>
          </cell>
          <cell r="AQ216">
            <v>65.808999999999997</v>
          </cell>
          <cell r="AR216">
            <v>2546.8083000000001</v>
          </cell>
          <cell r="AS216">
            <v>77.320000000000007</v>
          </cell>
          <cell r="AT216">
            <v>45.334000000000003</v>
          </cell>
          <cell r="AU216">
            <v>3505.2248800000007</v>
          </cell>
          <cell r="AV216">
            <v>49.57</v>
          </cell>
          <cell r="AW216">
            <v>23.978000000000002</v>
          </cell>
          <cell r="AX216">
            <v>1188.5894600000001</v>
          </cell>
          <cell r="AY216">
            <v>6.08</v>
          </cell>
          <cell r="AZ216">
            <v>38.667000000000002</v>
          </cell>
          <cell r="BA216">
            <v>235.09536</v>
          </cell>
          <cell r="BB216">
            <v>75.820000000000007</v>
          </cell>
          <cell r="BC216">
            <v>96.495999999999995</v>
          </cell>
          <cell r="BD216">
            <v>7316.32672</v>
          </cell>
          <cell r="BE216">
            <v>16773.504580000001</v>
          </cell>
          <cell r="BG216">
            <v>53.58</v>
          </cell>
          <cell r="BH216">
            <v>119.292</v>
          </cell>
          <cell r="BI216">
            <v>6391.66536</v>
          </cell>
          <cell r="BJ216">
            <v>24.39</v>
          </cell>
          <cell r="BK216">
            <v>312.91899999999998</v>
          </cell>
          <cell r="BL216">
            <v>7632.0944099999997</v>
          </cell>
          <cell r="BM216">
            <v>45.62</v>
          </cell>
          <cell r="BN216">
            <v>89.463999999999999</v>
          </cell>
          <cell r="BO216">
            <v>4081.3476799999999</v>
          </cell>
          <cell r="BP216">
            <v>46.88</v>
          </cell>
          <cell r="BQ216">
            <v>158.45699999999999</v>
          </cell>
          <cell r="BR216">
            <v>7428.4641600000004</v>
          </cell>
          <cell r="BS216">
            <v>32.660000000000004</v>
          </cell>
          <cell r="BT216">
            <v>255.029</v>
          </cell>
          <cell r="BU216">
            <v>8329.2471400000013</v>
          </cell>
          <cell r="BV216">
            <v>575.70000000000005</v>
          </cell>
          <cell r="BW216">
            <v>5.7510000000000003</v>
          </cell>
          <cell r="BX216">
            <v>3310.8507000000004</v>
          </cell>
          <cell r="BY216">
            <v>28.47</v>
          </cell>
          <cell r="BZ216">
            <v>153.471</v>
          </cell>
          <cell r="CA216">
            <v>4369.3193700000002</v>
          </cell>
          <cell r="CB216">
            <v>41542.988819999999</v>
          </cell>
          <cell r="CD216">
            <v>16.16</v>
          </cell>
          <cell r="CE216">
            <v>34.283000000000001</v>
          </cell>
          <cell r="CF216">
            <v>554.01328000000001</v>
          </cell>
          <cell r="CG216">
            <v>28.01</v>
          </cell>
          <cell r="CH216">
            <v>28.996000000000002</v>
          </cell>
          <cell r="CI216">
            <v>812.1779600000001</v>
          </cell>
          <cell r="CJ216">
            <v>1366.1912400000001</v>
          </cell>
          <cell r="CL216">
            <v>1326.3700000000001</v>
          </cell>
        </row>
        <row r="217">
          <cell r="A217" t="str">
            <v>09/26/2006</v>
          </cell>
          <cell r="B217">
            <v>38986</v>
          </cell>
          <cell r="C217">
            <v>95.07579695525348</v>
          </cell>
          <cell r="D217">
            <v>97.025766476455743</v>
          </cell>
          <cell r="E217">
            <v>73.879989250817871</v>
          </cell>
          <cell r="F217">
            <v>75.364380586301323</v>
          </cell>
          <cell r="G217">
            <v>105.32313997477929</v>
          </cell>
          <cell r="H217">
            <v>100.28191703584375</v>
          </cell>
          <cell r="I217">
            <v>49.800000000000004</v>
          </cell>
          <cell r="J217">
            <v>30.024780000000003</v>
          </cell>
          <cell r="K217">
            <v>200.46100000000001</v>
          </cell>
          <cell r="L217">
            <v>6018.7974235800011</v>
          </cell>
          <cell r="M217">
            <v>79.39</v>
          </cell>
          <cell r="N217">
            <v>74.040000000000006</v>
          </cell>
          <cell r="O217">
            <v>5878.0356000000002</v>
          </cell>
          <cell r="P217">
            <v>75.91</v>
          </cell>
          <cell r="Q217">
            <v>150.828</v>
          </cell>
          <cell r="R217">
            <v>11449.35348</v>
          </cell>
          <cell r="S217">
            <v>27.5</v>
          </cell>
          <cell r="T217">
            <v>92.665199999999999</v>
          </cell>
          <cell r="U217">
            <v>2548.2930000000001</v>
          </cell>
          <cell r="V217">
            <v>27.29</v>
          </cell>
          <cell r="W217">
            <v>391.84000000000003</v>
          </cell>
          <cell r="X217">
            <v>10693.313600000001</v>
          </cell>
          <cell r="Y217">
            <v>74.89</v>
          </cell>
          <cell r="Z217">
            <v>67.716999999999999</v>
          </cell>
          <cell r="AA217">
            <v>5071.3261300000004</v>
          </cell>
          <cell r="AB217">
            <v>19.54</v>
          </cell>
          <cell r="AC217">
            <v>118.85000000000001</v>
          </cell>
          <cell r="AD217">
            <v>2322.3290000000002</v>
          </cell>
          <cell r="AE217">
            <v>55.53</v>
          </cell>
          <cell r="AF217">
            <v>135.76599999999999</v>
          </cell>
          <cell r="AG217">
            <v>7539.0859799999998</v>
          </cell>
          <cell r="AH217">
            <v>49.65</v>
          </cell>
          <cell r="AI217">
            <v>80.92</v>
          </cell>
          <cell r="AJ217">
            <v>4017.6779999999999</v>
          </cell>
          <cell r="AK217">
            <v>55538.212213580002</v>
          </cell>
          <cell r="AM217">
            <v>35.230000000000004</v>
          </cell>
          <cell r="AN217">
            <v>50.405999999999999</v>
          </cell>
          <cell r="AO217">
            <v>1775.8033800000001</v>
          </cell>
          <cell r="AP217">
            <v>38.54</v>
          </cell>
          <cell r="AQ217">
            <v>65.808999999999997</v>
          </cell>
          <cell r="AR217">
            <v>2536.2788599999999</v>
          </cell>
          <cell r="AS217">
            <v>81.12</v>
          </cell>
          <cell r="AT217">
            <v>45.334000000000003</v>
          </cell>
          <cell r="AU217">
            <v>3677.4940800000004</v>
          </cell>
          <cell r="AV217">
            <v>49.800000000000004</v>
          </cell>
          <cell r="AW217">
            <v>23.978000000000002</v>
          </cell>
          <cell r="AX217">
            <v>1194.1044000000002</v>
          </cell>
          <cell r="AY217">
            <v>6.36</v>
          </cell>
          <cell r="AZ217">
            <v>38.667000000000002</v>
          </cell>
          <cell r="BA217">
            <v>245.92212000000004</v>
          </cell>
          <cell r="BB217">
            <v>76.83</v>
          </cell>
          <cell r="BC217">
            <v>96.495999999999995</v>
          </cell>
          <cell r="BD217">
            <v>7413.7876799999995</v>
          </cell>
          <cell r="BE217">
            <v>16843.390520000001</v>
          </cell>
          <cell r="BG217">
            <v>54.89</v>
          </cell>
          <cell r="BH217">
            <v>119.292</v>
          </cell>
          <cell r="BI217">
            <v>6547.9378800000004</v>
          </cell>
          <cell r="BJ217">
            <v>24.86</v>
          </cell>
          <cell r="BK217">
            <v>312.91899999999998</v>
          </cell>
          <cell r="BL217">
            <v>7779.1663399999998</v>
          </cell>
          <cell r="BM217">
            <v>46.160000000000004</v>
          </cell>
          <cell r="BN217">
            <v>89.463999999999999</v>
          </cell>
          <cell r="BO217">
            <v>4129.6582400000007</v>
          </cell>
          <cell r="BP217">
            <v>46.95</v>
          </cell>
          <cell r="BQ217">
            <v>158.45699999999999</v>
          </cell>
          <cell r="BR217">
            <v>7439.5561500000003</v>
          </cell>
          <cell r="BS217">
            <v>33.230000000000004</v>
          </cell>
          <cell r="BT217">
            <v>255.029</v>
          </cell>
          <cell r="BU217">
            <v>8474.6136700000006</v>
          </cell>
          <cell r="BV217">
            <v>575</v>
          </cell>
          <cell r="BW217">
            <v>5.7510000000000003</v>
          </cell>
          <cell r="BX217">
            <v>3306.8250000000003</v>
          </cell>
          <cell r="BY217">
            <v>28.85</v>
          </cell>
          <cell r="BZ217">
            <v>153.471</v>
          </cell>
          <cell r="CA217">
            <v>4427.6383500000002</v>
          </cell>
          <cell r="CB217">
            <v>42105.395629999999</v>
          </cell>
          <cell r="CD217">
            <v>15.93</v>
          </cell>
          <cell r="CE217">
            <v>34.283000000000001</v>
          </cell>
          <cell r="CF217">
            <v>546.12819000000002</v>
          </cell>
          <cell r="CG217">
            <v>27.17</v>
          </cell>
          <cell r="CH217">
            <v>28.996000000000002</v>
          </cell>
          <cell r="CI217">
            <v>787.82132000000013</v>
          </cell>
          <cell r="CJ217">
            <v>1333.9495100000001</v>
          </cell>
          <cell r="CL217">
            <v>1336.34</v>
          </cell>
        </row>
        <row r="218">
          <cell r="A218" t="str">
            <v>09/27/2006</v>
          </cell>
          <cell r="B218">
            <v>38987</v>
          </cell>
          <cell r="C218">
            <v>95.302586074723578</v>
          </cell>
          <cell r="D218">
            <v>98.218132272451925</v>
          </cell>
          <cell r="E218">
            <v>72.50118304649645</v>
          </cell>
          <cell r="F218">
            <v>73.678116711149201</v>
          </cell>
          <cell r="G218">
            <v>105.34284363177804</v>
          </cell>
          <cell r="H218">
            <v>101.73177607732582</v>
          </cell>
          <cell r="I218">
            <v>50.52</v>
          </cell>
          <cell r="J218">
            <v>29.912140000000001</v>
          </cell>
          <cell r="K218">
            <v>200.46100000000001</v>
          </cell>
          <cell r="L218">
            <v>5996.2174965400009</v>
          </cell>
          <cell r="M218">
            <v>79.5</v>
          </cell>
          <cell r="N218">
            <v>74.040000000000006</v>
          </cell>
          <cell r="O218">
            <v>5886.18</v>
          </cell>
          <cell r="P218">
            <v>75</v>
          </cell>
          <cell r="Q218">
            <v>150.828</v>
          </cell>
          <cell r="R218">
            <v>11312.1</v>
          </cell>
          <cell r="S218">
            <v>27.879000000000001</v>
          </cell>
          <cell r="T218">
            <v>92.665199999999999</v>
          </cell>
          <cell r="U218">
            <v>2583.4131108000001</v>
          </cell>
          <cell r="V218">
            <v>27.650000000000002</v>
          </cell>
          <cell r="W218">
            <v>391.84000000000003</v>
          </cell>
          <cell r="X218">
            <v>10834.376000000002</v>
          </cell>
          <cell r="Y218">
            <v>73.94</v>
          </cell>
          <cell r="Z218">
            <v>67.716999999999999</v>
          </cell>
          <cell r="AA218">
            <v>5006.9949799999995</v>
          </cell>
          <cell r="AB218">
            <v>19.330000000000002</v>
          </cell>
          <cell r="AC218">
            <v>118.85000000000001</v>
          </cell>
          <cell r="AD218">
            <v>2297.3705000000004</v>
          </cell>
          <cell r="AE218">
            <v>56.84</v>
          </cell>
          <cell r="AF218">
            <v>135.76599999999999</v>
          </cell>
          <cell r="AG218">
            <v>7716.9394400000001</v>
          </cell>
          <cell r="AH218">
            <v>49.89</v>
          </cell>
          <cell r="AI218">
            <v>80.92</v>
          </cell>
          <cell r="AJ218">
            <v>4037.0988000000002</v>
          </cell>
          <cell r="AK218">
            <v>55670.690327340009</v>
          </cell>
          <cell r="AM218">
            <v>34.51</v>
          </cell>
          <cell r="AN218">
            <v>50.405999999999999</v>
          </cell>
          <cell r="AO218">
            <v>1739.5110599999998</v>
          </cell>
          <cell r="AP218">
            <v>39.06</v>
          </cell>
          <cell r="AQ218">
            <v>65.808999999999997</v>
          </cell>
          <cell r="AR218">
            <v>2570.4995400000003</v>
          </cell>
          <cell r="AS218">
            <v>83.15</v>
          </cell>
          <cell r="AT218">
            <v>45.334000000000003</v>
          </cell>
          <cell r="AU218">
            <v>3769.5221000000006</v>
          </cell>
          <cell r="AV218">
            <v>50.52</v>
          </cell>
          <cell r="AW218">
            <v>23.978000000000002</v>
          </cell>
          <cell r="AX218">
            <v>1211.3685600000001</v>
          </cell>
          <cell r="AY218">
            <v>6.2700000000000005</v>
          </cell>
          <cell r="AZ218">
            <v>38.667000000000002</v>
          </cell>
          <cell r="BA218">
            <v>242.44209000000004</v>
          </cell>
          <cell r="BB218">
            <v>77.900000000000006</v>
          </cell>
          <cell r="BC218">
            <v>96.495999999999995</v>
          </cell>
          <cell r="BD218">
            <v>7517.0384000000004</v>
          </cell>
          <cell r="BE218">
            <v>17050.38175</v>
          </cell>
          <cell r="BG218">
            <v>53.59</v>
          </cell>
          <cell r="BH218">
            <v>119.292</v>
          </cell>
          <cell r="BI218">
            <v>6392.8582800000004</v>
          </cell>
          <cell r="BJ218">
            <v>24.61</v>
          </cell>
          <cell r="BK218">
            <v>312.91899999999998</v>
          </cell>
          <cell r="BL218">
            <v>7700.9365899999993</v>
          </cell>
          <cell r="BM218">
            <v>45.37</v>
          </cell>
          <cell r="BN218">
            <v>89.463999999999999</v>
          </cell>
          <cell r="BO218">
            <v>4058.9816799999999</v>
          </cell>
          <cell r="BP218">
            <v>46.13</v>
          </cell>
          <cell r="BQ218">
            <v>158.45699999999999</v>
          </cell>
          <cell r="BR218">
            <v>7309.6214099999997</v>
          </cell>
          <cell r="BS218">
            <v>32.46</v>
          </cell>
          <cell r="BT218">
            <v>255.029</v>
          </cell>
          <cell r="BU218">
            <v>8278.2413400000005</v>
          </cell>
          <cell r="BV218">
            <v>558.1</v>
          </cell>
          <cell r="BW218">
            <v>5.7510000000000003</v>
          </cell>
          <cell r="BX218">
            <v>3209.6331000000005</v>
          </cell>
          <cell r="BY218">
            <v>28.47</v>
          </cell>
          <cell r="BZ218">
            <v>153.471</v>
          </cell>
          <cell r="CA218">
            <v>4369.3193700000002</v>
          </cell>
          <cell r="CB218">
            <v>41319.591769999992</v>
          </cell>
          <cell r="CD218">
            <v>15.44</v>
          </cell>
          <cell r="CE218">
            <v>34.283000000000001</v>
          </cell>
          <cell r="CF218">
            <v>529.32952</v>
          </cell>
          <cell r="CG218">
            <v>26.72</v>
          </cell>
          <cell r="CH218">
            <v>28.996000000000002</v>
          </cell>
          <cell r="CI218">
            <v>774.77312000000006</v>
          </cell>
          <cell r="CJ218">
            <v>1304.1026400000001</v>
          </cell>
          <cell r="CL218">
            <v>1336.59</v>
          </cell>
        </row>
        <row r="219">
          <cell r="A219" t="str">
            <v>09/28/2006</v>
          </cell>
          <cell r="B219">
            <v>38988</v>
          </cell>
          <cell r="C219">
            <v>95.500628600486522</v>
          </cell>
          <cell r="D219">
            <v>99.956049846408817</v>
          </cell>
          <cell r="E219">
            <v>72.48038603809664</v>
          </cell>
          <cell r="F219">
            <v>74.300816158490719</v>
          </cell>
          <cell r="G219">
            <v>105.54460907944514</v>
          </cell>
          <cell r="H219">
            <v>105.51751913008458</v>
          </cell>
          <cell r="I219">
            <v>52.400000000000006</v>
          </cell>
          <cell r="J219">
            <v>29.9755</v>
          </cell>
          <cell r="K219">
            <v>200.46100000000001</v>
          </cell>
          <cell r="L219">
            <v>6008.9187055000002</v>
          </cell>
          <cell r="M219">
            <v>80.290000000000006</v>
          </cell>
          <cell r="N219">
            <v>74.040000000000006</v>
          </cell>
          <cell r="O219">
            <v>5944.6716000000006</v>
          </cell>
          <cell r="P219">
            <v>75.3</v>
          </cell>
          <cell r="Q219">
            <v>150.828</v>
          </cell>
          <cell r="R219">
            <v>11357.348399999999</v>
          </cell>
          <cell r="S219">
            <v>27.64</v>
          </cell>
          <cell r="T219">
            <v>92.665199999999999</v>
          </cell>
          <cell r="U219">
            <v>2561.2661280000002</v>
          </cell>
          <cell r="V219">
            <v>27.700000000000003</v>
          </cell>
          <cell r="W219">
            <v>391.84000000000003</v>
          </cell>
          <cell r="X219">
            <v>10853.968000000003</v>
          </cell>
          <cell r="Y219">
            <v>74.88</v>
          </cell>
          <cell r="Z219">
            <v>67.716999999999999</v>
          </cell>
          <cell r="AA219">
            <v>5070.6489599999995</v>
          </cell>
          <cell r="AB219">
            <v>19.25</v>
          </cell>
          <cell r="AC219">
            <v>118.85000000000001</v>
          </cell>
          <cell r="AD219">
            <v>2287.8625000000002</v>
          </cell>
          <cell r="AE219">
            <v>56.52</v>
          </cell>
          <cell r="AF219">
            <v>135.76599999999999</v>
          </cell>
          <cell r="AG219">
            <v>7673.4943199999998</v>
          </cell>
          <cell r="AH219">
            <v>49.78</v>
          </cell>
          <cell r="AI219">
            <v>80.92</v>
          </cell>
          <cell r="AJ219">
            <v>4028.1976</v>
          </cell>
          <cell r="AK219">
            <v>55786.3762135</v>
          </cell>
          <cell r="AM219">
            <v>33.86</v>
          </cell>
          <cell r="AN219">
            <v>50.405999999999999</v>
          </cell>
          <cell r="AO219">
            <v>1706.7471599999999</v>
          </cell>
          <cell r="AP219">
            <v>39.369999999999997</v>
          </cell>
          <cell r="AQ219">
            <v>65.808999999999997</v>
          </cell>
          <cell r="AR219">
            <v>2590.9003299999999</v>
          </cell>
          <cell r="AS219">
            <v>85.49</v>
          </cell>
          <cell r="AT219">
            <v>45.334000000000003</v>
          </cell>
          <cell r="AU219">
            <v>3875.6036600000002</v>
          </cell>
          <cell r="AV219">
            <v>52.400000000000006</v>
          </cell>
          <cell r="AW219">
            <v>23.978000000000002</v>
          </cell>
          <cell r="AX219">
            <v>1256.4472000000003</v>
          </cell>
          <cell r="AY219">
            <v>6.49</v>
          </cell>
          <cell r="AZ219">
            <v>38.667000000000002</v>
          </cell>
          <cell r="BA219">
            <v>250.94883000000002</v>
          </cell>
          <cell r="BB219">
            <v>79.5</v>
          </cell>
          <cell r="BC219">
            <v>96.495999999999995</v>
          </cell>
          <cell r="BD219">
            <v>7671.4319999999998</v>
          </cell>
          <cell r="BE219">
            <v>17352.079180000001</v>
          </cell>
          <cell r="BG219">
            <v>53.49</v>
          </cell>
          <cell r="BH219">
            <v>119.292</v>
          </cell>
          <cell r="BI219">
            <v>6380.9290799999999</v>
          </cell>
          <cell r="BJ219">
            <v>24.6</v>
          </cell>
          <cell r="BK219">
            <v>312.91899999999998</v>
          </cell>
          <cell r="BL219">
            <v>7697.8073999999997</v>
          </cell>
          <cell r="BM219">
            <v>45.14</v>
          </cell>
          <cell r="BN219">
            <v>89.463999999999999</v>
          </cell>
          <cell r="BO219">
            <v>4038.4049599999998</v>
          </cell>
          <cell r="BP219">
            <v>45.78</v>
          </cell>
          <cell r="BQ219">
            <v>158.45699999999999</v>
          </cell>
          <cell r="BR219">
            <v>7254.1614600000003</v>
          </cell>
          <cell r="BS219">
            <v>32.85</v>
          </cell>
          <cell r="BT219">
            <v>255.029</v>
          </cell>
          <cell r="BU219">
            <v>8377.7026500000011</v>
          </cell>
          <cell r="BV219">
            <v>553.25</v>
          </cell>
          <cell r="BW219">
            <v>5.7510000000000003</v>
          </cell>
          <cell r="BX219">
            <v>3181.7407500000004</v>
          </cell>
          <cell r="BY219">
            <v>28.52</v>
          </cell>
          <cell r="BZ219">
            <v>153.471</v>
          </cell>
          <cell r="CA219">
            <v>4376.9929199999997</v>
          </cell>
          <cell r="CB219">
            <v>41307.739219999996</v>
          </cell>
          <cell r="CD219">
            <v>15.66</v>
          </cell>
          <cell r="CE219">
            <v>34.283000000000001</v>
          </cell>
          <cell r="CF219">
            <v>536.87178000000006</v>
          </cell>
          <cell r="CG219">
            <v>26.84</v>
          </cell>
          <cell r="CH219">
            <v>28.996000000000002</v>
          </cell>
          <cell r="CI219">
            <v>778.25264000000004</v>
          </cell>
          <cell r="CJ219">
            <v>1315.1244200000001</v>
          </cell>
          <cell r="CL219">
            <v>1339.15</v>
          </cell>
        </row>
        <row r="220">
          <cell r="A220" t="str">
            <v>09/29/2006</v>
          </cell>
          <cell r="B220">
            <v>38989</v>
          </cell>
          <cell r="C220">
            <v>93.60651989599576</v>
          </cell>
          <cell r="D220">
            <v>97.294429220404226</v>
          </cell>
          <cell r="E220">
            <v>70.6523080580738</v>
          </cell>
          <cell r="F220">
            <v>72.360080526894251</v>
          </cell>
          <cell r="G220">
            <v>105.28452080706178</v>
          </cell>
          <cell r="H220">
            <v>104.83286347160691</v>
          </cell>
          <cell r="I220">
            <v>52.06</v>
          </cell>
          <cell r="J220">
            <v>29.546070000000004</v>
          </cell>
          <cell r="K220">
            <v>198.92600000000002</v>
          </cell>
          <cell r="L220">
            <v>5877.4815208200016</v>
          </cell>
          <cell r="M220">
            <v>79.350000000000009</v>
          </cell>
          <cell r="N220">
            <v>68.004999999999995</v>
          </cell>
          <cell r="O220">
            <v>5396.1967500000001</v>
          </cell>
          <cell r="P220">
            <v>75.11</v>
          </cell>
          <cell r="Q220">
            <v>151.38400000000001</v>
          </cell>
          <cell r="R220">
            <v>11370.452240000001</v>
          </cell>
          <cell r="S220">
            <v>27.84</v>
          </cell>
          <cell r="T220">
            <v>92.747</v>
          </cell>
          <cell r="U220">
            <v>2582.0764800000002</v>
          </cell>
          <cell r="V220">
            <v>27.42</v>
          </cell>
          <cell r="W220">
            <v>385.97</v>
          </cell>
          <cell r="X220">
            <v>10583.297400000001</v>
          </cell>
          <cell r="Y220">
            <v>74.45</v>
          </cell>
          <cell r="Z220">
            <v>67.697000000000003</v>
          </cell>
          <cell r="AA220">
            <v>5040.0416500000001</v>
          </cell>
          <cell r="AB220">
            <v>18.990000000000002</v>
          </cell>
          <cell r="AC220">
            <v>118.85000000000001</v>
          </cell>
          <cell r="AD220">
            <v>2256.9615000000003</v>
          </cell>
          <cell r="AE220">
            <v>55.78</v>
          </cell>
          <cell r="AF220">
            <v>134.82300000000001</v>
          </cell>
          <cell r="AG220">
            <v>7520.4269400000003</v>
          </cell>
          <cell r="AH220">
            <v>49.85</v>
          </cell>
          <cell r="AI220">
            <v>81.304000000000002</v>
          </cell>
          <cell r="AJ220">
            <v>4053.0044000000003</v>
          </cell>
          <cell r="AK220">
            <v>54679.938880819995</v>
          </cell>
          <cell r="AM220">
            <v>33.68</v>
          </cell>
          <cell r="AN220">
            <v>49.058</v>
          </cell>
          <cell r="AO220">
            <v>1652.2734399999999</v>
          </cell>
          <cell r="AP220">
            <v>38.71</v>
          </cell>
          <cell r="AQ220">
            <v>65.331000000000003</v>
          </cell>
          <cell r="AR220">
            <v>2528.9630100000004</v>
          </cell>
          <cell r="AS220">
            <v>84.62</v>
          </cell>
          <cell r="AT220">
            <v>45.145000000000003</v>
          </cell>
          <cell r="AU220">
            <v>3820.1699000000003</v>
          </cell>
          <cell r="AV220">
            <v>52.06</v>
          </cell>
          <cell r="AW220">
            <v>23.978000000000002</v>
          </cell>
          <cell r="AX220">
            <v>1248.2946800000002</v>
          </cell>
          <cell r="AY220">
            <v>6.51</v>
          </cell>
          <cell r="AZ220">
            <v>38.655999999999999</v>
          </cell>
          <cell r="BA220">
            <v>251.65055999999998</v>
          </cell>
          <cell r="BB220">
            <v>78.25</v>
          </cell>
          <cell r="BC220">
            <v>94.424000000000007</v>
          </cell>
          <cell r="BD220">
            <v>7388.6780000000008</v>
          </cell>
          <cell r="BE220">
            <v>16890.029590000002</v>
          </cell>
          <cell r="BG220">
            <v>52.620000000000005</v>
          </cell>
          <cell r="BH220">
            <v>118.479</v>
          </cell>
          <cell r="BI220">
            <v>6234.3649800000003</v>
          </cell>
          <cell r="BJ220">
            <v>23.95</v>
          </cell>
          <cell r="BK220">
            <v>313.24700000000001</v>
          </cell>
          <cell r="BL220">
            <v>7502.2656500000003</v>
          </cell>
          <cell r="BM220">
            <v>43.800000000000004</v>
          </cell>
          <cell r="BN220">
            <v>89.463999999999999</v>
          </cell>
          <cell r="BO220">
            <v>3918.5232000000005</v>
          </cell>
          <cell r="BP220">
            <v>45.25</v>
          </cell>
          <cell r="BQ220">
            <v>158.45699999999999</v>
          </cell>
          <cell r="BR220">
            <v>7170.1792500000001</v>
          </cell>
          <cell r="BS220">
            <v>31.86</v>
          </cell>
          <cell r="BT220">
            <v>254.583</v>
          </cell>
          <cell r="BU220">
            <v>8111.0143799999996</v>
          </cell>
          <cell r="BV220">
            <v>535</v>
          </cell>
          <cell r="BW220">
            <v>5.6450000000000005</v>
          </cell>
          <cell r="BX220">
            <v>3020.0750000000003</v>
          </cell>
          <cell r="BY220">
            <v>28.080000000000002</v>
          </cell>
          <cell r="BZ220">
            <v>153.471</v>
          </cell>
          <cell r="CA220">
            <v>4309.4656800000002</v>
          </cell>
          <cell r="CB220">
            <v>40265.888139999995</v>
          </cell>
          <cell r="CD220">
            <v>15.23</v>
          </cell>
          <cell r="CE220">
            <v>34.49</v>
          </cell>
          <cell r="CF220">
            <v>525.28270000000009</v>
          </cell>
          <cell r="CG220">
            <v>26.02</v>
          </cell>
          <cell r="CH220">
            <v>29.035</v>
          </cell>
          <cell r="CI220">
            <v>755.49069999999995</v>
          </cell>
          <cell r="CJ220">
            <v>1280.7734</v>
          </cell>
          <cell r="CL220">
            <v>1335.8500000000001</v>
          </cell>
        </row>
        <row r="221">
          <cell r="A221" t="str">
            <v>10/02/2006</v>
          </cell>
          <cell r="B221">
            <v>38992</v>
          </cell>
          <cell r="C221">
            <v>94.102450628596728</v>
          </cell>
          <cell r="D221">
            <v>97.471954836515636</v>
          </cell>
          <cell r="E221">
            <v>71.574517513822443</v>
          </cell>
          <cell r="F221">
            <v>69.958543756242392</v>
          </cell>
          <cell r="G221">
            <v>104.92749054224461</v>
          </cell>
          <cell r="H221">
            <v>103.80587998389046</v>
          </cell>
          <cell r="I221">
            <v>51.550000000000004</v>
          </cell>
          <cell r="J221">
            <v>29.644630000000003</v>
          </cell>
          <cell r="K221">
            <v>198.92600000000002</v>
          </cell>
          <cell r="L221">
            <v>5897.0876673800012</v>
          </cell>
          <cell r="M221">
            <v>80.12</v>
          </cell>
          <cell r="N221">
            <v>68.004999999999995</v>
          </cell>
          <cell r="O221">
            <v>5448.5605999999998</v>
          </cell>
          <cell r="P221">
            <v>74.820000000000007</v>
          </cell>
          <cell r="Q221">
            <v>151.38400000000001</v>
          </cell>
          <cell r="R221">
            <v>11326.550880000003</v>
          </cell>
          <cell r="S221">
            <v>28.3</v>
          </cell>
          <cell r="T221">
            <v>92.747</v>
          </cell>
          <cell r="U221">
            <v>2624.7401</v>
          </cell>
          <cell r="V221">
            <v>27.72</v>
          </cell>
          <cell r="W221">
            <v>385.97</v>
          </cell>
          <cell r="X221">
            <v>10699.088400000001</v>
          </cell>
          <cell r="Y221">
            <v>75.27</v>
          </cell>
          <cell r="Z221">
            <v>67.697000000000003</v>
          </cell>
          <cell r="AA221">
            <v>5095.5531899999996</v>
          </cell>
          <cell r="AB221">
            <v>19.22</v>
          </cell>
          <cell r="AC221">
            <v>118.85000000000001</v>
          </cell>
          <cell r="AD221">
            <v>2284.297</v>
          </cell>
          <cell r="AE221">
            <v>55.78</v>
          </cell>
          <cell r="AF221">
            <v>134.82300000000001</v>
          </cell>
          <cell r="AG221">
            <v>7520.4269400000003</v>
          </cell>
          <cell r="AH221">
            <v>50.1</v>
          </cell>
          <cell r="AI221">
            <v>81.304000000000002</v>
          </cell>
          <cell r="AJ221">
            <v>4073.3304000000003</v>
          </cell>
          <cell r="AK221">
            <v>54969.635177379998</v>
          </cell>
          <cell r="AM221">
            <v>33.410000000000004</v>
          </cell>
          <cell r="AN221">
            <v>49.058</v>
          </cell>
          <cell r="AO221">
            <v>1639.0277800000001</v>
          </cell>
          <cell r="AP221">
            <v>39.07</v>
          </cell>
          <cell r="AQ221">
            <v>65.331000000000003</v>
          </cell>
          <cell r="AR221">
            <v>2552.4821700000002</v>
          </cell>
          <cell r="AS221">
            <v>85.19</v>
          </cell>
          <cell r="AT221">
            <v>45.145000000000003</v>
          </cell>
          <cell r="AU221">
            <v>3845.9025500000002</v>
          </cell>
          <cell r="AV221">
            <v>51.550000000000004</v>
          </cell>
          <cell r="AW221">
            <v>23.978000000000002</v>
          </cell>
          <cell r="AX221">
            <v>1236.0659000000003</v>
          </cell>
          <cell r="AY221">
            <v>6.57</v>
          </cell>
          <cell r="AZ221">
            <v>38.655999999999999</v>
          </cell>
          <cell r="BA221">
            <v>253.96992</v>
          </cell>
          <cell r="BB221">
            <v>78.300000000000011</v>
          </cell>
          <cell r="BC221">
            <v>94.424000000000007</v>
          </cell>
          <cell r="BD221">
            <v>7393.3992000000017</v>
          </cell>
          <cell r="BE221">
            <v>16920.847520000003</v>
          </cell>
          <cell r="BG221">
            <v>53.34</v>
          </cell>
          <cell r="BH221">
            <v>118.479</v>
          </cell>
          <cell r="BI221">
            <v>6319.66986</v>
          </cell>
          <cell r="BJ221">
            <v>24.46</v>
          </cell>
          <cell r="BK221">
            <v>313.24700000000001</v>
          </cell>
          <cell r="BL221">
            <v>7662.0216200000004</v>
          </cell>
          <cell r="BM221">
            <v>44.08</v>
          </cell>
          <cell r="BN221">
            <v>89.463999999999999</v>
          </cell>
          <cell r="BO221">
            <v>3943.5731199999996</v>
          </cell>
          <cell r="BP221">
            <v>45.63</v>
          </cell>
          <cell r="BQ221">
            <v>158.45699999999999</v>
          </cell>
          <cell r="BR221">
            <v>7230.3929100000005</v>
          </cell>
          <cell r="BS221">
            <v>32.450000000000003</v>
          </cell>
          <cell r="BT221">
            <v>254.583</v>
          </cell>
          <cell r="BU221">
            <v>8261.218350000001</v>
          </cell>
          <cell r="BV221">
            <v>537</v>
          </cell>
          <cell r="BW221">
            <v>5.6450000000000005</v>
          </cell>
          <cell r="BX221">
            <v>3031.3650000000002</v>
          </cell>
          <cell r="BY221">
            <v>28.3</v>
          </cell>
          <cell r="BZ221">
            <v>153.471</v>
          </cell>
          <cell r="CA221">
            <v>4343.2293</v>
          </cell>
          <cell r="CB221">
            <v>40791.470160000004</v>
          </cell>
          <cell r="CD221">
            <v>14.57</v>
          </cell>
          <cell r="CE221">
            <v>34.49</v>
          </cell>
          <cell r="CF221">
            <v>502.51930000000004</v>
          </cell>
          <cell r="CG221">
            <v>25.34</v>
          </cell>
          <cell r="CH221">
            <v>29.035</v>
          </cell>
          <cell r="CI221">
            <v>735.74689999999998</v>
          </cell>
          <cell r="CJ221">
            <v>1238.2662</v>
          </cell>
          <cell r="CL221">
            <v>1331.32</v>
          </cell>
        </row>
        <row r="222">
          <cell r="A222" t="str">
            <v>10/03/2006</v>
          </cell>
          <cell r="B222">
            <v>38993</v>
          </cell>
          <cell r="C222">
            <v>93.814821854516509</v>
          </cell>
          <cell r="D222">
            <v>96.106329164165487</v>
          </cell>
          <cell r="E222">
            <v>70.315147573074213</v>
          </cell>
          <cell r="F222">
            <v>69.587416630259654</v>
          </cell>
          <cell r="G222">
            <v>105.14738335435057</v>
          </cell>
          <cell r="H222">
            <v>100.88602496979459</v>
          </cell>
          <cell r="I222">
            <v>50.1</v>
          </cell>
          <cell r="J222">
            <v>29.919180000000001</v>
          </cell>
          <cell r="K222">
            <v>198.92600000000002</v>
          </cell>
          <cell r="L222">
            <v>5951.702800680001</v>
          </cell>
          <cell r="M222">
            <v>80.45</v>
          </cell>
          <cell r="N222">
            <v>68.004999999999995</v>
          </cell>
          <cell r="O222">
            <v>5471.0022499999995</v>
          </cell>
          <cell r="P222">
            <v>74.42</v>
          </cell>
          <cell r="Q222">
            <v>151.38400000000001</v>
          </cell>
          <cell r="R222">
            <v>11265.997280000001</v>
          </cell>
          <cell r="S222">
            <v>27.51</v>
          </cell>
          <cell r="T222">
            <v>92.747</v>
          </cell>
          <cell r="U222">
            <v>2551.4699700000001</v>
          </cell>
          <cell r="V222">
            <v>27.42</v>
          </cell>
          <cell r="W222">
            <v>385.97</v>
          </cell>
          <cell r="X222">
            <v>10583.297400000001</v>
          </cell>
          <cell r="Y222">
            <v>75.100000000000009</v>
          </cell>
          <cell r="Z222">
            <v>67.697000000000003</v>
          </cell>
          <cell r="AA222">
            <v>5084.0447000000004</v>
          </cell>
          <cell r="AB222">
            <v>19</v>
          </cell>
          <cell r="AC222">
            <v>118.85000000000001</v>
          </cell>
          <cell r="AD222">
            <v>2258.15</v>
          </cell>
          <cell r="AE222">
            <v>55.900000000000006</v>
          </cell>
          <cell r="AF222">
            <v>134.82300000000001</v>
          </cell>
          <cell r="AG222">
            <v>7536.605700000001</v>
          </cell>
          <cell r="AH222">
            <v>50.42</v>
          </cell>
          <cell r="AI222">
            <v>81.304000000000002</v>
          </cell>
          <cell r="AJ222">
            <v>4099.3476799999999</v>
          </cell>
          <cell r="AK222">
            <v>54801.617780680004</v>
          </cell>
          <cell r="AM222">
            <v>32.300000000000004</v>
          </cell>
          <cell r="AN222">
            <v>49.058</v>
          </cell>
          <cell r="AO222">
            <v>1584.5734000000002</v>
          </cell>
          <cell r="AP222">
            <v>38.04</v>
          </cell>
          <cell r="AQ222">
            <v>65.331000000000003</v>
          </cell>
          <cell r="AR222">
            <v>2485.1912400000001</v>
          </cell>
          <cell r="AS222">
            <v>85</v>
          </cell>
          <cell r="AT222">
            <v>45.145000000000003</v>
          </cell>
          <cell r="AU222">
            <v>3837.3250000000003</v>
          </cell>
          <cell r="AV222">
            <v>50.1</v>
          </cell>
          <cell r="AW222">
            <v>23.978000000000002</v>
          </cell>
          <cell r="AX222">
            <v>1201.2978000000001</v>
          </cell>
          <cell r="AY222">
            <v>6.54</v>
          </cell>
          <cell r="AZ222">
            <v>38.655999999999999</v>
          </cell>
          <cell r="BA222">
            <v>252.81023999999999</v>
          </cell>
          <cell r="BB222">
            <v>77.55</v>
          </cell>
          <cell r="BC222">
            <v>94.424000000000007</v>
          </cell>
          <cell r="BD222">
            <v>7322.5812000000005</v>
          </cell>
          <cell r="BE222">
            <v>16683.778880000002</v>
          </cell>
          <cell r="BG222">
            <v>53.27</v>
          </cell>
          <cell r="BH222">
            <v>118.479</v>
          </cell>
          <cell r="BI222">
            <v>6311.3763300000001</v>
          </cell>
          <cell r="BJ222">
            <v>23.54</v>
          </cell>
          <cell r="BK222">
            <v>313.24700000000001</v>
          </cell>
          <cell r="BL222">
            <v>7373.8343800000002</v>
          </cell>
          <cell r="BM222">
            <v>43.37</v>
          </cell>
          <cell r="BN222">
            <v>89.463999999999999</v>
          </cell>
          <cell r="BO222">
            <v>3880.0536799999995</v>
          </cell>
          <cell r="BP222">
            <v>44.87</v>
          </cell>
          <cell r="BQ222">
            <v>158.45699999999999</v>
          </cell>
          <cell r="BR222">
            <v>7109.9655899999989</v>
          </cell>
          <cell r="BS222">
            <v>31.68</v>
          </cell>
          <cell r="BT222">
            <v>254.583</v>
          </cell>
          <cell r="BU222">
            <v>8065.1894400000001</v>
          </cell>
          <cell r="BV222">
            <v>532.95000000000005</v>
          </cell>
          <cell r="BW222">
            <v>5.6450000000000005</v>
          </cell>
          <cell r="BX222">
            <v>3008.5027500000006</v>
          </cell>
          <cell r="BY222">
            <v>28.18</v>
          </cell>
          <cell r="BZ222">
            <v>153.471</v>
          </cell>
          <cell r="CA222">
            <v>4324.8127800000002</v>
          </cell>
          <cell r="CB222">
            <v>40073.734949999998</v>
          </cell>
          <cell r="CD222">
            <v>14.59</v>
          </cell>
          <cell r="CE222">
            <v>34.49</v>
          </cell>
          <cell r="CF222">
            <v>503.20910000000003</v>
          </cell>
          <cell r="CG222">
            <v>25.09</v>
          </cell>
          <cell r="CH222">
            <v>29.035</v>
          </cell>
          <cell r="CI222">
            <v>728.48815000000002</v>
          </cell>
          <cell r="CJ222">
            <v>1231.6972500000002</v>
          </cell>
          <cell r="CL222">
            <v>1334.1100000000001</v>
          </cell>
        </row>
        <row r="223">
          <cell r="A223" t="str">
            <v>10/04/2006</v>
          </cell>
          <cell r="B223">
            <v>38994</v>
          </cell>
          <cell r="C223">
            <v>94.783230207231099</v>
          </cell>
          <cell r="D223">
            <v>97.061913165739355</v>
          </cell>
          <cell r="E223">
            <v>71.54496453245423</v>
          </cell>
          <cell r="F223">
            <v>70.959481629142289</v>
          </cell>
          <cell r="G223">
            <v>106.41708701134928</v>
          </cell>
          <cell r="H223">
            <v>103.08095046314941</v>
          </cell>
          <cell r="I223">
            <v>51.19</v>
          </cell>
          <cell r="J223">
            <v>30.327490000000001</v>
          </cell>
          <cell r="K223">
            <v>198.92600000000002</v>
          </cell>
          <cell r="L223">
            <v>6032.9262757400011</v>
          </cell>
          <cell r="M223">
            <v>80.800000000000011</v>
          </cell>
          <cell r="N223">
            <v>68.004999999999995</v>
          </cell>
          <cell r="O223">
            <v>5494.8040000000001</v>
          </cell>
          <cell r="P223">
            <v>74.989999999999995</v>
          </cell>
          <cell r="Q223">
            <v>151.38400000000001</v>
          </cell>
          <cell r="R223">
            <v>11352.28616</v>
          </cell>
          <cell r="S223">
            <v>27.47</v>
          </cell>
          <cell r="T223">
            <v>92.747</v>
          </cell>
          <cell r="U223">
            <v>2547.7600899999998</v>
          </cell>
          <cell r="V223">
            <v>27.52</v>
          </cell>
          <cell r="W223">
            <v>385.97</v>
          </cell>
          <cell r="X223">
            <v>10621.894400000001</v>
          </cell>
          <cell r="Y223">
            <v>76.11</v>
          </cell>
          <cell r="Z223">
            <v>67.697000000000003</v>
          </cell>
          <cell r="AA223">
            <v>5152.41867</v>
          </cell>
          <cell r="AB223">
            <v>18.71</v>
          </cell>
          <cell r="AC223">
            <v>118.85000000000001</v>
          </cell>
          <cell r="AD223">
            <v>2223.6835000000001</v>
          </cell>
          <cell r="AE223">
            <v>57.660000000000004</v>
          </cell>
          <cell r="AF223">
            <v>134.82300000000001</v>
          </cell>
          <cell r="AG223">
            <v>7773.8941800000011</v>
          </cell>
          <cell r="AH223">
            <v>51.26</v>
          </cell>
          <cell r="AI223">
            <v>81.304000000000002</v>
          </cell>
          <cell r="AJ223">
            <v>4167.6430399999999</v>
          </cell>
          <cell r="AK223">
            <v>55367.310315740004</v>
          </cell>
          <cell r="AM223">
            <v>32.200000000000003</v>
          </cell>
          <cell r="AN223">
            <v>49.058</v>
          </cell>
          <cell r="AO223">
            <v>1579.6676000000002</v>
          </cell>
          <cell r="AP223">
            <v>37.79</v>
          </cell>
          <cell r="AQ223">
            <v>65.331000000000003</v>
          </cell>
          <cell r="AR223">
            <v>2468.8584900000001</v>
          </cell>
          <cell r="AS223">
            <v>85.33</v>
          </cell>
          <cell r="AT223">
            <v>45.145000000000003</v>
          </cell>
          <cell r="AU223">
            <v>3852.2228500000001</v>
          </cell>
          <cell r="AV223">
            <v>51.19</v>
          </cell>
          <cell r="AW223">
            <v>23.978000000000002</v>
          </cell>
          <cell r="AX223">
            <v>1227.43382</v>
          </cell>
          <cell r="AY223">
            <v>6.24</v>
          </cell>
          <cell r="AZ223">
            <v>38.655999999999999</v>
          </cell>
          <cell r="BA223">
            <v>241.21343999999999</v>
          </cell>
          <cell r="BB223">
            <v>79.22</v>
          </cell>
          <cell r="BC223">
            <v>94.424000000000007</v>
          </cell>
          <cell r="BD223">
            <v>7480.2692800000004</v>
          </cell>
          <cell r="BE223">
            <v>16849.66548</v>
          </cell>
          <cell r="BG223">
            <v>54.02</v>
          </cell>
          <cell r="BH223">
            <v>118.479</v>
          </cell>
          <cell r="BI223">
            <v>6400.2355800000005</v>
          </cell>
          <cell r="BJ223">
            <v>23.990000000000002</v>
          </cell>
          <cell r="BK223">
            <v>313.24700000000001</v>
          </cell>
          <cell r="BL223">
            <v>7514.7955300000012</v>
          </cell>
          <cell r="BM223">
            <v>44.01</v>
          </cell>
          <cell r="BN223">
            <v>89.463999999999999</v>
          </cell>
          <cell r="BO223">
            <v>3937.3106399999997</v>
          </cell>
          <cell r="BP223">
            <v>45.92</v>
          </cell>
          <cell r="BQ223">
            <v>158.45699999999999</v>
          </cell>
          <cell r="BR223">
            <v>7276.3454400000001</v>
          </cell>
          <cell r="BS223">
            <v>32.31</v>
          </cell>
          <cell r="BT223">
            <v>254.583</v>
          </cell>
          <cell r="BU223">
            <v>8225.5767300000007</v>
          </cell>
          <cell r="BV223">
            <v>532.33000000000004</v>
          </cell>
          <cell r="BW223">
            <v>5.6450000000000005</v>
          </cell>
          <cell r="BX223">
            <v>3005.0028500000003</v>
          </cell>
          <cell r="BY223">
            <v>28.77</v>
          </cell>
          <cell r="BZ223">
            <v>153.471</v>
          </cell>
          <cell r="CA223">
            <v>4415.36067</v>
          </cell>
          <cell r="CB223">
            <v>40774.627439999997</v>
          </cell>
          <cell r="CD223">
            <v>15.05</v>
          </cell>
          <cell r="CE223">
            <v>34.49</v>
          </cell>
          <cell r="CF223">
            <v>519.07450000000006</v>
          </cell>
          <cell r="CG223">
            <v>25.38</v>
          </cell>
          <cell r="CH223">
            <v>29.035</v>
          </cell>
          <cell r="CI223">
            <v>736.90829999999994</v>
          </cell>
          <cell r="CJ223">
            <v>1255.9828</v>
          </cell>
          <cell r="CL223">
            <v>1350.22</v>
          </cell>
        </row>
        <row r="224">
          <cell r="A224" t="str">
            <v>10/05/2006</v>
          </cell>
          <cell r="B224">
            <v>38995</v>
          </cell>
          <cell r="C224">
            <v>95.418897299853427</v>
          </cell>
          <cell r="D224">
            <v>98.129294319126515</v>
          </cell>
          <cell r="E224">
            <v>71.117924695652732</v>
          </cell>
          <cell r="F224">
            <v>71.568614409548886</v>
          </cell>
          <cell r="G224">
            <v>106.65353089533416</v>
          </cell>
          <cell r="H224">
            <v>102.69834877164719</v>
          </cell>
          <cell r="I224">
            <v>51</v>
          </cell>
          <cell r="J224">
            <v>30.932910000000003</v>
          </cell>
          <cell r="K224">
            <v>198.92600000000002</v>
          </cell>
          <cell r="L224">
            <v>6153.360054660001</v>
          </cell>
          <cell r="M224">
            <v>81.77</v>
          </cell>
          <cell r="N224">
            <v>68.004999999999995</v>
          </cell>
          <cell r="O224">
            <v>5560.7688499999995</v>
          </cell>
          <cell r="P224">
            <v>75.44</v>
          </cell>
          <cell r="Q224">
            <v>151.38400000000001</v>
          </cell>
          <cell r="R224">
            <v>11420.408960000001</v>
          </cell>
          <cell r="S224">
            <v>27.900000000000002</v>
          </cell>
          <cell r="T224">
            <v>92.747</v>
          </cell>
          <cell r="U224">
            <v>2587.6413000000002</v>
          </cell>
          <cell r="V224">
            <v>27.6</v>
          </cell>
          <cell r="W224">
            <v>385.97</v>
          </cell>
          <cell r="X224">
            <v>10652.772000000001</v>
          </cell>
          <cell r="Y224">
            <v>76</v>
          </cell>
          <cell r="Z224">
            <v>67.697000000000003</v>
          </cell>
          <cell r="AA224">
            <v>5144.9719999999998</v>
          </cell>
          <cell r="AB224">
            <v>18.8</v>
          </cell>
          <cell r="AC224">
            <v>118.85000000000001</v>
          </cell>
          <cell r="AD224">
            <v>2234.38</v>
          </cell>
          <cell r="AE224">
            <v>57.7</v>
          </cell>
          <cell r="AF224">
            <v>134.82300000000001</v>
          </cell>
          <cell r="AG224">
            <v>7779.2871000000005</v>
          </cell>
          <cell r="AH224">
            <v>51.72</v>
          </cell>
          <cell r="AI224">
            <v>81.304000000000002</v>
          </cell>
          <cell r="AJ224">
            <v>4205.04288</v>
          </cell>
          <cell r="AK224">
            <v>55738.633144660002</v>
          </cell>
          <cell r="AM224">
            <v>32.42</v>
          </cell>
          <cell r="AN224">
            <v>49.058</v>
          </cell>
          <cell r="AO224">
            <v>1590.46036</v>
          </cell>
          <cell r="AP224">
            <v>38.21</v>
          </cell>
          <cell r="AQ224">
            <v>65.331000000000003</v>
          </cell>
          <cell r="AR224">
            <v>2496.2975100000003</v>
          </cell>
          <cell r="AS224">
            <v>87.31</v>
          </cell>
          <cell r="AT224">
            <v>45.145000000000003</v>
          </cell>
          <cell r="AU224">
            <v>3941.6099500000005</v>
          </cell>
          <cell r="AV224">
            <v>51</v>
          </cell>
          <cell r="AW224">
            <v>23.978000000000002</v>
          </cell>
          <cell r="AX224">
            <v>1222.8780000000002</v>
          </cell>
          <cell r="AY224">
            <v>6.1400000000000006</v>
          </cell>
          <cell r="AZ224">
            <v>38.655999999999999</v>
          </cell>
          <cell r="BA224">
            <v>237.34784000000002</v>
          </cell>
          <cell r="BB224">
            <v>79.92</v>
          </cell>
          <cell r="BC224">
            <v>94.424000000000007</v>
          </cell>
          <cell r="BD224">
            <v>7546.3660800000007</v>
          </cell>
          <cell r="BE224">
            <v>17034.959740000002</v>
          </cell>
          <cell r="BG224">
            <v>53.300000000000004</v>
          </cell>
          <cell r="BH224">
            <v>118.479</v>
          </cell>
          <cell r="BI224">
            <v>6314.9307000000008</v>
          </cell>
          <cell r="BJ224">
            <v>23.86</v>
          </cell>
          <cell r="BK224">
            <v>313.24700000000001</v>
          </cell>
          <cell r="BL224">
            <v>7474.0734199999997</v>
          </cell>
          <cell r="BM224">
            <v>43.81</v>
          </cell>
          <cell r="BN224">
            <v>89.463999999999999</v>
          </cell>
          <cell r="BO224">
            <v>3919.4178400000001</v>
          </cell>
          <cell r="BP224">
            <v>45.64</v>
          </cell>
          <cell r="BQ224">
            <v>158.45699999999999</v>
          </cell>
          <cell r="BR224">
            <v>7231.9774799999996</v>
          </cell>
          <cell r="BS224">
            <v>32.08</v>
          </cell>
          <cell r="BT224">
            <v>254.583</v>
          </cell>
          <cell r="BU224">
            <v>8167.0226399999992</v>
          </cell>
          <cell r="BV224">
            <v>536.75</v>
          </cell>
          <cell r="BW224">
            <v>5.6450000000000005</v>
          </cell>
          <cell r="BX224">
            <v>3029.9537500000001</v>
          </cell>
          <cell r="BY224">
            <v>28.63</v>
          </cell>
          <cell r="BZ224">
            <v>153.471</v>
          </cell>
          <cell r="CA224">
            <v>4393.8747299999995</v>
          </cell>
          <cell r="CB224">
            <v>40531.25056</v>
          </cell>
          <cell r="CD224">
            <v>15.27</v>
          </cell>
          <cell r="CE224">
            <v>34.49</v>
          </cell>
          <cell r="CF224">
            <v>526.66229999999996</v>
          </cell>
          <cell r="CG224">
            <v>25.490000000000002</v>
          </cell>
          <cell r="CH224">
            <v>29.035</v>
          </cell>
          <cell r="CI224">
            <v>740.10215000000005</v>
          </cell>
          <cell r="CJ224">
            <v>1266.7644500000001</v>
          </cell>
          <cell r="CL224">
            <v>1353.22</v>
          </cell>
        </row>
        <row r="225">
          <cell r="A225" t="str">
            <v>10/06/2006</v>
          </cell>
          <cell r="B225">
            <v>38996</v>
          </cell>
          <cell r="C225">
            <v>94.758723775621817</v>
          </cell>
          <cell r="D225">
            <v>98.28583225599597</v>
          </cell>
          <cell r="E225">
            <v>70.573742652229697</v>
          </cell>
          <cell r="F225">
            <v>71.221049430924708</v>
          </cell>
          <cell r="G225">
            <v>106.36664564943253</v>
          </cell>
          <cell r="H225">
            <v>102.73862263391058</v>
          </cell>
          <cell r="I225">
            <v>51.02</v>
          </cell>
          <cell r="J225">
            <v>30.559800000000003</v>
          </cell>
          <cell r="K225">
            <v>198.92600000000002</v>
          </cell>
          <cell r="L225">
            <v>6079.1387748000006</v>
          </cell>
          <cell r="M225">
            <v>80.75</v>
          </cell>
          <cell r="N225">
            <v>68.004999999999995</v>
          </cell>
          <cell r="O225">
            <v>5491.4037499999995</v>
          </cell>
          <cell r="P225">
            <v>74.33</v>
          </cell>
          <cell r="Q225">
            <v>151.38400000000001</v>
          </cell>
          <cell r="R225">
            <v>11252.372720000001</v>
          </cell>
          <cell r="S225">
            <v>27.07</v>
          </cell>
          <cell r="T225">
            <v>92.747</v>
          </cell>
          <cell r="U225">
            <v>2510.66129</v>
          </cell>
          <cell r="V225">
            <v>27.54</v>
          </cell>
          <cell r="W225">
            <v>385.97</v>
          </cell>
          <cell r="X225">
            <v>10629.613800000001</v>
          </cell>
          <cell r="Y225">
            <v>76.75</v>
          </cell>
          <cell r="Z225">
            <v>67.697000000000003</v>
          </cell>
          <cell r="AA225">
            <v>5195.7447499999998</v>
          </cell>
          <cell r="AB225">
            <v>18.63</v>
          </cell>
          <cell r="AC225">
            <v>118.85000000000001</v>
          </cell>
          <cell r="AD225">
            <v>2214.1754999999998</v>
          </cell>
          <cell r="AE225">
            <v>57.86</v>
          </cell>
          <cell r="AF225">
            <v>134.82300000000001</v>
          </cell>
          <cell r="AG225">
            <v>7800.8587800000005</v>
          </cell>
          <cell r="AH225">
            <v>51.400000000000006</v>
          </cell>
          <cell r="AI225">
            <v>81.304000000000002</v>
          </cell>
          <cell r="AJ225">
            <v>4179.0256000000008</v>
          </cell>
          <cell r="AK225">
            <v>55352.994964800004</v>
          </cell>
          <cell r="AM225">
            <v>33.6</v>
          </cell>
          <cell r="AN225">
            <v>49.058</v>
          </cell>
          <cell r="AO225">
            <v>1648.3488</v>
          </cell>
          <cell r="AP225">
            <v>37.65</v>
          </cell>
          <cell r="AQ225">
            <v>65.331000000000003</v>
          </cell>
          <cell r="AR225">
            <v>2459.7121499999998</v>
          </cell>
          <cell r="AS225">
            <v>86.800000000000011</v>
          </cell>
          <cell r="AT225">
            <v>45.145000000000003</v>
          </cell>
          <cell r="AU225">
            <v>3918.5860000000007</v>
          </cell>
          <cell r="AV225">
            <v>51.02</v>
          </cell>
          <cell r="AW225">
            <v>23.978000000000002</v>
          </cell>
          <cell r="AX225">
            <v>1223.3575600000001</v>
          </cell>
          <cell r="AY225">
            <v>6.24</v>
          </cell>
          <cell r="AZ225">
            <v>38.655999999999999</v>
          </cell>
          <cell r="BA225">
            <v>241.21343999999999</v>
          </cell>
          <cell r="BB225">
            <v>80.180000000000007</v>
          </cell>
          <cell r="BC225">
            <v>94.424000000000007</v>
          </cell>
          <cell r="BD225">
            <v>7570.9163200000012</v>
          </cell>
          <cell r="BE225">
            <v>17062.134270000002</v>
          </cell>
          <cell r="BG225">
            <v>52.72</v>
          </cell>
          <cell r="BH225">
            <v>118.479</v>
          </cell>
          <cell r="BI225">
            <v>6246.21288</v>
          </cell>
          <cell r="BJ225">
            <v>23.59</v>
          </cell>
          <cell r="BK225">
            <v>313.24700000000001</v>
          </cell>
          <cell r="BL225">
            <v>7389.4967299999998</v>
          </cell>
          <cell r="BM225">
            <v>43.59</v>
          </cell>
          <cell r="BN225">
            <v>89.463999999999999</v>
          </cell>
          <cell r="BO225">
            <v>3899.73576</v>
          </cell>
          <cell r="BP225">
            <v>45.12</v>
          </cell>
          <cell r="BQ225">
            <v>158.45699999999999</v>
          </cell>
          <cell r="BR225">
            <v>7149.5798399999994</v>
          </cell>
          <cell r="BS225">
            <v>32.160000000000004</v>
          </cell>
          <cell r="BT225">
            <v>254.583</v>
          </cell>
          <cell r="BU225">
            <v>8187.3892800000012</v>
          </cell>
          <cell r="BV225">
            <v>533.5</v>
          </cell>
          <cell r="BW225">
            <v>5.6450000000000005</v>
          </cell>
          <cell r="BX225">
            <v>3011.6075000000001</v>
          </cell>
          <cell r="BY225">
            <v>28.26</v>
          </cell>
          <cell r="BZ225">
            <v>153.471</v>
          </cell>
          <cell r="CA225">
            <v>4337.0904600000003</v>
          </cell>
          <cell r="CB225">
            <v>40221.112450000001</v>
          </cell>
          <cell r="CD225">
            <v>15.26</v>
          </cell>
          <cell r="CE225">
            <v>34.49</v>
          </cell>
          <cell r="CF225">
            <v>526.31740000000002</v>
          </cell>
          <cell r="CG225">
            <v>25.29</v>
          </cell>
          <cell r="CH225">
            <v>29.035</v>
          </cell>
          <cell r="CI225">
            <v>734.29515000000004</v>
          </cell>
          <cell r="CJ225">
            <v>1260.6125500000001</v>
          </cell>
          <cell r="CL225">
            <v>1349.58</v>
          </cell>
        </row>
        <row r="226">
          <cell r="A226" t="str">
            <v>10/09/2006</v>
          </cell>
          <cell r="B226">
            <v>38999</v>
          </cell>
          <cell r="C226">
            <v>95.678511487830747</v>
          </cell>
          <cell r="D226">
            <v>98.804825235917676</v>
          </cell>
          <cell r="E226">
            <v>72.118325905757942</v>
          </cell>
          <cell r="F226">
            <v>74.939973233276305</v>
          </cell>
          <cell r="G226">
            <v>106.45176544766709</v>
          </cell>
          <cell r="H226">
            <v>102.55739025372532</v>
          </cell>
          <cell r="I226">
            <v>50.93</v>
          </cell>
          <cell r="J226">
            <v>30.749880000000001</v>
          </cell>
          <cell r="K226">
            <v>198.92600000000002</v>
          </cell>
          <cell r="L226">
            <v>6116.9506288800003</v>
          </cell>
          <cell r="M226">
            <v>82.2</v>
          </cell>
          <cell r="N226">
            <v>68.004999999999995</v>
          </cell>
          <cell r="O226">
            <v>5590.0109999999995</v>
          </cell>
          <cell r="P226">
            <v>74.650000000000006</v>
          </cell>
          <cell r="Q226">
            <v>151.38400000000001</v>
          </cell>
          <cell r="R226">
            <v>11300.815600000002</v>
          </cell>
          <cell r="S226">
            <v>27.2501</v>
          </cell>
          <cell r="T226">
            <v>92.747</v>
          </cell>
          <cell r="U226">
            <v>2527.3650247</v>
          </cell>
          <cell r="V226">
            <v>28.03</v>
          </cell>
          <cell r="W226">
            <v>385.97</v>
          </cell>
          <cell r="X226">
            <v>10818.739100000001</v>
          </cell>
          <cell r="Y226">
            <v>78.19</v>
          </cell>
          <cell r="Z226">
            <v>67.697000000000003</v>
          </cell>
          <cell r="AA226">
            <v>5293.2284300000001</v>
          </cell>
          <cell r="AB226">
            <v>18.66</v>
          </cell>
          <cell r="AC226">
            <v>118.85000000000001</v>
          </cell>
          <cell r="AD226">
            <v>2217.741</v>
          </cell>
          <cell r="AE226">
            <v>57.83</v>
          </cell>
          <cell r="AF226">
            <v>134.82300000000001</v>
          </cell>
          <cell r="AG226">
            <v>7796.8140899999999</v>
          </cell>
          <cell r="AH226">
            <v>52.01</v>
          </cell>
          <cell r="AI226">
            <v>81.304000000000002</v>
          </cell>
          <cell r="AJ226">
            <v>4228.62104</v>
          </cell>
          <cell r="AK226">
            <v>55890.285913580003</v>
          </cell>
          <cell r="AM226">
            <v>34.07</v>
          </cell>
          <cell r="AN226">
            <v>49.058</v>
          </cell>
          <cell r="AO226">
            <v>1671.40606</v>
          </cell>
          <cell r="AP226">
            <v>38.75</v>
          </cell>
          <cell r="AQ226">
            <v>65.331000000000003</v>
          </cell>
          <cell r="AR226">
            <v>2531.5762500000001</v>
          </cell>
          <cell r="AS226">
            <v>86.97</v>
          </cell>
          <cell r="AT226">
            <v>45.145000000000003</v>
          </cell>
          <cell r="AU226">
            <v>3926.2606500000002</v>
          </cell>
          <cell r="AV226">
            <v>50.93</v>
          </cell>
          <cell r="AW226">
            <v>23.978000000000002</v>
          </cell>
          <cell r="AX226">
            <v>1221.1995400000001</v>
          </cell>
          <cell r="AY226">
            <v>6.29</v>
          </cell>
          <cell r="AZ226">
            <v>38.655999999999999</v>
          </cell>
          <cell r="BA226">
            <v>243.14624000000001</v>
          </cell>
          <cell r="BB226">
            <v>80.05</v>
          </cell>
          <cell r="BC226">
            <v>94.424000000000007</v>
          </cell>
          <cell r="BD226">
            <v>7558.6412</v>
          </cell>
          <cell r="BE226">
            <v>17152.229940000001</v>
          </cell>
          <cell r="BG226">
            <v>53.78</v>
          </cell>
          <cell r="BH226">
            <v>118.479</v>
          </cell>
          <cell r="BI226">
            <v>6371.80062</v>
          </cell>
          <cell r="BJ226">
            <v>23.84</v>
          </cell>
          <cell r="BK226">
            <v>313.24700000000001</v>
          </cell>
          <cell r="BL226">
            <v>7467.8084800000006</v>
          </cell>
          <cell r="BM226">
            <v>44.79</v>
          </cell>
          <cell r="BN226">
            <v>89.463999999999999</v>
          </cell>
          <cell r="BO226">
            <v>4007.09256</v>
          </cell>
          <cell r="BP226">
            <v>46.2</v>
          </cell>
          <cell r="BQ226">
            <v>158.45699999999999</v>
          </cell>
          <cell r="BR226">
            <v>7320.7134000000005</v>
          </cell>
          <cell r="BS226">
            <v>33</v>
          </cell>
          <cell r="BT226">
            <v>254.583</v>
          </cell>
          <cell r="BU226">
            <v>8401.2389999999996</v>
          </cell>
          <cell r="BV226">
            <v>551.15</v>
          </cell>
          <cell r="BW226">
            <v>5.6450000000000005</v>
          </cell>
          <cell r="BX226">
            <v>3111.2417500000001</v>
          </cell>
          <cell r="BY226">
            <v>28.810000000000002</v>
          </cell>
          <cell r="BZ226">
            <v>153.471</v>
          </cell>
          <cell r="CA226">
            <v>4421.4995100000006</v>
          </cell>
          <cell r="CB226">
            <v>41101.395320000003</v>
          </cell>
          <cell r="CD226">
            <v>15.83</v>
          </cell>
          <cell r="CE226">
            <v>34.49</v>
          </cell>
          <cell r="CF226">
            <v>545.97670000000005</v>
          </cell>
          <cell r="CG226">
            <v>26.88</v>
          </cell>
          <cell r="CH226">
            <v>29.035</v>
          </cell>
          <cell r="CI226">
            <v>780.46079999999995</v>
          </cell>
          <cell r="CJ226">
            <v>1326.4375</v>
          </cell>
          <cell r="CL226">
            <v>1350.66</v>
          </cell>
        </row>
        <row r="227">
          <cell r="A227" t="str">
            <v>10/10/2006</v>
          </cell>
          <cell r="B227">
            <v>39000</v>
          </cell>
          <cell r="C227">
            <v>96.219283939147857</v>
          </cell>
          <cell r="D227">
            <v>100.77782860810582</v>
          </cell>
          <cell r="E227">
            <v>74.149612058365278</v>
          </cell>
          <cell r="F227">
            <v>78.033755780328505</v>
          </cell>
          <cell r="G227">
            <v>106.66929382093315</v>
          </cell>
          <cell r="H227">
            <v>104.06766008860248</v>
          </cell>
          <cell r="I227">
            <v>51.68</v>
          </cell>
          <cell r="J227">
            <v>30.728760000000001</v>
          </cell>
          <cell r="K227">
            <v>198.92600000000002</v>
          </cell>
          <cell r="L227">
            <v>6112.7493117600006</v>
          </cell>
          <cell r="M227">
            <v>82.570000000000007</v>
          </cell>
          <cell r="N227">
            <v>68.004999999999995</v>
          </cell>
          <cell r="O227">
            <v>5615.1728499999999</v>
          </cell>
          <cell r="P227">
            <v>74.86</v>
          </cell>
          <cell r="Q227">
            <v>151.38400000000001</v>
          </cell>
          <cell r="R227">
            <v>11332.606240000001</v>
          </cell>
          <cell r="S227">
            <v>28.060000000000002</v>
          </cell>
          <cell r="T227">
            <v>92.747</v>
          </cell>
          <cell r="U227">
            <v>2602.4808200000002</v>
          </cell>
          <cell r="V227">
            <v>27.89</v>
          </cell>
          <cell r="W227">
            <v>385.97</v>
          </cell>
          <cell r="X227">
            <v>10764.703300000001</v>
          </cell>
          <cell r="Y227">
            <v>78.63</v>
          </cell>
          <cell r="Z227">
            <v>67.697000000000003</v>
          </cell>
          <cell r="AA227">
            <v>5323.0151100000003</v>
          </cell>
          <cell r="AB227">
            <v>18.690000000000001</v>
          </cell>
          <cell r="AC227">
            <v>118.85000000000001</v>
          </cell>
          <cell r="AD227">
            <v>2221.3065000000001</v>
          </cell>
          <cell r="AE227">
            <v>58.980000000000004</v>
          </cell>
          <cell r="AF227">
            <v>134.82300000000001</v>
          </cell>
          <cell r="AG227">
            <v>7951.8605400000006</v>
          </cell>
          <cell r="AH227">
            <v>52.67</v>
          </cell>
          <cell r="AI227">
            <v>81.304000000000002</v>
          </cell>
          <cell r="AJ227">
            <v>4282.2816800000001</v>
          </cell>
          <cell r="AK227">
            <v>56206.176351760005</v>
          </cell>
          <cell r="AM227">
            <v>35</v>
          </cell>
          <cell r="AN227">
            <v>49.058</v>
          </cell>
          <cell r="AO227">
            <v>1717.03</v>
          </cell>
          <cell r="AP227">
            <v>39.520000000000003</v>
          </cell>
          <cell r="AQ227">
            <v>65.331000000000003</v>
          </cell>
          <cell r="AR227">
            <v>2581.8811200000005</v>
          </cell>
          <cell r="AS227">
            <v>88.78</v>
          </cell>
          <cell r="AT227">
            <v>45.145000000000003</v>
          </cell>
          <cell r="AU227">
            <v>4007.9731000000002</v>
          </cell>
          <cell r="AV227">
            <v>51.68</v>
          </cell>
          <cell r="AW227">
            <v>23.978000000000002</v>
          </cell>
          <cell r="AX227">
            <v>1239.1830400000001</v>
          </cell>
          <cell r="AY227">
            <v>6.67</v>
          </cell>
          <cell r="AZ227">
            <v>38.655999999999999</v>
          </cell>
          <cell r="BA227">
            <v>257.83551999999997</v>
          </cell>
          <cell r="BB227">
            <v>81.45</v>
          </cell>
          <cell r="BC227">
            <v>94.424000000000007</v>
          </cell>
          <cell r="BD227">
            <v>7690.8348000000005</v>
          </cell>
          <cell r="BE227">
            <v>17494.737580000001</v>
          </cell>
          <cell r="BG227">
            <v>54.800000000000004</v>
          </cell>
          <cell r="BH227">
            <v>118.479</v>
          </cell>
          <cell r="BI227">
            <v>6492.6492000000007</v>
          </cell>
          <cell r="BJ227">
            <v>24.76</v>
          </cell>
          <cell r="BK227">
            <v>313.24700000000001</v>
          </cell>
          <cell r="BL227">
            <v>7755.9957200000008</v>
          </cell>
          <cell r="BM227">
            <v>45.75</v>
          </cell>
          <cell r="BN227">
            <v>89.463999999999999</v>
          </cell>
          <cell r="BO227">
            <v>4092.9780000000001</v>
          </cell>
          <cell r="BP227">
            <v>46.92</v>
          </cell>
          <cell r="BQ227">
            <v>158.45699999999999</v>
          </cell>
          <cell r="BR227">
            <v>7434.8024400000004</v>
          </cell>
          <cell r="BS227">
            <v>34.07</v>
          </cell>
          <cell r="BT227">
            <v>254.583</v>
          </cell>
          <cell r="BU227">
            <v>8673.6428099999994</v>
          </cell>
          <cell r="BV227">
            <v>559.85</v>
          </cell>
          <cell r="BW227">
            <v>5.6450000000000005</v>
          </cell>
          <cell r="BX227">
            <v>3160.3532500000006</v>
          </cell>
          <cell r="BY227">
            <v>30.29</v>
          </cell>
          <cell r="BZ227">
            <v>153.471</v>
          </cell>
          <cell r="CA227">
            <v>4648.6365900000001</v>
          </cell>
          <cell r="CB227">
            <v>42259.058010000001</v>
          </cell>
          <cell r="CD227">
            <v>16.82</v>
          </cell>
          <cell r="CE227">
            <v>34.49</v>
          </cell>
          <cell r="CF227">
            <v>580.12180000000001</v>
          </cell>
          <cell r="CG227">
            <v>27.59</v>
          </cell>
          <cell r="CH227">
            <v>29.035</v>
          </cell>
          <cell r="CI227">
            <v>801.07565</v>
          </cell>
          <cell r="CJ227">
            <v>1381.1974500000001</v>
          </cell>
          <cell r="CL227">
            <v>1353.42</v>
          </cell>
        </row>
        <row r="228">
          <cell r="A228" t="str">
            <v>10/11/2006</v>
          </cell>
          <cell r="B228">
            <v>39001</v>
          </cell>
          <cell r="C228">
            <v>95.842198197462096</v>
          </cell>
          <cell r="D228">
            <v>100.58409609571164</v>
          </cell>
          <cell r="E228">
            <v>73.141259011193213</v>
          </cell>
          <cell r="F228">
            <v>75.851634268252667</v>
          </cell>
          <cell r="G228">
            <v>106.39580706179066</v>
          </cell>
          <cell r="H228">
            <v>106.34313330648408</v>
          </cell>
          <cell r="I228">
            <v>52.81</v>
          </cell>
          <cell r="J228">
            <v>30.271170000000001</v>
          </cell>
          <cell r="K228">
            <v>198.92600000000002</v>
          </cell>
          <cell r="L228">
            <v>6021.7227634200008</v>
          </cell>
          <cell r="M228">
            <v>82.45</v>
          </cell>
          <cell r="N228">
            <v>68.004999999999995</v>
          </cell>
          <cell r="O228">
            <v>5607.0122499999998</v>
          </cell>
          <cell r="P228">
            <v>74.8</v>
          </cell>
          <cell r="Q228">
            <v>151.38400000000001</v>
          </cell>
          <cell r="R228">
            <v>11323.523200000001</v>
          </cell>
          <cell r="S228">
            <v>29.03</v>
          </cell>
          <cell r="T228">
            <v>92.747</v>
          </cell>
          <cell r="U228">
            <v>2692.4454100000003</v>
          </cell>
          <cell r="V228">
            <v>27.47</v>
          </cell>
          <cell r="W228">
            <v>385.97</v>
          </cell>
          <cell r="X228">
            <v>10602.5959</v>
          </cell>
          <cell r="Y228">
            <v>78.510000000000005</v>
          </cell>
          <cell r="Z228">
            <v>67.697000000000003</v>
          </cell>
          <cell r="AA228">
            <v>5314.8914700000005</v>
          </cell>
          <cell r="AB228">
            <v>18.57</v>
          </cell>
          <cell r="AC228">
            <v>118.85000000000001</v>
          </cell>
          <cell r="AD228">
            <v>2207.0445</v>
          </cell>
          <cell r="AE228">
            <v>59.17</v>
          </cell>
          <cell r="AF228">
            <v>134.82300000000001</v>
          </cell>
          <cell r="AG228">
            <v>7977.4769100000003</v>
          </cell>
          <cell r="AH228">
            <v>52.14</v>
          </cell>
          <cell r="AI228">
            <v>81.304000000000002</v>
          </cell>
          <cell r="AJ228">
            <v>4239.19056</v>
          </cell>
          <cell r="AK228">
            <v>55985.902963420012</v>
          </cell>
          <cell r="AM228">
            <v>34.300000000000004</v>
          </cell>
          <cell r="AN228">
            <v>49.058</v>
          </cell>
          <cell r="AO228">
            <v>1682.6894000000002</v>
          </cell>
          <cell r="AP228">
            <v>39.200000000000003</v>
          </cell>
          <cell r="AQ228">
            <v>65.331000000000003</v>
          </cell>
          <cell r="AR228">
            <v>2560.9752000000003</v>
          </cell>
          <cell r="AS228">
            <v>89</v>
          </cell>
          <cell r="AT228">
            <v>45.145000000000003</v>
          </cell>
          <cell r="AU228">
            <v>4017.9050000000002</v>
          </cell>
          <cell r="AV228">
            <v>52.81</v>
          </cell>
          <cell r="AW228">
            <v>23.978000000000002</v>
          </cell>
          <cell r="AX228">
            <v>1266.2781800000002</v>
          </cell>
          <cell r="AY228">
            <v>6.54</v>
          </cell>
          <cell r="AZ228">
            <v>38.655999999999999</v>
          </cell>
          <cell r="BA228">
            <v>252.81023999999999</v>
          </cell>
          <cell r="BB228">
            <v>81.34</v>
          </cell>
          <cell r="BC228">
            <v>94.424000000000007</v>
          </cell>
          <cell r="BD228">
            <v>7680.4481600000008</v>
          </cell>
          <cell r="BE228">
            <v>17461.106180000002</v>
          </cell>
          <cell r="BG228">
            <v>53.99</v>
          </cell>
          <cell r="BH228">
            <v>118.479</v>
          </cell>
          <cell r="BI228">
            <v>6396.6812100000006</v>
          </cell>
          <cell r="BJ228">
            <v>24.19</v>
          </cell>
          <cell r="BK228">
            <v>313.24700000000001</v>
          </cell>
          <cell r="BL228">
            <v>7577.4449300000006</v>
          </cell>
          <cell r="BM228">
            <v>45.75</v>
          </cell>
          <cell r="BN228">
            <v>89.463999999999999</v>
          </cell>
          <cell r="BO228">
            <v>4092.9780000000001</v>
          </cell>
          <cell r="BP228">
            <v>46.53</v>
          </cell>
          <cell r="BQ228">
            <v>158.45699999999999</v>
          </cell>
          <cell r="BR228">
            <v>7373.0042100000001</v>
          </cell>
          <cell r="BS228">
            <v>33.5</v>
          </cell>
          <cell r="BT228">
            <v>254.583</v>
          </cell>
          <cell r="BU228">
            <v>8528.5305000000008</v>
          </cell>
          <cell r="BV228">
            <v>554.75</v>
          </cell>
          <cell r="BW228">
            <v>5.6450000000000005</v>
          </cell>
          <cell r="BX228">
            <v>3131.5637500000003</v>
          </cell>
          <cell r="BY228">
            <v>29.87</v>
          </cell>
          <cell r="BZ228">
            <v>153.471</v>
          </cell>
          <cell r="CA228">
            <v>4584.1787700000004</v>
          </cell>
          <cell r="CB228">
            <v>41684.381370000003</v>
          </cell>
          <cell r="CD228">
            <v>16.18</v>
          </cell>
          <cell r="CE228">
            <v>34.49</v>
          </cell>
          <cell r="CF228">
            <v>558.04820000000007</v>
          </cell>
          <cell r="CG228">
            <v>27.02</v>
          </cell>
          <cell r="CH228">
            <v>29.035</v>
          </cell>
          <cell r="CI228">
            <v>784.52570000000003</v>
          </cell>
          <cell r="CJ228">
            <v>1342.5739000000001</v>
          </cell>
          <cell r="CL228">
            <v>1349.95</v>
          </cell>
        </row>
        <row r="229">
          <cell r="A229" t="str">
            <v>10/12/2006</v>
          </cell>
          <cell r="B229">
            <v>39002</v>
          </cell>
          <cell r="C229">
            <v>96.732035685214143</v>
          </cell>
          <cell r="D229">
            <v>103.57054054597465</v>
          </cell>
          <cell r="E229">
            <v>75.1000922716688</v>
          </cell>
          <cell r="F229">
            <v>77.360995880019701</v>
          </cell>
          <cell r="G229">
            <v>107.41093947036569</v>
          </cell>
          <cell r="H229">
            <v>109.84695932339912</v>
          </cell>
          <cell r="I229">
            <v>54.550000000000004</v>
          </cell>
          <cell r="J229">
            <v>30.538680000000003</v>
          </cell>
          <cell r="K229">
            <v>198.92600000000002</v>
          </cell>
          <cell r="L229">
            <v>6074.937457680001</v>
          </cell>
          <cell r="M229">
            <v>84.29</v>
          </cell>
          <cell r="N229">
            <v>68.004999999999995</v>
          </cell>
          <cell r="O229">
            <v>5732.1414500000001</v>
          </cell>
          <cell r="P229">
            <v>76.03</v>
          </cell>
          <cell r="Q229">
            <v>151.38400000000001</v>
          </cell>
          <cell r="R229">
            <v>11509.725520000002</v>
          </cell>
          <cell r="S229">
            <v>29.91</v>
          </cell>
          <cell r="T229">
            <v>92.747</v>
          </cell>
          <cell r="U229">
            <v>2774.06277</v>
          </cell>
          <cell r="V229">
            <v>27.61</v>
          </cell>
          <cell r="W229">
            <v>385.97</v>
          </cell>
          <cell r="X229">
            <v>10656.6317</v>
          </cell>
          <cell r="Y229">
            <v>79.239999999999995</v>
          </cell>
          <cell r="Z229">
            <v>67.697000000000003</v>
          </cell>
          <cell r="AA229">
            <v>5364.3102799999997</v>
          </cell>
          <cell r="AB229">
            <v>18.64</v>
          </cell>
          <cell r="AC229">
            <v>118.85000000000001</v>
          </cell>
          <cell r="AD229">
            <v>2215.364</v>
          </cell>
          <cell r="AE229">
            <v>58.67</v>
          </cell>
          <cell r="AF229">
            <v>134.82300000000001</v>
          </cell>
          <cell r="AG229">
            <v>7910.0654100000011</v>
          </cell>
          <cell r="AH229">
            <v>52.5</v>
          </cell>
          <cell r="AI229">
            <v>81.304000000000002</v>
          </cell>
          <cell r="AJ229">
            <v>4268.46</v>
          </cell>
          <cell r="AK229">
            <v>56505.698587680003</v>
          </cell>
          <cell r="AM229">
            <v>35.36</v>
          </cell>
          <cell r="AN229">
            <v>49.058</v>
          </cell>
          <cell r="AO229">
            <v>1734.6908799999999</v>
          </cell>
          <cell r="AP229">
            <v>41.26</v>
          </cell>
          <cell r="AQ229">
            <v>65.331000000000003</v>
          </cell>
          <cell r="AR229">
            <v>2695.5570600000001</v>
          </cell>
          <cell r="AS229">
            <v>90.960000000000008</v>
          </cell>
          <cell r="AT229">
            <v>45.145000000000003</v>
          </cell>
          <cell r="AU229">
            <v>4106.3892000000005</v>
          </cell>
          <cell r="AV229">
            <v>54.550000000000004</v>
          </cell>
          <cell r="AW229">
            <v>23.978000000000002</v>
          </cell>
          <cell r="AX229">
            <v>1307.9999000000003</v>
          </cell>
          <cell r="AY229">
            <v>6.92</v>
          </cell>
          <cell r="AZ229">
            <v>38.655999999999999</v>
          </cell>
          <cell r="BA229">
            <v>267.49951999999996</v>
          </cell>
          <cell r="BB229">
            <v>83.320000000000007</v>
          </cell>
          <cell r="BC229">
            <v>94.424000000000007</v>
          </cell>
          <cell r="BD229">
            <v>7867.4076800000012</v>
          </cell>
          <cell r="BE229">
            <v>17979.544240000003</v>
          </cell>
          <cell r="BG229">
            <v>55.09</v>
          </cell>
          <cell r="BH229">
            <v>118.479</v>
          </cell>
          <cell r="BI229">
            <v>6527.0081100000007</v>
          </cell>
          <cell r="BJ229">
            <v>24.8</v>
          </cell>
          <cell r="BK229">
            <v>313.24700000000001</v>
          </cell>
          <cell r="BL229">
            <v>7768.5256000000008</v>
          </cell>
          <cell r="BM229">
            <v>47.43</v>
          </cell>
          <cell r="BN229">
            <v>89.463999999999999</v>
          </cell>
          <cell r="BO229">
            <v>4243.2775199999996</v>
          </cell>
          <cell r="BP229">
            <v>47.72</v>
          </cell>
          <cell r="BQ229">
            <v>158.45699999999999</v>
          </cell>
          <cell r="BR229">
            <v>7561.5680399999992</v>
          </cell>
          <cell r="BS229">
            <v>34.36</v>
          </cell>
          <cell r="BT229">
            <v>254.583</v>
          </cell>
          <cell r="BU229">
            <v>8747.4718799999991</v>
          </cell>
          <cell r="BV229">
            <v>571.75</v>
          </cell>
          <cell r="BW229">
            <v>5.6450000000000005</v>
          </cell>
          <cell r="BX229">
            <v>3227.5287500000004</v>
          </cell>
          <cell r="BY229">
            <v>30.79</v>
          </cell>
          <cell r="BZ229">
            <v>153.471</v>
          </cell>
          <cell r="CA229">
            <v>4725.3720899999998</v>
          </cell>
          <cell r="CB229">
            <v>42800.75198999999</v>
          </cell>
          <cell r="CD229">
            <v>16.5</v>
          </cell>
          <cell r="CE229">
            <v>34.49</v>
          </cell>
          <cell r="CF229">
            <v>569.08500000000004</v>
          </cell>
          <cell r="CG229">
            <v>27.560000000000002</v>
          </cell>
          <cell r="CH229">
            <v>29.035</v>
          </cell>
          <cell r="CI229">
            <v>800.20460000000003</v>
          </cell>
          <cell r="CJ229">
            <v>1369.2896000000001</v>
          </cell>
          <cell r="CL229">
            <v>1362.83</v>
          </cell>
        </row>
        <row r="230">
          <cell r="A230" t="str">
            <v>10/13/2006</v>
          </cell>
          <cell r="B230">
            <v>39003</v>
          </cell>
          <cell r="C230">
            <v>96.615243217026361</v>
          </cell>
          <cell r="D230">
            <v>103.05232943400694</v>
          </cell>
          <cell r="E230">
            <v>72.00591588687692</v>
          </cell>
          <cell r="F230">
            <v>76.516439366144297</v>
          </cell>
          <cell r="G230">
            <v>107.63043820933164</v>
          </cell>
          <cell r="H230">
            <v>110.35038260169149</v>
          </cell>
          <cell r="I230">
            <v>54.800000000000004</v>
          </cell>
          <cell r="J230">
            <v>30.341570000000001</v>
          </cell>
          <cell r="K230">
            <v>198.92600000000002</v>
          </cell>
          <cell r="L230">
            <v>6035.7271538200002</v>
          </cell>
          <cell r="M230">
            <v>84.87</v>
          </cell>
          <cell r="N230">
            <v>68.004999999999995</v>
          </cell>
          <cell r="O230">
            <v>5771.5843500000001</v>
          </cell>
          <cell r="P230">
            <v>75.850000000000009</v>
          </cell>
          <cell r="Q230">
            <v>151.38400000000001</v>
          </cell>
          <cell r="R230">
            <v>11482.476400000003</v>
          </cell>
          <cell r="S230">
            <v>29.48</v>
          </cell>
          <cell r="T230">
            <v>92.747</v>
          </cell>
          <cell r="U230">
            <v>2734.18156</v>
          </cell>
          <cell r="V230">
            <v>27.38</v>
          </cell>
          <cell r="W230">
            <v>385.97</v>
          </cell>
          <cell r="X230">
            <v>10567.8586</v>
          </cell>
          <cell r="Y230">
            <v>78.58</v>
          </cell>
          <cell r="Z230">
            <v>67.697000000000003</v>
          </cell>
          <cell r="AA230">
            <v>5319.6302599999999</v>
          </cell>
          <cell r="AB230">
            <v>18.850000000000001</v>
          </cell>
          <cell r="AC230">
            <v>118.85000000000001</v>
          </cell>
          <cell r="AD230">
            <v>2240.3225000000002</v>
          </cell>
          <cell r="AE230">
            <v>59.29</v>
          </cell>
          <cell r="AF230">
            <v>134.82300000000001</v>
          </cell>
          <cell r="AG230">
            <v>7993.6556700000001</v>
          </cell>
          <cell r="AH230">
            <v>52.79</v>
          </cell>
          <cell r="AI230">
            <v>81.304000000000002</v>
          </cell>
          <cell r="AJ230">
            <v>4292.0381600000001</v>
          </cell>
          <cell r="AK230">
            <v>56437.474653820012</v>
          </cell>
          <cell r="AM230">
            <v>34.94</v>
          </cell>
          <cell r="AN230">
            <v>49.058</v>
          </cell>
          <cell r="AO230">
            <v>1714.0865199999998</v>
          </cell>
          <cell r="AP230">
            <v>40.79</v>
          </cell>
          <cell r="AQ230">
            <v>65.331000000000003</v>
          </cell>
          <cell r="AR230">
            <v>2664.85149</v>
          </cell>
          <cell r="AS230">
            <v>91.01</v>
          </cell>
          <cell r="AT230">
            <v>45.145000000000003</v>
          </cell>
          <cell r="AU230">
            <v>4108.6464500000002</v>
          </cell>
          <cell r="AV230">
            <v>54.800000000000004</v>
          </cell>
          <cell r="AW230">
            <v>23.978000000000002</v>
          </cell>
          <cell r="AX230">
            <v>1313.9944000000003</v>
          </cell>
          <cell r="AY230">
            <v>7.2700000000000005</v>
          </cell>
          <cell r="AZ230">
            <v>38.655999999999999</v>
          </cell>
          <cell r="BA230">
            <v>281.02912000000003</v>
          </cell>
          <cell r="BB230">
            <v>82.68</v>
          </cell>
          <cell r="BC230">
            <v>94.424000000000007</v>
          </cell>
          <cell r="BD230">
            <v>7806.9763200000016</v>
          </cell>
          <cell r="BE230">
            <v>17889.584300000002</v>
          </cell>
          <cell r="BG230">
            <v>52.06</v>
          </cell>
          <cell r="BH230">
            <v>118.479</v>
          </cell>
          <cell r="BI230">
            <v>6168.01674</v>
          </cell>
          <cell r="BJ230">
            <v>23.89</v>
          </cell>
          <cell r="BK230">
            <v>313.24700000000001</v>
          </cell>
          <cell r="BL230">
            <v>7483.4708300000002</v>
          </cell>
          <cell r="BM230">
            <v>44.63</v>
          </cell>
          <cell r="BN230">
            <v>89.463999999999999</v>
          </cell>
          <cell r="BO230">
            <v>3992.7783200000003</v>
          </cell>
          <cell r="BP230">
            <v>46.31</v>
          </cell>
          <cell r="BQ230">
            <v>158.45699999999999</v>
          </cell>
          <cell r="BR230">
            <v>7338.1436700000004</v>
          </cell>
          <cell r="BS230">
            <v>32.840000000000003</v>
          </cell>
          <cell r="BT230">
            <v>254.583</v>
          </cell>
          <cell r="BU230">
            <v>8360.505720000001</v>
          </cell>
          <cell r="BV230">
            <v>559.4</v>
          </cell>
          <cell r="BW230">
            <v>5.6450000000000005</v>
          </cell>
          <cell r="BX230">
            <v>3157.8130000000001</v>
          </cell>
          <cell r="BY230">
            <v>29.560000000000002</v>
          </cell>
          <cell r="BZ230">
            <v>153.471</v>
          </cell>
          <cell r="CA230">
            <v>4536.6027600000007</v>
          </cell>
          <cell r="CB230">
            <v>41037.331040000005</v>
          </cell>
          <cell r="CD230">
            <v>16.900000000000002</v>
          </cell>
          <cell r="CE230">
            <v>34.49</v>
          </cell>
          <cell r="CF230">
            <v>582.88100000000009</v>
          </cell>
          <cell r="CG230">
            <v>26.57</v>
          </cell>
          <cell r="CH230">
            <v>29.035</v>
          </cell>
          <cell r="CI230">
            <v>771.45995000000005</v>
          </cell>
          <cell r="CJ230">
            <v>1354.3409500000002</v>
          </cell>
          <cell r="CL230">
            <v>1365.615</v>
          </cell>
        </row>
        <row r="231">
          <cell r="A231" t="str">
            <v>10/16/2006</v>
          </cell>
          <cell r="B231">
            <v>39006</v>
          </cell>
          <cell r="C231">
            <v>98.118156694349608</v>
          </cell>
          <cell r="D231">
            <v>103.98254077494991</v>
          </cell>
          <cell r="E231">
            <v>72.257675977560666</v>
          </cell>
          <cell r="F231">
            <v>79.947546778623817</v>
          </cell>
          <cell r="G231">
            <v>107.90156052963428</v>
          </cell>
          <cell r="H231">
            <v>111.41763995167136</v>
          </cell>
          <cell r="I231">
            <v>55.33</v>
          </cell>
          <cell r="J231">
            <v>30.975150000000003</v>
          </cell>
          <cell r="K231">
            <v>198.92600000000002</v>
          </cell>
          <cell r="L231">
            <v>6161.7626889000012</v>
          </cell>
          <cell r="M231">
            <v>86.76</v>
          </cell>
          <cell r="N231">
            <v>68.004999999999995</v>
          </cell>
          <cell r="O231">
            <v>5900.1138000000001</v>
          </cell>
          <cell r="P231">
            <v>76.61</v>
          </cell>
          <cell r="Q231">
            <v>151.38400000000001</v>
          </cell>
          <cell r="R231">
            <v>11597.528240000001</v>
          </cell>
          <cell r="S231">
            <v>29.35</v>
          </cell>
          <cell r="T231">
            <v>92.747</v>
          </cell>
          <cell r="U231">
            <v>2722.1244500000003</v>
          </cell>
          <cell r="V231">
            <v>28.490000000000002</v>
          </cell>
          <cell r="W231">
            <v>385.97</v>
          </cell>
          <cell r="X231">
            <v>10996.285300000001</v>
          </cell>
          <cell r="Y231">
            <v>77.91</v>
          </cell>
          <cell r="Z231">
            <v>67.697000000000003</v>
          </cell>
          <cell r="AA231">
            <v>5274.2732699999997</v>
          </cell>
          <cell r="AB231">
            <v>18.830000000000002</v>
          </cell>
          <cell r="AC231">
            <v>118.85000000000001</v>
          </cell>
          <cell r="AD231">
            <v>2237.9455000000003</v>
          </cell>
          <cell r="AE231">
            <v>59.94</v>
          </cell>
          <cell r="AF231">
            <v>134.82300000000001</v>
          </cell>
          <cell r="AG231">
            <v>8081.2906199999998</v>
          </cell>
          <cell r="AH231">
            <v>53.43</v>
          </cell>
          <cell r="AI231">
            <v>81.304000000000002</v>
          </cell>
          <cell r="AJ231">
            <v>4344.0727200000001</v>
          </cell>
          <cell r="AK231">
            <v>57315.396588899996</v>
          </cell>
          <cell r="AM231">
            <v>36.29</v>
          </cell>
          <cell r="AN231">
            <v>49.058</v>
          </cell>
          <cell r="AO231">
            <v>1780.3148200000001</v>
          </cell>
          <cell r="AP231">
            <v>41.64</v>
          </cell>
          <cell r="AQ231">
            <v>65.331000000000003</v>
          </cell>
          <cell r="AR231">
            <v>2720.3828400000002</v>
          </cell>
          <cell r="AS231">
            <v>91</v>
          </cell>
          <cell r="AT231">
            <v>45.145000000000003</v>
          </cell>
          <cell r="AU231">
            <v>4108.1950000000006</v>
          </cell>
          <cell r="AV231">
            <v>55.33</v>
          </cell>
          <cell r="AW231">
            <v>23.978000000000002</v>
          </cell>
          <cell r="AX231">
            <v>1326.7027399999999</v>
          </cell>
          <cell r="AY231">
            <v>7.15</v>
          </cell>
          <cell r="AZ231">
            <v>38.655999999999999</v>
          </cell>
          <cell r="BA231">
            <v>276.3904</v>
          </cell>
          <cell r="BB231">
            <v>83.02</v>
          </cell>
          <cell r="BC231">
            <v>94.424000000000007</v>
          </cell>
          <cell r="BD231">
            <v>7839.0804800000005</v>
          </cell>
          <cell r="BE231">
            <v>18051.066280000003</v>
          </cell>
          <cell r="BG231">
            <v>52.480000000000004</v>
          </cell>
          <cell r="BH231">
            <v>118.479</v>
          </cell>
          <cell r="BI231">
            <v>6217.7779200000004</v>
          </cell>
          <cell r="BJ231">
            <v>24.02</v>
          </cell>
          <cell r="BK231">
            <v>313.24700000000001</v>
          </cell>
          <cell r="BL231">
            <v>7524.1929399999999</v>
          </cell>
          <cell r="BM231">
            <v>44.12</v>
          </cell>
          <cell r="BN231">
            <v>89.463999999999999</v>
          </cell>
          <cell r="BO231">
            <v>3947.1516799999995</v>
          </cell>
          <cell r="BP231">
            <v>47.01</v>
          </cell>
          <cell r="BQ231">
            <v>158.45699999999999</v>
          </cell>
          <cell r="BR231">
            <v>7449.0635699999993</v>
          </cell>
          <cell r="BS231">
            <v>32.81</v>
          </cell>
          <cell r="BT231">
            <v>254.583</v>
          </cell>
          <cell r="BU231">
            <v>8352.86823</v>
          </cell>
          <cell r="BV231">
            <v>560.75</v>
          </cell>
          <cell r="BW231">
            <v>5.6450000000000005</v>
          </cell>
          <cell r="BX231">
            <v>3165.4337500000001</v>
          </cell>
          <cell r="BY231">
            <v>29.48</v>
          </cell>
          <cell r="BZ231">
            <v>153.471</v>
          </cell>
          <cell r="CA231">
            <v>4524.3250800000005</v>
          </cell>
          <cell r="CB231">
            <v>41180.813170000001</v>
          </cell>
          <cell r="CD231">
            <v>17.920000000000002</v>
          </cell>
          <cell r="CE231">
            <v>34.49</v>
          </cell>
          <cell r="CF231">
            <v>618.06080000000009</v>
          </cell>
          <cell r="CG231">
            <v>27.45</v>
          </cell>
          <cell r="CH231">
            <v>29.035</v>
          </cell>
          <cell r="CI231">
            <v>797.01075000000003</v>
          </cell>
          <cell r="CJ231">
            <v>1415.0715500000001</v>
          </cell>
          <cell r="CL231">
            <v>1369.0550000000001</v>
          </cell>
        </row>
        <row r="232">
          <cell r="A232" t="str">
            <v>10/17/2006</v>
          </cell>
          <cell r="B232">
            <v>39007</v>
          </cell>
          <cell r="C232">
            <v>96.735962898864742</v>
          </cell>
          <cell r="D232">
            <v>102.57078091859428</v>
          </cell>
          <cell r="E232">
            <v>71.074681313282326</v>
          </cell>
          <cell r="F232">
            <v>75.716425226031021</v>
          </cell>
          <cell r="G232">
            <v>107.50709331651953</v>
          </cell>
          <cell r="H232">
            <v>110.43093032621829</v>
          </cell>
          <cell r="I232">
            <v>54.84</v>
          </cell>
          <cell r="J232">
            <v>30.468290000000003</v>
          </cell>
          <cell r="K232">
            <v>198.92600000000002</v>
          </cell>
          <cell r="L232">
            <v>6060.9350565400009</v>
          </cell>
          <cell r="M232">
            <v>85.4</v>
          </cell>
          <cell r="N232">
            <v>68.004999999999995</v>
          </cell>
          <cell r="O232">
            <v>5807.6270000000004</v>
          </cell>
          <cell r="P232">
            <v>75.400000000000006</v>
          </cell>
          <cell r="Q232">
            <v>151.38400000000001</v>
          </cell>
          <cell r="R232">
            <v>11414.353600000002</v>
          </cell>
          <cell r="S232">
            <v>29.490000000000002</v>
          </cell>
          <cell r="T232">
            <v>92.747</v>
          </cell>
          <cell r="U232">
            <v>2735.1090300000001</v>
          </cell>
          <cell r="V232">
            <v>28.01</v>
          </cell>
          <cell r="W232">
            <v>385.97</v>
          </cell>
          <cell r="X232">
            <v>10811.019700000001</v>
          </cell>
          <cell r="Y232">
            <v>76.67</v>
          </cell>
          <cell r="Z232">
            <v>67.697000000000003</v>
          </cell>
          <cell r="AA232">
            <v>5190.32899</v>
          </cell>
          <cell r="AB232">
            <v>18.690000000000001</v>
          </cell>
          <cell r="AC232">
            <v>118.85000000000001</v>
          </cell>
          <cell r="AD232">
            <v>2221.3065000000001</v>
          </cell>
          <cell r="AE232">
            <v>59.22</v>
          </cell>
          <cell r="AF232">
            <v>134.82300000000001</v>
          </cell>
          <cell r="AG232">
            <v>7984.2180600000002</v>
          </cell>
          <cell r="AH232">
            <v>52.68</v>
          </cell>
          <cell r="AI232">
            <v>81.304000000000002</v>
          </cell>
          <cell r="AJ232">
            <v>4283.0947200000001</v>
          </cell>
          <cell r="AK232">
            <v>56507.992656540002</v>
          </cell>
          <cell r="AM232">
            <v>35.6</v>
          </cell>
          <cell r="AN232">
            <v>49.058</v>
          </cell>
          <cell r="AO232">
            <v>1746.4648</v>
          </cell>
          <cell r="AP232">
            <v>40.480000000000004</v>
          </cell>
          <cell r="AQ232">
            <v>65.331000000000003</v>
          </cell>
          <cell r="AR232">
            <v>2644.5988800000005</v>
          </cell>
          <cell r="AS232">
            <v>90</v>
          </cell>
          <cell r="AT232">
            <v>45.145000000000003</v>
          </cell>
          <cell r="AU232">
            <v>4063.05</v>
          </cell>
          <cell r="AV232">
            <v>54.84</v>
          </cell>
          <cell r="AW232">
            <v>23.978000000000002</v>
          </cell>
          <cell r="AX232">
            <v>1314.9535200000003</v>
          </cell>
          <cell r="AY232">
            <v>6.95</v>
          </cell>
          <cell r="AZ232">
            <v>38.655999999999999</v>
          </cell>
          <cell r="BA232">
            <v>268.6592</v>
          </cell>
          <cell r="BB232">
            <v>82.27</v>
          </cell>
          <cell r="BC232">
            <v>94.424000000000007</v>
          </cell>
          <cell r="BD232">
            <v>7768.2624800000003</v>
          </cell>
          <cell r="BE232">
            <v>17805.988880000001</v>
          </cell>
          <cell r="BG232">
            <v>51.480000000000004</v>
          </cell>
          <cell r="BH232">
            <v>118.479</v>
          </cell>
          <cell r="BI232">
            <v>6099.2989200000002</v>
          </cell>
          <cell r="BJ232">
            <v>23.54</v>
          </cell>
          <cell r="BK232">
            <v>313.24700000000001</v>
          </cell>
          <cell r="BL232">
            <v>7373.8343800000002</v>
          </cell>
          <cell r="BM232">
            <v>43.35</v>
          </cell>
          <cell r="BN232">
            <v>89.463999999999999</v>
          </cell>
          <cell r="BO232">
            <v>3878.2644</v>
          </cell>
          <cell r="BP232">
            <v>46.51</v>
          </cell>
          <cell r="BQ232">
            <v>158.45699999999999</v>
          </cell>
          <cell r="BR232">
            <v>7369.8350699999992</v>
          </cell>
          <cell r="BS232">
            <v>32.300000000000004</v>
          </cell>
          <cell r="BT232">
            <v>254.583</v>
          </cell>
          <cell r="BU232">
            <v>8223.0309000000016</v>
          </cell>
          <cell r="BV232">
            <v>551.5</v>
          </cell>
          <cell r="BW232">
            <v>5.6450000000000005</v>
          </cell>
          <cell r="BX232">
            <v>3113.2175000000002</v>
          </cell>
          <cell r="BY232">
            <v>28.990000000000002</v>
          </cell>
          <cell r="BZ232">
            <v>153.471</v>
          </cell>
          <cell r="CA232">
            <v>4449.1242900000007</v>
          </cell>
          <cell r="CB232">
            <v>40506.605459999999</v>
          </cell>
          <cell r="CD232">
            <v>16.38</v>
          </cell>
          <cell r="CE232">
            <v>34.49</v>
          </cell>
          <cell r="CF232">
            <v>564.94619999999998</v>
          </cell>
          <cell r="CG232">
            <v>26.700000000000003</v>
          </cell>
          <cell r="CH232">
            <v>29.035</v>
          </cell>
          <cell r="CI232">
            <v>775.23450000000014</v>
          </cell>
          <cell r="CJ232">
            <v>1340.1807000000001</v>
          </cell>
          <cell r="CL232">
            <v>1364.05</v>
          </cell>
        </row>
        <row r="233">
          <cell r="A233" t="str">
            <v>10/18/2006</v>
          </cell>
          <cell r="B233">
            <v>39008</v>
          </cell>
          <cell r="C233">
            <v>96.505202828476726</v>
          </cell>
          <cell r="D233">
            <v>102.7137425332608</v>
          </cell>
          <cell r="E233">
            <v>70.623740133973072</v>
          </cell>
          <cell r="F233">
            <v>75.868235963496204</v>
          </cell>
          <cell r="G233">
            <v>107.65762925598989</v>
          </cell>
          <cell r="H233">
            <v>110.93435360451068</v>
          </cell>
          <cell r="I233">
            <v>55.09</v>
          </cell>
          <cell r="J233">
            <v>30.221890000000002</v>
          </cell>
          <cell r="K233">
            <v>198.92600000000002</v>
          </cell>
          <cell r="L233">
            <v>6011.919690140001</v>
          </cell>
          <cell r="M233">
            <v>85.24</v>
          </cell>
          <cell r="N233">
            <v>68.004999999999995</v>
          </cell>
          <cell r="O233">
            <v>5796.7461999999996</v>
          </cell>
          <cell r="P233">
            <v>75.44</v>
          </cell>
          <cell r="Q233">
            <v>151.38400000000001</v>
          </cell>
          <cell r="R233">
            <v>11420.408960000001</v>
          </cell>
          <cell r="S233">
            <v>29.868400000000001</v>
          </cell>
          <cell r="T233">
            <v>92.747</v>
          </cell>
          <cell r="U233">
            <v>2770.2044948000002</v>
          </cell>
          <cell r="V233">
            <v>27.84</v>
          </cell>
          <cell r="W233">
            <v>385.97</v>
          </cell>
          <cell r="X233">
            <v>10745.4048</v>
          </cell>
          <cell r="Y233">
            <v>76.680000000000007</v>
          </cell>
          <cell r="Z233">
            <v>67.697000000000003</v>
          </cell>
          <cell r="AA233">
            <v>5191.0059600000004</v>
          </cell>
          <cell r="AB233">
            <v>18.760000000000002</v>
          </cell>
          <cell r="AC233">
            <v>118.85000000000001</v>
          </cell>
          <cell r="AD233">
            <v>2229.6260000000002</v>
          </cell>
          <cell r="AE233">
            <v>59.34</v>
          </cell>
          <cell r="AF233">
            <v>134.82300000000001</v>
          </cell>
          <cell r="AG233">
            <v>8000.3968200000008</v>
          </cell>
          <cell r="AH233">
            <v>51.75</v>
          </cell>
          <cell r="AI233">
            <v>81.304000000000002</v>
          </cell>
          <cell r="AJ233">
            <v>4207.482</v>
          </cell>
          <cell r="AK233">
            <v>56373.194924940006</v>
          </cell>
          <cell r="AM233">
            <v>34.75</v>
          </cell>
          <cell r="AN233">
            <v>49.058</v>
          </cell>
          <cell r="AO233">
            <v>1704.7655</v>
          </cell>
          <cell r="AP233">
            <v>39.97</v>
          </cell>
          <cell r="AQ233">
            <v>65.331000000000003</v>
          </cell>
          <cell r="AR233">
            <v>2611.2800700000003</v>
          </cell>
          <cell r="AS233">
            <v>91.01</v>
          </cell>
          <cell r="AT233">
            <v>45.145000000000003</v>
          </cell>
          <cell r="AU233">
            <v>4108.6464500000002</v>
          </cell>
          <cell r="AV233">
            <v>55.09</v>
          </cell>
          <cell r="AW233">
            <v>23.978000000000002</v>
          </cell>
          <cell r="AX233">
            <v>1320.9480200000003</v>
          </cell>
          <cell r="AY233">
            <v>7.05</v>
          </cell>
          <cell r="AZ233">
            <v>38.655999999999999</v>
          </cell>
          <cell r="BA233">
            <v>272.52479999999997</v>
          </cell>
          <cell r="BB233">
            <v>82.74</v>
          </cell>
          <cell r="BC233">
            <v>94.424000000000007</v>
          </cell>
          <cell r="BD233">
            <v>7812.6417600000004</v>
          </cell>
          <cell r="BE233">
            <v>17830.8066</v>
          </cell>
          <cell r="BG233">
            <v>51.47</v>
          </cell>
          <cell r="BH233">
            <v>118.479</v>
          </cell>
          <cell r="BI233">
            <v>6098.1141299999999</v>
          </cell>
          <cell r="BJ233">
            <v>23.39</v>
          </cell>
          <cell r="BK233">
            <v>313.24700000000001</v>
          </cell>
          <cell r="BL233">
            <v>7326.8473300000005</v>
          </cell>
          <cell r="BM233">
            <v>43.19</v>
          </cell>
          <cell r="BN233">
            <v>89.463999999999999</v>
          </cell>
          <cell r="BO233">
            <v>3863.9501599999999</v>
          </cell>
          <cell r="BP233">
            <v>45.88</v>
          </cell>
          <cell r="BQ233">
            <v>158.45699999999999</v>
          </cell>
          <cell r="BR233">
            <v>7270.0071600000001</v>
          </cell>
          <cell r="BS233">
            <v>31.85</v>
          </cell>
          <cell r="BT233">
            <v>254.583</v>
          </cell>
          <cell r="BU233">
            <v>8108.4685500000005</v>
          </cell>
          <cell r="BV233">
            <v>557.74</v>
          </cell>
          <cell r="BW233">
            <v>5.6450000000000005</v>
          </cell>
          <cell r="BX233">
            <v>3148.4423000000002</v>
          </cell>
          <cell r="BY233">
            <v>28.89</v>
          </cell>
          <cell r="BZ233">
            <v>153.471</v>
          </cell>
          <cell r="CA233">
            <v>4433.7771899999998</v>
          </cell>
          <cell r="CB233">
            <v>40249.606820000001</v>
          </cell>
          <cell r="CD233">
            <v>16.5</v>
          </cell>
          <cell r="CE233">
            <v>34.49</v>
          </cell>
          <cell r="CF233">
            <v>569.08500000000004</v>
          </cell>
          <cell r="CG233">
            <v>26.650000000000002</v>
          </cell>
          <cell r="CH233">
            <v>29.035</v>
          </cell>
          <cell r="CI233">
            <v>773.78275000000008</v>
          </cell>
          <cell r="CJ233">
            <v>1342.8677500000001</v>
          </cell>
          <cell r="CL233">
            <v>1365.96</v>
          </cell>
        </row>
        <row r="234">
          <cell r="A234" t="str">
            <v>10/19/2006</v>
          </cell>
          <cell r="B234">
            <v>39009</v>
          </cell>
          <cell r="C234">
            <v>96.262868564652777</v>
          </cell>
          <cell r="D234">
            <v>105.4031397772716</v>
          </cell>
          <cell r="E234">
            <v>70.988397701249795</v>
          </cell>
          <cell r="F234">
            <v>74.787563625742777</v>
          </cell>
          <cell r="G234">
            <v>107.73644388398485</v>
          </cell>
          <cell r="H234">
            <v>122.83527990334274</v>
          </cell>
          <cell r="I234">
            <v>61</v>
          </cell>
          <cell r="J234">
            <v>30.468290000000003</v>
          </cell>
          <cell r="K234">
            <v>198.92600000000002</v>
          </cell>
          <cell r="L234">
            <v>6060.9350565400009</v>
          </cell>
          <cell r="M234">
            <v>85.73</v>
          </cell>
          <cell r="N234">
            <v>68.004999999999995</v>
          </cell>
          <cell r="O234">
            <v>5830.0686500000002</v>
          </cell>
          <cell r="P234">
            <v>75.61</v>
          </cell>
          <cell r="Q234">
            <v>151.38400000000001</v>
          </cell>
          <cell r="R234">
            <v>11446.144240000001</v>
          </cell>
          <cell r="S234">
            <v>30.34</v>
          </cell>
          <cell r="T234">
            <v>92.747</v>
          </cell>
          <cell r="U234">
            <v>2813.94398</v>
          </cell>
          <cell r="V234">
            <v>27.92</v>
          </cell>
          <cell r="W234">
            <v>385.97</v>
          </cell>
          <cell r="X234">
            <v>10776.282400000002</v>
          </cell>
          <cell r="Y234">
            <v>75.989999999999995</v>
          </cell>
          <cell r="Z234">
            <v>67.697000000000003</v>
          </cell>
          <cell r="AA234">
            <v>5144.2950300000002</v>
          </cell>
          <cell r="AB234">
            <v>18.93</v>
          </cell>
          <cell r="AC234">
            <v>118.85000000000001</v>
          </cell>
          <cell r="AD234">
            <v>2249.8305</v>
          </cell>
          <cell r="AE234">
            <v>57.21</v>
          </cell>
          <cell r="AF234">
            <v>134.82300000000001</v>
          </cell>
          <cell r="AG234">
            <v>7713.2238300000008</v>
          </cell>
          <cell r="AH234">
            <v>51.620000000000005</v>
          </cell>
          <cell r="AI234">
            <v>81.304000000000002</v>
          </cell>
          <cell r="AJ234">
            <v>4196.9124800000009</v>
          </cell>
          <cell r="AK234">
            <v>56231.636166540004</v>
          </cell>
          <cell r="AM234">
            <v>35.15</v>
          </cell>
          <cell r="AN234">
            <v>49.058</v>
          </cell>
          <cell r="AO234">
            <v>1724.3887</v>
          </cell>
          <cell r="AP234">
            <v>41.59</v>
          </cell>
          <cell r="AQ234">
            <v>65.331000000000003</v>
          </cell>
          <cell r="AR234">
            <v>2717.1162900000004</v>
          </cell>
          <cell r="AS234">
            <v>92.26</v>
          </cell>
          <cell r="AT234">
            <v>45.145000000000003</v>
          </cell>
          <cell r="AU234">
            <v>4165.0777000000007</v>
          </cell>
          <cell r="AV234">
            <v>61</v>
          </cell>
          <cell r="AW234">
            <v>23.978000000000002</v>
          </cell>
          <cell r="AX234">
            <v>1462.6580000000001</v>
          </cell>
          <cell r="AY234">
            <v>7.19</v>
          </cell>
          <cell r="AZ234">
            <v>38.655999999999999</v>
          </cell>
          <cell r="BA234">
            <v>277.93664000000001</v>
          </cell>
          <cell r="BB234">
            <v>84.2</v>
          </cell>
          <cell r="BC234">
            <v>94.424000000000007</v>
          </cell>
          <cell r="BD234">
            <v>7950.5008000000007</v>
          </cell>
          <cell r="BE234">
            <v>18297.67813</v>
          </cell>
          <cell r="BG234">
            <v>51.56</v>
          </cell>
          <cell r="BH234">
            <v>118.479</v>
          </cell>
          <cell r="BI234">
            <v>6108.7772400000003</v>
          </cell>
          <cell r="BJ234">
            <v>23.48</v>
          </cell>
          <cell r="BK234">
            <v>313.24700000000001</v>
          </cell>
          <cell r="BL234">
            <v>7355.0395600000002</v>
          </cell>
          <cell r="BM234">
            <v>43.83</v>
          </cell>
          <cell r="BN234">
            <v>89.463999999999999</v>
          </cell>
          <cell r="BO234">
            <v>3921.2071199999996</v>
          </cell>
          <cell r="BP234">
            <v>46.07</v>
          </cell>
          <cell r="BQ234">
            <v>158.45699999999999</v>
          </cell>
          <cell r="BR234">
            <v>7300.1139899999998</v>
          </cell>
          <cell r="BS234">
            <v>31.94</v>
          </cell>
          <cell r="BT234">
            <v>254.583</v>
          </cell>
          <cell r="BU234">
            <v>8131.3810200000007</v>
          </cell>
          <cell r="BV234">
            <v>554</v>
          </cell>
          <cell r="BW234">
            <v>5.6450000000000005</v>
          </cell>
          <cell r="BX234">
            <v>3127.3300000000004</v>
          </cell>
          <cell r="BY234">
            <v>29.41</v>
          </cell>
          <cell r="BZ234">
            <v>153.471</v>
          </cell>
          <cell r="CA234">
            <v>4513.5821100000003</v>
          </cell>
          <cell r="CB234">
            <v>40457.431040000003</v>
          </cell>
          <cell r="CD234">
            <v>16.400000000000002</v>
          </cell>
          <cell r="CE234">
            <v>34.49</v>
          </cell>
          <cell r="CF234">
            <v>565.63600000000008</v>
          </cell>
          <cell r="CG234">
            <v>26.11</v>
          </cell>
          <cell r="CH234">
            <v>29.035</v>
          </cell>
          <cell r="CI234">
            <v>758.10384999999997</v>
          </cell>
          <cell r="CJ234">
            <v>1323.7398499999999</v>
          </cell>
          <cell r="CL234">
            <v>1366.96</v>
          </cell>
        </row>
        <row r="235">
          <cell r="A235" t="str">
            <v>10/20/2006</v>
          </cell>
          <cell r="B235">
            <v>39010</v>
          </cell>
          <cell r="C235">
            <v>95.914609330368236</v>
          </cell>
          <cell r="D235">
            <v>100.67058712026811</v>
          </cell>
          <cell r="E235">
            <v>70.472943166819675</v>
          </cell>
          <cell r="F235">
            <v>73.64018224712224</v>
          </cell>
          <cell r="G235">
            <v>107.86569987389657</v>
          </cell>
          <cell r="H235">
            <v>118.80789367700362</v>
          </cell>
          <cell r="I235">
            <v>59</v>
          </cell>
          <cell r="J235">
            <v>30.616120000000002</v>
          </cell>
          <cell r="K235">
            <v>198.92600000000002</v>
          </cell>
          <cell r="L235">
            <v>6090.3422871200009</v>
          </cell>
          <cell r="M235">
            <v>82.88</v>
          </cell>
          <cell r="N235">
            <v>68.004999999999995</v>
          </cell>
          <cell r="O235">
            <v>5636.2543999999989</v>
          </cell>
          <cell r="P235">
            <v>75.5</v>
          </cell>
          <cell r="Q235">
            <v>151.38400000000001</v>
          </cell>
          <cell r="R235">
            <v>11429.492000000002</v>
          </cell>
          <cell r="S235">
            <v>30.17</v>
          </cell>
          <cell r="T235">
            <v>92.747</v>
          </cell>
          <cell r="U235">
            <v>2798.1769899999999</v>
          </cell>
          <cell r="V235">
            <v>27.830000000000002</v>
          </cell>
          <cell r="W235">
            <v>385.97</v>
          </cell>
          <cell r="X235">
            <v>10741.545100000001</v>
          </cell>
          <cell r="Y235">
            <v>74.989999999999995</v>
          </cell>
          <cell r="Z235">
            <v>67.697000000000003</v>
          </cell>
          <cell r="AA235">
            <v>5076.5980300000001</v>
          </cell>
          <cell r="AB235">
            <v>18.8</v>
          </cell>
          <cell r="AC235">
            <v>118.85000000000001</v>
          </cell>
          <cell r="AD235">
            <v>2234.38</v>
          </cell>
          <cell r="AE235">
            <v>58.56</v>
          </cell>
          <cell r="AF235">
            <v>134.82300000000001</v>
          </cell>
          <cell r="AG235">
            <v>7895.2348800000009</v>
          </cell>
          <cell r="AH235">
            <v>50.75</v>
          </cell>
          <cell r="AI235">
            <v>81.304000000000002</v>
          </cell>
          <cell r="AJ235">
            <v>4126.1779999999999</v>
          </cell>
          <cell r="AK235">
            <v>56028.201687120003</v>
          </cell>
          <cell r="AM235">
            <v>34.72</v>
          </cell>
          <cell r="AN235">
            <v>49.058</v>
          </cell>
          <cell r="AO235">
            <v>1703.29376</v>
          </cell>
          <cell r="AP235">
            <v>39.44</v>
          </cell>
          <cell r="AQ235">
            <v>65.331000000000003</v>
          </cell>
          <cell r="AR235">
            <v>2576.6546400000002</v>
          </cell>
          <cell r="AS235">
            <v>89.570000000000007</v>
          </cell>
          <cell r="AT235">
            <v>45.145000000000003</v>
          </cell>
          <cell r="AU235">
            <v>4043.6376500000006</v>
          </cell>
          <cell r="AV235">
            <v>59</v>
          </cell>
          <cell r="AW235">
            <v>23.978000000000002</v>
          </cell>
          <cell r="AX235">
            <v>1414.702</v>
          </cell>
          <cell r="AY235">
            <v>6.15</v>
          </cell>
          <cell r="AZ235">
            <v>38.655999999999999</v>
          </cell>
          <cell r="BA235">
            <v>237.73439999999999</v>
          </cell>
          <cell r="BB235">
            <v>79.430000000000007</v>
          </cell>
          <cell r="BC235">
            <v>94.424000000000007</v>
          </cell>
          <cell r="BD235">
            <v>7500.098320000001</v>
          </cell>
          <cell r="BE235">
            <v>17476.120770000001</v>
          </cell>
          <cell r="BG235">
            <v>51.21</v>
          </cell>
          <cell r="BH235">
            <v>118.479</v>
          </cell>
          <cell r="BI235">
            <v>6067.3095899999998</v>
          </cell>
          <cell r="BJ235">
            <v>23.23</v>
          </cell>
          <cell r="BK235">
            <v>313.24700000000001</v>
          </cell>
          <cell r="BL235">
            <v>7276.7278100000003</v>
          </cell>
          <cell r="BM235">
            <v>43.83</v>
          </cell>
          <cell r="BN235">
            <v>89.463999999999999</v>
          </cell>
          <cell r="BO235">
            <v>3921.2071199999996</v>
          </cell>
          <cell r="BP235">
            <v>46.12</v>
          </cell>
          <cell r="BQ235">
            <v>158.45699999999999</v>
          </cell>
          <cell r="BR235">
            <v>7308.0368399999988</v>
          </cell>
          <cell r="BS235">
            <v>31.34</v>
          </cell>
          <cell r="BT235">
            <v>254.583</v>
          </cell>
          <cell r="BU235">
            <v>7978.6312200000002</v>
          </cell>
          <cell r="BV235">
            <v>554</v>
          </cell>
          <cell r="BW235">
            <v>5.6450000000000005</v>
          </cell>
          <cell r="BX235">
            <v>3127.3300000000004</v>
          </cell>
          <cell r="BY235">
            <v>29.22</v>
          </cell>
          <cell r="BZ235">
            <v>153.471</v>
          </cell>
          <cell r="CA235">
            <v>4484.4226200000003</v>
          </cell>
          <cell r="CB235">
            <v>40163.665199999996</v>
          </cell>
          <cell r="CD235">
            <v>16.190000000000001</v>
          </cell>
          <cell r="CE235">
            <v>34.49</v>
          </cell>
          <cell r="CF235">
            <v>558.39310000000012</v>
          </cell>
          <cell r="CG235">
            <v>25.66</v>
          </cell>
          <cell r="CH235">
            <v>29.035</v>
          </cell>
          <cell r="CI235">
            <v>745.03809999999999</v>
          </cell>
          <cell r="CJ235">
            <v>1303.4312</v>
          </cell>
          <cell r="CL235">
            <v>1368.6000000000001</v>
          </cell>
        </row>
        <row r="236">
          <cell r="A236" t="str">
            <v>10/23/2006</v>
          </cell>
          <cell r="B236">
            <v>39013</v>
          </cell>
          <cell r="C236">
            <v>96.091967151894949</v>
          </cell>
          <cell r="D236">
            <v>100.34637747681903</v>
          </cell>
          <cell r="E236">
            <v>69.835760522716456</v>
          </cell>
          <cell r="F236">
            <v>71.298196325105593</v>
          </cell>
          <cell r="G236">
            <v>108.52931904161412</v>
          </cell>
          <cell r="H236">
            <v>120.84172372130486</v>
          </cell>
          <cell r="I236">
            <v>60.01</v>
          </cell>
          <cell r="J236">
            <v>30.503490000000003</v>
          </cell>
          <cell r="K236">
            <v>198.92600000000002</v>
          </cell>
          <cell r="L236">
            <v>6067.9372517400006</v>
          </cell>
          <cell r="M236">
            <v>83.710000000000008</v>
          </cell>
          <cell r="N236">
            <v>68.004999999999995</v>
          </cell>
          <cell r="O236">
            <v>5692.6985500000001</v>
          </cell>
          <cell r="P236">
            <v>75.25</v>
          </cell>
          <cell r="Q236">
            <v>151.38400000000001</v>
          </cell>
          <cell r="R236">
            <v>11391.646000000001</v>
          </cell>
          <cell r="S236">
            <v>30.150000000000002</v>
          </cell>
          <cell r="T236">
            <v>92.747</v>
          </cell>
          <cell r="U236">
            <v>2796.3220500000002</v>
          </cell>
          <cell r="V236">
            <v>27.84</v>
          </cell>
          <cell r="W236">
            <v>385.97</v>
          </cell>
          <cell r="X236">
            <v>10745.4048</v>
          </cell>
          <cell r="Y236">
            <v>75.820000000000007</v>
          </cell>
          <cell r="Z236">
            <v>67.697000000000003</v>
          </cell>
          <cell r="AA236">
            <v>5132.786540000001</v>
          </cell>
          <cell r="AB236">
            <v>18.97</v>
          </cell>
          <cell r="AC236">
            <v>118.85000000000001</v>
          </cell>
          <cell r="AD236">
            <v>2254.5844999999999</v>
          </cell>
          <cell r="AE236">
            <v>58.54</v>
          </cell>
          <cell r="AF236">
            <v>134.82300000000001</v>
          </cell>
          <cell r="AG236">
            <v>7892.5384200000008</v>
          </cell>
          <cell r="AH236">
            <v>51.14</v>
          </cell>
          <cell r="AI236">
            <v>81.304000000000002</v>
          </cell>
          <cell r="AJ236">
            <v>4157.8865599999999</v>
          </cell>
          <cell r="AK236">
            <v>56131.804671739999</v>
          </cell>
          <cell r="AM236">
            <v>35.79</v>
          </cell>
          <cell r="AN236">
            <v>49.058</v>
          </cell>
          <cell r="AO236">
            <v>1755.7858200000001</v>
          </cell>
          <cell r="AP236">
            <v>39.25</v>
          </cell>
          <cell r="AQ236">
            <v>65.331000000000003</v>
          </cell>
          <cell r="AR236">
            <v>2564.2417500000001</v>
          </cell>
          <cell r="AS236">
            <v>87.17</v>
          </cell>
          <cell r="AT236">
            <v>45.145000000000003</v>
          </cell>
          <cell r="AU236">
            <v>3935.2896500000002</v>
          </cell>
          <cell r="AV236">
            <v>60.01</v>
          </cell>
          <cell r="AW236">
            <v>23.978000000000002</v>
          </cell>
          <cell r="AX236">
            <v>1438.9197799999999</v>
          </cell>
          <cell r="AY236">
            <v>6.2</v>
          </cell>
          <cell r="AZ236">
            <v>38.655999999999999</v>
          </cell>
          <cell r="BA236">
            <v>239.66720000000001</v>
          </cell>
          <cell r="BB236">
            <v>79.28</v>
          </cell>
          <cell r="BC236">
            <v>94.424000000000007</v>
          </cell>
          <cell r="BD236">
            <v>7485.9347200000002</v>
          </cell>
          <cell r="BE236">
            <v>17419.838920000002</v>
          </cell>
          <cell r="BG236">
            <v>50.800000000000004</v>
          </cell>
          <cell r="BH236">
            <v>118.479</v>
          </cell>
          <cell r="BI236">
            <v>6018.7332000000006</v>
          </cell>
          <cell r="BJ236">
            <v>23.02</v>
          </cell>
          <cell r="BK236">
            <v>313.24700000000001</v>
          </cell>
          <cell r="BL236">
            <v>7210.9459400000005</v>
          </cell>
          <cell r="BM236">
            <v>43.21</v>
          </cell>
          <cell r="BN236">
            <v>89.463999999999999</v>
          </cell>
          <cell r="BO236">
            <v>3865.7394399999998</v>
          </cell>
          <cell r="BP236">
            <v>45.39</v>
          </cell>
          <cell r="BQ236">
            <v>158.45699999999999</v>
          </cell>
          <cell r="BR236">
            <v>7192.3632299999999</v>
          </cell>
          <cell r="BS236">
            <v>31.11</v>
          </cell>
          <cell r="BT236">
            <v>254.583</v>
          </cell>
          <cell r="BU236">
            <v>7920.0771299999997</v>
          </cell>
          <cell r="BV236">
            <v>552.25</v>
          </cell>
          <cell r="BW236">
            <v>5.6450000000000005</v>
          </cell>
          <cell r="BX236">
            <v>3117.4512500000001</v>
          </cell>
          <cell r="BY236">
            <v>29.16</v>
          </cell>
          <cell r="BZ236">
            <v>153.471</v>
          </cell>
          <cell r="CA236">
            <v>4475.2143599999999</v>
          </cell>
          <cell r="CB236">
            <v>39800.524549999995</v>
          </cell>
          <cell r="CD236">
            <v>15.67</v>
          </cell>
          <cell r="CE236">
            <v>34.49</v>
          </cell>
          <cell r="CF236">
            <v>540.45830000000001</v>
          </cell>
          <cell r="CG236">
            <v>24.85</v>
          </cell>
          <cell r="CH236">
            <v>29.035</v>
          </cell>
          <cell r="CI236">
            <v>721.51975000000004</v>
          </cell>
          <cell r="CJ236">
            <v>1261.9780500000002</v>
          </cell>
          <cell r="CL236">
            <v>1377.02</v>
          </cell>
        </row>
        <row r="237">
          <cell r="A237" t="str">
            <v>10/24/2006</v>
          </cell>
          <cell r="B237">
            <v>39014</v>
          </cell>
          <cell r="C237">
            <v>95.980529160016985</v>
          </cell>
          <cell r="D237">
            <v>102.14749657176476</v>
          </cell>
          <cell r="E237">
            <v>71.272292240977336</v>
          </cell>
          <cell r="F237">
            <v>73.452283938322012</v>
          </cell>
          <cell r="G237">
            <v>108.55729823455232</v>
          </cell>
          <cell r="H237">
            <v>121.72774869109948</v>
          </cell>
          <cell r="I237">
            <v>60.45</v>
          </cell>
          <cell r="J237">
            <v>30.461250000000003</v>
          </cell>
          <cell r="K237">
            <v>198.92600000000002</v>
          </cell>
          <cell r="L237">
            <v>6059.5346175000013</v>
          </cell>
          <cell r="M237">
            <v>83.350000000000009</v>
          </cell>
          <cell r="N237">
            <v>68.004999999999995</v>
          </cell>
          <cell r="O237">
            <v>5668.2167500000005</v>
          </cell>
          <cell r="P237">
            <v>75.489999999999995</v>
          </cell>
          <cell r="Q237">
            <v>151.38400000000001</v>
          </cell>
          <cell r="R237">
            <v>11427.978160000001</v>
          </cell>
          <cell r="S237">
            <v>29.200000000000003</v>
          </cell>
          <cell r="T237">
            <v>92.747</v>
          </cell>
          <cell r="U237">
            <v>2708.2124000000003</v>
          </cell>
          <cell r="V237">
            <v>28</v>
          </cell>
          <cell r="W237">
            <v>385.97</v>
          </cell>
          <cell r="X237">
            <v>10807.16</v>
          </cell>
          <cell r="Y237">
            <v>75.59</v>
          </cell>
          <cell r="Z237">
            <v>67.697000000000003</v>
          </cell>
          <cell r="AA237">
            <v>5117.21623</v>
          </cell>
          <cell r="AB237">
            <v>18.920000000000002</v>
          </cell>
          <cell r="AC237">
            <v>118.85000000000001</v>
          </cell>
          <cell r="AD237">
            <v>2248.6420000000003</v>
          </cell>
          <cell r="AE237">
            <v>58.26</v>
          </cell>
          <cell r="AF237">
            <v>134.82300000000001</v>
          </cell>
          <cell r="AG237">
            <v>7854.7879800000001</v>
          </cell>
          <cell r="AH237">
            <v>51.35</v>
          </cell>
          <cell r="AI237">
            <v>81.304000000000002</v>
          </cell>
          <cell r="AJ237">
            <v>4174.9603999999999</v>
          </cell>
          <cell r="AK237">
            <v>56066.708537500002</v>
          </cell>
          <cell r="AM237">
            <v>38</v>
          </cell>
          <cell r="AN237">
            <v>49.058</v>
          </cell>
          <cell r="AO237">
            <v>1864.204</v>
          </cell>
          <cell r="AP237">
            <v>39.56</v>
          </cell>
          <cell r="AQ237">
            <v>65.331000000000003</v>
          </cell>
          <cell r="AR237">
            <v>2584.4943600000001</v>
          </cell>
          <cell r="AS237">
            <v>89.01</v>
          </cell>
          <cell r="AT237">
            <v>45.145000000000003</v>
          </cell>
          <cell r="AU237">
            <v>4018.3564500000007</v>
          </cell>
          <cell r="AV237">
            <v>60.45</v>
          </cell>
          <cell r="AW237">
            <v>23.978000000000002</v>
          </cell>
          <cell r="AX237">
            <v>1449.4701000000002</v>
          </cell>
          <cell r="AY237">
            <v>5.9</v>
          </cell>
          <cell r="AZ237">
            <v>38.655999999999999</v>
          </cell>
          <cell r="BA237">
            <v>228.07040000000001</v>
          </cell>
          <cell r="BB237">
            <v>80.36</v>
          </cell>
          <cell r="BC237">
            <v>94.424000000000007</v>
          </cell>
          <cell r="BD237">
            <v>7587.9126400000005</v>
          </cell>
          <cell r="BE237">
            <v>17732.507950000003</v>
          </cell>
          <cell r="BG237">
            <v>52.39</v>
          </cell>
          <cell r="BH237">
            <v>118.479</v>
          </cell>
          <cell r="BI237">
            <v>6207.11481</v>
          </cell>
          <cell r="BJ237">
            <v>23.580000000000002</v>
          </cell>
          <cell r="BK237">
            <v>313.24700000000001</v>
          </cell>
          <cell r="BL237">
            <v>7386.3642600000012</v>
          </cell>
          <cell r="BM237">
            <v>44.32</v>
          </cell>
          <cell r="BN237">
            <v>89.463999999999999</v>
          </cell>
          <cell r="BO237">
            <v>3965.04448</v>
          </cell>
          <cell r="BP237">
            <v>46.34</v>
          </cell>
          <cell r="BQ237">
            <v>158.45699999999999</v>
          </cell>
          <cell r="BR237">
            <v>7342.8973800000003</v>
          </cell>
          <cell r="BS237">
            <v>31.76</v>
          </cell>
          <cell r="BT237">
            <v>254.583</v>
          </cell>
          <cell r="BU237">
            <v>8085.5560800000003</v>
          </cell>
          <cell r="BV237">
            <v>547.30000000000007</v>
          </cell>
          <cell r="BW237">
            <v>5.6450000000000005</v>
          </cell>
          <cell r="BX237">
            <v>3089.5085000000008</v>
          </cell>
          <cell r="BY237">
            <v>29.6</v>
          </cell>
          <cell r="BZ237">
            <v>153.471</v>
          </cell>
          <cell r="CA237">
            <v>4542.7416000000003</v>
          </cell>
          <cell r="CB237">
            <v>40619.227110000007</v>
          </cell>
          <cell r="CD237">
            <v>15.74</v>
          </cell>
          <cell r="CE237">
            <v>34.49</v>
          </cell>
          <cell r="CF237">
            <v>542.87260000000003</v>
          </cell>
          <cell r="CG237">
            <v>26.080000000000002</v>
          </cell>
          <cell r="CH237">
            <v>29.035</v>
          </cell>
          <cell r="CI237">
            <v>757.23280000000011</v>
          </cell>
          <cell r="CJ237">
            <v>1300.1054000000001</v>
          </cell>
          <cell r="CL237">
            <v>1377.375</v>
          </cell>
        </row>
        <row r="238">
          <cell r="A238" t="str">
            <v>10/25/2006</v>
          </cell>
          <cell r="B238">
            <v>39015</v>
          </cell>
          <cell r="C238">
            <v>94.582910709605073</v>
          </cell>
          <cell r="D238">
            <v>102.32976161069449</v>
          </cell>
          <cell r="E238">
            <v>72.793117997731315</v>
          </cell>
          <cell r="F238">
            <v>74.815004304251502</v>
          </cell>
          <cell r="G238">
            <v>108.93954918032787</v>
          </cell>
          <cell r="H238">
            <v>122.19089810712846</v>
          </cell>
          <cell r="I238">
            <v>60.68</v>
          </cell>
          <cell r="J238">
            <v>30.214850000000002</v>
          </cell>
          <cell r="K238">
            <v>198.92600000000002</v>
          </cell>
          <cell r="L238">
            <v>6010.5192511000005</v>
          </cell>
          <cell r="M238">
            <v>81.100000000000009</v>
          </cell>
          <cell r="N238">
            <v>68.004999999999995</v>
          </cell>
          <cell r="O238">
            <v>5515.2055</v>
          </cell>
          <cell r="P238">
            <v>74.820000000000007</v>
          </cell>
          <cell r="Q238">
            <v>151.38400000000001</v>
          </cell>
          <cell r="R238">
            <v>11326.550880000003</v>
          </cell>
          <cell r="S238">
            <v>28.130700000000001</v>
          </cell>
          <cell r="T238">
            <v>92.747</v>
          </cell>
          <cell r="U238">
            <v>2609.0380329</v>
          </cell>
          <cell r="V238">
            <v>27.740000000000002</v>
          </cell>
          <cell r="W238">
            <v>385.97</v>
          </cell>
          <cell r="X238">
            <v>10706.807800000002</v>
          </cell>
          <cell r="Y238">
            <v>74.710000000000008</v>
          </cell>
          <cell r="Z238">
            <v>67.697000000000003</v>
          </cell>
          <cell r="AA238">
            <v>5057.6428700000006</v>
          </cell>
          <cell r="AB238">
            <v>19.010000000000002</v>
          </cell>
          <cell r="AC238">
            <v>118.85000000000001</v>
          </cell>
          <cell r="AD238">
            <v>2259.3385000000003</v>
          </cell>
          <cell r="AE238">
            <v>58.33</v>
          </cell>
          <cell r="AF238">
            <v>134.82300000000001</v>
          </cell>
          <cell r="AG238">
            <v>7864.22559</v>
          </cell>
          <cell r="AH238">
            <v>47.980000000000004</v>
          </cell>
          <cell r="AI238">
            <v>81.304000000000002</v>
          </cell>
          <cell r="AJ238">
            <v>3900.9659200000006</v>
          </cell>
          <cell r="AK238">
            <v>55250.294344000016</v>
          </cell>
          <cell r="AM238">
            <v>37.99</v>
          </cell>
          <cell r="AN238">
            <v>49.058</v>
          </cell>
          <cell r="AO238">
            <v>1863.71342</v>
          </cell>
          <cell r="AP238">
            <v>39.840000000000003</v>
          </cell>
          <cell r="AQ238">
            <v>65.331000000000003</v>
          </cell>
          <cell r="AR238">
            <v>2602.7870400000002</v>
          </cell>
          <cell r="AS238">
            <v>89.45</v>
          </cell>
          <cell r="AT238">
            <v>45.145000000000003</v>
          </cell>
          <cell r="AU238">
            <v>4038.2202500000003</v>
          </cell>
          <cell r="AV238">
            <v>60.68</v>
          </cell>
          <cell r="AW238">
            <v>23.978000000000002</v>
          </cell>
          <cell r="AX238">
            <v>1454.98504</v>
          </cell>
          <cell r="AY238">
            <v>6.09</v>
          </cell>
          <cell r="AZ238">
            <v>38.655999999999999</v>
          </cell>
          <cell r="BA238">
            <v>235.41503999999998</v>
          </cell>
          <cell r="BB238">
            <v>80.16</v>
          </cell>
          <cell r="BC238">
            <v>94.424000000000007</v>
          </cell>
          <cell r="BD238">
            <v>7569.0278400000007</v>
          </cell>
          <cell r="BE238">
            <v>17764.148630000003</v>
          </cell>
          <cell r="BG238">
            <v>53.61</v>
          </cell>
          <cell r="BH238">
            <v>118.479</v>
          </cell>
          <cell r="BI238">
            <v>6351.6591900000003</v>
          </cell>
          <cell r="BJ238">
            <v>23.97</v>
          </cell>
          <cell r="BK238">
            <v>313.24700000000001</v>
          </cell>
          <cell r="BL238">
            <v>7508.5305900000003</v>
          </cell>
          <cell r="BM238">
            <v>45.61</v>
          </cell>
          <cell r="BN238">
            <v>89.463999999999999</v>
          </cell>
          <cell r="BO238">
            <v>4080.4530399999999</v>
          </cell>
          <cell r="BP238">
            <v>47.47</v>
          </cell>
          <cell r="BQ238">
            <v>158.45699999999999</v>
          </cell>
          <cell r="BR238">
            <v>7521.9537899999996</v>
          </cell>
          <cell r="BS238">
            <v>32.200000000000003</v>
          </cell>
          <cell r="BT238">
            <v>254.583</v>
          </cell>
          <cell r="BU238">
            <v>8197.5726000000013</v>
          </cell>
          <cell r="BV238">
            <v>558.75</v>
          </cell>
          <cell r="BW238">
            <v>5.6450000000000005</v>
          </cell>
          <cell r="BX238">
            <v>3154.1437500000002</v>
          </cell>
          <cell r="BY238">
            <v>30.44</v>
          </cell>
          <cell r="BZ238">
            <v>153.471</v>
          </cell>
          <cell r="CA238">
            <v>4671.6572400000005</v>
          </cell>
          <cell r="CB238">
            <v>41485.970200000003</v>
          </cell>
          <cell r="CD238">
            <v>16.010000000000002</v>
          </cell>
          <cell r="CE238">
            <v>34.49</v>
          </cell>
          <cell r="CF238">
            <v>552.18490000000008</v>
          </cell>
          <cell r="CG238">
            <v>26.59</v>
          </cell>
          <cell r="CH238">
            <v>29.035</v>
          </cell>
          <cell r="CI238">
            <v>772.04065000000003</v>
          </cell>
          <cell r="CJ238">
            <v>1324.2255500000001</v>
          </cell>
          <cell r="CL238">
            <v>1382.2250000000001</v>
          </cell>
        </row>
        <row r="239">
          <cell r="A239" t="str">
            <v>10/26/2006</v>
          </cell>
          <cell r="B239">
            <v>39016</v>
          </cell>
          <cell r="C239">
            <v>96.964352419696212</v>
          </cell>
          <cell r="D239">
            <v>102.64546154918747</v>
          </cell>
          <cell r="E239">
            <v>73.860683900565945</v>
          </cell>
          <cell r="F239">
            <v>76.649165357469371</v>
          </cell>
          <cell r="G239">
            <v>109.48021752837325</v>
          </cell>
          <cell r="H239">
            <v>123.27829238824002</v>
          </cell>
          <cell r="I239">
            <v>61.22</v>
          </cell>
          <cell r="J239">
            <v>30.897710000000004</v>
          </cell>
          <cell r="K239">
            <v>198.92600000000002</v>
          </cell>
          <cell r="L239">
            <v>6146.3578594600012</v>
          </cell>
          <cell r="M239">
            <v>84.99</v>
          </cell>
          <cell r="N239">
            <v>68.004999999999995</v>
          </cell>
          <cell r="O239">
            <v>5779.7449499999993</v>
          </cell>
          <cell r="P239">
            <v>76.88</v>
          </cell>
          <cell r="Q239">
            <v>151.38400000000001</v>
          </cell>
          <cell r="R239">
            <v>11638.40192</v>
          </cell>
          <cell r="S239">
            <v>28.54</v>
          </cell>
          <cell r="T239">
            <v>92.747</v>
          </cell>
          <cell r="U239">
            <v>2646.9993799999997</v>
          </cell>
          <cell r="V239">
            <v>28.6</v>
          </cell>
          <cell r="W239">
            <v>385.97</v>
          </cell>
          <cell r="X239">
            <v>11038.742000000002</v>
          </cell>
          <cell r="Y239">
            <v>77.790000000000006</v>
          </cell>
          <cell r="Z239">
            <v>67.697000000000003</v>
          </cell>
          <cell r="AA239">
            <v>5266.1496300000008</v>
          </cell>
          <cell r="AB239">
            <v>19.22</v>
          </cell>
          <cell r="AC239">
            <v>118.85000000000001</v>
          </cell>
          <cell r="AD239">
            <v>2284.297</v>
          </cell>
          <cell r="AE239">
            <v>58.86</v>
          </cell>
          <cell r="AF239">
            <v>134.82300000000001</v>
          </cell>
          <cell r="AG239">
            <v>7935.6817800000008</v>
          </cell>
          <cell r="AH239">
            <v>48.03</v>
          </cell>
          <cell r="AI239">
            <v>81.304000000000002</v>
          </cell>
          <cell r="AJ239">
            <v>3905.0311200000001</v>
          </cell>
          <cell r="AK239">
            <v>56641.405639459997</v>
          </cell>
          <cell r="AM239">
            <v>37.9</v>
          </cell>
          <cell r="AN239">
            <v>49.058</v>
          </cell>
          <cell r="AO239">
            <v>1859.2982</v>
          </cell>
          <cell r="AP239">
            <v>40.1</v>
          </cell>
          <cell r="AQ239">
            <v>65.331000000000003</v>
          </cell>
          <cell r="AR239">
            <v>2619.7731000000003</v>
          </cell>
          <cell r="AS239">
            <v>89.88</v>
          </cell>
          <cell r="AT239">
            <v>45.145000000000003</v>
          </cell>
          <cell r="AU239">
            <v>4057.6325999999999</v>
          </cell>
          <cell r="AV239">
            <v>61.22</v>
          </cell>
          <cell r="AW239">
            <v>23.978000000000002</v>
          </cell>
          <cell r="AX239">
            <v>1467.93316</v>
          </cell>
          <cell r="AY239">
            <v>6.15</v>
          </cell>
          <cell r="AZ239">
            <v>38.655999999999999</v>
          </cell>
          <cell r="BA239">
            <v>237.73439999999999</v>
          </cell>
          <cell r="BB239">
            <v>80.239999999999995</v>
          </cell>
          <cell r="BC239">
            <v>94.424000000000007</v>
          </cell>
          <cell r="BD239">
            <v>7576.58176</v>
          </cell>
          <cell r="BE239">
            <v>17818.953219999999</v>
          </cell>
          <cell r="BG239">
            <v>54.27</v>
          </cell>
          <cell r="BH239">
            <v>118.479</v>
          </cell>
          <cell r="BI239">
            <v>6429.8553300000003</v>
          </cell>
          <cell r="BJ239">
            <v>24.5</v>
          </cell>
          <cell r="BK239">
            <v>313.24700000000001</v>
          </cell>
          <cell r="BL239">
            <v>7674.5515000000005</v>
          </cell>
          <cell r="BM239">
            <v>46.300000000000004</v>
          </cell>
          <cell r="BN239">
            <v>89.463999999999999</v>
          </cell>
          <cell r="BO239">
            <v>4142.1832000000004</v>
          </cell>
          <cell r="BP239">
            <v>48.27</v>
          </cell>
          <cell r="BQ239">
            <v>158.45699999999999</v>
          </cell>
          <cell r="BR239">
            <v>7648.7193900000002</v>
          </cell>
          <cell r="BS239">
            <v>32.660000000000004</v>
          </cell>
          <cell r="BT239">
            <v>254.583</v>
          </cell>
          <cell r="BU239">
            <v>8314.6807800000006</v>
          </cell>
          <cell r="BV239">
            <v>567.5</v>
          </cell>
          <cell r="BW239">
            <v>5.6450000000000005</v>
          </cell>
          <cell r="BX239">
            <v>3203.5375000000004</v>
          </cell>
          <cell r="BY239">
            <v>30.5</v>
          </cell>
          <cell r="BZ239">
            <v>153.471</v>
          </cell>
          <cell r="CA239">
            <v>4680.8654999999999</v>
          </cell>
          <cell r="CB239">
            <v>42094.393199999999</v>
          </cell>
          <cell r="CD239">
            <v>16</v>
          </cell>
          <cell r="CE239">
            <v>34.49</v>
          </cell>
          <cell r="CF239">
            <v>551.84</v>
          </cell>
          <cell r="CG239">
            <v>27.72</v>
          </cell>
          <cell r="CH239">
            <v>29.035</v>
          </cell>
          <cell r="CI239">
            <v>804.85019999999997</v>
          </cell>
          <cell r="CJ239">
            <v>1356.6902</v>
          </cell>
          <cell r="CL239">
            <v>1389.085</v>
          </cell>
        </row>
        <row r="240">
          <cell r="A240" t="str">
            <v>10/27/2006</v>
          </cell>
          <cell r="B240">
            <v>39017</v>
          </cell>
          <cell r="C240">
            <v>96.125922662309733</v>
          </cell>
          <cell r="D240">
            <v>104.10953852736426</v>
          </cell>
          <cell r="E240">
            <v>72.07785594914121</v>
          </cell>
          <cell r="F240">
            <v>73.761772645006801</v>
          </cell>
          <cell r="G240">
            <v>108.5545397225725</v>
          </cell>
          <cell r="H240">
            <v>124.90938380990737</v>
          </cell>
          <cell r="I240">
            <v>62.03</v>
          </cell>
          <cell r="J240">
            <v>30.735800000000001</v>
          </cell>
          <cell r="K240">
            <v>198.92600000000002</v>
          </cell>
          <cell r="L240">
            <v>6114.1497508000011</v>
          </cell>
          <cell r="M240">
            <v>84.74</v>
          </cell>
          <cell r="N240">
            <v>68.004999999999995</v>
          </cell>
          <cell r="O240">
            <v>5762.7436999999991</v>
          </cell>
          <cell r="P240">
            <v>76.95</v>
          </cell>
          <cell r="Q240">
            <v>151.38400000000001</v>
          </cell>
          <cell r="R240">
            <v>11648.998800000001</v>
          </cell>
          <cell r="S240">
            <v>30</v>
          </cell>
          <cell r="T240">
            <v>92.747</v>
          </cell>
          <cell r="U240">
            <v>2782.41</v>
          </cell>
          <cell r="V240">
            <v>28.36</v>
          </cell>
          <cell r="W240">
            <v>385.97</v>
          </cell>
          <cell r="X240">
            <v>10946.109200000001</v>
          </cell>
          <cell r="Y240">
            <v>73.600000000000009</v>
          </cell>
          <cell r="Z240">
            <v>67.697000000000003</v>
          </cell>
          <cell r="AA240">
            <v>4982.4992000000011</v>
          </cell>
          <cell r="AB240">
            <v>18.93</v>
          </cell>
          <cell r="AC240">
            <v>118.85000000000001</v>
          </cell>
          <cell r="AD240">
            <v>2249.8305</v>
          </cell>
          <cell r="AE240">
            <v>57.96</v>
          </cell>
          <cell r="AF240">
            <v>134.82300000000001</v>
          </cell>
          <cell r="AG240">
            <v>7814.3410800000001</v>
          </cell>
          <cell r="AH240">
            <v>47.36</v>
          </cell>
          <cell r="AI240">
            <v>81.304000000000002</v>
          </cell>
          <cell r="AJ240">
            <v>3850.55744</v>
          </cell>
          <cell r="AK240">
            <v>56151.639670800003</v>
          </cell>
          <cell r="AM240">
            <v>37.85</v>
          </cell>
          <cell r="AN240">
            <v>49.058</v>
          </cell>
          <cell r="AO240">
            <v>1856.8453</v>
          </cell>
          <cell r="AP240">
            <v>43.09</v>
          </cell>
          <cell r="AQ240">
            <v>65.331000000000003</v>
          </cell>
          <cell r="AR240">
            <v>2815.1127900000001</v>
          </cell>
          <cell r="AS240">
            <v>90.09</v>
          </cell>
          <cell r="AT240">
            <v>45.145000000000003</v>
          </cell>
          <cell r="AU240">
            <v>4067.1130500000004</v>
          </cell>
          <cell r="AV240">
            <v>62.03</v>
          </cell>
          <cell r="AW240">
            <v>23.978000000000002</v>
          </cell>
          <cell r="AX240">
            <v>1487.3553400000001</v>
          </cell>
          <cell r="AY240">
            <v>6.45</v>
          </cell>
          <cell r="AZ240">
            <v>38.655999999999999</v>
          </cell>
          <cell r="BA240">
            <v>249.3312</v>
          </cell>
          <cell r="BB240">
            <v>80.460000000000008</v>
          </cell>
          <cell r="BC240">
            <v>94.424000000000007</v>
          </cell>
          <cell r="BD240">
            <v>7597.3550400000013</v>
          </cell>
          <cell r="BE240">
            <v>18073.112720000001</v>
          </cell>
          <cell r="BG240">
            <v>52.51</v>
          </cell>
          <cell r="BH240">
            <v>118.479</v>
          </cell>
          <cell r="BI240">
            <v>6221.3322899999994</v>
          </cell>
          <cell r="BJ240">
            <v>23.75</v>
          </cell>
          <cell r="BK240">
            <v>313.24700000000001</v>
          </cell>
          <cell r="BL240">
            <v>7439.61625</v>
          </cell>
          <cell r="BM240">
            <v>45.51</v>
          </cell>
          <cell r="BN240">
            <v>89.463999999999999</v>
          </cell>
          <cell r="BO240">
            <v>4071.5066399999996</v>
          </cell>
          <cell r="BP240">
            <v>47.65</v>
          </cell>
          <cell r="BQ240">
            <v>158.45699999999999</v>
          </cell>
          <cell r="BR240">
            <v>7550.4760499999993</v>
          </cell>
          <cell r="BS240">
            <v>31.62</v>
          </cell>
          <cell r="BT240">
            <v>254.583</v>
          </cell>
          <cell r="BU240">
            <v>8049.91446</v>
          </cell>
          <cell r="BV240">
            <v>566</v>
          </cell>
          <cell r="BW240">
            <v>5.6450000000000005</v>
          </cell>
          <cell r="BX240">
            <v>3195.07</v>
          </cell>
          <cell r="BY240">
            <v>29.650000000000002</v>
          </cell>
          <cell r="BZ240">
            <v>153.471</v>
          </cell>
          <cell r="CA240">
            <v>4550.4151500000007</v>
          </cell>
          <cell r="CB240">
            <v>41078.330839999995</v>
          </cell>
          <cell r="CD240">
            <v>15.52</v>
          </cell>
          <cell r="CE240">
            <v>34.49</v>
          </cell>
          <cell r="CF240">
            <v>535.28480000000002</v>
          </cell>
          <cell r="CG240">
            <v>26.53</v>
          </cell>
          <cell r="CH240">
            <v>29.035</v>
          </cell>
          <cell r="CI240">
            <v>770.29855000000009</v>
          </cell>
          <cell r="CJ240">
            <v>1305.5833500000001</v>
          </cell>
          <cell r="CL240">
            <v>1377.34</v>
          </cell>
        </row>
        <row r="241">
          <cell r="A241" t="str">
            <v>10/30/2006</v>
          </cell>
          <cell r="B241">
            <v>39020</v>
          </cell>
          <cell r="C241">
            <v>95.833736543063168</v>
          </cell>
          <cell r="D241">
            <v>102.55688552421887</v>
          </cell>
          <cell r="E241">
            <v>71.669267687805032</v>
          </cell>
          <cell r="F241">
            <v>74.081798075063816</v>
          </cell>
          <cell r="G241">
            <v>108.60104035308953</v>
          </cell>
          <cell r="H241">
            <v>124.62746677406362</v>
          </cell>
          <cell r="I241">
            <v>61.89</v>
          </cell>
          <cell r="J241">
            <v>30.771000000000001</v>
          </cell>
          <cell r="K241">
            <v>198.92600000000002</v>
          </cell>
          <cell r="L241">
            <v>6121.1519460000009</v>
          </cell>
          <cell r="M241">
            <v>84.63</v>
          </cell>
          <cell r="N241">
            <v>68.004999999999995</v>
          </cell>
          <cell r="O241">
            <v>5755.2631499999989</v>
          </cell>
          <cell r="P241">
            <v>76.350000000000009</v>
          </cell>
          <cell r="Q241">
            <v>151.38400000000001</v>
          </cell>
          <cell r="R241">
            <v>11558.168400000002</v>
          </cell>
          <cell r="S241">
            <v>30.400000000000002</v>
          </cell>
          <cell r="T241">
            <v>92.747</v>
          </cell>
          <cell r="U241">
            <v>2819.5088000000001</v>
          </cell>
          <cell r="V241">
            <v>28</v>
          </cell>
          <cell r="W241">
            <v>385.97</v>
          </cell>
          <cell r="X241">
            <v>10807.16</v>
          </cell>
          <cell r="Y241">
            <v>71.72</v>
          </cell>
          <cell r="Z241">
            <v>67.697000000000003</v>
          </cell>
          <cell r="AA241">
            <v>4855.2288399999998</v>
          </cell>
          <cell r="AB241">
            <v>18.98</v>
          </cell>
          <cell r="AC241">
            <v>118.85000000000001</v>
          </cell>
          <cell r="AD241">
            <v>2255.7730000000001</v>
          </cell>
          <cell r="AE241">
            <v>58.900000000000006</v>
          </cell>
          <cell r="AF241">
            <v>134.82300000000001</v>
          </cell>
          <cell r="AG241">
            <v>7941.074700000001</v>
          </cell>
          <cell r="AH241">
            <v>47.57</v>
          </cell>
          <cell r="AI241">
            <v>81.304000000000002</v>
          </cell>
          <cell r="AJ241">
            <v>3867.6312800000001</v>
          </cell>
          <cell r="AK241">
            <v>55980.960116000002</v>
          </cell>
          <cell r="AM241">
            <v>37.64</v>
          </cell>
          <cell r="AN241">
            <v>49.058</v>
          </cell>
          <cell r="AO241">
            <v>1846.54312</v>
          </cell>
          <cell r="AP241">
            <v>42.11</v>
          </cell>
          <cell r="AQ241">
            <v>65.331000000000003</v>
          </cell>
          <cell r="AR241">
            <v>2751.0884100000003</v>
          </cell>
          <cell r="AS241">
            <v>88.49</v>
          </cell>
          <cell r="AT241">
            <v>45.145000000000003</v>
          </cell>
          <cell r="AU241">
            <v>3994.88105</v>
          </cell>
          <cell r="AV241">
            <v>61.89</v>
          </cell>
          <cell r="AW241">
            <v>23.978000000000002</v>
          </cell>
          <cell r="AX241">
            <v>1483.9984200000001</v>
          </cell>
          <cell r="AY241">
            <v>6.36</v>
          </cell>
          <cell r="AZ241">
            <v>38.655999999999999</v>
          </cell>
          <cell r="BA241">
            <v>245.85216</v>
          </cell>
          <cell r="BB241">
            <v>79.23</v>
          </cell>
          <cell r="BC241">
            <v>94.424000000000007</v>
          </cell>
          <cell r="BD241">
            <v>7481.2135200000012</v>
          </cell>
          <cell r="BE241">
            <v>17803.576680000002</v>
          </cell>
          <cell r="BG241">
            <v>52.53</v>
          </cell>
          <cell r="BH241">
            <v>118.479</v>
          </cell>
          <cell r="BI241">
            <v>6223.7018699999999</v>
          </cell>
          <cell r="BJ241">
            <v>23.57</v>
          </cell>
          <cell r="BK241">
            <v>313.24700000000001</v>
          </cell>
          <cell r="BL241">
            <v>7383.2317900000007</v>
          </cell>
          <cell r="BM241">
            <v>45.35</v>
          </cell>
          <cell r="BN241">
            <v>89.463999999999999</v>
          </cell>
          <cell r="BO241">
            <v>4057.1923999999999</v>
          </cell>
          <cell r="BP241">
            <v>47.7</v>
          </cell>
          <cell r="BQ241">
            <v>158.45699999999999</v>
          </cell>
          <cell r="BR241">
            <v>7558.3989000000001</v>
          </cell>
          <cell r="BS241">
            <v>31.27</v>
          </cell>
          <cell r="BT241">
            <v>254.583</v>
          </cell>
          <cell r="BU241">
            <v>7960.81041</v>
          </cell>
          <cell r="BV241">
            <v>565.1</v>
          </cell>
          <cell r="BW241">
            <v>5.6450000000000005</v>
          </cell>
          <cell r="BX241">
            <v>3189.9895000000006</v>
          </cell>
          <cell r="BY241">
            <v>29.14</v>
          </cell>
          <cell r="BZ241">
            <v>153.471</v>
          </cell>
          <cell r="CA241">
            <v>4472.1449400000001</v>
          </cell>
          <cell r="CB241">
            <v>40845.469810000002</v>
          </cell>
          <cell r="CD241">
            <v>15.76</v>
          </cell>
          <cell r="CE241">
            <v>34.49</v>
          </cell>
          <cell r="CF241">
            <v>543.56240000000003</v>
          </cell>
          <cell r="CG241">
            <v>26.44</v>
          </cell>
          <cell r="CH241">
            <v>29.035</v>
          </cell>
          <cell r="CI241">
            <v>767.68540000000007</v>
          </cell>
          <cell r="CJ241">
            <v>1311.2478000000001</v>
          </cell>
          <cell r="CL241">
            <v>1377.93</v>
          </cell>
        </row>
        <row r="242">
          <cell r="A242" t="str">
            <v>10/31/2006</v>
          </cell>
          <cell r="B242">
            <v>39021</v>
          </cell>
          <cell r="C242">
            <v>96.062628133228216</v>
          </cell>
          <cell r="D242">
            <v>103.70505605122193</v>
          </cell>
          <cell r="E242">
            <v>71.218015971560973</v>
          </cell>
          <cell r="F242">
            <v>73.575363036800951</v>
          </cell>
          <cell r="G242">
            <v>108.60182849936947</v>
          </cell>
          <cell r="H242">
            <v>125.05034232782923</v>
          </cell>
          <cell r="I242">
            <v>62.1</v>
          </cell>
          <cell r="J242">
            <v>31.179310000000001</v>
          </cell>
          <cell r="K242">
            <v>198.92600000000002</v>
          </cell>
          <cell r="L242">
            <v>6202.3754210600009</v>
          </cell>
          <cell r="M242">
            <v>83.88</v>
          </cell>
          <cell r="N242">
            <v>68.004999999999995</v>
          </cell>
          <cell r="O242">
            <v>5704.259399999999</v>
          </cell>
          <cell r="P242">
            <v>76.95</v>
          </cell>
          <cell r="Q242">
            <v>151.38400000000001</v>
          </cell>
          <cell r="R242">
            <v>11648.998800000001</v>
          </cell>
          <cell r="S242">
            <v>30.51</v>
          </cell>
          <cell r="T242">
            <v>92.747</v>
          </cell>
          <cell r="U242">
            <v>2829.7109700000001</v>
          </cell>
          <cell r="V242">
            <v>27.650000000000002</v>
          </cell>
          <cell r="W242">
            <v>385.97</v>
          </cell>
          <cell r="X242">
            <v>10672.070500000002</v>
          </cell>
          <cell r="Y242">
            <v>72.7</v>
          </cell>
          <cell r="Z242">
            <v>67.697000000000003</v>
          </cell>
          <cell r="AA242">
            <v>4921.5719000000008</v>
          </cell>
          <cell r="AB242">
            <v>19.150000000000002</v>
          </cell>
          <cell r="AC242">
            <v>118.85000000000001</v>
          </cell>
          <cell r="AD242">
            <v>2275.9775000000004</v>
          </cell>
          <cell r="AE242">
            <v>59.230000000000004</v>
          </cell>
          <cell r="AF242">
            <v>134.82300000000001</v>
          </cell>
          <cell r="AG242">
            <v>7985.5662900000007</v>
          </cell>
          <cell r="AH242">
            <v>47.65</v>
          </cell>
          <cell r="AI242">
            <v>81.304000000000002</v>
          </cell>
          <cell r="AJ242">
            <v>3874.1356000000001</v>
          </cell>
          <cell r="AK242">
            <v>56114.666381060008</v>
          </cell>
          <cell r="AM242">
            <v>36.700000000000003</v>
          </cell>
          <cell r="AN242">
            <v>49.058</v>
          </cell>
          <cell r="AO242">
            <v>1800.4286000000002</v>
          </cell>
          <cell r="AP242">
            <v>42.900000000000006</v>
          </cell>
          <cell r="AQ242">
            <v>65.331000000000003</v>
          </cell>
          <cell r="AR242">
            <v>2802.6999000000005</v>
          </cell>
          <cell r="AS242">
            <v>88</v>
          </cell>
          <cell r="AT242">
            <v>45.145000000000003</v>
          </cell>
          <cell r="AU242">
            <v>3972.76</v>
          </cell>
          <cell r="AV242">
            <v>62.1</v>
          </cell>
          <cell r="AW242">
            <v>23.978000000000002</v>
          </cell>
          <cell r="AX242">
            <v>1489.0338000000002</v>
          </cell>
          <cell r="AY242">
            <v>6.32</v>
          </cell>
          <cell r="AZ242">
            <v>38.655999999999999</v>
          </cell>
          <cell r="BA242">
            <v>244.30592000000001</v>
          </cell>
          <cell r="BB242">
            <v>81.48</v>
          </cell>
          <cell r="BC242">
            <v>94.424000000000007</v>
          </cell>
          <cell r="BD242">
            <v>7693.6675200000009</v>
          </cell>
          <cell r="BE242">
            <v>18002.895740000004</v>
          </cell>
          <cell r="BG242">
            <v>52.300000000000004</v>
          </cell>
          <cell r="BH242">
            <v>118.479</v>
          </cell>
          <cell r="BI242">
            <v>6196.4517000000005</v>
          </cell>
          <cell r="BJ242">
            <v>23.43</v>
          </cell>
          <cell r="BK242">
            <v>313.24700000000001</v>
          </cell>
          <cell r="BL242">
            <v>7339.3772100000006</v>
          </cell>
          <cell r="BM242">
            <v>44.94</v>
          </cell>
          <cell r="BN242">
            <v>89.463999999999999</v>
          </cell>
          <cell r="BO242">
            <v>4020.5121599999998</v>
          </cell>
          <cell r="BP242">
            <v>47.480000000000004</v>
          </cell>
          <cell r="BQ242">
            <v>158.45699999999999</v>
          </cell>
          <cell r="BR242">
            <v>7523.5383600000005</v>
          </cell>
          <cell r="BS242">
            <v>30.990000000000002</v>
          </cell>
          <cell r="BT242">
            <v>254.583</v>
          </cell>
          <cell r="BU242">
            <v>7889.5271700000003</v>
          </cell>
          <cell r="BV242">
            <v>561.5</v>
          </cell>
          <cell r="BW242">
            <v>5.6450000000000005</v>
          </cell>
          <cell r="BX242">
            <v>3169.6675000000005</v>
          </cell>
          <cell r="BY242">
            <v>28.91</v>
          </cell>
          <cell r="BZ242">
            <v>153.899</v>
          </cell>
          <cell r="CA242">
            <v>4449.2200899999998</v>
          </cell>
          <cell r="CB242">
            <v>40588.294190000008</v>
          </cell>
          <cell r="CD242">
            <v>15.82</v>
          </cell>
          <cell r="CE242">
            <v>34.49</v>
          </cell>
          <cell r="CF242">
            <v>545.6318</v>
          </cell>
          <cell r="CG242">
            <v>26.060000000000002</v>
          </cell>
          <cell r="CH242">
            <v>29.035</v>
          </cell>
          <cell r="CI242">
            <v>756.65210000000002</v>
          </cell>
          <cell r="CJ242">
            <v>1302.2838999999999</v>
          </cell>
          <cell r="CL242">
            <v>1377.94</v>
          </cell>
        </row>
        <row r="243">
          <cell r="A243" t="str">
            <v>11/01/2006</v>
          </cell>
          <cell r="B243">
            <v>39022</v>
          </cell>
          <cell r="C243">
            <v>95.525845230520616</v>
          </cell>
          <cell r="D243">
            <v>103.8013532310529</v>
          </cell>
          <cell r="E243">
            <v>70.634645721580569</v>
          </cell>
          <cell r="F243">
            <v>72.103083346671141</v>
          </cell>
          <cell r="G243">
            <v>107.80343631778055</v>
          </cell>
          <cell r="H243">
            <v>125.61417639951671</v>
          </cell>
          <cell r="I243">
            <v>62.38</v>
          </cell>
          <cell r="J243">
            <v>31.080750000000002</v>
          </cell>
          <cell r="K243">
            <v>198.92600000000002</v>
          </cell>
          <cell r="L243">
            <v>6182.7692745000013</v>
          </cell>
          <cell r="M243">
            <v>85</v>
          </cell>
          <cell r="N243">
            <v>68.004999999999995</v>
          </cell>
          <cell r="O243">
            <v>5780.4249999999993</v>
          </cell>
          <cell r="P243">
            <v>76.86</v>
          </cell>
          <cell r="Q243">
            <v>151.38400000000001</v>
          </cell>
          <cell r="R243">
            <v>11635.374240000001</v>
          </cell>
          <cell r="S243">
            <v>30.94</v>
          </cell>
          <cell r="T243">
            <v>92.747</v>
          </cell>
          <cell r="U243">
            <v>2869.5921800000001</v>
          </cell>
          <cell r="V243">
            <v>27.23</v>
          </cell>
          <cell r="W243">
            <v>385.97</v>
          </cell>
          <cell r="X243">
            <v>10509.963100000001</v>
          </cell>
          <cell r="Y243">
            <v>72.31</v>
          </cell>
          <cell r="Z243">
            <v>67.697000000000003</v>
          </cell>
          <cell r="AA243">
            <v>4895.1700700000001</v>
          </cell>
          <cell r="AB243">
            <v>19.080000000000002</v>
          </cell>
          <cell r="AC243">
            <v>118.85000000000001</v>
          </cell>
          <cell r="AD243">
            <v>2267.6580000000004</v>
          </cell>
          <cell r="AE243">
            <v>58.160000000000004</v>
          </cell>
          <cell r="AF243">
            <v>134.82300000000001</v>
          </cell>
          <cell r="AG243">
            <v>7841.3056800000013</v>
          </cell>
          <cell r="AH243">
            <v>46.97</v>
          </cell>
          <cell r="AI243">
            <v>81.304000000000002</v>
          </cell>
          <cell r="AJ243">
            <v>3818.84888</v>
          </cell>
          <cell r="AK243">
            <v>55801.106424500009</v>
          </cell>
          <cell r="AM243">
            <v>39.07</v>
          </cell>
          <cell r="AN243">
            <v>49.058</v>
          </cell>
          <cell r="AO243">
            <v>1916.69606</v>
          </cell>
          <cell r="AP243">
            <v>41.82</v>
          </cell>
          <cell r="AQ243">
            <v>65.331000000000003</v>
          </cell>
          <cell r="AR243">
            <v>2732.1424200000001</v>
          </cell>
          <cell r="AS243">
            <v>87.81</v>
          </cell>
          <cell r="AT243">
            <v>45.145000000000003</v>
          </cell>
          <cell r="AU243">
            <v>3964.1824500000002</v>
          </cell>
          <cell r="AV243">
            <v>62.38</v>
          </cell>
          <cell r="AW243">
            <v>23.978000000000002</v>
          </cell>
          <cell r="AX243">
            <v>1495.74764</v>
          </cell>
          <cell r="AY243">
            <v>6.18</v>
          </cell>
          <cell r="AZ243">
            <v>38.655999999999999</v>
          </cell>
          <cell r="BA243">
            <v>238.89407999999997</v>
          </cell>
          <cell r="BB243">
            <v>81.25</v>
          </cell>
          <cell r="BC243">
            <v>94.424000000000007</v>
          </cell>
          <cell r="BD243">
            <v>7671.9500000000007</v>
          </cell>
          <cell r="BE243">
            <v>18019.612650000003</v>
          </cell>
          <cell r="BG243">
            <v>51.77</v>
          </cell>
          <cell r="BH243">
            <v>118.479</v>
          </cell>
          <cell r="BI243">
            <v>6133.6578300000001</v>
          </cell>
          <cell r="BJ243">
            <v>23.18</v>
          </cell>
          <cell r="BK243">
            <v>313.24700000000001</v>
          </cell>
          <cell r="BL243">
            <v>7261.0654599999998</v>
          </cell>
          <cell r="BM243">
            <v>44.68</v>
          </cell>
          <cell r="BN243">
            <v>89.463999999999999</v>
          </cell>
          <cell r="BO243">
            <v>3997.2515199999998</v>
          </cell>
          <cell r="BP243">
            <v>46.79</v>
          </cell>
          <cell r="BQ243">
            <v>158.45699999999999</v>
          </cell>
          <cell r="BR243">
            <v>7414.2030299999997</v>
          </cell>
          <cell r="BS243">
            <v>31</v>
          </cell>
          <cell r="BT243">
            <v>254.583</v>
          </cell>
          <cell r="BU243">
            <v>7892.0730000000003</v>
          </cell>
          <cell r="BV243">
            <v>555</v>
          </cell>
          <cell r="BW243">
            <v>5.6450000000000005</v>
          </cell>
          <cell r="BX243">
            <v>3132.9750000000004</v>
          </cell>
          <cell r="BY243">
            <v>28.75</v>
          </cell>
          <cell r="BZ243">
            <v>153.899</v>
          </cell>
          <cell r="CA243">
            <v>4424.5962499999996</v>
          </cell>
          <cell r="CB243">
            <v>40255.822090000001</v>
          </cell>
          <cell r="CD243">
            <v>15.780000000000001</v>
          </cell>
          <cell r="CE243">
            <v>34.49</v>
          </cell>
          <cell r="CF243">
            <v>544.25220000000002</v>
          </cell>
          <cell r="CG243">
            <v>25.21</v>
          </cell>
          <cell r="CH243">
            <v>29.035</v>
          </cell>
          <cell r="CI243">
            <v>731.97235000000001</v>
          </cell>
          <cell r="CJ243">
            <v>1276.2245499999999</v>
          </cell>
          <cell r="CL243">
            <v>1367.81</v>
          </cell>
        </row>
        <row r="244">
          <cell r="A244" t="str">
            <v>11/02/2006</v>
          </cell>
          <cell r="B244">
            <v>39023</v>
          </cell>
          <cell r="C244">
            <v>95.454219334759216</v>
          </cell>
          <cell r="D244">
            <v>103.97000796103445</v>
          </cell>
          <cell r="E244">
            <v>70.149399984343901</v>
          </cell>
          <cell r="F244">
            <v>72.239385609253375</v>
          </cell>
          <cell r="G244">
            <v>107.76639344262293</v>
          </cell>
          <cell r="H244">
            <v>123.60048328634716</v>
          </cell>
          <cell r="I244">
            <v>61.38</v>
          </cell>
          <cell r="J244">
            <v>30.855480000000004</v>
          </cell>
          <cell r="K244">
            <v>198.92600000000002</v>
          </cell>
          <cell r="L244">
            <v>6137.9572144800013</v>
          </cell>
          <cell r="M244">
            <v>84.67</v>
          </cell>
          <cell r="N244">
            <v>68.004999999999995</v>
          </cell>
          <cell r="O244">
            <v>5757.9833499999995</v>
          </cell>
          <cell r="P244">
            <v>77.45</v>
          </cell>
          <cell r="Q244">
            <v>151.38400000000001</v>
          </cell>
          <cell r="R244">
            <v>11724.690800000002</v>
          </cell>
          <cell r="S244">
            <v>31.6</v>
          </cell>
          <cell r="T244">
            <v>92.747</v>
          </cell>
          <cell r="U244">
            <v>2930.8052000000002</v>
          </cell>
          <cell r="V244">
            <v>26.94</v>
          </cell>
          <cell r="W244">
            <v>385.97</v>
          </cell>
          <cell r="X244">
            <v>10398.031800000001</v>
          </cell>
          <cell r="Y244">
            <v>71.12</v>
          </cell>
          <cell r="Z244">
            <v>67.697000000000003</v>
          </cell>
          <cell r="AA244">
            <v>4814.6106400000008</v>
          </cell>
          <cell r="AB244">
            <v>19.09</v>
          </cell>
          <cell r="AC244">
            <v>118.85000000000001</v>
          </cell>
          <cell r="AD244">
            <v>2268.8465000000001</v>
          </cell>
          <cell r="AE244">
            <v>58.47</v>
          </cell>
          <cell r="AF244">
            <v>134.82300000000001</v>
          </cell>
          <cell r="AG244">
            <v>7883.1008099999999</v>
          </cell>
          <cell r="AH244">
            <v>47.27</v>
          </cell>
          <cell r="AI244">
            <v>81.304000000000002</v>
          </cell>
          <cell r="AJ244">
            <v>3843.2400800000005</v>
          </cell>
          <cell r="AK244">
            <v>55759.266394480001</v>
          </cell>
          <cell r="AM244">
            <v>38.74</v>
          </cell>
          <cell r="AN244">
            <v>49.058</v>
          </cell>
          <cell r="AO244">
            <v>1900.50692</v>
          </cell>
          <cell r="AP244">
            <v>42.46</v>
          </cell>
          <cell r="AQ244">
            <v>65.331000000000003</v>
          </cell>
          <cell r="AR244">
            <v>2773.95426</v>
          </cell>
          <cell r="AS244">
            <v>88.04</v>
          </cell>
          <cell r="AT244">
            <v>45.145000000000003</v>
          </cell>
          <cell r="AU244">
            <v>3974.5658000000008</v>
          </cell>
          <cell r="AV244">
            <v>61.38</v>
          </cell>
          <cell r="AW244">
            <v>23.978000000000002</v>
          </cell>
          <cell r="AX244">
            <v>1471.7696400000002</v>
          </cell>
          <cell r="AY244">
            <v>6.04</v>
          </cell>
          <cell r="AZ244">
            <v>38.655999999999999</v>
          </cell>
          <cell r="BA244">
            <v>233.48223999999999</v>
          </cell>
          <cell r="BB244">
            <v>81.489999999999995</v>
          </cell>
          <cell r="BC244">
            <v>94.424000000000007</v>
          </cell>
          <cell r="BD244">
            <v>7694.6117599999998</v>
          </cell>
          <cell r="BE244">
            <v>18048.890619999998</v>
          </cell>
          <cell r="BG244">
            <v>51.24</v>
          </cell>
          <cell r="BH244">
            <v>118.479</v>
          </cell>
          <cell r="BI244">
            <v>6070.8639600000006</v>
          </cell>
          <cell r="BJ244">
            <v>23.02</v>
          </cell>
          <cell r="BK244">
            <v>313.24700000000001</v>
          </cell>
          <cell r="BL244">
            <v>7210.9459400000005</v>
          </cell>
          <cell r="BM244">
            <v>44.39</v>
          </cell>
          <cell r="BN244">
            <v>89.463999999999999</v>
          </cell>
          <cell r="BO244">
            <v>3971.3069599999999</v>
          </cell>
          <cell r="BP244">
            <v>46.45</v>
          </cell>
          <cell r="BQ244">
            <v>158.45699999999999</v>
          </cell>
          <cell r="BR244">
            <v>7360.3276500000002</v>
          </cell>
          <cell r="BS244">
            <v>30.830000000000002</v>
          </cell>
          <cell r="BT244">
            <v>254.583</v>
          </cell>
          <cell r="BU244">
            <v>7848.7938900000008</v>
          </cell>
          <cell r="BV244">
            <v>550</v>
          </cell>
          <cell r="BW244">
            <v>5.6450000000000005</v>
          </cell>
          <cell r="BX244">
            <v>3104.7500000000005</v>
          </cell>
          <cell r="BY244">
            <v>28.67</v>
          </cell>
          <cell r="BZ244">
            <v>153.899</v>
          </cell>
          <cell r="CA244">
            <v>4412.2843300000004</v>
          </cell>
          <cell r="CB244">
            <v>39979.272730000004</v>
          </cell>
          <cell r="CD244">
            <v>15.69</v>
          </cell>
          <cell r="CE244">
            <v>34.49</v>
          </cell>
          <cell r="CF244">
            <v>541.1481</v>
          </cell>
          <cell r="CG244">
            <v>25.400000000000002</v>
          </cell>
          <cell r="CH244">
            <v>29.035</v>
          </cell>
          <cell r="CI244">
            <v>737.48900000000003</v>
          </cell>
          <cell r="CJ244">
            <v>1278.6370999999999</v>
          </cell>
          <cell r="CL244">
            <v>1367.34</v>
          </cell>
        </row>
        <row r="245">
          <cell r="A245" t="str">
            <v>11/03/2006</v>
          </cell>
          <cell r="B245">
            <v>39024</v>
          </cell>
          <cell r="C245">
            <v>95.571811293189754</v>
          </cell>
          <cell r="D245">
            <v>103.82909494063945</v>
          </cell>
          <cell r="E245">
            <v>69.00662373088629</v>
          </cell>
          <cell r="F245">
            <v>71.3185776814408</v>
          </cell>
          <cell r="G245">
            <v>107.52679697351827</v>
          </cell>
          <cell r="H245">
            <v>123.80185259766412</v>
          </cell>
          <cell r="I245">
            <v>61.480000000000004</v>
          </cell>
          <cell r="J245">
            <v>30.756920000000001</v>
          </cell>
          <cell r="K245">
            <v>198.92600000000002</v>
          </cell>
          <cell r="L245">
            <v>6118.3510679200008</v>
          </cell>
          <cell r="M245">
            <v>84.99</v>
          </cell>
          <cell r="N245">
            <v>68.004999999999995</v>
          </cell>
          <cell r="O245">
            <v>5779.7449499999993</v>
          </cell>
          <cell r="P245">
            <v>78.150000000000006</v>
          </cell>
          <cell r="Q245">
            <v>151.38400000000001</v>
          </cell>
          <cell r="R245">
            <v>11830.659600000003</v>
          </cell>
          <cell r="S245">
            <v>32.25</v>
          </cell>
          <cell r="T245">
            <v>92.747</v>
          </cell>
          <cell r="U245">
            <v>2991.0907499999998</v>
          </cell>
          <cell r="V245">
            <v>27.080000000000002</v>
          </cell>
          <cell r="W245">
            <v>385.97</v>
          </cell>
          <cell r="X245">
            <v>10452.067600000002</v>
          </cell>
          <cell r="Y245">
            <v>70.23</v>
          </cell>
          <cell r="Z245">
            <v>67.697000000000003</v>
          </cell>
          <cell r="AA245">
            <v>4754.36031</v>
          </cell>
          <cell r="AB245">
            <v>19.25</v>
          </cell>
          <cell r="AC245">
            <v>118.85000000000001</v>
          </cell>
          <cell r="AD245">
            <v>2287.8625000000002</v>
          </cell>
          <cell r="AE245">
            <v>57.75</v>
          </cell>
          <cell r="AF245">
            <v>134.82300000000001</v>
          </cell>
          <cell r="AG245">
            <v>7786.0282500000003</v>
          </cell>
          <cell r="AH245">
            <v>47.08</v>
          </cell>
          <cell r="AI245">
            <v>81.304000000000002</v>
          </cell>
          <cell r="AJ245">
            <v>3827.79232</v>
          </cell>
          <cell r="AK245">
            <v>55827.957347920012</v>
          </cell>
          <cell r="AM245">
            <v>39.25</v>
          </cell>
          <cell r="AN245">
            <v>49.058</v>
          </cell>
          <cell r="AO245">
            <v>1925.5264999999999</v>
          </cell>
          <cell r="AP245">
            <v>42.1</v>
          </cell>
          <cell r="AQ245">
            <v>65.331000000000003</v>
          </cell>
          <cell r="AR245">
            <v>2750.4351000000001</v>
          </cell>
          <cell r="AS245">
            <v>88.45</v>
          </cell>
          <cell r="AT245">
            <v>45.145000000000003</v>
          </cell>
          <cell r="AU245">
            <v>3993.0752500000003</v>
          </cell>
          <cell r="AV245">
            <v>61.480000000000004</v>
          </cell>
          <cell r="AW245">
            <v>23.978000000000002</v>
          </cell>
          <cell r="AX245">
            <v>1474.1674400000002</v>
          </cell>
          <cell r="AY245">
            <v>6</v>
          </cell>
          <cell r="AZ245">
            <v>38.655999999999999</v>
          </cell>
          <cell r="BA245">
            <v>231.93599999999998</v>
          </cell>
          <cell r="BB245">
            <v>81.010000000000005</v>
          </cell>
          <cell r="BC245">
            <v>94.424000000000007</v>
          </cell>
          <cell r="BD245">
            <v>7649.2882400000008</v>
          </cell>
          <cell r="BE245">
            <v>18024.428530000001</v>
          </cell>
          <cell r="BG245">
            <v>50.39</v>
          </cell>
          <cell r="BH245">
            <v>118.479</v>
          </cell>
          <cell r="BI245">
            <v>5970.1568100000004</v>
          </cell>
          <cell r="BJ245">
            <v>22.73</v>
          </cell>
          <cell r="BK245">
            <v>313.24700000000001</v>
          </cell>
          <cell r="BL245">
            <v>7120.1043100000006</v>
          </cell>
          <cell r="BM245">
            <v>43.54</v>
          </cell>
          <cell r="BN245">
            <v>89.463999999999999</v>
          </cell>
          <cell r="BO245">
            <v>3895.2625599999997</v>
          </cell>
          <cell r="BP245">
            <v>46.27</v>
          </cell>
          <cell r="BQ245">
            <v>158.45699999999999</v>
          </cell>
          <cell r="BR245">
            <v>7331.8053900000004</v>
          </cell>
          <cell r="BS245">
            <v>30.1</v>
          </cell>
          <cell r="BT245">
            <v>254.583</v>
          </cell>
          <cell r="BU245">
            <v>7662.9483</v>
          </cell>
          <cell r="BV245">
            <v>532</v>
          </cell>
          <cell r="BW245">
            <v>5.6450000000000005</v>
          </cell>
          <cell r="BX245">
            <v>3003.1400000000003</v>
          </cell>
          <cell r="BY245">
            <v>28.23</v>
          </cell>
          <cell r="BZ245">
            <v>153.899</v>
          </cell>
          <cell r="CA245">
            <v>4344.5687699999999</v>
          </cell>
          <cell r="CB245">
            <v>39327.986140000001</v>
          </cell>
          <cell r="CD245">
            <v>15.47</v>
          </cell>
          <cell r="CE245">
            <v>34.49</v>
          </cell>
          <cell r="CF245">
            <v>533.5603000000001</v>
          </cell>
          <cell r="CG245">
            <v>25.1</v>
          </cell>
          <cell r="CH245">
            <v>29.035</v>
          </cell>
          <cell r="CI245">
            <v>728.77850000000001</v>
          </cell>
          <cell r="CJ245">
            <v>1262.3388</v>
          </cell>
          <cell r="CL245">
            <v>1364.3000000000002</v>
          </cell>
        </row>
        <row r="246">
          <cell r="A246" t="str">
            <v>11/06/2006</v>
          </cell>
          <cell r="B246">
            <v>39027</v>
          </cell>
          <cell r="C246">
            <v>96.451372815008128</v>
          </cell>
          <cell r="D246">
            <v>105.42067117733882</v>
          </cell>
          <cell r="E246">
            <v>69.151067798068595</v>
          </cell>
          <cell r="F246">
            <v>73.336461902133436</v>
          </cell>
          <cell r="G246">
            <v>108.74684741488019</v>
          </cell>
          <cell r="H246">
            <v>125.6544502617801</v>
          </cell>
          <cell r="I246">
            <v>62.400000000000006</v>
          </cell>
          <cell r="J246">
            <v>31.334180000000003</v>
          </cell>
          <cell r="K246">
            <v>198.92600000000002</v>
          </cell>
          <cell r="L246">
            <v>6233.1830906800014</v>
          </cell>
          <cell r="M246">
            <v>85.100000000000009</v>
          </cell>
          <cell r="N246">
            <v>68.004999999999995</v>
          </cell>
          <cell r="O246">
            <v>5787.2255000000005</v>
          </cell>
          <cell r="P246">
            <v>78.7</v>
          </cell>
          <cell r="Q246">
            <v>151.38400000000001</v>
          </cell>
          <cell r="R246">
            <v>11913.920800000002</v>
          </cell>
          <cell r="S246">
            <v>31.64</v>
          </cell>
          <cell r="T246">
            <v>92.747</v>
          </cell>
          <cell r="U246">
            <v>2934.5150800000001</v>
          </cell>
          <cell r="V246">
            <v>27.39</v>
          </cell>
          <cell r="W246">
            <v>385.97</v>
          </cell>
          <cell r="X246">
            <v>10571.7183</v>
          </cell>
          <cell r="Y246">
            <v>70.75</v>
          </cell>
          <cell r="Z246">
            <v>67.697000000000003</v>
          </cell>
          <cell r="AA246">
            <v>4789.5627500000001</v>
          </cell>
          <cell r="AB246">
            <v>19.309999999999999</v>
          </cell>
          <cell r="AC246">
            <v>118.85000000000001</v>
          </cell>
          <cell r="AD246">
            <v>2294.9935</v>
          </cell>
          <cell r="AE246">
            <v>59.2</v>
          </cell>
          <cell r="AF246">
            <v>134.82300000000001</v>
          </cell>
          <cell r="AG246">
            <v>7981.5216000000009</v>
          </cell>
          <cell r="AH246">
            <v>47.17</v>
          </cell>
          <cell r="AI246">
            <v>81.304000000000002</v>
          </cell>
          <cell r="AJ246">
            <v>3835.10968</v>
          </cell>
          <cell r="AK246">
            <v>56341.750300679996</v>
          </cell>
          <cell r="AM246">
            <v>39.68</v>
          </cell>
          <cell r="AN246">
            <v>49.058</v>
          </cell>
          <cell r="AO246">
            <v>1946.6214399999999</v>
          </cell>
          <cell r="AP246">
            <v>42.29</v>
          </cell>
          <cell r="AQ246">
            <v>65.331000000000003</v>
          </cell>
          <cell r="AR246">
            <v>2762.8479900000002</v>
          </cell>
          <cell r="AS246">
            <v>90.18</v>
          </cell>
          <cell r="AT246">
            <v>45.145000000000003</v>
          </cell>
          <cell r="AU246">
            <v>4071.1761000000006</v>
          </cell>
          <cell r="AV246">
            <v>62.400000000000006</v>
          </cell>
          <cell r="AW246">
            <v>23.978000000000002</v>
          </cell>
          <cell r="AX246">
            <v>1496.2272000000003</v>
          </cell>
          <cell r="AY246">
            <v>6.05</v>
          </cell>
          <cell r="AZ246">
            <v>38.655999999999999</v>
          </cell>
          <cell r="BA246">
            <v>233.86879999999999</v>
          </cell>
          <cell r="BB246">
            <v>82.5</v>
          </cell>
          <cell r="BC246">
            <v>94.424000000000007</v>
          </cell>
          <cell r="BD246">
            <v>7789.9800000000005</v>
          </cell>
          <cell r="BE246">
            <v>18300.721530000003</v>
          </cell>
          <cell r="BG246">
            <v>50.34</v>
          </cell>
          <cell r="BH246">
            <v>118.479</v>
          </cell>
          <cell r="BI246">
            <v>5964.2328600000001</v>
          </cell>
          <cell r="BJ246">
            <v>22.89</v>
          </cell>
          <cell r="BK246">
            <v>313.24700000000001</v>
          </cell>
          <cell r="BL246">
            <v>7170.2238300000008</v>
          </cell>
          <cell r="BM246">
            <v>43.550000000000004</v>
          </cell>
          <cell r="BN246">
            <v>89.463999999999999</v>
          </cell>
          <cell r="BO246">
            <v>3896.1572000000001</v>
          </cell>
          <cell r="BP246">
            <v>46.480000000000004</v>
          </cell>
          <cell r="BQ246">
            <v>158.45699999999999</v>
          </cell>
          <cell r="BR246">
            <v>7365.0813600000001</v>
          </cell>
          <cell r="BS246">
            <v>30.18</v>
          </cell>
          <cell r="BT246">
            <v>254.583</v>
          </cell>
          <cell r="BU246">
            <v>7683.3149400000002</v>
          </cell>
          <cell r="BV246">
            <v>534</v>
          </cell>
          <cell r="BW246">
            <v>5.6450000000000005</v>
          </cell>
          <cell r="BX246">
            <v>3014.4300000000003</v>
          </cell>
          <cell r="BY246">
            <v>28.05</v>
          </cell>
          <cell r="BZ246">
            <v>153.899</v>
          </cell>
          <cell r="CA246">
            <v>4316.8669500000005</v>
          </cell>
          <cell r="CB246">
            <v>39410.307140000004</v>
          </cell>
          <cell r="CD246">
            <v>15.790000000000001</v>
          </cell>
          <cell r="CE246">
            <v>34.49</v>
          </cell>
          <cell r="CF246">
            <v>544.59710000000007</v>
          </cell>
          <cell r="CG246">
            <v>25.95</v>
          </cell>
          <cell r="CH246">
            <v>29.035</v>
          </cell>
          <cell r="CI246">
            <v>753.45825000000002</v>
          </cell>
          <cell r="CJ246">
            <v>1298.0553500000001</v>
          </cell>
          <cell r="CL246">
            <v>1379.78</v>
          </cell>
        </row>
        <row r="247">
          <cell r="A247" t="str">
            <v>11/07/2006</v>
          </cell>
          <cell r="B247">
            <v>39028</v>
          </cell>
          <cell r="C247">
            <v>96.981808973832315</v>
          </cell>
          <cell r="D247">
            <v>104.57781521876926</v>
          </cell>
          <cell r="E247">
            <v>68.263852019219982</v>
          </cell>
          <cell r="F247">
            <v>72.578995785460378</v>
          </cell>
          <cell r="G247">
            <v>108.98802017654474</v>
          </cell>
          <cell r="H247">
            <v>124.80869915424888</v>
          </cell>
          <cell r="I247">
            <v>61.980000000000004</v>
          </cell>
          <cell r="J247">
            <v>31.3553</v>
          </cell>
          <cell r="K247">
            <v>198.92600000000002</v>
          </cell>
          <cell r="L247">
            <v>6237.3844078000002</v>
          </cell>
          <cell r="M247">
            <v>85.27</v>
          </cell>
          <cell r="N247">
            <v>68.004999999999995</v>
          </cell>
          <cell r="O247">
            <v>5798.7863499999994</v>
          </cell>
          <cell r="P247">
            <v>78.55</v>
          </cell>
          <cell r="Q247">
            <v>151.38400000000001</v>
          </cell>
          <cell r="R247">
            <v>11891.2132</v>
          </cell>
          <cell r="S247">
            <v>31.85</v>
          </cell>
          <cell r="T247">
            <v>92.747</v>
          </cell>
          <cell r="U247">
            <v>2953.9919500000001</v>
          </cell>
          <cell r="V247">
            <v>27.71</v>
          </cell>
          <cell r="W247">
            <v>385.97</v>
          </cell>
          <cell r="X247">
            <v>10695.228700000001</v>
          </cell>
          <cell r="Y247">
            <v>70.2</v>
          </cell>
          <cell r="Z247">
            <v>67.697000000000003</v>
          </cell>
          <cell r="AA247">
            <v>4752.3294000000005</v>
          </cell>
          <cell r="AB247">
            <v>19.52</v>
          </cell>
          <cell r="AC247">
            <v>118.85000000000001</v>
          </cell>
          <cell r="AD247">
            <v>2319.9520000000002</v>
          </cell>
          <cell r="AE247">
            <v>60.14</v>
          </cell>
          <cell r="AF247">
            <v>134.82300000000001</v>
          </cell>
          <cell r="AG247">
            <v>8108.2552200000009</v>
          </cell>
          <cell r="AH247">
            <v>47.900000000000006</v>
          </cell>
          <cell r="AI247">
            <v>81.304000000000002</v>
          </cell>
          <cell r="AJ247">
            <v>3894.4616000000005</v>
          </cell>
          <cell r="AK247">
            <v>56651.602827800001</v>
          </cell>
          <cell r="AM247">
            <v>38.61</v>
          </cell>
          <cell r="AN247">
            <v>49.058</v>
          </cell>
          <cell r="AO247">
            <v>1894.1293799999999</v>
          </cell>
          <cell r="AP247">
            <v>41.35</v>
          </cell>
          <cell r="AQ247">
            <v>65.331000000000003</v>
          </cell>
          <cell r="AR247">
            <v>2701.43685</v>
          </cell>
          <cell r="AS247">
            <v>90.4</v>
          </cell>
          <cell r="AT247">
            <v>45.145000000000003</v>
          </cell>
          <cell r="AU247">
            <v>4081.1080000000006</v>
          </cell>
          <cell r="AV247">
            <v>61.980000000000004</v>
          </cell>
          <cell r="AW247">
            <v>23.978000000000002</v>
          </cell>
          <cell r="AX247">
            <v>1486.1564400000002</v>
          </cell>
          <cell r="AY247">
            <v>6.07</v>
          </cell>
          <cell r="AZ247">
            <v>38.655999999999999</v>
          </cell>
          <cell r="BA247">
            <v>234.64192</v>
          </cell>
          <cell r="BB247">
            <v>82.15</v>
          </cell>
          <cell r="BC247">
            <v>94.424000000000007</v>
          </cell>
          <cell r="BD247">
            <v>7756.9316000000008</v>
          </cell>
          <cell r="BE247">
            <v>18154.404190000001</v>
          </cell>
          <cell r="BG247">
            <v>49.69</v>
          </cell>
          <cell r="BH247">
            <v>118.479</v>
          </cell>
          <cell r="BI247">
            <v>5887.2215099999994</v>
          </cell>
          <cell r="BJ247">
            <v>22.43</v>
          </cell>
          <cell r="BK247">
            <v>313.24700000000001</v>
          </cell>
          <cell r="BL247">
            <v>7026.1302100000003</v>
          </cell>
          <cell r="BM247">
            <v>43.050000000000004</v>
          </cell>
          <cell r="BN247">
            <v>89.463999999999999</v>
          </cell>
          <cell r="BO247">
            <v>3851.4252000000001</v>
          </cell>
          <cell r="BP247">
            <v>45.67</v>
          </cell>
          <cell r="BQ247">
            <v>158.45699999999999</v>
          </cell>
          <cell r="BR247">
            <v>7236.7311900000004</v>
          </cell>
          <cell r="BS247">
            <v>29.97</v>
          </cell>
          <cell r="BT247">
            <v>254.583</v>
          </cell>
          <cell r="BU247">
            <v>7629.8525099999997</v>
          </cell>
          <cell r="BV247">
            <v>524</v>
          </cell>
          <cell r="BW247">
            <v>5.6450000000000005</v>
          </cell>
          <cell r="BX247">
            <v>2957.98</v>
          </cell>
          <cell r="BY247">
            <v>28.04</v>
          </cell>
          <cell r="BZ247">
            <v>153.899</v>
          </cell>
          <cell r="CA247">
            <v>4315.3279599999996</v>
          </cell>
          <cell r="CB247">
            <v>38904.668580000005</v>
          </cell>
          <cell r="CD247">
            <v>16.100000000000001</v>
          </cell>
          <cell r="CE247">
            <v>34.49</v>
          </cell>
          <cell r="CF247">
            <v>555.2890000000001</v>
          </cell>
          <cell r="CG247">
            <v>25.12</v>
          </cell>
          <cell r="CH247">
            <v>29.035</v>
          </cell>
          <cell r="CI247">
            <v>729.35919999999999</v>
          </cell>
          <cell r="CJ247">
            <v>1284.6482000000001</v>
          </cell>
          <cell r="CL247">
            <v>1382.84</v>
          </cell>
        </row>
        <row r="248">
          <cell r="A248" t="str">
            <v>11/08/2006</v>
          </cell>
          <cell r="B248">
            <v>39029</v>
          </cell>
          <cell r="C248">
            <v>97.491438720326954</v>
          </cell>
          <cell r="D248">
            <v>107.39462122439294</v>
          </cell>
          <cell r="E248">
            <v>67.176074439752284</v>
          </cell>
          <cell r="F248">
            <v>72.937894097641973</v>
          </cell>
          <cell r="G248">
            <v>109.21500630517022</v>
          </cell>
          <cell r="H248">
            <v>124.52678211840515</v>
          </cell>
          <cell r="I248">
            <v>61.84</v>
          </cell>
          <cell r="J248">
            <v>31.658000000000001</v>
          </cell>
          <cell r="K248">
            <v>198.92600000000002</v>
          </cell>
          <cell r="L248">
            <v>6297.5993080000007</v>
          </cell>
          <cell r="M248">
            <v>85.350000000000009</v>
          </cell>
          <cell r="N248">
            <v>68.004999999999995</v>
          </cell>
          <cell r="O248">
            <v>5804.2267499999998</v>
          </cell>
          <cell r="P248">
            <v>78.989999999999995</v>
          </cell>
          <cell r="Q248">
            <v>151.38400000000001</v>
          </cell>
          <cell r="R248">
            <v>11957.82216</v>
          </cell>
          <cell r="S248">
            <v>31.200000000000003</v>
          </cell>
          <cell r="T248">
            <v>92.747</v>
          </cell>
          <cell r="U248">
            <v>2893.7064000000005</v>
          </cell>
          <cell r="V248">
            <v>27.8</v>
          </cell>
          <cell r="W248">
            <v>385.97</v>
          </cell>
          <cell r="X248">
            <v>10729.966</v>
          </cell>
          <cell r="Y248">
            <v>70.600000000000009</v>
          </cell>
          <cell r="Z248">
            <v>67.697000000000003</v>
          </cell>
          <cell r="AA248">
            <v>4779.4082000000008</v>
          </cell>
          <cell r="AB248">
            <v>19.66</v>
          </cell>
          <cell r="AC248">
            <v>118.85000000000001</v>
          </cell>
          <cell r="AD248">
            <v>2336.5910000000003</v>
          </cell>
          <cell r="AE248">
            <v>60.78</v>
          </cell>
          <cell r="AF248">
            <v>134.82300000000001</v>
          </cell>
          <cell r="AG248">
            <v>8194.541940000001</v>
          </cell>
          <cell r="AH248">
            <v>48.65</v>
          </cell>
          <cell r="AI248">
            <v>81.304000000000002</v>
          </cell>
          <cell r="AJ248">
            <v>3955.4396000000002</v>
          </cell>
          <cell r="AK248">
            <v>56949.301357999997</v>
          </cell>
          <cell r="AM248">
            <v>40.07</v>
          </cell>
          <cell r="AN248">
            <v>49.058</v>
          </cell>
          <cell r="AO248">
            <v>1965.75406</v>
          </cell>
          <cell r="AP248">
            <v>42.22</v>
          </cell>
          <cell r="AQ248">
            <v>65.331000000000003</v>
          </cell>
          <cell r="AR248">
            <v>2758.2748200000001</v>
          </cell>
          <cell r="AS248">
            <v>92.39</v>
          </cell>
          <cell r="AT248">
            <v>45.145000000000003</v>
          </cell>
          <cell r="AU248">
            <v>4170.9465500000006</v>
          </cell>
          <cell r="AV248">
            <v>61.84</v>
          </cell>
          <cell r="AW248">
            <v>23.978000000000002</v>
          </cell>
          <cell r="AX248">
            <v>1482.7995200000003</v>
          </cell>
          <cell r="AY248">
            <v>6.1000000000000005</v>
          </cell>
          <cell r="AZ248">
            <v>38.655999999999999</v>
          </cell>
          <cell r="BA248">
            <v>235.80160000000001</v>
          </cell>
          <cell r="BB248">
            <v>85.04</v>
          </cell>
          <cell r="BC248">
            <v>94.424000000000007</v>
          </cell>
          <cell r="BD248">
            <v>8029.816960000001</v>
          </cell>
          <cell r="BE248">
            <v>18643.393510000002</v>
          </cell>
          <cell r="BG248">
            <v>49.65</v>
          </cell>
          <cell r="BH248">
            <v>118.479</v>
          </cell>
          <cell r="BI248">
            <v>5882.4823500000002</v>
          </cell>
          <cell r="BJ248">
            <v>22</v>
          </cell>
          <cell r="BK248">
            <v>313.24700000000001</v>
          </cell>
          <cell r="BL248">
            <v>6891.4340000000002</v>
          </cell>
          <cell r="BM248">
            <v>42.76</v>
          </cell>
          <cell r="BN248">
            <v>89.463999999999999</v>
          </cell>
          <cell r="BO248">
            <v>3825.4806399999998</v>
          </cell>
          <cell r="BP248">
            <v>45.230000000000004</v>
          </cell>
          <cell r="BQ248">
            <v>158.45699999999999</v>
          </cell>
          <cell r="BR248">
            <v>7167.0101100000002</v>
          </cell>
          <cell r="BS248">
            <v>28.94</v>
          </cell>
          <cell r="BT248">
            <v>254.583</v>
          </cell>
          <cell r="BU248">
            <v>7367.63202</v>
          </cell>
          <cell r="BV248">
            <v>517</v>
          </cell>
          <cell r="BW248">
            <v>5.6450000000000005</v>
          </cell>
          <cell r="BX248">
            <v>2918.4650000000001</v>
          </cell>
          <cell r="BY248">
            <v>27.5</v>
          </cell>
          <cell r="BZ248">
            <v>153.899</v>
          </cell>
          <cell r="CA248">
            <v>4232.2224999999999</v>
          </cell>
          <cell r="CB248">
            <v>38284.726620000001</v>
          </cell>
          <cell r="CD248">
            <v>16.2</v>
          </cell>
          <cell r="CE248">
            <v>34.49</v>
          </cell>
          <cell r="CF248">
            <v>558.73800000000006</v>
          </cell>
          <cell r="CG248">
            <v>25.22</v>
          </cell>
          <cell r="CH248">
            <v>29.035</v>
          </cell>
          <cell r="CI248">
            <v>732.2627</v>
          </cell>
          <cell r="CJ248">
            <v>1291.0007000000001</v>
          </cell>
          <cell r="CL248">
            <v>1385.72</v>
          </cell>
        </row>
        <row r="249">
          <cell r="A249" t="str">
            <v>11/09/2006</v>
          </cell>
          <cell r="B249">
            <v>39030</v>
          </cell>
          <cell r="C249">
            <v>97.405217381217085</v>
          </cell>
          <cell r="D249">
            <v>108.59331005272064</v>
          </cell>
          <cell r="E249">
            <v>66.055743700489586</v>
          </cell>
          <cell r="F249">
            <v>71.88495904857264</v>
          </cell>
          <cell r="G249">
            <v>108.6325662042875</v>
          </cell>
          <cell r="H249">
            <v>124.54691904953685</v>
          </cell>
          <cell r="I249">
            <v>61.85</v>
          </cell>
          <cell r="J249">
            <v>31.573540000000001</v>
          </cell>
          <cell r="K249">
            <v>198.92600000000002</v>
          </cell>
          <cell r="L249">
            <v>6280.7980180400009</v>
          </cell>
          <cell r="M249">
            <v>85.24</v>
          </cell>
          <cell r="N249">
            <v>68.004999999999995</v>
          </cell>
          <cell r="O249">
            <v>5796.7461999999996</v>
          </cell>
          <cell r="P249">
            <v>79.05</v>
          </cell>
          <cell r="Q249">
            <v>151.38400000000001</v>
          </cell>
          <cell r="R249">
            <v>11966.905200000001</v>
          </cell>
          <cell r="S249">
            <v>30.85</v>
          </cell>
          <cell r="T249">
            <v>92.747</v>
          </cell>
          <cell r="U249">
            <v>2861.2449500000002</v>
          </cell>
          <cell r="V249">
            <v>27.76</v>
          </cell>
          <cell r="W249">
            <v>385.97</v>
          </cell>
          <cell r="X249">
            <v>10714.527200000002</v>
          </cell>
          <cell r="Y249">
            <v>71.100000000000009</v>
          </cell>
          <cell r="Z249">
            <v>67.697000000000003</v>
          </cell>
          <cell r="AA249">
            <v>4813.2567000000008</v>
          </cell>
          <cell r="AB249">
            <v>19.71</v>
          </cell>
          <cell r="AC249">
            <v>118.85000000000001</v>
          </cell>
          <cell r="AD249">
            <v>2342.5335000000005</v>
          </cell>
          <cell r="AE249">
            <v>60.32</v>
          </cell>
          <cell r="AF249">
            <v>134.82300000000001</v>
          </cell>
          <cell r="AG249">
            <v>8132.5233600000001</v>
          </cell>
          <cell r="AH249">
            <v>49.08</v>
          </cell>
          <cell r="AI249">
            <v>81.304000000000002</v>
          </cell>
          <cell r="AJ249">
            <v>3990.4003199999997</v>
          </cell>
          <cell r="AK249">
            <v>56898.93544804</v>
          </cell>
          <cell r="AM249">
            <v>38.99</v>
          </cell>
          <cell r="AN249">
            <v>49.058</v>
          </cell>
          <cell r="AO249">
            <v>1912.77142</v>
          </cell>
          <cell r="AP249">
            <v>41.660000000000004</v>
          </cell>
          <cell r="AQ249">
            <v>65.331000000000003</v>
          </cell>
          <cell r="AR249">
            <v>2721.6894600000005</v>
          </cell>
          <cell r="AS249">
            <v>94.7</v>
          </cell>
          <cell r="AT249">
            <v>45.145000000000003</v>
          </cell>
          <cell r="AU249">
            <v>4275.2315000000008</v>
          </cell>
          <cell r="AV249">
            <v>61.85</v>
          </cell>
          <cell r="AW249">
            <v>23.978000000000002</v>
          </cell>
          <cell r="AX249">
            <v>1483.0393000000001</v>
          </cell>
          <cell r="AY249">
            <v>5.82</v>
          </cell>
          <cell r="AZ249">
            <v>38.655999999999999</v>
          </cell>
          <cell r="BA249">
            <v>224.97792000000001</v>
          </cell>
          <cell r="BB249">
            <v>87.2</v>
          </cell>
          <cell r="BC249">
            <v>94.424000000000007</v>
          </cell>
          <cell r="BD249">
            <v>8233.7728000000006</v>
          </cell>
          <cell r="BE249">
            <v>18851.482400000001</v>
          </cell>
          <cell r="BG249">
            <v>48.800000000000004</v>
          </cell>
          <cell r="BH249">
            <v>118.479</v>
          </cell>
          <cell r="BI249">
            <v>5781.7752</v>
          </cell>
          <cell r="BJ249">
            <v>21.59</v>
          </cell>
          <cell r="BK249">
            <v>313.24700000000001</v>
          </cell>
          <cell r="BL249">
            <v>6763.0027300000002</v>
          </cell>
          <cell r="BM249">
            <v>41.92</v>
          </cell>
          <cell r="BN249">
            <v>89.463999999999999</v>
          </cell>
          <cell r="BO249">
            <v>3750.33088</v>
          </cell>
          <cell r="BP249">
            <v>44.79</v>
          </cell>
          <cell r="BQ249">
            <v>158.45699999999999</v>
          </cell>
          <cell r="BR249">
            <v>7097.2890299999999</v>
          </cell>
          <cell r="BS249">
            <v>28.29</v>
          </cell>
          <cell r="BT249">
            <v>254.583</v>
          </cell>
          <cell r="BU249">
            <v>7202.1530699999994</v>
          </cell>
          <cell r="BV249">
            <v>518</v>
          </cell>
          <cell r="BW249">
            <v>5.6450000000000005</v>
          </cell>
          <cell r="BX249">
            <v>2924.11</v>
          </cell>
          <cell r="BY249">
            <v>26.82</v>
          </cell>
          <cell r="BZ249">
            <v>153.899</v>
          </cell>
          <cell r="CA249">
            <v>4127.5711799999999</v>
          </cell>
          <cell r="CB249">
            <v>37646.232089999998</v>
          </cell>
          <cell r="CD249">
            <v>16.190000000000001</v>
          </cell>
          <cell r="CE249">
            <v>34.49</v>
          </cell>
          <cell r="CF249">
            <v>558.39310000000012</v>
          </cell>
          <cell r="CG249">
            <v>24.59</v>
          </cell>
          <cell r="CH249">
            <v>29.035</v>
          </cell>
          <cell r="CI249">
            <v>713.97064999999998</v>
          </cell>
          <cell r="CJ249">
            <v>1272.36375</v>
          </cell>
          <cell r="CL249">
            <v>1378.33</v>
          </cell>
        </row>
        <row r="250">
          <cell r="A250" t="str">
            <v>11/10/2006</v>
          </cell>
          <cell r="B250">
            <v>39031</v>
          </cell>
          <cell r="C250">
            <v>97.700589858321578</v>
          </cell>
          <cell r="D250">
            <v>109.50490351223787</v>
          </cell>
          <cell r="E250">
            <v>68.309359033011191</v>
          </cell>
          <cell r="F250">
            <v>73.546928007990104</v>
          </cell>
          <cell r="G250">
            <v>108.83511979823454</v>
          </cell>
          <cell r="H250">
            <v>127.40636327023762</v>
          </cell>
          <cell r="I250">
            <v>63.27</v>
          </cell>
          <cell r="J250">
            <v>31.608740000000001</v>
          </cell>
          <cell r="K250">
            <v>198.92600000000002</v>
          </cell>
          <cell r="L250">
            <v>6287.8002132400006</v>
          </cell>
          <cell r="M250">
            <v>83.68</v>
          </cell>
          <cell r="N250">
            <v>68.004999999999995</v>
          </cell>
          <cell r="O250">
            <v>5690.6584000000003</v>
          </cell>
          <cell r="P250">
            <v>79.89</v>
          </cell>
          <cell r="Q250">
            <v>151.38400000000001</v>
          </cell>
          <cell r="R250">
            <v>12094.067760000002</v>
          </cell>
          <cell r="S250">
            <v>30.27</v>
          </cell>
          <cell r="T250">
            <v>92.747</v>
          </cell>
          <cell r="U250">
            <v>2807.4516899999999</v>
          </cell>
          <cell r="V250">
            <v>27.87</v>
          </cell>
          <cell r="W250">
            <v>385.97</v>
          </cell>
          <cell r="X250">
            <v>10756.983900000001</v>
          </cell>
          <cell r="Y250">
            <v>72.16</v>
          </cell>
          <cell r="Z250">
            <v>67.697000000000003</v>
          </cell>
          <cell r="AA250">
            <v>4885.0155199999999</v>
          </cell>
          <cell r="AB250">
            <v>19.77</v>
          </cell>
          <cell r="AC250">
            <v>118.85000000000001</v>
          </cell>
          <cell r="AD250">
            <v>2349.6645000000003</v>
          </cell>
          <cell r="AE250">
            <v>60.800000000000004</v>
          </cell>
          <cell r="AF250">
            <v>134.82300000000001</v>
          </cell>
          <cell r="AG250">
            <v>8197.2384000000002</v>
          </cell>
          <cell r="AH250">
            <v>49.230000000000004</v>
          </cell>
          <cell r="AI250">
            <v>81.304000000000002</v>
          </cell>
          <cell r="AJ250">
            <v>4002.5959200000002</v>
          </cell>
          <cell r="AK250">
            <v>57071.476303240001</v>
          </cell>
          <cell r="AM250">
            <v>39.900000000000006</v>
          </cell>
          <cell r="AN250">
            <v>49.058</v>
          </cell>
          <cell r="AO250">
            <v>1957.4142000000002</v>
          </cell>
          <cell r="AP250">
            <v>42.400000000000006</v>
          </cell>
          <cell r="AQ250">
            <v>65.331000000000003</v>
          </cell>
          <cell r="AR250">
            <v>2770.0344000000005</v>
          </cell>
          <cell r="AS250">
            <v>94.51</v>
          </cell>
          <cell r="AT250">
            <v>45.145000000000003</v>
          </cell>
          <cell r="AU250">
            <v>4266.6539500000008</v>
          </cell>
          <cell r="AV250">
            <v>63.27</v>
          </cell>
          <cell r="AW250">
            <v>23.978000000000002</v>
          </cell>
          <cell r="AX250">
            <v>1517.0880600000003</v>
          </cell>
          <cell r="AY250">
            <v>5.97</v>
          </cell>
          <cell r="AZ250">
            <v>38.655999999999999</v>
          </cell>
          <cell r="BA250">
            <v>230.77631999999997</v>
          </cell>
          <cell r="BB250">
            <v>87.56</v>
          </cell>
          <cell r="BC250">
            <v>94.424000000000007</v>
          </cell>
          <cell r="BD250">
            <v>8267.765440000001</v>
          </cell>
          <cell r="BE250">
            <v>19009.732370000005</v>
          </cell>
          <cell r="BG250">
            <v>50.59</v>
          </cell>
          <cell r="BH250">
            <v>118.479</v>
          </cell>
          <cell r="BI250">
            <v>5993.8526099999999</v>
          </cell>
          <cell r="BJ250">
            <v>22.47</v>
          </cell>
          <cell r="BK250">
            <v>313.24700000000001</v>
          </cell>
          <cell r="BL250">
            <v>7038.6600900000003</v>
          </cell>
          <cell r="BM250">
            <v>43.82</v>
          </cell>
          <cell r="BN250">
            <v>89.463999999999999</v>
          </cell>
          <cell r="BO250">
            <v>3920.3124800000001</v>
          </cell>
          <cell r="BP250">
            <v>46.22</v>
          </cell>
          <cell r="BQ250">
            <v>158.45699999999999</v>
          </cell>
          <cell r="BR250">
            <v>7323.8825399999996</v>
          </cell>
          <cell r="BS250">
            <v>29.150000000000002</v>
          </cell>
          <cell r="BT250">
            <v>254.583</v>
          </cell>
          <cell r="BU250">
            <v>7421.0944500000005</v>
          </cell>
          <cell r="BV250">
            <v>534</v>
          </cell>
          <cell r="BW250">
            <v>5.6450000000000005</v>
          </cell>
          <cell r="BX250">
            <v>3014.4300000000003</v>
          </cell>
          <cell r="BY250">
            <v>27.41</v>
          </cell>
          <cell r="BZ250">
            <v>153.899</v>
          </cell>
          <cell r="CA250">
            <v>4218.3715899999997</v>
          </cell>
          <cell r="CB250">
            <v>38930.603760000005</v>
          </cell>
          <cell r="CD250">
            <v>16.260000000000002</v>
          </cell>
          <cell r="CE250">
            <v>34.49</v>
          </cell>
          <cell r="CF250">
            <v>560.80740000000003</v>
          </cell>
          <cell r="CG250">
            <v>25.52</v>
          </cell>
          <cell r="CH250">
            <v>29.035</v>
          </cell>
          <cell r="CI250">
            <v>740.97320000000002</v>
          </cell>
          <cell r="CJ250">
            <v>1301.7806</v>
          </cell>
          <cell r="CL250">
            <v>1380.9</v>
          </cell>
        </row>
        <row r="251">
          <cell r="A251" t="str">
            <v>11/13/2006</v>
          </cell>
          <cell r="B251">
            <v>39034</v>
          </cell>
          <cell r="C251">
            <v>98.102087853115222</v>
          </cell>
          <cell r="D251">
            <v>110.45793384194349</v>
          </cell>
          <cell r="E251">
            <v>68.263391354925346</v>
          </cell>
          <cell r="F251">
            <v>72.308281090841717</v>
          </cell>
          <cell r="G251">
            <v>109.1125472887768</v>
          </cell>
          <cell r="H251">
            <v>129.94361659283123</v>
          </cell>
          <cell r="I251">
            <v>64.53</v>
          </cell>
          <cell r="J251">
            <v>31.869210000000002</v>
          </cell>
          <cell r="K251">
            <v>198.92600000000002</v>
          </cell>
          <cell r="L251">
            <v>6339.6144684600013</v>
          </cell>
          <cell r="M251">
            <v>84.4</v>
          </cell>
          <cell r="N251">
            <v>68.004999999999995</v>
          </cell>
          <cell r="O251">
            <v>5739.6220000000003</v>
          </cell>
          <cell r="P251">
            <v>79.92</v>
          </cell>
          <cell r="Q251">
            <v>151.38400000000001</v>
          </cell>
          <cell r="R251">
            <v>12098.609280000001</v>
          </cell>
          <cell r="S251">
            <v>31.3</v>
          </cell>
          <cell r="T251">
            <v>92.747</v>
          </cell>
          <cell r="U251">
            <v>2902.9811</v>
          </cell>
          <cell r="V251">
            <v>27.92</v>
          </cell>
          <cell r="W251">
            <v>385.97</v>
          </cell>
          <cell r="X251">
            <v>10776.282400000002</v>
          </cell>
          <cell r="Y251">
            <v>72.63</v>
          </cell>
          <cell r="Z251">
            <v>67.697000000000003</v>
          </cell>
          <cell r="AA251">
            <v>4916.8331099999996</v>
          </cell>
          <cell r="AB251">
            <v>19.84</v>
          </cell>
          <cell r="AC251">
            <v>118.85000000000001</v>
          </cell>
          <cell r="AD251">
            <v>2357.9840000000004</v>
          </cell>
          <cell r="AE251">
            <v>60.410000000000004</v>
          </cell>
          <cell r="AF251">
            <v>134.82300000000001</v>
          </cell>
          <cell r="AG251">
            <v>8144.6574300000011</v>
          </cell>
          <cell r="AH251">
            <v>49.56</v>
          </cell>
          <cell r="AI251">
            <v>81.304000000000002</v>
          </cell>
          <cell r="AJ251">
            <v>4029.4262400000002</v>
          </cell>
          <cell r="AK251">
            <v>57306.010028459998</v>
          </cell>
          <cell r="AM251">
            <v>40.36</v>
          </cell>
          <cell r="AN251">
            <v>49.058</v>
          </cell>
          <cell r="AO251">
            <v>1979.9808800000001</v>
          </cell>
          <cell r="AP251">
            <v>42.1</v>
          </cell>
          <cell r="AQ251">
            <v>65.331000000000003</v>
          </cell>
          <cell r="AR251">
            <v>2750.4351000000001</v>
          </cell>
          <cell r="AS251">
            <v>95.100000000000009</v>
          </cell>
          <cell r="AT251">
            <v>45.145000000000003</v>
          </cell>
          <cell r="AU251">
            <v>4293.2895000000008</v>
          </cell>
          <cell r="AV251">
            <v>64.53</v>
          </cell>
          <cell r="AW251">
            <v>23.978000000000002</v>
          </cell>
          <cell r="AX251">
            <v>1547.3003400000002</v>
          </cell>
          <cell r="AY251">
            <v>6.04</v>
          </cell>
          <cell r="AZ251">
            <v>38.655999999999999</v>
          </cell>
          <cell r="BA251">
            <v>233.48223999999999</v>
          </cell>
          <cell r="BB251">
            <v>88.65</v>
          </cell>
          <cell r="BC251">
            <v>94.424000000000007</v>
          </cell>
          <cell r="BD251">
            <v>8370.6876000000011</v>
          </cell>
          <cell r="BE251">
            <v>19175.175660000001</v>
          </cell>
          <cell r="BG251">
            <v>50.53</v>
          </cell>
          <cell r="BH251">
            <v>118.479</v>
          </cell>
          <cell r="BI251">
            <v>5986.7438700000002</v>
          </cell>
          <cell r="BJ251">
            <v>22.38</v>
          </cell>
          <cell r="BK251">
            <v>313.24700000000001</v>
          </cell>
          <cell r="BL251">
            <v>7010.4678599999997</v>
          </cell>
          <cell r="BM251">
            <v>44.78</v>
          </cell>
          <cell r="BN251">
            <v>89.463999999999999</v>
          </cell>
          <cell r="BO251">
            <v>4006.1979200000001</v>
          </cell>
          <cell r="BP251">
            <v>46.26</v>
          </cell>
          <cell r="BQ251">
            <v>158.45699999999999</v>
          </cell>
          <cell r="BR251">
            <v>7330.2208199999995</v>
          </cell>
          <cell r="BS251">
            <v>28.89</v>
          </cell>
          <cell r="BT251">
            <v>254.583</v>
          </cell>
          <cell r="BU251">
            <v>7354.9028699999999</v>
          </cell>
          <cell r="BV251">
            <v>534</v>
          </cell>
          <cell r="BW251">
            <v>5.6450000000000005</v>
          </cell>
          <cell r="BX251">
            <v>3014.4300000000003</v>
          </cell>
          <cell r="BY251">
            <v>27.3</v>
          </cell>
          <cell r="BZ251">
            <v>153.899</v>
          </cell>
          <cell r="CA251">
            <v>4201.4427000000005</v>
          </cell>
          <cell r="CB251">
            <v>38904.406039999994</v>
          </cell>
          <cell r="CD251">
            <v>16.02</v>
          </cell>
          <cell r="CE251">
            <v>34.49</v>
          </cell>
          <cell r="CF251">
            <v>552.52980000000002</v>
          </cell>
          <cell r="CG251">
            <v>25.05</v>
          </cell>
          <cell r="CH251">
            <v>29.035</v>
          </cell>
          <cell r="CI251">
            <v>727.32675000000006</v>
          </cell>
          <cell r="CJ251">
            <v>1279.85655</v>
          </cell>
          <cell r="CL251">
            <v>1384.42</v>
          </cell>
        </row>
        <row r="252">
          <cell r="A252" t="str">
            <v>11/14/2006</v>
          </cell>
          <cell r="B252">
            <v>39035</v>
          </cell>
          <cell r="C252">
            <v>99.427196636843689</v>
          </cell>
          <cell r="D252">
            <v>112.42636133092294</v>
          </cell>
          <cell r="E252">
            <v>72.33668734378081</v>
          </cell>
          <cell r="F252">
            <v>73.991922367071908</v>
          </cell>
          <cell r="G252">
            <v>109.80611601513239</v>
          </cell>
          <cell r="H252">
            <v>132.4204591220298</v>
          </cell>
          <cell r="I252">
            <v>65.760000000000005</v>
          </cell>
          <cell r="J252">
            <v>32.376080000000002</v>
          </cell>
          <cell r="K252">
            <v>198.92600000000002</v>
          </cell>
          <cell r="L252">
            <v>6440.4440900800009</v>
          </cell>
          <cell r="M252">
            <v>85.710000000000008</v>
          </cell>
          <cell r="N252">
            <v>68.004999999999995</v>
          </cell>
          <cell r="O252">
            <v>5828.7085500000003</v>
          </cell>
          <cell r="P252">
            <v>80.25</v>
          </cell>
          <cell r="Q252">
            <v>151.38400000000001</v>
          </cell>
          <cell r="R252">
            <v>12148.566000000001</v>
          </cell>
          <cell r="S252">
            <v>32.75</v>
          </cell>
          <cell r="T252">
            <v>92.747</v>
          </cell>
          <cell r="U252">
            <v>3037.46425</v>
          </cell>
          <cell r="V252">
            <v>28.29</v>
          </cell>
          <cell r="W252">
            <v>385.97</v>
          </cell>
          <cell r="X252">
            <v>10919.0913</v>
          </cell>
          <cell r="Y252">
            <v>73.47</v>
          </cell>
          <cell r="Z252">
            <v>67.697000000000003</v>
          </cell>
          <cell r="AA252">
            <v>4973.69859</v>
          </cell>
          <cell r="AB252">
            <v>20</v>
          </cell>
          <cell r="AC252">
            <v>118.85000000000001</v>
          </cell>
          <cell r="AD252">
            <v>2377</v>
          </cell>
          <cell r="AE252">
            <v>61.24</v>
          </cell>
          <cell r="AF252">
            <v>134.82300000000001</v>
          </cell>
          <cell r="AG252">
            <v>8256.5605200000009</v>
          </cell>
          <cell r="AH252">
            <v>50.410000000000004</v>
          </cell>
          <cell r="AI252">
            <v>81.304000000000002</v>
          </cell>
          <cell r="AJ252">
            <v>4098.5346400000008</v>
          </cell>
          <cell r="AK252">
            <v>58080.06794008</v>
          </cell>
          <cell r="AM252">
            <v>41.6</v>
          </cell>
          <cell r="AN252">
            <v>49.058</v>
          </cell>
          <cell r="AO252">
            <v>2040.8128000000002</v>
          </cell>
          <cell r="AP252">
            <v>43.42</v>
          </cell>
          <cell r="AQ252">
            <v>65.331000000000003</v>
          </cell>
          <cell r="AR252">
            <v>2836.6720200000004</v>
          </cell>
          <cell r="AS252">
            <v>96.600000000000009</v>
          </cell>
          <cell r="AT252">
            <v>45.145000000000003</v>
          </cell>
          <cell r="AU252">
            <v>4361.0070000000005</v>
          </cell>
          <cell r="AV252">
            <v>65.760000000000005</v>
          </cell>
          <cell r="AW252">
            <v>23.978000000000002</v>
          </cell>
          <cell r="AX252">
            <v>1576.7932800000003</v>
          </cell>
          <cell r="AY252">
            <v>6.24</v>
          </cell>
          <cell r="AZ252">
            <v>38.655999999999999</v>
          </cell>
          <cell r="BA252">
            <v>241.21343999999999</v>
          </cell>
          <cell r="BB252">
            <v>89.600000000000009</v>
          </cell>
          <cell r="BC252">
            <v>94.424000000000007</v>
          </cell>
          <cell r="BD252">
            <v>8460.390400000002</v>
          </cell>
          <cell r="BE252">
            <v>19516.888940000004</v>
          </cell>
          <cell r="BG252">
            <v>52.5</v>
          </cell>
          <cell r="BH252">
            <v>118.479</v>
          </cell>
          <cell r="BI252">
            <v>6220.1475</v>
          </cell>
          <cell r="BJ252">
            <v>24.5</v>
          </cell>
          <cell r="BK252">
            <v>313.24700000000001</v>
          </cell>
          <cell r="BL252">
            <v>7674.5515000000005</v>
          </cell>
          <cell r="BM252">
            <v>47.56</v>
          </cell>
          <cell r="BN252">
            <v>89.463999999999999</v>
          </cell>
          <cell r="BO252">
            <v>4254.9078399999999</v>
          </cell>
          <cell r="BP252">
            <v>48.25</v>
          </cell>
          <cell r="BQ252">
            <v>158.45699999999999</v>
          </cell>
          <cell r="BR252">
            <v>7645.5502499999993</v>
          </cell>
          <cell r="BS252">
            <v>30.35</v>
          </cell>
          <cell r="BT252">
            <v>254.583</v>
          </cell>
          <cell r="BU252">
            <v>7726.5940500000006</v>
          </cell>
          <cell r="BV252">
            <v>584.5</v>
          </cell>
          <cell r="BW252">
            <v>5.6450000000000005</v>
          </cell>
          <cell r="BX252">
            <v>3299.5025000000001</v>
          </cell>
          <cell r="BY252">
            <v>28.62</v>
          </cell>
          <cell r="BZ252">
            <v>153.899</v>
          </cell>
          <cell r="CA252">
            <v>4404.5893800000003</v>
          </cell>
          <cell r="CB252">
            <v>41225.84302</v>
          </cell>
          <cell r="CD252">
            <v>16.32</v>
          </cell>
          <cell r="CE252">
            <v>34.49</v>
          </cell>
          <cell r="CF252">
            <v>562.8768</v>
          </cell>
          <cell r="CG252">
            <v>25.72</v>
          </cell>
          <cell r="CH252">
            <v>29.035</v>
          </cell>
          <cell r="CI252">
            <v>746.78019999999992</v>
          </cell>
          <cell r="CJ252">
            <v>1309.6569999999999</v>
          </cell>
          <cell r="CL252">
            <v>1393.22</v>
          </cell>
        </row>
        <row r="253">
          <cell r="A253" t="str">
            <v>11/15/2006</v>
          </cell>
          <cell r="B253">
            <v>39036</v>
          </cell>
          <cell r="C253">
            <v>100.68150626937205</v>
          </cell>
          <cell r="D253">
            <v>113.4242773789915</v>
          </cell>
          <cell r="E253">
            <v>73.329884476001737</v>
          </cell>
          <cell r="F253">
            <v>75.382577761802381</v>
          </cell>
          <cell r="G253">
            <v>110.0701450189155</v>
          </cell>
          <cell r="H253">
            <v>133.60853805879981</v>
          </cell>
          <cell r="I253">
            <v>66.349999999999994</v>
          </cell>
          <cell r="J253">
            <v>32.615430000000003</v>
          </cell>
          <cell r="K253">
            <v>198.92600000000002</v>
          </cell>
          <cell r="L253">
            <v>6488.057028180001</v>
          </cell>
          <cell r="M253">
            <v>89.300000000000011</v>
          </cell>
          <cell r="N253">
            <v>68.004999999999995</v>
          </cell>
          <cell r="O253">
            <v>6072.8465000000006</v>
          </cell>
          <cell r="P253">
            <v>80.300000000000011</v>
          </cell>
          <cell r="Q253">
            <v>151.38400000000001</v>
          </cell>
          <cell r="R253">
            <v>12156.135200000002</v>
          </cell>
          <cell r="S253">
            <v>33.4788</v>
          </cell>
          <cell r="T253">
            <v>92.747</v>
          </cell>
          <cell r="U253">
            <v>3105.0582635999999</v>
          </cell>
          <cell r="V253">
            <v>28.43</v>
          </cell>
          <cell r="W253">
            <v>385.97</v>
          </cell>
          <cell r="X253">
            <v>10973.127100000002</v>
          </cell>
          <cell r="Y253">
            <v>74.83</v>
          </cell>
          <cell r="Z253">
            <v>67.697000000000003</v>
          </cell>
          <cell r="AA253">
            <v>5065.7665100000004</v>
          </cell>
          <cell r="AB253">
            <v>20.260000000000002</v>
          </cell>
          <cell r="AC253">
            <v>118.85000000000001</v>
          </cell>
          <cell r="AD253">
            <v>2407.9010000000003</v>
          </cell>
          <cell r="AE253">
            <v>62.2</v>
          </cell>
          <cell r="AF253">
            <v>134.82300000000001</v>
          </cell>
          <cell r="AG253">
            <v>8385.990600000001</v>
          </cell>
          <cell r="AH253">
            <v>51.14</v>
          </cell>
          <cell r="AI253">
            <v>81.304000000000002</v>
          </cell>
          <cell r="AJ253">
            <v>4157.8865599999999</v>
          </cell>
          <cell r="AK253">
            <v>58812.768761780011</v>
          </cell>
          <cell r="AM253">
            <v>42.28</v>
          </cell>
          <cell r="AN253">
            <v>49.058</v>
          </cell>
          <cell r="AO253">
            <v>2074.1722399999999</v>
          </cell>
          <cell r="AP253">
            <v>43.95</v>
          </cell>
          <cell r="AQ253">
            <v>65.331000000000003</v>
          </cell>
          <cell r="AR253">
            <v>2871.2974500000005</v>
          </cell>
          <cell r="AS253">
            <v>97.23</v>
          </cell>
          <cell r="AT253">
            <v>45.145000000000003</v>
          </cell>
          <cell r="AU253">
            <v>4389.4483500000006</v>
          </cell>
          <cell r="AV253">
            <v>66.349999999999994</v>
          </cell>
          <cell r="AW253">
            <v>23.978000000000002</v>
          </cell>
          <cell r="AX253">
            <v>1590.9403</v>
          </cell>
          <cell r="AY253">
            <v>6.2</v>
          </cell>
          <cell r="AZ253">
            <v>38.655999999999999</v>
          </cell>
          <cell r="BA253">
            <v>239.66720000000001</v>
          </cell>
          <cell r="BB253">
            <v>90.28</v>
          </cell>
          <cell r="BC253">
            <v>94.424000000000007</v>
          </cell>
          <cell r="BD253">
            <v>8524.59872</v>
          </cell>
          <cell r="BE253">
            <v>19690.124260000001</v>
          </cell>
          <cell r="BG253">
            <v>52.97</v>
          </cell>
          <cell r="BH253">
            <v>118.479</v>
          </cell>
          <cell r="BI253">
            <v>6275.8326299999999</v>
          </cell>
          <cell r="BJ253">
            <v>24.92</v>
          </cell>
          <cell r="BK253">
            <v>313.24700000000001</v>
          </cell>
          <cell r="BL253">
            <v>7806.115240000001</v>
          </cell>
          <cell r="BM253">
            <v>48.2</v>
          </cell>
          <cell r="BN253">
            <v>89.463999999999999</v>
          </cell>
          <cell r="BO253">
            <v>4312.1648000000005</v>
          </cell>
          <cell r="BP253">
            <v>48.95</v>
          </cell>
          <cell r="BQ253">
            <v>158.45699999999999</v>
          </cell>
          <cell r="BR253">
            <v>7756.4701500000001</v>
          </cell>
          <cell r="BS253">
            <v>30.88</v>
          </cell>
          <cell r="BT253">
            <v>254.583</v>
          </cell>
          <cell r="BU253">
            <v>7861.52304</v>
          </cell>
          <cell r="BV253">
            <v>593</v>
          </cell>
          <cell r="BW253">
            <v>5.6450000000000005</v>
          </cell>
          <cell r="BX253">
            <v>3347.4850000000001</v>
          </cell>
          <cell r="BY253">
            <v>28.8</v>
          </cell>
          <cell r="BZ253">
            <v>153.899</v>
          </cell>
          <cell r="CA253">
            <v>4432.2912000000006</v>
          </cell>
          <cell r="CB253">
            <v>41791.882060000004</v>
          </cell>
          <cell r="CD253">
            <v>17</v>
          </cell>
          <cell r="CE253">
            <v>34.49</v>
          </cell>
          <cell r="CF253">
            <v>586.33000000000004</v>
          </cell>
          <cell r="CG253">
            <v>25.76</v>
          </cell>
          <cell r="CH253">
            <v>29.035</v>
          </cell>
          <cell r="CI253">
            <v>747.94159999999999</v>
          </cell>
          <cell r="CJ253">
            <v>1334.2716</v>
          </cell>
          <cell r="CL253">
            <v>1396.57</v>
          </cell>
        </row>
        <row r="254">
          <cell r="A254" t="str">
            <v>11/16/2006</v>
          </cell>
          <cell r="B254">
            <v>39037</v>
          </cell>
          <cell r="C254">
            <v>101.13124993550136</v>
          </cell>
          <cell r="D254">
            <v>113.64792922966632</v>
          </cell>
          <cell r="E254">
            <v>73.967247883552915</v>
          </cell>
          <cell r="F254">
            <v>76.089041052608167</v>
          </cell>
          <cell r="G254">
            <v>110.32156368221939</v>
          </cell>
          <cell r="H254">
            <v>135.62223117196936</v>
          </cell>
          <cell r="I254">
            <v>67.349999999999994</v>
          </cell>
          <cell r="J254">
            <v>32.854780000000005</v>
          </cell>
          <cell r="K254">
            <v>198.92600000000002</v>
          </cell>
          <cell r="L254">
            <v>6535.669966280002</v>
          </cell>
          <cell r="M254">
            <v>89.02</v>
          </cell>
          <cell r="N254">
            <v>68.004999999999995</v>
          </cell>
          <cell r="O254">
            <v>6053.8050999999996</v>
          </cell>
          <cell r="P254">
            <v>80.7</v>
          </cell>
          <cell r="Q254">
            <v>151.38400000000001</v>
          </cell>
          <cell r="R254">
            <v>12216.688800000002</v>
          </cell>
          <cell r="S254">
            <v>32.81</v>
          </cell>
          <cell r="T254">
            <v>92.747</v>
          </cell>
          <cell r="U254">
            <v>3043.02907</v>
          </cell>
          <cell r="V254">
            <v>28.5</v>
          </cell>
          <cell r="W254">
            <v>385.97</v>
          </cell>
          <cell r="X254">
            <v>11000.145</v>
          </cell>
          <cell r="Y254">
            <v>76.070000000000007</v>
          </cell>
          <cell r="Z254">
            <v>67.697000000000003</v>
          </cell>
          <cell r="AA254">
            <v>5149.710790000001</v>
          </cell>
          <cell r="AB254">
            <v>20.29</v>
          </cell>
          <cell r="AC254">
            <v>118.85000000000001</v>
          </cell>
          <cell r="AD254">
            <v>2411.4665</v>
          </cell>
          <cell r="AE254">
            <v>62.67</v>
          </cell>
          <cell r="AF254">
            <v>134.82300000000001</v>
          </cell>
          <cell r="AG254">
            <v>8449.3574100000005</v>
          </cell>
          <cell r="AH254">
            <v>51.85</v>
          </cell>
          <cell r="AI254">
            <v>81.304000000000002</v>
          </cell>
          <cell r="AJ254">
            <v>4215.6124</v>
          </cell>
          <cell r="AK254">
            <v>59075.485036280006</v>
          </cell>
          <cell r="AM254">
            <v>42.480000000000004</v>
          </cell>
          <cell r="AN254">
            <v>49.058</v>
          </cell>
          <cell r="AO254">
            <v>2083.9838400000003</v>
          </cell>
          <cell r="AP254">
            <v>44.32</v>
          </cell>
          <cell r="AQ254">
            <v>65.331000000000003</v>
          </cell>
          <cell r="AR254">
            <v>2895.46992</v>
          </cell>
          <cell r="AS254">
            <v>96.15</v>
          </cell>
          <cell r="AT254">
            <v>45.145000000000003</v>
          </cell>
          <cell r="AU254">
            <v>4340.6917500000009</v>
          </cell>
          <cell r="AV254">
            <v>67.349999999999994</v>
          </cell>
          <cell r="AW254">
            <v>23.978000000000002</v>
          </cell>
          <cell r="AX254">
            <v>1614.9183</v>
          </cell>
          <cell r="AY254">
            <v>6.38</v>
          </cell>
          <cell r="AZ254">
            <v>38.655999999999999</v>
          </cell>
          <cell r="BA254">
            <v>246.62527999999998</v>
          </cell>
          <cell r="BB254">
            <v>90.52</v>
          </cell>
          <cell r="BC254">
            <v>94.424000000000007</v>
          </cell>
          <cell r="BD254">
            <v>8547.2604800000008</v>
          </cell>
          <cell r="BE254">
            <v>19728.949570000004</v>
          </cell>
          <cell r="BG254">
            <v>53.230000000000004</v>
          </cell>
          <cell r="BH254">
            <v>118.479</v>
          </cell>
          <cell r="BI254">
            <v>6306.6371700000009</v>
          </cell>
          <cell r="BJ254">
            <v>24.95</v>
          </cell>
          <cell r="BK254">
            <v>313.24700000000001</v>
          </cell>
          <cell r="BL254">
            <v>7815.5126500000006</v>
          </cell>
          <cell r="BM254">
            <v>48.81</v>
          </cell>
          <cell r="BN254">
            <v>89.463999999999999</v>
          </cell>
          <cell r="BO254">
            <v>4366.7378399999998</v>
          </cell>
          <cell r="BP254">
            <v>49.400000000000006</v>
          </cell>
          <cell r="BQ254">
            <v>158.45699999999999</v>
          </cell>
          <cell r="BR254">
            <v>7827.7758000000003</v>
          </cell>
          <cell r="BS254">
            <v>31.060000000000002</v>
          </cell>
          <cell r="BT254">
            <v>254.583</v>
          </cell>
          <cell r="BU254">
            <v>7907.3479800000005</v>
          </cell>
          <cell r="BV254">
            <v>595</v>
          </cell>
          <cell r="BW254">
            <v>5.6450000000000005</v>
          </cell>
          <cell r="BX254">
            <v>3358.7750000000001</v>
          </cell>
          <cell r="BY254">
            <v>29.71</v>
          </cell>
          <cell r="BZ254">
            <v>153.899</v>
          </cell>
          <cell r="CA254">
            <v>4572.3392899999999</v>
          </cell>
          <cell r="CB254">
            <v>42155.12573</v>
          </cell>
          <cell r="CD254">
            <v>17.11</v>
          </cell>
          <cell r="CE254">
            <v>34.49</v>
          </cell>
          <cell r="CF254">
            <v>590.12390000000005</v>
          </cell>
          <cell r="CG254">
            <v>26.060000000000002</v>
          </cell>
          <cell r="CH254">
            <v>29.035</v>
          </cell>
          <cell r="CI254">
            <v>756.65210000000002</v>
          </cell>
          <cell r="CJ254">
            <v>1346.7760000000001</v>
          </cell>
          <cell r="CL254">
            <v>1399.76</v>
          </cell>
        </row>
        <row r="255">
          <cell r="A255" t="str">
            <v>11/17/2006</v>
          </cell>
          <cell r="B255">
            <v>39038</v>
          </cell>
          <cell r="C255">
            <v>101.18311597920497</v>
          </cell>
          <cell r="D255">
            <v>112.71761569806904</v>
          </cell>
          <cell r="E255">
            <v>74.211049627439735</v>
          </cell>
          <cell r="F255">
            <v>75.257312222602224</v>
          </cell>
          <cell r="G255">
            <v>110.43505674653214</v>
          </cell>
          <cell r="H255">
            <v>136.00483286347159</v>
          </cell>
          <cell r="I255">
            <v>67.540000000000006</v>
          </cell>
          <cell r="J255">
            <v>32.425350000000002</v>
          </cell>
          <cell r="K255">
            <v>198.92600000000002</v>
          </cell>
          <cell r="L255">
            <v>6450.2451741000004</v>
          </cell>
          <cell r="M255">
            <v>88.06</v>
          </cell>
          <cell r="N255">
            <v>68.004999999999995</v>
          </cell>
          <cell r="O255">
            <v>5988.5203000000001</v>
          </cell>
          <cell r="P255">
            <v>81.17</v>
          </cell>
          <cell r="Q255">
            <v>151.38400000000001</v>
          </cell>
          <cell r="R255">
            <v>12287.839280000002</v>
          </cell>
          <cell r="S255">
            <v>33.300000000000004</v>
          </cell>
          <cell r="T255">
            <v>92.747</v>
          </cell>
          <cell r="U255">
            <v>3088.4751000000006</v>
          </cell>
          <cell r="V255">
            <v>28.97</v>
          </cell>
          <cell r="W255">
            <v>385.97</v>
          </cell>
          <cell r="X255">
            <v>11181.5509</v>
          </cell>
          <cell r="Y255">
            <v>75.97</v>
          </cell>
          <cell r="Z255">
            <v>67.697000000000003</v>
          </cell>
          <cell r="AA255">
            <v>5142.9410900000003</v>
          </cell>
          <cell r="AB255">
            <v>20.100000000000001</v>
          </cell>
          <cell r="AC255">
            <v>118.85000000000001</v>
          </cell>
          <cell r="AD255">
            <v>2388.8850000000002</v>
          </cell>
          <cell r="AE255">
            <v>62.43</v>
          </cell>
          <cell r="AF255">
            <v>134.82300000000001</v>
          </cell>
          <cell r="AG255">
            <v>8416.999890000001</v>
          </cell>
          <cell r="AH255">
            <v>51.17</v>
          </cell>
          <cell r="AI255">
            <v>81.304000000000002</v>
          </cell>
          <cell r="AJ255">
            <v>4160.3256799999999</v>
          </cell>
          <cell r="AK255">
            <v>59105.782414100002</v>
          </cell>
          <cell r="AM255">
            <v>41.97</v>
          </cell>
          <cell r="AN255">
            <v>49.058</v>
          </cell>
          <cell r="AO255">
            <v>2058.9642599999997</v>
          </cell>
          <cell r="AP255">
            <v>43.45</v>
          </cell>
          <cell r="AQ255">
            <v>65.331000000000003</v>
          </cell>
          <cell r="AR255">
            <v>2838.6319500000004</v>
          </cell>
          <cell r="AS255">
            <v>94.960000000000008</v>
          </cell>
          <cell r="AT255">
            <v>45.145000000000003</v>
          </cell>
          <cell r="AU255">
            <v>4286.9692000000005</v>
          </cell>
          <cell r="AV255">
            <v>67.540000000000006</v>
          </cell>
          <cell r="AW255">
            <v>23.978000000000002</v>
          </cell>
          <cell r="AX255">
            <v>1619.4741200000003</v>
          </cell>
          <cell r="AY255">
            <v>6.3000000000000007</v>
          </cell>
          <cell r="AZ255">
            <v>38.655999999999999</v>
          </cell>
          <cell r="BA255">
            <v>243.53280000000001</v>
          </cell>
          <cell r="BB255">
            <v>90.23</v>
          </cell>
          <cell r="BC255">
            <v>94.424000000000007</v>
          </cell>
          <cell r="BD255">
            <v>8519.8775200000018</v>
          </cell>
          <cell r="BE255">
            <v>19567.449850000005</v>
          </cell>
          <cell r="BG255">
            <v>53.93</v>
          </cell>
          <cell r="BH255">
            <v>118.479</v>
          </cell>
          <cell r="BI255">
            <v>6389.5724700000001</v>
          </cell>
          <cell r="BJ255">
            <v>25.1</v>
          </cell>
          <cell r="BK255">
            <v>313.24700000000001</v>
          </cell>
          <cell r="BL255">
            <v>7862.4997000000012</v>
          </cell>
          <cell r="BM255">
            <v>49.07</v>
          </cell>
          <cell r="BN255">
            <v>89.463999999999999</v>
          </cell>
          <cell r="BO255">
            <v>4389.9984800000002</v>
          </cell>
          <cell r="BP255">
            <v>49.34</v>
          </cell>
          <cell r="BQ255">
            <v>158.45699999999999</v>
          </cell>
          <cell r="BR255">
            <v>7818.2683800000004</v>
          </cell>
          <cell r="BS255">
            <v>31.11</v>
          </cell>
          <cell r="BT255">
            <v>254.583</v>
          </cell>
          <cell r="BU255">
            <v>7920.0771299999997</v>
          </cell>
          <cell r="BV255">
            <v>587</v>
          </cell>
          <cell r="BW255">
            <v>5.6450000000000005</v>
          </cell>
          <cell r="BX255">
            <v>3313.6150000000002</v>
          </cell>
          <cell r="BY255">
            <v>29.89</v>
          </cell>
          <cell r="BZ255">
            <v>153.899</v>
          </cell>
          <cell r="CA255">
            <v>4600.0411100000001</v>
          </cell>
          <cell r="CB255">
            <v>42294.072269999997</v>
          </cell>
          <cell r="CD255">
            <v>16.7</v>
          </cell>
          <cell r="CE255">
            <v>34.49</v>
          </cell>
          <cell r="CF255">
            <v>575.98300000000006</v>
          </cell>
          <cell r="CG255">
            <v>26.04</v>
          </cell>
          <cell r="CH255">
            <v>29.035</v>
          </cell>
          <cell r="CI255">
            <v>756.07139999999993</v>
          </cell>
          <cell r="CJ255">
            <v>1332.0544</v>
          </cell>
          <cell r="CL255">
            <v>1401.2</v>
          </cell>
        </row>
        <row r="256">
          <cell r="A256" t="str">
            <v>11/20/2006</v>
          </cell>
          <cell r="B256">
            <v>39041</v>
          </cell>
          <cell r="C256">
            <v>100.42903452941709</v>
          </cell>
          <cell r="D256">
            <v>111.16507151011301</v>
          </cell>
          <cell r="E256">
            <v>73.426521278547085</v>
          </cell>
          <cell r="F256">
            <v>74.98778961840263</v>
          </cell>
          <cell r="G256">
            <v>110.37988650693566</v>
          </cell>
          <cell r="H256">
            <v>135.32017720499397</v>
          </cell>
          <cell r="I256">
            <v>67.2</v>
          </cell>
          <cell r="J256">
            <v>32.22824</v>
          </cell>
          <cell r="K256">
            <v>198.92600000000002</v>
          </cell>
          <cell r="L256">
            <v>6411.0348702400006</v>
          </cell>
          <cell r="M256">
            <v>87.83</v>
          </cell>
          <cell r="N256">
            <v>68.004999999999995</v>
          </cell>
          <cell r="O256">
            <v>5972.8791499999998</v>
          </cell>
          <cell r="P256">
            <v>80.84</v>
          </cell>
          <cell r="Q256">
            <v>151.38400000000001</v>
          </cell>
          <cell r="R256">
            <v>12237.882560000002</v>
          </cell>
          <cell r="S256">
            <v>32.369999999999997</v>
          </cell>
          <cell r="T256">
            <v>92.747</v>
          </cell>
          <cell r="U256">
            <v>3002.22039</v>
          </cell>
          <cell r="V256">
            <v>28.580000000000002</v>
          </cell>
          <cell r="W256">
            <v>385.97</v>
          </cell>
          <cell r="X256">
            <v>11031.022600000002</v>
          </cell>
          <cell r="Y256">
            <v>76.070000000000007</v>
          </cell>
          <cell r="Z256">
            <v>67.697000000000003</v>
          </cell>
          <cell r="AA256">
            <v>5149.710790000001</v>
          </cell>
          <cell r="AB256">
            <v>20.190000000000001</v>
          </cell>
          <cell r="AC256">
            <v>118.85000000000001</v>
          </cell>
          <cell r="AD256">
            <v>2399.5815000000002</v>
          </cell>
          <cell r="AE256">
            <v>61.79</v>
          </cell>
          <cell r="AF256">
            <v>134.82300000000001</v>
          </cell>
          <cell r="AG256">
            <v>8330.7131700000009</v>
          </cell>
          <cell r="AH256">
            <v>50.800000000000004</v>
          </cell>
          <cell r="AI256">
            <v>81.304000000000002</v>
          </cell>
          <cell r="AJ256">
            <v>4130.2432000000008</v>
          </cell>
          <cell r="AK256">
            <v>58665.28823024001</v>
          </cell>
          <cell r="AM256">
            <v>41.53</v>
          </cell>
          <cell r="AN256">
            <v>49.058</v>
          </cell>
          <cell r="AO256">
            <v>2037.3787400000001</v>
          </cell>
          <cell r="AP256">
            <v>42.93</v>
          </cell>
          <cell r="AQ256">
            <v>65.331000000000003</v>
          </cell>
          <cell r="AR256">
            <v>2804.6598300000001</v>
          </cell>
          <cell r="AS256">
            <v>93.570000000000007</v>
          </cell>
          <cell r="AT256">
            <v>45.145000000000003</v>
          </cell>
          <cell r="AU256">
            <v>4224.2176500000005</v>
          </cell>
          <cell r="AV256">
            <v>67.2</v>
          </cell>
          <cell r="AW256">
            <v>23.978000000000002</v>
          </cell>
          <cell r="AX256">
            <v>1611.3216000000002</v>
          </cell>
          <cell r="AY256">
            <v>6.19</v>
          </cell>
          <cell r="AZ256">
            <v>38.655999999999999</v>
          </cell>
          <cell r="BA256">
            <v>239.28064000000001</v>
          </cell>
          <cell r="BB256">
            <v>88.76</v>
          </cell>
          <cell r="BC256">
            <v>94.424000000000007</v>
          </cell>
          <cell r="BD256">
            <v>8381.0742400000017</v>
          </cell>
          <cell r="BE256">
            <v>19297.932700000005</v>
          </cell>
          <cell r="BG256">
            <v>53.13</v>
          </cell>
          <cell r="BH256">
            <v>118.479</v>
          </cell>
          <cell r="BI256">
            <v>6294.7892700000002</v>
          </cell>
          <cell r="BJ256">
            <v>24.66</v>
          </cell>
          <cell r="BK256">
            <v>313.24700000000001</v>
          </cell>
          <cell r="BL256">
            <v>7724.6710200000007</v>
          </cell>
          <cell r="BM256">
            <v>48.410000000000004</v>
          </cell>
          <cell r="BN256">
            <v>89.463999999999999</v>
          </cell>
          <cell r="BO256">
            <v>4330.9522400000005</v>
          </cell>
          <cell r="BP256">
            <v>49.11</v>
          </cell>
          <cell r="BQ256">
            <v>158.45699999999999</v>
          </cell>
          <cell r="BR256">
            <v>7781.8232699999999</v>
          </cell>
          <cell r="BS256">
            <v>30.810000000000002</v>
          </cell>
          <cell r="BT256">
            <v>254.583</v>
          </cell>
          <cell r="BU256">
            <v>7843.7022300000008</v>
          </cell>
          <cell r="BV256">
            <v>585.99</v>
          </cell>
          <cell r="BW256">
            <v>5.6450000000000005</v>
          </cell>
          <cell r="BX256">
            <v>3307.9135500000002</v>
          </cell>
          <cell r="BY256">
            <v>29.650000000000002</v>
          </cell>
          <cell r="BZ256">
            <v>153.899</v>
          </cell>
          <cell r="CA256">
            <v>4563.1053500000007</v>
          </cell>
          <cell r="CB256">
            <v>41846.95693</v>
          </cell>
          <cell r="CD256">
            <v>16.89</v>
          </cell>
          <cell r="CE256">
            <v>34.49</v>
          </cell>
          <cell r="CF256">
            <v>582.53610000000003</v>
          </cell>
          <cell r="CG256">
            <v>25.650000000000002</v>
          </cell>
          <cell r="CH256">
            <v>29.035</v>
          </cell>
          <cell r="CI256">
            <v>744.74775000000011</v>
          </cell>
          <cell r="CJ256">
            <v>1327.2838500000003</v>
          </cell>
          <cell r="CL256">
            <v>1400.5</v>
          </cell>
        </row>
        <row r="257">
          <cell r="A257" t="str">
            <v>11/21/2006</v>
          </cell>
          <cell r="B257">
            <v>39042</v>
          </cell>
          <cell r="C257">
            <v>100.82776332427498</v>
          </cell>
          <cell r="D257">
            <v>111.97159362188161</v>
          </cell>
          <cell r="E257">
            <v>74.090944300477418</v>
          </cell>
          <cell r="F257">
            <v>75.255422392056374</v>
          </cell>
          <cell r="G257">
            <v>110.56194829760402</v>
          </cell>
          <cell r="H257">
            <v>135.84373741441803</v>
          </cell>
          <cell r="I257">
            <v>67.460000000000008</v>
          </cell>
          <cell r="J257">
            <v>32.369030000000002</v>
          </cell>
          <cell r="K257">
            <v>198.92600000000002</v>
          </cell>
          <cell r="L257">
            <v>6439.041661780001</v>
          </cell>
          <cell r="M257">
            <v>87.86</v>
          </cell>
          <cell r="N257">
            <v>68.004999999999995</v>
          </cell>
          <cell r="O257">
            <v>5974.9192999999996</v>
          </cell>
          <cell r="P257">
            <v>80.680000000000007</v>
          </cell>
          <cell r="Q257">
            <v>151.38400000000001</v>
          </cell>
          <cell r="R257">
            <v>12213.661120000002</v>
          </cell>
          <cell r="S257">
            <v>32.5501</v>
          </cell>
          <cell r="T257">
            <v>92.747</v>
          </cell>
          <cell r="U257">
            <v>3018.9241247</v>
          </cell>
          <cell r="V257">
            <v>28.76</v>
          </cell>
          <cell r="W257">
            <v>385.97</v>
          </cell>
          <cell r="X257">
            <v>11100.497200000002</v>
          </cell>
          <cell r="Y257">
            <v>76.45</v>
          </cell>
          <cell r="Z257">
            <v>67.697000000000003</v>
          </cell>
          <cell r="AA257">
            <v>5175.4356500000004</v>
          </cell>
          <cell r="AB257">
            <v>20.11</v>
          </cell>
          <cell r="AC257">
            <v>118.85000000000001</v>
          </cell>
          <cell r="AD257">
            <v>2390.0735</v>
          </cell>
          <cell r="AE257">
            <v>62.54</v>
          </cell>
          <cell r="AF257">
            <v>134.82300000000001</v>
          </cell>
          <cell r="AG257">
            <v>8431.8304200000002</v>
          </cell>
          <cell r="AH257">
            <v>51.09</v>
          </cell>
          <cell r="AI257">
            <v>81.304000000000002</v>
          </cell>
          <cell r="AJ257">
            <v>4153.8213600000008</v>
          </cell>
          <cell r="AK257">
            <v>58898.204336480005</v>
          </cell>
          <cell r="AM257">
            <v>41.95</v>
          </cell>
          <cell r="AN257">
            <v>49.058</v>
          </cell>
          <cell r="AO257">
            <v>2057.9830999999999</v>
          </cell>
          <cell r="AP257">
            <v>43.300000000000004</v>
          </cell>
          <cell r="AQ257">
            <v>65.331000000000003</v>
          </cell>
          <cell r="AR257">
            <v>2828.8323000000005</v>
          </cell>
          <cell r="AS257">
            <v>94.91</v>
          </cell>
          <cell r="AT257">
            <v>45.145000000000003</v>
          </cell>
          <cell r="AU257">
            <v>4284.7119499999999</v>
          </cell>
          <cell r="AV257">
            <v>67.460000000000008</v>
          </cell>
          <cell r="AW257">
            <v>23.978000000000002</v>
          </cell>
          <cell r="AX257">
            <v>1617.5558800000003</v>
          </cell>
          <cell r="AY257">
            <v>6.3900000000000006</v>
          </cell>
          <cell r="AZ257">
            <v>38.655999999999999</v>
          </cell>
          <cell r="BA257">
            <v>247.01184000000001</v>
          </cell>
          <cell r="BB257">
            <v>88.98</v>
          </cell>
          <cell r="BC257">
            <v>94.424000000000007</v>
          </cell>
          <cell r="BD257">
            <v>8401.8475200000012</v>
          </cell>
          <cell r="BE257">
            <v>19437.942589999999</v>
          </cell>
          <cell r="BG257">
            <v>53.64</v>
          </cell>
          <cell r="BH257">
            <v>118.479</v>
          </cell>
          <cell r="BI257">
            <v>6355.2135600000001</v>
          </cell>
          <cell r="BJ257">
            <v>24.96</v>
          </cell>
          <cell r="BK257">
            <v>313.24700000000001</v>
          </cell>
          <cell r="BL257">
            <v>7818.645120000001</v>
          </cell>
          <cell r="BM257">
            <v>48.79</v>
          </cell>
          <cell r="BN257">
            <v>89.463999999999999</v>
          </cell>
          <cell r="BO257">
            <v>4364.9485599999998</v>
          </cell>
          <cell r="BP257">
            <v>49.75</v>
          </cell>
          <cell r="BQ257">
            <v>158.45699999999999</v>
          </cell>
          <cell r="BR257">
            <v>7883.2357499999998</v>
          </cell>
          <cell r="BS257">
            <v>31.05</v>
          </cell>
          <cell r="BT257">
            <v>254.583</v>
          </cell>
          <cell r="BU257">
            <v>7904.8021500000004</v>
          </cell>
          <cell r="BV257">
            <v>586</v>
          </cell>
          <cell r="BW257">
            <v>5.6450000000000005</v>
          </cell>
          <cell r="BX257">
            <v>3307.9700000000003</v>
          </cell>
          <cell r="BY257">
            <v>29.830000000000002</v>
          </cell>
          <cell r="BZ257">
            <v>153.899</v>
          </cell>
          <cell r="CA257">
            <v>4590.80717</v>
          </cell>
          <cell r="CB257">
            <v>42225.622310000006</v>
          </cell>
          <cell r="CD257">
            <v>16.96</v>
          </cell>
          <cell r="CE257">
            <v>34.49</v>
          </cell>
          <cell r="CF257">
            <v>584.95040000000006</v>
          </cell>
          <cell r="CG257">
            <v>25.73</v>
          </cell>
          <cell r="CH257">
            <v>29.035</v>
          </cell>
          <cell r="CI257">
            <v>747.07055000000003</v>
          </cell>
          <cell r="CJ257">
            <v>1332.0209500000001</v>
          </cell>
          <cell r="CL257">
            <v>1402.81</v>
          </cell>
        </row>
        <row r="258">
          <cell r="A258" t="str">
            <v>11/22/2006</v>
          </cell>
          <cell r="B258">
            <v>39043</v>
          </cell>
          <cell r="C258">
            <v>100.59485767566376</v>
          </cell>
          <cell r="D258">
            <v>112.3557324388016</v>
          </cell>
          <cell r="E258">
            <v>75.964515379962734</v>
          </cell>
          <cell r="F258">
            <v>75.399976067231165</v>
          </cell>
          <cell r="G258">
            <v>110.82046027742747</v>
          </cell>
          <cell r="H258">
            <v>136.68948852194924</v>
          </cell>
          <cell r="I258">
            <v>67.88</v>
          </cell>
          <cell r="J258">
            <v>31.693210000000004</v>
          </cell>
          <cell r="K258">
            <v>198.92600000000002</v>
          </cell>
          <cell r="L258">
            <v>6304.6034924600017</v>
          </cell>
          <cell r="M258">
            <v>87.300000000000011</v>
          </cell>
          <cell r="N258">
            <v>68.004999999999995</v>
          </cell>
          <cell r="O258">
            <v>5936.8365000000003</v>
          </cell>
          <cell r="P258">
            <v>81.150000000000006</v>
          </cell>
          <cell r="Q258">
            <v>151.38400000000001</v>
          </cell>
          <cell r="R258">
            <v>12284.811600000003</v>
          </cell>
          <cell r="S258">
            <v>32.42</v>
          </cell>
          <cell r="T258">
            <v>92.747</v>
          </cell>
          <cell r="U258">
            <v>3006.8577400000004</v>
          </cell>
          <cell r="V258">
            <v>28.71</v>
          </cell>
          <cell r="W258">
            <v>385.97</v>
          </cell>
          <cell r="X258">
            <v>11081.198700000001</v>
          </cell>
          <cell r="Y258">
            <v>76.52</v>
          </cell>
          <cell r="Z258">
            <v>67.697000000000003</v>
          </cell>
          <cell r="AA258">
            <v>5180.1744399999998</v>
          </cell>
          <cell r="AB258">
            <v>20.16</v>
          </cell>
          <cell r="AC258">
            <v>118.85000000000001</v>
          </cell>
          <cell r="AD258">
            <v>2396.0160000000001</v>
          </cell>
          <cell r="AE258">
            <v>62.400000000000006</v>
          </cell>
          <cell r="AF258">
            <v>134.82300000000001</v>
          </cell>
          <cell r="AG258">
            <v>8412.9552000000003</v>
          </cell>
          <cell r="AH258">
            <v>51.15</v>
          </cell>
          <cell r="AI258">
            <v>81.304000000000002</v>
          </cell>
          <cell r="AJ258">
            <v>4158.6995999999999</v>
          </cell>
          <cell r="AK258">
            <v>58762.153272460004</v>
          </cell>
          <cell r="AM258">
            <v>41.96</v>
          </cell>
          <cell r="AN258">
            <v>49.058</v>
          </cell>
          <cell r="AO258">
            <v>2058.4736800000001</v>
          </cell>
          <cell r="AP258">
            <v>43.49</v>
          </cell>
          <cell r="AQ258">
            <v>65.331000000000003</v>
          </cell>
          <cell r="AR258">
            <v>2841.2451900000001</v>
          </cell>
          <cell r="AS258">
            <v>95.9</v>
          </cell>
          <cell r="AT258">
            <v>45.145000000000003</v>
          </cell>
          <cell r="AU258">
            <v>4329.4055000000008</v>
          </cell>
          <cell r="AV258">
            <v>67.88</v>
          </cell>
          <cell r="AW258">
            <v>23.978000000000002</v>
          </cell>
          <cell r="AX258">
            <v>1627.62664</v>
          </cell>
          <cell r="AY258">
            <v>6.5600000000000005</v>
          </cell>
          <cell r="AZ258">
            <v>38.655999999999999</v>
          </cell>
          <cell r="BA258">
            <v>253.58336</v>
          </cell>
          <cell r="BB258">
            <v>88.9</v>
          </cell>
          <cell r="BC258">
            <v>94.424000000000007</v>
          </cell>
          <cell r="BD258">
            <v>8394.2936000000009</v>
          </cell>
          <cell r="BE258">
            <v>19504.627970000001</v>
          </cell>
          <cell r="BG258">
            <v>54.59</v>
          </cell>
          <cell r="BH258">
            <v>118.479</v>
          </cell>
          <cell r="BI258">
            <v>6467.7686100000001</v>
          </cell>
          <cell r="BJ258">
            <v>25.63</v>
          </cell>
          <cell r="BK258">
            <v>313.24700000000001</v>
          </cell>
          <cell r="BL258">
            <v>8028.5206100000005</v>
          </cell>
          <cell r="BM258">
            <v>49.96</v>
          </cell>
          <cell r="BN258">
            <v>89.463999999999999</v>
          </cell>
          <cell r="BO258">
            <v>4469.6214399999999</v>
          </cell>
          <cell r="BP258">
            <v>51.03</v>
          </cell>
          <cell r="BQ258">
            <v>158.45699999999999</v>
          </cell>
          <cell r="BR258">
            <v>8086.0607099999997</v>
          </cell>
          <cell r="BS258">
            <v>31.990000000000002</v>
          </cell>
          <cell r="BT258">
            <v>254.583</v>
          </cell>
          <cell r="BU258">
            <v>8144.1101700000008</v>
          </cell>
          <cell r="BV258">
            <v>592</v>
          </cell>
          <cell r="BW258">
            <v>5.6450000000000005</v>
          </cell>
          <cell r="BX258">
            <v>3341.84</v>
          </cell>
          <cell r="BY258">
            <v>30.900000000000002</v>
          </cell>
          <cell r="BZ258">
            <v>153.899</v>
          </cell>
          <cell r="CA258">
            <v>4755.4791000000005</v>
          </cell>
          <cell r="CB258">
            <v>43293.400639999993</v>
          </cell>
          <cell r="CD258">
            <v>16.95</v>
          </cell>
          <cell r="CE258">
            <v>34.49</v>
          </cell>
          <cell r="CF258">
            <v>584.60550000000001</v>
          </cell>
          <cell r="CG258">
            <v>25.830000000000002</v>
          </cell>
          <cell r="CH258">
            <v>29.035</v>
          </cell>
          <cell r="CI258">
            <v>749.97405000000003</v>
          </cell>
          <cell r="CJ258">
            <v>1334.5795499999999</v>
          </cell>
          <cell r="CL258">
            <v>1406.09</v>
          </cell>
        </row>
        <row r="259">
          <cell r="A259" t="str">
            <v>11/24/2006</v>
          </cell>
          <cell r="B259">
            <v>39045</v>
          </cell>
          <cell r="C259">
            <v>100.6579242125954</v>
          </cell>
          <cell r="D259">
            <v>112.4869940300198</v>
          </cell>
          <cell r="E259">
            <v>75.65153963005956</v>
          </cell>
          <cell r="F259">
            <v>74.592105994759166</v>
          </cell>
          <cell r="G259">
            <v>110.41535308953341</v>
          </cell>
          <cell r="H259">
            <v>137.69633507853399</v>
          </cell>
          <cell r="I259">
            <v>68.38</v>
          </cell>
          <cell r="J259">
            <v>31.848090000000003</v>
          </cell>
          <cell r="K259">
            <v>198.92600000000002</v>
          </cell>
          <cell r="L259">
            <v>6335.4131513400007</v>
          </cell>
          <cell r="M259">
            <v>87.62</v>
          </cell>
          <cell r="N259">
            <v>68.004999999999995</v>
          </cell>
          <cell r="O259">
            <v>5958.5981000000002</v>
          </cell>
          <cell r="P259">
            <v>80.88</v>
          </cell>
          <cell r="Q259">
            <v>151.38400000000001</v>
          </cell>
          <cell r="R259">
            <v>12243.93792</v>
          </cell>
          <cell r="S259">
            <v>32.549999999999997</v>
          </cell>
          <cell r="T259">
            <v>92.747</v>
          </cell>
          <cell r="U259">
            <v>3018.9148499999997</v>
          </cell>
          <cell r="V259">
            <v>28.700000000000003</v>
          </cell>
          <cell r="W259">
            <v>385.97</v>
          </cell>
          <cell r="X259">
            <v>11077.339000000002</v>
          </cell>
          <cell r="Y259">
            <v>76.38</v>
          </cell>
          <cell r="Z259">
            <v>67.697000000000003</v>
          </cell>
          <cell r="AA259">
            <v>5170.69686</v>
          </cell>
          <cell r="AB259">
            <v>20.23</v>
          </cell>
          <cell r="AC259">
            <v>118.85000000000001</v>
          </cell>
          <cell r="AD259">
            <v>2404.3355000000001</v>
          </cell>
          <cell r="AE259">
            <v>62.480000000000004</v>
          </cell>
          <cell r="AF259">
            <v>134.82300000000001</v>
          </cell>
          <cell r="AG259">
            <v>8423.7410400000008</v>
          </cell>
          <cell r="AH259">
            <v>51.24</v>
          </cell>
          <cell r="AI259">
            <v>81.304000000000002</v>
          </cell>
          <cell r="AJ259">
            <v>4166.0169599999999</v>
          </cell>
          <cell r="AK259">
            <v>58798.993381340013</v>
          </cell>
          <cell r="AM259">
            <v>41.5</v>
          </cell>
          <cell r="AN259">
            <v>49.058</v>
          </cell>
          <cell r="AO259">
            <v>2035.9069999999999</v>
          </cell>
          <cell r="AP259">
            <v>44.09</v>
          </cell>
          <cell r="AQ259">
            <v>65.331000000000003</v>
          </cell>
          <cell r="AR259">
            <v>2880.4437900000003</v>
          </cell>
          <cell r="AS259">
            <v>96.25</v>
          </cell>
          <cell r="AT259">
            <v>45.145000000000003</v>
          </cell>
          <cell r="AU259">
            <v>4345.2062500000002</v>
          </cell>
          <cell r="AV259">
            <v>68.38</v>
          </cell>
          <cell r="AW259">
            <v>23.978000000000002</v>
          </cell>
          <cell r="AX259">
            <v>1639.61564</v>
          </cell>
          <cell r="AY259">
            <v>6.44</v>
          </cell>
          <cell r="AZ259">
            <v>38.655999999999999</v>
          </cell>
          <cell r="BA259">
            <v>248.94464000000002</v>
          </cell>
          <cell r="BB259">
            <v>88.72</v>
          </cell>
          <cell r="BC259">
            <v>94.424000000000007</v>
          </cell>
          <cell r="BD259">
            <v>8377.2972800000007</v>
          </cell>
          <cell r="BE259">
            <v>19527.4146</v>
          </cell>
          <cell r="BG259">
            <v>54.44</v>
          </cell>
          <cell r="BH259">
            <v>118.479</v>
          </cell>
          <cell r="BI259">
            <v>6449.99676</v>
          </cell>
          <cell r="BJ259">
            <v>25.560000000000002</v>
          </cell>
          <cell r="BK259">
            <v>313.24700000000001</v>
          </cell>
          <cell r="BL259">
            <v>8006.5933200000009</v>
          </cell>
          <cell r="BM259">
            <v>49.870000000000005</v>
          </cell>
          <cell r="BN259">
            <v>89.463999999999999</v>
          </cell>
          <cell r="BO259">
            <v>4461.5696800000005</v>
          </cell>
          <cell r="BP259">
            <v>50.870000000000005</v>
          </cell>
          <cell r="BQ259">
            <v>158.45699999999999</v>
          </cell>
          <cell r="BR259">
            <v>8060.70759</v>
          </cell>
          <cell r="BS259">
            <v>31.700000000000003</v>
          </cell>
          <cell r="BT259">
            <v>254.583</v>
          </cell>
          <cell r="BU259">
            <v>8070.2811000000011</v>
          </cell>
          <cell r="BV259">
            <v>584.25</v>
          </cell>
          <cell r="BW259">
            <v>5.6450000000000005</v>
          </cell>
          <cell r="BX259">
            <v>3298.0912500000004</v>
          </cell>
          <cell r="BY259">
            <v>30.98</v>
          </cell>
          <cell r="BZ259">
            <v>153.899</v>
          </cell>
          <cell r="CA259">
            <v>4767.7910199999997</v>
          </cell>
          <cell r="CB259">
            <v>43115.030719999995</v>
          </cell>
          <cell r="CD259">
            <v>16.990000000000002</v>
          </cell>
          <cell r="CE259">
            <v>34.49</v>
          </cell>
          <cell r="CF259">
            <v>585.9851000000001</v>
          </cell>
          <cell r="CG259">
            <v>25.29</v>
          </cell>
          <cell r="CH259">
            <v>29.035</v>
          </cell>
          <cell r="CI259">
            <v>734.29515000000004</v>
          </cell>
          <cell r="CJ259">
            <v>1320.2802500000003</v>
          </cell>
          <cell r="CL259">
            <v>1400.95</v>
          </cell>
        </row>
        <row r="260">
          <cell r="A260" t="str">
            <v>11/27/2006</v>
          </cell>
          <cell r="B260">
            <v>39048</v>
          </cell>
          <cell r="C260">
            <v>98.926098835482478</v>
          </cell>
          <cell r="D260">
            <v>110.12479674459541</v>
          </cell>
          <cell r="E260">
            <v>74.043108786068473</v>
          </cell>
          <cell r="F260">
            <v>73.923521235775851</v>
          </cell>
          <cell r="G260">
            <v>108.9139344262295</v>
          </cell>
          <cell r="H260">
            <v>133.72935964558999</v>
          </cell>
          <cell r="I260">
            <v>66.41</v>
          </cell>
          <cell r="J260">
            <v>31.2849</v>
          </cell>
          <cell r="K260">
            <v>198.92600000000002</v>
          </cell>
          <cell r="L260">
            <v>6223.3800174000007</v>
          </cell>
          <cell r="M260">
            <v>85.68</v>
          </cell>
          <cell r="N260">
            <v>68.004999999999995</v>
          </cell>
          <cell r="O260">
            <v>5826.6684000000005</v>
          </cell>
          <cell r="P260">
            <v>80</v>
          </cell>
          <cell r="Q260">
            <v>151.38400000000001</v>
          </cell>
          <cell r="R260">
            <v>12110.720000000001</v>
          </cell>
          <cell r="S260">
            <v>31.93</v>
          </cell>
          <cell r="T260">
            <v>92.747</v>
          </cell>
          <cell r="U260">
            <v>2961.4117099999999</v>
          </cell>
          <cell r="V260">
            <v>28.25</v>
          </cell>
          <cell r="W260">
            <v>385.97</v>
          </cell>
          <cell r="X260">
            <v>10903.6525</v>
          </cell>
          <cell r="Y260">
            <v>74.600000000000009</v>
          </cell>
          <cell r="Z260">
            <v>67.697000000000003</v>
          </cell>
          <cell r="AA260">
            <v>5050.1962000000012</v>
          </cell>
          <cell r="AB260">
            <v>19.87</v>
          </cell>
          <cell r="AC260">
            <v>118.85000000000001</v>
          </cell>
          <cell r="AD260">
            <v>2361.5495000000001</v>
          </cell>
          <cell r="AE260">
            <v>61.49</v>
          </cell>
          <cell r="AF260">
            <v>134.82300000000001</v>
          </cell>
          <cell r="AG260">
            <v>8290.2662700000001</v>
          </cell>
          <cell r="AH260">
            <v>49.93</v>
          </cell>
          <cell r="AI260">
            <v>81.304000000000002</v>
          </cell>
          <cell r="AJ260">
            <v>4059.5087200000003</v>
          </cell>
          <cell r="AK260">
            <v>57787.353317399997</v>
          </cell>
          <cell r="AM260">
            <v>41.04</v>
          </cell>
          <cell r="AN260">
            <v>49.058</v>
          </cell>
          <cell r="AO260">
            <v>2013.34032</v>
          </cell>
          <cell r="AP260">
            <v>42.97</v>
          </cell>
          <cell r="AQ260">
            <v>65.331000000000003</v>
          </cell>
          <cell r="AR260">
            <v>2807.2730700000002</v>
          </cell>
          <cell r="AS260">
            <v>94.38</v>
          </cell>
          <cell r="AT260">
            <v>45.145000000000003</v>
          </cell>
          <cell r="AU260">
            <v>4260.7851000000001</v>
          </cell>
          <cell r="AV260">
            <v>66.41</v>
          </cell>
          <cell r="AW260">
            <v>23.978000000000002</v>
          </cell>
          <cell r="AX260">
            <v>1592.37898</v>
          </cell>
          <cell r="AY260">
            <v>6.16</v>
          </cell>
          <cell r="AZ260">
            <v>38.655999999999999</v>
          </cell>
          <cell r="BA260">
            <v>238.12096</v>
          </cell>
          <cell r="BB260">
            <v>86.9</v>
          </cell>
          <cell r="BC260">
            <v>94.424000000000007</v>
          </cell>
          <cell r="BD260">
            <v>8205.4456000000009</v>
          </cell>
          <cell r="BE260">
            <v>19117.34403</v>
          </cell>
          <cell r="BG260">
            <v>52.92</v>
          </cell>
          <cell r="BH260">
            <v>118.479</v>
          </cell>
          <cell r="BI260">
            <v>6269.9086800000005</v>
          </cell>
          <cell r="BJ260">
            <v>25.01</v>
          </cell>
          <cell r="BK260">
            <v>313.24700000000001</v>
          </cell>
          <cell r="BL260">
            <v>7834.3074700000006</v>
          </cell>
          <cell r="BM260">
            <v>48.57</v>
          </cell>
          <cell r="BN260">
            <v>89.463999999999999</v>
          </cell>
          <cell r="BO260">
            <v>4345.2664800000002</v>
          </cell>
          <cell r="BP260">
            <v>50.410000000000004</v>
          </cell>
          <cell r="BQ260">
            <v>158.45699999999999</v>
          </cell>
          <cell r="BR260">
            <v>7987.8173700000007</v>
          </cell>
          <cell r="BS260">
            <v>31.13</v>
          </cell>
          <cell r="BT260">
            <v>254.583</v>
          </cell>
          <cell r="BU260">
            <v>7925.1687899999997</v>
          </cell>
          <cell r="BV260">
            <v>564.5</v>
          </cell>
          <cell r="BW260">
            <v>5.6450000000000005</v>
          </cell>
          <cell r="BX260">
            <v>3186.6025000000004</v>
          </cell>
          <cell r="BY260">
            <v>30.21</v>
          </cell>
          <cell r="BZ260">
            <v>153.899</v>
          </cell>
          <cell r="CA260">
            <v>4649.2887900000005</v>
          </cell>
          <cell r="CB260">
            <v>42198.360079999999</v>
          </cell>
          <cell r="CD260">
            <v>16.79</v>
          </cell>
          <cell r="CE260">
            <v>34.49</v>
          </cell>
          <cell r="CF260">
            <v>579.08709999999996</v>
          </cell>
          <cell r="CG260">
            <v>25.12</v>
          </cell>
          <cell r="CH260">
            <v>29.035</v>
          </cell>
          <cell r="CI260">
            <v>729.35919999999999</v>
          </cell>
          <cell r="CJ260">
            <v>1308.4463000000001</v>
          </cell>
          <cell r="CL260">
            <v>1381.9</v>
          </cell>
        </row>
        <row r="261">
          <cell r="A261" t="str">
            <v>11/28/2006</v>
          </cell>
          <cell r="B261">
            <v>39049</v>
          </cell>
          <cell r="C261">
            <v>98.652905674691965</v>
          </cell>
          <cell r="D261">
            <v>109.80290401789109</v>
          </cell>
          <cell r="E261">
            <v>73.601381875252542</v>
          </cell>
          <cell r="F261">
            <v>72.717583358822282</v>
          </cell>
          <cell r="G261">
            <v>109.29382093316518</v>
          </cell>
          <cell r="H261">
            <v>132.96415626258556</v>
          </cell>
          <cell r="I261">
            <v>66.03</v>
          </cell>
          <cell r="J261">
            <v>31.291940000000004</v>
          </cell>
          <cell r="K261">
            <v>198.92600000000002</v>
          </cell>
          <cell r="L261">
            <v>6224.7804564400012</v>
          </cell>
          <cell r="M261">
            <v>85.070000000000007</v>
          </cell>
          <cell r="N261">
            <v>68.004999999999995</v>
          </cell>
          <cell r="O261">
            <v>5785.1853499999997</v>
          </cell>
          <cell r="P261">
            <v>80.09</v>
          </cell>
          <cell r="Q261">
            <v>151.38400000000001</v>
          </cell>
          <cell r="R261">
            <v>12124.344560000001</v>
          </cell>
          <cell r="S261">
            <v>31.85</v>
          </cell>
          <cell r="T261">
            <v>92.747</v>
          </cell>
          <cell r="U261">
            <v>2953.9919500000001</v>
          </cell>
          <cell r="V261">
            <v>28.04</v>
          </cell>
          <cell r="W261">
            <v>385.97</v>
          </cell>
          <cell r="X261">
            <v>10822.5988</v>
          </cell>
          <cell r="Y261">
            <v>74.790000000000006</v>
          </cell>
          <cell r="Z261">
            <v>67.697000000000003</v>
          </cell>
          <cell r="AA261">
            <v>5063.0586300000004</v>
          </cell>
          <cell r="AB261">
            <v>19.86</v>
          </cell>
          <cell r="AC261">
            <v>118.85000000000001</v>
          </cell>
          <cell r="AD261">
            <v>2360.3609999999999</v>
          </cell>
          <cell r="AE261">
            <v>61.03</v>
          </cell>
          <cell r="AF261">
            <v>134.82300000000001</v>
          </cell>
          <cell r="AG261">
            <v>8228.2476900000001</v>
          </cell>
          <cell r="AH261">
            <v>50</v>
          </cell>
          <cell r="AI261">
            <v>81.304000000000002</v>
          </cell>
          <cell r="AJ261">
            <v>4065.2000000000003</v>
          </cell>
          <cell r="AK261">
            <v>57627.76843643999</v>
          </cell>
          <cell r="AM261">
            <v>41.14</v>
          </cell>
          <cell r="AN261">
            <v>49.058</v>
          </cell>
          <cell r="AO261">
            <v>2018.24612</v>
          </cell>
          <cell r="AP261">
            <v>42.300000000000004</v>
          </cell>
          <cell r="AQ261">
            <v>65.331000000000003</v>
          </cell>
          <cell r="AR261">
            <v>2763.5013000000004</v>
          </cell>
          <cell r="AS261">
            <v>94.51</v>
          </cell>
          <cell r="AT261">
            <v>45.145000000000003</v>
          </cell>
          <cell r="AU261">
            <v>4266.6539500000008</v>
          </cell>
          <cell r="AV261">
            <v>66.03</v>
          </cell>
          <cell r="AW261">
            <v>23.978000000000002</v>
          </cell>
          <cell r="AX261">
            <v>1583.2673400000001</v>
          </cell>
          <cell r="AY261">
            <v>6.3900000000000006</v>
          </cell>
          <cell r="AZ261">
            <v>38.655999999999999</v>
          </cell>
          <cell r="BA261">
            <v>247.01184000000001</v>
          </cell>
          <cell r="BB261">
            <v>86.66</v>
          </cell>
          <cell r="BC261">
            <v>94.424000000000007</v>
          </cell>
          <cell r="BD261">
            <v>8182.7838400000001</v>
          </cell>
          <cell r="BE261">
            <v>19061.464390000001</v>
          </cell>
          <cell r="BG261">
            <v>52.71</v>
          </cell>
          <cell r="BH261">
            <v>118.479</v>
          </cell>
          <cell r="BI261">
            <v>6245.0280899999998</v>
          </cell>
          <cell r="BJ261">
            <v>24.8</v>
          </cell>
          <cell r="BK261">
            <v>313.24700000000001</v>
          </cell>
          <cell r="BL261">
            <v>7768.5256000000008</v>
          </cell>
          <cell r="BM261">
            <v>48.22</v>
          </cell>
          <cell r="BN261">
            <v>89.463999999999999</v>
          </cell>
          <cell r="BO261">
            <v>4313.9540799999995</v>
          </cell>
          <cell r="BP261">
            <v>49.870000000000005</v>
          </cell>
          <cell r="BQ261">
            <v>158.45699999999999</v>
          </cell>
          <cell r="BR261">
            <v>7902.2505900000006</v>
          </cell>
          <cell r="BS261">
            <v>30.78</v>
          </cell>
          <cell r="BT261">
            <v>254.583</v>
          </cell>
          <cell r="BU261">
            <v>7836.0647399999998</v>
          </cell>
          <cell r="BV261">
            <v>570</v>
          </cell>
          <cell r="BW261">
            <v>5.6450000000000005</v>
          </cell>
          <cell r="BX261">
            <v>3217.65</v>
          </cell>
          <cell r="BY261">
            <v>30.3</v>
          </cell>
          <cell r="BZ261">
            <v>153.899</v>
          </cell>
          <cell r="CA261">
            <v>4663.1396999999997</v>
          </cell>
          <cell r="CB261">
            <v>41946.612800000003</v>
          </cell>
          <cell r="CD261">
            <v>16.39</v>
          </cell>
          <cell r="CE261">
            <v>34.49</v>
          </cell>
          <cell r="CF261">
            <v>565.29110000000003</v>
          </cell>
          <cell r="CG261">
            <v>24.86</v>
          </cell>
          <cell r="CH261">
            <v>29.035</v>
          </cell>
          <cell r="CI261">
            <v>721.81010000000003</v>
          </cell>
          <cell r="CJ261">
            <v>1287.1012000000001</v>
          </cell>
          <cell r="CL261">
            <v>1386.72</v>
          </cell>
        </row>
        <row r="262">
          <cell r="A262" t="str">
            <v>11/29/2006</v>
          </cell>
          <cell r="B262">
            <v>39050</v>
          </cell>
          <cell r="C262">
            <v>99.83602536513942</v>
          </cell>
          <cell r="D262">
            <v>111.77623112822863</v>
          </cell>
          <cell r="E262">
            <v>74.357480601102182</v>
          </cell>
          <cell r="F262">
            <v>72.872476017252339</v>
          </cell>
          <cell r="G262">
            <v>110.29949558638081</v>
          </cell>
          <cell r="H262">
            <v>134.7160692710431</v>
          </cell>
          <cell r="I262">
            <v>66.900000000000006</v>
          </cell>
          <cell r="J262">
            <v>31.791770000000003</v>
          </cell>
          <cell r="K262">
            <v>198.92600000000002</v>
          </cell>
          <cell r="L262">
            <v>6324.2096390200013</v>
          </cell>
          <cell r="M262">
            <v>85.09</v>
          </cell>
          <cell r="N262">
            <v>68.004999999999995</v>
          </cell>
          <cell r="O262">
            <v>5786.5454499999996</v>
          </cell>
          <cell r="P262">
            <v>80.75</v>
          </cell>
          <cell r="Q262">
            <v>151.38400000000001</v>
          </cell>
          <cell r="R262">
            <v>12224.258000000002</v>
          </cell>
          <cell r="S262">
            <v>32.85</v>
          </cell>
          <cell r="T262">
            <v>92.747</v>
          </cell>
          <cell r="U262">
            <v>3046.7389499999999</v>
          </cell>
          <cell r="V262">
            <v>28.48</v>
          </cell>
          <cell r="W262">
            <v>385.97</v>
          </cell>
          <cell r="X262">
            <v>10992.4256</v>
          </cell>
          <cell r="Y262">
            <v>75.45</v>
          </cell>
          <cell r="Z262">
            <v>67.697000000000003</v>
          </cell>
          <cell r="AA262">
            <v>5107.7386500000002</v>
          </cell>
          <cell r="AB262">
            <v>20.080000000000002</v>
          </cell>
          <cell r="AC262">
            <v>118.85000000000001</v>
          </cell>
          <cell r="AD262">
            <v>2386.5080000000003</v>
          </cell>
          <cell r="AE262">
            <v>62.08</v>
          </cell>
          <cell r="AF262">
            <v>134.82300000000001</v>
          </cell>
          <cell r="AG262">
            <v>8369.8118400000003</v>
          </cell>
          <cell r="AH262">
            <v>50.19</v>
          </cell>
          <cell r="AI262">
            <v>81.304000000000002</v>
          </cell>
          <cell r="AJ262">
            <v>4080.6477599999998</v>
          </cell>
          <cell r="AK262">
            <v>58318.883889020006</v>
          </cell>
          <cell r="AM262">
            <v>42.01</v>
          </cell>
          <cell r="AN262">
            <v>49.058</v>
          </cell>
          <cell r="AO262">
            <v>2060.9265799999998</v>
          </cell>
          <cell r="AP262">
            <v>43.17</v>
          </cell>
          <cell r="AQ262">
            <v>65.331000000000003</v>
          </cell>
          <cell r="AR262">
            <v>2820.3392700000004</v>
          </cell>
          <cell r="AS262">
            <v>97.300000000000011</v>
          </cell>
          <cell r="AT262">
            <v>45.145000000000003</v>
          </cell>
          <cell r="AU262">
            <v>4392.6085000000012</v>
          </cell>
          <cell r="AV262">
            <v>66.900000000000006</v>
          </cell>
          <cell r="AW262">
            <v>23.978000000000002</v>
          </cell>
          <cell r="AX262">
            <v>1604.1282000000003</v>
          </cell>
          <cell r="AY262">
            <v>6.51</v>
          </cell>
          <cell r="AZ262">
            <v>38.655999999999999</v>
          </cell>
          <cell r="BA262">
            <v>251.65055999999998</v>
          </cell>
          <cell r="BB262">
            <v>87.63</v>
          </cell>
          <cell r="BC262">
            <v>94.424000000000007</v>
          </cell>
          <cell r="BD262">
            <v>8274.3751200000006</v>
          </cell>
          <cell r="BE262">
            <v>19404.028230000004</v>
          </cell>
          <cell r="BG262">
            <v>52.870000000000005</v>
          </cell>
          <cell r="BH262">
            <v>118.479</v>
          </cell>
          <cell r="BI262">
            <v>6263.9847300000001</v>
          </cell>
          <cell r="BJ262">
            <v>25.39</v>
          </cell>
          <cell r="BK262">
            <v>313.24700000000001</v>
          </cell>
          <cell r="BL262">
            <v>7953.3413300000002</v>
          </cell>
          <cell r="BM262">
            <v>49.1</v>
          </cell>
          <cell r="BN262">
            <v>89.463999999999999</v>
          </cell>
          <cell r="BO262">
            <v>4392.6823999999997</v>
          </cell>
          <cell r="BP262">
            <v>49.92</v>
          </cell>
          <cell r="BQ262">
            <v>158.45699999999999</v>
          </cell>
          <cell r="BR262">
            <v>7910.1734399999996</v>
          </cell>
          <cell r="BS262">
            <v>31.080000000000002</v>
          </cell>
          <cell r="BT262">
            <v>254.583</v>
          </cell>
          <cell r="BU262">
            <v>7912.4396400000005</v>
          </cell>
          <cell r="BV262">
            <v>565</v>
          </cell>
          <cell r="BW262">
            <v>5.6450000000000005</v>
          </cell>
          <cell r="BX262">
            <v>3189.4250000000002</v>
          </cell>
          <cell r="BY262">
            <v>30.900000000000002</v>
          </cell>
          <cell r="BZ262">
            <v>153.899</v>
          </cell>
          <cell r="CA262">
            <v>4755.4791000000005</v>
          </cell>
          <cell r="CB262">
            <v>42377.525639999993</v>
          </cell>
          <cell r="CD262">
            <v>16.52</v>
          </cell>
          <cell r="CE262">
            <v>34.49</v>
          </cell>
          <cell r="CF262">
            <v>569.77480000000003</v>
          </cell>
          <cell r="CG262">
            <v>24.8</v>
          </cell>
          <cell r="CH262">
            <v>29.035</v>
          </cell>
          <cell r="CI262">
            <v>720.06799999999998</v>
          </cell>
          <cell r="CJ262">
            <v>1289.8427999999999</v>
          </cell>
          <cell r="CL262">
            <v>1399.48</v>
          </cell>
        </row>
        <row r="263">
          <cell r="A263" t="str">
            <v>11/30/2006</v>
          </cell>
          <cell r="B263">
            <v>39051</v>
          </cell>
          <cell r="C263">
            <v>100.58131083768977</v>
          </cell>
          <cell r="D263">
            <v>114.01361998367727</v>
          </cell>
          <cell r="E263">
            <v>77.362790537563541</v>
          </cell>
          <cell r="F263">
            <v>72.765704885197565</v>
          </cell>
          <cell r="G263">
            <v>110.39013240857503</v>
          </cell>
          <cell r="H263">
            <v>137.43455497382197</v>
          </cell>
          <cell r="I263">
            <v>68.25</v>
          </cell>
          <cell r="J263">
            <v>31.545380000000002</v>
          </cell>
          <cell r="K263">
            <v>198.92600000000002</v>
          </cell>
          <cell r="L263">
            <v>6275.1962618800007</v>
          </cell>
          <cell r="M263">
            <v>85.88</v>
          </cell>
          <cell r="N263">
            <v>68.004999999999995</v>
          </cell>
          <cell r="O263">
            <v>5840.2693999999992</v>
          </cell>
          <cell r="P263">
            <v>80.900000000000006</v>
          </cell>
          <cell r="Q263">
            <v>151.38400000000001</v>
          </cell>
          <cell r="R263">
            <v>12246.965600000001</v>
          </cell>
          <cell r="S263">
            <v>33.25</v>
          </cell>
          <cell r="T263">
            <v>92.747</v>
          </cell>
          <cell r="U263">
            <v>3083.8377500000001</v>
          </cell>
          <cell r="V263">
            <v>28.69</v>
          </cell>
          <cell r="W263">
            <v>385.97</v>
          </cell>
          <cell r="X263">
            <v>11073.479300000001</v>
          </cell>
          <cell r="Y263">
            <v>77.430000000000007</v>
          </cell>
          <cell r="Z263">
            <v>67.697000000000003</v>
          </cell>
          <cell r="AA263">
            <v>5241.7787100000005</v>
          </cell>
          <cell r="AB263">
            <v>20.170000000000002</v>
          </cell>
          <cell r="AC263">
            <v>119.554</v>
          </cell>
          <cell r="AD263">
            <v>2411.4041800000005</v>
          </cell>
          <cell r="AE263">
            <v>62.550000000000004</v>
          </cell>
          <cell r="AF263">
            <v>134.82300000000001</v>
          </cell>
          <cell r="AG263">
            <v>8433.1786500000017</v>
          </cell>
          <cell r="AH263">
            <v>51.02</v>
          </cell>
          <cell r="AI263">
            <v>81.304000000000002</v>
          </cell>
          <cell r="AJ263">
            <v>4148.1300799999999</v>
          </cell>
          <cell r="AK263">
            <v>58754.239931880002</v>
          </cell>
          <cell r="AM263">
            <v>43</v>
          </cell>
          <cell r="AN263">
            <v>49.058</v>
          </cell>
          <cell r="AO263">
            <v>2109.4940000000001</v>
          </cell>
          <cell r="AP263">
            <v>45.04</v>
          </cell>
          <cell r="AQ263">
            <v>65.331000000000003</v>
          </cell>
          <cell r="AR263">
            <v>2942.5082400000001</v>
          </cell>
          <cell r="AS263">
            <v>99.31</v>
          </cell>
          <cell r="AT263">
            <v>45.145000000000003</v>
          </cell>
          <cell r="AU263">
            <v>4483.3499500000007</v>
          </cell>
          <cell r="AV263">
            <v>68.25</v>
          </cell>
          <cell r="AW263">
            <v>24.030999999999999</v>
          </cell>
          <cell r="AX263">
            <v>1640.1157499999999</v>
          </cell>
          <cell r="AY263">
            <v>6.2</v>
          </cell>
          <cell r="AZ263">
            <v>38.655999999999999</v>
          </cell>
          <cell r="BA263">
            <v>239.66720000000001</v>
          </cell>
          <cell r="BB263">
            <v>88.72</v>
          </cell>
          <cell r="BC263">
            <v>94.424000000000007</v>
          </cell>
          <cell r="BD263">
            <v>8377.2972800000007</v>
          </cell>
          <cell r="BE263">
            <v>19792.432420000005</v>
          </cell>
          <cell r="BG263">
            <v>55.34</v>
          </cell>
          <cell r="BH263">
            <v>118.479</v>
          </cell>
          <cell r="BI263">
            <v>6556.6278600000005</v>
          </cell>
          <cell r="BJ263">
            <v>26.64</v>
          </cell>
          <cell r="BK263">
            <v>313.24700000000001</v>
          </cell>
          <cell r="BL263">
            <v>8344.9000800000013</v>
          </cell>
          <cell r="BM263">
            <v>51.69</v>
          </cell>
          <cell r="BN263">
            <v>77.028999999999996</v>
          </cell>
          <cell r="BO263">
            <v>3981.6290099999997</v>
          </cell>
          <cell r="BP263">
            <v>52.5</v>
          </cell>
          <cell r="BQ263">
            <v>158.15600000000001</v>
          </cell>
          <cell r="BR263">
            <v>8303.19</v>
          </cell>
          <cell r="BS263">
            <v>33.74</v>
          </cell>
          <cell r="BT263">
            <v>254.583</v>
          </cell>
          <cell r="BU263">
            <v>8589.6304200000013</v>
          </cell>
          <cell r="BV263">
            <v>595</v>
          </cell>
          <cell r="BW263">
            <v>5.6450000000000005</v>
          </cell>
          <cell r="BX263">
            <v>3358.7750000000001</v>
          </cell>
          <cell r="BY263">
            <v>32.200000000000003</v>
          </cell>
          <cell r="BZ263">
            <v>153.899</v>
          </cell>
          <cell r="CA263">
            <v>4955.5478000000003</v>
          </cell>
          <cell r="CB263">
            <v>44090.300170000002</v>
          </cell>
          <cell r="CD263">
            <v>16.599900000000002</v>
          </cell>
          <cell r="CE263">
            <v>34.49</v>
          </cell>
          <cell r="CF263">
            <v>572.53055100000006</v>
          </cell>
          <cell r="CG263">
            <v>24.64</v>
          </cell>
          <cell r="CH263">
            <v>29.035</v>
          </cell>
          <cell r="CI263">
            <v>715.42240000000004</v>
          </cell>
          <cell r="CJ263">
            <v>1287.9529510000002</v>
          </cell>
          <cell r="CL263">
            <v>1400.63</v>
          </cell>
        </row>
        <row r="264">
          <cell r="A264" t="str">
            <v>12/01/2006</v>
          </cell>
          <cell r="B264">
            <v>39052</v>
          </cell>
          <cell r="C264">
            <v>100.35619065219556</v>
          </cell>
          <cell r="D264">
            <v>112.55949034977928</v>
          </cell>
          <cell r="E264">
            <v>77.716602947179879</v>
          </cell>
          <cell r="F264">
            <v>73.733930836546662</v>
          </cell>
          <cell r="G264">
            <v>110.08117906683479</v>
          </cell>
          <cell r="H264">
            <v>137.29359645590014</v>
          </cell>
          <cell r="I264">
            <v>68.180000000000007</v>
          </cell>
          <cell r="J264">
            <v>31.855130000000003</v>
          </cell>
          <cell r="K264">
            <v>198.92600000000002</v>
          </cell>
          <cell r="L264">
            <v>6336.8135903800012</v>
          </cell>
          <cell r="M264">
            <v>85.09</v>
          </cell>
          <cell r="N264">
            <v>68.004999999999995</v>
          </cell>
          <cell r="O264">
            <v>5786.5454499999996</v>
          </cell>
          <cell r="P264">
            <v>80.710000000000008</v>
          </cell>
          <cell r="Q264">
            <v>151.38400000000001</v>
          </cell>
          <cell r="R264">
            <v>12218.202640000003</v>
          </cell>
          <cell r="S264">
            <v>32.92</v>
          </cell>
          <cell r="T264">
            <v>92.747</v>
          </cell>
          <cell r="U264">
            <v>3053.2312400000001</v>
          </cell>
          <cell r="V264">
            <v>28.76</v>
          </cell>
          <cell r="W264">
            <v>385.97</v>
          </cell>
          <cell r="X264">
            <v>11100.497200000002</v>
          </cell>
          <cell r="Y264">
            <v>77.2</v>
          </cell>
          <cell r="Z264">
            <v>67.697000000000003</v>
          </cell>
          <cell r="AA264">
            <v>5226.2084000000004</v>
          </cell>
          <cell r="AB264">
            <v>20.16</v>
          </cell>
          <cell r="AC264">
            <v>119.554</v>
          </cell>
          <cell r="AD264">
            <v>2410.2086399999998</v>
          </cell>
          <cell r="AE264">
            <v>62.2</v>
          </cell>
          <cell r="AF264">
            <v>134.82300000000001</v>
          </cell>
          <cell r="AG264">
            <v>8385.990600000001</v>
          </cell>
          <cell r="AH264">
            <v>50.49</v>
          </cell>
          <cell r="AI264">
            <v>81.304000000000002</v>
          </cell>
          <cell r="AJ264">
            <v>4105.0389599999999</v>
          </cell>
          <cell r="AK264">
            <v>58622.736720380002</v>
          </cell>
          <cell r="AM264">
            <v>42.97</v>
          </cell>
          <cell r="AN264">
            <v>49.058</v>
          </cell>
          <cell r="AO264">
            <v>2108.0222599999997</v>
          </cell>
          <cell r="AP264">
            <v>42.72</v>
          </cell>
          <cell r="AQ264">
            <v>65.331000000000003</v>
          </cell>
          <cell r="AR264">
            <v>2790.9403200000002</v>
          </cell>
          <cell r="AS264">
            <v>99.03</v>
          </cell>
          <cell r="AT264">
            <v>45.145000000000003</v>
          </cell>
          <cell r="AU264">
            <v>4470.7093500000001</v>
          </cell>
          <cell r="AV264">
            <v>68.180000000000007</v>
          </cell>
          <cell r="AW264">
            <v>24.030999999999999</v>
          </cell>
          <cell r="AX264">
            <v>1638.4335800000001</v>
          </cell>
          <cell r="AY264">
            <v>6.1000000000000005</v>
          </cell>
          <cell r="AZ264">
            <v>38.655999999999999</v>
          </cell>
          <cell r="BA264">
            <v>235.80160000000001</v>
          </cell>
          <cell r="BB264">
            <v>87.86</v>
          </cell>
          <cell r="BC264">
            <v>94.424000000000007</v>
          </cell>
          <cell r="BD264">
            <v>8296.0926400000008</v>
          </cell>
          <cell r="BE264">
            <v>19539.999750000003</v>
          </cell>
          <cell r="BG264">
            <v>55.89</v>
          </cell>
          <cell r="BH264">
            <v>118.479</v>
          </cell>
          <cell r="BI264">
            <v>6621.7913099999996</v>
          </cell>
          <cell r="BJ264">
            <v>26.59</v>
          </cell>
          <cell r="BK264">
            <v>313.24700000000001</v>
          </cell>
          <cell r="BL264">
            <v>8329.2377300000007</v>
          </cell>
          <cell r="BM264">
            <v>52.04</v>
          </cell>
          <cell r="BN264">
            <v>77.028999999999996</v>
          </cell>
          <cell r="BO264">
            <v>4008.5891599999995</v>
          </cell>
          <cell r="BP264">
            <v>52.52</v>
          </cell>
          <cell r="BQ264">
            <v>158.15600000000001</v>
          </cell>
          <cell r="BR264">
            <v>8306.3531200000016</v>
          </cell>
          <cell r="BS264">
            <v>33.800000000000004</v>
          </cell>
          <cell r="BT264">
            <v>254.583</v>
          </cell>
          <cell r="BU264">
            <v>8604.9054000000015</v>
          </cell>
          <cell r="BV264">
            <v>615</v>
          </cell>
          <cell r="BW264">
            <v>5.6450000000000005</v>
          </cell>
          <cell r="BX264">
            <v>3471.6750000000002</v>
          </cell>
          <cell r="BY264">
            <v>32.160000000000004</v>
          </cell>
          <cell r="BZ264">
            <v>153.899</v>
          </cell>
          <cell r="CA264">
            <v>4949.3918400000002</v>
          </cell>
          <cell r="CB264">
            <v>44291.943560000014</v>
          </cell>
          <cell r="CD264">
            <v>16.920000000000002</v>
          </cell>
          <cell r="CE264">
            <v>34.49</v>
          </cell>
          <cell r="CF264">
            <v>583.57080000000008</v>
          </cell>
          <cell r="CG264">
            <v>24.85</v>
          </cell>
          <cell r="CH264">
            <v>29.035</v>
          </cell>
          <cell r="CI264">
            <v>721.51975000000004</v>
          </cell>
          <cell r="CJ264">
            <v>1305.0905500000001</v>
          </cell>
          <cell r="CL264">
            <v>1396.71</v>
          </cell>
        </row>
        <row r="265">
          <cell r="A265" t="str">
            <v>12/04/2006</v>
          </cell>
          <cell r="B265">
            <v>39055</v>
          </cell>
          <cell r="C265">
            <v>101.40443805793412</v>
          </cell>
          <cell r="D265">
            <v>113.58224696429981</v>
          </cell>
          <cell r="E265">
            <v>77.227671474471563</v>
          </cell>
          <cell r="F265">
            <v>74.571526898307042</v>
          </cell>
          <cell r="G265">
            <v>111.0592686002522</v>
          </cell>
          <cell r="H265">
            <v>137.67619814740232</v>
          </cell>
          <cell r="I265">
            <v>68.37</v>
          </cell>
          <cell r="J265">
            <v>32.425350000000002</v>
          </cell>
          <cell r="K265">
            <v>198.92600000000002</v>
          </cell>
          <cell r="L265">
            <v>6450.2451741000004</v>
          </cell>
          <cell r="M265">
            <v>86.61</v>
          </cell>
          <cell r="N265">
            <v>68.004999999999995</v>
          </cell>
          <cell r="O265">
            <v>5889.9130499999992</v>
          </cell>
          <cell r="P265">
            <v>81.59</v>
          </cell>
          <cell r="Q265">
            <v>151.38400000000001</v>
          </cell>
          <cell r="R265">
            <v>12351.420560000002</v>
          </cell>
          <cell r="S265">
            <v>32.75</v>
          </cell>
          <cell r="T265">
            <v>92.747</v>
          </cell>
          <cell r="U265">
            <v>3037.46425</v>
          </cell>
          <cell r="V265">
            <v>29</v>
          </cell>
          <cell r="W265">
            <v>385.97</v>
          </cell>
          <cell r="X265">
            <v>11193.130000000001</v>
          </cell>
          <cell r="Y265">
            <v>78.39</v>
          </cell>
          <cell r="Z265">
            <v>67.697000000000003</v>
          </cell>
          <cell r="AA265">
            <v>5306.7678300000007</v>
          </cell>
          <cell r="AB265">
            <v>20.25</v>
          </cell>
          <cell r="AC265">
            <v>119.554</v>
          </cell>
          <cell r="AD265">
            <v>2420.9684999999999</v>
          </cell>
          <cell r="AE265">
            <v>62.47</v>
          </cell>
          <cell r="AF265">
            <v>134.82300000000001</v>
          </cell>
          <cell r="AG265">
            <v>8422.3928100000012</v>
          </cell>
          <cell r="AH265">
            <v>51.2</v>
          </cell>
          <cell r="AI265">
            <v>81.304000000000002</v>
          </cell>
          <cell r="AJ265">
            <v>4162.7647999999999</v>
          </cell>
          <cell r="AK265">
            <v>59235.066974100009</v>
          </cell>
          <cell r="AM265">
            <v>43.25</v>
          </cell>
          <cell r="AN265">
            <v>49.058</v>
          </cell>
          <cell r="AO265">
            <v>2121.7584999999999</v>
          </cell>
          <cell r="AP265">
            <v>42.410000000000004</v>
          </cell>
          <cell r="AQ265">
            <v>65.331000000000003</v>
          </cell>
          <cell r="AR265">
            <v>2770.6877100000002</v>
          </cell>
          <cell r="AS265">
            <v>100.44</v>
          </cell>
          <cell r="AT265">
            <v>45.145000000000003</v>
          </cell>
          <cell r="AU265">
            <v>4534.3638000000001</v>
          </cell>
          <cell r="AV265">
            <v>68.37</v>
          </cell>
          <cell r="AW265">
            <v>24.030999999999999</v>
          </cell>
          <cell r="AX265">
            <v>1642.99947</v>
          </cell>
          <cell r="AY265">
            <v>6.19</v>
          </cell>
          <cell r="AZ265">
            <v>38.655999999999999</v>
          </cell>
          <cell r="BA265">
            <v>239.28064000000001</v>
          </cell>
          <cell r="BB265">
            <v>89.05</v>
          </cell>
          <cell r="BC265">
            <v>94.424000000000007</v>
          </cell>
          <cell r="BD265">
            <v>8408.4572000000007</v>
          </cell>
          <cell r="BE265">
            <v>19717.547320000005</v>
          </cell>
          <cell r="BG265">
            <v>55.81</v>
          </cell>
          <cell r="BH265">
            <v>118.479</v>
          </cell>
          <cell r="BI265">
            <v>6612.3129900000004</v>
          </cell>
          <cell r="BJ265">
            <v>26.29</v>
          </cell>
          <cell r="BK265">
            <v>313.24700000000001</v>
          </cell>
          <cell r="BL265">
            <v>8235.2636299999995</v>
          </cell>
          <cell r="BM265">
            <v>51.42</v>
          </cell>
          <cell r="BN265">
            <v>77.028999999999996</v>
          </cell>
          <cell r="BO265">
            <v>3960.8311800000001</v>
          </cell>
          <cell r="BP265">
            <v>52.2</v>
          </cell>
          <cell r="BQ265">
            <v>158.15600000000001</v>
          </cell>
          <cell r="BR265">
            <v>8255.7432000000008</v>
          </cell>
          <cell r="BS265">
            <v>33.35</v>
          </cell>
          <cell r="BT265">
            <v>254.583</v>
          </cell>
          <cell r="BU265">
            <v>8490.3430499999995</v>
          </cell>
          <cell r="BV265">
            <v>628.5</v>
          </cell>
          <cell r="BW265">
            <v>5.6450000000000005</v>
          </cell>
          <cell r="BX265">
            <v>3547.8825000000002</v>
          </cell>
          <cell r="BY265">
            <v>31.91</v>
          </cell>
          <cell r="BZ265">
            <v>153.899</v>
          </cell>
          <cell r="CA265">
            <v>4910.9170899999999</v>
          </cell>
          <cell r="CB265">
            <v>44013.293640000004</v>
          </cell>
          <cell r="CD265">
            <v>16.87</v>
          </cell>
          <cell r="CE265">
            <v>34.49</v>
          </cell>
          <cell r="CF265">
            <v>581.84630000000004</v>
          </cell>
          <cell r="CG265">
            <v>25.42</v>
          </cell>
          <cell r="CH265">
            <v>29.035</v>
          </cell>
          <cell r="CI265">
            <v>738.06970000000001</v>
          </cell>
          <cell r="CJ265">
            <v>1319.9160000000002</v>
          </cell>
          <cell r="CL265">
            <v>1409.1200000000001</v>
          </cell>
        </row>
        <row r="266">
          <cell r="A266" t="str">
            <v>12/05/2006</v>
          </cell>
          <cell r="B266">
            <v>39056</v>
          </cell>
          <cell r="C266">
            <v>101.78835221439897</v>
          </cell>
          <cell r="D266">
            <v>114.85626522442645</v>
          </cell>
          <cell r="E266">
            <v>78.980912702719635</v>
          </cell>
          <cell r="F266">
            <v>77.337526953001941</v>
          </cell>
          <cell r="G266">
            <v>111.50378310214376</v>
          </cell>
          <cell r="H266">
            <v>137.93797825211436</v>
          </cell>
          <cell r="I266">
            <v>68.5</v>
          </cell>
          <cell r="J266">
            <v>32.467590000000001</v>
          </cell>
          <cell r="K266">
            <v>198.92600000000002</v>
          </cell>
          <cell r="L266">
            <v>6458.6478083400007</v>
          </cell>
          <cell r="M266">
            <v>86.850000000000009</v>
          </cell>
          <cell r="N266">
            <v>68.004999999999995</v>
          </cell>
          <cell r="O266">
            <v>5906.2342500000004</v>
          </cell>
          <cell r="P266">
            <v>82.09</v>
          </cell>
          <cell r="Q266">
            <v>151.38400000000001</v>
          </cell>
          <cell r="R266">
            <v>12427.112560000001</v>
          </cell>
          <cell r="S266">
            <v>33.049999999999997</v>
          </cell>
          <cell r="T266">
            <v>92.747</v>
          </cell>
          <cell r="U266">
            <v>3065.2883499999998</v>
          </cell>
          <cell r="V266">
            <v>29.04</v>
          </cell>
          <cell r="W266">
            <v>385.97</v>
          </cell>
          <cell r="X266">
            <v>11208.568800000001</v>
          </cell>
          <cell r="Y266">
            <v>78.25</v>
          </cell>
          <cell r="Z266">
            <v>67.697000000000003</v>
          </cell>
          <cell r="AA266">
            <v>5297.29025</v>
          </cell>
          <cell r="AB266">
            <v>20.420000000000002</v>
          </cell>
          <cell r="AC266">
            <v>119.554</v>
          </cell>
          <cell r="AD266">
            <v>2441.29268</v>
          </cell>
          <cell r="AE266">
            <v>62.74</v>
          </cell>
          <cell r="AF266">
            <v>134.82300000000001</v>
          </cell>
          <cell r="AG266">
            <v>8458.7950200000014</v>
          </cell>
          <cell r="AH266">
            <v>51.61</v>
          </cell>
          <cell r="AI266">
            <v>81.304000000000002</v>
          </cell>
          <cell r="AJ266">
            <v>4196.09944</v>
          </cell>
          <cell r="AK266">
            <v>59459.329158339991</v>
          </cell>
          <cell r="AM266">
            <v>44</v>
          </cell>
          <cell r="AN266">
            <v>49.058</v>
          </cell>
          <cell r="AO266">
            <v>2158.5520000000001</v>
          </cell>
          <cell r="AP266">
            <v>43.14</v>
          </cell>
          <cell r="AQ266">
            <v>65.331000000000003</v>
          </cell>
          <cell r="AR266">
            <v>2818.37934</v>
          </cell>
          <cell r="AS266">
            <v>102.5</v>
          </cell>
          <cell r="AT266">
            <v>45.145000000000003</v>
          </cell>
          <cell r="AU266">
            <v>4627.3625000000002</v>
          </cell>
          <cell r="AV266">
            <v>68.5</v>
          </cell>
          <cell r="AW266">
            <v>24.030999999999999</v>
          </cell>
          <cell r="AX266">
            <v>1646.1234999999999</v>
          </cell>
          <cell r="AY266">
            <v>6.1400000000000006</v>
          </cell>
          <cell r="AZ266">
            <v>38.655999999999999</v>
          </cell>
          <cell r="BA266">
            <v>237.34784000000002</v>
          </cell>
          <cell r="BB266">
            <v>89.5</v>
          </cell>
          <cell r="BC266">
            <v>94.424000000000007</v>
          </cell>
          <cell r="BD266">
            <v>8450.9480000000003</v>
          </cell>
          <cell r="BE266">
            <v>19938.713179999999</v>
          </cell>
          <cell r="BG266">
            <v>56.76</v>
          </cell>
          <cell r="BH266">
            <v>118.479</v>
          </cell>
          <cell r="BI266">
            <v>6724.8680399999994</v>
          </cell>
          <cell r="BJ266">
            <v>26.63</v>
          </cell>
          <cell r="BK266">
            <v>313.24700000000001</v>
          </cell>
          <cell r="BL266">
            <v>8341.7676100000008</v>
          </cell>
          <cell r="BM266">
            <v>52.17</v>
          </cell>
          <cell r="BN266">
            <v>77.028999999999996</v>
          </cell>
          <cell r="BO266">
            <v>4018.60293</v>
          </cell>
          <cell r="BP266">
            <v>53.53</v>
          </cell>
          <cell r="BQ266">
            <v>158.15600000000001</v>
          </cell>
          <cell r="BR266">
            <v>8466.0906800000012</v>
          </cell>
          <cell r="BS266">
            <v>33.97</v>
          </cell>
          <cell r="BT266">
            <v>254.583</v>
          </cell>
          <cell r="BU266">
            <v>8648.1845099999991</v>
          </cell>
          <cell r="BV266">
            <v>665.07</v>
          </cell>
          <cell r="BW266">
            <v>5.6450000000000005</v>
          </cell>
          <cell r="BX266">
            <v>3754.3201500000005</v>
          </cell>
          <cell r="BY266">
            <v>32.869999999999997</v>
          </cell>
          <cell r="BZ266">
            <v>153.899</v>
          </cell>
          <cell r="CA266">
            <v>5058.6601299999993</v>
          </cell>
          <cell r="CB266">
            <v>45012.494050000001</v>
          </cell>
          <cell r="CD266">
            <v>18.34</v>
          </cell>
          <cell r="CE266">
            <v>34.49</v>
          </cell>
          <cell r="CF266">
            <v>632.54660000000001</v>
          </cell>
          <cell r="CG266">
            <v>25.36</v>
          </cell>
          <cell r="CH266">
            <v>29.035</v>
          </cell>
          <cell r="CI266">
            <v>736.32759999999996</v>
          </cell>
          <cell r="CJ266">
            <v>1368.8742</v>
          </cell>
          <cell r="CL266">
            <v>1414.76</v>
          </cell>
        </row>
        <row r="267">
          <cell r="A267" t="str">
            <v>12/06/2006</v>
          </cell>
          <cell r="B267">
            <v>39057</v>
          </cell>
          <cell r="C267">
            <v>102.3913375595005</v>
          </cell>
          <cell r="D267">
            <v>115.55198922187731</v>
          </cell>
          <cell r="E267">
            <v>80.533329512747613</v>
          </cell>
          <cell r="F267">
            <v>80.17352135936342</v>
          </cell>
          <cell r="G267">
            <v>111.35718789407314</v>
          </cell>
          <cell r="H267">
            <v>135.98469593233992</v>
          </cell>
          <cell r="I267">
            <v>67.53</v>
          </cell>
          <cell r="J267">
            <v>32.509830000000001</v>
          </cell>
          <cell r="K267">
            <v>198.92600000000002</v>
          </cell>
          <cell r="L267">
            <v>6467.0504425800009</v>
          </cell>
          <cell r="M267">
            <v>86.79</v>
          </cell>
          <cell r="N267">
            <v>68.004999999999995</v>
          </cell>
          <cell r="O267">
            <v>5902.1539499999999</v>
          </cell>
          <cell r="P267">
            <v>81.760000000000005</v>
          </cell>
          <cell r="Q267">
            <v>151.38400000000001</v>
          </cell>
          <cell r="R267">
            <v>12377.155840000001</v>
          </cell>
          <cell r="S267">
            <v>33.31</v>
          </cell>
          <cell r="T267">
            <v>92.747</v>
          </cell>
          <cell r="U267">
            <v>3089.4025700000002</v>
          </cell>
          <cell r="V267">
            <v>30.05</v>
          </cell>
          <cell r="W267">
            <v>385.97</v>
          </cell>
          <cell r="X267">
            <v>11598.398500000001</v>
          </cell>
          <cell r="Y267">
            <v>77.570000000000007</v>
          </cell>
          <cell r="Z267">
            <v>67.697000000000003</v>
          </cell>
          <cell r="AA267">
            <v>5251.2562900000003</v>
          </cell>
          <cell r="AB267">
            <v>20.28</v>
          </cell>
          <cell r="AC267">
            <v>119.554</v>
          </cell>
          <cell r="AD267">
            <v>2424.55512</v>
          </cell>
          <cell r="AE267">
            <v>63.02</v>
          </cell>
          <cell r="AF267">
            <v>134.82300000000001</v>
          </cell>
          <cell r="AG267">
            <v>8496.5454600000012</v>
          </cell>
          <cell r="AH267">
            <v>51.72</v>
          </cell>
          <cell r="AI267">
            <v>81.304000000000002</v>
          </cell>
          <cell r="AJ267">
            <v>4205.04288</v>
          </cell>
          <cell r="AK267">
            <v>59811.56105258</v>
          </cell>
          <cell r="AM267">
            <v>44.730000000000004</v>
          </cell>
          <cell r="AN267">
            <v>49.058</v>
          </cell>
          <cell r="AO267">
            <v>2194.3643400000001</v>
          </cell>
          <cell r="AP267">
            <v>43.21</v>
          </cell>
          <cell r="AQ267">
            <v>65.331000000000003</v>
          </cell>
          <cell r="AR267">
            <v>2822.9525100000001</v>
          </cell>
          <cell r="AS267">
            <v>103.12</v>
          </cell>
          <cell r="AT267">
            <v>45.145000000000003</v>
          </cell>
          <cell r="AU267">
            <v>4655.3524000000007</v>
          </cell>
          <cell r="AV267">
            <v>67.53</v>
          </cell>
          <cell r="AW267">
            <v>24.030999999999999</v>
          </cell>
          <cell r="AX267">
            <v>1622.8134299999999</v>
          </cell>
          <cell r="AY267">
            <v>6.12</v>
          </cell>
          <cell r="AZ267">
            <v>38.655999999999999</v>
          </cell>
          <cell r="BA267">
            <v>236.57471999999999</v>
          </cell>
          <cell r="BB267">
            <v>90.31</v>
          </cell>
          <cell r="BC267">
            <v>94.424000000000007</v>
          </cell>
          <cell r="BD267">
            <v>8527.4314400000003</v>
          </cell>
          <cell r="BE267">
            <v>20059.488840000002</v>
          </cell>
          <cell r="BG267">
            <v>57.84</v>
          </cell>
          <cell r="BH267">
            <v>118.479</v>
          </cell>
          <cell r="BI267">
            <v>6852.8253600000007</v>
          </cell>
          <cell r="BJ267">
            <v>27.53</v>
          </cell>
          <cell r="BK267">
            <v>313.24700000000001</v>
          </cell>
          <cell r="BL267">
            <v>8623.689910000001</v>
          </cell>
          <cell r="BM267">
            <v>53.49</v>
          </cell>
          <cell r="BN267">
            <v>77.028999999999996</v>
          </cell>
          <cell r="BO267">
            <v>4120.2812100000001</v>
          </cell>
          <cell r="BP267">
            <v>54.17</v>
          </cell>
          <cell r="BQ267">
            <v>158.15600000000001</v>
          </cell>
          <cell r="BR267">
            <v>8567.3105200000009</v>
          </cell>
          <cell r="BS267">
            <v>34.800000000000004</v>
          </cell>
          <cell r="BT267">
            <v>254.583</v>
          </cell>
          <cell r="BU267">
            <v>8859.4884000000002</v>
          </cell>
          <cell r="BV267">
            <v>672</v>
          </cell>
          <cell r="BW267">
            <v>5.6450000000000005</v>
          </cell>
          <cell r="BX267">
            <v>3793.4400000000005</v>
          </cell>
          <cell r="BY267">
            <v>33.01</v>
          </cell>
          <cell r="BZ267">
            <v>153.899</v>
          </cell>
          <cell r="CA267">
            <v>5080.2059899999995</v>
          </cell>
          <cell r="CB267">
            <v>45897.24139000001</v>
          </cell>
          <cell r="CD267">
            <v>18.600000000000001</v>
          </cell>
          <cell r="CE267">
            <v>34.49</v>
          </cell>
          <cell r="CF267">
            <v>641.51400000000012</v>
          </cell>
          <cell r="CG267">
            <v>26.78</v>
          </cell>
          <cell r="CH267">
            <v>29.035</v>
          </cell>
          <cell r="CI267">
            <v>777.55730000000005</v>
          </cell>
          <cell r="CJ267">
            <v>1419.0713000000001</v>
          </cell>
          <cell r="CL267">
            <v>1412.9</v>
          </cell>
        </row>
        <row r="268">
          <cell r="A268" t="str">
            <v>12/07/2006</v>
          </cell>
          <cell r="B268">
            <v>39058</v>
          </cell>
          <cell r="C268">
            <v>102.24129401515414</v>
          </cell>
          <cell r="D268">
            <v>114.93299347001209</v>
          </cell>
          <cell r="E268">
            <v>78.873737612242252</v>
          </cell>
          <cell r="F268">
            <v>77.945269902872553</v>
          </cell>
          <cell r="G268">
            <v>110.91503783102141</v>
          </cell>
          <cell r="H268">
            <v>134.39387837293594</v>
          </cell>
          <cell r="I268">
            <v>66.739999999999995</v>
          </cell>
          <cell r="J268">
            <v>32.735100000000003</v>
          </cell>
          <cell r="K268">
            <v>198.92600000000002</v>
          </cell>
          <cell r="L268">
            <v>6511.8625026000009</v>
          </cell>
          <cell r="M268">
            <v>86.54</v>
          </cell>
          <cell r="N268">
            <v>68.004999999999995</v>
          </cell>
          <cell r="O268">
            <v>5885.1526999999996</v>
          </cell>
          <cell r="P268">
            <v>81.820000000000007</v>
          </cell>
          <cell r="Q268">
            <v>151.38400000000001</v>
          </cell>
          <cell r="R268">
            <v>12386.238880000003</v>
          </cell>
          <cell r="S268">
            <v>33.200000000000003</v>
          </cell>
          <cell r="T268">
            <v>92.747</v>
          </cell>
          <cell r="U268">
            <v>3079.2004000000002</v>
          </cell>
          <cell r="V268">
            <v>30</v>
          </cell>
          <cell r="W268">
            <v>385.97</v>
          </cell>
          <cell r="X268">
            <v>11579.1</v>
          </cell>
          <cell r="Y268">
            <v>77.67</v>
          </cell>
          <cell r="Z268">
            <v>67.697000000000003</v>
          </cell>
          <cell r="AA268">
            <v>5258.0259900000001</v>
          </cell>
          <cell r="AB268">
            <v>20.56</v>
          </cell>
          <cell r="AC268">
            <v>119.554</v>
          </cell>
          <cell r="AD268">
            <v>2458.03024</v>
          </cell>
          <cell r="AE268">
            <v>62.300000000000004</v>
          </cell>
          <cell r="AF268">
            <v>134.82300000000001</v>
          </cell>
          <cell r="AG268">
            <v>8399.4729000000007</v>
          </cell>
          <cell r="AH268">
            <v>51.25</v>
          </cell>
          <cell r="AI268">
            <v>81.304000000000002</v>
          </cell>
          <cell r="AJ268">
            <v>4166.83</v>
          </cell>
          <cell r="AK268">
            <v>59723.913612600008</v>
          </cell>
          <cell r="AM268">
            <v>43.730000000000004</v>
          </cell>
          <cell r="AN268">
            <v>49.058</v>
          </cell>
          <cell r="AO268">
            <v>2145.3063400000001</v>
          </cell>
          <cell r="AP268">
            <v>42.980000000000004</v>
          </cell>
          <cell r="AQ268">
            <v>65.331000000000003</v>
          </cell>
          <cell r="AR268">
            <v>2807.9263800000003</v>
          </cell>
          <cell r="AS268">
            <v>102.52</v>
          </cell>
          <cell r="AT268">
            <v>45.145000000000003</v>
          </cell>
          <cell r="AU268">
            <v>4628.2654000000002</v>
          </cell>
          <cell r="AV268">
            <v>66.739999999999995</v>
          </cell>
          <cell r="AW268">
            <v>24.030999999999999</v>
          </cell>
          <cell r="AX268">
            <v>1603.8289399999999</v>
          </cell>
          <cell r="AY268">
            <v>5.97</v>
          </cell>
          <cell r="AZ268">
            <v>38.655999999999999</v>
          </cell>
          <cell r="BA268">
            <v>230.77631999999997</v>
          </cell>
          <cell r="BB268">
            <v>90.4</v>
          </cell>
          <cell r="BC268">
            <v>94.424000000000007</v>
          </cell>
          <cell r="BD268">
            <v>8535.9296000000013</v>
          </cell>
          <cell r="BE268">
            <v>19952.032980000004</v>
          </cell>
          <cell r="BG268">
            <v>56.92</v>
          </cell>
          <cell r="BH268">
            <v>118.479</v>
          </cell>
          <cell r="BI268">
            <v>6743.8246799999997</v>
          </cell>
          <cell r="BJ268">
            <v>27.21</v>
          </cell>
          <cell r="BK268">
            <v>313.24700000000001</v>
          </cell>
          <cell r="BL268">
            <v>8523.4508700000006</v>
          </cell>
          <cell r="BM268">
            <v>52.11</v>
          </cell>
          <cell r="BN268">
            <v>77.028999999999996</v>
          </cell>
          <cell r="BO268">
            <v>4013.98119</v>
          </cell>
          <cell r="BP268">
            <v>53.25</v>
          </cell>
          <cell r="BQ268">
            <v>158.15600000000001</v>
          </cell>
          <cell r="BR268">
            <v>8421.8070000000007</v>
          </cell>
          <cell r="BS268">
            <v>33.980000000000004</v>
          </cell>
          <cell r="BT268">
            <v>254.583</v>
          </cell>
          <cell r="BU268">
            <v>8650.7303400000001</v>
          </cell>
          <cell r="BV268">
            <v>655</v>
          </cell>
          <cell r="BW268">
            <v>5.6450000000000005</v>
          </cell>
          <cell r="BX268">
            <v>3697.4750000000004</v>
          </cell>
          <cell r="BY268">
            <v>31.84</v>
          </cell>
          <cell r="BZ268">
            <v>153.899</v>
          </cell>
          <cell r="CA268">
            <v>4900.1441599999998</v>
          </cell>
          <cell r="CB268">
            <v>44951.413239999994</v>
          </cell>
          <cell r="CD268">
            <v>17.97</v>
          </cell>
          <cell r="CE268">
            <v>34.49</v>
          </cell>
          <cell r="CF268">
            <v>619.78530000000001</v>
          </cell>
          <cell r="CG268">
            <v>26.17</v>
          </cell>
          <cell r="CH268">
            <v>29.035</v>
          </cell>
          <cell r="CI268">
            <v>759.84595000000002</v>
          </cell>
          <cell r="CJ268">
            <v>1379.6312499999999</v>
          </cell>
          <cell r="CL268">
            <v>1407.29</v>
          </cell>
        </row>
        <row r="269">
          <cell r="A269" t="str">
            <v>12/08/2006</v>
          </cell>
          <cell r="B269">
            <v>39059</v>
          </cell>
          <cell r="C269">
            <v>102.18945938345757</v>
          </cell>
          <cell r="D269">
            <v>114.60719405335193</v>
          </cell>
          <cell r="E269">
            <v>77.540564563085326</v>
          </cell>
          <cell r="F269">
            <v>77.916538263886366</v>
          </cell>
          <cell r="G269">
            <v>111.11601513240856</v>
          </cell>
          <cell r="H269">
            <v>134.23278292388238</v>
          </cell>
          <cell r="I269">
            <v>66.66</v>
          </cell>
          <cell r="J269">
            <v>32.713999999999999</v>
          </cell>
          <cell r="K269">
            <v>198.92600000000002</v>
          </cell>
          <cell r="L269">
            <v>6507.665164</v>
          </cell>
          <cell r="M269">
            <v>86.710000000000008</v>
          </cell>
          <cell r="N269">
            <v>68.004999999999995</v>
          </cell>
          <cell r="O269">
            <v>5896.7135500000004</v>
          </cell>
          <cell r="P269">
            <v>82.23</v>
          </cell>
          <cell r="Q269">
            <v>151.38400000000001</v>
          </cell>
          <cell r="R269">
            <v>12448.306320000002</v>
          </cell>
          <cell r="S269">
            <v>32.35</v>
          </cell>
          <cell r="T269">
            <v>92.747</v>
          </cell>
          <cell r="U269">
            <v>3000.3654500000002</v>
          </cell>
          <cell r="V269">
            <v>29.96</v>
          </cell>
          <cell r="W269">
            <v>385.97</v>
          </cell>
          <cell r="X269">
            <v>11563.6612</v>
          </cell>
          <cell r="Y269">
            <v>77.260000000000005</v>
          </cell>
          <cell r="Z269">
            <v>67.697000000000003</v>
          </cell>
          <cell r="AA269">
            <v>5230.2702200000003</v>
          </cell>
          <cell r="AB269">
            <v>20.48</v>
          </cell>
          <cell r="AC269">
            <v>119.554</v>
          </cell>
          <cell r="AD269">
            <v>2448.4659200000001</v>
          </cell>
          <cell r="AE269">
            <v>62.440000000000005</v>
          </cell>
          <cell r="AF269">
            <v>134.82300000000001</v>
          </cell>
          <cell r="AG269">
            <v>8418.3481200000006</v>
          </cell>
          <cell r="AH269">
            <v>51.410000000000004</v>
          </cell>
          <cell r="AI269">
            <v>81.304000000000002</v>
          </cell>
          <cell r="AJ269">
            <v>4179.8386400000009</v>
          </cell>
          <cell r="AK269">
            <v>59693.634584000007</v>
          </cell>
          <cell r="AM269">
            <v>43.38</v>
          </cell>
          <cell r="AN269">
            <v>49.058</v>
          </cell>
          <cell r="AO269">
            <v>2128.1360400000003</v>
          </cell>
          <cell r="AP269">
            <v>42.6</v>
          </cell>
          <cell r="AQ269">
            <v>65.331000000000003</v>
          </cell>
          <cell r="AR269">
            <v>2783.1006000000002</v>
          </cell>
          <cell r="AS269">
            <v>101.41</v>
          </cell>
          <cell r="AT269">
            <v>45.145000000000003</v>
          </cell>
          <cell r="AU269">
            <v>4578.15445</v>
          </cell>
          <cell r="AV269">
            <v>66.66</v>
          </cell>
          <cell r="AW269">
            <v>24.030999999999999</v>
          </cell>
          <cell r="AX269">
            <v>1601.9064599999999</v>
          </cell>
          <cell r="AY269">
            <v>6.0600000000000005</v>
          </cell>
          <cell r="AZ269">
            <v>38.655999999999999</v>
          </cell>
          <cell r="BA269">
            <v>234.25536000000002</v>
          </cell>
          <cell r="BB269">
            <v>90.76</v>
          </cell>
          <cell r="BC269">
            <v>94.424000000000007</v>
          </cell>
          <cell r="BD269">
            <v>8569.9222400000017</v>
          </cell>
          <cell r="BE269">
            <v>19895.475150000002</v>
          </cell>
          <cell r="BG269">
            <v>56.13</v>
          </cell>
          <cell r="BH269">
            <v>118.479</v>
          </cell>
          <cell r="BI269">
            <v>6650.2262700000001</v>
          </cell>
          <cell r="BJ269">
            <v>26.67</v>
          </cell>
          <cell r="BK269">
            <v>313.24700000000001</v>
          </cell>
          <cell r="BL269">
            <v>8354.2974900000008</v>
          </cell>
          <cell r="BM269">
            <v>51.54</v>
          </cell>
          <cell r="BN269">
            <v>77.028999999999996</v>
          </cell>
          <cell r="BO269">
            <v>3970.0746599999998</v>
          </cell>
          <cell r="BP269">
            <v>52.29</v>
          </cell>
          <cell r="BQ269">
            <v>158.15600000000001</v>
          </cell>
          <cell r="BR269">
            <v>8269.9772400000002</v>
          </cell>
          <cell r="BS269">
            <v>33.33</v>
          </cell>
          <cell r="BT269">
            <v>254.583</v>
          </cell>
          <cell r="BU269">
            <v>8485.2513899999994</v>
          </cell>
          <cell r="BV269">
            <v>645.66</v>
          </cell>
          <cell r="BW269">
            <v>5.6450000000000005</v>
          </cell>
          <cell r="BX269">
            <v>3644.7507000000001</v>
          </cell>
          <cell r="BY269">
            <v>31.3</v>
          </cell>
          <cell r="BZ269">
            <v>153.899</v>
          </cell>
          <cell r="CA269">
            <v>4817.0387000000001</v>
          </cell>
          <cell r="CB269">
            <v>44191.616449999994</v>
          </cell>
          <cell r="CD269">
            <v>17.93</v>
          </cell>
          <cell r="CE269">
            <v>34.49</v>
          </cell>
          <cell r="CF269">
            <v>618.40570000000002</v>
          </cell>
          <cell r="CG269">
            <v>26.200000000000003</v>
          </cell>
          <cell r="CH269">
            <v>29.035</v>
          </cell>
          <cell r="CI269">
            <v>760.7170000000001</v>
          </cell>
          <cell r="CJ269">
            <v>1379.1227000000001</v>
          </cell>
          <cell r="CL269">
            <v>1409.84</v>
          </cell>
        </row>
        <row r="270">
          <cell r="A270" t="str">
            <v>12/11/2006</v>
          </cell>
          <cell r="B270">
            <v>39062</v>
          </cell>
          <cell r="C270">
            <v>102.24522549307606</v>
          </cell>
          <cell r="D270">
            <v>114.67818401143772</v>
          </cell>
          <cell r="E270">
            <v>77.826332132882897</v>
          </cell>
          <cell r="F270">
            <v>76.75374728044136</v>
          </cell>
          <cell r="G270">
            <v>111.3682219419924</v>
          </cell>
          <cell r="H270">
            <v>133.28634716069269</v>
          </cell>
          <cell r="I270">
            <v>66.19</v>
          </cell>
          <cell r="J270">
            <v>32.657670000000003</v>
          </cell>
          <cell r="K270">
            <v>198.92600000000002</v>
          </cell>
          <cell r="L270">
            <v>6496.4596624200012</v>
          </cell>
          <cell r="M270">
            <v>86.25</v>
          </cell>
          <cell r="N270">
            <v>68.004999999999995</v>
          </cell>
          <cell r="O270">
            <v>5865.4312499999996</v>
          </cell>
          <cell r="P270">
            <v>82.61</v>
          </cell>
          <cell r="Q270">
            <v>151.38400000000001</v>
          </cell>
          <cell r="R270">
            <v>12505.832240000002</v>
          </cell>
          <cell r="S270">
            <v>33.25</v>
          </cell>
          <cell r="T270">
            <v>92.747</v>
          </cell>
          <cell r="U270">
            <v>3083.8377500000001</v>
          </cell>
          <cell r="V270">
            <v>29.77</v>
          </cell>
          <cell r="W270">
            <v>385.97</v>
          </cell>
          <cell r="X270">
            <v>11490.3269</v>
          </cell>
          <cell r="Y270">
            <v>77.25</v>
          </cell>
          <cell r="Z270">
            <v>67.697000000000003</v>
          </cell>
          <cell r="AA270">
            <v>5229.5932499999999</v>
          </cell>
          <cell r="AB270">
            <v>20.400000000000002</v>
          </cell>
          <cell r="AC270">
            <v>119.554</v>
          </cell>
          <cell r="AD270">
            <v>2438.9016000000001</v>
          </cell>
          <cell r="AE270">
            <v>62.800000000000004</v>
          </cell>
          <cell r="AF270">
            <v>134.82300000000001</v>
          </cell>
          <cell r="AG270">
            <v>8466.8844000000008</v>
          </cell>
          <cell r="AH270">
            <v>51.03</v>
          </cell>
          <cell r="AI270">
            <v>81.304000000000002</v>
          </cell>
          <cell r="AJ270">
            <v>4148.9431199999999</v>
          </cell>
          <cell r="AK270">
            <v>59726.210172420004</v>
          </cell>
          <cell r="AM270">
            <v>43.79</v>
          </cell>
          <cell r="AN270">
            <v>49.058</v>
          </cell>
          <cell r="AO270">
            <v>2148.24982</v>
          </cell>
          <cell r="AP270">
            <v>42.46</v>
          </cell>
          <cell r="AQ270">
            <v>65.331000000000003</v>
          </cell>
          <cell r="AR270">
            <v>2773.95426</v>
          </cell>
          <cell r="AS270">
            <v>100.75</v>
          </cell>
          <cell r="AT270">
            <v>45.145000000000003</v>
          </cell>
          <cell r="AU270">
            <v>4548.3587500000003</v>
          </cell>
          <cell r="AV270">
            <v>66.19</v>
          </cell>
          <cell r="AW270">
            <v>24.030999999999999</v>
          </cell>
          <cell r="AX270">
            <v>1590.6118899999999</v>
          </cell>
          <cell r="AY270">
            <v>6.01</v>
          </cell>
          <cell r="AZ270">
            <v>38.655999999999999</v>
          </cell>
          <cell r="BA270">
            <v>232.32255999999998</v>
          </cell>
          <cell r="BB270">
            <v>91.23</v>
          </cell>
          <cell r="BC270">
            <v>94.424000000000007</v>
          </cell>
          <cell r="BD270">
            <v>8614.3015200000009</v>
          </cell>
          <cell r="BE270">
            <v>19907.7988</v>
          </cell>
          <cell r="BG270">
            <v>56.15</v>
          </cell>
          <cell r="BH270">
            <v>118.479</v>
          </cell>
          <cell r="BI270">
            <v>6652.5958499999997</v>
          </cell>
          <cell r="BJ270">
            <v>26.77</v>
          </cell>
          <cell r="BK270">
            <v>313.24700000000001</v>
          </cell>
          <cell r="BL270">
            <v>8385.62219</v>
          </cell>
          <cell r="BM270">
            <v>51.64</v>
          </cell>
          <cell r="BN270">
            <v>77.028999999999996</v>
          </cell>
          <cell r="BO270">
            <v>3977.77756</v>
          </cell>
          <cell r="BP270">
            <v>52.36</v>
          </cell>
          <cell r="BQ270">
            <v>158.15600000000001</v>
          </cell>
          <cell r="BR270">
            <v>8281.0481600000003</v>
          </cell>
          <cell r="BS270">
            <v>33.480000000000004</v>
          </cell>
          <cell r="BT270">
            <v>254.583</v>
          </cell>
          <cell r="BU270">
            <v>8523.4388400000007</v>
          </cell>
          <cell r="BV270">
            <v>650</v>
          </cell>
          <cell r="BW270">
            <v>5.6450000000000005</v>
          </cell>
          <cell r="BX270">
            <v>3669.2500000000005</v>
          </cell>
          <cell r="BY270">
            <v>31.61</v>
          </cell>
          <cell r="BZ270">
            <v>153.899</v>
          </cell>
          <cell r="CA270">
            <v>4864.7473899999995</v>
          </cell>
          <cell r="CB270">
            <v>44354.47999</v>
          </cell>
          <cell r="CD270">
            <v>17.670000000000002</v>
          </cell>
          <cell r="CE270">
            <v>34.49</v>
          </cell>
          <cell r="CF270">
            <v>609.43830000000014</v>
          </cell>
          <cell r="CG270">
            <v>25.8</v>
          </cell>
          <cell r="CH270">
            <v>29.035</v>
          </cell>
          <cell r="CI270">
            <v>749.10300000000007</v>
          </cell>
          <cell r="CJ270">
            <v>1358.5413000000003</v>
          </cell>
          <cell r="CL270">
            <v>1413.04</v>
          </cell>
        </row>
        <row r="271">
          <cell r="A271" t="str">
            <v>12/12/2006</v>
          </cell>
          <cell r="B271">
            <v>39063</v>
          </cell>
          <cell r="C271">
            <v>101.81640947491977</v>
          </cell>
          <cell r="D271">
            <v>113.11863434882711</v>
          </cell>
          <cell r="E271">
            <v>77.325629576757066</v>
          </cell>
          <cell r="F271">
            <v>75.878074946741606</v>
          </cell>
          <cell r="G271">
            <v>111.25157629255989</v>
          </cell>
          <cell r="H271">
            <v>130.52758759565043</v>
          </cell>
          <cell r="I271">
            <v>64.820000000000007</v>
          </cell>
          <cell r="J271">
            <v>32.052240000000005</v>
          </cell>
          <cell r="K271">
            <v>198.92600000000002</v>
          </cell>
          <cell r="L271">
            <v>6376.023894240001</v>
          </cell>
          <cell r="M271">
            <v>86.42</v>
          </cell>
          <cell r="N271">
            <v>68.004999999999995</v>
          </cell>
          <cell r="O271">
            <v>5876.9920999999995</v>
          </cell>
          <cell r="P271">
            <v>82.56</v>
          </cell>
          <cell r="Q271">
            <v>151.38400000000001</v>
          </cell>
          <cell r="R271">
            <v>12498.263040000002</v>
          </cell>
          <cell r="S271">
            <v>33.01</v>
          </cell>
          <cell r="T271">
            <v>92.747</v>
          </cell>
          <cell r="U271">
            <v>3061.5784699999999</v>
          </cell>
          <cell r="V271">
            <v>29.57</v>
          </cell>
          <cell r="W271">
            <v>385.97</v>
          </cell>
          <cell r="X271">
            <v>11413.132900000001</v>
          </cell>
          <cell r="Y271">
            <v>77.290000000000006</v>
          </cell>
          <cell r="Z271">
            <v>67.697000000000003</v>
          </cell>
          <cell r="AA271">
            <v>5232.3011300000007</v>
          </cell>
          <cell r="AB271">
            <v>20.190000000000001</v>
          </cell>
          <cell r="AC271">
            <v>119.554</v>
          </cell>
          <cell r="AD271">
            <v>2413.7952600000003</v>
          </cell>
          <cell r="AE271">
            <v>62.800000000000004</v>
          </cell>
          <cell r="AF271">
            <v>134.82300000000001</v>
          </cell>
          <cell r="AG271">
            <v>8466.8844000000008</v>
          </cell>
          <cell r="AH271">
            <v>50.88</v>
          </cell>
          <cell r="AI271">
            <v>81.304000000000002</v>
          </cell>
          <cell r="AJ271">
            <v>4136.7475199999999</v>
          </cell>
          <cell r="AK271">
            <v>59475.71871424</v>
          </cell>
          <cell r="AM271">
            <v>42.900000000000006</v>
          </cell>
          <cell r="AN271">
            <v>49.058</v>
          </cell>
          <cell r="AO271">
            <v>2104.5882000000001</v>
          </cell>
          <cell r="AP271">
            <v>42.01</v>
          </cell>
          <cell r="AQ271">
            <v>65.331000000000003</v>
          </cell>
          <cell r="AR271">
            <v>2744.5553100000002</v>
          </cell>
          <cell r="AS271">
            <v>99.39</v>
          </cell>
          <cell r="AT271">
            <v>45.145000000000003</v>
          </cell>
          <cell r="AU271">
            <v>4486.96155</v>
          </cell>
          <cell r="AV271">
            <v>64.820000000000007</v>
          </cell>
          <cell r="AW271">
            <v>24.030999999999999</v>
          </cell>
          <cell r="AX271">
            <v>1557.6894200000002</v>
          </cell>
          <cell r="AY271">
            <v>5.95</v>
          </cell>
          <cell r="AZ271">
            <v>38.655999999999999</v>
          </cell>
          <cell r="BA271">
            <v>230.00319999999999</v>
          </cell>
          <cell r="BB271">
            <v>90.16</v>
          </cell>
          <cell r="BC271">
            <v>94.424000000000007</v>
          </cell>
          <cell r="BD271">
            <v>8513.2678400000004</v>
          </cell>
          <cell r="BE271">
            <v>19637.06552</v>
          </cell>
          <cell r="BG271">
            <v>56.2</v>
          </cell>
          <cell r="BH271">
            <v>118.479</v>
          </cell>
          <cell r="BI271">
            <v>6658.5198</v>
          </cell>
          <cell r="BJ271">
            <v>26.75</v>
          </cell>
          <cell r="BK271">
            <v>313.24700000000001</v>
          </cell>
          <cell r="BL271">
            <v>8379.3572500000009</v>
          </cell>
          <cell r="BM271">
            <v>51.19</v>
          </cell>
          <cell r="BN271">
            <v>77.028999999999996</v>
          </cell>
          <cell r="BO271">
            <v>3943.1145099999994</v>
          </cell>
          <cell r="BP271">
            <v>52.07</v>
          </cell>
          <cell r="BQ271">
            <v>158.15600000000001</v>
          </cell>
          <cell r="BR271">
            <v>8235.1829200000011</v>
          </cell>
          <cell r="BS271">
            <v>33.1</v>
          </cell>
          <cell r="BT271">
            <v>254.583</v>
          </cell>
          <cell r="BU271">
            <v>8426.6972999999998</v>
          </cell>
          <cell r="BV271">
            <v>641</v>
          </cell>
          <cell r="BW271">
            <v>5.6450000000000005</v>
          </cell>
          <cell r="BX271">
            <v>3618.4450000000002</v>
          </cell>
          <cell r="BY271">
            <v>31.240000000000002</v>
          </cell>
          <cell r="BZ271">
            <v>153.899</v>
          </cell>
          <cell r="CA271">
            <v>4807.80476</v>
          </cell>
          <cell r="CB271">
            <v>44069.12154</v>
          </cell>
          <cell r="CD271">
            <v>17.490000000000002</v>
          </cell>
          <cell r="CE271">
            <v>34.49</v>
          </cell>
          <cell r="CF271">
            <v>603.23010000000011</v>
          </cell>
          <cell r="CG271">
            <v>25.48</v>
          </cell>
          <cell r="CH271">
            <v>29.035</v>
          </cell>
          <cell r="CI271">
            <v>739.81180000000006</v>
          </cell>
          <cell r="CJ271">
            <v>1343.0419000000002</v>
          </cell>
          <cell r="CL271">
            <v>1411.56</v>
          </cell>
        </row>
        <row r="272">
          <cell r="A272" t="str">
            <v>12/13/2006</v>
          </cell>
          <cell r="B272">
            <v>39064</v>
          </cell>
          <cell r="C272">
            <v>101.99314717361538</v>
          </cell>
          <cell r="D272">
            <v>114.28878721461393</v>
          </cell>
          <cell r="E272">
            <v>77.956194264332666</v>
          </cell>
          <cell r="F272">
            <v>75.118323519288893</v>
          </cell>
          <cell r="G272">
            <v>111.38162042875157</v>
          </cell>
          <cell r="H272">
            <v>130.50745066451873</v>
          </cell>
          <cell r="I272">
            <v>64.81</v>
          </cell>
          <cell r="J272">
            <v>32.038160000000005</v>
          </cell>
          <cell r="K272">
            <v>198.92600000000002</v>
          </cell>
          <cell r="L272">
            <v>6373.2230161600019</v>
          </cell>
          <cell r="M272">
            <v>86.55</v>
          </cell>
          <cell r="N272">
            <v>68.004999999999995</v>
          </cell>
          <cell r="O272">
            <v>5885.8327499999996</v>
          </cell>
          <cell r="P272">
            <v>82.72</v>
          </cell>
          <cell r="Q272">
            <v>151.38400000000001</v>
          </cell>
          <cell r="R272">
            <v>12522.484480000001</v>
          </cell>
          <cell r="S272">
            <v>33.15</v>
          </cell>
          <cell r="T272">
            <v>92.747</v>
          </cell>
          <cell r="U272">
            <v>3074.5630499999997</v>
          </cell>
          <cell r="V272">
            <v>29.52</v>
          </cell>
          <cell r="W272">
            <v>385.97</v>
          </cell>
          <cell r="X272">
            <v>11393.8344</v>
          </cell>
          <cell r="Y272">
            <v>77.11</v>
          </cell>
          <cell r="Z272">
            <v>67.697000000000003</v>
          </cell>
          <cell r="AA272">
            <v>5220.1156700000001</v>
          </cell>
          <cell r="AB272">
            <v>20.22</v>
          </cell>
          <cell r="AC272">
            <v>119.554</v>
          </cell>
          <cell r="AD272">
            <v>2417.3818799999999</v>
          </cell>
          <cell r="AE272">
            <v>63.47</v>
          </cell>
          <cell r="AF272">
            <v>134.82300000000001</v>
          </cell>
          <cell r="AG272">
            <v>8557.2158099999997</v>
          </cell>
          <cell r="AH272">
            <v>50.85</v>
          </cell>
          <cell r="AI272">
            <v>81.304000000000002</v>
          </cell>
          <cell r="AJ272">
            <v>4134.3083999999999</v>
          </cell>
          <cell r="AK272">
            <v>59578.95945616001</v>
          </cell>
          <cell r="AM272">
            <v>43.29</v>
          </cell>
          <cell r="AN272">
            <v>49.058</v>
          </cell>
          <cell r="AO272">
            <v>2123.72082</v>
          </cell>
          <cell r="AP272">
            <v>42.43</v>
          </cell>
          <cell r="AQ272">
            <v>65.331000000000003</v>
          </cell>
          <cell r="AR272">
            <v>2771.99433</v>
          </cell>
          <cell r="AS272">
            <v>100.71000000000001</v>
          </cell>
          <cell r="AT272">
            <v>45.145000000000003</v>
          </cell>
          <cell r="AU272">
            <v>4546.5529500000002</v>
          </cell>
          <cell r="AV272">
            <v>64.81</v>
          </cell>
          <cell r="AW272">
            <v>24.030999999999999</v>
          </cell>
          <cell r="AX272">
            <v>1557.44911</v>
          </cell>
          <cell r="AY272">
            <v>5.9</v>
          </cell>
          <cell r="AZ272">
            <v>38.655999999999999</v>
          </cell>
          <cell r="BA272">
            <v>228.07040000000001</v>
          </cell>
          <cell r="BB272">
            <v>91.210000000000008</v>
          </cell>
          <cell r="BC272">
            <v>94.424000000000007</v>
          </cell>
          <cell r="BD272">
            <v>8612.4130400000013</v>
          </cell>
          <cell r="BE272">
            <v>19840.200650000002</v>
          </cell>
          <cell r="BG272">
            <v>56.64</v>
          </cell>
          <cell r="BH272">
            <v>118.479</v>
          </cell>
          <cell r="BI272">
            <v>6710.65056</v>
          </cell>
          <cell r="BJ272">
            <v>26.78</v>
          </cell>
          <cell r="BK272">
            <v>313.24700000000001</v>
          </cell>
          <cell r="BL272">
            <v>8388.7546600000005</v>
          </cell>
          <cell r="BM272">
            <v>51.79</v>
          </cell>
          <cell r="BN272">
            <v>77.028999999999996</v>
          </cell>
          <cell r="BO272">
            <v>3989.3319099999999</v>
          </cell>
          <cell r="BP272">
            <v>52.2</v>
          </cell>
          <cell r="BQ272">
            <v>158.15600000000001</v>
          </cell>
          <cell r="BR272">
            <v>8255.7432000000008</v>
          </cell>
          <cell r="BS272">
            <v>33.53</v>
          </cell>
          <cell r="BT272">
            <v>254.583</v>
          </cell>
          <cell r="BU272">
            <v>8536.1679899999999</v>
          </cell>
          <cell r="BV272">
            <v>647</v>
          </cell>
          <cell r="BW272">
            <v>5.6450000000000005</v>
          </cell>
          <cell r="BX272">
            <v>3652.3150000000005</v>
          </cell>
          <cell r="BY272">
            <v>31.810000000000002</v>
          </cell>
          <cell r="BZ272">
            <v>153.899</v>
          </cell>
          <cell r="CA272">
            <v>4895.5271900000007</v>
          </cell>
          <cell r="CB272">
            <v>44428.490510000003</v>
          </cell>
          <cell r="CD272">
            <v>17.420000000000002</v>
          </cell>
          <cell r="CE272">
            <v>34.49</v>
          </cell>
          <cell r="CF272">
            <v>600.81580000000008</v>
          </cell>
          <cell r="CG272">
            <v>25.1</v>
          </cell>
          <cell r="CH272">
            <v>29.035</v>
          </cell>
          <cell r="CI272">
            <v>728.77850000000001</v>
          </cell>
          <cell r="CJ272">
            <v>1329.5943000000002</v>
          </cell>
          <cell r="CL272">
            <v>1413.21</v>
          </cell>
        </row>
        <row r="273">
          <cell r="A273" t="str">
            <v>12/14/2006</v>
          </cell>
          <cell r="B273">
            <v>39065</v>
          </cell>
          <cell r="C273">
            <v>103.24016262417966</v>
          </cell>
          <cell r="D273">
            <v>114.57361203842524</v>
          </cell>
          <cell r="E273">
            <v>77.803654058142499</v>
          </cell>
          <cell r="F273">
            <v>75.042566455643978</v>
          </cell>
          <cell r="G273">
            <v>112.34946406052961</v>
          </cell>
          <cell r="H273">
            <v>130.28594442207006</v>
          </cell>
          <cell r="I273">
            <v>64.7</v>
          </cell>
          <cell r="J273">
            <v>32.115600000000001</v>
          </cell>
          <cell r="K273">
            <v>198.92600000000002</v>
          </cell>
          <cell r="L273">
            <v>6388.6278456000009</v>
          </cell>
          <cell r="M273">
            <v>86.92</v>
          </cell>
          <cell r="N273">
            <v>68.004999999999995</v>
          </cell>
          <cell r="O273">
            <v>5910.9946</v>
          </cell>
          <cell r="P273">
            <v>83.25</v>
          </cell>
          <cell r="Q273">
            <v>151.38400000000001</v>
          </cell>
          <cell r="R273">
            <v>12602.718000000001</v>
          </cell>
          <cell r="S273">
            <v>34.9</v>
          </cell>
          <cell r="T273">
            <v>92.747</v>
          </cell>
          <cell r="U273">
            <v>3236.8703</v>
          </cell>
          <cell r="V273">
            <v>29.87</v>
          </cell>
          <cell r="W273">
            <v>385.97</v>
          </cell>
          <cell r="X273">
            <v>11528.923900000002</v>
          </cell>
          <cell r="Y273">
            <v>78.290000000000006</v>
          </cell>
          <cell r="Z273">
            <v>67.697000000000003</v>
          </cell>
          <cell r="AA273">
            <v>5299.9981300000009</v>
          </cell>
          <cell r="AB273">
            <v>20.46</v>
          </cell>
          <cell r="AC273">
            <v>119.554</v>
          </cell>
          <cell r="AD273">
            <v>2446.0748400000002</v>
          </cell>
          <cell r="AE273">
            <v>64.61</v>
          </cell>
          <cell r="AF273">
            <v>134.82300000000001</v>
          </cell>
          <cell r="AG273">
            <v>8710.9140299999999</v>
          </cell>
          <cell r="AH273">
            <v>51.44</v>
          </cell>
          <cell r="AI273">
            <v>81.304000000000002</v>
          </cell>
          <cell r="AJ273">
            <v>4182.2777599999999</v>
          </cell>
          <cell r="AK273">
            <v>60307.399405600001</v>
          </cell>
          <cell r="AM273">
            <v>43.660000000000004</v>
          </cell>
          <cell r="AN273">
            <v>49.058</v>
          </cell>
          <cell r="AO273">
            <v>2141.87228</v>
          </cell>
          <cell r="AP273">
            <v>43</v>
          </cell>
          <cell r="AQ273">
            <v>65.331000000000003</v>
          </cell>
          <cell r="AR273">
            <v>2809.2330000000002</v>
          </cell>
          <cell r="AS273">
            <v>100.75</v>
          </cell>
          <cell r="AT273">
            <v>45.145000000000003</v>
          </cell>
          <cell r="AU273">
            <v>4548.3587500000003</v>
          </cell>
          <cell r="AV273">
            <v>64.7</v>
          </cell>
          <cell r="AW273">
            <v>24.030999999999999</v>
          </cell>
          <cell r="AX273">
            <v>1554.8056999999999</v>
          </cell>
          <cell r="AY273">
            <v>5.89</v>
          </cell>
          <cell r="AZ273">
            <v>38.655999999999999</v>
          </cell>
          <cell r="BA273">
            <v>227.68383999999998</v>
          </cell>
          <cell r="BB273">
            <v>91.16</v>
          </cell>
          <cell r="BC273">
            <v>94.424000000000007</v>
          </cell>
          <cell r="BD273">
            <v>8607.6918399999995</v>
          </cell>
          <cell r="BE273">
            <v>19889.645409999997</v>
          </cell>
          <cell r="BG273">
            <v>56.07</v>
          </cell>
          <cell r="BH273">
            <v>118.479</v>
          </cell>
          <cell r="BI273">
            <v>6643.1175300000004</v>
          </cell>
          <cell r="BJ273">
            <v>26.64</v>
          </cell>
          <cell r="BK273">
            <v>313.24700000000001</v>
          </cell>
          <cell r="BL273">
            <v>8344.9000800000013</v>
          </cell>
          <cell r="BM273">
            <v>51.6</v>
          </cell>
          <cell r="BN273">
            <v>77.028999999999996</v>
          </cell>
          <cell r="BO273">
            <v>3974.6963999999998</v>
          </cell>
          <cell r="BP273">
            <v>52.68</v>
          </cell>
          <cell r="BQ273">
            <v>158.15600000000001</v>
          </cell>
          <cell r="BR273">
            <v>8331.6580800000011</v>
          </cell>
          <cell r="BS273">
            <v>33.200000000000003</v>
          </cell>
          <cell r="BT273">
            <v>254.583</v>
          </cell>
          <cell r="BU273">
            <v>8452.1556</v>
          </cell>
          <cell r="BV273">
            <v>642</v>
          </cell>
          <cell r="BW273">
            <v>5.6450000000000005</v>
          </cell>
          <cell r="BX273">
            <v>3624.09</v>
          </cell>
          <cell r="BY273">
            <v>32.300000000000004</v>
          </cell>
          <cell r="BZ273">
            <v>153.899</v>
          </cell>
          <cell r="CA273">
            <v>4970.9377000000004</v>
          </cell>
          <cell r="CB273">
            <v>44341.555390000001</v>
          </cell>
          <cell r="CD273">
            <v>17.600000000000001</v>
          </cell>
          <cell r="CE273">
            <v>34.49</v>
          </cell>
          <cell r="CF273">
            <v>607.02400000000011</v>
          </cell>
          <cell r="CG273">
            <v>24.84</v>
          </cell>
          <cell r="CH273">
            <v>29.035</v>
          </cell>
          <cell r="CI273">
            <v>721.22940000000006</v>
          </cell>
          <cell r="CJ273">
            <v>1328.2534000000001</v>
          </cell>
          <cell r="CL273">
            <v>1425.49</v>
          </cell>
        </row>
        <row r="274">
          <cell r="A274" t="str">
            <v>12/15/2006</v>
          </cell>
          <cell r="B274">
            <v>39066</v>
          </cell>
          <cell r="C274">
            <v>100.99358581561766</v>
          </cell>
          <cell r="D274">
            <v>113.96899314062449</v>
          </cell>
          <cell r="E274">
            <v>78.197312543075157</v>
          </cell>
          <cell r="F274">
            <v>75.290812223264652</v>
          </cell>
          <cell r="G274">
            <v>112.47556746532155</v>
          </cell>
          <cell r="H274">
            <v>129.27909786548531</v>
          </cell>
          <cell r="I274">
            <v>64.2</v>
          </cell>
          <cell r="J274">
            <v>31.812890000000003</v>
          </cell>
          <cell r="K274">
            <v>198.92600000000002</v>
          </cell>
          <cell r="L274">
            <v>6328.410956140001</v>
          </cell>
          <cell r="M274">
            <v>78.260000000000005</v>
          </cell>
          <cell r="N274">
            <v>68.004999999999995</v>
          </cell>
          <cell r="O274">
            <v>5322.0712999999996</v>
          </cell>
          <cell r="P274">
            <v>83.300000000000011</v>
          </cell>
          <cell r="Q274">
            <v>151.38400000000001</v>
          </cell>
          <cell r="R274">
            <v>12610.287200000002</v>
          </cell>
          <cell r="S274">
            <v>34.980000000000004</v>
          </cell>
          <cell r="T274">
            <v>92.747</v>
          </cell>
          <cell r="U274">
            <v>3244.2900600000003</v>
          </cell>
          <cell r="V274">
            <v>29.28</v>
          </cell>
          <cell r="W274">
            <v>385.97</v>
          </cell>
          <cell r="X274">
            <v>11301.201600000002</v>
          </cell>
          <cell r="Y274">
            <v>76.02</v>
          </cell>
          <cell r="Z274">
            <v>67.697000000000003</v>
          </cell>
          <cell r="AA274">
            <v>5146.3259399999997</v>
          </cell>
          <cell r="AB274">
            <v>20.51</v>
          </cell>
          <cell r="AC274">
            <v>119.554</v>
          </cell>
          <cell r="AD274">
            <v>2452.0525400000001</v>
          </cell>
          <cell r="AE274">
            <v>63.480000000000004</v>
          </cell>
          <cell r="AF274">
            <v>134.82300000000001</v>
          </cell>
          <cell r="AG274">
            <v>8558.5640400000011</v>
          </cell>
          <cell r="AH274">
            <v>49.59</v>
          </cell>
          <cell r="AI274">
            <v>81.304000000000002</v>
          </cell>
          <cell r="AJ274">
            <v>4031.8653600000002</v>
          </cell>
          <cell r="AK274">
            <v>58995.068996140013</v>
          </cell>
          <cell r="AM274">
            <v>43.01</v>
          </cell>
          <cell r="AN274">
            <v>49.058</v>
          </cell>
          <cell r="AO274">
            <v>2109.9845799999998</v>
          </cell>
          <cell r="AP274">
            <v>42.65</v>
          </cell>
          <cell r="AQ274">
            <v>65.331000000000003</v>
          </cell>
          <cell r="AR274">
            <v>2786.36715</v>
          </cell>
          <cell r="AS274">
            <v>100.52</v>
          </cell>
          <cell r="AT274">
            <v>45.145000000000003</v>
          </cell>
          <cell r="AU274">
            <v>4537.9754000000003</v>
          </cell>
          <cell r="AV274">
            <v>64.2</v>
          </cell>
          <cell r="AW274">
            <v>24.030999999999999</v>
          </cell>
          <cell r="AX274">
            <v>1542.7901999999999</v>
          </cell>
          <cell r="AY274">
            <v>6.05</v>
          </cell>
          <cell r="AZ274">
            <v>38.655999999999999</v>
          </cell>
          <cell r="BA274">
            <v>233.86879999999999</v>
          </cell>
          <cell r="BB274">
            <v>90.800000000000011</v>
          </cell>
          <cell r="BC274">
            <v>94.424000000000007</v>
          </cell>
          <cell r="BD274">
            <v>8573.6992000000009</v>
          </cell>
          <cell r="BE274">
            <v>19784.68533</v>
          </cell>
          <cell r="BG274">
            <v>56.25</v>
          </cell>
          <cell r="BH274">
            <v>118.479</v>
          </cell>
          <cell r="BI274">
            <v>6664.4437500000004</v>
          </cell>
          <cell r="BJ274">
            <v>27.12</v>
          </cell>
          <cell r="BK274">
            <v>313.24700000000001</v>
          </cell>
          <cell r="BL274">
            <v>8495.25864</v>
          </cell>
          <cell r="BM274">
            <v>51.730000000000004</v>
          </cell>
          <cell r="BN274">
            <v>77.028999999999996</v>
          </cell>
          <cell r="BO274">
            <v>3984.7101700000003</v>
          </cell>
          <cell r="BP274">
            <v>53.02</v>
          </cell>
          <cell r="BQ274">
            <v>158.15600000000001</v>
          </cell>
          <cell r="BR274">
            <v>8385.4311200000011</v>
          </cell>
          <cell r="BS274">
            <v>33.24</v>
          </cell>
          <cell r="BT274">
            <v>254.583</v>
          </cell>
          <cell r="BU274">
            <v>8462.3389200000001</v>
          </cell>
          <cell r="BV274">
            <v>635.5</v>
          </cell>
          <cell r="BW274">
            <v>5.6450000000000005</v>
          </cell>
          <cell r="BX274">
            <v>3587.3975000000005</v>
          </cell>
          <cell r="BY274">
            <v>32.4</v>
          </cell>
          <cell r="BZ274">
            <v>153.899</v>
          </cell>
          <cell r="CA274">
            <v>4986.3275999999996</v>
          </cell>
          <cell r="CB274">
            <v>44565.907699999996</v>
          </cell>
          <cell r="CD274">
            <v>17.82</v>
          </cell>
          <cell r="CE274">
            <v>34.49</v>
          </cell>
          <cell r="CF274">
            <v>614.61180000000002</v>
          </cell>
          <cell r="CG274">
            <v>24.73</v>
          </cell>
          <cell r="CH274">
            <v>29.035</v>
          </cell>
          <cell r="CI274">
            <v>718.03555000000006</v>
          </cell>
          <cell r="CJ274">
            <v>1332.6473500000002</v>
          </cell>
          <cell r="CL274">
            <v>1427.09</v>
          </cell>
        </row>
        <row r="275">
          <cell r="A275" t="str">
            <v>12/18/2006</v>
          </cell>
          <cell r="B275">
            <v>39069</v>
          </cell>
          <cell r="C275">
            <v>100.70477368559223</v>
          </cell>
          <cell r="D275">
            <v>114.58964387416788</v>
          </cell>
          <cell r="E275">
            <v>77.591671559011004</v>
          </cell>
          <cell r="F275">
            <v>74.868385661239273</v>
          </cell>
          <cell r="G275">
            <v>112.11223203026481</v>
          </cell>
          <cell r="H275">
            <v>128.97704389850986</v>
          </cell>
          <cell r="I275">
            <v>64.05</v>
          </cell>
          <cell r="J275">
            <v>31.960730000000002</v>
          </cell>
          <cell r="K275">
            <v>198.92600000000002</v>
          </cell>
          <cell r="L275">
            <v>6357.8201759800013</v>
          </cell>
          <cell r="M275">
            <v>78.070000000000007</v>
          </cell>
          <cell r="N275">
            <v>68.004999999999995</v>
          </cell>
          <cell r="O275">
            <v>5309.1503499999999</v>
          </cell>
          <cell r="P275">
            <v>82.95</v>
          </cell>
          <cell r="Q275">
            <v>151.38400000000001</v>
          </cell>
          <cell r="R275">
            <v>12557.302800000001</v>
          </cell>
          <cell r="S275">
            <v>34.630000000000003</v>
          </cell>
          <cell r="T275">
            <v>92.747</v>
          </cell>
          <cell r="U275">
            <v>3211.82861</v>
          </cell>
          <cell r="V275">
            <v>29.150000000000002</v>
          </cell>
          <cell r="W275">
            <v>385.97</v>
          </cell>
          <cell r="X275">
            <v>11251.025500000002</v>
          </cell>
          <cell r="Y275">
            <v>76.040000000000006</v>
          </cell>
          <cell r="Z275">
            <v>67.697000000000003</v>
          </cell>
          <cell r="AA275">
            <v>5147.6798800000006</v>
          </cell>
          <cell r="AB275">
            <v>20.420000000000002</v>
          </cell>
          <cell r="AC275">
            <v>119.554</v>
          </cell>
          <cell r="AD275">
            <v>2441.29268</v>
          </cell>
          <cell r="AE275">
            <v>63.17</v>
          </cell>
          <cell r="AF275">
            <v>134.82300000000001</v>
          </cell>
          <cell r="AG275">
            <v>8516.7689100000007</v>
          </cell>
          <cell r="AH275">
            <v>49.61</v>
          </cell>
          <cell r="AI275">
            <v>81.304000000000002</v>
          </cell>
          <cell r="AJ275">
            <v>4033.4914400000002</v>
          </cell>
          <cell r="AK275">
            <v>58826.36034598</v>
          </cell>
          <cell r="AM275">
            <v>43.34</v>
          </cell>
          <cell r="AN275">
            <v>49.058</v>
          </cell>
          <cell r="AO275">
            <v>2126.1737200000002</v>
          </cell>
          <cell r="AP275">
            <v>42.76</v>
          </cell>
          <cell r="AQ275">
            <v>65.331000000000003</v>
          </cell>
          <cell r="AR275">
            <v>2793.5535599999998</v>
          </cell>
          <cell r="AS275">
            <v>101.82000000000001</v>
          </cell>
          <cell r="AT275">
            <v>45.145000000000003</v>
          </cell>
          <cell r="AU275">
            <v>4596.6639000000005</v>
          </cell>
          <cell r="AV275">
            <v>64.05</v>
          </cell>
          <cell r="AW275">
            <v>24.030999999999999</v>
          </cell>
          <cell r="AX275">
            <v>1539.1855499999999</v>
          </cell>
          <cell r="AY275">
            <v>6.49</v>
          </cell>
          <cell r="AZ275">
            <v>38.655999999999999</v>
          </cell>
          <cell r="BA275">
            <v>250.87744000000001</v>
          </cell>
          <cell r="BB275">
            <v>90.93</v>
          </cell>
          <cell r="BC275">
            <v>94.424000000000007</v>
          </cell>
          <cell r="BD275">
            <v>8585.9743200000012</v>
          </cell>
          <cell r="BE275">
            <v>19892.428490000002</v>
          </cell>
          <cell r="BG275">
            <v>55.6</v>
          </cell>
          <cell r="BH275">
            <v>118.479</v>
          </cell>
          <cell r="BI275">
            <v>6587.4323999999997</v>
          </cell>
          <cell r="BJ275">
            <v>26.810000000000002</v>
          </cell>
          <cell r="BK275">
            <v>313.24700000000001</v>
          </cell>
          <cell r="BL275">
            <v>8398.1520700000019</v>
          </cell>
          <cell r="BM275">
            <v>50.89</v>
          </cell>
          <cell r="BN275">
            <v>77.028999999999996</v>
          </cell>
          <cell r="BO275">
            <v>3920.0058099999997</v>
          </cell>
          <cell r="BP275">
            <v>52.660000000000004</v>
          </cell>
          <cell r="BQ275">
            <v>158.15600000000001</v>
          </cell>
          <cell r="BR275">
            <v>8328.49496</v>
          </cell>
          <cell r="BS275">
            <v>32.93</v>
          </cell>
          <cell r="BT275">
            <v>254.583</v>
          </cell>
          <cell r="BU275">
            <v>8383.4181900000003</v>
          </cell>
          <cell r="BV275">
            <v>644</v>
          </cell>
          <cell r="BW275">
            <v>5.6450000000000005</v>
          </cell>
          <cell r="BX275">
            <v>3635.38</v>
          </cell>
          <cell r="BY275">
            <v>32.28</v>
          </cell>
          <cell r="BZ275">
            <v>153.899</v>
          </cell>
          <cell r="CA275">
            <v>4967.8597200000004</v>
          </cell>
          <cell r="CB275">
            <v>44220.743149999995</v>
          </cell>
          <cell r="CD275">
            <v>17.78</v>
          </cell>
          <cell r="CE275">
            <v>34.49</v>
          </cell>
          <cell r="CF275">
            <v>613.23220000000003</v>
          </cell>
          <cell r="CG275">
            <v>24.52</v>
          </cell>
          <cell r="CH275">
            <v>29.035</v>
          </cell>
          <cell r="CI275">
            <v>711.93819999999994</v>
          </cell>
          <cell r="CJ275">
            <v>1325.1704</v>
          </cell>
          <cell r="CL275">
            <v>1422.48</v>
          </cell>
        </row>
        <row r="276">
          <cell r="A276" t="str">
            <v>12/19/2006</v>
          </cell>
          <cell r="B276">
            <v>39070</v>
          </cell>
          <cell r="C276">
            <v>100.78249046813434</v>
          </cell>
          <cell r="D276">
            <v>114.80501102366085</v>
          </cell>
          <cell r="E276">
            <v>76.547525734866326</v>
          </cell>
          <cell r="F276">
            <v>74.196718981291056</v>
          </cell>
          <cell r="G276">
            <v>112.35419293820932</v>
          </cell>
          <cell r="H276">
            <v>128.21184051550543</v>
          </cell>
          <cell r="I276">
            <v>63.67</v>
          </cell>
          <cell r="J276">
            <v>32.249360000000003</v>
          </cell>
          <cell r="K276">
            <v>198.92600000000002</v>
          </cell>
          <cell r="L276">
            <v>6415.2361873600012</v>
          </cell>
          <cell r="M276">
            <v>77.58</v>
          </cell>
          <cell r="N276">
            <v>68.004999999999995</v>
          </cell>
          <cell r="O276">
            <v>5275.8278999999993</v>
          </cell>
          <cell r="P276">
            <v>83.26</v>
          </cell>
          <cell r="Q276">
            <v>151.38400000000001</v>
          </cell>
          <cell r="R276">
            <v>12604.231840000002</v>
          </cell>
          <cell r="S276">
            <v>35.730000000000004</v>
          </cell>
          <cell r="T276">
            <v>92.747</v>
          </cell>
          <cell r="U276">
            <v>3313.8503100000003</v>
          </cell>
          <cell r="V276">
            <v>29.19</v>
          </cell>
          <cell r="W276">
            <v>385.97</v>
          </cell>
          <cell r="X276">
            <v>11266.464300000001</v>
          </cell>
          <cell r="Y276">
            <v>74.7</v>
          </cell>
          <cell r="Z276">
            <v>67.697000000000003</v>
          </cell>
          <cell r="AA276">
            <v>5056.9659000000001</v>
          </cell>
          <cell r="AB276">
            <v>20.38</v>
          </cell>
          <cell r="AC276">
            <v>119.554</v>
          </cell>
          <cell r="AD276">
            <v>2436.5105199999998</v>
          </cell>
          <cell r="AE276">
            <v>63.01</v>
          </cell>
          <cell r="AF276">
            <v>134.82300000000001</v>
          </cell>
          <cell r="AG276">
            <v>8495.1972299999998</v>
          </cell>
          <cell r="AH276">
            <v>49.29</v>
          </cell>
          <cell r="AI276">
            <v>81.304000000000002</v>
          </cell>
          <cell r="AJ276">
            <v>4007.4741600000002</v>
          </cell>
          <cell r="AK276">
            <v>58871.758347360003</v>
          </cell>
          <cell r="AM276">
            <v>42.410000000000004</v>
          </cell>
          <cell r="AN276">
            <v>49.058</v>
          </cell>
          <cell r="AO276">
            <v>2080.5497800000003</v>
          </cell>
          <cell r="AP276">
            <v>42.400000000000006</v>
          </cell>
          <cell r="AQ276">
            <v>65.331000000000003</v>
          </cell>
          <cell r="AR276">
            <v>2770.0344000000005</v>
          </cell>
          <cell r="AS276">
            <v>103.01</v>
          </cell>
          <cell r="AT276">
            <v>45.145000000000003</v>
          </cell>
          <cell r="AU276">
            <v>4650.3864500000009</v>
          </cell>
          <cell r="AV276">
            <v>63.67</v>
          </cell>
          <cell r="AW276">
            <v>24.030999999999999</v>
          </cell>
          <cell r="AX276">
            <v>1530.05377</v>
          </cell>
          <cell r="AY276">
            <v>6.7</v>
          </cell>
          <cell r="AZ276">
            <v>38.655999999999999</v>
          </cell>
          <cell r="BA276">
            <v>258.99520000000001</v>
          </cell>
          <cell r="BB276">
            <v>91.5</v>
          </cell>
          <cell r="BC276">
            <v>94.424000000000007</v>
          </cell>
          <cell r="BD276">
            <v>8639.7960000000003</v>
          </cell>
          <cell r="BE276">
            <v>19929.815600000002</v>
          </cell>
          <cell r="BG276">
            <v>54.97</v>
          </cell>
          <cell r="BH276">
            <v>118.479</v>
          </cell>
          <cell r="BI276">
            <v>6512.7906299999995</v>
          </cell>
          <cell r="BJ276">
            <v>26.47</v>
          </cell>
          <cell r="BK276">
            <v>313.24700000000001</v>
          </cell>
          <cell r="BL276">
            <v>8291.6480900000006</v>
          </cell>
          <cell r="BM276">
            <v>50.6</v>
          </cell>
          <cell r="BN276">
            <v>77.028999999999996</v>
          </cell>
          <cell r="BO276">
            <v>3897.6673999999998</v>
          </cell>
          <cell r="BP276">
            <v>51.51</v>
          </cell>
          <cell r="BQ276">
            <v>158.15600000000001</v>
          </cell>
          <cell r="BR276">
            <v>8146.6155600000002</v>
          </cell>
          <cell r="BS276">
            <v>32.549999999999997</v>
          </cell>
          <cell r="BT276">
            <v>254.583</v>
          </cell>
          <cell r="BU276">
            <v>8286.6766499999994</v>
          </cell>
          <cell r="BV276">
            <v>639.80000000000007</v>
          </cell>
          <cell r="BW276">
            <v>5.6450000000000005</v>
          </cell>
          <cell r="BX276">
            <v>3611.6710000000007</v>
          </cell>
          <cell r="BY276">
            <v>31.700000000000003</v>
          </cell>
          <cell r="BZ276">
            <v>153.899</v>
          </cell>
          <cell r="CA276">
            <v>4878.5983000000006</v>
          </cell>
          <cell r="CB276">
            <v>43625.667630000004</v>
          </cell>
          <cell r="CD276">
            <v>17.57</v>
          </cell>
          <cell r="CE276">
            <v>34.49</v>
          </cell>
          <cell r="CF276">
            <v>605.98930000000007</v>
          </cell>
          <cell r="CG276">
            <v>24.36</v>
          </cell>
          <cell r="CH276">
            <v>29.035</v>
          </cell>
          <cell r="CI276">
            <v>707.29259999999999</v>
          </cell>
          <cell r="CJ276">
            <v>1313.2819</v>
          </cell>
          <cell r="CL276">
            <v>1425.55</v>
          </cell>
        </row>
        <row r="277">
          <cell r="A277" t="str">
            <v>12/20/2006</v>
          </cell>
          <cell r="B277">
            <v>39071</v>
          </cell>
          <cell r="C277">
            <v>101.30242812010843</v>
          </cell>
          <cell r="D277">
            <v>114.66446811316079</v>
          </cell>
          <cell r="E277">
            <v>76.594418689490894</v>
          </cell>
          <cell r="F277">
            <v>73.446114446674585</v>
          </cell>
          <cell r="G277">
            <v>112.1949873896595</v>
          </cell>
          <cell r="H277">
            <v>128.4132098268224</v>
          </cell>
          <cell r="I277">
            <v>63.77</v>
          </cell>
          <cell r="J277">
            <v>32.706940000000003</v>
          </cell>
          <cell r="K277">
            <v>198.92600000000002</v>
          </cell>
          <cell r="L277">
            <v>6506.2607464400007</v>
          </cell>
          <cell r="M277">
            <v>77.92</v>
          </cell>
          <cell r="N277">
            <v>68.004999999999995</v>
          </cell>
          <cell r="O277">
            <v>5298.9495999999999</v>
          </cell>
          <cell r="P277">
            <v>83.29</v>
          </cell>
          <cell r="Q277">
            <v>151.38400000000001</v>
          </cell>
          <cell r="R277">
            <v>12608.773360000003</v>
          </cell>
          <cell r="S277">
            <v>36.230000000000004</v>
          </cell>
          <cell r="T277">
            <v>92.747</v>
          </cell>
          <cell r="U277">
            <v>3360.2238100000004</v>
          </cell>
          <cell r="V277">
            <v>29.42</v>
          </cell>
          <cell r="W277">
            <v>385.97</v>
          </cell>
          <cell r="X277">
            <v>11355.237400000002</v>
          </cell>
          <cell r="Y277">
            <v>74.94</v>
          </cell>
          <cell r="Z277">
            <v>67.697000000000003</v>
          </cell>
          <cell r="AA277">
            <v>5073.2131799999997</v>
          </cell>
          <cell r="AB277">
            <v>20.53</v>
          </cell>
          <cell r="AC277">
            <v>119.554</v>
          </cell>
          <cell r="AD277">
            <v>2454.44362</v>
          </cell>
          <cell r="AE277">
            <v>63.03</v>
          </cell>
          <cell r="AF277">
            <v>134.82300000000001</v>
          </cell>
          <cell r="AG277">
            <v>8497.8936900000008</v>
          </cell>
          <cell r="AH277">
            <v>49.45</v>
          </cell>
          <cell r="AI277">
            <v>81.304000000000002</v>
          </cell>
          <cell r="AJ277">
            <v>4020.4828000000002</v>
          </cell>
          <cell r="AK277">
            <v>59175.478206440006</v>
          </cell>
          <cell r="AM277">
            <v>42.410000000000004</v>
          </cell>
          <cell r="AN277">
            <v>49.058</v>
          </cell>
          <cell r="AO277">
            <v>2080.5497800000003</v>
          </cell>
          <cell r="AP277">
            <v>42.89</v>
          </cell>
          <cell r="AQ277">
            <v>65.331000000000003</v>
          </cell>
          <cell r="AR277">
            <v>2802.0465900000004</v>
          </cell>
          <cell r="AS277">
            <v>104.2</v>
          </cell>
          <cell r="AT277">
            <v>45.145000000000003</v>
          </cell>
          <cell r="AU277">
            <v>4704.1090000000004</v>
          </cell>
          <cell r="AV277">
            <v>63.77</v>
          </cell>
          <cell r="AW277">
            <v>24.030999999999999</v>
          </cell>
          <cell r="AX277">
            <v>1532.45687</v>
          </cell>
          <cell r="AY277">
            <v>6.72</v>
          </cell>
          <cell r="AZ277">
            <v>38.655999999999999</v>
          </cell>
          <cell r="BA277">
            <v>259.76831999999996</v>
          </cell>
          <cell r="BB277">
            <v>90.300000000000011</v>
          </cell>
          <cell r="BC277">
            <v>94.424000000000007</v>
          </cell>
          <cell r="BD277">
            <v>8526.4872000000014</v>
          </cell>
          <cell r="BE277">
            <v>19905.417760000004</v>
          </cell>
          <cell r="BG277">
            <v>55.050000000000004</v>
          </cell>
          <cell r="BH277">
            <v>118.479</v>
          </cell>
          <cell r="BI277">
            <v>6522.2689500000006</v>
          </cell>
          <cell r="BJ277">
            <v>26.3</v>
          </cell>
          <cell r="BK277">
            <v>313.24700000000001</v>
          </cell>
          <cell r="BL277">
            <v>8238.3960999999999</v>
          </cell>
          <cell r="BM277">
            <v>50.74</v>
          </cell>
          <cell r="BN277">
            <v>77.028999999999996</v>
          </cell>
          <cell r="BO277">
            <v>3908.4514599999998</v>
          </cell>
          <cell r="BP277">
            <v>51.56</v>
          </cell>
          <cell r="BQ277">
            <v>158.15600000000001</v>
          </cell>
          <cell r="BR277">
            <v>8154.523360000001</v>
          </cell>
          <cell r="BS277">
            <v>32.61</v>
          </cell>
          <cell r="BT277">
            <v>254.583</v>
          </cell>
          <cell r="BU277">
            <v>8301.9516299999996</v>
          </cell>
          <cell r="BV277">
            <v>643</v>
          </cell>
          <cell r="BW277">
            <v>5.6450000000000005</v>
          </cell>
          <cell r="BX277">
            <v>3629.7350000000001</v>
          </cell>
          <cell r="BY277">
            <v>31.82</v>
          </cell>
          <cell r="BZ277">
            <v>153.899</v>
          </cell>
          <cell r="CA277">
            <v>4897.0661799999998</v>
          </cell>
          <cell r="CB277">
            <v>43652.392679999997</v>
          </cell>
          <cell r="CD277">
            <v>17.37</v>
          </cell>
          <cell r="CE277">
            <v>34.49</v>
          </cell>
          <cell r="CF277">
            <v>599.09130000000005</v>
          </cell>
          <cell r="CG277">
            <v>24.14</v>
          </cell>
          <cell r="CH277">
            <v>29.035</v>
          </cell>
          <cell r="CI277">
            <v>700.9049</v>
          </cell>
          <cell r="CJ277">
            <v>1299.9962</v>
          </cell>
          <cell r="CL277">
            <v>1423.53</v>
          </cell>
        </row>
        <row r="278">
          <cell r="A278" t="str">
            <v>12/21/2006</v>
          </cell>
          <cell r="B278">
            <v>39072</v>
          </cell>
          <cell r="C278">
            <v>100.70353697150867</v>
          </cell>
          <cell r="D278">
            <v>113.88779425553106</v>
          </cell>
          <cell r="E278">
            <v>76.216429317852104</v>
          </cell>
          <cell r="F278">
            <v>73.177289582601773</v>
          </cell>
          <cell r="G278">
            <v>111.7827868852459</v>
          </cell>
          <cell r="H278">
            <v>128.01047120418846</v>
          </cell>
          <cell r="I278">
            <v>63.57</v>
          </cell>
          <cell r="J278">
            <v>32.502790000000005</v>
          </cell>
          <cell r="K278">
            <v>198.92600000000002</v>
          </cell>
          <cell r="L278">
            <v>6465.6500035400013</v>
          </cell>
          <cell r="M278">
            <v>78.100000000000009</v>
          </cell>
          <cell r="N278">
            <v>68.004999999999995</v>
          </cell>
          <cell r="O278">
            <v>5311.1905000000006</v>
          </cell>
          <cell r="P278">
            <v>83.41</v>
          </cell>
          <cell r="Q278">
            <v>151.38400000000001</v>
          </cell>
          <cell r="R278">
            <v>12626.93944</v>
          </cell>
          <cell r="S278">
            <v>35.700000000000003</v>
          </cell>
          <cell r="T278">
            <v>92.747</v>
          </cell>
          <cell r="U278">
            <v>3311.0679000000005</v>
          </cell>
          <cell r="V278">
            <v>29.29</v>
          </cell>
          <cell r="W278">
            <v>385.97</v>
          </cell>
          <cell r="X278">
            <v>11305.061300000001</v>
          </cell>
          <cell r="Y278">
            <v>74.760000000000005</v>
          </cell>
          <cell r="Z278">
            <v>67.697000000000003</v>
          </cell>
          <cell r="AA278">
            <v>5061.027720000001</v>
          </cell>
          <cell r="AB278">
            <v>20.46</v>
          </cell>
          <cell r="AC278">
            <v>119.554</v>
          </cell>
          <cell r="AD278">
            <v>2446.0748400000002</v>
          </cell>
          <cell r="AE278">
            <v>61.78</v>
          </cell>
          <cell r="AF278">
            <v>134.82300000000001</v>
          </cell>
          <cell r="AG278">
            <v>8329.3649400000013</v>
          </cell>
          <cell r="AH278">
            <v>48.82</v>
          </cell>
          <cell r="AI278">
            <v>81.304000000000002</v>
          </cell>
          <cell r="AJ278">
            <v>3969.2612800000002</v>
          </cell>
          <cell r="AK278">
            <v>58825.637923540002</v>
          </cell>
          <cell r="AM278">
            <v>42.550000000000004</v>
          </cell>
          <cell r="AN278">
            <v>49.058</v>
          </cell>
          <cell r="AO278">
            <v>2087.4179000000004</v>
          </cell>
          <cell r="AP278">
            <v>42.76</v>
          </cell>
          <cell r="AQ278">
            <v>65.331000000000003</v>
          </cell>
          <cell r="AR278">
            <v>2793.5535599999998</v>
          </cell>
          <cell r="AS278">
            <v>103.07000000000001</v>
          </cell>
          <cell r="AT278">
            <v>45.145000000000003</v>
          </cell>
          <cell r="AU278">
            <v>4653.095150000001</v>
          </cell>
          <cell r="AV278">
            <v>63.57</v>
          </cell>
          <cell r="AW278">
            <v>24.030999999999999</v>
          </cell>
          <cell r="AX278">
            <v>1527.65067</v>
          </cell>
          <cell r="AY278">
            <v>6.7700000000000005</v>
          </cell>
          <cell r="AZ278">
            <v>38.655999999999999</v>
          </cell>
          <cell r="BA278">
            <v>261.70112</v>
          </cell>
          <cell r="BB278">
            <v>89.460000000000008</v>
          </cell>
          <cell r="BC278">
            <v>94.424000000000007</v>
          </cell>
          <cell r="BD278">
            <v>8447.1710400000011</v>
          </cell>
          <cell r="BE278">
            <v>19770.589440000003</v>
          </cell>
          <cell r="BG278">
            <v>55.06</v>
          </cell>
          <cell r="BH278">
            <v>118.479</v>
          </cell>
          <cell r="BI278">
            <v>6523.4537399999999</v>
          </cell>
          <cell r="BJ278">
            <v>26.21</v>
          </cell>
          <cell r="BK278">
            <v>313.24700000000001</v>
          </cell>
          <cell r="BL278">
            <v>8210.2038700000012</v>
          </cell>
          <cell r="BM278">
            <v>50.22</v>
          </cell>
          <cell r="BN278">
            <v>77.028999999999996</v>
          </cell>
          <cell r="BO278">
            <v>3868.3963799999997</v>
          </cell>
          <cell r="BP278">
            <v>51.19</v>
          </cell>
          <cell r="BQ278">
            <v>158.15600000000001</v>
          </cell>
          <cell r="BR278">
            <v>8096.0056400000003</v>
          </cell>
          <cell r="BS278">
            <v>32.369999999999997</v>
          </cell>
          <cell r="BT278">
            <v>254.583</v>
          </cell>
          <cell r="BU278">
            <v>8240.851709999999</v>
          </cell>
          <cell r="BV278">
            <v>636</v>
          </cell>
          <cell r="BW278">
            <v>5.6450000000000005</v>
          </cell>
          <cell r="BX278">
            <v>3590.2200000000003</v>
          </cell>
          <cell r="BY278">
            <v>31.89</v>
          </cell>
          <cell r="BZ278">
            <v>153.899</v>
          </cell>
          <cell r="CA278">
            <v>4907.8391099999999</v>
          </cell>
          <cell r="CB278">
            <v>43436.970450000001</v>
          </cell>
          <cell r="CD278">
            <v>17.03</v>
          </cell>
          <cell r="CE278">
            <v>34.49</v>
          </cell>
          <cell r="CF278">
            <v>587.36470000000008</v>
          </cell>
          <cell r="CG278">
            <v>24.38</v>
          </cell>
          <cell r="CH278">
            <v>29.035</v>
          </cell>
          <cell r="CI278">
            <v>707.87329999999997</v>
          </cell>
          <cell r="CJ278">
            <v>1295.2380000000001</v>
          </cell>
          <cell r="CL278">
            <v>1418.3000000000002</v>
          </cell>
        </row>
        <row r="279">
          <cell r="A279" t="str">
            <v>12/22/2006</v>
          </cell>
          <cell r="B279">
            <v>39073</v>
          </cell>
          <cell r="C279">
            <v>100.74358430483888</v>
          </cell>
          <cell r="D279">
            <v>112.7211290634548</v>
          </cell>
          <cell r="E279">
            <v>75.647648741585243</v>
          </cell>
          <cell r="F279">
            <v>72.432947759973544</v>
          </cell>
          <cell r="G279">
            <v>111.18852459016392</v>
          </cell>
          <cell r="H279">
            <v>127.22513089005234</v>
          </cell>
          <cell r="I279">
            <v>63.18</v>
          </cell>
          <cell r="J279">
            <v>32.150800000000004</v>
          </cell>
          <cell r="K279">
            <v>198.92600000000002</v>
          </cell>
          <cell r="L279">
            <v>6395.6300408000016</v>
          </cell>
          <cell r="M279">
            <v>77.760000000000005</v>
          </cell>
          <cell r="N279">
            <v>68.004999999999995</v>
          </cell>
          <cell r="O279">
            <v>5288.0688</v>
          </cell>
          <cell r="P279">
            <v>83.52</v>
          </cell>
          <cell r="Q279">
            <v>151.38400000000001</v>
          </cell>
          <cell r="R279">
            <v>12643.591680000001</v>
          </cell>
          <cell r="S279">
            <v>35.910000000000004</v>
          </cell>
          <cell r="T279">
            <v>92.747</v>
          </cell>
          <cell r="U279">
            <v>3330.5447700000004</v>
          </cell>
          <cell r="V279">
            <v>29.25</v>
          </cell>
          <cell r="W279">
            <v>385.97</v>
          </cell>
          <cell r="X279">
            <v>11289.622500000001</v>
          </cell>
          <cell r="Y279">
            <v>74.27</v>
          </cell>
          <cell r="Z279">
            <v>67.697000000000003</v>
          </cell>
          <cell r="AA279">
            <v>5027.8561899999995</v>
          </cell>
          <cell r="AB279">
            <v>20.39</v>
          </cell>
          <cell r="AC279">
            <v>119.554</v>
          </cell>
          <cell r="AD279">
            <v>2437.70606</v>
          </cell>
          <cell r="AE279">
            <v>62.6</v>
          </cell>
          <cell r="AF279">
            <v>134.82300000000001</v>
          </cell>
          <cell r="AG279">
            <v>8439.9198000000015</v>
          </cell>
          <cell r="AH279">
            <v>49.15</v>
          </cell>
          <cell r="AI279">
            <v>81.304000000000002</v>
          </cell>
          <cell r="AJ279">
            <v>3996.0916000000002</v>
          </cell>
          <cell r="AK279">
            <v>58849.031440800005</v>
          </cell>
          <cell r="AM279">
            <v>42.5</v>
          </cell>
          <cell r="AN279">
            <v>49.058</v>
          </cell>
          <cell r="AO279">
            <v>2084.9650000000001</v>
          </cell>
          <cell r="AP279">
            <v>42</v>
          </cell>
          <cell r="AQ279">
            <v>65.331000000000003</v>
          </cell>
          <cell r="AR279">
            <v>2743.902</v>
          </cell>
          <cell r="AS279">
            <v>102.02</v>
          </cell>
          <cell r="AT279">
            <v>45.145000000000003</v>
          </cell>
          <cell r="AU279">
            <v>4605.6929</v>
          </cell>
          <cell r="AV279">
            <v>63.18</v>
          </cell>
          <cell r="AW279">
            <v>24.030999999999999</v>
          </cell>
          <cell r="AX279">
            <v>1518.2785799999999</v>
          </cell>
          <cell r="AY279">
            <v>6.79</v>
          </cell>
          <cell r="AZ279">
            <v>38.655999999999999</v>
          </cell>
          <cell r="BA279">
            <v>262.47424000000001</v>
          </cell>
          <cell r="BB279">
            <v>88.460000000000008</v>
          </cell>
          <cell r="BC279">
            <v>94.424000000000007</v>
          </cell>
          <cell r="BD279">
            <v>8352.747040000002</v>
          </cell>
          <cell r="BE279">
            <v>19568.059760000004</v>
          </cell>
          <cell r="BG279">
            <v>54.65</v>
          </cell>
          <cell r="BH279">
            <v>118.479</v>
          </cell>
          <cell r="BI279">
            <v>6474.8773499999998</v>
          </cell>
          <cell r="BJ279">
            <v>25.990000000000002</v>
          </cell>
          <cell r="BK279">
            <v>313.24700000000001</v>
          </cell>
          <cell r="BL279">
            <v>8141.2895300000009</v>
          </cell>
          <cell r="BM279">
            <v>50.14</v>
          </cell>
          <cell r="BN279">
            <v>77.028999999999996</v>
          </cell>
          <cell r="BO279">
            <v>3862.2340599999998</v>
          </cell>
          <cell r="BP279">
            <v>50.69</v>
          </cell>
          <cell r="BQ279">
            <v>158.15600000000001</v>
          </cell>
          <cell r="BR279">
            <v>8016.9276399999999</v>
          </cell>
          <cell r="BS279">
            <v>32.28</v>
          </cell>
          <cell r="BT279">
            <v>254.583</v>
          </cell>
          <cell r="BU279">
            <v>8217.9392399999997</v>
          </cell>
          <cell r="BV279">
            <v>627</v>
          </cell>
          <cell r="BW279">
            <v>5.6450000000000005</v>
          </cell>
          <cell r="BX279">
            <v>3539.4150000000004</v>
          </cell>
          <cell r="BY279">
            <v>31.580000000000002</v>
          </cell>
          <cell r="BZ279">
            <v>153.899</v>
          </cell>
          <cell r="CA279">
            <v>4860.1304200000004</v>
          </cell>
          <cell r="CB279">
            <v>43112.813240000003</v>
          </cell>
          <cell r="CD279">
            <v>17.010000000000002</v>
          </cell>
          <cell r="CE279">
            <v>34.49</v>
          </cell>
          <cell r="CF279">
            <v>586.67490000000009</v>
          </cell>
          <cell r="CG279">
            <v>23.95</v>
          </cell>
          <cell r="CH279">
            <v>29.035</v>
          </cell>
          <cell r="CI279">
            <v>695.38824999999997</v>
          </cell>
          <cell r="CJ279">
            <v>1282.06315</v>
          </cell>
          <cell r="CL279">
            <v>1410.76</v>
          </cell>
        </row>
        <row r="280">
          <cell r="A280" t="str">
            <v>12/26/2006</v>
          </cell>
          <cell r="B280">
            <v>39077</v>
          </cell>
          <cell r="C280">
            <v>101.13936690959477</v>
          </cell>
          <cell r="D280">
            <v>113.83701523554733</v>
          </cell>
          <cell r="E280">
            <v>76.345131313633672</v>
          </cell>
          <cell r="F280">
            <v>73.709670949061305</v>
          </cell>
          <cell r="G280">
            <v>111.67244640605296</v>
          </cell>
          <cell r="H280">
            <v>128.97704389850986</v>
          </cell>
          <cell r="I280">
            <v>64.05</v>
          </cell>
          <cell r="J280">
            <v>32.15784</v>
          </cell>
          <cell r="K280">
            <v>198.92600000000002</v>
          </cell>
          <cell r="L280">
            <v>6397.0304798400002</v>
          </cell>
          <cell r="M280">
            <v>78.55</v>
          </cell>
          <cell r="N280">
            <v>68.004999999999995</v>
          </cell>
          <cell r="O280">
            <v>5341.7927499999996</v>
          </cell>
          <cell r="P280">
            <v>83.820000000000007</v>
          </cell>
          <cell r="Q280">
            <v>151.38400000000001</v>
          </cell>
          <cell r="R280">
            <v>12689.006880000003</v>
          </cell>
          <cell r="S280">
            <v>35.79</v>
          </cell>
          <cell r="T280">
            <v>92.747</v>
          </cell>
          <cell r="U280">
            <v>3319.4151299999999</v>
          </cell>
          <cell r="V280">
            <v>29.36</v>
          </cell>
          <cell r="W280">
            <v>385.97</v>
          </cell>
          <cell r="X280">
            <v>11332.0792</v>
          </cell>
          <cell r="Y280">
            <v>74.960000000000008</v>
          </cell>
          <cell r="Z280">
            <v>67.697000000000003</v>
          </cell>
          <cell r="AA280">
            <v>5074.5671200000006</v>
          </cell>
          <cell r="AB280">
            <v>20.61</v>
          </cell>
          <cell r="AC280">
            <v>119.554</v>
          </cell>
          <cell r="AD280">
            <v>2464.00794</v>
          </cell>
          <cell r="AE280">
            <v>62.56</v>
          </cell>
          <cell r="AF280">
            <v>134.82300000000001</v>
          </cell>
          <cell r="AG280">
            <v>8434.5268800000013</v>
          </cell>
          <cell r="AH280">
            <v>49.54</v>
          </cell>
          <cell r="AI280">
            <v>81.304000000000002</v>
          </cell>
          <cell r="AJ280">
            <v>4027.8001600000002</v>
          </cell>
          <cell r="AK280">
            <v>59080.226539840005</v>
          </cell>
          <cell r="AM280">
            <v>42.76</v>
          </cell>
          <cell r="AN280">
            <v>49.058</v>
          </cell>
          <cell r="AO280">
            <v>2097.7200800000001</v>
          </cell>
          <cell r="AP280">
            <v>42.36</v>
          </cell>
          <cell r="AQ280">
            <v>65.331000000000003</v>
          </cell>
          <cell r="AR280">
            <v>2767.4211599999999</v>
          </cell>
          <cell r="AS280">
            <v>102.60000000000001</v>
          </cell>
          <cell r="AT280">
            <v>45.145000000000003</v>
          </cell>
          <cell r="AU280">
            <v>4631.8770000000004</v>
          </cell>
          <cell r="AV280">
            <v>64.05</v>
          </cell>
          <cell r="AW280">
            <v>24.030999999999999</v>
          </cell>
          <cell r="AX280">
            <v>1539.1855499999999</v>
          </cell>
          <cell r="AY280">
            <v>6.86</v>
          </cell>
          <cell r="AZ280">
            <v>38.655999999999999</v>
          </cell>
          <cell r="BA280">
            <v>265.18016</v>
          </cell>
          <cell r="BB280">
            <v>89.600000000000009</v>
          </cell>
          <cell r="BC280">
            <v>94.424000000000007</v>
          </cell>
          <cell r="BD280">
            <v>8460.390400000002</v>
          </cell>
          <cell r="BE280">
            <v>19761.774350000003</v>
          </cell>
          <cell r="BG280">
            <v>55.15</v>
          </cell>
          <cell r="BH280">
            <v>118.479</v>
          </cell>
          <cell r="BI280">
            <v>6534.1168499999994</v>
          </cell>
          <cell r="BJ280">
            <v>26.11</v>
          </cell>
          <cell r="BK280">
            <v>313.24700000000001</v>
          </cell>
          <cell r="BL280">
            <v>8178.8791700000002</v>
          </cell>
          <cell r="BM280">
            <v>50.79</v>
          </cell>
          <cell r="BN280">
            <v>77.028999999999996</v>
          </cell>
          <cell r="BO280">
            <v>3912.3029099999999</v>
          </cell>
          <cell r="BP280">
            <v>51.25</v>
          </cell>
          <cell r="BQ280">
            <v>158.15600000000001</v>
          </cell>
          <cell r="BR280">
            <v>8105.4949999999999</v>
          </cell>
          <cell r="BS280">
            <v>32.85</v>
          </cell>
          <cell r="BT280">
            <v>254.583</v>
          </cell>
          <cell r="BU280">
            <v>8363.0515500000001</v>
          </cell>
          <cell r="BV280">
            <v>627</v>
          </cell>
          <cell r="BW280">
            <v>5.6450000000000005</v>
          </cell>
          <cell r="BX280">
            <v>3539.4150000000004</v>
          </cell>
          <cell r="BY280">
            <v>31.69</v>
          </cell>
          <cell r="BZ280">
            <v>153.899</v>
          </cell>
          <cell r="CA280">
            <v>4877.0593100000006</v>
          </cell>
          <cell r="CB280">
            <v>43510.319789999994</v>
          </cell>
          <cell r="CD280">
            <v>17.48</v>
          </cell>
          <cell r="CE280">
            <v>34.49</v>
          </cell>
          <cell r="CF280">
            <v>602.88520000000005</v>
          </cell>
          <cell r="CG280">
            <v>24.17</v>
          </cell>
          <cell r="CH280">
            <v>29.035</v>
          </cell>
          <cell r="CI280">
            <v>701.77595000000008</v>
          </cell>
          <cell r="CJ280">
            <v>1304.6611500000001</v>
          </cell>
          <cell r="CL280">
            <v>1416.9</v>
          </cell>
        </row>
        <row r="281">
          <cell r="A281" t="str">
            <v>12/27/2006</v>
          </cell>
          <cell r="B281">
            <v>39078</v>
          </cell>
          <cell r="C281">
            <v>102.77072132036535</v>
          </cell>
          <cell r="D281">
            <v>115.94752051100363</v>
          </cell>
          <cell r="E281">
            <v>77.780640688437316</v>
          </cell>
          <cell r="F281">
            <v>75.354439343166888</v>
          </cell>
          <cell r="G281">
            <v>112.4558638083228</v>
          </cell>
          <cell r="H281">
            <v>129.86306886830445</v>
          </cell>
          <cell r="I281">
            <v>64.489999999999995</v>
          </cell>
          <cell r="J281">
            <v>32.446470000000005</v>
          </cell>
          <cell r="K281">
            <v>198.92600000000002</v>
          </cell>
          <cell r="L281">
            <v>6454.4464912200019</v>
          </cell>
          <cell r="M281">
            <v>79.12</v>
          </cell>
          <cell r="N281">
            <v>68.004999999999995</v>
          </cell>
          <cell r="O281">
            <v>5380.5555999999997</v>
          </cell>
          <cell r="P281">
            <v>85.350000000000009</v>
          </cell>
          <cell r="Q281">
            <v>151.38400000000001</v>
          </cell>
          <cell r="R281">
            <v>12920.624400000002</v>
          </cell>
          <cell r="S281">
            <v>36.5</v>
          </cell>
          <cell r="T281">
            <v>92.747</v>
          </cell>
          <cell r="U281">
            <v>3385.2655</v>
          </cell>
          <cell r="V281">
            <v>29.91</v>
          </cell>
          <cell r="W281">
            <v>385.97</v>
          </cell>
          <cell r="X281">
            <v>11544.362700000001</v>
          </cell>
          <cell r="Y281">
            <v>75.38</v>
          </cell>
          <cell r="Z281">
            <v>67.697000000000003</v>
          </cell>
          <cell r="AA281">
            <v>5102.9998599999999</v>
          </cell>
          <cell r="AB281">
            <v>20.88</v>
          </cell>
          <cell r="AC281">
            <v>119.554</v>
          </cell>
          <cell r="AD281">
            <v>2496.2875199999999</v>
          </cell>
          <cell r="AE281">
            <v>64.37</v>
          </cell>
          <cell r="AF281">
            <v>134.82300000000001</v>
          </cell>
          <cell r="AG281">
            <v>8678.5565100000003</v>
          </cell>
          <cell r="AH281">
            <v>50.06</v>
          </cell>
          <cell r="AI281">
            <v>81.304000000000002</v>
          </cell>
          <cell r="AJ281">
            <v>4070.0782400000003</v>
          </cell>
          <cell r="AK281">
            <v>60033.176821220004</v>
          </cell>
          <cell r="AM281">
            <v>43.82</v>
          </cell>
          <cell r="AN281">
            <v>49.058</v>
          </cell>
          <cell r="AO281">
            <v>2149.72156</v>
          </cell>
          <cell r="AP281">
            <v>42.86</v>
          </cell>
          <cell r="AQ281">
            <v>65.331000000000003</v>
          </cell>
          <cell r="AR281">
            <v>2800.0866599999999</v>
          </cell>
          <cell r="AS281">
            <v>105.71000000000001</v>
          </cell>
          <cell r="AT281">
            <v>45.145000000000003</v>
          </cell>
          <cell r="AU281">
            <v>4772.2779500000006</v>
          </cell>
          <cell r="AV281">
            <v>64.489999999999995</v>
          </cell>
          <cell r="AW281">
            <v>24.030999999999999</v>
          </cell>
          <cell r="AX281">
            <v>1549.7591899999998</v>
          </cell>
          <cell r="AY281">
            <v>6.92</v>
          </cell>
          <cell r="AZ281">
            <v>38.655999999999999</v>
          </cell>
          <cell r="BA281">
            <v>267.49951999999996</v>
          </cell>
          <cell r="BB281">
            <v>90.960000000000008</v>
          </cell>
          <cell r="BC281">
            <v>94.424000000000007</v>
          </cell>
          <cell r="BD281">
            <v>8588.8070400000015</v>
          </cell>
          <cell r="BE281">
            <v>20128.15192</v>
          </cell>
          <cell r="BG281">
            <v>55.92</v>
          </cell>
          <cell r="BH281">
            <v>118.479</v>
          </cell>
          <cell r="BI281">
            <v>6625.3456800000004</v>
          </cell>
          <cell r="BJ281">
            <v>26.580000000000002</v>
          </cell>
          <cell r="BK281">
            <v>313.24700000000001</v>
          </cell>
          <cell r="BL281">
            <v>8326.1052600000003</v>
          </cell>
          <cell r="BM281">
            <v>51.76</v>
          </cell>
          <cell r="BN281">
            <v>77.028999999999996</v>
          </cell>
          <cell r="BO281">
            <v>3987.0210399999996</v>
          </cell>
          <cell r="BP281">
            <v>52.61</v>
          </cell>
          <cell r="BQ281">
            <v>158.15600000000001</v>
          </cell>
          <cell r="BR281">
            <v>8320.5871600000009</v>
          </cell>
          <cell r="BS281">
            <v>33.35</v>
          </cell>
          <cell r="BT281">
            <v>254.583</v>
          </cell>
          <cell r="BU281">
            <v>8490.3430499999995</v>
          </cell>
          <cell r="BV281">
            <v>639.44000000000005</v>
          </cell>
          <cell r="BW281">
            <v>5.6450000000000005</v>
          </cell>
          <cell r="BX281">
            <v>3609.6388000000006</v>
          </cell>
          <cell r="BY281">
            <v>32.29</v>
          </cell>
          <cell r="BZ281">
            <v>153.899</v>
          </cell>
          <cell r="CA281">
            <v>4969.3987099999995</v>
          </cell>
          <cell r="CB281">
            <v>44328.43970000001</v>
          </cell>
          <cell r="CD281">
            <v>17.920000000000002</v>
          </cell>
          <cell r="CE281">
            <v>34.49</v>
          </cell>
          <cell r="CF281">
            <v>618.06080000000009</v>
          </cell>
          <cell r="CG281">
            <v>24.650000000000002</v>
          </cell>
          <cell r="CH281">
            <v>29.035</v>
          </cell>
          <cell r="CI281">
            <v>715.71275000000003</v>
          </cell>
          <cell r="CJ281">
            <v>1333.7735500000001</v>
          </cell>
          <cell r="CL281">
            <v>1426.84</v>
          </cell>
        </row>
        <row r="282">
          <cell r="A282" t="str">
            <v>12/28/2006</v>
          </cell>
          <cell r="B282">
            <v>39079</v>
          </cell>
          <cell r="C282">
            <v>103.28300327183368</v>
          </cell>
          <cell r="D282">
            <v>115.5475869014878</v>
          </cell>
          <cell r="E282">
            <v>77.609768836714579</v>
          </cell>
          <cell r="F282">
            <v>75.51032635189911</v>
          </cell>
          <cell r="G282">
            <v>112.28956494325347</v>
          </cell>
          <cell r="H282">
            <v>130.48731373338703</v>
          </cell>
          <cell r="I282">
            <v>64.8</v>
          </cell>
          <cell r="J282">
            <v>32.615430000000003</v>
          </cell>
          <cell r="K282">
            <v>198.92600000000002</v>
          </cell>
          <cell r="L282">
            <v>6488.057028180001</v>
          </cell>
          <cell r="M282">
            <v>79.7</v>
          </cell>
          <cell r="N282">
            <v>68.004999999999995</v>
          </cell>
          <cell r="O282">
            <v>5419.9984999999997</v>
          </cell>
          <cell r="P282">
            <v>85.27</v>
          </cell>
          <cell r="Q282">
            <v>151.38400000000001</v>
          </cell>
          <cell r="R282">
            <v>12908.51368</v>
          </cell>
          <cell r="S282">
            <v>37.550000000000004</v>
          </cell>
          <cell r="T282">
            <v>92.747</v>
          </cell>
          <cell r="U282">
            <v>3482.6498500000002</v>
          </cell>
          <cell r="V282">
            <v>30.23</v>
          </cell>
          <cell r="W282">
            <v>385.97</v>
          </cell>
          <cell r="X282">
            <v>11667.873100000001</v>
          </cell>
          <cell r="Y282">
            <v>75.58</v>
          </cell>
          <cell r="Z282">
            <v>67.697000000000003</v>
          </cell>
          <cell r="AA282">
            <v>5116.5392600000005</v>
          </cell>
          <cell r="AB282">
            <v>20.95</v>
          </cell>
          <cell r="AC282">
            <v>119.554</v>
          </cell>
          <cell r="AD282">
            <v>2504.6563000000001</v>
          </cell>
          <cell r="AE282">
            <v>64.210000000000008</v>
          </cell>
          <cell r="AF282">
            <v>134.82300000000001</v>
          </cell>
          <cell r="AG282">
            <v>8656.9848300000012</v>
          </cell>
          <cell r="AH282">
            <v>50.27</v>
          </cell>
          <cell r="AI282">
            <v>81.304000000000002</v>
          </cell>
          <cell r="AJ282">
            <v>4087.1520800000003</v>
          </cell>
          <cell r="AK282">
            <v>60332.424628180008</v>
          </cell>
          <cell r="AM282">
            <v>43.53</v>
          </cell>
          <cell r="AN282">
            <v>49.058</v>
          </cell>
          <cell r="AO282">
            <v>2135.4947400000001</v>
          </cell>
          <cell r="AP282">
            <v>43.07</v>
          </cell>
          <cell r="AQ282">
            <v>65.331000000000003</v>
          </cell>
          <cell r="AR282">
            <v>2813.8061700000003</v>
          </cell>
          <cell r="AS282">
            <v>104.66</v>
          </cell>
          <cell r="AT282">
            <v>45.145000000000003</v>
          </cell>
          <cell r="AU282">
            <v>4724.8757000000005</v>
          </cell>
          <cell r="AV282">
            <v>64.8</v>
          </cell>
          <cell r="AW282">
            <v>24.030999999999999</v>
          </cell>
          <cell r="AX282">
            <v>1557.2087999999999</v>
          </cell>
          <cell r="AY282">
            <v>7.05</v>
          </cell>
          <cell r="AZ282">
            <v>38.655999999999999</v>
          </cell>
          <cell r="BA282">
            <v>272.52479999999997</v>
          </cell>
          <cell r="BB282">
            <v>90.600000000000009</v>
          </cell>
          <cell r="BC282">
            <v>94.424000000000007</v>
          </cell>
          <cell r="BD282">
            <v>8554.8144000000011</v>
          </cell>
          <cell r="BE282">
            <v>20058.724610000001</v>
          </cell>
          <cell r="BG282">
            <v>55.89</v>
          </cell>
          <cell r="BH282">
            <v>118.479</v>
          </cell>
          <cell r="BI282">
            <v>6621.7913099999996</v>
          </cell>
          <cell r="BJ282">
            <v>26.6</v>
          </cell>
          <cell r="BK282">
            <v>313.24700000000001</v>
          </cell>
          <cell r="BL282">
            <v>8332.3702000000012</v>
          </cell>
          <cell r="BM282">
            <v>51.56</v>
          </cell>
          <cell r="BN282">
            <v>77.028999999999996</v>
          </cell>
          <cell r="BO282">
            <v>3971.6152400000001</v>
          </cell>
          <cell r="BP282">
            <v>52.29</v>
          </cell>
          <cell r="BQ282">
            <v>158.15600000000001</v>
          </cell>
          <cell r="BR282">
            <v>8269.9772400000002</v>
          </cell>
          <cell r="BS282">
            <v>33.18</v>
          </cell>
          <cell r="BT282">
            <v>254.583</v>
          </cell>
          <cell r="BU282">
            <v>8447.06394</v>
          </cell>
          <cell r="BV282">
            <v>646.25</v>
          </cell>
          <cell r="BW282">
            <v>5.6450000000000005</v>
          </cell>
          <cell r="BX282">
            <v>3648.0812500000002</v>
          </cell>
          <cell r="BY282">
            <v>32.1</v>
          </cell>
          <cell r="BZ282">
            <v>153.899</v>
          </cell>
          <cell r="CA282">
            <v>4940.1579000000002</v>
          </cell>
          <cell r="CB282">
            <v>44231.057080000006</v>
          </cell>
          <cell r="CD282">
            <v>18</v>
          </cell>
          <cell r="CE282">
            <v>34.49</v>
          </cell>
          <cell r="CF282">
            <v>620.82000000000005</v>
          </cell>
          <cell r="CG282">
            <v>24.650000000000002</v>
          </cell>
          <cell r="CH282">
            <v>29.035</v>
          </cell>
          <cell r="CI282">
            <v>715.71275000000003</v>
          </cell>
          <cell r="CJ282">
            <v>1336.5327500000001</v>
          </cell>
          <cell r="CL282">
            <v>1424.73</v>
          </cell>
        </row>
        <row r="283">
          <cell r="A283" t="str">
            <v>12/29/2006</v>
          </cell>
          <cell r="B283">
            <v>39080</v>
          </cell>
          <cell r="C283">
            <v>102.59307891148673</v>
          </cell>
          <cell r="D283">
            <v>115.07080724487115</v>
          </cell>
          <cell r="E283">
            <v>77.63114342135367</v>
          </cell>
          <cell r="F283">
            <v>75.819355171569185</v>
          </cell>
          <cell r="G283">
            <v>111.7827868852459</v>
          </cell>
          <cell r="H283">
            <v>129.33950865888036</v>
          </cell>
          <cell r="I283">
            <v>64.23</v>
          </cell>
          <cell r="J283">
            <v>32.277520000000003</v>
          </cell>
          <cell r="K283">
            <v>199.892</v>
          </cell>
          <cell r="L283">
            <v>6452.0180278400003</v>
          </cell>
          <cell r="M283">
            <v>79.97</v>
          </cell>
          <cell r="N283">
            <v>66.734999999999999</v>
          </cell>
          <cell r="O283">
            <v>5336.7979500000001</v>
          </cell>
          <cell r="P283">
            <v>85.39</v>
          </cell>
          <cell r="Q283">
            <v>151.90899999999999</v>
          </cell>
          <cell r="R283">
            <v>12971.50951</v>
          </cell>
          <cell r="S283">
            <v>37.76</v>
          </cell>
          <cell r="T283">
            <v>93.326800000000006</v>
          </cell>
          <cell r="U283">
            <v>3524.0199680000001</v>
          </cell>
          <cell r="V283">
            <v>29.87</v>
          </cell>
          <cell r="W283">
            <v>383.89</v>
          </cell>
          <cell r="X283">
            <v>11466.7943</v>
          </cell>
          <cell r="Y283">
            <v>74.86</v>
          </cell>
          <cell r="Z283">
            <v>67.765000000000001</v>
          </cell>
          <cell r="AA283">
            <v>5072.8878999999997</v>
          </cell>
          <cell r="AB283">
            <v>20.89</v>
          </cell>
          <cell r="AC283">
            <v>119.554</v>
          </cell>
          <cell r="AD283">
            <v>2497.48306</v>
          </cell>
          <cell r="AE283">
            <v>63.58</v>
          </cell>
          <cell r="AF283">
            <v>133.565</v>
          </cell>
          <cell r="AG283">
            <v>8492.0627000000004</v>
          </cell>
          <cell r="AH283">
            <v>50.29</v>
          </cell>
          <cell r="AI283">
            <v>81.841999999999999</v>
          </cell>
          <cell r="AJ283">
            <v>4115.8341799999998</v>
          </cell>
          <cell r="AK283">
            <v>59929.407595839999</v>
          </cell>
          <cell r="AM283">
            <v>43.230000000000004</v>
          </cell>
          <cell r="AN283">
            <v>48.316000000000003</v>
          </cell>
          <cell r="AO283">
            <v>2088.7006800000004</v>
          </cell>
          <cell r="AP283">
            <v>43.050000000000004</v>
          </cell>
          <cell r="AQ283">
            <v>65.361000000000004</v>
          </cell>
          <cell r="AR283">
            <v>2813.7910500000003</v>
          </cell>
          <cell r="AS283">
            <v>103.91</v>
          </cell>
          <cell r="AT283">
            <v>45.727000000000004</v>
          </cell>
          <cell r="AU283">
            <v>4751.4925700000003</v>
          </cell>
          <cell r="AV283">
            <v>64.23</v>
          </cell>
          <cell r="AW283">
            <v>24.030999999999999</v>
          </cell>
          <cell r="AX283">
            <v>1543.5111300000001</v>
          </cell>
          <cell r="AY283">
            <v>7.12</v>
          </cell>
          <cell r="AZ283">
            <v>38.795000000000002</v>
          </cell>
          <cell r="BA283">
            <v>276.22040000000004</v>
          </cell>
          <cell r="BB283">
            <v>89.87</v>
          </cell>
          <cell r="BC283">
            <v>94.606000000000009</v>
          </cell>
          <cell r="BD283">
            <v>8502.2412200000017</v>
          </cell>
          <cell r="BE283">
            <v>19975.957050000005</v>
          </cell>
          <cell r="BG283">
            <v>56.27</v>
          </cell>
          <cell r="BH283">
            <v>119.285</v>
          </cell>
          <cell r="BI283">
            <v>6712.1669499999998</v>
          </cell>
          <cell r="BJ283">
            <v>26.490000000000002</v>
          </cell>
          <cell r="BK283">
            <v>313.66000000000003</v>
          </cell>
          <cell r="BL283">
            <v>8308.8534000000018</v>
          </cell>
          <cell r="BM283">
            <v>51.28</v>
          </cell>
          <cell r="BN283">
            <v>77.028999999999996</v>
          </cell>
          <cell r="BO283">
            <v>3950.0471199999997</v>
          </cell>
          <cell r="BP283">
            <v>52.46</v>
          </cell>
          <cell r="BQ283">
            <v>158.15600000000001</v>
          </cell>
          <cell r="BR283">
            <v>8296.8637600000002</v>
          </cell>
          <cell r="BS283">
            <v>33.119999999999997</v>
          </cell>
          <cell r="BT283">
            <v>255.315</v>
          </cell>
          <cell r="BU283">
            <v>8456.032799999999</v>
          </cell>
          <cell r="BV283">
            <v>645</v>
          </cell>
          <cell r="BW283">
            <v>5.5179999999999998</v>
          </cell>
          <cell r="BX283">
            <v>3559.1099999999997</v>
          </cell>
          <cell r="BY283">
            <v>32.230000000000004</v>
          </cell>
          <cell r="BZ283">
            <v>153.899</v>
          </cell>
          <cell r="CA283">
            <v>4960.1647700000003</v>
          </cell>
          <cell r="CB283">
            <v>44243.238800000006</v>
          </cell>
          <cell r="CD283">
            <v>17.830000000000002</v>
          </cell>
          <cell r="CE283">
            <v>34.832000000000001</v>
          </cell>
          <cell r="CF283">
            <v>621.05456000000004</v>
          </cell>
          <cell r="CG283">
            <v>24.69</v>
          </cell>
          <cell r="CH283">
            <v>29.200000000000003</v>
          </cell>
          <cell r="CI283">
            <v>720.94800000000009</v>
          </cell>
          <cell r="CJ283">
            <v>1342.0025600000001</v>
          </cell>
          <cell r="CL283">
            <v>1418.3000000000002</v>
          </cell>
        </row>
        <row r="284">
          <cell r="A284" t="str">
            <v>01/03/2007</v>
          </cell>
          <cell r="B284">
            <v>39085</v>
          </cell>
          <cell r="C284">
            <v>102.54535406220575</v>
          </cell>
          <cell r="D284">
            <v>115.2017844995226</v>
          </cell>
          <cell r="E284">
            <v>75.370771568050102</v>
          </cell>
          <cell r="F284">
            <v>74.070410504217165</v>
          </cell>
          <cell r="G284">
            <v>111.64880201765448</v>
          </cell>
          <cell r="H284">
            <v>129.98389045509461</v>
          </cell>
          <cell r="I284">
            <v>64.55</v>
          </cell>
          <cell r="J284">
            <v>32.207120000000003</v>
          </cell>
          <cell r="K284">
            <v>199.892</v>
          </cell>
          <cell r="L284">
            <v>6437.9456310400001</v>
          </cell>
          <cell r="M284">
            <v>80.23</v>
          </cell>
          <cell r="N284">
            <v>66.734999999999999</v>
          </cell>
          <cell r="O284">
            <v>5354.14905</v>
          </cell>
          <cell r="P284">
            <v>85.88</v>
          </cell>
          <cell r="Q284">
            <v>151.90899999999999</v>
          </cell>
          <cell r="R284">
            <v>13045.944919999998</v>
          </cell>
          <cell r="S284">
            <v>38.090000000000003</v>
          </cell>
          <cell r="T284">
            <v>93.326800000000006</v>
          </cell>
          <cell r="U284">
            <v>3554.8178120000007</v>
          </cell>
          <cell r="V284">
            <v>29.28</v>
          </cell>
          <cell r="W284">
            <v>383.89</v>
          </cell>
          <cell r="X284">
            <v>11240.299199999999</v>
          </cell>
          <cell r="Y284">
            <v>76.100000000000009</v>
          </cell>
          <cell r="Z284">
            <v>67.765000000000001</v>
          </cell>
          <cell r="AA284">
            <v>5156.9165000000003</v>
          </cell>
          <cell r="AB284">
            <v>20.84</v>
          </cell>
          <cell r="AC284">
            <v>119.554</v>
          </cell>
          <cell r="AD284">
            <v>2491.5053600000001</v>
          </cell>
          <cell r="AE284">
            <v>63.370000000000005</v>
          </cell>
          <cell r="AF284">
            <v>133.565</v>
          </cell>
          <cell r="AG284">
            <v>8464.0140499999998</v>
          </cell>
          <cell r="AH284">
            <v>50.78</v>
          </cell>
          <cell r="AI284">
            <v>81.841999999999999</v>
          </cell>
          <cell r="AJ284">
            <v>4155.9367599999996</v>
          </cell>
          <cell r="AK284">
            <v>59901.529283039999</v>
          </cell>
          <cell r="AM284">
            <v>43.68</v>
          </cell>
          <cell r="AN284">
            <v>48.316000000000003</v>
          </cell>
          <cell r="AO284">
            <v>2110.4428800000001</v>
          </cell>
          <cell r="AP284">
            <v>43.38</v>
          </cell>
          <cell r="AQ284">
            <v>65.361000000000004</v>
          </cell>
          <cell r="AR284">
            <v>2835.3601800000001</v>
          </cell>
          <cell r="AS284">
            <v>103.33</v>
          </cell>
          <cell r="AT284">
            <v>45.727000000000004</v>
          </cell>
          <cell r="AU284">
            <v>4724.97091</v>
          </cell>
          <cell r="AV284">
            <v>64.55</v>
          </cell>
          <cell r="AW284">
            <v>24.030999999999999</v>
          </cell>
          <cell r="AX284">
            <v>1551.2010499999999</v>
          </cell>
          <cell r="AY284">
            <v>6.88</v>
          </cell>
          <cell r="AZ284">
            <v>38.795000000000002</v>
          </cell>
          <cell r="BA284">
            <v>266.90960000000001</v>
          </cell>
          <cell r="BB284">
            <v>89.95</v>
          </cell>
          <cell r="BC284">
            <v>94.606000000000009</v>
          </cell>
          <cell r="BD284">
            <v>8509.8097000000016</v>
          </cell>
          <cell r="BE284">
            <v>19998.694320000002</v>
          </cell>
          <cell r="BG284">
            <v>54.79</v>
          </cell>
          <cell r="BH284">
            <v>119.285</v>
          </cell>
          <cell r="BI284">
            <v>6535.6251499999998</v>
          </cell>
          <cell r="BJ284">
            <v>26.04</v>
          </cell>
          <cell r="BK284">
            <v>313.66000000000003</v>
          </cell>
          <cell r="BL284">
            <v>8167.7064</v>
          </cell>
          <cell r="BM284">
            <v>49.26</v>
          </cell>
          <cell r="BN284">
            <v>77.028999999999996</v>
          </cell>
          <cell r="BO284">
            <v>3794.4485399999999</v>
          </cell>
          <cell r="BP284">
            <v>50.63</v>
          </cell>
          <cell r="BQ284">
            <v>158.15600000000001</v>
          </cell>
          <cell r="BR284">
            <v>8007.4382800000003</v>
          </cell>
          <cell r="BS284">
            <v>32.369999999999997</v>
          </cell>
          <cell r="BT284">
            <v>255.315</v>
          </cell>
          <cell r="BU284">
            <v>8264.5465499999991</v>
          </cell>
          <cell r="BV284">
            <v>606.5</v>
          </cell>
          <cell r="BW284">
            <v>5.5179999999999998</v>
          </cell>
          <cell r="BX284">
            <v>3346.6669999999999</v>
          </cell>
          <cell r="BY284">
            <v>31.44</v>
          </cell>
          <cell r="BZ284">
            <v>153.899</v>
          </cell>
          <cell r="CA284">
            <v>4838.5845600000002</v>
          </cell>
          <cell r="CB284">
            <v>42955.016480000006</v>
          </cell>
          <cell r="CD284">
            <v>17.57</v>
          </cell>
          <cell r="CE284">
            <v>34.832000000000001</v>
          </cell>
          <cell r="CF284">
            <v>611.99824000000001</v>
          </cell>
          <cell r="CG284">
            <v>23.94</v>
          </cell>
          <cell r="CH284">
            <v>29.200000000000003</v>
          </cell>
          <cell r="CI284">
            <v>699.04800000000012</v>
          </cell>
          <cell r="CJ284">
            <v>1311.0462400000001</v>
          </cell>
          <cell r="CL284">
            <v>1416.6000000000001</v>
          </cell>
        </row>
        <row r="285">
          <cell r="A285" t="str">
            <v>01/04/2007</v>
          </cell>
          <cell r="B285">
            <v>39086</v>
          </cell>
          <cell r="C285">
            <v>102.58928694965076</v>
          </cell>
          <cell r="D285">
            <v>115.61034774688189</v>
          </cell>
          <cell r="E285">
            <v>74.704185420720108</v>
          </cell>
          <cell r="F285">
            <v>74.607865882076453</v>
          </cell>
          <cell r="G285">
            <v>111.78593947036568</v>
          </cell>
          <cell r="H285">
            <v>134.07168747482882</v>
          </cell>
          <cell r="I285">
            <v>66.58</v>
          </cell>
          <cell r="J285">
            <v>32.432390000000005</v>
          </cell>
          <cell r="K285">
            <v>199.892</v>
          </cell>
          <cell r="L285">
            <v>6482.9753018800011</v>
          </cell>
          <cell r="M285">
            <v>80.12</v>
          </cell>
          <cell r="N285">
            <v>66.734999999999999</v>
          </cell>
          <cell r="O285">
            <v>5346.8082000000004</v>
          </cell>
          <cell r="P285">
            <v>84.93</v>
          </cell>
          <cell r="Q285">
            <v>151.90899999999999</v>
          </cell>
          <cell r="R285">
            <v>12901.631370000001</v>
          </cell>
          <cell r="S285">
            <v>37.590000000000003</v>
          </cell>
          <cell r="T285">
            <v>93.326800000000006</v>
          </cell>
          <cell r="U285">
            <v>3508.1544120000003</v>
          </cell>
          <cell r="V285">
            <v>29.26</v>
          </cell>
          <cell r="W285">
            <v>383.89</v>
          </cell>
          <cell r="X285">
            <v>11232.6214</v>
          </cell>
          <cell r="Y285">
            <v>77.14</v>
          </cell>
          <cell r="Z285">
            <v>67.765000000000001</v>
          </cell>
          <cell r="AA285">
            <v>5227.3921</v>
          </cell>
          <cell r="AB285">
            <v>21.95</v>
          </cell>
          <cell r="AC285">
            <v>119.554</v>
          </cell>
          <cell r="AD285">
            <v>2624.2102999999997</v>
          </cell>
          <cell r="AE285">
            <v>63.050000000000004</v>
          </cell>
          <cell r="AF285">
            <v>133.565</v>
          </cell>
          <cell r="AG285">
            <v>8421.2732500000002</v>
          </cell>
          <cell r="AH285">
            <v>51.1</v>
          </cell>
          <cell r="AI285">
            <v>81.841999999999999</v>
          </cell>
          <cell r="AJ285">
            <v>4182.1261999999997</v>
          </cell>
          <cell r="AK285">
            <v>59927.192533879999</v>
          </cell>
          <cell r="AM285">
            <v>43.47</v>
          </cell>
          <cell r="AN285">
            <v>48.316000000000003</v>
          </cell>
          <cell r="AO285">
            <v>2100.2965199999999</v>
          </cell>
          <cell r="AP285">
            <v>44.64</v>
          </cell>
          <cell r="AQ285">
            <v>65.361000000000004</v>
          </cell>
          <cell r="AR285">
            <v>2917.71504</v>
          </cell>
          <cell r="AS285">
            <v>102.79</v>
          </cell>
          <cell r="AT285">
            <v>45.727000000000004</v>
          </cell>
          <cell r="AU285">
            <v>4700.278330000001</v>
          </cell>
          <cell r="AV285">
            <v>66.58</v>
          </cell>
          <cell r="AW285">
            <v>24.030999999999999</v>
          </cell>
          <cell r="AX285">
            <v>1599.98398</v>
          </cell>
          <cell r="AY285">
            <v>6.86</v>
          </cell>
          <cell r="AZ285">
            <v>38.795000000000002</v>
          </cell>
          <cell r="BA285">
            <v>266.13370000000003</v>
          </cell>
          <cell r="BB285">
            <v>89.69</v>
          </cell>
          <cell r="BC285">
            <v>94.606000000000009</v>
          </cell>
          <cell r="BD285">
            <v>8485.2121400000015</v>
          </cell>
          <cell r="BE285">
            <v>20069.619710000003</v>
          </cell>
          <cell r="BG285">
            <v>54.17</v>
          </cell>
          <cell r="BH285">
            <v>119.285</v>
          </cell>
          <cell r="BI285">
            <v>6461.6684500000001</v>
          </cell>
          <cell r="BJ285">
            <v>25.98</v>
          </cell>
          <cell r="BK285">
            <v>313.66000000000003</v>
          </cell>
          <cell r="BL285">
            <v>8148.8868000000011</v>
          </cell>
          <cell r="BM285">
            <v>49.22</v>
          </cell>
          <cell r="BN285">
            <v>77.028999999999996</v>
          </cell>
          <cell r="BO285">
            <v>3791.3673799999997</v>
          </cell>
          <cell r="BP285">
            <v>50.09</v>
          </cell>
          <cell r="BQ285">
            <v>158.15600000000001</v>
          </cell>
          <cell r="BR285">
            <v>7922.0340400000005</v>
          </cell>
          <cell r="BS285">
            <v>31.91</v>
          </cell>
          <cell r="BT285">
            <v>255.315</v>
          </cell>
          <cell r="BU285">
            <v>8147.1016499999996</v>
          </cell>
          <cell r="BV285">
            <v>603.5</v>
          </cell>
          <cell r="BW285">
            <v>5.5179999999999998</v>
          </cell>
          <cell r="BX285">
            <v>3330.1129999999998</v>
          </cell>
          <cell r="BY285">
            <v>31.02</v>
          </cell>
          <cell r="BZ285">
            <v>153.899</v>
          </cell>
          <cell r="CA285">
            <v>4773.9469799999997</v>
          </cell>
          <cell r="CB285">
            <v>42575.118299999995</v>
          </cell>
          <cell r="CD285">
            <v>17.600000000000001</v>
          </cell>
          <cell r="CE285">
            <v>34.832000000000001</v>
          </cell>
          <cell r="CF285">
            <v>613.04320000000007</v>
          </cell>
          <cell r="CG285">
            <v>24.23</v>
          </cell>
          <cell r="CH285">
            <v>29.200000000000003</v>
          </cell>
          <cell r="CI285">
            <v>707.51600000000008</v>
          </cell>
          <cell r="CJ285">
            <v>1320.5592000000001</v>
          </cell>
          <cell r="CL285">
            <v>1418.34</v>
          </cell>
        </row>
        <row r="286">
          <cell r="A286" t="str">
            <v>01/05/2007</v>
          </cell>
          <cell r="B286">
            <v>39087</v>
          </cell>
          <cell r="C286">
            <v>101.90229267971691</v>
          </cell>
          <cell r="D286">
            <v>114.06520028438298</v>
          </cell>
          <cell r="E286">
            <v>74.445917196690758</v>
          </cell>
          <cell r="F286">
            <v>73.111323479602447</v>
          </cell>
          <cell r="G286">
            <v>111.10576923076923</v>
          </cell>
          <cell r="H286">
            <v>133.42730567861457</v>
          </cell>
          <cell r="I286">
            <v>66.260000000000005</v>
          </cell>
          <cell r="J286">
            <v>32.094480000000004</v>
          </cell>
          <cell r="K286">
            <v>199.892</v>
          </cell>
          <cell r="L286">
            <v>6415.4297961600005</v>
          </cell>
          <cell r="M286">
            <v>79.39</v>
          </cell>
          <cell r="N286">
            <v>66.734999999999999</v>
          </cell>
          <cell r="O286">
            <v>5298.0916500000003</v>
          </cell>
          <cell r="P286">
            <v>85</v>
          </cell>
          <cell r="Q286">
            <v>151.90899999999999</v>
          </cell>
          <cell r="R286">
            <v>12912.264999999999</v>
          </cell>
          <cell r="S286">
            <v>37.31</v>
          </cell>
          <cell r="T286">
            <v>93.326800000000006</v>
          </cell>
          <cell r="U286">
            <v>3482.0229080000004</v>
          </cell>
          <cell r="V286">
            <v>29.25</v>
          </cell>
          <cell r="W286">
            <v>383.89</v>
          </cell>
          <cell r="X286">
            <v>11228.782499999999</v>
          </cell>
          <cell r="Y286">
            <v>76.05</v>
          </cell>
          <cell r="Z286">
            <v>67.765000000000001</v>
          </cell>
          <cell r="AA286">
            <v>5153.5282500000003</v>
          </cell>
          <cell r="AB286">
            <v>21.700000000000003</v>
          </cell>
          <cell r="AC286">
            <v>119.554</v>
          </cell>
          <cell r="AD286">
            <v>2594.3218000000002</v>
          </cell>
          <cell r="AE286">
            <v>61.96</v>
          </cell>
          <cell r="AF286">
            <v>133.565</v>
          </cell>
          <cell r="AG286">
            <v>8275.6874000000007</v>
          </cell>
          <cell r="AH286">
            <v>50.900000000000006</v>
          </cell>
          <cell r="AI286">
            <v>81.841999999999999</v>
          </cell>
          <cell r="AJ286">
            <v>4165.7578000000003</v>
          </cell>
          <cell r="AK286">
            <v>59525.88710416</v>
          </cell>
          <cell r="AM286">
            <v>43.1</v>
          </cell>
          <cell r="AN286">
            <v>48.316000000000003</v>
          </cell>
          <cell r="AO286">
            <v>2082.4196000000002</v>
          </cell>
          <cell r="AP286">
            <v>44.5</v>
          </cell>
          <cell r="AQ286">
            <v>65.361000000000004</v>
          </cell>
          <cell r="AR286">
            <v>2908.5645000000004</v>
          </cell>
          <cell r="AS286">
            <v>100.82000000000001</v>
          </cell>
          <cell r="AT286">
            <v>45.727000000000004</v>
          </cell>
          <cell r="AU286">
            <v>4610.1961400000009</v>
          </cell>
          <cell r="AV286">
            <v>66.260000000000005</v>
          </cell>
          <cell r="AW286">
            <v>24.030999999999999</v>
          </cell>
          <cell r="AX286">
            <v>1592.2940599999999</v>
          </cell>
          <cell r="AY286">
            <v>6.65</v>
          </cell>
          <cell r="AZ286">
            <v>38.795000000000002</v>
          </cell>
          <cell r="BA286">
            <v>257.98675000000003</v>
          </cell>
          <cell r="BB286">
            <v>88.26</v>
          </cell>
          <cell r="BC286">
            <v>94.606000000000009</v>
          </cell>
          <cell r="BD286">
            <v>8349.9255600000015</v>
          </cell>
          <cell r="BE286">
            <v>19801.386610000001</v>
          </cell>
          <cell r="BG286">
            <v>53.480000000000004</v>
          </cell>
          <cell r="BH286">
            <v>119.285</v>
          </cell>
          <cell r="BI286">
            <v>6379.3618000000006</v>
          </cell>
          <cell r="BJ286">
            <v>25.84</v>
          </cell>
          <cell r="BK286">
            <v>313.66000000000003</v>
          </cell>
          <cell r="BL286">
            <v>8104.974400000001</v>
          </cell>
          <cell r="BM286">
            <v>48.72</v>
          </cell>
          <cell r="BN286">
            <v>77.028999999999996</v>
          </cell>
          <cell r="BO286">
            <v>3752.8528799999999</v>
          </cell>
          <cell r="BP286">
            <v>49.660000000000004</v>
          </cell>
          <cell r="BQ286">
            <v>158.15600000000001</v>
          </cell>
          <cell r="BR286">
            <v>7854.0269600000011</v>
          </cell>
          <cell r="BS286">
            <v>31.94</v>
          </cell>
          <cell r="BT286">
            <v>255.315</v>
          </cell>
          <cell r="BU286">
            <v>8154.7611000000006</v>
          </cell>
          <cell r="BV286">
            <v>616.5</v>
          </cell>
          <cell r="BW286">
            <v>5.5179999999999998</v>
          </cell>
          <cell r="BX286">
            <v>3401.8469999999998</v>
          </cell>
          <cell r="BY286">
            <v>31.060000000000002</v>
          </cell>
          <cell r="BZ286">
            <v>153.899</v>
          </cell>
          <cell r="CA286">
            <v>4780.1029400000007</v>
          </cell>
          <cell r="CB286">
            <v>42427.927080000009</v>
          </cell>
          <cell r="CD286">
            <v>17.2</v>
          </cell>
          <cell r="CE286">
            <v>34.832000000000001</v>
          </cell>
          <cell r="CF286">
            <v>599.11040000000003</v>
          </cell>
          <cell r="CG286">
            <v>23.8</v>
          </cell>
          <cell r="CH286">
            <v>29.200000000000003</v>
          </cell>
          <cell r="CI286">
            <v>694.96</v>
          </cell>
          <cell r="CJ286">
            <v>1294.0704000000001</v>
          </cell>
          <cell r="CL286">
            <v>1409.71</v>
          </cell>
        </row>
        <row r="287">
          <cell r="A287" t="str">
            <v>01/08/2007</v>
          </cell>
          <cell r="B287">
            <v>39090</v>
          </cell>
          <cell r="C287">
            <v>101.91579677983005</v>
          </cell>
          <cell r="D287">
            <v>114.09107640968033</v>
          </cell>
          <cell r="E287">
            <v>73.209635513863219</v>
          </cell>
          <cell r="F287">
            <v>71.496118927889356</v>
          </cell>
          <cell r="G287">
            <v>111.35245901639341</v>
          </cell>
          <cell r="H287">
            <v>134.77648006443818</v>
          </cell>
          <cell r="I287">
            <v>66.930000000000007</v>
          </cell>
          <cell r="J287">
            <v>31.995930000000001</v>
          </cell>
          <cell r="K287">
            <v>199.892</v>
          </cell>
          <cell r="L287">
            <v>6395.7304395600004</v>
          </cell>
          <cell r="M287">
            <v>79.94</v>
          </cell>
          <cell r="N287">
            <v>66.734999999999999</v>
          </cell>
          <cell r="O287">
            <v>5334.7959000000001</v>
          </cell>
          <cell r="P287">
            <v>84.570000000000007</v>
          </cell>
          <cell r="Q287">
            <v>151.90899999999999</v>
          </cell>
          <cell r="R287">
            <v>12846.94413</v>
          </cell>
          <cell r="S287">
            <v>38.900000000000006</v>
          </cell>
          <cell r="T287">
            <v>93.326800000000006</v>
          </cell>
          <cell r="U287">
            <v>3630.4125200000008</v>
          </cell>
          <cell r="V287">
            <v>29.14</v>
          </cell>
          <cell r="W287">
            <v>383.89</v>
          </cell>
          <cell r="X287">
            <v>11186.554599999999</v>
          </cell>
          <cell r="Y287">
            <v>76.09</v>
          </cell>
          <cell r="Z287">
            <v>67.765000000000001</v>
          </cell>
          <cell r="AA287">
            <v>5156.2388500000006</v>
          </cell>
          <cell r="AB287">
            <v>21.68</v>
          </cell>
          <cell r="AC287">
            <v>119.554</v>
          </cell>
          <cell r="AD287">
            <v>2591.9307199999998</v>
          </cell>
          <cell r="AE287">
            <v>61.7</v>
          </cell>
          <cell r="AF287">
            <v>133.565</v>
          </cell>
          <cell r="AG287">
            <v>8240.960500000001</v>
          </cell>
          <cell r="AH287">
            <v>50.71</v>
          </cell>
          <cell r="AI287">
            <v>81.841999999999999</v>
          </cell>
          <cell r="AJ287">
            <v>4150.2078199999996</v>
          </cell>
          <cell r="AK287">
            <v>59533.775479560005</v>
          </cell>
          <cell r="AM287">
            <v>42.84</v>
          </cell>
          <cell r="AN287">
            <v>48.316000000000003</v>
          </cell>
          <cell r="AO287">
            <v>2069.8574400000002</v>
          </cell>
          <cell r="AP287">
            <v>44.34</v>
          </cell>
          <cell r="AQ287">
            <v>65.361000000000004</v>
          </cell>
          <cell r="AR287">
            <v>2898.1067400000006</v>
          </cell>
          <cell r="AS287">
            <v>99.93</v>
          </cell>
          <cell r="AT287">
            <v>45.727000000000004</v>
          </cell>
          <cell r="AU287">
            <v>4569.4991100000007</v>
          </cell>
          <cell r="AV287">
            <v>66.930000000000007</v>
          </cell>
          <cell r="AW287">
            <v>24.030999999999999</v>
          </cell>
          <cell r="AX287">
            <v>1608.3948300000002</v>
          </cell>
          <cell r="AY287">
            <v>6.53</v>
          </cell>
          <cell r="AZ287">
            <v>38.795000000000002</v>
          </cell>
          <cell r="BA287">
            <v>253.33135000000001</v>
          </cell>
          <cell r="BB287">
            <v>88.86</v>
          </cell>
          <cell r="BC287">
            <v>94.606000000000009</v>
          </cell>
          <cell r="BD287">
            <v>8406.6891599999999</v>
          </cell>
          <cell r="BE287">
            <v>19805.878629999999</v>
          </cell>
          <cell r="BG287">
            <v>52.85</v>
          </cell>
          <cell r="BH287">
            <v>119.285</v>
          </cell>
          <cell r="BI287">
            <v>6304.2122499999996</v>
          </cell>
          <cell r="BJ287">
            <v>25.39</v>
          </cell>
          <cell r="BK287">
            <v>313.66000000000003</v>
          </cell>
          <cell r="BL287">
            <v>7963.827400000001</v>
          </cell>
          <cell r="BM287">
            <v>48.28</v>
          </cell>
          <cell r="BN287">
            <v>77.028999999999996</v>
          </cell>
          <cell r="BO287">
            <v>3718.9601199999997</v>
          </cell>
          <cell r="BP287">
            <v>48.72</v>
          </cell>
          <cell r="BQ287">
            <v>158.15600000000001</v>
          </cell>
          <cell r="BR287">
            <v>7705.3603199999998</v>
          </cell>
          <cell r="BS287">
            <v>31.470000000000002</v>
          </cell>
          <cell r="BT287">
            <v>255.315</v>
          </cell>
          <cell r="BU287">
            <v>8034.7630500000005</v>
          </cell>
          <cell r="BV287">
            <v>601.25</v>
          </cell>
          <cell r="BW287">
            <v>5.5179999999999998</v>
          </cell>
          <cell r="BX287">
            <v>3317.6974999999998</v>
          </cell>
          <cell r="BY287">
            <v>30.400000000000002</v>
          </cell>
          <cell r="BZ287">
            <v>153.899</v>
          </cell>
          <cell r="CA287">
            <v>4678.5296000000008</v>
          </cell>
          <cell r="CB287">
            <v>41723.350240000007</v>
          </cell>
          <cell r="CD287">
            <v>16.79</v>
          </cell>
          <cell r="CE287">
            <v>34.832000000000001</v>
          </cell>
          <cell r="CF287">
            <v>584.82927999999993</v>
          </cell>
          <cell r="CG287">
            <v>23.31</v>
          </cell>
          <cell r="CH287">
            <v>29.200000000000003</v>
          </cell>
          <cell r="CI287">
            <v>680.65200000000004</v>
          </cell>
          <cell r="CJ287">
            <v>1265.48128</v>
          </cell>
          <cell r="CL287">
            <v>1412.84</v>
          </cell>
        </row>
        <row r="288">
          <cell r="A288" t="str">
            <v>01/09/2007</v>
          </cell>
          <cell r="B288">
            <v>39091</v>
          </cell>
          <cell r="C288">
            <v>102.67799488896168</v>
          </cell>
          <cell r="D288">
            <v>114.94615094878368</v>
          </cell>
          <cell r="E288">
            <v>73.360443307171465</v>
          </cell>
          <cell r="F288">
            <v>71.720959610301477</v>
          </cell>
          <cell r="G288">
            <v>111.29492433795711</v>
          </cell>
          <cell r="H288">
            <v>133.52799033427306</v>
          </cell>
          <cell r="I288">
            <v>66.31</v>
          </cell>
          <cell r="J288">
            <v>32.249360000000003</v>
          </cell>
          <cell r="K288">
            <v>199.892</v>
          </cell>
          <cell r="L288">
            <v>6446.3890691200004</v>
          </cell>
          <cell r="M288">
            <v>80.67</v>
          </cell>
          <cell r="N288">
            <v>66.734999999999999</v>
          </cell>
          <cell r="O288">
            <v>5383.5124500000002</v>
          </cell>
          <cell r="P288">
            <v>84.820000000000007</v>
          </cell>
          <cell r="Q288">
            <v>151.90899999999999</v>
          </cell>
          <cell r="R288">
            <v>12884.92138</v>
          </cell>
          <cell r="S288">
            <v>38.18</v>
          </cell>
          <cell r="T288">
            <v>93.326800000000006</v>
          </cell>
          <cell r="U288">
            <v>3563.217224</v>
          </cell>
          <cell r="V288">
            <v>29.700000000000003</v>
          </cell>
          <cell r="W288">
            <v>383.89</v>
          </cell>
          <cell r="X288">
            <v>11401.533000000001</v>
          </cell>
          <cell r="Y288">
            <v>76.3</v>
          </cell>
          <cell r="Z288">
            <v>67.765000000000001</v>
          </cell>
          <cell r="AA288">
            <v>5170.4695000000002</v>
          </cell>
          <cell r="AB288">
            <v>21.6</v>
          </cell>
          <cell r="AC288">
            <v>119.554</v>
          </cell>
          <cell r="AD288">
            <v>2582.3664000000003</v>
          </cell>
          <cell r="AE288">
            <v>62.300000000000004</v>
          </cell>
          <cell r="AF288">
            <v>133.565</v>
          </cell>
          <cell r="AG288">
            <v>8321.0995000000003</v>
          </cell>
          <cell r="AH288">
            <v>51.63</v>
          </cell>
          <cell r="AI288">
            <v>81.841999999999999</v>
          </cell>
          <cell r="AJ288">
            <v>4225.5024599999997</v>
          </cell>
          <cell r="AK288">
            <v>59979.01098312001</v>
          </cell>
          <cell r="AM288">
            <v>43.87</v>
          </cell>
          <cell r="AN288">
            <v>48.316000000000003</v>
          </cell>
          <cell r="AO288">
            <v>2119.6229199999998</v>
          </cell>
          <cell r="AP288">
            <v>44.62</v>
          </cell>
          <cell r="AQ288">
            <v>65.361000000000004</v>
          </cell>
          <cell r="AR288">
            <v>2916.4078199999999</v>
          </cell>
          <cell r="AS288">
            <v>100.24000000000001</v>
          </cell>
          <cell r="AT288">
            <v>45.727000000000004</v>
          </cell>
          <cell r="AU288">
            <v>4583.6744800000006</v>
          </cell>
          <cell r="AV288">
            <v>66.31</v>
          </cell>
          <cell r="AW288">
            <v>24.030999999999999</v>
          </cell>
          <cell r="AX288">
            <v>1593.4956099999999</v>
          </cell>
          <cell r="AY288">
            <v>6.45</v>
          </cell>
          <cell r="AZ288">
            <v>38.795000000000002</v>
          </cell>
          <cell r="BA288">
            <v>250.22775000000001</v>
          </cell>
          <cell r="BB288">
            <v>89.75</v>
          </cell>
          <cell r="BC288">
            <v>94.606000000000009</v>
          </cell>
          <cell r="BD288">
            <v>8490.8885000000009</v>
          </cell>
          <cell r="BE288">
            <v>19954.317080000001</v>
          </cell>
          <cell r="BG288">
            <v>52.93</v>
          </cell>
          <cell r="BH288">
            <v>119.285</v>
          </cell>
          <cell r="BI288">
            <v>6313.7550499999998</v>
          </cell>
          <cell r="BJ288">
            <v>25.47</v>
          </cell>
          <cell r="BK288">
            <v>313.66000000000003</v>
          </cell>
          <cell r="BL288">
            <v>7988.9202000000005</v>
          </cell>
          <cell r="BM288">
            <v>48.51</v>
          </cell>
          <cell r="BN288">
            <v>77.028999999999996</v>
          </cell>
          <cell r="BO288">
            <v>3736.6767899999995</v>
          </cell>
          <cell r="BP288">
            <v>48.78</v>
          </cell>
          <cell r="BQ288">
            <v>158.15600000000001</v>
          </cell>
          <cell r="BR288">
            <v>7714.8496800000003</v>
          </cell>
          <cell r="BS288">
            <v>31.310000000000002</v>
          </cell>
          <cell r="BT288">
            <v>255.315</v>
          </cell>
          <cell r="BU288">
            <v>7993.9126500000002</v>
          </cell>
          <cell r="BV288">
            <v>600.75</v>
          </cell>
          <cell r="BW288">
            <v>5.5179999999999998</v>
          </cell>
          <cell r="BX288">
            <v>3314.9384999999997</v>
          </cell>
          <cell r="BY288">
            <v>30.84</v>
          </cell>
          <cell r="BZ288">
            <v>153.899</v>
          </cell>
          <cell r="CA288">
            <v>4746.2451600000004</v>
          </cell>
          <cell r="CB288">
            <v>41809.298029999991</v>
          </cell>
          <cell r="CD288">
            <v>17.03</v>
          </cell>
          <cell r="CE288">
            <v>34.832000000000001</v>
          </cell>
          <cell r="CF288">
            <v>593.18896000000007</v>
          </cell>
          <cell r="CG288">
            <v>23.16</v>
          </cell>
          <cell r="CH288">
            <v>29.200000000000003</v>
          </cell>
          <cell r="CI288">
            <v>676.27200000000005</v>
          </cell>
          <cell r="CJ288">
            <v>1269.4609600000001</v>
          </cell>
          <cell r="CL288">
            <v>1412.1100000000001</v>
          </cell>
        </row>
        <row r="289">
          <cell r="A289" t="str">
            <v>01/10/2007</v>
          </cell>
          <cell r="B289">
            <v>39092</v>
          </cell>
          <cell r="C289">
            <v>103.01144896312306</v>
          </cell>
          <cell r="D289">
            <v>115.4720975015677</v>
          </cell>
          <cell r="E289">
            <v>73.419359592867266</v>
          </cell>
          <cell r="F289">
            <v>70.76848049542194</v>
          </cell>
          <cell r="G289">
            <v>111.5108764186633</v>
          </cell>
          <cell r="H289">
            <v>135.30004027386224</v>
          </cell>
          <cell r="I289">
            <v>67.19</v>
          </cell>
          <cell r="J289">
            <v>32.446470000000005</v>
          </cell>
          <cell r="K289">
            <v>199.892</v>
          </cell>
          <cell r="L289">
            <v>6485.7897812400006</v>
          </cell>
          <cell r="M289">
            <v>81.09</v>
          </cell>
          <cell r="N289">
            <v>66.734999999999999</v>
          </cell>
          <cell r="O289">
            <v>5411.54115</v>
          </cell>
          <cell r="P289">
            <v>84.54</v>
          </cell>
          <cell r="Q289">
            <v>151.90899999999999</v>
          </cell>
          <cell r="R289">
            <v>12842.386860000001</v>
          </cell>
          <cell r="S289">
            <v>37.369999999999997</v>
          </cell>
          <cell r="T289">
            <v>93.326800000000006</v>
          </cell>
          <cell r="U289">
            <v>3487.6225159999999</v>
          </cell>
          <cell r="V289">
            <v>29.78</v>
          </cell>
          <cell r="W289">
            <v>383.89</v>
          </cell>
          <cell r="X289">
            <v>11432.244199999999</v>
          </cell>
          <cell r="Y289">
            <v>77.5</v>
          </cell>
          <cell r="Z289">
            <v>67.765000000000001</v>
          </cell>
          <cell r="AA289">
            <v>5251.7875000000004</v>
          </cell>
          <cell r="AB289">
            <v>21.490000000000002</v>
          </cell>
          <cell r="AC289">
            <v>119.554</v>
          </cell>
          <cell r="AD289">
            <v>2569.2154600000003</v>
          </cell>
          <cell r="AE289">
            <v>63.03</v>
          </cell>
          <cell r="AF289">
            <v>133.565</v>
          </cell>
          <cell r="AG289">
            <v>8418.6019500000002</v>
          </cell>
          <cell r="AH289">
            <v>52.230000000000004</v>
          </cell>
          <cell r="AI289">
            <v>81.841999999999999</v>
          </cell>
          <cell r="AJ289">
            <v>4274.6076600000006</v>
          </cell>
          <cell r="AK289">
            <v>60173.797077239993</v>
          </cell>
          <cell r="AM289">
            <v>43.59</v>
          </cell>
          <cell r="AN289">
            <v>48.316000000000003</v>
          </cell>
          <cell r="AO289">
            <v>2106.0944400000003</v>
          </cell>
          <cell r="AP289">
            <v>45.06</v>
          </cell>
          <cell r="AQ289">
            <v>65.361000000000004</v>
          </cell>
          <cell r="AR289">
            <v>2945.1666600000003</v>
          </cell>
          <cell r="AS289">
            <v>100.83</v>
          </cell>
          <cell r="AT289">
            <v>45.727000000000004</v>
          </cell>
          <cell r="AU289">
            <v>4610.6534099999999</v>
          </cell>
          <cell r="AV289">
            <v>67.19</v>
          </cell>
          <cell r="AW289">
            <v>24.030999999999999</v>
          </cell>
          <cell r="AX289">
            <v>1614.6428899999999</v>
          </cell>
          <cell r="AY289">
            <v>6.3900000000000006</v>
          </cell>
          <cell r="AZ289">
            <v>38.795000000000002</v>
          </cell>
          <cell r="BA289">
            <v>247.90005000000002</v>
          </cell>
          <cell r="BB289">
            <v>90.070000000000007</v>
          </cell>
          <cell r="BC289">
            <v>94.606000000000009</v>
          </cell>
          <cell r="BD289">
            <v>8521.1624200000024</v>
          </cell>
          <cell r="BE289">
            <v>20045.619870000002</v>
          </cell>
          <cell r="BG289">
            <v>52.68</v>
          </cell>
          <cell r="BH289">
            <v>119.285</v>
          </cell>
          <cell r="BI289">
            <v>6283.9337999999998</v>
          </cell>
          <cell r="BJ289">
            <v>25.43</v>
          </cell>
          <cell r="BK289">
            <v>313.66000000000003</v>
          </cell>
          <cell r="BL289">
            <v>7976.3738000000003</v>
          </cell>
          <cell r="BM289">
            <v>48.59</v>
          </cell>
          <cell r="BN289">
            <v>77.028999999999996</v>
          </cell>
          <cell r="BO289">
            <v>3742.8391099999999</v>
          </cell>
          <cell r="BP289">
            <v>49.02</v>
          </cell>
          <cell r="BQ289">
            <v>158.15600000000001</v>
          </cell>
          <cell r="BR289">
            <v>7752.8071200000004</v>
          </cell>
          <cell r="BS289">
            <v>31.37</v>
          </cell>
          <cell r="BT289">
            <v>255.315</v>
          </cell>
          <cell r="BU289">
            <v>8009.2315500000004</v>
          </cell>
          <cell r="BV289">
            <v>599</v>
          </cell>
          <cell r="BW289">
            <v>5.5179999999999998</v>
          </cell>
          <cell r="BX289">
            <v>3305.2819999999997</v>
          </cell>
          <cell r="BY289">
            <v>31.01</v>
          </cell>
          <cell r="BZ289">
            <v>153.899</v>
          </cell>
          <cell r="CA289">
            <v>4772.4079900000006</v>
          </cell>
          <cell r="CB289">
            <v>41842.875370000002</v>
          </cell>
          <cell r="CD289">
            <v>16.940000000000001</v>
          </cell>
          <cell r="CE289">
            <v>34.832000000000001</v>
          </cell>
          <cell r="CF289">
            <v>590.05408000000011</v>
          </cell>
          <cell r="CG289">
            <v>22.69</v>
          </cell>
          <cell r="CH289">
            <v>29.200000000000003</v>
          </cell>
          <cell r="CI289">
            <v>662.54800000000012</v>
          </cell>
          <cell r="CJ289">
            <v>1252.6020800000001</v>
          </cell>
          <cell r="CL289">
            <v>1414.8500000000001</v>
          </cell>
        </row>
        <row r="290">
          <cell r="A290" t="str">
            <v>01/11/2007</v>
          </cell>
          <cell r="B290">
            <v>39093</v>
          </cell>
          <cell r="C290">
            <v>104.17775576179802</v>
          </cell>
          <cell r="D290">
            <v>118.50042243545124</v>
          </cell>
          <cell r="E290">
            <v>74.554255282906382</v>
          </cell>
          <cell r="F290">
            <v>70.864525695061246</v>
          </cell>
          <cell r="G290">
            <v>112.21823770491801</v>
          </cell>
          <cell r="H290">
            <v>138.7434554973822</v>
          </cell>
          <cell r="I290">
            <v>68.900000000000006</v>
          </cell>
          <cell r="J290">
            <v>32.833660000000002</v>
          </cell>
          <cell r="K290">
            <v>199.892</v>
          </cell>
          <cell r="L290">
            <v>6563.1859647199999</v>
          </cell>
          <cell r="M290">
            <v>81.66</v>
          </cell>
          <cell r="N290">
            <v>66.734999999999999</v>
          </cell>
          <cell r="O290">
            <v>5449.5801000000001</v>
          </cell>
          <cell r="P290">
            <v>85.210000000000008</v>
          </cell>
          <cell r="Q290">
            <v>151.90899999999999</v>
          </cell>
          <cell r="R290">
            <v>12944.16589</v>
          </cell>
          <cell r="S290">
            <v>37.65</v>
          </cell>
          <cell r="T290">
            <v>93.326800000000006</v>
          </cell>
          <cell r="U290">
            <v>3513.7540200000003</v>
          </cell>
          <cell r="V290">
            <v>30.060000000000002</v>
          </cell>
          <cell r="W290">
            <v>383.89</v>
          </cell>
          <cell r="X290">
            <v>11539.733400000001</v>
          </cell>
          <cell r="Y290">
            <v>79.08</v>
          </cell>
          <cell r="Z290">
            <v>67.765000000000001</v>
          </cell>
          <cell r="AA290">
            <v>5358.8562000000002</v>
          </cell>
          <cell r="AB290">
            <v>21.88</v>
          </cell>
          <cell r="AC290">
            <v>119.554</v>
          </cell>
          <cell r="AD290">
            <v>2615.8415199999999</v>
          </cell>
          <cell r="AE290">
            <v>63.900000000000006</v>
          </cell>
          <cell r="AF290">
            <v>133.565</v>
          </cell>
          <cell r="AG290">
            <v>8534.8035</v>
          </cell>
          <cell r="AH290">
            <v>52.97</v>
          </cell>
          <cell r="AI290">
            <v>81.841999999999999</v>
          </cell>
          <cell r="AJ290">
            <v>4335.1707399999996</v>
          </cell>
          <cell r="AK290">
            <v>60855.091334720011</v>
          </cell>
          <cell r="AM290">
            <v>44.5</v>
          </cell>
          <cell r="AN290">
            <v>48.316000000000003</v>
          </cell>
          <cell r="AO290">
            <v>2150.0619999999999</v>
          </cell>
          <cell r="AP290">
            <v>45.42</v>
          </cell>
          <cell r="AQ290">
            <v>65.361000000000004</v>
          </cell>
          <cell r="AR290">
            <v>2968.6966200000002</v>
          </cell>
          <cell r="AS290">
            <v>106.42</v>
          </cell>
          <cell r="AT290">
            <v>45.727000000000004</v>
          </cell>
          <cell r="AU290">
            <v>4866.2673400000003</v>
          </cell>
          <cell r="AV290">
            <v>68.900000000000006</v>
          </cell>
          <cell r="AW290">
            <v>24.030999999999999</v>
          </cell>
          <cell r="AX290">
            <v>1655.7359000000001</v>
          </cell>
          <cell r="AY290">
            <v>6.7</v>
          </cell>
          <cell r="AZ290">
            <v>38.795000000000002</v>
          </cell>
          <cell r="BA290">
            <v>259.92650000000003</v>
          </cell>
          <cell r="BB290">
            <v>91.65</v>
          </cell>
          <cell r="BC290">
            <v>94.606000000000009</v>
          </cell>
          <cell r="BD290">
            <v>8670.6399000000019</v>
          </cell>
          <cell r="BE290">
            <v>20571.328260000002</v>
          </cell>
          <cell r="BG290">
            <v>53.21</v>
          </cell>
          <cell r="BH290">
            <v>119.285</v>
          </cell>
          <cell r="BI290">
            <v>6347.1548499999999</v>
          </cell>
          <cell r="BJ290">
            <v>25.97</v>
          </cell>
          <cell r="BK290">
            <v>313.66000000000003</v>
          </cell>
          <cell r="BL290">
            <v>8145.7502000000004</v>
          </cell>
          <cell r="BM290">
            <v>49.59</v>
          </cell>
          <cell r="BN290">
            <v>77.028999999999996</v>
          </cell>
          <cell r="BO290">
            <v>3819.8681099999999</v>
          </cell>
          <cell r="BP290">
            <v>49.94</v>
          </cell>
          <cell r="BQ290">
            <v>158.15600000000001</v>
          </cell>
          <cell r="BR290">
            <v>7898.3106399999997</v>
          </cell>
          <cell r="BS290">
            <v>31.87</v>
          </cell>
          <cell r="BT290">
            <v>255.315</v>
          </cell>
          <cell r="BU290">
            <v>8136.8890499999998</v>
          </cell>
          <cell r="BV290">
            <v>592.75</v>
          </cell>
          <cell r="BW290">
            <v>5.5179999999999998</v>
          </cell>
          <cell r="BX290">
            <v>3270.7945</v>
          </cell>
          <cell r="BY290">
            <v>31.650000000000002</v>
          </cell>
          <cell r="BZ290">
            <v>153.899</v>
          </cell>
          <cell r="CA290">
            <v>4870.9033500000005</v>
          </cell>
          <cell r="CB290">
            <v>42489.670699999995</v>
          </cell>
          <cell r="CD290">
            <v>17.190000000000001</v>
          </cell>
          <cell r="CE290">
            <v>34.832000000000001</v>
          </cell>
          <cell r="CF290">
            <v>598.76208000000008</v>
          </cell>
          <cell r="CG290">
            <v>22.45</v>
          </cell>
          <cell r="CH290">
            <v>29.200000000000003</v>
          </cell>
          <cell r="CI290">
            <v>655.54000000000008</v>
          </cell>
          <cell r="CJ290">
            <v>1254.3020800000002</v>
          </cell>
          <cell r="CL290">
            <v>1423.825</v>
          </cell>
        </row>
        <row r="291">
          <cell r="A291" t="str">
            <v>01/12/2007</v>
          </cell>
          <cell r="B291">
            <v>39094</v>
          </cell>
          <cell r="C291">
            <v>104.31839408382287</v>
          </cell>
          <cell r="D291">
            <v>120.23041383958608</v>
          </cell>
          <cell r="E291">
            <v>75.00460704212783</v>
          </cell>
          <cell r="F291">
            <v>71.379120055519337</v>
          </cell>
          <cell r="G291">
            <v>112.76245271122318</v>
          </cell>
          <cell r="H291">
            <v>139.95167136528391</v>
          </cell>
          <cell r="I291">
            <v>69.5</v>
          </cell>
          <cell r="J291">
            <v>32.911100000000005</v>
          </cell>
          <cell r="K291">
            <v>199.892</v>
          </cell>
          <cell r="L291">
            <v>6578.6656012000012</v>
          </cell>
          <cell r="M291">
            <v>82.19</v>
          </cell>
          <cell r="N291">
            <v>66.734999999999999</v>
          </cell>
          <cell r="O291">
            <v>5484.9496499999996</v>
          </cell>
          <cell r="P291">
            <v>84.28</v>
          </cell>
          <cell r="Q291">
            <v>151.90899999999999</v>
          </cell>
          <cell r="R291">
            <v>12802.890519999999</v>
          </cell>
          <cell r="S291">
            <v>38.03</v>
          </cell>
          <cell r="T291">
            <v>93.326800000000006</v>
          </cell>
          <cell r="U291">
            <v>3549.2182040000002</v>
          </cell>
          <cell r="V291">
            <v>30.28</v>
          </cell>
          <cell r="W291">
            <v>383.89</v>
          </cell>
          <cell r="X291">
            <v>11624.189200000001</v>
          </cell>
          <cell r="Y291">
            <v>79.25</v>
          </cell>
          <cell r="Z291">
            <v>67.765000000000001</v>
          </cell>
          <cell r="AA291">
            <v>5370.3762500000003</v>
          </cell>
          <cell r="AB291">
            <v>22.12</v>
          </cell>
          <cell r="AC291">
            <v>119.554</v>
          </cell>
          <cell r="AD291">
            <v>2644.5344800000003</v>
          </cell>
          <cell r="AE291">
            <v>63.84</v>
          </cell>
          <cell r="AF291">
            <v>133.565</v>
          </cell>
          <cell r="AG291">
            <v>8526.7896000000001</v>
          </cell>
          <cell r="AH291">
            <v>53.22</v>
          </cell>
          <cell r="AI291">
            <v>81.841999999999999</v>
          </cell>
          <cell r="AJ291">
            <v>4355.6312399999997</v>
          </cell>
          <cell r="AK291">
            <v>60937.244745200005</v>
          </cell>
          <cell r="AM291">
            <v>45</v>
          </cell>
          <cell r="AN291">
            <v>48.316000000000003</v>
          </cell>
          <cell r="AO291">
            <v>2174.2200000000003</v>
          </cell>
          <cell r="AP291">
            <v>45.900000000000006</v>
          </cell>
          <cell r="AQ291">
            <v>65.361000000000004</v>
          </cell>
          <cell r="AR291">
            <v>3000.0699000000004</v>
          </cell>
          <cell r="AS291">
            <v>108.23</v>
          </cell>
          <cell r="AT291">
            <v>45.727000000000004</v>
          </cell>
          <cell r="AU291">
            <v>4949.0332100000005</v>
          </cell>
          <cell r="AV291">
            <v>69.5</v>
          </cell>
          <cell r="AW291">
            <v>24.030999999999999</v>
          </cell>
          <cell r="AX291">
            <v>1670.1544999999999</v>
          </cell>
          <cell r="AY291">
            <v>6.92</v>
          </cell>
          <cell r="AZ291">
            <v>38.795000000000002</v>
          </cell>
          <cell r="BA291">
            <v>268.46140000000003</v>
          </cell>
          <cell r="BB291">
            <v>93.12</v>
          </cell>
          <cell r="BC291">
            <v>94.606000000000009</v>
          </cell>
          <cell r="BD291">
            <v>8809.7107200000009</v>
          </cell>
          <cell r="BE291">
            <v>20871.649730000005</v>
          </cell>
          <cell r="BG291">
            <v>53.160000000000004</v>
          </cell>
          <cell r="BH291">
            <v>119.285</v>
          </cell>
          <cell r="BI291">
            <v>6341.1905999999999</v>
          </cell>
          <cell r="BJ291">
            <v>26.400000000000002</v>
          </cell>
          <cell r="BK291">
            <v>313.66000000000003</v>
          </cell>
          <cell r="BL291">
            <v>8280.6240000000016</v>
          </cell>
          <cell r="BM291">
            <v>49.35</v>
          </cell>
          <cell r="BN291">
            <v>77.028999999999996</v>
          </cell>
          <cell r="BO291">
            <v>3801.3811499999997</v>
          </cell>
          <cell r="BP291">
            <v>50.15</v>
          </cell>
          <cell r="BQ291">
            <v>158.15600000000001</v>
          </cell>
          <cell r="BR291">
            <v>7931.5234</v>
          </cell>
          <cell r="BS291">
            <v>32.06</v>
          </cell>
          <cell r="BT291">
            <v>255.315</v>
          </cell>
          <cell r="BU291">
            <v>8185.3989000000001</v>
          </cell>
          <cell r="BV291">
            <v>605</v>
          </cell>
          <cell r="BW291">
            <v>5.5179999999999998</v>
          </cell>
          <cell r="BX291">
            <v>3338.39</v>
          </cell>
          <cell r="BY291">
            <v>31.63</v>
          </cell>
          <cell r="BZ291">
            <v>153.899</v>
          </cell>
          <cell r="CA291">
            <v>4867.8253699999996</v>
          </cell>
          <cell r="CB291">
            <v>42746.333420000003</v>
          </cell>
          <cell r="CD291">
            <v>17.2</v>
          </cell>
          <cell r="CE291">
            <v>34.832000000000001</v>
          </cell>
          <cell r="CF291">
            <v>599.11040000000003</v>
          </cell>
          <cell r="CG291">
            <v>22.75</v>
          </cell>
          <cell r="CH291">
            <v>29.200000000000003</v>
          </cell>
          <cell r="CI291">
            <v>664.30000000000007</v>
          </cell>
          <cell r="CJ291">
            <v>1263.4104000000002</v>
          </cell>
          <cell r="CL291">
            <v>1430.73</v>
          </cell>
        </row>
        <row r="292">
          <cell r="A292" t="str">
            <v>01/16/2007</v>
          </cell>
          <cell r="B292">
            <v>39098</v>
          </cell>
          <cell r="C292">
            <v>104.78610050632204</v>
          </cell>
          <cell r="D292">
            <v>122.03323296304853</v>
          </cell>
          <cell r="E292">
            <v>74.154840389306642</v>
          </cell>
          <cell r="F292">
            <v>72.203978828892247</v>
          </cell>
          <cell r="G292">
            <v>112.85466582597729</v>
          </cell>
          <cell r="H292">
            <v>141.15988723318566</v>
          </cell>
          <cell r="I292">
            <v>70.100000000000009</v>
          </cell>
          <cell r="J292">
            <v>33.0167</v>
          </cell>
          <cell r="K292">
            <v>199.892</v>
          </cell>
          <cell r="L292">
            <v>6599.7741963999997</v>
          </cell>
          <cell r="M292">
            <v>82.91</v>
          </cell>
          <cell r="N292">
            <v>66.734999999999999</v>
          </cell>
          <cell r="O292">
            <v>5532.9988499999999</v>
          </cell>
          <cell r="P292">
            <v>84.36</v>
          </cell>
          <cell r="Q292">
            <v>151.90899999999999</v>
          </cell>
          <cell r="R292">
            <v>12815.043239999999</v>
          </cell>
          <cell r="S292">
            <v>38.71</v>
          </cell>
          <cell r="T292">
            <v>93.326800000000006</v>
          </cell>
          <cell r="U292">
            <v>3612.6804280000001</v>
          </cell>
          <cell r="V292">
            <v>30.900000000000002</v>
          </cell>
          <cell r="W292">
            <v>383.89</v>
          </cell>
          <cell r="X292">
            <v>11862.201000000001</v>
          </cell>
          <cell r="Y292">
            <v>78.180000000000007</v>
          </cell>
          <cell r="Z292">
            <v>67.765000000000001</v>
          </cell>
          <cell r="AA292">
            <v>5297.8677000000007</v>
          </cell>
          <cell r="AB292">
            <v>22.330000000000002</v>
          </cell>
          <cell r="AC292">
            <v>119.554</v>
          </cell>
          <cell r="AD292">
            <v>2669.6408200000001</v>
          </cell>
          <cell r="AE292">
            <v>63.35</v>
          </cell>
          <cell r="AF292">
            <v>133.565</v>
          </cell>
          <cell r="AG292">
            <v>8461.3427499999998</v>
          </cell>
          <cell r="AH292">
            <v>53.26</v>
          </cell>
          <cell r="AI292">
            <v>81.841999999999999</v>
          </cell>
          <cell r="AJ292">
            <v>4358.9049199999999</v>
          </cell>
          <cell r="AK292">
            <v>61210.453904399998</v>
          </cell>
          <cell r="AM292">
            <v>44.24</v>
          </cell>
          <cell r="AN292">
            <v>48.316000000000003</v>
          </cell>
          <cell r="AO292">
            <v>2137.4998400000004</v>
          </cell>
          <cell r="AP292">
            <v>46.14</v>
          </cell>
          <cell r="AQ292">
            <v>65.361000000000004</v>
          </cell>
          <cell r="AR292">
            <v>3015.7565400000003</v>
          </cell>
          <cell r="AS292">
            <v>112.09</v>
          </cell>
          <cell r="AT292">
            <v>45.727000000000004</v>
          </cell>
          <cell r="AU292">
            <v>5125.5394300000007</v>
          </cell>
          <cell r="AV292">
            <v>70.100000000000009</v>
          </cell>
          <cell r="AW292">
            <v>24.030999999999999</v>
          </cell>
          <cell r="AX292">
            <v>1684.5731000000001</v>
          </cell>
          <cell r="AY292">
            <v>6.95</v>
          </cell>
          <cell r="AZ292">
            <v>38.795000000000002</v>
          </cell>
          <cell r="BA292">
            <v>269.62524999999999</v>
          </cell>
          <cell r="BB292">
            <v>94.62</v>
          </cell>
          <cell r="BC292">
            <v>94.606000000000009</v>
          </cell>
          <cell r="BD292">
            <v>8951.6197200000006</v>
          </cell>
          <cell r="BE292">
            <v>21184.613880000001</v>
          </cell>
          <cell r="BG292">
            <v>51.61</v>
          </cell>
          <cell r="BH292">
            <v>119.285</v>
          </cell>
          <cell r="BI292">
            <v>6156.2988500000001</v>
          </cell>
          <cell r="BJ292">
            <v>26.35</v>
          </cell>
          <cell r="BK292">
            <v>313.66000000000003</v>
          </cell>
          <cell r="BL292">
            <v>8264.9410000000007</v>
          </cell>
          <cell r="BM292">
            <v>49.22</v>
          </cell>
          <cell r="BN292">
            <v>77.028999999999996</v>
          </cell>
          <cell r="BO292">
            <v>3791.3673799999997</v>
          </cell>
          <cell r="BP292">
            <v>49.72</v>
          </cell>
          <cell r="BQ292">
            <v>158.15600000000001</v>
          </cell>
          <cell r="BR292">
            <v>7863.5163199999997</v>
          </cell>
          <cell r="BS292">
            <v>31.5</v>
          </cell>
          <cell r="BT292">
            <v>255.315</v>
          </cell>
          <cell r="BU292">
            <v>8042.4224999999997</v>
          </cell>
          <cell r="BV292">
            <v>602</v>
          </cell>
          <cell r="BW292">
            <v>5.5179999999999998</v>
          </cell>
          <cell r="BX292">
            <v>3321.8359999999998</v>
          </cell>
          <cell r="BY292">
            <v>31.330000000000002</v>
          </cell>
          <cell r="BZ292">
            <v>153.899</v>
          </cell>
          <cell r="CA292">
            <v>4821.6556700000001</v>
          </cell>
          <cell r="CB292">
            <v>42262.03772</v>
          </cell>
          <cell r="CD292">
            <v>17.2</v>
          </cell>
          <cell r="CE292">
            <v>34.832000000000001</v>
          </cell>
          <cell r="CF292">
            <v>599.11040000000003</v>
          </cell>
          <cell r="CG292">
            <v>23.25</v>
          </cell>
          <cell r="CH292">
            <v>29.200000000000003</v>
          </cell>
          <cell r="CI292">
            <v>678.90000000000009</v>
          </cell>
          <cell r="CJ292">
            <v>1278.0104000000001</v>
          </cell>
          <cell r="CL292">
            <v>1431.9</v>
          </cell>
        </row>
        <row r="293">
          <cell r="A293" t="str">
            <v>01/17/2007</v>
          </cell>
          <cell r="B293">
            <v>39099</v>
          </cell>
          <cell r="C293">
            <v>105.11709925783698</v>
          </cell>
          <cell r="D293">
            <v>122.84517261960958</v>
          </cell>
          <cell r="E293">
            <v>76.425611983834301</v>
          </cell>
          <cell r="F293">
            <v>71.092891801271875</v>
          </cell>
          <cell r="G293">
            <v>112.75378310214374</v>
          </cell>
          <cell r="H293">
            <v>141.32098268223922</v>
          </cell>
          <cell r="I293">
            <v>70.180000000000007</v>
          </cell>
          <cell r="J293">
            <v>32.939260000000004</v>
          </cell>
          <cell r="K293">
            <v>199.892</v>
          </cell>
          <cell r="L293">
            <v>6584.2945599200011</v>
          </cell>
          <cell r="M293">
            <v>82.600000000000009</v>
          </cell>
          <cell r="N293">
            <v>66.734999999999999</v>
          </cell>
          <cell r="O293">
            <v>5512.3110000000006</v>
          </cell>
          <cell r="P293">
            <v>85</v>
          </cell>
          <cell r="Q293">
            <v>151.90899999999999</v>
          </cell>
          <cell r="R293">
            <v>12912.264999999999</v>
          </cell>
          <cell r="S293">
            <v>39</v>
          </cell>
          <cell r="T293">
            <v>93.326800000000006</v>
          </cell>
          <cell r="U293">
            <v>3639.7452000000003</v>
          </cell>
          <cell r="V293">
            <v>31.09</v>
          </cell>
          <cell r="W293">
            <v>383.89</v>
          </cell>
          <cell r="X293">
            <v>11935.140099999999</v>
          </cell>
          <cell r="Y293">
            <v>77.08</v>
          </cell>
          <cell r="Z293">
            <v>67.765000000000001</v>
          </cell>
          <cell r="AA293">
            <v>5223.3261999999995</v>
          </cell>
          <cell r="AB293">
            <v>22.42</v>
          </cell>
          <cell r="AC293">
            <v>119.554</v>
          </cell>
          <cell r="AD293">
            <v>2680.4006800000002</v>
          </cell>
          <cell r="AE293">
            <v>63.910000000000004</v>
          </cell>
          <cell r="AF293">
            <v>133.565</v>
          </cell>
          <cell r="AG293">
            <v>8536.1391500000009</v>
          </cell>
          <cell r="AH293">
            <v>53.52</v>
          </cell>
          <cell r="AI293">
            <v>81.841999999999999</v>
          </cell>
          <cell r="AJ293">
            <v>4380.1838400000006</v>
          </cell>
          <cell r="AK293">
            <v>61403.805729919994</v>
          </cell>
          <cell r="AM293">
            <v>44.79</v>
          </cell>
          <cell r="AN293">
            <v>48.316000000000003</v>
          </cell>
          <cell r="AO293">
            <v>2164.0736400000001</v>
          </cell>
          <cell r="AP293">
            <v>46.21</v>
          </cell>
          <cell r="AQ293">
            <v>65.361000000000004</v>
          </cell>
          <cell r="AR293">
            <v>3020.3318100000001</v>
          </cell>
          <cell r="AS293">
            <v>112.15</v>
          </cell>
          <cell r="AT293">
            <v>45.727000000000004</v>
          </cell>
          <cell r="AU293">
            <v>5128.2830500000009</v>
          </cell>
          <cell r="AV293">
            <v>70.180000000000007</v>
          </cell>
          <cell r="AW293">
            <v>24.030999999999999</v>
          </cell>
          <cell r="AX293">
            <v>1686.49558</v>
          </cell>
          <cell r="AY293">
            <v>6.88</v>
          </cell>
          <cell r="AZ293">
            <v>38.795000000000002</v>
          </cell>
          <cell r="BA293">
            <v>266.90960000000001</v>
          </cell>
          <cell r="BB293">
            <v>95.76</v>
          </cell>
          <cell r="BC293">
            <v>94.606000000000009</v>
          </cell>
          <cell r="BD293">
            <v>9059.4705600000016</v>
          </cell>
          <cell r="BE293">
            <v>21325.564240000003</v>
          </cell>
          <cell r="BG293">
            <v>52.800000000000004</v>
          </cell>
          <cell r="BH293">
            <v>119.285</v>
          </cell>
          <cell r="BI293">
            <v>6298.2480000000005</v>
          </cell>
          <cell r="BJ293">
            <v>26.97</v>
          </cell>
          <cell r="BK293">
            <v>313.66000000000003</v>
          </cell>
          <cell r="BL293">
            <v>8459.4102000000003</v>
          </cell>
          <cell r="BM293">
            <v>50.35</v>
          </cell>
          <cell r="BN293">
            <v>77.028999999999996</v>
          </cell>
          <cell r="BO293">
            <v>3878.4101499999997</v>
          </cell>
          <cell r="BP293">
            <v>51.95</v>
          </cell>
          <cell r="BQ293">
            <v>158.15600000000001</v>
          </cell>
          <cell r="BR293">
            <v>8216.2042000000001</v>
          </cell>
          <cell r="BS293">
            <v>32.81</v>
          </cell>
          <cell r="BT293">
            <v>255.315</v>
          </cell>
          <cell r="BU293">
            <v>8376.8851500000001</v>
          </cell>
          <cell r="BV293">
            <v>625.5</v>
          </cell>
          <cell r="BW293">
            <v>5.5179999999999998</v>
          </cell>
          <cell r="BX293">
            <v>3451.509</v>
          </cell>
          <cell r="BY293">
            <v>31.68</v>
          </cell>
          <cell r="BZ293">
            <v>153.899</v>
          </cell>
          <cell r="CA293">
            <v>4875.5203199999996</v>
          </cell>
          <cell r="CB293">
            <v>43556.187019999998</v>
          </cell>
          <cell r="CD293">
            <v>17.13</v>
          </cell>
          <cell r="CE293">
            <v>34.832000000000001</v>
          </cell>
          <cell r="CF293">
            <v>596.67215999999996</v>
          </cell>
          <cell r="CG293">
            <v>22.66</v>
          </cell>
          <cell r="CH293">
            <v>29.200000000000003</v>
          </cell>
          <cell r="CI293">
            <v>661.67200000000003</v>
          </cell>
          <cell r="CJ293">
            <v>1258.3441600000001</v>
          </cell>
          <cell r="CL293">
            <v>1430.6200000000001</v>
          </cell>
        </row>
        <row r="294">
          <cell r="A294" t="str">
            <v>01/18/2007</v>
          </cell>
          <cell r="B294">
            <v>39100</v>
          </cell>
          <cell r="C294">
            <v>105.12049832445776</v>
          </cell>
          <cell r="D294">
            <v>122.12213341742238</v>
          </cell>
          <cell r="E294">
            <v>76.576668743611549</v>
          </cell>
          <cell r="F294">
            <v>71.274948302047008</v>
          </cell>
          <cell r="G294">
            <v>112.41882093316519</v>
          </cell>
          <cell r="H294">
            <v>139.85098670962546</v>
          </cell>
          <cell r="I294">
            <v>69.45</v>
          </cell>
          <cell r="J294">
            <v>33.481320000000004</v>
          </cell>
          <cell r="K294">
            <v>199.892</v>
          </cell>
          <cell r="L294">
            <v>6692.6480174400003</v>
          </cell>
          <cell r="M294">
            <v>82.43</v>
          </cell>
          <cell r="N294">
            <v>66.734999999999999</v>
          </cell>
          <cell r="O294">
            <v>5500.96605</v>
          </cell>
          <cell r="P294">
            <v>84.850000000000009</v>
          </cell>
          <cell r="Q294">
            <v>151.90899999999999</v>
          </cell>
          <cell r="R294">
            <v>12889.478650000001</v>
          </cell>
          <cell r="S294">
            <v>38.47</v>
          </cell>
          <cell r="T294">
            <v>93.326800000000006</v>
          </cell>
          <cell r="U294">
            <v>3590.2819960000002</v>
          </cell>
          <cell r="V294">
            <v>30.92</v>
          </cell>
          <cell r="W294">
            <v>383.89</v>
          </cell>
          <cell r="X294">
            <v>11869.8788</v>
          </cell>
          <cell r="Y294">
            <v>77.23</v>
          </cell>
          <cell r="Z294">
            <v>67.765000000000001</v>
          </cell>
          <cell r="AA294">
            <v>5233.4909500000003</v>
          </cell>
          <cell r="AB294">
            <v>22.6</v>
          </cell>
          <cell r="AC294">
            <v>119.554</v>
          </cell>
          <cell r="AD294">
            <v>2701.9204000000004</v>
          </cell>
          <cell r="AE294">
            <v>63.660000000000004</v>
          </cell>
          <cell r="AF294">
            <v>133.565</v>
          </cell>
          <cell r="AG294">
            <v>8502.7479000000003</v>
          </cell>
          <cell r="AH294">
            <v>54.06</v>
          </cell>
          <cell r="AI294">
            <v>81.841999999999999</v>
          </cell>
          <cell r="AJ294">
            <v>4424.3785200000002</v>
          </cell>
          <cell r="AK294">
            <v>61405.791283440005</v>
          </cell>
          <cell r="AM294">
            <v>44.38</v>
          </cell>
          <cell r="AN294">
            <v>48.316000000000003</v>
          </cell>
          <cell r="AO294">
            <v>2144.2640800000004</v>
          </cell>
          <cell r="AP294">
            <v>46.2</v>
          </cell>
          <cell r="AQ294">
            <v>65.361000000000004</v>
          </cell>
          <cell r="AR294">
            <v>3019.6782000000003</v>
          </cell>
          <cell r="AS294">
            <v>110.65</v>
          </cell>
          <cell r="AT294">
            <v>45.727000000000004</v>
          </cell>
          <cell r="AU294">
            <v>5059.6925500000007</v>
          </cell>
          <cell r="AV294">
            <v>69.45</v>
          </cell>
          <cell r="AW294">
            <v>24.030999999999999</v>
          </cell>
          <cell r="AX294">
            <v>1668.9529499999999</v>
          </cell>
          <cell r="AY294">
            <v>6.88</v>
          </cell>
          <cell r="AZ294">
            <v>38.795000000000002</v>
          </cell>
          <cell r="BA294">
            <v>266.90960000000001</v>
          </cell>
          <cell r="BB294">
            <v>95.56</v>
          </cell>
          <cell r="BC294">
            <v>94.606000000000009</v>
          </cell>
          <cell r="BD294">
            <v>9040.5493600000009</v>
          </cell>
          <cell r="BE294">
            <v>21200.046740000005</v>
          </cell>
          <cell r="BG294">
            <v>52.82</v>
          </cell>
          <cell r="BH294">
            <v>119.285</v>
          </cell>
          <cell r="BI294">
            <v>6300.6336999999994</v>
          </cell>
          <cell r="BJ294">
            <v>27.09</v>
          </cell>
          <cell r="BK294">
            <v>313.66000000000003</v>
          </cell>
          <cell r="BL294">
            <v>8497.0493999999999</v>
          </cell>
          <cell r="BM294">
            <v>50.93</v>
          </cell>
          <cell r="BN294">
            <v>77.028999999999996</v>
          </cell>
          <cell r="BO294">
            <v>3923.0869699999998</v>
          </cell>
          <cell r="BP294">
            <v>52.050000000000004</v>
          </cell>
          <cell r="BQ294">
            <v>158.15600000000001</v>
          </cell>
          <cell r="BR294">
            <v>8232.0198000000019</v>
          </cell>
          <cell r="BS294">
            <v>32.9</v>
          </cell>
          <cell r="BT294">
            <v>255.315</v>
          </cell>
          <cell r="BU294">
            <v>8399.8634999999995</v>
          </cell>
          <cell r="BV294">
            <v>619</v>
          </cell>
          <cell r="BW294">
            <v>5.5179999999999998</v>
          </cell>
          <cell r="BX294">
            <v>3415.6419999999998</v>
          </cell>
          <cell r="BY294">
            <v>31.67</v>
          </cell>
          <cell r="BZ294">
            <v>153.899</v>
          </cell>
          <cell r="CA294">
            <v>4873.9813300000005</v>
          </cell>
          <cell r="CB294">
            <v>43642.276700000002</v>
          </cell>
          <cell r="CD294">
            <v>17.080000000000002</v>
          </cell>
          <cell r="CE294">
            <v>34.832000000000001</v>
          </cell>
          <cell r="CF294">
            <v>594.93056000000013</v>
          </cell>
          <cell r="CG294">
            <v>22.830000000000002</v>
          </cell>
          <cell r="CH294">
            <v>29.200000000000003</v>
          </cell>
          <cell r="CI294">
            <v>666.63600000000008</v>
          </cell>
          <cell r="CJ294">
            <v>1261.5665600000002</v>
          </cell>
          <cell r="CL294">
            <v>1426.3700000000001</v>
          </cell>
        </row>
        <row r="295">
          <cell r="A295" t="str">
            <v>01/19/2007</v>
          </cell>
          <cell r="B295">
            <v>39101</v>
          </cell>
          <cell r="C295">
            <v>105.69878284270355</v>
          </cell>
          <cell r="D295">
            <v>123.59837085303815</v>
          </cell>
          <cell r="E295">
            <v>78.299776606821368</v>
          </cell>
          <cell r="F295">
            <v>71.539147177327791</v>
          </cell>
          <cell r="G295">
            <v>112.74432534678436</v>
          </cell>
          <cell r="H295">
            <v>141.92509061619009</v>
          </cell>
          <cell r="I295">
            <v>70.48</v>
          </cell>
          <cell r="J295">
            <v>33.945950000000003</v>
          </cell>
          <cell r="K295">
            <v>199.892</v>
          </cell>
          <cell r="L295">
            <v>6785.523837400001</v>
          </cell>
          <cell r="M295">
            <v>82.56</v>
          </cell>
          <cell r="N295">
            <v>66.734999999999999</v>
          </cell>
          <cell r="O295">
            <v>5509.6415999999999</v>
          </cell>
          <cell r="P295">
            <v>83.48</v>
          </cell>
          <cell r="Q295">
            <v>151.90899999999999</v>
          </cell>
          <cell r="R295">
            <v>12681.36332</v>
          </cell>
          <cell r="S295">
            <v>38.230000000000004</v>
          </cell>
          <cell r="T295">
            <v>93.326800000000006</v>
          </cell>
          <cell r="U295">
            <v>3567.8835640000007</v>
          </cell>
          <cell r="V295">
            <v>31.88</v>
          </cell>
          <cell r="W295">
            <v>383.89</v>
          </cell>
          <cell r="X295">
            <v>12238.413199999999</v>
          </cell>
          <cell r="Y295">
            <v>78.38</v>
          </cell>
          <cell r="Z295">
            <v>67.765000000000001</v>
          </cell>
          <cell r="AA295">
            <v>5311.4206999999997</v>
          </cell>
          <cell r="AB295">
            <v>22.73</v>
          </cell>
          <cell r="AC295">
            <v>119.554</v>
          </cell>
          <cell r="AD295">
            <v>2717.4624200000003</v>
          </cell>
          <cell r="AE295">
            <v>64.290000000000006</v>
          </cell>
          <cell r="AF295">
            <v>133.565</v>
          </cell>
          <cell r="AG295">
            <v>8586.8938500000004</v>
          </cell>
          <cell r="AH295">
            <v>53.09</v>
          </cell>
          <cell r="AI295">
            <v>81.841999999999999</v>
          </cell>
          <cell r="AJ295">
            <v>4344.9917800000003</v>
          </cell>
          <cell r="AK295">
            <v>61743.594271400012</v>
          </cell>
          <cell r="AM295">
            <v>45.71</v>
          </cell>
          <cell r="AN295">
            <v>48.316000000000003</v>
          </cell>
          <cell r="AO295">
            <v>2208.5243600000003</v>
          </cell>
          <cell r="AP295">
            <v>46.78</v>
          </cell>
          <cell r="AQ295">
            <v>65.361000000000004</v>
          </cell>
          <cell r="AR295">
            <v>3057.5875800000003</v>
          </cell>
          <cell r="AS295">
            <v>110.9</v>
          </cell>
          <cell r="AT295">
            <v>45.727000000000004</v>
          </cell>
          <cell r="AU295">
            <v>5071.1243000000004</v>
          </cell>
          <cell r="AV295">
            <v>70.48</v>
          </cell>
          <cell r="AW295">
            <v>24.030999999999999</v>
          </cell>
          <cell r="AX295">
            <v>1693.70488</v>
          </cell>
          <cell r="AY295">
            <v>6.92</v>
          </cell>
          <cell r="AZ295">
            <v>38.795000000000002</v>
          </cell>
          <cell r="BA295">
            <v>268.46140000000003</v>
          </cell>
          <cell r="BB295">
            <v>96.79</v>
          </cell>
          <cell r="BC295">
            <v>94.606000000000009</v>
          </cell>
          <cell r="BD295">
            <v>9156.914740000002</v>
          </cell>
          <cell r="BE295">
            <v>21456.317260000003</v>
          </cell>
          <cell r="BG295">
            <v>53.5</v>
          </cell>
          <cell r="BH295">
            <v>119.285</v>
          </cell>
          <cell r="BI295">
            <v>6381.7474999999995</v>
          </cell>
          <cell r="BJ295">
            <v>27.53</v>
          </cell>
          <cell r="BK295">
            <v>313.66000000000003</v>
          </cell>
          <cell r="BL295">
            <v>8635.0598000000009</v>
          </cell>
          <cell r="BM295">
            <v>51.74</v>
          </cell>
          <cell r="BN295">
            <v>77.028999999999996</v>
          </cell>
          <cell r="BO295">
            <v>3985.4804599999998</v>
          </cell>
          <cell r="BP295">
            <v>53.480000000000004</v>
          </cell>
          <cell r="BQ295">
            <v>158.15600000000001</v>
          </cell>
          <cell r="BR295">
            <v>8458.1828800000003</v>
          </cell>
          <cell r="BS295">
            <v>33.96</v>
          </cell>
          <cell r="BT295">
            <v>255.315</v>
          </cell>
          <cell r="BU295">
            <v>8670.4974000000002</v>
          </cell>
          <cell r="BV295">
            <v>635</v>
          </cell>
          <cell r="BW295">
            <v>5.5179999999999998</v>
          </cell>
          <cell r="BX295">
            <v>3503.93</v>
          </cell>
          <cell r="BY295">
            <v>32.42</v>
          </cell>
          <cell r="BZ295">
            <v>153.899</v>
          </cell>
          <cell r="CA295">
            <v>4989.4055800000006</v>
          </cell>
          <cell r="CB295">
            <v>44624.303619999999</v>
          </cell>
          <cell r="CD295">
            <v>17.34</v>
          </cell>
          <cell r="CE295">
            <v>34.832000000000001</v>
          </cell>
          <cell r="CF295">
            <v>603.98688000000004</v>
          </cell>
          <cell r="CG295">
            <v>22.68</v>
          </cell>
          <cell r="CH295">
            <v>29.200000000000003</v>
          </cell>
          <cell r="CI295">
            <v>662.25600000000009</v>
          </cell>
          <cell r="CJ295">
            <v>1266.2428800000002</v>
          </cell>
          <cell r="CL295">
            <v>1430.5</v>
          </cell>
        </row>
        <row r="296">
          <cell r="A296" t="str">
            <v>01/22/2007</v>
          </cell>
          <cell r="B296">
            <v>39104</v>
          </cell>
          <cell r="C296">
            <v>105.06950416390879</v>
          </cell>
          <cell r="D296">
            <v>122.92397843460712</v>
          </cell>
          <cell r="E296">
            <v>77.685547779798412</v>
          </cell>
          <cell r="F296">
            <v>71.016426263036692</v>
          </cell>
          <cell r="G296">
            <v>112.1496689785624</v>
          </cell>
          <cell r="H296">
            <v>139.89126057188884</v>
          </cell>
          <cell r="I296">
            <v>69.47</v>
          </cell>
          <cell r="J296">
            <v>33.572839999999999</v>
          </cell>
          <cell r="K296">
            <v>199.892</v>
          </cell>
          <cell r="L296">
            <v>6710.9421332799993</v>
          </cell>
          <cell r="M296">
            <v>82.88</v>
          </cell>
          <cell r="N296">
            <v>66.734999999999999</v>
          </cell>
          <cell r="O296">
            <v>5530.9967999999999</v>
          </cell>
          <cell r="P296">
            <v>82.78</v>
          </cell>
          <cell r="Q296">
            <v>151.90899999999999</v>
          </cell>
          <cell r="R296">
            <v>12575.02702</v>
          </cell>
          <cell r="S296">
            <v>37.85</v>
          </cell>
          <cell r="T296">
            <v>93.326800000000006</v>
          </cell>
          <cell r="U296">
            <v>3532.4193800000003</v>
          </cell>
          <cell r="V296">
            <v>31.35</v>
          </cell>
          <cell r="W296">
            <v>383.89</v>
          </cell>
          <cell r="X296">
            <v>12034.951499999999</v>
          </cell>
          <cell r="Y296">
            <v>78.75</v>
          </cell>
          <cell r="Z296">
            <v>67.765000000000001</v>
          </cell>
          <cell r="AA296">
            <v>5336.4937499999996</v>
          </cell>
          <cell r="AB296">
            <v>22.64</v>
          </cell>
          <cell r="AC296">
            <v>119.554</v>
          </cell>
          <cell r="AD296">
            <v>2706.7025600000002</v>
          </cell>
          <cell r="AE296">
            <v>64.31</v>
          </cell>
          <cell r="AF296">
            <v>133.565</v>
          </cell>
          <cell r="AG296">
            <v>8589.5651500000004</v>
          </cell>
          <cell r="AH296">
            <v>53.26</v>
          </cell>
          <cell r="AI296">
            <v>81.841999999999999</v>
          </cell>
          <cell r="AJ296">
            <v>4358.9049199999999</v>
          </cell>
          <cell r="AK296">
            <v>61376.003213280004</v>
          </cell>
          <cell r="AM296">
            <v>46.12</v>
          </cell>
          <cell r="AN296">
            <v>48.316000000000003</v>
          </cell>
          <cell r="AO296">
            <v>2228.33392</v>
          </cell>
          <cell r="AP296">
            <v>46.71</v>
          </cell>
          <cell r="AQ296">
            <v>65.361000000000004</v>
          </cell>
          <cell r="AR296">
            <v>3053.0123100000001</v>
          </cell>
          <cell r="AS296">
            <v>110.35000000000001</v>
          </cell>
          <cell r="AT296">
            <v>45.727000000000004</v>
          </cell>
          <cell r="AU296">
            <v>5045.9744500000006</v>
          </cell>
          <cell r="AV296">
            <v>69.47</v>
          </cell>
          <cell r="AW296">
            <v>24.030999999999999</v>
          </cell>
          <cell r="AX296">
            <v>1669.4335699999999</v>
          </cell>
          <cell r="AY296">
            <v>6.71</v>
          </cell>
          <cell r="AZ296">
            <v>38.795000000000002</v>
          </cell>
          <cell r="BA296">
            <v>260.31445000000002</v>
          </cell>
          <cell r="BB296">
            <v>96</v>
          </cell>
          <cell r="BC296">
            <v>94.606000000000009</v>
          </cell>
          <cell r="BD296">
            <v>9082.1760000000013</v>
          </cell>
          <cell r="BE296">
            <v>21339.244700000003</v>
          </cell>
          <cell r="BG296">
            <v>52.800000000000004</v>
          </cell>
          <cell r="BH296">
            <v>119.285</v>
          </cell>
          <cell r="BI296">
            <v>6298.2480000000005</v>
          </cell>
          <cell r="BJ296">
            <v>27.13</v>
          </cell>
          <cell r="BK296">
            <v>313.66000000000003</v>
          </cell>
          <cell r="BL296">
            <v>8509.595800000001</v>
          </cell>
          <cell r="BM296">
            <v>51.47</v>
          </cell>
          <cell r="BN296">
            <v>77.028999999999996</v>
          </cell>
          <cell r="BO296">
            <v>3964.6826299999998</v>
          </cell>
          <cell r="BP296">
            <v>53.5</v>
          </cell>
          <cell r="BQ296">
            <v>158.15600000000001</v>
          </cell>
          <cell r="BR296">
            <v>8461.3459999999995</v>
          </cell>
          <cell r="BS296">
            <v>33.64</v>
          </cell>
          <cell r="BT296">
            <v>255.315</v>
          </cell>
          <cell r="BU296">
            <v>8588.7965999999997</v>
          </cell>
          <cell r="BV296">
            <v>630.5</v>
          </cell>
          <cell r="BW296">
            <v>5.5179999999999998</v>
          </cell>
          <cell r="BX296">
            <v>3479.0989999999997</v>
          </cell>
          <cell r="BY296">
            <v>32.31</v>
          </cell>
          <cell r="BZ296">
            <v>153.899</v>
          </cell>
          <cell r="CA296">
            <v>4972.4766900000004</v>
          </cell>
          <cell r="CB296">
            <v>44274.24472000001</v>
          </cell>
          <cell r="CD296">
            <v>17.46</v>
          </cell>
          <cell r="CE296">
            <v>34.832000000000001</v>
          </cell>
          <cell r="CF296">
            <v>608.16672000000005</v>
          </cell>
          <cell r="CG296">
            <v>22.22</v>
          </cell>
          <cell r="CH296">
            <v>29.200000000000003</v>
          </cell>
          <cell r="CI296">
            <v>648.82400000000007</v>
          </cell>
          <cell r="CJ296">
            <v>1256.9907200000002</v>
          </cell>
          <cell r="CL296">
            <v>1422.9549999999999</v>
          </cell>
        </row>
        <row r="297">
          <cell r="A297" t="str">
            <v>01/23/2007</v>
          </cell>
          <cell r="B297">
            <v>39105</v>
          </cell>
          <cell r="C297">
            <v>106.04706520751368</v>
          </cell>
          <cell r="D297">
            <v>126.73553010101706</v>
          </cell>
          <cell r="E297">
            <v>79.570925860268531</v>
          </cell>
          <cell r="F297">
            <v>72.157569788426528</v>
          </cell>
          <cell r="G297">
            <v>112.54650063051702</v>
          </cell>
          <cell r="H297">
            <v>143.15344341522351</v>
          </cell>
          <cell r="I297">
            <v>71.09</v>
          </cell>
          <cell r="J297">
            <v>33.96707</v>
          </cell>
          <cell r="K297">
            <v>199.892</v>
          </cell>
          <cell r="L297">
            <v>6789.7455564399997</v>
          </cell>
          <cell r="M297">
            <v>83.69</v>
          </cell>
          <cell r="N297">
            <v>66.734999999999999</v>
          </cell>
          <cell r="O297">
            <v>5585.0521499999995</v>
          </cell>
          <cell r="P297">
            <v>83.75</v>
          </cell>
          <cell r="Q297">
            <v>151.90899999999999</v>
          </cell>
          <cell r="R297">
            <v>12722.37875</v>
          </cell>
          <cell r="S297">
            <v>38.07</v>
          </cell>
          <cell r="T297">
            <v>93.326800000000006</v>
          </cell>
          <cell r="U297">
            <v>3552.9512760000002</v>
          </cell>
          <cell r="V297">
            <v>31.43</v>
          </cell>
          <cell r="W297">
            <v>383.89</v>
          </cell>
          <cell r="X297">
            <v>12065.662699999999</v>
          </cell>
          <cell r="Y297">
            <v>79.86</v>
          </cell>
          <cell r="Z297">
            <v>67.765000000000001</v>
          </cell>
          <cell r="AA297">
            <v>5411.7129000000004</v>
          </cell>
          <cell r="AB297">
            <v>22.68</v>
          </cell>
          <cell r="AC297">
            <v>119.554</v>
          </cell>
          <cell r="AD297">
            <v>2711.4847199999999</v>
          </cell>
          <cell r="AE297">
            <v>65.37</v>
          </cell>
          <cell r="AF297">
            <v>133.565</v>
          </cell>
          <cell r="AG297">
            <v>8731.1440500000008</v>
          </cell>
          <cell r="AH297">
            <v>53.480000000000004</v>
          </cell>
          <cell r="AI297">
            <v>81.841999999999999</v>
          </cell>
          <cell r="AJ297">
            <v>4376.9101600000004</v>
          </cell>
          <cell r="AK297">
            <v>61947.042262440002</v>
          </cell>
          <cell r="AM297">
            <v>46.56</v>
          </cell>
          <cell r="AN297">
            <v>48.316000000000003</v>
          </cell>
          <cell r="AO297">
            <v>2249.5929600000004</v>
          </cell>
          <cell r="AP297">
            <v>48.07</v>
          </cell>
          <cell r="AQ297">
            <v>65.361000000000004</v>
          </cell>
          <cell r="AR297">
            <v>3141.9032700000002</v>
          </cell>
          <cell r="AS297">
            <v>112.95</v>
          </cell>
          <cell r="AT297">
            <v>45.727000000000004</v>
          </cell>
          <cell r="AU297">
            <v>5164.8646500000004</v>
          </cell>
          <cell r="AV297">
            <v>71.09</v>
          </cell>
          <cell r="AW297">
            <v>24.030999999999999</v>
          </cell>
          <cell r="AX297">
            <v>1708.3637900000001</v>
          </cell>
          <cell r="AY297">
            <v>6.86</v>
          </cell>
          <cell r="AZ297">
            <v>38.795000000000002</v>
          </cell>
          <cell r="BA297">
            <v>266.13370000000003</v>
          </cell>
          <cell r="BB297">
            <v>100.10000000000001</v>
          </cell>
          <cell r="BC297">
            <v>94.606000000000009</v>
          </cell>
          <cell r="BD297">
            <v>9470.0606000000025</v>
          </cell>
          <cell r="BE297">
            <v>22000.918970000002</v>
          </cell>
          <cell r="BG297">
            <v>54.1</v>
          </cell>
          <cell r="BH297">
            <v>119.285</v>
          </cell>
          <cell r="BI297">
            <v>6453.3185000000003</v>
          </cell>
          <cell r="BJ297">
            <v>28.37</v>
          </cell>
          <cell r="BK297">
            <v>313.66000000000003</v>
          </cell>
          <cell r="BL297">
            <v>8898.5342000000019</v>
          </cell>
          <cell r="BM297">
            <v>53.2</v>
          </cell>
          <cell r="BN297">
            <v>77.028999999999996</v>
          </cell>
          <cell r="BO297">
            <v>4097.9427999999998</v>
          </cell>
          <cell r="BP297">
            <v>53.24</v>
          </cell>
          <cell r="BQ297">
            <v>158.15600000000001</v>
          </cell>
          <cell r="BR297">
            <v>8420.2254400000002</v>
          </cell>
          <cell r="BS297">
            <v>34.15</v>
          </cell>
          <cell r="BT297">
            <v>255.315</v>
          </cell>
          <cell r="BU297">
            <v>8719.0072499999987</v>
          </cell>
          <cell r="BV297">
            <v>649.25</v>
          </cell>
          <cell r="BW297">
            <v>5.5179999999999998</v>
          </cell>
          <cell r="BX297">
            <v>3582.5614999999998</v>
          </cell>
          <cell r="BY297">
            <v>33.64</v>
          </cell>
          <cell r="BZ297">
            <v>153.899</v>
          </cell>
          <cell r="CA297">
            <v>5177.1623600000003</v>
          </cell>
          <cell r="CB297">
            <v>45348.752049999996</v>
          </cell>
          <cell r="CD297">
            <v>17.78</v>
          </cell>
          <cell r="CE297">
            <v>34.832000000000001</v>
          </cell>
          <cell r="CF297">
            <v>619.31296000000009</v>
          </cell>
          <cell r="CG297">
            <v>22.53</v>
          </cell>
          <cell r="CH297">
            <v>29.200000000000003</v>
          </cell>
          <cell r="CI297">
            <v>657.87600000000009</v>
          </cell>
          <cell r="CJ297">
            <v>1277.1889600000002</v>
          </cell>
          <cell r="CL297">
            <v>1427.99</v>
          </cell>
        </row>
        <row r="298">
          <cell r="A298" t="str">
            <v>01/24/2007</v>
          </cell>
          <cell r="B298">
            <v>39106</v>
          </cell>
          <cell r="C298">
            <v>106.47615970548065</v>
          </cell>
          <cell r="D298">
            <v>128.28215742704927</v>
          </cell>
          <cell r="E298">
            <v>80.197872401268015</v>
          </cell>
          <cell r="F298">
            <v>73.022961895934287</v>
          </cell>
          <cell r="G298">
            <v>113.50331021437579</v>
          </cell>
          <cell r="H298">
            <v>144.52275473217878</v>
          </cell>
          <cell r="I298">
            <v>71.77</v>
          </cell>
          <cell r="J298">
            <v>33.784040000000005</v>
          </cell>
          <cell r="K298">
            <v>199.892</v>
          </cell>
          <cell r="L298">
            <v>6753.1593236800009</v>
          </cell>
          <cell r="M298">
            <v>83.9</v>
          </cell>
          <cell r="N298">
            <v>66.734999999999999</v>
          </cell>
          <cell r="O298">
            <v>5599.0664999999999</v>
          </cell>
          <cell r="P298">
            <v>84.38</v>
          </cell>
          <cell r="Q298">
            <v>151.90899999999999</v>
          </cell>
          <cell r="R298">
            <v>12818.081419999999</v>
          </cell>
          <cell r="S298">
            <v>37.950000000000003</v>
          </cell>
          <cell r="T298">
            <v>93.326800000000006</v>
          </cell>
          <cell r="U298">
            <v>3541.7520600000007</v>
          </cell>
          <cell r="V298">
            <v>31.67</v>
          </cell>
          <cell r="W298">
            <v>383.89</v>
          </cell>
          <cell r="X298">
            <v>12157.7963</v>
          </cell>
          <cell r="Y298">
            <v>80.300000000000011</v>
          </cell>
          <cell r="Z298">
            <v>67.765000000000001</v>
          </cell>
          <cell r="AA298">
            <v>5441.5295000000006</v>
          </cell>
          <cell r="AB298">
            <v>22.92</v>
          </cell>
          <cell r="AC298">
            <v>119.554</v>
          </cell>
          <cell r="AD298">
            <v>2740.1776800000002</v>
          </cell>
          <cell r="AE298">
            <v>65.41</v>
          </cell>
          <cell r="AF298">
            <v>133.565</v>
          </cell>
          <cell r="AG298">
            <v>8736.4866499999989</v>
          </cell>
          <cell r="AH298">
            <v>53.88</v>
          </cell>
          <cell r="AI298">
            <v>81.841999999999999</v>
          </cell>
          <cell r="AJ298">
            <v>4409.64696</v>
          </cell>
          <cell r="AK298">
            <v>62197.696393680002</v>
          </cell>
          <cell r="AM298">
            <v>48.17</v>
          </cell>
          <cell r="AN298">
            <v>48.316000000000003</v>
          </cell>
          <cell r="AO298">
            <v>2327.3817200000003</v>
          </cell>
          <cell r="AP298">
            <v>48</v>
          </cell>
          <cell r="AQ298">
            <v>65.361000000000004</v>
          </cell>
          <cell r="AR298">
            <v>3137.3280000000004</v>
          </cell>
          <cell r="AS298">
            <v>113.39</v>
          </cell>
          <cell r="AT298">
            <v>45.727000000000004</v>
          </cell>
          <cell r="AU298">
            <v>5184.9845300000006</v>
          </cell>
          <cell r="AV298">
            <v>71.77</v>
          </cell>
          <cell r="AW298">
            <v>24.030999999999999</v>
          </cell>
          <cell r="AX298">
            <v>1724.7048699999998</v>
          </cell>
          <cell r="AY298">
            <v>6.93</v>
          </cell>
          <cell r="AZ298">
            <v>38.795000000000002</v>
          </cell>
          <cell r="BA298">
            <v>268.84935000000002</v>
          </cell>
          <cell r="BB298">
            <v>101.75</v>
          </cell>
          <cell r="BC298">
            <v>94.606000000000009</v>
          </cell>
          <cell r="BD298">
            <v>9626.1605000000018</v>
          </cell>
          <cell r="BE298">
            <v>22269.408970000004</v>
          </cell>
          <cell r="BG298">
            <v>53.64</v>
          </cell>
          <cell r="BH298">
            <v>119.285</v>
          </cell>
          <cell r="BI298">
            <v>6398.4474</v>
          </cell>
          <cell r="BJ298">
            <v>28.75</v>
          </cell>
          <cell r="BK298">
            <v>313.66000000000003</v>
          </cell>
          <cell r="BL298">
            <v>9017.7250000000004</v>
          </cell>
          <cell r="BM298">
            <v>53.81</v>
          </cell>
          <cell r="BN298">
            <v>77.028999999999996</v>
          </cell>
          <cell r="BO298">
            <v>4144.9304899999997</v>
          </cell>
          <cell r="BP298">
            <v>53.63</v>
          </cell>
          <cell r="BQ298">
            <v>158.15600000000001</v>
          </cell>
          <cell r="BR298">
            <v>8481.9062800000011</v>
          </cell>
          <cell r="BS298">
            <v>34.200000000000003</v>
          </cell>
          <cell r="BT298">
            <v>255.315</v>
          </cell>
          <cell r="BU298">
            <v>8731.773000000001</v>
          </cell>
          <cell r="BV298">
            <v>665</v>
          </cell>
          <cell r="BW298">
            <v>5.5179999999999998</v>
          </cell>
          <cell r="BX298">
            <v>3669.47</v>
          </cell>
          <cell r="BY298">
            <v>34.19</v>
          </cell>
          <cell r="BZ298">
            <v>153.899</v>
          </cell>
          <cell r="CA298">
            <v>5261.80681</v>
          </cell>
          <cell r="CB298">
            <v>45706.058980000002</v>
          </cell>
          <cell r="CD298">
            <v>17.7</v>
          </cell>
          <cell r="CE298">
            <v>34.832000000000001</v>
          </cell>
          <cell r="CF298">
            <v>616.52639999999997</v>
          </cell>
          <cell r="CG298">
            <v>23.150000000000002</v>
          </cell>
          <cell r="CH298">
            <v>29.200000000000003</v>
          </cell>
          <cell r="CI298">
            <v>675.98000000000013</v>
          </cell>
          <cell r="CJ298">
            <v>1292.5064000000002</v>
          </cell>
          <cell r="CL298">
            <v>1440.13</v>
          </cell>
        </row>
        <row r="299">
          <cell r="A299" t="str">
            <v>01/25/2007</v>
          </cell>
          <cell r="B299">
            <v>39107</v>
          </cell>
          <cell r="C299">
            <v>105.68889144041349</v>
          </cell>
          <cell r="D299">
            <v>126.94374338626957</v>
          </cell>
          <cell r="E299">
            <v>77.695710468587777</v>
          </cell>
          <cell r="F299">
            <v>71.63318559726639</v>
          </cell>
          <cell r="G299">
            <v>112.22414880201765</v>
          </cell>
          <cell r="H299">
            <v>143.47563431333063</v>
          </cell>
          <cell r="I299">
            <v>71.25</v>
          </cell>
          <cell r="J299">
            <v>33.544690000000003</v>
          </cell>
          <cell r="K299">
            <v>199.892</v>
          </cell>
          <cell r="L299">
            <v>6705.3151734800003</v>
          </cell>
          <cell r="M299">
            <v>82.24</v>
          </cell>
          <cell r="N299">
            <v>66.734999999999999</v>
          </cell>
          <cell r="O299">
            <v>5488.2864</v>
          </cell>
          <cell r="P299">
            <v>82.960000000000008</v>
          </cell>
          <cell r="Q299">
            <v>151.90899999999999</v>
          </cell>
          <cell r="R299">
            <v>12602.370640000001</v>
          </cell>
          <cell r="S299">
            <v>37.26</v>
          </cell>
          <cell r="T299">
            <v>93.326800000000006</v>
          </cell>
          <cell r="U299">
            <v>3477.3565680000002</v>
          </cell>
          <cell r="V299">
            <v>31.240000000000002</v>
          </cell>
          <cell r="W299">
            <v>383.89</v>
          </cell>
          <cell r="X299">
            <v>11992.723600000001</v>
          </cell>
          <cell r="Y299">
            <v>79.56</v>
          </cell>
          <cell r="Z299">
            <v>67.765000000000001</v>
          </cell>
          <cell r="AA299">
            <v>5391.3834000000006</v>
          </cell>
          <cell r="AB299">
            <v>22.69</v>
          </cell>
          <cell r="AC299">
            <v>119.554</v>
          </cell>
          <cell r="AD299">
            <v>2712.6802600000001</v>
          </cell>
          <cell r="AE299">
            <v>67.7</v>
          </cell>
          <cell r="AF299">
            <v>133.565</v>
          </cell>
          <cell r="AG299">
            <v>9042.3505000000005</v>
          </cell>
          <cell r="AH299">
            <v>52.85</v>
          </cell>
          <cell r="AI299">
            <v>81.841999999999999</v>
          </cell>
          <cell r="AJ299">
            <v>4325.3496999999998</v>
          </cell>
          <cell r="AK299">
            <v>61737.816241480003</v>
          </cell>
          <cell r="AM299">
            <v>47.800000000000004</v>
          </cell>
          <cell r="AN299">
            <v>48.316000000000003</v>
          </cell>
          <cell r="AO299">
            <v>2309.5048000000002</v>
          </cell>
          <cell r="AP299">
            <v>47.49</v>
          </cell>
          <cell r="AQ299">
            <v>65.361000000000004</v>
          </cell>
          <cell r="AR299">
            <v>3103.9938900000002</v>
          </cell>
          <cell r="AS299">
            <v>111.92</v>
          </cell>
          <cell r="AT299">
            <v>45.727000000000004</v>
          </cell>
          <cell r="AU299">
            <v>5117.7658400000009</v>
          </cell>
          <cell r="AV299">
            <v>71.25</v>
          </cell>
          <cell r="AW299">
            <v>24.030999999999999</v>
          </cell>
          <cell r="AX299">
            <v>1712.20875</v>
          </cell>
          <cell r="AY299">
            <v>6.73</v>
          </cell>
          <cell r="AZ299">
            <v>38.795000000000002</v>
          </cell>
          <cell r="BA299">
            <v>261.09035</v>
          </cell>
          <cell r="BB299">
            <v>100.76</v>
          </cell>
          <cell r="BC299">
            <v>94.606000000000009</v>
          </cell>
          <cell r="BD299">
            <v>9532.5005600000022</v>
          </cell>
          <cell r="BE299">
            <v>22037.064190000005</v>
          </cell>
          <cell r="BG299">
            <v>51.870000000000005</v>
          </cell>
          <cell r="BH299">
            <v>119.285</v>
          </cell>
          <cell r="BI299">
            <v>6187.3129500000005</v>
          </cell>
          <cell r="BJ299">
            <v>28.25</v>
          </cell>
          <cell r="BK299">
            <v>313.66000000000003</v>
          </cell>
          <cell r="BL299">
            <v>8860.8950000000004</v>
          </cell>
          <cell r="BM299">
            <v>52.120000000000005</v>
          </cell>
          <cell r="BN299">
            <v>77.028999999999996</v>
          </cell>
          <cell r="BO299">
            <v>4014.7514800000004</v>
          </cell>
          <cell r="BP299">
            <v>51.89</v>
          </cell>
          <cell r="BQ299">
            <v>158.15600000000001</v>
          </cell>
          <cell r="BR299">
            <v>8206.7148400000005</v>
          </cell>
          <cell r="BS299">
            <v>33.07</v>
          </cell>
          <cell r="BT299">
            <v>255.315</v>
          </cell>
          <cell r="BU299">
            <v>8443.2670500000004</v>
          </cell>
          <cell r="BV299">
            <v>640</v>
          </cell>
          <cell r="BW299">
            <v>5.5179999999999998</v>
          </cell>
          <cell r="BX299">
            <v>3531.52</v>
          </cell>
          <cell r="BY299">
            <v>32.72</v>
          </cell>
          <cell r="BZ299">
            <v>153.899</v>
          </cell>
          <cell r="CA299">
            <v>5035.57528</v>
          </cell>
          <cell r="CB299">
            <v>44280.036599999992</v>
          </cell>
          <cell r="CD299">
            <v>17.48</v>
          </cell>
          <cell r="CE299">
            <v>34.832000000000001</v>
          </cell>
          <cell r="CF299">
            <v>608.86336000000006</v>
          </cell>
          <cell r="CG299">
            <v>22.57</v>
          </cell>
          <cell r="CH299">
            <v>29.200000000000003</v>
          </cell>
          <cell r="CI299">
            <v>659.0440000000001</v>
          </cell>
          <cell r="CJ299">
            <v>1267.9073600000002</v>
          </cell>
          <cell r="CL299">
            <v>1423.9</v>
          </cell>
        </row>
        <row r="300">
          <cell r="A300" t="str">
            <v>01/26/2007</v>
          </cell>
          <cell r="B300">
            <v>39108</v>
          </cell>
          <cell r="C300">
            <v>104.94618021197408</v>
          </cell>
          <cell r="D300">
            <v>127.36142954011515</v>
          </cell>
          <cell r="E300">
            <v>76.810437098441852</v>
          </cell>
          <cell r="F300">
            <v>72.500828552276275</v>
          </cell>
          <cell r="G300">
            <v>112.08858764186631</v>
          </cell>
          <cell r="H300">
            <v>142.46878775674585</v>
          </cell>
          <cell r="I300">
            <v>70.75</v>
          </cell>
          <cell r="J300">
            <v>33.495400000000004</v>
          </cell>
          <cell r="K300">
            <v>199.892</v>
          </cell>
          <cell r="L300">
            <v>6695.4624968000007</v>
          </cell>
          <cell r="M300">
            <v>82.23</v>
          </cell>
          <cell r="N300">
            <v>66.734999999999999</v>
          </cell>
          <cell r="O300">
            <v>5487.6190500000002</v>
          </cell>
          <cell r="P300">
            <v>81.070000000000007</v>
          </cell>
          <cell r="Q300">
            <v>151.90899999999999</v>
          </cell>
          <cell r="R300">
            <v>12315.262630000001</v>
          </cell>
          <cell r="S300">
            <v>36.96</v>
          </cell>
          <cell r="T300">
            <v>93.326800000000006</v>
          </cell>
          <cell r="U300">
            <v>3449.3585280000002</v>
          </cell>
          <cell r="V300">
            <v>30.900000000000002</v>
          </cell>
          <cell r="W300">
            <v>383.89</v>
          </cell>
          <cell r="X300">
            <v>11862.201000000001</v>
          </cell>
          <cell r="Y300">
            <v>78.52</v>
          </cell>
          <cell r="Z300">
            <v>67.765000000000001</v>
          </cell>
          <cell r="AA300">
            <v>5320.9078</v>
          </cell>
          <cell r="AB300">
            <v>22.71</v>
          </cell>
          <cell r="AC300">
            <v>119.554</v>
          </cell>
          <cell r="AD300">
            <v>2715.07134</v>
          </cell>
          <cell r="AE300">
            <v>66.710000000000008</v>
          </cell>
          <cell r="AF300">
            <v>133.565</v>
          </cell>
          <cell r="AG300">
            <v>8910.1211500000009</v>
          </cell>
          <cell r="AH300">
            <v>55.57</v>
          </cell>
          <cell r="AI300">
            <v>81.841999999999999</v>
          </cell>
          <cell r="AJ300">
            <v>4547.9599399999997</v>
          </cell>
          <cell r="AK300">
            <v>61303.963934800006</v>
          </cell>
          <cell r="AM300">
            <v>48.120000000000005</v>
          </cell>
          <cell r="AN300">
            <v>48.316000000000003</v>
          </cell>
          <cell r="AO300">
            <v>2324.9659200000006</v>
          </cell>
          <cell r="AP300">
            <v>48.03</v>
          </cell>
          <cell r="AQ300">
            <v>65.361000000000004</v>
          </cell>
          <cell r="AR300">
            <v>3139.2888300000004</v>
          </cell>
          <cell r="AS300">
            <v>112.92</v>
          </cell>
          <cell r="AT300">
            <v>45.727000000000004</v>
          </cell>
          <cell r="AU300">
            <v>5163.4928400000008</v>
          </cell>
          <cell r="AV300">
            <v>70.75</v>
          </cell>
          <cell r="AW300">
            <v>24.030999999999999</v>
          </cell>
          <cell r="AX300">
            <v>1700.1932499999998</v>
          </cell>
          <cell r="AY300">
            <v>6.69</v>
          </cell>
          <cell r="AZ300">
            <v>38.795000000000002</v>
          </cell>
          <cell r="BA300">
            <v>259.53855000000004</v>
          </cell>
          <cell r="BB300">
            <v>100.65</v>
          </cell>
          <cell r="BC300">
            <v>94.606000000000009</v>
          </cell>
          <cell r="BD300">
            <v>9522.0939000000017</v>
          </cell>
          <cell r="BE300">
            <v>22109.573290000004</v>
          </cell>
          <cell r="BG300">
            <v>51</v>
          </cell>
          <cell r="BH300">
            <v>119.285</v>
          </cell>
          <cell r="BI300">
            <v>6083.5349999999999</v>
          </cell>
          <cell r="BJ300">
            <v>27.82</v>
          </cell>
          <cell r="BK300">
            <v>313.66000000000003</v>
          </cell>
          <cell r="BL300">
            <v>8726.021200000001</v>
          </cell>
          <cell r="BM300">
            <v>50.980000000000004</v>
          </cell>
          <cell r="BN300">
            <v>77.028999999999996</v>
          </cell>
          <cell r="BO300">
            <v>3926.93842</v>
          </cell>
          <cell r="BP300">
            <v>51.71</v>
          </cell>
          <cell r="BQ300">
            <v>158.15600000000001</v>
          </cell>
          <cell r="BR300">
            <v>8178.24676</v>
          </cell>
          <cell r="BS300">
            <v>32.54</v>
          </cell>
          <cell r="BT300">
            <v>255.315</v>
          </cell>
          <cell r="BU300">
            <v>8307.9501</v>
          </cell>
          <cell r="BV300">
            <v>645.5</v>
          </cell>
          <cell r="BW300">
            <v>5.5179999999999998</v>
          </cell>
          <cell r="BX300">
            <v>3561.8689999999997</v>
          </cell>
          <cell r="BY300">
            <v>32.43</v>
          </cell>
          <cell r="BZ300">
            <v>153.899</v>
          </cell>
          <cell r="CA300">
            <v>4990.9445699999997</v>
          </cell>
          <cell r="CB300">
            <v>43775.50505</v>
          </cell>
          <cell r="CD300">
            <v>17.77</v>
          </cell>
          <cell r="CE300">
            <v>34.832000000000001</v>
          </cell>
          <cell r="CF300">
            <v>618.96464000000003</v>
          </cell>
          <cell r="CG300">
            <v>22.75</v>
          </cell>
          <cell r="CH300">
            <v>29.200000000000003</v>
          </cell>
          <cell r="CI300">
            <v>664.30000000000007</v>
          </cell>
          <cell r="CJ300">
            <v>1283.2646400000001</v>
          </cell>
          <cell r="CL300">
            <v>1422.18</v>
          </cell>
        </row>
        <row r="301">
          <cell r="A301" t="str">
            <v>01/29/2007</v>
          </cell>
          <cell r="B301">
            <v>39111</v>
          </cell>
          <cell r="C301">
            <v>105.32030940229058</v>
          </cell>
          <cell r="D301">
            <v>127.59605766937902</v>
          </cell>
          <cell r="E301">
            <v>77.083900137884825</v>
          </cell>
          <cell r="F301">
            <v>72.877669237694036</v>
          </cell>
          <cell r="G301">
            <v>111.9656368221942</v>
          </cell>
          <cell r="H301">
            <v>147.32178815948447</v>
          </cell>
          <cell r="I301">
            <v>73.16</v>
          </cell>
          <cell r="J301">
            <v>33.481320000000004</v>
          </cell>
          <cell r="K301">
            <v>199.892</v>
          </cell>
          <cell r="L301">
            <v>6692.6480174400003</v>
          </cell>
          <cell r="M301">
            <v>83.14</v>
          </cell>
          <cell r="N301">
            <v>66.734999999999999</v>
          </cell>
          <cell r="O301">
            <v>5548.3478999999998</v>
          </cell>
          <cell r="P301">
            <v>81.960000000000008</v>
          </cell>
          <cell r="Q301">
            <v>151.90899999999999</v>
          </cell>
          <cell r="R301">
            <v>12450.461640000001</v>
          </cell>
          <cell r="S301">
            <v>36.07</v>
          </cell>
          <cell r="T301">
            <v>93.326800000000006</v>
          </cell>
          <cell r="U301">
            <v>3366.2976760000001</v>
          </cell>
          <cell r="V301">
            <v>30.970000000000002</v>
          </cell>
          <cell r="W301">
            <v>383.89</v>
          </cell>
          <cell r="X301">
            <v>11889.0733</v>
          </cell>
          <cell r="Y301">
            <v>79.02</v>
          </cell>
          <cell r="Z301">
            <v>67.765000000000001</v>
          </cell>
          <cell r="AA301">
            <v>5354.7902999999997</v>
          </cell>
          <cell r="AB301">
            <v>22.75</v>
          </cell>
          <cell r="AC301">
            <v>119.554</v>
          </cell>
          <cell r="AD301">
            <v>2719.8535000000002</v>
          </cell>
          <cell r="AE301">
            <v>67.05</v>
          </cell>
          <cell r="AF301">
            <v>133.565</v>
          </cell>
          <cell r="AG301">
            <v>8955.5332499999986</v>
          </cell>
          <cell r="AH301">
            <v>55.54</v>
          </cell>
          <cell r="AI301">
            <v>81.841999999999999</v>
          </cell>
          <cell r="AJ301">
            <v>4545.50468</v>
          </cell>
          <cell r="AK301">
            <v>61522.510263439995</v>
          </cell>
          <cell r="AM301">
            <v>47.480000000000004</v>
          </cell>
          <cell r="AN301">
            <v>48.316000000000003</v>
          </cell>
          <cell r="AO301">
            <v>2294.0436800000002</v>
          </cell>
          <cell r="AP301">
            <v>47.92</v>
          </cell>
          <cell r="AQ301">
            <v>65.361000000000004</v>
          </cell>
          <cell r="AR301">
            <v>3132.0991200000003</v>
          </cell>
          <cell r="AS301">
            <v>113.4</v>
          </cell>
          <cell r="AT301">
            <v>45.727000000000004</v>
          </cell>
          <cell r="AU301">
            <v>5185.4418000000005</v>
          </cell>
          <cell r="AV301">
            <v>73.16</v>
          </cell>
          <cell r="AW301">
            <v>24.030999999999999</v>
          </cell>
          <cell r="AX301">
            <v>1758.1079599999998</v>
          </cell>
          <cell r="AY301">
            <v>6.8100000000000005</v>
          </cell>
          <cell r="AZ301">
            <v>38.795000000000002</v>
          </cell>
          <cell r="BA301">
            <v>264.19395000000003</v>
          </cell>
          <cell r="BB301">
            <v>100.59</v>
          </cell>
          <cell r="BC301">
            <v>94.606000000000009</v>
          </cell>
          <cell r="BD301">
            <v>9516.4175400000004</v>
          </cell>
          <cell r="BE301">
            <v>22150.304050000002</v>
          </cell>
          <cell r="BG301">
            <v>50.85</v>
          </cell>
          <cell r="BH301">
            <v>119.285</v>
          </cell>
          <cell r="BI301">
            <v>6065.6422499999999</v>
          </cell>
          <cell r="BJ301">
            <v>27.900000000000002</v>
          </cell>
          <cell r="BK301">
            <v>313.66000000000003</v>
          </cell>
          <cell r="BL301">
            <v>8751.1140000000014</v>
          </cell>
          <cell r="BM301">
            <v>51.65</v>
          </cell>
          <cell r="BN301">
            <v>77.028999999999996</v>
          </cell>
          <cell r="BO301">
            <v>3978.5478499999999</v>
          </cell>
          <cell r="BP301">
            <v>51.92</v>
          </cell>
          <cell r="BQ301">
            <v>158.15600000000001</v>
          </cell>
          <cell r="BR301">
            <v>8211.4595200000003</v>
          </cell>
          <cell r="BS301">
            <v>32.79</v>
          </cell>
          <cell r="BT301">
            <v>255.315</v>
          </cell>
          <cell r="BU301">
            <v>8371.7788500000006</v>
          </cell>
          <cell r="BV301">
            <v>645.5</v>
          </cell>
          <cell r="BW301">
            <v>5.5179999999999998</v>
          </cell>
          <cell r="BX301">
            <v>3561.8689999999997</v>
          </cell>
          <cell r="BY301">
            <v>32.43</v>
          </cell>
          <cell r="BZ301">
            <v>153.899</v>
          </cell>
          <cell r="CA301">
            <v>4990.9445699999997</v>
          </cell>
          <cell r="CB301">
            <v>43931.356039999999</v>
          </cell>
          <cell r="CD301">
            <v>17.71</v>
          </cell>
          <cell r="CE301">
            <v>34.832000000000001</v>
          </cell>
          <cell r="CF301">
            <v>616.87472000000002</v>
          </cell>
          <cell r="CG301">
            <v>23.05</v>
          </cell>
          <cell r="CH301">
            <v>29.200000000000003</v>
          </cell>
          <cell r="CI301">
            <v>673.06000000000006</v>
          </cell>
          <cell r="CJ301">
            <v>1289.9347200000002</v>
          </cell>
          <cell r="CL301">
            <v>1420.6200000000001</v>
          </cell>
        </row>
        <row r="302">
          <cell r="A302" t="str">
            <v>01/30/2007</v>
          </cell>
          <cell r="B302">
            <v>39112</v>
          </cell>
          <cell r="C302">
            <v>106.36187991536134</v>
          </cell>
          <cell r="D302">
            <v>128.37985071324823</v>
          </cell>
          <cell r="E302">
            <v>77.100679783054645</v>
          </cell>
          <cell r="F302">
            <v>73.372584501717782</v>
          </cell>
          <cell r="G302">
            <v>112.61191677175282</v>
          </cell>
          <cell r="H302">
            <v>146.99959726137735</v>
          </cell>
          <cell r="I302">
            <v>73</v>
          </cell>
          <cell r="J302">
            <v>34.051550000000006</v>
          </cell>
          <cell r="K302">
            <v>199.892</v>
          </cell>
          <cell r="L302">
            <v>6806.6324326000013</v>
          </cell>
          <cell r="M302">
            <v>86.23</v>
          </cell>
          <cell r="N302">
            <v>66.734999999999999</v>
          </cell>
          <cell r="O302">
            <v>5754.5590499999998</v>
          </cell>
          <cell r="P302">
            <v>82.83</v>
          </cell>
          <cell r="Q302">
            <v>151.90899999999999</v>
          </cell>
          <cell r="R302">
            <v>12582.622469999998</v>
          </cell>
          <cell r="S302">
            <v>36.7485</v>
          </cell>
          <cell r="T302">
            <v>93.326800000000006</v>
          </cell>
          <cell r="U302">
            <v>3429.6199098000002</v>
          </cell>
          <cell r="V302">
            <v>31.04</v>
          </cell>
          <cell r="W302">
            <v>383.89</v>
          </cell>
          <cell r="X302">
            <v>11915.945599999999</v>
          </cell>
          <cell r="Y302">
            <v>78.2</v>
          </cell>
          <cell r="Z302">
            <v>67.765000000000001</v>
          </cell>
          <cell r="AA302">
            <v>5299.223</v>
          </cell>
          <cell r="AB302">
            <v>22.75</v>
          </cell>
          <cell r="AC302">
            <v>119.554</v>
          </cell>
          <cell r="AD302">
            <v>2719.8535000000002</v>
          </cell>
          <cell r="AE302">
            <v>67.61</v>
          </cell>
          <cell r="AF302">
            <v>133.565</v>
          </cell>
          <cell r="AG302">
            <v>9030.3296499999997</v>
          </cell>
          <cell r="AH302">
            <v>56.11</v>
          </cell>
          <cell r="AI302">
            <v>81.841999999999999</v>
          </cell>
          <cell r="AJ302">
            <v>4592.1546200000003</v>
          </cell>
          <cell r="AK302">
            <v>62130.940232399997</v>
          </cell>
          <cell r="AM302">
            <v>47.76</v>
          </cell>
          <cell r="AN302">
            <v>48.316000000000003</v>
          </cell>
          <cell r="AO302">
            <v>2307.5721600000002</v>
          </cell>
          <cell r="AP302">
            <v>48.47</v>
          </cell>
          <cell r="AQ302">
            <v>65.361000000000004</v>
          </cell>
          <cell r="AR302">
            <v>3168.0476699999999</v>
          </cell>
          <cell r="AS302">
            <v>114.2</v>
          </cell>
          <cell r="AT302">
            <v>45.727000000000004</v>
          </cell>
          <cell r="AU302">
            <v>5222.0234000000009</v>
          </cell>
          <cell r="AV302">
            <v>73</v>
          </cell>
          <cell r="AW302">
            <v>24.030999999999999</v>
          </cell>
          <cell r="AX302">
            <v>1754.2629999999999</v>
          </cell>
          <cell r="AY302">
            <v>6.93</v>
          </cell>
          <cell r="AZ302">
            <v>38.795000000000002</v>
          </cell>
          <cell r="BA302">
            <v>268.84935000000002</v>
          </cell>
          <cell r="BB302">
            <v>101.11</v>
          </cell>
          <cell r="BC302">
            <v>94.606000000000009</v>
          </cell>
          <cell r="BD302">
            <v>9565.6126600000007</v>
          </cell>
          <cell r="BE302">
            <v>22286.368240000003</v>
          </cell>
          <cell r="BG302">
            <v>50.900000000000006</v>
          </cell>
          <cell r="BH302">
            <v>119.285</v>
          </cell>
          <cell r="BI302">
            <v>6071.6065000000008</v>
          </cell>
          <cell r="BJ302">
            <v>27.82</v>
          </cell>
          <cell r="BK302">
            <v>313.66000000000003</v>
          </cell>
          <cell r="BL302">
            <v>8726.021200000001</v>
          </cell>
          <cell r="BM302">
            <v>51.67</v>
          </cell>
          <cell r="BN302">
            <v>77.028999999999996</v>
          </cell>
          <cell r="BO302">
            <v>3980.0884299999998</v>
          </cell>
          <cell r="BP302">
            <v>51.83</v>
          </cell>
          <cell r="BQ302">
            <v>158.15600000000001</v>
          </cell>
          <cell r="BR302">
            <v>8197.2254799999992</v>
          </cell>
          <cell r="BS302">
            <v>32.79</v>
          </cell>
          <cell r="BT302">
            <v>255.315</v>
          </cell>
          <cell r="BU302">
            <v>8371.7788500000006</v>
          </cell>
          <cell r="BV302">
            <v>653</v>
          </cell>
          <cell r="BW302">
            <v>5.5179999999999998</v>
          </cell>
          <cell r="BX302">
            <v>3603.2539999999999</v>
          </cell>
          <cell r="BY302">
            <v>32.43</v>
          </cell>
          <cell r="BZ302">
            <v>153.899</v>
          </cell>
          <cell r="CA302">
            <v>4990.9445699999997</v>
          </cell>
          <cell r="CB302">
            <v>43940.919030000005</v>
          </cell>
          <cell r="CD302">
            <v>17.71</v>
          </cell>
          <cell r="CE302">
            <v>34.832000000000001</v>
          </cell>
          <cell r="CF302">
            <v>616.87472000000002</v>
          </cell>
          <cell r="CG302">
            <v>23.35</v>
          </cell>
          <cell r="CH302">
            <v>29.200000000000003</v>
          </cell>
          <cell r="CI302">
            <v>681.82000000000016</v>
          </cell>
          <cell r="CJ302">
            <v>1298.6947200000002</v>
          </cell>
          <cell r="CL302">
            <v>1428.82</v>
          </cell>
        </row>
        <row r="303">
          <cell r="A303" t="str">
            <v>01/31/2007</v>
          </cell>
          <cell r="B303">
            <v>39113</v>
          </cell>
          <cell r="C303">
            <v>108.69712226124797</v>
          </cell>
          <cell r="D303">
            <v>130.2256518365042</v>
          </cell>
          <cell r="E303">
            <v>80.918852905570631</v>
          </cell>
          <cell r="F303">
            <v>75.010650070832071</v>
          </cell>
          <cell r="G303">
            <v>113.3543505674653</v>
          </cell>
          <cell r="H303">
            <v>147.84534836890856</v>
          </cell>
          <cell r="I303">
            <v>73.42</v>
          </cell>
          <cell r="J303">
            <v>34.76961</v>
          </cell>
          <cell r="K303">
            <v>199.892</v>
          </cell>
          <cell r="L303">
            <v>6950.1668821200001</v>
          </cell>
          <cell r="M303">
            <v>87.28</v>
          </cell>
          <cell r="N303">
            <v>66.734999999999999</v>
          </cell>
          <cell r="O303">
            <v>5824.6307999999999</v>
          </cell>
          <cell r="P303">
            <v>83.72</v>
          </cell>
          <cell r="Q303">
            <v>151.90899999999999</v>
          </cell>
          <cell r="R303">
            <v>12717.821479999999</v>
          </cell>
          <cell r="S303">
            <v>36.9</v>
          </cell>
          <cell r="T303">
            <v>93.326800000000006</v>
          </cell>
          <cell r="U303">
            <v>3443.7589200000002</v>
          </cell>
          <cell r="V303">
            <v>31.990000000000002</v>
          </cell>
          <cell r="W303">
            <v>383.89</v>
          </cell>
          <cell r="X303">
            <v>12280.641100000001</v>
          </cell>
          <cell r="Y303">
            <v>82.42</v>
          </cell>
          <cell r="Z303">
            <v>67.765000000000001</v>
          </cell>
          <cell r="AA303">
            <v>5585.1913000000004</v>
          </cell>
          <cell r="AB303">
            <v>23.23</v>
          </cell>
          <cell r="AC303">
            <v>119.554</v>
          </cell>
          <cell r="AD303">
            <v>2777.2394199999999</v>
          </cell>
          <cell r="AE303">
            <v>69.100000000000009</v>
          </cell>
          <cell r="AF303">
            <v>133.565</v>
          </cell>
          <cell r="AG303">
            <v>9229.3415000000005</v>
          </cell>
          <cell r="AH303">
            <v>57.26</v>
          </cell>
          <cell r="AI303">
            <v>81.841999999999999</v>
          </cell>
          <cell r="AJ303">
            <v>4686.2729199999994</v>
          </cell>
          <cell r="AK303">
            <v>63495.064322120001</v>
          </cell>
          <cell r="AM303">
            <v>49.39</v>
          </cell>
          <cell r="AN303">
            <v>48.316000000000003</v>
          </cell>
          <cell r="AO303">
            <v>2386.3272400000001</v>
          </cell>
          <cell r="AP303">
            <v>49.45</v>
          </cell>
          <cell r="AQ303">
            <v>65.361000000000004</v>
          </cell>
          <cell r="AR303">
            <v>3232.1014500000006</v>
          </cell>
          <cell r="AS303">
            <v>115.42</v>
          </cell>
          <cell r="AT303">
            <v>45.727000000000004</v>
          </cell>
          <cell r="AU303">
            <v>5277.8103400000009</v>
          </cell>
          <cell r="AV303">
            <v>73.42</v>
          </cell>
          <cell r="AW303">
            <v>24.030999999999999</v>
          </cell>
          <cell r="AX303">
            <v>1764.3560199999999</v>
          </cell>
          <cell r="AY303">
            <v>8.0299999999999994</v>
          </cell>
          <cell r="AZ303">
            <v>38.795000000000002</v>
          </cell>
          <cell r="BA303">
            <v>311.52384999999998</v>
          </cell>
          <cell r="BB303">
            <v>101.84</v>
          </cell>
          <cell r="BC303">
            <v>94.606000000000009</v>
          </cell>
          <cell r="BD303">
            <v>9634.6750400000019</v>
          </cell>
          <cell r="BE303">
            <v>22606.793940000003</v>
          </cell>
          <cell r="BG303">
            <v>53.69</v>
          </cell>
          <cell r="BH303">
            <v>119.285</v>
          </cell>
          <cell r="BI303">
            <v>6404.4116499999991</v>
          </cell>
          <cell r="BJ303">
            <v>29.060000000000002</v>
          </cell>
          <cell r="BK303">
            <v>313.66000000000003</v>
          </cell>
          <cell r="BL303">
            <v>9114.959600000002</v>
          </cell>
          <cell r="BM303">
            <v>54.22</v>
          </cell>
          <cell r="BN303">
            <v>77.028999999999996</v>
          </cell>
          <cell r="BO303">
            <v>4176.5123800000001</v>
          </cell>
          <cell r="BP303">
            <v>54.38</v>
          </cell>
          <cell r="BQ303">
            <v>158.15600000000001</v>
          </cell>
          <cell r="BR303">
            <v>8600.5232800000013</v>
          </cell>
          <cell r="BS303">
            <v>34.340000000000003</v>
          </cell>
          <cell r="BT303">
            <v>255.315</v>
          </cell>
          <cell r="BU303">
            <v>8767.5171000000009</v>
          </cell>
          <cell r="BV303">
            <v>692.52</v>
          </cell>
          <cell r="BW303">
            <v>5.5179999999999998</v>
          </cell>
          <cell r="BX303">
            <v>3821.3253599999998</v>
          </cell>
          <cell r="BY303">
            <v>33.83</v>
          </cell>
          <cell r="BZ303">
            <v>154.64699999999999</v>
          </cell>
          <cell r="CA303">
            <v>5231.7080099999994</v>
          </cell>
          <cell r="CB303">
            <v>46116.957380000007</v>
          </cell>
          <cell r="CD303">
            <v>18.14</v>
          </cell>
          <cell r="CE303">
            <v>34.832000000000001</v>
          </cell>
          <cell r="CF303">
            <v>631.85248000000001</v>
          </cell>
          <cell r="CG303">
            <v>23.830000000000002</v>
          </cell>
          <cell r="CH303">
            <v>29.200000000000003</v>
          </cell>
          <cell r="CI303">
            <v>695.83600000000013</v>
          </cell>
          <cell r="CJ303">
            <v>1327.6884800000003</v>
          </cell>
          <cell r="CL303">
            <v>1438.24</v>
          </cell>
        </row>
        <row r="304">
          <cell r="A304" t="str">
            <v>02/01/2007</v>
          </cell>
          <cell r="B304">
            <v>39114</v>
          </cell>
          <cell r="C304">
            <v>111.58610268049985</v>
          </cell>
          <cell r="D304">
            <v>131.21081300472036</v>
          </cell>
          <cell r="E304">
            <v>81.569164762813784</v>
          </cell>
          <cell r="F304">
            <v>76.418686256866692</v>
          </cell>
          <cell r="G304">
            <v>113.96122320302646</v>
          </cell>
          <cell r="H304">
            <v>147.98630688683042</v>
          </cell>
          <cell r="I304">
            <v>73.489999999999995</v>
          </cell>
          <cell r="J304">
            <v>37.486970000000007</v>
          </cell>
          <cell r="K304">
            <v>199.892</v>
          </cell>
          <cell r="L304">
            <v>7493.3454072400009</v>
          </cell>
          <cell r="M304">
            <v>90.09</v>
          </cell>
          <cell r="N304">
            <v>66.734999999999999</v>
          </cell>
          <cell r="O304">
            <v>6012.1561499999998</v>
          </cell>
          <cell r="P304">
            <v>83.72</v>
          </cell>
          <cell r="Q304">
            <v>151.90899999999999</v>
          </cell>
          <cell r="R304">
            <v>12717.821479999999</v>
          </cell>
          <cell r="S304">
            <v>36.81</v>
          </cell>
          <cell r="T304">
            <v>93.326800000000006</v>
          </cell>
          <cell r="U304">
            <v>3435.3595080000005</v>
          </cell>
          <cell r="V304">
            <v>33.619999999999997</v>
          </cell>
          <cell r="W304">
            <v>383.89</v>
          </cell>
          <cell r="X304">
            <v>12906.381799999999</v>
          </cell>
          <cell r="Y304">
            <v>85.79</v>
          </cell>
          <cell r="Z304">
            <v>67.765000000000001</v>
          </cell>
          <cell r="AA304">
            <v>5813.5593500000004</v>
          </cell>
          <cell r="AB304">
            <v>23.200000000000003</v>
          </cell>
          <cell r="AC304">
            <v>119.554</v>
          </cell>
          <cell r="AD304">
            <v>2773.6528000000003</v>
          </cell>
          <cell r="AE304">
            <v>69.42</v>
          </cell>
          <cell r="AF304">
            <v>133.565</v>
          </cell>
          <cell r="AG304">
            <v>9272.0823</v>
          </cell>
          <cell r="AH304">
            <v>58.14</v>
          </cell>
          <cell r="AI304">
            <v>81.841999999999999</v>
          </cell>
          <cell r="AJ304">
            <v>4758.2938800000002</v>
          </cell>
          <cell r="AK304">
            <v>65182.652675240002</v>
          </cell>
          <cell r="AM304">
            <v>48.69</v>
          </cell>
          <cell r="AN304">
            <v>48.316000000000003</v>
          </cell>
          <cell r="AO304">
            <v>2352.5060400000002</v>
          </cell>
          <cell r="AP304">
            <v>49.09</v>
          </cell>
          <cell r="AQ304">
            <v>65.361000000000004</v>
          </cell>
          <cell r="AR304">
            <v>3208.5714900000003</v>
          </cell>
          <cell r="AS304">
            <v>117.56</v>
          </cell>
          <cell r="AT304">
            <v>45.727000000000004</v>
          </cell>
          <cell r="AU304">
            <v>5375.6661200000008</v>
          </cell>
          <cell r="AV304">
            <v>73.489999999999995</v>
          </cell>
          <cell r="AW304">
            <v>24.030999999999999</v>
          </cell>
          <cell r="AX304">
            <v>1766.0381899999998</v>
          </cell>
          <cell r="AY304">
            <v>8.01</v>
          </cell>
          <cell r="AZ304">
            <v>38.795000000000002</v>
          </cell>
          <cell r="BA304">
            <v>310.74795</v>
          </cell>
          <cell r="BB304">
            <v>103.21000000000001</v>
          </cell>
          <cell r="BC304">
            <v>94.606000000000009</v>
          </cell>
          <cell r="BD304">
            <v>9764.2852600000024</v>
          </cell>
          <cell r="BE304">
            <v>22777.815050000005</v>
          </cell>
          <cell r="BG304">
            <v>53.76</v>
          </cell>
          <cell r="BH304">
            <v>119.285</v>
          </cell>
          <cell r="BI304">
            <v>6412.7615999999998</v>
          </cell>
          <cell r="BJ304">
            <v>29.900000000000002</v>
          </cell>
          <cell r="BK304">
            <v>313.66000000000003</v>
          </cell>
          <cell r="BL304">
            <v>9378.4340000000011</v>
          </cell>
          <cell r="BM304">
            <v>54.550000000000004</v>
          </cell>
          <cell r="BN304">
            <v>77.028999999999996</v>
          </cell>
          <cell r="BO304">
            <v>4201.9319500000001</v>
          </cell>
          <cell r="BP304">
            <v>55.02</v>
          </cell>
          <cell r="BQ304">
            <v>158.15600000000001</v>
          </cell>
          <cell r="BR304">
            <v>8701.743120000001</v>
          </cell>
          <cell r="BS304">
            <v>33.92</v>
          </cell>
          <cell r="BT304">
            <v>255.315</v>
          </cell>
          <cell r="BU304">
            <v>8660.2847999999994</v>
          </cell>
          <cell r="BV304">
            <v>698.5</v>
          </cell>
          <cell r="BW304">
            <v>5.5179999999999998</v>
          </cell>
          <cell r="BX304">
            <v>3854.3229999999999</v>
          </cell>
          <cell r="BY304">
            <v>34.130000000000003</v>
          </cell>
          <cell r="BZ304">
            <v>154.64699999999999</v>
          </cell>
          <cell r="CA304">
            <v>5278.1021099999998</v>
          </cell>
          <cell r="CB304">
            <v>46487.580580000002</v>
          </cell>
          <cell r="CD304">
            <v>18.21</v>
          </cell>
          <cell r="CE304">
            <v>34.832000000000001</v>
          </cell>
          <cell r="CF304">
            <v>634.29072000000008</v>
          </cell>
          <cell r="CG304">
            <v>24.6</v>
          </cell>
          <cell r="CH304">
            <v>29.200000000000003</v>
          </cell>
          <cell r="CI304">
            <v>718.32000000000016</v>
          </cell>
          <cell r="CJ304">
            <v>1352.6107200000001</v>
          </cell>
          <cell r="CL304">
            <v>1445.94</v>
          </cell>
        </row>
        <row r="305">
          <cell r="A305" t="str">
            <v>02/02/2007</v>
          </cell>
          <cell r="B305">
            <v>39115</v>
          </cell>
          <cell r="C305">
            <v>111.73097825388105</v>
          </cell>
          <cell r="D305">
            <v>130.67681913952919</v>
          </cell>
          <cell r="E305">
            <v>83.89562155343053</v>
          </cell>
          <cell r="F305">
            <v>78.399667086999074</v>
          </cell>
          <cell r="G305">
            <v>114.1543190416141</v>
          </cell>
          <cell r="H305">
            <v>148.38904550946435</v>
          </cell>
          <cell r="I305">
            <v>73.69</v>
          </cell>
          <cell r="J305">
            <v>37.444740000000003</v>
          </cell>
          <cell r="K305">
            <v>199.892</v>
          </cell>
          <cell r="L305">
            <v>7484.9039680800006</v>
          </cell>
          <cell r="M305">
            <v>89.820000000000007</v>
          </cell>
          <cell r="N305">
            <v>66.734999999999999</v>
          </cell>
          <cell r="O305">
            <v>5994.1377000000002</v>
          </cell>
          <cell r="P305">
            <v>83.79</v>
          </cell>
          <cell r="Q305">
            <v>151.90899999999999</v>
          </cell>
          <cell r="R305">
            <v>12728.455110000001</v>
          </cell>
          <cell r="S305">
            <v>36.730000000000004</v>
          </cell>
          <cell r="T305">
            <v>93.326800000000006</v>
          </cell>
          <cell r="U305">
            <v>3427.8933640000005</v>
          </cell>
          <cell r="V305">
            <v>33.93</v>
          </cell>
          <cell r="W305">
            <v>383.89</v>
          </cell>
          <cell r="X305">
            <v>13025.387699999999</v>
          </cell>
          <cell r="Y305">
            <v>86.89</v>
          </cell>
          <cell r="Z305">
            <v>67.765000000000001</v>
          </cell>
          <cell r="AA305">
            <v>5888.1008499999998</v>
          </cell>
          <cell r="AB305">
            <v>23.080000000000002</v>
          </cell>
          <cell r="AC305">
            <v>119.554</v>
          </cell>
          <cell r="AD305">
            <v>2759.3063200000001</v>
          </cell>
          <cell r="AE305">
            <v>68.39</v>
          </cell>
          <cell r="AF305">
            <v>133.565</v>
          </cell>
          <cell r="AG305">
            <v>9134.5103500000005</v>
          </cell>
          <cell r="AH305">
            <v>58.95</v>
          </cell>
          <cell r="AI305">
            <v>81.841999999999999</v>
          </cell>
          <cell r="AJ305">
            <v>4824.5859</v>
          </cell>
          <cell r="AK305">
            <v>65267.281262080003</v>
          </cell>
          <cell r="AM305">
            <v>48.35</v>
          </cell>
          <cell r="AN305">
            <v>48.316000000000003</v>
          </cell>
          <cell r="AO305">
            <v>2336.0786000000003</v>
          </cell>
          <cell r="AP305">
            <v>48.01</v>
          </cell>
          <cell r="AQ305">
            <v>65.361000000000004</v>
          </cell>
          <cell r="AR305">
            <v>3137.9816100000003</v>
          </cell>
          <cell r="AS305">
            <v>117.72</v>
          </cell>
          <cell r="AT305">
            <v>45.727000000000004</v>
          </cell>
          <cell r="AU305">
            <v>5382.9824400000007</v>
          </cell>
          <cell r="AV305">
            <v>73.69</v>
          </cell>
          <cell r="AW305">
            <v>24.030999999999999</v>
          </cell>
          <cell r="AX305">
            <v>1770.8443899999997</v>
          </cell>
          <cell r="AY305">
            <v>7.99</v>
          </cell>
          <cell r="AZ305">
            <v>38.795000000000002</v>
          </cell>
          <cell r="BA305">
            <v>309.97205000000002</v>
          </cell>
          <cell r="BB305">
            <v>103.03</v>
          </cell>
          <cell r="BC305">
            <v>94.606000000000009</v>
          </cell>
          <cell r="BD305">
            <v>9747.2561800000003</v>
          </cell>
          <cell r="BE305">
            <v>22685.115270000002</v>
          </cell>
          <cell r="BG305">
            <v>55.1</v>
          </cell>
          <cell r="BH305">
            <v>119.285</v>
          </cell>
          <cell r="BI305">
            <v>6572.6035000000002</v>
          </cell>
          <cell r="BJ305">
            <v>30.86</v>
          </cell>
          <cell r="BK305">
            <v>313.66000000000003</v>
          </cell>
          <cell r="BL305">
            <v>9679.5475999999999</v>
          </cell>
          <cell r="BM305">
            <v>55.64</v>
          </cell>
          <cell r="BN305">
            <v>77.028999999999996</v>
          </cell>
          <cell r="BO305">
            <v>4285.8935599999995</v>
          </cell>
          <cell r="BP305">
            <v>56.11</v>
          </cell>
          <cell r="BQ305">
            <v>158.15600000000001</v>
          </cell>
          <cell r="BR305">
            <v>8874.1331599999994</v>
          </cell>
          <cell r="BS305">
            <v>35.1</v>
          </cell>
          <cell r="BT305">
            <v>255.315</v>
          </cell>
          <cell r="BU305">
            <v>8961.5565000000006</v>
          </cell>
          <cell r="BV305">
            <v>720</v>
          </cell>
          <cell r="BW305">
            <v>5.5179999999999998</v>
          </cell>
          <cell r="BX305">
            <v>3972.96</v>
          </cell>
          <cell r="BY305">
            <v>35.35</v>
          </cell>
          <cell r="BZ305">
            <v>154.64699999999999</v>
          </cell>
          <cell r="CA305">
            <v>5466.7714500000002</v>
          </cell>
          <cell r="CB305">
            <v>47813.465769999995</v>
          </cell>
          <cell r="CD305">
            <v>18.940000000000001</v>
          </cell>
          <cell r="CE305">
            <v>34.832000000000001</v>
          </cell>
          <cell r="CF305">
            <v>659.7180800000001</v>
          </cell>
          <cell r="CG305">
            <v>24.93</v>
          </cell>
          <cell r="CH305">
            <v>29.200000000000003</v>
          </cell>
          <cell r="CI305">
            <v>727.95600000000002</v>
          </cell>
          <cell r="CJ305">
            <v>1387.6740800000002</v>
          </cell>
          <cell r="CL305">
            <v>1448.39</v>
          </cell>
        </row>
        <row r="306">
          <cell r="A306" t="str">
            <v>02/05/2007</v>
          </cell>
          <cell r="B306">
            <v>39118</v>
          </cell>
          <cell r="C306">
            <v>110.343553912909</v>
          </cell>
          <cell r="D306">
            <v>131.74117460852213</v>
          </cell>
          <cell r="E306">
            <v>82.688802189504173</v>
          </cell>
          <cell r="F306">
            <v>77.656119049697281</v>
          </cell>
          <cell r="G306">
            <v>114.04397856242116</v>
          </cell>
          <cell r="H306">
            <v>148.6306886830447</v>
          </cell>
          <cell r="I306">
            <v>73.81</v>
          </cell>
          <cell r="J306">
            <v>36.853390000000005</v>
          </cell>
          <cell r="K306">
            <v>199.892</v>
          </cell>
          <cell r="L306">
            <v>7366.6978338800009</v>
          </cell>
          <cell r="M306">
            <v>88.66</v>
          </cell>
          <cell r="N306">
            <v>66.734999999999999</v>
          </cell>
          <cell r="O306">
            <v>5916.7250999999997</v>
          </cell>
          <cell r="P306">
            <v>81.99</v>
          </cell>
          <cell r="Q306">
            <v>151.90899999999999</v>
          </cell>
          <cell r="R306">
            <v>12455.018909999999</v>
          </cell>
          <cell r="S306">
            <v>37.9</v>
          </cell>
          <cell r="T306">
            <v>93.326800000000006</v>
          </cell>
          <cell r="U306">
            <v>3537.08572</v>
          </cell>
          <cell r="V306">
            <v>33.1</v>
          </cell>
          <cell r="W306">
            <v>383.89</v>
          </cell>
          <cell r="X306">
            <v>12706.759</v>
          </cell>
          <cell r="Y306">
            <v>86</v>
          </cell>
          <cell r="Z306">
            <v>67.765000000000001</v>
          </cell>
          <cell r="AA306">
            <v>5827.79</v>
          </cell>
          <cell r="AB306">
            <v>22.990000000000002</v>
          </cell>
          <cell r="AC306">
            <v>119.554</v>
          </cell>
          <cell r="AD306">
            <v>2748.5464600000005</v>
          </cell>
          <cell r="AE306">
            <v>68.7</v>
          </cell>
          <cell r="AF306">
            <v>133.565</v>
          </cell>
          <cell r="AG306">
            <v>9175.915500000001</v>
          </cell>
          <cell r="AH306">
            <v>57.7</v>
          </cell>
          <cell r="AI306">
            <v>81.841999999999999</v>
          </cell>
          <cell r="AJ306">
            <v>4722.2834000000003</v>
          </cell>
          <cell r="AK306">
            <v>64456.821923880001</v>
          </cell>
          <cell r="AM306">
            <v>47.61</v>
          </cell>
          <cell r="AN306">
            <v>48.316000000000003</v>
          </cell>
          <cell r="AO306">
            <v>2300.32476</v>
          </cell>
          <cell r="AP306">
            <v>47.45</v>
          </cell>
          <cell r="AQ306">
            <v>65.361000000000004</v>
          </cell>
          <cell r="AR306">
            <v>3101.3794500000004</v>
          </cell>
          <cell r="AS306">
            <v>118.34</v>
          </cell>
          <cell r="AT306">
            <v>45.727000000000004</v>
          </cell>
          <cell r="AU306">
            <v>5411.3331800000005</v>
          </cell>
          <cell r="AV306">
            <v>73.81</v>
          </cell>
          <cell r="AW306">
            <v>24.030999999999999</v>
          </cell>
          <cell r="AX306">
            <v>1773.72811</v>
          </cell>
          <cell r="AY306">
            <v>7.96</v>
          </cell>
          <cell r="AZ306">
            <v>38.795000000000002</v>
          </cell>
          <cell r="BA306">
            <v>308.8082</v>
          </cell>
          <cell r="BB306">
            <v>105.43</v>
          </cell>
          <cell r="BC306">
            <v>94.606000000000009</v>
          </cell>
          <cell r="BD306">
            <v>9974.3105800000012</v>
          </cell>
          <cell r="BE306">
            <v>22869.884280000002</v>
          </cell>
          <cell r="BG306">
            <v>53.95</v>
          </cell>
          <cell r="BH306">
            <v>119.285</v>
          </cell>
          <cell r="BI306">
            <v>6435.4257500000003</v>
          </cell>
          <cell r="BJ306">
            <v>30.35</v>
          </cell>
          <cell r="BK306">
            <v>313.66000000000003</v>
          </cell>
          <cell r="BL306">
            <v>9519.5810000000019</v>
          </cell>
          <cell r="BM306">
            <v>55.120000000000005</v>
          </cell>
          <cell r="BN306">
            <v>77.028999999999996</v>
          </cell>
          <cell r="BO306">
            <v>4245.8384800000003</v>
          </cell>
          <cell r="BP306">
            <v>55.49</v>
          </cell>
          <cell r="BQ306">
            <v>158.15600000000001</v>
          </cell>
          <cell r="BR306">
            <v>8776.0764400000007</v>
          </cell>
          <cell r="BS306">
            <v>34.4</v>
          </cell>
          <cell r="BT306">
            <v>255.315</v>
          </cell>
          <cell r="BU306">
            <v>8782.8359999999993</v>
          </cell>
          <cell r="BV306">
            <v>724</v>
          </cell>
          <cell r="BW306">
            <v>5.5179999999999998</v>
          </cell>
          <cell r="BX306">
            <v>3995.0319999999997</v>
          </cell>
          <cell r="BY306">
            <v>34.730000000000004</v>
          </cell>
          <cell r="BZ306">
            <v>154.64699999999999</v>
          </cell>
          <cell r="CA306">
            <v>5370.8903100000007</v>
          </cell>
          <cell r="CB306">
            <v>47125.679980000008</v>
          </cell>
          <cell r="CD306">
            <v>19.04</v>
          </cell>
          <cell r="CE306">
            <v>34.832000000000001</v>
          </cell>
          <cell r="CF306">
            <v>663.20128</v>
          </cell>
          <cell r="CG306">
            <v>24.36</v>
          </cell>
          <cell r="CH306">
            <v>29.200000000000003</v>
          </cell>
          <cell r="CI306">
            <v>711.31200000000001</v>
          </cell>
          <cell r="CJ306">
            <v>1374.5132800000001</v>
          </cell>
          <cell r="CL306">
            <v>1446.99</v>
          </cell>
        </row>
        <row r="307">
          <cell r="A307" t="str">
            <v>02/06/2007</v>
          </cell>
          <cell r="B307">
            <v>39119</v>
          </cell>
          <cell r="C307">
            <v>110.57564089677876</v>
          </cell>
          <cell r="D307">
            <v>132.55011456038744</v>
          </cell>
          <cell r="E307">
            <v>82.392725997157072</v>
          </cell>
          <cell r="F307">
            <v>75.340494145151027</v>
          </cell>
          <cell r="G307">
            <v>114.12358133669606</v>
          </cell>
          <cell r="H307">
            <v>150.48328634716069</v>
          </cell>
          <cell r="I307">
            <v>74.73</v>
          </cell>
          <cell r="J307">
            <v>36.94491</v>
          </cell>
          <cell r="K307">
            <v>199.892</v>
          </cell>
          <cell r="L307">
            <v>7384.9919497199999</v>
          </cell>
          <cell r="M307">
            <v>88.53</v>
          </cell>
          <cell r="N307">
            <v>66.734999999999999</v>
          </cell>
          <cell r="O307">
            <v>5908.0495499999997</v>
          </cell>
          <cell r="P307">
            <v>82.31</v>
          </cell>
          <cell r="Q307">
            <v>151.90899999999999</v>
          </cell>
          <cell r="R307">
            <v>12503.629789999999</v>
          </cell>
          <cell r="S307">
            <v>38.689100000000003</v>
          </cell>
          <cell r="T307">
            <v>93.326800000000006</v>
          </cell>
          <cell r="U307">
            <v>3610.7298978800004</v>
          </cell>
          <cell r="V307">
            <v>32.700000000000003</v>
          </cell>
          <cell r="W307">
            <v>383.89</v>
          </cell>
          <cell r="X307">
            <v>12553.203000000001</v>
          </cell>
          <cell r="Y307">
            <v>86.98</v>
          </cell>
          <cell r="Z307">
            <v>67.765000000000001</v>
          </cell>
          <cell r="AA307">
            <v>5894.1997000000001</v>
          </cell>
          <cell r="AB307">
            <v>23.16</v>
          </cell>
          <cell r="AC307">
            <v>119.554</v>
          </cell>
          <cell r="AD307">
            <v>2768.8706400000001</v>
          </cell>
          <cell r="AE307">
            <v>68.94</v>
          </cell>
          <cell r="AF307">
            <v>133.565</v>
          </cell>
          <cell r="AG307">
            <v>9207.9710999999988</v>
          </cell>
          <cell r="AH307">
            <v>58.17</v>
          </cell>
          <cell r="AI307">
            <v>81.841999999999999</v>
          </cell>
          <cell r="AJ307">
            <v>4760.7491399999999</v>
          </cell>
          <cell r="AK307">
            <v>64592.394767599995</v>
          </cell>
          <cell r="AM307">
            <v>47.35</v>
          </cell>
          <cell r="AN307">
            <v>48.316000000000003</v>
          </cell>
          <cell r="AO307">
            <v>2287.7626</v>
          </cell>
          <cell r="AP307">
            <v>47.13</v>
          </cell>
          <cell r="AQ307">
            <v>65.361000000000004</v>
          </cell>
          <cell r="AR307">
            <v>3080.4639300000003</v>
          </cell>
          <cell r="AS307">
            <v>118.56</v>
          </cell>
          <cell r="AT307">
            <v>45.727000000000004</v>
          </cell>
          <cell r="AU307">
            <v>5421.3931200000006</v>
          </cell>
          <cell r="AV307">
            <v>74.73</v>
          </cell>
          <cell r="AW307">
            <v>24.030999999999999</v>
          </cell>
          <cell r="AX307">
            <v>1795.83663</v>
          </cell>
          <cell r="AY307">
            <v>7.98</v>
          </cell>
          <cell r="AZ307">
            <v>38.795000000000002</v>
          </cell>
          <cell r="BA307">
            <v>309.58410000000003</v>
          </cell>
          <cell r="BB307">
            <v>106.92</v>
          </cell>
          <cell r="BC307">
            <v>94.606000000000009</v>
          </cell>
          <cell r="BD307">
            <v>10115.273520000001</v>
          </cell>
          <cell r="BE307">
            <v>23010.313900000001</v>
          </cell>
          <cell r="BG307">
            <v>53.95</v>
          </cell>
          <cell r="BH307">
            <v>119.285</v>
          </cell>
          <cell r="BI307">
            <v>6435.4257500000003</v>
          </cell>
          <cell r="BJ307">
            <v>29.97</v>
          </cell>
          <cell r="BK307">
            <v>313.66000000000003</v>
          </cell>
          <cell r="BL307">
            <v>9400.3901999999998</v>
          </cell>
          <cell r="BM307">
            <v>54.69</v>
          </cell>
          <cell r="BN307">
            <v>77.028999999999996</v>
          </cell>
          <cell r="BO307">
            <v>4212.7160099999992</v>
          </cell>
          <cell r="BP307">
            <v>55.33</v>
          </cell>
          <cell r="BQ307">
            <v>158.15600000000001</v>
          </cell>
          <cell r="BR307">
            <v>8750.7714799999994</v>
          </cell>
          <cell r="BS307">
            <v>34.200000000000003</v>
          </cell>
          <cell r="BT307">
            <v>255.315</v>
          </cell>
          <cell r="BU307">
            <v>8731.773000000001</v>
          </cell>
          <cell r="BV307">
            <v>731.5</v>
          </cell>
          <cell r="BW307">
            <v>5.5179999999999998</v>
          </cell>
          <cell r="BX307">
            <v>4036.4169999999999</v>
          </cell>
          <cell r="BY307">
            <v>34.85</v>
          </cell>
          <cell r="BZ307">
            <v>154.64699999999999</v>
          </cell>
          <cell r="CA307">
            <v>5389.4479499999998</v>
          </cell>
          <cell r="CB307">
            <v>46956.941390000007</v>
          </cell>
          <cell r="CD307">
            <v>18.71</v>
          </cell>
          <cell r="CE307">
            <v>34.832000000000001</v>
          </cell>
          <cell r="CF307">
            <v>651.70672000000002</v>
          </cell>
          <cell r="CG307">
            <v>23.35</v>
          </cell>
          <cell r="CH307">
            <v>29.200000000000003</v>
          </cell>
          <cell r="CI307">
            <v>681.82000000000016</v>
          </cell>
          <cell r="CJ307">
            <v>1333.5267200000003</v>
          </cell>
          <cell r="CL307">
            <v>1448</v>
          </cell>
        </row>
        <row r="308">
          <cell r="A308" t="str">
            <v>02/07/2007</v>
          </cell>
          <cell r="B308">
            <v>39120</v>
          </cell>
          <cell r="C308">
            <v>110.1654191838918</v>
          </cell>
          <cell r="D308">
            <v>132.60746396708231</v>
          </cell>
          <cell r="E308">
            <v>81.64535136239023</v>
          </cell>
          <cell r="F308">
            <v>75.289827477482476</v>
          </cell>
          <cell r="G308">
            <v>114.28278688524588</v>
          </cell>
          <cell r="H308">
            <v>148.53000402738624</v>
          </cell>
          <cell r="I308">
            <v>73.760000000000005</v>
          </cell>
          <cell r="J308">
            <v>36.909710000000004</v>
          </cell>
          <cell r="K308">
            <v>199.892</v>
          </cell>
          <cell r="L308">
            <v>7377.9557513200007</v>
          </cell>
          <cell r="M308">
            <v>88.34</v>
          </cell>
          <cell r="N308">
            <v>66.734999999999999</v>
          </cell>
          <cell r="O308">
            <v>5895.3699000000006</v>
          </cell>
          <cell r="P308">
            <v>81.33</v>
          </cell>
          <cell r="Q308">
            <v>151.90899999999999</v>
          </cell>
          <cell r="R308">
            <v>12354.758969999999</v>
          </cell>
          <cell r="S308">
            <v>38</v>
          </cell>
          <cell r="T308">
            <v>93.326800000000006</v>
          </cell>
          <cell r="U308">
            <v>3546.4184</v>
          </cell>
          <cell r="V308">
            <v>32.630000000000003</v>
          </cell>
          <cell r="W308">
            <v>383.89</v>
          </cell>
          <cell r="X308">
            <v>12526.3307</v>
          </cell>
          <cell r="Y308">
            <v>85.41</v>
          </cell>
          <cell r="Z308">
            <v>67.765000000000001</v>
          </cell>
          <cell r="AA308">
            <v>5787.8086499999999</v>
          </cell>
          <cell r="AB308">
            <v>23.29</v>
          </cell>
          <cell r="AC308">
            <v>119.554</v>
          </cell>
          <cell r="AD308">
            <v>2784.41266</v>
          </cell>
          <cell r="AE308">
            <v>69.820000000000007</v>
          </cell>
          <cell r="AF308">
            <v>133.565</v>
          </cell>
          <cell r="AG308">
            <v>9325.5083000000013</v>
          </cell>
          <cell r="AH308">
            <v>58.09</v>
          </cell>
          <cell r="AI308">
            <v>81.841999999999999</v>
          </cell>
          <cell r="AJ308">
            <v>4754.2017800000003</v>
          </cell>
          <cell r="AK308">
            <v>64352.765111320005</v>
          </cell>
          <cell r="AM308">
            <v>47.61</v>
          </cell>
          <cell r="AN308">
            <v>48.316000000000003</v>
          </cell>
          <cell r="AO308">
            <v>2300.32476</v>
          </cell>
          <cell r="AP308">
            <v>47.32</v>
          </cell>
          <cell r="AQ308">
            <v>65.361000000000004</v>
          </cell>
          <cell r="AR308">
            <v>3092.8825200000001</v>
          </cell>
          <cell r="AS308">
            <v>118.25</v>
          </cell>
          <cell r="AT308">
            <v>45.727000000000004</v>
          </cell>
          <cell r="AU308">
            <v>5407.2177500000007</v>
          </cell>
          <cell r="AV308">
            <v>73.760000000000005</v>
          </cell>
          <cell r="AW308">
            <v>24.030999999999999</v>
          </cell>
          <cell r="AX308">
            <v>1772.52656</v>
          </cell>
          <cell r="AY308">
            <v>8.120000000000001</v>
          </cell>
          <cell r="AZ308">
            <v>38.795000000000002</v>
          </cell>
          <cell r="BA308">
            <v>315.01540000000006</v>
          </cell>
          <cell r="BB308">
            <v>107.10000000000001</v>
          </cell>
          <cell r="BC308">
            <v>94.606000000000009</v>
          </cell>
          <cell r="BD308">
            <v>10132.302600000001</v>
          </cell>
          <cell r="BE308">
            <v>23020.269590000004</v>
          </cell>
          <cell r="BG308">
            <v>53.08</v>
          </cell>
          <cell r="BH308">
            <v>119.285</v>
          </cell>
          <cell r="BI308">
            <v>6331.6477999999997</v>
          </cell>
          <cell r="BJ308">
            <v>29.64</v>
          </cell>
          <cell r="BK308">
            <v>313.66000000000003</v>
          </cell>
          <cell r="BL308">
            <v>9296.8824000000004</v>
          </cell>
          <cell r="BM308">
            <v>54.47</v>
          </cell>
          <cell r="BN308">
            <v>77.028999999999996</v>
          </cell>
          <cell r="BO308">
            <v>4195.7696299999998</v>
          </cell>
          <cell r="BP308">
            <v>55.06</v>
          </cell>
          <cell r="BQ308">
            <v>158.15600000000001</v>
          </cell>
          <cell r="BR308">
            <v>8708.0693600000013</v>
          </cell>
          <cell r="BS308">
            <v>33.81</v>
          </cell>
          <cell r="BT308">
            <v>255.315</v>
          </cell>
          <cell r="BU308">
            <v>8632.2001500000006</v>
          </cell>
          <cell r="BV308">
            <v>732.5</v>
          </cell>
          <cell r="BW308">
            <v>5.5179999999999998</v>
          </cell>
          <cell r="BX308">
            <v>4041.9349999999999</v>
          </cell>
          <cell r="BY308">
            <v>34.43</v>
          </cell>
          <cell r="BZ308">
            <v>154.64699999999999</v>
          </cell>
          <cell r="CA308">
            <v>5324.4962099999993</v>
          </cell>
          <cell r="CB308">
            <v>46531.000549999997</v>
          </cell>
          <cell r="CD308">
            <v>18.809999999999999</v>
          </cell>
          <cell r="CE308">
            <v>34.832000000000001</v>
          </cell>
          <cell r="CF308">
            <v>655.18991999999992</v>
          </cell>
          <cell r="CG308">
            <v>23.200000000000003</v>
          </cell>
          <cell r="CH308">
            <v>29.200000000000003</v>
          </cell>
          <cell r="CI308">
            <v>677.44000000000017</v>
          </cell>
          <cell r="CJ308">
            <v>1332.6299200000001</v>
          </cell>
          <cell r="CL308">
            <v>1450.02</v>
          </cell>
        </row>
        <row r="309">
          <cell r="A309" t="str">
            <v>02/08/2007</v>
          </cell>
          <cell r="B309">
            <v>39121</v>
          </cell>
          <cell r="C309">
            <v>109.50794018937924</v>
          </cell>
          <cell r="D309">
            <v>135.32756644965338</v>
          </cell>
          <cell r="E309">
            <v>79.564772849367444</v>
          </cell>
          <cell r="F309">
            <v>73.636096371335256</v>
          </cell>
          <cell r="G309">
            <v>114.1480138713745</v>
          </cell>
          <cell r="H309">
            <v>149.11397503020538</v>
          </cell>
          <cell r="I309">
            <v>74.05</v>
          </cell>
          <cell r="J309">
            <v>36.649240000000006</v>
          </cell>
          <cell r="K309">
            <v>199.892</v>
          </cell>
          <cell r="L309">
            <v>7325.8898820800014</v>
          </cell>
          <cell r="M309">
            <v>87.87</v>
          </cell>
          <cell r="N309">
            <v>66.734999999999999</v>
          </cell>
          <cell r="O309">
            <v>5864.0044500000004</v>
          </cell>
          <cell r="P309">
            <v>81.02</v>
          </cell>
          <cell r="Q309">
            <v>151.90899999999999</v>
          </cell>
          <cell r="R309">
            <v>12307.667179999999</v>
          </cell>
          <cell r="S309">
            <v>38.1</v>
          </cell>
          <cell r="T309">
            <v>93.326800000000006</v>
          </cell>
          <cell r="U309">
            <v>3555.7510800000005</v>
          </cell>
          <cell r="V309">
            <v>32.15</v>
          </cell>
          <cell r="W309">
            <v>383.89</v>
          </cell>
          <cell r="X309">
            <v>12342.063499999998</v>
          </cell>
          <cell r="Y309">
            <v>83.49</v>
          </cell>
          <cell r="Z309">
            <v>67.765000000000001</v>
          </cell>
          <cell r="AA309">
            <v>5657.69985</v>
          </cell>
          <cell r="AB309">
            <v>23.36</v>
          </cell>
          <cell r="AC309">
            <v>119.554</v>
          </cell>
          <cell r="AD309">
            <v>2792.7814400000002</v>
          </cell>
          <cell r="AE309">
            <v>70.290000000000006</v>
          </cell>
          <cell r="AF309">
            <v>133.565</v>
          </cell>
          <cell r="AG309">
            <v>9388.2838499999998</v>
          </cell>
          <cell r="AH309">
            <v>57.85</v>
          </cell>
          <cell r="AI309">
            <v>81.841999999999999</v>
          </cell>
          <cell r="AJ309">
            <v>4734.5596999999998</v>
          </cell>
          <cell r="AK309">
            <v>63968.700932079992</v>
          </cell>
          <cell r="AM309">
            <v>47.22</v>
          </cell>
          <cell r="AN309">
            <v>48.316000000000003</v>
          </cell>
          <cell r="AO309">
            <v>2281.4815200000003</v>
          </cell>
          <cell r="AP309">
            <v>47.84</v>
          </cell>
          <cell r="AQ309">
            <v>65.361000000000004</v>
          </cell>
          <cell r="AR309">
            <v>3126.8702400000006</v>
          </cell>
          <cell r="AS309">
            <v>123.85000000000001</v>
          </cell>
          <cell r="AT309">
            <v>45.727000000000004</v>
          </cell>
          <cell r="AU309">
            <v>5663.288950000001</v>
          </cell>
          <cell r="AV309">
            <v>74.05</v>
          </cell>
          <cell r="AW309">
            <v>24.030999999999999</v>
          </cell>
          <cell r="AX309">
            <v>1779.4955499999999</v>
          </cell>
          <cell r="AY309">
            <v>8</v>
          </cell>
          <cell r="AZ309">
            <v>38.795000000000002</v>
          </cell>
          <cell r="BA309">
            <v>310.36</v>
          </cell>
          <cell r="BB309">
            <v>109.2</v>
          </cell>
          <cell r="BC309">
            <v>94.606000000000009</v>
          </cell>
          <cell r="BD309">
            <v>10330.975200000001</v>
          </cell>
          <cell r="BE309">
            <v>23492.471460000004</v>
          </cell>
          <cell r="BG309">
            <v>51.82</v>
          </cell>
          <cell r="BH309">
            <v>119.285</v>
          </cell>
          <cell r="BI309">
            <v>6181.3486999999996</v>
          </cell>
          <cell r="BJ309">
            <v>28.650000000000002</v>
          </cell>
          <cell r="BK309">
            <v>313.66000000000003</v>
          </cell>
          <cell r="BL309">
            <v>8986.3590000000022</v>
          </cell>
          <cell r="BM309">
            <v>53.17</v>
          </cell>
          <cell r="BN309">
            <v>77.028999999999996</v>
          </cell>
          <cell r="BO309">
            <v>4095.63193</v>
          </cell>
          <cell r="BP309">
            <v>53.54</v>
          </cell>
          <cell r="BQ309">
            <v>158.15600000000001</v>
          </cell>
          <cell r="BR309">
            <v>8467.6722399999999</v>
          </cell>
          <cell r="BS309">
            <v>33.01</v>
          </cell>
          <cell r="BT309">
            <v>255.315</v>
          </cell>
          <cell r="BU309">
            <v>8427.9481500000002</v>
          </cell>
          <cell r="BV309">
            <v>729</v>
          </cell>
          <cell r="BW309">
            <v>5.5179999999999998</v>
          </cell>
          <cell r="BX309">
            <v>4022.6219999999998</v>
          </cell>
          <cell r="BY309">
            <v>33.39</v>
          </cell>
          <cell r="BZ309">
            <v>154.64699999999999</v>
          </cell>
          <cell r="CA309">
            <v>5163.6633299999994</v>
          </cell>
          <cell r="CB309">
            <v>45345.245349999997</v>
          </cell>
          <cell r="CD309">
            <v>18.59</v>
          </cell>
          <cell r="CE309">
            <v>34.832000000000001</v>
          </cell>
          <cell r="CF309">
            <v>647.52688000000001</v>
          </cell>
          <cell r="CG309">
            <v>22.46</v>
          </cell>
          <cell r="CH309">
            <v>29.200000000000003</v>
          </cell>
          <cell r="CI309">
            <v>655.83200000000011</v>
          </cell>
          <cell r="CJ309">
            <v>1303.3588800000002</v>
          </cell>
          <cell r="CL309">
            <v>1448.31</v>
          </cell>
        </row>
        <row r="310">
          <cell r="A310" t="str">
            <v>02/09/2007</v>
          </cell>
          <cell r="B310">
            <v>39122</v>
          </cell>
          <cell r="C310">
            <v>109.00203603796619</v>
          </cell>
          <cell r="D310">
            <v>134.34077339922484</v>
          </cell>
          <cell r="E310">
            <v>77.938227602345179</v>
          </cell>
          <cell r="F310">
            <v>73.286473765551747</v>
          </cell>
          <cell r="G310">
            <v>113.34016393442622</v>
          </cell>
          <cell r="H310">
            <v>151.14780507450664</v>
          </cell>
          <cell r="I310">
            <v>75.06</v>
          </cell>
          <cell r="J310">
            <v>36.56476</v>
          </cell>
          <cell r="K310">
            <v>199.892</v>
          </cell>
          <cell r="L310">
            <v>7309.0030059199999</v>
          </cell>
          <cell r="M310">
            <v>87.43</v>
          </cell>
          <cell r="N310">
            <v>66.734999999999999</v>
          </cell>
          <cell r="O310">
            <v>5834.6410500000002</v>
          </cell>
          <cell r="P310">
            <v>80.81</v>
          </cell>
          <cell r="Q310">
            <v>151.90899999999999</v>
          </cell>
          <cell r="R310">
            <v>12275.76629</v>
          </cell>
          <cell r="S310">
            <v>38.700000000000003</v>
          </cell>
          <cell r="T310">
            <v>93.326800000000006</v>
          </cell>
          <cell r="U310">
            <v>3611.7471600000003</v>
          </cell>
          <cell r="V310">
            <v>31.970000000000002</v>
          </cell>
          <cell r="W310">
            <v>383.89</v>
          </cell>
          <cell r="X310">
            <v>12272.963300000001</v>
          </cell>
          <cell r="Y310">
            <v>82.88</v>
          </cell>
          <cell r="Z310">
            <v>67.765000000000001</v>
          </cell>
          <cell r="AA310">
            <v>5616.3631999999998</v>
          </cell>
          <cell r="AB310">
            <v>23.16</v>
          </cell>
          <cell r="AC310">
            <v>119.554</v>
          </cell>
          <cell r="AD310">
            <v>2768.8706400000001</v>
          </cell>
          <cell r="AE310">
            <v>69.77</v>
          </cell>
          <cell r="AF310">
            <v>133.565</v>
          </cell>
          <cell r="AG310">
            <v>9318.8300499999987</v>
          </cell>
          <cell r="AH310">
            <v>57</v>
          </cell>
          <cell r="AI310">
            <v>81.841999999999999</v>
          </cell>
          <cell r="AJ310">
            <v>4664.9939999999997</v>
          </cell>
          <cell r="AK310">
            <v>63673.178695919996</v>
          </cell>
          <cell r="AM310">
            <v>46.45</v>
          </cell>
          <cell r="AN310">
            <v>48.316000000000003</v>
          </cell>
          <cell r="AO310">
            <v>2244.2782000000002</v>
          </cell>
          <cell r="AP310">
            <v>46.42</v>
          </cell>
          <cell r="AQ310">
            <v>65.361000000000004</v>
          </cell>
          <cell r="AR310">
            <v>3034.0576200000005</v>
          </cell>
          <cell r="AS310">
            <v>122.42</v>
          </cell>
          <cell r="AT310">
            <v>45.727000000000004</v>
          </cell>
          <cell r="AU310">
            <v>5597.8993400000008</v>
          </cell>
          <cell r="AV310">
            <v>75.06</v>
          </cell>
          <cell r="AW310">
            <v>24.030999999999999</v>
          </cell>
          <cell r="AX310">
            <v>1803.76686</v>
          </cell>
          <cell r="AY310">
            <v>8.02</v>
          </cell>
          <cell r="AZ310">
            <v>38.795000000000002</v>
          </cell>
          <cell r="BA310">
            <v>311.13589999999999</v>
          </cell>
          <cell r="BB310">
            <v>109.19</v>
          </cell>
          <cell r="BC310">
            <v>94.606000000000009</v>
          </cell>
          <cell r="BD310">
            <v>10330.029140000001</v>
          </cell>
          <cell r="BE310">
            <v>23321.16706</v>
          </cell>
          <cell r="BG310">
            <v>50.99</v>
          </cell>
          <cell r="BH310">
            <v>119.285</v>
          </cell>
          <cell r="BI310">
            <v>6082.3421500000004</v>
          </cell>
          <cell r="BJ310">
            <v>28.05</v>
          </cell>
          <cell r="BK310">
            <v>313.66000000000003</v>
          </cell>
          <cell r="BL310">
            <v>8798.1630000000005</v>
          </cell>
          <cell r="BM310">
            <v>51.97</v>
          </cell>
          <cell r="BN310">
            <v>77.028999999999996</v>
          </cell>
          <cell r="BO310">
            <v>4003.1971299999996</v>
          </cell>
          <cell r="BP310">
            <v>52.71</v>
          </cell>
          <cell r="BQ310">
            <v>158.15600000000001</v>
          </cell>
          <cell r="BR310">
            <v>8336.4027600000009</v>
          </cell>
          <cell r="BS310">
            <v>32.200000000000003</v>
          </cell>
          <cell r="BT310">
            <v>255.315</v>
          </cell>
          <cell r="BU310">
            <v>8221.143</v>
          </cell>
          <cell r="BV310">
            <v>720.5</v>
          </cell>
          <cell r="BW310">
            <v>5.5179999999999998</v>
          </cell>
          <cell r="BX310">
            <v>3975.7190000000001</v>
          </cell>
          <cell r="BY310">
            <v>32.340000000000003</v>
          </cell>
          <cell r="BZ310">
            <v>154.64699999999999</v>
          </cell>
          <cell r="CA310">
            <v>5001.2839800000002</v>
          </cell>
          <cell r="CB310">
            <v>44418.251020000003</v>
          </cell>
          <cell r="CD310">
            <v>18.580000000000002</v>
          </cell>
          <cell r="CE310">
            <v>34.832000000000001</v>
          </cell>
          <cell r="CF310">
            <v>647.17856000000006</v>
          </cell>
          <cell r="CG310">
            <v>22.26</v>
          </cell>
          <cell r="CH310">
            <v>29.200000000000003</v>
          </cell>
          <cell r="CI310">
            <v>649.99200000000008</v>
          </cell>
          <cell r="CJ310">
            <v>1297.17056</v>
          </cell>
          <cell r="CL310">
            <v>1438.06</v>
          </cell>
        </row>
        <row r="311">
          <cell r="A311" t="str">
            <v>02/12/2007</v>
          </cell>
          <cell r="B311">
            <v>39125</v>
          </cell>
          <cell r="C311">
            <v>108.77472798370711</v>
          </cell>
          <cell r="D311">
            <v>132.58494884286375</v>
          </cell>
          <cell r="E311">
            <v>76.960717235139001</v>
          </cell>
          <cell r="F311">
            <v>72.375947193874651</v>
          </cell>
          <cell r="G311">
            <v>112.97052332912989</v>
          </cell>
          <cell r="H311">
            <v>148.59041482078132</v>
          </cell>
          <cell r="I311">
            <v>73.790000000000006</v>
          </cell>
          <cell r="J311">
            <v>36.980110000000003</v>
          </cell>
          <cell r="K311">
            <v>199.892</v>
          </cell>
          <cell r="L311">
            <v>7392.0281481200009</v>
          </cell>
          <cell r="M311">
            <v>86.89</v>
          </cell>
          <cell r="N311">
            <v>66.734999999999999</v>
          </cell>
          <cell r="O311">
            <v>5798.6041500000001</v>
          </cell>
          <cell r="P311">
            <v>80.650000000000006</v>
          </cell>
          <cell r="Q311">
            <v>151.90899999999999</v>
          </cell>
          <cell r="R311">
            <v>12251.460849999999</v>
          </cell>
          <cell r="S311">
            <v>38.25</v>
          </cell>
          <cell r="T311">
            <v>93.326800000000006</v>
          </cell>
          <cell r="U311">
            <v>3569.7501000000002</v>
          </cell>
          <cell r="V311">
            <v>31.87</v>
          </cell>
          <cell r="W311">
            <v>383.89</v>
          </cell>
          <cell r="X311">
            <v>12234.5743</v>
          </cell>
          <cell r="Y311">
            <v>83.7</v>
          </cell>
          <cell r="Z311">
            <v>67.765000000000001</v>
          </cell>
          <cell r="AA311">
            <v>5671.9305000000004</v>
          </cell>
          <cell r="AB311">
            <v>23.06</v>
          </cell>
          <cell r="AC311">
            <v>119.554</v>
          </cell>
          <cell r="AD311">
            <v>2756.9152399999998</v>
          </cell>
          <cell r="AE311">
            <v>69.2</v>
          </cell>
          <cell r="AF311">
            <v>133.565</v>
          </cell>
          <cell r="AG311">
            <v>9242.6980000000003</v>
          </cell>
          <cell r="AH311">
            <v>56.480000000000004</v>
          </cell>
          <cell r="AI311">
            <v>81.841999999999999</v>
          </cell>
          <cell r="AJ311">
            <v>4622.4361600000002</v>
          </cell>
          <cell r="AK311">
            <v>63540.397448120013</v>
          </cell>
          <cell r="AM311">
            <v>45.57</v>
          </cell>
          <cell r="AN311">
            <v>48.316000000000003</v>
          </cell>
          <cell r="AO311">
            <v>2201.7601199999999</v>
          </cell>
          <cell r="AP311">
            <v>45.88</v>
          </cell>
          <cell r="AQ311">
            <v>65.361000000000004</v>
          </cell>
          <cell r="AR311">
            <v>2998.7626800000003</v>
          </cell>
          <cell r="AS311">
            <v>120.31</v>
          </cell>
          <cell r="AT311">
            <v>45.727000000000004</v>
          </cell>
          <cell r="AU311">
            <v>5501.4153700000006</v>
          </cell>
          <cell r="AV311">
            <v>73.790000000000006</v>
          </cell>
          <cell r="AW311">
            <v>24.030999999999999</v>
          </cell>
          <cell r="AX311">
            <v>1773.24749</v>
          </cell>
          <cell r="AY311">
            <v>7.9300000000000006</v>
          </cell>
          <cell r="AZ311">
            <v>38.795000000000002</v>
          </cell>
          <cell r="BA311">
            <v>307.64435000000003</v>
          </cell>
          <cell r="BB311">
            <v>108.17</v>
          </cell>
          <cell r="BC311">
            <v>94.606000000000009</v>
          </cell>
          <cell r="BD311">
            <v>10233.53102</v>
          </cell>
          <cell r="BE311">
            <v>23016.36103</v>
          </cell>
          <cell r="BG311">
            <v>50.77</v>
          </cell>
          <cell r="BH311">
            <v>119.285</v>
          </cell>
          <cell r="BI311">
            <v>6056.0994500000006</v>
          </cell>
          <cell r="BJ311">
            <v>27.330000000000002</v>
          </cell>
          <cell r="BK311">
            <v>313.66000000000003</v>
          </cell>
          <cell r="BL311">
            <v>8572.3278000000009</v>
          </cell>
          <cell r="BM311">
            <v>51.94</v>
          </cell>
          <cell r="BN311">
            <v>77.028999999999996</v>
          </cell>
          <cell r="BO311">
            <v>4000.8862599999998</v>
          </cell>
          <cell r="BP311">
            <v>52.18</v>
          </cell>
          <cell r="BQ311">
            <v>158.15600000000001</v>
          </cell>
          <cell r="BR311">
            <v>8252.5800799999997</v>
          </cell>
          <cell r="BS311">
            <v>31.88</v>
          </cell>
          <cell r="BT311">
            <v>255.315</v>
          </cell>
          <cell r="BU311">
            <v>8139.4421999999995</v>
          </cell>
          <cell r="BV311">
            <v>708.25</v>
          </cell>
          <cell r="BW311">
            <v>5.5179999999999998</v>
          </cell>
          <cell r="BX311">
            <v>3908.1234999999997</v>
          </cell>
          <cell r="BY311">
            <v>31.89</v>
          </cell>
          <cell r="BZ311">
            <v>154.64699999999999</v>
          </cell>
          <cell r="CA311">
            <v>4931.69283</v>
          </cell>
          <cell r="CB311">
            <v>43861.152119999999</v>
          </cell>
          <cell r="CD311">
            <v>18.57</v>
          </cell>
          <cell r="CE311">
            <v>34.832000000000001</v>
          </cell>
          <cell r="CF311">
            <v>646.83024</v>
          </cell>
          <cell r="CG311">
            <v>21.72</v>
          </cell>
          <cell r="CH311">
            <v>29.200000000000003</v>
          </cell>
          <cell r="CI311">
            <v>634.22400000000005</v>
          </cell>
          <cell r="CJ311">
            <v>1281.0542399999999</v>
          </cell>
          <cell r="CL311">
            <v>1433.3700000000001</v>
          </cell>
        </row>
        <row r="312">
          <cell r="A312" t="str">
            <v>02/13/2007</v>
          </cell>
          <cell r="B312">
            <v>39126</v>
          </cell>
          <cell r="C312">
            <v>109.48988518854267</v>
          </cell>
          <cell r="D312">
            <v>136.25873679285803</v>
          </cell>
          <cell r="E312">
            <v>77.971681087638061</v>
          </cell>
          <cell r="F312">
            <v>73.025113308406191</v>
          </cell>
          <cell r="G312">
            <v>113.82881462799494</v>
          </cell>
          <cell r="H312">
            <v>150.50342327829236</v>
          </cell>
          <cell r="I312">
            <v>74.739999999999995</v>
          </cell>
          <cell r="J312">
            <v>37.754490000000004</v>
          </cell>
          <cell r="K312">
            <v>199.892</v>
          </cell>
          <cell r="L312">
            <v>7546.8205150800004</v>
          </cell>
          <cell r="M312">
            <v>86.800000000000011</v>
          </cell>
          <cell r="N312">
            <v>66.734999999999999</v>
          </cell>
          <cell r="O312">
            <v>5792.5980000000009</v>
          </cell>
          <cell r="P312">
            <v>81.55</v>
          </cell>
          <cell r="Q312">
            <v>151.90899999999999</v>
          </cell>
          <cell r="R312">
            <v>12388.17895</v>
          </cell>
          <cell r="S312">
            <v>39.660000000000004</v>
          </cell>
          <cell r="T312">
            <v>93.326800000000006</v>
          </cell>
          <cell r="U312">
            <v>3701.3408880000006</v>
          </cell>
          <cell r="V312">
            <v>31.810000000000002</v>
          </cell>
          <cell r="W312">
            <v>383.89</v>
          </cell>
          <cell r="X312">
            <v>12211.5409</v>
          </cell>
          <cell r="Y312">
            <v>84</v>
          </cell>
          <cell r="Z312">
            <v>67.765000000000001</v>
          </cell>
          <cell r="AA312">
            <v>5692.26</v>
          </cell>
          <cell r="AB312">
            <v>23.21</v>
          </cell>
          <cell r="AC312">
            <v>119.554</v>
          </cell>
          <cell r="AD312">
            <v>2774.84834</v>
          </cell>
          <cell r="AE312">
            <v>68.95</v>
          </cell>
          <cell r="AF312">
            <v>133.565</v>
          </cell>
          <cell r="AG312">
            <v>9209.3067499999997</v>
          </cell>
          <cell r="AH312">
            <v>56.71</v>
          </cell>
          <cell r="AI312">
            <v>81.841999999999999</v>
          </cell>
          <cell r="AJ312">
            <v>4641.2598200000002</v>
          </cell>
          <cell r="AK312">
            <v>63958.154163079998</v>
          </cell>
          <cell r="AM312">
            <v>46.95</v>
          </cell>
          <cell r="AN312">
            <v>48.316000000000003</v>
          </cell>
          <cell r="AO312">
            <v>2268.4362000000001</v>
          </cell>
          <cell r="AP312">
            <v>46.59</v>
          </cell>
          <cell r="AQ312">
            <v>65.361000000000004</v>
          </cell>
          <cell r="AR312">
            <v>3045.1689900000006</v>
          </cell>
          <cell r="AS312">
            <v>124.59</v>
          </cell>
          <cell r="AT312">
            <v>45.727000000000004</v>
          </cell>
          <cell r="AU312">
            <v>5697.1269300000004</v>
          </cell>
          <cell r="AV312">
            <v>74.739999999999995</v>
          </cell>
          <cell r="AW312">
            <v>24.030999999999999</v>
          </cell>
          <cell r="AX312">
            <v>1796.0769399999997</v>
          </cell>
          <cell r="AY312">
            <v>7.92</v>
          </cell>
          <cell r="AZ312">
            <v>38.795000000000002</v>
          </cell>
          <cell r="BA312">
            <v>307.25639999999999</v>
          </cell>
          <cell r="BB312">
            <v>111.41</v>
          </cell>
          <cell r="BC312">
            <v>94.606000000000009</v>
          </cell>
          <cell r="BD312">
            <v>10540.054460000001</v>
          </cell>
          <cell r="BE312">
            <v>23654.119920000001</v>
          </cell>
          <cell r="BG312">
            <v>51.33</v>
          </cell>
          <cell r="BH312">
            <v>119.285</v>
          </cell>
          <cell r="BI312">
            <v>6122.89905</v>
          </cell>
          <cell r="BJ312">
            <v>27.86</v>
          </cell>
          <cell r="BK312">
            <v>313.66000000000003</v>
          </cell>
          <cell r="BL312">
            <v>8738.5676000000003</v>
          </cell>
          <cell r="BM312">
            <v>53.43</v>
          </cell>
          <cell r="BN312">
            <v>77.028999999999996</v>
          </cell>
          <cell r="BO312">
            <v>4115.6594699999996</v>
          </cell>
          <cell r="BP312">
            <v>52.76</v>
          </cell>
          <cell r="BQ312">
            <v>158.15600000000001</v>
          </cell>
          <cell r="BR312">
            <v>8344.3105599999999</v>
          </cell>
          <cell r="BS312">
            <v>32.19</v>
          </cell>
          <cell r="BT312">
            <v>255.315</v>
          </cell>
          <cell r="BU312">
            <v>8218.5898499999985</v>
          </cell>
          <cell r="BV312">
            <v>712.5</v>
          </cell>
          <cell r="BW312">
            <v>5.5179999999999998</v>
          </cell>
          <cell r="BX312">
            <v>3931.5749999999998</v>
          </cell>
          <cell r="BY312">
            <v>32.11</v>
          </cell>
          <cell r="BZ312">
            <v>154.64699999999999</v>
          </cell>
          <cell r="CA312">
            <v>4965.7151699999995</v>
          </cell>
          <cell r="CB312">
            <v>44437.316699999996</v>
          </cell>
          <cell r="CD312">
            <v>18.64</v>
          </cell>
          <cell r="CE312">
            <v>34.832000000000001</v>
          </cell>
          <cell r="CF312">
            <v>649.26848000000007</v>
          </cell>
          <cell r="CG312">
            <v>22.03</v>
          </cell>
          <cell r="CH312">
            <v>29.200000000000003</v>
          </cell>
          <cell r="CI312">
            <v>643.27600000000007</v>
          </cell>
          <cell r="CJ312">
            <v>1292.54448</v>
          </cell>
          <cell r="CL312">
            <v>1444.26</v>
          </cell>
        </row>
        <row r="313">
          <cell r="A313" t="str">
            <v>02/14/2007</v>
          </cell>
          <cell r="B313">
            <v>39127</v>
          </cell>
          <cell r="C313">
            <v>109.99636804007518</v>
          </cell>
          <cell r="D313">
            <v>137.69666690386876</v>
          </cell>
          <cell r="E313">
            <v>78.638871780089019</v>
          </cell>
          <cell r="F313">
            <v>73.113963027677244</v>
          </cell>
          <cell r="G313">
            <v>114.69892812105927</v>
          </cell>
          <cell r="H313">
            <v>151.53040676600884</v>
          </cell>
          <cell r="I313">
            <v>75.25</v>
          </cell>
          <cell r="J313">
            <v>37.712250000000004</v>
          </cell>
          <cell r="K313">
            <v>199.892</v>
          </cell>
          <cell r="L313">
            <v>7538.377077000001</v>
          </cell>
          <cell r="M313">
            <v>88.01</v>
          </cell>
          <cell r="N313">
            <v>66.734999999999999</v>
          </cell>
          <cell r="O313">
            <v>5873.34735</v>
          </cell>
          <cell r="P313">
            <v>82.54</v>
          </cell>
          <cell r="Q313">
            <v>151.90899999999999</v>
          </cell>
          <cell r="R313">
            <v>12538.568859999999</v>
          </cell>
          <cell r="S313">
            <v>39.660000000000004</v>
          </cell>
          <cell r="T313">
            <v>93.326800000000006</v>
          </cell>
          <cell r="U313">
            <v>3701.3408880000006</v>
          </cell>
          <cell r="V313">
            <v>31.700000000000003</v>
          </cell>
          <cell r="W313">
            <v>383.89</v>
          </cell>
          <cell r="X313">
            <v>12169.313</v>
          </cell>
          <cell r="Y313">
            <v>84.41</v>
          </cell>
          <cell r="Z313">
            <v>67.765000000000001</v>
          </cell>
          <cell r="AA313">
            <v>5720.0436499999996</v>
          </cell>
          <cell r="AB313">
            <v>23.54</v>
          </cell>
          <cell r="AC313">
            <v>119.554</v>
          </cell>
          <cell r="AD313">
            <v>2814.30116</v>
          </cell>
          <cell r="AE313">
            <v>68.900000000000006</v>
          </cell>
          <cell r="AF313">
            <v>133.565</v>
          </cell>
          <cell r="AG313">
            <v>9202.6285000000007</v>
          </cell>
          <cell r="AH313">
            <v>57.38</v>
          </cell>
          <cell r="AI313">
            <v>81.841999999999999</v>
          </cell>
          <cell r="AJ313">
            <v>4696.0939600000002</v>
          </cell>
          <cell r="AK313">
            <v>64254.014445000001</v>
          </cell>
          <cell r="AM313">
            <v>46.85</v>
          </cell>
          <cell r="AN313">
            <v>48.316000000000003</v>
          </cell>
          <cell r="AO313">
            <v>2263.6046000000001</v>
          </cell>
          <cell r="AP313">
            <v>47.18</v>
          </cell>
          <cell r="AQ313">
            <v>65.361000000000004</v>
          </cell>
          <cell r="AR313">
            <v>3083.73198</v>
          </cell>
          <cell r="AS313">
            <v>128.16</v>
          </cell>
          <cell r="AT313">
            <v>45.727000000000004</v>
          </cell>
          <cell r="AU313">
            <v>5860.3723200000004</v>
          </cell>
          <cell r="AV313">
            <v>75.25</v>
          </cell>
          <cell r="AW313">
            <v>24.030999999999999</v>
          </cell>
          <cell r="AX313">
            <v>1808.3327499999998</v>
          </cell>
          <cell r="AY313">
            <v>8.01</v>
          </cell>
          <cell r="AZ313">
            <v>38.795000000000002</v>
          </cell>
          <cell r="BA313">
            <v>310.74795</v>
          </cell>
          <cell r="BB313">
            <v>111.80000000000001</v>
          </cell>
          <cell r="BC313">
            <v>94.606000000000009</v>
          </cell>
          <cell r="BD313">
            <v>10576.950800000002</v>
          </cell>
          <cell r="BE313">
            <v>23903.740400000002</v>
          </cell>
          <cell r="BG313">
            <v>51.95</v>
          </cell>
          <cell r="BH313">
            <v>119.285</v>
          </cell>
          <cell r="BI313">
            <v>6196.8557499999997</v>
          </cell>
          <cell r="BJ313">
            <v>28.18</v>
          </cell>
          <cell r="BK313">
            <v>313.66000000000003</v>
          </cell>
          <cell r="BL313">
            <v>8838.9387999999999</v>
          </cell>
          <cell r="BM313">
            <v>54.13</v>
          </cell>
          <cell r="BN313">
            <v>77.028999999999996</v>
          </cell>
          <cell r="BO313">
            <v>4169.5797700000003</v>
          </cell>
          <cell r="BP313">
            <v>52.74</v>
          </cell>
          <cell r="BQ313">
            <v>158.15600000000001</v>
          </cell>
          <cell r="BR313">
            <v>8341.1474400000006</v>
          </cell>
          <cell r="BS313">
            <v>32.340000000000003</v>
          </cell>
          <cell r="BT313">
            <v>255.315</v>
          </cell>
          <cell r="BU313">
            <v>8256.8870999999999</v>
          </cell>
          <cell r="BV313">
            <v>724.99</v>
          </cell>
          <cell r="BW313">
            <v>5.5179999999999998</v>
          </cell>
          <cell r="BX313">
            <v>4000.4948199999999</v>
          </cell>
          <cell r="BY313">
            <v>32.42</v>
          </cell>
          <cell r="BZ313">
            <v>154.64699999999999</v>
          </cell>
          <cell r="CA313">
            <v>5013.6557400000002</v>
          </cell>
          <cell r="CB313">
            <v>44817.559419999998</v>
          </cell>
          <cell r="CD313">
            <v>18.66</v>
          </cell>
          <cell r="CE313">
            <v>34.832000000000001</v>
          </cell>
          <cell r="CF313">
            <v>649.96512000000007</v>
          </cell>
          <cell r="CG313">
            <v>22.06</v>
          </cell>
          <cell r="CH313">
            <v>29.200000000000003</v>
          </cell>
          <cell r="CI313">
            <v>644.15200000000004</v>
          </cell>
          <cell r="CJ313">
            <v>1294.1171200000001</v>
          </cell>
          <cell r="CL313">
            <v>1455.3000000000002</v>
          </cell>
        </row>
        <row r="314">
          <cell r="A314" t="str">
            <v>02/15/2007</v>
          </cell>
          <cell r="B314">
            <v>39128</v>
          </cell>
          <cell r="C314">
            <v>110.33605874796967</v>
          </cell>
          <cell r="D314">
            <v>137.67834764496368</v>
          </cell>
          <cell r="E314">
            <v>79.366723997566964</v>
          </cell>
          <cell r="F314">
            <v>73.744281684208971</v>
          </cell>
          <cell r="G314">
            <v>114.81793820933164</v>
          </cell>
          <cell r="H314">
            <v>150.926298832058</v>
          </cell>
          <cell r="I314">
            <v>74.95</v>
          </cell>
          <cell r="J314">
            <v>38.68374</v>
          </cell>
          <cell r="K314">
            <v>199.892</v>
          </cell>
          <cell r="L314">
            <v>7732.5701560799998</v>
          </cell>
          <cell r="M314">
            <v>88.4</v>
          </cell>
          <cell r="N314">
            <v>66.734999999999999</v>
          </cell>
          <cell r="O314">
            <v>5899.3740000000007</v>
          </cell>
          <cell r="P314">
            <v>82.86</v>
          </cell>
          <cell r="Q314">
            <v>151.90899999999999</v>
          </cell>
          <cell r="R314">
            <v>12587.17974</v>
          </cell>
          <cell r="S314">
            <v>40.19</v>
          </cell>
          <cell r="T314">
            <v>93.326800000000006</v>
          </cell>
          <cell r="U314">
            <v>3750.8040919999999</v>
          </cell>
          <cell r="V314">
            <v>31.18</v>
          </cell>
          <cell r="W314">
            <v>383.89</v>
          </cell>
          <cell r="X314">
            <v>11969.690199999999</v>
          </cell>
          <cell r="Y314">
            <v>84.63</v>
          </cell>
          <cell r="Z314">
            <v>67.765000000000001</v>
          </cell>
          <cell r="AA314">
            <v>5734.9519499999997</v>
          </cell>
          <cell r="AB314">
            <v>23.57</v>
          </cell>
          <cell r="AC314">
            <v>119.554</v>
          </cell>
          <cell r="AD314">
            <v>2817.88778</v>
          </cell>
          <cell r="AE314">
            <v>69.23</v>
          </cell>
          <cell r="AF314">
            <v>133.565</v>
          </cell>
          <cell r="AG314">
            <v>9246.7049500000012</v>
          </cell>
          <cell r="AH314">
            <v>57.59</v>
          </cell>
          <cell r="AI314">
            <v>81.841999999999999</v>
          </cell>
          <cell r="AJ314">
            <v>4713.28078</v>
          </cell>
          <cell r="AK314">
            <v>64452.44364808</v>
          </cell>
          <cell r="AM314">
            <v>47.1</v>
          </cell>
          <cell r="AN314">
            <v>48.316000000000003</v>
          </cell>
          <cell r="AO314">
            <v>2275.6836000000003</v>
          </cell>
          <cell r="AP314">
            <v>47.36</v>
          </cell>
          <cell r="AQ314">
            <v>65.361000000000004</v>
          </cell>
          <cell r="AR314">
            <v>3095.4969599999999</v>
          </cell>
          <cell r="AS314">
            <v>126.68</v>
          </cell>
          <cell r="AT314">
            <v>45.727000000000004</v>
          </cell>
          <cell r="AU314">
            <v>5792.6963600000008</v>
          </cell>
          <cell r="AV314">
            <v>74.95</v>
          </cell>
          <cell r="AW314">
            <v>24.030999999999999</v>
          </cell>
          <cell r="AX314">
            <v>1801.12345</v>
          </cell>
          <cell r="AY314">
            <v>8</v>
          </cell>
          <cell r="AZ314">
            <v>38.795000000000002</v>
          </cell>
          <cell r="BA314">
            <v>310.36</v>
          </cell>
          <cell r="BB314">
            <v>112.31</v>
          </cell>
          <cell r="BC314">
            <v>94.606000000000009</v>
          </cell>
          <cell r="BD314">
            <v>10625.199860000001</v>
          </cell>
          <cell r="BE314">
            <v>23900.560230000003</v>
          </cell>
          <cell r="BG314">
            <v>52.18</v>
          </cell>
          <cell r="BH314">
            <v>119.285</v>
          </cell>
          <cell r="BI314">
            <v>6224.2912999999999</v>
          </cell>
          <cell r="BJ314">
            <v>28.29</v>
          </cell>
          <cell r="BK314">
            <v>313.66000000000003</v>
          </cell>
          <cell r="BL314">
            <v>8873.4413999999997</v>
          </cell>
          <cell r="BM314">
            <v>54.75</v>
          </cell>
          <cell r="BN314">
            <v>77.028999999999996</v>
          </cell>
          <cell r="BO314">
            <v>4217.3377499999997</v>
          </cell>
          <cell r="BP314">
            <v>53.2</v>
          </cell>
          <cell r="BQ314">
            <v>158.15600000000001</v>
          </cell>
          <cell r="BR314">
            <v>8413.8992000000017</v>
          </cell>
          <cell r="BS314">
            <v>32.590000000000003</v>
          </cell>
          <cell r="BT314">
            <v>255.315</v>
          </cell>
          <cell r="BU314">
            <v>8320.7158500000005</v>
          </cell>
          <cell r="BV314">
            <v>730.31000000000006</v>
          </cell>
          <cell r="BW314">
            <v>5.5179999999999998</v>
          </cell>
          <cell r="BX314">
            <v>4029.8505800000003</v>
          </cell>
          <cell r="BY314">
            <v>33.32</v>
          </cell>
          <cell r="BZ314">
            <v>154.64699999999999</v>
          </cell>
          <cell r="CA314">
            <v>5152.8380399999996</v>
          </cell>
          <cell r="CB314">
            <v>45232.37412</v>
          </cell>
          <cell r="CD314">
            <v>18.93</v>
          </cell>
          <cell r="CE314">
            <v>34.832000000000001</v>
          </cell>
          <cell r="CF314">
            <v>659.36976000000004</v>
          </cell>
          <cell r="CG314">
            <v>22.12</v>
          </cell>
          <cell r="CH314">
            <v>29.200000000000003</v>
          </cell>
          <cell r="CI314">
            <v>645.90400000000011</v>
          </cell>
          <cell r="CJ314">
            <v>1305.27376</v>
          </cell>
          <cell r="CL314">
            <v>1456.81</v>
          </cell>
        </row>
        <row r="315">
          <cell r="A315" t="str">
            <v>02/16/2007</v>
          </cell>
          <cell r="B315">
            <v>39129</v>
          </cell>
          <cell r="C315">
            <v>110.95266086262335</v>
          </cell>
          <cell r="D315">
            <v>136.98991524447842</v>
          </cell>
          <cell r="E315">
            <v>78.827120891257906</v>
          </cell>
          <cell r="F315">
            <v>73.900882817249098</v>
          </cell>
          <cell r="G315">
            <v>114.71784363177804</v>
          </cell>
          <cell r="H315">
            <v>148.97301651228352</v>
          </cell>
          <cell r="I315">
            <v>73.98</v>
          </cell>
          <cell r="J315">
            <v>38.127600000000001</v>
          </cell>
          <cell r="K315">
            <v>199.892</v>
          </cell>
          <cell r="L315">
            <v>7621.4022192000002</v>
          </cell>
          <cell r="M315">
            <v>88.43</v>
          </cell>
          <cell r="N315">
            <v>66.734999999999999</v>
          </cell>
          <cell r="O315">
            <v>5901.3760500000008</v>
          </cell>
          <cell r="P315">
            <v>83.2</v>
          </cell>
          <cell r="Q315">
            <v>151.90899999999999</v>
          </cell>
          <cell r="R315">
            <v>12638.828799999999</v>
          </cell>
          <cell r="S315">
            <v>39.130000000000003</v>
          </cell>
          <cell r="T315">
            <v>93.326800000000006</v>
          </cell>
          <cell r="U315">
            <v>3651.8776840000005</v>
          </cell>
          <cell r="V315">
            <v>31.17</v>
          </cell>
          <cell r="W315">
            <v>383.89</v>
          </cell>
          <cell r="X315">
            <v>11965.8513</v>
          </cell>
          <cell r="Y315">
            <v>93.89</v>
          </cell>
          <cell r="Z315">
            <v>67.765000000000001</v>
          </cell>
          <cell r="AA315">
            <v>6362.4558500000003</v>
          </cell>
          <cell r="AB315">
            <v>23.67</v>
          </cell>
          <cell r="AC315">
            <v>119.554</v>
          </cell>
          <cell r="AD315">
            <v>2829.8431800000003</v>
          </cell>
          <cell r="AE315">
            <v>68.67</v>
          </cell>
          <cell r="AF315">
            <v>133.565</v>
          </cell>
          <cell r="AG315">
            <v>9171.9085500000001</v>
          </cell>
          <cell r="AH315">
            <v>57.050000000000004</v>
          </cell>
          <cell r="AI315">
            <v>81.841999999999999</v>
          </cell>
          <cell r="AJ315">
            <v>4669.0861000000004</v>
          </cell>
          <cell r="AK315">
            <v>64812.629733200003</v>
          </cell>
          <cell r="AM315">
            <v>46.87</v>
          </cell>
          <cell r="AN315">
            <v>48.316000000000003</v>
          </cell>
          <cell r="AO315">
            <v>2264.5709200000001</v>
          </cell>
          <cell r="AP315">
            <v>46.96</v>
          </cell>
          <cell r="AQ315">
            <v>65.361000000000004</v>
          </cell>
          <cell r="AR315">
            <v>3069.3525600000003</v>
          </cell>
          <cell r="AS315">
            <v>126.4</v>
          </cell>
          <cell r="AT315">
            <v>45.727000000000004</v>
          </cell>
          <cell r="AU315">
            <v>5779.8928000000005</v>
          </cell>
          <cell r="AV315">
            <v>73.98</v>
          </cell>
          <cell r="AW315">
            <v>24.030999999999999</v>
          </cell>
          <cell r="AX315">
            <v>1777.8133800000001</v>
          </cell>
          <cell r="AY315">
            <v>8.0299999999999994</v>
          </cell>
          <cell r="AZ315">
            <v>38.795000000000002</v>
          </cell>
          <cell r="BA315">
            <v>311.52384999999998</v>
          </cell>
          <cell r="BB315">
            <v>111.81</v>
          </cell>
          <cell r="BC315">
            <v>94.606000000000009</v>
          </cell>
          <cell r="BD315">
            <v>10577.896860000001</v>
          </cell>
          <cell r="BE315">
            <v>23781.050370000001</v>
          </cell>
          <cell r="BG315">
            <v>51.51</v>
          </cell>
          <cell r="BH315">
            <v>119.285</v>
          </cell>
          <cell r="BI315">
            <v>6144.3703499999992</v>
          </cell>
          <cell r="BJ315">
            <v>28.21</v>
          </cell>
          <cell r="BK315">
            <v>313.66000000000003</v>
          </cell>
          <cell r="BL315">
            <v>8848.3486000000012</v>
          </cell>
          <cell r="BM315">
            <v>54.22</v>
          </cell>
          <cell r="BN315">
            <v>77.028999999999996</v>
          </cell>
          <cell r="BO315">
            <v>4176.5123800000001</v>
          </cell>
          <cell r="BP315">
            <v>52.96</v>
          </cell>
          <cell r="BQ315">
            <v>158.15600000000001</v>
          </cell>
          <cell r="BR315">
            <v>8375.9417599999997</v>
          </cell>
          <cell r="BS315">
            <v>32.340000000000003</v>
          </cell>
          <cell r="BT315">
            <v>255.315</v>
          </cell>
          <cell r="BU315">
            <v>8256.8870999999999</v>
          </cell>
          <cell r="BV315">
            <v>725.90000000000009</v>
          </cell>
          <cell r="BW315">
            <v>5.5179999999999998</v>
          </cell>
          <cell r="BX315">
            <v>4005.5162000000005</v>
          </cell>
          <cell r="BY315">
            <v>33.090000000000003</v>
          </cell>
          <cell r="BZ315">
            <v>154.64699999999999</v>
          </cell>
          <cell r="CA315">
            <v>5117.2692299999999</v>
          </cell>
          <cell r="CB315">
            <v>44924.84562</v>
          </cell>
          <cell r="CD315">
            <v>18.8</v>
          </cell>
          <cell r="CE315">
            <v>34.832000000000001</v>
          </cell>
          <cell r="CF315">
            <v>654.84160000000008</v>
          </cell>
          <cell r="CG315">
            <v>22.37</v>
          </cell>
          <cell r="CH315">
            <v>29.200000000000003</v>
          </cell>
          <cell r="CI315">
            <v>653.20400000000006</v>
          </cell>
          <cell r="CJ315">
            <v>1308.0456000000001</v>
          </cell>
          <cell r="CL315">
            <v>1455.54</v>
          </cell>
        </row>
        <row r="316">
          <cell r="A316" t="str">
            <v>02/20/2007</v>
          </cell>
          <cell r="B316">
            <v>39133</v>
          </cell>
          <cell r="C316">
            <v>112.01094462198225</v>
          </cell>
          <cell r="D316">
            <v>146.20602404304105</v>
          </cell>
          <cell r="E316">
            <v>79.107816802296895</v>
          </cell>
          <cell r="F316">
            <v>75.162939339380159</v>
          </cell>
          <cell r="G316">
            <v>115.04413619167717</v>
          </cell>
          <cell r="H316">
            <v>159.82682239226742</v>
          </cell>
          <cell r="I316">
            <v>79.37</v>
          </cell>
          <cell r="J316">
            <v>38.824540000000006</v>
          </cell>
          <cell r="K316">
            <v>199.892</v>
          </cell>
          <cell r="L316">
            <v>7760.7149496800012</v>
          </cell>
          <cell r="M316">
            <v>87.820000000000007</v>
          </cell>
          <cell r="N316">
            <v>66.734999999999999</v>
          </cell>
          <cell r="O316">
            <v>5860.6677000000009</v>
          </cell>
          <cell r="P316">
            <v>83.37</v>
          </cell>
          <cell r="Q316">
            <v>151.90899999999999</v>
          </cell>
          <cell r="R316">
            <v>12664.653329999999</v>
          </cell>
          <cell r="S316">
            <v>39.700000000000003</v>
          </cell>
          <cell r="T316">
            <v>93.326800000000006</v>
          </cell>
          <cell r="U316">
            <v>3705.0739600000006</v>
          </cell>
          <cell r="V316">
            <v>31.32</v>
          </cell>
          <cell r="W316">
            <v>383.89</v>
          </cell>
          <cell r="X316">
            <v>12023.434799999999</v>
          </cell>
          <cell r="Y316">
            <v>93.78</v>
          </cell>
          <cell r="Z316">
            <v>67.765000000000001</v>
          </cell>
          <cell r="AA316">
            <v>6355.0016999999998</v>
          </cell>
          <cell r="AB316">
            <v>24.060000000000002</v>
          </cell>
          <cell r="AC316">
            <v>119.554</v>
          </cell>
          <cell r="AD316">
            <v>2876.4692400000004</v>
          </cell>
          <cell r="AE316">
            <v>70.95</v>
          </cell>
          <cell r="AF316">
            <v>133.565</v>
          </cell>
          <cell r="AG316">
            <v>9476.4367500000008</v>
          </cell>
          <cell r="AH316">
            <v>57.53</v>
          </cell>
          <cell r="AI316">
            <v>81.841999999999999</v>
          </cell>
          <cell r="AJ316">
            <v>4708.3702599999997</v>
          </cell>
          <cell r="AK316">
            <v>65430.822689680004</v>
          </cell>
          <cell r="AM316">
            <v>48.52</v>
          </cell>
          <cell r="AN316">
            <v>48.316000000000003</v>
          </cell>
          <cell r="AO316">
            <v>2344.2923200000005</v>
          </cell>
          <cell r="AP316">
            <v>66.540000000000006</v>
          </cell>
          <cell r="AQ316">
            <v>65.361000000000004</v>
          </cell>
          <cell r="AR316">
            <v>4349.1209400000007</v>
          </cell>
          <cell r="AS316">
            <v>129.6</v>
          </cell>
          <cell r="AT316">
            <v>45.727000000000004</v>
          </cell>
          <cell r="AU316">
            <v>5926.2192000000005</v>
          </cell>
          <cell r="AV316">
            <v>79.37</v>
          </cell>
          <cell r="AW316">
            <v>24.030999999999999</v>
          </cell>
          <cell r="AX316">
            <v>1907.3404700000001</v>
          </cell>
          <cell r="AY316">
            <v>8.75</v>
          </cell>
          <cell r="AZ316">
            <v>38.795000000000002</v>
          </cell>
          <cell r="BA316">
            <v>339.45625000000001</v>
          </cell>
          <cell r="BB316">
            <v>111.14</v>
          </cell>
          <cell r="BC316">
            <v>94.606000000000009</v>
          </cell>
          <cell r="BD316">
            <v>10514.510840000001</v>
          </cell>
          <cell r="BE316">
            <v>25380.940020000002</v>
          </cell>
          <cell r="BG316">
            <v>51.43</v>
          </cell>
          <cell r="BH316">
            <v>119.285</v>
          </cell>
          <cell r="BI316">
            <v>6134.82755</v>
          </cell>
          <cell r="BJ316">
            <v>28.47</v>
          </cell>
          <cell r="BK316">
            <v>313.66000000000003</v>
          </cell>
          <cell r="BL316">
            <v>8929.9002</v>
          </cell>
          <cell r="BM316">
            <v>54.660000000000004</v>
          </cell>
          <cell r="BN316">
            <v>77.028999999999996</v>
          </cell>
          <cell r="BO316">
            <v>4210.4051399999998</v>
          </cell>
          <cell r="BP316">
            <v>53.11</v>
          </cell>
          <cell r="BQ316">
            <v>158.15600000000001</v>
          </cell>
          <cell r="BR316">
            <v>8399.6651600000005</v>
          </cell>
          <cell r="BS316">
            <v>32.43</v>
          </cell>
          <cell r="BT316">
            <v>255.315</v>
          </cell>
          <cell r="BU316">
            <v>8279.8654499999993</v>
          </cell>
          <cell r="BV316">
            <v>732</v>
          </cell>
          <cell r="BW316">
            <v>5.5179999999999998</v>
          </cell>
          <cell r="BX316">
            <v>4039.1759999999999</v>
          </cell>
          <cell r="BY316">
            <v>32.92</v>
          </cell>
          <cell r="BZ316">
            <v>154.64699999999999</v>
          </cell>
          <cell r="CA316">
            <v>5090.9792399999997</v>
          </cell>
          <cell r="CB316">
            <v>45084.818740000002</v>
          </cell>
          <cell r="CD316">
            <v>19.5</v>
          </cell>
          <cell r="CE316">
            <v>34.832000000000001</v>
          </cell>
          <cell r="CF316">
            <v>679.22400000000005</v>
          </cell>
          <cell r="CG316">
            <v>22.3</v>
          </cell>
          <cell r="CH316">
            <v>29.200000000000003</v>
          </cell>
          <cell r="CI316">
            <v>651.16000000000008</v>
          </cell>
          <cell r="CJ316">
            <v>1330.384</v>
          </cell>
          <cell r="CL316">
            <v>1459.68</v>
          </cell>
        </row>
        <row r="317">
          <cell r="A317" t="str">
            <v>02/21/2007</v>
          </cell>
          <cell r="B317">
            <v>39134</v>
          </cell>
          <cell r="C317">
            <v>111.60682264098303</v>
          </cell>
          <cell r="D317">
            <v>154.09890540349446</v>
          </cell>
          <cell r="E317">
            <v>78.235285219846205</v>
          </cell>
          <cell r="F317">
            <v>74.179228585464998</v>
          </cell>
          <cell r="G317">
            <v>114.88256620428751</v>
          </cell>
          <cell r="H317">
            <v>162.82722513089004</v>
          </cell>
          <cell r="I317">
            <v>80.86</v>
          </cell>
          <cell r="J317">
            <v>38.782299999999999</v>
          </cell>
          <cell r="K317">
            <v>199.892</v>
          </cell>
          <cell r="L317">
            <v>7752.2715115999999</v>
          </cell>
          <cell r="M317">
            <v>88.320000000000007</v>
          </cell>
          <cell r="N317">
            <v>66.734999999999999</v>
          </cell>
          <cell r="O317">
            <v>5894.0352000000003</v>
          </cell>
          <cell r="P317">
            <v>83.29</v>
          </cell>
          <cell r="Q317">
            <v>151.90899999999999</v>
          </cell>
          <cell r="R317">
            <v>12652.500610000001</v>
          </cell>
          <cell r="S317">
            <v>38.700000000000003</v>
          </cell>
          <cell r="T317">
            <v>93.326800000000006</v>
          </cell>
          <cell r="U317">
            <v>3611.7471600000003</v>
          </cell>
          <cell r="V317">
            <v>31.150000000000002</v>
          </cell>
          <cell r="W317">
            <v>383.89</v>
          </cell>
          <cell r="X317">
            <v>11958.173500000001</v>
          </cell>
          <cell r="Y317">
            <v>93.65</v>
          </cell>
          <cell r="Z317">
            <v>67.765000000000001</v>
          </cell>
          <cell r="AA317">
            <v>6346.1922500000001</v>
          </cell>
          <cell r="AB317">
            <v>24.18</v>
          </cell>
          <cell r="AC317">
            <v>119.554</v>
          </cell>
          <cell r="AD317">
            <v>2890.8157200000001</v>
          </cell>
          <cell r="AE317">
            <v>70</v>
          </cell>
          <cell r="AF317">
            <v>133.565</v>
          </cell>
          <cell r="AG317">
            <v>9349.5499999999993</v>
          </cell>
          <cell r="AH317">
            <v>57.910000000000004</v>
          </cell>
          <cell r="AI317">
            <v>81.841999999999999</v>
          </cell>
          <cell r="AJ317">
            <v>4739.4702200000002</v>
          </cell>
          <cell r="AK317">
            <v>65194.756171600005</v>
          </cell>
          <cell r="AM317">
            <v>49.29</v>
          </cell>
          <cell r="AN317">
            <v>48.316000000000003</v>
          </cell>
          <cell r="AO317">
            <v>2381.4956400000001</v>
          </cell>
          <cell r="AP317">
            <v>68.34</v>
          </cell>
          <cell r="AQ317">
            <v>65.361000000000004</v>
          </cell>
          <cell r="AR317">
            <v>4466.7707400000008</v>
          </cell>
          <cell r="AS317">
            <v>132.93</v>
          </cell>
          <cell r="AT317">
            <v>45.727000000000004</v>
          </cell>
          <cell r="AU317">
            <v>6078.4901100000006</v>
          </cell>
          <cell r="AV317">
            <v>80.86</v>
          </cell>
          <cell r="AW317">
            <v>24.030999999999999</v>
          </cell>
          <cell r="AX317">
            <v>1943.1466599999999</v>
          </cell>
          <cell r="AY317">
            <v>8.77</v>
          </cell>
          <cell r="AZ317">
            <v>38.795000000000002</v>
          </cell>
          <cell r="BA317">
            <v>340.23214999999999</v>
          </cell>
          <cell r="BB317">
            <v>121.99000000000001</v>
          </cell>
          <cell r="BC317">
            <v>94.606000000000009</v>
          </cell>
          <cell r="BD317">
            <v>11540.985940000002</v>
          </cell>
          <cell r="BE317">
            <v>26751.121240000004</v>
          </cell>
          <cell r="BG317">
            <v>50.65</v>
          </cell>
          <cell r="BH317">
            <v>119.285</v>
          </cell>
          <cell r="BI317">
            <v>6041.7852499999999</v>
          </cell>
          <cell r="BJ317">
            <v>28.080000000000002</v>
          </cell>
          <cell r="BK317">
            <v>313.66000000000003</v>
          </cell>
          <cell r="BL317">
            <v>8807.5728000000017</v>
          </cell>
          <cell r="BM317">
            <v>53.730000000000004</v>
          </cell>
          <cell r="BN317">
            <v>77.028999999999996</v>
          </cell>
          <cell r="BO317">
            <v>4138.7681700000003</v>
          </cell>
          <cell r="BP317">
            <v>52.7</v>
          </cell>
          <cell r="BQ317">
            <v>158.15600000000001</v>
          </cell>
          <cell r="BR317">
            <v>8334.8212000000003</v>
          </cell>
          <cell r="BS317">
            <v>31.94</v>
          </cell>
          <cell r="BT317">
            <v>255.315</v>
          </cell>
          <cell r="BU317">
            <v>8154.7611000000006</v>
          </cell>
          <cell r="BV317">
            <v>730</v>
          </cell>
          <cell r="BW317">
            <v>5.5179999999999998</v>
          </cell>
          <cell r="BX317">
            <v>4028.14</v>
          </cell>
          <cell r="BY317">
            <v>32.86</v>
          </cell>
          <cell r="BZ317">
            <v>154.64699999999999</v>
          </cell>
          <cell r="CA317">
            <v>5081.7004199999992</v>
          </cell>
          <cell r="CB317">
            <v>44587.548940000008</v>
          </cell>
          <cell r="CD317">
            <v>19.260000000000002</v>
          </cell>
          <cell r="CE317">
            <v>34.832000000000001</v>
          </cell>
          <cell r="CF317">
            <v>670.86432000000002</v>
          </cell>
          <cell r="CG317">
            <v>21.990000000000002</v>
          </cell>
          <cell r="CH317">
            <v>29.200000000000003</v>
          </cell>
          <cell r="CI317">
            <v>642.10800000000017</v>
          </cell>
          <cell r="CJ317">
            <v>1312.9723200000003</v>
          </cell>
          <cell r="CL317">
            <v>1457.63</v>
          </cell>
        </row>
        <row r="318">
          <cell r="A318" t="str">
            <v>02/22/2007</v>
          </cell>
          <cell r="B318">
            <v>39135</v>
          </cell>
          <cell r="C318">
            <v>110.43135434428071</v>
          </cell>
          <cell r="D318">
            <v>152.38172400686489</v>
          </cell>
          <cell r="E318">
            <v>76.74957789519658</v>
          </cell>
          <cell r="F318">
            <v>73.32382517871973</v>
          </cell>
          <cell r="G318">
            <v>114.78404791929381</v>
          </cell>
          <cell r="H318">
            <v>162.32380185259765</v>
          </cell>
          <cell r="I318">
            <v>80.61</v>
          </cell>
          <cell r="J318">
            <v>38.65558</v>
          </cell>
          <cell r="K318">
            <v>199.892</v>
          </cell>
          <cell r="L318">
            <v>7726.9411973599999</v>
          </cell>
          <cell r="M318">
            <v>87.49</v>
          </cell>
          <cell r="N318">
            <v>66.734999999999999</v>
          </cell>
          <cell r="O318">
            <v>5838.6451499999994</v>
          </cell>
          <cell r="P318">
            <v>82.56</v>
          </cell>
          <cell r="Q318">
            <v>151.90899999999999</v>
          </cell>
          <cell r="R318">
            <v>12541.607039999999</v>
          </cell>
          <cell r="S318">
            <v>37.71</v>
          </cell>
          <cell r="T318">
            <v>93.326800000000006</v>
          </cell>
          <cell r="U318">
            <v>3519.3536280000003</v>
          </cell>
          <cell r="V318">
            <v>30.71</v>
          </cell>
          <cell r="W318">
            <v>383.89</v>
          </cell>
          <cell r="X318">
            <v>11789.2619</v>
          </cell>
          <cell r="Y318">
            <v>92.92</v>
          </cell>
          <cell r="Z318">
            <v>67.765000000000001</v>
          </cell>
          <cell r="AA318">
            <v>6296.7237999999998</v>
          </cell>
          <cell r="AB318">
            <v>23.97</v>
          </cell>
          <cell r="AC318">
            <v>119.554</v>
          </cell>
          <cell r="AD318">
            <v>2865.7093799999998</v>
          </cell>
          <cell r="AE318">
            <v>68.98</v>
          </cell>
          <cell r="AF318">
            <v>133.565</v>
          </cell>
          <cell r="AG318">
            <v>9213.3137000000006</v>
          </cell>
          <cell r="AH318">
            <v>57.63</v>
          </cell>
          <cell r="AI318">
            <v>81.841999999999999</v>
          </cell>
          <cell r="AJ318">
            <v>4716.5544600000003</v>
          </cell>
          <cell r="AK318">
            <v>64508.110255359999</v>
          </cell>
          <cell r="AM318">
            <v>49.370000000000005</v>
          </cell>
          <cell r="AN318">
            <v>48.316000000000003</v>
          </cell>
          <cell r="AO318">
            <v>2385.3609200000005</v>
          </cell>
          <cell r="AP318">
            <v>67.87</v>
          </cell>
          <cell r="AQ318">
            <v>65.361000000000004</v>
          </cell>
          <cell r="AR318">
            <v>4436.0510700000004</v>
          </cell>
          <cell r="AS318">
            <v>132.4</v>
          </cell>
          <cell r="AT318">
            <v>45.727000000000004</v>
          </cell>
          <cell r="AU318">
            <v>6054.2548000000006</v>
          </cell>
          <cell r="AV318">
            <v>80.61</v>
          </cell>
          <cell r="AW318">
            <v>24.030999999999999</v>
          </cell>
          <cell r="AX318">
            <v>1937.1389099999999</v>
          </cell>
          <cell r="AY318">
            <v>8.6300000000000008</v>
          </cell>
          <cell r="AZ318">
            <v>38.795000000000002</v>
          </cell>
          <cell r="BA318">
            <v>334.80085000000003</v>
          </cell>
          <cell r="BB318">
            <v>119.5</v>
          </cell>
          <cell r="BC318">
            <v>94.606000000000009</v>
          </cell>
          <cell r="BD318">
            <v>11305.417000000001</v>
          </cell>
          <cell r="BE318">
            <v>26453.023550000002</v>
          </cell>
          <cell r="BG318">
            <v>49.57</v>
          </cell>
          <cell r="BH318">
            <v>119.285</v>
          </cell>
          <cell r="BI318">
            <v>5912.9574499999999</v>
          </cell>
          <cell r="BJ318">
            <v>27.32</v>
          </cell>
          <cell r="BK318">
            <v>313.66000000000003</v>
          </cell>
          <cell r="BL318">
            <v>8569.1912000000011</v>
          </cell>
          <cell r="BM318">
            <v>52.56</v>
          </cell>
          <cell r="BN318">
            <v>77.028999999999996</v>
          </cell>
          <cell r="BO318">
            <v>4048.6442400000001</v>
          </cell>
          <cell r="BP318">
            <v>51.96</v>
          </cell>
          <cell r="BQ318">
            <v>158.15600000000001</v>
          </cell>
          <cell r="BR318">
            <v>8217.7857600000007</v>
          </cell>
          <cell r="BS318">
            <v>31.59</v>
          </cell>
          <cell r="BT318">
            <v>255.315</v>
          </cell>
          <cell r="BU318">
            <v>8065.40085</v>
          </cell>
          <cell r="BV318">
            <v>722.90000000000009</v>
          </cell>
          <cell r="BW318">
            <v>5.5179999999999998</v>
          </cell>
          <cell r="BX318">
            <v>3988.9622000000004</v>
          </cell>
          <cell r="BY318">
            <v>31.93</v>
          </cell>
          <cell r="BZ318">
            <v>154.64699999999999</v>
          </cell>
          <cell r="CA318">
            <v>4937.87871</v>
          </cell>
          <cell r="CB318">
            <v>43740.82041</v>
          </cell>
          <cell r="CD318">
            <v>18.490000000000002</v>
          </cell>
          <cell r="CE318">
            <v>34.832000000000001</v>
          </cell>
          <cell r="CF318">
            <v>644.04368000000011</v>
          </cell>
          <cell r="CG318">
            <v>22.39</v>
          </cell>
          <cell r="CH318">
            <v>29.200000000000003</v>
          </cell>
          <cell r="CI318">
            <v>653.78800000000012</v>
          </cell>
          <cell r="CJ318">
            <v>1297.8316800000002</v>
          </cell>
          <cell r="CL318">
            <v>1456.38</v>
          </cell>
        </row>
        <row r="319">
          <cell r="A319" t="str">
            <v>02/23/2007</v>
          </cell>
          <cell r="B319">
            <v>39136</v>
          </cell>
          <cell r="C319">
            <v>110.78729850731158</v>
          </cell>
          <cell r="D319">
            <v>152.34659985777512</v>
          </cell>
          <cell r="E319">
            <v>75.394481970173373</v>
          </cell>
          <cell r="F319">
            <v>72.452412732109877</v>
          </cell>
          <cell r="G319">
            <v>114.37499999999999</v>
          </cell>
          <cell r="H319">
            <v>161.88078936770037</v>
          </cell>
          <cell r="I319">
            <v>80.39</v>
          </cell>
          <cell r="J319">
            <v>38.648540000000004</v>
          </cell>
          <cell r="K319">
            <v>199.892</v>
          </cell>
          <cell r="L319">
            <v>7725.5339576800006</v>
          </cell>
          <cell r="M319">
            <v>87.42</v>
          </cell>
          <cell r="N319">
            <v>66.734999999999999</v>
          </cell>
          <cell r="O319">
            <v>5833.9737000000005</v>
          </cell>
          <cell r="P319">
            <v>82.81</v>
          </cell>
          <cell r="Q319">
            <v>151.90899999999999</v>
          </cell>
          <cell r="R319">
            <v>12579.584289999999</v>
          </cell>
          <cell r="S319">
            <v>38.695999999999998</v>
          </cell>
          <cell r="T319">
            <v>93.326800000000006</v>
          </cell>
          <cell r="U319">
            <v>3611.3738527999999</v>
          </cell>
          <cell r="V319">
            <v>30.54</v>
          </cell>
          <cell r="W319">
            <v>383.89</v>
          </cell>
          <cell r="X319">
            <v>11724.000599999999</v>
          </cell>
          <cell r="Y319">
            <v>92.95</v>
          </cell>
          <cell r="Z319">
            <v>67.765000000000001</v>
          </cell>
          <cell r="AA319">
            <v>6298.7567500000005</v>
          </cell>
          <cell r="AB319">
            <v>24.080000000000002</v>
          </cell>
          <cell r="AC319">
            <v>119.554</v>
          </cell>
          <cell r="AD319">
            <v>2878.8603200000002</v>
          </cell>
          <cell r="AE319">
            <v>69.989999999999995</v>
          </cell>
          <cell r="AF319">
            <v>133.565</v>
          </cell>
          <cell r="AG319">
            <v>9348.2143499999984</v>
          </cell>
          <cell r="AH319">
            <v>57.620000000000005</v>
          </cell>
          <cell r="AI319">
            <v>81.841999999999999</v>
          </cell>
          <cell r="AJ319">
            <v>4715.7360400000007</v>
          </cell>
          <cell r="AK319">
            <v>64716.033860480005</v>
          </cell>
          <cell r="AM319">
            <v>48.7</v>
          </cell>
          <cell r="AN319">
            <v>48.316000000000003</v>
          </cell>
          <cell r="AO319">
            <v>2352.9892000000004</v>
          </cell>
          <cell r="AP319">
            <v>68.13</v>
          </cell>
          <cell r="AQ319">
            <v>65.361000000000004</v>
          </cell>
          <cell r="AR319">
            <v>4453.04493</v>
          </cell>
          <cell r="AS319">
            <v>131.82</v>
          </cell>
          <cell r="AT319">
            <v>45.727000000000004</v>
          </cell>
          <cell r="AU319">
            <v>6027.7331400000003</v>
          </cell>
          <cell r="AV319">
            <v>80.39</v>
          </cell>
          <cell r="AW319">
            <v>24.030999999999999</v>
          </cell>
          <cell r="AX319">
            <v>1931.8520899999999</v>
          </cell>
          <cell r="AY319">
            <v>8.86</v>
          </cell>
          <cell r="AZ319">
            <v>38.795000000000002</v>
          </cell>
          <cell r="BA319">
            <v>343.72370000000001</v>
          </cell>
          <cell r="BB319">
            <v>119.84</v>
          </cell>
          <cell r="BC319">
            <v>94.606000000000009</v>
          </cell>
          <cell r="BD319">
            <v>11337.583040000001</v>
          </cell>
          <cell r="BE319">
            <v>26446.926100000004</v>
          </cell>
          <cell r="BG319">
            <v>48.76</v>
          </cell>
          <cell r="BH319">
            <v>119.285</v>
          </cell>
          <cell r="BI319">
            <v>5816.3365999999996</v>
          </cell>
          <cell r="BJ319">
            <v>27.02</v>
          </cell>
          <cell r="BK319">
            <v>313.66000000000003</v>
          </cell>
          <cell r="BL319">
            <v>8475.0932000000012</v>
          </cell>
          <cell r="BM319">
            <v>51.6</v>
          </cell>
          <cell r="BN319">
            <v>77.028999999999996</v>
          </cell>
          <cell r="BO319">
            <v>3974.6963999999998</v>
          </cell>
          <cell r="BP319">
            <v>50.97</v>
          </cell>
          <cell r="BQ319">
            <v>158.15600000000001</v>
          </cell>
          <cell r="BR319">
            <v>8061.2113200000003</v>
          </cell>
          <cell r="BS319">
            <v>31.18</v>
          </cell>
          <cell r="BT319">
            <v>255.315</v>
          </cell>
          <cell r="BU319">
            <v>7960.7217000000001</v>
          </cell>
          <cell r="BV319">
            <v>687.5</v>
          </cell>
          <cell r="BW319">
            <v>5.5179999999999998</v>
          </cell>
          <cell r="BX319">
            <v>3793.625</v>
          </cell>
          <cell r="BY319">
            <v>31.6</v>
          </cell>
          <cell r="BZ319">
            <v>154.64699999999999</v>
          </cell>
          <cell r="CA319">
            <v>4886.8451999999997</v>
          </cell>
          <cell r="CB319">
            <v>42968.529420000006</v>
          </cell>
          <cell r="CD319">
            <v>18.240000000000002</v>
          </cell>
          <cell r="CE319">
            <v>34.832000000000001</v>
          </cell>
          <cell r="CF319">
            <v>635.33568000000014</v>
          </cell>
          <cell r="CG319">
            <v>22.16</v>
          </cell>
          <cell r="CH319">
            <v>29.200000000000003</v>
          </cell>
          <cell r="CI319">
            <v>647.07200000000012</v>
          </cell>
          <cell r="CJ319">
            <v>1282.4076800000003</v>
          </cell>
          <cell r="CL319">
            <v>1451.19</v>
          </cell>
        </row>
        <row r="320">
          <cell r="A320" t="str">
            <v>02/26/2007</v>
          </cell>
          <cell r="B320">
            <v>39139</v>
          </cell>
          <cell r="C320">
            <v>109.56831079417009</v>
          </cell>
          <cell r="D320">
            <v>152.26517879153536</v>
          </cell>
          <cell r="E320">
            <v>75.518321197591277</v>
          </cell>
          <cell r="F320">
            <v>72.525596914347972</v>
          </cell>
          <cell r="G320">
            <v>114.23155737704917</v>
          </cell>
          <cell r="H320">
            <v>163.14941602899717</v>
          </cell>
          <cell r="I320">
            <v>81.02</v>
          </cell>
          <cell r="J320">
            <v>38.254310000000004</v>
          </cell>
          <cell r="K320">
            <v>199.892</v>
          </cell>
          <cell r="L320">
            <v>7646.7305345200002</v>
          </cell>
          <cell r="M320">
            <v>87.13</v>
          </cell>
          <cell r="N320">
            <v>66.734999999999999</v>
          </cell>
          <cell r="O320">
            <v>5814.6205499999996</v>
          </cell>
          <cell r="P320">
            <v>82.03</v>
          </cell>
          <cell r="Q320">
            <v>151.90899999999999</v>
          </cell>
          <cell r="R320">
            <v>12461.09527</v>
          </cell>
          <cell r="S320">
            <v>39.099499999999999</v>
          </cell>
          <cell r="T320">
            <v>93.326800000000006</v>
          </cell>
          <cell r="U320">
            <v>3649.0312166000003</v>
          </cell>
          <cell r="V320">
            <v>30.310000000000002</v>
          </cell>
          <cell r="W320">
            <v>383.89</v>
          </cell>
          <cell r="X320">
            <v>11635.705900000001</v>
          </cell>
          <cell r="Y320">
            <v>90.800000000000011</v>
          </cell>
          <cell r="Z320">
            <v>67.765000000000001</v>
          </cell>
          <cell r="AA320">
            <v>6153.0620000000008</v>
          </cell>
          <cell r="AB320">
            <v>23.990000000000002</v>
          </cell>
          <cell r="AC320">
            <v>119.554</v>
          </cell>
          <cell r="AD320">
            <v>2868.1004600000001</v>
          </cell>
          <cell r="AE320">
            <v>67.77</v>
          </cell>
          <cell r="AF320">
            <v>133.565</v>
          </cell>
          <cell r="AG320">
            <v>9051.7000499999995</v>
          </cell>
          <cell r="AH320">
            <v>57.72</v>
          </cell>
          <cell r="AI320">
            <v>81.841999999999999</v>
          </cell>
          <cell r="AJ320">
            <v>4723.9202399999995</v>
          </cell>
          <cell r="AK320">
            <v>64003.966221119997</v>
          </cell>
          <cell r="AM320">
            <v>48.050000000000004</v>
          </cell>
          <cell r="AN320">
            <v>48.316000000000003</v>
          </cell>
          <cell r="AO320">
            <v>2321.5838000000003</v>
          </cell>
          <cell r="AP320">
            <v>67.989999999999995</v>
          </cell>
          <cell r="AQ320">
            <v>65.361000000000004</v>
          </cell>
          <cell r="AR320">
            <v>4443.8943900000004</v>
          </cell>
          <cell r="AS320">
            <v>132.07</v>
          </cell>
          <cell r="AT320">
            <v>45.727000000000004</v>
          </cell>
          <cell r="AU320">
            <v>6039.16489</v>
          </cell>
          <cell r="AV320">
            <v>81.02</v>
          </cell>
          <cell r="AW320">
            <v>24.030999999999999</v>
          </cell>
          <cell r="AX320">
            <v>1946.9916199999998</v>
          </cell>
          <cell r="AY320">
            <v>9.1</v>
          </cell>
          <cell r="AZ320">
            <v>38.795000000000002</v>
          </cell>
          <cell r="BA320">
            <v>353.03449999999998</v>
          </cell>
          <cell r="BB320">
            <v>119.74000000000001</v>
          </cell>
          <cell r="BC320">
            <v>94.606000000000009</v>
          </cell>
          <cell r="BD320">
            <v>11328.122440000001</v>
          </cell>
          <cell r="BE320">
            <v>26432.791640000003</v>
          </cell>
          <cell r="BG320">
            <v>48.65</v>
          </cell>
          <cell r="BH320">
            <v>119.285</v>
          </cell>
          <cell r="BI320">
            <v>5803.2152499999993</v>
          </cell>
          <cell r="BJ320">
            <v>26.830000000000002</v>
          </cell>
          <cell r="BK320">
            <v>313.66000000000003</v>
          </cell>
          <cell r="BL320">
            <v>8415.497800000001</v>
          </cell>
          <cell r="BM320">
            <v>52.02</v>
          </cell>
          <cell r="BN320">
            <v>77.028999999999996</v>
          </cell>
          <cell r="BO320">
            <v>4007.0485800000001</v>
          </cell>
          <cell r="BP320">
            <v>50.99</v>
          </cell>
          <cell r="BQ320">
            <v>158.15600000000001</v>
          </cell>
          <cell r="BR320">
            <v>8064.3744400000005</v>
          </cell>
          <cell r="BS320">
            <v>31.220000000000002</v>
          </cell>
          <cell r="BT320">
            <v>255.315</v>
          </cell>
          <cell r="BU320">
            <v>7970.9343000000008</v>
          </cell>
          <cell r="BV320">
            <v>703.5</v>
          </cell>
          <cell r="BW320">
            <v>5.5179999999999998</v>
          </cell>
          <cell r="BX320">
            <v>3881.913</v>
          </cell>
          <cell r="BY320">
            <v>31.66</v>
          </cell>
          <cell r="BZ320">
            <v>154.64699999999999</v>
          </cell>
          <cell r="CA320">
            <v>4896.1240200000002</v>
          </cell>
          <cell r="CB320">
            <v>43039.107390000005</v>
          </cell>
          <cell r="CD320">
            <v>18.47</v>
          </cell>
          <cell r="CE320">
            <v>34.832000000000001</v>
          </cell>
          <cell r="CF320">
            <v>643.34703999999999</v>
          </cell>
          <cell r="CG320">
            <v>21.93</v>
          </cell>
          <cell r="CH320">
            <v>29.200000000000003</v>
          </cell>
          <cell r="CI320">
            <v>640.35600000000011</v>
          </cell>
          <cell r="CJ320">
            <v>1283.7030400000001</v>
          </cell>
          <cell r="CL320">
            <v>1449.3700000000001</v>
          </cell>
        </row>
        <row r="321">
          <cell r="A321" t="str">
            <v>02/27/2007</v>
          </cell>
          <cell r="B321">
            <v>39140</v>
          </cell>
          <cell r="C321">
            <v>106.56007396463943</v>
          </cell>
          <cell r="D321">
            <v>146.31214921031003</v>
          </cell>
          <cell r="E321">
            <v>72.716811801604536</v>
          </cell>
          <cell r="F321">
            <v>70.742826257626518</v>
          </cell>
          <cell r="G321">
            <v>110.26481715006304</v>
          </cell>
          <cell r="H321">
            <v>159.88723318566252</v>
          </cell>
          <cell r="I321">
            <v>79.400000000000006</v>
          </cell>
          <cell r="J321">
            <v>37.015309999999999</v>
          </cell>
          <cell r="K321">
            <v>199.892</v>
          </cell>
          <cell r="L321">
            <v>7399.0643465200001</v>
          </cell>
          <cell r="M321">
            <v>84.17</v>
          </cell>
          <cell r="N321">
            <v>66.734999999999999</v>
          </cell>
          <cell r="O321">
            <v>5617.0849500000004</v>
          </cell>
          <cell r="P321">
            <v>79.150000000000006</v>
          </cell>
          <cell r="Q321">
            <v>151.90899999999999</v>
          </cell>
          <cell r="R321">
            <v>12023.59735</v>
          </cell>
          <cell r="S321">
            <v>37.33</v>
          </cell>
          <cell r="T321">
            <v>93.326800000000006</v>
          </cell>
          <cell r="U321">
            <v>3483.8894439999999</v>
          </cell>
          <cell r="V321">
            <v>30.07</v>
          </cell>
          <cell r="W321">
            <v>383.89</v>
          </cell>
          <cell r="X321">
            <v>11543.5723</v>
          </cell>
          <cell r="Y321">
            <v>88.75</v>
          </cell>
          <cell r="Z321">
            <v>67.765000000000001</v>
          </cell>
          <cell r="AA321">
            <v>6014.1437500000002</v>
          </cell>
          <cell r="AB321">
            <v>23.38</v>
          </cell>
          <cell r="AC321">
            <v>119.554</v>
          </cell>
          <cell r="AD321">
            <v>2795.1725200000001</v>
          </cell>
          <cell r="AE321">
            <v>66.150000000000006</v>
          </cell>
          <cell r="AF321">
            <v>133.565</v>
          </cell>
          <cell r="AG321">
            <v>8835.3247499999998</v>
          </cell>
          <cell r="AH321">
            <v>55.410000000000004</v>
          </cell>
          <cell r="AI321">
            <v>81.841999999999999</v>
          </cell>
          <cell r="AJ321">
            <v>4534.8652200000006</v>
          </cell>
          <cell r="AK321">
            <v>62246.71463052</v>
          </cell>
          <cell r="AM321">
            <v>46.45</v>
          </cell>
          <cell r="AN321">
            <v>48.316000000000003</v>
          </cell>
          <cell r="AO321">
            <v>2244.2782000000002</v>
          </cell>
          <cell r="AP321">
            <v>66.59</v>
          </cell>
          <cell r="AQ321">
            <v>65.361000000000004</v>
          </cell>
          <cell r="AR321">
            <v>4352.3889900000004</v>
          </cell>
          <cell r="AS321">
            <v>125.55</v>
          </cell>
          <cell r="AT321">
            <v>45.727000000000004</v>
          </cell>
          <cell r="AU321">
            <v>5741.0248500000007</v>
          </cell>
          <cell r="AV321">
            <v>79.400000000000006</v>
          </cell>
          <cell r="AW321">
            <v>24.030999999999999</v>
          </cell>
          <cell r="AX321">
            <v>1908.0614</v>
          </cell>
          <cell r="AY321">
            <v>8.2799999999999994</v>
          </cell>
          <cell r="AZ321">
            <v>38.795000000000002</v>
          </cell>
          <cell r="BA321">
            <v>321.2226</v>
          </cell>
          <cell r="BB321">
            <v>114.5</v>
          </cell>
          <cell r="BC321">
            <v>94.606000000000009</v>
          </cell>
          <cell r="BD321">
            <v>10832.387000000001</v>
          </cell>
          <cell r="BE321">
            <v>25399.363040000004</v>
          </cell>
          <cell r="BG321">
            <v>47.230000000000004</v>
          </cell>
          <cell r="BH321">
            <v>119.285</v>
          </cell>
          <cell r="BI321">
            <v>5633.8305500000006</v>
          </cell>
          <cell r="BJ321">
            <v>25.71</v>
          </cell>
          <cell r="BK321">
            <v>313.66000000000003</v>
          </cell>
          <cell r="BL321">
            <v>8064.1986000000006</v>
          </cell>
          <cell r="BM321">
            <v>50.09</v>
          </cell>
          <cell r="BN321">
            <v>77.028999999999996</v>
          </cell>
          <cell r="BO321">
            <v>3858.3826100000001</v>
          </cell>
          <cell r="BP321">
            <v>49.6</v>
          </cell>
          <cell r="BQ321">
            <v>158.15600000000001</v>
          </cell>
          <cell r="BR321">
            <v>7844.5376000000006</v>
          </cell>
          <cell r="BS321">
            <v>29.93</v>
          </cell>
          <cell r="BT321">
            <v>255.315</v>
          </cell>
          <cell r="BU321">
            <v>7641.5779499999999</v>
          </cell>
          <cell r="BV321">
            <v>665.25</v>
          </cell>
          <cell r="BW321">
            <v>5.5179999999999998</v>
          </cell>
          <cell r="BX321">
            <v>3670.8494999999998</v>
          </cell>
          <cell r="BY321">
            <v>30.580000000000002</v>
          </cell>
          <cell r="BZ321">
            <v>154.64699999999999</v>
          </cell>
          <cell r="CA321">
            <v>4729.1052600000003</v>
          </cell>
          <cell r="CB321">
            <v>41442.482069999998</v>
          </cell>
          <cell r="CD321">
            <v>18</v>
          </cell>
          <cell r="CE321">
            <v>34.832000000000001</v>
          </cell>
          <cell r="CF321">
            <v>626.976</v>
          </cell>
          <cell r="CG321">
            <v>21.41</v>
          </cell>
          <cell r="CH321">
            <v>29.200000000000003</v>
          </cell>
          <cell r="CI321">
            <v>625.17200000000003</v>
          </cell>
          <cell r="CJ321">
            <v>1252.1480000000001</v>
          </cell>
          <cell r="CL321">
            <v>1399.04</v>
          </cell>
        </row>
        <row r="322">
          <cell r="A322" t="str">
            <v>02/28/2007</v>
          </cell>
          <cell r="B322">
            <v>39141</v>
          </cell>
          <cell r="C322">
            <v>106.87974516425925</v>
          </cell>
          <cell r="D322">
            <v>148.43050329253958</v>
          </cell>
          <cell r="E322">
            <v>73.133137289472543</v>
          </cell>
          <cell r="F322">
            <v>69.759359571512761</v>
          </cell>
          <cell r="G322">
            <v>110.87799495586378</v>
          </cell>
          <cell r="H322">
            <v>159.50463149416029</v>
          </cell>
          <cell r="I322">
            <v>79.210000000000008</v>
          </cell>
          <cell r="J322">
            <v>37.268740000000001</v>
          </cell>
          <cell r="K322">
            <v>199.892</v>
          </cell>
          <cell r="L322">
            <v>7449.7229760800001</v>
          </cell>
          <cell r="M322">
            <v>84.23</v>
          </cell>
          <cell r="N322">
            <v>66.734999999999999</v>
          </cell>
          <cell r="O322">
            <v>5621.0890500000005</v>
          </cell>
          <cell r="P322">
            <v>80.400000000000006</v>
          </cell>
          <cell r="Q322">
            <v>151.90899999999999</v>
          </cell>
          <cell r="R322">
            <v>12213.4836</v>
          </cell>
          <cell r="S322">
            <v>37.56</v>
          </cell>
          <cell r="T322">
            <v>93.326800000000006</v>
          </cell>
          <cell r="U322">
            <v>3505.3546080000006</v>
          </cell>
          <cell r="V322">
            <v>29.830000000000002</v>
          </cell>
          <cell r="W322">
            <v>383.89</v>
          </cell>
          <cell r="X322">
            <v>11451.438700000001</v>
          </cell>
          <cell r="Y322">
            <v>87.52</v>
          </cell>
          <cell r="Z322">
            <v>67.765000000000001</v>
          </cell>
          <cell r="AA322">
            <v>5930.7928000000002</v>
          </cell>
          <cell r="AB322">
            <v>23.39</v>
          </cell>
          <cell r="AC322">
            <v>120.77200000000001</v>
          </cell>
          <cell r="AD322">
            <v>2824.8570800000002</v>
          </cell>
          <cell r="AE322">
            <v>66.55</v>
          </cell>
          <cell r="AF322">
            <v>133.565</v>
          </cell>
          <cell r="AG322">
            <v>8888.7507499999992</v>
          </cell>
          <cell r="AH322">
            <v>55.57</v>
          </cell>
          <cell r="AI322">
            <v>81.841999999999999</v>
          </cell>
          <cell r="AJ322">
            <v>4547.9599399999997</v>
          </cell>
          <cell r="AK322">
            <v>62433.449504080003</v>
          </cell>
          <cell r="AM322">
            <v>46.32</v>
          </cell>
          <cell r="AN322">
            <v>48.316000000000003</v>
          </cell>
          <cell r="AO322">
            <v>2237.99712</v>
          </cell>
          <cell r="AP322">
            <v>67.349999999999994</v>
          </cell>
          <cell r="AQ322">
            <v>65.361000000000004</v>
          </cell>
          <cell r="AR322">
            <v>4402.0633500000004</v>
          </cell>
          <cell r="AS322">
            <v>125.32000000000001</v>
          </cell>
          <cell r="AT322">
            <v>45.727000000000004</v>
          </cell>
          <cell r="AU322">
            <v>5730.5076400000007</v>
          </cell>
          <cell r="AV322">
            <v>79.210000000000008</v>
          </cell>
          <cell r="AW322">
            <v>25.523</v>
          </cell>
          <cell r="AX322">
            <v>2021.6768300000001</v>
          </cell>
          <cell r="AY322">
            <v>8.74</v>
          </cell>
          <cell r="AZ322">
            <v>38.795000000000002</v>
          </cell>
          <cell r="BA322">
            <v>339.06830000000002</v>
          </cell>
          <cell r="BB322">
            <v>116.65</v>
          </cell>
          <cell r="BC322">
            <v>94.606000000000009</v>
          </cell>
          <cell r="BD322">
            <v>11035.789900000002</v>
          </cell>
          <cell r="BE322">
            <v>25767.103140000003</v>
          </cell>
          <cell r="BG322">
            <v>46.36</v>
          </cell>
          <cell r="BH322">
            <v>119.285</v>
          </cell>
          <cell r="BI322">
            <v>5530.0526</v>
          </cell>
          <cell r="BJ322">
            <v>25.36</v>
          </cell>
          <cell r="BK322">
            <v>313.66000000000003</v>
          </cell>
          <cell r="BL322">
            <v>7954.4176000000007</v>
          </cell>
          <cell r="BM322">
            <v>49.53</v>
          </cell>
          <cell r="BN322">
            <v>89.326999999999998</v>
          </cell>
          <cell r="BO322">
            <v>4424.3663100000003</v>
          </cell>
          <cell r="BP322">
            <v>49.19</v>
          </cell>
          <cell r="BQ322">
            <v>160.01599999999999</v>
          </cell>
          <cell r="BR322">
            <v>7871.1870399999989</v>
          </cell>
          <cell r="BS322">
            <v>29.560000000000002</v>
          </cell>
          <cell r="BT322">
            <v>255.315</v>
          </cell>
          <cell r="BU322">
            <v>7547.1114000000007</v>
          </cell>
          <cell r="BV322">
            <v>676.85</v>
          </cell>
          <cell r="BW322">
            <v>5.5179999999999998</v>
          </cell>
          <cell r="BX322">
            <v>3734.8582999999999</v>
          </cell>
          <cell r="BY322">
            <v>29.86</v>
          </cell>
          <cell r="BZ322">
            <v>154.64699999999999</v>
          </cell>
          <cell r="CA322">
            <v>4617.7594199999994</v>
          </cell>
          <cell r="CB322">
            <v>41679.752670000002</v>
          </cell>
          <cell r="CD322">
            <v>18.02</v>
          </cell>
          <cell r="CE322">
            <v>34.832000000000001</v>
          </cell>
          <cell r="CF322">
            <v>627.67264</v>
          </cell>
          <cell r="CG322">
            <v>20.79</v>
          </cell>
          <cell r="CH322">
            <v>29.200000000000003</v>
          </cell>
          <cell r="CI322">
            <v>607.06799999999998</v>
          </cell>
          <cell r="CJ322">
            <v>1234.74064</v>
          </cell>
          <cell r="CL322">
            <v>1406.82</v>
          </cell>
        </row>
        <row r="323">
          <cell r="A323" t="str">
            <v>03/01/2007</v>
          </cell>
          <cell r="B323">
            <v>39142</v>
          </cell>
          <cell r="C323">
            <v>106.31290125115527</v>
          </cell>
          <cell r="D323">
            <v>149.23178798926543</v>
          </cell>
          <cell r="E323">
            <v>73.945622332150421</v>
          </cell>
          <cell r="F323">
            <v>69.166636395950448</v>
          </cell>
          <cell r="G323">
            <v>110.59032156368221</v>
          </cell>
          <cell r="H323">
            <v>156.80628272251309</v>
          </cell>
          <cell r="I323">
            <v>77.87</v>
          </cell>
          <cell r="J323">
            <v>37.275780000000005</v>
          </cell>
          <cell r="K323">
            <v>199.892</v>
          </cell>
          <cell r="L323">
            <v>7451.1302157600012</v>
          </cell>
          <cell r="M323">
            <v>83.99</v>
          </cell>
          <cell r="N323">
            <v>66.734999999999999</v>
          </cell>
          <cell r="O323">
            <v>5605.0726499999992</v>
          </cell>
          <cell r="P323">
            <v>80.510000000000005</v>
          </cell>
          <cell r="Q323">
            <v>151.90899999999999</v>
          </cell>
          <cell r="R323">
            <v>12230.193590000001</v>
          </cell>
          <cell r="S323">
            <v>36.94</v>
          </cell>
          <cell r="T323">
            <v>93.326800000000006</v>
          </cell>
          <cell r="U323">
            <v>3447.4919920000002</v>
          </cell>
          <cell r="V323">
            <v>29.46</v>
          </cell>
          <cell r="W323">
            <v>383.89</v>
          </cell>
          <cell r="X323">
            <v>11309.3994</v>
          </cell>
          <cell r="Y323">
            <v>87.75</v>
          </cell>
          <cell r="Z323">
            <v>67.765000000000001</v>
          </cell>
          <cell r="AA323">
            <v>5946.3787499999999</v>
          </cell>
          <cell r="AB323">
            <v>23.37</v>
          </cell>
          <cell r="AC323">
            <v>120.77200000000001</v>
          </cell>
          <cell r="AD323">
            <v>2822.4416400000005</v>
          </cell>
          <cell r="AE323">
            <v>65.489999999999995</v>
          </cell>
          <cell r="AF323">
            <v>133.565</v>
          </cell>
          <cell r="AG323">
            <v>8747.1718499999988</v>
          </cell>
          <cell r="AH323">
            <v>55.51</v>
          </cell>
          <cell r="AI323">
            <v>81.841999999999999</v>
          </cell>
          <cell r="AJ323">
            <v>4543.0494199999994</v>
          </cell>
          <cell r="AK323">
            <v>62102.329507760005</v>
          </cell>
          <cell r="AM323">
            <v>46.32</v>
          </cell>
          <cell r="AN323">
            <v>48.316000000000003</v>
          </cell>
          <cell r="AO323">
            <v>2237.99712</v>
          </cell>
          <cell r="AP323">
            <v>67.820000000000007</v>
          </cell>
          <cell r="AQ323">
            <v>65.361000000000004</v>
          </cell>
          <cell r="AR323">
            <v>4432.7830200000008</v>
          </cell>
          <cell r="AS323">
            <v>125.42</v>
          </cell>
          <cell r="AT323">
            <v>45.727000000000004</v>
          </cell>
          <cell r="AU323">
            <v>5735.0803400000004</v>
          </cell>
          <cell r="AV323">
            <v>77.87</v>
          </cell>
          <cell r="AW323">
            <v>25.523</v>
          </cell>
          <cell r="AX323">
            <v>1987.4760100000001</v>
          </cell>
          <cell r="AY323">
            <v>8.42</v>
          </cell>
          <cell r="AZ323">
            <v>38.795000000000002</v>
          </cell>
          <cell r="BA323">
            <v>326.65390000000002</v>
          </cell>
          <cell r="BB323">
            <v>118.24000000000001</v>
          </cell>
          <cell r="BC323">
            <v>94.606000000000009</v>
          </cell>
          <cell r="BD323">
            <v>11186.213440000001</v>
          </cell>
          <cell r="BE323">
            <v>25906.203830000002</v>
          </cell>
          <cell r="BG323">
            <v>47.28</v>
          </cell>
          <cell r="BH323">
            <v>119.285</v>
          </cell>
          <cell r="BI323">
            <v>5639.7947999999997</v>
          </cell>
          <cell r="BJ323">
            <v>25.67</v>
          </cell>
          <cell r="BK323">
            <v>313.66000000000003</v>
          </cell>
          <cell r="BL323">
            <v>8051.6522000000014</v>
          </cell>
          <cell r="BM323">
            <v>50.14</v>
          </cell>
          <cell r="BN323">
            <v>89.326999999999998</v>
          </cell>
          <cell r="BO323">
            <v>4478.8557799999999</v>
          </cell>
          <cell r="BP323">
            <v>49.25</v>
          </cell>
          <cell r="BQ323">
            <v>160.01599999999999</v>
          </cell>
          <cell r="BR323">
            <v>7880.7879999999996</v>
          </cell>
          <cell r="BS323">
            <v>30.05</v>
          </cell>
          <cell r="BT323">
            <v>255.315</v>
          </cell>
          <cell r="BU323">
            <v>7672.2157500000003</v>
          </cell>
          <cell r="BV323">
            <v>689.25</v>
          </cell>
          <cell r="BW323">
            <v>5.5179999999999998</v>
          </cell>
          <cell r="BX323">
            <v>3803.2815000000001</v>
          </cell>
          <cell r="BY323">
            <v>29.85</v>
          </cell>
          <cell r="BZ323">
            <v>154.64699999999999</v>
          </cell>
          <cell r="CA323">
            <v>4616.2129500000001</v>
          </cell>
          <cell r="CB323">
            <v>42142.80098</v>
          </cell>
          <cell r="CD323">
            <v>17.920000000000002</v>
          </cell>
          <cell r="CE323">
            <v>34.832000000000001</v>
          </cell>
          <cell r="CF323">
            <v>624.1894400000001</v>
          </cell>
          <cell r="CG323">
            <v>20.55</v>
          </cell>
          <cell r="CH323">
            <v>29.200000000000003</v>
          </cell>
          <cell r="CI323">
            <v>600.06000000000006</v>
          </cell>
          <cell r="CJ323">
            <v>1224.24944</v>
          </cell>
          <cell r="CL323">
            <v>1403.17</v>
          </cell>
        </row>
        <row r="324">
          <cell r="A324" t="str">
            <v>03/02/2007</v>
          </cell>
          <cell r="B324">
            <v>39143</v>
          </cell>
          <cell r="C324">
            <v>104.76752927693451</v>
          </cell>
          <cell r="D324">
            <v>147.71900771716798</v>
          </cell>
          <cell r="E324">
            <v>72.749267122437601</v>
          </cell>
          <cell r="F324">
            <v>68.208968580403337</v>
          </cell>
          <cell r="G324">
            <v>109.32928751576291</v>
          </cell>
          <cell r="H324">
            <v>152.2754732178816</v>
          </cell>
          <cell r="I324">
            <v>75.62</v>
          </cell>
          <cell r="J324">
            <v>36.846350000000001</v>
          </cell>
          <cell r="K324">
            <v>199.892</v>
          </cell>
          <cell r="L324">
            <v>7365.2905941999998</v>
          </cell>
          <cell r="M324">
            <v>82.86</v>
          </cell>
          <cell r="N324">
            <v>66.734999999999999</v>
          </cell>
          <cell r="O324">
            <v>5529.6620999999996</v>
          </cell>
          <cell r="P324">
            <v>79.67</v>
          </cell>
          <cell r="Q324">
            <v>151.90899999999999</v>
          </cell>
          <cell r="R324">
            <v>12102.590029999999</v>
          </cell>
          <cell r="S324">
            <v>35.36</v>
          </cell>
          <cell r="T324">
            <v>93.326800000000006</v>
          </cell>
          <cell r="U324">
            <v>3300.035648</v>
          </cell>
          <cell r="V324">
            <v>28.92</v>
          </cell>
          <cell r="W324">
            <v>383.89</v>
          </cell>
          <cell r="X324">
            <v>11102.0988</v>
          </cell>
          <cell r="Y324">
            <v>87</v>
          </cell>
          <cell r="Z324">
            <v>67.765000000000001</v>
          </cell>
          <cell r="AA324">
            <v>5895.5550000000003</v>
          </cell>
          <cell r="AB324">
            <v>23.09</v>
          </cell>
          <cell r="AC324">
            <v>120.77200000000001</v>
          </cell>
          <cell r="AD324">
            <v>2788.6254800000002</v>
          </cell>
          <cell r="AE324">
            <v>64.87</v>
          </cell>
          <cell r="AF324">
            <v>133.565</v>
          </cell>
          <cell r="AG324">
            <v>8664.3615499999996</v>
          </cell>
          <cell r="AH324">
            <v>54.39</v>
          </cell>
          <cell r="AI324">
            <v>81.841999999999999</v>
          </cell>
          <cell r="AJ324">
            <v>4451.3863799999999</v>
          </cell>
          <cell r="AK324">
            <v>61199.605582200005</v>
          </cell>
          <cell r="AM324">
            <v>45.77</v>
          </cell>
          <cell r="AN324">
            <v>48.316000000000003</v>
          </cell>
          <cell r="AO324">
            <v>2211.4233200000003</v>
          </cell>
          <cell r="AP324">
            <v>67.430000000000007</v>
          </cell>
          <cell r="AQ324">
            <v>65.361000000000004</v>
          </cell>
          <cell r="AR324">
            <v>4407.2922300000009</v>
          </cell>
          <cell r="AS324">
            <v>124.79</v>
          </cell>
          <cell r="AT324">
            <v>45.727000000000004</v>
          </cell>
          <cell r="AU324">
            <v>5706.2723300000007</v>
          </cell>
          <cell r="AV324">
            <v>75.62</v>
          </cell>
          <cell r="AW324">
            <v>25.523</v>
          </cell>
          <cell r="AX324">
            <v>1930.04926</v>
          </cell>
          <cell r="AY324">
            <v>8.02</v>
          </cell>
          <cell r="AZ324">
            <v>38.795000000000002</v>
          </cell>
          <cell r="BA324">
            <v>311.13589999999999</v>
          </cell>
          <cell r="BB324">
            <v>117.09</v>
          </cell>
          <cell r="BC324">
            <v>94.606000000000009</v>
          </cell>
          <cell r="BD324">
            <v>11077.416540000002</v>
          </cell>
          <cell r="BE324">
            <v>25643.58958</v>
          </cell>
          <cell r="BG324">
            <v>46.38</v>
          </cell>
          <cell r="BH324">
            <v>119.285</v>
          </cell>
          <cell r="BI324">
            <v>5532.4382999999998</v>
          </cell>
          <cell r="BJ324">
            <v>25.310000000000002</v>
          </cell>
          <cell r="BK324">
            <v>313.66000000000003</v>
          </cell>
          <cell r="BL324">
            <v>7938.7346000000016</v>
          </cell>
          <cell r="BM324">
            <v>49.36</v>
          </cell>
          <cell r="BN324">
            <v>89.326999999999998</v>
          </cell>
          <cell r="BO324">
            <v>4409.1807200000003</v>
          </cell>
          <cell r="BP324">
            <v>48.7</v>
          </cell>
          <cell r="BQ324">
            <v>160.01599999999999</v>
          </cell>
          <cell r="BR324">
            <v>7792.7791999999999</v>
          </cell>
          <cell r="BS324">
            <v>29.5</v>
          </cell>
          <cell r="BT324">
            <v>255.315</v>
          </cell>
          <cell r="BU324">
            <v>7531.7924999999996</v>
          </cell>
          <cell r="BV324">
            <v>670</v>
          </cell>
          <cell r="BW324">
            <v>5.5179999999999998</v>
          </cell>
          <cell r="BX324">
            <v>3697.06</v>
          </cell>
          <cell r="BY324">
            <v>29.48</v>
          </cell>
          <cell r="BZ324">
            <v>154.64699999999999</v>
          </cell>
          <cell r="CA324">
            <v>4558.9935599999999</v>
          </cell>
          <cell r="CB324">
            <v>41460.978880000002</v>
          </cell>
          <cell r="CD324">
            <v>17.71</v>
          </cell>
          <cell r="CE324">
            <v>34.832000000000001</v>
          </cell>
          <cell r="CF324">
            <v>616.87472000000002</v>
          </cell>
          <cell r="CG324">
            <v>20.22</v>
          </cell>
          <cell r="CH324">
            <v>29.200000000000003</v>
          </cell>
          <cell r="CI324">
            <v>590.42399999999998</v>
          </cell>
          <cell r="CJ324">
            <v>1207.29872</v>
          </cell>
          <cell r="CL324">
            <v>1387.17</v>
          </cell>
        </row>
        <row r="325">
          <cell r="A325" t="str">
            <v>03/05/2007</v>
          </cell>
          <cell r="B325">
            <v>39146</v>
          </cell>
          <cell r="C325">
            <v>103.23379783886904</v>
          </cell>
          <cell r="D325">
            <v>143.84497804420977</v>
          </cell>
          <cell r="E325">
            <v>70.003225697584995</v>
          </cell>
          <cell r="F325">
            <v>65.86612559622283</v>
          </cell>
          <cell r="G325">
            <v>108.30091424968474</v>
          </cell>
          <cell r="H325">
            <v>149.15424889246879</v>
          </cell>
          <cell r="I325">
            <v>74.070000000000007</v>
          </cell>
          <cell r="J325">
            <v>36.290210000000002</v>
          </cell>
          <cell r="K325">
            <v>199.892</v>
          </cell>
          <cell r="L325">
            <v>7254.1226573200001</v>
          </cell>
          <cell r="M325">
            <v>82.58</v>
          </cell>
          <cell r="N325">
            <v>66.734999999999999</v>
          </cell>
          <cell r="O325">
            <v>5510.9763000000003</v>
          </cell>
          <cell r="P325">
            <v>79.28</v>
          </cell>
          <cell r="Q325">
            <v>151.90899999999999</v>
          </cell>
          <cell r="R325">
            <v>12043.345519999999</v>
          </cell>
          <cell r="S325">
            <v>34.85</v>
          </cell>
          <cell r="T325">
            <v>93.326800000000006</v>
          </cell>
          <cell r="U325">
            <v>3252.4389800000004</v>
          </cell>
          <cell r="V325">
            <v>28.46</v>
          </cell>
          <cell r="W325">
            <v>383.89</v>
          </cell>
          <cell r="X325">
            <v>10925.509400000001</v>
          </cell>
          <cell r="Y325">
            <v>85.06</v>
          </cell>
          <cell r="Z325">
            <v>67.765000000000001</v>
          </cell>
          <cell r="AA325">
            <v>5764.0909000000001</v>
          </cell>
          <cell r="AB325">
            <v>22.34</v>
          </cell>
          <cell r="AC325">
            <v>120.77200000000001</v>
          </cell>
          <cell r="AD325">
            <v>2698.04648</v>
          </cell>
          <cell r="AE325">
            <v>63.74</v>
          </cell>
          <cell r="AF325">
            <v>133.565</v>
          </cell>
          <cell r="AG325">
            <v>8513.4331000000002</v>
          </cell>
          <cell r="AH325">
            <v>53.050000000000004</v>
          </cell>
          <cell r="AI325">
            <v>81.841999999999999</v>
          </cell>
          <cell r="AJ325">
            <v>4341.7181</v>
          </cell>
          <cell r="AK325">
            <v>60303.681437320003</v>
          </cell>
          <cell r="AM325">
            <v>43.87</v>
          </cell>
          <cell r="AN325">
            <v>48.316000000000003</v>
          </cell>
          <cell r="AO325">
            <v>2119.6229199999998</v>
          </cell>
          <cell r="AP325">
            <v>66.7</v>
          </cell>
          <cell r="AQ325">
            <v>65.361000000000004</v>
          </cell>
          <cell r="AR325">
            <v>4359.5787</v>
          </cell>
          <cell r="AS325">
            <v>121.56</v>
          </cell>
          <cell r="AT325">
            <v>45.727000000000004</v>
          </cell>
          <cell r="AU325">
            <v>5558.5741200000002</v>
          </cell>
          <cell r="AV325">
            <v>74.070000000000007</v>
          </cell>
          <cell r="AW325">
            <v>25.523</v>
          </cell>
          <cell r="AX325">
            <v>1890.4886100000001</v>
          </cell>
          <cell r="AY325">
            <v>7.96</v>
          </cell>
          <cell r="AZ325">
            <v>38.795000000000002</v>
          </cell>
          <cell r="BA325">
            <v>308.8082</v>
          </cell>
          <cell r="BB325">
            <v>113.46000000000001</v>
          </cell>
          <cell r="BC325">
            <v>94.606000000000009</v>
          </cell>
          <cell r="BD325">
            <v>10733.996760000002</v>
          </cell>
          <cell r="BE325">
            <v>24971.069310000003</v>
          </cell>
          <cell r="BG325">
            <v>44.410000000000004</v>
          </cell>
          <cell r="BH325">
            <v>119.285</v>
          </cell>
          <cell r="BI325">
            <v>5297.4468500000003</v>
          </cell>
          <cell r="BJ325">
            <v>24.25</v>
          </cell>
          <cell r="BK325">
            <v>313.66000000000003</v>
          </cell>
          <cell r="BL325">
            <v>7606.255000000001</v>
          </cell>
          <cell r="BM325">
            <v>47.75</v>
          </cell>
          <cell r="BN325">
            <v>89.326999999999998</v>
          </cell>
          <cell r="BO325">
            <v>4265.3642499999996</v>
          </cell>
          <cell r="BP325">
            <v>47.050000000000004</v>
          </cell>
          <cell r="BQ325">
            <v>160.01599999999999</v>
          </cell>
          <cell r="BR325">
            <v>7528.7528000000002</v>
          </cell>
          <cell r="BS325">
            <v>28.400000000000002</v>
          </cell>
          <cell r="BT325">
            <v>255.315</v>
          </cell>
          <cell r="BU325">
            <v>7250.9460000000008</v>
          </cell>
          <cell r="BV325">
            <v>648.5</v>
          </cell>
          <cell r="BW325">
            <v>5.5179999999999998</v>
          </cell>
          <cell r="BX325">
            <v>3578.4229999999998</v>
          </cell>
          <cell r="BY325">
            <v>28.25</v>
          </cell>
          <cell r="BZ325">
            <v>154.64699999999999</v>
          </cell>
          <cell r="CA325">
            <v>4368.7777500000002</v>
          </cell>
          <cell r="CB325">
            <v>39895.965649999998</v>
          </cell>
          <cell r="CD325">
            <v>17.45</v>
          </cell>
          <cell r="CE325">
            <v>34.832000000000001</v>
          </cell>
          <cell r="CF325">
            <v>607.8184</v>
          </cell>
          <cell r="CG325">
            <v>19.11</v>
          </cell>
          <cell r="CH325">
            <v>29.200000000000003</v>
          </cell>
          <cell r="CI325">
            <v>558.01200000000006</v>
          </cell>
          <cell r="CJ325">
            <v>1165.8304000000001</v>
          </cell>
          <cell r="CL325">
            <v>1374.1220000000001</v>
          </cell>
        </row>
        <row r="326">
          <cell r="A326" t="str">
            <v>03/06/2007</v>
          </cell>
          <cell r="B326">
            <v>39147</v>
          </cell>
          <cell r="C326">
            <v>104.54291543606983</v>
          </cell>
          <cell r="D326">
            <v>145.45436800138026</v>
          </cell>
          <cell r="E326">
            <v>71.1932188656303</v>
          </cell>
          <cell r="F326">
            <v>67.516674781403168</v>
          </cell>
          <cell r="G326">
            <v>109.97872005044135</v>
          </cell>
          <cell r="H326">
            <v>151.14780507450664</v>
          </cell>
          <cell r="I326">
            <v>75.06</v>
          </cell>
          <cell r="J326">
            <v>36.733720000000005</v>
          </cell>
          <cell r="K326">
            <v>199.892</v>
          </cell>
          <cell r="L326">
            <v>7342.7767582400011</v>
          </cell>
          <cell r="M326">
            <v>84.38</v>
          </cell>
          <cell r="N326">
            <v>66.734999999999999</v>
          </cell>
          <cell r="O326">
            <v>5631.0992999999999</v>
          </cell>
          <cell r="P326">
            <v>80.320000000000007</v>
          </cell>
          <cell r="Q326">
            <v>151.90899999999999</v>
          </cell>
          <cell r="R326">
            <v>12201.330880000001</v>
          </cell>
          <cell r="S326">
            <v>34.19</v>
          </cell>
          <cell r="T326">
            <v>93.326800000000006</v>
          </cell>
          <cell r="U326">
            <v>3190.843292</v>
          </cell>
          <cell r="V326">
            <v>28.64</v>
          </cell>
          <cell r="W326">
            <v>383.89</v>
          </cell>
          <cell r="X326">
            <v>10994.6096</v>
          </cell>
          <cell r="Y326">
            <v>85.710000000000008</v>
          </cell>
          <cell r="Z326">
            <v>67.765000000000001</v>
          </cell>
          <cell r="AA326">
            <v>5808.1381500000007</v>
          </cell>
          <cell r="AB326">
            <v>22.37</v>
          </cell>
          <cell r="AC326">
            <v>120.77200000000001</v>
          </cell>
          <cell r="AD326">
            <v>2701.6696400000001</v>
          </cell>
          <cell r="AE326">
            <v>64.75</v>
          </cell>
          <cell r="AF326">
            <v>133.565</v>
          </cell>
          <cell r="AG326">
            <v>8648.3337499999998</v>
          </cell>
          <cell r="AH326">
            <v>55.59</v>
          </cell>
          <cell r="AI326">
            <v>81.841999999999999</v>
          </cell>
          <cell r="AJ326">
            <v>4549.5967799999999</v>
          </cell>
          <cell r="AK326">
            <v>61068.398150239998</v>
          </cell>
          <cell r="AM326">
            <v>44.85</v>
          </cell>
          <cell r="AN326">
            <v>48.316000000000003</v>
          </cell>
          <cell r="AO326">
            <v>2166.9726000000001</v>
          </cell>
          <cell r="AP326">
            <v>66.94</v>
          </cell>
          <cell r="AQ326">
            <v>65.361000000000004</v>
          </cell>
          <cell r="AR326">
            <v>4375.2653399999999</v>
          </cell>
          <cell r="AS326">
            <v>122.68</v>
          </cell>
          <cell r="AT326">
            <v>45.727000000000004</v>
          </cell>
          <cell r="AU326">
            <v>5609.7883600000005</v>
          </cell>
          <cell r="AV326">
            <v>75.06</v>
          </cell>
          <cell r="AW326">
            <v>25.523</v>
          </cell>
          <cell r="AX326">
            <v>1915.75638</v>
          </cell>
          <cell r="AY326">
            <v>8.2000000000000011</v>
          </cell>
          <cell r="AZ326">
            <v>38.795000000000002</v>
          </cell>
          <cell r="BA326">
            <v>318.11900000000003</v>
          </cell>
          <cell r="BB326">
            <v>114.84</v>
          </cell>
          <cell r="BC326">
            <v>94.606000000000009</v>
          </cell>
          <cell r="BD326">
            <v>10864.553040000001</v>
          </cell>
          <cell r="BE326">
            <v>25250.454720000002</v>
          </cell>
          <cell r="BG326">
            <v>46.04</v>
          </cell>
          <cell r="BH326">
            <v>119.285</v>
          </cell>
          <cell r="BI326">
            <v>5491.8813999999993</v>
          </cell>
          <cell r="BJ326">
            <v>24.560000000000002</v>
          </cell>
          <cell r="BK326">
            <v>313.66000000000003</v>
          </cell>
          <cell r="BL326">
            <v>7703.4896000000017</v>
          </cell>
          <cell r="BM326">
            <v>48.71</v>
          </cell>
          <cell r="BN326">
            <v>89.326999999999998</v>
          </cell>
          <cell r="BO326">
            <v>4351.1181699999997</v>
          </cell>
          <cell r="BP326">
            <v>47.900000000000006</v>
          </cell>
          <cell r="BQ326">
            <v>160.01599999999999</v>
          </cell>
          <cell r="BR326">
            <v>7664.7664000000004</v>
          </cell>
          <cell r="BS326">
            <v>28.75</v>
          </cell>
          <cell r="BT326">
            <v>255.315</v>
          </cell>
          <cell r="BU326">
            <v>7340.3062499999996</v>
          </cell>
          <cell r="BV326">
            <v>646.75</v>
          </cell>
          <cell r="BW326">
            <v>5.5179999999999998</v>
          </cell>
          <cell r="BX326">
            <v>3568.7664999999997</v>
          </cell>
          <cell r="BY326">
            <v>28.8</v>
          </cell>
          <cell r="BZ326">
            <v>154.64699999999999</v>
          </cell>
          <cell r="CA326">
            <v>4453.8335999999999</v>
          </cell>
          <cell r="CB326">
            <v>40574.161919999999</v>
          </cell>
          <cell r="CD326">
            <v>17.66</v>
          </cell>
          <cell r="CE326">
            <v>34.832000000000001</v>
          </cell>
          <cell r="CF326">
            <v>615.13311999999996</v>
          </cell>
          <cell r="CG326">
            <v>19.86</v>
          </cell>
          <cell r="CH326">
            <v>29.200000000000003</v>
          </cell>
          <cell r="CI326">
            <v>579.91200000000003</v>
          </cell>
          <cell r="CJ326">
            <v>1195.04512</v>
          </cell>
          <cell r="CL326">
            <v>1395.41</v>
          </cell>
        </row>
        <row r="327">
          <cell r="A327" t="str">
            <v>03/07/2007</v>
          </cell>
          <cell r="B327">
            <v>39148</v>
          </cell>
          <cell r="C327">
            <v>104.74144593309795</v>
          </cell>
          <cell r="D327">
            <v>147.53904110388942</v>
          </cell>
          <cell r="E327">
            <v>71.391222412516925</v>
          </cell>
          <cell r="F327">
            <v>67.251300764856239</v>
          </cell>
          <cell r="G327">
            <v>109.7075977301387</v>
          </cell>
          <cell r="H327">
            <v>150.86588803866289</v>
          </cell>
          <cell r="I327">
            <v>74.92</v>
          </cell>
          <cell r="J327">
            <v>37.332100000000004</v>
          </cell>
          <cell r="K327">
            <v>199.892</v>
          </cell>
          <cell r="L327">
            <v>7462.388133200001</v>
          </cell>
          <cell r="M327">
            <v>85</v>
          </cell>
          <cell r="N327">
            <v>66.734999999999999</v>
          </cell>
          <cell r="O327">
            <v>5672.4750000000004</v>
          </cell>
          <cell r="P327">
            <v>79.64</v>
          </cell>
          <cell r="Q327">
            <v>151.90899999999999</v>
          </cell>
          <cell r="R327">
            <v>12098.03276</v>
          </cell>
          <cell r="S327">
            <v>35.700000000000003</v>
          </cell>
          <cell r="T327">
            <v>93.326800000000006</v>
          </cell>
          <cell r="U327">
            <v>3331.7667600000004</v>
          </cell>
          <cell r="V327">
            <v>28.41</v>
          </cell>
          <cell r="W327">
            <v>383.89</v>
          </cell>
          <cell r="X327">
            <v>10906.314899999999</v>
          </cell>
          <cell r="Y327">
            <v>85.67</v>
          </cell>
          <cell r="Z327">
            <v>67.765000000000001</v>
          </cell>
          <cell r="AA327">
            <v>5805.4275500000003</v>
          </cell>
          <cell r="AB327">
            <v>22.14</v>
          </cell>
          <cell r="AC327">
            <v>120.77200000000001</v>
          </cell>
          <cell r="AD327">
            <v>2673.8920800000001</v>
          </cell>
          <cell r="AE327">
            <v>64.8</v>
          </cell>
          <cell r="AF327">
            <v>133.565</v>
          </cell>
          <cell r="AG327">
            <v>8655.0119999999988</v>
          </cell>
          <cell r="AH327">
            <v>55.95</v>
          </cell>
          <cell r="AI327">
            <v>81.841999999999999</v>
          </cell>
          <cell r="AJ327">
            <v>4579.0599000000002</v>
          </cell>
          <cell r="AK327">
            <v>61184.369083199992</v>
          </cell>
          <cell r="AM327">
            <v>45</v>
          </cell>
          <cell r="AN327">
            <v>48.316000000000003</v>
          </cell>
          <cell r="AO327">
            <v>2174.2200000000003</v>
          </cell>
          <cell r="AP327">
            <v>67.349999999999994</v>
          </cell>
          <cell r="AQ327">
            <v>65.361000000000004</v>
          </cell>
          <cell r="AR327">
            <v>4402.0633500000004</v>
          </cell>
          <cell r="AS327">
            <v>125.34</v>
          </cell>
          <cell r="AT327">
            <v>45.727000000000004</v>
          </cell>
          <cell r="AU327">
            <v>5731.4221800000005</v>
          </cell>
          <cell r="AV327">
            <v>74.92</v>
          </cell>
          <cell r="AW327">
            <v>25.523</v>
          </cell>
          <cell r="AX327">
            <v>1912.18316</v>
          </cell>
          <cell r="AY327">
            <v>7.95</v>
          </cell>
          <cell r="AZ327">
            <v>38.795000000000002</v>
          </cell>
          <cell r="BA327">
            <v>308.42025000000001</v>
          </cell>
          <cell r="BB327">
            <v>117.16</v>
          </cell>
          <cell r="BC327">
            <v>94.606000000000009</v>
          </cell>
          <cell r="BD327">
            <v>11084.03896</v>
          </cell>
          <cell r="BE327">
            <v>25612.347900000001</v>
          </cell>
          <cell r="BG327">
            <v>46.1</v>
          </cell>
          <cell r="BH327">
            <v>119.285</v>
          </cell>
          <cell r="BI327">
            <v>5499.0384999999997</v>
          </cell>
          <cell r="BJ327">
            <v>24.55</v>
          </cell>
          <cell r="BK327">
            <v>313.66000000000003</v>
          </cell>
          <cell r="BL327">
            <v>7700.353000000001</v>
          </cell>
          <cell r="BM327">
            <v>48.6</v>
          </cell>
          <cell r="BN327">
            <v>89.326999999999998</v>
          </cell>
          <cell r="BO327">
            <v>4341.2921999999999</v>
          </cell>
          <cell r="BP327">
            <v>48.25</v>
          </cell>
          <cell r="BQ327">
            <v>160.01599999999999</v>
          </cell>
          <cell r="BR327">
            <v>7720.7719999999999</v>
          </cell>
          <cell r="BS327">
            <v>28.57</v>
          </cell>
          <cell r="BT327">
            <v>255.315</v>
          </cell>
          <cell r="BU327">
            <v>7294.3495499999999</v>
          </cell>
          <cell r="BV327">
            <v>654.1</v>
          </cell>
          <cell r="BW327">
            <v>5.5179999999999998</v>
          </cell>
          <cell r="BX327">
            <v>3609.3238000000001</v>
          </cell>
          <cell r="BY327">
            <v>29.240000000000002</v>
          </cell>
          <cell r="BZ327">
            <v>154.64699999999999</v>
          </cell>
          <cell r="CA327">
            <v>4521.8782799999999</v>
          </cell>
          <cell r="CB327">
            <v>40687.00733</v>
          </cell>
          <cell r="CD327">
            <v>17.5</v>
          </cell>
          <cell r="CE327">
            <v>34.832000000000001</v>
          </cell>
          <cell r="CF327">
            <v>609.56000000000006</v>
          </cell>
          <cell r="CG327">
            <v>19.89</v>
          </cell>
          <cell r="CH327">
            <v>29.200000000000003</v>
          </cell>
          <cell r="CI327">
            <v>580.78800000000012</v>
          </cell>
          <cell r="CJ327">
            <v>1190.3480000000002</v>
          </cell>
          <cell r="CL327">
            <v>1391.97</v>
          </cell>
        </row>
        <row r="328">
          <cell r="A328" t="str">
            <v>03/08/2007</v>
          </cell>
          <cell r="B328">
            <v>39149</v>
          </cell>
          <cell r="C328">
            <v>105.66289979532453</v>
          </cell>
          <cell r="D328">
            <v>150.1897311317947</v>
          </cell>
          <cell r="E328">
            <v>72.530503028658146</v>
          </cell>
          <cell r="F328">
            <v>67.849800211719213</v>
          </cell>
          <cell r="G328">
            <v>110.48943883984867</v>
          </cell>
          <cell r="H328">
            <v>152.47684252919854</v>
          </cell>
          <cell r="I328">
            <v>75.72</v>
          </cell>
          <cell r="J328">
            <v>37.67</v>
          </cell>
          <cell r="K328">
            <v>199.892</v>
          </cell>
          <cell r="L328">
            <v>7529.9316399999998</v>
          </cell>
          <cell r="M328">
            <v>85.62</v>
          </cell>
          <cell r="N328">
            <v>66.734999999999999</v>
          </cell>
          <cell r="O328">
            <v>5713.8507</v>
          </cell>
          <cell r="P328">
            <v>79.87</v>
          </cell>
          <cell r="Q328">
            <v>151.90899999999999</v>
          </cell>
          <cell r="R328">
            <v>12132.97183</v>
          </cell>
          <cell r="S328">
            <v>35.81</v>
          </cell>
          <cell r="T328">
            <v>93.326800000000006</v>
          </cell>
          <cell r="U328">
            <v>3342.0327080000006</v>
          </cell>
          <cell r="V328">
            <v>28.700000000000003</v>
          </cell>
          <cell r="W328">
            <v>383.89</v>
          </cell>
          <cell r="X328">
            <v>11017.643</v>
          </cell>
          <cell r="Y328">
            <v>87.24</v>
          </cell>
          <cell r="Z328">
            <v>67.765000000000001</v>
          </cell>
          <cell r="AA328">
            <v>5911.8185999999996</v>
          </cell>
          <cell r="AB328">
            <v>22.1</v>
          </cell>
          <cell r="AC328">
            <v>120.77200000000001</v>
          </cell>
          <cell r="AD328">
            <v>2669.0612000000001</v>
          </cell>
          <cell r="AE328">
            <v>65.69</v>
          </cell>
          <cell r="AF328">
            <v>133.565</v>
          </cell>
          <cell r="AG328">
            <v>8773.8848500000004</v>
          </cell>
          <cell r="AH328">
            <v>56.59</v>
          </cell>
          <cell r="AI328">
            <v>81.841999999999999</v>
          </cell>
          <cell r="AJ328">
            <v>4631.4387800000004</v>
          </cell>
          <cell r="AK328">
            <v>61722.633307999989</v>
          </cell>
          <cell r="AM328">
            <v>45.230000000000004</v>
          </cell>
          <cell r="AN328">
            <v>48.316000000000003</v>
          </cell>
          <cell r="AO328">
            <v>2185.3326800000004</v>
          </cell>
          <cell r="AP328">
            <v>67.900000000000006</v>
          </cell>
          <cell r="AQ328">
            <v>65.361000000000004</v>
          </cell>
          <cell r="AR328">
            <v>4438.0119000000004</v>
          </cell>
          <cell r="AS328">
            <v>128.4</v>
          </cell>
          <cell r="AT328">
            <v>45.727000000000004</v>
          </cell>
          <cell r="AU328">
            <v>5871.3468000000012</v>
          </cell>
          <cell r="AV328">
            <v>75.72</v>
          </cell>
          <cell r="AW328">
            <v>25.523</v>
          </cell>
          <cell r="AX328">
            <v>1932.6015599999998</v>
          </cell>
          <cell r="AY328">
            <v>7.71</v>
          </cell>
          <cell r="AZ328">
            <v>38.795000000000002</v>
          </cell>
          <cell r="BA328">
            <v>299.10945000000004</v>
          </cell>
          <cell r="BB328">
            <v>119.93</v>
          </cell>
          <cell r="BC328">
            <v>94.606000000000009</v>
          </cell>
          <cell r="BD328">
            <v>11346.097580000001</v>
          </cell>
          <cell r="BE328">
            <v>26072.499970000004</v>
          </cell>
          <cell r="BG328">
            <v>47.11</v>
          </cell>
          <cell r="BH328">
            <v>119.285</v>
          </cell>
          <cell r="BI328">
            <v>5619.5163499999999</v>
          </cell>
          <cell r="BJ328">
            <v>24.78</v>
          </cell>
          <cell r="BK328">
            <v>313.66000000000003</v>
          </cell>
          <cell r="BL328">
            <v>7772.4948000000013</v>
          </cell>
          <cell r="BM328">
            <v>48.79</v>
          </cell>
          <cell r="BN328">
            <v>89.326999999999998</v>
          </cell>
          <cell r="BO328">
            <v>4358.26433</v>
          </cell>
          <cell r="BP328">
            <v>48.74</v>
          </cell>
          <cell r="BQ328">
            <v>160.01599999999999</v>
          </cell>
          <cell r="BR328">
            <v>7799.1798399999998</v>
          </cell>
          <cell r="BS328">
            <v>28.98</v>
          </cell>
          <cell r="BT328">
            <v>255.315</v>
          </cell>
          <cell r="BU328">
            <v>7399.0286999999998</v>
          </cell>
          <cell r="BV328">
            <v>695</v>
          </cell>
          <cell r="BW328">
            <v>5.5179999999999998</v>
          </cell>
          <cell r="BX328">
            <v>3835.0099999999998</v>
          </cell>
          <cell r="BY328">
            <v>29.44</v>
          </cell>
          <cell r="BZ328">
            <v>154.64699999999999</v>
          </cell>
          <cell r="CA328">
            <v>4552.8076799999999</v>
          </cell>
          <cell r="CB328">
            <v>41336.301700000004</v>
          </cell>
          <cell r="CD328">
            <v>17.670000000000002</v>
          </cell>
          <cell r="CE328">
            <v>34.832000000000001</v>
          </cell>
          <cell r="CF328">
            <v>615.48144000000002</v>
          </cell>
          <cell r="CG328">
            <v>20.05</v>
          </cell>
          <cell r="CH328">
            <v>29.200000000000003</v>
          </cell>
          <cell r="CI328">
            <v>585.46</v>
          </cell>
          <cell r="CJ328">
            <v>1200.9414400000001</v>
          </cell>
          <cell r="CL328">
            <v>1401.89</v>
          </cell>
        </row>
        <row r="329">
          <cell r="A329" t="str">
            <v>03/09/2007</v>
          </cell>
          <cell r="B329">
            <v>39150</v>
          </cell>
          <cell r="C329">
            <v>105.2951498112854</v>
          </cell>
          <cell r="D329">
            <v>150.20005503768957</v>
          </cell>
          <cell r="E329">
            <v>71.748250734067398</v>
          </cell>
          <cell r="F329">
            <v>67.898704167488518</v>
          </cell>
          <cell r="G329">
            <v>110.56510088272383</v>
          </cell>
          <cell r="H329">
            <v>158.31655255739025</v>
          </cell>
          <cell r="I329">
            <v>78.62</v>
          </cell>
          <cell r="J329">
            <v>37.3673</v>
          </cell>
          <cell r="K329">
            <v>199.892</v>
          </cell>
          <cell r="L329">
            <v>7469.4243316000002</v>
          </cell>
          <cell r="M329">
            <v>85.49</v>
          </cell>
          <cell r="N329">
            <v>66.734999999999999</v>
          </cell>
          <cell r="O329">
            <v>5705.17515</v>
          </cell>
          <cell r="P329">
            <v>80.08</v>
          </cell>
          <cell r="Q329">
            <v>151.90899999999999</v>
          </cell>
          <cell r="R329">
            <v>12164.872719999999</v>
          </cell>
          <cell r="S329">
            <v>35.450000000000003</v>
          </cell>
          <cell r="T329">
            <v>93.326800000000006</v>
          </cell>
          <cell r="U329">
            <v>3308.4350600000002</v>
          </cell>
          <cell r="V329">
            <v>28.150000000000002</v>
          </cell>
          <cell r="W329">
            <v>383.89</v>
          </cell>
          <cell r="X329">
            <v>10806.503500000001</v>
          </cell>
          <cell r="Y329">
            <v>86.86</v>
          </cell>
          <cell r="Z329">
            <v>67.765000000000001</v>
          </cell>
          <cell r="AA329">
            <v>5886.0679</v>
          </cell>
          <cell r="AB329">
            <v>22.18</v>
          </cell>
          <cell r="AC329">
            <v>120.77200000000001</v>
          </cell>
          <cell r="AD329">
            <v>2678.7229600000001</v>
          </cell>
          <cell r="AE329">
            <v>66.430000000000007</v>
          </cell>
          <cell r="AF329">
            <v>133.565</v>
          </cell>
          <cell r="AG329">
            <v>8872.7229500000012</v>
          </cell>
          <cell r="AH329">
            <v>56.400000000000006</v>
          </cell>
          <cell r="AI329">
            <v>81.841999999999999</v>
          </cell>
          <cell r="AJ329">
            <v>4615.8888000000006</v>
          </cell>
          <cell r="AK329">
            <v>61507.813371600008</v>
          </cell>
          <cell r="AM329">
            <v>45.730000000000004</v>
          </cell>
          <cell r="AN329">
            <v>48.316000000000003</v>
          </cell>
          <cell r="AO329">
            <v>2209.4906800000003</v>
          </cell>
          <cell r="AP329">
            <v>67.67</v>
          </cell>
          <cell r="AQ329">
            <v>65.361000000000004</v>
          </cell>
          <cell r="AR329">
            <v>4422.9788700000008</v>
          </cell>
          <cell r="AS329">
            <v>129.09</v>
          </cell>
          <cell r="AT329">
            <v>45.727000000000004</v>
          </cell>
          <cell r="AU329">
            <v>5902.8984300000011</v>
          </cell>
          <cell r="AV329">
            <v>78.62</v>
          </cell>
          <cell r="AW329">
            <v>25.523</v>
          </cell>
          <cell r="AX329">
            <v>2006.6182600000002</v>
          </cell>
          <cell r="AY329">
            <v>7.97</v>
          </cell>
          <cell r="AZ329">
            <v>38.795000000000002</v>
          </cell>
          <cell r="BA329">
            <v>309.19614999999999</v>
          </cell>
          <cell r="BB329">
            <v>118.63</v>
          </cell>
          <cell r="BC329">
            <v>94.606000000000009</v>
          </cell>
          <cell r="BD329">
            <v>11223.109780000001</v>
          </cell>
          <cell r="BE329">
            <v>26074.292170000001</v>
          </cell>
          <cell r="BG329">
            <v>46.64</v>
          </cell>
          <cell r="BH329">
            <v>119.285</v>
          </cell>
          <cell r="BI329">
            <v>5563.4524000000001</v>
          </cell>
          <cell r="BJ329">
            <v>24.42</v>
          </cell>
          <cell r="BK329">
            <v>313.66000000000003</v>
          </cell>
          <cell r="BL329">
            <v>7659.5772000000015</v>
          </cell>
          <cell r="BM329">
            <v>47.910000000000004</v>
          </cell>
          <cell r="BN329">
            <v>89.326999999999998</v>
          </cell>
          <cell r="BO329">
            <v>4279.6565700000001</v>
          </cell>
          <cell r="BP329">
            <v>48.25</v>
          </cell>
          <cell r="BQ329">
            <v>160.01599999999999</v>
          </cell>
          <cell r="BR329">
            <v>7720.7719999999999</v>
          </cell>
          <cell r="BS329">
            <v>28.76</v>
          </cell>
          <cell r="BT329">
            <v>255.315</v>
          </cell>
          <cell r="BU329">
            <v>7342.8594000000003</v>
          </cell>
          <cell r="BV329">
            <v>700</v>
          </cell>
          <cell r="BW329">
            <v>5.5179999999999998</v>
          </cell>
          <cell r="BX329">
            <v>3862.6</v>
          </cell>
          <cell r="BY329">
            <v>28.85</v>
          </cell>
          <cell r="BZ329">
            <v>154.64699999999999</v>
          </cell>
          <cell r="CA329">
            <v>4461.5659500000002</v>
          </cell>
          <cell r="CB329">
            <v>40890.483520000009</v>
          </cell>
          <cell r="CD329">
            <v>17.72</v>
          </cell>
          <cell r="CE329">
            <v>34.832000000000001</v>
          </cell>
          <cell r="CF329">
            <v>617.22303999999997</v>
          </cell>
          <cell r="CG329">
            <v>20.02</v>
          </cell>
          <cell r="CH329">
            <v>29.200000000000003</v>
          </cell>
          <cell r="CI329">
            <v>584.58400000000006</v>
          </cell>
          <cell r="CJ329">
            <v>1201.8070400000001</v>
          </cell>
          <cell r="CL329">
            <v>1402.8500000000001</v>
          </cell>
        </row>
        <row r="330">
          <cell r="A330" t="str">
            <v>03/12/2007</v>
          </cell>
          <cell r="B330">
            <v>39153</v>
          </cell>
          <cell r="C330">
            <v>105.44296378631397</v>
          </cell>
          <cell r="D330">
            <v>149.90977286427068</v>
          </cell>
          <cell r="E330">
            <v>68.714502138145335</v>
          </cell>
          <cell r="F330">
            <v>66.249086055772892</v>
          </cell>
          <cell r="G330">
            <v>110.86065573770492</v>
          </cell>
          <cell r="H330">
            <v>156.48409182440597</v>
          </cell>
          <cell r="I330">
            <v>77.710000000000008</v>
          </cell>
          <cell r="J330">
            <v>37.557370000000006</v>
          </cell>
          <cell r="K330">
            <v>199.892</v>
          </cell>
          <cell r="L330">
            <v>7507.4178040400011</v>
          </cell>
          <cell r="M330">
            <v>85.13</v>
          </cell>
          <cell r="N330">
            <v>66.734999999999999</v>
          </cell>
          <cell r="O330">
            <v>5681.1505499999994</v>
          </cell>
          <cell r="P330">
            <v>79.790000000000006</v>
          </cell>
          <cell r="Q330">
            <v>151.90899999999999</v>
          </cell>
          <cell r="R330">
            <v>12120.81911</v>
          </cell>
          <cell r="S330">
            <v>35.89</v>
          </cell>
          <cell r="T330">
            <v>93.326800000000006</v>
          </cell>
          <cell r="U330">
            <v>3349.4988520000002</v>
          </cell>
          <cell r="V330">
            <v>27.95</v>
          </cell>
          <cell r="W330">
            <v>383.89</v>
          </cell>
          <cell r="X330">
            <v>10729.725499999999</v>
          </cell>
          <cell r="Y330">
            <v>85.12</v>
          </cell>
          <cell r="Z330">
            <v>67.765000000000001</v>
          </cell>
          <cell r="AA330">
            <v>5768.1568000000007</v>
          </cell>
          <cell r="AB330">
            <v>22.5</v>
          </cell>
          <cell r="AC330">
            <v>120.77200000000001</v>
          </cell>
          <cell r="AD330">
            <v>2717.3700000000003</v>
          </cell>
          <cell r="AE330">
            <v>68.040000000000006</v>
          </cell>
          <cell r="AF330">
            <v>133.565</v>
          </cell>
          <cell r="AG330">
            <v>9087.7626</v>
          </cell>
          <cell r="AH330">
            <v>56.6</v>
          </cell>
          <cell r="AI330">
            <v>81.841999999999999</v>
          </cell>
          <cell r="AJ330">
            <v>4632.2572</v>
          </cell>
          <cell r="AK330">
            <v>61594.158416040009</v>
          </cell>
          <cell r="AM330">
            <v>44.980000000000004</v>
          </cell>
          <cell r="AN330">
            <v>48.316000000000003</v>
          </cell>
          <cell r="AO330">
            <v>2173.2536800000003</v>
          </cell>
          <cell r="AP330">
            <v>67.900000000000006</v>
          </cell>
          <cell r="AQ330">
            <v>65.361000000000004</v>
          </cell>
          <cell r="AR330">
            <v>4438.0119000000004</v>
          </cell>
          <cell r="AS330">
            <v>127.68</v>
          </cell>
          <cell r="AT330">
            <v>45.727000000000004</v>
          </cell>
          <cell r="AU330">
            <v>5838.4233600000007</v>
          </cell>
          <cell r="AV330">
            <v>77.710000000000008</v>
          </cell>
          <cell r="AW330">
            <v>25.523</v>
          </cell>
          <cell r="AX330">
            <v>1983.3923300000001</v>
          </cell>
          <cell r="AY330">
            <v>7.82</v>
          </cell>
          <cell r="AZ330">
            <v>38.795000000000002</v>
          </cell>
          <cell r="BA330">
            <v>303.37690000000003</v>
          </cell>
          <cell r="BB330">
            <v>119.31</v>
          </cell>
          <cell r="BC330">
            <v>94.606000000000009</v>
          </cell>
          <cell r="BD330">
            <v>11287.441860000001</v>
          </cell>
          <cell r="BE330">
            <v>26023.900030000004</v>
          </cell>
          <cell r="BG330">
            <v>44.910000000000004</v>
          </cell>
          <cell r="BH330">
            <v>119.285</v>
          </cell>
          <cell r="BI330">
            <v>5357.0893500000002</v>
          </cell>
          <cell r="BJ330">
            <v>23.17</v>
          </cell>
          <cell r="BK330">
            <v>313.66000000000003</v>
          </cell>
          <cell r="BL330">
            <v>7267.5022000000008</v>
          </cell>
          <cell r="BM330">
            <v>46.36</v>
          </cell>
          <cell r="BN330">
            <v>89.326999999999998</v>
          </cell>
          <cell r="BO330">
            <v>4141.1997199999996</v>
          </cell>
          <cell r="BP330">
            <v>45.900000000000006</v>
          </cell>
          <cell r="BQ330">
            <v>160.01599999999999</v>
          </cell>
          <cell r="BR330">
            <v>7344.7344000000003</v>
          </cell>
          <cell r="BS330">
            <v>27.38</v>
          </cell>
          <cell r="BT330">
            <v>255.315</v>
          </cell>
          <cell r="BU330">
            <v>6990.5246999999999</v>
          </cell>
          <cell r="BV330">
            <v>675.75</v>
          </cell>
          <cell r="BW330">
            <v>5.5179999999999998</v>
          </cell>
          <cell r="BX330">
            <v>3728.7884999999997</v>
          </cell>
          <cell r="BY330">
            <v>28.01</v>
          </cell>
          <cell r="BZ330">
            <v>154.64699999999999</v>
          </cell>
          <cell r="CA330">
            <v>4331.6624700000002</v>
          </cell>
          <cell r="CB330">
            <v>39161.50134000001</v>
          </cell>
          <cell r="CD330">
            <v>17.150000000000002</v>
          </cell>
          <cell r="CE330">
            <v>34.832000000000001</v>
          </cell>
          <cell r="CF330">
            <v>597.36880000000008</v>
          </cell>
          <cell r="CG330">
            <v>19.700000000000003</v>
          </cell>
          <cell r="CH330">
            <v>29.200000000000003</v>
          </cell>
          <cell r="CI330">
            <v>575.24000000000012</v>
          </cell>
          <cell r="CJ330">
            <v>1172.6088000000002</v>
          </cell>
          <cell r="CL330">
            <v>1406.6000000000001</v>
          </cell>
        </row>
        <row r="331">
          <cell r="A331" t="str">
            <v>03/13/2007</v>
          </cell>
          <cell r="B331">
            <v>39154</v>
          </cell>
          <cell r="C331">
            <v>103.43116401397232</v>
          </cell>
          <cell r="D331">
            <v>145.84919818427605</v>
          </cell>
          <cell r="E331">
            <v>65.597409783949075</v>
          </cell>
          <cell r="F331">
            <v>62.974130058810488</v>
          </cell>
          <cell r="G331">
            <v>108.60261664564943</v>
          </cell>
          <cell r="H331">
            <v>152.96012887635925</v>
          </cell>
          <cell r="I331">
            <v>75.960000000000008</v>
          </cell>
          <cell r="J331">
            <v>36.818190000000001</v>
          </cell>
          <cell r="K331">
            <v>199.892</v>
          </cell>
          <cell r="L331">
            <v>7359.6616354799999</v>
          </cell>
          <cell r="M331">
            <v>83.39</v>
          </cell>
          <cell r="N331">
            <v>66.734999999999999</v>
          </cell>
          <cell r="O331">
            <v>5565.0316499999999</v>
          </cell>
          <cell r="P331">
            <v>77.87</v>
          </cell>
          <cell r="Q331">
            <v>151.90899999999999</v>
          </cell>
          <cell r="R331">
            <v>11829.153829999999</v>
          </cell>
          <cell r="S331">
            <v>34.35</v>
          </cell>
          <cell r="T331">
            <v>93.326800000000006</v>
          </cell>
          <cell r="U331">
            <v>3205.7755800000004</v>
          </cell>
          <cell r="V331">
            <v>27.87</v>
          </cell>
          <cell r="W331">
            <v>383.89</v>
          </cell>
          <cell r="X331">
            <v>10699.014300000001</v>
          </cell>
          <cell r="Y331">
            <v>83.300000000000011</v>
          </cell>
          <cell r="Z331">
            <v>67.765000000000001</v>
          </cell>
          <cell r="AA331">
            <v>5644.8245000000006</v>
          </cell>
          <cell r="AB331">
            <v>22.11</v>
          </cell>
          <cell r="AC331">
            <v>120.77200000000001</v>
          </cell>
          <cell r="AD331">
            <v>2670.26892</v>
          </cell>
          <cell r="AE331">
            <v>66.62</v>
          </cell>
          <cell r="AF331">
            <v>133.565</v>
          </cell>
          <cell r="AG331">
            <v>8898.1003000000001</v>
          </cell>
          <cell r="AH331">
            <v>55.56</v>
          </cell>
          <cell r="AI331">
            <v>81.841999999999999</v>
          </cell>
          <cell r="AJ331">
            <v>4547.1415200000001</v>
          </cell>
          <cell r="AK331">
            <v>60418.972235480003</v>
          </cell>
          <cell r="AM331">
            <v>43.57</v>
          </cell>
          <cell r="AN331">
            <v>48.316000000000003</v>
          </cell>
          <cell r="AO331">
            <v>2105.1281200000003</v>
          </cell>
          <cell r="AP331">
            <v>67.03</v>
          </cell>
          <cell r="AQ331">
            <v>65.361000000000004</v>
          </cell>
          <cell r="AR331">
            <v>4381.1478300000008</v>
          </cell>
          <cell r="AS331">
            <v>123.15</v>
          </cell>
          <cell r="AT331">
            <v>45.727000000000004</v>
          </cell>
          <cell r="AU331">
            <v>5631.2800500000003</v>
          </cell>
          <cell r="AV331">
            <v>75.960000000000008</v>
          </cell>
          <cell r="AW331">
            <v>25.523</v>
          </cell>
          <cell r="AX331">
            <v>1938.7270800000001</v>
          </cell>
          <cell r="AY331">
            <v>7.41</v>
          </cell>
          <cell r="AZ331">
            <v>38.795000000000002</v>
          </cell>
          <cell r="BA331">
            <v>287.47095000000002</v>
          </cell>
          <cell r="BB331">
            <v>116.01</v>
          </cell>
          <cell r="BC331">
            <v>94.606000000000009</v>
          </cell>
          <cell r="BD331">
            <v>10975.242060000002</v>
          </cell>
          <cell r="BE331">
            <v>25318.996090000004</v>
          </cell>
          <cell r="BG331">
            <v>42.76</v>
          </cell>
          <cell r="BH331">
            <v>119.285</v>
          </cell>
          <cell r="BI331">
            <v>5100.6265999999996</v>
          </cell>
          <cell r="BJ331">
            <v>22.31</v>
          </cell>
          <cell r="BK331">
            <v>313.66000000000003</v>
          </cell>
          <cell r="BL331">
            <v>6997.7546000000002</v>
          </cell>
          <cell r="BM331">
            <v>43.86</v>
          </cell>
          <cell r="BN331">
            <v>89.326999999999998</v>
          </cell>
          <cell r="BO331">
            <v>3917.88222</v>
          </cell>
          <cell r="BP331">
            <v>43.83</v>
          </cell>
          <cell r="BQ331">
            <v>160.01599999999999</v>
          </cell>
          <cell r="BR331">
            <v>7013.5012799999995</v>
          </cell>
          <cell r="BS331">
            <v>25.990000000000002</v>
          </cell>
          <cell r="BT331">
            <v>255.315</v>
          </cell>
          <cell r="BU331">
            <v>6635.6368500000008</v>
          </cell>
          <cell r="BV331">
            <v>632.76</v>
          </cell>
          <cell r="BW331">
            <v>5.5179999999999998</v>
          </cell>
          <cell r="BX331">
            <v>3491.5696799999996</v>
          </cell>
          <cell r="BY331">
            <v>27.34</v>
          </cell>
          <cell r="BZ331">
            <v>154.64699999999999</v>
          </cell>
          <cell r="CA331">
            <v>4228.0489799999996</v>
          </cell>
          <cell r="CB331">
            <v>37385.020210000002</v>
          </cell>
          <cell r="CD331">
            <v>16.190000000000001</v>
          </cell>
          <cell r="CE331">
            <v>34.832000000000001</v>
          </cell>
          <cell r="CF331">
            <v>563.93008000000009</v>
          </cell>
          <cell r="CG331">
            <v>18.86</v>
          </cell>
          <cell r="CH331">
            <v>29.200000000000003</v>
          </cell>
          <cell r="CI331">
            <v>550.71199999999999</v>
          </cell>
          <cell r="CJ331">
            <v>1114.6420800000001</v>
          </cell>
          <cell r="CL331">
            <v>1377.95</v>
          </cell>
        </row>
        <row r="332">
          <cell r="A332" t="str">
            <v>03/14/2007</v>
          </cell>
          <cell r="B332">
            <v>39155</v>
          </cell>
          <cell r="C332">
            <v>103.31353221685001</v>
          </cell>
          <cell r="D332">
            <v>145.81521080540679</v>
          </cell>
          <cell r="E332">
            <v>67.56428643882721</v>
          </cell>
          <cell r="F332">
            <v>63.986478101427544</v>
          </cell>
          <cell r="G332">
            <v>109.32928751576291</v>
          </cell>
          <cell r="H332">
            <v>150.12082158679016</v>
          </cell>
          <cell r="I332">
            <v>74.55</v>
          </cell>
          <cell r="J332">
            <v>37.085700000000003</v>
          </cell>
          <cell r="K332">
            <v>199.892</v>
          </cell>
          <cell r="L332">
            <v>7413.1347444000003</v>
          </cell>
          <cell r="M332">
            <v>82.24</v>
          </cell>
          <cell r="N332">
            <v>66.734999999999999</v>
          </cell>
          <cell r="O332">
            <v>5488.2864</v>
          </cell>
          <cell r="P332">
            <v>77.91</v>
          </cell>
          <cell r="Q332">
            <v>151.90899999999999</v>
          </cell>
          <cell r="R332">
            <v>11835.230189999998</v>
          </cell>
          <cell r="S332">
            <v>33.869999999999997</v>
          </cell>
          <cell r="T332">
            <v>93.326800000000006</v>
          </cell>
          <cell r="U332">
            <v>3160.9787160000001</v>
          </cell>
          <cell r="V332">
            <v>28.41</v>
          </cell>
          <cell r="W332">
            <v>383.89</v>
          </cell>
          <cell r="X332">
            <v>10906.314899999999</v>
          </cell>
          <cell r="Y332">
            <v>83.2</v>
          </cell>
          <cell r="Z332">
            <v>67.765000000000001</v>
          </cell>
          <cell r="AA332">
            <v>5638.0480000000007</v>
          </cell>
          <cell r="AB332">
            <v>22.23</v>
          </cell>
          <cell r="AC332">
            <v>120.77200000000001</v>
          </cell>
          <cell r="AD332">
            <v>2684.7615600000004</v>
          </cell>
          <cell r="AE332">
            <v>65.64</v>
          </cell>
          <cell r="AF332">
            <v>133.565</v>
          </cell>
          <cell r="AG332">
            <v>8767.2065999999995</v>
          </cell>
          <cell r="AH332">
            <v>54.45</v>
          </cell>
          <cell r="AI332">
            <v>81.841999999999999</v>
          </cell>
          <cell r="AJ332">
            <v>4456.2969000000003</v>
          </cell>
          <cell r="AK332">
            <v>60350.258010400001</v>
          </cell>
          <cell r="AM332">
            <v>43.68</v>
          </cell>
          <cell r="AN332">
            <v>48.316000000000003</v>
          </cell>
          <cell r="AO332">
            <v>2110.4428800000001</v>
          </cell>
          <cell r="AP332">
            <v>66.77</v>
          </cell>
          <cell r="AQ332">
            <v>65.361000000000004</v>
          </cell>
          <cell r="AR332">
            <v>4364.1539700000003</v>
          </cell>
          <cell r="AS332">
            <v>125.51</v>
          </cell>
          <cell r="AT332">
            <v>45.727000000000004</v>
          </cell>
          <cell r="AU332">
            <v>5739.1957700000003</v>
          </cell>
          <cell r="AV332">
            <v>74.55</v>
          </cell>
          <cell r="AW332">
            <v>25.523</v>
          </cell>
          <cell r="AX332">
            <v>1902.73965</v>
          </cell>
          <cell r="AY332">
            <v>7.29</v>
          </cell>
          <cell r="AZ332">
            <v>38.795000000000002</v>
          </cell>
          <cell r="BA332">
            <v>282.81555000000003</v>
          </cell>
          <cell r="BB332">
            <v>115.36</v>
          </cell>
          <cell r="BC332">
            <v>94.606000000000009</v>
          </cell>
          <cell r="BD332">
            <v>10913.748160000001</v>
          </cell>
          <cell r="BE332">
            <v>25313.095979999998</v>
          </cell>
          <cell r="BG332">
            <v>44.1</v>
          </cell>
          <cell r="BH332">
            <v>119.285</v>
          </cell>
          <cell r="BI332">
            <v>5260.4684999999999</v>
          </cell>
          <cell r="BJ332">
            <v>22.8</v>
          </cell>
          <cell r="BK332">
            <v>313.66000000000003</v>
          </cell>
          <cell r="BL332">
            <v>7151.4480000000012</v>
          </cell>
          <cell r="BM332">
            <v>45.6</v>
          </cell>
          <cell r="BN332">
            <v>89.326999999999998</v>
          </cell>
          <cell r="BO332">
            <v>4073.3112000000001</v>
          </cell>
          <cell r="BP332">
            <v>45.18</v>
          </cell>
          <cell r="BQ332">
            <v>160.01599999999999</v>
          </cell>
          <cell r="BR332">
            <v>7229.5228799999995</v>
          </cell>
          <cell r="BS332">
            <v>26.52</v>
          </cell>
          <cell r="BT332">
            <v>255.315</v>
          </cell>
          <cell r="BU332">
            <v>6770.9538000000002</v>
          </cell>
          <cell r="BV332">
            <v>659.5</v>
          </cell>
          <cell r="BW332">
            <v>5.5179999999999998</v>
          </cell>
          <cell r="BX332">
            <v>3639.1209999999996</v>
          </cell>
          <cell r="BY332">
            <v>28.330000000000002</v>
          </cell>
          <cell r="BZ332">
            <v>154.64699999999999</v>
          </cell>
          <cell r="CA332">
            <v>4381.1495100000002</v>
          </cell>
          <cell r="CB332">
            <v>38505.974890000005</v>
          </cell>
          <cell r="CD332">
            <v>16.52</v>
          </cell>
          <cell r="CE332">
            <v>34.832000000000001</v>
          </cell>
          <cell r="CF332">
            <v>575.42463999999995</v>
          </cell>
          <cell r="CG332">
            <v>19.080000000000002</v>
          </cell>
          <cell r="CH332">
            <v>29.200000000000003</v>
          </cell>
          <cell r="CI332">
            <v>557.13600000000008</v>
          </cell>
          <cell r="CJ332">
            <v>1132.5606400000001</v>
          </cell>
          <cell r="CL332">
            <v>1387.17</v>
          </cell>
        </row>
        <row r="333">
          <cell r="A333" t="str">
            <v>03/15/2007</v>
          </cell>
          <cell r="B333">
            <v>39156</v>
          </cell>
          <cell r="C333">
            <v>103.64144000654507</v>
          </cell>
          <cell r="D333">
            <v>147.65443071227693</v>
          </cell>
          <cell r="E333">
            <v>68.366992989615014</v>
          </cell>
          <cell r="F333">
            <v>64.20613008317207</v>
          </cell>
          <cell r="G333">
            <v>109.73203026481713</v>
          </cell>
          <cell r="H333">
            <v>151.42972211035038</v>
          </cell>
          <cell r="I333">
            <v>75.2</v>
          </cell>
          <cell r="J333">
            <v>37.472900000000003</v>
          </cell>
          <cell r="K333">
            <v>199.892</v>
          </cell>
          <cell r="L333">
            <v>7490.5329268000005</v>
          </cell>
          <cell r="M333">
            <v>83.15</v>
          </cell>
          <cell r="N333">
            <v>66.734999999999999</v>
          </cell>
          <cell r="O333">
            <v>5549.0152500000004</v>
          </cell>
          <cell r="P333">
            <v>78.760000000000005</v>
          </cell>
          <cell r="Q333">
            <v>151.90899999999999</v>
          </cell>
          <cell r="R333">
            <v>11964.35284</v>
          </cell>
          <cell r="S333">
            <v>34.480000000000004</v>
          </cell>
          <cell r="T333">
            <v>93.326800000000006</v>
          </cell>
          <cell r="U333">
            <v>3217.9080640000006</v>
          </cell>
          <cell r="V333">
            <v>27.88</v>
          </cell>
          <cell r="W333">
            <v>383.89</v>
          </cell>
          <cell r="X333">
            <v>10702.8532</v>
          </cell>
          <cell r="Y333">
            <v>84.14</v>
          </cell>
          <cell r="Z333">
            <v>67.765000000000001</v>
          </cell>
          <cell r="AA333">
            <v>5701.7471000000005</v>
          </cell>
          <cell r="AB333">
            <v>22.36</v>
          </cell>
          <cell r="AC333">
            <v>120.77200000000001</v>
          </cell>
          <cell r="AD333">
            <v>2700.4619200000002</v>
          </cell>
          <cell r="AE333">
            <v>65.680000000000007</v>
          </cell>
          <cell r="AF333">
            <v>133.565</v>
          </cell>
          <cell r="AG333">
            <v>8772.5492000000013</v>
          </cell>
          <cell r="AH333">
            <v>54.28</v>
          </cell>
          <cell r="AI333">
            <v>81.841999999999999</v>
          </cell>
          <cell r="AJ333">
            <v>4442.3837599999997</v>
          </cell>
          <cell r="AK333">
            <v>60541.804260800003</v>
          </cell>
          <cell r="AM333">
            <v>44.300000000000004</v>
          </cell>
          <cell r="AN333">
            <v>48.316000000000003</v>
          </cell>
          <cell r="AO333">
            <v>2140.3988000000004</v>
          </cell>
          <cell r="AP333">
            <v>67.100000000000009</v>
          </cell>
          <cell r="AQ333">
            <v>65.361000000000004</v>
          </cell>
          <cell r="AR333">
            <v>4385.7231000000011</v>
          </cell>
          <cell r="AS333">
            <v>126.97</v>
          </cell>
          <cell r="AT333">
            <v>45.727000000000004</v>
          </cell>
          <cell r="AU333">
            <v>5805.9571900000001</v>
          </cell>
          <cell r="AV333">
            <v>75.2</v>
          </cell>
          <cell r="AW333">
            <v>25.523</v>
          </cell>
          <cell r="AX333">
            <v>1919.3296</v>
          </cell>
          <cell r="AY333">
            <v>7.41</v>
          </cell>
          <cell r="AZ333">
            <v>38.795000000000002</v>
          </cell>
          <cell r="BA333">
            <v>287.47095000000002</v>
          </cell>
          <cell r="BB333">
            <v>117.26</v>
          </cell>
          <cell r="BC333">
            <v>94.606000000000009</v>
          </cell>
          <cell r="BD333">
            <v>11093.499560000002</v>
          </cell>
          <cell r="BE333">
            <v>25632.379200000007</v>
          </cell>
          <cell r="BG333">
            <v>44.24</v>
          </cell>
          <cell r="BH333">
            <v>119.285</v>
          </cell>
          <cell r="BI333">
            <v>5277.1684000000005</v>
          </cell>
          <cell r="BJ333">
            <v>22.95</v>
          </cell>
          <cell r="BK333">
            <v>313.66000000000003</v>
          </cell>
          <cell r="BL333">
            <v>7198.4970000000003</v>
          </cell>
          <cell r="BM333">
            <v>46.35</v>
          </cell>
          <cell r="BN333">
            <v>89.326999999999998</v>
          </cell>
          <cell r="BO333">
            <v>4140.30645</v>
          </cell>
          <cell r="BP333">
            <v>45.59</v>
          </cell>
          <cell r="BQ333">
            <v>160.01599999999999</v>
          </cell>
          <cell r="BR333">
            <v>7295.1294399999997</v>
          </cell>
          <cell r="BS333">
            <v>26.63</v>
          </cell>
          <cell r="BT333">
            <v>255.315</v>
          </cell>
          <cell r="BU333">
            <v>6799.03845</v>
          </cell>
          <cell r="BV333">
            <v>688</v>
          </cell>
          <cell r="BW333">
            <v>5.5179999999999998</v>
          </cell>
          <cell r="BX333">
            <v>3796.384</v>
          </cell>
          <cell r="BY333">
            <v>28.82</v>
          </cell>
          <cell r="BZ333">
            <v>154.64699999999999</v>
          </cell>
          <cell r="CA333">
            <v>4456.9265399999995</v>
          </cell>
          <cell r="CB333">
            <v>38963.450280000005</v>
          </cell>
          <cell r="CD333">
            <v>16.64</v>
          </cell>
          <cell r="CE333">
            <v>34.832000000000001</v>
          </cell>
          <cell r="CF333">
            <v>579.60448000000008</v>
          </cell>
          <cell r="CG333">
            <v>19.07</v>
          </cell>
          <cell r="CH333">
            <v>29.200000000000003</v>
          </cell>
          <cell r="CI333">
            <v>556.84400000000005</v>
          </cell>
          <cell r="CJ333">
            <v>1136.44848</v>
          </cell>
          <cell r="CL333">
            <v>1392.28</v>
          </cell>
        </row>
        <row r="334">
          <cell r="A334" t="str">
            <v>03/16/2007</v>
          </cell>
          <cell r="B334">
            <v>39157</v>
          </cell>
          <cell r="C334">
            <v>102.84936695288313</v>
          </cell>
          <cell r="D334">
            <v>145.41918175447466</v>
          </cell>
          <cell r="E334">
            <v>67.556963518889603</v>
          </cell>
          <cell r="F334">
            <v>64.973614844111026</v>
          </cell>
          <cell r="G334">
            <v>109.31194829760402</v>
          </cell>
          <cell r="H334">
            <v>148.26822392267417</v>
          </cell>
          <cell r="I334">
            <v>73.63</v>
          </cell>
          <cell r="J334">
            <v>37.486970000000007</v>
          </cell>
          <cell r="K334">
            <v>199.892</v>
          </cell>
          <cell r="L334">
            <v>7493.3454072400009</v>
          </cell>
          <cell r="M334">
            <v>81.86</v>
          </cell>
          <cell r="N334">
            <v>66.734999999999999</v>
          </cell>
          <cell r="O334">
            <v>5462.9270999999999</v>
          </cell>
          <cell r="P334">
            <v>78.010000000000005</v>
          </cell>
          <cell r="Q334">
            <v>151.90899999999999</v>
          </cell>
          <cell r="R334">
            <v>11850.42109</v>
          </cell>
          <cell r="S334">
            <v>34.550000000000004</v>
          </cell>
          <cell r="T334">
            <v>93.326800000000006</v>
          </cell>
          <cell r="U334">
            <v>3224.4409400000004</v>
          </cell>
          <cell r="V334">
            <v>27.52</v>
          </cell>
          <cell r="W334">
            <v>383.89</v>
          </cell>
          <cell r="X334">
            <v>10564.6528</v>
          </cell>
          <cell r="Y334">
            <v>83.12</v>
          </cell>
          <cell r="Z334">
            <v>67.765000000000001</v>
          </cell>
          <cell r="AA334">
            <v>5632.6268</v>
          </cell>
          <cell r="AB334">
            <v>22.13</v>
          </cell>
          <cell r="AC334">
            <v>120.77200000000001</v>
          </cell>
          <cell r="AD334">
            <v>2672.6843600000002</v>
          </cell>
          <cell r="AE334">
            <v>65.710000000000008</v>
          </cell>
          <cell r="AF334">
            <v>133.565</v>
          </cell>
          <cell r="AG334">
            <v>8776.5561500000003</v>
          </cell>
          <cell r="AH334">
            <v>53.78</v>
          </cell>
          <cell r="AI334">
            <v>81.841999999999999</v>
          </cell>
          <cell r="AJ334">
            <v>4401.4627600000003</v>
          </cell>
          <cell r="AK334">
            <v>60079.11740724001</v>
          </cell>
          <cell r="AM334">
            <v>43.43</v>
          </cell>
          <cell r="AN334">
            <v>48.316000000000003</v>
          </cell>
          <cell r="AO334">
            <v>2098.3638799999999</v>
          </cell>
          <cell r="AP334">
            <v>66.710000000000008</v>
          </cell>
          <cell r="AQ334">
            <v>65.361000000000004</v>
          </cell>
          <cell r="AR334">
            <v>4360.2323100000012</v>
          </cell>
          <cell r="AS334">
            <v>125.61</v>
          </cell>
          <cell r="AT334">
            <v>45.727000000000004</v>
          </cell>
          <cell r="AU334">
            <v>5743.7684700000009</v>
          </cell>
          <cell r="AV334">
            <v>73.63</v>
          </cell>
          <cell r="AW334">
            <v>25.523</v>
          </cell>
          <cell r="AX334">
            <v>1879.2584899999999</v>
          </cell>
          <cell r="AY334">
            <v>7.32</v>
          </cell>
          <cell r="AZ334">
            <v>38.795000000000002</v>
          </cell>
          <cell r="BA334">
            <v>283.9794</v>
          </cell>
          <cell r="BB334">
            <v>114.99000000000001</v>
          </cell>
          <cell r="BC334">
            <v>94.606000000000009</v>
          </cell>
          <cell r="BD334">
            <v>10878.743940000002</v>
          </cell>
          <cell r="BE334">
            <v>25244.346490000004</v>
          </cell>
          <cell r="BG334">
            <v>43.33</v>
          </cell>
          <cell r="BH334">
            <v>119.285</v>
          </cell>
          <cell r="BI334">
            <v>5168.6190499999993</v>
          </cell>
          <cell r="BJ334">
            <v>22.830000000000002</v>
          </cell>
          <cell r="BK334">
            <v>313.66000000000003</v>
          </cell>
          <cell r="BL334">
            <v>7160.8578000000016</v>
          </cell>
          <cell r="BM334">
            <v>45.38</v>
          </cell>
          <cell r="BN334">
            <v>89.326999999999998</v>
          </cell>
          <cell r="BO334">
            <v>4053.6592600000004</v>
          </cell>
          <cell r="BP334">
            <v>45.18</v>
          </cell>
          <cell r="BQ334">
            <v>160.01599999999999</v>
          </cell>
          <cell r="BR334">
            <v>7229.5228799999995</v>
          </cell>
          <cell r="BS334">
            <v>26.310000000000002</v>
          </cell>
          <cell r="BT334">
            <v>255.315</v>
          </cell>
          <cell r="BU334">
            <v>6717.3376500000004</v>
          </cell>
          <cell r="BV334">
            <v>685</v>
          </cell>
          <cell r="BW334">
            <v>5.5179999999999998</v>
          </cell>
          <cell r="BX334">
            <v>3779.83</v>
          </cell>
          <cell r="BY334">
            <v>28.400000000000002</v>
          </cell>
          <cell r="BZ334">
            <v>154.64699999999999</v>
          </cell>
          <cell r="CA334">
            <v>4391.9748</v>
          </cell>
          <cell r="CB334">
            <v>38501.801439999996</v>
          </cell>
          <cell r="CD334">
            <v>17.03</v>
          </cell>
          <cell r="CE334">
            <v>34.832000000000001</v>
          </cell>
          <cell r="CF334">
            <v>593.18896000000007</v>
          </cell>
          <cell r="CG334">
            <v>19.07</v>
          </cell>
          <cell r="CH334">
            <v>29.200000000000003</v>
          </cell>
          <cell r="CI334">
            <v>556.84400000000005</v>
          </cell>
          <cell r="CJ334">
            <v>1150.03296</v>
          </cell>
          <cell r="CL334">
            <v>1386.95</v>
          </cell>
        </row>
        <row r="335">
          <cell r="A335" t="str">
            <v>03/19/2007</v>
          </cell>
          <cell r="B335">
            <v>39160</v>
          </cell>
          <cell r="C335">
            <v>104.02154867217497</v>
          </cell>
          <cell r="D335">
            <v>146.17862824939525</v>
          </cell>
          <cell r="E335">
            <v>68.060367718273909</v>
          </cell>
          <cell r="F335">
            <v>65.749226158883005</v>
          </cell>
          <cell r="G335">
            <v>110.50283732660779</v>
          </cell>
          <cell r="H335">
            <v>149.01329037454693</v>
          </cell>
          <cell r="I335">
            <v>74</v>
          </cell>
          <cell r="J335">
            <v>37.930480000000003</v>
          </cell>
          <cell r="K335">
            <v>199.892</v>
          </cell>
          <cell r="L335">
            <v>7581.99950816</v>
          </cell>
          <cell r="M335">
            <v>83.01</v>
          </cell>
          <cell r="N335">
            <v>66.734999999999999</v>
          </cell>
          <cell r="O335">
            <v>5539.6723500000007</v>
          </cell>
          <cell r="P335">
            <v>78.510000000000005</v>
          </cell>
          <cell r="Q335">
            <v>151.90899999999999</v>
          </cell>
          <cell r="R335">
            <v>11926.37559</v>
          </cell>
          <cell r="S335">
            <v>34.79</v>
          </cell>
          <cell r="T335">
            <v>93.326800000000006</v>
          </cell>
          <cell r="U335">
            <v>3246.8393719999999</v>
          </cell>
          <cell r="V335">
            <v>27.79</v>
          </cell>
          <cell r="W335">
            <v>383.89</v>
          </cell>
          <cell r="X335">
            <v>10668.303099999999</v>
          </cell>
          <cell r="Y335">
            <v>84.75</v>
          </cell>
          <cell r="Z335">
            <v>67.765000000000001</v>
          </cell>
          <cell r="AA335">
            <v>5743.0837499999998</v>
          </cell>
          <cell r="AB335">
            <v>22.6</v>
          </cell>
          <cell r="AC335">
            <v>120.77200000000001</v>
          </cell>
          <cell r="AD335">
            <v>2729.4472000000005</v>
          </cell>
          <cell r="AE335">
            <v>66.650000000000006</v>
          </cell>
          <cell r="AF335">
            <v>133.565</v>
          </cell>
          <cell r="AG335">
            <v>8902.1072500000009</v>
          </cell>
          <cell r="AH335">
            <v>54.08</v>
          </cell>
          <cell r="AI335">
            <v>81.841999999999999</v>
          </cell>
          <cell r="AJ335">
            <v>4426.0153599999994</v>
          </cell>
          <cell r="AK335">
            <v>60763.843480159994</v>
          </cell>
          <cell r="AM335">
            <v>43.5</v>
          </cell>
          <cell r="AN335">
            <v>48.316000000000003</v>
          </cell>
          <cell r="AO335">
            <v>2101.7460000000001</v>
          </cell>
          <cell r="AP335">
            <v>66.849999999999994</v>
          </cell>
          <cell r="AQ335">
            <v>65.361000000000004</v>
          </cell>
          <cell r="AR335">
            <v>4369.38285</v>
          </cell>
          <cell r="AS335">
            <v>126.88000000000001</v>
          </cell>
          <cell r="AT335">
            <v>45.727000000000004</v>
          </cell>
          <cell r="AU335">
            <v>5801.8417600000012</v>
          </cell>
          <cell r="AV335">
            <v>74</v>
          </cell>
          <cell r="AW335">
            <v>25.523</v>
          </cell>
          <cell r="AX335">
            <v>1888.702</v>
          </cell>
          <cell r="AY335">
            <v>7.46</v>
          </cell>
          <cell r="AZ335">
            <v>38.795000000000002</v>
          </cell>
          <cell r="BA335">
            <v>289.41070000000002</v>
          </cell>
          <cell r="BB335">
            <v>115.48</v>
          </cell>
          <cell r="BC335">
            <v>94.606000000000009</v>
          </cell>
          <cell r="BD335">
            <v>10925.100880000002</v>
          </cell>
          <cell r="BE335">
            <v>25376.18419</v>
          </cell>
          <cell r="BG335">
            <v>43.410000000000004</v>
          </cell>
          <cell r="BH335">
            <v>119.285</v>
          </cell>
          <cell r="BI335">
            <v>5178.1618500000004</v>
          </cell>
          <cell r="BJ335">
            <v>22.87</v>
          </cell>
          <cell r="BK335">
            <v>313.66000000000003</v>
          </cell>
          <cell r="BL335">
            <v>7173.4042000000009</v>
          </cell>
          <cell r="BM335">
            <v>45.58</v>
          </cell>
          <cell r="BN335">
            <v>89.326999999999998</v>
          </cell>
          <cell r="BO335">
            <v>4071.5246599999996</v>
          </cell>
          <cell r="BP335">
            <v>45.49</v>
          </cell>
          <cell r="BQ335">
            <v>160.01599999999999</v>
          </cell>
          <cell r="BR335">
            <v>7279.1278400000001</v>
          </cell>
          <cell r="BS335">
            <v>26.43</v>
          </cell>
          <cell r="BT335">
            <v>255.315</v>
          </cell>
          <cell r="BU335">
            <v>6747.9754499999999</v>
          </cell>
          <cell r="BV335">
            <v>704</v>
          </cell>
          <cell r="BW335">
            <v>5.5179999999999998</v>
          </cell>
          <cell r="BX335">
            <v>3884.672</v>
          </cell>
          <cell r="BY335">
            <v>28.8</v>
          </cell>
          <cell r="BZ335">
            <v>154.64699999999999</v>
          </cell>
          <cell r="CA335">
            <v>4453.8335999999999</v>
          </cell>
          <cell r="CB335">
            <v>38788.6996</v>
          </cell>
          <cell r="CD335">
            <v>17.29</v>
          </cell>
          <cell r="CE335">
            <v>34.832000000000001</v>
          </cell>
          <cell r="CF335">
            <v>602.24527999999998</v>
          </cell>
          <cell r="CG335">
            <v>19.23</v>
          </cell>
          <cell r="CH335">
            <v>29.200000000000003</v>
          </cell>
          <cell r="CI335">
            <v>561.51600000000008</v>
          </cell>
          <cell r="CJ335">
            <v>1163.7612800000002</v>
          </cell>
          <cell r="CL335">
            <v>1402.06</v>
          </cell>
        </row>
        <row r="336">
          <cell r="A336" t="str">
            <v>03/20/2007</v>
          </cell>
          <cell r="B336">
            <v>39161</v>
          </cell>
          <cell r="C336">
            <v>104.6133742059189</v>
          </cell>
          <cell r="D336">
            <v>148.46229754706312</v>
          </cell>
          <cell r="E336">
            <v>68.125271253630928</v>
          </cell>
          <cell r="F336">
            <v>65.463585475268644</v>
          </cell>
          <cell r="G336">
            <v>111.20271122320302</v>
          </cell>
          <cell r="H336">
            <v>152.73862263391061</v>
          </cell>
          <cell r="I336">
            <v>75.850000000000009</v>
          </cell>
          <cell r="J336">
            <v>38.120560000000005</v>
          </cell>
          <cell r="K336">
            <v>199.892</v>
          </cell>
          <cell r="L336">
            <v>7619.9949795200009</v>
          </cell>
          <cell r="M336">
            <v>83.69</v>
          </cell>
          <cell r="N336">
            <v>66.734999999999999</v>
          </cell>
          <cell r="O336">
            <v>5585.0521499999995</v>
          </cell>
          <cell r="P336">
            <v>78.59</v>
          </cell>
          <cell r="Q336">
            <v>151.90899999999999</v>
          </cell>
          <cell r="R336">
            <v>11938.52831</v>
          </cell>
          <cell r="S336">
            <v>33.86</v>
          </cell>
          <cell r="T336">
            <v>93.326800000000006</v>
          </cell>
          <cell r="U336">
            <v>3160.0454480000003</v>
          </cell>
          <cell r="V336">
            <v>28.13</v>
          </cell>
          <cell r="W336">
            <v>383.89</v>
          </cell>
          <cell r="X336">
            <v>10798.825699999999</v>
          </cell>
          <cell r="Y336">
            <v>85.42</v>
          </cell>
          <cell r="Z336">
            <v>67.765000000000001</v>
          </cell>
          <cell r="AA336">
            <v>5788.4863000000005</v>
          </cell>
          <cell r="AB336">
            <v>23</v>
          </cell>
          <cell r="AC336">
            <v>120.77200000000001</v>
          </cell>
          <cell r="AD336">
            <v>2777.7560000000003</v>
          </cell>
          <cell r="AE336">
            <v>67.2</v>
          </cell>
          <cell r="AF336">
            <v>133.565</v>
          </cell>
          <cell r="AG336">
            <v>8975.5680000000011</v>
          </cell>
          <cell r="AH336">
            <v>54.56</v>
          </cell>
          <cell r="AI336">
            <v>81.841999999999999</v>
          </cell>
          <cell r="AJ336">
            <v>4465.2995200000005</v>
          </cell>
          <cell r="AK336">
            <v>61109.556407520002</v>
          </cell>
          <cell r="AM336">
            <v>44.01</v>
          </cell>
          <cell r="AN336">
            <v>48.316000000000003</v>
          </cell>
          <cell r="AO336">
            <v>2126.3871600000002</v>
          </cell>
          <cell r="AP336">
            <v>67.150000000000006</v>
          </cell>
          <cell r="AQ336">
            <v>65.361000000000004</v>
          </cell>
          <cell r="AR336">
            <v>4388.9911500000007</v>
          </cell>
          <cell r="AS336">
            <v>129.47999999999999</v>
          </cell>
          <cell r="AT336">
            <v>45.727000000000004</v>
          </cell>
          <cell r="AU336">
            <v>5920.7319600000001</v>
          </cell>
          <cell r="AV336">
            <v>75.850000000000009</v>
          </cell>
          <cell r="AW336">
            <v>25.523</v>
          </cell>
          <cell r="AX336">
            <v>1935.9195500000003</v>
          </cell>
          <cell r="AY336">
            <v>7.55</v>
          </cell>
          <cell r="AZ336">
            <v>38.795000000000002</v>
          </cell>
          <cell r="BA336">
            <v>292.90224999999998</v>
          </cell>
          <cell r="BB336">
            <v>117.41</v>
          </cell>
          <cell r="BC336">
            <v>94.606000000000009</v>
          </cell>
          <cell r="BD336">
            <v>11107.69046</v>
          </cell>
          <cell r="BE336">
            <v>25772.622530000001</v>
          </cell>
          <cell r="BG336">
            <v>43.400000000000006</v>
          </cell>
          <cell r="BH336">
            <v>119.285</v>
          </cell>
          <cell r="BI336">
            <v>5176.969000000001</v>
          </cell>
          <cell r="BJ336">
            <v>22.85</v>
          </cell>
          <cell r="BK336">
            <v>313.66000000000003</v>
          </cell>
          <cell r="BL336">
            <v>7167.1310000000012</v>
          </cell>
          <cell r="BM336">
            <v>45.64</v>
          </cell>
          <cell r="BN336">
            <v>89.326999999999998</v>
          </cell>
          <cell r="BO336">
            <v>4076.8842799999998</v>
          </cell>
          <cell r="BP336">
            <v>45.550000000000004</v>
          </cell>
          <cell r="BQ336">
            <v>160.01599999999999</v>
          </cell>
          <cell r="BR336">
            <v>7288.7287999999999</v>
          </cell>
          <cell r="BS336">
            <v>26.62</v>
          </cell>
          <cell r="BT336">
            <v>255.315</v>
          </cell>
          <cell r="BU336">
            <v>6796.4853000000003</v>
          </cell>
          <cell r="BV336">
            <v>707</v>
          </cell>
          <cell r="BW336">
            <v>5.5179999999999998</v>
          </cell>
          <cell r="BX336">
            <v>3901.2259999999997</v>
          </cell>
          <cell r="BY336">
            <v>28.57</v>
          </cell>
          <cell r="BZ336">
            <v>154.64699999999999</v>
          </cell>
          <cell r="CA336">
            <v>4418.2647900000002</v>
          </cell>
          <cell r="CB336">
            <v>38825.689170000005</v>
          </cell>
          <cell r="CD336">
            <v>17.170000000000002</v>
          </cell>
          <cell r="CE336">
            <v>34.832000000000001</v>
          </cell>
          <cell r="CF336">
            <v>598.06544000000008</v>
          </cell>
          <cell r="CG336">
            <v>19.200000000000003</v>
          </cell>
          <cell r="CH336">
            <v>29.200000000000003</v>
          </cell>
          <cell r="CI336">
            <v>560.6400000000001</v>
          </cell>
          <cell r="CJ336">
            <v>1158.7054400000002</v>
          </cell>
          <cell r="CL336">
            <v>1410.94</v>
          </cell>
        </row>
        <row r="337">
          <cell r="A337" t="str">
            <v>03/21/2007</v>
          </cell>
          <cell r="B337">
            <v>39162</v>
          </cell>
          <cell r="C337">
            <v>105.88452731561939</v>
          </cell>
          <cell r="D337">
            <v>151.84245902790903</v>
          </cell>
          <cell r="E337">
            <v>70.513956501659763</v>
          </cell>
          <cell r="F337">
            <v>66.770288325966149</v>
          </cell>
          <cell r="G337">
            <v>113.10214375788144</v>
          </cell>
          <cell r="H337">
            <v>157.39025372533223</v>
          </cell>
          <cell r="I337">
            <v>78.16</v>
          </cell>
          <cell r="J337">
            <v>38.338790000000003</v>
          </cell>
          <cell r="K337">
            <v>199.892</v>
          </cell>
          <cell r="L337">
            <v>7663.6174106800008</v>
          </cell>
          <cell r="M337">
            <v>84.800000000000011</v>
          </cell>
          <cell r="N337">
            <v>66.734999999999999</v>
          </cell>
          <cell r="O337">
            <v>5659.1280000000006</v>
          </cell>
          <cell r="P337">
            <v>79.5</v>
          </cell>
          <cell r="Q337">
            <v>151.90899999999999</v>
          </cell>
          <cell r="R337">
            <v>12076.7655</v>
          </cell>
          <cell r="S337">
            <v>33.65</v>
          </cell>
          <cell r="T337">
            <v>93.326800000000006</v>
          </cell>
          <cell r="U337">
            <v>3140.4468200000001</v>
          </cell>
          <cell r="V337">
            <v>28.54</v>
          </cell>
          <cell r="W337">
            <v>383.89</v>
          </cell>
          <cell r="X337">
            <v>10956.220599999999</v>
          </cell>
          <cell r="Y337">
            <v>87.210000000000008</v>
          </cell>
          <cell r="Z337">
            <v>67.765000000000001</v>
          </cell>
          <cell r="AA337">
            <v>5909.7856500000007</v>
          </cell>
          <cell r="AB337">
            <v>23.29</v>
          </cell>
          <cell r="AC337">
            <v>120.77200000000001</v>
          </cell>
          <cell r="AD337">
            <v>2812.77988</v>
          </cell>
          <cell r="AE337">
            <v>68.010000000000005</v>
          </cell>
          <cell r="AF337">
            <v>133.565</v>
          </cell>
          <cell r="AG337">
            <v>9083.755650000001</v>
          </cell>
          <cell r="AH337">
            <v>55.59</v>
          </cell>
          <cell r="AI337">
            <v>81.841999999999999</v>
          </cell>
          <cell r="AJ337">
            <v>4549.5967799999999</v>
          </cell>
          <cell r="AK337">
            <v>61852.096290679998</v>
          </cell>
          <cell r="AM337">
            <v>45.17</v>
          </cell>
          <cell r="AN337">
            <v>48.316000000000003</v>
          </cell>
          <cell r="AO337">
            <v>2182.43372</v>
          </cell>
          <cell r="AP337">
            <v>67.62</v>
          </cell>
          <cell r="AQ337">
            <v>65.361000000000004</v>
          </cell>
          <cell r="AR337">
            <v>4419.7108200000002</v>
          </cell>
          <cell r="AS337">
            <v>133.93</v>
          </cell>
          <cell r="AT337">
            <v>45.727000000000004</v>
          </cell>
          <cell r="AU337">
            <v>6124.2171100000005</v>
          </cell>
          <cell r="AV337">
            <v>78.16</v>
          </cell>
          <cell r="AW337">
            <v>25.523</v>
          </cell>
          <cell r="AX337">
            <v>1994.8776799999998</v>
          </cell>
          <cell r="AY337">
            <v>7.87</v>
          </cell>
          <cell r="AZ337">
            <v>38.795000000000002</v>
          </cell>
          <cell r="BA337">
            <v>305.31665000000004</v>
          </cell>
          <cell r="BB337">
            <v>119.79</v>
          </cell>
          <cell r="BC337">
            <v>94.606000000000009</v>
          </cell>
          <cell r="BD337">
            <v>11332.852740000002</v>
          </cell>
          <cell r="BE337">
            <v>26359.408720000003</v>
          </cell>
          <cell r="BG337">
            <v>44.79</v>
          </cell>
          <cell r="BH337">
            <v>119.285</v>
          </cell>
          <cell r="BI337">
            <v>5342.7751499999995</v>
          </cell>
          <cell r="BJ337">
            <v>23.63</v>
          </cell>
          <cell r="BK337">
            <v>313.66000000000003</v>
          </cell>
          <cell r="BL337">
            <v>7411.7858000000006</v>
          </cell>
          <cell r="BM337">
            <v>47.79</v>
          </cell>
          <cell r="BN337">
            <v>89.326999999999998</v>
          </cell>
          <cell r="BO337">
            <v>4268.9373299999997</v>
          </cell>
          <cell r="BP337">
            <v>46.76</v>
          </cell>
          <cell r="BQ337">
            <v>160.01599999999999</v>
          </cell>
          <cell r="BR337">
            <v>7482.3481599999996</v>
          </cell>
          <cell r="BS337">
            <v>27.75</v>
          </cell>
          <cell r="BT337">
            <v>255.315</v>
          </cell>
          <cell r="BU337">
            <v>7084.99125</v>
          </cell>
          <cell r="BV337">
            <v>728</v>
          </cell>
          <cell r="BW337">
            <v>5.5179999999999998</v>
          </cell>
          <cell r="BX337">
            <v>4017.1039999999998</v>
          </cell>
          <cell r="BY337">
            <v>29.61</v>
          </cell>
          <cell r="BZ337">
            <v>154.64699999999999</v>
          </cell>
          <cell r="CA337">
            <v>4579.0976700000001</v>
          </cell>
          <cell r="CB337">
            <v>40187.039360000002</v>
          </cell>
          <cell r="CD337">
            <v>17.440000000000001</v>
          </cell>
          <cell r="CE337">
            <v>34.832000000000001</v>
          </cell>
          <cell r="CF337">
            <v>607.47008000000005</v>
          </cell>
          <cell r="CG337">
            <v>19.670000000000002</v>
          </cell>
          <cell r="CH337">
            <v>29.200000000000003</v>
          </cell>
          <cell r="CI337">
            <v>574.36400000000015</v>
          </cell>
          <cell r="CJ337">
            <v>1181.8340800000001</v>
          </cell>
          <cell r="CL337">
            <v>1435.04</v>
          </cell>
        </row>
        <row r="338">
          <cell r="A338" t="str">
            <v>03/22/2007</v>
          </cell>
          <cell r="B338">
            <v>39163</v>
          </cell>
          <cell r="C338">
            <v>105.55261673252525</v>
          </cell>
          <cell r="D338">
            <v>151.95997712822157</v>
          </cell>
          <cell r="E338">
            <v>69.804250393634121</v>
          </cell>
          <cell r="F338">
            <v>66.85419341237106</v>
          </cell>
          <cell r="G338">
            <v>113.06273644388396</v>
          </cell>
          <cell r="H338">
            <v>156.78614579138136</v>
          </cell>
          <cell r="I338">
            <v>77.86</v>
          </cell>
          <cell r="J338">
            <v>38.247280000000003</v>
          </cell>
          <cell r="K338">
            <v>199.892</v>
          </cell>
          <cell r="L338">
            <v>7645.3252937600009</v>
          </cell>
          <cell r="M338">
            <v>84.67</v>
          </cell>
          <cell r="N338">
            <v>66.734999999999999</v>
          </cell>
          <cell r="O338">
            <v>5650.4524499999998</v>
          </cell>
          <cell r="P338">
            <v>79.150000000000006</v>
          </cell>
          <cell r="Q338">
            <v>151.90899999999999</v>
          </cell>
          <cell r="R338">
            <v>12023.59735</v>
          </cell>
          <cell r="S338">
            <v>34.26</v>
          </cell>
          <cell r="T338">
            <v>93.326800000000006</v>
          </cell>
          <cell r="U338">
            <v>3197.3761680000002</v>
          </cell>
          <cell r="V338">
            <v>28.3</v>
          </cell>
          <cell r="W338">
            <v>383.89</v>
          </cell>
          <cell r="X338">
            <v>10864.087</v>
          </cell>
          <cell r="Y338">
            <v>85.800000000000011</v>
          </cell>
          <cell r="Z338">
            <v>67.765000000000001</v>
          </cell>
          <cell r="AA338">
            <v>5814.237000000001</v>
          </cell>
          <cell r="AB338">
            <v>23.51</v>
          </cell>
          <cell r="AC338">
            <v>120.77200000000001</v>
          </cell>
          <cell r="AD338">
            <v>2839.3497200000002</v>
          </cell>
          <cell r="AE338">
            <v>67.92</v>
          </cell>
          <cell r="AF338">
            <v>133.565</v>
          </cell>
          <cell r="AG338">
            <v>9071.7348000000002</v>
          </cell>
          <cell r="AH338">
            <v>55.620000000000005</v>
          </cell>
          <cell r="AI338">
            <v>81.841999999999999</v>
          </cell>
          <cell r="AJ338">
            <v>4552.0520400000005</v>
          </cell>
          <cell r="AK338">
            <v>61658.21182176</v>
          </cell>
          <cell r="AM338">
            <v>45.02</v>
          </cell>
          <cell r="AN338">
            <v>48.316000000000003</v>
          </cell>
          <cell r="AO338">
            <v>2175.1863200000003</v>
          </cell>
          <cell r="AP338">
            <v>67.73</v>
          </cell>
          <cell r="AQ338">
            <v>65.361000000000004</v>
          </cell>
          <cell r="AR338">
            <v>4426.9005300000008</v>
          </cell>
          <cell r="AS338">
            <v>134.79</v>
          </cell>
          <cell r="AT338">
            <v>45.727000000000004</v>
          </cell>
          <cell r="AU338">
            <v>6163.5423300000002</v>
          </cell>
          <cell r="AV338">
            <v>77.86</v>
          </cell>
          <cell r="AW338">
            <v>25.523</v>
          </cell>
          <cell r="AX338">
            <v>1987.2207799999999</v>
          </cell>
          <cell r="AY338">
            <v>8.02</v>
          </cell>
          <cell r="AZ338">
            <v>38.795000000000002</v>
          </cell>
          <cell r="BA338">
            <v>311.13589999999999</v>
          </cell>
          <cell r="BB338">
            <v>119.61</v>
          </cell>
          <cell r="BC338">
            <v>94.606000000000009</v>
          </cell>
          <cell r="BD338">
            <v>11315.823660000002</v>
          </cell>
          <cell r="BE338">
            <v>26379.809520000003</v>
          </cell>
          <cell r="BG338">
            <v>44.09</v>
          </cell>
          <cell r="BH338">
            <v>119.285</v>
          </cell>
          <cell r="BI338">
            <v>5259.2756500000005</v>
          </cell>
          <cell r="BJ338">
            <v>23.52</v>
          </cell>
          <cell r="BK338">
            <v>313.66000000000003</v>
          </cell>
          <cell r="BL338">
            <v>7377.2832000000008</v>
          </cell>
          <cell r="BM338">
            <v>47.25</v>
          </cell>
          <cell r="BN338">
            <v>89.326999999999998</v>
          </cell>
          <cell r="BO338">
            <v>4220.70075</v>
          </cell>
          <cell r="BP338">
            <v>46.11</v>
          </cell>
          <cell r="BQ338">
            <v>160.01599999999999</v>
          </cell>
          <cell r="BR338">
            <v>7378.3377599999994</v>
          </cell>
          <cell r="BS338">
            <v>27.490000000000002</v>
          </cell>
          <cell r="BT338">
            <v>255.315</v>
          </cell>
          <cell r="BU338">
            <v>7018.6093500000006</v>
          </cell>
          <cell r="BV338">
            <v>720.75</v>
          </cell>
          <cell r="BW338">
            <v>5.5179999999999998</v>
          </cell>
          <cell r="BX338">
            <v>3977.0985000000001</v>
          </cell>
          <cell r="BY338">
            <v>29.43</v>
          </cell>
          <cell r="BZ338">
            <v>154.64699999999999</v>
          </cell>
          <cell r="CA338">
            <v>4551.2612099999997</v>
          </cell>
          <cell r="CB338">
            <v>39782.566419999996</v>
          </cell>
          <cell r="CD338">
            <v>17.600000000000001</v>
          </cell>
          <cell r="CE338">
            <v>34.832000000000001</v>
          </cell>
          <cell r="CF338">
            <v>613.04320000000007</v>
          </cell>
          <cell r="CG338">
            <v>19.53</v>
          </cell>
          <cell r="CH338">
            <v>29.200000000000003</v>
          </cell>
          <cell r="CI338">
            <v>570.27600000000007</v>
          </cell>
          <cell r="CJ338">
            <v>1183.3192000000001</v>
          </cell>
          <cell r="CL338">
            <v>1434.54</v>
          </cell>
        </row>
        <row r="339">
          <cell r="A339" t="str">
            <v>03/23/2007</v>
          </cell>
          <cell r="B339">
            <v>39164</v>
          </cell>
          <cell r="C339">
            <v>105.54117465494508</v>
          </cell>
          <cell r="D339">
            <v>151.5565311325991</v>
          </cell>
          <cell r="E339">
            <v>69.466651475682212</v>
          </cell>
          <cell r="F339">
            <v>67.6651493606103</v>
          </cell>
          <cell r="G339">
            <v>113.18647540983606</v>
          </cell>
          <cell r="H339">
            <v>157.99436165928313</v>
          </cell>
          <cell r="I339">
            <v>78.460000000000008</v>
          </cell>
          <cell r="J339">
            <v>38.374000000000002</v>
          </cell>
          <cell r="K339">
            <v>199.892</v>
          </cell>
          <cell r="L339">
            <v>7670.655608</v>
          </cell>
          <cell r="M339">
            <v>84.73</v>
          </cell>
          <cell r="N339">
            <v>66.734999999999999</v>
          </cell>
          <cell r="O339">
            <v>5654.4565499999999</v>
          </cell>
          <cell r="P339">
            <v>79.28</v>
          </cell>
          <cell r="Q339">
            <v>151.90899999999999</v>
          </cell>
          <cell r="R339">
            <v>12043.345519999999</v>
          </cell>
          <cell r="S339">
            <v>34.590000000000003</v>
          </cell>
          <cell r="T339">
            <v>93.326800000000006</v>
          </cell>
          <cell r="U339">
            <v>3228.1740120000004</v>
          </cell>
          <cell r="V339">
            <v>27.98</v>
          </cell>
          <cell r="W339">
            <v>383.89</v>
          </cell>
          <cell r="X339">
            <v>10741.242200000001</v>
          </cell>
          <cell r="Y339">
            <v>85.49</v>
          </cell>
          <cell r="Z339">
            <v>67.765000000000001</v>
          </cell>
          <cell r="AA339">
            <v>5793.2298499999997</v>
          </cell>
          <cell r="AB339">
            <v>23.44</v>
          </cell>
          <cell r="AC339">
            <v>120.77200000000001</v>
          </cell>
          <cell r="AD339">
            <v>2830.8956800000001</v>
          </cell>
          <cell r="AE339">
            <v>68.210000000000008</v>
          </cell>
          <cell r="AF339">
            <v>133.565</v>
          </cell>
          <cell r="AG339">
            <v>9110.4686500000007</v>
          </cell>
          <cell r="AH339">
            <v>55.95</v>
          </cell>
          <cell r="AI339">
            <v>81.841999999999999</v>
          </cell>
          <cell r="AJ339">
            <v>4579.0599000000002</v>
          </cell>
          <cell r="AK339">
            <v>61651.52797000001</v>
          </cell>
          <cell r="AM339">
            <v>45.160000000000004</v>
          </cell>
          <cell r="AN339">
            <v>48.316000000000003</v>
          </cell>
          <cell r="AO339">
            <v>2181.9505600000002</v>
          </cell>
          <cell r="AP339">
            <v>67.69</v>
          </cell>
          <cell r="AQ339">
            <v>65.361000000000004</v>
          </cell>
          <cell r="AR339">
            <v>4424.2860900000005</v>
          </cell>
          <cell r="AS339">
            <v>133.82</v>
          </cell>
          <cell r="AT339">
            <v>45.727000000000004</v>
          </cell>
          <cell r="AU339">
            <v>6119.18714</v>
          </cell>
          <cell r="AV339">
            <v>78.460000000000008</v>
          </cell>
          <cell r="AW339">
            <v>25.523</v>
          </cell>
          <cell r="AX339">
            <v>2002.5345800000002</v>
          </cell>
          <cell r="AY339">
            <v>8.1</v>
          </cell>
          <cell r="AZ339">
            <v>38.795000000000002</v>
          </cell>
          <cell r="BA339">
            <v>314.23950000000002</v>
          </cell>
          <cell r="BB339">
            <v>119.10000000000001</v>
          </cell>
          <cell r="BC339">
            <v>94.606000000000009</v>
          </cell>
          <cell r="BD339">
            <v>11267.574600000002</v>
          </cell>
          <cell r="BE339">
            <v>26309.772470000004</v>
          </cell>
          <cell r="BG339">
            <v>43.84</v>
          </cell>
          <cell r="BH339">
            <v>119.285</v>
          </cell>
          <cell r="BI339">
            <v>5229.4544000000005</v>
          </cell>
          <cell r="BJ339">
            <v>23.32</v>
          </cell>
          <cell r="BK339">
            <v>313.66000000000003</v>
          </cell>
          <cell r="BL339">
            <v>7314.5512000000008</v>
          </cell>
          <cell r="BM339">
            <v>46.86</v>
          </cell>
          <cell r="BN339">
            <v>89.326999999999998</v>
          </cell>
          <cell r="BO339">
            <v>4185.8632200000002</v>
          </cell>
          <cell r="BP339">
            <v>45.58</v>
          </cell>
          <cell r="BQ339">
            <v>160.01599999999999</v>
          </cell>
          <cell r="BR339">
            <v>7293.5292799999997</v>
          </cell>
          <cell r="BS339">
            <v>27.560000000000002</v>
          </cell>
          <cell r="BT339">
            <v>255.315</v>
          </cell>
          <cell r="BU339">
            <v>7036.4814000000006</v>
          </cell>
          <cell r="BV339">
            <v>722.5</v>
          </cell>
          <cell r="BW339">
            <v>5.5179999999999998</v>
          </cell>
          <cell r="BX339">
            <v>3986.7549999999997</v>
          </cell>
          <cell r="BY339">
            <v>29.38</v>
          </cell>
          <cell r="BZ339">
            <v>154.64699999999999</v>
          </cell>
          <cell r="CA339">
            <v>4543.5288599999994</v>
          </cell>
          <cell r="CB339">
            <v>39590.163359999999</v>
          </cell>
          <cell r="CD339">
            <v>17.66</v>
          </cell>
          <cell r="CE339">
            <v>34.832000000000001</v>
          </cell>
          <cell r="CF339">
            <v>615.13311999999996</v>
          </cell>
          <cell r="CG339">
            <v>19.95</v>
          </cell>
          <cell r="CH339">
            <v>29.200000000000003</v>
          </cell>
          <cell r="CI339">
            <v>582.54000000000008</v>
          </cell>
          <cell r="CJ339">
            <v>1197.6731199999999</v>
          </cell>
          <cell r="CL339">
            <v>1436.1100000000001</v>
          </cell>
        </row>
        <row r="340">
          <cell r="A340" t="str">
            <v>03/26/2007</v>
          </cell>
          <cell r="B340">
            <v>39167</v>
          </cell>
          <cell r="C340">
            <v>104.90051550932738</v>
          </cell>
          <cell r="D340">
            <v>151.48685991783239</v>
          </cell>
          <cell r="E340">
            <v>68.230723529130302</v>
          </cell>
          <cell r="F340">
            <v>66.86290753683717</v>
          </cell>
          <cell r="G340">
            <v>113.29602774274903</v>
          </cell>
          <cell r="H340">
            <v>158.31655255739025</v>
          </cell>
          <cell r="I340">
            <v>78.62</v>
          </cell>
          <cell r="J340">
            <v>38.113520000000001</v>
          </cell>
          <cell r="K340">
            <v>199.892</v>
          </cell>
          <cell r="L340">
            <v>7618.5877398399998</v>
          </cell>
          <cell r="M340">
            <v>83.710000000000008</v>
          </cell>
          <cell r="N340">
            <v>66.734999999999999</v>
          </cell>
          <cell r="O340">
            <v>5586.3868500000008</v>
          </cell>
          <cell r="P340">
            <v>78.56</v>
          </cell>
          <cell r="Q340">
            <v>151.90899999999999</v>
          </cell>
          <cell r="R340">
            <v>11933.97104</v>
          </cell>
          <cell r="S340">
            <v>34.75</v>
          </cell>
          <cell r="T340">
            <v>93.326800000000006</v>
          </cell>
          <cell r="U340">
            <v>3243.1063000000004</v>
          </cell>
          <cell r="V340">
            <v>27.95</v>
          </cell>
          <cell r="W340">
            <v>383.89</v>
          </cell>
          <cell r="X340">
            <v>10729.725499999999</v>
          </cell>
          <cell r="Y340">
            <v>84.81</v>
          </cell>
          <cell r="Z340">
            <v>67.765000000000001</v>
          </cell>
          <cell r="AA340">
            <v>5747.1496500000003</v>
          </cell>
          <cell r="AB340">
            <v>23.41</v>
          </cell>
          <cell r="AC340">
            <v>120.77200000000001</v>
          </cell>
          <cell r="AD340">
            <v>2827.27252</v>
          </cell>
          <cell r="AE340">
            <v>67.81</v>
          </cell>
          <cell r="AF340">
            <v>133.565</v>
          </cell>
          <cell r="AG340">
            <v>9057.0426499999994</v>
          </cell>
          <cell r="AH340">
            <v>55.400000000000006</v>
          </cell>
          <cell r="AI340">
            <v>81.841999999999999</v>
          </cell>
          <cell r="AJ340">
            <v>4534.0468000000001</v>
          </cell>
          <cell r="AK340">
            <v>61277.289049839994</v>
          </cell>
          <cell r="AM340">
            <v>45.08</v>
          </cell>
          <cell r="AN340">
            <v>48.316000000000003</v>
          </cell>
          <cell r="AO340">
            <v>2178.0852800000002</v>
          </cell>
          <cell r="AP340">
            <v>67.67</v>
          </cell>
          <cell r="AQ340">
            <v>65.361000000000004</v>
          </cell>
          <cell r="AR340">
            <v>4422.9788700000008</v>
          </cell>
          <cell r="AS340">
            <v>135.01</v>
          </cell>
          <cell r="AT340">
            <v>45.727000000000004</v>
          </cell>
          <cell r="AU340">
            <v>6173.6022700000003</v>
          </cell>
          <cell r="AV340">
            <v>78.62</v>
          </cell>
          <cell r="AW340">
            <v>25.523</v>
          </cell>
          <cell r="AX340">
            <v>2006.6182600000002</v>
          </cell>
          <cell r="AY340">
            <v>7.95</v>
          </cell>
          <cell r="AZ340">
            <v>38.795000000000002</v>
          </cell>
          <cell r="BA340">
            <v>308.42025000000001</v>
          </cell>
          <cell r="BB340">
            <v>118.47</v>
          </cell>
          <cell r="BC340">
            <v>94.606000000000009</v>
          </cell>
          <cell r="BD340">
            <v>11207.972820000001</v>
          </cell>
          <cell r="BE340">
            <v>26297.677750000003</v>
          </cell>
          <cell r="BG340">
            <v>43.17</v>
          </cell>
          <cell r="BH340">
            <v>119.285</v>
          </cell>
          <cell r="BI340">
            <v>5149.5334499999999</v>
          </cell>
          <cell r="BJ340">
            <v>22.79</v>
          </cell>
          <cell r="BK340">
            <v>313.66000000000003</v>
          </cell>
          <cell r="BL340">
            <v>7148.3114000000005</v>
          </cell>
          <cell r="BM340">
            <v>45.99</v>
          </cell>
          <cell r="BN340">
            <v>89.326999999999998</v>
          </cell>
          <cell r="BO340">
            <v>4108.1487299999999</v>
          </cell>
          <cell r="BP340">
            <v>44.54</v>
          </cell>
          <cell r="BQ340">
            <v>160.01599999999999</v>
          </cell>
          <cell r="BR340">
            <v>7127.1126399999994</v>
          </cell>
          <cell r="BS340">
            <v>27.25</v>
          </cell>
          <cell r="BT340">
            <v>255.315</v>
          </cell>
          <cell r="BU340">
            <v>6957.3337499999998</v>
          </cell>
          <cell r="BV340">
            <v>712.90000000000009</v>
          </cell>
          <cell r="BW340">
            <v>5.5179999999999998</v>
          </cell>
          <cell r="BX340">
            <v>3933.7822000000006</v>
          </cell>
          <cell r="BY340">
            <v>28.85</v>
          </cell>
          <cell r="BZ340">
            <v>154.64699999999999</v>
          </cell>
          <cell r="CA340">
            <v>4461.5659500000002</v>
          </cell>
          <cell r="CB340">
            <v>38885.788119999997</v>
          </cell>
          <cell r="CD340">
            <v>17.420000000000002</v>
          </cell>
          <cell r="CE340">
            <v>34.832000000000001</v>
          </cell>
          <cell r="CF340">
            <v>606.77344000000005</v>
          </cell>
          <cell r="CG340">
            <v>19.75</v>
          </cell>
          <cell r="CH340">
            <v>29.200000000000003</v>
          </cell>
          <cell r="CI340">
            <v>576.70000000000005</v>
          </cell>
          <cell r="CJ340">
            <v>1183.4734400000002</v>
          </cell>
          <cell r="CL340">
            <v>1437.5</v>
          </cell>
        </row>
        <row r="341">
          <cell r="A341" t="str">
            <v>03/27/2007</v>
          </cell>
          <cell r="B341">
            <v>39168</v>
          </cell>
          <cell r="C341">
            <v>103.71702277980732</v>
          </cell>
          <cell r="D341">
            <v>150.25553373328111</v>
          </cell>
          <cell r="E341">
            <v>67.390646372644113</v>
          </cell>
          <cell r="F341">
            <v>64.700701844364175</v>
          </cell>
          <cell r="G341">
            <v>112.59536569987389</v>
          </cell>
          <cell r="H341">
            <v>155.3362867498993</v>
          </cell>
          <cell r="I341">
            <v>77.14</v>
          </cell>
          <cell r="J341">
            <v>37.564410000000002</v>
          </cell>
          <cell r="K341">
            <v>199.892</v>
          </cell>
          <cell r="L341">
            <v>7508.8250437200004</v>
          </cell>
          <cell r="M341">
            <v>83</v>
          </cell>
          <cell r="N341">
            <v>66.734999999999999</v>
          </cell>
          <cell r="O341">
            <v>5539.0050000000001</v>
          </cell>
          <cell r="P341">
            <v>78.2</v>
          </cell>
          <cell r="Q341">
            <v>151.90899999999999</v>
          </cell>
          <cell r="R341">
            <v>11879.283799999999</v>
          </cell>
          <cell r="S341">
            <v>33.53</v>
          </cell>
          <cell r="T341">
            <v>93.326800000000006</v>
          </cell>
          <cell r="U341">
            <v>3129.2476040000001</v>
          </cell>
          <cell r="V341">
            <v>27.8</v>
          </cell>
          <cell r="W341">
            <v>383.89</v>
          </cell>
          <cell r="X341">
            <v>10672.142</v>
          </cell>
          <cell r="Y341">
            <v>83.5</v>
          </cell>
          <cell r="Z341">
            <v>67.765000000000001</v>
          </cell>
          <cell r="AA341">
            <v>5658.3774999999996</v>
          </cell>
          <cell r="AB341">
            <v>23.22</v>
          </cell>
          <cell r="AC341">
            <v>120.77200000000001</v>
          </cell>
          <cell r="AD341">
            <v>2804.32584</v>
          </cell>
          <cell r="AE341">
            <v>66.34</v>
          </cell>
          <cell r="AF341">
            <v>133.565</v>
          </cell>
          <cell r="AG341">
            <v>8860.7021000000004</v>
          </cell>
          <cell r="AH341">
            <v>55.400000000000006</v>
          </cell>
          <cell r="AI341">
            <v>81.841999999999999</v>
          </cell>
          <cell r="AJ341">
            <v>4534.0468000000001</v>
          </cell>
          <cell r="AK341">
            <v>60585.955687719994</v>
          </cell>
          <cell r="AM341">
            <v>44.84</v>
          </cell>
          <cell r="AN341">
            <v>48.316000000000003</v>
          </cell>
          <cell r="AO341">
            <v>2166.4894400000003</v>
          </cell>
          <cell r="AP341">
            <v>67.400000000000006</v>
          </cell>
          <cell r="AQ341">
            <v>65.361000000000004</v>
          </cell>
          <cell r="AR341">
            <v>4405.3314000000009</v>
          </cell>
          <cell r="AS341">
            <v>134.88</v>
          </cell>
          <cell r="AT341">
            <v>45.727000000000004</v>
          </cell>
          <cell r="AU341">
            <v>6167.6577600000001</v>
          </cell>
          <cell r="AV341">
            <v>77.14</v>
          </cell>
          <cell r="AW341">
            <v>25.523</v>
          </cell>
          <cell r="AX341">
            <v>1968.84422</v>
          </cell>
          <cell r="AY341">
            <v>7.9300000000000006</v>
          </cell>
          <cell r="AZ341">
            <v>38.795000000000002</v>
          </cell>
          <cell r="BA341">
            <v>307.64435000000003</v>
          </cell>
          <cell r="BB341">
            <v>116.99000000000001</v>
          </cell>
          <cell r="BC341">
            <v>94.606000000000009</v>
          </cell>
          <cell r="BD341">
            <v>11067.955940000002</v>
          </cell>
          <cell r="BE341">
            <v>26083.923110000003</v>
          </cell>
          <cell r="BG341">
            <v>42.78</v>
          </cell>
          <cell r="BH341">
            <v>119.285</v>
          </cell>
          <cell r="BI341">
            <v>5103.0123000000003</v>
          </cell>
          <cell r="BJ341">
            <v>22.48</v>
          </cell>
          <cell r="BK341">
            <v>313.66000000000003</v>
          </cell>
          <cell r="BL341">
            <v>7051.0768000000007</v>
          </cell>
          <cell r="BM341">
            <v>45.31</v>
          </cell>
          <cell r="BN341">
            <v>89.326999999999998</v>
          </cell>
          <cell r="BO341">
            <v>4047.4063700000002</v>
          </cell>
          <cell r="BP341">
            <v>44.5</v>
          </cell>
          <cell r="BQ341">
            <v>160.01599999999999</v>
          </cell>
          <cell r="BR341">
            <v>7120.7119999999995</v>
          </cell>
          <cell r="BS341">
            <v>26.79</v>
          </cell>
          <cell r="BT341">
            <v>255.315</v>
          </cell>
          <cell r="BU341">
            <v>6839.8888499999994</v>
          </cell>
          <cell r="BV341">
            <v>698.25</v>
          </cell>
          <cell r="BW341">
            <v>5.5179999999999998</v>
          </cell>
          <cell r="BX341">
            <v>3852.9434999999999</v>
          </cell>
          <cell r="BY341">
            <v>28.400000000000002</v>
          </cell>
          <cell r="BZ341">
            <v>154.64699999999999</v>
          </cell>
          <cell r="CA341">
            <v>4391.9748</v>
          </cell>
          <cell r="CB341">
            <v>38407.014620000002</v>
          </cell>
          <cell r="CD341">
            <v>16.95</v>
          </cell>
          <cell r="CE341">
            <v>34.832000000000001</v>
          </cell>
          <cell r="CF341">
            <v>590.40239999999994</v>
          </cell>
          <cell r="CG341">
            <v>19</v>
          </cell>
          <cell r="CH341">
            <v>29.200000000000003</v>
          </cell>
          <cell r="CI341">
            <v>554.80000000000007</v>
          </cell>
          <cell r="CJ341">
            <v>1145.2024000000001</v>
          </cell>
          <cell r="CL341">
            <v>1428.6100000000001</v>
          </cell>
        </row>
        <row r="342">
          <cell r="A342" t="str">
            <v>03/28/2007</v>
          </cell>
          <cell r="B342">
            <v>39169</v>
          </cell>
          <cell r="C342">
            <v>102.51425221325108</v>
          </cell>
          <cell r="D342">
            <v>149.20763303339245</v>
          </cell>
          <cell r="E342">
            <v>65.812058008771771</v>
          </cell>
          <cell r="F342">
            <v>63.171165090955249</v>
          </cell>
          <cell r="G342">
            <v>111.6984552332913</v>
          </cell>
          <cell r="H342">
            <v>153.00040273862263</v>
          </cell>
          <cell r="I342">
            <v>75.98</v>
          </cell>
          <cell r="J342">
            <v>37.212420000000002</v>
          </cell>
          <cell r="K342">
            <v>199.892</v>
          </cell>
          <cell r="L342">
            <v>7438.4650586400003</v>
          </cell>
          <cell r="M342">
            <v>81.69</v>
          </cell>
          <cell r="N342">
            <v>66.734999999999999</v>
          </cell>
          <cell r="O342">
            <v>5451.5821500000002</v>
          </cell>
          <cell r="P342">
            <v>78.22</v>
          </cell>
          <cell r="Q342">
            <v>151.90899999999999</v>
          </cell>
          <cell r="R342">
            <v>11882.321979999999</v>
          </cell>
          <cell r="S342">
            <v>32.7318</v>
          </cell>
          <cell r="T342">
            <v>93.326800000000006</v>
          </cell>
          <cell r="U342">
            <v>3054.7541522400002</v>
          </cell>
          <cell r="V342">
            <v>27.080000000000002</v>
          </cell>
          <cell r="W342">
            <v>383.89</v>
          </cell>
          <cell r="X342">
            <v>10395.7412</v>
          </cell>
          <cell r="Y342">
            <v>82.48</v>
          </cell>
          <cell r="Z342">
            <v>67.765000000000001</v>
          </cell>
          <cell r="AA342">
            <v>5589.2572</v>
          </cell>
          <cell r="AB342">
            <v>23.18</v>
          </cell>
          <cell r="AC342">
            <v>120.77200000000001</v>
          </cell>
          <cell r="AD342">
            <v>2799.49496</v>
          </cell>
          <cell r="AE342">
            <v>65.56</v>
          </cell>
          <cell r="AF342">
            <v>133.565</v>
          </cell>
          <cell r="AG342">
            <v>8756.5213999999996</v>
          </cell>
          <cell r="AH342">
            <v>55.17</v>
          </cell>
          <cell r="AI342">
            <v>81.841999999999999</v>
          </cell>
          <cell r="AJ342">
            <v>4515.2231400000001</v>
          </cell>
          <cell r="AK342">
            <v>59883.361240879996</v>
          </cell>
          <cell r="AM342">
            <v>43.84</v>
          </cell>
          <cell r="AN342">
            <v>48.316000000000003</v>
          </cell>
          <cell r="AO342">
            <v>2118.1734400000005</v>
          </cell>
          <cell r="AP342">
            <v>67.23</v>
          </cell>
          <cell r="AQ342">
            <v>65.361000000000004</v>
          </cell>
          <cell r="AR342">
            <v>4394.2200300000004</v>
          </cell>
          <cell r="AS342">
            <v>134.87</v>
          </cell>
          <cell r="AT342">
            <v>45.727000000000004</v>
          </cell>
          <cell r="AU342">
            <v>6167.2004900000011</v>
          </cell>
          <cell r="AV342">
            <v>75.98</v>
          </cell>
          <cell r="AW342">
            <v>25.523</v>
          </cell>
          <cell r="AX342">
            <v>1939.2375400000001</v>
          </cell>
          <cell r="AY342">
            <v>7.84</v>
          </cell>
          <cell r="AZ342">
            <v>38.795000000000002</v>
          </cell>
          <cell r="BA342">
            <v>304.15280000000001</v>
          </cell>
          <cell r="BB342">
            <v>116.05</v>
          </cell>
          <cell r="BC342">
            <v>94.606000000000009</v>
          </cell>
          <cell r="BD342">
            <v>10979.026300000001</v>
          </cell>
          <cell r="BE342">
            <v>25902.010600000001</v>
          </cell>
          <cell r="BG342">
            <v>41.58</v>
          </cell>
          <cell r="BH342">
            <v>119.285</v>
          </cell>
          <cell r="BI342">
            <v>4959.8702999999996</v>
          </cell>
          <cell r="BJ342">
            <v>22.05</v>
          </cell>
          <cell r="BK342">
            <v>313.66000000000003</v>
          </cell>
          <cell r="BL342">
            <v>6916.2030000000004</v>
          </cell>
          <cell r="BM342">
            <v>43.88</v>
          </cell>
          <cell r="BN342">
            <v>89.326999999999998</v>
          </cell>
          <cell r="BO342">
            <v>3919.66876</v>
          </cell>
          <cell r="BP342">
            <v>43.54</v>
          </cell>
          <cell r="BQ342">
            <v>160.01599999999999</v>
          </cell>
          <cell r="BR342">
            <v>6967.0966399999998</v>
          </cell>
          <cell r="BS342">
            <v>26.03</v>
          </cell>
          <cell r="BT342">
            <v>255.315</v>
          </cell>
          <cell r="BU342">
            <v>6645.8494500000006</v>
          </cell>
          <cell r="BV342">
            <v>688</v>
          </cell>
          <cell r="BW342">
            <v>5.5179999999999998</v>
          </cell>
          <cell r="BX342">
            <v>3796.384</v>
          </cell>
          <cell r="BY342">
            <v>27.82</v>
          </cell>
          <cell r="BZ342">
            <v>154.64699999999999</v>
          </cell>
          <cell r="CA342">
            <v>4302.2795399999995</v>
          </cell>
          <cell r="CB342">
            <v>37507.351689999996</v>
          </cell>
          <cell r="CD342">
            <v>16.55</v>
          </cell>
          <cell r="CE342">
            <v>34.832000000000001</v>
          </cell>
          <cell r="CF342">
            <v>576.46960000000001</v>
          </cell>
          <cell r="CG342">
            <v>18.55</v>
          </cell>
          <cell r="CH342">
            <v>29.200000000000003</v>
          </cell>
          <cell r="CI342">
            <v>541.66000000000008</v>
          </cell>
          <cell r="CJ342">
            <v>1118.1296000000002</v>
          </cell>
          <cell r="CL342">
            <v>1417.23</v>
          </cell>
        </row>
        <row r="343">
          <cell r="A343" t="str">
            <v>03/29/2007</v>
          </cell>
          <cell r="B343">
            <v>39170</v>
          </cell>
          <cell r="C343">
            <v>102.78045962491245</v>
          </cell>
          <cell r="D343">
            <v>150.41427908045017</v>
          </cell>
          <cell r="E343">
            <v>65.88026566202808</v>
          </cell>
          <cell r="F343">
            <v>62.64702496759655</v>
          </cell>
          <cell r="G343">
            <v>112.11617276166454</v>
          </cell>
          <cell r="H343">
            <v>157.71244462343938</v>
          </cell>
          <cell r="I343">
            <v>78.320000000000007</v>
          </cell>
          <cell r="J343">
            <v>37.3673</v>
          </cell>
          <cell r="K343">
            <v>199.892</v>
          </cell>
          <cell r="L343">
            <v>7469.4243316000002</v>
          </cell>
          <cell r="M343">
            <v>81.45</v>
          </cell>
          <cell r="N343">
            <v>66.734999999999999</v>
          </cell>
          <cell r="O343">
            <v>5435.5657499999998</v>
          </cell>
          <cell r="P343">
            <v>78.710000000000008</v>
          </cell>
          <cell r="Q343">
            <v>151.90899999999999</v>
          </cell>
          <cell r="R343">
            <v>11956.757390000001</v>
          </cell>
          <cell r="S343">
            <v>32.71</v>
          </cell>
          <cell r="T343">
            <v>93.326800000000006</v>
          </cell>
          <cell r="U343">
            <v>3052.7196280000003</v>
          </cell>
          <cell r="V343">
            <v>27.23</v>
          </cell>
          <cell r="W343">
            <v>383.89</v>
          </cell>
          <cell r="X343">
            <v>10453.324699999999</v>
          </cell>
          <cell r="Y343">
            <v>82.24</v>
          </cell>
          <cell r="Z343">
            <v>67.765000000000001</v>
          </cell>
          <cell r="AA343">
            <v>5572.9935999999998</v>
          </cell>
          <cell r="AB343">
            <v>23.19</v>
          </cell>
          <cell r="AC343">
            <v>120.77200000000001</v>
          </cell>
          <cell r="AD343">
            <v>2800.7026800000003</v>
          </cell>
          <cell r="AE343">
            <v>65.66</v>
          </cell>
          <cell r="AF343">
            <v>133.565</v>
          </cell>
          <cell r="AG343">
            <v>8769.8778999999995</v>
          </cell>
          <cell r="AH343">
            <v>55.32</v>
          </cell>
          <cell r="AI343">
            <v>81.841999999999999</v>
          </cell>
          <cell r="AJ343">
            <v>4527.4994399999996</v>
          </cell>
          <cell r="AK343">
            <v>60038.865419599999</v>
          </cell>
          <cell r="AM343">
            <v>44.01</v>
          </cell>
          <cell r="AN343">
            <v>48.316000000000003</v>
          </cell>
          <cell r="AO343">
            <v>2126.3871600000002</v>
          </cell>
          <cell r="AP343">
            <v>67.320000000000007</v>
          </cell>
          <cell r="AQ343">
            <v>65.361000000000004</v>
          </cell>
          <cell r="AR343">
            <v>4400.1025200000004</v>
          </cell>
          <cell r="AS343">
            <v>136.14000000000001</v>
          </cell>
          <cell r="AT343">
            <v>45.727000000000004</v>
          </cell>
          <cell r="AU343">
            <v>6225.2737800000014</v>
          </cell>
          <cell r="AV343">
            <v>78.320000000000007</v>
          </cell>
          <cell r="AW343">
            <v>25.523</v>
          </cell>
          <cell r="AX343">
            <v>1998.9613600000002</v>
          </cell>
          <cell r="AY343">
            <v>7.84</v>
          </cell>
          <cell r="AZ343">
            <v>38.795000000000002</v>
          </cell>
          <cell r="BA343">
            <v>304.15280000000001</v>
          </cell>
          <cell r="BB343">
            <v>116.87</v>
          </cell>
          <cell r="BC343">
            <v>94.606000000000009</v>
          </cell>
          <cell r="BD343">
            <v>11056.603220000001</v>
          </cell>
          <cell r="BE343">
            <v>26111.480840000004</v>
          </cell>
          <cell r="BG343">
            <v>41.79</v>
          </cell>
          <cell r="BH343">
            <v>119.285</v>
          </cell>
          <cell r="BI343">
            <v>4984.9201499999999</v>
          </cell>
          <cell r="BJ343">
            <v>22.080000000000002</v>
          </cell>
          <cell r="BK343">
            <v>313.66000000000003</v>
          </cell>
          <cell r="BL343">
            <v>6925.6128000000008</v>
          </cell>
          <cell r="BM343">
            <v>43.04</v>
          </cell>
          <cell r="BN343">
            <v>89.326999999999998</v>
          </cell>
          <cell r="BO343">
            <v>3844.6340799999998</v>
          </cell>
          <cell r="BP343">
            <v>43.050000000000004</v>
          </cell>
          <cell r="BQ343">
            <v>160.01599999999999</v>
          </cell>
          <cell r="BR343">
            <v>6888.6887999999999</v>
          </cell>
          <cell r="BS343">
            <v>26.44</v>
          </cell>
          <cell r="BT343">
            <v>255.315</v>
          </cell>
          <cell r="BU343">
            <v>6750.5286000000006</v>
          </cell>
          <cell r="BV343">
            <v>701</v>
          </cell>
          <cell r="BW343">
            <v>5.5179999999999998</v>
          </cell>
          <cell r="BX343">
            <v>3868.1179999999999</v>
          </cell>
          <cell r="BY343">
            <v>27.700000000000003</v>
          </cell>
          <cell r="BZ343">
            <v>154.64699999999999</v>
          </cell>
          <cell r="CA343">
            <v>4283.7219000000005</v>
          </cell>
          <cell r="CB343">
            <v>37546.224329999997</v>
          </cell>
          <cell r="CD343">
            <v>16.510000000000002</v>
          </cell>
          <cell r="CE343">
            <v>34.832000000000001</v>
          </cell>
          <cell r="CF343">
            <v>575.07632000000012</v>
          </cell>
          <cell r="CG343">
            <v>18.28</v>
          </cell>
          <cell r="CH343">
            <v>29.200000000000003</v>
          </cell>
          <cell r="CI343">
            <v>533.77600000000007</v>
          </cell>
          <cell r="CJ343">
            <v>1108.8523200000002</v>
          </cell>
          <cell r="CL343">
            <v>1422.53</v>
          </cell>
        </row>
        <row r="344">
          <cell r="A344" t="str">
            <v>03/30/2007</v>
          </cell>
          <cell r="B344">
            <v>39171</v>
          </cell>
          <cell r="C344">
            <v>102.84048894464087</v>
          </cell>
          <cell r="D344">
            <v>148.09556512811355</v>
          </cell>
          <cell r="E344">
            <v>65.390769755365724</v>
          </cell>
          <cell r="F344">
            <v>62.149570720471736</v>
          </cell>
          <cell r="G344">
            <v>111.98455233291298</v>
          </cell>
          <cell r="H344">
            <v>152.0942408376963</v>
          </cell>
          <cell r="I344">
            <v>75.53</v>
          </cell>
          <cell r="J344">
            <v>37.325060000000001</v>
          </cell>
          <cell r="K344">
            <v>201.38499999999999</v>
          </cell>
          <cell r="L344">
            <v>7516.7072080999997</v>
          </cell>
          <cell r="M344">
            <v>81.62</v>
          </cell>
          <cell r="N344">
            <v>65.698000000000008</v>
          </cell>
          <cell r="O344">
            <v>5362.2707600000012</v>
          </cell>
          <cell r="P344">
            <v>78.820000000000007</v>
          </cell>
          <cell r="Q344">
            <v>152.75700000000001</v>
          </cell>
          <cell r="R344">
            <v>12040.306740000002</v>
          </cell>
          <cell r="S344">
            <v>33.78</v>
          </cell>
          <cell r="T344">
            <v>93.459000000000003</v>
          </cell>
          <cell r="U344">
            <v>3157.04502</v>
          </cell>
          <cell r="V344">
            <v>27.400000000000002</v>
          </cell>
          <cell r="W344">
            <v>375.84000000000003</v>
          </cell>
          <cell r="X344">
            <v>10298.016000000001</v>
          </cell>
          <cell r="Y344">
            <v>82.05</v>
          </cell>
          <cell r="Z344">
            <v>68.054000000000002</v>
          </cell>
          <cell r="AA344">
            <v>5583.8306999999995</v>
          </cell>
          <cell r="AB344">
            <v>23.1</v>
          </cell>
          <cell r="AC344">
            <v>120.77200000000001</v>
          </cell>
          <cell r="AD344">
            <v>2789.8332000000005</v>
          </cell>
          <cell r="AE344">
            <v>66.040000000000006</v>
          </cell>
          <cell r="AF344">
            <v>131.88900000000001</v>
          </cell>
          <cell r="AG344">
            <v>8709.9495600000009</v>
          </cell>
          <cell r="AH344">
            <v>55.36</v>
          </cell>
          <cell r="AI344">
            <v>83.381</v>
          </cell>
          <cell r="AJ344">
            <v>4615.9721600000003</v>
          </cell>
          <cell r="AK344">
            <v>60073.931348099999</v>
          </cell>
          <cell r="AM344">
            <v>44.63</v>
          </cell>
          <cell r="AN344">
            <v>47.908999999999999</v>
          </cell>
          <cell r="AO344">
            <v>2138.1786700000002</v>
          </cell>
          <cell r="AP344">
            <v>67.290000000000006</v>
          </cell>
          <cell r="AQ344">
            <v>65.948999999999998</v>
          </cell>
          <cell r="AR344">
            <v>4437.7082100000007</v>
          </cell>
          <cell r="AS344">
            <v>135.20000000000002</v>
          </cell>
          <cell r="AT344">
            <v>42.899000000000001</v>
          </cell>
          <cell r="AU344">
            <v>5799.9448000000011</v>
          </cell>
          <cell r="AV344">
            <v>75.53</v>
          </cell>
          <cell r="AW344">
            <v>25.523</v>
          </cell>
          <cell r="AX344">
            <v>1927.7521899999999</v>
          </cell>
          <cell r="AY344">
            <v>7.82</v>
          </cell>
          <cell r="AZ344">
            <v>39.115000000000002</v>
          </cell>
          <cell r="BA344">
            <v>305.8793</v>
          </cell>
          <cell r="BB344">
            <v>116.48</v>
          </cell>
          <cell r="BC344">
            <v>95.290999999999997</v>
          </cell>
          <cell r="BD344">
            <v>11099.49568</v>
          </cell>
          <cell r="BE344">
            <v>25708.958850000003</v>
          </cell>
          <cell r="BG344">
            <v>41.78</v>
          </cell>
          <cell r="BH344">
            <v>119.97</v>
          </cell>
          <cell r="BI344">
            <v>5012.3465999999999</v>
          </cell>
          <cell r="BJ344">
            <v>22</v>
          </cell>
          <cell r="BK344">
            <v>314.09300000000002</v>
          </cell>
          <cell r="BL344">
            <v>6910.0460000000003</v>
          </cell>
          <cell r="BM344">
            <v>42.67</v>
          </cell>
          <cell r="BN344">
            <v>89.326999999999998</v>
          </cell>
          <cell r="BO344">
            <v>3811.5830900000001</v>
          </cell>
          <cell r="BP344">
            <v>42.21</v>
          </cell>
          <cell r="BQ344">
            <v>160.01599999999999</v>
          </cell>
          <cell r="BR344">
            <v>6754.2753599999996</v>
          </cell>
          <cell r="BS344">
            <v>26.46</v>
          </cell>
          <cell r="BT344">
            <v>255.96700000000001</v>
          </cell>
          <cell r="BU344">
            <v>6772.8868200000006</v>
          </cell>
          <cell r="BV344">
            <v>665</v>
          </cell>
          <cell r="BW344">
            <v>5.6719999999999997</v>
          </cell>
          <cell r="BX344">
            <v>3771.8799999999997</v>
          </cell>
          <cell r="BY344">
            <v>27.38</v>
          </cell>
          <cell r="BZ344">
            <v>154.64699999999999</v>
          </cell>
          <cell r="CA344">
            <v>4234.2348599999996</v>
          </cell>
          <cell r="CB344">
            <v>37267.252729999993</v>
          </cell>
          <cell r="CD344">
            <v>16.07</v>
          </cell>
          <cell r="CE344">
            <v>35.433999999999997</v>
          </cell>
          <cell r="CF344">
            <v>569.42437999999993</v>
          </cell>
          <cell r="CG344">
            <v>18.11</v>
          </cell>
          <cell r="CH344">
            <v>29.3</v>
          </cell>
          <cell r="CI344">
            <v>530.62300000000005</v>
          </cell>
          <cell r="CJ344">
            <v>1100.04738</v>
          </cell>
          <cell r="CL344">
            <v>1420.8600000000001</v>
          </cell>
        </row>
        <row r="345">
          <cell r="A345" t="str">
            <v>04/02/2007</v>
          </cell>
          <cell r="B345">
            <v>39174</v>
          </cell>
          <cell r="C345">
            <v>102.59688256336584</v>
          </cell>
          <cell r="D345">
            <v>147.69300359433186</v>
          </cell>
          <cell r="E345">
            <v>64.645430946560055</v>
          </cell>
          <cell r="F345">
            <v>63.326095037521632</v>
          </cell>
          <cell r="G345">
            <v>112.27537831021435</v>
          </cell>
          <cell r="H345">
            <v>149.15424889246879</v>
          </cell>
          <cell r="I345">
            <v>74.070000000000007</v>
          </cell>
          <cell r="J345">
            <v>37.296900000000001</v>
          </cell>
          <cell r="K345">
            <v>201.38499999999999</v>
          </cell>
          <cell r="L345">
            <v>7511.0362064999999</v>
          </cell>
          <cell r="M345">
            <v>82.06</v>
          </cell>
          <cell r="N345">
            <v>65.698000000000008</v>
          </cell>
          <cell r="O345">
            <v>5391.1778800000011</v>
          </cell>
          <cell r="P345">
            <v>78.7</v>
          </cell>
          <cell r="Q345">
            <v>152.75700000000001</v>
          </cell>
          <cell r="R345">
            <v>12021.975900000001</v>
          </cell>
          <cell r="S345">
            <v>33.69</v>
          </cell>
          <cell r="T345">
            <v>93.459000000000003</v>
          </cell>
          <cell r="U345">
            <v>3148.6337100000001</v>
          </cell>
          <cell r="V345">
            <v>26.82</v>
          </cell>
          <cell r="W345">
            <v>375.84000000000003</v>
          </cell>
          <cell r="X345">
            <v>10080.028800000002</v>
          </cell>
          <cell r="Y345">
            <v>82.320000000000007</v>
          </cell>
          <cell r="Z345">
            <v>68.054000000000002</v>
          </cell>
          <cell r="AA345">
            <v>5602.205280000001</v>
          </cell>
          <cell r="AB345">
            <v>23.14</v>
          </cell>
          <cell r="AC345">
            <v>120.77200000000001</v>
          </cell>
          <cell r="AD345">
            <v>2794.66408</v>
          </cell>
          <cell r="AE345">
            <v>66.180000000000007</v>
          </cell>
          <cell r="AF345">
            <v>131.88900000000001</v>
          </cell>
          <cell r="AG345">
            <v>8728.414020000002</v>
          </cell>
          <cell r="AH345">
            <v>55.81</v>
          </cell>
          <cell r="AI345">
            <v>83.381</v>
          </cell>
          <cell r="AJ345">
            <v>4653.4936100000004</v>
          </cell>
          <cell r="AK345">
            <v>59931.629486500009</v>
          </cell>
          <cell r="AM345">
            <v>44.63</v>
          </cell>
          <cell r="AN345">
            <v>47.908999999999999</v>
          </cell>
          <cell r="AO345">
            <v>2138.1786700000002</v>
          </cell>
          <cell r="AP345">
            <v>67.100000000000009</v>
          </cell>
          <cell r="AQ345">
            <v>65.948999999999998</v>
          </cell>
          <cell r="AR345">
            <v>4425.1779000000006</v>
          </cell>
          <cell r="AS345">
            <v>135.75</v>
          </cell>
          <cell r="AT345">
            <v>42.899000000000001</v>
          </cell>
          <cell r="AU345">
            <v>5823.5392499999998</v>
          </cell>
          <cell r="AV345">
            <v>74.070000000000007</v>
          </cell>
          <cell r="AW345">
            <v>25.523</v>
          </cell>
          <cell r="AX345">
            <v>1890.4886100000001</v>
          </cell>
          <cell r="AY345">
            <v>7.97</v>
          </cell>
          <cell r="AZ345">
            <v>39.115000000000002</v>
          </cell>
          <cell r="BA345">
            <v>311.74655000000001</v>
          </cell>
          <cell r="BB345">
            <v>115.96000000000001</v>
          </cell>
          <cell r="BC345">
            <v>95.290999999999997</v>
          </cell>
          <cell r="BD345">
            <v>11049.94436</v>
          </cell>
          <cell r="BE345">
            <v>25639.075340000003</v>
          </cell>
          <cell r="BG345">
            <v>41.15</v>
          </cell>
          <cell r="BH345">
            <v>119.97</v>
          </cell>
          <cell r="BI345">
            <v>4936.7654999999995</v>
          </cell>
          <cell r="BJ345">
            <v>21.67</v>
          </cell>
          <cell r="BK345">
            <v>314.09300000000002</v>
          </cell>
          <cell r="BL345">
            <v>6806.3953100000008</v>
          </cell>
          <cell r="BM345">
            <v>41.88</v>
          </cell>
          <cell r="BN345">
            <v>89.326999999999998</v>
          </cell>
          <cell r="BO345">
            <v>3741.01476</v>
          </cell>
          <cell r="BP345">
            <v>41.5</v>
          </cell>
          <cell r="BQ345">
            <v>160.01599999999999</v>
          </cell>
          <cell r="BR345">
            <v>6640.6639999999998</v>
          </cell>
          <cell r="BS345">
            <v>26.330000000000002</v>
          </cell>
          <cell r="BT345">
            <v>255.96700000000001</v>
          </cell>
          <cell r="BU345">
            <v>6739.6111100000007</v>
          </cell>
          <cell r="BV345">
            <v>665.5</v>
          </cell>
          <cell r="BW345">
            <v>5.6719999999999997</v>
          </cell>
          <cell r="BX345">
            <v>3774.7159999999999</v>
          </cell>
          <cell r="BY345">
            <v>27.18</v>
          </cell>
          <cell r="BZ345">
            <v>154.64699999999999</v>
          </cell>
          <cell r="CA345">
            <v>4203.3054599999996</v>
          </cell>
          <cell r="CB345">
            <v>36842.472139999998</v>
          </cell>
          <cell r="CD345">
            <v>16.79</v>
          </cell>
          <cell r="CE345">
            <v>35.433999999999997</v>
          </cell>
          <cell r="CF345">
            <v>594.93685999999991</v>
          </cell>
          <cell r="CG345">
            <v>17.95</v>
          </cell>
          <cell r="CH345">
            <v>29.3</v>
          </cell>
          <cell r="CI345">
            <v>525.93499999999995</v>
          </cell>
          <cell r="CJ345">
            <v>1120.8718599999997</v>
          </cell>
          <cell r="CL345">
            <v>1424.55</v>
          </cell>
        </row>
        <row r="346">
          <cell r="A346" t="str">
            <v>04/03/2007</v>
          </cell>
          <cell r="B346">
            <v>39175</v>
          </cell>
          <cell r="C346">
            <v>102.98757026253662</v>
          </cell>
          <cell r="D346">
            <v>150.79226837025317</v>
          </cell>
          <cell r="E346">
            <v>65.633501429472417</v>
          </cell>
          <cell r="F346">
            <v>63.864661149866173</v>
          </cell>
          <cell r="G346">
            <v>113.31730769230768</v>
          </cell>
          <cell r="H346">
            <v>153.94683850181232</v>
          </cell>
          <cell r="I346">
            <v>76.45</v>
          </cell>
          <cell r="J346">
            <v>37.240580000000001</v>
          </cell>
          <cell r="K346">
            <v>201.38499999999999</v>
          </cell>
          <cell r="L346">
            <v>7499.6942032999996</v>
          </cell>
          <cell r="M346">
            <v>82.67</v>
          </cell>
          <cell r="N346">
            <v>65.698000000000008</v>
          </cell>
          <cell r="O346">
            <v>5431.2536600000003</v>
          </cell>
          <cell r="P346">
            <v>78.59</v>
          </cell>
          <cell r="Q346">
            <v>152.75700000000001</v>
          </cell>
          <cell r="R346">
            <v>12005.172630000001</v>
          </cell>
          <cell r="S346">
            <v>33.380000000000003</v>
          </cell>
          <cell r="T346">
            <v>93.459000000000003</v>
          </cell>
          <cell r="U346">
            <v>3119.6614200000004</v>
          </cell>
          <cell r="V346">
            <v>27.02</v>
          </cell>
          <cell r="W346">
            <v>375.84000000000003</v>
          </cell>
          <cell r="X346">
            <v>10155.196800000002</v>
          </cell>
          <cell r="Y346">
            <v>82.14</v>
          </cell>
          <cell r="Z346">
            <v>68.054000000000002</v>
          </cell>
          <cell r="AA346">
            <v>5589.9555600000003</v>
          </cell>
          <cell r="AB346">
            <v>23.29</v>
          </cell>
          <cell r="AC346">
            <v>120.77200000000001</v>
          </cell>
          <cell r="AD346">
            <v>2812.77988</v>
          </cell>
          <cell r="AE346">
            <v>66.97</v>
          </cell>
          <cell r="AF346">
            <v>131.88900000000001</v>
          </cell>
          <cell r="AG346">
            <v>8832.6063300000005</v>
          </cell>
          <cell r="AH346">
            <v>56.53</v>
          </cell>
          <cell r="AI346">
            <v>83.381</v>
          </cell>
          <cell r="AJ346">
            <v>4713.5279300000002</v>
          </cell>
          <cell r="AK346">
            <v>60159.848413300017</v>
          </cell>
          <cell r="AM346">
            <v>46.24</v>
          </cell>
          <cell r="AN346">
            <v>47.908999999999999</v>
          </cell>
          <cell r="AO346">
            <v>2215.3121599999999</v>
          </cell>
          <cell r="AP346">
            <v>67.66</v>
          </cell>
          <cell r="AQ346">
            <v>65.948999999999998</v>
          </cell>
          <cell r="AR346">
            <v>4462.10934</v>
          </cell>
          <cell r="AS346">
            <v>137.49</v>
          </cell>
          <cell r="AT346">
            <v>42.899000000000001</v>
          </cell>
          <cell r="AU346">
            <v>5898.1835100000008</v>
          </cell>
          <cell r="AV346">
            <v>76.45</v>
          </cell>
          <cell r="AW346">
            <v>25.523</v>
          </cell>
          <cell r="AX346">
            <v>1951.23335</v>
          </cell>
          <cell r="AY346">
            <v>8.3800000000000008</v>
          </cell>
          <cell r="AZ346">
            <v>39.115000000000002</v>
          </cell>
          <cell r="BA346">
            <v>327.78370000000007</v>
          </cell>
          <cell r="BB346">
            <v>118.82000000000001</v>
          </cell>
          <cell r="BC346">
            <v>95.290999999999997</v>
          </cell>
          <cell r="BD346">
            <v>11322.476619999999</v>
          </cell>
          <cell r="BE346">
            <v>26177.098680000003</v>
          </cell>
          <cell r="BG346">
            <v>41.910000000000004</v>
          </cell>
          <cell r="BH346">
            <v>119.97</v>
          </cell>
          <cell r="BI346">
            <v>5027.9427000000005</v>
          </cell>
          <cell r="BJ346">
            <v>21.79</v>
          </cell>
          <cell r="BK346">
            <v>314.09300000000002</v>
          </cell>
          <cell r="BL346">
            <v>6844.0864700000002</v>
          </cell>
          <cell r="BM346">
            <v>42.550000000000004</v>
          </cell>
          <cell r="BN346">
            <v>89.326999999999998</v>
          </cell>
          <cell r="BO346">
            <v>3800.8638500000002</v>
          </cell>
          <cell r="BP346">
            <v>41.92</v>
          </cell>
          <cell r="BQ346">
            <v>160.01599999999999</v>
          </cell>
          <cell r="BR346">
            <v>6707.8707199999999</v>
          </cell>
          <cell r="BS346">
            <v>26.75</v>
          </cell>
          <cell r="BT346">
            <v>255.96700000000001</v>
          </cell>
          <cell r="BU346">
            <v>6847.1172500000002</v>
          </cell>
          <cell r="BV346">
            <v>685.71</v>
          </cell>
          <cell r="BW346">
            <v>5.6719999999999997</v>
          </cell>
          <cell r="BX346">
            <v>3889.3471199999999</v>
          </cell>
          <cell r="BY346">
            <v>27.73</v>
          </cell>
          <cell r="BZ346">
            <v>154.64699999999999</v>
          </cell>
          <cell r="CA346">
            <v>4288.3613100000002</v>
          </cell>
          <cell r="CB346">
            <v>37405.589420000004</v>
          </cell>
          <cell r="CD346">
            <v>16.72</v>
          </cell>
          <cell r="CE346">
            <v>35.433999999999997</v>
          </cell>
          <cell r="CF346">
            <v>592.45647999999994</v>
          </cell>
          <cell r="CG346">
            <v>18.36</v>
          </cell>
          <cell r="CH346">
            <v>29.3</v>
          </cell>
          <cell r="CI346">
            <v>537.94799999999998</v>
          </cell>
          <cell r="CJ346">
            <v>1130.4044799999999</v>
          </cell>
          <cell r="CL346">
            <v>1437.77</v>
          </cell>
        </row>
        <row r="347">
          <cell r="A347" t="str">
            <v>04/04/2007</v>
          </cell>
          <cell r="B347">
            <v>39176</v>
          </cell>
          <cell r="C347">
            <v>102.96173452893591</v>
          </cell>
          <cell r="D347">
            <v>150.37278817709728</v>
          </cell>
          <cell r="E347">
            <v>65.323855643377982</v>
          </cell>
          <cell r="F347">
            <v>62.992330059170378</v>
          </cell>
          <cell r="G347">
            <v>113.44341109709961</v>
          </cell>
          <cell r="H347">
            <v>151.2887635924285</v>
          </cell>
          <cell r="I347">
            <v>75.13</v>
          </cell>
          <cell r="J347">
            <v>37.311</v>
          </cell>
          <cell r="K347">
            <v>201.38499999999999</v>
          </cell>
          <cell r="L347">
            <v>7513.8757349999996</v>
          </cell>
          <cell r="M347">
            <v>83.33</v>
          </cell>
          <cell r="N347">
            <v>65.698000000000008</v>
          </cell>
          <cell r="O347">
            <v>5474.6143400000001</v>
          </cell>
          <cell r="P347">
            <v>78.510000000000005</v>
          </cell>
          <cell r="Q347">
            <v>152.75700000000001</v>
          </cell>
          <cell r="R347">
            <v>11992.952070000001</v>
          </cell>
          <cell r="S347">
            <v>34.06</v>
          </cell>
          <cell r="T347">
            <v>93.459000000000003</v>
          </cell>
          <cell r="U347">
            <v>3183.2135400000002</v>
          </cell>
          <cell r="V347">
            <v>27.04</v>
          </cell>
          <cell r="W347">
            <v>375.84000000000003</v>
          </cell>
          <cell r="X347">
            <v>10162.713600000001</v>
          </cell>
          <cell r="Y347">
            <v>82.28</v>
          </cell>
          <cell r="Z347">
            <v>68.054000000000002</v>
          </cell>
          <cell r="AA347">
            <v>5599.4831199999999</v>
          </cell>
          <cell r="AB347">
            <v>23.43</v>
          </cell>
          <cell r="AC347">
            <v>120.77200000000001</v>
          </cell>
          <cell r="AD347">
            <v>2829.6879600000002</v>
          </cell>
          <cell r="AE347">
            <v>65.760000000000005</v>
          </cell>
          <cell r="AF347">
            <v>131.88900000000001</v>
          </cell>
          <cell r="AG347">
            <v>8673.0206400000006</v>
          </cell>
          <cell r="AH347">
            <v>56.550000000000004</v>
          </cell>
          <cell r="AI347">
            <v>83.381</v>
          </cell>
          <cell r="AJ347">
            <v>4715.1955500000004</v>
          </cell>
          <cell r="AK347">
            <v>60144.756555</v>
          </cell>
          <cell r="AM347">
            <v>46.76</v>
          </cell>
          <cell r="AN347">
            <v>47.908999999999999</v>
          </cell>
          <cell r="AO347">
            <v>2240.2248399999999</v>
          </cell>
          <cell r="AP347">
            <v>67.739999999999995</v>
          </cell>
          <cell r="AQ347">
            <v>65.948999999999998</v>
          </cell>
          <cell r="AR347">
            <v>4467.3852599999991</v>
          </cell>
          <cell r="AS347">
            <v>137.87</v>
          </cell>
          <cell r="AT347">
            <v>42.899000000000001</v>
          </cell>
          <cell r="AU347">
            <v>5914.48513</v>
          </cell>
          <cell r="AV347">
            <v>75.13</v>
          </cell>
          <cell r="AW347">
            <v>25.523</v>
          </cell>
          <cell r="AX347">
            <v>1917.5429899999999</v>
          </cell>
          <cell r="AY347">
            <v>8.14</v>
          </cell>
          <cell r="AZ347">
            <v>39.115000000000002</v>
          </cell>
          <cell r="BA347">
            <v>318.39610000000005</v>
          </cell>
          <cell r="BB347">
            <v>118.02</v>
          </cell>
          <cell r="BC347">
            <v>95.290999999999997</v>
          </cell>
          <cell r="BD347">
            <v>11246.24382</v>
          </cell>
          <cell r="BE347">
            <v>26104.278139999999</v>
          </cell>
          <cell r="BG347">
            <v>41.7</v>
          </cell>
          <cell r="BH347">
            <v>119.97</v>
          </cell>
          <cell r="BI347">
            <v>5002.7490000000007</v>
          </cell>
          <cell r="BJ347">
            <v>21.62</v>
          </cell>
          <cell r="BK347">
            <v>314.09300000000002</v>
          </cell>
          <cell r="BL347">
            <v>6790.6906600000011</v>
          </cell>
          <cell r="BM347">
            <v>42.050000000000004</v>
          </cell>
          <cell r="BN347">
            <v>89.326999999999998</v>
          </cell>
          <cell r="BO347">
            <v>3756.2003500000005</v>
          </cell>
          <cell r="BP347">
            <v>41.900000000000006</v>
          </cell>
          <cell r="BQ347">
            <v>160.01599999999999</v>
          </cell>
          <cell r="BR347">
            <v>6704.6704000000009</v>
          </cell>
          <cell r="BS347">
            <v>26.53</v>
          </cell>
          <cell r="BT347">
            <v>255.96700000000001</v>
          </cell>
          <cell r="BU347">
            <v>6790.8045100000008</v>
          </cell>
          <cell r="BV347">
            <v>692</v>
          </cell>
          <cell r="BW347">
            <v>5.6719999999999997</v>
          </cell>
          <cell r="BX347">
            <v>3925.0239999999999</v>
          </cell>
          <cell r="BY347">
            <v>27.54</v>
          </cell>
          <cell r="BZ347">
            <v>154.64699999999999</v>
          </cell>
          <cell r="CA347">
            <v>4258.9783799999996</v>
          </cell>
          <cell r="CB347">
            <v>37229.117300000005</v>
          </cell>
          <cell r="CD347">
            <v>16.830000000000002</v>
          </cell>
          <cell r="CE347">
            <v>35.433999999999997</v>
          </cell>
          <cell r="CF347">
            <v>596.35422000000005</v>
          </cell>
          <cell r="CG347">
            <v>17.7</v>
          </cell>
          <cell r="CH347">
            <v>29.3</v>
          </cell>
          <cell r="CI347">
            <v>518.61</v>
          </cell>
          <cell r="CJ347">
            <v>1114.9642200000001</v>
          </cell>
          <cell r="CL347">
            <v>1439.3700000000001</v>
          </cell>
        </row>
        <row r="348">
          <cell r="A348" t="str">
            <v>04/05/2007</v>
          </cell>
          <cell r="B348">
            <v>39177</v>
          </cell>
          <cell r="C348">
            <v>102.86474194138148</v>
          </cell>
          <cell r="D348">
            <v>150.76426951349603</v>
          </cell>
          <cell r="E348">
            <v>66.338839684084235</v>
          </cell>
          <cell r="F348">
            <v>61.968289360954877</v>
          </cell>
          <cell r="G348">
            <v>113.78940731399747</v>
          </cell>
          <cell r="H348">
            <v>149.13411196133708</v>
          </cell>
          <cell r="I348">
            <v>74.06</v>
          </cell>
          <cell r="J348">
            <v>37.233540000000005</v>
          </cell>
          <cell r="K348">
            <v>201.38499999999999</v>
          </cell>
          <cell r="L348">
            <v>7498.2764529000005</v>
          </cell>
          <cell r="M348">
            <v>83.93</v>
          </cell>
          <cell r="N348">
            <v>65.698000000000008</v>
          </cell>
          <cell r="O348">
            <v>5514.0331400000014</v>
          </cell>
          <cell r="P348">
            <v>78.69</v>
          </cell>
          <cell r="Q348">
            <v>152.75700000000001</v>
          </cell>
          <cell r="R348">
            <v>12020.448329999999</v>
          </cell>
          <cell r="S348">
            <v>33.667000000000002</v>
          </cell>
          <cell r="T348">
            <v>93.459000000000003</v>
          </cell>
          <cell r="U348">
            <v>3146.4841530000003</v>
          </cell>
          <cell r="V348">
            <v>27.18</v>
          </cell>
          <cell r="W348">
            <v>375.84000000000003</v>
          </cell>
          <cell r="X348">
            <v>10215.331200000001</v>
          </cell>
          <cell r="Y348">
            <v>82.570000000000007</v>
          </cell>
          <cell r="Z348">
            <v>68.054000000000002</v>
          </cell>
          <cell r="AA348">
            <v>5619.2187800000011</v>
          </cell>
          <cell r="AB348">
            <v>22.21</v>
          </cell>
          <cell r="AC348">
            <v>120.77200000000001</v>
          </cell>
          <cell r="AD348">
            <v>2682.3461200000002</v>
          </cell>
          <cell r="AE348">
            <v>65.820000000000007</v>
          </cell>
          <cell r="AF348">
            <v>131.88900000000001</v>
          </cell>
          <cell r="AG348">
            <v>8680.9339800000016</v>
          </cell>
          <cell r="AH348">
            <v>56.5</v>
          </cell>
          <cell r="AI348">
            <v>83.381</v>
          </cell>
          <cell r="AJ348">
            <v>4711.0264999999999</v>
          </cell>
          <cell r="AK348">
            <v>60088.098655900008</v>
          </cell>
          <cell r="AM348">
            <v>47.37</v>
          </cell>
          <cell r="AN348">
            <v>47.908999999999999</v>
          </cell>
          <cell r="AO348">
            <v>2269.4493299999999</v>
          </cell>
          <cell r="AP348">
            <v>67.83</v>
          </cell>
          <cell r="AQ348">
            <v>65.948999999999998</v>
          </cell>
          <cell r="AR348">
            <v>4473.3206700000001</v>
          </cell>
          <cell r="AS348">
            <v>138.22999999999999</v>
          </cell>
          <cell r="AT348">
            <v>42.899000000000001</v>
          </cell>
          <cell r="AU348">
            <v>5929.9287699999995</v>
          </cell>
          <cell r="AV348">
            <v>74.06</v>
          </cell>
          <cell r="AW348">
            <v>25.523</v>
          </cell>
          <cell r="AX348">
            <v>1890.2333800000001</v>
          </cell>
          <cell r="AY348">
            <v>8.2100000000000009</v>
          </cell>
          <cell r="AZ348">
            <v>39.115000000000002</v>
          </cell>
          <cell r="BA348">
            <v>321.13415000000003</v>
          </cell>
          <cell r="BB348">
            <v>118.46000000000001</v>
          </cell>
          <cell r="BC348">
            <v>95.290999999999997</v>
          </cell>
          <cell r="BD348">
            <v>11288.17186</v>
          </cell>
          <cell r="BE348">
            <v>26172.238160000001</v>
          </cell>
          <cell r="BG348">
            <v>42.02</v>
          </cell>
          <cell r="BH348">
            <v>119.97</v>
          </cell>
          <cell r="BI348">
            <v>5041.1394</v>
          </cell>
          <cell r="BJ348">
            <v>22.01</v>
          </cell>
          <cell r="BK348">
            <v>314.09300000000002</v>
          </cell>
          <cell r="BL348">
            <v>6913.1869300000008</v>
          </cell>
          <cell r="BM348">
            <v>42.42</v>
          </cell>
          <cell r="BN348">
            <v>89.326999999999998</v>
          </cell>
          <cell r="BO348">
            <v>3789.2513400000003</v>
          </cell>
          <cell r="BP348">
            <v>42.7</v>
          </cell>
          <cell r="BQ348">
            <v>160.01599999999999</v>
          </cell>
          <cell r="BR348">
            <v>6832.6832000000004</v>
          </cell>
          <cell r="BS348">
            <v>26.95</v>
          </cell>
          <cell r="BT348">
            <v>255.96700000000001</v>
          </cell>
          <cell r="BU348">
            <v>6898.3106500000004</v>
          </cell>
          <cell r="BV348">
            <v>706</v>
          </cell>
          <cell r="BW348">
            <v>5.6719999999999997</v>
          </cell>
          <cell r="BX348">
            <v>4004.4319999999998</v>
          </cell>
          <cell r="BY348">
            <v>27.990000000000002</v>
          </cell>
          <cell r="BZ348">
            <v>154.64699999999999</v>
          </cell>
          <cell r="CA348">
            <v>4328.5695299999998</v>
          </cell>
          <cell r="CB348">
            <v>37807.573049999999</v>
          </cell>
          <cell r="CD348">
            <v>16.55</v>
          </cell>
          <cell r="CE348">
            <v>35.433999999999997</v>
          </cell>
          <cell r="CF348">
            <v>586.43269999999995</v>
          </cell>
          <cell r="CG348">
            <v>17.420000000000002</v>
          </cell>
          <cell r="CH348">
            <v>29.3</v>
          </cell>
          <cell r="CI348">
            <v>510.40600000000006</v>
          </cell>
          <cell r="CJ348">
            <v>1096.8387</v>
          </cell>
          <cell r="CL348">
            <v>1443.76</v>
          </cell>
        </row>
        <row r="349">
          <cell r="A349" t="str">
            <v>04/09/2007</v>
          </cell>
          <cell r="B349">
            <v>39181</v>
          </cell>
          <cell r="C349">
            <v>102.78478368509742</v>
          </cell>
          <cell r="D349">
            <v>150.41797873928343</v>
          </cell>
          <cell r="E349">
            <v>66.504038490286987</v>
          </cell>
          <cell r="F349">
            <v>61.818162804313957</v>
          </cell>
          <cell r="G349">
            <v>113.85639974779318</v>
          </cell>
          <cell r="H349">
            <v>147.60370519532822</v>
          </cell>
          <cell r="I349">
            <v>73.3</v>
          </cell>
          <cell r="J349">
            <v>37.515130000000006</v>
          </cell>
          <cell r="K349">
            <v>201.38499999999999</v>
          </cell>
          <cell r="L349">
            <v>7554.9844550500011</v>
          </cell>
          <cell r="M349">
            <v>83.43</v>
          </cell>
          <cell r="N349">
            <v>65.698000000000008</v>
          </cell>
          <cell r="O349">
            <v>5481.1841400000012</v>
          </cell>
          <cell r="P349">
            <v>78.64</v>
          </cell>
          <cell r="Q349">
            <v>152.75700000000001</v>
          </cell>
          <cell r="R349">
            <v>12012.81048</v>
          </cell>
          <cell r="S349">
            <v>33.67</v>
          </cell>
          <cell r="T349">
            <v>93.459000000000003</v>
          </cell>
          <cell r="U349">
            <v>3146.7645300000004</v>
          </cell>
          <cell r="V349">
            <v>26.89</v>
          </cell>
          <cell r="W349">
            <v>375.84000000000003</v>
          </cell>
          <cell r="X349">
            <v>10106.337600000001</v>
          </cell>
          <cell r="Y349">
            <v>83.070000000000007</v>
          </cell>
          <cell r="Z349">
            <v>68.054000000000002</v>
          </cell>
          <cell r="AA349">
            <v>5653.2457800000011</v>
          </cell>
          <cell r="AB349">
            <v>21.98</v>
          </cell>
          <cell r="AC349">
            <v>120.77200000000001</v>
          </cell>
          <cell r="AD349">
            <v>2654.5685600000002</v>
          </cell>
          <cell r="AE349">
            <v>66.36</v>
          </cell>
          <cell r="AF349">
            <v>131.88900000000001</v>
          </cell>
          <cell r="AG349">
            <v>8752.1540400000013</v>
          </cell>
          <cell r="AH349">
            <v>56.120000000000005</v>
          </cell>
          <cell r="AI349">
            <v>83.381</v>
          </cell>
          <cell r="AJ349">
            <v>4679.3417200000004</v>
          </cell>
          <cell r="AK349">
            <v>60041.391305050012</v>
          </cell>
          <cell r="AM349">
            <v>47.03</v>
          </cell>
          <cell r="AN349">
            <v>47.908999999999999</v>
          </cell>
          <cell r="AO349">
            <v>2253.1602699999999</v>
          </cell>
          <cell r="AP349">
            <v>67.67</v>
          </cell>
          <cell r="AQ349">
            <v>65.948999999999998</v>
          </cell>
          <cell r="AR349">
            <v>4462.76883</v>
          </cell>
          <cell r="AS349">
            <v>138.68</v>
          </cell>
          <cell r="AT349">
            <v>42.899000000000001</v>
          </cell>
          <cell r="AU349">
            <v>5949.2333200000003</v>
          </cell>
          <cell r="AV349">
            <v>73.3</v>
          </cell>
          <cell r="AW349">
            <v>25.523</v>
          </cell>
          <cell r="AX349">
            <v>1870.8358999999998</v>
          </cell>
          <cell r="AY349">
            <v>8.19</v>
          </cell>
          <cell r="AZ349">
            <v>39.115000000000002</v>
          </cell>
          <cell r="BA349">
            <v>320.35185000000001</v>
          </cell>
          <cell r="BB349">
            <v>118.12</v>
          </cell>
          <cell r="BC349">
            <v>95.290999999999997</v>
          </cell>
          <cell r="BD349">
            <v>11255.772919999999</v>
          </cell>
          <cell r="BE349">
            <v>26112.123090000001</v>
          </cell>
          <cell r="BG349">
            <v>42.63</v>
          </cell>
          <cell r="BH349">
            <v>119.97</v>
          </cell>
          <cell r="BI349">
            <v>5114.3211000000001</v>
          </cell>
          <cell r="BJ349">
            <v>22.04</v>
          </cell>
          <cell r="BK349">
            <v>314.09300000000002</v>
          </cell>
          <cell r="BL349">
            <v>6922.6097200000004</v>
          </cell>
          <cell r="BM349">
            <v>42.53</v>
          </cell>
          <cell r="BN349">
            <v>89.326999999999998</v>
          </cell>
          <cell r="BO349">
            <v>3799.0773100000001</v>
          </cell>
          <cell r="BP349">
            <v>42.910000000000004</v>
          </cell>
          <cell r="BQ349">
            <v>160.01599999999999</v>
          </cell>
          <cell r="BR349">
            <v>6866.2865600000005</v>
          </cell>
          <cell r="BS349">
            <v>26.900000000000002</v>
          </cell>
          <cell r="BT349">
            <v>255.96700000000001</v>
          </cell>
          <cell r="BU349">
            <v>6885.5123000000012</v>
          </cell>
          <cell r="BV349">
            <v>698</v>
          </cell>
          <cell r="BW349">
            <v>5.6719999999999997</v>
          </cell>
          <cell r="BX349">
            <v>3959.0559999999996</v>
          </cell>
          <cell r="BY349">
            <v>28.16</v>
          </cell>
          <cell r="BZ349">
            <v>154.64699999999999</v>
          </cell>
          <cell r="CA349">
            <v>4354.85952</v>
          </cell>
          <cell r="CB349">
            <v>37901.72251</v>
          </cell>
          <cell r="CD349">
            <v>16.690000000000001</v>
          </cell>
          <cell r="CE349">
            <v>35.433999999999997</v>
          </cell>
          <cell r="CF349">
            <v>591.39346</v>
          </cell>
          <cell r="CG349">
            <v>17.16</v>
          </cell>
          <cell r="CH349">
            <v>29.3</v>
          </cell>
          <cell r="CI349">
            <v>502.78800000000001</v>
          </cell>
          <cell r="CJ349">
            <v>1094.18146</v>
          </cell>
          <cell r="CL349">
            <v>1444.6100000000001</v>
          </cell>
        </row>
        <row r="350">
          <cell r="A350" t="str">
            <v>04/10/2007</v>
          </cell>
          <cell r="B350">
            <v>39182</v>
          </cell>
          <cell r="C350">
            <v>102.76209830358711</v>
          </cell>
          <cell r="D350">
            <v>151.47306959434391</v>
          </cell>
          <cell r="E350">
            <v>65.709434500504912</v>
          </cell>
          <cell r="F350">
            <v>61.70114359296047</v>
          </cell>
          <cell r="G350">
            <v>114.1543190416141</v>
          </cell>
          <cell r="H350">
            <v>156.6250503423278</v>
          </cell>
          <cell r="I350">
            <v>77.78</v>
          </cell>
          <cell r="J350">
            <v>37.261700000000005</v>
          </cell>
          <cell r="K350">
            <v>201.38499999999999</v>
          </cell>
          <cell r="L350">
            <v>7503.9474545000003</v>
          </cell>
          <cell r="M350">
            <v>83.13</v>
          </cell>
          <cell r="N350">
            <v>65.698000000000008</v>
          </cell>
          <cell r="O350">
            <v>5461.4747400000006</v>
          </cell>
          <cell r="P350">
            <v>79.400000000000006</v>
          </cell>
          <cell r="Q350">
            <v>152.75700000000001</v>
          </cell>
          <cell r="R350">
            <v>12128.9058</v>
          </cell>
          <cell r="S350">
            <v>35.74</v>
          </cell>
          <cell r="T350">
            <v>93.459000000000003</v>
          </cell>
          <cell r="U350">
            <v>3340.2246600000003</v>
          </cell>
          <cell r="V350">
            <v>26.62</v>
          </cell>
          <cell r="W350">
            <v>375.84000000000003</v>
          </cell>
          <cell r="X350">
            <v>10004.8608</v>
          </cell>
          <cell r="Y350">
            <v>84.100000000000009</v>
          </cell>
          <cell r="Z350">
            <v>68.054000000000002</v>
          </cell>
          <cell r="AA350">
            <v>5723.3414000000012</v>
          </cell>
          <cell r="AB350">
            <v>21.830000000000002</v>
          </cell>
          <cell r="AC350">
            <v>120.77200000000001</v>
          </cell>
          <cell r="AD350">
            <v>2636.4527600000001</v>
          </cell>
          <cell r="AE350">
            <v>64.900000000000006</v>
          </cell>
          <cell r="AF350">
            <v>131.88900000000001</v>
          </cell>
          <cell r="AG350">
            <v>8559.5961000000007</v>
          </cell>
          <cell r="AH350">
            <v>56</v>
          </cell>
          <cell r="AI350">
            <v>83.381</v>
          </cell>
          <cell r="AJ350">
            <v>4669.3360000000002</v>
          </cell>
          <cell r="AK350">
            <v>60028.139714500008</v>
          </cell>
          <cell r="AM350">
            <v>47.31</v>
          </cell>
          <cell r="AN350">
            <v>47.908999999999999</v>
          </cell>
          <cell r="AO350">
            <v>2266.5747900000001</v>
          </cell>
          <cell r="AP350">
            <v>67.989999999999995</v>
          </cell>
          <cell r="AQ350">
            <v>65.948999999999998</v>
          </cell>
          <cell r="AR350">
            <v>4483.8725099999992</v>
          </cell>
          <cell r="AS350">
            <v>137.58000000000001</v>
          </cell>
          <cell r="AT350">
            <v>42.899000000000001</v>
          </cell>
          <cell r="AU350">
            <v>5902.0444200000011</v>
          </cell>
          <cell r="AV350">
            <v>77.78</v>
          </cell>
          <cell r="AW350">
            <v>25.523</v>
          </cell>
          <cell r="AX350">
            <v>1985.17894</v>
          </cell>
          <cell r="AY350">
            <v>8.3000000000000007</v>
          </cell>
          <cell r="AZ350">
            <v>39.115000000000002</v>
          </cell>
          <cell r="BA350">
            <v>324.65450000000004</v>
          </cell>
          <cell r="BB350">
            <v>118.93</v>
          </cell>
          <cell r="BC350">
            <v>95.290999999999997</v>
          </cell>
          <cell r="BD350">
            <v>11332.958630000001</v>
          </cell>
          <cell r="BE350">
            <v>26295.283790000001</v>
          </cell>
          <cell r="BG350">
            <v>43.02</v>
          </cell>
          <cell r="BH350">
            <v>119.97</v>
          </cell>
          <cell r="BI350">
            <v>5161.1094000000003</v>
          </cell>
          <cell r="BJ350">
            <v>21.700000000000003</v>
          </cell>
          <cell r="BK350">
            <v>314.09300000000002</v>
          </cell>
          <cell r="BL350">
            <v>6815.8181000000013</v>
          </cell>
          <cell r="BM350">
            <v>41.96</v>
          </cell>
          <cell r="BN350">
            <v>89.326999999999998</v>
          </cell>
          <cell r="BO350">
            <v>3748.1609199999998</v>
          </cell>
          <cell r="BP350">
            <v>42.28</v>
          </cell>
          <cell r="BQ350">
            <v>160.01599999999999</v>
          </cell>
          <cell r="BR350">
            <v>6765.4764799999994</v>
          </cell>
          <cell r="BS350">
            <v>26.25</v>
          </cell>
          <cell r="BT350">
            <v>255.96700000000001</v>
          </cell>
          <cell r="BU350">
            <v>6719.13375</v>
          </cell>
          <cell r="BV350">
            <v>696</v>
          </cell>
          <cell r="BW350">
            <v>5.6719999999999997</v>
          </cell>
          <cell r="BX350">
            <v>3947.712</v>
          </cell>
          <cell r="BY350">
            <v>27.75</v>
          </cell>
          <cell r="BZ350">
            <v>154.64699999999999</v>
          </cell>
          <cell r="CA350">
            <v>4291.4542499999998</v>
          </cell>
          <cell r="CB350">
            <v>37448.864900000008</v>
          </cell>
          <cell r="CD350">
            <v>16.830000000000002</v>
          </cell>
          <cell r="CE350">
            <v>35.433999999999997</v>
          </cell>
          <cell r="CF350">
            <v>596.35422000000005</v>
          </cell>
          <cell r="CG350">
            <v>16.920000000000002</v>
          </cell>
          <cell r="CH350">
            <v>29.3</v>
          </cell>
          <cell r="CI350">
            <v>495.75600000000009</v>
          </cell>
          <cell r="CJ350">
            <v>1092.11022</v>
          </cell>
          <cell r="CL350">
            <v>1448.39</v>
          </cell>
        </row>
        <row r="351">
          <cell r="A351" t="str">
            <v>04/11/2007</v>
          </cell>
          <cell r="B351">
            <v>39183</v>
          </cell>
          <cell r="C351">
            <v>102.06477412188633</v>
          </cell>
          <cell r="D351">
            <v>148.78184824139399</v>
          </cell>
          <cell r="E351">
            <v>64.404470129590237</v>
          </cell>
          <cell r="F351">
            <v>61.13868821460683</v>
          </cell>
          <cell r="G351">
            <v>113.40400378310214</v>
          </cell>
          <cell r="H351">
            <v>150.96657269432137</v>
          </cell>
          <cell r="I351">
            <v>74.97</v>
          </cell>
          <cell r="J351">
            <v>36.712600000000002</v>
          </cell>
          <cell r="K351">
            <v>201.38499999999999</v>
          </cell>
          <cell r="L351">
            <v>7393.366951</v>
          </cell>
          <cell r="M351">
            <v>82</v>
          </cell>
          <cell r="N351">
            <v>65.698000000000008</v>
          </cell>
          <cell r="O351">
            <v>5387.2360000000008</v>
          </cell>
          <cell r="P351">
            <v>79.070000000000007</v>
          </cell>
          <cell r="Q351">
            <v>152.75700000000001</v>
          </cell>
          <cell r="R351">
            <v>12078.495990000001</v>
          </cell>
          <cell r="S351">
            <v>35.28</v>
          </cell>
          <cell r="T351">
            <v>93.459000000000003</v>
          </cell>
          <cell r="U351">
            <v>3297.2335200000002</v>
          </cell>
          <cell r="V351">
            <v>26.6</v>
          </cell>
          <cell r="W351">
            <v>375.84000000000003</v>
          </cell>
          <cell r="X351">
            <v>9997.344000000001</v>
          </cell>
          <cell r="Y351">
            <v>83.79</v>
          </cell>
          <cell r="Z351">
            <v>68.054000000000002</v>
          </cell>
          <cell r="AA351">
            <v>5702.2446600000003</v>
          </cell>
          <cell r="AB351">
            <v>21.28</v>
          </cell>
          <cell r="AC351">
            <v>120.77200000000001</v>
          </cell>
          <cell r="AD351">
            <v>2570.0281600000003</v>
          </cell>
          <cell r="AE351">
            <v>65.16</v>
          </cell>
          <cell r="AF351">
            <v>131.88900000000001</v>
          </cell>
          <cell r="AG351">
            <v>8593.88724</v>
          </cell>
          <cell r="AH351">
            <v>55.18</v>
          </cell>
          <cell r="AI351">
            <v>83.381</v>
          </cell>
          <cell r="AJ351">
            <v>4600.9635799999996</v>
          </cell>
          <cell r="AK351">
            <v>59620.800101000001</v>
          </cell>
          <cell r="AM351">
            <v>46.44</v>
          </cell>
          <cell r="AN351">
            <v>47.908999999999999</v>
          </cell>
          <cell r="AO351">
            <v>2224.8939599999999</v>
          </cell>
          <cell r="AP351">
            <v>67.52</v>
          </cell>
          <cell r="AQ351">
            <v>65.948999999999998</v>
          </cell>
          <cell r="AR351">
            <v>4452.8764799999999</v>
          </cell>
          <cell r="AS351">
            <v>136.49</v>
          </cell>
          <cell r="AT351">
            <v>42.899000000000001</v>
          </cell>
          <cell r="AU351">
            <v>5855.2845100000004</v>
          </cell>
          <cell r="AV351">
            <v>74.97</v>
          </cell>
          <cell r="AW351">
            <v>25.523</v>
          </cell>
          <cell r="AX351">
            <v>1913.45931</v>
          </cell>
          <cell r="AY351">
            <v>8.0400000000000009</v>
          </cell>
          <cell r="AZ351">
            <v>39.115000000000002</v>
          </cell>
          <cell r="BA351">
            <v>314.48460000000006</v>
          </cell>
          <cell r="BB351">
            <v>116.14</v>
          </cell>
          <cell r="BC351">
            <v>95.290999999999997</v>
          </cell>
          <cell r="BD351">
            <v>11067.096739999999</v>
          </cell>
          <cell r="BE351">
            <v>25828.095600000001</v>
          </cell>
          <cell r="BG351">
            <v>42.49</v>
          </cell>
          <cell r="BH351">
            <v>119.97</v>
          </cell>
          <cell r="BI351">
            <v>5097.5253000000002</v>
          </cell>
          <cell r="BJ351">
            <v>21.330000000000002</v>
          </cell>
          <cell r="BK351">
            <v>314.09300000000002</v>
          </cell>
          <cell r="BL351">
            <v>6699.6036900000008</v>
          </cell>
          <cell r="BM351">
            <v>41.5</v>
          </cell>
          <cell r="BN351">
            <v>89.326999999999998</v>
          </cell>
          <cell r="BO351">
            <v>3707.0704999999998</v>
          </cell>
          <cell r="BP351">
            <v>40.980000000000004</v>
          </cell>
          <cell r="BQ351">
            <v>160.01599999999999</v>
          </cell>
          <cell r="BR351">
            <v>6557.45568</v>
          </cell>
          <cell r="BS351">
            <v>25.57</v>
          </cell>
          <cell r="BT351">
            <v>255.96700000000001</v>
          </cell>
          <cell r="BU351">
            <v>6545.0761900000007</v>
          </cell>
          <cell r="BV351">
            <v>681</v>
          </cell>
          <cell r="BW351">
            <v>5.6719999999999997</v>
          </cell>
          <cell r="BX351">
            <v>3862.6319999999996</v>
          </cell>
          <cell r="BY351">
            <v>27.39</v>
          </cell>
          <cell r="BZ351">
            <v>154.64699999999999</v>
          </cell>
          <cell r="CA351">
            <v>4235.7813299999998</v>
          </cell>
          <cell r="CB351">
            <v>36705.144690000001</v>
          </cell>
          <cell r="CD351">
            <v>16.64</v>
          </cell>
          <cell r="CE351">
            <v>35.433999999999997</v>
          </cell>
          <cell r="CF351">
            <v>589.62175999999999</v>
          </cell>
          <cell r="CG351">
            <v>16.809999999999999</v>
          </cell>
          <cell r="CH351">
            <v>29.3</v>
          </cell>
          <cell r="CI351">
            <v>492.53299999999996</v>
          </cell>
          <cell r="CJ351">
            <v>1082.1547599999999</v>
          </cell>
          <cell r="CL351">
            <v>1438.8700000000001</v>
          </cell>
        </row>
        <row r="352">
          <cell r="A352" t="str">
            <v>04/12/2007</v>
          </cell>
          <cell r="B352">
            <v>39184</v>
          </cell>
          <cell r="C352">
            <v>102.53561483544169</v>
          </cell>
          <cell r="D352">
            <v>148.59571055685831</v>
          </cell>
          <cell r="E352">
            <v>65.848122948610012</v>
          </cell>
          <cell r="F352">
            <v>62.489967337372235</v>
          </cell>
          <cell r="G352">
            <v>114.1078184110971</v>
          </cell>
          <cell r="H352">
            <v>150.80547724526781</v>
          </cell>
          <cell r="I352">
            <v>74.89</v>
          </cell>
          <cell r="J352">
            <v>36.867470000000004</v>
          </cell>
          <cell r="K352">
            <v>201.38499999999999</v>
          </cell>
          <cell r="L352">
            <v>7424.5554459500008</v>
          </cell>
          <cell r="M352">
            <v>82.55</v>
          </cell>
          <cell r="N352">
            <v>65.698000000000008</v>
          </cell>
          <cell r="O352">
            <v>5423.3699000000006</v>
          </cell>
          <cell r="P352">
            <v>79.11</v>
          </cell>
          <cell r="Q352">
            <v>152.75700000000001</v>
          </cell>
          <cell r="R352">
            <v>12084.60627</v>
          </cell>
          <cell r="S352">
            <v>35.51</v>
          </cell>
          <cell r="T352">
            <v>93.459000000000003</v>
          </cell>
          <cell r="U352">
            <v>3318.7290899999998</v>
          </cell>
          <cell r="V352">
            <v>26.73</v>
          </cell>
          <cell r="W352">
            <v>375.84000000000003</v>
          </cell>
          <cell r="X352">
            <v>10046.203200000002</v>
          </cell>
          <cell r="Y352">
            <v>85.02</v>
          </cell>
          <cell r="Z352">
            <v>68.054000000000002</v>
          </cell>
          <cell r="AA352">
            <v>5785.9510799999998</v>
          </cell>
          <cell r="AB352">
            <v>21.45</v>
          </cell>
          <cell r="AC352">
            <v>120.77200000000001</v>
          </cell>
          <cell r="AD352">
            <v>2590.5594000000001</v>
          </cell>
          <cell r="AE352">
            <v>65.27</v>
          </cell>
          <cell r="AF352">
            <v>131.88900000000001</v>
          </cell>
          <cell r="AG352">
            <v>8608.3950299999997</v>
          </cell>
          <cell r="AH352">
            <v>55.33</v>
          </cell>
          <cell r="AI352">
            <v>83.381</v>
          </cell>
          <cell r="AJ352">
            <v>4613.47073</v>
          </cell>
          <cell r="AK352">
            <v>59895.840145950002</v>
          </cell>
          <cell r="AM352">
            <v>46.42</v>
          </cell>
          <cell r="AN352">
            <v>47.908999999999999</v>
          </cell>
          <cell r="AO352">
            <v>2223.9357800000002</v>
          </cell>
          <cell r="AP352">
            <v>67.3</v>
          </cell>
          <cell r="AQ352">
            <v>65.948999999999998</v>
          </cell>
          <cell r="AR352">
            <v>4438.3676999999998</v>
          </cell>
          <cell r="AS352">
            <v>136.31</v>
          </cell>
          <cell r="AT352">
            <v>42.899000000000001</v>
          </cell>
          <cell r="AU352">
            <v>5847.5626900000007</v>
          </cell>
          <cell r="AV352">
            <v>74.89</v>
          </cell>
          <cell r="AW352">
            <v>25.523</v>
          </cell>
          <cell r="AX352">
            <v>1911.4174700000001</v>
          </cell>
          <cell r="AY352">
            <v>8.2000000000000011</v>
          </cell>
          <cell r="AZ352">
            <v>39.115000000000002</v>
          </cell>
          <cell r="BA352">
            <v>320.74300000000005</v>
          </cell>
          <cell r="BB352">
            <v>116</v>
          </cell>
          <cell r="BC352">
            <v>95.290999999999997</v>
          </cell>
          <cell r="BD352">
            <v>11053.755999999999</v>
          </cell>
          <cell r="BE352">
            <v>25795.782640000001</v>
          </cell>
          <cell r="BG352">
            <v>43.89</v>
          </cell>
          <cell r="BH352">
            <v>119.97</v>
          </cell>
          <cell r="BI352">
            <v>5265.4832999999999</v>
          </cell>
          <cell r="BJ352">
            <v>21.87</v>
          </cell>
          <cell r="BK352">
            <v>314.09300000000002</v>
          </cell>
          <cell r="BL352">
            <v>6869.2139100000004</v>
          </cell>
          <cell r="BM352">
            <v>42.31</v>
          </cell>
          <cell r="BN352">
            <v>89.326999999999998</v>
          </cell>
          <cell r="BO352">
            <v>3779.4253699999999</v>
          </cell>
          <cell r="BP352">
            <v>41.61</v>
          </cell>
          <cell r="BQ352">
            <v>160.01599999999999</v>
          </cell>
          <cell r="BR352">
            <v>6658.2657599999993</v>
          </cell>
          <cell r="BS352">
            <v>26.22</v>
          </cell>
          <cell r="BT352">
            <v>255.96700000000001</v>
          </cell>
          <cell r="BU352">
            <v>6711.4547400000001</v>
          </cell>
          <cell r="BV352">
            <v>695.5</v>
          </cell>
          <cell r="BW352">
            <v>5.6719999999999997</v>
          </cell>
          <cell r="BX352">
            <v>3944.8759999999997</v>
          </cell>
          <cell r="BY352">
            <v>27.8</v>
          </cell>
          <cell r="BZ352">
            <v>154.64699999999999</v>
          </cell>
          <cell r="CA352">
            <v>4299.1866</v>
          </cell>
          <cell r="CB352">
            <v>37527.905679999996</v>
          </cell>
          <cell r="CD352">
            <v>17.100000000000001</v>
          </cell>
          <cell r="CE352">
            <v>35.433999999999997</v>
          </cell>
          <cell r="CF352">
            <v>605.92140000000006</v>
          </cell>
          <cell r="CG352">
            <v>17.07</v>
          </cell>
          <cell r="CH352">
            <v>29.3</v>
          </cell>
          <cell r="CI352">
            <v>500.15100000000001</v>
          </cell>
          <cell r="CJ352">
            <v>1106.0724</v>
          </cell>
          <cell r="CL352">
            <v>1447.8000000000002</v>
          </cell>
        </row>
        <row r="353">
          <cell r="A353" t="str">
            <v>04/13/2007</v>
          </cell>
          <cell r="B353">
            <v>39185</v>
          </cell>
          <cell r="C353">
            <v>102.44646836867901</v>
          </cell>
          <cell r="D353">
            <v>147.389723161402</v>
          </cell>
          <cell r="E353">
            <v>65.005212076794592</v>
          </cell>
          <cell r="F353">
            <v>61.757735684474987</v>
          </cell>
          <cell r="G353">
            <v>114.50583228247162</v>
          </cell>
          <cell r="H353">
            <v>153.32259363672975</v>
          </cell>
          <cell r="I353">
            <v>76.14</v>
          </cell>
          <cell r="J353">
            <v>36.804110000000001</v>
          </cell>
          <cell r="K353">
            <v>201.38499999999999</v>
          </cell>
          <cell r="L353">
            <v>7411.7956923499996</v>
          </cell>
          <cell r="M353">
            <v>83.18</v>
          </cell>
          <cell r="N353">
            <v>65.698000000000008</v>
          </cell>
          <cell r="O353">
            <v>5464.7596400000011</v>
          </cell>
          <cell r="P353">
            <v>78.75</v>
          </cell>
          <cell r="Q353">
            <v>152.75700000000001</v>
          </cell>
          <cell r="R353">
            <v>12029.61375</v>
          </cell>
          <cell r="S353">
            <v>35</v>
          </cell>
          <cell r="T353">
            <v>93.459000000000003</v>
          </cell>
          <cell r="U353">
            <v>3271.0650000000001</v>
          </cell>
          <cell r="V353">
            <v>26.87</v>
          </cell>
          <cell r="W353">
            <v>375.84000000000003</v>
          </cell>
          <cell r="X353">
            <v>10098.820800000001</v>
          </cell>
          <cell r="Y353">
            <v>85.350000000000009</v>
          </cell>
          <cell r="Z353">
            <v>68.054000000000002</v>
          </cell>
          <cell r="AA353">
            <v>5808.4089000000004</v>
          </cell>
          <cell r="AB353">
            <v>21.13</v>
          </cell>
          <cell r="AC353">
            <v>120.77200000000001</v>
          </cell>
          <cell r="AD353">
            <v>2551.9123599999998</v>
          </cell>
          <cell r="AE353">
            <v>64.92</v>
          </cell>
          <cell r="AF353">
            <v>131.88900000000001</v>
          </cell>
          <cell r="AG353">
            <v>8562.2338800000016</v>
          </cell>
          <cell r="AH353">
            <v>55.71</v>
          </cell>
          <cell r="AI353">
            <v>83.381</v>
          </cell>
          <cell r="AJ353">
            <v>4645.1555100000005</v>
          </cell>
          <cell r="AK353">
            <v>59843.765532350008</v>
          </cell>
          <cell r="AM353">
            <v>45.64</v>
          </cell>
          <cell r="AN353">
            <v>47.908999999999999</v>
          </cell>
          <cell r="AO353">
            <v>2186.5667600000002</v>
          </cell>
          <cell r="AP353">
            <v>67.260000000000005</v>
          </cell>
          <cell r="AQ353">
            <v>65.948999999999998</v>
          </cell>
          <cell r="AR353">
            <v>4435.7297399999998</v>
          </cell>
          <cell r="AS353">
            <v>135.31</v>
          </cell>
          <cell r="AT353">
            <v>42.899000000000001</v>
          </cell>
          <cell r="AU353">
            <v>5804.6636900000003</v>
          </cell>
          <cell r="AV353">
            <v>76.14</v>
          </cell>
          <cell r="AW353">
            <v>25.523</v>
          </cell>
          <cell r="AX353">
            <v>1943.32122</v>
          </cell>
          <cell r="AY353">
            <v>8.2200000000000006</v>
          </cell>
          <cell r="AZ353">
            <v>39.115000000000002</v>
          </cell>
          <cell r="BA353">
            <v>321.52530000000002</v>
          </cell>
          <cell r="BB353">
            <v>114.33</v>
          </cell>
          <cell r="BC353">
            <v>95.290999999999997</v>
          </cell>
          <cell r="BD353">
            <v>10894.62003</v>
          </cell>
          <cell r="BE353">
            <v>25586.426740000003</v>
          </cell>
          <cell r="BG353">
            <v>43.56</v>
          </cell>
          <cell r="BH353">
            <v>119.97</v>
          </cell>
          <cell r="BI353">
            <v>5225.8932000000004</v>
          </cell>
          <cell r="BJ353">
            <v>21.47</v>
          </cell>
          <cell r="BK353">
            <v>314.09300000000002</v>
          </cell>
          <cell r="BL353">
            <v>6743.5767100000003</v>
          </cell>
          <cell r="BM353">
            <v>41.29</v>
          </cell>
          <cell r="BN353">
            <v>89.326999999999998</v>
          </cell>
          <cell r="BO353">
            <v>3688.3118299999996</v>
          </cell>
          <cell r="BP353">
            <v>41.11</v>
          </cell>
          <cell r="BQ353">
            <v>160.01599999999999</v>
          </cell>
          <cell r="BR353">
            <v>6578.2577599999995</v>
          </cell>
          <cell r="BS353">
            <v>25.76</v>
          </cell>
          <cell r="BT353">
            <v>255.96700000000001</v>
          </cell>
          <cell r="BU353">
            <v>6593.7099200000011</v>
          </cell>
          <cell r="BV353">
            <v>692.5</v>
          </cell>
          <cell r="BW353">
            <v>5.6719999999999997</v>
          </cell>
          <cell r="BX353">
            <v>3927.8599999999997</v>
          </cell>
          <cell r="BY353">
            <v>27.740000000000002</v>
          </cell>
          <cell r="BZ353">
            <v>154.64699999999999</v>
          </cell>
          <cell r="CA353">
            <v>4289.9077800000005</v>
          </cell>
          <cell r="CB353">
            <v>37047.517200000002</v>
          </cell>
          <cell r="CD353">
            <v>16.850000000000001</v>
          </cell>
          <cell r="CE353">
            <v>35.433999999999997</v>
          </cell>
          <cell r="CF353">
            <v>597.06290000000001</v>
          </cell>
          <cell r="CG353">
            <v>16.93</v>
          </cell>
          <cell r="CH353">
            <v>29.3</v>
          </cell>
          <cell r="CI353">
            <v>496.04899999999998</v>
          </cell>
          <cell r="CJ353">
            <v>1093.1118999999999</v>
          </cell>
          <cell r="CL353">
            <v>1452.8500000000001</v>
          </cell>
        </row>
        <row r="354">
          <cell r="A354" t="str">
            <v>04/16/2007</v>
          </cell>
          <cell r="B354">
            <v>39188</v>
          </cell>
          <cell r="C354">
            <v>103.41397504401041</v>
          </cell>
          <cell r="D354">
            <v>149.00435180091759</v>
          </cell>
          <cell r="E354">
            <v>65.9126472351644</v>
          </cell>
          <cell r="F354">
            <v>62.690528923259059</v>
          </cell>
          <cell r="G354">
            <v>115.73691677175282</v>
          </cell>
          <cell r="H354">
            <v>152.11437776882804</v>
          </cell>
          <cell r="I354">
            <v>75.540000000000006</v>
          </cell>
          <cell r="J354">
            <v>37.036430000000003</v>
          </cell>
          <cell r="K354">
            <v>201.38499999999999</v>
          </cell>
          <cell r="L354">
            <v>7458.5814555500001</v>
          </cell>
          <cell r="M354">
            <v>83.72</v>
          </cell>
          <cell r="N354">
            <v>65.698000000000008</v>
          </cell>
          <cell r="O354">
            <v>5500.2365600000003</v>
          </cell>
          <cell r="P354">
            <v>79.31</v>
          </cell>
          <cell r="Q354">
            <v>152.75700000000001</v>
          </cell>
          <cell r="R354">
            <v>12115.157670000001</v>
          </cell>
          <cell r="S354">
            <v>35.76</v>
          </cell>
          <cell r="T354">
            <v>93.459000000000003</v>
          </cell>
          <cell r="U354">
            <v>3342.09384</v>
          </cell>
          <cell r="V354">
            <v>26.89</v>
          </cell>
          <cell r="W354">
            <v>375.84000000000003</v>
          </cell>
          <cell r="X354">
            <v>10106.337600000001</v>
          </cell>
          <cell r="Y354">
            <v>86.320000000000007</v>
          </cell>
          <cell r="Z354">
            <v>68.054000000000002</v>
          </cell>
          <cell r="AA354">
            <v>5874.4212800000005</v>
          </cell>
          <cell r="AB354">
            <v>21.740000000000002</v>
          </cell>
          <cell r="AC354">
            <v>120.77200000000001</v>
          </cell>
          <cell r="AD354">
            <v>2625.5832800000003</v>
          </cell>
          <cell r="AE354">
            <v>65.45</v>
          </cell>
          <cell r="AF354">
            <v>131.88900000000001</v>
          </cell>
          <cell r="AG354">
            <v>8632.1350500000008</v>
          </cell>
          <cell r="AH354">
            <v>57.02</v>
          </cell>
          <cell r="AI354">
            <v>83.381</v>
          </cell>
          <cell r="AJ354">
            <v>4754.3846200000007</v>
          </cell>
          <cell r="AK354">
            <v>60408.931355549998</v>
          </cell>
          <cell r="AM354">
            <v>46.050000000000004</v>
          </cell>
          <cell r="AN354">
            <v>47.908999999999999</v>
          </cell>
          <cell r="AO354">
            <v>2206.2094500000003</v>
          </cell>
          <cell r="AP354">
            <v>67.849999999999994</v>
          </cell>
          <cell r="AQ354">
            <v>65.948999999999998</v>
          </cell>
          <cell r="AR354">
            <v>4474.6396499999992</v>
          </cell>
          <cell r="AS354">
            <v>135.04</v>
          </cell>
          <cell r="AT354">
            <v>42.899000000000001</v>
          </cell>
          <cell r="AU354">
            <v>5793.0809600000002</v>
          </cell>
          <cell r="AV354">
            <v>75.540000000000006</v>
          </cell>
          <cell r="AW354">
            <v>25.523</v>
          </cell>
          <cell r="AX354">
            <v>1928.0074200000001</v>
          </cell>
          <cell r="AY354">
            <v>8.34</v>
          </cell>
          <cell r="AZ354">
            <v>39.115000000000002</v>
          </cell>
          <cell r="BA354">
            <v>326.21910000000003</v>
          </cell>
          <cell r="BB354">
            <v>116.89</v>
          </cell>
          <cell r="BC354">
            <v>95.290999999999997</v>
          </cell>
          <cell r="BD354">
            <v>11138.564989999999</v>
          </cell>
          <cell r="BE354">
            <v>25866.721569999998</v>
          </cell>
          <cell r="BG354">
            <v>44.300000000000004</v>
          </cell>
          <cell r="BH354">
            <v>119.97</v>
          </cell>
          <cell r="BI354">
            <v>5314.6710000000003</v>
          </cell>
          <cell r="BJ354">
            <v>21.68</v>
          </cell>
          <cell r="BK354">
            <v>314.09300000000002</v>
          </cell>
          <cell r="BL354">
            <v>6809.5362400000004</v>
          </cell>
          <cell r="BM354">
            <v>41.35</v>
          </cell>
          <cell r="BN354">
            <v>89.326999999999998</v>
          </cell>
          <cell r="BO354">
            <v>3693.6714500000003</v>
          </cell>
          <cell r="BP354">
            <v>41.52</v>
          </cell>
          <cell r="BQ354">
            <v>160.01599999999999</v>
          </cell>
          <cell r="BR354">
            <v>6643.8643199999997</v>
          </cell>
          <cell r="BS354">
            <v>26.1</v>
          </cell>
          <cell r="BT354">
            <v>255.96700000000001</v>
          </cell>
          <cell r="BU354">
            <v>6680.7387000000008</v>
          </cell>
          <cell r="BV354">
            <v>716</v>
          </cell>
          <cell r="BW354">
            <v>5.6719999999999997</v>
          </cell>
          <cell r="BX354">
            <v>4061.1519999999996</v>
          </cell>
          <cell r="BY354">
            <v>28.200000000000003</v>
          </cell>
          <cell r="BZ354">
            <v>154.64699999999999</v>
          </cell>
          <cell r="CA354">
            <v>4361.0454</v>
          </cell>
          <cell r="CB354">
            <v>37564.679110000005</v>
          </cell>
          <cell r="CD354">
            <v>17.010000000000002</v>
          </cell>
          <cell r="CE354">
            <v>35.433999999999997</v>
          </cell>
          <cell r="CF354">
            <v>602.73234000000002</v>
          </cell>
          <cell r="CG354">
            <v>17.3</v>
          </cell>
          <cell r="CH354">
            <v>29.3</v>
          </cell>
          <cell r="CI354">
            <v>506.89000000000004</v>
          </cell>
          <cell r="CJ354">
            <v>1109.6223400000001</v>
          </cell>
          <cell r="CL354">
            <v>1468.47</v>
          </cell>
        </row>
        <row r="355">
          <cell r="A355" t="str">
            <v>04/17/2007</v>
          </cell>
          <cell r="B355">
            <v>39189</v>
          </cell>
          <cell r="C355">
            <v>104.03902126063969</v>
          </cell>
          <cell r="D355">
            <v>147.18197981490795</v>
          </cell>
          <cell r="E355">
            <v>67.489339109373418</v>
          </cell>
          <cell r="F355">
            <v>62.547702931734236</v>
          </cell>
          <cell r="G355">
            <v>115.97414880201764</v>
          </cell>
          <cell r="H355">
            <v>148.9931534434152</v>
          </cell>
          <cell r="I355">
            <v>73.989999999999995</v>
          </cell>
          <cell r="J355">
            <v>37.092740000000006</v>
          </cell>
          <cell r="K355">
            <v>201.38499999999999</v>
          </cell>
          <cell r="L355">
            <v>7469.921444900001</v>
          </cell>
          <cell r="M355">
            <v>87.37</v>
          </cell>
          <cell r="N355">
            <v>65.698000000000008</v>
          </cell>
          <cell r="O355">
            <v>5740.0342600000013</v>
          </cell>
          <cell r="P355">
            <v>79.400000000000006</v>
          </cell>
          <cell r="Q355">
            <v>152.75700000000001</v>
          </cell>
          <cell r="R355">
            <v>12128.9058</v>
          </cell>
          <cell r="S355">
            <v>35.21</v>
          </cell>
          <cell r="T355">
            <v>93.459000000000003</v>
          </cell>
          <cell r="U355">
            <v>3290.6913900000004</v>
          </cell>
          <cell r="V355">
            <v>27.310000000000002</v>
          </cell>
          <cell r="W355">
            <v>375.84000000000003</v>
          </cell>
          <cell r="X355">
            <v>10264.190400000001</v>
          </cell>
          <cell r="Y355">
            <v>86.800000000000011</v>
          </cell>
          <cell r="Z355">
            <v>68.054000000000002</v>
          </cell>
          <cell r="AA355">
            <v>5907.0872000000008</v>
          </cell>
          <cell r="AB355">
            <v>21.8</v>
          </cell>
          <cell r="AC355">
            <v>120.77200000000001</v>
          </cell>
          <cell r="AD355">
            <v>2632.8296</v>
          </cell>
          <cell r="AE355">
            <v>64.86</v>
          </cell>
          <cell r="AF355">
            <v>131.88900000000001</v>
          </cell>
          <cell r="AG355">
            <v>8554.3205400000006</v>
          </cell>
          <cell r="AH355">
            <v>57.400000000000006</v>
          </cell>
          <cell r="AI355">
            <v>83.381</v>
          </cell>
          <cell r="AJ355">
            <v>4786.0694000000003</v>
          </cell>
          <cell r="AK355">
            <v>60774.050034900007</v>
          </cell>
          <cell r="AM355">
            <v>45.54</v>
          </cell>
          <cell r="AN355">
            <v>47.908999999999999</v>
          </cell>
          <cell r="AO355">
            <v>2181.7758599999997</v>
          </cell>
          <cell r="AP355">
            <v>67.31</v>
          </cell>
          <cell r="AQ355">
            <v>65.948999999999998</v>
          </cell>
          <cell r="AR355">
            <v>4439.0271899999998</v>
          </cell>
          <cell r="AS355">
            <v>134.18</v>
          </cell>
          <cell r="AT355">
            <v>42.899000000000001</v>
          </cell>
          <cell r="AU355">
            <v>5756.1878200000001</v>
          </cell>
          <cell r="AV355">
            <v>73.989999999999995</v>
          </cell>
          <cell r="AW355">
            <v>25.523</v>
          </cell>
          <cell r="AX355">
            <v>1888.4467699999998</v>
          </cell>
          <cell r="AY355">
            <v>8.2000000000000011</v>
          </cell>
          <cell r="AZ355">
            <v>39.115000000000002</v>
          </cell>
          <cell r="BA355">
            <v>320.74300000000005</v>
          </cell>
          <cell r="BB355">
            <v>115.06</v>
          </cell>
          <cell r="BC355">
            <v>95.290999999999997</v>
          </cell>
          <cell r="BD355">
            <v>10964.18246</v>
          </cell>
          <cell r="BE355">
            <v>25550.363100000002</v>
          </cell>
          <cell r="BG355">
            <v>45.25</v>
          </cell>
          <cell r="BH355">
            <v>119.97</v>
          </cell>
          <cell r="BI355">
            <v>5428.6424999999999</v>
          </cell>
          <cell r="BJ355">
            <v>22.45</v>
          </cell>
          <cell r="BK355">
            <v>314.09300000000002</v>
          </cell>
          <cell r="BL355">
            <v>7051.3878500000001</v>
          </cell>
          <cell r="BM355">
            <v>43.04</v>
          </cell>
          <cell r="BN355">
            <v>89.326999999999998</v>
          </cell>
          <cell r="BO355">
            <v>3844.6340799999998</v>
          </cell>
          <cell r="BP355">
            <v>42.63</v>
          </cell>
          <cell r="BQ355">
            <v>160.01599999999999</v>
          </cell>
          <cell r="BR355">
            <v>6821.4820799999998</v>
          </cell>
          <cell r="BS355">
            <v>26.68</v>
          </cell>
          <cell r="BT355">
            <v>255.96700000000001</v>
          </cell>
          <cell r="BU355">
            <v>6829.19956</v>
          </cell>
          <cell r="BV355">
            <v>711.5</v>
          </cell>
          <cell r="BW355">
            <v>5.6719999999999997</v>
          </cell>
          <cell r="BX355">
            <v>4035.6279999999997</v>
          </cell>
          <cell r="BY355">
            <v>28.79</v>
          </cell>
          <cell r="BZ355">
            <v>154.64699999999999</v>
          </cell>
          <cell r="CA355">
            <v>4452.2871299999997</v>
          </cell>
          <cell r="CB355">
            <v>38463.261199999994</v>
          </cell>
          <cell r="CD355">
            <v>16.98</v>
          </cell>
          <cell r="CE355">
            <v>35.433999999999997</v>
          </cell>
          <cell r="CF355">
            <v>601.66931999999997</v>
          </cell>
          <cell r="CG355">
            <v>17.25</v>
          </cell>
          <cell r="CH355">
            <v>29.3</v>
          </cell>
          <cell r="CI355">
            <v>505.42500000000001</v>
          </cell>
          <cell r="CJ355">
            <v>1107.0943199999999</v>
          </cell>
          <cell r="CL355">
            <v>1471.48</v>
          </cell>
        </row>
        <row r="356">
          <cell r="A356" t="str">
            <v>04/18/2007</v>
          </cell>
          <cell r="B356">
            <v>39190</v>
          </cell>
          <cell r="C356">
            <v>105.00818453261786</v>
          </cell>
          <cell r="D356">
            <v>145.78232943587349</v>
          </cell>
          <cell r="E356">
            <v>69.45382525450691</v>
          </cell>
          <cell r="F356">
            <v>61.448194435416269</v>
          </cell>
          <cell r="G356">
            <v>116.05453972257249</v>
          </cell>
          <cell r="H356">
            <v>146.53644784534836</v>
          </cell>
          <cell r="I356">
            <v>72.77</v>
          </cell>
          <cell r="J356">
            <v>37.00123</v>
          </cell>
          <cell r="K356">
            <v>201.38499999999999</v>
          </cell>
          <cell r="L356">
            <v>7451.4927035499995</v>
          </cell>
          <cell r="M356">
            <v>88.37</v>
          </cell>
          <cell r="N356">
            <v>65.698000000000008</v>
          </cell>
          <cell r="O356">
            <v>5805.7322600000007</v>
          </cell>
          <cell r="P356">
            <v>79.400000000000006</v>
          </cell>
          <cell r="Q356">
            <v>152.75700000000001</v>
          </cell>
          <cell r="R356">
            <v>12128.9058</v>
          </cell>
          <cell r="S356">
            <v>38.950000000000003</v>
          </cell>
          <cell r="T356">
            <v>93.459000000000003</v>
          </cell>
          <cell r="U356">
            <v>3640.2280500000002</v>
          </cell>
          <cell r="V356">
            <v>27.23</v>
          </cell>
          <cell r="W356">
            <v>375.84000000000003</v>
          </cell>
          <cell r="X356">
            <v>10234.123200000002</v>
          </cell>
          <cell r="Y356">
            <v>89.05</v>
          </cell>
          <cell r="Z356">
            <v>68.054000000000002</v>
          </cell>
          <cell r="AA356">
            <v>6060.2087000000001</v>
          </cell>
          <cell r="AB356">
            <v>21.73</v>
          </cell>
          <cell r="AC356">
            <v>120.77200000000001</v>
          </cell>
          <cell r="AD356">
            <v>2624.37556</v>
          </cell>
          <cell r="AE356">
            <v>65.06</v>
          </cell>
          <cell r="AF356">
            <v>131.88900000000001</v>
          </cell>
          <cell r="AG356">
            <v>8580.6983400000008</v>
          </cell>
          <cell r="AH356">
            <v>57.74</v>
          </cell>
          <cell r="AI356">
            <v>83.381</v>
          </cell>
          <cell r="AJ356">
            <v>4814.4189400000005</v>
          </cell>
          <cell r="AK356">
            <v>61340.183553550014</v>
          </cell>
          <cell r="AM356">
            <v>45.33</v>
          </cell>
          <cell r="AN356">
            <v>47.908999999999999</v>
          </cell>
          <cell r="AO356">
            <v>2171.71497</v>
          </cell>
          <cell r="AP356">
            <v>67.239999999999995</v>
          </cell>
          <cell r="AQ356">
            <v>65.948999999999998</v>
          </cell>
          <cell r="AR356">
            <v>4434.4107599999998</v>
          </cell>
          <cell r="AS356">
            <v>132.92000000000002</v>
          </cell>
          <cell r="AT356">
            <v>42.899000000000001</v>
          </cell>
          <cell r="AU356">
            <v>5702.1350800000009</v>
          </cell>
          <cell r="AV356">
            <v>72.77</v>
          </cell>
          <cell r="AW356">
            <v>25.523</v>
          </cell>
          <cell r="AX356">
            <v>1857.3087099999998</v>
          </cell>
          <cell r="AY356">
            <v>8.2200000000000006</v>
          </cell>
          <cell r="AZ356">
            <v>39.115000000000002</v>
          </cell>
          <cell r="BA356">
            <v>321.52530000000002</v>
          </cell>
          <cell r="BB356">
            <v>113.55</v>
          </cell>
          <cell r="BC356">
            <v>95.290999999999997</v>
          </cell>
          <cell r="BD356">
            <v>10820.29305</v>
          </cell>
          <cell r="BE356">
            <v>25307.387869999999</v>
          </cell>
          <cell r="BG356">
            <v>46.31</v>
          </cell>
          <cell r="BH356">
            <v>119.97</v>
          </cell>
          <cell r="BI356">
            <v>5555.8107</v>
          </cell>
          <cell r="BJ356">
            <v>23.04</v>
          </cell>
          <cell r="BK356">
            <v>314.09300000000002</v>
          </cell>
          <cell r="BL356">
            <v>7236.7027200000002</v>
          </cell>
          <cell r="BM356">
            <v>44.09</v>
          </cell>
          <cell r="BN356">
            <v>89.326999999999998</v>
          </cell>
          <cell r="BO356">
            <v>3938.4274300000002</v>
          </cell>
          <cell r="BP356">
            <v>43.93</v>
          </cell>
          <cell r="BQ356">
            <v>160.01599999999999</v>
          </cell>
          <cell r="BR356">
            <v>7029.50288</v>
          </cell>
          <cell r="BS356">
            <v>27.95</v>
          </cell>
          <cell r="BT356">
            <v>255.96700000000001</v>
          </cell>
          <cell r="BU356">
            <v>7154.27765</v>
          </cell>
          <cell r="BV356">
            <v>728.55000000000007</v>
          </cell>
          <cell r="BW356">
            <v>5.6719999999999997</v>
          </cell>
          <cell r="BX356">
            <v>4132.3356000000003</v>
          </cell>
          <cell r="BY356">
            <v>29.330000000000002</v>
          </cell>
          <cell r="BZ356">
            <v>154.64699999999999</v>
          </cell>
          <cell r="CA356">
            <v>4535.7965100000001</v>
          </cell>
          <cell r="CB356">
            <v>39582.853490000001</v>
          </cell>
          <cell r="CD356">
            <v>16.53</v>
          </cell>
          <cell r="CE356">
            <v>35.433999999999997</v>
          </cell>
          <cell r="CF356">
            <v>585.72402</v>
          </cell>
          <cell r="CG356">
            <v>17.13</v>
          </cell>
          <cell r="CH356">
            <v>29.3</v>
          </cell>
          <cell r="CI356">
            <v>501.90899999999999</v>
          </cell>
          <cell r="CJ356">
            <v>1087.63302</v>
          </cell>
          <cell r="CL356">
            <v>1472.5</v>
          </cell>
        </row>
        <row r="357">
          <cell r="A357" t="str">
            <v>04/19/2007</v>
          </cell>
          <cell r="B357">
            <v>39191</v>
          </cell>
          <cell r="C357">
            <v>105.33242165648193</v>
          </cell>
          <cell r="D357">
            <v>146.01828656208471</v>
          </cell>
          <cell r="E357">
            <v>68.9834185434745</v>
          </cell>
          <cell r="F357">
            <v>62.739415929875463</v>
          </cell>
          <cell r="G357">
            <v>115.91503783102142</v>
          </cell>
          <cell r="H357">
            <v>149.67780910189285</v>
          </cell>
          <cell r="I357">
            <v>74.33</v>
          </cell>
          <cell r="J357">
            <v>37.895290000000003</v>
          </cell>
          <cell r="K357">
            <v>201.38499999999999</v>
          </cell>
          <cell r="L357">
            <v>7631.5429766500001</v>
          </cell>
          <cell r="M357">
            <v>87.850000000000009</v>
          </cell>
          <cell r="N357">
            <v>65.698000000000008</v>
          </cell>
          <cell r="O357">
            <v>5771.569300000001</v>
          </cell>
          <cell r="P357">
            <v>79.650000000000006</v>
          </cell>
          <cell r="Q357">
            <v>152.75700000000001</v>
          </cell>
          <cell r="R357">
            <v>12167.095050000002</v>
          </cell>
          <cell r="S357">
            <v>38.840000000000003</v>
          </cell>
          <cell r="T357">
            <v>93.459000000000003</v>
          </cell>
          <cell r="U357">
            <v>3629.9475600000005</v>
          </cell>
          <cell r="V357">
            <v>27.12</v>
          </cell>
          <cell r="W357">
            <v>375.84000000000003</v>
          </cell>
          <cell r="X357">
            <v>10192.7808</v>
          </cell>
          <cell r="Y357">
            <v>89</v>
          </cell>
          <cell r="Z357">
            <v>68.054000000000002</v>
          </cell>
          <cell r="AA357">
            <v>6056.8060000000005</v>
          </cell>
          <cell r="AB357">
            <v>21.61</v>
          </cell>
          <cell r="AC357">
            <v>120.77200000000001</v>
          </cell>
          <cell r="AD357">
            <v>2609.88292</v>
          </cell>
          <cell r="AE357">
            <v>65.52</v>
          </cell>
          <cell r="AF357">
            <v>131.88900000000001</v>
          </cell>
          <cell r="AG357">
            <v>8641.3672800000004</v>
          </cell>
          <cell r="AH357">
            <v>57.910000000000004</v>
          </cell>
          <cell r="AI357">
            <v>83.381</v>
          </cell>
          <cell r="AJ357">
            <v>4828.5937100000001</v>
          </cell>
          <cell r="AK357">
            <v>61529.585596650002</v>
          </cell>
          <cell r="AM357">
            <v>44.68</v>
          </cell>
          <cell r="AN357">
            <v>47.908999999999999</v>
          </cell>
          <cell r="AO357">
            <v>2140.5741199999998</v>
          </cell>
          <cell r="AP357">
            <v>67.33</v>
          </cell>
          <cell r="AQ357">
            <v>65.948999999999998</v>
          </cell>
          <cell r="AR357">
            <v>4440.3461699999998</v>
          </cell>
          <cell r="AS357">
            <v>133.09</v>
          </cell>
          <cell r="AT357">
            <v>42.899000000000001</v>
          </cell>
          <cell r="AU357">
            <v>5709.4279100000003</v>
          </cell>
          <cell r="AV357">
            <v>74.33</v>
          </cell>
          <cell r="AW357">
            <v>25.523</v>
          </cell>
          <cell r="AX357">
            <v>1897.1245899999999</v>
          </cell>
          <cell r="AY357">
            <v>8.2200000000000006</v>
          </cell>
          <cell r="AZ357">
            <v>39.115000000000002</v>
          </cell>
          <cell r="BA357">
            <v>321.52530000000002</v>
          </cell>
          <cell r="BB357">
            <v>113.75</v>
          </cell>
          <cell r="BC357">
            <v>95.290999999999997</v>
          </cell>
          <cell r="BD357">
            <v>10839.35125</v>
          </cell>
          <cell r="BE357">
            <v>25348.349340000001</v>
          </cell>
          <cell r="BG357">
            <v>45.74</v>
          </cell>
          <cell r="BH357">
            <v>119.97</v>
          </cell>
          <cell r="BI357">
            <v>5487.4278000000004</v>
          </cell>
          <cell r="BJ357">
            <v>22.98</v>
          </cell>
          <cell r="BK357">
            <v>314.09300000000002</v>
          </cell>
          <cell r="BL357">
            <v>7217.857140000001</v>
          </cell>
          <cell r="BM357">
            <v>43.87</v>
          </cell>
          <cell r="BN357">
            <v>89.326999999999998</v>
          </cell>
          <cell r="BO357">
            <v>3918.7754899999995</v>
          </cell>
          <cell r="BP357">
            <v>43.7</v>
          </cell>
          <cell r="BQ357">
            <v>160.01599999999999</v>
          </cell>
          <cell r="BR357">
            <v>6992.6992</v>
          </cell>
          <cell r="BS357">
            <v>27.68</v>
          </cell>
          <cell r="BT357">
            <v>255.96700000000001</v>
          </cell>
          <cell r="BU357">
            <v>7085.1665600000006</v>
          </cell>
          <cell r="BV357">
            <v>721.80000000000007</v>
          </cell>
          <cell r="BW357">
            <v>5.6719999999999997</v>
          </cell>
          <cell r="BX357">
            <v>4094.0496000000003</v>
          </cell>
          <cell r="BY357">
            <v>29.22</v>
          </cell>
          <cell r="BZ357">
            <v>154.64699999999999</v>
          </cell>
          <cell r="CA357">
            <v>4518.7853399999995</v>
          </cell>
          <cell r="CB357">
            <v>39314.761130000006</v>
          </cell>
          <cell r="CD357">
            <v>16.96</v>
          </cell>
          <cell r="CE357">
            <v>35.433999999999997</v>
          </cell>
          <cell r="CF357">
            <v>600.96064000000001</v>
          </cell>
          <cell r="CG357">
            <v>17.39</v>
          </cell>
          <cell r="CH357">
            <v>29.3</v>
          </cell>
          <cell r="CI357">
            <v>509.52700000000004</v>
          </cell>
          <cell r="CJ357">
            <v>1110.4876400000001</v>
          </cell>
          <cell r="CL357">
            <v>1470.73</v>
          </cell>
        </row>
        <row r="358">
          <cell r="A358" t="str">
            <v>04/20/2007</v>
          </cell>
          <cell r="B358">
            <v>39192</v>
          </cell>
          <cell r="C358">
            <v>106.92283876762147</v>
          </cell>
          <cell r="D358">
            <v>149.71225261552888</v>
          </cell>
          <cell r="E358">
            <v>70.921279980346256</v>
          </cell>
          <cell r="F358">
            <v>64.481052122506682</v>
          </cell>
          <cell r="G358">
            <v>116.98849306431273</v>
          </cell>
          <cell r="H358">
            <v>153.92670157068059</v>
          </cell>
          <cell r="I358">
            <v>76.44</v>
          </cell>
          <cell r="J358">
            <v>38.859740000000002</v>
          </cell>
          <cell r="K358">
            <v>201.38499999999999</v>
          </cell>
          <cell r="L358">
            <v>7825.7687398999997</v>
          </cell>
          <cell r="M358">
            <v>88.43</v>
          </cell>
          <cell r="N358">
            <v>65.698000000000008</v>
          </cell>
          <cell r="O358">
            <v>5809.674140000001</v>
          </cell>
          <cell r="P358">
            <v>80.760000000000005</v>
          </cell>
          <cell r="Q358">
            <v>152.75700000000001</v>
          </cell>
          <cell r="R358">
            <v>12336.655320000002</v>
          </cell>
          <cell r="S358">
            <v>39.119999999999997</v>
          </cell>
          <cell r="T358">
            <v>93.459000000000003</v>
          </cell>
          <cell r="U358">
            <v>3656.1160799999998</v>
          </cell>
          <cell r="V358">
            <v>27.61</v>
          </cell>
          <cell r="W358">
            <v>375.84000000000003</v>
          </cell>
          <cell r="X358">
            <v>10376.9424</v>
          </cell>
          <cell r="Y358">
            <v>92.64</v>
          </cell>
          <cell r="Z358">
            <v>68.054000000000002</v>
          </cell>
          <cell r="AA358">
            <v>6304.5225600000003</v>
          </cell>
          <cell r="AB358">
            <v>21.73</v>
          </cell>
          <cell r="AC358">
            <v>120.77200000000001</v>
          </cell>
          <cell r="AD358">
            <v>2624.37556</v>
          </cell>
          <cell r="AE358">
            <v>65.58</v>
          </cell>
          <cell r="AF358">
            <v>131.88900000000001</v>
          </cell>
          <cell r="AG358">
            <v>8649.2806199999995</v>
          </cell>
          <cell r="AH358">
            <v>58.47</v>
          </cell>
          <cell r="AI358">
            <v>83.381</v>
          </cell>
          <cell r="AJ358">
            <v>4875.2870700000003</v>
          </cell>
          <cell r="AK358">
            <v>62458.622489899994</v>
          </cell>
          <cell r="AM358">
            <v>44.99</v>
          </cell>
          <cell r="AN358">
            <v>47.908999999999999</v>
          </cell>
          <cell r="AO358">
            <v>2155.4259099999999</v>
          </cell>
          <cell r="AP358">
            <v>68.03</v>
          </cell>
          <cell r="AQ358">
            <v>65.948999999999998</v>
          </cell>
          <cell r="AR358">
            <v>4486.5104700000002</v>
          </cell>
          <cell r="AS358">
            <v>138.20000000000002</v>
          </cell>
          <cell r="AT358">
            <v>42.899000000000001</v>
          </cell>
          <cell r="AU358">
            <v>5928.6418000000012</v>
          </cell>
          <cell r="AV358">
            <v>76.44</v>
          </cell>
          <cell r="AW358">
            <v>25.523</v>
          </cell>
          <cell r="AX358">
            <v>1950.97812</v>
          </cell>
          <cell r="AY358">
            <v>8.18</v>
          </cell>
          <cell r="AZ358">
            <v>39.115000000000002</v>
          </cell>
          <cell r="BA358">
            <v>319.96070000000003</v>
          </cell>
          <cell r="BB358">
            <v>116.99000000000001</v>
          </cell>
          <cell r="BC358">
            <v>95.290999999999997</v>
          </cell>
          <cell r="BD358">
            <v>11148.094090000001</v>
          </cell>
          <cell r="BE358">
            <v>25989.611089999999</v>
          </cell>
          <cell r="BG358">
            <v>46.6</v>
          </cell>
          <cell r="BH358">
            <v>119.97</v>
          </cell>
          <cell r="BI358">
            <v>5590.6019999999999</v>
          </cell>
          <cell r="BJ358">
            <v>23.39</v>
          </cell>
          <cell r="BK358">
            <v>314.09300000000002</v>
          </cell>
          <cell r="BL358">
            <v>7346.6352700000007</v>
          </cell>
          <cell r="BM358">
            <v>44.96</v>
          </cell>
          <cell r="BN358">
            <v>89.326999999999998</v>
          </cell>
          <cell r="BO358">
            <v>4016.14192</v>
          </cell>
          <cell r="BP358">
            <v>44.34</v>
          </cell>
          <cell r="BQ358">
            <v>160.01599999999999</v>
          </cell>
          <cell r="BR358">
            <v>7095.1094400000002</v>
          </cell>
          <cell r="BS358">
            <v>28.400000000000002</v>
          </cell>
          <cell r="BT358">
            <v>255.96700000000001</v>
          </cell>
          <cell r="BU358">
            <v>7269.4628000000012</v>
          </cell>
          <cell r="BV358">
            <v>797</v>
          </cell>
          <cell r="BW358">
            <v>5.6719999999999997</v>
          </cell>
          <cell r="BX358">
            <v>4520.5839999999998</v>
          </cell>
          <cell r="BY358">
            <v>29.62</v>
          </cell>
          <cell r="BZ358">
            <v>154.64699999999999</v>
          </cell>
          <cell r="CA358">
            <v>4580.6441400000003</v>
          </cell>
          <cell r="CB358">
            <v>40419.179570000008</v>
          </cell>
          <cell r="CD358">
            <v>17.400000000000002</v>
          </cell>
          <cell r="CE358">
            <v>35.433999999999997</v>
          </cell>
          <cell r="CF358">
            <v>616.55160000000001</v>
          </cell>
          <cell r="CG358">
            <v>17.91</v>
          </cell>
          <cell r="CH358">
            <v>29.3</v>
          </cell>
          <cell r="CI358">
            <v>524.76300000000003</v>
          </cell>
          <cell r="CJ358">
            <v>1141.3146000000002</v>
          </cell>
          <cell r="CL358">
            <v>1484.3500000000001</v>
          </cell>
        </row>
        <row r="359">
          <cell r="A359" t="str">
            <v>04/23/2007</v>
          </cell>
          <cell r="B359">
            <v>39195</v>
          </cell>
          <cell r="C359">
            <v>106.93297242846083</v>
          </cell>
          <cell r="D359">
            <v>151.16937354384328</v>
          </cell>
          <cell r="E359">
            <v>69.332276258916238</v>
          </cell>
          <cell r="F359">
            <v>64.017918780015336</v>
          </cell>
          <cell r="G359">
            <v>116.71894703656997</v>
          </cell>
          <cell r="H359">
            <v>158.11518324607329</v>
          </cell>
          <cell r="I359">
            <v>78.52</v>
          </cell>
          <cell r="J359">
            <v>39.845310000000005</v>
          </cell>
          <cell r="K359">
            <v>201.38499999999999</v>
          </cell>
          <cell r="L359">
            <v>8024.2477543500008</v>
          </cell>
          <cell r="M359">
            <v>88.62</v>
          </cell>
          <cell r="N359">
            <v>65.698000000000008</v>
          </cell>
          <cell r="O359">
            <v>5822.1567600000008</v>
          </cell>
          <cell r="P359">
            <v>80.73</v>
          </cell>
          <cell r="Q359">
            <v>152.75700000000001</v>
          </cell>
          <cell r="R359">
            <v>12332.072610000001</v>
          </cell>
          <cell r="S359">
            <v>38.28</v>
          </cell>
          <cell r="T359">
            <v>93.459000000000003</v>
          </cell>
          <cell r="U359">
            <v>3577.6105200000002</v>
          </cell>
          <cell r="V359">
            <v>27.62</v>
          </cell>
          <cell r="W359">
            <v>375.84000000000003</v>
          </cell>
          <cell r="X359">
            <v>10380.700800000001</v>
          </cell>
          <cell r="Y359">
            <v>91.34</v>
          </cell>
          <cell r="Z359">
            <v>68.054000000000002</v>
          </cell>
          <cell r="AA359">
            <v>6216.0523600000006</v>
          </cell>
          <cell r="AB359">
            <v>21.69</v>
          </cell>
          <cell r="AC359">
            <v>120.77200000000001</v>
          </cell>
          <cell r="AD359">
            <v>2619.5446800000004</v>
          </cell>
          <cell r="AE359">
            <v>65.290000000000006</v>
          </cell>
          <cell r="AF359">
            <v>131.88900000000001</v>
          </cell>
          <cell r="AG359">
            <v>8611.0328100000006</v>
          </cell>
          <cell r="AH359">
            <v>58.54</v>
          </cell>
          <cell r="AI359">
            <v>83.381</v>
          </cell>
          <cell r="AJ359">
            <v>4881.12374</v>
          </cell>
          <cell r="AK359">
            <v>62464.542034350008</v>
          </cell>
          <cell r="AM359">
            <v>44.62</v>
          </cell>
          <cell r="AN359">
            <v>47.908999999999999</v>
          </cell>
          <cell r="AO359">
            <v>2137.69958</v>
          </cell>
          <cell r="AP359">
            <v>68.12</v>
          </cell>
          <cell r="AQ359">
            <v>65.948999999999998</v>
          </cell>
          <cell r="AR359">
            <v>4492.4458800000002</v>
          </cell>
          <cell r="AS359">
            <v>141.22</v>
          </cell>
          <cell r="AT359">
            <v>42.899000000000001</v>
          </cell>
          <cell r="AU359">
            <v>6058.1967800000002</v>
          </cell>
          <cell r="AV359">
            <v>78.52</v>
          </cell>
          <cell r="AW359">
            <v>25.523</v>
          </cell>
          <cell r="AX359">
            <v>2004.0659599999999</v>
          </cell>
          <cell r="AY359">
            <v>8.33</v>
          </cell>
          <cell r="AZ359">
            <v>39.115000000000002</v>
          </cell>
          <cell r="BA359">
            <v>325.82795000000004</v>
          </cell>
          <cell r="BB359">
            <v>117.79</v>
          </cell>
          <cell r="BC359">
            <v>95.290999999999997</v>
          </cell>
          <cell r="BD359">
            <v>11224.32689</v>
          </cell>
          <cell r="BE359">
            <v>26242.563040000001</v>
          </cell>
          <cell r="BG359">
            <v>45.800000000000004</v>
          </cell>
          <cell r="BH359">
            <v>119.97</v>
          </cell>
          <cell r="BI359">
            <v>5494.6260000000002</v>
          </cell>
          <cell r="BJ359">
            <v>22.59</v>
          </cell>
          <cell r="BK359">
            <v>314.09300000000002</v>
          </cell>
          <cell r="BL359">
            <v>7095.3608700000004</v>
          </cell>
          <cell r="BM359">
            <v>44.26</v>
          </cell>
          <cell r="BN359">
            <v>89.326999999999998</v>
          </cell>
          <cell r="BO359">
            <v>3953.6130199999998</v>
          </cell>
          <cell r="BP359">
            <v>43.160000000000004</v>
          </cell>
          <cell r="BQ359">
            <v>160.01599999999999</v>
          </cell>
          <cell r="BR359">
            <v>6906.2905600000004</v>
          </cell>
          <cell r="BS359">
            <v>27.96</v>
          </cell>
          <cell r="BT359">
            <v>255.96700000000001</v>
          </cell>
          <cell r="BU359">
            <v>7156.8373200000005</v>
          </cell>
          <cell r="BV359">
            <v>775</v>
          </cell>
          <cell r="BW359">
            <v>5.6719999999999997</v>
          </cell>
          <cell r="BX359">
            <v>4395.8</v>
          </cell>
          <cell r="BY359">
            <v>29.17</v>
          </cell>
          <cell r="BZ359">
            <v>154.64699999999999</v>
          </cell>
          <cell r="CA359">
            <v>4511.0529900000001</v>
          </cell>
          <cell r="CB359">
            <v>39513.580760000012</v>
          </cell>
          <cell r="CD359">
            <v>17.21</v>
          </cell>
          <cell r="CE359">
            <v>35.433999999999997</v>
          </cell>
          <cell r="CF359">
            <v>609.81913999999995</v>
          </cell>
          <cell r="CG359">
            <v>17.86</v>
          </cell>
          <cell r="CH359">
            <v>29.3</v>
          </cell>
          <cell r="CI359">
            <v>523.298</v>
          </cell>
          <cell r="CJ359">
            <v>1133.1171399999998</v>
          </cell>
          <cell r="CL359">
            <v>1480.93</v>
          </cell>
        </row>
        <row r="360">
          <cell r="A360" t="str">
            <v>04/24/2007</v>
          </cell>
          <cell r="B360">
            <v>39196</v>
          </cell>
          <cell r="C360">
            <v>106.91029055386072</v>
          </cell>
          <cell r="D360">
            <v>150.94396117976621</v>
          </cell>
          <cell r="E360">
            <v>69.269157249374572</v>
          </cell>
          <cell r="F360">
            <v>63.259915375196066</v>
          </cell>
          <cell r="G360">
            <v>116.6779634300126</v>
          </cell>
          <cell r="H360">
            <v>155.53765606121627</v>
          </cell>
          <cell r="I360">
            <v>77.239999999999995</v>
          </cell>
          <cell r="J360">
            <v>39.986110000000004</v>
          </cell>
          <cell r="K360">
            <v>201.38499999999999</v>
          </cell>
          <cell r="L360">
            <v>8052.6027623500004</v>
          </cell>
          <cell r="M360">
            <v>89.76</v>
          </cell>
          <cell r="N360">
            <v>65.698000000000008</v>
          </cell>
          <cell r="O360">
            <v>5897.0524800000012</v>
          </cell>
          <cell r="P360">
            <v>80.39</v>
          </cell>
          <cell r="Q360">
            <v>152.75700000000001</v>
          </cell>
          <cell r="R360">
            <v>12280.13523</v>
          </cell>
          <cell r="S360">
            <v>37.89</v>
          </cell>
          <cell r="T360">
            <v>93.459000000000003</v>
          </cell>
          <cell r="U360">
            <v>3541.1615100000004</v>
          </cell>
          <cell r="V360">
            <v>27.59</v>
          </cell>
          <cell r="W360">
            <v>375.84000000000003</v>
          </cell>
          <cell r="X360">
            <v>10369.4256</v>
          </cell>
          <cell r="Y360">
            <v>91.61</v>
          </cell>
          <cell r="Z360">
            <v>68.054000000000002</v>
          </cell>
          <cell r="AA360">
            <v>6234.4269400000003</v>
          </cell>
          <cell r="AB360">
            <v>21.48</v>
          </cell>
          <cell r="AC360">
            <v>120.77200000000001</v>
          </cell>
          <cell r="AD360">
            <v>2594.1825600000002</v>
          </cell>
          <cell r="AE360">
            <v>64.64</v>
          </cell>
          <cell r="AF360">
            <v>131.88900000000001</v>
          </cell>
          <cell r="AG360">
            <v>8525.3049600000013</v>
          </cell>
          <cell r="AH360">
            <v>59.45</v>
          </cell>
          <cell r="AI360">
            <v>83.381</v>
          </cell>
          <cell r="AJ360">
            <v>4957.0004500000005</v>
          </cell>
          <cell r="AK360">
            <v>62451.292492350003</v>
          </cell>
          <cell r="AM360">
            <v>45.04</v>
          </cell>
          <cell r="AN360">
            <v>47.908999999999999</v>
          </cell>
          <cell r="AO360">
            <v>2157.8213599999999</v>
          </cell>
          <cell r="AP360">
            <v>67.8</v>
          </cell>
          <cell r="AQ360">
            <v>65.948999999999998</v>
          </cell>
          <cell r="AR360">
            <v>4471.3422</v>
          </cell>
          <cell r="AS360">
            <v>141.88</v>
          </cell>
          <cell r="AT360">
            <v>42.899000000000001</v>
          </cell>
          <cell r="AU360">
            <v>6086.5101199999999</v>
          </cell>
          <cell r="AV360">
            <v>77.239999999999995</v>
          </cell>
          <cell r="AW360">
            <v>25.523</v>
          </cell>
          <cell r="AX360">
            <v>1971.3965199999998</v>
          </cell>
          <cell r="AY360">
            <v>8.27</v>
          </cell>
          <cell r="AZ360">
            <v>39.115000000000002</v>
          </cell>
          <cell r="BA360">
            <v>323.48104999999998</v>
          </cell>
          <cell r="BB360">
            <v>117.46000000000001</v>
          </cell>
          <cell r="BC360">
            <v>95.290999999999997</v>
          </cell>
          <cell r="BD360">
            <v>11192.880860000001</v>
          </cell>
          <cell r="BE360">
            <v>26203.432110000002</v>
          </cell>
          <cell r="BG360">
            <v>45.22</v>
          </cell>
          <cell r="BH360">
            <v>119.97</v>
          </cell>
          <cell r="BI360">
            <v>5425.0433999999996</v>
          </cell>
          <cell r="BJ360">
            <v>22.53</v>
          </cell>
          <cell r="BK360">
            <v>314.09300000000002</v>
          </cell>
          <cell r="BL360">
            <v>7076.5152900000012</v>
          </cell>
          <cell r="BM360">
            <v>44.02</v>
          </cell>
          <cell r="BN360">
            <v>89.326999999999998</v>
          </cell>
          <cell r="BO360">
            <v>3932.17454</v>
          </cell>
          <cell r="BP360">
            <v>43.24</v>
          </cell>
          <cell r="BQ360">
            <v>160.01599999999999</v>
          </cell>
          <cell r="BR360">
            <v>6919.09184</v>
          </cell>
          <cell r="BS360">
            <v>27.82</v>
          </cell>
          <cell r="BT360">
            <v>255.96700000000001</v>
          </cell>
          <cell r="BU360">
            <v>7121.0019400000001</v>
          </cell>
          <cell r="BV360">
            <v>785</v>
          </cell>
          <cell r="BW360">
            <v>5.6719999999999997</v>
          </cell>
          <cell r="BX360">
            <v>4452.5199999999995</v>
          </cell>
          <cell r="BY360">
            <v>29.43</v>
          </cell>
          <cell r="BZ360">
            <v>154.64699999999999</v>
          </cell>
          <cell r="CA360">
            <v>4551.2612099999997</v>
          </cell>
          <cell r="CB360">
            <v>39477.608219999995</v>
          </cell>
          <cell r="CD360">
            <v>17.22</v>
          </cell>
          <cell r="CE360">
            <v>35.433999999999997</v>
          </cell>
          <cell r="CF360">
            <v>610.17347999999993</v>
          </cell>
          <cell r="CG360">
            <v>17.39</v>
          </cell>
          <cell r="CH360">
            <v>29.3</v>
          </cell>
          <cell r="CI360">
            <v>509.52700000000004</v>
          </cell>
          <cell r="CJ360">
            <v>1119.70048</v>
          </cell>
          <cell r="CL360">
            <v>1480.41</v>
          </cell>
        </row>
        <row r="361">
          <cell r="A361" t="str">
            <v>04/25/2007</v>
          </cell>
          <cell r="B361">
            <v>39197</v>
          </cell>
          <cell r="C361">
            <v>108.1444817581327</v>
          </cell>
          <cell r="D361">
            <v>152.97657344355505</v>
          </cell>
          <cell r="E361">
            <v>69.518699031097867</v>
          </cell>
          <cell r="F361">
            <v>62.631649826049575</v>
          </cell>
          <cell r="G361">
            <v>117.86097099621688</v>
          </cell>
          <cell r="H361">
            <v>156.90696737817154</v>
          </cell>
          <cell r="I361">
            <v>77.92</v>
          </cell>
          <cell r="J361">
            <v>39.957950000000004</v>
          </cell>
          <cell r="K361">
            <v>201.38499999999999</v>
          </cell>
          <cell r="L361">
            <v>8046.9317607500006</v>
          </cell>
          <cell r="M361">
            <v>92.34</v>
          </cell>
          <cell r="N361">
            <v>65.698000000000008</v>
          </cell>
          <cell r="O361">
            <v>6066.5533200000009</v>
          </cell>
          <cell r="P361">
            <v>81.78</v>
          </cell>
          <cell r="Q361">
            <v>152.75700000000001</v>
          </cell>
          <cell r="R361">
            <v>12492.46746</v>
          </cell>
          <cell r="S361">
            <v>38.44</v>
          </cell>
          <cell r="T361">
            <v>93.459000000000003</v>
          </cell>
          <cell r="U361">
            <v>3592.56396</v>
          </cell>
          <cell r="V361">
            <v>27.64</v>
          </cell>
          <cell r="W361">
            <v>375.84000000000003</v>
          </cell>
          <cell r="X361">
            <v>10388.217600000002</v>
          </cell>
          <cell r="Y361">
            <v>93.08</v>
          </cell>
          <cell r="Z361">
            <v>68.054000000000002</v>
          </cell>
          <cell r="AA361">
            <v>6334.4663200000005</v>
          </cell>
          <cell r="AB361">
            <v>21.75</v>
          </cell>
          <cell r="AC361">
            <v>120.77200000000001</v>
          </cell>
          <cell r="AD361">
            <v>2626.7910000000002</v>
          </cell>
          <cell r="AE361">
            <v>64.73</v>
          </cell>
          <cell r="AF361">
            <v>131.88900000000001</v>
          </cell>
          <cell r="AG361">
            <v>8537.1749700000018</v>
          </cell>
          <cell r="AH361">
            <v>61.01</v>
          </cell>
          <cell r="AI361">
            <v>83.381</v>
          </cell>
          <cell r="AJ361">
            <v>5087.0748100000001</v>
          </cell>
          <cell r="AK361">
            <v>63172.241200749995</v>
          </cell>
          <cell r="AM361">
            <v>45.160000000000004</v>
          </cell>
          <cell r="AN361">
            <v>47.908999999999999</v>
          </cell>
          <cell r="AO361">
            <v>2163.57044</v>
          </cell>
          <cell r="AP361">
            <v>68.460000000000008</v>
          </cell>
          <cell r="AQ361">
            <v>65.948999999999998</v>
          </cell>
          <cell r="AR361">
            <v>4514.8685400000004</v>
          </cell>
          <cell r="AS361">
            <v>143.43</v>
          </cell>
          <cell r="AT361">
            <v>42.899000000000001</v>
          </cell>
          <cell r="AU361">
            <v>6153.0035700000008</v>
          </cell>
          <cell r="AV361">
            <v>77.92</v>
          </cell>
          <cell r="AW361">
            <v>25.523</v>
          </cell>
          <cell r="AX361">
            <v>1988.75216</v>
          </cell>
          <cell r="AY361">
            <v>8.26</v>
          </cell>
          <cell r="AZ361">
            <v>39.115000000000002</v>
          </cell>
          <cell r="BA361">
            <v>323.0899</v>
          </cell>
          <cell r="BB361">
            <v>119.77</v>
          </cell>
          <cell r="BC361">
            <v>95.290999999999997</v>
          </cell>
          <cell r="BD361">
            <v>11413.003069999999</v>
          </cell>
          <cell r="BE361">
            <v>26556.287680000001</v>
          </cell>
          <cell r="BG361">
            <v>45.27</v>
          </cell>
          <cell r="BH361">
            <v>119.97</v>
          </cell>
          <cell r="BI361">
            <v>5431.0419000000002</v>
          </cell>
          <cell r="BJ361">
            <v>22.650000000000002</v>
          </cell>
          <cell r="BK361">
            <v>314.09300000000002</v>
          </cell>
          <cell r="BL361">
            <v>7114.2064500000015</v>
          </cell>
          <cell r="BM361">
            <v>44.07</v>
          </cell>
          <cell r="BN361">
            <v>89.326999999999998</v>
          </cell>
          <cell r="BO361">
            <v>3936.6408900000001</v>
          </cell>
          <cell r="BP361">
            <v>43.14</v>
          </cell>
          <cell r="BQ361">
            <v>160.01599999999999</v>
          </cell>
          <cell r="BR361">
            <v>6903.0902399999995</v>
          </cell>
          <cell r="BS361">
            <v>27.900000000000002</v>
          </cell>
          <cell r="BT361">
            <v>255.96700000000001</v>
          </cell>
          <cell r="BU361">
            <v>7141.4793000000009</v>
          </cell>
          <cell r="BV361">
            <v>797.25</v>
          </cell>
          <cell r="BW361">
            <v>5.6719999999999997</v>
          </cell>
          <cell r="BX361">
            <v>4522.0019999999995</v>
          </cell>
          <cell r="BY361">
            <v>29.560000000000002</v>
          </cell>
          <cell r="BZ361">
            <v>154.64699999999999</v>
          </cell>
          <cell r="CA361">
            <v>4571.3653199999999</v>
          </cell>
          <cell r="CB361">
            <v>39619.826099999998</v>
          </cell>
          <cell r="CD361">
            <v>17.27</v>
          </cell>
          <cell r="CE361">
            <v>35.433999999999997</v>
          </cell>
          <cell r="CF361">
            <v>611.94517999999994</v>
          </cell>
          <cell r="CG361">
            <v>16.95</v>
          </cell>
          <cell r="CH361">
            <v>29.3</v>
          </cell>
          <cell r="CI361">
            <v>496.63499999999999</v>
          </cell>
          <cell r="CJ361">
            <v>1108.5801799999999</v>
          </cell>
          <cell r="CL361">
            <v>1495.42</v>
          </cell>
        </row>
        <row r="362">
          <cell r="A362" t="str">
            <v>04/26/2007</v>
          </cell>
          <cell r="B362">
            <v>39198</v>
          </cell>
          <cell r="C362">
            <v>107.79889667418279</v>
          </cell>
          <cell r="D362">
            <v>154.85695573444241</v>
          </cell>
          <cell r="E362">
            <v>72.020641141949653</v>
          </cell>
          <cell r="F362">
            <v>61.047440755175373</v>
          </cell>
          <cell r="G362">
            <v>117.76875788146279</v>
          </cell>
          <cell r="H362">
            <v>158.15545710833669</v>
          </cell>
          <cell r="I362">
            <v>78.540000000000006</v>
          </cell>
          <cell r="J362">
            <v>39.655240000000006</v>
          </cell>
          <cell r="K362">
            <v>201.38499999999999</v>
          </cell>
          <cell r="L362">
            <v>7985.9705074000012</v>
          </cell>
          <cell r="M362">
            <v>92.77</v>
          </cell>
          <cell r="N362">
            <v>65.698000000000008</v>
          </cell>
          <cell r="O362">
            <v>6094.8034600000001</v>
          </cell>
          <cell r="P362">
            <v>80.02</v>
          </cell>
          <cell r="Q362">
            <v>152.75700000000001</v>
          </cell>
          <cell r="R362">
            <v>12223.61514</v>
          </cell>
          <cell r="S362">
            <v>38.090000000000003</v>
          </cell>
          <cell r="T362">
            <v>93.459000000000003</v>
          </cell>
          <cell r="U362">
            <v>3559.8533100000004</v>
          </cell>
          <cell r="V362">
            <v>28.14</v>
          </cell>
          <cell r="W362">
            <v>375.84000000000003</v>
          </cell>
          <cell r="X362">
            <v>10576.137600000002</v>
          </cell>
          <cell r="Y362">
            <v>93.42</v>
          </cell>
          <cell r="Z362">
            <v>68.054000000000002</v>
          </cell>
          <cell r="AA362">
            <v>6357.6046800000004</v>
          </cell>
          <cell r="AB362">
            <v>21.580000000000002</v>
          </cell>
          <cell r="AC362">
            <v>120.77200000000001</v>
          </cell>
          <cell r="AD362">
            <v>2606.2597600000004</v>
          </cell>
          <cell r="AE362">
            <v>65.010000000000005</v>
          </cell>
          <cell r="AF362">
            <v>131.88900000000001</v>
          </cell>
          <cell r="AG362">
            <v>8574.1038900000021</v>
          </cell>
          <cell r="AH362">
            <v>59.870000000000005</v>
          </cell>
          <cell r="AI362">
            <v>83.381</v>
          </cell>
          <cell r="AJ362">
            <v>4992.0204700000004</v>
          </cell>
          <cell r="AK362">
            <v>62970.368817399998</v>
          </cell>
          <cell r="AM362">
            <v>46.11</v>
          </cell>
          <cell r="AN362">
            <v>47.908999999999999</v>
          </cell>
          <cell r="AO362">
            <v>2209.0839900000001</v>
          </cell>
          <cell r="AP362">
            <v>68.77</v>
          </cell>
          <cell r="AQ362">
            <v>65.948999999999998</v>
          </cell>
          <cell r="AR362">
            <v>4535.3127299999996</v>
          </cell>
          <cell r="AS362">
            <v>145.11000000000001</v>
          </cell>
          <cell r="AT362">
            <v>42.899000000000001</v>
          </cell>
          <cell r="AU362">
            <v>6225.0738900000006</v>
          </cell>
          <cell r="AV362">
            <v>78.540000000000006</v>
          </cell>
          <cell r="AW362">
            <v>25.523</v>
          </cell>
          <cell r="AX362">
            <v>2004.5764200000001</v>
          </cell>
          <cell r="AY362">
            <v>8.36</v>
          </cell>
          <cell r="AZ362">
            <v>39.115000000000002</v>
          </cell>
          <cell r="BA362">
            <v>327.00139999999999</v>
          </cell>
          <cell r="BB362">
            <v>121.54</v>
          </cell>
          <cell r="BC362">
            <v>95.290999999999997</v>
          </cell>
          <cell r="BD362">
            <v>11581.66814</v>
          </cell>
          <cell r="BE362">
            <v>26882.716569999997</v>
          </cell>
          <cell r="BG362">
            <v>47.04</v>
          </cell>
          <cell r="BH362">
            <v>119.97</v>
          </cell>
          <cell r="BI362">
            <v>5643.3887999999997</v>
          </cell>
          <cell r="BJ362">
            <v>23.490000000000002</v>
          </cell>
          <cell r="BK362">
            <v>314.09300000000002</v>
          </cell>
          <cell r="BL362">
            <v>7378.0445700000009</v>
          </cell>
          <cell r="BM362">
            <v>45.56</v>
          </cell>
          <cell r="BN362">
            <v>89.326999999999998</v>
          </cell>
          <cell r="BO362">
            <v>4069.73812</v>
          </cell>
          <cell r="BP362">
            <v>44.19</v>
          </cell>
          <cell r="BQ362">
            <v>160.01599999999999</v>
          </cell>
          <cell r="BR362">
            <v>7071.107039999999</v>
          </cell>
          <cell r="BS362">
            <v>28.82</v>
          </cell>
          <cell r="BT362">
            <v>255.96700000000001</v>
          </cell>
          <cell r="BU362">
            <v>7376.9689400000007</v>
          </cell>
          <cell r="BV362">
            <v>842</v>
          </cell>
          <cell r="BW362">
            <v>5.6719999999999997</v>
          </cell>
          <cell r="BX362">
            <v>4775.8239999999996</v>
          </cell>
          <cell r="BY362">
            <v>30.59</v>
          </cell>
          <cell r="BZ362">
            <v>154.64699999999999</v>
          </cell>
          <cell r="CA362">
            <v>4730.6517299999996</v>
          </cell>
          <cell r="CB362">
            <v>41045.7232</v>
          </cell>
          <cell r="CD362">
            <v>16.52</v>
          </cell>
          <cell r="CE362">
            <v>35.433999999999997</v>
          </cell>
          <cell r="CF362">
            <v>585.3696799999999</v>
          </cell>
          <cell r="CG362">
            <v>16.900000000000002</v>
          </cell>
          <cell r="CH362">
            <v>29.3</v>
          </cell>
          <cell r="CI362">
            <v>495.17000000000007</v>
          </cell>
          <cell r="CJ362">
            <v>1080.5396799999999</v>
          </cell>
          <cell r="CL362">
            <v>1494.25</v>
          </cell>
        </row>
        <row r="363">
          <cell r="A363" t="str">
            <v>04/27/2007</v>
          </cell>
          <cell r="B363">
            <v>39199</v>
          </cell>
          <cell r="C363">
            <v>107.7106600907729</v>
          </cell>
          <cell r="D363">
            <v>155.41660135480782</v>
          </cell>
          <cell r="E363">
            <v>70.40307297061446</v>
          </cell>
          <cell r="F363">
            <v>58.073532221793009</v>
          </cell>
          <cell r="G363">
            <v>117.75457124842367</v>
          </cell>
          <cell r="H363">
            <v>157.02778896496176</v>
          </cell>
          <cell r="I363">
            <v>77.98</v>
          </cell>
          <cell r="J363">
            <v>39.753790000000002</v>
          </cell>
          <cell r="K363">
            <v>201.38499999999999</v>
          </cell>
          <cell r="L363">
            <v>8005.8169991499999</v>
          </cell>
          <cell r="M363">
            <v>92.460000000000008</v>
          </cell>
          <cell r="N363">
            <v>65.698000000000008</v>
          </cell>
          <cell r="O363">
            <v>6074.4370800000015</v>
          </cell>
          <cell r="P363">
            <v>80.350000000000009</v>
          </cell>
          <cell r="Q363">
            <v>152.75700000000001</v>
          </cell>
          <cell r="R363">
            <v>12274.024950000001</v>
          </cell>
          <cell r="S363">
            <v>38.130000000000003</v>
          </cell>
          <cell r="T363">
            <v>93.459000000000003</v>
          </cell>
          <cell r="U363">
            <v>3563.5916700000002</v>
          </cell>
          <cell r="V363">
            <v>27.82</v>
          </cell>
          <cell r="W363">
            <v>375.84000000000003</v>
          </cell>
          <cell r="X363">
            <v>10455.8688</v>
          </cell>
          <cell r="Y363">
            <v>92.02</v>
          </cell>
          <cell r="Z363">
            <v>68.054000000000002</v>
          </cell>
          <cell r="AA363">
            <v>6262.3290799999995</v>
          </cell>
          <cell r="AB363">
            <v>21.650000000000002</v>
          </cell>
          <cell r="AC363">
            <v>120.77200000000001</v>
          </cell>
          <cell r="AD363">
            <v>2614.7138000000004</v>
          </cell>
          <cell r="AE363">
            <v>65.650000000000006</v>
          </cell>
          <cell r="AF363">
            <v>131.88900000000001</v>
          </cell>
          <cell r="AG363">
            <v>8658.512850000001</v>
          </cell>
          <cell r="AH363">
            <v>60.08</v>
          </cell>
          <cell r="AI363">
            <v>83.381</v>
          </cell>
          <cell r="AJ363">
            <v>5009.5304799999994</v>
          </cell>
          <cell r="AK363">
            <v>62918.825709149998</v>
          </cell>
          <cell r="AM363">
            <v>45.84</v>
          </cell>
          <cell r="AN363">
            <v>47.908999999999999</v>
          </cell>
          <cell r="AO363">
            <v>2196.1485600000001</v>
          </cell>
          <cell r="AP363">
            <v>68.75</v>
          </cell>
          <cell r="AQ363">
            <v>65.948999999999998</v>
          </cell>
          <cell r="AR363">
            <v>4533.9937499999996</v>
          </cell>
          <cell r="AS363">
            <v>146.59</v>
          </cell>
          <cell r="AT363">
            <v>42.899000000000001</v>
          </cell>
          <cell r="AU363">
            <v>6288.56441</v>
          </cell>
          <cell r="AV363">
            <v>77.98</v>
          </cell>
          <cell r="AW363">
            <v>25.523</v>
          </cell>
          <cell r="AX363">
            <v>1990.2835400000001</v>
          </cell>
          <cell r="AY363">
            <v>8.44</v>
          </cell>
          <cell r="AZ363">
            <v>39.115000000000002</v>
          </cell>
          <cell r="BA363">
            <v>330.13060000000002</v>
          </cell>
          <cell r="BB363">
            <v>122.16</v>
          </cell>
          <cell r="BC363">
            <v>95.290999999999997</v>
          </cell>
          <cell r="BD363">
            <v>11640.74856</v>
          </cell>
          <cell r="BE363">
            <v>26979.869419999999</v>
          </cell>
          <cell r="BG363">
            <v>46.02</v>
          </cell>
          <cell r="BH363">
            <v>119.97</v>
          </cell>
          <cell r="BI363">
            <v>5521.0194000000001</v>
          </cell>
          <cell r="BJ363">
            <v>22.92</v>
          </cell>
          <cell r="BK363">
            <v>314.09300000000002</v>
          </cell>
          <cell r="BL363">
            <v>7199.0115600000008</v>
          </cell>
          <cell r="BM363">
            <v>45.19</v>
          </cell>
          <cell r="BN363">
            <v>89.326999999999998</v>
          </cell>
          <cell r="BO363">
            <v>4036.6871299999998</v>
          </cell>
          <cell r="BP363">
            <v>43.14</v>
          </cell>
          <cell r="BQ363">
            <v>160.01599999999999</v>
          </cell>
          <cell r="BR363">
            <v>6903.0902399999995</v>
          </cell>
          <cell r="BS363">
            <v>27.96</v>
          </cell>
          <cell r="BT363">
            <v>255.96700000000001</v>
          </cell>
          <cell r="BU363">
            <v>7156.8373200000005</v>
          </cell>
          <cell r="BV363">
            <v>817.5</v>
          </cell>
          <cell r="BW363">
            <v>5.6719999999999997</v>
          </cell>
          <cell r="BX363">
            <v>4636.8599999999997</v>
          </cell>
          <cell r="BY363">
            <v>30.200000000000003</v>
          </cell>
          <cell r="BZ363">
            <v>154.64699999999999</v>
          </cell>
          <cell r="CA363">
            <v>4670.3393999999998</v>
          </cell>
          <cell r="CB363">
            <v>40123.845049999996</v>
          </cell>
          <cell r="CD363">
            <v>16.25</v>
          </cell>
          <cell r="CE363">
            <v>35.433999999999997</v>
          </cell>
          <cell r="CF363">
            <v>575.80250000000001</v>
          </cell>
          <cell r="CG363">
            <v>15.43</v>
          </cell>
          <cell r="CH363">
            <v>29.3</v>
          </cell>
          <cell r="CI363">
            <v>452.09899999999999</v>
          </cell>
          <cell r="CJ363">
            <v>1027.9014999999999</v>
          </cell>
          <cell r="CL363">
            <v>1494.07</v>
          </cell>
        </row>
        <row r="364">
          <cell r="A364" t="str">
            <v>04/30/2007</v>
          </cell>
          <cell r="B364">
            <v>39202</v>
          </cell>
          <cell r="C364">
            <v>105.53026503961217</v>
          </cell>
          <cell r="D364">
            <v>155.60595741130169</v>
          </cell>
          <cell r="E364">
            <v>68.924011939996717</v>
          </cell>
          <cell r="F364">
            <v>56.326917497989889</v>
          </cell>
          <cell r="G364">
            <v>116.83244010088272</v>
          </cell>
          <cell r="H364">
            <v>153.38300443012486</v>
          </cell>
          <cell r="I364">
            <v>76.17</v>
          </cell>
          <cell r="J364">
            <v>38.761180000000003</v>
          </cell>
          <cell r="K364">
            <v>201.38499999999999</v>
          </cell>
          <cell r="L364">
            <v>7805.9202343000006</v>
          </cell>
          <cell r="M364">
            <v>90.72</v>
          </cell>
          <cell r="N364">
            <v>65.698000000000008</v>
          </cell>
          <cell r="O364">
            <v>5960.1225600000007</v>
          </cell>
          <cell r="P364">
            <v>80.100000000000009</v>
          </cell>
          <cell r="Q364">
            <v>152.75700000000001</v>
          </cell>
          <cell r="R364">
            <v>12235.835700000001</v>
          </cell>
          <cell r="S364">
            <v>36.83</v>
          </cell>
          <cell r="T364">
            <v>93.459000000000003</v>
          </cell>
          <cell r="U364">
            <v>3442.0949700000001</v>
          </cell>
          <cell r="V364">
            <v>27.21</v>
          </cell>
          <cell r="W364">
            <v>375.84000000000003</v>
          </cell>
          <cell r="X364">
            <v>10226.606400000001</v>
          </cell>
          <cell r="Y364">
            <v>90.16</v>
          </cell>
          <cell r="Z364">
            <v>68.054000000000002</v>
          </cell>
          <cell r="AA364">
            <v>6135.7486399999998</v>
          </cell>
          <cell r="AB364">
            <v>21.27</v>
          </cell>
          <cell r="AC364">
            <v>120.77200000000001</v>
          </cell>
          <cell r="AD364">
            <v>2568.82044</v>
          </cell>
          <cell r="AE364">
            <v>63.77</v>
          </cell>
          <cell r="AF364">
            <v>131.88900000000001</v>
          </cell>
          <cell r="AG364">
            <v>8410.5615300000009</v>
          </cell>
          <cell r="AH364">
            <v>58.28</v>
          </cell>
          <cell r="AI364">
            <v>83.381</v>
          </cell>
          <cell r="AJ364">
            <v>4859.4446800000005</v>
          </cell>
          <cell r="AK364">
            <v>61645.155154300002</v>
          </cell>
          <cell r="AM364">
            <v>44.61</v>
          </cell>
          <cell r="AN364">
            <v>47.908999999999999</v>
          </cell>
          <cell r="AO364">
            <v>2137.2204899999997</v>
          </cell>
          <cell r="AP364">
            <v>69.12</v>
          </cell>
          <cell r="AQ364">
            <v>65.948999999999998</v>
          </cell>
          <cell r="AR364">
            <v>4558.3948799999998</v>
          </cell>
          <cell r="AS364">
            <v>145.82</v>
          </cell>
          <cell r="AT364">
            <v>42.899000000000001</v>
          </cell>
          <cell r="AU364">
            <v>6255.5321800000002</v>
          </cell>
          <cell r="AV364">
            <v>76.17</v>
          </cell>
          <cell r="AW364">
            <v>25.523</v>
          </cell>
          <cell r="AX364">
            <v>1944.08691</v>
          </cell>
          <cell r="AY364">
            <v>8.51</v>
          </cell>
          <cell r="AZ364">
            <v>39.115000000000002</v>
          </cell>
          <cell r="BA364">
            <v>332.86865</v>
          </cell>
          <cell r="BB364">
            <v>123.67</v>
          </cell>
          <cell r="BC364">
            <v>95.290999999999997</v>
          </cell>
          <cell r="BD364">
            <v>11784.63797</v>
          </cell>
          <cell r="BE364">
            <v>27012.74108</v>
          </cell>
          <cell r="BG364">
            <v>44.77</v>
          </cell>
          <cell r="BH364">
            <v>119.97</v>
          </cell>
          <cell r="BI364">
            <v>5371.0569000000005</v>
          </cell>
          <cell r="BJ364">
            <v>22.18</v>
          </cell>
          <cell r="BK364">
            <v>314.09300000000002</v>
          </cell>
          <cell r="BL364">
            <v>6966.5827400000007</v>
          </cell>
          <cell r="BM364">
            <v>44.11</v>
          </cell>
          <cell r="BN364">
            <v>89.326999999999998</v>
          </cell>
          <cell r="BO364">
            <v>3940.2139699999998</v>
          </cell>
          <cell r="BP364">
            <v>42.71</v>
          </cell>
          <cell r="BQ364">
            <v>160.01599999999999</v>
          </cell>
          <cell r="BR364">
            <v>6834.2833599999994</v>
          </cell>
          <cell r="BS364">
            <v>26.900000000000002</v>
          </cell>
          <cell r="BT364">
            <v>255.96700000000001</v>
          </cell>
          <cell r="BU364">
            <v>6885.5123000000012</v>
          </cell>
          <cell r="BV364">
            <v>824</v>
          </cell>
          <cell r="BW364">
            <v>5.6719999999999997</v>
          </cell>
          <cell r="BX364">
            <v>4673.7280000000001</v>
          </cell>
          <cell r="BY364">
            <v>29.78</v>
          </cell>
          <cell r="BZ364">
            <v>154.786</v>
          </cell>
          <cell r="CA364">
            <v>4609.5270799999998</v>
          </cell>
          <cell r="CB364">
            <v>39280.904350000004</v>
          </cell>
          <cell r="CD364">
            <v>16.13</v>
          </cell>
          <cell r="CE364">
            <v>35.433999999999997</v>
          </cell>
          <cell r="CF364">
            <v>571.55041999999992</v>
          </cell>
          <cell r="CG364">
            <v>14.52</v>
          </cell>
          <cell r="CH364">
            <v>29.3</v>
          </cell>
          <cell r="CI364">
            <v>425.43599999999998</v>
          </cell>
          <cell r="CJ364">
            <v>996.98641999999995</v>
          </cell>
          <cell r="CL364">
            <v>1482.3700000000001</v>
          </cell>
        </row>
        <row r="365">
          <cell r="A365" t="str">
            <v>05/01/2007</v>
          </cell>
          <cell r="B365">
            <v>39203</v>
          </cell>
          <cell r="C365">
            <v>107.34709276108482</v>
          </cell>
          <cell r="D365">
            <v>149.14748939779878</v>
          </cell>
          <cell r="E365">
            <v>69.85696113438074</v>
          </cell>
          <cell r="F365">
            <v>57.301666669806963</v>
          </cell>
          <cell r="G365">
            <v>117.1421815889029</v>
          </cell>
          <cell r="H365">
            <v>152.01369311316952</v>
          </cell>
          <cell r="I365">
            <v>75.489999999999995</v>
          </cell>
          <cell r="J365">
            <v>39.042770000000004</v>
          </cell>
          <cell r="K365">
            <v>201.38499999999999</v>
          </cell>
          <cell r="L365">
            <v>7862.6282364500003</v>
          </cell>
          <cell r="M365">
            <v>90.460000000000008</v>
          </cell>
          <cell r="N365">
            <v>65.698000000000008</v>
          </cell>
          <cell r="O365">
            <v>5943.0410800000009</v>
          </cell>
          <cell r="P365">
            <v>80.42</v>
          </cell>
          <cell r="Q365">
            <v>152.75700000000001</v>
          </cell>
          <cell r="R365">
            <v>12284.71794</v>
          </cell>
          <cell r="S365">
            <v>36.39</v>
          </cell>
          <cell r="T365">
            <v>93.459000000000003</v>
          </cell>
          <cell r="U365">
            <v>3400.9730100000002</v>
          </cell>
          <cell r="V365">
            <v>29.8</v>
          </cell>
          <cell r="W365">
            <v>375.84000000000003</v>
          </cell>
          <cell r="X365">
            <v>11200.032000000001</v>
          </cell>
          <cell r="Y365">
            <v>90.84</v>
          </cell>
          <cell r="Z365">
            <v>68.054000000000002</v>
          </cell>
          <cell r="AA365">
            <v>6182.0253600000005</v>
          </cell>
          <cell r="AB365">
            <v>21.400000000000002</v>
          </cell>
          <cell r="AC365">
            <v>120.77200000000001</v>
          </cell>
          <cell r="AD365">
            <v>2584.5208000000002</v>
          </cell>
          <cell r="AE365">
            <v>63.43</v>
          </cell>
          <cell r="AF365">
            <v>131.88900000000001</v>
          </cell>
          <cell r="AG365">
            <v>8365.7192700000014</v>
          </cell>
          <cell r="AH365">
            <v>58.56</v>
          </cell>
          <cell r="AI365">
            <v>83.381</v>
          </cell>
          <cell r="AJ365">
            <v>4882.7913600000002</v>
          </cell>
          <cell r="AK365">
            <v>62706.449056450008</v>
          </cell>
          <cell r="AM365">
            <v>44.15</v>
          </cell>
          <cell r="AN365">
            <v>47.908999999999999</v>
          </cell>
          <cell r="AO365">
            <v>2115.18235</v>
          </cell>
          <cell r="AP365">
            <v>67.210000000000008</v>
          </cell>
          <cell r="AQ365">
            <v>65.948999999999998</v>
          </cell>
          <cell r="AR365">
            <v>4432.4322900000006</v>
          </cell>
          <cell r="AS365">
            <v>142.49</v>
          </cell>
          <cell r="AT365">
            <v>42.899000000000001</v>
          </cell>
          <cell r="AU365">
            <v>6112.6785100000006</v>
          </cell>
          <cell r="AV365">
            <v>75.489999999999995</v>
          </cell>
          <cell r="AW365">
            <v>25.523</v>
          </cell>
          <cell r="AX365">
            <v>1926.7312699999998</v>
          </cell>
          <cell r="AY365">
            <v>8.19</v>
          </cell>
          <cell r="AZ365">
            <v>39.115000000000002</v>
          </cell>
          <cell r="BA365">
            <v>320.35185000000001</v>
          </cell>
          <cell r="BB365">
            <v>115.27</v>
          </cell>
          <cell r="BC365">
            <v>95.290999999999997</v>
          </cell>
          <cell r="BD365">
            <v>10984.193569999999</v>
          </cell>
          <cell r="BE365">
            <v>25891.56984</v>
          </cell>
          <cell r="BG365">
            <v>46.46</v>
          </cell>
          <cell r="BH365">
            <v>119.97</v>
          </cell>
          <cell r="BI365">
            <v>5573.8062</v>
          </cell>
          <cell r="BJ365">
            <v>22.650000000000002</v>
          </cell>
          <cell r="BK365">
            <v>314.09300000000002</v>
          </cell>
          <cell r="BL365">
            <v>7114.2064500000015</v>
          </cell>
          <cell r="BM365">
            <v>44.39</v>
          </cell>
          <cell r="BN365">
            <v>89.326999999999998</v>
          </cell>
          <cell r="BO365">
            <v>3965.2255300000002</v>
          </cell>
          <cell r="BP365">
            <v>43.44</v>
          </cell>
          <cell r="BQ365">
            <v>160.01599999999999</v>
          </cell>
          <cell r="BR365">
            <v>6951.0950399999992</v>
          </cell>
          <cell r="BS365">
            <v>27</v>
          </cell>
          <cell r="BT365">
            <v>255.96700000000001</v>
          </cell>
          <cell r="BU365">
            <v>6911.1090000000004</v>
          </cell>
          <cell r="BV365">
            <v>830</v>
          </cell>
          <cell r="BW365">
            <v>5.6719999999999997</v>
          </cell>
          <cell r="BX365">
            <v>4707.7599999999993</v>
          </cell>
          <cell r="BY365">
            <v>29.650000000000002</v>
          </cell>
          <cell r="BZ365">
            <v>154.786</v>
          </cell>
          <cell r="CA365">
            <v>4589.4049000000005</v>
          </cell>
          <cell r="CB365">
            <v>39812.607120000001</v>
          </cell>
          <cell r="CD365">
            <v>16.22</v>
          </cell>
          <cell r="CE365">
            <v>35.433999999999997</v>
          </cell>
          <cell r="CF365">
            <v>574.73947999999996</v>
          </cell>
          <cell r="CG365">
            <v>15</v>
          </cell>
          <cell r="CH365">
            <v>29.3</v>
          </cell>
          <cell r="CI365">
            <v>439.5</v>
          </cell>
          <cell r="CJ365">
            <v>1014.23948</v>
          </cell>
          <cell r="CL365">
            <v>1486.3000000000002</v>
          </cell>
        </row>
        <row r="366">
          <cell r="A366" t="str">
            <v>05/02/2007</v>
          </cell>
          <cell r="B366">
            <v>39204</v>
          </cell>
          <cell r="C366">
            <v>108.58100827595823</v>
          </cell>
          <cell r="D366">
            <v>151.63759320664187</v>
          </cell>
          <cell r="E366">
            <v>70.209878903546468</v>
          </cell>
          <cell r="F366">
            <v>56.565969480118049</v>
          </cell>
          <cell r="G366">
            <v>117.90037831021436</v>
          </cell>
          <cell r="H366">
            <v>153.48368908578331</v>
          </cell>
          <cell r="I366">
            <v>76.22</v>
          </cell>
          <cell r="J366">
            <v>39.55668</v>
          </cell>
          <cell r="K366">
            <v>201.38499999999999</v>
          </cell>
          <cell r="L366">
            <v>7966.1220017999995</v>
          </cell>
          <cell r="M366">
            <v>91.7</v>
          </cell>
          <cell r="N366">
            <v>65.698000000000008</v>
          </cell>
          <cell r="O366">
            <v>6024.5066000000006</v>
          </cell>
          <cell r="P366">
            <v>82.02</v>
          </cell>
          <cell r="Q366">
            <v>152.75700000000001</v>
          </cell>
          <cell r="R366">
            <v>12529.129139999999</v>
          </cell>
          <cell r="S366">
            <v>37</v>
          </cell>
          <cell r="T366">
            <v>93.459000000000003</v>
          </cell>
          <cell r="U366">
            <v>3457.9830000000002</v>
          </cell>
          <cell r="V366">
            <v>29.77</v>
          </cell>
          <cell r="W366">
            <v>375.84000000000003</v>
          </cell>
          <cell r="X366">
            <v>11188.756800000001</v>
          </cell>
          <cell r="Y366">
            <v>91.89</v>
          </cell>
          <cell r="Z366">
            <v>68.054000000000002</v>
          </cell>
          <cell r="AA366">
            <v>6253.4820600000003</v>
          </cell>
          <cell r="AB366">
            <v>21.59</v>
          </cell>
          <cell r="AC366">
            <v>120.77200000000001</v>
          </cell>
          <cell r="AD366">
            <v>2607.4674800000003</v>
          </cell>
          <cell r="AE366">
            <v>64.400000000000006</v>
          </cell>
          <cell r="AF366">
            <v>131.88900000000001</v>
          </cell>
          <cell r="AG366">
            <v>8493.6516000000011</v>
          </cell>
          <cell r="AH366">
            <v>58.84</v>
          </cell>
          <cell r="AI366">
            <v>83.381</v>
          </cell>
          <cell r="AJ366">
            <v>4906.1380400000007</v>
          </cell>
          <cell r="AK366">
            <v>63427.236721800007</v>
          </cell>
          <cell r="AM366">
            <v>47.74</v>
          </cell>
          <cell r="AN366">
            <v>47.908999999999999</v>
          </cell>
          <cell r="AO366">
            <v>2287.1756599999999</v>
          </cell>
          <cell r="AP366">
            <v>67.5</v>
          </cell>
          <cell r="AQ366">
            <v>65.948999999999998</v>
          </cell>
          <cell r="AR366">
            <v>4451.5574999999999</v>
          </cell>
          <cell r="AS366">
            <v>144.45000000000002</v>
          </cell>
          <cell r="AT366">
            <v>42.899000000000001</v>
          </cell>
          <cell r="AU366">
            <v>6196.7605500000009</v>
          </cell>
          <cell r="AV366">
            <v>76.22</v>
          </cell>
          <cell r="AW366">
            <v>25.523</v>
          </cell>
          <cell r="AX366">
            <v>1945.3630599999999</v>
          </cell>
          <cell r="AY366">
            <v>8.27</v>
          </cell>
          <cell r="AZ366">
            <v>39.115000000000002</v>
          </cell>
          <cell r="BA366">
            <v>323.48104999999998</v>
          </cell>
          <cell r="BB366">
            <v>116.69</v>
          </cell>
          <cell r="BC366">
            <v>95.290999999999997</v>
          </cell>
          <cell r="BD366">
            <v>11119.506789999999</v>
          </cell>
          <cell r="BE366">
            <v>26323.84461</v>
          </cell>
          <cell r="BG366">
            <v>46.75</v>
          </cell>
          <cell r="BH366">
            <v>119.97</v>
          </cell>
          <cell r="BI366">
            <v>5608.5974999999999</v>
          </cell>
          <cell r="BJ366">
            <v>22.740000000000002</v>
          </cell>
          <cell r="BK366">
            <v>314.09300000000002</v>
          </cell>
          <cell r="BL366">
            <v>7142.4748200000013</v>
          </cell>
          <cell r="BM366">
            <v>44.85</v>
          </cell>
          <cell r="BN366">
            <v>89.326999999999998</v>
          </cell>
          <cell r="BO366">
            <v>4006.3159500000002</v>
          </cell>
          <cell r="BP366">
            <v>43.85</v>
          </cell>
          <cell r="BQ366">
            <v>160.01599999999999</v>
          </cell>
          <cell r="BR366">
            <v>7016.7015999999994</v>
          </cell>
          <cell r="BS366">
            <v>26.91</v>
          </cell>
          <cell r="BT366">
            <v>255.96700000000001</v>
          </cell>
          <cell r="BU366">
            <v>6888.07197</v>
          </cell>
          <cell r="BV366">
            <v>835.5</v>
          </cell>
          <cell r="BW366">
            <v>5.6719999999999997</v>
          </cell>
          <cell r="BX366">
            <v>4738.9560000000001</v>
          </cell>
          <cell r="BY366">
            <v>29.8</v>
          </cell>
          <cell r="BZ366">
            <v>154.786</v>
          </cell>
          <cell r="CA366">
            <v>4612.6228000000001</v>
          </cell>
          <cell r="CB366">
            <v>40013.740640000004</v>
          </cell>
          <cell r="CD366">
            <v>15.96</v>
          </cell>
          <cell r="CE366">
            <v>35.433999999999997</v>
          </cell>
          <cell r="CF366">
            <v>565.52664000000004</v>
          </cell>
          <cell r="CG366">
            <v>14.870000000000001</v>
          </cell>
          <cell r="CH366">
            <v>29.3</v>
          </cell>
          <cell r="CI366">
            <v>435.69100000000003</v>
          </cell>
          <cell r="CJ366">
            <v>1001.2176400000001</v>
          </cell>
          <cell r="CL366">
            <v>1495.92</v>
          </cell>
        </row>
        <row r="367">
          <cell r="A367" t="str">
            <v>05/03/2007</v>
          </cell>
          <cell r="B367">
            <v>39205</v>
          </cell>
          <cell r="C367">
            <v>108.86196866817812</v>
          </cell>
          <cell r="D367">
            <v>155.50702021022775</v>
          </cell>
          <cell r="E367">
            <v>70.485890598818017</v>
          </cell>
          <cell r="F367">
            <v>56.560586429164125</v>
          </cell>
          <cell r="G367">
            <v>118.41030895334173</v>
          </cell>
          <cell r="H367">
            <v>162.82722513089004</v>
          </cell>
          <cell r="I367">
            <v>80.86</v>
          </cell>
          <cell r="J367">
            <v>40.281780000000005</v>
          </cell>
          <cell r="K367">
            <v>201.38499999999999</v>
          </cell>
          <cell r="L367">
            <v>8112.1462653000008</v>
          </cell>
          <cell r="M367">
            <v>91.69</v>
          </cell>
          <cell r="N367">
            <v>65.698000000000008</v>
          </cell>
          <cell r="O367">
            <v>6023.8496200000009</v>
          </cell>
          <cell r="P367">
            <v>80.81</v>
          </cell>
          <cell r="Q367">
            <v>152.75700000000001</v>
          </cell>
          <cell r="R367">
            <v>12344.293170000001</v>
          </cell>
          <cell r="S367">
            <v>37.25</v>
          </cell>
          <cell r="T367">
            <v>93.459000000000003</v>
          </cell>
          <cell r="U367">
            <v>3481.3477499999999</v>
          </cell>
          <cell r="V367">
            <v>30</v>
          </cell>
          <cell r="W367">
            <v>375.84000000000003</v>
          </cell>
          <cell r="X367">
            <v>11275.2</v>
          </cell>
          <cell r="Y367">
            <v>91.960000000000008</v>
          </cell>
          <cell r="Z367">
            <v>68.054000000000002</v>
          </cell>
          <cell r="AA367">
            <v>6258.2458400000005</v>
          </cell>
          <cell r="AB367">
            <v>21.71</v>
          </cell>
          <cell r="AC367">
            <v>120.77200000000001</v>
          </cell>
          <cell r="AD367">
            <v>2621.9601200000002</v>
          </cell>
          <cell r="AE367">
            <v>64.63</v>
          </cell>
          <cell r="AF367">
            <v>131.88900000000001</v>
          </cell>
          <cell r="AG367">
            <v>8523.9860700000008</v>
          </cell>
          <cell r="AH367">
            <v>59.370000000000005</v>
          </cell>
          <cell r="AI367">
            <v>83.381</v>
          </cell>
          <cell r="AJ367">
            <v>4950.3299700000007</v>
          </cell>
          <cell r="AK367">
            <v>63591.358805300006</v>
          </cell>
          <cell r="AM367">
            <v>49.27</v>
          </cell>
          <cell r="AN367">
            <v>47.908999999999999</v>
          </cell>
          <cell r="AO367">
            <v>2360.4764300000002</v>
          </cell>
          <cell r="AP367">
            <v>67.790000000000006</v>
          </cell>
          <cell r="AQ367">
            <v>65.948999999999998</v>
          </cell>
          <cell r="AR367">
            <v>4470.68271</v>
          </cell>
          <cell r="AS367">
            <v>150.91</v>
          </cell>
          <cell r="AT367">
            <v>42.899000000000001</v>
          </cell>
          <cell r="AU367">
            <v>6473.8880900000004</v>
          </cell>
          <cell r="AV367">
            <v>80.86</v>
          </cell>
          <cell r="AW367">
            <v>25.523</v>
          </cell>
          <cell r="AX367">
            <v>2063.7897800000001</v>
          </cell>
          <cell r="AY367">
            <v>8.2900000000000009</v>
          </cell>
          <cell r="AZ367">
            <v>39.115000000000002</v>
          </cell>
          <cell r="BA367">
            <v>324.26335000000006</v>
          </cell>
          <cell r="BB367">
            <v>118.61</v>
          </cell>
          <cell r="BC367">
            <v>95.290999999999997</v>
          </cell>
          <cell r="BD367">
            <v>11302.46551</v>
          </cell>
          <cell r="BE367">
            <v>26995.565869999999</v>
          </cell>
          <cell r="BG367">
            <v>47.46</v>
          </cell>
          <cell r="BH367">
            <v>119.97</v>
          </cell>
          <cell r="BI367">
            <v>5693.7762000000002</v>
          </cell>
          <cell r="BJ367">
            <v>22.77</v>
          </cell>
          <cell r="BK367">
            <v>314.09300000000002</v>
          </cell>
          <cell r="BL367">
            <v>7151.89761</v>
          </cell>
          <cell r="BM367">
            <v>45.14</v>
          </cell>
          <cell r="BN367">
            <v>89.326999999999998</v>
          </cell>
          <cell r="BO367">
            <v>4032.2207800000001</v>
          </cell>
          <cell r="BP367">
            <v>43.900000000000006</v>
          </cell>
          <cell r="BQ367">
            <v>160.01599999999999</v>
          </cell>
          <cell r="BR367">
            <v>7024.7024000000001</v>
          </cell>
          <cell r="BS367">
            <v>26.96</v>
          </cell>
          <cell r="BT367">
            <v>255.96700000000001</v>
          </cell>
          <cell r="BU367">
            <v>6900.8703200000009</v>
          </cell>
          <cell r="BV367">
            <v>834.5</v>
          </cell>
          <cell r="BW367">
            <v>5.6719999999999997</v>
          </cell>
          <cell r="BX367">
            <v>4733.2839999999997</v>
          </cell>
          <cell r="BY367">
            <v>29.94</v>
          </cell>
          <cell r="BZ367">
            <v>154.786</v>
          </cell>
          <cell r="CA367">
            <v>4634.2928400000001</v>
          </cell>
          <cell r="CB367">
            <v>40171.044150000002</v>
          </cell>
          <cell r="CD367">
            <v>16.04</v>
          </cell>
          <cell r="CE367">
            <v>35.433999999999997</v>
          </cell>
          <cell r="CF367">
            <v>568.36135999999988</v>
          </cell>
          <cell r="CG367">
            <v>14.77</v>
          </cell>
          <cell r="CH367">
            <v>29.3</v>
          </cell>
          <cell r="CI367">
            <v>432.76100000000002</v>
          </cell>
          <cell r="CJ367">
            <v>1001.1223599999998</v>
          </cell>
          <cell r="CL367">
            <v>1502.39</v>
          </cell>
        </row>
        <row r="368">
          <cell r="A368" t="str">
            <v>05/04/2007</v>
          </cell>
          <cell r="B368">
            <v>39206</v>
          </cell>
          <cell r="C368">
            <v>109.25974836651923</v>
          </cell>
          <cell r="D368">
            <v>155.1122017210765</v>
          </cell>
          <cell r="E368">
            <v>69.077329172835107</v>
          </cell>
          <cell r="F368">
            <v>56.491680213112325</v>
          </cell>
          <cell r="G368">
            <v>118.66488020176544</v>
          </cell>
          <cell r="H368">
            <v>163.83407168747482</v>
          </cell>
          <cell r="I368">
            <v>81.36</v>
          </cell>
          <cell r="J368">
            <v>40.119870000000006</v>
          </cell>
          <cell r="K368">
            <v>201.38499999999999</v>
          </cell>
          <cell r="L368">
            <v>8079.5400199500009</v>
          </cell>
          <cell r="M368">
            <v>92.36</v>
          </cell>
          <cell r="N368">
            <v>65.698000000000008</v>
          </cell>
          <cell r="O368">
            <v>6067.8672800000004</v>
          </cell>
          <cell r="P368">
            <v>80.47</v>
          </cell>
          <cell r="Q368">
            <v>152.75700000000001</v>
          </cell>
          <cell r="R368">
            <v>12292.35579</v>
          </cell>
          <cell r="S368">
            <v>37.1</v>
          </cell>
          <cell r="T368">
            <v>93.459000000000003</v>
          </cell>
          <cell r="U368">
            <v>3467.3289000000004</v>
          </cell>
          <cell r="V368">
            <v>30.5</v>
          </cell>
          <cell r="W368">
            <v>375.84000000000003</v>
          </cell>
          <cell r="X368">
            <v>11463.12</v>
          </cell>
          <cell r="Y368">
            <v>92.98</v>
          </cell>
          <cell r="Z368">
            <v>68.054000000000002</v>
          </cell>
          <cell r="AA368">
            <v>6327.6609200000003</v>
          </cell>
          <cell r="AB368">
            <v>21.66</v>
          </cell>
          <cell r="AC368">
            <v>120.77200000000001</v>
          </cell>
          <cell r="AD368">
            <v>2615.9215200000003</v>
          </cell>
          <cell r="AE368">
            <v>64.900000000000006</v>
          </cell>
          <cell r="AF368">
            <v>131.88900000000001</v>
          </cell>
          <cell r="AG368">
            <v>8559.5961000000007</v>
          </cell>
          <cell r="AH368">
            <v>59.370000000000005</v>
          </cell>
          <cell r="AI368">
            <v>83.381</v>
          </cell>
          <cell r="AJ368">
            <v>4950.3299700000007</v>
          </cell>
          <cell r="AK368">
            <v>63823.72049995001</v>
          </cell>
          <cell r="AM368">
            <v>49.31</v>
          </cell>
          <cell r="AN368">
            <v>47.908999999999999</v>
          </cell>
          <cell r="AO368">
            <v>2362.3927899999999</v>
          </cell>
          <cell r="AP368">
            <v>67.88</v>
          </cell>
          <cell r="AQ368">
            <v>65.948999999999998</v>
          </cell>
          <cell r="AR368">
            <v>4476.6181199999992</v>
          </cell>
          <cell r="AS368">
            <v>149.32</v>
          </cell>
          <cell r="AT368">
            <v>42.899000000000001</v>
          </cell>
          <cell r="AU368">
            <v>6405.67868</v>
          </cell>
          <cell r="AV368">
            <v>81.36</v>
          </cell>
          <cell r="AW368">
            <v>25.523</v>
          </cell>
          <cell r="AX368">
            <v>2076.5512800000001</v>
          </cell>
          <cell r="AY368">
            <v>8.120000000000001</v>
          </cell>
          <cell r="AZ368">
            <v>39.115000000000002</v>
          </cell>
          <cell r="BA368">
            <v>317.61380000000008</v>
          </cell>
          <cell r="BB368">
            <v>118.46000000000001</v>
          </cell>
          <cell r="BC368">
            <v>95.290999999999997</v>
          </cell>
          <cell r="BD368">
            <v>11288.17186</v>
          </cell>
          <cell r="BE368">
            <v>26927.026529999996</v>
          </cell>
          <cell r="BG368">
            <v>46.39</v>
          </cell>
          <cell r="BH368">
            <v>119.97</v>
          </cell>
          <cell r="BI368">
            <v>5565.4083000000001</v>
          </cell>
          <cell r="BJ368">
            <v>22.41</v>
          </cell>
          <cell r="BK368">
            <v>314.09300000000002</v>
          </cell>
          <cell r="BL368">
            <v>7038.8241300000009</v>
          </cell>
          <cell r="BM368">
            <v>44.69</v>
          </cell>
          <cell r="BN368">
            <v>89.326999999999998</v>
          </cell>
          <cell r="BO368">
            <v>3992.0236299999997</v>
          </cell>
          <cell r="BP368">
            <v>43.35</v>
          </cell>
          <cell r="BQ368">
            <v>160.01599999999999</v>
          </cell>
          <cell r="BR368">
            <v>6936.6935999999996</v>
          </cell>
          <cell r="BS368">
            <v>26.37</v>
          </cell>
          <cell r="BT368">
            <v>255.96700000000001</v>
          </cell>
          <cell r="BU368">
            <v>6749.8497900000002</v>
          </cell>
          <cell r="BV368">
            <v>796.5</v>
          </cell>
          <cell r="BW368">
            <v>5.6719999999999997</v>
          </cell>
          <cell r="BX368">
            <v>4517.7479999999996</v>
          </cell>
          <cell r="BY368">
            <v>29.51</v>
          </cell>
          <cell r="BZ368">
            <v>154.786</v>
          </cell>
          <cell r="CA368">
            <v>4567.7348600000005</v>
          </cell>
          <cell r="CB368">
            <v>39368.282309999995</v>
          </cell>
          <cell r="CD368">
            <v>16.080000000000002</v>
          </cell>
          <cell r="CE368">
            <v>35.433999999999997</v>
          </cell>
          <cell r="CF368">
            <v>569.77872000000002</v>
          </cell>
          <cell r="CG368">
            <v>14.68</v>
          </cell>
          <cell r="CH368">
            <v>29.3</v>
          </cell>
          <cell r="CI368">
            <v>430.12400000000002</v>
          </cell>
          <cell r="CJ368">
            <v>999.90272000000004</v>
          </cell>
          <cell r="CL368">
            <v>1505.6200000000001</v>
          </cell>
        </row>
        <row r="369">
          <cell r="A369" t="str">
            <v>05/07/2007</v>
          </cell>
          <cell r="B369">
            <v>39209</v>
          </cell>
          <cell r="C369">
            <v>109.72233307277044</v>
          </cell>
          <cell r="D369">
            <v>155.41751490699835</v>
          </cell>
          <cell r="E369">
            <v>68.470657738857426</v>
          </cell>
          <cell r="F369">
            <v>55.886494890410908</v>
          </cell>
          <cell r="G369">
            <v>118.96910466582595</v>
          </cell>
          <cell r="H369">
            <v>162.54530809504629</v>
          </cell>
          <cell r="I369">
            <v>80.72</v>
          </cell>
          <cell r="J369">
            <v>40.042430000000003</v>
          </cell>
          <cell r="K369">
            <v>201.38499999999999</v>
          </cell>
          <cell r="L369">
            <v>8063.9447655499998</v>
          </cell>
          <cell r="M369">
            <v>92.78</v>
          </cell>
          <cell r="N369">
            <v>65.698000000000008</v>
          </cell>
          <cell r="O369">
            <v>6095.4604400000007</v>
          </cell>
          <cell r="P369">
            <v>80.540000000000006</v>
          </cell>
          <cell r="Q369">
            <v>152.75700000000001</v>
          </cell>
          <cell r="R369">
            <v>12303.048780000001</v>
          </cell>
          <cell r="S369">
            <v>38.230000000000004</v>
          </cell>
          <cell r="T369">
            <v>93.459000000000003</v>
          </cell>
          <cell r="U369">
            <v>3572.9375700000005</v>
          </cell>
          <cell r="V369">
            <v>30.71</v>
          </cell>
          <cell r="W369">
            <v>375.84000000000003</v>
          </cell>
          <cell r="X369">
            <v>11542.046400000001</v>
          </cell>
          <cell r="Y369">
            <v>92.78</v>
          </cell>
          <cell r="Z369">
            <v>68.054000000000002</v>
          </cell>
          <cell r="AA369">
            <v>6314.0501199999999</v>
          </cell>
          <cell r="AB369">
            <v>21.87</v>
          </cell>
          <cell r="AC369">
            <v>120.77200000000001</v>
          </cell>
          <cell r="AD369">
            <v>2641.2836400000001</v>
          </cell>
          <cell r="AE369">
            <v>65.2</v>
          </cell>
          <cell r="AF369">
            <v>131.88900000000001</v>
          </cell>
          <cell r="AG369">
            <v>8599.1628000000019</v>
          </cell>
          <cell r="AH369">
            <v>59.51</v>
          </cell>
          <cell r="AI369">
            <v>83.381</v>
          </cell>
          <cell r="AJ369">
            <v>4962.0033100000001</v>
          </cell>
          <cell r="AK369">
            <v>64093.937825550005</v>
          </cell>
          <cell r="AM369">
            <v>49.370000000000005</v>
          </cell>
          <cell r="AN369">
            <v>47.908999999999999</v>
          </cell>
          <cell r="AO369">
            <v>2365.2673300000001</v>
          </cell>
          <cell r="AP369">
            <v>67.91</v>
          </cell>
          <cell r="AQ369">
            <v>65.948999999999998</v>
          </cell>
          <cell r="AR369">
            <v>4478.5965899999992</v>
          </cell>
          <cell r="AS369">
            <v>150.11000000000001</v>
          </cell>
          <cell r="AT369">
            <v>42.899000000000001</v>
          </cell>
          <cell r="AU369">
            <v>6439.5688900000005</v>
          </cell>
          <cell r="AV369">
            <v>80.72</v>
          </cell>
          <cell r="AW369">
            <v>25.523</v>
          </cell>
          <cell r="AX369">
            <v>2060.2165599999998</v>
          </cell>
          <cell r="AY369">
            <v>8.2200000000000006</v>
          </cell>
          <cell r="AZ369">
            <v>39.115000000000002</v>
          </cell>
          <cell r="BA369">
            <v>321.52530000000002</v>
          </cell>
          <cell r="BB369">
            <v>118.74000000000001</v>
          </cell>
          <cell r="BC369">
            <v>95.290999999999997</v>
          </cell>
          <cell r="BD369">
            <v>11314.85334</v>
          </cell>
          <cell r="BE369">
            <v>26980.028009999998</v>
          </cell>
          <cell r="BG369">
            <v>46.02</v>
          </cell>
          <cell r="BH369">
            <v>119.97</v>
          </cell>
          <cell r="BI369">
            <v>5521.0194000000001</v>
          </cell>
          <cell r="BJ369">
            <v>22.52</v>
          </cell>
          <cell r="BK369">
            <v>314.09300000000002</v>
          </cell>
          <cell r="BL369">
            <v>7073.3743600000007</v>
          </cell>
          <cell r="BM369">
            <v>44.300000000000004</v>
          </cell>
          <cell r="BN369">
            <v>89.326999999999998</v>
          </cell>
          <cell r="BO369">
            <v>3957.1861000000004</v>
          </cell>
          <cell r="BP369">
            <v>43.09</v>
          </cell>
          <cell r="BQ369">
            <v>160.01599999999999</v>
          </cell>
          <cell r="BR369">
            <v>6895.0894399999997</v>
          </cell>
          <cell r="BS369">
            <v>26.05</v>
          </cell>
          <cell r="BT369">
            <v>255.96700000000001</v>
          </cell>
          <cell r="BU369">
            <v>6667.9403500000008</v>
          </cell>
          <cell r="BV369">
            <v>780.75</v>
          </cell>
          <cell r="BW369">
            <v>5.6719999999999997</v>
          </cell>
          <cell r="BX369">
            <v>4428.4139999999998</v>
          </cell>
          <cell r="BY369">
            <v>28.94</v>
          </cell>
          <cell r="BZ369">
            <v>154.786</v>
          </cell>
          <cell r="CA369">
            <v>4479.50684</v>
          </cell>
          <cell r="CB369">
            <v>39022.530490000005</v>
          </cell>
          <cell r="CD369">
            <v>15.91</v>
          </cell>
          <cell r="CE369">
            <v>35.433999999999997</v>
          </cell>
          <cell r="CF369">
            <v>563.75493999999992</v>
          </cell>
          <cell r="CG369">
            <v>14.52</v>
          </cell>
          <cell r="CH369">
            <v>29.3</v>
          </cell>
          <cell r="CI369">
            <v>425.43599999999998</v>
          </cell>
          <cell r="CJ369">
            <v>989.19093999999996</v>
          </cell>
          <cell r="CL369">
            <v>1509.48</v>
          </cell>
        </row>
        <row r="370">
          <cell r="A370" t="str">
            <v>05/08/2007</v>
          </cell>
          <cell r="B370">
            <v>39210</v>
          </cell>
          <cell r="C370">
            <v>109.14139308585024</v>
          </cell>
          <cell r="D370">
            <v>154.46313213525164</v>
          </cell>
          <cell r="E370">
            <v>68.961253667076789</v>
          </cell>
          <cell r="F370">
            <v>55.959271163036441</v>
          </cell>
          <cell r="G370">
            <v>118.83039092055483</v>
          </cell>
          <cell r="H370">
            <v>163.69311316955296</v>
          </cell>
          <cell r="I370">
            <v>81.290000000000006</v>
          </cell>
          <cell r="J370">
            <v>39.845310000000005</v>
          </cell>
          <cell r="K370">
            <v>201.38499999999999</v>
          </cell>
          <cell r="L370">
            <v>8024.2477543500008</v>
          </cell>
          <cell r="M370">
            <v>92.81</v>
          </cell>
          <cell r="N370">
            <v>65.698000000000008</v>
          </cell>
          <cell r="O370">
            <v>6097.4313800000009</v>
          </cell>
          <cell r="P370">
            <v>80.23</v>
          </cell>
          <cell r="Q370">
            <v>152.75700000000001</v>
          </cell>
          <cell r="R370">
            <v>12255.69411</v>
          </cell>
          <cell r="S370">
            <v>37.35</v>
          </cell>
          <cell r="T370">
            <v>93.459000000000003</v>
          </cell>
          <cell r="U370">
            <v>3490.6936500000002</v>
          </cell>
          <cell r="V370">
            <v>30.37</v>
          </cell>
          <cell r="W370">
            <v>375.84000000000003</v>
          </cell>
          <cell r="X370">
            <v>11414.260800000002</v>
          </cell>
          <cell r="Y370">
            <v>92.74</v>
          </cell>
          <cell r="Z370">
            <v>68.054000000000002</v>
          </cell>
          <cell r="AA370">
            <v>6311.3279599999996</v>
          </cell>
          <cell r="AB370">
            <v>21.81</v>
          </cell>
          <cell r="AC370">
            <v>120.77200000000001</v>
          </cell>
          <cell r="AD370">
            <v>2634.0373199999999</v>
          </cell>
          <cell r="AE370">
            <v>64.820000000000007</v>
          </cell>
          <cell r="AF370">
            <v>131.88900000000001</v>
          </cell>
          <cell r="AG370">
            <v>8549.0449800000024</v>
          </cell>
          <cell r="AH370">
            <v>59.7</v>
          </cell>
          <cell r="AI370">
            <v>83.381</v>
          </cell>
          <cell r="AJ370">
            <v>4977.8456999999999</v>
          </cell>
          <cell r="AK370">
            <v>63754.583654350012</v>
          </cell>
          <cell r="AM370">
            <v>48.57</v>
          </cell>
          <cell r="AN370">
            <v>47.908999999999999</v>
          </cell>
          <cell r="AO370">
            <v>2326.94013</v>
          </cell>
          <cell r="AP370">
            <v>67.790000000000006</v>
          </cell>
          <cell r="AQ370">
            <v>65.948999999999998</v>
          </cell>
          <cell r="AR370">
            <v>4470.68271</v>
          </cell>
          <cell r="AS370">
            <v>148.20000000000002</v>
          </cell>
          <cell r="AT370">
            <v>42.899000000000001</v>
          </cell>
          <cell r="AU370">
            <v>6357.631800000001</v>
          </cell>
          <cell r="AV370">
            <v>81.290000000000006</v>
          </cell>
          <cell r="AW370">
            <v>25.523</v>
          </cell>
          <cell r="AX370">
            <v>2074.76467</v>
          </cell>
          <cell r="AY370">
            <v>8.01</v>
          </cell>
          <cell r="AZ370">
            <v>39.115000000000002</v>
          </cell>
          <cell r="BA370">
            <v>313.31115</v>
          </cell>
          <cell r="BB370">
            <v>118.28</v>
          </cell>
          <cell r="BC370">
            <v>95.290999999999997</v>
          </cell>
          <cell r="BD370">
            <v>11271.019479999999</v>
          </cell>
          <cell r="BE370">
            <v>26814.34994</v>
          </cell>
          <cell r="BG370">
            <v>46.94</v>
          </cell>
          <cell r="BH370">
            <v>119.97</v>
          </cell>
          <cell r="BI370">
            <v>5631.3917999999994</v>
          </cell>
          <cell r="BJ370">
            <v>22.53</v>
          </cell>
          <cell r="BK370">
            <v>314.09300000000002</v>
          </cell>
          <cell r="BL370">
            <v>7076.5152900000012</v>
          </cell>
          <cell r="BM370">
            <v>44.43</v>
          </cell>
          <cell r="BN370">
            <v>89.326999999999998</v>
          </cell>
          <cell r="BO370">
            <v>3968.7986099999998</v>
          </cell>
          <cell r="BP370">
            <v>43.2</v>
          </cell>
          <cell r="BQ370">
            <v>160.01599999999999</v>
          </cell>
          <cell r="BR370">
            <v>6912.6912000000002</v>
          </cell>
          <cell r="BS370">
            <v>26.150000000000002</v>
          </cell>
          <cell r="BT370">
            <v>255.96700000000001</v>
          </cell>
          <cell r="BU370">
            <v>6693.5370500000008</v>
          </cell>
          <cell r="BV370">
            <v>793</v>
          </cell>
          <cell r="BW370">
            <v>5.6719999999999997</v>
          </cell>
          <cell r="BX370">
            <v>4497.8959999999997</v>
          </cell>
          <cell r="BY370">
            <v>29.21</v>
          </cell>
          <cell r="BZ370">
            <v>154.786</v>
          </cell>
          <cell r="CA370">
            <v>4521.2990600000003</v>
          </cell>
          <cell r="CB370">
            <v>39302.129009999997</v>
          </cell>
          <cell r="CD370">
            <v>16.12</v>
          </cell>
          <cell r="CE370">
            <v>35.433999999999997</v>
          </cell>
          <cell r="CF370">
            <v>571.19608000000005</v>
          </cell>
          <cell r="CG370">
            <v>14.31</v>
          </cell>
          <cell r="CH370">
            <v>29.3</v>
          </cell>
          <cell r="CI370">
            <v>419.28300000000002</v>
          </cell>
          <cell r="CJ370">
            <v>990.47908000000007</v>
          </cell>
          <cell r="CL370">
            <v>1507.72</v>
          </cell>
        </row>
        <row r="371">
          <cell r="A371" t="str">
            <v>05/09/2007</v>
          </cell>
          <cell r="B371">
            <v>39211</v>
          </cell>
          <cell r="C371">
            <v>110.64545413249125</v>
          </cell>
          <cell r="D371">
            <v>153.18959884869784</v>
          </cell>
          <cell r="E371">
            <v>69.053931886973658</v>
          </cell>
          <cell r="F371">
            <v>56.675723154604697</v>
          </cell>
          <cell r="G371">
            <v>119.21343001261032</v>
          </cell>
          <cell r="H371">
            <v>162.04188481675394</v>
          </cell>
          <cell r="I371">
            <v>80.47</v>
          </cell>
          <cell r="J371">
            <v>40.577450000000006</v>
          </cell>
          <cell r="K371">
            <v>201.38499999999999</v>
          </cell>
          <cell r="L371">
            <v>8171.6897682500012</v>
          </cell>
          <cell r="M371">
            <v>94.7</v>
          </cell>
          <cell r="N371">
            <v>65.698000000000008</v>
          </cell>
          <cell r="O371">
            <v>6221.6006000000007</v>
          </cell>
          <cell r="P371">
            <v>80.66</v>
          </cell>
          <cell r="Q371">
            <v>152.75700000000001</v>
          </cell>
          <cell r="R371">
            <v>12321.37962</v>
          </cell>
          <cell r="S371">
            <v>38</v>
          </cell>
          <cell r="T371">
            <v>93.459000000000003</v>
          </cell>
          <cell r="U371">
            <v>3551.442</v>
          </cell>
          <cell r="V371">
            <v>30.330000000000002</v>
          </cell>
          <cell r="W371">
            <v>375.84000000000003</v>
          </cell>
          <cell r="X371">
            <v>11399.227200000001</v>
          </cell>
          <cell r="Y371">
            <v>96.03</v>
          </cell>
          <cell r="Z371">
            <v>68.054000000000002</v>
          </cell>
          <cell r="AA371">
            <v>6535.2256200000002</v>
          </cell>
          <cell r="AB371">
            <v>22.34</v>
          </cell>
          <cell r="AC371">
            <v>120.77200000000001</v>
          </cell>
          <cell r="AD371">
            <v>2698.04648</v>
          </cell>
          <cell r="AE371">
            <v>65.989999999999995</v>
          </cell>
          <cell r="AF371">
            <v>131.88900000000001</v>
          </cell>
          <cell r="AG371">
            <v>8703.3551100000004</v>
          </cell>
          <cell r="AH371">
            <v>60.34</v>
          </cell>
          <cell r="AI371">
            <v>83.381</v>
          </cell>
          <cell r="AJ371">
            <v>5031.2095400000007</v>
          </cell>
          <cell r="AK371">
            <v>64633.175938249995</v>
          </cell>
          <cell r="AM371">
            <v>47.72</v>
          </cell>
          <cell r="AN371">
            <v>47.908999999999999</v>
          </cell>
          <cell r="AO371">
            <v>2286.2174799999998</v>
          </cell>
          <cell r="AP371">
            <v>67.53</v>
          </cell>
          <cell r="AQ371">
            <v>65.948999999999998</v>
          </cell>
          <cell r="AR371">
            <v>4453.5359699999999</v>
          </cell>
          <cell r="AS371">
            <v>147.97999999999999</v>
          </cell>
          <cell r="AT371">
            <v>42.899000000000001</v>
          </cell>
          <cell r="AU371">
            <v>6348.1940199999999</v>
          </cell>
          <cell r="AV371">
            <v>80.47</v>
          </cell>
          <cell r="AW371">
            <v>25.523</v>
          </cell>
          <cell r="AX371">
            <v>2053.83581</v>
          </cell>
          <cell r="AY371">
            <v>8</v>
          </cell>
          <cell r="AZ371">
            <v>39.115000000000002</v>
          </cell>
          <cell r="BA371">
            <v>312.92</v>
          </cell>
          <cell r="BB371">
            <v>116.89</v>
          </cell>
          <cell r="BC371">
            <v>95.290999999999997</v>
          </cell>
          <cell r="BD371">
            <v>11138.564989999999</v>
          </cell>
          <cell r="BE371">
            <v>26593.26827</v>
          </cell>
          <cell r="BG371">
            <v>47.1</v>
          </cell>
          <cell r="BH371">
            <v>119.97</v>
          </cell>
          <cell r="BI371">
            <v>5650.5870000000004</v>
          </cell>
          <cell r="BJ371">
            <v>22.55</v>
          </cell>
          <cell r="BK371">
            <v>314.09300000000002</v>
          </cell>
          <cell r="BL371">
            <v>7082.7971500000003</v>
          </cell>
          <cell r="BM371">
            <v>44.69</v>
          </cell>
          <cell r="BN371">
            <v>89.326999999999998</v>
          </cell>
          <cell r="BO371">
            <v>3992.0236299999997</v>
          </cell>
          <cell r="BP371">
            <v>43.17</v>
          </cell>
          <cell r="BQ371">
            <v>160.01599999999999</v>
          </cell>
          <cell r="BR371">
            <v>6907.8907200000003</v>
          </cell>
          <cell r="BS371">
            <v>26.060000000000002</v>
          </cell>
          <cell r="BT371">
            <v>255.96700000000001</v>
          </cell>
          <cell r="BU371">
            <v>6670.5000200000013</v>
          </cell>
          <cell r="BV371">
            <v>803</v>
          </cell>
          <cell r="BW371">
            <v>5.6719999999999997</v>
          </cell>
          <cell r="BX371">
            <v>4554.616</v>
          </cell>
          <cell r="BY371">
            <v>29.05</v>
          </cell>
          <cell r="BZ371">
            <v>154.786</v>
          </cell>
          <cell r="CA371">
            <v>4496.5333000000001</v>
          </cell>
          <cell r="CB371">
            <v>39354.947820000009</v>
          </cell>
          <cell r="CD371">
            <v>16.420000000000002</v>
          </cell>
          <cell r="CE371">
            <v>35.433999999999997</v>
          </cell>
          <cell r="CF371">
            <v>581.82628</v>
          </cell>
          <cell r="CG371">
            <v>14.38</v>
          </cell>
          <cell r="CH371">
            <v>29.3</v>
          </cell>
          <cell r="CI371">
            <v>421.33400000000006</v>
          </cell>
          <cell r="CJ371">
            <v>1003.1602800000001</v>
          </cell>
          <cell r="CL371">
            <v>1512.58</v>
          </cell>
        </row>
        <row r="372">
          <cell r="A372" t="str">
            <v>05/10/2007</v>
          </cell>
          <cell r="B372">
            <v>39212</v>
          </cell>
          <cell r="C372">
            <v>109.19502969060542</v>
          </cell>
          <cell r="D372">
            <v>149.24796516154731</v>
          </cell>
          <cell r="E372">
            <v>67.251299038086358</v>
          </cell>
          <cell r="F372">
            <v>54.721580743082107</v>
          </cell>
          <cell r="G372">
            <v>117.54965321563682</v>
          </cell>
          <cell r="H372">
            <v>155.9202577527185</v>
          </cell>
          <cell r="I372">
            <v>77.430000000000007</v>
          </cell>
          <cell r="J372">
            <v>39.93683</v>
          </cell>
          <cell r="K372">
            <v>201.38499999999999</v>
          </cell>
          <cell r="L372">
            <v>8042.6785095499999</v>
          </cell>
          <cell r="M372">
            <v>92.800000000000011</v>
          </cell>
          <cell r="N372">
            <v>65.698000000000008</v>
          </cell>
          <cell r="O372">
            <v>6096.7744000000012</v>
          </cell>
          <cell r="P372">
            <v>79.41</v>
          </cell>
          <cell r="Q372">
            <v>152.75700000000001</v>
          </cell>
          <cell r="R372">
            <v>12130.433370000001</v>
          </cell>
          <cell r="S372">
            <v>38.340000000000003</v>
          </cell>
          <cell r="T372">
            <v>93.459000000000003</v>
          </cell>
          <cell r="U372">
            <v>3583.2180600000006</v>
          </cell>
          <cell r="V372">
            <v>29.73</v>
          </cell>
          <cell r="W372">
            <v>375.84000000000003</v>
          </cell>
          <cell r="X372">
            <v>11173.7232</v>
          </cell>
          <cell r="Y372">
            <v>94.820000000000007</v>
          </cell>
          <cell r="Z372">
            <v>68.054000000000002</v>
          </cell>
          <cell r="AA372">
            <v>6452.8802800000003</v>
          </cell>
          <cell r="AB372">
            <v>22.19</v>
          </cell>
          <cell r="AC372">
            <v>120.77200000000001</v>
          </cell>
          <cell r="AD372">
            <v>2679.9306800000004</v>
          </cell>
          <cell r="AE372">
            <v>65.7</v>
          </cell>
          <cell r="AF372">
            <v>131.88900000000001</v>
          </cell>
          <cell r="AG372">
            <v>8665.1073000000015</v>
          </cell>
          <cell r="AH372">
            <v>59.5</v>
          </cell>
          <cell r="AI372">
            <v>83.381</v>
          </cell>
          <cell r="AJ372">
            <v>4961.1695</v>
          </cell>
          <cell r="AK372">
            <v>63785.915299550004</v>
          </cell>
          <cell r="AM372">
            <v>46.25</v>
          </cell>
          <cell r="AN372">
            <v>47.908999999999999</v>
          </cell>
          <cell r="AO372">
            <v>2215.7912499999998</v>
          </cell>
          <cell r="AP372">
            <v>67.03</v>
          </cell>
          <cell r="AQ372">
            <v>65.948999999999998</v>
          </cell>
          <cell r="AR372">
            <v>4420.5614699999996</v>
          </cell>
          <cell r="AS372">
            <v>142.84</v>
          </cell>
          <cell r="AT372">
            <v>42.899000000000001</v>
          </cell>
          <cell r="AU372">
            <v>6127.6931600000007</v>
          </cell>
          <cell r="AV372">
            <v>77.430000000000007</v>
          </cell>
          <cell r="AW372">
            <v>25.523</v>
          </cell>
          <cell r="AX372">
            <v>1976.2458900000001</v>
          </cell>
          <cell r="AY372">
            <v>8.25</v>
          </cell>
          <cell r="AZ372">
            <v>39.115000000000002</v>
          </cell>
          <cell r="BA372">
            <v>322.69875000000002</v>
          </cell>
          <cell r="BB372">
            <v>113.82000000000001</v>
          </cell>
          <cell r="BC372">
            <v>95.290999999999997</v>
          </cell>
          <cell r="BD372">
            <v>10846.02162</v>
          </cell>
          <cell r="BE372">
            <v>25909.012139999999</v>
          </cell>
          <cell r="BG372">
            <v>45.53</v>
          </cell>
          <cell r="BH372">
            <v>119.97</v>
          </cell>
          <cell r="BI372">
            <v>5462.2340999999997</v>
          </cell>
          <cell r="BJ372">
            <v>22.05</v>
          </cell>
          <cell r="BK372">
            <v>314.09300000000002</v>
          </cell>
          <cell r="BL372">
            <v>6925.7506500000009</v>
          </cell>
          <cell r="BM372">
            <v>43.25</v>
          </cell>
          <cell r="BN372">
            <v>89.326999999999998</v>
          </cell>
          <cell r="BO372">
            <v>3863.39275</v>
          </cell>
          <cell r="BP372">
            <v>42.1</v>
          </cell>
          <cell r="BQ372">
            <v>160.01599999999999</v>
          </cell>
          <cell r="BR372">
            <v>6736.6736000000001</v>
          </cell>
          <cell r="BS372">
            <v>25.61</v>
          </cell>
          <cell r="BT372">
            <v>255.96700000000001</v>
          </cell>
          <cell r="BU372">
            <v>6555.3148700000002</v>
          </cell>
          <cell r="BV372">
            <v>777.5</v>
          </cell>
          <cell r="BW372">
            <v>5.6719999999999997</v>
          </cell>
          <cell r="BX372">
            <v>4409.9799999999996</v>
          </cell>
          <cell r="BY372">
            <v>28.26</v>
          </cell>
          <cell r="BZ372">
            <v>154.786</v>
          </cell>
          <cell r="CA372">
            <v>4374.2523600000004</v>
          </cell>
          <cell r="CB372">
            <v>38327.598329999993</v>
          </cell>
          <cell r="CD372">
            <v>15.94</v>
          </cell>
          <cell r="CE372">
            <v>35.433999999999997</v>
          </cell>
          <cell r="CF372">
            <v>564.81795999999997</v>
          </cell>
          <cell r="CG372">
            <v>13.780000000000001</v>
          </cell>
          <cell r="CH372">
            <v>29.3</v>
          </cell>
          <cell r="CI372">
            <v>403.75400000000002</v>
          </cell>
          <cell r="CJ372">
            <v>968.57195999999999</v>
          </cell>
          <cell r="CL372">
            <v>1491.47</v>
          </cell>
        </row>
        <row r="373">
          <cell r="A373" t="str">
            <v>05/11/2007</v>
          </cell>
          <cell r="B373">
            <v>39213</v>
          </cell>
          <cell r="C373">
            <v>109.70291637364498</v>
          </cell>
          <cell r="D373">
            <v>150.08819578806046</v>
          </cell>
          <cell r="E373">
            <v>67.758417345539399</v>
          </cell>
          <cell r="F373">
            <v>55.413773977108526</v>
          </cell>
          <cell r="G373">
            <v>118.6830075662043</v>
          </cell>
          <cell r="H373">
            <v>158.45751107531208</v>
          </cell>
          <cell r="I373">
            <v>78.69</v>
          </cell>
          <cell r="J373">
            <v>40.140999999999998</v>
          </cell>
          <cell r="K373">
            <v>201.38499999999999</v>
          </cell>
          <cell r="L373">
            <v>8083.7952849999992</v>
          </cell>
          <cell r="M373">
            <v>95.19</v>
          </cell>
          <cell r="N373">
            <v>65.698000000000008</v>
          </cell>
          <cell r="O373">
            <v>6253.7926200000002</v>
          </cell>
          <cell r="P373">
            <v>79.460000000000008</v>
          </cell>
          <cell r="Q373">
            <v>152.75700000000001</v>
          </cell>
          <cell r="R373">
            <v>12138.071220000002</v>
          </cell>
          <cell r="S373">
            <v>38.230000000000004</v>
          </cell>
          <cell r="T373">
            <v>93.459000000000003</v>
          </cell>
          <cell r="U373">
            <v>3572.9375700000005</v>
          </cell>
          <cell r="V373">
            <v>29.59</v>
          </cell>
          <cell r="W373">
            <v>375.84000000000003</v>
          </cell>
          <cell r="X373">
            <v>11121.105600000001</v>
          </cell>
          <cell r="Y373">
            <v>94.64</v>
          </cell>
          <cell r="Z373">
            <v>68.054000000000002</v>
          </cell>
          <cell r="AA373">
            <v>6440.6305600000005</v>
          </cell>
          <cell r="AB373">
            <v>22.23</v>
          </cell>
          <cell r="AC373">
            <v>120.77200000000001</v>
          </cell>
          <cell r="AD373">
            <v>2684.7615600000004</v>
          </cell>
          <cell r="AE373">
            <v>66.600000000000009</v>
          </cell>
          <cell r="AF373">
            <v>131.88900000000001</v>
          </cell>
          <cell r="AG373">
            <v>8783.8074000000015</v>
          </cell>
          <cell r="AH373">
            <v>60.01</v>
          </cell>
          <cell r="AI373">
            <v>83.381</v>
          </cell>
          <cell r="AJ373">
            <v>5003.6938099999998</v>
          </cell>
          <cell r="AK373">
            <v>64082.595625000002</v>
          </cell>
          <cell r="AM373">
            <v>46.36</v>
          </cell>
          <cell r="AN373">
            <v>47.908999999999999</v>
          </cell>
          <cell r="AO373">
            <v>2221.06124</v>
          </cell>
          <cell r="AP373">
            <v>67.27</v>
          </cell>
          <cell r="AQ373">
            <v>65.948999999999998</v>
          </cell>
          <cell r="AR373">
            <v>4436.3892299999998</v>
          </cell>
          <cell r="AS373">
            <v>142.57</v>
          </cell>
          <cell r="AT373">
            <v>42.899000000000001</v>
          </cell>
          <cell r="AU373">
            <v>6116.1104299999997</v>
          </cell>
          <cell r="AV373">
            <v>78.69</v>
          </cell>
          <cell r="AW373">
            <v>25.523</v>
          </cell>
          <cell r="AX373">
            <v>2008.4048699999998</v>
          </cell>
          <cell r="AY373">
            <v>8.3800000000000008</v>
          </cell>
          <cell r="AZ373">
            <v>39.115000000000002</v>
          </cell>
          <cell r="BA373">
            <v>327.78370000000007</v>
          </cell>
          <cell r="BB373">
            <v>114.86</v>
          </cell>
          <cell r="BC373">
            <v>95.290999999999997</v>
          </cell>
          <cell r="BD373">
            <v>10945.124259999999</v>
          </cell>
          <cell r="BE373">
            <v>26054.873729999999</v>
          </cell>
          <cell r="BG373">
            <v>45.96</v>
          </cell>
          <cell r="BH373">
            <v>119.97</v>
          </cell>
          <cell r="BI373">
            <v>5513.8212000000003</v>
          </cell>
          <cell r="BJ373">
            <v>22.3</v>
          </cell>
          <cell r="BK373">
            <v>314.09300000000002</v>
          </cell>
          <cell r="BL373">
            <v>7004.273900000001</v>
          </cell>
          <cell r="BM373">
            <v>44.49</v>
          </cell>
          <cell r="BN373">
            <v>89.326999999999998</v>
          </cell>
          <cell r="BO373">
            <v>3974.15823</v>
          </cell>
          <cell r="BP373">
            <v>42.04</v>
          </cell>
          <cell r="BQ373">
            <v>160.01599999999999</v>
          </cell>
          <cell r="BR373">
            <v>6727.0726399999994</v>
          </cell>
          <cell r="BS373">
            <v>25.89</v>
          </cell>
          <cell r="BT373">
            <v>255.96700000000001</v>
          </cell>
          <cell r="BU373">
            <v>6626.9856300000001</v>
          </cell>
          <cell r="BV373">
            <v>777.5</v>
          </cell>
          <cell r="BW373">
            <v>5.6719999999999997</v>
          </cell>
          <cell r="BX373">
            <v>4409.9799999999996</v>
          </cell>
          <cell r="BY373">
            <v>28.17</v>
          </cell>
          <cell r="BZ373">
            <v>154.786</v>
          </cell>
          <cell r="CA373">
            <v>4360.3216200000006</v>
          </cell>
          <cell r="CB373">
            <v>38616.613219999999</v>
          </cell>
          <cell r="CD373">
            <v>16.170000000000002</v>
          </cell>
          <cell r="CE373">
            <v>35.433999999999997</v>
          </cell>
          <cell r="CF373">
            <v>572.96778000000006</v>
          </cell>
          <cell r="CG373">
            <v>13.92</v>
          </cell>
          <cell r="CH373">
            <v>29.3</v>
          </cell>
          <cell r="CI373">
            <v>407.85599999999999</v>
          </cell>
          <cell r="CJ373">
            <v>980.82378000000006</v>
          </cell>
          <cell r="CL373">
            <v>1505.8500000000001</v>
          </cell>
        </row>
        <row r="374">
          <cell r="A374" t="str">
            <v>05/14/2007</v>
          </cell>
          <cell r="B374">
            <v>39216</v>
          </cell>
          <cell r="C374">
            <v>109.79964560021098</v>
          </cell>
          <cell r="D374">
            <v>147.63558592612327</v>
          </cell>
          <cell r="E374">
            <v>67.340897559080204</v>
          </cell>
          <cell r="F374">
            <v>55.356407874279256</v>
          </cell>
          <cell r="G374">
            <v>118.4702080706179</v>
          </cell>
          <cell r="H374">
            <v>155.77929923479661</v>
          </cell>
          <cell r="I374">
            <v>77.36</v>
          </cell>
          <cell r="J374">
            <v>40.654890000000002</v>
          </cell>
          <cell r="K374">
            <v>201.38499999999999</v>
          </cell>
          <cell r="L374">
            <v>8187.2850226500004</v>
          </cell>
          <cell r="M374">
            <v>94.73</v>
          </cell>
          <cell r="N374">
            <v>65.698000000000008</v>
          </cell>
          <cell r="O374">
            <v>6223.5715400000008</v>
          </cell>
          <cell r="P374">
            <v>78.600000000000009</v>
          </cell>
          <cell r="Q374">
            <v>152.75700000000001</v>
          </cell>
          <cell r="R374">
            <v>12006.700200000001</v>
          </cell>
          <cell r="S374">
            <v>38.25</v>
          </cell>
          <cell r="T374">
            <v>93.459000000000003</v>
          </cell>
          <cell r="U374">
            <v>3574.8067500000002</v>
          </cell>
          <cell r="V374">
            <v>29.79</v>
          </cell>
          <cell r="W374">
            <v>375.84000000000003</v>
          </cell>
          <cell r="X374">
            <v>11196.2736</v>
          </cell>
          <cell r="Y374">
            <v>94.460000000000008</v>
          </cell>
          <cell r="Z374">
            <v>68.054000000000002</v>
          </cell>
          <cell r="AA374">
            <v>6428.3808400000007</v>
          </cell>
          <cell r="AB374">
            <v>22.28</v>
          </cell>
          <cell r="AC374">
            <v>120.77200000000001</v>
          </cell>
          <cell r="AD374">
            <v>2690.8001600000002</v>
          </cell>
          <cell r="AE374">
            <v>67.09</v>
          </cell>
          <cell r="AF374">
            <v>131.88900000000001</v>
          </cell>
          <cell r="AG374">
            <v>8848.4330100000006</v>
          </cell>
          <cell r="AH374">
            <v>59.76</v>
          </cell>
          <cell r="AI374">
            <v>83.381</v>
          </cell>
          <cell r="AJ374">
            <v>4982.8485599999995</v>
          </cell>
          <cell r="AK374">
            <v>64139.099682649998</v>
          </cell>
          <cell r="AM374">
            <v>45.7</v>
          </cell>
          <cell r="AN374">
            <v>47.908999999999999</v>
          </cell>
          <cell r="AO374">
            <v>2189.4413</v>
          </cell>
          <cell r="AP374">
            <v>66.650000000000006</v>
          </cell>
          <cell r="AQ374">
            <v>65.948999999999998</v>
          </cell>
          <cell r="AR374">
            <v>4395.5008500000004</v>
          </cell>
          <cell r="AS374">
            <v>142.04</v>
          </cell>
          <cell r="AT374">
            <v>42.899000000000001</v>
          </cell>
          <cell r="AU374">
            <v>6093.3739599999999</v>
          </cell>
          <cell r="AV374">
            <v>77.36</v>
          </cell>
          <cell r="AW374">
            <v>25.523</v>
          </cell>
          <cell r="AX374">
            <v>1974.45928</v>
          </cell>
          <cell r="AY374">
            <v>8.35</v>
          </cell>
          <cell r="AZ374">
            <v>39.115000000000002</v>
          </cell>
          <cell r="BA374">
            <v>326.61025000000001</v>
          </cell>
          <cell r="BB374">
            <v>111.76</v>
          </cell>
          <cell r="BC374">
            <v>95.290999999999997</v>
          </cell>
          <cell r="BD374">
            <v>10649.722159999999</v>
          </cell>
          <cell r="BE374">
            <v>25629.107799999998</v>
          </cell>
          <cell r="BG374">
            <v>45.6</v>
          </cell>
          <cell r="BH374">
            <v>119.97</v>
          </cell>
          <cell r="BI374">
            <v>5470.6320000000005</v>
          </cell>
          <cell r="BJ374">
            <v>22.200000000000003</v>
          </cell>
          <cell r="BK374">
            <v>314.09300000000002</v>
          </cell>
          <cell r="BL374">
            <v>6972.8646000000017</v>
          </cell>
          <cell r="BM374">
            <v>44.28</v>
          </cell>
          <cell r="BN374">
            <v>89.326999999999998</v>
          </cell>
          <cell r="BO374">
            <v>3955.3995599999998</v>
          </cell>
          <cell r="BP374">
            <v>42.03</v>
          </cell>
          <cell r="BQ374">
            <v>160.01599999999999</v>
          </cell>
          <cell r="BR374">
            <v>6725.4724799999995</v>
          </cell>
          <cell r="BS374">
            <v>25.57</v>
          </cell>
          <cell r="BT374">
            <v>255.96700000000001</v>
          </cell>
          <cell r="BU374">
            <v>6545.0761900000007</v>
          </cell>
          <cell r="BV374">
            <v>773.28</v>
          </cell>
          <cell r="BW374">
            <v>5.6719999999999997</v>
          </cell>
          <cell r="BX374">
            <v>4386.0441599999995</v>
          </cell>
          <cell r="BY374">
            <v>27.93</v>
          </cell>
          <cell r="BZ374">
            <v>154.786</v>
          </cell>
          <cell r="CA374">
            <v>4323.1729800000003</v>
          </cell>
          <cell r="CB374">
            <v>38378.661970000008</v>
          </cell>
          <cell r="CD374">
            <v>16.100000000000001</v>
          </cell>
          <cell r="CE374">
            <v>35.433999999999997</v>
          </cell>
          <cell r="CF374">
            <v>570.48739999999998</v>
          </cell>
          <cell r="CG374">
            <v>13.97</v>
          </cell>
          <cell r="CH374">
            <v>29.3</v>
          </cell>
          <cell r="CI374">
            <v>409.32100000000003</v>
          </cell>
          <cell r="CJ374">
            <v>979.80840000000001</v>
          </cell>
          <cell r="CL374">
            <v>1503.15</v>
          </cell>
        </row>
        <row r="375">
          <cell r="A375" t="str">
            <v>05/15/2007</v>
          </cell>
          <cell r="B375">
            <v>39217</v>
          </cell>
          <cell r="C375">
            <v>108.91989308152202</v>
          </cell>
          <cell r="D375">
            <v>147.32887559694973</v>
          </cell>
          <cell r="E375">
            <v>67.08179526491881</v>
          </cell>
          <cell r="F375">
            <v>55.257085838416955</v>
          </cell>
          <cell r="G375">
            <v>118.31573139974778</v>
          </cell>
          <cell r="H375">
            <v>156.56463954893275</v>
          </cell>
          <cell r="I375">
            <v>77.75</v>
          </cell>
          <cell r="J375">
            <v>40.359220000000001</v>
          </cell>
          <cell r="K375">
            <v>201.38499999999999</v>
          </cell>
          <cell r="L375">
            <v>8127.7415197</v>
          </cell>
          <cell r="M375">
            <v>92.600000000000009</v>
          </cell>
          <cell r="N375">
            <v>65.698000000000008</v>
          </cell>
          <cell r="O375">
            <v>6083.6348000000016</v>
          </cell>
          <cell r="P375">
            <v>78.800000000000011</v>
          </cell>
          <cell r="Q375">
            <v>152.75700000000001</v>
          </cell>
          <cell r="R375">
            <v>12037.251600000001</v>
          </cell>
          <cell r="S375">
            <v>37.910000000000004</v>
          </cell>
          <cell r="T375">
            <v>93.459000000000003</v>
          </cell>
          <cell r="U375">
            <v>3543.0306900000005</v>
          </cell>
          <cell r="V375">
            <v>29.16</v>
          </cell>
          <cell r="W375">
            <v>375.84000000000003</v>
          </cell>
          <cell r="X375">
            <v>10959.494400000001</v>
          </cell>
          <cell r="Y375">
            <v>93.62</v>
          </cell>
          <cell r="Z375">
            <v>68.054000000000002</v>
          </cell>
          <cell r="AA375">
            <v>6371.2154800000008</v>
          </cell>
          <cell r="AB375">
            <v>22.52</v>
          </cell>
          <cell r="AC375">
            <v>120.77200000000001</v>
          </cell>
          <cell r="AD375">
            <v>2719.7854400000001</v>
          </cell>
          <cell r="AE375">
            <v>67.23</v>
          </cell>
          <cell r="AF375">
            <v>131.88900000000001</v>
          </cell>
          <cell r="AG375">
            <v>8866.8974700000017</v>
          </cell>
          <cell r="AH375">
            <v>58.96</v>
          </cell>
          <cell r="AI375">
            <v>83.381</v>
          </cell>
          <cell r="AJ375">
            <v>4916.1437599999999</v>
          </cell>
          <cell r="AK375">
            <v>63625.195159700008</v>
          </cell>
          <cell r="AM375">
            <v>45.19</v>
          </cell>
          <cell r="AN375">
            <v>47.908999999999999</v>
          </cell>
          <cell r="AO375">
            <v>2165.0077099999999</v>
          </cell>
          <cell r="AP375">
            <v>66.55</v>
          </cell>
          <cell r="AQ375">
            <v>65.948999999999998</v>
          </cell>
          <cell r="AR375">
            <v>4388.9059499999994</v>
          </cell>
          <cell r="AS375">
            <v>140.02000000000001</v>
          </cell>
          <cell r="AT375">
            <v>42.899000000000001</v>
          </cell>
          <cell r="AU375">
            <v>6006.7179800000004</v>
          </cell>
          <cell r="AV375">
            <v>77.75</v>
          </cell>
          <cell r="AW375">
            <v>25.523</v>
          </cell>
          <cell r="AX375">
            <v>1984.4132500000001</v>
          </cell>
          <cell r="AY375">
            <v>8.33</v>
          </cell>
          <cell r="AZ375">
            <v>39.115000000000002</v>
          </cell>
          <cell r="BA375">
            <v>325.82795000000004</v>
          </cell>
          <cell r="BB375">
            <v>112.34</v>
          </cell>
          <cell r="BC375">
            <v>95.290999999999997</v>
          </cell>
          <cell r="BD375">
            <v>10704.99094</v>
          </cell>
          <cell r="BE375">
            <v>25575.86378</v>
          </cell>
          <cell r="BG375">
            <v>45.78</v>
          </cell>
          <cell r="BH375">
            <v>119.97</v>
          </cell>
          <cell r="BI375">
            <v>5492.2266</v>
          </cell>
          <cell r="BJ375">
            <v>22.02</v>
          </cell>
          <cell r="BK375">
            <v>314.09300000000002</v>
          </cell>
          <cell r="BL375">
            <v>6916.3278600000003</v>
          </cell>
          <cell r="BM375">
            <v>43.87</v>
          </cell>
          <cell r="BN375">
            <v>89.326999999999998</v>
          </cell>
          <cell r="BO375">
            <v>3918.7754899999995</v>
          </cell>
          <cell r="BP375">
            <v>42.08</v>
          </cell>
          <cell r="BQ375">
            <v>160.01599999999999</v>
          </cell>
          <cell r="BR375">
            <v>6733.4732799999992</v>
          </cell>
          <cell r="BS375">
            <v>25.51</v>
          </cell>
          <cell r="BT375">
            <v>255.96700000000001</v>
          </cell>
          <cell r="BU375">
            <v>6529.718170000001</v>
          </cell>
          <cell r="BV375">
            <v>759.25</v>
          </cell>
          <cell r="BW375">
            <v>5.6719999999999997</v>
          </cell>
          <cell r="BX375">
            <v>4306.4659999999994</v>
          </cell>
          <cell r="BY375">
            <v>28</v>
          </cell>
          <cell r="BZ375">
            <v>154.786</v>
          </cell>
          <cell r="CA375">
            <v>4334.0079999999998</v>
          </cell>
          <cell r="CB375">
            <v>38230.9954</v>
          </cell>
          <cell r="CD375">
            <v>16.100000000000001</v>
          </cell>
          <cell r="CE375">
            <v>35.433999999999997</v>
          </cell>
          <cell r="CF375">
            <v>570.48739999999998</v>
          </cell>
          <cell r="CG375">
            <v>13.91</v>
          </cell>
          <cell r="CH375">
            <v>29.3</v>
          </cell>
          <cell r="CI375">
            <v>407.56299999999999</v>
          </cell>
          <cell r="CJ375">
            <v>978.05039999999997</v>
          </cell>
          <cell r="CL375">
            <v>1501.19</v>
          </cell>
        </row>
        <row r="376">
          <cell r="A376" t="str">
            <v>05/16/2007</v>
          </cell>
          <cell r="B376">
            <v>39218</v>
          </cell>
          <cell r="C376">
            <v>109.14155301537032</v>
          </cell>
          <cell r="D376">
            <v>149.35366175019865</v>
          </cell>
          <cell r="E376">
            <v>67.976901380554239</v>
          </cell>
          <cell r="F376">
            <v>54.489459834537335</v>
          </cell>
          <cell r="G376">
            <v>119.33638083228246</v>
          </cell>
          <cell r="H376">
            <v>157.41039065646393</v>
          </cell>
          <cell r="I376">
            <v>78.17</v>
          </cell>
          <cell r="J376">
            <v>40.373290000000004</v>
          </cell>
          <cell r="K376">
            <v>201.38499999999999</v>
          </cell>
          <cell r="L376">
            <v>8130.5750066500004</v>
          </cell>
          <cell r="M376">
            <v>93.26</v>
          </cell>
          <cell r="N376">
            <v>65.698000000000008</v>
          </cell>
          <cell r="O376">
            <v>6126.9954800000014</v>
          </cell>
          <cell r="P376">
            <v>79.320000000000007</v>
          </cell>
          <cell r="Q376">
            <v>152.75700000000001</v>
          </cell>
          <cell r="R376">
            <v>12116.685240000001</v>
          </cell>
          <cell r="S376">
            <v>36.79</v>
          </cell>
          <cell r="T376">
            <v>93.459000000000003</v>
          </cell>
          <cell r="U376">
            <v>3438.3566099999998</v>
          </cell>
          <cell r="V376">
            <v>29.150000000000002</v>
          </cell>
          <cell r="W376">
            <v>375.84000000000003</v>
          </cell>
          <cell r="X376">
            <v>10955.736000000003</v>
          </cell>
          <cell r="Y376">
            <v>94.13</v>
          </cell>
          <cell r="Z376">
            <v>68.054000000000002</v>
          </cell>
          <cell r="AA376">
            <v>6405.9230200000002</v>
          </cell>
          <cell r="AB376">
            <v>22.69</v>
          </cell>
          <cell r="AC376">
            <v>120.77200000000001</v>
          </cell>
          <cell r="AD376">
            <v>2740.3166800000004</v>
          </cell>
          <cell r="AE376">
            <v>67.22</v>
          </cell>
          <cell r="AF376">
            <v>131.88900000000001</v>
          </cell>
          <cell r="AG376">
            <v>8865.5785800000012</v>
          </cell>
          <cell r="AH376">
            <v>59.660000000000004</v>
          </cell>
          <cell r="AI376">
            <v>83.381</v>
          </cell>
          <cell r="AJ376">
            <v>4974.5104600000004</v>
          </cell>
          <cell r="AK376">
            <v>63754.677076650005</v>
          </cell>
          <cell r="AM376">
            <v>45.38</v>
          </cell>
          <cell r="AN376">
            <v>47.908999999999999</v>
          </cell>
          <cell r="AO376">
            <v>2174.11042</v>
          </cell>
          <cell r="AP376">
            <v>67.05</v>
          </cell>
          <cell r="AQ376">
            <v>65.948999999999998</v>
          </cell>
          <cell r="AR376">
            <v>4421.8804499999997</v>
          </cell>
          <cell r="AS376">
            <v>141.58000000000001</v>
          </cell>
          <cell r="AT376">
            <v>42.899000000000001</v>
          </cell>
          <cell r="AU376">
            <v>6073.6404200000006</v>
          </cell>
          <cell r="AV376">
            <v>78.17</v>
          </cell>
          <cell r="AW376">
            <v>25.523</v>
          </cell>
          <cell r="AX376">
            <v>1995.13291</v>
          </cell>
          <cell r="AY376">
            <v>8.36</v>
          </cell>
          <cell r="AZ376">
            <v>39.115000000000002</v>
          </cell>
          <cell r="BA376">
            <v>327.00139999999999</v>
          </cell>
          <cell r="BB376">
            <v>114.76</v>
          </cell>
          <cell r="BC376">
            <v>95.290999999999997</v>
          </cell>
          <cell r="BD376">
            <v>10935.595160000001</v>
          </cell>
          <cell r="BE376">
            <v>25927.360760000003</v>
          </cell>
          <cell r="BG376">
            <v>46.230000000000004</v>
          </cell>
          <cell r="BH376">
            <v>119.97</v>
          </cell>
          <cell r="BI376">
            <v>5546.2131000000008</v>
          </cell>
          <cell r="BJ376">
            <v>22.17</v>
          </cell>
          <cell r="BK376">
            <v>314.09300000000002</v>
          </cell>
          <cell r="BL376">
            <v>6963.4418100000012</v>
          </cell>
          <cell r="BM376">
            <v>43.97</v>
          </cell>
          <cell r="BN376">
            <v>89.326999999999998</v>
          </cell>
          <cell r="BO376">
            <v>3927.7081899999998</v>
          </cell>
          <cell r="BP376">
            <v>43.13</v>
          </cell>
          <cell r="BQ376">
            <v>160.01599999999999</v>
          </cell>
          <cell r="BR376">
            <v>6901.4900799999996</v>
          </cell>
          <cell r="BS376">
            <v>25.71</v>
          </cell>
          <cell r="BT376">
            <v>255.96700000000001</v>
          </cell>
          <cell r="BU376">
            <v>6580.9115700000002</v>
          </cell>
          <cell r="BV376">
            <v>786.23</v>
          </cell>
          <cell r="BW376">
            <v>5.6719999999999997</v>
          </cell>
          <cell r="BX376">
            <v>4459.4965599999996</v>
          </cell>
          <cell r="BY376">
            <v>28.18</v>
          </cell>
          <cell r="BZ376">
            <v>154.786</v>
          </cell>
          <cell r="CA376">
            <v>4361.8694800000003</v>
          </cell>
          <cell r="CB376">
            <v>38741.130790000003</v>
          </cell>
          <cell r="CD376">
            <v>16.13</v>
          </cell>
          <cell r="CE376">
            <v>35.433999999999997</v>
          </cell>
          <cell r="CF376">
            <v>571.55041999999992</v>
          </cell>
          <cell r="CG376">
            <v>13.41</v>
          </cell>
          <cell r="CH376">
            <v>29.3</v>
          </cell>
          <cell r="CI376">
            <v>392.91300000000001</v>
          </cell>
          <cell r="CJ376">
            <v>964.46341999999993</v>
          </cell>
          <cell r="CL376">
            <v>1514.14</v>
          </cell>
        </row>
        <row r="377">
          <cell r="A377" t="str">
            <v>05/17/2007</v>
          </cell>
          <cell r="B377">
            <v>39219</v>
          </cell>
          <cell r="C377">
            <v>109.37983177235789</v>
          </cell>
          <cell r="D377">
            <v>149.33673646628932</v>
          </cell>
          <cell r="E377">
            <v>69.142065227400934</v>
          </cell>
          <cell r="F377">
            <v>54.835943457207925</v>
          </cell>
          <cell r="G377">
            <v>119.22682849936947</v>
          </cell>
          <cell r="H377">
            <v>156.84655658477647</v>
          </cell>
          <cell r="I377">
            <v>77.89</v>
          </cell>
          <cell r="J377">
            <v>41.344790000000003</v>
          </cell>
          <cell r="K377">
            <v>201.38499999999999</v>
          </cell>
          <cell r="L377">
            <v>8326.2205341500012</v>
          </cell>
          <cell r="M377">
            <v>92.89</v>
          </cell>
          <cell r="N377">
            <v>65.698000000000008</v>
          </cell>
          <cell r="O377">
            <v>6102.6872200000007</v>
          </cell>
          <cell r="P377">
            <v>79.19</v>
          </cell>
          <cell r="Q377">
            <v>152.75700000000001</v>
          </cell>
          <cell r="R377">
            <v>12096.82683</v>
          </cell>
          <cell r="S377">
            <v>37.04</v>
          </cell>
          <cell r="T377">
            <v>93.459000000000003</v>
          </cell>
          <cell r="U377">
            <v>3461.72136</v>
          </cell>
          <cell r="V377">
            <v>29.21</v>
          </cell>
          <cell r="W377">
            <v>375.84000000000003</v>
          </cell>
          <cell r="X377">
            <v>10978.286400000001</v>
          </cell>
          <cell r="Y377">
            <v>94.13</v>
          </cell>
          <cell r="Z377">
            <v>68.054000000000002</v>
          </cell>
          <cell r="AA377">
            <v>6405.9230200000002</v>
          </cell>
          <cell r="AB377">
            <v>22.490000000000002</v>
          </cell>
          <cell r="AC377">
            <v>120.77200000000001</v>
          </cell>
          <cell r="AD377">
            <v>2716.1622800000005</v>
          </cell>
          <cell r="AE377">
            <v>67.239999999999995</v>
          </cell>
          <cell r="AF377">
            <v>131.88900000000001</v>
          </cell>
          <cell r="AG377">
            <v>8868.2163600000003</v>
          </cell>
          <cell r="AH377">
            <v>59.22</v>
          </cell>
          <cell r="AI377">
            <v>83.381</v>
          </cell>
          <cell r="AJ377">
            <v>4937.8228200000003</v>
          </cell>
          <cell r="AK377">
            <v>63893.866824150005</v>
          </cell>
          <cell r="AM377">
            <v>45.08</v>
          </cell>
          <cell r="AN377">
            <v>47.908999999999999</v>
          </cell>
          <cell r="AO377">
            <v>2159.7377200000001</v>
          </cell>
          <cell r="AP377">
            <v>67.03</v>
          </cell>
          <cell r="AQ377">
            <v>65.948999999999998</v>
          </cell>
          <cell r="AR377">
            <v>4420.5614699999996</v>
          </cell>
          <cell r="AS377">
            <v>142.36000000000001</v>
          </cell>
          <cell r="AT377">
            <v>42.899000000000001</v>
          </cell>
          <cell r="AU377">
            <v>6107.1016400000008</v>
          </cell>
          <cell r="AV377">
            <v>77.89</v>
          </cell>
          <cell r="AW377">
            <v>25.523</v>
          </cell>
          <cell r="AX377">
            <v>1987.9864700000001</v>
          </cell>
          <cell r="AY377">
            <v>8.33</v>
          </cell>
          <cell r="AZ377">
            <v>39.115000000000002</v>
          </cell>
          <cell r="BA377">
            <v>325.82795000000004</v>
          </cell>
          <cell r="BB377">
            <v>114.63</v>
          </cell>
          <cell r="BC377">
            <v>95.290999999999997</v>
          </cell>
          <cell r="BD377">
            <v>10923.207329999999</v>
          </cell>
          <cell r="BE377">
            <v>25924.422579999999</v>
          </cell>
          <cell r="BG377">
            <v>47.12</v>
          </cell>
          <cell r="BH377">
            <v>119.97</v>
          </cell>
          <cell r="BI377">
            <v>5652.9863999999998</v>
          </cell>
          <cell r="BJ377">
            <v>22.53</v>
          </cell>
          <cell r="BK377">
            <v>314.09300000000002</v>
          </cell>
          <cell r="BL377">
            <v>7076.5152900000012</v>
          </cell>
          <cell r="BM377">
            <v>44.62</v>
          </cell>
          <cell r="BN377">
            <v>89.326999999999998</v>
          </cell>
          <cell r="BO377">
            <v>3985.7707399999995</v>
          </cell>
          <cell r="BP377">
            <v>44.65</v>
          </cell>
          <cell r="BQ377">
            <v>160.01599999999999</v>
          </cell>
          <cell r="BR377">
            <v>7144.7143999999989</v>
          </cell>
          <cell r="BS377">
            <v>26.1</v>
          </cell>
          <cell r="BT377">
            <v>255.96700000000001</v>
          </cell>
          <cell r="BU377">
            <v>6680.7387000000008</v>
          </cell>
          <cell r="BV377">
            <v>781</v>
          </cell>
          <cell r="BW377">
            <v>5.6719999999999997</v>
          </cell>
          <cell r="BX377">
            <v>4429.8319999999994</v>
          </cell>
          <cell r="BY377">
            <v>28.650000000000002</v>
          </cell>
          <cell r="BZ377">
            <v>154.786</v>
          </cell>
          <cell r="CA377">
            <v>4434.6189000000004</v>
          </cell>
          <cell r="CB377">
            <v>39405.176430000007</v>
          </cell>
          <cell r="CD377">
            <v>16.27</v>
          </cell>
          <cell r="CE377">
            <v>35.433999999999997</v>
          </cell>
          <cell r="CF377">
            <v>576.51117999999997</v>
          </cell>
          <cell r="CG377">
            <v>13.450000000000001</v>
          </cell>
          <cell r="CH377">
            <v>29.3</v>
          </cell>
          <cell r="CI377">
            <v>394.08500000000004</v>
          </cell>
          <cell r="CJ377">
            <v>970.59618</v>
          </cell>
          <cell r="CL377">
            <v>1512.75</v>
          </cell>
        </row>
        <row r="378">
          <cell r="A378" t="str">
            <v>05/18/2007</v>
          </cell>
          <cell r="B378">
            <v>39220</v>
          </cell>
          <cell r="C378">
            <v>110.08165802612237</v>
          </cell>
          <cell r="D378">
            <v>149.31421045479141</v>
          </cell>
          <cell r="E378">
            <v>69.001294437716282</v>
          </cell>
          <cell r="F378">
            <v>54.193411241112656</v>
          </cell>
          <cell r="G378">
            <v>120.01497477931902</v>
          </cell>
          <cell r="H378">
            <v>155.69875151026983</v>
          </cell>
          <cell r="I378">
            <v>77.320000000000007</v>
          </cell>
          <cell r="J378">
            <v>41.239190000000001</v>
          </cell>
          <cell r="K378">
            <v>201.38499999999999</v>
          </cell>
          <cell r="L378">
            <v>8304.9542781500004</v>
          </cell>
          <cell r="M378">
            <v>93.460000000000008</v>
          </cell>
          <cell r="N378">
            <v>65.698000000000008</v>
          </cell>
          <cell r="O378">
            <v>6140.1350800000009</v>
          </cell>
          <cell r="P378">
            <v>79.5</v>
          </cell>
          <cell r="Q378">
            <v>152.75700000000001</v>
          </cell>
          <cell r="R378">
            <v>12144.181500000001</v>
          </cell>
          <cell r="S378">
            <v>37.050000000000004</v>
          </cell>
          <cell r="T378">
            <v>93.459000000000003</v>
          </cell>
          <cell r="U378">
            <v>3462.6559500000003</v>
          </cell>
          <cell r="V378">
            <v>29.64</v>
          </cell>
          <cell r="W378">
            <v>375.84000000000003</v>
          </cell>
          <cell r="X378">
            <v>11139.897600000002</v>
          </cell>
          <cell r="Y378">
            <v>95.15</v>
          </cell>
          <cell r="Z378">
            <v>68.054000000000002</v>
          </cell>
          <cell r="AA378">
            <v>6475.3381000000008</v>
          </cell>
          <cell r="AB378">
            <v>22.700000000000003</v>
          </cell>
          <cell r="AC378">
            <v>120.77200000000001</v>
          </cell>
          <cell r="AD378">
            <v>2741.5244000000007</v>
          </cell>
          <cell r="AE378">
            <v>67.53</v>
          </cell>
          <cell r="AF378">
            <v>131.88900000000001</v>
          </cell>
          <cell r="AG378">
            <v>8906.4641700000011</v>
          </cell>
          <cell r="AH378">
            <v>59.83</v>
          </cell>
          <cell r="AI378">
            <v>83.381</v>
          </cell>
          <cell r="AJ378">
            <v>4988.68523</v>
          </cell>
          <cell r="AK378">
            <v>64303.836308150014</v>
          </cell>
          <cell r="AM378">
            <v>44.71</v>
          </cell>
          <cell r="AN378">
            <v>47.908999999999999</v>
          </cell>
          <cell r="AO378">
            <v>2142.0113900000001</v>
          </cell>
          <cell r="AP378">
            <v>67.03</v>
          </cell>
          <cell r="AQ378">
            <v>65.948999999999998</v>
          </cell>
          <cell r="AR378">
            <v>4420.5614699999996</v>
          </cell>
          <cell r="AS378">
            <v>143.36000000000001</v>
          </cell>
          <cell r="AT378">
            <v>42.899000000000001</v>
          </cell>
          <cell r="AU378">
            <v>6150.0006400000011</v>
          </cell>
          <cell r="AV378">
            <v>77.320000000000007</v>
          </cell>
          <cell r="AW378">
            <v>25.523</v>
          </cell>
          <cell r="AX378">
            <v>1973.4383600000001</v>
          </cell>
          <cell r="AY378">
            <v>8.4700000000000006</v>
          </cell>
          <cell r="AZ378">
            <v>39.115000000000002</v>
          </cell>
          <cell r="BA378">
            <v>331.30405000000002</v>
          </cell>
          <cell r="BB378">
            <v>114.42</v>
          </cell>
          <cell r="BC378">
            <v>95.290999999999997</v>
          </cell>
          <cell r="BD378">
            <v>10903.19622</v>
          </cell>
          <cell r="BE378">
            <v>25920.512130000003</v>
          </cell>
          <cell r="BG378">
            <v>46.87</v>
          </cell>
          <cell r="BH378">
            <v>119.97</v>
          </cell>
          <cell r="BI378">
            <v>5622.9938999999995</v>
          </cell>
          <cell r="BJ378">
            <v>22.55</v>
          </cell>
          <cell r="BK378">
            <v>314.09300000000002</v>
          </cell>
          <cell r="BL378">
            <v>7082.7971500000003</v>
          </cell>
          <cell r="BM378">
            <v>44.660000000000004</v>
          </cell>
          <cell r="BN378">
            <v>89.326999999999998</v>
          </cell>
          <cell r="BO378">
            <v>3989.3438200000001</v>
          </cell>
          <cell r="BP378">
            <v>44.52</v>
          </cell>
          <cell r="BQ378">
            <v>160.01599999999999</v>
          </cell>
          <cell r="BR378">
            <v>7123.9123200000004</v>
          </cell>
          <cell r="BS378">
            <v>26.04</v>
          </cell>
          <cell r="BT378">
            <v>255.96700000000001</v>
          </cell>
          <cell r="BU378">
            <v>6665.3806800000002</v>
          </cell>
          <cell r="BV378">
            <v>779.51</v>
          </cell>
          <cell r="BW378">
            <v>5.6719999999999997</v>
          </cell>
          <cell r="BX378">
            <v>4421.3807200000001</v>
          </cell>
          <cell r="BY378">
            <v>28.55</v>
          </cell>
          <cell r="BZ378">
            <v>154.786</v>
          </cell>
          <cell r="CA378">
            <v>4419.1403</v>
          </cell>
          <cell r="CB378">
            <v>39324.94889</v>
          </cell>
          <cell r="CD378">
            <v>16.04</v>
          </cell>
          <cell r="CE378">
            <v>35.433999999999997</v>
          </cell>
          <cell r="CF378">
            <v>568.36135999999988</v>
          </cell>
          <cell r="CG378">
            <v>13.34</v>
          </cell>
          <cell r="CH378">
            <v>29.3</v>
          </cell>
          <cell r="CI378">
            <v>390.86200000000002</v>
          </cell>
          <cell r="CJ378">
            <v>959.22335999999996</v>
          </cell>
          <cell r="CL378">
            <v>1522.75</v>
          </cell>
        </row>
        <row r="379">
          <cell r="A379" t="str">
            <v>05/21/2007</v>
          </cell>
          <cell r="B379">
            <v>39223</v>
          </cell>
          <cell r="C379">
            <v>110.91034513530967</v>
          </cell>
          <cell r="D379">
            <v>152.14423263832802</v>
          </cell>
          <cell r="E379">
            <v>70.14051385186697</v>
          </cell>
          <cell r="F379">
            <v>56.189509585668276</v>
          </cell>
          <cell r="G379">
            <v>120.20018915510717</v>
          </cell>
          <cell r="H379">
            <v>165.44502617801044</v>
          </cell>
          <cell r="I379">
            <v>82.16</v>
          </cell>
          <cell r="J379">
            <v>41.534860000000002</v>
          </cell>
          <cell r="K379">
            <v>201.38499999999999</v>
          </cell>
          <cell r="L379">
            <v>8364.4977811000008</v>
          </cell>
          <cell r="M379">
            <v>93.72</v>
          </cell>
          <cell r="N379">
            <v>65.698000000000008</v>
          </cell>
          <cell r="O379">
            <v>6157.2165600000008</v>
          </cell>
          <cell r="P379">
            <v>79.91</v>
          </cell>
          <cell r="Q379">
            <v>152.75700000000001</v>
          </cell>
          <cell r="R379">
            <v>12206.81187</v>
          </cell>
          <cell r="S379">
            <v>37.450000000000003</v>
          </cell>
          <cell r="T379">
            <v>93.459000000000003</v>
          </cell>
          <cell r="U379">
            <v>3500.0395500000004</v>
          </cell>
          <cell r="V379">
            <v>30.03</v>
          </cell>
          <cell r="W379">
            <v>375.84000000000003</v>
          </cell>
          <cell r="X379">
            <v>11286.475200000001</v>
          </cell>
          <cell r="Y379">
            <v>95.820000000000007</v>
          </cell>
          <cell r="Z379">
            <v>68.054000000000002</v>
          </cell>
          <cell r="AA379">
            <v>6520.9342800000004</v>
          </cell>
          <cell r="AB379">
            <v>23.03</v>
          </cell>
          <cell r="AC379">
            <v>120.77200000000001</v>
          </cell>
          <cell r="AD379">
            <v>2781.3791600000004</v>
          </cell>
          <cell r="AE379">
            <v>67.400000000000006</v>
          </cell>
          <cell r="AF379">
            <v>131.88900000000001</v>
          </cell>
          <cell r="AG379">
            <v>8889.3186000000005</v>
          </cell>
          <cell r="AH379">
            <v>60.94</v>
          </cell>
          <cell r="AI379">
            <v>83.381</v>
          </cell>
          <cell r="AJ379">
            <v>5081.2381399999995</v>
          </cell>
          <cell r="AK379">
            <v>64787.911141100005</v>
          </cell>
          <cell r="AM379">
            <v>46.58</v>
          </cell>
          <cell r="AN379">
            <v>47.908999999999999</v>
          </cell>
          <cell r="AO379">
            <v>2231.60122</v>
          </cell>
          <cell r="AP379">
            <v>67.37</v>
          </cell>
          <cell r="AQ379">
            <v>65.948999999999998</v>
          </cell>
          <cell r="AR379">
            <v>4442.9841299999998</v>
          </cell>
          <cell r="AS379">
            <v>145.77000000000001</v>
          </cell>
          <cell r="AT379">
            <v>42.899000000000001</v>
          </cell>
          <cell r="AU379">
            <v>6253.3872300000003</v>
          </cell>
          <cell r="AV379">
            <v>82.16</v>
          </cell>
          <cell r="AW379">
            <v>25.523</v>
          </cell>
          <cell r="AX379">
            <v>2096.9696799999997</v>
          </cell>
          <cell r="AY379">
            <v>8.93</v>
          </cell>
          <cell r="AZ379">
            <v>39.115000000000002</v>
          </cell>
          <cell r="BA379">
            <v>349.29694999999998</v>
          </cell>
          <cell r="BB379">
            <v>115.83</v>
          </cell>
          <cell r="BC379">
            <v>95.290999999999997</v>
          </cell>
          <cell r="BD379">
            <v>11037.55653</v>
          </cell>
          <cell r="BE379">
            <v>26411.795740000001</v>
          </cell>
          <cell r="BG379">
            <v>47.480000000000004</v>
          </cell>
          <cell r="BH379">
            <v>119.97</v>
          </cell>
          <cell r="BI379">
            <v>5696.1756000000005</v>
          </cell>
          <cell r="BJ379">
            <v>22.82</v>
          </cell>
          <cell r="BK379">
            <v>314.09300000000002</v>
          </cell>
          <cell r="BL379">
            <v>7167.6022600000006</v>
          </cell>
          <cell r="BM379">
            <v>44.93</v>
          </cell>
          <cell r="BN379">
            <v>89.326999999999998</v>
          </cell>
          <cell r="BO379">
            <v>4013.4621099999999</v>
          </cell>
          <cell r="BP379">
            <v>45.410000000000004</v>
          </cell>
          <cell r="BQ379">
            <v>160.01599999999999</v>
          </cell>
          <cell r="BR379">
            <v>7266.3265600000004</v>
          </cell>
          <cell r="BS379">
            <v>26.57</v>
          </cell>
          <cell r="BT379">
            <v>255.96700000000001</v>
          </cell>
          <cell r="BU379">
            <v>6801.0431900000003</v>
          </cell>
          <cell r="BV379">
            <v>805.75</v>
          </cell>
          <cell r="BW379">
            <v>5.6719999999999997</v>
          </cell>
          <cell r="BX379">
            <v>4570.2139999999999</v>
          </cell>
          <cell r="BY379">
            <v>28.810000000000002</v>
          </cell>
          <cell r="BZ379">
            <v>154.786</v>
          </cell>
          <cell r="CA379">
            <v>4459.3846600000006</v>
          </cell>
          <cell r="CB379">
            <v>39974.208380000004</v>
          </cell>
          <cell r="CD379">
            <v>16.45</v>
          </cell>
          <cell r="CE379">
            <v>35.433999999999997</v>
          </cell>
          <cell r="CF379">
            <v>582.88929999999993</v>
          </cell>
          <cell r="CG379">
            <v>14.05</v>
          </cell>
          <cell r="CH379">
            <v>29.3</v>
          </cell>
          <cell r="CI379">
            <v>411.66500000000002</v>
          </cell>
          <cell r="CJ379">
            <v>994.55430000000001</v>
          </cell>
          <cell r="CL379">
            <v>1525.1000000000001</v>
          </cell>
        </row>
        <row r="380">
          <cell r="A380" t="str">
            <v>05/22/2007</v>
          </cell>
          <cell r="B380">
            <v>39224</v>
          </cell>
          <cell r="C380">
            <v>110.72290037634443</v>
          </cell>
          <cell r="D380">
            <v>155.39142887034581</v>
          </cell>
          <cell r="E380">
            <v>72.519684401218413</v>
          </cell>
          <cell r="F380">
            <v>56.779284738573431</v>
          </cell>
          <cell r="G380">
            <v>120.12295081967213</v>
          </cell>
          <cell r="H380">
            <v>172.85541683447443</v>
          </cell>
          <cell r="I380">
            <v>85.84</v>
          </cell>
          <cell r="J380">
            <v>41.189910000000005</v>
          </cell>
          <cell r="K380">
            <v>201.38499999999999</v>
          </cell>
          <cell r="L380">
            <v>8295.0300253500009</v>
          </cell>
          <cell r="M380">
            <v>92.83</v>
          </cell>
          <cell r="N380">
            <v>65.698000000000008</v>
          </cell>
          <cell r="O380">
            <v>6098.7453400000004</v>
          </cell>
          <cell r="P380">
            <v>79.210000000000008</v>
          </cell>
          <cell r="Q380">
            <v>152.75700000000001</v>
          </cell>
          <cell r="R380">
            <v>12099.881970000002</v>
          </cell>
          <cell r="S380">
            <v>36.6</v>
          </cell>
          <cell r="T380">
            <v>93.459000000000003</v>
          </cell>
          <cell r="U380">
            <v>3420.5994000000001</v>
          </cell>
          <cell r="V380">
            <v>30.12</v>
          </cell>
          <cell r="W380">
            <v>375.84000000000003</v>
          </cell>
          <cell r="X380">
            <v>11320.300800000001</v>
          </cell>
          <cell r="Y380">
            <v>97.26</v>
          </cell>
          <cell r="Z380">
            <v>68.054000000000002</v>
          </cell>
          <cell r="AA380">
            <v>6618.9320400000006</v>
          </cell>
          <cell r="AB380">
            <v>23.1</v>
          </cell>
          <cell r="AC380">
            <v>120.77200000000001</v>
          </cell>
          <cell r="AD380">
            <v>2789.8332000000005</v>
          </cell>
          <cell r="AE380">
            <v>67.510000000000005</v>
          </cell>
          <cell r="AF380">
            <v>131.88900000000001</v>
          </cell>
          <cell r="AG380">
            <v>8903.826390000002</v>
          </cell>
          <cell r="AH380">
            <v>61.54</v>
          </cell>
          <cell r="AI380">
            <v>83.381</v>
          </cell>
          <cell r="AJ380">
            <v>5131.26674</v>
          </cell>
          <cell r="AK380">
            <v>64678.415905350004</v>
          </cell>
          <cell r="AM380">
            <v>47.01</v>
          </cell>
          <cell r="AN380">
            <v>47.908999999999999</v>
          </cell>
          <cell r="AO380">
            <v>2252.2020899999998</v>
          </cell>
          <cell r="AP380">
            <v>67.710000000000008</v>
          </cell>
          <cell r="AQ380">
            <v>65.948999999999998</v>
          </cell>
          <cell r="AR380">
            <v>4465.40679</v>
          </cell>
          <cell r="AS380">
            <v>151.92000000000002</v>
          </cell>
          <cell r="AT380">
            <v>42.899000000000001</v>
          </cell>
          <cell r="AU380">
            <v>6517.2160800000011</v>
          </cell>
          <cell r="AV380">
            <v>85.84</v>
          </cell>
          <cell r="AW380">
            <v>25.523</v>
          </cell>
          <cell r="AX380">
            <v>2190.8943199999999</v>
          </cell>
          <cell r="AY380">
            <v>9.1</v>
          </cell>
          <cell r="AZ380">
            <v>39.115000000000002</v>
          </cell>
          <cell r="BA380">
            <v>355.94650000000001</v>
          </cell>
          <cell r="BB380">
            <v>117.47</v>
          </cell>
          <cell r="BC380">
            <v>95.290999999999997</v>
          </cell>
          <cell r="BD380">
            <v>11193.833769999999</v>
          </cell>
          <cell r="BE380">
            <v>26975.49955</v>
          </cell>
          <cell r="BG380">
            <v>48.86</v>
          </cell>
          <cell r="BH380">
            <v>119.97</v>
          </cell>
          <cell r="BI380">
            <v>5861.7341999999999</v>
          </cell>
          <cell r="BJ380">
            <v>23.75</v>
          </cell>
          <cell r="BK380">
            <v>314.09300000000002</v>
          </cell>
          <cell r="BL380">
            <v>7459.7087500000007</v>
          </cell>
          <cell r="BM380">
            <v>46.42</v>
          </cell>
          <cell r="BN380">
            <v>89.326999999999998</v>
          </cell>
          <cell r="BO380">
            <v>4146.5593399999998</v>
          </cell>
          <cell r="BP380">
            <v>46.5</v>
          </cell>
          <cell r="BQ380">
            <v>160.01599999999999</v>
          </cell>
          <cell r="BR380">
            <v>7440.7439999999997</v>
          </cell>
          <cell r="BS380">
            <v>27.5</v>
          </cell>
          <cell r="BT380">
            <v>255.96700000000001</v>
          </cell>
          <cell r="BU380">
            <v>7039.0925000000007</v>
          </cell>
          <cell r="BV380">
            <v>830</v>
          </cell>
          <cell r="BW380">
            <v>5.6719999999999997</v>
          </cell>
          <cell r="BX380">
            <v>4707.7599999999993</v>
          </cell>
          <cell r="BY380">
            <v>30.200000000000003</v>
          </cell>
          <cell r="BZ380">
            <v>154.786</v>
          </cell>
          <cell r="CA380">
            <v>4674.5372000000007</v>
          </cell>
          <cell r="CB380">
            <v>41330.135990000002</v>
          </cell>
          <cell r="CD380">
            <v>16.48</v>
          </cell>
          <cell r="CE380">
            <v>35.433999999999997</v>
          </cell>
          <cell r="CF380">
            <v>583.95231999999999</v>
          </cell>
          <cell r="CG380">
            <v>14.370000000000001</v>
          </cell>
          <cell r="CH380">
            <v>29.3</v>
          </cell>
          <cell r="CI380">
            <v>421.04100000000005</v>
          </cell>
          <cell r="CJ380">
            <v>1004.99332</v>
          </cell>
          <cell r="CL380">
            <v>1524.1200000000001</v>
          </cell>
        </row>
        <row r="381">
          <cell r="A381" t="str">
            <v>05/23/2007</v>
          </cell>
          <cell r="B381">
            <v>39225</v>
          </cell>
          <cell r="C381">
            <v>110.80936054936721</v>
          </cell>
          <cell r="D381">
            <v>154.67364436459724</v>
          </cell>
          <cell r="E381">
            <v>71.872460173870152</v>
          </cell>
          <cell r="F381">
            <v>56.514795467806692</v>
          </cell>
          <cell r="G381">
            <v>119.97793190416139</v>
          </cell>
          <cell r="H381">
            <v>172.39226741844541</v>
          </cell>
          <cell r="I381">
            <v>85.61</v>
          </cell>
          <cell r="J381">
            <v>41.260310000000004</v>
          </cell>
          <cell r="K381">
            <v>201.38499999999999</v>
          </cell>
          <cell r="L381">
            <v>8309.2075293500002</v>
          </cell>
          <cell r="M381">
            <v>92.2</v>
          </cell>
          <cell r="N381">
            <v>65.698000000000008</v>
          </cell>
          <cell r="O381">
            <v>6057.3556000000008</v>
          </cell>
          <cell r="P381">
            <v>78.84</v>
          </cell>
          <cell r="Q381">
            <v>152.75700000000001</v>
          </cell>
          <cell r="R381">
            <v>12043.36188</v>
          </cell>
          <cell r="S381">
            <v>36.28</v>
          </cell>
          <cell r="T381">
            <v>93.459000000000003</v>
          </cell>
          <cell r="U381">
            <v>3390.6925200000001</v>
          </cell>
          <cell r="V381">
            <v>30.240000000000002</v>
          </cell>
          <cell r="W381">
            <v>375.84000000000003</v>
          </cell>
          <cell r="X381">
            <v>11365.401600000001</v>
          </cell>
          <cell r="Y381">
            <v>98.44</v>
          </cell>
          <cell r="Z381">
            <v>68.054000000000002</v>
          </cell>
          <cell r="AA381">
            <v>6699.2357600000005</v>
          </cell>
          <cell r="AB381">
            <v>23.03</v>
          </cell>
          <cell r="AC381">
            <v>120.77200000000001</v>
          </cell>
          <cell r="AD381">
            <v>2781.3791600000004</v>
          </cell>
          <cell r="AE381">
            <v>67.400000000000006</v>
          </cell>
          <cell r="AF381">
            <v>131.88900000000001</v>
          </cell>
          <cell r="AG381">
            <v>8889.3186000000005</v>
          </cell>
          <cell r="AH381">
            <v>62.28</v>
          </cell>
          <cell r="AI381">
            <v>83.381</v>
          </cell>
          <cell r="AJ381">
            <v>5192.9686799999999</v>
          </cell>
          <cell r="AK381">
            <v>64728.92132935</v>
          </cell>
          <cell r="AM381">
            <v>47.15</v>
          </cell>
          <cell r="AN381">
            <v>47.908999999999999</v>
          </cell>
          <cell r="AO381">
            <v>2258.9093499999999</v>
          </cell>
          <cell r="AP381">
            <v>67.570000000000007</v>
          </cell>
          <cell r="AQ381">
            <v>65.948999999999998</v>
          </cell>
          <cell r="AR381">
            <v>4456.1739299999999</v>
          </cell>
          <cell r="AS381">
            <v>149.88</v>
          </cell>
          <cell r="AT381">
            <v>42.899000000000001</v>
          </cell>
          <cell r="AU381">
            <v>6429.7021199999999</v>
          </cell>
          <cell r="AV381">
            <v>85.61</v>
          </cell>
          <cell r="AW381">
            <v>25.523</v>
          </cell>
          <cell r="AX381">
            <v>2185.02403</v>
          </cell>
          <cell r="AY381">
            <v>8.61</v>
          </cell>
          <cell r="AZ381">
            <v>39.115000000000002</v>
          </cell>
          <cell r="BA381">
            <v>336.78014999999999</v>
          </cell>
          <cell r="BB381">
            <v>117.37</v>
          </cell>
          <cell r="BC381">
            <v>95.290999999999997</v>
          </cell>
          <cell r="BD381">
            <v>11184.30467</v>
          </cell>
          <cell r="BE381">
            <v>26850.894250000001</v>
          </cell>
          <cell r="BG381">
            <v>48.21</v>
          </cell>
          <cell r="BH381">
            <v>119.97</v>
          </cell>
          <cell r="BI381">
            <v>5783.7537000000002</v>
          </cell>
          <cell r="BJ381">
            <v>23.63</v>
          </cell>
          <cell r="BK381">
            <v>314.09300000000002</v>
          </cell>
          <cell r="BL381">
            <v>7422.0175900000004</v>
          </cell>
          <cell r="BM381">
            <v>46.21</v>
          </cell>
          <cell r="BN381">
            <v>89.326999999999998</v>
          </cell>
          <cell r="BO381">
            <v>4127.8006699999996</v>
          </cell>
          <cell r="BP381">
            <v>46.14</v>
          </cell>
          <cell r="BQ381">
            <v>160.01599999999999</v>
          </cell>
          <cell r="BR381">
            <v>7383.1382399999993</v>
          </cell>
          <cell r="BS381">
            <v>27.18</v>
          </cell>
          <cell r="BT381">
            <v>255.96700000000001</v>
          </cell>
          <cell r="BU381">
            <v>6957.1830600000003</v>
          </cell>
          <cell r="BV381">
            <v>825</v>
          </cell>
          <cell r="BW381">
            <v>5.6719999999999997</v>
          </cell>
          <cell r="BX381">
            <v>4679.3999999999996</v>
          </cell>
          <cell r="BY381">
            <v>29.77</v>
          </cell>
          <cell r="BZ381">
            <v>154.786</v>
          </cell>
          <cell r="CA381">
            <v>4607.9792200000002</v>
          </cell>
          <cell r="CB381">
            <v>40961.27248</v>
          </cell>
          <cell r="CD381">
            <v>16.29</v>
          </cell>
          <cell r="CE381">
            <v>35.433999999999997</v>
          </cell>
          <cell r="CF381">
            <v>577.21985999999993</v>
          </cell>
          <cell r="CG381">
            <v>14.44</v>
          </cell>
          <cell r="CH381">
            <v>29.3</v>
          </cell>
          <cell r="CI381">
            <v>423.09199999999998</v>
          </cell>
          <cell r="CJ381">
            <v>1000.3118599999999</v>
          </cell>
          <cell r="CL381">
            <v>1522.28</v>
          </cell>
        </row>
        <row r="382">
          <cell r="A382" t="str">
            <v>05/24/2007</v>
          </cell>
          <cell r="B382">
            <v>39226</v>
          </cell>
          <cell r="C382">
            <v>109.98275962780737</v>
          </cell>
          <cell r="D382">
            <v>153.83282190788009</v>
          </cell>
          <cell r="E382">
            <v>72.129223930848823</v>
          </cell>
          <cell r="F382">
            <v>55.884207884715977</v>
          </cell>
          <cell r="G382">
            <v>118.81383984867591</v>
          </cell>
          <cell r="H382">
            <v>169.59323399113973</v>
          </cell>
          <cell r="I382">
            <v>84.22</v>
          </cell>
          <cell r="J382">
            <v>40.781600000000005</v>
          </cell>
          <cell r="K382">
            <v>201.38499999999999</v>
          </cell>
          <cell r="L382">
            <v>8212.8025159999997</v>
          </cell>
          <cell r="M382">
            <v>91.81</v>
          </cell>
          <cell r="N382">
            <v>65.698000000000008</v>
          </cell>
          <cell r="O382">
            <v>6031.7333800000006</v>
          </cell>
          <cell r="P382">
            <v>78.820000000000007</v>
          </cell>
          <cell r="Q382">
            <v>152.75700000000001</v>
          </cell>
          <cell r="R382">
            <v>12040.306740000002</v>
          </cell>
          <cell r="S382">
            <v>35.6</v>
          </cell>
          <cell r="T382">
            <v>93.459000000000003</v>
          </cell>
          <cell r="U382">
            <v>3327.1404000000002</v>
          </cell>
          <cell r="V382">
            <v>30.400000000000002</v>
          </cell>
          <cell r="W382">
            <v>375.84000000000003</v>
          </cell>
          <cell r="X382">
            <v>11425.536000000002</v>
          </cell>
          <cell r="Y382">
            <v>96.820000000000007</v>
          </cell>
          <cell r="Z382">
            <v>68.054000000000002</v>
          </cell>
          <cell r="AA382">
            <v>6588.9882800000005</v>
          </cell>
          <cell r="AB382">
            <v>22.44</v>
          </cell>
          <cell r="AC382">
            <v>120.77200000000001</v>
          </cell>
          <cell r="AD382">
            <v>2710.1236800000001</v>
          </cell>
          <cell r="AE382">
            <v>66.69</v>
          </cell>
          <cell r="AF382">
            <v>131.88900000000001</v>
          </cell>
          <cell r="AG382">
            <v>8795.6774100000002</v>
          </cell>
          <cell r="AH382">
            <v>61.33</v>
          </cell>
          <cell r="AI382">
            <v>83.381</v>
          </cell>
          <cell r="AJ382">
            <v>5113.7567300000001</v>
          </cell>
          <cell r="AK382">
            <v>64246.065135999997</v>
          </cell>
          <cell r="AM382">
            <v>47.56</v>
          </cell>
          <cell r="AN382">
            <v>47.908999999999999</v>
          </cell>
          <cell r="AO382">
            <v>2278.55204</v>
          </cell>
          <cell r="AP382">
            <v>67.42</v>
          </cell>
          <cell r="AQ382">
            <v>65.948999999999998</v>
          </cell>
          <cell r="AR382">
            <v>4446.2815799999998</v>
          </cell>
          <cell r="AS382">
            <v>148.37</v>
          </cell>
          <cell r="AT382">
            <v>42.899000000000001</v>
          </cell>
          <cell r="AU382">
            <v>6364.9246300000004</v>
          </cell>
          <cell r="AV382">
            <v>84.22</v>
          </cell>
          <cell r="AW382">
            <v>25.523</v>
          </cell>
          <cell r="AX382">
            <v>2149.5470599999999</v>
          </cell>
          <cell r="AY382">
            <v>8.8000000000000007</v>
          </cell>
          <cell r="AZ382">
            <v>39.115000000000002</v>
          </cell>
          <cell r="BA382">
            <v>344.21200000000005</v>
          </cell>
          <cell r="BB382">
            <v>116.71000000000001</v>
          </cell>
          <cell r="BC382">
            <v>95.290999999999997</v>
          </cell>
          <cell r="BD382">
            <v>11121.412610000001</v>
          </cell>
          <cell r="BE382">
            <v>26704.929920000002</v>
          </cell>
          <cell r="BG382">
            <v>48.69</v>
          </cell>
          <cell r="BH382">
            <v>119.97</v>
          </cell>
          <cell r="BI382">
            <v>5841.3392999999996</v>
          </cell>
          <cell r="BJ382">
            <v>23.580000000000002</v>
          </cell>
          <cell r="BK382">
            <v>314.09300000000002</v>
          </cell>
          <cell r="BL382">
            <v>7406.3129400000007</v>
          </cell>
          <cell r="BM382">
            <v>46.54</v>
          </cell>
          <cell r="BN382">
            <v>89.326999999999998</v>
          </cell>
          <cell r="BO382">
            <v>4157.2785800000001</v>
          </cell>
          <cell r="BP382">
            <v>45.87</v>
          </cell>
          <cell r="BQ382">
            <v>160.01599999999999</v>
          </cell>
          <cell r="BR382">
            <v>7339.9339199999995</v>
          </cell>
          <cell r="BS382">
            <v>27.560000000000002</v>
          </cell>
          <cell r="BT382">
            <v>255.96700000000001</v>
          </cell>
          <cell r="BU382">
            <v>7054.4505200000012</v>
          </cell>
          <cell r="BV382">
            <v>820.5</v>
          </cell>
          <cell r="BW382">
            <v>5.6719999999999997</v>
          </cell>
          <cell r="BX382">
            <v>4653.8760000000002</v>
          </cell>
          <cell r="BY382">
            <v>30.07</v>
          </cell>
          <cell r="BZ382">
            <v>154.786</v>
          </cell>
          <cell r="CA382">
            <v>4654.4150200000004</v>
          </cell>
          <cell r="CB382">
            <v>41107.606280000007</v>
          </cell>
          <cell r="CD382">
            <v>16.190000000000001</v>
          </cell>
          <cell r="CE382">
            <v>35.433999999999997</v>
          </cell>
          <cell r="CF382">
            <v>573.67646000000002</v>
          </cell>
          <cell r="CG382">
            <v>14.18</v>
          </cell>
          <cell r="CH382">
            <v>29.3</v>
          </cell>
          <cell r="CI382">
            <v>415.47399999999999</v>
          </cell>
          <cell r="CJ382">
            <v>989.15046000000007</v>
          </cell>
          <cell r="CL382">
            <v>1507.51</v>
          </cell>
        </row>
        <row r="383">
          <cell r="A383" t="str">
            <v>05/25/2007</v>
          </cell>
          <cell r="B383">
            <v>39227</v>
          </cell>
          <cell r="C383">
            <v>110.27835347148284</v>
          </cell>
          <cell r="D383">
            <v>154.62144896140768</v>
          </cell>
          <cell r="E383">
            <v>71.752068085402286</v>
          </cell>
          <cell r="F383">
            <v>56.345793204577831</v>
          </cell>
          <cell r="G383">
            <v>119.46169609079445</v>
          </cell>
          <cell r="H383">
            <v>167.72049939589206</v>
          </cell>
          <cell r="I383">
            <v>83.29</v>
          </cell>
          <cell r="J383">
            <v>41.302550000000004</v>
          </cell>
          <cell r="K383">
            <v>201.38499999999999</v>
          </cell>
          <cell r="L383">
            <v>8317.7140317499998</v>
          </cell>
          <cell r="M383">
            <v>92.67</v>
          </cell>
          <cell r="N383">
            <v>65.698000000000008</v>
          </cell>
          <cell r="O383">
            <v>6088.2336600000008</v>
          </cell>
          <cell r="P383">
            <v>79.010000000000005</v>
          </cell>
          <cell r="Q383">
            <v>152.75700000000001</v>
          </cell>
          <cell r="R383">
            <v>12069.330570000002</v>
          </cell>
          <cell r="S383">
            <v>36.65</v>
          </cell>
          <cell r="T383">
            <v>93.459000000000003</v>
          </cell>
          <cell r="U383">
            <v>3425.2723500000002</v>
          </cell>
          <cell r="V383">
            <v>29.89</v>
          </cell>
          <cell r="W383">
            <v>375.84000000000003</v>
          </cell>
          <cell r="X383">
            <v>11233.857600000001</v>
          </cell>
          <cell r="Y383">
            <v>96.81</v>
          </cell>
          <cell r="Z383">
            <v>68.054000000000002</v>
          </cell>
          <cell r="AA383">
            <v>6588.3077400000002</v>
          </cell>
          <cell r="AB383">
            <v>22.54</v>
          </cell>
          <cell r="AC383">
            <v>120.77200000000001</v>
          </cell>
          <cell r="AD383">
            <v>2722.2008799999999</v>
          </cell>
          <cell r="AE383">
            <v>66.900000000000006</v>
          </cell>
          <cell r="AF383">
            <v>131.88900000000001</v>
          </cell>
          <cell r="AG383">
            <v>8823.3741000000009</v>
          </cell>
          <cell r="AH383">
            <v>61.77</v>
          </cell>
          <cell r="AI383">
            <v>83.381</v>
          </cell>
          <cell r="AJ383">
            <v>5150.4443700000002</v>
          </cell>
          <cell r="AK383">
            <v>64418.735301749992</v>
          </cell>
          <cell r="AM383">
            <v>47.39</v>
          </cell>
          <cell r="AN383">
            <v>47.908999999999999</v>
          </cell>
          <cell r="AO383">
            <v>2270.40751</v>
          </cell>
          <cell r="AP383">
            <v>67.52</v>
          </cell>
          <cell r="AQ383">
            <v>65.948999999999998</v>
          </cell>
          <cell r="AR383">
            <v>4452.8764799999999</v>
          </cell>
          <cell r="AS383">
            <v>150.81</v>
          </cell>
          <cell r="AT383">
            <v>42.899000000000001</v>
          </cell>
          <cell r="AU383">
            <v>6469.5981900000006</v>
          </cell>
          <cell r="AV383">
            <v>83.29</v>
          </cell>
          <cell r="AW383">
            <v>25.523</v>
          </cell>
          <cell r="AX383">
            <v>2125.8106700000003</v>
          </cell>
          <cell r="AY383">
            <v>8.76</v>
          </cell>
          <cell r="AZ383">
            <v>39.115000000000002</v>
          </cell>
          <cell r="BA383">
            <v>342.6474</v>
          </cell>
          <cell r="BB383">
            <v>117.33</v>
          </cell>
          <cell r="BC383">
            <v>95.290999999999997</v>
          </cell>
          <cell r="BD383">
            <v>11180.49303</v>
          </cell>
          <cell r="BE383">
            <v>26841.833279999999</v>
          </cell>
          <cell r="BG383">
            <v>48.36</v>
          </cell>
          <cell r="BH383">
            <v>119.97</v>
          </cell>
          <cell r="BI383">
            <v>5801.7492000000002</v>
          </cell>
          <cell r="BJ383">
            <v>23.53</v>
          </cell>
          <cell r="BK383">
            <v>314.09300000000002</v>
          </cell>
          <cell r="BL383">
            <v>7390.608290000001</v>
          </cell>
          <cell r="BM383">
            <v>46.52</v>
          </cell>
          <cell r="BN383">
            <v>89.326999999999998</v>
          </cell>
          <cell r="BO383">
            <v>4155.4920400000001</v>
          </cell>
          <cell r="BP383">
            <v>45.49</v>
          </cell>
          <cell r="BQ383">
            <v>160.01599999999999</v>
          </cell>
          <cell r="BR383">
            <v>7279.1278400000001</v>
          </cell>
          <cell r="BS383">
            <v>27.48</v>
          </cell>
          <cell r="BT383">
            <v>255.96700000000001</v>
          </cell>
          <cell r="BU383">
            <v>7033.9731600000005</v>
          </cell>
          <cell r="BV383">
            <v>810</v>
          </cell>
          <cell r="BW383">
            <v>5.6719999999999997</v>
          </cell>
          <cell r="BX383">
            <v>4594.32</v>
          </cell>
          <cell r="BY383">
            <v>29.96</v>
          </cell>
          <cell r="BZ383">
            <v>154.786</v>
          </cell>
          <cell r="CA383">
            <v>4637.3885600000003</v>
          </cell>
          <cell r="CB383">
            <v>40892.659090000008</v>
          </cell>
          <cell r="CD383">
            <v>16.28</v>
          </cell>
          <cell r="CE383">
            <v>35.433999999999997</v>
          </cell>
          <cell r="CF383">
            <v>576.86551999999995</v>
          </cell>
          <cell r="CG383">
            <v>14.35</v>
          </cell>
          <cell r="CH383">
            <v>29.3</v>
          </cell>
          <cell r="CI383">
            <v>420.45499999999998</v>
          </cell>
          <cell r="CJ383">
            <v>997.32051999999999</v>
          </cell>
          <cell r="CL383">
            <v>1515.73</v>
          </cell>
        </row>
        <row r="384">
          <cell r="A384" t="str">
            <v>05/29/2007</v>
          </cell>
          <cell r="B384">
            <v>39231</v>
          </cell>
          <cell r="C384">
            <v>110.71806014093414</v>
          </cell>
          <cell r="D384">
            <v>156.46418966466376</v>
          </cell>
          <cell r="E384">
            <v>71.691091549097749</v>
          </cell>
          <cell r="F384">
            <v>58.32224183123077</v>
          </cell>
          <cell r="G384">
            <v>119.64927490542243</v>
          </cell>
          <cell r="H384">
            <v>171.82843334675795</v>
          </cell>
          <cell r="I384">
            <v>85.33</v>
          </cell>
          <cell r="J384">
            <v>40.746410000000004</v>
          </cell>
          <cell r="K384">
            <v>201.38499999999999</v>
          </cell>
          <cell r="L384">
            <v>8205.7157778500004</v>
          </cell>
          <cell r="M384">
            <v>93.14</v>
          </cell>
          <cell r="N384">
            <v>65.698000000000008</v>
          </cell>
          <cell r="O384">
            <v>6119.1117200000008</v>
          </cell>
          <cell r="P384">
            <v>79.28</v>
          </cell>
          <cell r="Q384">
            <v>152.75700000000001</v>
          </cell>
          <cell r="R384">
            <v>12110.57496</v>
          </cell>
          <cell r="S384">
            <v>38.51</v>
          </cell>
          <cell r="T384">
            <v>93.459000000000003</v>
          </cell>
          <cell r="U384">
            <v>3599.1060899999998</v>
          </cell>
          <cell r="V384">
            <v>29.75</v>
          </cell>
          <cell r="W384">
            <v>375.84000000000003</v>
          </cell>
          <cell r="X384">
            <v>11181.240000000002</v>
          </cell>
          <cell r="Y384">
            <v>97.990000000000009</v>
          </cell>
          <cell r="Z384">
            <v>68.054000000000002</v>
          </cell>
          <cell r="AA384">
            <v>6668.611460000001</v>
          </cell>
          <cell r="AB384">
            <v>22.59</v>
          </cell>
          <cell r="AC384">
            <v>120.77200000000001</v>
          </cell>
          <cell r="AD384">
            <v>2728.2394800000002</v>
          </cell>
          <cell r="AE384">
            <v>67.260000000000005</v>
          </cell>
          <cell r="AF384">
            <v>131.88900000000001</v>
          </cell>
          <cell r="AG384">
            <v>8870.8541400000013</v>
          </cell>
          <cell r="AH384">
            <v>62.27</v>
          </cell>
          <cell r="AI384">
            <v>83.381</v>
          </cell>
          <cell r="AJ384">
            <v>5192.1348699999999</v>
          </cell>
          <cell r="AK384">
            <v>64675.588497850011</v>
          </cell>
          <cell r="AM384">
            <v>49.22</v>
          </cell>
          <cell r="AN384">
            <v>47.908999999999999</v>
          </cell>
          <cell r="AO384">
            <v>2358.0809799999997</v>
          </cell>
          <cell r="AP384">
            <v>67.89</v>
          </cell>
          <cell r="AQ384">
            <v>65.948999999999998</v>
          </cell>
          <cell r="AR384">
            <v>4477.2776100000001</v>
          </cell>
          <cell r="AS384">
            <v>152.63</v>
          </cell>
          <cell r="AT384">
            <v>42.899000000000001</v>
          </cell>
          <cell r="AU384">
            <v>6547.6743699999997</v>
          </cell>
          <cell r="AV384">
            <v>85.33</v>
          </cell>
          <cell r="AW384">
            <v>25.523</v>
          </cell>
          <cell r="AX384">
            <v>2177.8775900000001</v>
          </cell>
          <cell r="AY384">
            <v>8.870000000000001</v>
          </cell>
          <cell r="AZ384">
            <v>39.115000000000002</v>
          </cell>
          <cell r="BA384">
            <v>346.95005000000003</v>
          </cell>
          <cell r="BB384">
            <v>118.10000000000001</v>
          </cell>
          <cell r="BC384">
            <v>95.290999999999997</v>
          </cell>
          <cell r="BD384">
            <v>11253.867100000001</v>
          </cell>
          <cell r="BE384">
            <v>27161.727700000003</v>
          </cell>
          <cell r="BG384">
            <v>48.58</v>
          </cell>
          <cell r="BH384">
            <v>119.97</v>
          </cell>
          <cell r="BI384">
            <v>5828.1426000000001</v>
          </cell>
          <cell r="BJ384">
            <v>23.43</v>
          </cell>
          <cell r="BK384">
            <v>314.09300000000002</v>
          </cell>
          <cell r="BL384">
            <v>7359.1989900000008</v>
          </cell>
          <cell r="BM384">
            <v>46.480000000000004</v>
          </cell>
          <cell r="BN384">
            <v>89.326999999999998</v>
          </cell>
          <cell r="BO384">
            <v>4151.91896</v>
          </cell>
          <cell r="BP384">
            <v>45.7</v>
          </cell>
          <cell r="BQ384">
            <v>160.01599999999999</v>
          </cell>
          <cell r="BR384">
            <v>7312.7312000000002</v>
          </cell>
          <cell r="BS384">
            <v>27.45</v>
          </cell>
          <cell r="BT384">
            <v>255.96700000000001</v>
          </cell>
          <cell r="BU384">
            <v>7026.2941500000006</v>
          </cell>
          <cell r="BV384">
            <v>803</v>
          </cell>
          <cell r="BW384">
            <v>5.6719999999999997</v>
          </cell>
          <cell r="BX384">
            <v>4554.616</v>
          </cell>
          <cell r="BY384">
            <v>29.88</v>
          </cell>
          <cell r="BZ384">
            <v>154.786</v>
          </cell>
          <cell r="CA384">
            <v>4625.0056800000002</v>
          </cell>
          <cell r="CB384">
            <v>40857.907580000006</v>
          </cell>
          <cell r="CD384">
            <v>16.490000000000002</v>
          </cell>
          <cell r="CE384">
            <v>35.433999999999997</v>
          </cell>
          <cell r="CF384">
            <v>584.30666000000008</v>
          </cell>
          <cell r="CG384">
            <v>15.290000000000001</v>
          </cell>
          <cell r="CH384">
            <v>29.3</v>
          </cell>
          <cell r="CI384">
            <v>447.99700000000001</v>
          </cell>
          <cell r="CJ384">
            <v>1032.30366</v>
          </cell>
          <cell r="CL384">
            <v>1518.1100000000001</v>
          </cell>
        </row>
        <row r="385">
          <cell r="A385" t="str">
            <v>05/30/2007</v>
          </cell>
          <cell r="B385">
            <v>39232</v>
          </cell>
          <cell r="C385">
            <v>111.71016937879685</v>
          </cell>
          <cell r="D385">
            <v>159.24992965378598</v>
          </cell>
          <cell r="E385">
            <v>71.854363475199207</v>
          </cell>
          <cell r="F385">
            <v>59.714333384181728</v>
          </cell>
          <cell r="G385">
            <v>120.6045081967213</v>
          </cell>
          <cell r="H385">
            <v>175.73499798630687</v>
          </cell>
          <cell r="I385">
            <v>87.27</v>
          </cell>
          <cell r="J385">
            <v>41.387030000000003</v>
          </cell>
          <cell r="K385">
            <v>201.38499999999999</v>
          </cell>
          <cell r="L385">
            <v>8334.7270365500008</v>
          </cell>
          <cell r="M385">
            <v>94</v>
          </cell>
          <cell r="N385">
            <v>65.698000000000008</v>
          </cell>
          <cell r="O385">
            <v>6175.612000000001</v>
          </cell>
          <cell r="P385">
            <v>80.83</v>
          </cell>
          <cell r="Q385">
            <v>152.75700000000001</v>
          </cell>
          <cell r="R385">
            <v>12347.348309999999</v>
          </cell>
          <cell r="S385">
            <v>38.24</v>
          </cell>
          <cell r="T385">
            <v>93.459000000000003</v>
          </cell>
          <cell r="U385">
            <v>3573.8721600000003</v>
          </cell>
          <cell r="V385">
            <v>29.88</v>
          </cell>
          <cell r="W385">
            <v>375.84000000000003</v>
          </cell>
          <cell r="X385">
            <v>11230.099200000001</v>
          </cell>
          <cell r="Y385">
            <v>98.37</v>
          </cell>
          <cell r="Z385">
            <v>68.054000000000002</v>
          </cell>
          <cell r="AA385">
            <v>6694.4719800000003</v>
          </cell>
          <cell r="AB385">
            <v>22.66</v>
          </cell>
          <cell r="AC385">
            <v>120.77200000000001</v>
          </cell>
          <cell r="AD385">
            <v>2736.6935200000003</v>
          </cell>
          <cell r="AE385">
            <v>67.64</v>
          </cell>
          <cell r="AF385">
            <v>131.88900000000001</v>
          </cell>
          <cell r="AG385">
            <v>8920.9719600000008</v>
          </cell>
          <cell r="AH385">
            <v>62.86</v>
          </cell>
          <cell r="AI385">
            <v>83.381</v>
          </cell>
          <cell r="AJ385">
            <v>5241.3296600000003</v>
          </cell>
          <cell r="AK385">
            <v>65255.125826550015</v>
          </cell>
          <cell r="AM385">
            <v>50.2</v>
          </cell>
          <cell r="AN385">
            <v>47.908999999999999</v>
          </cell>
          <cell r="AO385">
            <v>2405.0318000000002</v>
          </cell>
          <cell r="AP385">
            <v>68.5</v>
          </cell>
          <cell r="AQ385">
            <v>65.948999999999998</v>
          </cell>
          <cell r="AR385">
            <v>4517.5064999999995</v>
          </cell>
          <cell r="AS385">
            <v>155.97999999999999</v>
          </cell>
          <cell r="AT385">
            <v>42.899000000000001</v>
          </cell>
          <cell r="AU385">
            <v>6691.3860199999999</v>
          </cell>
          <cell r="AV385">
            <v>87.27</v>
          </cell>
          <cell r="AW385">
            <v>25.523</v>
          </cell>
          <cell r="AX385">
            <v>2227.39221</v>
          </cell>
          <cell r="AY385">
            <v>8.9</v>
          </cell>
          <cell r="AZ385">
            <v>39.115000000000002</v>
          </cell>
          <cell r="BA385">
            <v>348.12350000000004</v>
          </cell>
          <cell r="BB385">
            <v>120.22</v>
          </cell>
          <cell r="BC385">
            <v>95.290999999999997</v>
          </cell>
          <cell r="BD385">
            <v>11455.88402</v>
          </cell>
          <cell r="BE385">
            <v>27645.324049999999</v>
          </cell>
          <cell r="BG385">
            <v>48.660000000000004</v>
          </cell>
          <cell r="BH385">
            <v>119.97</v>
          </cell>
          <cell r="BI385">
            <v>5837.7402000000002</v>
          </cell>
          <cell r="BJ385">
            <v>23.37</v>
          </cell>
          <cell r="BK385">
            <v>314.09300000000002</v>
          </cell>
          <cell r="BL385">
            <v>7340.3534100000006</v>
          </cell>
          <cell r="BM385">
            <v>46.660000000000004</v>
          </cell>
          <cell r="BN385">
            <v>89.326999999999998</v>
          </cell>
          <cell r="BO385">
            <v>4167.9978200000005</v>
          </cell>
          <cell r="BP385">
            <v>46.15</v>
          </cell>
          <cell r="BQ385">
            <v>160.01599999999999</v>
          </cell>
          <cell r="BR385">
            <v>7384.7383999999993</v>
          </cell>
          <cell r="BS385">
            <v>27.43</v>
          </cell>
          <cell r="BT385">
            <v>255.96700000000001</v>
          </cell>
          <cell r="BU385">
            <v>7021.1748100000004</v>
          </cell>
          <cell r="BV385">
            <v>807.5</v>
          </cell>
          <cell r="BW385">
            <v>5.6719999999999997</v>
          </cell>
          <cell r="BX385">
            <v>4580.1399999999994</v>
          </cell>
          <cell r="BY385">
            <v>29.84</v>
          </cell>
          <cell r="BZ385">
            <v>154.786</v>
          </cell>
          <cell r="CA385">
            <v>4618.8142399999997</v>
          </cell>
          <cell r="CB385">
            <v>40950.958879999998</v>
          </cell>
          <cell r="CD385">
            <v>17.02</v>
          </cell>
          <cell r="CE385">
            <v>35.433999999999997</v>
          </cell>
          <cell r="CF385">
            <v>603.08667999999989</v>
          </cell>
          <cell r="CG385">
            <v>15.49</v>
          </cell>
          <cell r="CH385">
            <v>29.3</v>
          </cell>
          <cell r="CI385">
            <v>453.85700000000003</v>
          </cell>
          <cell r="CJ385">
            <v>1056.9436799999999</v>
          </cell>
          <cell r="CL385">
            <v>1530.23</v>
          </cell>
        </row>
        <row r="386">
          <cell r="A386" t="str">
            <v>05/31/2007</v>
          </cell>
          <cell r="B386">
            <v>39233</v>
          </cell>
          <cell r="C386">
            <v>112.73676757893605</v>
          </cell>
          <cell r="D386">
            <v>159.4958491590904</v>
          </cell>
          <cell r="E386">
            <v>71.260932095237123</v>
          </cell>
          <cell r="F386">
            <v>58.732248618999272</v>
          </cell>
          <cell r="G386">
            <v>120.63524590163934</v>
          </cell>
          <cell r="H386">
            <v>175.1510269834877</v>
          </cell>
          <cell r="I386">
            <v>86.98</v>
          </cell>
          <cell r="J386">
            <v>42.083970000000001</v>
          </cell>
          <cell r="K386">
            <v>201.38499999999999</v>
          </cell>
          <cell r="L386">
            <v>8475.0802984500006</v>
          </cell>
          <cell r="M386">
            <v>94.43</v>
          </cell>
          <cell r="N386">
            <v>65.698000000000008</v>
          </cell>
          <cell r="O386">
            <v>6203.8621400000011</v>
          </cell>
          <cell r="P386">
            <v>80.78</v>
          </cell>
          <cell r="Q386">
            <v>152.75700000000001</v>
          </cell>
          <cell r="R386">
            <v>12339.71046</v>
          </cell>
          <cell r="S386">
            <v>38.480000000000004</v>
          </cell>
          <cell r="T386">
            <v>93.459000000000003</v>
          </cell>
          <cell r="U386">
            <v>3596.3023200000007</v>
          </cell>
          <cell r="V386">
            <v>30.21</v>
          </cell>
          <cell r="W386">
            <v>375.84000000000003</v>
          </cell>
          <cell r="X386">
            <v>11354.126400000001</v>
          </cell>
          <cell r="Y386">
            <v>102.06</v>
          </cell>
          <cell r="Z386">
            <v>68.054000000000002</v>
          </cell>
          <cell r="AA386">
            <v>6945.5912400000007</v>
          </cell>
          <cell r="AB386">
            <v>22.72</v>
          </cell>
          <cell r="AC386">
            <v>120.90600000000001</v>
          </cell>
          <cell r="AD386">
            <v>2746.98432</v>
          </cell>
          <cell r="AE386">
            <v>67.64</v>
          </cell>
          <cell r="AF386">
            <v>131.88900000000001</v>
          </cell>
          <cell r="AG386">
            <v>8920.9719600000008</v>
          </cell>
          <cell r="AH386">
            <v>63.230000000000004</v>
          </cell>
          <cell r="AI386">
            <v>83.381</v>
          </cell>
          <cell r="AJ386">
            <v>5272.1806300000007</v>
          </cell>
          <cell r="AK386">
            <v>65854.80976845001</v>
          </cell>
          <cell r="AM386">
            <v>50.17</v>
          </cell>
          <cell r="AN386">
            <v>47.908999999999999</v>
          </cell>
          <cell r="AO386">
            <v>2403.5945299999998</v>
          </cell>
          <cell r="AP386">
            <v>68.06</v>
          </cell>
          <cell r="AQ386">
            <v>65.948999999999998</v>
          </cell>
          <cell r="AR386">
            <v>4488.4889400000002</v>
          </cell>
          <cell r="AS386">
            <v>155.44</v>
          </cell>
          <cell r="AT386">
            <v>42.899000000000001</v>
          </cell>
          <cell r="AU386">
            <v>6668.2205599999998</v>
          </cell>
          <cell r="AV386">
            <v>86.98</v>
          </cell>
          <cell r="AW386">
            <v>27.323</v>
          </cell>
          <cell r="AX386">
            <v>2376.5545400000001</v>
          </cell>
          <cell r="AY386">
            <v>8.84</v>
          </cell>
          <cell r="AZ386">
            <v>39.115000000000002</v>
          </cell>
          <cell r="BA386">
            <v>345.77660000000003</v>
          </cell>
          <cell r="BB386">
            <v>119.69</v>
          </cell>
          <cell r="BC386">
            <v>95.290999999999997</v>
          </cell>
          <cell r="BD386">
            <v>11405.379789999999</v>
          </cell>
          <cell r="BE386">
            <v>27688.01496</v>
          </cell>
          <cell r="BG386">
            <v>48.36</v>
          </cell>
          <cell r="BH386">
            <v>119.97</v>
          </cell>
          <cell r="BI386">
            <v>5801.7492000000002</v>
          </cell>
          <cell r="BJ386">
            <v>23.37</v>
          </cell>
          <cell r="BK386">
            <v>314.09300000000002</v>
          </cell>
          <cell r="BL386">
            <v>7340.3534100000006</v>
          </cell>
          <cell r="BM386">
            <v>45.89</v>
          </cell>
          <cell r="BN386">
            <v>89.513999999999996</v>
          </cell>
          <cell r="BO386">
            <v>4107.7974599999998</v>
          </cell>
          <cell r="BP386">
            <v>45.65</v>
          </cell>
          <cell r="BQ386">
            <v>160.286</v>
          </cell>
          <cell r="BR386">
            <v>7317.0558999999994</v>
          </cell>
          <cell r="BS386">
            <v>27.29</v>
          </cell>
          <cell r="BT386">
            <v>255.96700000000001</v>
          </cell>
          <cell r="BU386">
            <v>6985.33943</v>
          </cell>
          <cell r="BV386">
            <v>797</v>
          </cell>
          <cell r="BW386">
            <v>5.6719999999999997</v>
          </cell>
          <cell r="BX386">
            <v>4520.5839999999998</v>
          </cell>
          <cell r="BY386">
            <v>29.330000000000002</v>
          </cell>
          <cell r="BZ386">
            <v>154.786</v>
          </cell>
          <cell r="CA386">
            <v>4539.87338</v>
          </cell>
          <cell r="CB386">
            <v>40612.752780000003</v>
          </cell>
          <cell r="CD386">
            <v>16.670000000000002</v>
          </cell>
          <cell r="CE386">
            <v>35.433999999999997</v>
          </cell>
          <cell r="CF386">
            <v>590.68478000000005</v>
          </cell>
          <cell r="CG386">
            <v>15.32</v>
          </cell>
          <cell r="CH386">
            <v>29.3</v>
          </cell>
          <cell r="CI386">
            <v>448.87600000000003</v>
          </cell>
          <cell r="CJ386">
            <v>1039.56078</v>
          </cell>
          <cell r="CL386">
            <v>1530.6200000000001</v>
          </cell>
        </row>
        <row r="387">
          <cell r="A387" t="str">
            <v>06/01/2007</v>
          </cell>
          <cell r="B387">
            <v>39234</v>
          </cell>
          <cell r="C387">
            <v>112.69142126148741</v>
          </cell>
          <cell r="D387">
            <v>161.48898011544784</v>
          </cell>
          <cell r="E387">
            <v>70.206006456382937</v>
          </cell>
          <cell r="F387">
            <v>58.988663313335152</v>
          </cell>
          <cell r="G387">
            <v>121.08606557377048</v>
          </cell>
          <cell r="H387">
            <v>175.01006846556584</v>
          </cell>
          <cell r="I387">
            <v>86.91</v>
          </cell>
          <cell r="J387">
            <v>42.724590000000006</v>
          </cell>
          <cell r="K387">
            <v>201.38499999999999</v>
          </cell>
          <cell r="L387">
            <v>8604.0915571500009</v>
          </cell>
          <cell r="M387">
            <v>94.7</v>
          </cell>
          <cell r="N387">
            <v>65.698000000000008</v>
          </cell>
          <cell r="O387">
            <v>6221.6006000000007</v>
          </cell>
          <cell r="P387">
            <v>81.16</v>
          </cell>
          <cell r="Q387">
            <v>152.75700000000001</v>
          </cell>
          <cell r="R387">
            <v>12397.75812</v>
          </cell>
          <cell r="S387">
            <v>38.69</v>
          </cell>
          <cell r="T387">
            <v>93.459000000000003</v>
          </cell>
          <cell r="U387">
            <v>3615.9287100000001</v>
          </cell>
          <cell r="V387">
            <v>29.44</v>
          </cell>
          <cell r="W387">
            <v>375.84000000000003</v>
          </cell>
          <cell r="X387">
            <v>11064.729600000001</v>
          </cell>
          <cell r="Y387">
            <v>103.05</v>
          </cell>
          <cell r="Z387">
            <v>68.054000000000002</v>
          </cell>
          <cell r="AA387">
            <v>7012.9647000000004</v>
          </cell>
          <cell r="AB387">
            <v>22.91</v>
          </cell>
          <cell r="AC387">
            <v>120.90600000000001</v>
          </cell>
          <cell r="AD387">
            <v>2769.9564600000003</v>
          </cell>
          <cell r="AE387">
            <v>67.31</v>
          </cell>
          <cell r="AF387">
            <v>131.88900000000001</v>
          </cell>
          <cell r="AG387">
            <v>8877.4485900000018</v>
          </cell>
          <cell r="AH387">
            <v>63.13</v>
          </cell>
          <cell r="AI387">
            <v>83.381</v>
          </cell>
          <cell r="AJ387">
            <v>5263.8425299999999</v>
          </cell>
          <cell r="AK387">
            <v>65828.320867150003</v>
          </cell>
          <cell r="AM387">
            <v>50.03</v>
          </cell>
          <cell r="AN387">
            <v>47.908999999999999</v>
          </cell>
          <cell r="AO387">
            <v>2396.8872700000002</v>
          </cell>
          <cell r="AP387">
            <v>68.86</v>
          </cell>
          <cell r="AQ387">
            <v>65.948999999999998</v>
          </cell>
          <cell r="AR387">
            <v>4541.2481399999997</v>
          </cell>
          <cell r="AS387">
            <v>158.28</v>
          </cell>
          <cell r="AT387">
            <v>42.899000000000001</v>
          </cell>
          <cell r="AU387">
            <v>6790.0537199999999</v>
          </cell>
          <cell r="AV387">
            <v>86.91</v>
          </cell>
          <cell r="AW387">
            <v>27.323</v>
          </cell>
          <cell r="AX387">
            <v>2374.6419299999998</v>
          </cell>
          <cell r="AY387">
            <v>8.9600000000000009</v>
          </cell>
          <cell r="AZ387">
            <v>39.115000000000002</v>
          </cell>
          <cell r="BA387">
            <v>350.47040000000004</v>
          </cell>
          <cell r="BB387">
            <v>121.53</v>
          </cell>
          <cell r="BC387">
            <v>95.290999999999997</v>
          </cell>
          <cell r="BD387">
            <v>11580.71523</v>
          </cell>
          <cell r="BE387">
            <v>28034.016689999997</v>
          </cell>
          <cell r="BG387">
            <v>47.400000000000006</v>
          </cell>
          <cell r="BH387">
            <v>119.97</v>
          </cell>
          <cell r="BI387">
            <v>5686.5780000000004</v>
          </cell>
          <cell r="BJ387">
            <v>22.98</v>
          </cell>
          <cell r="BK387">
            <v>314.09300000000002</v>
          </cell>
          <cell r="BL387">
            <v>7217.857140000001</v>
          </cell>
          <cell r="BM387">
            <v>45.67</v>
          </cell>
          <cell r="BN387">
            <v>89.513999999999996</v>
          </cell>
          <cell r="BO387">
            <v>4088.1043799999998</v>
          </cell>
          <cell r="BP387">
            <v>45.04</v>
          </cell>
          <cell r="BQ387">
            <v>160.286</v>
          </cell>
          <cell r="BR387">
            <v>7219.2814399999997</v>
          </cell>
          <cell r="BS387">
            <v>27.05</v>
          </cell>
          <cell r="BT387">
            <v>255.96700000000001</v>
          </cell>
          <cell r="BU387">
            <v>6923.9073500000004</v>
          </cell>
          <cell r="BV387">
            <v>780</v>
          </cell>
          <cell r="BW387">
            <v>5.6719999999999997</v>
          </cell>
          <cell r="BX387">
            <v>4424.16</v>
          </cell>
          <cell r="BY387">
            <v>28.76</v>
          </cell>
          <cell r="BZ387">
            <v>154.786</v>
          </cell>
          <cell r="CA387">
            <v>4451.6453600000004</v>
          </cell>
          <cell r="CB387">
            <v>40011.533670000004</v>
          </cell>
          <cell r="CD387">
            <v>16.98</v>
          </cell>
          <cell r="CE387">
            <v>35.433999999999997</v>
          </cell>
          <cell r="CF387">
            <v>601.66931999999997</v>
          </cell>
          <cell r="CG387">
            <v>15.100000000000001</v>
          </cell>
          <cell r="CH387">
            <v>29.3</v>
          </cell>
          <cell r="CI387">
            <v>442.43000000000006</v>
          </cell>
          <cell r="CJ387">
            <v>1044.09932</v>
          </cell>
          <cell r="CL387">
            <v>1536.3400000000001</v>
          </cell>
        </row>
        <row r="388">
          <cell r="A388" t="str">
            <v>06/04/2007</v>
          </cell>
          <cell r="B388">
            <v>39237</v>
          </cell>
          <cell r="C388">
            <v>113.74308665120112</v>
          </cell>
          <cell r="D388">
            <v>161.77530548286285</v>
          </cell>
          <cell r="E388">
            <v>71.037052073025293</v>
          </cell>
          <cell r="F388">
            <v>59.756289317214751</v>
          </cell>
          <cell r="G388">
            <v>121.30989911727615</v>
          </cell>
          <cell r="H388">
            <v>179.09786548530002</v>
          </cell>
          <cell r="I388">
            <v>88.94</v>
          </cell>
          <cell r="J388">
            <v>43.104740000000007</v>
          </cell>
          <cell r="K388">
            <v>201.38499999999999</v>
          </cell>
          <cell r="L388">
            <v>8680.6480649000005</v>
          </cell>
          <cell r="M388">
            <v>94.92</v>
          </cell>
          <cell r="N388">
            <v>65.698000000000008</v>
          </cell>
          <cell r="O388">
            <v>6236.0541600000006</v>
          </cell>
          <cell r="P388">
            <v>81.64</v>
          </cell>
          <cell r="Q388">
            <v>152.75700000000001</v>
          </cell>
          <cell r="R388">
            <v>12471.081480000001</v>
          </cell>
          <cell r="S388">
            <v>39.11</v>
          </cell>
          <cell r="T388">
            <v>93.459000000000003</v>
          </cell>
          <cell r="U388">
            <v>3655.1814899999999</v>
          </cell>
          <cell r="V388">
            <v>30.16</v>
          </cell>
          <cell r="W388">
            <v>375.84000000000003</v>
          </cell>
          <cell r="X388">
            <v>11335.334400000002</v>
          </cell>
          <cell r="Y388">
            <v>103.32000000000001</v>
          </cell>
          <cell r="Z388">
            <v>68.054000000000002</v>
          </cell>
          <cell r="AA388">
            <v>7031.3392800000011</v>
          </cell>
          <cell r="AB388">
            <v>22.95</v>
          </cell>
          <cell r="AC388">
            <v>120.90600000000001</v>
          </cell>
          <cell r="AD388">
            <v>2774.7927</v>
          </cell>
          <cell r="AE388">
            <v>68.5</v>
          </cell>
          <cell r="AF388">
            <v>131.88900000000001</v>
          </cell>
          <cell r="AG388">
            <v>9034.3965000000007</v>
          </cell>
          <cell r="AH388">
            <v>62.65</v>
          </cell>
          <cell r="AI388">
            <v>83.381</v>
          </cell>
          <cell r="AJ388">
            <v>5223.8196499999995</v>
          </cell>
          <cell r="AK388">
            <v>66442.647724900002</v>
          </cell>
          <cell r="AM388">
            <v>50.74</v>
          </cell>
          <cell r="AN388">
            <v>47.908999999999999</v>
          </cell>
          <cell r="AO388">
            <v>2430.9026600000002</v>
          </cell>
          <cell r="AP388">
            <v>68.69</v>
          </cell>
          <cell r="AQ388">
            <v>65.948999999999998</v>
          </cell>
          <cell r="AR388">
            <v>4530.0368099999996</v>
          </cell>
          <cell r="AS388">
            <v>158.01</v>
          </cell>
          <cell r="AT388">
            <v>42.899000000000001</v>
          </cell>
          <cell r="AU388">
            <v>6778.4709899999998</v>
          </cell>
          <cell r="AV388">
            <v>88.94</v>
          </cell>
          <cell r="AW388">
            <v>27.323</v>
          </cell>
          <cell r="AX388">
            <v>2430.1076199999998</v>
          </cell>
          <cell r="AY388">
            <v>8.94</v>
          </cell>
          <cell r="AZ388">
            <v>39.115000000000002</v>
          </cell>
          <cell r="BA388">
            <v>349.68810000000002</v>
          </cell>
          <cell r="BB388">
            <v>121.36</v>
          </cell>
          <cell r="BC388">
            <v>95.290999999999997</v>
          </cell>
          <cell r="BD388">
            <v>11564.51576</v>
          </cell>
          <cell r="BE388">
            <v>28083.721939999996</v>
          </cell>
          <cell r="BG388">
            <v>48.44</v>
          </cell>
          <cell r="BH388">
            <v>119.97</v>
          </cell>
          <cell r="BI388">
            <v>5811.3467999999993</v>
          </cell>
          <cell r="BJ388">
            <v>23.28</v>
          </cell>
          <cell r="BK388">
            <v>314.09300000000002</v>
          </cell>
          <cell r="BL388">
            <v>7312.0850400000008</v>
          </cell>
          <cell r="BM388">
            <v>47.06</v>
          </cell>
          <cell r="BN388">
            <v>89.513999999999996</v>
          </cell>
          <cell r="BO388">
            <v>4212.5288399999999</v>
          </cell>
          <cell r="BP388">
            <v>45.36</v>
          </cell>
          <cell r="BQ388">
            <v>160.286</v>
          </cell>
          <cell r="BR388">
            <v>7270.5729600000004</v>
          </cell>
          <cell r="BS388">
            <v>27.61</v>
          </cell>
          <cell r="BT388">
            <v>255.96700000000001</v>
          </cell>
          <cell r="BU388">
            <v>7067.2488700000004</v>
          </cell>
          <cell r="BV388">
            <v>761</v>
          </cell>
          <cell r="BW388">
            <v>5.6719999999999997</v>
          </cell>
          <cell r="BX388">
            <v>4316.3919999999998</v>
          </cell>
          <cell r="BY388">
            <v>29.04</v>
          </cell>
          <cell r="BZ388">
            <v>154.786</v>
          </cell>
          <cell r="CA388">
            <v>4494.9854399999995</v>
          </cell>
          <cell r="CB388">
            <v>40485.159949999994</v>
          </cell>
          <cell r="CD388">
            <v>16.95</v>
          </cell>
          <cell r="CE388">
            <v>35.433999999999997</v>
          </cell>
          <cell r="CF388">
            <v>600.60629999999992</v>
          </cell>
          <cell r="CG388">
            <v>15.600000000000001</v>
          </cell>
          <cell r="CH388">
            <v>29.3</v>
          </cell>
          <cell r="CI388">
            <v>457.08000000000004</v>
          </cell>
          <cell r="CJ388">
            <v>1057.6862999999998</v>
          </cell>
          <cell r="CL388">
            <v>1539.18</v>
          </cell>
        </row>
        <row r="389">
          <cell r="A389" t="str">
            <v>06/05/2007</v>
          </cell>
          <cell r="B389">
            <v>39238</v>
          </cell>
          <cell r="C389">
            <v>112.69146177049029</v>
          </cell>
          <cell r="D389">
            <v>161.15261133946674</v>
          </cell>
          <cell r="E389">
            <v>70.222828493757177</v>
          </cell>
          <cell r="F389">
            <v>59.316640720950531</v>
          </cell>
          <cell r="G389">
            <v>120.66125472887768</v>
          </cell>
          <cell r="H389">
            <v>177.80910189287152</v>
          </cell>
          <cell r="I389">
            <v>88.300000000000011</v>
          </cell>
          <cell r="J389">
            <v>42.780910000000006</v>
          </cell>
          <cell r="K389">
            <v>201.38499999999999</v>
          </cell>
          <cell r="L389">
            <v>8615.4335603500003</v>
          </cell>
          <cell r="M389">
            <v>95.52</v>
          </cell>
          <cell r="N389">
            <v>65.698000000000008</v>
          </cell>
          <cell r="O389">
            <v>6275.4729600000001</v>
          </cell>
          <cell r="P389">
            <v>79.91</v>
          </cell>
          <cell r="Q389">
            <v>152.75700000000001</v>
          </cell>
          <cell r="R389">
            <v>12206.81187</v>
          </cell>
          <cell r="S389">
            <v>39.18</v>
          </cell>
          <cell r="T389">
            <v>93.459000000000003</v>
          </cell>
          <cell r="U389">
            <v>3661.7236200000002</v>
          </cell>
          <cell r="V389">
            <v>29.94</v>
          </cell>
          <cell r="W389">
            <v>375.84000000000003</v>
          </cell>
          <cell r="X389">
            <v>11252.649600000001</v>
          </cell>
          <cell r="Y389">
            <v>101.25</v>
          </cell>
          <cell r="Z389">
            <v>68.054000000000002</v>
          </cell>
          <cell r="AA389">
            <v>6890.4675000000007</v>
          </cell>
          <cell r="AB389">
            <v>22.95</v>
          </cell>
          <cell r="AC389">
            <v>120.90600000000001</v>
          </cell>
          <cell r="AD389">
            <v>2774.7927</v>
          </cell>
          <cell r="AE389">
            <v>67.510000000000005</v>
          </cell>
          <cell r="AF389">
            <v>131.88900000000001</v>
          </cell>
          <cell r="AG389">
            <v>8903.826390000002</v>
          </cell>
          <cell r="AH389">
            <v>62.93</v>
          </cell>
          <cell r="AI389">
            <v>83.381</v>
          </cell>
          <cell r="AJ389">
            <v>5247.16633</v>
          </cell>
          <cell r="AK389">
            <v>65828.344530350005</v>
          </cell>
          <cell r="AM389">
            <v>49.730000000000004</v>
          </cell>
          <cell r="AN389">
            <v>47.908999999999999</v>
          </cell>
          <cell r="AO389">
            <v>2382.5145700000003</v>
          </cell>
          <cell r="AP389">
            <v>68.570000000000007</v>
          </cell>
          <cell r="AQ389">
            <v>65.948999999999998</v>
          </cell>
          <cell r="AR389">
            <v>4522.1229300000005</v>
          </cell>
          <cell r="AS389">
            <v>159.93</v>
          </cell>
          <cell r="AT389">
            <v>42.899000000000001</v>
          </cell>
          <cell r="AU389">
            <v>6860.8370700000005</v>
          </cell>
          <cell r="AV389">
            <v>88.300000000000011</v>
          </cell>
          <cell r="AW389">
            <v>27.323</v>
          </cell>
          <cell r="AX389">
            <v>2412.6209000000003</v>
          </cell>
          <cell r="AY389">
            <v>8.7100000000000009</v>
          </cell>
          <cell r="AZ389">
            <v>39.115000000000002</v>
          </cell>
          <cell r="BA389">
            <v>340.69165000000004</v>
          </cell>
          <cell r="BB389">
            <v>120.23</v>
          </cell>
          <cell r="BC389">
            <v>95.290999999999997</v>
          </cell>
          <cell r="BD389">
            <v>11456.836929999999</v>
          </cell>
          <cell r="BE389">
            <v>27975.624049999999</v>
          </cell>
          <cell r="BG389">
            <v>47.85</v>
          </cell>
          <cell r="BH389">
            <v>119.97</v>
          </cell>
          <cell r="BI389">
            <v>5740.5645000000004</v>
          </cell>
          <cell r="BJ389">
            <v>22.94</v>
          </cell>
          <cell r="BK389">
            <v>314.09300000000002</v>
          </cell>
          <cell r="BL389">
            <v>7205.2934200000009</v>
          </cell>
          <cell r="BM389">
            <v>46.76</v>
          </cell>
          <cell r="BN389">
            <v>89.513999999999996</v>
          </cell>
          <cell r="BO389">
            <v>4185.6746399999993</v>
          </cell>
          <cell r="BP389">
            <v>44.88</v>
          </cell>
          <cell r="BQ389">
            <v>160.286</v>
          </cell>
          <cell r="BR389">
            <v>7193.6356800000003</v>
          </cell>
          <cell r="BS389">
            <v>27.12</v>
          </cell>
          <cell r="BT389">
            <v>255.96700000000001</v>
          </cell>
          <cell r="BU389">
            <v>6941.8250400000006</v>
          </cell>
          <cell r="BV389">
            <v>755</v>
          </cell>
          <cell r="BW389">
            <v>5.6719999999999997</v>
          </cell>
          <cell r="BX389">
            <v>4282.3599999999997</v>
          </cell>
          <cell r="BY389">
            <v>28.89</v>
          </cell>
          <cell r="BZ389">
            <v>154.786</v>
          </cell>
          <cell r="CA389">
            <v>4471.7675399999998</v>
          </cell>
          <cell r="CB389">
            <v>40021.120819999996</v>
          </cell>
          <cell r="CD389">
            <v>16.78</v>
          </cell>
          <cell r="CE389">
            <v>35.433999999999997</v>
          </cell>
          <cell r="CF389">
            <v>594.58252000000005</v>
          </cell>
          <cell r="CG389">
            <v>15.540000000000001</v>
          </cell>
          <cell r="CH389">
            <v>29.3</v>
          </cell>
          <cell r="CI389">
            <v>455.32200000000006</v>
          </cell>
          <cell r="CJ389">
            <v>1049.90452</v>
          </cell>
          <cell r="CL389">
            <v>1530.95</v>
          </cell>
        </row>
        <row r="390">
          <cell r="A390" t="str">
            <v>06/06/2007</v>
          </cell>
          <cell r="B390">
            <v>39239</v>
          </cell>
          <cell r="C390">
            <v>110.63455436108984</v>
          </cell>
          <cell r="D390">
            <v>157.54934300556727</v>
          </cell>
          <cell r="E390">
            <v>68.598935145829643</v>
          </cell>
          <cell r="F390">
            <v>58.395387595389025</v>
          </cell>
          <cell r="G390">
            <v>119.5917402269861</v>
          </cell>
          <cell r="H390">
            <v>172.37213048731374</v>
          </cell>
          <cell r="I390">
            <v>85.600000000000009</v>
          </cell>
          <cell r="J390">
            <v>41.985410000000002</v>
          </cell>
          <cell r="K390">
            <v>201.38499999999999</v>
          </cell>
          <cell r="L390">
            <v>8455.2317928499997</v>
          </cell>
          <cell r="M390">
            <v>93.7</v>
          </cell>
          <cell r="N390">
            <v>65.698000000000008</v>
          </cell>
          <cell r="O390">
            <v>6155.9026000000013</v>
          </cell>
          <cell r="P390">
            <v>78.650000000000006</v>
          </cell>
          <cell r="Q390">
            <v>152.75700000000001</v>
          </cell>
          <cell r="R390">
            <v>12014.338050000002</v>
          </cell>
          <cell r="S390">
            <v>39.6</v>
          </cell>
          <cell r="T390">
            <v>93.459000000000003</v>
          </cell>
          <cell r="U390">
            <v>3700.9764000000005</v>
          </cell>
          <cell r="V390">
            <v>28.97</v>
          </cell>
          <cell r="W390">
            <v>375.84000000000003</v>
          </cell>
          <cell r="X390">
            <v>10888.084800000001</v>
          </cell>
          <cell r="Y390">
            <v>100.60000000000001</v>
          </cell>
          <cell r="Z390">
            <v>68.054000000000002</v>
          </cell>
          <cell r="AA390">
            <v>6846.2324000000008</v>
          </cell>
          <cell r="AB390">
            <v>22.580000000000002</v>
          </cell>
          <cell r="AC390">
            <v>120.90600000000001</v>
          </cell>
          <cell r="AD390">
            <v>2730.0574800000004</v>
          </cell>
          <cell r="AE390">
            <v>66.19</v>
          </cell>
          <cell r="AF390">
            <v>131.88900000000001</v>
          </cell>
          <cell r="AG390">
            <v>8729.7329100000006</v>
          </cell>
          <cell r="AH390">
            <v>61.24</v>
          </cell>
          <cell r="AI390">
            <v>83.381</v>
          </cell>
          <cell r="AJ390">
            <v>5106.2524400000002</v>
          </cell>
          <cell r="AK390">
            <v>64626.808872850001</v>
          </cell>
          <cell r="AM390">
            <v>47.83</v>
          </cell>
          <cell r="AN390">
            <v>47.908999999999999</v>
          </cell>
          <cell r="AO390">
            <v>2291.48747</v>
          </cell>
          <cell r="AP390">
            <v>68.09</v>
          </cell>
          <cell r="AQ390">
            <v>65.948999999999998</v>
          </cell>
          <cell r="AR390">
            <v>4490.4674100000002</v>
          </cell>
          <cell r="AS390">
            <v>155.89000000000001</v>
          </cell>
          <cell r="AT390">
            <v>42.899000000000001</v>
          </cell>
          <cell r="AU390">
            <v>6687.5251100000005</v>
          </cell>
          <cell r="AV390">
            <v>85.600000000000009</v>
          </cell>
          <cell r="AW390">
            <v>27.323</v>
          </cell>
          <cell r="AX390">
            <v>2338.8488000000002</v>
          </cell>
          <cell r="AY390">
            <v>8.5299999999999994</v>
          </cell>
          <cell r="AZ390">
            <v>39.115000000000002</v>
          </cell>
          <cell r="BA390">
            <v>333.65094999999997</v>
          </cell>
          <cell r="BB390">
            <v>117.62</v>
          </cell>
          <cell r="BC390">
            <v>95.290999999999997</v>
          </cell>
          <cell r="BD390">
            <v>11208.127420000001</v>
          </cell>
          <cell r="BE390">
            <v>27350.10716</v>
          </cell>
          <cell r="BG390">
            <v>46.410000000000004</v>
          </cell>
          <cell r="BH390">
            <v>119.97</v>
          </cell>
          <cell r="BI390">
            <v>5567.8077000000003</v>
          </cell>
          <cell r="BJ390">
            <v>22.44</v>
          </cell>
          <cell r="BK390">
            <v>314.09300000000002</v>
          </cell>
          <cell r="BL390">
            <v>7048.2469200000005</v>
          </cell>
          <cell r="BM390">
            <v>45.5</v>
          </cell>
          <cell r="BN390">
            <v>89.513999999999996</v>
          </cell>
          <cell r="BO390">
            <v>4072.8869999999997</v>
          </cell>
          <cell r="BP390">
            <v>44.28</v>
          </cell>
          <cell r="BQ390">
            <v>160.286</v>
          </cell>
          <cell r="BR390">
            <v>7097.4640800000006</v>
          </cell>
          <cell r="BS390">
            <v>26.37</v>
          </cell>
          <cell r="BT390">
            <v>255.96700000000001</v>
          </cell>
          <cell r="BU390">
            <v>6749.8497900000002</v>
          </cell>
          <cell r="BV390">
            <v>732.40000000000009</v>
          </cell>
          <cell r="BW390">
            <v>5.6719999999999997</v>
          </cell>
          <cell r="BX390">
            <v>4154.1728000000003</v>
          </cell>
          <cell r="BY390">
            <v>28.46</v>
          </cell>
          <cell r="BZ390">
            <v>154.786</v>
          </cell>
          <cell r="CA390">
            <v>4405.2095600000002</v>
          </cell>
          <cell r="CB390">
            <v>39095.637850000006</v>
          </cell>
          <cell r="CD390">
            <v>16.510000000000002</v>
          </cell>
          <cell r="CE390">
            <v>35.433999999999997</v>
          </cell>
          <cell r="CF390">
            <v>585.01534000000004</v>
          </cell>
          <cell r="CG390">
            <v>15.31</v>
          </cell>
          <cell r="CH390">
            <v>29.3</v>
          </cell>
          <cell r="CI390">
            <v>448.58300000000003</v>
          </cell>
          <cell r="CJ390">
            <v>1033.59834</v>
          </cell>
          <cell r="CL390">
            <v>1517.38</v>
          </cell>
        </row>
        <row r="391">
          <cell r="A391" t="str">
            <v>06/07/2007</v>
          </cell>
          <cell r="B391">
            <v>39240</v>
          </cell>
          <cell r="C391">
            <v>108.38867757568316</v>
          </cell>
          <cell r="D391">
            <v>154.02989981049217</v>
          </cell>
          <cell r="E391">
            <v>65.820529395993432</v>
          </cell>
          <cell r="F391">
            <v>57.52958305849458</v>
          </cell>
          <cell r="G391">
            <v>117.49054224464059</v>
          </cell>
          <cell r="H391">
            <v>166.9552960128876</v>
          </cell>
          <cell r="I391">
            <v>82.91</v>
          </cell>
          <cell r="J391">
            <v>41.020960000000002</v>
          </cell>
          <cell r="K391">
            <v>201.38499999999999</v>
          </cell>
          <cell r="L391">
            <v>8261.0060295999992</v>
          </cell>
          <cell r="M391">
            <v>91.01</v>
          </cell>
          <cell r="N391">
            <v>65.698000000000008</v>
          </cell>
          <cell r="O391">
            <v>5979.1749800000007</v>
          </cell>
          <cell r="P391">
            <v>78.2</v>
          </cell>
          <cell r="Q391">
            <v>152.75700000000001</v>
          </cell>
          <cell r="R391">
            <v>11945.597400000001</v>
          </cell>
          <cell r="S391">
            <v>40</v>
          </cell>
          <cell r="T391">
            <v>93.459000000000003</v>
          </cell>
          <cell r="U391">
            <v>3738.36</v>
          </cell>
          <cell r="V391">
            <v>28.13</v>
          </cell>
          <cell r="W391">
            <v>375.84000000000003</v>
          </cell>
          <cell r="X391">
            <v>10572.379200000001</v>
          </cell>
          <cell r="Y391">
            <v>97.28</v>
          </cell>
          <cell r="Z391">
            <v>68.054000000000002</v>
          </cell>
          <cell r="AA391">
            <v>6620.2931200000003</v>
          </cell>
          <cell r="AB391">
            <v>22.27</v>
          </cell>
          <cell r="AC391">
            <v>120.90600000000001</v>
          </cell>
          <cell r="AD391">
            <v>2692.5766200000003</v>
          </cell>
          <cell r="AE391">
            <v>64.739999999999995</v>
          </cell>
          <cell r="AF391">
            <v>131.88900000000001</v>
          </cell>
          <cell r="AG391">
            <v>8538.4938600000005</v>
          </cell>
          <cell r="AH391">
            <v>59.57</v>
          </cell>
          <cell r="AI391">
            <v>83.381</v>
          </cell>
          <cell r="AJ391">
            <v>4967.0061699999997</v>
          </cell>
          <cell r="AK391">
            <v>63314.887379600012</v>
          </cell>
          <cell r="AM391">
            <v>47.96</v>
          </cell>
          <cell r="AN391">
            <v>47.908999999999999</v>
          </cell>
          <cell r="AO391">
            <v>2297.7156399999999</v>
          </cell>
          <cell r="AP391">
            <v>67.239999999999995</v>
          </cell>
          <cell r="AQ391">
            <v>65.948999999999998</v>
          </cell>
          <cell r="AR391">
            <v>4434.4107599999998</v>
          </cell>
          <cell r="AS391">
            <v>153.17000000000002</v>
          </cell>
          <cell r="AT391">
            <v>42.899000000000001</v>
          </cell>
          <cell r="AU391">
            <v>6570.8398300000008</v>
          </cell>
          <cell r="AV391">
            <v>82.91</v>
          </cell>
          <cell r="AW391">
            <v>27.323</v>
          </cell>
          <cell r="AX391">
            <v>2265.3499299999999</v>
          </cell>
          <cell r="AY391">
            <v>8.4499999999999993</v>
          </cell>
          <cell r="AZ391">
            <v>39.115000000000002</v>
          </cell>
          <cell r="BA391">
            <v>330.52175</v>
          </cell>
          <cell r="BB391">
            <v>113.76</v>
          </cell>
          <cell r="BC391">
            <v>95.290999999999997</v>
          </cell>
          <cell r="BD391">
            <v>10840.30416</v>
          </cell>
          <cell r="BE391">
            <v>26739.142070000002</v>
          </cell>
          <cell r="BG391">
            <v>44.6</v>
          </cell>
          <cell r="BH391">
            <v>119.97</v>
          </cell>
          <cell r="BI391">
            <v>5350.6620000000003</v>
          </cell>
          <cell r="BJ391">
            <v>21.53</v>
          </cell>
          <cell r="BK391">
            <v>314.09300000000002</v>
          </cell>
          <cell r="BL391">
            <v>6762.4222900000004</v>
          </cell>
          <cell r="BM391">
            <v>43.85</v>
          </cell>
          <cell r="BN391">
            <v>89.513999999999996</v>
          </cell>
          <cell r="BO391">
            <v>3925.1889000000001</v>
          </cell>
          <cell r="BP391">
            <v>42.42</v>
          </cell>
          <cell r="BQ391">
            <v>160.286</v>
          </cell>
          <cell r="BR391">
            <v>6799.33212</v>
          </cell>
          <cell r="BS391">
            <v>25.04</v>
          </cell>
          <cell r="BT391">
            <v>255.96700000000001</v>
          </cell>
          <cell r="BU391">
            <v>6409.4136799999997</v>
          </cell>
          <cell r="BV391">
            <v>710</v>
          </cell>
          <cell r="BW391">
            <v>5.6719999999999997</v>
          </cell>
          <cell r="BX391">
            <v>4027.12</v>
          </cell>
          <cell r="BY391">
            <v>27.38</v>
          </cell>
          <cell r="BZ391">
            <v>154.786</v>
          </cell>
          <cell r="CA391">
            <v>4238.0406800000001</v>
          </cell>
          <cell r="CB391">
            <v>37512.179669999998</v>
          </cell>
          <cell r="CD391">
            <v>16.400000000000002</v>
          </cell>
          <cell r="CE391">
            <v>35.433999999999997</v>
          </cell>
          <cell r="CF391">
            <v>581.11760000000004</v>
          </cell>
          <cell r="CG391">
            <v>14.92</v>
          </cell>
          <cell r="CH391">
            <v>29.3</v>
          </cell>
          <cell r="CI391">
            <v>437.15600000000001</v>
          </cell>
          <cell r="CJ391">
            <v>1018.2736</v>
          </cell>
          <cell r="CL391">
            <v>1490.72</v>
          </cell>
        </row>
        <row r="392">
          <cell r="A392" t="str">
            <v>06/08/2007</v>
          </cell>
          <cell r="B392">
            <v>39241</v>
          </cell>
          <cell r="C392">
            <v>109.93606150145223</v>
          </cell>
          <cell r="D392">
            <v>157.3776794693548</v>
          </cell>
          <cell r="E392">
            <v>67.274229009551604</v>
          </cell>
          <cell r="F392">
            <v>58.471629404806222</v>
          </cell>
          <cell r="G392">
            <v>118.8264501891551</v>
          </cell>
          <cell r="H392">
            <v>171.16391461941197</v>
          </cell>
          <cell r="I392">
            <v>85</v>
          </cell>
          <cell r="J392">
            <v>41.555999999999997</v>
          </cell>
          <cell r="K392">
            <v>201.38499999999999</v>
          </cell>
          <cell r="L392">
            <v>8368.7550599999995</v>
          </cell>
          <cell r="M392">
            <v>90.92</v>
          </cell>
          <cell r="N392">
            <v>65.698000000000008</v>
          </cell>
          <cell r="O392">
            <v>5973.2621600000011</v>
          </cell>
          <cell r="P392">
            <v>79.75</v>
          </cell>
          <cell r="Q392">
            <v>152.75700000000001</v>
          </cell>
          <cell r="R392">
            <v>12182.37075</v>
          </cell>
          <cell r="S392">
            <v>39.42</v>
          </cell>
          <cell r="T392">
            <v>93.459000000000003</v>
          </cell>
          <cell r="U392">
            <v>3684.1537800000001</v>
          </cell>
          <cell r="V392">
            <v>28.700000000000003</v>
          </cell>
          <cell r="W392">
            <v>375.84000000000003</v>
          </cell>
          <cell r="X392">
            <v>10786.608000000002</v>
          </cell>
          <cell r="Y392">
            <v>99.38</v>
          </cell>
          <cell r="Z392">
            <v>68.054000000000002</v>
          </cell>
          <cell r="AA392">
            <v>6763.2065199999997</v>
          </cell>
          <cell r="AB392">
            <v>22.52</v>
          </cell>
          <cell r="AC392">
            <v>120.90600000000001</v>
          </cell>
          <cell r="AD392">
            <v>2722.80312</v>
          </cell>
          <cell r="AE392">
            <v>65.95</v>
          </cell>
          <cell r="AF392">
            <v>131.88900000000001</v>
          </cell>
          <cell r="AG392">
            <v>8698.0795500000004</v>
          </cell>
          <cell r="AH392">
            <v>60.44</v>
          </cell>
          <cell r="AI392">
            <v>83.381</v>
          </cell>
          <cell r="AJ392">
            <v>5039.5476399999998</v>
          </cell>
          <cell r="AK392">
            <v>64218.78658</v>
          </cell>
          <cell r="AM392">
            <v>48.89</v>
          </cell>
          <cell r="AN392">
            <v>47.908999999999999</v>
          </cell>
          <cell r="AO392">
            <v>2342.2710099999999</v>
          </cell>
          <cell r="AP392">
            <v>67.91</v>
          </cell>
          <cell r="AQ392">
            <v>65.948999999999998</v>
          </cell>
          <cell r="AR392">
            <v>4478.5965899999992</v>
          </cell>
          <cell r="AS392">
            <v>157.05000000000001</v>
          </cell>
          <cell r="AT392">
            <v>42.899000000000001</v>
          </cell>
          <cell r="AU392">
            <v>6737.2879500000008</v>
          </cell>
          <cell r="AV392">
            <v>85</v>
          </cell>
          <cell r="AW392">
            <v>27.323</v>
          </cell>
          <cell r="AX392">
            <v>2322.4549999999999</v>
          </cell>
          <cell r="AY392">
            <v>8.6</v>
          </cell>
          <cell r="AZ392">
            <v>39.115000000000002</v>
          </cell>
          <cell r="BA392">
            <v>336.38900000000001</v>
          </cell>
          <cell r="BB392">
            <v>116.52</v>
          </cell>
          <cell r="BC392">
            <v>95.290999999999997</v>
          </cell>
          <cell r="BD392">
            <v>11103.30732</v>
          </cell>
          <cell r="BE392">
            <v>27320.30687</v>
          </cell>
          <cell r="BG392">
            <v>45.68</v>
          </cell>
          <cell r="BH392">
            <v>119.97</v>
          </cell>
          <cell r="BI392">
            <v>5480.2295999999997</v>
          </cell>
          <cell r="BJ392">
            <v>21.96</v>
          </cell>
          <cell r="BK392">
            <v>314.09300000000002</v>
          </cell>
          <cell r="BL392">
            <v>6897.4822800000011</v>
          </cell>
          <cell r="BM392">
            <v>44.480000000000004</v>
          </cell>
          <cell r="BN392">
            <v>89.513999999999996</v>
          </cell>
          <cell r="BO392">
            <v>3981.5827200000003</v>
          </cell>
          <cell r="BP392">
            <v>43.160000000000004</v>
          </cell>
          <cell r="BQ392">
            <v>160.286</v>
          </cell>
          <cell r="BR392">
            <v>6917.943760000001</v>
          </cell>
          <cell r="BS392">
            <v>25.85</v>
          </cell>
          <cell r="BT392">
            <v>255.96700000000001</v>
          </cell>
          <cell r="BU392">
            <v>6616.7469500000007</v>
          </cell>
          <cell r="BV392">
            <v>720.99</v>
          </cell>
          <cell r="BW392">
            <v>5.6719999999999997</v>
          </cell>
          <cell r="BX392">
            <v>4089.4552799999997</v>
          </cell>
          <cell r="BY392">
            <v>28.150000000000002</v>
          </cell>
          <cell r="BZ392">
            <v>154.786</v>
          </cell>
          <cell r="CA392">
            <v>4357.2259000000004</v>
          </cell>
          <cell r="CB392">
            <v>38340.666490000003</v>
          </cell>
          <cell r="CD392">
            <v>16.73</v>
          </cell>
          <cell r="CE392">
            <v>35.433999999999997</v>
          </cell>
          <cell r="CF392">
            <v>592.81081999999992</v>
          </cell>
          <cell r="CG392">
            <v>15.09</v>
          </cell>
          <cell r="CH392">
            <v>29.3</v>
          </cell>
          <cell r="CI392">
            <v>442.137</v>
          </cell>
          <cell r="CJ392">
            <v>1034.9478199999999</v>
          </cell>
          <cell r="CL392">
            <v>1507.67</v>
          </cell>
        </row>
        <row r="393">
          <cell r="A393" t="str">
            <v>06/11/2007</v>
          </cell>
          <cell r="B393">
            <v>39244</v>
          </cell>
          <cell r="C393">
            <v>109.52240704675592</v>
          </cell>
          <cell r="D393">
            <v>157.98781078681131</v>
          </cell>
          <cell r="E393">
            <v>66.388507801560309</v>
          </cell>
          <cell r="F393">
            <v>57.201201131097193</v>
          </cell>
          <cell r="G393">
            <v>118.94073139974779</v>
          </cell>
          <cell r="H393">
            <v>171.22432541280708</v>
          </cell>
          <cell r="I393">
            <v>85.03</v>
          </cell>
          <cell r="J393">
            <v>41.253270000000001</v>
          </cell>
          <cell r="K393">
            <v>201.38499999999999</v>
          </cell>
          <cell r="L393">
            <v>8307.7897789500003</v>
          </cell>
          <cell r="M393">
            <v>90.08</v>
          </cell>
          <cell r="N393">
            <v>65.698000000000008</v>
          </cell>
          <cell r="O393">
            <v>5918.0758400000004</v>
          </cell>
          <cell r="P393">
            <v>79.39</v>
          </cell>
          <cell r="Q393">
            <v>152.75700000000001</v>
          </cell>
          <cell r="R393">
            <v>12127.37823</v>
          </cell>
          <cell r="S393">
            <v>38.900000000000006</v>
          </cell>
          <cell r="T393">
            <v>93.459000000000003</v>
          </cell>
          <cell r="U393">
            <v>3635.5551000000005</v>
          </cell>
          <cell r="V393">
            <v>28.78</v>
          </cell>
          <cell r="W393">
            <v>375.84000000000003</v>
          </cell>
          <cell r="X393">
            <v>10816.675200000001</v>
          </cell>
          <cell r="Y393">
            <v>99.37</v>
          </cell>
          <cell r="Z393">
            <v>68.054000000000002</v>
          </cell>
          <cell r="AA393">
            <v>6762.5259800000003</v>
          </cell>
          <cell r="AB393">
            <v>22.54</v>
          </cell>
          <cell r="AC393">
            <v>120.90600000000001</v>
          </cell>
          <cell r="AD393">
            <v>2725.2212399999999</v>
          </cell>
          <cell r="AE393">
            <v>65.84</v>
          </cell>
          <cell r="AF393">
            <v>131.88900000000001</v>
          </cell>
          <cell r="AG393">
            <v>8683.5717600000007</v>
          </cell>
          <cell r="AH393">
            <v>59.97</v>
          </cell>
          <cell r="AI393">
            <v>83.381</v>
          </cell>
          <cell r="AJ393">
            <v>5000.3585700000003</v>
          </cell>
          <cell r="AK393">
            <v>63977.151698949994</v>
          </cell>
          <cell r="AM393">
            <v>48.64</v>
          </cell>
          <cell r="AN393">
            <v>47.908999999999999</v>
          </cell>
          <cell r="AO393">
            <v>2330.29376</v>
          </cell>
          <cell r="AP393">
            <v>68.08</v>
          </cell>
          <cell r="AQ393">
            <v>65.948999999999998</v>
          </cell>
          <cell r="AR393">
            <v>4489.8079200000002</v>
          </cell>
          <cell r="AS393">
            <v>158.72999999999999</v>
          </cell>
          <cell r="AT393">
            <v>42.899000000000001</v>
          </cell>
          <cell r="AU393">
            <v>6809.3582699999997</v>
          </cell>
          <cell r="AV393">
            <v>85.03</v>
          </cell>
          <cell r="AW393">
            <v>27.323</v>
          </cell>
          <cell r="AX393">
            <v>2323.2746900000002</v>
          </cell>
          <cell r="AY393">
            <v>8.66</v>
          </cell>
          <cell r="AZ393">
            <v>39.115000000000002</v>
          </cell>
          <cell r="BA393">
            <v>338.73590000000002</v>
          </cell>
          <cell r="BB393">
            <v>116.85000000000001</v>
          </cell>
          <cell r="BC393">
            <v>95.290999999999997</v>
          </cell>
          <cell r="BD393">
            <v>11134.753350000001</v>
          </cell>
          <cell r="BE393">
            <v>27426.223890000001</v>
          </cell>
          <cell r="BG393">
            <v>45.27</v>
          </cell>
          <cell r="BH393">
            <v>119.97</v>
          </cell>
          <cell r="BI393">
            <v>5431.0419000000002</v>
          </cell>
          <cell r="BJ393">
            <v>21.52</v>
          </cell>
          <cell r="BK393">
            <v>314.09300000000002</v>
          </cell>
          <cell r="BL393">
            <v>6759.2813599999999</v>
          </cell>
          <cell r="BM393">
            <v>44.03</v>
          </cell>
          <cell r="BN393">
            <v>89.513999999999996</v>
          </cell>
          <cell r="BO393">
            <v>3941.3014199999998</v>
          </cell>
          <cell r="BP393">
            <v>43.06</v>
          </cell>
          <cell r="BQ393">
            <v>160.286</v>
          </cell>
          <cell r="BR393">
            <v>6901.9151600000005</v>
          </cell>
          <cell r="BS393">
            <v>25.39</v>
          </cell>
          <cell r="BT393">
            <v>255.96700000000001</v>
          </cell>
          <cell r="BU393">
            <v>6499.0021300000008</v>
          </cell>
          <cell r="BV393">
            <v>711</v>
          </cell>
          <cell r="BW393">
            <v>5.6719999999999997</v>
          </cell>
          <cell r="BX393">
            <v>4032.7919999999999</v>
          </cell>
          <cell r="BY393">
            <v>27.59</v>
          </cell>
          <cell r="BZ393">
            <v>154.786</v>
          </cell>
          <cell r="CA393">
            <v>4270.5457399999996</v>
          </cell>
          <cell r="CB393">
            <v>37835.879710000001</v>
          </cell>
          <cell r="CD393">
            <v>16.36</v>
          </cell>
          <cell r="CE393">
            <v>35.433999999999997</v>
          </cell>
          <cell r="CF393">
            <v>579.70023999999989</v>
          </cell>
          <cell r="CG393">
            <v>14.77</v>
          </cell>
          <cell r="CH393">
            <v>29.3</v>
          </cell>
          <cell r="CI393">
            <v>432.76100000000002</v>
          </cell>
          <cell r="CJ393">
            <v>1012.4612399999999</v>
          </cell>
          <cell r="CL393">
            <v>1509.1200000000001</v>
          </cell>
        </row>
        <row r="394">
          <cell r="A394" t="str">
            <v>06/12/2007</v>
          </cell>
          <cell r="B394">
            <v>39245</v>
          </cell>
          <cell r="C394">
            <v>108.16768405868835</v>
          </cell>
          <cell r="D394">
            <v>155.47216236744842</v>
          </cell>
          <cell r="E394">
            <v>64.772726770460366</v>
          </cell>
          <cell r="F394">
            <v>56.583701683858514</v>
          </cell>
          <cell r="G394">
            <v>117.67023959646909</v>
          </cell>
          <cell r="H394">
            <v>163.71325010068466</v>
          </cell>
          <cell r="I394">
            <v>81.300000000000011</v>
          </cell>
          <cell r="J394">
            <v>40.746410000000004</v>
          </cell>
          <cell r="K394">
            <v>201.38499999999999</v>
          </cell>
          <cell r="L394">
            <v>8205.7157778500004</v>
          </cell>
          <cell r="M394">
            <v>88.52</v>
          </cell>
          <cell r="N394">
            <v>65.698000000000008</v>
          </cell>
          <cell r="O394">
            <v>5815.5869600000005</v>
          </cell>
          <cell r="P394">
            <v>78.72</v>
          </cell>
          <cell r="Q394">
            <v>152.75700000000001</v>
          </cell>
          <cell r="R394">
            <v>12025.03104</v>
          </cell>
          <cell r="S394">
            <v>38.07</v>
          </cell>
          <cell r="T394">
            <v>93.459000000000003</v>
          </cell>
          <cell r="U394">
            <v>3557.9841300000003</v>
          </cell>
          <cell r="V394">
            <v>28.330000000000002</v>
          </cell>
          <cell r="W394">
            <v>375.84000000000003</v>
          </cell>
          <cell r="X394">
            <v>10647.547200000001</v>
          </cell>
          <cell r="Y394">
            <v>98.91</v>
          </cell>
          <cell r="Z394">
            <v>68.054000000000002</v>
          </cell>
          <cell r="AA394">
            <v>6731.2211399999997</v>
          </cell>
          <cell r="AB394">
            <v>22.490000000000002</v>
          </cell>
          <cell r="AC394">
            <v>120.90600000000001</v>
          </cell>
          <cell r="AD394">
            <v>2719.1759400000005</v>
          </cell>
          <cell r="AE394">
            <v>64.820000000000007</v>
          </cell>
          <cell r="AF394">
            <v>131.88900000000001</v>
          </cell>
          <cell r="AG394">
            <v>8549.0449800000024</v>
          </cell>
          <cell r="AH394">
            <v>59.18</v>
          </cell>
          <cell r="AI394">
            <v>83.381</v>
          </cell>
          <cell r="AJ394">
            <v>4934.48758</v>
          </cell>
          <cell r="AK394">
            <v>63185.794747849999</v>
          </cell>
          <cell r="AM394">
            <v>47.550000000000004</v>
          </cell>
          <cell r="AN394">
            <v>47.908999999999999</v>
          </cell>
          <cell r="AO394">
            <v>2278.0729500000002</v>
          </cell>
          <cell r="AP394">
            <v>67.45</v>
          </cell>
          <cell r="AQ394">
            <v>65.948999999999998</v>
          </cell>
          <cell r="AR394">
            <v>4448.2600499999999</v>
          </cell>
          <cell r="AS394">
            <v>157.18</v>
          </cell>
          <cell r="AT394">
            <v>42.899000000000001</v>
          </cell>
          <cell r="AU394">
            <v>6742.8648200000007</v>
          </cell>
          <cell r="AV394">
            <v>81.300000000000011</v>
          </cell>
          <cell r="AW394">
            <v>27.323</v>
          </cell>
          <cell r="AX394">
            <v>2221.3599000000004</v>
          </cell>
          <cell r="AY394">
            <v>8.51</v>
          </cell>
          <cell r="AZ394">
            <v>39.115000000000002</v>
          </cell>
          <cell r="BA394">
            <v>332.86865</v>
          </cell>
          <cell r="BB394">
            <v>115.08</v>
          </cell>
          <cell r="BC394">
            <v>95.290999999999997</v>
          </cell>
          <cell r="BD394">
            <v>10966.08828</v>
          </cell>
          <cell r="BE394">
            <v>26989.514650000001</v>
          </cell>
          <cell r="BG394">
            <v>44.09</v>
          </cell>
          <cell r="BH394">
            <v>119.97</v>
          </cell>
          <cell r="BI394">
            <v>5289.4773000000005</v>
          </cell>
          <cell r="BJ394">
            <v>21.150000000000002</v>
          </cell>
          <cell r="BK394">
            <v>314.09300000000002</v>
          </cell>
          <cell r="BL394">
            <v>6643.0669500000013</v>
          </cell>
          <cell r="BM394">
            <v>43.06</v>
          </cell>
          <cell r="BN394">
            <v>89.513999999999996</v>
          </cell>
          <cell r="BO394">
            <v>3854.4728399999999</v>
          </cell>
          <cell r="BP394">
            <v>41.94</v>
          </cell>
          <cell r="BQ394">
            <v>160.286</v>
          </cell>
          <cell r="BR394">
            <v>6722.3948399999999</v>
          </cell>
          <cell r="BS394">
            <v>24.650000000000002</v>
          </cell>
          <cell r="BT394">
            <v>255.96700000000001</v>
          </cell>
          <cell r="BU394">
            <v>6309.5865500000009</v>
          </cell>
          <cell r="BV394">
            <v>690.55000000000007</v>
          </cell>
          <cell r="BW394">
            <v>5.6719999999999997</v>
          </cell>
          <cell r="BX394">
            <v>3916.7996000000003</v>
          </cell>
          <cell r="BY394">
            <v>27</v>
          </cell>
          <cell r="BZ394">
            <v>154.786</v>
          </cell>
          <cell r="CA394">
            <v>4179.2219999999998</v>
          </cell>
          <cell r="CB394">
            <v>36915.020080000002</v>
          </cell>
          <cell r="CD394">
            <v>16.25</v>
          </cell>
          <cell r="CE394">
            <v>35.433999999999997</v>
          </cell>
          <cell r="CF394">
            <v>575.80250000000001</v>
          </cell>
          <cell r="CG394">
            <v>14.530000000000001</v>
          </cell>
          <cell r="CH394">
            <v>29.3</v>
          </cell>
          <cell r="CI394">
            <v>425.72900000000004</v>
          </cell>
          <cell r="CJ394">
            <v>1001.5315000000001</v>
          </cell>
          <cell r="CL394">
            <v>1493</v>
          </cell>
        </row>
        <row r="395">
          <cell r="A395" t="str">
            <v>06/13/2007</v>
          </cell>
          <cell r="B395">
            <v>39246</v>
          </cell>
          <cell r="C395">
            <v>109.80295109603726</v>
          </cell>
          <cell r="D395">
            <v>158.68554622353253</v>
          </cell>
          <cell r="E395">
            <v>65.244617226195217</v>
          </cell>
          <cell r="F395">
            <v>57.208132204680581</v>
          </cell>
          <cell r="G395">
            <v>119.45696721311474</v>
          </cell>
          <cell r="H395">
            <v>168.74748288360854</v>
          </cell>
          <cell r="I395">
            <v>83.800000000000011</v>
          </cell>
          <cell r="J395">
            <v>41.640460000000004</v>
          </cell>
          <cell r="K395">
            <v>201.38499999999999</v>
          </cell>
          <cell r="L395">
            <v>8385.7640370999998</v>
          </cell>
          <cell r="M395">
            <v>89.34</v>
          </cell>
          <cell r="N395">
            <v>65.698000000000008</v>
          </cell>
          <cell r="O395">
            <v>5869.4593200000008</v>
          </cell>
          <cell r="P395">
            <v>79.570000000000007</v>
          </cell>
          <cell r="Q395">
            <v>152.75700000000001</v>
          </cell>
          <cell r="R395">
            <v>12154.874490000002</v>
          </cell>
          <cell r="S395">
            <v>38</v>
          </cell>
          <cell r="T395">
            <v>93.459000000000003</v>
          </cell>
          <cell r="U395">
            <v>3551.442</v>
          </cell>
          <cell r="V395">
            <v>28.85</v>
          </cell>
          <cell r="W395">
            <v>375.84000000000003</v>
          </cell>
          <cell r="X395">
            <v>10842.984000000002</v>
          </cell>
          <cell r="Y395">
            <v>100.03</v>
          </cell>
          <cell r="Z395">
            <v>68.054000000000002</v>
          </cell>
          <cell r="AA395">
            <v>6807.4416200000005</v>
          </cell>
          <cell r="AB395">
            <v>22.79</v>
          </cell>
          <cell r="AC395">
            <v>120.90600000000001</v>
          </cell>
          <cell r="AD395">
            <v>2755.4477400000001</v>
          </cell>
          <cell r="AE395">
            <v>65.97</v>
          </cell>
          <cell r="AF395">
            <v>131.88900000000001</v>
          </cell>
          <cell r="AG395">
            <v>8700.7173300000013</v>
          </cell>
          <cell r="AH395">
            <v>60.84</v>
          </cell>
          <cell r="AI395">
            <v>83.381</v>
          </cell>
          <cell r="AJ395">
            <v>5072.9000400000004</v>
          </cell>
          <cell r="AK395">
            <v>64141.030577100006</v>
          </cell>
          <cell r="AM395">
            <v>47.45</v>
          </cell>
          <cell r="AN395">
            <v>47.908999999999999</v>
          </cell>
          <cell r="AO395">
            <v>2273.2820500000003</v>
          </cell>
          <cell r="AP395">
            <v>68.14</v>
          </cell>
          <cell r="AQ395">
            <v>65.948999999999998</v>
          </cell>
          <cell r="AR395">
            <v>4493.7648600000002</v>
          </cell>
          <cell r="AS395">
            <v>161.26</v>
          </cell>
          <cell r="AT395">
            <v>42.899000000000001</v>
          </cell>
          <cell r="AU395">
            <v>6917.8927399999993</v>
          </cell>
          <cell r="AV395">
            <v>83.800000000000011</v>
          </cell>
          <cell r="AW395">
            <v>27.323</v>
          </cell>
          <cell r="AX395">
            <v>2289.6674000000003</v>
          </cell>
          <cell r="AY395">
            <v>8.81</v>
          </cell>
          <cell r="AZ395">
            <v>39.115000000000002</v>
          </cell>
          <cell r="BA395">
            <v>344.60315000000003</v>
          </cell>
          <cell r="BB395">
            <v>117.83</v>
          </cell>
          <cell r="BC395">
            <v>95.290999999999997</v>
          </cell>
          <cell r="BD395">
            <v>11228.13853</v>
          </cell>
          <cell r="BE395">
            <v>27547.348730000002</v>
          </cell>
          <cell r="BG395">
            <v>44.43</v>
          </cell>
          <cell r="BH395">
            <v>119.97</v>
          </cell>
          <cell r="BI395">
            <v>5330.2671</v>
          </cell>
          <cell r="BJ395">
            <v>21.32</v>
          </cell>
          <cell r="BK395">
            <v>314.09300000000002</v>
          </cell>
          <cell r="BL395">
            <v>6696.4627600000003</v>
          </cell>
          <cell r="BM395">
            <v>43.5</v>
          </cell>
          <cell r="BN395">
            <v>89.513999999999996</v>
          </cell>
          <cell r="BO395">
            <v>3893.8589999999999</v>
          </cell>
          <cell r="BP395">
            <v>42.04</v>
          </cell>
          <cell r="BQ395">
            <v>160.286</v>
          </cell>
          <cell r="BR395">
            <v>6738.4234399999996</v>
          </cell>
          <cell r="BS395">
            <v>24.95</v>
          </cell>
          <cell r="BT395">
            <v>255.96700000000001</v>
          </cell>
          <cell r="BU395">
            <v>6386.3766500000002</v>
          </cell>
          <cell r="BV395">
            <v>688.5</v>
          </cell>
          <cell r="BW395">
            <v>5.6719999999999997</v>
          </cell>
          <cell r="BX395">
            <v>3905.172</v>
          </cell>
          <cell r="BY395">
            <v>27.35</v>
          </cell>
          <cell r="BZ395">
            <v>154.786</v>
          </cell>
          <cell r="CA395">
            <v>4233.3971000000001</v>
          </cell>
          <cell r="CB395">
            <v>37183.958050000001</v>
          </cell>
          <cell r="CD395">
            <v>16.38</v>
          </cell>
          <cell r="CE395">
            <v>35.433999999999997</v>
          </cell>
          <cell r="CF395">
            <v>580.40891999999997</v>
          </cell>
          <cell r="CG395">
            <v>14.75</v>
          </cell>
          <cell r="CH395">
            <v>29.3</v>
          </cell>
          <cell r="CI395">
            <v>432.17500000000001</v>
          </cell>
          <cell r="CJ395">
            <v>1012.58392</v>
          </cell>
          <cell r="CL395">
            <v>1515.67</v>
          </cell>
        </row>
        <row r="396">
          <cell r="A396" t="str">
            <v>06/14/2007</v>
          </cell>
          <cell r="B396">
            <v>39247</v>
          </cell>
          <cell r="C396">
            <v>110.24829909830632</v>
          </cell>
          <cell r="D396">
            <v>159.7796737645109</v>
          </cell>
          <cell r="E396">
            <v>65.078960528035708</v>
          </cell>
          <cell r="F396">
            <v>57.827179674548759</v>
          </cell>
          <cell r="G396">
            <v>120.03231399747791</v>
          </cell>
          <cell r="H396">
            <v>170.74103906564639</v>
          </cell>
          <cell r="I396">
            <v>84.79</v>
          </cell>
          <cell r="J396">
            <v>41.675660000000001</v>
          </cell>
          <cell r="K396">
            <v>201.38499999999999</v>
          </cell>
          <cell r="L396">
            <v>8392.8527890999994</v>
          </cell>
          <cell r="M396">
            <v>88.51</v>
          </cell>
          <cell r="N396">
            <v>65.698000000000008</v>
          </cell>
          <cell r="O396">
            <v>5814.9299800000008</v>
          </cell>
          <cell r="P396">
            <v>79.739999999999995</v>
          </cell>
          <cell r="Q396">
            <v>152.75700000000001</v>
          </cell>
          <cell r="R396">
            <v>12180.84318</v>
          </cell>
          <cell r="S396">
            <v>38.68</v>
          </cell>
          <cell r="T396">
            <v>93.459000000000003</v>
          </cell>
          <cell r="U396">
            <v>3614.9941200000003</v>
          </cell>
          <cell r="V396">
            <v>29.080000000000002</v>
          </cell>
          <cell r="W396">
            <v>375.84000000000003</v>
          </cell>
          <cell r="X396">
            <v>10929.427200000002</v>
          </cell>
          <cell r="Y396">
            <v>101.32000000000001</v>
          </cell>
          <cell r="Z396">
            <v>68.054000000000002</v>
          </cell>
          <cell r="AA396">
            <v>6895.2312800000009</v>
          </cell>
          <cell r="AB396">
            <v>22.97</v>
          </cell>
          <cell r="AC396">
            <v>120.90600000000001</v>
          </cell>
          <cell r="AD396">
            <v>2777.2108199999998</v>
          </cell>
          <cell r="AE396">
            <v>66.150000000000006</v>
          </cell>
          <cell r="AF396">
            <v>131.88900000000001</v>
          </cell>
          <cell r="AG396">
            <v>8724.4573500000006</v>
          </cell>
          <cell r="AH396">
            <v>60.82</v>
          </cell>
          <cell r="AI396">
            <v>83.381</v>
          </cell>
          <cell r="AJ396">
            <v>5071.2324200000003</v>
          </cell>
          <cell r="AK396">
            <v>64401.179139100001</v>
          </cell>
          <cell r="AM396">
            <v>47.81</v>
          </cell>
          <cell r="AN396">
            <v>47.908999999999999</v>
          </cell>
          <cell r="AO396">
            <v>2290.5292899999999</v>
          </cell>
          <cell r="AP396">
            <v>68.31</v>
          </cell>
          <cell r="AQ396">
            <v>65.948999999999998</v>
          </cell>
          <cell r="AR396">
            <v>4504.9761900000003</v>
          </cell>
          <cell r="AS396">
            <v>161.85</v>
          </cell>
          <cell r="AT396">
            <v>42.899000000000001</v>
          </cell>
          <cell r="AU396">
            <v>6943.2031500000003</v>
          </cell>
          <cell r="AV396">
            <v>84.79</v>
          </cell>
          <cell r="AW396">
            <v>27.323</v>
          </cell>
          <cell r="AX396">
            <v>2316.7171700000004</v>
          </cell>
          <cell r="AY396">
            <v>8.7249999999999996</v>
          </cell>
          <cell r="AZ396">
            <v>39.115000000000002</v>
          </cell>
          <cell r="BA396">
            <v>341.27837499999998</v>
          </cell>
          <cell r="BB396">
            <v>119.01</v>
          </cell>
          <cell r="BC396">
            <v>95.290999999999997</v>
          </cell>
          <cell r="BD396">
            <v>11340.581910000001</v>
          </cell>
          <cell r="BE396">
            <v>27737.286085000003</v>
          </cell>
          <cell r="BG396">
            <v>44.13</v>
          </cell>
          <cell r="BH396">
            <v>119.97</v>
          </cell>
          <cell r="BI396">
            <v>5294.2761</v>
          </cell>
          <cell r="BJ396">
            <v>21.36</v>
          </cell>
          <cell r="BK396">
            <v>314.09300000000002</v>
          </cell>
          <cell r="BL396">
            <v>6709.0264800000004</v>
          </cell>
          <cell r="BM396">
            <v>43.52</v>
          </cell>
          <cell r="BN396">
            <v>89.513999999999996</v>
          </cell>
          <cell r="BO396">
            <v>3895.6492800000001</v>
          </cell>
          <cell r="BP396">
            <v>41.77</v>
          </cell>
          <cell r="BQ396">
            <v>160.286</v>
          </cell>
          <cell r="BR396">
            <v>6695.1462200000005</v>
          </cell>
          <cell r="BS396">
            <v>24.810000000000002</v>
          </cell>
          <cell r="BT396">
            <v>255.96700000000001</v>
          </cell>
          <cell r="BU396">
            <v>6350.5412700000006</v>
          </cell>
          <cell r="BV396">
            <v>696.44</v>
          </cell>
          <cell r="BW396">
            <v>5.6719999999999997</v>
          </cell>
          <cell r="BX396">
            <v>3950.20768</v>
          </cell>
          <cell r="BY396">
            <v>27.1</v>
          </cell>
          <cell r="BZ396">
            <v>154.786</v>
          </cell>
          <cell r="CA396">
            <v>4194.7006000000001</v>
          </cell>
          <cell r="CB396">
            <v>37089.547630000001</v>
          </cell>
          <cell r="CD396">
            <v>16.59</v>
          </cell>
          <cell r="CE396">
            <v>35.433999999999997</v>
          </cell>
          <cell r="CF396">
            <v>587.85005999999998</v>
          </cell>
          <cell r="CG396">
            <v>14.870000000000001</v>
          </cell>
          <cell r="CH396">
            <v>29.3</v>
          </cell>
          <cell r="CI396">
            <v>435.69100000000003</v>
          </cell>
          <cell r="CJ396">
            <v>1023.54106</v>
          </cell>
          <cell r="CL396">
            <v>1522.97</v>
          </cell>
        </row>
        <row r="397">
          <cell r="A397" t="str">
            <v>06/15/2007</v>
          </cell>
          <cell r="B397">
            <v>39248</v>
          </cell>
          <cell r="C397">
            <v>111.32500747228755</v>
          </cell>
          <cell r="D397">
            <v>162.27736609350299</v>
          </cell>
          <cell r="E397">
            <v>65.082326707701228</v>
          </cell>
          <cell r="F397">
            <v>58.393100589694072</v>
          </cell>
          <cell r="G397">
            <v>120.81573139974778</v>
          </cell>
          <cell r="H397">
            <v>174.10390656463954</v>
          </cell>
          <cell r="I397">
            <v>86.460000000000008</v>
          </cell>
          <cell r="J397">
            <v>42.16845</v>
          </cell>
          <cell r="K397">
            <v>201.38499999999999</v>
          </cell>
          <cell r="L397">
            <v>8492.0933032499997</v>
          </cell>
          <cell r="M397">
            <v>88.45</v>
          </cell>
          <cell r="N397">
            <v>65.698000000000008</v>
          </cell>
          <cell r="O397">
            <v>5810.9881000000005</v>
          </cell>
          <cell r="P397">
            <v>80.77</v>
          </cell>
          <cell r="Q397">
            <v>152.75700000000001</v>
          </cell>
          <cell r="R397">
            <v>12338.18289</v>
          </cell>
          <cell r="S397">
            <v>39.130000000000003</v>
          </cell>
          <cell r="T397">
            <v>93.459000000000003</v>
          </cell>
          <cell r="U397">
            <v>3657.0506700000005</v>
          </cell>
          <cell r="V397">
            <v>29.310000000000002</v>
          </cell>
          <cell r="W397">
            <v>375.84000000000003</v>
          </cell>
          <cell r="X397">
            <v>11015.870400000002</v>
          </cell>
          <cell r="Y397">
            <v>101.68</v>
          </cell>
          <cell r="Z397">
            <v>68.054000000000002</v>
          </cell>
          <cell r="AA397">
            <v>6919.7307200000005</v>
          </cell>
          <cell r="AB397">
            <v>23.09</v>
          </cell>
          <cell r="AC397">
            <v>120.90600000000001</v>
          </cell>
          <cell r="AD397">
            <v>2791.7195400000001</v>
          </cell>
          <cell r="AE397">
            <v>67.67</v>
          </cell>
          <cell r="AF397">
            <v>131.88900000000001</v>
          </cell>
          <cell r="AG397">
            <v>8924.9286300000003</v>
          </cell>
          <cell r="AH397">
            <v>60.92</v>
          </cell>
          <cell r="AI397">
            <v>83.381</v>
          </cell>
          <cell r="AJ397">
            <v>5079.5705200000002</v>
          </cell>
          <cell r="AK397">
            <v>65030.134773250007</v>
          </cell>
          <cell r="AM397">
            <v>47.980000000000004</v>
          </cell>
          <cell r="AN397">
            <v>47.908999999999999</v>
          </cell>
          <cell r="AO397">
            <v>2298.67382</v>
          </cell>
          <cell r="AP397">
            <v>68.87</v>
          </cell>
          <cell r="AQ397">
            <v>65.948999999999998</v>
          </cell>
          <cell r="AR397">
            <v>4541.9076300000006</v>
          </cell>
          <cell r="AS397">
            <v>165.10000000000002</v>
          </cell>
          <cell r="AT397">
            <v>42.899000000000001</v>
          </cell>
          <cell r="AU397">
            <v>7082.6249000000007</v>
          </cell>
          <cell r="AV397">
            <v>86.460000000000008</v>
          </cell>
          <cell r="AW397">
            <v>27.323</v>
          </cell>
          <cell r="AX397">
            <v>2362.3465800000004</v>
          </cell>
          <cell r="AY397">
            <v>9.0299999999999994</v>
          </cell>
          <cell r="AZ397">
            <v>39.115000000000002</v>
          </cell>
          <cell r="BA397">
            <v>353.20844999999997</v>
          </cell>
          <cell r="BB397">
            <v>121.02</v>
          </cell>
          <cell r="BC397">
            <v>95.290999999999997</v>
          </cell>
          <cell r="BD397">
            <v>11532.116819999999</v>
          </cell>
          <cell r="BE397">
            <v>28170.878199999999</v>
          </cell>
          <cell r="BG397">
            <v>43.79</v>
          </cell>
          <cell r="BH397">
            <v>119.97</v>
          </cell>
          <cell r="BI397">
            <v>5253.4862999999996</v>
          </cell>
          <cell r="BJ397">
            <v>21.36</v>
          </cell>
          <cell r="BK397">
            <v>314.09300000000002</v>
          </cell>
          <cell r="BL397">
            <v>6709.0264800000004</v>
          </cell>
          <cell r="BM397">
            <v>43.67</v>
          </cell>
          <cell r="BN397">
            <v>89.513999999999996</v>
          </cell>
          <cell r="BO397">
            <v>3909.07638</v>
          </cell>
          <cell r="BP397">
            <v>41.76</v>
          </cell>
          <cell r="BQ397">
            <v>160.286</v>
          </cell>
          <cell r="BR397">
            <v>6693.5433599999997</v>
          </cell>
          <cell r="BS397">
            <v>24.89</v>
          </cell>
          <cell r="BT397">
            <v>255.96700000000001</v>
          </cell>
          <cell r="BU397">
            <v>6371.0186300000005</v>
          </cell>
          <cell r="BV397">
            <v>695</v>
          </cell>
          <cell r="BW397">
            <v>5.6719999999999997</v>
          </cell>
          <cell r="BX397">
            <v>3942.04</v>
          </cell>
          <cell r="BY397">
            <v>27.22</v>
          </cell>
          <cell r="BZ397">
            <v>154.786</v>
          </cell>
          <cell r="CA397">
            <v>4213.2749199999998</v>
          </cell>
          <cell r="CB397">
            <v>37091.466069999995</v>
          </cell>
          <cell r="CD397">
            <v>16.79</v>
          </cell>
          <cell r="CE397">
            <v>35.433999999999997</v>
          </cell>
          <cell r="CF397">
            <v>594.93685999999991</v>
          </cell>
          <cell r="CG397">
            <v>14.97</v>
          </cell>
          <cell r="CH397">
            <v>29.3</v>
          </cell>
          <cell r="CI397">
            <v>438.62100000000004</v>
          </cell>
          <cell r="CJ397">
            <v>1033.5578599999999</v>
          </cell>
          <cell r="CL397">
            <v>1532.91</v>
          </cell>
        </row>
        <row r="398">
          <cell r="A398" t="str">
            <v>06/18/2007</v>
          </cell>
          <cell r="B398">
            <v>39251</v>
          </cell>
          <cell r="C398">
            <v>111.89873913557477</v>
          </cell>
          <cell r="D398">
            <v>162.51784599143292</v>
          </cell>
          <cell r="E398">
            <v>64.436051532320988</v>
          </cell>
          <cell r="F398">
            <v>56.812761575393587</v>
          </cell>
          <cell r="G398">
            <v>120.66913619167717</v>
          </cell>
          <cell r="H398">
            <v>169.2509061619009</v>
          </cell>
          <cell r="I398">
            <v>84.05</v>
          </cell>
          <cell r="J398">
            <v>42.041730000000001</v>
          </cell>
          <cell r="K398">
            <v>201.38499999999999</v>
          </cell>
          <cell r="L398">
            <v>8466.5737960499991</v>
          </cell>
          <cell r="M398">
            <v>88.36</v>
          </cell>
          <cell r="N398">
            <v>65.698000000000008</v>
          </cell>
          <cell r="O398">
            <v>5805.0752800000009</v>
          </cell>
          <cell r="P398">
            <v>82.83</v>
          </cell>
          <cell r="Q398">
            <v>152.75700000000001</v>
          </cell>
          <cell r="R398">
            <v>12652.86231</v>
          </cell>
          <cell r="S398">
            <v>40.04</v>
          </cell>
          <cell r="T398">
            <v>93.459000000000003</v>
          </cell>
          <cell r="U398">
            <v>3742.09836</v>
          </cell>
          <cell r="V398">
            <v>29.21</v>
          </cell>
          <cell r="W398">
            <v>375.84000000000003</v>
          </cell>
          <cell r="X398">
            <v>10978.286400000001</v>
          </cell>
          <cell r="Y398">
            <v>102.56</v>
          </cell>
          <cell r="Z398">
            <v>68.054000000000002</v>
          </cell>
          <cell r="AA398">
            <v>6979.6182400000007</v>
          </cell>
          <cell r="AB398">
            <v>23.05</v>
          </cell>
          <cell r="AC398">
            <v>120.90600000000001</v>
          </cell>
          <cell r="AD398">
            <v>2786.8833000000004</v>
          </cell>
          <cell r="AE398">
            <v>67.400000000000006</v>
          </cell>
          <cell r="AF398">
            <v>131.88900000000001</v>
          </cell>
          <cell r="AG398">
            <v>8889.3186000000005</v>
          </cell>
          <cell r="AH398">
            <v>60.74</v>
          </cell>
          <cell r="AI398">
            <v>83.381</v>
          </cell>
          <cell r="AJ398">
            <v>5064.5619400000005</v>
          </cell>
          <cell r="AK398">
            <v>65365.278226050003</v>
          </cell>
          <cell r="AM398">
            <v>48.19</v>
          </cell>
          <cell r="AN398">
            <v>47.908999999999999</v>
          </cell>
          <cell r="AO398">
            <v>2308.7347099999997</v>
          </cell>
          <cell r="AP398">
            <v>68.73</v>
          </cell>
          <cell r="AQ398">
            <v>65.948999999999998</v>
          </cell>
          <cell r="AR398">
            <v>4532.6747700000005</v>
          </cell>
          <cell r="AS398">
            <v>167.55</v>
          </cell>
          <cell r="AT398">
            <v>42.899000000000001</v>
          </cell>
          <cell r="AU398">
            <v>7187.7274500000003</v>
          </cell>
          <cell r="AV398">
            <v>84.05</v>
          </cell>
          <cell r="AW398">
            <v>27.323</v>
          </cell>
          <cell r="AX398">
            <v>2296.4981499999999</v>
          </cell>
          <cell r="AY398">
            <v>9.17</v>
          </cell>
          <cell r="AZ398">
            <v>39.115000000000002</v>
          </cell>
          <cell r="BA398">
            <v>358.68455</v>
          </cell>
          <cell r="BB398">
            <v>120.98</v>
          </cell>
          <cell r="BC398">
            <v>95.290999999999997</v>
          </cell>
          <cell r="BD398">
            <v>11528.305179999999</v>
          </cell>
          <cell r="BE398">
            <v>28212.624810000001</v>
          </cell>
          <cell r="BG398">
            <v>43.13</v>
          </cell>
          <cell r="BH398">
            <v>119.97</v>
          </cell>
          <cell r="BI398">
            <v>5174.3061000000007</v>
          </cell>
          <cell r="BJ398">
            <v>21.26</v>
          </cell>
          <cell r="BK398">
            <v>314.09300000000002</v>
          </cell>
          <cell r="BL398">
            <v>6677.6171800000011</v>
          </cell>
          <cell r="BM398">
            <v>43.400000000000006</v>
          </cell>
          <cell r="BN398">
            <v>89.513999999999996</v>
          </cell>
          <cell r="BO398">
            <v>3884.9076000000005</v>
          </cell>
          <cell r="BP398">
            <v>41.19</v>
          </cell>
          <cell r="BQ398">
            <v>160.286</v>
          </cell>
          <cell r="BR398">
            <v>6602.1803399999999</v>
          </cell>
          <cell r="BS398">
            <v>24.8</v>
          </cell>
          <cell r="BT398">
            <v>255.96700000000001</v>
          </cell>
          <cell r="BU398">
            <v>6347.9816000000001</v>
          </cell>
          <cell r="BV398">
            <v>689</v>
          </cell>
          <cell r="BW398">
            <v>5.6719999999999997</v>
          </cell>
          <cell r="BX398">
            <v>3908.0079999999998</v>
          </cell>
          <cell r="BY398">
            <v>26.67</v>
          </cell>
          <cell r="BZ398">
            <v>154.786</v>
          </cell>
          <cell r="CA398">
            <v>4128.1426200000005</v>
          </cell>
          <cell r="CB398">
            <v>36723.14344</v>
          </cell>
          <cell r="CD398">
            <v>16.29</v>
          </cell>
          <cell r="CE398">
            <v>35.433999999999997</v>
          </cell>
          <cell r="CF398">
            <v>577.21985999999993</v>
          </cell>
          <cell r="CG398">
            <v>14.620000000000001</v>
          </cell>
          <cell r="CH398">
            <v>29.3</v>
          </cell>
          <cell r="CI398">
            <v>428.36600000000004</v>
          </cell>
          <cell r="CJ398">
            <v>1005.5858599999999</v>
          </cell>
          <cell r="CL398">
            <v>1531.05</v>
          </cell>
        </row>
        <row r="399">
          <cell r="A399" t="str">
            <v>06/19/2007</v>
          </cell>
          <cell r="B399">
            <v>39252</v>
          </cell>
          <cell r="C399">
            <v>111.78902200979944</v>
          </cell>
          <cell r="D399">
            <v>161.27644434985478</v>
          </cell>
          <cell r="E399">
            <v>64.620698657187035</v>
          </cell>
          <cell r="F399">
            <v>57.047978529197316</v>
          </cell>
          <cell r="G399">
            <v>120.8779949558638</v>
          </cell>
          <cell r="H399">
            <v>170.47925896093435</v>
          </cell>
          <cell r="I399">
            <v>84.66</v>
          </cell>
          <cell r="J399">
            <v>42.112130000000001</v>
          </cell>
          <cell r="K399">
            <v>201.38499999999999</v>
          </cell>
          <cell r="L399">
            <v>8480.7513000500003</v>
          </cell>
          <cell r="M399">
            <v>89.070000000000007</v>
          </cell>
          <cell r="N399">
            <v>65.698000000000008</v>
          </cell>
          <cell r="O399">
            <v>5851.7208600000013</v>
          </cell>
          <cell r="P399">
            <v>82.95</v>
          </cell>
          <cell r="Q399">
            <v>152.75700000000001</v>
          </cell>
          <cell r="R399">
            <v>12671.193150000001</v>
          </cell>
          <cell r="S399">
            <v>39.51</v>
          </cell>
          <cell r="T399">
            <v>93.459000000000003</v>
          </cell>
          <cell r="U399">
            <v>3692.5650900000001</v>
          </cell>
          <cell r="V399">
            <v>29.22</v>
          </cell>
          <cell r="W399">
            <v>375.84000000000003</v>
          </cell>
          <cell r="X399">
            <v>10982.0448</v>
          </cell>
          <cell r="Y399">
            <v>100.93</v>
          </cell>
          <cell r="Z399">
            <v>68.054000000000002</v>
          </cell>
          <cell r="AA399">
            <v>6868.6902200000004</v>
          </cell>
          <cell r="AB399">
            <v>23.02</v>
          </cell>
          <cell r="AC399">
            <v>120.90600000000001</v>
          </cell>
          <cell r="AD399">
            <v>2783.25612</v>
          </cell>
          <cell r="AE399">
            <v>67.460000000000008</v>
          </cell>
          <cell r="AF399">
            <v>131.88900000000001</v>
          </cell>
          <cell r="AG399">
            <v>8897.2319400000015</v>
          </cell>
          <cell r="AH399">
            <v>60.85</v>
          </cell>
          <cell r="AI399">
            <v>83.381</v>
          </cell>
          <cell r="AJ399">
            <v>5073.7338500000005</v>
          </cell>
          <cell r="AK399">
            <v>65301.187330050016</v>
          </cell>
          <cell r="AM399">
            <v>47.57</v>
          </cell>
          <cell r="AN399">
            <v>47.908999999999999</v>
          </cell>
          <cell r="AO399">
            <v>2279.0311299999998</v>
          </cell>
          <cell r="AP399">
            <v>68.34</v>
          </cell>
          <cell r="AQ399">
            <v>65.948999999999998</v>
          </cell>
          <cell r="AR399">
            <v>4506.9546600000003</v>
          </cell>
          <cell r="AS399">
            <v>168.06</v>
          </cell>
          <cell r="AT399">
            <v>42.899000000000001</v>
          </cell>
          <cell r="AU399">
            <v>7209.6059400000004</v>
          </cell>
          <cell r="AV399">
            <v>84.66</v>
          </cell>
          <cell r="AW399">
            <v>27.323</v>
          </cell>
          <cell r="AX399">
            <v>2313.16518</v>
          </cell>
          <cell r="AY399">
            <v>8.94</v>
          </cell>
          <cell r="AZ399">
            <v>39.115000000000002</v>
          </cell>
          <cell r="BA399">
            <v>349.68810000000002</v>
          </cell>
          <cell r="BB399">
            <v>118.99000000000001</v>
          </cell>
          <cell r="BC399">
            <v>95.290999999999997</v>
          </cell>
          <cell r="BD399">
            <v>11338.676090000001</v>
          </cell>
          <cell r="BE399">
            <v>27997.1211</v>
          </cell>
          <cell r="BG399">
            <v>42.910000000000004</v>
          </cell>
          <cell r="BH399">
            <v>119.97</v>
          </cell>
          <cell r="BI399">
            <v>5147.9127000000008</v>
          </cell>
          <cell r="BJ399">
            <v>21.26</v>
          </cell>
          <cell r="BK399">
            <v>314.09300000000002</v>
          </cell>
          <cell r="BL399">
            <v>6677.6171800000011</v>
          </cell>
          <cell r="BM399">
            <v>43.14</v>
          </cell>
          <cell r="BN399">
            <v>89.513999999999996</v>
          </cell>
          <cell r="BO399">
            <v>3861.6339599999997</v>
          </cell>
          <cell r="BP399">
            <v>41.68</v>
          </cell>
          <cell r="BQ399">
            <v>160.286</v>
          </cell>
          <cell r="BR399">
            <v>6680.72048</v>
          </cell>
          <cell r="BS399">
            <v>24.79</v>
          </cell>
          <cell r="BT399">
            <v>255.96700000000001</v>
          </cell>
          <cell r="BU399">
            <v>6345.4219300000004</v>
          </cell>
          <cell r="BV399">
            <v>695</v>
          </cell>
          <cell r="BW399">
            <v>5.6719999999999997</v>
          </cell>
          <cell r="BX399">
            <v>3942.04</v>
          </cell>
          <cell r="BY399">
            <v>26.96</v>
          </cell>
          <cell r="BZ399">
            <v>154.786</v>
          </cell>
          <cell r="CA399">
            <v>4173.0305600000002</v>
          </cell>
          <cell r="CB399">
            <v>36828.376810000002</v>
          </cell>
          <cell r="CD399">
            <v>16.3</v>
          </cell>
          <cell r="CE399">
            <v>35.433999999999997</v>
          </cell>
          <cell r="CF399">
            <v>577.57420000000002</v>
          </cell>
          <cell r="CG399">
            <v>14.75</v>
          </cell>
          <cell r="CH399">
            <v>29.3</v>
          </cell>
          <cell r="CI399">
            <v>432.17500000000001</v>
          </cell>
          <cell r="CJ399">
            <v>1009.7492</v>
          </cell>
          <cell r="CL399">
            <v>1533.7</v>
          </cell>
        </row>
        <row r="400">
          <cell r="A400" t="str">
            <v>06/20/2007</v>
          </cell>
          <cell r="B400">
            <v>39253</v>
          </cell>
          <cell r="C400">
            <v>111.18524324180103</v>
          </cell>
          <cell r="D400">
            <v>159.30663653818226</v>
          </cell>
          <cell r="E400">
            <v>63.646373495641093</v>
          </cell>
          <cell r="F400">
            <v>56.913631633885366</v>
          </cell>
          <cell r="G400">
            <v>119.233921815889</v>
          </cell>
          <cell r="H400">
            <v>167.63995167136528</v>
          </cell>
          <cell r="I400">
            <v>83.25</v>
          </cell>
          <cell r="J400">
            <v>41.943170000000002</v>
          </cell>
          <cell r="K400">
            <v>201.38499999999999</v>
          </cell>
          <cell r="L400">
            <v>8446.7252904500001</v>
          </cell>
          <cell r="M400">
            <v>88.74</v>
          </cell>
          <cell r="N400">
            <v>65.698000000000008</v>
          </cell>
          <cell r="O400">
            <v>5830.0405200000005</v>
          </cell>
          <cell r="P400">
            <v>83.210000000000008</v>
          </cell>
          <cell r="Q400">
            <v>152.75700000000001</v>
          </cell>
          <cell r="R400">
            <v>12710.909970000002</v>
          </cell>
          <cell r="S400">
            <v>38.85</v>
          </cell>
          <cell r="T400">
            <v>93.459000000000003</v>
          </cell>
          <cell r="U400">
            <v>3630.8821500000004</v>
          </cell>
          <cell r="V400">
            <v>28.63</v>
          </cell>
          <cell r="W400">
            <v>375.84000000000003</v>
          </cell>
          <cell r="X400">
            <v>10760.299200000001</v>
          </cell>
          <cell r="Y400">
            <v>100.04</v>
          </cell>
          <cell r="Z400">
            <v>68.054000000000002</v>
          </cell>
          <cell r="AA400">
            <v>6808.1221600000008</v>
          </cell>
          <cell r="AB400">
            <v>22.98</v>
          </cell>
          <cell r="AC400">
            <v>120.90600000000001</v>
          </cell>
          <cell r="AD400">
            <v>2778.4198800000004</v>
          </cell>
          <cell r="AE400">
            <v>67.710000000000008</v>
          </cell>
          <cell r="AF400">
            <v>131.88900000000001</v>
          </cell>
          <cell r="AG400">
            <v>8930.2041900000022</v>
          </cell>
          <cell r="AH400">
            <v>60.6</v>
          </cell>
          <cell r="AI400">
            <v>83.381</v>
          </cell>
          <cell r="AJ400">
            <v>5052.8886000000002</v>
          </cell>
          <cell r="AK400">
            <v>64948.49196045001</v>
          </cell>
          <cell r="AM400">
            <v>47.09</v>
          </cell>
          <cell r="AN400">
            <v>47.908999999999999</v>
          </cell>
          <cell r="AO400">
            <v>2256.0348100000001</v>
          </cell>
          <cell r="AP400">
            <v>67.930000000000007</v>
          </cell>
          <cell r="AQ400">
            <v>65.948999999999998</v>
          </cell>
          <cell r="AR400">
            <v>4479.9155700000001</v>
          </cell>
          <cell r="AS400">
            <v>166.85</v>
          </cell>
          <cell r="AT400">
            <v>42.899000000000001</v>
          </cell>
          <cell r="AU400">
            <v>7157.6981500000002</v>
          </cell>
          <cell r="AV400">
            <v>83.25</v>
          </cell>
          <cell r="AW400">
            <v>27.323</v>
          </cell>
          <cell r="AX400">
            <v>2274.6397499999998</v>
          </cell>
          <cell r="AY400">
            <v>8.7100000000000009</v>
          </cell>
          <cell r="AZ400">
            <v>39.115000000000002</v>
          </cell>
          <cell r="BA400">
            <v>340.69165000000004</v>
          </cell>
          <cell r="BB400">
            <v>116.97</v>
          </cell>
          <cell r="BC400">
            <v>95.290999999999997</v>
          </cell>
          <cell r="BD400">
            <v>11146.188269999999</v>
          </cell>
          <cell r="BE400">
            <v>27655.1682</v>
          </cell>
          <cell r="BG400">
            <v>42.2</v>
          </cell>
          <cell r="BH400">
            <v>119.97</v>
          </cell>
          <cell r="BI400">
            <v>5062.7340000000004</v>
          </cell>
          <cell r="BJ400">
            <v>21.01</v>
          </cell>
          <cell r="BK400">
            <v>314.09300000000002</v>
          </cell>
          <cell r="BL400">
            <v>6599.0939300000009</v>
          </cell>
          <cell r="BM400">
            <v>42.18</v>
          </cell>
          <cell r="BN400">
            <v>89.513999999999996</v>
          </cell>
          <cell r="BO400">
            <v>3775.7005199999999</v>
          </cell>
          <cell r="BP400">
            <v>40.96</v>
          </cell>
          <cell r="BQ400">
            <v>160.286</v>
          </cell>
          <cell r="BR400">
            <v>6565.3145599999998</v>
          </cell>
          <cell r="BS400">
            <v>24.5</v>
          </cell>
          <cell r="BT400">
            <v>255.96700000000001</v>
          </cell>
          <cell r="BU400">
            <v>6271.1914999999999</v>
          </cell>
          <cell r="BV400">
            <v>689.01</v>
          </cell>
          <cell r="BW400">
            <v>5.6719999999999997</v>
          </cell>
          <cell r="BX400">
            <v>3908.0647199999999</v>
          </cell>
          <cell r="BY400">
            <v>26.43</v>
          </cell>
          <cell r="BZ400">
            <v>154.786</v>
          </cell>
          <cell r="CA400">
            <v>4090.9939800000002</v>
          </cell>
          <cell r="CB400">
            <v>36273.093209999999</v>
          </cell>
          <cell r="CD400">
            <v>16.39</v>
          </cell>
          <cell r="CE400">
            <v>35.433999999999997</v>
          </cell>
          <cell r="CF400">
            <v>580.76325999999995</v>
          </cell>
          <cell r="CG400">
            <v>14.56</v>
          </cell>
          <cell r="CH400">
            <v>29.3</v>
          </cell>
          <cell r="CI400">
            <v>426.608</v>
          </cell>
          <cell r="CJ400">
            <v>1007.3712599999999</v>
          </cell>
          <cell r="CL400">
            <v>1512.84</v>
          </cell>
        </row>
        <row r="401">
          <cell r="A401" t="str">
            <v>06/21/2007</v>
          </cell>
          <cell r="B401">
            <v>39254</v>
          </cell>
          <cell r="C401">
            <v>111.32456701083528</v>
          </cell>
          <cell r="D401">
            <v>161.87287941222101</v>
          </cell>
          <cell r="E401">
            <v>63.430353191674392</v>
          </cell>
          <cell r="F401">
            <v>56.924397735793178</v>
          </cell>
          <cell r="G401">
            <v>119.97083858764186</v>
          </cell>
          <cell r="H401">
            <v>169.51268626661297</v>
          </cell>
          <cell r="I401">
            <v>84.18</v>
          </cell>
          <cell r="J401">
            <v>42.231810000000003</v>
          </cell>
          <cell r="K401">
            <v>201.38499999999999</v>
          </cell>
          <cell r="L401">
            <v>8504.8530568500009</v>
          </cell>
          <cell r="M401">
            <v>88.960000000000008</v>
          </cell>
          <cell r="N401">
            <v>65.698000000000008</v>
          </cell>
          <cell r="O401">
            <v>5844.4940800000013</v>
          </cell>
          <cell r="P401">
            <v>83.460000000000008</v>
          </cell>
          <cell r="Q401">
            <v>152.75700000000001</v>
          </cell>
          <cell r="R401">
            <v>12749.099220000002</v>
          </cell>
          <cell r="S401">
            <v>38.419699999999999</v>
          </cell>
          <cell r="T401">
            <v>93.459000000000003</v>
          </cell>
          <cell r="U401">
            <v>3590.6667422999999</v>
          </cell>
          <cell r="V401">
            <v>28.71</v>
          </cell>
          <cell r="W401">
            <v>375.84000000000003</v>
          </cell>
          <cell r="X401">
            <v>10790.366400000001</v>
          </cell>
          <cell r="Y401">
            <v>100.52</v>
          </cell>
          <cell r="Z401">
            <v>68.054000000000002</v>
          </cell>
          <cell r="AA401">
            <v>6840.7880800000003</v>
          </cell>
          <cell r="AB401">
            <v>23.09</v>
          </cell>
          <cell r="AC401">
            <v>120.90600000000001</v>
          </cell>
          <cell r="AD401">
            <v>2791.7195400000001</v>
          </cell>
          <cell r="AE401">
            <v>67.38</v>
          </cell>
          <cell r="AF401">
            <v>131.88900000000001</v>
          </cell>
          <cell r="AG401">
            <v>8886.6808199999996</v>
          </cell>
          <cell r="AH401">
            <v>60.34</v>
          </cell>
          <cell r="AI401">
            <v>83.381</v>
          </cell>
          <cell r="AJ401">
            <v>5031.2095400000007</v>
          </cell>
          <cell r="AK401">
            <v>65029.877479150011</v>
          </cell>
          <cell r="AM401">
            <v>48.09</v>
          </cell>
          <cell r="AN401">
            <v>47.908999999999999</v>
          </cell>
          <cell r="AO401">
            <v>2303.9438100000002</v>
          </cell>
          <cell r="AP401">
            <v>68.39</v>
          </cell>
          <cell r="AQ401">
            <v>65.948999999999998</v>
          </cell>
          <cell r="AR401">
            <v>4510.2521100000004</v>
          </cell>
          <cell r="AS401">
            <v>168.77</v>
          </cell>
          <cell r="AT401">
            <v>42.899000000000001</v>
          </cell>
          <cell r="AU401">
            <v>7240.0642300000009</v>
          </cell>
          <cell r="AV401">
            <v>84.18</v>
          </cell>
          <cell r="AW401">
            <v>27.323</v>
          </cell>
          <cell r="AX401">
            <v>2300.0501400000003</v>
          </cell>
          <cell r="AY401">
            <v>9.18</v>
          </cell>
          <cell r="AZ401">
            <v>39.115000000000002</v>
          </cell>
          <cell r="BA401">
            <v>359.07569999999998</v>
          </cell>
          <cell r="BB401">
            <v>119.5</v>
          </cell>
          <cell r="BC401">
            <v>95.290999999999997</v>
          </cell>
          <cell r="BD401">
            <v>11387.2745</v>
          </cell>
          <cell r="BE401">
            <v>28100.660490000002</v>
          </cell>
          <cell r="BG401">
            <v>42.13</v>
          </cell>
          <cell r="BH401">
            <v>119.97</v>
          </cell>
          <cell r="BI401">
            <v>5054.3361000000004</v>
          </cell>
          <cell r="BJ401">
            <v>21.200000000000003</v>
          </cell>
          <cell r="BK401">
            <v>314.09300000000002</v>
          </cell>
          <cell r="BL401">
            <v>6658.7716000000009</v>
          </cell>
          <cell r="BM401">
            <v>42.08</v>
          </cell>
          <cell r="BN401">
            <v>89.513999999999996</v>
          </cell>
          <cell r="BO401">
            <v>3766.7491199999995</v>
          </cell>
          <cell r="BP401">
            <v>40.29</v>
          </cell>
          <cell r="BQ401">
            <v>160.286</v>
          </cell>
          <cell r="BR401">
            <v>6457.9229399999995</v>
          </cell>
          <cell r="BS401">
            <v>24.36</v>
          </cell>
          <cell r="BT401">
            <v>255.96700000000001</v>
          </cell>
          <cell r="BU401">
            <v>6235.3561200000004</v>
          </cell>
          <cell r="BV401">
            <v>681</v>
          </cell>
          <cell r="BW401">
            <v>5.6719999999999997</v>
          </cell>
          <cell r="BX401">
            <v>3862.6319999999996</v>
          </cell>
          <cell r="BY401">
            <v>26.580000000000002</v>
          </cell>
          <cell r="BZ401">
            <v>154.786</v>
          </cell>
          <cell r="CA401">
            <v>4114.2118800000007</v>
          </cell>
          <cell r="CB401">
            <v>36149.979760000002</v>
          </cell>
          <cell r="CD401">
            <v>16.23</v>
          </cell>
          <cell r="CE401">
            <v>35.433999999999997</v>
          </cell>
          <cell r="CF401">
            <v>575.09381999999994</v>
          </cell>
          <cell r="CG401">
            <v>14.76</v>
          </cell>
          <cell r="CH401">
            <v>29.3</v>
          </cell>
          <cell r="CI401">
            <v>432.46800000000002</v>
          </cell>
          <cell r="CJ401">
            <v>1007.5618199999999</v>
          </cell>
          <cell r="CL401">
            <v>1522.19</v>
          </cell>
        </row>
        <row r="402">
          <cell r="A402" t="str">
            <v>06/22/2007</v>
          </cell>
          <cell r="B402">
            <v>39255</v>
          </cell>
          <cell r="C402">
            <v>110.11307998780349</v>
          </cell>
          <cell r="D402">
            <v>160.32904625748296</v>
          </cell>
          <cell r="E402">
            <v>62.360416431110444</v>
          </cell>
          <cell r="F402">
            <v>56.942094911284372</v>
          </cell>
          <cell r="G402">
            <v>118.42370744010087</v>
          </cell>
          <cell r="H402">
            <v>166.5928312525171</v>
          </cell>
          <cell r="I402">
            <v>82.73</v>
          </cell>
          <cell r="J402">
            <v>41.74606</v>
          </cell>
          <cell r="K402">
            <v>201.38499999999999</v>
          </cell>
          <cell r="L402">
            <v>8407.0302930999987</v>
          </cell>
          <cell r="M402">
            <v>87.4</v>
          </cell>
          <cell r="N402">
            <v>65.698000000000008</v>
          </cell>
          <cell r="O402">
            <v>5742.0052000000014</v>
          </cell>
          <cell r="P402">
            <v>83.210000000000008</v>
          </cell>
          <cell r="Q402">
            <v>152.75700000000001</v>
          </cell>
          <cell r="R402">
            <v>12710.909970000002</v>
          </cell>
          <cell r="S402">
            <v>38.200000000000003</v>
          </cell>
          <cell r="T402">
            <v>93.459000000000003</v>
          </cell>
          <cell r="U402">
            <v>3570.1338000000005</v>
          </cell>
          <cell r="V402">
            <v>28.34</v>
          </cell>
          <cell r="W402">
            <v>375.84000000000003</v>
          </cell>
          <cell r="X402">
            <v>10651.305600000002</v>
          </cell>
          <cell r="Y402">
            <v>98.98</v>
          </cell>
          <cell r="Z402">
            <v>68.054000000000002</v>
          </cell>
          <cell r="AA402">
            <v>6735.9849200000008</v>
          </cell>
          <cell r="AB402">
            <v>22.87</v>
          </cell>
          <cell r="AC402">
            <v>120.90600000000001</v>
          </cell>
          <cell r="AD402">
            <v>2765.1202200000002</v>
          </cell>
          <cell r="AE402">
            <v>66.56</v>
          </cell>
          <cell r="AF402">
            <v>131.88900000000001</v>
          </cell>
          <cell r="AG402">
            <v>8778.5318400000015</v>
          </cell>
          <cell r="AH402">
            <v>59.5</v>
          </cell>
          <cell r="AI402">
            <v>83.381</v>
          </cell>
          <cell r="AJ402">
            <v>4961.1695</v>
          </cell>
          <cell r="AK402">
            <v>64322.191343100014</v>
          </cell>
          <cell r="AM402">
            <v>48.36</v>
          </cell>
          <cell r="AN402">
            <v>47.908999999999999</v>
          </cell>
          <cell r="AO402">
            <v>2316.8792399999998</v>
          </cell>
          <cell r="AP402">
            <v>67.8</v>
          </cell>
          <cell r="AQ402">
            <v>65.948999999999998</v>
          </cell>
          <cell r="AR402">
            <v>4471.3422</v>
          </cell>
          <cell r="AS402">
            <v>167.06</v>
          </cell>
          <cell r="AT402">
            <v>42.899000000000001</v>
          </cell>
          <cell r="AU402">
            <v>7166.70694</v>
          </cell>
          <cell r="AV402">
            <v>82.73</v>
          </cell>
          <cell r="AW402">
            <v>27.323</v>
          </cell>
          <cell r="AX402">
            <v>2260.4317900000001</v>
          </cell>
          <cell r="AY402">
            <v>9.34</v>
          </cell>
          <cell r="AZ402">
            <v>39.115000000000002</v>
          </cell>
          <cell r="BA402">
            <v>365.33410000000003</v>
          </cell>
          <cell r="BB402">
            <v>118.08</v>
          </cell>
          <cell r="BC402">
            <v>95.290999999999997</v>
          </cell>
          <cell r="BD402">
            <v>11251.96128</v>
          </cell>
          <cell r="BE402">
            <v>27832.655549999999</v>
          </cell>
          <cell r="BG402">
            <v>41.22</v>
          </cell>
          <cell r="BH402">
            <v>119.97</v>
          </cell>
          <cell r="BI402">
            <v>4945.1633999999995</v>
          </cell>
          <cell r="BJ402">
            <v>20.85</v>
          </cell>
          <cell r="BK402">
            <v>314.09300000000002</v>
          </cell>
          <cell r="BL402">
            <v>6548.8390500000005</v>
          </cell>
          <cell r="BM402">
            <v>41.31</v>
          </cell>
          <cell r="BN402">
            <v>89.513999999999996</v>
          </cell>
          <cell r="BO402">
            <v>3697.8233399999999</v>
          </cell>
          <cell r="BP402">
            <v>39.730000000000004</v>
          </cell>
          <cell r="BQ402">
            <v>160.286</v>
          </cell>
          <cell r="BR402">
            <v>6368.1627800000006</v>
          </cell>
          <cell r="BS402">
            <v>23.8</v>
          </cell>
          <cell r="BT402">
            <v>255.96700000000001</v>
          </cell>
          <cell r="BU402">
            <v>6092.0146000000004</v>
          </cell>
          <cell r="BV402">
            <v>681.2</v>
          </cell>
          <cell r="BW402">
            <v>5.6719999999999997</v>
          </cell>
          <cell r="BX402">
            <v>3863.7664</v>
          </cell>
          <cell r="BY402">
            <v>26</v>
          </cell>
          <cell r="BZ402">
            <v>154.786</v>
          </cell>
          <cell r="CA402">
            <v>4024.4360000000001</v>
          </cell>
          <cell r="CB402">
            <v>35540.205570000006</v>
          </cell>
          <cell r="CD402">
            <v>16.09</v>
          </cell>
          <cell r="CE402">
            <v>35.433999999999997</v>
          </cell>
          <cell r="CF402">
            <v>570.13306</v>
          </cell>
          <cell r="CG402">
            <v>14.94</v>
          </cell>
          <cell r="CH402">
            <v>29.3</v>
          </cell>
          <cell r="CI402">
            <v>437.74200000000002</v>
          </cell>
          <cell r="CJ402">
            <v>1007.8750600000001</v>
          </cell>
          <cell r="CL402">
            <v>1502.56</v>
          </cell>
        </row>
        <row r="403">
          <cell r="A403" t="str">
            <v>06/25/2007</v>
          </cell>
          <cell r="B403">
            <v>39258</v>
          </cell>
          <cell r="C403">
            <v>109.65226015785021</v>
          </cell>
          <cell r="D403">
            <v>157.93794134429709</v>
          </cell>
          <cell r="E403">
            <v>61.259085172518503</v>
          </cell>
          <cell r="F403">
            <v>56.642211289535247</v>
          </cell>
          <cell r="G403">
            <v>118.04382093316519</v>
          </cell>
          <cell r="H403">
            <v>162.38421264599273</v>
          </cell>
          <cell r="I403">
            <v>80.64</v>
          </cell>
          <cell r="J403">
            <v>41.168790000000001</v>
          </cell>
          <cell r="K403">
            <v>201.38499999999999</v>
          </cell>
          <cell r="L403">
            <v>8290.7767741499993</v>
          </cell>
          <cell r="M403">
            <v>86.570000000000007</v>
          </cell>
          <cell r="N403">
            <v>65.698000000000008</v>
          </cell>
          <cell r="O403">
            <v>5687.4758600000014</v>
          </cell>
          <cell r="P403">
            <v>82.98</v>
          </cell>
          <cell r="Q403">
            <v>152.75700000000001</v>
          </cell>
          <cell r="R403">
            <v>12675.775860000002</v>
          </cell>
          <cell r="S403">
            <v>38</v>
          </cell>
          <cell r="T403">
            <v>93.459000000000003</v>
          </cell>
          <cell r="U403">
            <v>3551.442</v>
          </cell>
          <cell r="V403">
            <v>28.13</v>
          </cell>
          <cell r="W403">
            <v>375.84000000000003</v>
          </cell>
          <cell r="X403">
            <v>10572.379200000001</v>
          </cell>
          <cell r="Y403">
            <v>98.52</v>
          </cell>
          <cell r="Z403">
            <v>68.054000000000002</v>
          </cell>
          <cell r="AA403">
            <v>6704.6800800000001</v>
          </cell>
          <cell r="AB403">
            <v>22.97</v>
          </cell>
          <cell r="AC403">
            <v>120.90600000000001</v>
          </cell>
          <cell r="AD403">
            <v>2777.2108199999998</v>
          </cell>
          <cell r="AE403">
            <v>66.100000000000009</v>
          </cell>
          <cell r="AF403">
            <v>131.88900000000001</v>
          </cell>
          <cell r="AG403">
            <v>8717.8629000000019</v>
          </cell>
          <cell r="AH403">
            <v>60.870000000000005</v>
          </cell>
          <cell r="AI403">
            <v>83.381</v>
          </cell>
          <cell r="AJ403">
            <v>5075.4014700000007</v>
          </cell>
          <cell r="AK403">
            <v>64053.004964150008</v>
          </cell>
          <cell r="AM403">
            <v>47.35</v>
          </cell>
          <cell r="AN403">
            <v>47.908999999999999</v>
          </cell>
          <cell r="AO403">
            <v>2268.4911499999998</v>
          </cell>
          <cell r="AP403">
            <v>67.73</v>
          </cell>
          <cell r="AQ403">
            <v>65.948999999999998</v>
          </cell>
          <cell r="AR403">
            <v>4466.72577</v>
          </cell>
          <cell r="AS403">
            <v>164.43</v>
          </cell>
          <cell r="AT403">
            <v>42.899000000000001</v>
          </cell>
          <cell r="AU403">
            <v>7053.8825700000007</v>
          </cell>
          <cell r="AV403">
            <v>80.64</v>
          </cell>
          <cell r="AW403">
            <v>27.323</v>
          </cell>
          <cell r="AX403">
            <v>2203.32672</v>
          </cell>
          <cell r="AY403">
            <v>8.91</v>
          </cell>
          <cell r="AZ403">
            <v>39.115000000000002</v>
          </cell>
          <cell r="BA403">
            <v>348.51465000000002</v>
          </cell>
          <cell r="BB403">
            <v>116.24000000000001</v>
          </cell>
          <cell r="BC403">
            <v>95.290999999999997</v>
          </cell>
          <cell r="BD403">
            <v>11076.625840000001</v>
          </cell>
          <cell r="BE403">
            <v>27417.566700000003</v>
          </cell>
          <cell r="BG403">
            <v>40.660000000000004</v>
          </cell>
          <cell r="BH403">
            <v>119.97</v>
          </cell>
          <cell r="BI403">
            <v>4877.9802</v>
          </cell>
          <cell r="BJ403">
            <v>20.57</v>
          </cell>
          <cell r="BK403">
            <v>314.09300000000002</v>
          </cell>
          <cell r="BL403">
            <v>6460.8930100000007</v>
          </cell>
          <cell r="BM403">
            <v>40.68</v>
          </cell>
          <cell r="BN403">
            <v>89.513999999999996</v>
          </cell>
          <cell r="BO403">
            <v>3641.4295199999997</v>
          </cell>
          <cell r="BP403">
            <v>38.75</v>
          </cell>
          <cell r="BQ403">
            <v>160.286</v>
          </cell>
          <cell r="BR403">
            <v>6211.0825000000004</v>
          </cell>
          <cell r="BS403">
            <v>23.28</v>
          </cell>
          <cell r="BT403">
            <v>255.96700000000001</v>
          </cell>
          <cell r="BU403">
            <v>5958.9117600000009</v>
          </cell>
          <cell r="BV403">
            <v>671</v>
          </cell>
          <cell r="BW403">
            <v>5.6719999999999997</v>
          </cell>
          <cell r="BX403">
            <v>3805.9119999999998</v>
          </cell>
          <cell r="BY403">
            <v>25.560000000000002</v>
          </cell>
          <cell r="BZ403">
            <v>154.786</v>
          </cell>
          <cell r="CA403">
            <v>3956.3301600000004</v>
          </cell>
          <cell r="CB403">
            <v>34912.539150000004</v>
          </cell>
          <cell r="CD403">
            <v>16.18</v>
          </cell>
          <cell r="CE403">
            <v>35.433999999999997</v>
          </cell>
          <cell r="CF403">
            <v>573.32211999999993</v>
          </cell>
          <cell r="CG403">
            <v>14.65</v>
          </cell>
          <cell r="CH403">
            <v>29.3</v>
          </cell>
          <cell r="CI403">
            <v>429.245</v>
          </cell>
          <cell r="CJ403">
            <v>1002.5671199999999</v>
          </cell>
          <cell r="CL403">
            <v>1497.74</v>
          </cell>
        </row>
        <row r="404">
          <cell r="A404" t="str">
            <v>06/26/2007</v>
          </cell>
          <cell r="B404">
            <v>39259</v>
          </cell>
          <cell r="C404">
            <v>108.84657303488252</v>
          </cell>
          <cell r="D404">
            <v>155.27582894737057</v>
          </cell>
          <cell r="E404">
            <v>59.848810792658149</v>
          </cell>
          <cell r="F404">
            <v>56.152532183807125</v>
          </cell>
          <cell r="G404">
            <v>117.66156998738965</v>
          </cell>
          <cell r="H404">
            <v>156.22231171969389</v>
          </cell>
          <cell r="I404">
            <v>77.58</v>
          </cell>
          <cell r="J404">
            <v>40.732330000000005</v>
          </cell>
          <cell r="K404">
            <v>201.38499999999999</v>
          </cell>
          <cell r="L404">
            <v>8202.8802770500006</v>
          </cell>
          <cell r="M404">
            <v>87.350000000000009</v>
          </cell>
          <cell r="N404">
            <v>65.698000000000008</v>
          </cell>
          <cell r="O404">
            <v>5738.7203000000009</v>
          </cell>
          <cell r="P404">
            <v>81.93</v>
          </cell>
          <cell r="Q404">
            <v>152.75700000000001</v>
          </cell>
          <cell r="R404">
            <v>12515.381010000001</v>
          </cell>
          <cell r="S404">
            <v>37.26</v>
          </cell>
          <cell r="T404">
            <v>93.459000000000003</v>
          </cell>
          <cell r="U404">
            <v>3482.2823399999997</v>
          </cell>
          <cell r="V404">
            <v>27.6</v>
          </cell>
          <cell r="W404">
            <v>375.84000000000003</v>
          </cell>
          <cell r="X404">
            <v>10373.184000000001</v>
          </cell>
          <cell r="Y404">
            <v>98.95</v>
          </cell>
          <cell r="Z404">
            <v>68.054000000000002</v>
          </cell>
          <cell r="AA404">
            <v>6733.9433000000008</v>
          </cell>
          <cell r="AB404">
            <v>22.88</v>
          </cell>
          <cell r="AC404">
            <v>120.90600000000001</v>
          </cell>
          <cell r="AD404">
            <v>2766.3292799999999</v>
          </cell>
          <cell r="AE404">
            <v>66.06</v>
          </cell>
          <cell r="AF404">
            <v>131.88900000000001</v>
          </cell>
          <cell r="AG404">
            <v>8712.5873400000019</v>
          </cell>
          <cell r="AH404">
            <v>60.65</v>
          </cell>
          <cell r="AI404">
            <v>83.381</v>
          </cell>
          <cell r="AJ404">
            <v>5057.0576499999997</v>
          </cell>
          <cell r="AK404">
            <v>63582.365497050007</v>
          </cell>
          <cell r="AM404">
            <v>47.35</v>
          </cell>
          <cell r="AN404">
            <v>47.908999999999999</v>
          </cell>
          <cell r="AO404">
            <v>2268.4911499999998</v>
          </cell>
          <cell r="AP404">
            <v>67.37</v>
          </cell>
          <cell r="AQ404">
            <v>65.948999999999998</v>
          </cell>
          <cell r="AR404">
            <v>4442.9841299999998</v>
          </cell>
          <cell r="AS404">
            <v>161.68</v>
          </cell>
          <cell r="AT404">
            <v>42.899000000000001</v>
          </cell>
          <cell r="AU404">
            <v>6935.9103200000009</v>
          </cell>
          <cell r="AV404">
            <v>77.58</v>
          </cell>
          <cell r="AW404">
            <v>27.323</v>
          </cell>
          <cell r="AX404">
            <v>2119.7183399999999</v>
          </cell>
          <cell r="AY404">
            <v>8.8000000000000007</v>
          </cell>
          <cell r="AZ404">
            <v>39.115000000000002</v>
          </cell>
          <cell r="BA404">
            <v>344.21200000000005</v>
          </cell>
          <cell r="BB404">
            <v>113.80000000000001</v>
          </cell>
          <cell r="BC404">
            <v>95.290999999999997</v>
          </cell>
          <cell r="BD404">
            <v>10844.115800000001</v>
          </cell>
          <cell r="BE404">
            <v>26955.43174</v>
          </cell>
          <cell r="BG404">
            <v>39.74</v>
          </cell>
          <cell r="BH404">
            <v>119.97</v>
          </cell>
          <cell r="BI404">
            <v>4767.6077999999998</v>
          </cell>
          <cell r="BJ404">
            <v>20.170000000000002</v>
          </cell>
          <cell r="BK404">
            <v>314.09300000000002</v>
          </cell>
          <cell r="BL404">
            <v>6335.2558100000006</v>
          </cell>
          <cell r="BM404">
            <v>39.78</v>
          </cell>
          <cell r="BN404">
            <v>89.513999999999996</v>
          </cell>
          <cell r="BO404">
            <v>3560.8669199999999</v>
          </cell>
          <cell r="BP404">
            <v>37.550000000000004</v>
          </cell>
          <cell r="BQ404">
            <v>160.286</v>
          </cell>
          <cell r="BR404">
            <v>6018.7393000000011</v>
          </cell>
          <cell r="BS404">
            <v>22.56</v>
          </cell>
          <cell r="BT404">
            <v>255.96700000000001</v>
          </cell>
          <cell r="BU404">
            <v>5774.6155200000003</v>
          </cell>
          <cell r="BV404">
            <v>666.25</v>
          </cell>
          <cell r="BW404">
            <v>5.6719999999999997</v>
          </cell>
          <cell r="BX404">
            <v>3778.97</v>
          </cell>
          <cell r="BY404">
            <v>25.02</v>
          </cell>
          <cell r="BZ404">
            <v>154.786</v>
          </cell>
          <cell r="CA404">
            <v>3872.7457199999999</v>
          </cell>
          <cell r="CB404">
            <v>34108.801070000001</v>
          </cell>
          <cell r="CD404">
            <v>16.2</v>
          </cell>
          <cell r="CE404">
            <v>35.433999999999997</v>
          </cell>
          <cell r="CF404">
            <v>574.03079999999989</v>
          </cell>
          <cell r="CG404">
            <v>14.33</v>
          </cell>
          <cell r="CH404">
            <v>29.3</v>
          </cell>
          <cell r="CI404">
            <v>419.86900000000003</v>
          </cell>
          <cell r="CJ404">
            <v>993.89979999999991</v>
          </cell>
          <cell r="CL404">
            <v>1492.89</v>
          </cell>
        </row>
        <row r="405">
          <cell r="A405" t="str">
            <v>06/27/2007</v>
          </cell>
          <cell r="B405">
            <v>39260</v>
          </cell>
          <cell r="C405">
            <v>109.91403544662433</v>
          </cell>
          <cell r="D405">
            <v>156.74038836451547</v>
          </cell>
          <cell r="E405">
            <v>61.090456773807979</v>
          </cell>
          <cell r="F405">
            <v>56.735376263128913</v>
          </cell>
          <cell r="G405">
            <v>118.72162673392179</v>
          </cell>
          <cell r="H405">
            <v>158.84011276681431</v>
          </cell>
          <cell r="I405">
            <v>78.88</v>
          </cell>
          <cell r="J405">
            <v>41.32367</v>
          </cell>
          <cell r="K405">
            <v>201.38499999999999</v>
          </cell>
          <cell r="L405">
            <v>8321.9672829499996</v>
          </cell>
          <cell r="M405">
            <v>89.01</v>
          </cell>
          <cell r="N405">
            <v>65.698000000000008</v>
          </cell>
          <cell r="O405">
            <v>5847.778980000001</v>
          </cell>
          <cell r="P405">
            <v>82.53</v>
          </cell>
          <cell r="Q405">
            <v>152.75700000000001</v>
          </cell>
          <cell r="R405">
            <v>12607.03521</v>
          </cell>
          <cell r="S405">
            <v>36.1</v>
          </cell>
          <cell r="T405">
            <v>93.459000000000003</v>
          </cell>
          <cell r="U405">
            <v>3373.8699000000001</v>
          </cell>
          <cell r="V405">
            <v>27.98</v>
          </cell>
          <cell r="W405">
            <v>375.84000000000003</v>
          </cell>
          <cell r="X405">
            <v>10516.003200000001</v>
          </cell>
          <cell r="Y405">
            <v>101.49000000000001</v>
          </cell>
          <cell r="Z405">
            <v>68.054000000000002</v>
          </cell>
          <cell r="AA405">
            <v>6906.8004600000004</v>
          </cell>
          <cell r="AB405">
            <v>23.13</v>
          </cell>
          <cell r="AC405">
            <v>120.90600000000001</v>
          </cell>
          <cell r="AD405">
            <v>2796.5557800000001</v>
          </cell>
          <cell r="AE405">
            <v>66.239999999999995</v>
          </cell>
          <cell r="AF405">
            <v>131.88900000000001</v>
          </cell>
          <cell r="AG405">
            <v>8736.3273599999993</v>
          </cell>
          <cell r="AH405">
            <v>61.160000000000004</v>
          </cell>
          <cell r="AI405">
            <v>83.381</v>
          </cell>
          <cell r="AJ405">
            <v>5099.5819600000004</v>
          </cell>
          <cell r="AK405">
            <v>64205.920132950014</v>
          </cell>
          <cell r="AM405">
            <v>48.08</v>
          </cell>
          <cell r="AN405">
            <v>47.908999999999999</v>
          </cell>
          <cell r="AO405">
            <v>2303.4647199999999</v>
          </cell>
          <cell r="AP405">
            <v>67.710000000000008</v>
          </cell>
          <cell r="AQ405">
            <v>65.948999999999998</v>
          </cell>
          <cell r="AR405">
            <v>4465.40679</v>
          </cell>
          <cell r="AS405">
            <v>160.67000000000002</v>
          </cell>
          <cell r="AT405">
            <v>42.899000000000001</v>
          </cell>
          <cell r="AU405">
            <v>6892.5823300000011</v>
          </cell>
          <cell r="AV405">
            <v>78.88</v>
          </cell>
          <cell r="AW405">
            <v>27.323</v>
          </cell>
          <cell r="AX405">
            <v>2155.2382400000001</v>
          </cell>
          <cell r="AY405">
            <v>8.77</v>
          </cell>
          <cell r="AZ405">
            <v>39.115000000000002</v>
          </cell>
          <cell r="BA405">
            <v>343.03854999999999</v>
          </cell>
          <cell r="BB405">
            <v>115.96000000000001</v>
          </cell>
          <cell r="BC405">
            <v>95.290999999999997</v>
          </cell>
          <cell r="BD405">
            <v>11049.94436</v>
          </cell>
          <cell r="BE405">
            <v>27209.67499</v>
          </cell>
          <cell r="BG405">
            <v>41.31</v>
          </cell>
          <cell r="BH405">
            <v>119.97</v>
          </cell>
          <cell r="BI405">
            <v>4955.9607000000005</v>
          </cell>
          <cell r="BJ405">
            <v>20.51</v>
          </cell>
          <cell r="BK405">
            <v>314.09300000000002</v>
          </cell>
          <cell r="BL405">
            <v>6442.0474300000005</v>
          </cell>
          <cell r="BM405">
            <v>40.43</v>
          </cell>
          <cell r="BN405">
            <v>89.513999999999996</v>
          </cell>
          <cell r="BO405">
            <v>3619.0510199999999</v>
          </cell>
          <cell r="BP405">
            <v>37.86</v>
          </cell>
          <cell r="BQ405">
            <v>160.286</v>
          </cell>
          <cell r="BR405">
            <v>6068.42796</v>
          </cell>
          <cell r="BS405">
            <v>23</v>
          </cell>
          <cell r="BT405">
            <v>255.96700000000001</v>
          </cell>
          <cell r="BU405">
            <v>5887.241</v>
          </cell>
          <cell r="BV405">
            <v>687</v>
          </cell>
          <cell r="BW405">
            <v>5.6719999999999997</v>
          </cell>
          <cell r="BX405">
            <v>3896.6639999999998</v>
          </cell>
          <cell r="BY405">
            <v>25.5</v>
          </cell>
          <cell r="BZ405">
            <v>154.786</v>
          </cell>
          <cell r="CA405">
            <v>3947.0430000000001</v>
          </cell>
          <cell r="CB405">
            <v>34816.435110000006</v>
          </cell>
          <cell r="CD405">
            <v>16.21</v>
          </cell>
          <cell r="CE405">
            <v>35.433999999999997</v>
          </cell>
          <cell r="CF405">
            <v>574.38513999999998</v>
          </cell>
          <cell r="CG405">
            <v>14.67</v>
          </cell>
          <cell r="CH405">
            <v>29.3</v>
          </cell>
          <cell r="CI405">
            <v>429.83100000000002</v>
          </cell>
          <cell r="CJ405">
            <v>1004.21614</v>
          </cell>
          <cell r="CL405">
            <v>1506.34</v>
          </cell>
        </row>
        <row r="406">
          <cell r="A406" t="str">
            <v>06/28/2007</v>
          </cell>
          <cell r="B406">
            <v>39261</v>
          </cell>
          <cell r="C406">
            <v>110.12938168529132</v>
          </cell>
          <cell r="D406">
            <v>156.61806315591741</v>
          </cell>
          <cell r="E406">
            <v>60.256676228306183</v>
          </cell>
          <cell r="F406">
            <v>56.95097852727924</v>
          </cell>
          <cell r="G406">
            <v>118.67197351828497</v>
          </cell>
          <cell r="H406">
            <v>160.28997180829643</v>
          </cell>
          <cell r="I406">
            <v>79.600000000000009</v>
          </cell>
          <cell r="J406">
            <v>41.372950000000003</v>
          </cell>
          <cell r="K406">
            <v>201.38499999999999</v>
          </cell>
          <cell r="L406">
            <v>8331.8915357500009</v>
          </cell>
          <cell r="M406">
            <v>89.100000000000009</v>
          </cell>
          <cell r="N406">
            <v>65.698000000000008</v>
          </cell>
          <cell r="O406">
            <v>5853.6918000000014</v>
          </cell>
          <cell r="P406">
            <v>82.44</v>
          </cell>
          <cell r="Q406">
            <v>152.75700000000001</v>
          </cell>
          <cell r="R406">
            <v>12593.28708</v>
          </cell>
          <cell r="S406">
            <v>36.81</v>
          </cell>
          <cell r="T406">
            <v>93.459000000000003</v>
          </cell>
          <cell r="U406">
            <v>3440.2257900000004</v>
          </cell>
          <cell r="V406">
            <v>28</v>
          </cell>
          <cell r="W406">
            <v>375.84000000000003</v>
          </cell>
          <cell r="X406">
            <v>10523.52</v>
          </cell>
          <cell r="Y406">
            <v>101.78</v>
          </cell>
          <cell r="Z406">
            <v>68.054000000000002</v>
          </cell>
          <cell r="AA406">
            <v>6926.5361200000007</v>
          </cell>
          <cell r="AB406">
            <v>23.240000000000002</v>
          </cell>
          <cell r="AC406">
            <v>120.90600000000001</v>
          </cell>
          <cell r="AD406">
            <v>2809.8554400000003</v>
          </cell>
          <cell r="AE406">
            <v>66.38</v>
          </cell>
          <cell r="AF406">
            <v>131.88900000000001</v>
          </cell>
          <cell r="AG406">
            <v>8754.7918200000004</v>
          </cell>
          <cell r="AH406">
            <v>61.14</v>
          </cell>
          <cell r="AI406">
            <v>83.381</v>
          </cell>
          <cell r="AJ406">
            <v>5097.9143400000003</v>
          </cell>
          <cell r="AK406">
            <v>64331.713925750009</v>
          </cell>
          <cell r="AM406">
            <v>48.93</v>
          </cell>
          <cell r="AN406">
            <v>47.908999999999999</v>
          </cell>
          <cell r="AO406">
            <v>2344.1873700000001</v>
          </cell>
          <cell r="AP406">
            <v>67.44</v>
          </cell>
          <cell r="AQ406">
            <v>65.948999999999998</v>
          </cell>
          <cell r="AR406">
            <v>4447.6005599999999</v>
          </cell>
          <cell r="AS406">
            <v>161.31</v>
          </cell>
          <cell r="AT406">
            <v>42.899000000000001</v>
          </cell>
          <cell r="AU406">
            <v>6920.0376900000001</v>
          </cell>
          <cell r="AV406">
            <v>79.600000000000009</v>
          </cell>
          <cell r="AW406">
            <v>27.323</v>
          </cell>
          <cell r="AX406">
            <v>2174.9108000000001</v>
          </cell>
          <cell r="AY406">
            <v>8.9700000000000006</v>
          </cell>
          <cell r="AZ406">
            <v>39.115000000000002</v>
          </cell>
          <cell r="BA406">
            <v>350.86155000000002</v>
          </cell>
          <cell r="BB406">
            <v>114.92</v>
          </cell>
          <cell r="BC406">
            <v>95.290999999999997</v>
          </cell>
          <cell r="BD406">
            <v>10950.84172</v>
          </cell>
          <cell r="BE406">
            <v>27188.439689999999</v>
          </cell>
          <cell r="BG406">
            <v>40.51</v>
          </cell>
          <cell r="BH406">
            <v>119.97</v>
          </cell>
          <cell r="BI406">
            <v>4859.9847</v>
          </cell>
          <cell r="BJ406">
            <v>20.190000000000001</v>
          </cell>
          <cell r="BK406">
            <v>314.09300000000002</v>
          </cell>
          <cell r="BL406">
            <v>6341.5376700000006</v>
          </cell>
          <cell r="BM406">
            <v>39.89</v>
          </cell>
          <cell r="BN406">
            <v>89.513999999999996</v>
          </cell>
          <cell r="BO406">
            <v>3570.7134599999999</v>
          </cell>
          <cell r="BP406">
            <v>37.130000000000003</v>
          </cell>
          <cell r="BQ406">
            <v>160.286</v>
          </cell>
          <cell r="BR406">
            <v>5951.4191800000008</v>
          </cell>
          <cell r="BS406">
            <v>22.66</v>
          </cell>
          <cell r="BT406">
            <v>255.96700000000001</v>
          </cell>
          <cell r="BU406">
            <v>5800.2122200000003</v>
          </cell>
          <cell r="BV406">
            <v>690</v>
          </cell>
          <cell r="BW406">
            <v>5.6719999999999997</v>
          </cell>
          <cell r="BX406">
            <v>3913.68</v>
          </cell>
          <cell r="BY406">
            <v>25.22</v>
          </cell>
          <cell r="BZ406">
            <v>154.786</v>
          </cell>
          <cell r="CA406">
            <v>3903.7029199999997</v>
          </cell>
          <cell r="CB406">
            <v>34341.250150000007</v>
          </cell>
          <cell r="CD406">
            <v>16.45</v>
          </cell>
          <cell r="CE406">
            <v>35.433999999999997</v>
          </cell>
          <cell r="CF406">
            <v>582.88929999999993</v>
          </cell>
          <cell r="CG406">
            <v>14.51</v>
          </cell>
          <cell r="CH406">
            <v>29.3</v>
          </cell>
          <cell r="CI406">
            <v>425.14300000000003</v>
          </cell>
          <cell r="CJ406">
            <v>1008.0323</v>
          </cell>
          <cell r="CL406">
            <v>1505.71</v>
          </cell>
        </row>
        <row r="407">
          <cell r="A407" t="str">
            <v>06/29/2007</v>
          </cell>
          <cell r="B407">
            <v>39262</v>
          </cell>
          <cell r="C407">
            <v>109.98232647123257</v>
          </cell>
          <cell r="D407">
            <v>155.85538976354999</v>
          </cell>
          <cell r="E407">
            <v>59.52800422350024</v>
          </cell>
          <cell r="F407">
            <v>55.85950505936875</v>
          </cell>
          <cell r="G407">
            <v>118.48597099621689</v>
          </cell>
          <cell r="H407">
            <v>157.89367700362462</v>
          </cell>
          <cell r="I407">
            <v>78.41</v>
          </cell>
          <cell r="J407">
            <v>41.520780000000002</v>
          </cell>
          <cell r="K407">
            <v>203.90899999999999</v>
          </cell>
          <cell r="L407">
            <v>8466.4607290200001</v>
          </cell>
          <cell r="M407">
            <v>88.31</v>
          </cell>
          <cell r="N407">
            <v>66.733000000000004</v>
          </cell>
          <cell r="O407">
            <v>5893.1912300000004</v>
          </cell>
          <cell r="P407">
            <v>82.37</v>
          </cell>
          <cell r="Q407">
            <v>153.173</v>
          </cell>
          <cell r="R407">
            <v>12616.86001</v>
          </cell>
          <cell r="S407">
            <v>37.050000000000004</v>
          </cell>
          <cell r="T407">
            <v>93.539200000000008</v>
          </cell>
          <cell r="U407">
            <v>3465.6273600000009</v>
          </cell>
          <cell r="V407">
            <v>28.47</v>
          </cell>
          <cell r="W407">
            <v>367.14</v>
          </cell>
          <cell r="X407">
            <v>10452.475799999998</v>
          </cell>
          <cell r="Y407">
            <v>100.79</v>
          </cell>
          <cell r="Z407">
            <v>68.25</v>
          </cell>
          <cell r="AA407">
            <v>6878.9175000000005</v>
          </cell>
          <cell r="AB407">
            <v>23.11</v>
          </cell>
          <cell r="AC407">
            <v>120.90600000000001</v>
          </cell>
          <cell r="AD407">
            <v>2794.1376599999999</v>
          </cell>
          <cell r="AE407">
            <v>66.47</v>
          </cell>
          <cell r="AF407">
            <v>130.816</v>
          </cell>
          <cell r="AG407">
            <v>8695.3395199999995</v>
          </cell>
          <cell r="AH407">
            <v>60.7</v>
          </cell>
          <cell r="AI407">
            <v>82.088999999999999</v>
          </cell>
          <cell r="AJ407">
            <v>4982.8023000000003</v>
          </cell>
          <cell r="AK407">
            <v>64245.812109020007</v>
          </cell>
          <cell r="AM407">
            <v>49.050000000000004</v>
          </cell>
          <cell r="AN407">
            <v>48.029000000000003</v>
          </cell>
          <cell r="AO407">
            <v>2355.8224500000006</v>
          </cell>
          <cell r="AP407">
            <v>67.5</v>
          </cell>
          <cell r="AQ407">
            <v>66.691000000000003</v>
          </cell>
          <cell r="AR407">
            <v>4501.6424999999999</v>
          </cell>
          <cell r="AS407">
            <v>162.02000000000001</v>
          </cell>
          <cell r="AT407">
            <v>41.792000000000002</v>
          </cell>
          <cell r="AU407">
            <v>6771.1398400000007</v>
          </cell>
          <cell r="AV407">
            <v>78.41</v>
          </cell>
          <cell r="AW407">
            <v>27.323</v>
          </cell>
          <cell r="AX407">
            <v>2142.3964299999998</v>
          </cell>
          <cell r="AY407">
            <v>8.69</v>
          </cell>
          <cell r="AZ407">
            <v>39.210999999999999</v>
          </cell>
          <cell r="BA407">
            <v>340.74358999999998</v>
          </cell>
          <cell r="BB407">
            <v>114.54</v>
          </cell>
          <cell r="BC407">
            <v>95.55</v>
          </cell>
          <cell r="BD407">
            <v>10944.297</v>
          </cell>
          <cell r="BE407">
            <v>27056.041810000002</v>
          </cell>
          <cell r="BG407">
            <v>40.1</v>
          </cell>
          <cell r="BH407">
            <v>120.883</v>
          </cell>
          <cell r="BI407">
            <v>4847.4083000000001</v>
          </cell>
          <cell r="BJ407">
            <v>19.93</v>
          </cell>
          <cell r="BK407">
            <v>314.63400000000001</v>
          </cell>
          <cell r="BL407">
            <v>6270.6556200000005</v>
          </cell>
          <cell r="BM407">
            <v>39.369999999999997</v>
          </cell>
          <cell r="BN407">
            <v>89.513999999999996</v>
          </cell>
          <cell r="BO407">
            <v>3524.1661799999997</v>
          </cell>
          <cell r="BP407">
            <v>36.56</v>
          </cell>
          <cell r="BQ407">
            <v>160.286</v>
          </cell>
          <cell r="BR407">
            <v>5860.0561600000001</v>
          </cell>
          <cell r="BS407">
            <v>22.45</v>
          </cell>
          <cell r="BT407">
            <v>255.90600000000001</v>
          </cell>
          <cell r="BU407">
            <v>5745.0896999999995</v>
          </cell>
          <cell r="BV407">
            <v>679.75</v>
          </cell>
          <cell r="BW407">
            <v>5.6080000000000005</v>
          </cell>
          <cell r="BX407">
            <v>3812.0380000000005</v>
          </cell>
          <cell r="BY407">
            <v>24.98</v>
          </cell>
          <cell r="BZ407">
            <v>154.786</v>
          </cell>
          <cell r="CA407">
            <v>3866.5542800000003</v>
          </cell>
          <cell r="CB407">
            <v>33925.968240000002</v>
          </cell>
          <cell r="CD407">
            <v>16.059999999999999</v>
          </cell>
          <cell r="CE407">
            <v>35.587000000000003</v>
          </cell>
          <cell r="CF407">
            <v>571.52722000000006</v>
          </cell>
          <cell r="CG407">
            <v>14.19</v>
          </cell>
          <cell r="CH407">
            <v>29.400000000000002</v>
          </cell>
          <cell r="CI407">
            <v>417.18600000000004</v>
          </cell>
          <cell r="CJ407">
            <v>988.71322000000009</v>
          </cell>
          <cell r="CL407">
            <v>1503.3500000000001</v>
          </cell>
        </row>
        <row r="408">
          <cell r="A408" t="str">
            <v>07/02/2007</v>
          </cell>
          <cell r="B408">
            <v>39265</v>
          </cell>
          <cell r="C408">
            <v>111.26040339181868</v>
          </cell>
          <cell r="D408">
            <v>157.72158765751831</v>
          </cell>
          <cell r="E408">
            <v>59.16736861662141</v>
          </cell>
          <cell r="F408">
            <v>57.027420336700409</v>
          </cell>
          <cell r="G408">
            <v>119.75331021437579</v>
          </cell>
          <cell r="H408">
            <v>163.35078534031413</v>
          </cell>
          <cell r="I408">
            <v>81.12</v>
          </cell>
          <cell r="J408">
            <v>42.5486</v>
          </cell>
          <cell r="K408">
            <v>203.90899999999999</v>
          </cell>
          <cell r="L408">
            <v>8676.0424774000003</v>
          </cell>
          <cell r="M408">
            <v>88.960000000000008</v>
          </cell>
          <cell r="N408">
            <v>66.733000000000004</v>
          </cell>
          <cell r="O408">
            <v>5936.567680000001</v>
          </cell>
          <cell r="P408">
            <v>82.68</v>
          </cell>
          <cell r="Q408">
            <v>153.173</v>
          </cell>
          <cell r="R408">
            <v>12664.343640000001</v>
          </cell>
          <cell r="S408">
            <v>37.93</v>
          </cell>
          <cell r="T408">
            <v>93.539200000000008</v>
          </cell>
          <cell r="U408">
            <v>3547.9418560000004</v>
          </cell>
          <cell r="V408">
            <v>28.650000000000002</v>
          </cell>
          <cell r="W408">
            <v>367.14</v>
          </cell>
          <cell r="X408">
            <v>10518.561</v>
          </cell>
          <cell r="Y408">
            <v>101.63</v>
          </cell>
          <cell r="Z408">
            <v>68.25</v>
          </cell>
          <cell r="AA408">
            <v>6936.2474999999995</v>
          </cell>
          <cell r="AB408">
            <v>23.8</v>
          </cell>
          <cell r="AC408">
            <v>120.90600000000001</v>
          </cell>
          <cell r="AD408">
            <v>2877.5628000000002</v>
          </cell>
          <cell r="AE408">
            <v>67.03</v>
          </cell>
          <cell r="AF408">
            <v>130.816</v>
          </cell>
          <cell r="AG408">
            <v>8768.5964800000002</v>
          </cell>
          <cell r="AH408">
            <v>61.72</v>
          </cell>
          <cell r="AI408">
            <v>82.088999999999999</v>
          </cell>
          <cell r="AJ408">
            <v>5066.5330800000002</v>
          </cell>
          <cell r="AK408">
            <v>64992.396513400003</v>
          </cell>
          <cell r="AM408">
            <v>50.11</v>
          </cell>
          <cell r="AN408">
            <v>48.029000000000003</v>
          </cell>
          <cell r="AO408">
            <v>2406.7331899999999</v>
          </cell>
          <cell r="AP408">
            <v>67.67</v>
          </cell>
          <cell r="AQ408">
            <v>66.691000000000003</v>
          </cell>
          <cell r="AR408">
            <v>4512.9799700000003</v>
          </cell>
          <cell r="AS408">
            <v>164.8</v>
          </cell>
          <cell r="AT408">
            <v>41.792000000000002</v>
          </cell>
          <cell r="AU408">
            <v>6887.3216000000011</v>
          </cell>
          <cell r="AV408">
            <v>81.12</v>
          </cell>
          <cell r="AW408">
            <v>27.323</v>
          </cell>
          <cell r="AX408">
            <v>2216.4417600000002</v>
          </cell>
          <cell r="AY408">
            <v>8.7100000000000009</v>
          </cell>
          <cell r="AZ408">
            <v>39.210999999999999</v>
          </cell>
          <cell r="BA408">
            <v>341.52781000000004</v>
          </cell>
          <cell r="BB408">
            <v>115.28</v>
          </cell>
          <cell r="BC408">
            <v>95.55</v>
          </cell>
          <cell r="BD408">
            <v>11015.003999999999</v>
          </cell>
          <cell r="BE408">
            <v>27380.008330000001</v>
          </cell>
          <cell r="BG408">
            <v>40.6</v>
          </cell>
          <cell r="BH408">
            <v>120.883</v>
          </cell>
          <cell r="BI408">
            <v>4907.8498</v>
          </cell>
          <cell r="BJ408">
            <v>19.75</v>
          </cell>
          <cell r="BK408">
            <v>314.63400000000001</v>
          </cell>
          <cell r="BL408">
            <v>6214.0215000000007</v>
          </cell>
          <cell r="BM408">
            <v>39.07</v>
          </cell>
          <cell r="BN408">
            <v>89.513999999999996</v>
          </cell>
          <cell r="BO408">
            <v>3497.3119799999999</v>
          </cell>
          <cell r="BP408">
            <v>35.64</v>
          </cell>
          <cell r="BQ408">
            <v>160.286</v>
          </cell>
          <cell r="BR408">
            <v>5712.5930399999997</v>
          </cell>
          <cell r="BS408">
            <v>22.61</v>
          </cell>
          <cell r="BT408">
            <v>255.90600000000001</v>
          </cell>
          <cell r="BU408">
            <v>5786.0346600000003</v>
          </cell>
          <cell r="BV408">
            <v>672</v>
          </cell>
          <cell r="BW408">
            <v>5.6080000000000005</v>
          </cell>
          <cell r="BX408">
            <v>3768.5760000000005</v>
          </cell>
          <cell r="BY408">
            <v>24.77</v>
          </cell>
          <cell r="BZ408">
            <v>154.786</v>
          </cell>
          <cell r="CA408">
            <v>3834.0492199999999</v>
          </cell>
          <cell r="CB408">
            <v>33720.436200000004</v>
          </cell>
          <cell r="CD408">
            <v>16.36</v>
          </cell>
          <cell r="CE408">
            <v>35.587000000000003</v>
          </cell>
          <cell r="CF408">
            <v>582.20332000000008</v>
          </cell>
          <cell r="CG408">
            <v>14.530000000000001</v>
          </cell>
          <cell r="CH408">
            <v>29.400000000000002</v>
          </cell>
          <cell r="CI408">
            <v>427.18200000000007</v>
          </cell>
          <cell r="CJ408">
            <v>1009.3853200000001</v>
          </cell>
          <cell r="CL408">
            <v>1519.43</v>
          </cell>
        </row>
        <row r="409">
          <cell r="A409" t="str">
            <v>07/03/2007</v>
          </cell>
          <cell r="B409">
            <v>39266</v>
          </cell>
          <cell r="C409">
            <v>111.16887543708265</v>
          </cell>
          <cell r="D409">
            <v>156.78528335722751</v>
          </cell>
          <cell r="E409">
            <v>58.726087438077748</v>
          </cell>
          <cell r="F409">
            <v>57.094728247635871</v>
          </cell>
          <cell r="G409">
            <v>120.18206179066834</v>
          </cell>
          <cell r="H409">
            <v>161.90092629883205</v>
          </cell>
          <cell r="I409">
            <v>80.400000000000006</v>
          </cell>
          <cell r="J409">
            <v>42.393720000000002</v>
          </cell>
          <cell r="K409">
            <v>203.90899999999999</v>
          </cell>
          <cell r="L409">
            <v>8644.4610514800006</v>
          </cell>
          <cell r="M409">
            <v>88.84</v>
          </cell>
          <cell r="N409">
            <v>66.733000000000004</v>
          </cell>
          <cell r="O409">
            <v>5928.5597200000002</v>
          </cell>
          <cell r="P409">
            <v>82.92</v>
          </cell>
          <cell r="Q409">
            <v>153.173</v>
          </cell>
          <cell r="R409">
            <v>12701.105160000001</v>
          </cell>
          <cell r="S409">
            <v>38.050000000000004</v>
          </cell>
          <cell r="T409">
            <v>93.539200000000008</v>
          </cell>
          <cell r="U409">
            <v>3559.1665600000006</v>
          </cell>
          <cell r="V409">
            <v>28.29</v>
          </cell>
          <cell r="W409">
            <v>367.14</v>
          </cell>
          <cell r="X409">
            <v>10386.390599999999</v>
          </cell>
          <cell r="Y409">
            <v>101.33</v>
          </cell>
          <cell r="Z409">
            <v>68.25</v>
          </cell>
          <cell r="AA409">
            <v>6915.7725</v>
          </cell>
          <cell r="AB409">
            <v>23.81</v>
          </cell>
          <cell r="AC409">
            <v>120.90600000000001</v>
          </cell>
          <cell r="AD409">
            <v>2878.7718599999998</v>
          </cell>
          <cell r="AE409">
            <v>67.47</v>
          </cell>
          <cell r="AF409">
            <v>130.816</v>
          </cell>
          <cell r="AG409">
            <v>8826.1555200000003</v>
          </cell>
          <cell r="AH409">
            <v>62.11</v>
          </cell>
          <cell r="AI409">
            <v>82.088999999999999</v>
          </cell>
          <cell r="AJ409">
            <v>5098.5477899999996</v>
          </cell>
          <cell r="AK409">
            <v>64938.930761480005</v>
          </cell>
          <cell r="AM409">
            <v>49.78</v>
          </cell>
          <cell r="AN409">
            <v>48.029000000000003</v>
          </cell>
          <cell r="AO409">
            <v>2390.8836200000001</v>
          </cell>
          <cell r="AP409">
            <v>67.87</v>
          </cell>
          <cell r="AQ409">
            <v>66.691000000000003</v>
          </cell>
          <cell r="AR409">
            <v>4526.3181700000005</v>
          </cell>
          <cell r="AS409">
            <v>162.26</v>
          </cell>
          <cell r="AT409">
            <v>41.792000000000002</v>
          </cell>
          <cell r="AU409">
            <v>6781.1699200000003</v>
          </cell>
          <cell r="AV409">
            <v>80.400000000000006</v>
          </cell>
          <cell r="AW409">
            <v>27.323</v>
          </cell>
          <cell r="AX409">
            <v>2196.7692000000002</v>
          </cell>
          <cell r="AY409">
            <v>8.52</v>
          </cell>
          <cell r="AZ409">
            <v>39.210999999999999</v>
          </cell>
          <cell r="BA409">
            <v>334.07771999999994</v>
          </cell>
          <cell r="BB409">
            <v>115</v>
          </cell>
          <cell r="BC409">
            <v>95.55</v>
          </cell>
          <cell r="BD409">
            <v>10988.25</v>
          </cell>
          <cell r="BE409">
            <v>27217.468630000003</v>
          </cell>
          <cell r="BG409">
            <v>40.050000000000004</v>
          </cell>
          <cell r="BH409">
            <v>120.883</v>
          </cell>
          <cell r="BI409">
            <v>4841.3641500000003</v>
          </cell>
          <cell r="BJ409">
            <v>19.73</v>
          </cell>
          <cell r="BK409">
            <v>314.63400000000001</v>
          </cell>
          <cell r="BL409">
            <v>6207.7288200000003</v>
          </cell>
          <cell r="BM409">
            <v>38.08</v>
          </cell>
          <cell r="BN409">
            <v>89.513999999999996</v>
          </cell>
          <cell r="BO409">
            <v>3408.6931199999999</v>
          </cell>
          <cell r="BP409">
            <v>35.21</v>
          </cell>
          <cell r="BQ409">
            <v>160.286</v>
          </cell>
          <cell r="BR409">
            <v>5643.6700600000004</v>
          </cell>
          <cell r="BS409">
            <v>22.37</v>
          </cell>
          <cell r="BT409">
            <v>255.90600000000001</v>
          </cell>
          <cell r="BU409">
            <v>5724.6172200000001</v>
          </cell>
          <cell r="BV409">
            <v>672</v>
          </cell>
          <cell r="BW409">
            <v>5.6080000000000005</v>
          </cell>
          <cell r="BX409">
            <v>3768.5760000000005</v>
          </cell>
          <cell r="BY409">
            <v>25.03</v>
          </cell>
          <cell r="BZ409">
            <v>154.786</v>
          </cell>
          <cell r="CA409">
            <v>3874.29358</v>
          </cell>
          <cell r="CB409">
            <v>33468.942950000004</v>
          </cell>
          <cell r="CD409">
            <v>16.41</v>
          </cell>
          <cell r="CE409">
            <v>35.587000000000003</v>
          </cell>
          <cell r="CF409">
            <v>583.9826700000001</v>
          </cell>
          <cell r="CG409">
            <v>14.51</v>
          </cell>
          <cell r="CH409">
            <v>29.400000000000002</v>
          </cell>
          <cell r="CI409">
            <v>426.59400000000005</v>
          </cell>
          <cell r="CJ409">
            <v>1010.5766700000001</v>
          </cell>
          <cell r="CL409">
            <v>1524.8700000000001</v>
          </cell>
        </row>
        <row r="410">
          <cell r="A410" t="str">
            <v>07/05/2007</v>
          </cell>
          <cell r="B410">
            <v>39268</v>
          </cell>
          <cell r="C410">
            <v>111.5720007853205</v>
          </cell>
          <cell r="D410">
            <v>156.54622473889887</v>
          </cell>
          <cell r="E410">
            <v>58.910335241011246</v>
          </cell>
          <cell r="F410">
            <v>58.149920923868493</v>
          </cell>
          <cell r="G410">
            <v>120.22383354350565</v>
          </cell>
          <cell r="H410">
            <v>164.13612565445027</v>
          </cell>
          <cell r="I410">
            <v>81.510000000000005</v>
          </cell>
          <cell r="J410">
            <v>42.773870000000002</v>
          </cell>
          <cell r="K410">
            <v>203.90899999999999</v>
          </cell>
          <cell r="L410">
            <v>8721.9770578299995</v>
          </cell>
          <cell r="M410">
            <v>88.19</v>
          </cell>
          <cell r="N410">
            <v>66.733000000000004</v>
          </cell>
          <cell r="O410">
            <v>5885.1832700000004</v>
          </cell>
          <cell r="P410">
            <v>83.12</v>
          </cell>
          <cell r="Q410">
            <v>153.173</v>
          </cell>
          <cell r="R410">
            <v>12731.73976</v>
          </cell>
          <cell r="S410">
            <v>38.660000000000004</v>
          </cell>
          <cell r="T410">
            <v>93.539200000000008</v>
          </cell>
          <cell r="U410">
            <v>3616.2254720000005</v>
          </cell>
          <cell r="V410">
            <v>28.39</v>
          </cell>
          <cell r="W410">
            <v>367.14</v>
          </cell>
          <cell r="X410">
            <v>10423.104600000001</v>
          </cell>
          <cell r="Y410">
            <v>102.83</v>
          </cell>
          <cell r="Z410">
            <v>68.25</v>
          </cell>
          <cell r="AA410">
            <v>7018.1475</v>
          </cell>
          <cell r="AB410">
            <v>23.91</v>
          </cell>
          <cell r="AC410">
            <v>120.90600000000001</v>
          </cell>
          <cell r="AD410">
            <v>2890.8624600000003</v>
          </cell>
          <cell r="AE410">
            <v>67.34</v>
          </cell>
          <cell r="AF410">
            <v>130.816</v>
          </cell>
          <cell r="AG410">
            <v>8809.1494400000011</v>
          </cell>
          <cell r="AH410">
            <v>61.86</v>
          </cell>
          <cell r="AI410">
            <v>82.088999999999999</v>
          </cell>
          <cell r="AJ410">
            <v>5078.0255399999996</v>
          </cell>
          <cell r="AK410">
            <v>65174.41509983001</v>
          </cell>
          <cell r="AM410">
            <v>50.7</v>
          </cell>
          <cell r="AN410">
            <v>48.029000000000003</v>
          </cell>
          <cell r="AO410">
            <v>2435.0703000000003</v>
          </cell>
          <cell r="AP410">
            <v>67.47</v>
          </cell>
          <cell r="AQ410">
            <v>66.691000000000003</v>
          </cell>
          <cell r="AR410">
            <v>4499.6417700000002</v>
          </cell>
          <cell r="AS410">
            <v>163.24</v>
          </cell>
          <cell r="AT410">
            <v>41.792000000000002</v>
          </cell>
          <cell r="AU410">
            <v>6822.1260800000009</v>
          </cell>
          <cell r="AV410">
            <v>81.510000000000005</v>
          </cell>
          <cell r="AW410">
            <v>27.323</v>
          </cell>
          <cell r="AX410">
            <v>2227.09773</v>
          </cell>
          <cell r="AY410">
            <v>8.17</v>
          </cell>
          <cell r="AZ410">
            <v>39.210999999999999</v>
          </cell>
          <cell r="BA410">
            <v>320.35386999999997</v>
          </cell>
          <cell r="BB410">
            <v>113.78</v>
          </cell>
          <cell r="BC410">
            <v>95.55</v>
          </cell>
          <cell r="BD410">
            <v>10871.679</v>
          </cell>
          <cell r="BE410">
            <v>27175.96875</v>
          </cell>
          <cell r="BG410">
            <v>40.26</v>
          </cell>
          <cell r="BH410">
            <v>120.883</v>
          </cell>
          <cell r="BI410">
            <v>4866.7495799999997</v>
          </cell>
          <cell r="BJ410">
            <v>19.690000000000001</v>
          </cell>
          <cell r="BK410">
            <v>314.63400000000001</v>
          </cell>
          <cell r="BL410">
            <v>6195.1434600000011</v>
          </cell>
          <cell r="BM410">
            <v>37.94</v>
          </cell>
          <cell r="BN410">
            <v>89.513999999999996</v>
          </cell>
          <cell r="BO410">
            <v>3396.1611599999997</v>
          </cell>
          <cell r="BP410">
            <v>36</v>
          </cell>
          <cell r="BQ410">
            <v>160.286</v>
          </cell>
          <cell r="BR410">
            <v>5770.2960000000003</v>
          </cell>
          <cell r="BS410">
            <v>22.14</v>
          </cell>
          <cell r="BT410">
            <v>255.90600000000001</v>
          </cell>
          <cell r="BU410">
            <v>5665.7588400000004</v>
          </cell>
          <cell r="BV410">
            <v>667</v>
          </cell>
          <cell r="BW410">
            <v>5.6080000000000005</v>
          </cell>
          <cell r="BX410">
            <v>3740.5360000000005</v>
          </cell>
          <cell r="BY410">
            <v>25.45</v>
          </cell>
          <cell r="BZ410">
            <v>154.786</v>
          </cell>
          <cell r="CA410">
            <v>3939.3036999999999</v>
          </cell>
          <cell r="CB410">
            <v>33573.94874</v>
          </cell>
          <cell r="CD410">
            <v>16.34</v>
          </cell>
          <cell r="CE410">
            <v>35.587000000000003</v>
          </cell>
          <cell r="CF410">
            <v>581.49158</v>
          </cell>
          <cell r="CG410">
            <v>15.23</v>
          </cell>
          <cell r="CH410">
            <v>29.400000000000002</v>
          </cell>
          <cell r="CI410">
            <v>447.76200000000006</v>
          </cell>
          <cell r="CJ410">
            <v>1029.2535800000001</v>
          </cell>
          <cell r="CL410">
            <v>1525.4</v>
          </cell>
        </row>
        <row r="411">
          <cell r="A411" t="str">
            <v>07/06/2007</v>
          </cell>
          <cell r="B411">
            <v>39269</v>
          </cell>
          <cell r="C411">
            <v>112.40789554955872</v>
          </cell>
          <cell r="D411">
            <v>157.75458740461337</v>
          </cell>
          <cell r="E411">
            <v>60.585888631177532</v>
          </cell>
          <cell r="F411">
            <v>57.887653687044008</v>
          </cell>
          <cell r="G411">
            <v>120.62105926860025</v>
          </cell>
          <cell r="H411">
            <v>167.13652839307289</v>
          </cell>
          <cell r="I411">
            <v>83</v>
          </cell>
          <cell r="J411">
            <v>42.98507</v>
          </cell>
          <cell r="K411">
            <v>203.90899999999999</v>
          </cell>
          <cell r="L411">
            <v>8765.0426386300005</v>
          </cell>
          <cell r="M411">
            <v>88.93</v>
          </cell>
          <cell r="N411">
            <v>66.733000000000004</v>
          </cell>
          <cell r="O411">
            <v>5934.5656900000013</v>
          </cell>
          <cell r="P411">
            <v>83.09</v>
          </cell>
          <cell r="Q411">
            <v>153.173</v>
          </cell>
          <cell r="R411">
            <v>12727.14457</v>
          </cell>
          <cell r="S411">
            <v>39.160000000000004</v>
          </cell>
          <cell r="T411">
            <v>93.539200000000008</v>
          </cell>
          <cell r="U411">
            <v>3662.9950720000006</v>
          </cell>
          <cell r="V411">
            <v>28.69</v>
          </cell>
          <cell r="W411">
            <v>367.14</v>
          </cell>
          <cell r="X411">
            <v>10533.2466</v>
          </cell>
          <cell r="Y411">
            <v>103</v>
          </cell>
          <cell r="Z411">
            <v>68.25</v>
          </cell>
          <cell r="AA411">
            <v>7029.75</v>
          </cell>
          <cell r="AB411">
            <v>24.080000000000002</v>
          </cell>
          <cell r="AC411">
            <v>120.90600000000001</v>
          </cell>
          <cell r="AD411">
            <v>2911.4164800000003</v>
          </cell>
          <cell r="AE411">
            <v>68.460000000000008</v>
          </cell>
          <cell r="AF411">
            <v>130.816</v>
          </cell>
          <cell r="AG411">
            <v>8955.6633600000005</v>
          </cell>
          <cell r="AH411">
            <v>62.65</v>
          </cell>
          <cell r="AI411">
            <v>82.088999999999999</v>
          </cell>
          <cell r="AJ411">
            <v>5142.8758499999994</v>
          </cell>
          <cell r="AK411">
            <v>65662.700260630008</v>
          </cell>
          <cell r="AM411">
            <v>50.95</v>
          </cell>
          <cell r="AN411">
            <v>48.029000000000003</v>
          </cell>
          <cell r="AO411">
            <v>2447.0775500000004</v>
          </cell>
          <cell r="AP411">
            <v>67.98</v>
          </cell>
          <cell r="AQ411">
            <v>66.691000000000003</v>
          </cell>
          <cell r="AR411">
            <v>4533.6541800000005</v>
          </cell>
          <cell r="AS411">
            <v>161.83000000000001</v>
          </cell>
          <cell r="AT411">
            <v>41.792000000000002</v>
          </cell>
          <cell r="AU411">
            <v>6763.1993600000005</v>
          </cell>
          <cell r="AV411">
            <v>83</v>
          </cell>
          <cell r="AW411">
            <v>27.323</v>
          </cell>
          <cell r="AX411">
            <v>2267.8090000000002</v>
          </cell>
          <cell r="AY411">
            <v>8.4</v>
          </cell>
          <cell r="AZ411">
            <v>39.210999999999999</v>
          </cell>
          <cell r="BA411">
            <v>329.37240000000003</v>
          </cell>
          <cell r="BB411">
            <v>115.59</v>
          </cell>
          <cell r="BC411">
            <v>95.55</v>
          </cell>
          <cell r="BD411">
            <v>11044.6245</v>
          </cell>
          <cell r="BE411">
            <v>27385.736990000005</v>
          </cell>
          <cell r="BG411">
            <v>41.38</v>
          </cell>
          <cell r="BH411">
            <v>120.883</v>
          </cell>
          <cell r="BI411">
            <v>5002.1385399999999</v>
          </cell>
          <cell r="BJ411">
            <v>20.200000000000003</v>
          </cell>
          <cell r="BK411">
            <v>314.63400000000001</v>
          </cell>
          <cell r="BL411">
            <v>6355.6068000000014</v>
          </cell>
          <cell r="BM411">
            <v>38.950000000000003</v>
          </cell>
          <cell r="BN411">
            <v>89.513999999999996</v>
          </cell>
          <cell r="BO411">
            <v>3486.5703000000003</v>
          </cell>
          <cell r="BP411">
            <v>37.050000000000004</v>
          </cell>
          <cell r="BQ411">
            <v>160.286</v>
          </cell>
          <cell r="BR411">
            <v>5938.5963000000011</v>
          </cell>
          <cell r="BS411">
            <v>22.72</v>
          </cell>
          <cell r="BT411">
            <v>255.90600000000001</v>
          </cell>
          <cell r="BU411">
            <v>5814.1843200000003</v>
          </cell>
          <cell r="BV411">
            <v>691.5</v>
          </cell>
          <cell r="BW411">
            <v>5.6080000000000005</v>
          </cell>
          <cell r="BX411">
            <v>3877.9320000000002</v>
          </cell>
          <cell r="BY411">
            <v>26.19</v>
          </cell>
          <cell r="BZ411">
            <v>154.786</v>
          </cell>
          <cell r="CA411">
            <v>4053.8453400000003</v>
          </cell>
          <cell r="CB411">
            <v>34528.873600000006</v>
          </cell>
          <cell r="CD411">
            <v>16.350000000000001</v>
          </cell>
          <cell r="CE411">
            <v>35.587000000000003</v>
          </cell>
          <cell r="CF411">
            <v>581.84745000000009</v>
          </cell>
          <cell r="CG411">
            <v>15.06</v>
          </cell>
          <cell r="CH411">
            <v>29.400000000000002</v>
          </cell>
          <cell r="CI411">
            <v>442.76400000000007</v>
          </cell>
          <cell r="CJ411">
            <v>1024.6114500000001</v>
          </cell>
          <cell r="CL411">
            <v>1530.44</v>
          </cell>
        </row>
        <row r="412">
          <cell r="A412" t="str">
            <v>07/09/2007</v>
          </cell>
          <cell r="B412">
            <v>39272</v>
          </cell>
          <cell r="C412">
            <v>111.46343685791126</v>
          </cell>
          <cell r="D412">
            <v>155.26954307004019</v>
          </cell>
          <cell r="E412">
            <v>59.409991958993672</v>
          </cell>
          <cell r="F412">
            <v>57.656872326548338</v>
          </cell>
          <cell r="G412">
            <v>120.73218789407314</v>
          </cell>
          <cell r="H412">
            <v>164.49859041482077</v>
          </cell>
          <cell r="I412">
            <v>81.69</v>
          </cell>
          <cell r="J412">
            <v>42.57676</v>
          </cell>
          <cell r="K412">
            <v>203.90899999999999</v>
          </cell>
          <cell r="L412">
            <v>8681.7845548400001</v>
          </cell>
          <cell r="M412">
            <v>89.39</v>
          </cell>
          <cell r="N412">
            <v>66.733000000000004</v>
          </cell>
          <cell r="O412">
            <v>5965.2628700000005</v>
          </cell>
          <cell r="P412">
            <v>82.92</v>
          </cell>
          <cell r="Q412">
            <v>153.173</v>
          </cell>
          <cell r="R412">
            <v>12701.105160000001</v>
          </cell>
          <cell r="S412">
            <v>39.08</v>
          </cell>
          <cell r="T412">
            <v>93.539200000000008</v>
          </cell>
          <cell r="U412">
            <v>3655.5119360000003</v>
          </cell>
          <cell r="V412">
            <v>28.080000000000002</v>
          </cell>
          <cell r="W412">
            <v>367.14</v>
          </cell>
          <cell r="X412">
            <v>10309.2912</v>
          </cell>
          <cell r="Y412">
            <v>102.27</v>
          </cell>
          <cell r="Z412">
            <v>68.25</v>
          </cell>
          <cell r="AA412">
            <v>6979.9274999999998</v>
          </cell>
          <cell r="AB412">
            <v>24.16</v>
          </cell>
          <cell r="AC412">
            <v>120.90600000000001</v>
          </cell>
          <cell r="AD412">
            <v>2921.08896</v>
          </cell>
          <cell r="AE412">
            <v>67.34</v>
          </cell>
          <cell r="AF412">
            <v>130.816</v>
          </cell>
          <cell r="AG412">
            <v>8809.1494400000011</v>
          </cell>
          <cell r="AH412">
            <v>61.980000000000004</v>
          </cell>
          <cell r="AI412">
            <v>82.088999999999999</v>
          </cell>
          <cell r="AJ412">
            <v>5087.8762200000001</v>
          </cell>
          <cell r="AK412">
            <v>65110.997840839998</v>
          </cell>
          <cell r="AM412">
            <v>49.33</v>
          </cell>
          <cell r="AN412">
            <v>48.029000000000003</v>
          </cell>
          <cell r="AO412">
            <v>2369.2705700000001</v>
          </cell>
          <cell r="AP412">
            <v>67.62</v>
          </cell>
          <cell r="AQ412">
            <v>66.691000000000003</v>
          </cell>
          <cell r="AR412">
            <v>4509.6454200000007</v>
          </cell>
          <cell r="AS412">
            <v>160.58000000000001</v>
          </cell>
          <cell r="AT412">
            <v>41.792000000000002</v>
          </cell>
          <cell r="AU412">
            <v>6710.9593600000007</v>
          </cell>
          <cell r="AV412">
            <v>81.69</v>
          </cell>
          <cell r="AW412">
            <v>27.323</v>
          </cell>
          <cell r="AX412">
            <v>2232.0158700000002</v>
          </cell>
          <cell r="AY412">
            <v>8.2100000000000009</v>
          </cell>
          <cell r="AZ412">
            <v>39.210999999999999</v>
          </cell>
          <cell r="BA412">
            <v>321.92231000000004</v>
          </cell>
          <cell r="BB412">
            <v>113.14</v>
          </cell>
          <cell r="BC412">
            <v>95.55</v>
          </cell>
          <cell r="BD412">
            <v>10810.527</v>
          </cell>
          <cell r="BE412">
            <v>26954.340530000001</v>
          </cell>
          <cell r="BG412">
            <v>40.53</v>
          </cell>
          <cell r="BH412">
            <v>120.883</v>
          </cell>
          <cell r="BI412">
            <v>4899.3879900000002</v>
          </cell>
          <cell r="BJ412">
            <v>19.79</v>
          </cell>
          <cell r="BK412">
            <v>314.63400000000001</v>
          </cell>
          <cell r="BL412">
            <v>6226.6068599999999</v>
          </cell>
          <cell r="BM412">
            <v>37.840000000000003</v>
          </cell>
          <cell r="BN412">
            <v>89.513999999999996</v>
          </cell>
          <cell r="BO412">
            <v>3387.2097600000002</v>
          </cell>
          <cell r="BP412">
            <v>36.31</v>
          </cell>
          <cell r="BQ412">
            <v>160.286</v>
          </cell>
          <cell r="BR412">
            <v>5819.9846600000001</v>
          </cell>
          <cell r="BS412">
            <v>22.42</v>
          </cell>
          <cell r="BT412">
            <v>255.90600000000001</v>
          </cell>
          <cell r="BU412">
            <v>5737.4125200000008</v>
          </cell>
          <cell r="BV412">
            <v>677.75</v>
          </cell>
          <cell r="BW412">
            <v>5.6080000000000005</v>
          </cell>
          <cell r="BX412">
            <v>3800.8220000000006</v>
          </cell>
          <cell r="BY412">
            <v>25.76</v>
          </cell>
          <cell r="BZ412">
            <v>154.786</v>
          </cell>
          <cell r="CA412">
            <v>3987.2873600000003</v>
          </cell>
          <cell r="CB412">
            <v>33858.711150000003</v>
          </cell>
          <cell r="CD412">
            <v>16.260000000000002</v>
          </cell>
          <cell r="CE412">
            <v>35.587000000000003</v>
          </cell>
          <cell r="CF412">
            <v>578.64462000000015</v>
          </cell>
          <cell r="CG412">
            <v>15.030000000000001</v>
          </cell>
          <cell r="CH412">
            <v>29.400000000000002</v>
          </cell>
          <cell r="CI412">
            <v>441.88200000000006</v>
          </cell>
          <cell r="CJ412">
            <v>1020.5266200000002</v>
          </cell>
          <cell r="CL412">
            <v>1531.8500000000001</v>
          </cell>
        </row>
        <row r="413">
          <cell r="A413" t="str">
            <v>07/10/2007</v>
          </cell>
          <cell r="B413">
            <v>39273</v>
          </cell>
          <cell r="C413">
            <v>109.0226422433584</v>
          </cell>
          <cell r="D413">
            <v>150.75793184958263</v>
          </cell>
          <cell r="E413">
            <v>57.670362014839704</v>
          </cell>
          <cell r="F413">
            <v>56.834222027795356</v>
          </cell>
          <cell r="G413">
            <v>119.01954602774273</v>
          </cell>
          <cell r="H413">
            <v>156.64518727345953</v>
          </cell>
          <cell r="I413">
            <v>77.790000000000006</v>
          </cell>
          <cell r="J413">
            <v>41.591180000000001</v>
          </cell>
          <cell r="K413">
            <v>203.90899999999999</v>
          </cell>
          <cell r="L413">
            <v>8480.8159226200005</v>
          </cell>
          <cell r="M413">
            <v>87.52</v>
          </cell>
          <cell r="N413">
            <v>66.733000000000004</v>
          </cell>
          <cell r="O413">
            <v>5840.4721600000003</v>
          </cell>
          <cell r="P413">
            <v>81.55</v>
          </cell>
          <cell r="Q413">
            <v>153.173</v>
          </cell>
          <cell r="R413">
            <v>12491.25815</v>
          </cell>
          <cell r="S413">
            <v>38.800000000000004</v>
          </cell>
          <cell r="T413">
            <v>93.539200000000008</v>
          </cell>
          <cell r="U413">
            <v>3629.3209600000009</v>
          </cell>
          <cell r="V413">
            <v>27.45</v>
          </cell>
          <cell r="W413">
            <v>367.14</v>
          </cell>
          <cell r="X413">
            <v>10077.992999999999</v>
          </cell>
          <cell r="Y413">
            <v>99.820000000000007</v>
          </cell>
          <cell r="Z413">
            <v>68.25</v>
          </cell>
          <cell r="AA413">
            <v>6812.7150000000001</v>
          </cell>
          <cell r="AB413">
            <v>23.09</v>
          </cell>
          <cell r="AC413">
            <v>120.90600000000001</v>
          </cell>
          <cell r="AD413">
            <v>2791.7195400000001</v>
          </cell>
          <cell r="AE413">
            <v>65.53</v>
          </cell>
          <cell r="AF413">
            <v>130.816</v>
          </cell>
          <cell r="AG413">
            <v>8572.37248</v>
          </cell>
          <cell r="AH413">
            <v>60.77</v>
          </cell>
          <cell r="AI413">
            <v>82.088999999999999</v>
          </cell>
          <cell r="AJ413">
            <v>4988.54853</v>
          </cell>
          <cell r="AK413">
            <v>63685.215742619999</v>
          </cell>
          <cell r="AM413">
            <v>48.370000000000005</v>
          </cell>
          <cell r="AN413">
            <v>48.029000000000003</v>
          </cell>
          <cell r="AO413">
            <v>2323.1627300000005</v>
          </cell>
          <cell r="AP413">
            <v>67</v>
          </cell>
          <cell r="AQ413">
            <v>66.691000000000003</v>
          </cell>
          <cell r="AR413">
            <v>4468.2970000000005</v>
          </cell>
          <cell r="AS413">
            <v>154.13</v>
          </cell>
          <cell r="AT413">
            <v>41.792000000000002</v>
          </cell>
          <cell r="AU413">
            <v>6441.4009599999999</v>
          </cell>
          <cell r="AV413">
            <v>77.790000000000006</v>
          </cell>
          <cell r="AW413">
            <v>27.323</v>
          </cell>
          <cell r="AX413">
            <v>2125.4561700000004</v>
          </cell>
          <cell r="AY413">
            <v>8.1</v>
          </cell>
          <cell r="AZ413">
            <v>39.210999999999999</v>
          </cell>
          <cell r="BA413">
            <v>317.60909999999996</v>
          </cell>
          <cell r="BB413">
            <v>109.84</v>
          </cell>
          <cell r="BC413">
            <v>95.55</v>
          </cell>
          <cell r="BD413">
            <v>10495.212</v>
          </cell>
          <cell r="BE413">
            <v>26171.13796</v>
          </cell>
          <cell r="BG413">
            <v>39.85</v>
          </cell>
          <cell r="BH413">
            <v>120.883</v>
          </cell>
          <cell r="BI413">
            <v>4817.1875499999996</v>
          </cell>
          <cell r="BJ413">
            <v>19.400000000000002</v>
          </cell>
          <cell r="BK413">
            <v>314.63400000000001</v>
          </cell>
          <cell r="BL413">
            <v>6103.8996000000006</v>
          </cell>
          <cell r="BM413">
            <v>36.160000000000004</v>
          </cell>
          <cell r="BN413">
            <v>89.513999999999996</v>
          </cell>
          <cell r="BO413">
            <v>3236.8262400000003</v>
          </cell>
          <cell r="BP413">
            <v>34.86</v>
          </cell>
          <cell r="BQ413">
            <v>160.286</v>
          </cell>
          <cell r="BR413">
            <v>5587.5699599999998</v>
          </cell>
          <cell r="BS413">
            <v>21.72</v>
          </cell>
          <cell r="BT413">
            <v>255.90600000000001</v>
          </cell>
          <cell r="BU413">
            <v>5558.2783199999994</v>
          </cell>
          <cell r="BV413">
            <v>651.5</v>
          </cell>
          <cell r="BW413">
            <v>5.6080000000000005</v>
          </cell>
          <cell r="BX413">
            <v>3653.6120000000005</v>
          </cell>
          <cell r="BY413">
            <v>25.26</v>
          </cell>
          <cell r="BZ413">
            <v>154.786</v>
          </cell>
          <cell r="CA413">
            <v>3909.8943600000002</v>
          </cell>
          <cell r="CB413">
            <v>32867.268029999999</v>
          </cell>
          <cell r="CD413">
            <v>16.330000000000002</v>
          </cell>
          <cell r="CE413">
            <v>35.587000000000003</v>
          </cell>
          <cell r="CF413">
            <v>581.13571000000013</v>
          </cell>
          <cell r="CG413">
            <v>14.450000000000001</v>
          </cell>
          <cell r="CH413">
            <v>29.400000000000002</v>
          </cell>
          <cell r="CI413">
            <v>424.83000000000004</v>
          </cell>
          <cell r="CJ413">
            <v>1005.9657100000002</v>
          </cell>
          <cell r="CL413">
            <v>1510.1200000000001</v>
          </cell>
        </row>
        <row r="414">
          <cell r="A414" t="str">
            <v>07/11/2007</v>
          </cell>
          <cell r="B414">
            <v>39274</v>
          </cell>
          <cell r="C414">
            <v>109.88106881495969</v>
          </cell>
          <cell r="D414">
            <v>151.8567761459484</v>
          </cell>
          <cell r="E414">
            <v>58.019740070026124</v>
          </cell>
          <cell r="F414">
            <v>56.622652532086363</v>
          </cell>
          <cell r="G414">
            <v>119.70050441361914</v>
          </cell>
          <cell r="H414">
            <v>158.2158679017318</v>
          </cell>
          <cell r="I414">
            <v>78.570000000000007</v>
          </cell>
          <cell r="J414">
            <v>41.640460000000004</v>
          </cell>
          <cell r="K414">
            <v>203.90899999999999</v>
          </cell>
          <cell r="L414">
            <v>8490.8645581400015</v>
          </cell>
          <cell r="M414">
            <v>89.78</v>
          </cell>
          <cell r="N414">
            <v>66.733000000000004</v>
          </cell>
          <cell r="O414">
            <v>5991.2887400000009</v>
          </cell>
          <cell r="P414">
            <v>81.83</v>
          </cell>
          <cell r="Q414">
            <v>153.173</v>
          </cell>
          <cell r="R414">
            <v>12534.14659</v>
          </cell>
          <cell r="S414">
            <v>39.03</v>
          </cell>
          <cell r="T414">
            <v>93.539200000000008</v>
          </cell>
          <cell r="U414">
            <v>3650.8349760000006</v>
          </cell>
          <cell r="V414">
            <v>27.830000000000002</v>
          </cell>
          <cell r="W414">
            <v>367.14</v>
          </cell>
          <cell r="X414">
            <v>10217.5062</v>
          </cell>
          <cell r="Y414">
            <v>99.83</v>
          </cell>
          <cell r="Z414">
            <v>68.25</v>
          </cell>
          <cell r="AA414">
            <v>6813.3975</v>
          </cell>
          <cell r="AB414">
            <v>23.26</v>
          </cell>
          <cell r="AC414">
            <v>120.90600000000001</v>
          </cell>
          <cell r="AD414">
            <v>2812.2735600000005</v>
          </cell>
          <cell r="AE414">
            <v>66.13</v>
          </cell>
          <cell r="AF414">
            <v>130.816</v>
          </cell>
          <cell r="AG414">
            <v>8650.862079999999</v>
          </cell>
          <cell r="AH414">
            <v>61.22</v>
          </cell>
          <cell r="AI414">
            <v>82.088999999999999</v>
          </cell>
          <cell r="AJ414">
            <v>5025.4885800000002</v>
          </cell>
          <cell r="AK414">
            <v>64186.662784139997</v>
          </cell>
          <cell r="AM414">
            <v>47.81</v>
          </cell>
          <cell r="AN414">
            <v>48.029000000000003</v>
          </cell>
          <cell r="AO414">
            <v>2296.2664900000004</v>
          </cell>
          <cell r="AP414">
            <v>67.16</v>
          </cell>
          <cell r="AQ414">
            <v>66.691000000000003</v>
          </cell>
          <cell r="AR414">
            <v>4478.96756</v>
          </cell>
          <cell r="AS414">
            <v>156.78</v>
          </cell>
          <cell r="AT414">
            <v>41.792000000000002</v>
          </cell>
          <cell r="AU414">
            <v>6552.1497600000002</v>
          </cell>
          <cell r="AV414">
            <v>78.570000000000007</v>
          </cell>
          <cell r="AW414">
            <v>27.323</v>
          </cell>
          <cell r="AX414">
            <v>2146.7681100000004</v>
          </cell>
          <cell r="AY414">
            <v>8.11</v>
          </cell>
          <cell r="AZ414">
            <v>39.210999999999999</v>
          </cell>
          <cell r="BA414">
            <v>318.00120999999996</v>
          </cell>
          <cell r="BB414">
            <v>110.62</v>
          </cell>
          <cell r="BC414">
            <v>95.55</v>
          </cell>
          <cell r="BD414">
            <v>10569.741</v>
          </cell>
          <cell r="BE414">
            <v>26361.894130000001</v>
          </cell>
          <cell r="BG414">
            <v>40.61</v>
          </cell>
          <cell r="BH414">
            <v>120.883</v>
          </cell>
          <cell r="BI414">
            <v>4909.0586299999995</v>
          </cell>
          <cell r="BJ414">
            <v>19.559999999999999</v>
          </cell>
          <cell r="BK414">
            <v>314.63400000000001</v>
          </cell>
          <cell r="BL414">
            <v>6154.2410399999999</v>
          </cell>
          <cell r="BM414">
            <v>35.94</v>
          </cell>
          <cell r="BN414">
            <v>89.513999999999996</v>
          </cell>
          <cell r="BO414">
            <v>3217.1331599999999</v>
          </cell>
          <cell r="BP414">
            <v>34.72</v>
          </cell>
          <cell r="BQ414">
            <v>160.286</v>
          </cell>
          <cell r="BR414">
            <v>5565.1299200000003</v>
          </cell>
          <cell r="BS414">
            <v>21.78</v>
          </cell>
          <cell r="BT414">
            <v>255.90600000000001</v>
          </cell>
          <cell r="BU414">
            <v>5573.6326800000006</v>
          </cell>
          <cell r="BV414">
            <v>667.25</v>
          </cell>
          <cell r="BW414">
            <v>5.6080000000000005</v>
          </cell>
          <cell r="BX414">
            <v>3741.9380000000006</v>
          </cell>
          <cell r="BY414">
            <v>25.23</v>
          </cell>
          <cell r="BZ414">
            <v>154.786</v>
          </cell>
          <cell r="CA414">
            <v>3905.2507800000003</v>
          </cell>
          <cell r="CB414">
            <v>33066.384210000004</v>
          </cell>
          <cell r="CD414">
            <v>16.39</v>
          </cell>
          <cell r="CE414">
            <v>35.587000000000003</v>
          </cell>
          <cell r="CF414">
            <v>583.27093000000002</v>
          </cell>
          <cell r="CG414">
            <v>14.25</v>
          </cell>
          <cell r="CH414">
            <v>29.400000000000002</v>
          </cell>
          <cell r="CI414">
            <v>418.95000000000005</v>
          </cell>
          <cell r="CJ414">
            <v>1002.2209300000001</v>
          </cell>
          <cell r="CL414">
            <v>1518.76</v>
          </cell>
        </row>
        <row r="415">
          <cell r="A415" t="str">
            <v>07/12/2007</v>
          </cell>
          <cell r="B415">
            <v>39275</v>
          </cell>
          <cell r="C415">
            <v>112.59644755372393</v>
          </cell>
          <cell r="D415">
            <v>156.90167441616936</v>
          </cell>
          <cell r="E415">
            <v>59.094717677796091</v>
          </cell>
          <cell r="F415">
            <v>56.737162703842216</v>
          </cell>
          <cell r="G415">
            <v>121.98139974779319</v>
          </cell>
          <cell r="H415">
            <v>169.02939991945226</v>
          </cell>
          <cell r="I415">
            <v>83.94</v>
          </cell>
          <cell r="J415">
            <v>43.154000000000003</v>
          </cell>
          <cell r="K415">
            <v>203.90899999999999</v>
          </cell>
          <cell r="L415">
            <v>8799.4889860000003</v>
          </cell>
          <cell r="M415">
            <v>96.33</v>
          </cell>
          <cell r="N415">
            <v>66.733000000000004</v>
          </cell>
          <cell r="O415">
            <v>6428.3898900000004</v>
          </cell>
          <cell r="P415">
            <v>83.320000000000007</v>
          </cell>
          <cell r="Q415">
            <v>153.173</v>
          </cell>
          <cell r="R415">
            <v>12762.374360000002</v>
          </cell>
          <cell r="S415">
            <v>39.32</v>
          </cell>
          <cell r="T415">
            <v>93.539200000000008</v>
          </cell>
          <cell r="U415">
            <v>3677.9613440000003</v>
          </cell>
          <cell r="V415">
            <v>28.37</v>
          </cell>
          <cell r="W415">
            <v>367.14</v>
          </cell>
          <cell r="X415">
            <v>10415.7618</v>
          </cell>
          <cell r="Y415">
            <v>101.09</v>
          </cell>
          <cell r="Z415">
            <v>68.25</v>
          </cell>
          <cell r="AA415">
            <v>6899.3924999999999</v>
          </cell>
          <cell r="AB415">
            <v>23.35</v>
          </cell>
          <cell r="AC415">
            <v>120.90600000000001</v>
          </cell>
          <cell r="AD415">
            <v>2823.1551000000004</v>
          </cell>
          <cell r="AE415">
            <v>67.010000000000005</v>
          </cell>
          <cell r="AF415">
            <v>130.816</v>
          </cell>
          <cell r="AG415">
            <v>8765.980160000001</v>
          </cell>
          <cell r="AH415">
            <v>63.35</v>
          </cell>
          <cell r="AI415">
            <v>82.088999999999999</v>
          </cell>
          <cell r="AJ415">
            <v>5200.3381499999996</v>
          </cell>
          <cell r="AK415">
            <v>65772.842290000015</v>
          </cell>
          <cell r="AM415">
            <v>49.28</v>
          </cell>
          <cell r="AN415">
            <v>48.029000000000003</v>
          </cell>
          <cell r="AO415">
            <v>2366.8691200000003</v>
          </cell>
          <cell r="AP415">
            <v>67.989999999999995</v>
          </cell>
          <cell r="AQ415">
            <v>66.691000000000003</v>
          </cell>
          <cell r="AR415">
            <v>4534.3210899999995</v>
          </cell>
          <cell r="AS415">
            <v>160.62</v>
          </cell>
          <cell r="AT415">
            <v>41.792000000000002</v>
          </cell>
          <cell r="AU415">
            <v>6712.6310400000002</v>
          </cell>
          <cell r="AV415">
            <v>83.94</v>
          </cell>
          <cell r="AW415">
            <v>27.323</v>
          </cell>
          <cell r="AX415">
            <v>2293.49262</v>
          </cell>
          <cell r="AY415">
            <v>8.5298999999999996</v>
          </cell>
          <cell r="AZ415">
            <v>39.210999999999999</v>
          </cell>
          <cell r="BA415">
            <v>334.46590889999999</v>
          </cell>
          <cell r="BB415">
            <v>115.08</v>
          </cell>
          <cell r="BC415">
            <v>95.55</v>
          </cell>
          <cell r="BD415">
            <v>10995.894</v>
          </cell>
          <cell r="BE415">
            <v>27237.673778900004</v>
          </cell>
          <cell r="BG415">
            <v>41.62</v>
          </cell>
          <cell r="BH415">
            <v>120.883</v>
          </cell>
          <cell r="BI415">
            <v>5031.1504599999998</v>
          </cell>
          <cell r="BJ415">
            <v>19.91</v>
          </cell>
          <cell r="BK415">
            <v>314.63400000000001</v>
          </cell>
          <cell r="BL415">
            <v>6264.36294</v>
          </cell>
          <cell r="BM415">
            <v>36.19</v>
          </cell>
          <cell r="BN415">
            <v>89.513999999999996</v>
          </cell>
          <cell r="BO415">
            <v>3239.5116599999997</v>
          </cell>
          <cell r="BP415">
            <v>35.14</v>
          </cell>
          <cell r="BQ415">
            <v>160.286</v>
          </cell>
          <cell r="BR415">
            <v>5632.4500399999997</v>
          </cell>
          <cell r="BS415">
            <v>22.48</v>
          </cell>
          <cell r="BT415">
            <v>255.90600000000001</v>
          </cell>
          <cell r="BU415">
            <v>5752.7668800000001</v>
          </cell>
          <cell r="BV415">
            <v>680.25</v>
          </cell>
          <cell r="BW415">
            <v>5.6080000000000005</v>
          </cell>
          <cell r="BX415">
            <v>3814.8420000000006</v>
          </cell>
          <cell r="BY415">
            <v>25.48</v>
          </cell>
          <cell r="BZ415">
            <v>154.786</v>
          </cell>
          <cell r="CA415">
            <v>3943.9472800000003</v>
          </cell>
          <cell r="CB415">
            <v>33679.031260000003</v>
          </cell>
          <cell r="CD415">
            <v>16.48</v>
          </cell>
          <cell r="CE415">
            <v>35.587000000000003</v>
          </cell>
          <cell r="CF415">
            <v>586.47376000000008</v>
          </cell>
          <cell r="CG415">
            <v>14.21</v>
          </cell>
          <cell r="CH415">
            <v>29.400000000000002</v>
          </cell>
          <cell r="CI415">
            <v>417.77400000000006</v>
          </cell>
          <cell r="CJ415">
            <v>1004.2477600000002</v>
          </cell>
          <cell r="CL415">
            <v>1547.7</v>
          </cell>
        </row>
        <row r="416">
          <cell r="A416" t="str">
            <v>07/13/2007</v>
          </cell>
          <cell r="B416">
            <v>39276</v>
          </cell>
          <cell r="C416">
            <v>112.38388373331627</v>
          </cell>
          <cell r="D416">
            <v>158.20453585078738</v>
          </cell>
          <cell r="E416">
            <v>61.370624747492762</v>
          </cell>
          <cell r="F416">
            <v>56.633138972971686</v>
          </cell>
          <cell r="G416">
            <v>122.35970996216896</v>
          </cell>
          <cell r="H416">
            <v>176.76198147402334</v>
          </cell>
          <cell r="I416">
            <v>87.78</v>
          </cell>
          <cell r="J416">
            <v>43.006180000000001</v>
          </cell>
          <cell r="K416">
            <v>203.90899999999999</v>
          </cell>
          <cell r="L416">
            <v>8769.3471576199991</v>
          </cell>
          <cell r="M416">
            <v>95.210000000000008</v>
          </cell>
          <cell r="N416">
            <v>66.733000000000004</v>
          </cell>
          <cell r="O416">
            <v>6353.6489300000012</v>
          </cell>
          <cell r="P416">
            <v>83.09</v>
          </cell>
          <cell r="Q416">
            <v>153.173</v>
          </cell>
          <cell r="R416">
            <v>12727.14457</v>
          </cell>
          <cell r="S416">
            <v>38.300000000000004</v>
          </cell>
          <cell r="T416">
            <v>93.539200000000008</v>
          </cell>
          <cell r="U416">
            <v>3582.5513600000008</v>
          </cell>
          <cell r="V416">
            <v>28.38</v>
          </cell>
          <cell r="W416">
            <v>367.14</v>
          </cell>
          <cell r="X416">
            <v>10419.433199999999</v>
          </cell>
          <cell r="Y416">
            <v>101.81</v>
          </cell>
          <cell r="Z416">
            <v>68.25</v>
          </cell>
          <cell r="AA416">
            <v>6948.5325000000003</v>
          </cell>
          <cell r="AB416">
            <v>23.61</v>
          </cell>
          <cell r="AC416">
            <v>120.90600000000001</v>
          </cell>
          <cell r="AD416">
            <v>2854.5906600000003</v>
          </cell>
          <cell r="AE416">
            <v>67.600000000000009</v>
          </cell>
          <cell r="AF416">
            <v>130.816</v>
          </cell>
          <cell r="AG416">
            <v>8843.1616000000013</v>
          </cell>
          <cell r="AH416">
            <v>62.74</v>
          </cell>
          <cell r="AI416">
            <v>82.088999999999999</v>
          </cell>
          <cell r="AJ416">
            <v>5150.26386</v>
          </cell>
          <cell r="AK416">
            <v>65648.673837620008</v>
          </cell>
          <cell r="AM416">
            <v>50.85</v>
          </cell>
          <cell r="AN416">
            <v>48.029000000000003</v>
          </cell>
          <cell r="AO416">
            <v>2442.2746500000003</v>
          </cell>
          <cell r="AP416">
            <v>67.83</v>
          </cell>
          <cell r="AQ416">
            <v>66.691000000000003</v>
          </cell>
          <cell r="AR416">
            <v>4523.6505299999999</v>
          </cell>
          <cell r="AS416">
            <v>163.5</v>
          </cell>
          <cell r="AT416">
            <v>41.792000000000002</v>
          </cell>
          <cell r="AU416">
            <v>6832.9920000000002</v>
          </cell>
          <cell r="AV416">
            <v>87.78</v>
          </cell>
          <cell r="AW416">
            <v>27.323</v>
          </cell>
          <cell r="AX416">
            <v>2398.4129400000002</v>
          </cell>
          <cell r="AY416">
            <v>8.51</v>
          </cell>
          <cell r="AZ416">
            <v>39.210999999999999</v>
          </cell>
          <cell r="BA416">
            <v>333.68561</v>
          </cell>
          <cell r="BB416">
            <v>114.42</v>
          </cell>
          <cell r="BC416">
            <v>95.55</v>
          </cell>
          <cell r="BD416">
            <v>10932.831</v>
          </cell>
          <cell r="BE416">
            <v>27463.846729999997</v>
          </cell>
          <cell r="BG416">
            <v>43.67</v>
          </cell>
          <cell r="BH416">
            <v>120.883</v>
          </cell>
          <cell r="BI416">
            <v>5278.9606100000001</v>
          </cell>
          <cell r="BJ416">
            <v>20.43</v>
          </cell>
          <cell r="BK416">
            <v>314.63400000000001</v>
          </cell>
          <cell r="BL416">
            <v>6427.9726200000005</v>
          </cell>
          <cell r="BM416">
            <v>37.43</v>
          </cell>
          <cell r="BN416">
            <v>89.513999999999996</v>
          </cell>
          <cell r="BO416">
            <v>3350.50902</v>
          </cell>
          <cell r="BP416">
            <v>36.4</v>
          </cell>
          <cell r="BQ416">
            <v>160.286</v>
          </cell>
          <cell r="BR416">
            <v>5834.4103999999998</v>
          </cell>
          <cell r="BS416">
            <v>23.31</v>
          </cell>
          <cell r="BT416">
            <v>255.90600000000001</v>
          </cell>
          <cell r="BU416">
            <v>5965.1688599999998</v>
          </cell>
          <cell r="BV416">
            <v>718</v>
          </cell>
          <cell r="BW416">
            <v>5.6080000000000005</v>
          </cell>
          <cell r="BX416">
            <v>4026.5440000000003</v>
          </cell>
          <cell r="BY416">
            <v>26.44</v>
          </cell>
          <cell r="BZ416">
            <v>154.786</v>
          </cell>
          <cell r="CA416">
            <v>4092.5418400000003</v>
          </cell>
          <cell r="CB416">
            <v>34976.107349999998</v>
          </cell>
          <cell r="CD416">
            <v>16.420000000000002</v>
          </cell>
          <cell r="CE416">
            <v>35.587000000000003</v>
          </cell>
          <cell r="CF416">
            <v>584.33854000000008</v>
          </cell>
          <cell r="CG416">
            <v>14.22</v>
          </cell>
          <cell r="CH416">
            <v>29.400000000000002</v>
          </cell>
          <cell r="CI416">
            <v>418.06800000000004</v>
          </cell>
          <cell r="CJ416">
            <v>1002.4065400000002</v>
          </cell>
          <cell r="CL416">
            <v>1552.5</v>
          </cell>
        </row>
        <row r="417">
          <cell r="A417" t="str">
            <v>07/16/2007</v>
          </cell>
          <cell r="B417">
            <v>39279</v>
          </cell>
          <cell r="C417">
            <v>111.9586004872714</v>
          </cell>
          <cell r="D417">
            <v>154.52192978052537</v>
          </cell>
          <cell r="E417">
            <v>60.486805275551013</v>
          </cell>
          <cell r="F417">
            <v>56.542229931626018</v>
          </cell>
          <cell r="G417">
            <v>122.12484237074399</v>
          </cell>
          <cell r="H417">
            <v>169.33145388642771</v>
          </cell>
          <cell r="I417">
            <v>84.09</v>
          </cell>
          <cell r="J417">
            <v>43.083620000000003</v>
          </cell>
          <cell r="K417">
            <v>203.90899999999999</v>
          </cell>
          <cell r="L417">
            <v>8785.1378705799998</v>
          </cell>
          <cell r="M417">
            <v>95</v>
          </cell>
          <cell r="N417">
            <v>66.733000000000004</v>
          </cell>
          <cell r="O417">
            <v>6339.6350000000002</v>
          </cell>
          <cell r="P417">
            <v>82.97</v>
          </cell>
          <cell r="Q417">
            <v>153.173</v>
          </cell>
          <cell r="R417">
            <v>12708.76381</v>
          </cell>
          <cell r="S417">
            <v>39.130000000000003</v>
          </cell>
          <cell r="T417">
            <v>93.539200000000008</v>
          </cell>
          <cell r="U417">
            <v>3660.1888960000006</v>
          </cell>
          <cell r="V417">
            <v>28.02</v>
          </cell>
          <cell r="W417">
            <v>367.14</v>
          </cell>
          <cell r="X417">
            <v>10287.262799999999</v>
          </cell>
          <cell r="Y417">
            <v>101.07000000000001</v>
          </cell>
          <cell r="Z417">
            <v>68.25</v>
          </cell>
          <cell r="AA417">
            <v>6898.0275000000001</v>
          </cell>
          <cell r="AB417">
            <v>23.47</v>
          </cell>
          <cell r="AC417">
            <v>120.90600000000001</v>
          </cell>
          <cell r="AD417">
            <v>2837.6638200000002</v>
          </cell>
          <cell r="AE417">
            <v>66.710000000000008</v>
          </cell>
          <cell r="AF417">
            <v>130.816</v>
          </cell>
          <cell r="AG417">
            <v>8726.7353600000006</v>
          </cell>
          <cell r="AH417">
            <v>62.82</v>
          </cell>
          <cell r="AI417">
            <v>82.088999999999999</v>
          </cell>
          <cell r="AJ417">
            <v>5156.8309799999997</v>
          </cell>
          <cell r="AK417">
            <v>65400.24603658</v>
          </cell>
          <cell r="AM417">
            <v>50.36</v>
          </cell>
          <cell r="AN417">
            <v>48.029000000000003</v>
          </cell>
          <cell r="AO417">
            <v>2418.74044</v>
          </cell>
          <cell r="AP417">
            <v>66.95</v>
          </cell>
          <cell r="AQ417">
            <v>66.691000000000003</v>
          </cell>
          <cell r="AR417">
            <v>4464.96245</v>
          </cell>
          <cell r="AS417">
            <v>160.36000000000001</v>
          </cell>
          <cell r="AT417">
            <v>41.792000000000002</v>
          </cell>
          <cell r="AU417">
            <v>6701.7651200000009</v>
          </cell>
          <cell r="AV417">
            <v>84.09</v>
          </cell>
          <cell r="AW417">
            <v>27.323</v>
          </cell>
          <cell r="AX417">
            <v>2297.5910699999999</v>
          </cell>
          <cell r="AY417">
            <v>8.36</v>
          </cell>
          <cell r="AZ417">
            <v>39.210999999999999</v>
          </cell>
          <cell r="BA417">
            <v>327.80395999999996</v>
          </cell>
          <cell r="BB417">
            <v>111.08</v>
          </cell>
          <cell r="BC417">
            <v>95.55</v>
          </cell>
          <cell r="BD417">
            <v>10613.694</v>
          </cell>
          <cell r="BE417">
            <v>26824.55704</v>
          </cell>
          <cell r="BG417">
            <v>43.5</v>
          </cell>
          <cell r="BH417">
            <v>120.883</v>
          </cell>
          <cell r="BI417">
            <v>5258.4105</v>
          </cell>
          <cell r="BJ417">
            <v>20.010000000000002</v>
          </cell>
          <cell r="BK417">
            <v>314.63400000000001</v>
          </cell>
          <cell r="BL417">
            <v>6295.8263400000005</v>
          </cell>
          <cell r="BM417">
            <v>36.800000000000004</v>
          </cell>
          <cell r="BN417">
            <v>89.513999999999996</v>
          </cell>
          <cell r="BO417">
            <v>3294.1152000000002</v>
          </cell>
          <cell r="BP417">
            <v>35.44</v>
          </cell>
          <cell r="BQ417">
            <v>160.286</v>
          </cell>
          <cell r="BR417">
            <v>5680.5358399999996</v>
          </cell>
          <cell r="BS417">
            <v>23.06</v>
          </cell>
          <cell r="BT417">
            <v>255.90600000000001</v>
          </cell>
          <cell r="BU417">
            <v>5901.19236</v>
          </cell>
          <cell r="BV417">
            <v>701</v>
          </cell>
          <cell r="BW417">
            <v>5.6080000000000005</v>
          </cell>
          <cell r="BX417">
            <v>3931.2080000000005</v>
          </cell>
          <cell r="BY417">
            <v>26.560000000000002</v>
          </cell>
          <cell r="BZ417">
            <v>154.786</v>
          </cell>
          <cell r="CA417">
            <v>4111.1161600000005</v>
          </cell>
          <cell r="CB417">
            <v>34472.404399999999</v>
          </cell>
          <cell r="CD417">
            <v>16.350000000000001</v>
          </cell>
          <cell r="CE417">
            <v>35.587000000000003</v>
          </cell>
          <cell r="CF417">
            <v>581.84745000000009</v>
          </cell>
          <cell r="CG417">
            <v>14.25</v>
          </cell>
          <cell r="CH417">
            <v>29.400000000000002</v>
          </cell>
          <cell r="CI417">
            <v>418.95000000000005</v>
          </cell>
          <cell r="CJ417">
            <v>1000.7974500000001</v>
          </cell>
          <cell r="CL417">
            <v>1549.52</v>
          </cell>
        </row>
        <row r="418">
          <cell r="A418" t="str">
            <v>07/17/2007</v>
          </cell>
          <cell r="B418">
            <v>39280</v>
          </cell>
          <cell r="C418">
            <v>112.99452861576802</v>
          </cell>
          <cell r="D418">
            <v>155.23102836868466</v>
          </cell>
          <cell r="E418">
            <v>59.430753944694771</v>
          </cell>
          <cell r="F418">
            <v>56.527380778790025</v>
          </cell>
          <cell r="G418">
            <v>122.11302017654475</v>
          </cell>
          <cell r="H418">
            <v>179.07772855416835</v>
          </cell>
          <cell r="I418">
            <v>88.93</v>
          </cell>
          <cell r="J418">
            <v>44.590140000000005</v>
          </cell>
          <cell r="K418">
            <v>203.90899999999999</v>
          </cell>
          <cell r="L418">
            <v>9092.3308572599999</v>
          </cell>
          <cell r="M418">
            <v>94.49</v>
          </cell>
          <cell r="N418">
            <v>66.733000000000004</v>
          </cell>
          <cell r="O418">
            <v>6305.6011699999999</v>
          </cell>
          <cell r="P418">
            <v>82.78</v>
          </cell>
          <cell r="Q418">
            <v>153.173</v>
          </cell>
          <cell r="R418">
            <v>12679.66094</v>
          </cell>
          <cell r="S418">
            <v>38.99</v>
          </cell>
          <cell r="T418">
            <v>93.539200000000008</v>
          </cell>
          <cell r="U418">
            <v>3647.0934080000006</v>
          </cell>
          <cell r="V418">
            <v>28.37</v>
          </cell>
          <cell r="W418">
            <v>367.14</v>
          </cell>
          <cell r="X418">
            <v>10415.7618</v>
          </cell>
          <cell r="Y418">
            <v>101.02</v>
          </cell>
          <cell r="Z418">
            <v>68.25</v>
          </cell>
          <cell r="AA418">
            <v>6894.6149999999998</v>
          </cell>
          <cell r="AB418">
            <v>24.11</v>
          </cell>
          <cell r="AC418">
            <v>120.90600000000001</v>
          </cell>
          <cell r="AD418">
            <v>2915.0436600000003</v>
          </cell>
          <cell r="AE418">
            <v>67.69</v>
          </cell>
          <cell r="AF418">
            <v>130.816</v>
          </cell>
          <cell r="AG418">
            <v>8854.9350400000003</v>
          </cell>
          <cell r="AH418">
            <v>63.35</v>
          </cell>
          <cell r="AI418">
            <v>82.088999999999999</v>
          </cell>
          <cell r="AJ418">
            <v>5200.3381499999996</v>
          </cell>
          <cell r="AK418">
            <v>66005.38002525999</v>
          </cell>
          <cell r="AM418">
            <v>50.25</v>
          </cell>
          <cell r="AN418">
            <v>48.029000000000003</v>
          </cell>
          <cell r="AO418">
            <v>2413.4572500000004</v>
          </cell>
          <cell r="AP418">
            <v>66.83</v>
          </cell>
          <cell r="AQ418">
            <v>66.691000000000003</v>
          </cell>
          <cell r="AR418">
            <v>4456.9595300000001</v>
          </cell>
          <cell r="AS418">
            <v>160.01</v>
          </cell>
          <cell r="AT418">
            <v>41.792000000000002</v>
          </cell>
          <cell r="AU418">
            <v>6687.1379200000001</v>
          </cell>
          <cell r="AV418">
            <v>88.93</v>
          </cell>
          <cell r="AW418">
            <v>27.323</v>
          </cell>
          <cell r="AX418">
            <v>2429.8343900000004</v>
          </cell>
          <cell r="AY418">
            <v>8.4</v>
          </cell>
          <cell r="AZ418">
            <v>39.210999999999999</v>
          </cell>
          <cell r="BA418">
            <v>329.37240000000003</v>
          </cell>
          <cell r="BB418">
            <v>111.26</v>
          </cell>
          <cell r="BC418">
            <v>95.55</v>
          </cell>
          <cell r="BD418">
            <v>10630.893</v>
          </cell>
          <cell r="BE418">
            <v>26947.654490000001</v>
          </cell>
          <cell r="BG418">
            <v>43.44</v>
          </cell>
          <cell r="BH418">
            <v>120.883</v>
          </cell>
          <cell r="BI418">
            <v>5251.1575199999997</v>
          </cell>
          <cell r="BJ418">
            <v>19.55</v>
          </cell>
          <cell r="BK418">
            <v>314.63400000000001</v>
          </cell>
          <cell r="BL418">
            <v>6151.0947000000006</v>
          </cell>
          <cell r="BM418">
            <v>36.39</v>
          </cell>
          <cell r="BN418">
            <v>89.513999999999996</v>
          </cell>
          <cell r="BO418">
            <v>3257.41446</v>
          </cell>
          <cell r="BP418">
            <v>34.590000000000003</v>
          </cell>
          <cell r="BQ418">
            <v>160.286</v>
          </cell>
          <cell r="BR418">
            <v>5544.2927400000008</v>
          </cell>
          <cell r="BS418">
            <v>22.71</v>
          </cell>
          <cell r="BT418">
            <v>255.90600000000001</v>
          </cell>
          <cell r="BU418">
            <v>5811.6252600000007</v>
          </cell>
          <cell r="BV418">
            <v>677.25</v>
          </cell>
          <cell r="BW418">
            <v>5.6080000000000005</v>
          </cell>
          <cell r="BX418">
            <v>3798.0180000000005</v>
          </cell>
          <cell r="BY418">
            <v>26.21</v>
          </cell>
          <cell r="BZ418">
            <v>154.786</v>
          </cell>
          <cell r="CA418">
            <v>4056.9410600000001</v>
          </cell>
          <cell r="CB418">
            <v>33870.543740000001</v>
          </cell>
          <cell r="CD418">
            <v>16.260000000000002</v>
          </cell>
          <cell r="CE418">
            <v>35.587000000000003</v>
          </cell>
          <cell r="CF418">
            <v>578.64462000000015</v>
          </cell>
          <cell r="CG418">
            <v>14.35</v>
          </cell>
          <cell r="CH418">
            <v>29.400000000000002</v>
          </cell>
          <cell r="CI418">
            <v>421.89000000000004</v>
          </cell>
          <cell r="CJ418">
            <v>1000.5346200000001</v>
          </cell>
          <cell r="CL418">
            <v>1549.3700000000001</v>
          </cell>
        </row>
        <row r="419">
          <cell r="A419" t="str">
            <v>07/18/2007</v>
          </cell>
          <cell r="B419">
            <v>39281</v>
          </cell>
          <cell r="C419">
            <v>111.30997900703932</v>
          </cell>
          <cell r="D419">
            <v>155.72266875845023</v>
          </cell>
          <cell r="E419">
            <v>58.475292594728181</v>
          </cell>
          <cell r="F419">
            <v>55.857744042384773</v>
          </cell>
          <cell r="G419">
            <v>121.86081336696091</v>
          </cell>
          <cell r="H419">
            <v>183.16552557390253</v>
          </cell>
          <cell r="I419">
            <v>90.960000000000008</v>
          </cell>
          <cell r="J419">
            <v>43.146999999999998</v>
          </cell>
          <cell r="K419">
            <v>203.90899999999999</v>
          </cell>
          <cell r="L419">
            <v>8798.0616229999996</v>
          </cell>
          <cell r="M419">
            <v>93.210000000000008</v>
          </cell>
          <cell r="N419">
            <v>66.733000000000004</v>
          </cell>
          <cell r="O419">
            <v>6220.1829300000009</v>
          </cell>
          <cell r="P419">
            <v>82.09</v>
          </cell>
          <cell r="Q419">
            <v>153.173</v>
          </cell>
          <cell r="R419">
            <v>12573.971570000002</v>
          </cell>
          <cell r="S419">
            <v>38.31</v>
          </cell>
          <cell r="T419">
            <v>93.539200000000008</v>
          </cell>
          <cell r="U419">
            <v>3583.4867520000007</v>
          </cell>
          <cell r="V419">
            <v>27.86</v>
          </cell>
          <cell r="W419">
            <v>367.14</v>
          </cell>
          <cell r="X419">
            <v>10228.520399999999</v>
          </cell>
          <cell r="Y419">
            <v>99.68</v>
          </cell>
          <cell r="Z419">
            <v>68.25</v>
          </cell>
          <cell r="AA419">
            <v>6803.1600000000008</v>
          </cell>
          <cell r="AB419">
            <v>23.96</v>
          </cell>
          <cell r="AC419">
            <v>120.90600000000001</v>
          </cell>
          <cell r="AD419">
            <v>2896.9077600000001</v>
          </cell>
          <cell r="AE419">
            <v>67.010000000000005</v>
          </cell>
          <cell r="AF419">
            <v>130.816</v>
          </cell>
          <cell r="AG419">
            <v>8765.980160000001</v>
          </cell>
          <cell r="AH419">
            <v>62.75</v>
          </cell>
          <cell r="AI419">
            <v>82.088999999999999</v>
          </cell>
          <cell r="AJ419">
            <v>5151.08475</v>
          </cell>
          <cell r="AK419">
            <v>65021.35594500001</v>
          </cell>
          <cell r="AM419">
            <v>49.15</v>
          </cell>
          <cell r="AN419">
            <v>48.029000000000003</v>
          </cell>
          <cell r="AO419">
            <v>2360.6253500000003</v>
          </cell>
          <cell r="AP419">
            <v>67.100000000000009</v>
          </cell>
          <cell r="AQ419">
            <v>66.691000000000003</v>
          </cell>
          <cell r="AR419">
            <v>4474.9661000000006</v>
          </cell>
          <cell r="AS419">
            <v>159</v>
          </cell>
          <cell r="AT419">
            <v>41.792000000000002</v>
          </cell>
          <cell r="AU419">
            <v>6644.9279999999999</v>
          </cell>
          <cell r="AV419">
            <v>90.960000000000008</v>
          </cell>
          <cell r="AW419">
            <v>27.323</v>
          </cell>
          <cell r="AX419">
            <v>2485.3000800000004</v>
          </cell>
          <cell r="AY419">
            <v>8.3000000000000007</v>
          </cell>
          <cell r="AZ419">
            <v>39.210999999999999</v>
          </cell>
          <cell r="BA419">
            <v>325.4513</v>
          </cell>
          <cell r="BB419">
            <v>112.42</v>
          </cell>
          <cell r="BC419">
            <v>95.55</v>
          </cell>
          <cell r="BD419">
            <v>10741.731</v>
          </cell>
          <cell r="BE419">
            <v>27033.001830000001</v>
          </cell>
          <cell r="BG419">
            <v>42.81</v>
          </cell>
          <cell r="BH419">
            <v>120.883</v>
          </cell>
          <cell r="BI419">
            <v>5175.0012299999999</v>
          </cell>
          <cell r="BJ419">
            <v>19.200000000000003</v>
          </cell>
          <cell r="BK419">
            <v>314.63400000000001</v>
          </cell>
          <cell r="BL419">
            <v>6040.9728000000014</v>
          </cell>
          <cell r="BM419">
            <v>36.119999999999997</v>
          </cell>
          <cell r="BN419">
            <v>89.513999999999996</v>
          </cell>
          <cell r="BO419">
            <v>3233.2456799999995</v>
          </cell>
          <cell r="BP419">
            <v>34.14</v>
          </cell>
          <cell r="BQ419">
            <v>160.286</v>
          </cell>
          <cell r="BR419">
            <v>5472.1640400000006</v>
          </cell>
          <cell r="BS419">
            <v>22.19</v>
          </cell>
          <cell r="BT419">
            <v>255.90600000000001</v>
          </cell>
          <cell r="BU419">
            <v>5678.5541400000002</v>
          </cell>
          <cell r="BV419">
            <v>670</v>
          </cell>
          <cell r="BW419">
            <v>5.6080000000000005</v>
          </cell>
          <cell r="BX419">
            <v>3757.3600000000006</v>
          </cell>
          <cell r="BY419">
            <v>25.64</v>
          </cell>
          <cell r="BZ419">
            <v>154.786</v>
          </cell>
          <cell r="CA419">
            <v>3968.7130400000001</v>
          </cell>
          <cell r="CB419">
            <v>33326.010930000004</v>
          </cell>
          <cell r="CD419">
            <v>16.149999999999999</v>
          </cell>
          <cell r="CE419">
            <v>35.587000000000003</v>
          </cell>
          <cell r="CF419">
            <v>574.73005000000001</v>
          </cell>
          <cell r="CG419">
            <v>14.08</v>
          </cell>
          <cell r="CH419">
            <v>29.400000000000002</v>
          </cell>
          <cell r="CI419">
            <v>413.95200000000006</v>
          </cell>
          <cell r="CJ419">
            <v>988.68205000000012</v>
          </cell>
          <cell r="CL419">
            <v>1546.17</v>
          </cell>
        </row>
        <row r="420">
          <cell r="A420" t="str">
            <v>07/19/2007</v>
          </cell>
          <cell r="B420">
            <v>39282</v>
          </cell>
          <cell r="C420">
            <v>113.31275338668665</v>
          </cell>
          <cell r="D420">
            <v>150.18455529612586</v>
          </cell>
          <cell r="E420">
            <v>58.840602450995242</v>
          </cell>
          <cell r="F420">
            <v>55.541283584149696</v>
          </cell>
          <cell r="G420">
            <v>122.40542244640602</v>
          </cell>
          <cell r="H420">
            <v>184.05155054369712</v>
          </cell>
          <cell r="I420">
            <v>91.4</v>
          </cell>
          <cell r="J420">
            <v>42.428920000000005</v>
          </cell>
          <cell r="K420">
            <v>203.90899999999999</v>
          </cell>
          <cell r="L420">
            <v>8651.6386482800008</v>
          </cell>
          <cell r="M420">
            <v>95.86</v>
          </cell>
          <cell r="N420">
            <v>66.733000000000004</v>
          </cell>
          <cell r="O420">
            <v>6397.02538</v>
          </cell>
          <cell r="P420">
            <v>82.98</v>
          </cell>
          <cell r="Q420">
            <v>153.173</v>
          </cell>
          <cell r="R420">
            <v>12710.295540000001</v>
          </cell>
          <cell r="S420">
            <v>39.17</v>
          </cell>
          <cell r="T420">
            <v>93.539200000000008</v>
          </cell>
          <cell r="U420">
            <v>3663.9304640000005</v>
          </cell>
          <cell r="V420">
            <v>27.86</v>
          </cell>
          <cell r="W420">
            <v>367.14</v>
          </cell>
          <cell r="X420">
            <v>10228.520399999999</v>
          </cell>
          <cell r="Y420">
            <v>99.87</v>
          </cell>
          <cell r="Z420">
            <v>68.25</v>
          </cell>
          <cell r="AA420">
            <v>6816.1275000000005</v>
          </cell>
          <cell r="AB420">
            <v>24.22</v>
          </cell>
          <cell r="AC420">
            <v>120.90600000000001</v>
          </cell>
          <cell r="AD420">
            <v>2928.3433199999999</v>
          </cell>
          <cell r="AE420">
            <v>72.989999999999995</v>
          </cell>
          <cell r="AF420">
            <v>130.816</v>
          </cell>
          <cell r="AG420">
            <v>9548.2598399999988</v>
          </cell>
          <cell r="AH420">
            <v>63.92</v>
          </cell>
          <cell r="AI420">
            <v>82.088999999999999</v>
          </cell>
          <cell r="AJ420">
            <v>5247.1288800000002</v>
          </cell>
          <cell r="AK420">
            <v>66191.269972280003</v>
          </cell>
          <cell r="AM420">
            <v>48.550000000000004</v>
          </cell>
          <cell r="AN420">
            <v>48.029000000000003</v>
          </cell>
          <cell r="AO420">
            <v>2331.8079500000003</v>
          </cell>
          <cell r="AP420">
            <v>65.8</v>
          </cell>
          <cell r="AQ420">
            <v>66.691000000000003</v>
          </cell>
          <cell r="AR420">
            <v>4388.2677999999996</v>
          </cell>
          <cell r="AS420">
            <v>152.69</v>
          </cell>
          <cell r="AT420">
            <v>41.792000000000002</v>
          </cell>
          <cell r="AU420">
            <v>6381.22048</v>
          </cell>
          <cell r="AV420">
            <v>91.4</v>
          </cell>
          <cell r="AW420">
            <v>27.323</v>
          </cell>
          <cell r="AX420">
            <v>2497.3222000000001</v>
          </cell>
          <cell r="AY420">
            <v>8.23</v>
          </cell>
          <cell r="AZ420">
            <v>39.210999999999999</v>
          </cell>
          <cell r="BA420">
            <v>322.70652999999999</v>
          </cell>
          <cell r="BB420">
            <v>106.23</v>
          </cell>
          <cell r="BC420">
            <v>95.55</v>
          </cell>
          <cell r="BD420">
            <v>10150.2765</v>
          </cell>
          <cell r="BE420">
            <v>26071.601459999998</v>
          </cell>
          <cell r="BG420">
            <v>43.44</v>
          </cell>
          <cell r="BH420">
            <v>120.883</v>
          </cell>
          <cell r="BI420">
            <v>5251.1575199999997</v>
          </cell>
          <cell r="BJ420">
            <v>19.41</v>
          </cell>
          <cell r="BK420">
            <v>314.63400000000001</v>
          </cell>
          <cell r="BL420">
            <v>6107.04594</v>
          </cell>
          <cell r="BM420">
            <v>36.32</v>
          </cell>
          <cell r="BN420">
            <v>89.513999999999996</v>
          </cell>
          <cell r="BO420">
            <v>3251.1484799999998</v>
          </cell>
          <cell r="BP420">
            <v>34.160000000000004</v>
          </cell>
          <cell r="BQ420">
            <v>160.286</v>
          </cell>
          <cell r="BR420">
            <v>5475.3697600000005</v>
          </cell>
          <cell r="BS420">
            <v>22.400000000000002</v>
          </cell>
          <cell r="BT420">
            <v>255.90600000000001</v>
          </cell>
          <cell r="BU420">
            <v>5732.2944000000007</v>
          </cell>
          <cell r="BV420">
            <v>664</v>
          </cell>
          <cell r="BW420">
            <v>5.6080000000000005</v>
          </cell>
          <cell r="BX420">
            <v>3723.7120000000004</v>
          </cell>
          <cell r="BY420">
            <v>25.8</v>
          </cell>
          <cell r="BZ420">
            <v>154.786</v>
          </cell>
          <cell r="CA420">
            <v>3993.4788000000003</v>
          </cell>
          <cell r="CB420">
            <v>33534.206899999997</v>
          </cell>
          <cell r="CD420">
            <v>16.100000000000001</v>
          </cell>
          <cell r="CE420">
            <v>35.587000000000003</v>
          </cell>
          <cell r="CF420">
            <v>572.9507000000001</v>
          </cell>
          <cell r="CG420">
            <v>13.950000000000001</v>
          </cell>
          <cell r="CH420">
            <v>29.400000000000002</v>
          </cell>
          <cell r="CI420">
            <v>410.13000000000005</v>
          </cell>
          <cell r="CJ420">
            <v>983.08070000000021</v>
          </cell>
          <cell r="CL420">
            <v>1553.08</v>
          </cell>
        </row>
        <row r="421">
          <cell r="A421" t="str">
            <v>07/20/2007</v>
          </cell>
          <cell r="B421">
            <v>39283</v>
          </cell>
          <cell r="C421">
            <v>111.26444326806069</v>
          </cell>
          <cell r="D421">
            <v>146.21186475161377</v>
          </cell>
          <cell r="E421">
            <v>57.40834044889673</v>
          </cell>
          <cell r="F421">
            <v>54.233495987668014</v>
          </cell>
          <cell r="G421">
            <v>120.90952080706178</v>
          </cell>
          <cell r="H421">
            <v>178.97704389850983</v>
          </cell>
          <cell r="I421">
            <v>88.88</v>
          </cell>
          <cell r="J421">
            <v>41.710860000000004</v>
          </cell>
          <cell r="K421">
            <v>203.90899999999999</v>
          </cell>
          <cell r="L421">
            <v>8505.21975174</v>
          </cell>
          <cell r="M421">
            <v>93.95</v>
          </cell>
          <cell r="N421">
            <v>66.733000000000004</v>
          </cell>
          <cell r="O421">
            <v>6269.5653500000008</v>
          </cell>
          <cell r="P421">
            <v>80.960000000000008</v>
          </cell>
          <cell r="Q421">
            <v>153.173</v>
          </cell>
          <cell r="R421">
            <v>12400.886080000002</v>
          </cell>
          <cell r="S421">
            <v>38.56</v>
          </cell>
          <cell r="T421">
            <v>93.539200000000008</v>
          </cell>
          <cell r="U421">
            <v>3606.8715520000005</v>
          </cell>
          <cell r="V421">
            <v>27.53</v>
          </cell>
          <cell r="W421">
            <v>367.14</v>
          </cell>
          <cell r="X421">
            <v>10107.3642</v>
          </cell>
          <cell r="Y421">
            <v>97.42</v>
          </cell>
          <cell r="Z421">
            <v>68.25</v>
          </cell>
          <cell r="AA421">
            <v>6648.915</v>
          </cell>
          <cell r="AB421">
            <v>24.3</v>
          </cell>
          <cell r="AC421">
            <v>120.90600000000001</v>
          </cell>
          <cell r="AD421">
            <v>2938.0158000000001</v>
          </cell>
          <cell r="AE421">
            <v>71.760000000000005</v>
          </cell>
          <cell r="AF421">
            <v>130.816</v>
          </cell>
          <cell r="AG421">
            <v>9387.3561600000012</v>
          </cell>
          <cell r="AH421">
            <v>62.5</v>
          </cell>
          <cell r="AI421">
            <v>82.088999999999999</v>
          </cell>
          <cell r="AJ421">
            <v>5130.5625</v>
          </cell>
          <cell r="AK421">
            <v>64994.756393740005</v>
          </cell>
          <cell r="AM421">
            <v>46.88</v>
          </cell>
          <cell r="AN421">
            <v>48.029000000000003</v>
          </cell>
          <cell r="AO421">
            <v>2251.5995200000002</v>
          </cell>
          <cell r="AP421">
            <v>65.19</v>
          </cell>
          <cell r="AQ421">
            <v>66.691000000000003</v>
          </cell>
          <cell r="AR421">
            <v>4347.5862900000002</v>
          </cell>
          <cell r="AS421">
            <v>147.64000000000001</v>
          </cell>
          <cell r="AT421">
            <v>41.792000000000002</v>
          </cell>
          <cell r="AU421">
            <v>6170.1708800000006</v>
          </cell>
          <cell r="AV421">
            <v>88.88</v>
          </cell>
          <cell r="AW421">
            <v>27.323</v>
          </cell>
          <cell r="AX421">
            <v>2428.4682399999997</v>
          </cell>
          <cell r="AY421">
            <v>8.32</v>
          </cell>
          <cell r="AZ421">
            <v>39.210999999999999</v>
          </cell>
          <cell r="BA421">
            <v>326.23552000000001</v>
          </cell>
          <cell r="BB421">
            <v>103.17</v>
          </cell>
          <cell r="BC421">
            <v>95.55</v>
          </cell>
          <cell r="BD421">
            <v>9857.8935000000001</v>
          </cell>
          <cell r="BE421">
            <v>25381.953950000003</v>
          </cell>
          <cell r="BG421">
            <v>42</v>
          </cell>
          <cell r="BH421">
            <v>120.883</v>
          </cell>
          <cell r="BI421">
            <v>5077.0860000000002</v>
          </cell>
          <cell r="BJ421">
            <v>19.170000000000002</v>
          </cell>
          <cell r="BK421">
            <v>314.63400000000001</v>
          </cell>
          <cell r="BL421">
            <v>6031.5337800000007</v>
          </cell>
          <cell r="BM421">
            <v>35.03</v>
          </cell>
          <cell r="BN421">
            <v>89.513999999999996</v>
          </cell>
          <cell r="BO421">
            <v>3135.67542</v>
          </cell>
          <cell r="BP421">
            <v>33.21</v>
          </cell>
          <cell r="BQ421">
            <v>160.286</v>
          </cell>
          <cell r="BR421">
            <v>5323.0980600000003</v>
          </cell>
          <cell r="BS421">
            <v>22.04</v>
          </cell>
          <cell r="BT421">
            <v>255.90600000000001</v>
          </cell>
          <cell r="BU421">
            <v>5640.16824</v>
          </cell>
          <cell r="BV421">
            <v>641.75</v>
          </cell>
          <cell r="BW421">
            <v>5.6080000000000005</v>
          </cell>
          <cell r="BX421">
            <v>3598.9340000000002</v>
          </cell>
          <cell r="BY421">
            <v>25.27</v>
          </cell>
          <cell r="BZ421">
            <v>154.786</v>
          </cell>
          <cell r="CA421">
            <v>3911.4422199999999</v>
          </cell>
          <cell r="CB421">
            <v>32717.937720000002</v>
          </cell>
          <cell r="CD421">
            <v>15.780000000000001</v>
          </cell>
          <cell r="CE421">
            <v>35.587000000000003</v>
          </cell>
          <cell r="CF421">
            <v>561.56286000000011</v>
          </cell>
          <cell r="CG421">
            <v>13.55</v>
          </cell>
          <cell r="CH421">
            <v>29.400000000000002</v>
          </cell>
          <cell r="CI421">
            <v>398.37000000000006</v>
          </cell>
          <cell r="CJ421">
            <v>959.93286000000012</v>
          </cell>
          <cell r="CL421">
            <v>1534.1000000000001</v>
          </cell>
        </row>
        <row r="422">
          <cell r="A422" t="str">
            <v>07/23/2007</v>
          </cell>
          <cell r="B422">
            <v>39286</v>
          </cell>
          <cell r="C422">
            <v>111.18802350524204</v>
          </cell>
          <cell r="D422">
            <v>145.85823376210848</v>
          </cell>
          <cell r="E422">
            <v>55.484887817011909</v>
          </cell>
          <cell r="F422">
            <v>53.768411232708701</v>
          </cell>
          <cell r="G422">
            <v>121.49826607818409</v>
          </cell>
          <cell r="H422">
            <v>176.70157068062827</v>
          </cell>
          <cell r="I422">
            <v>87.75</v>
          </cell>
          <cell r="J422">
            <v>41.816460000000006</v>
          </cell>
          <cell r="K422">
            <v>203.90899999999999</v>
          </cell>
          <cell r="L422">
            <v>8526.7525421400005</v>
          </cell>
          <cell r="M422">
            <v>93.53</v>
          </cell>
          <cell r="N422">
            <v>66.733000000000004</v>
          </cell>
          <cell r="O422">
            <v>6241.5374900000006</v>
          </cell>
          <cell r="P422">
            <v>81.739999999999995</v>
          </cell>
          <cell r="Q422">
            <v>153.173</v>
          </cell>
          <cell r="R422">
            <v>12520.361019999998</v>
          </cell>
          <cell r="S422">
            <v>38.300000000000004</v>
          </cell>
          <cell r="T422">
            <v>93.539200000000008</v>
          </cell>
          <cell r="U422">
            <v>3582.5513600000008</v>
          </cell>
          <cell r="V422">
            <v>27.38</v>
          </cell>
          <cell r="W422">
            <v>367.14</v>
          </cell>
          <cell r="X422">
            <v>10052.2932</v>
          </cell>
          <cell r="Y422">
            <v>96.33</v>
          </cell>
          <cell r="Z422">
            <v>68.25</v>
          </cell>
          <cell r="AA422">
            <v>6574.5225</v>
          </cell>
          <cell r="AB422">
            <v>24.63</v>
          </cell>
          <cell r="AC422">
            <v>120.90600000000001</v>
          </cell>
          <cell r="AD422">
            <v>2977.9147800000001</v>
          </cell>
          <cell r="AE422">
            <v>71.570000000000007</v>
          </cell>
          <cell r="AF422">
            <v>130.816</v>
          </cell>
          <cell r="AG422">
            <v>9362.5011200000008</v>
          </cell>
          <cell r="AH422">
            <v>62.27</v>
          </cell>
          <cell r="AI422">
            <v>82.088999999999999</v>
          </cell>
          <cell r="AJ422">
            <v>5111.6820299999999</v>
          </cell>
          <cell r="AK422">
            <v>64950.116042139998</v>
          </cell>
          <cell r="AM422">
            <v>47.54</v>
          </cell>
          <cell r="AN422">
            <v>48.029000000000003</v>
          </cell>
          <cell r="AO422">
            <v>2283.2986599999999</v>
          </cell>
          <cell r="AP422">
            <v>65.2</v>
          </cell>
          <cell r="AQ422">
            <v>66.691000000000003</v>
          </cell>
          <cell r="AR422">
            <v>4348.2532000000001</v>
          </cell>
          <cell r="AS422">
            <v>146.53</v>
          </cell>
          <cell r="AT422">
            <v>41.792000000000002</v>
          </cell>
          <cell r="AU422">
            <v>6123.7817599999998</v>
          </cell>
          <cell r="AV422">
            <v>87.75</v>
          </cell>
          <cell r="AW422">
            <v>27.323</v>
          </cell>
          <cell r="AX422">
            <v>2397.5932499999999</v>
          </cell>
          <cell r="AY422">
            <v>8.07</v>
          </cell>
          <cell r="AZ422">
            <v>39.210999999999999</v>
          </cell>
          <cell r="BA422">
            <v>316.43277</v>
          </cell>
          <cell r="BB422">
            <v>103.10000000000001</v>
          </cell>
          <cell r="BC422">
            <v>95.55</v>
          </cell>
          <cell r="BD422">
            <v>9851.2049999999999</v>
          </cell>
          <cell r="BE422">
            <v>25320.564639999997</v>
          </cell>
          <cell r="BG422">
            <v>40.47</v>
          </cell>
          <cell r="BH422">
            <v>120.883</v>
          </cell>
          <cell r="BI422">
            <v>4892.13501</v>
          </cell>
          <cell r="BJ422">
            <v>18.38</v>
          </cell>
          <cell r="BK422">
            <v>314.63400000000001</v>
          </cell>
          <cell r="BL422">
            <v>5782.9729200000002</v>
          </cell>
          <cell r="BM422">
            <v>33.549999999999997</v>
          </cell>
          <cell r="BN422">
            <v>89.513999999999996</v>
          </cell>
          <cell r="BO422">
            <v>3003.1946999999996</v>
          </cell>
          <cell r="BP422">
            <v>32.32</v>
          </cell>
          <cell r="BQ422">
            <v>160.286</v>
          </cell>
          <cell r="BR422">
            <v>5180.4435199999998</v>
          </cell>
          <cell r="BS422">
            <v>21.240000000000002</v>
          </cell>
          <cell r="BT422">
            <v>255.90600000000001</v>
          </cell>
          <cell r="BU422">
            <v>5435.4434400000009</v>
          </cell>
          <cell r="BV422">
            <v>623.5</v>
          </cell>
          <cell r="BW422">
            <v>5.6080000000000005</v>
          </cell>
          <cell r="BX422">
            <v>3496.5880000000002</v>
          </cell>
          <cell r="BY422">
            <v>24.75</v>
          </cell>
          <cell r="BZ422">
            <v>154.786</v>
          </cell>
          <cell r="CA422">
            <v>3830.9535000000001</v>
          </cell>
          <cell r="CB422">
            <v>31621.731090000001</v>
          </cell>
          <cell r="CD422">
            <v>15.780000000000001</v>
          </cell>
          <cell r="CE422">
            <v>35.587000000000003</v>
          </cell>
          <cell r="CF422">
            <v>561.56286000000011</v>
          </cell>
          <cell r="CG422">
            <v>13.27</v>
          </cell>
          <cell r="CH422">
            <v>29.400000000000002</v>
          </cell>
          <cell r="CI422">
            <v>390.13800000000003</v>
          </cell>
          <cell r="CJ422">
            <v>951.70086000000015</v>
          </cell>
          <cell r="CL422">
            <v>1541.57</v>
          </cell>
        </row>
        <row r="423">
          <cell r="A423" t="str">
            <v>07/24/2007</v>
          </cell>
          <cell r="B423">
            <v>39287</v>
          </cell>
          <cell r="C423">
            <v>109.73733514288504</v>
          </cell>
          <cell r="D423">
            <v>143.45013691642995</v>
          </cell>
          <cell r="E423">
            <v>53.240630984738893</v>
          </cell>
          <cell r="F423">
            <v>51.666016840853459</v>
          </cell>
          <cell r="G423">
            <v>119.09205548549808</v>
          </cell>
          <cell r="H423">
            <v>171.30487313733386</v>
          </cell>
          <cell r="I423">
            <v>85.070000000000007</v>
          </cell>
          <cell r="J423">
            <v>40.697130000000001</v>
          </cell>
          <cell r="K423">
            <v>203.90899999999999</v>
          </cell>
          <cell r="L423">
            <v>8298.5110811699997</v>
          </cell>
          <cell r="M423">
            <v>91.86</v>
          </cell>
          <cell r="N423">
            <v>66.733000000000004</v>
          </cell>
          <cell r="O423">
            <v>6130.0933800000003</v>
          </cell>
          <cell r="P423">
            <v>82.070000000000007</v>
          </cell>
          <cell r="Q423">
            <v>153.173</v>
          </cell>
          <cell r="R423">
            <v>12570.908110000002</v>
          </cell>
          <cell r="S423">
            <v>37.270000000000003</v>
          </cell>
          <cell r="T423">
            <v>93.539200000000008</v>
          </cell>
          <cell r="U423">
            <v>3486.2059840000006</v>
          </cell>
          <cell r="V423">
            <v>26.79</v>
          </cell>
          <cell r="W423">
            <v>367.14</v>
          </cell>
          <cell r="X423">
            <v>9835.6805999999997</v>
          </cell>
          <cell r="Y423">
            <v>95.01</v>
          </cell>
          <cell r="Z423">
            <v>68.25</v>
          </cell>
          <cell r="AA423">
            <v>6484.4325000000008</v>
          </cell>
          <cell r="AB423">
            <v>24.46</v>
          </cell>
          <cell r="AC423">
            <v>120.90600000000001</v>
          </cell>
          <cell r="AD423">
            <v>2957.36076</v>
          </cell>
          <cell r="AE423">
            <v>71.350000000000009</v>
          </cell>
          <cell r="AF423">
            <v>130.816</v>
          </cell>
          <cell r="AG423">
            <v>9333.7216000000008</v>
          </cell>
          <cell r="AH423">
            <v>60.980000000000004</v>
          </cell>
          <cell r="AI423">
            <v>82.088999999999999</v>
          </cell>
          <cell r="AJ423">
            <v>5005.7872200000002</v>
          </cell>
          <cell r="AK423">
            <v>64102.70123517001</v>
          </cell>
          <cell r="AM423">
            <v>46.7</v>
          </cell>
          <cell r="AN423">
            <v>48.029000000000003</v>
          </cell>
          <cell r="AO423">
            <v>2242.9543000000003</v>
          </cell>
          <cell r="AP423">
            <v>65.03</v>
          </cell>
          <cell r="AQ423">
            <v>66.691000000000003</v>
          </cell>
          <cell r="AR423">
            <v>4336.9157300000006</v>
          </cell>
          <cell r="AS423">
            <v>144.20000000000002</v>
          </cell>
          <cell r="AT423">
            <v>41.792000000000002</v>
          </cell>
          <cell r="AU423">
            <v>6026.4064000000008</v>
          </cell>
          <cell r="AV423">
            <v>85.070000000000007</v>
          </cell>
          <cell r="AW423">
            <v>27.323</v>
          </cell>
          <cell r="AX423">
            <v>2324.3676100000002</v>
          </cell>
          <cell r="AY423">
            <v>8</v>
          </cell>
          <cell r="AZ423">
            <v>39.210999999999999</v>
          </cell>
          <cell r="BA423">
            <v>313.68799999999999</v>
          </cell>
          <cell r="BB423">
            <v>101.08</v>
          </cell>
          <cell r="BC423">
            <v>95.55</v>
          </cell>
          <cell r="BD423">
            <v>9658.1939999999995</v>
          </cell>
          <cell r="BE423">
            <v>24902.526040000004</v>
          </cell>
          <cell r="BG423">
            <v>39.04</v>
          </cell>
          <cell r="BH423">
            <v>120.883</v>
          </cell>
          <cell r="BI423">
            <v>4719.27232</v>
          </cell>
          <cell r="BJ423">
            <v>17.5</v>
          </cell>
          <cell r="BK423">
            <v>314.63400000000001</v>
          </cell>
          <cell r="BL423">
            <v>5506.0950000000003</v>
          </cell>
          <cell r="BM423">
            <v>32.200000000000003</v>
          </cell>
          <cell r="BN423">
            <v>89.513999999999996</v>
          </cell>
          <cell r="BO423">
            <v>2882.3508000000002</v>
          </cell>
          <cell r="BP423">
            <v>31.93</v>
          </cell>
          <cell r="BQ423">
            <v>160.286</v>
          </cell>
          <cell r="BR423">
            <v>5117.9319800000003</v>
          </cell>
          <cell r="BS423">
            <v>20.46</v>
          </cell>
          <cell r="BT423">
            <v>255.90600000000001</v>
          </cell>
          <cell r="BU423">
            <v>5235.8367600000001</v>
          </cell>
          <cell r="BV423">
            <v>575.1</v>
          </cell>
          <cell r="BW423">
            <v>5.6080000000000005</v>
          </cell>
          <cell r="BX423">
            <v>3225.1608000000006</v>
          </cell>
          <cell r="BY423">
            <v>23.62</v>
          </cell>
          <cell r="BZ423">
            <v>154.786</v>
          </cell>
          <cell r="CA423">
            <v>3656.0453200000002</v>
          </cell>
          <cell r="CB423">
            <v>30342.692980000007</v>
          </cell>
          <cell r="CD423">
            <v>15.040000000000001</v>
          </cell>
          <cell r="CE423">
            <v>35.587000000000003</v>
          </cell>
          <cell r="CF423">
            <v>535.2284800000001</v>
          </cell>
          <cell r="CG423">
            <v>12.9</v>
          </cell>
          <cell r="CH423">
            <v>29.400000000000002</v>
          </cell>
          <cell r="CI423">
            <v>379.26000000000005</v>
          </cell>
          <cell r="CJ423">
            <v>914.48848000000021</v>
          </cell>
          <cell r="CL423">
            <v>1511.04</v>
          </cell>
        </row>
        <row r="424">
          <cell r="A424" t="str">
            <v>07/25/2007</v>
          </cell>
          <cell r="B424">
            <v>39288</v>
          </cell>
          <cell r="C424">
            <v>109.0831827233047</v>
          </cell>
          <cell r="D424">
            <v>141.59124974417196</v>
          </cell>
          <cell r="E424">
            <v>53.456327556846219</v>
          </cell>
          <cell r="F424">
            <v>52.307636627552142</v>
          </cell>
          <cell r="G424">
            <v>119.64769861286253</v>
          </cell>
          <cell r="H424">
            <v>167.09625453080949</v>
          </cell>
          <cell r="I424">
            <v>82.98</v>
          </cell>
          <cell r="J424">
            <v>39.725630000000002</v>
          </cell>
          <cell r="K424">
            <v>203.90899999999999</v>
          </cell>
          <cell r="L424">
            <v>8100.41348767</v>
          </cell>
          <cell r="M424">
            <v>91.81</v>
          </cell>
          <cell r="N424">
            <v>66.733000000000004</v>
          </cell>
          <cell r="O424">
            <v>6126.756730000001</v>
          </cell>
          <cell r="P424">
            <v>81.900000000000006</v>
          </cell>
          <cell r="Q424">
            <v>153.173</v>
          </cell>
          <cell r="R424">
            <v>12544.868700000001</v>
          </cell>
          <cell r="S424">
            <v>36.480000000000004</v>
          </cell>
          <cell r="T424">
            <v>93.539200000000008</v>
          </cell>
          <cell r="U424">
            <v>3412.3100160000008</v>
          </cell>
          <cell r="V424">
            <v>26.44</v>
          </cell>
          <cell r="W424">
            <v>367.14</v>
          </cell>
          <cell r="X424">
            <v>9707.1815999999999</v>
          </cell>
          <cell r="Y424">
            <v>95</v>
          </cell>
          <cell r="Z424">
            <v>68.25</v>
          </cell>
          <cell r="AA424">
            <v>6483.75</v>
          </cell>
          <cell r="AB424">
            <v>24.47</v>
          </cell>
          <cell r="AC424">
            <v>120.90600000000001</v>
          </cell>
          <cell r="AD424">
            <v>2958.5698200000002</v>
          </cell>
          <cell r="AE424">
            <v>71.78</v>
          </cell>
          <cell r="AF424">
            <v>130.816</v>
          </cell>
          <cell r="AG424">
            <v>9389.9724800000004</v>
          </cell>
          <cell r="AH424">
            <v>60.870000000000005</v>
          </cell>
          <cell r="AI424">
            <v>82.088999999999999</v>
          </cell>
          <cell r="AJ424">
            <v>4996.7574300000006</v>
          </cell>
          <cell r="AK424">
            <v>63720.580263669995</v>
          </cell>
          <cell r="AM424">
            <v>45</v>
          </cell>
          <cell r="AN424">
            <v>48.029000000000003</v>
          </cell>
          <cell r="AO424">
            <v>2161.3050000000003</v>
          </cell>
          <cell r="AP424">
            <v>64.7</v>
          </cell>
          <cell r="AQ424">
            <v>66.691000000000003</v>
          </cell>
          <cell r="AR424">
            <v>4314.9077000000007</v>
          </cell>
          <cell r="AS424">
            <v>142.20000000000002</v>
          </cell>
          <cell r="AT424">
            <v>41.792000000000002</v>
          </cell>
          <cell r="AU424">
            <v>5942.8224000000009</v>
          </cell>
          <cell r="AV424">
            <v>82.98</v>
          </cell>
          <cell r="AW424">
            <v>27.323</v>
          </cell>
          <cell r="AX424">
            <v>2267.2625400000002</v>
          </cell>
          <cell r="AY424">
            <v>8</v>
          </cell>
          <cell r="AZ424">
            <v>39.210999999999999</v>
          </cell>
          <cell r="BA424">
            <v>313.68799999999999</v>
          </cell>
          <cell r="BB424">
            <v>100.26</v>
          </cell>
          <cell r="BC424">
            <v>95.55</v>
          </cell>
          <cell r="BD424">
            <v>9579.8430000000008</v>
          </cell>
          <cell r="BE424">
            <v>24579.82864</v>
          </cell>
          <cell r="BG424">
            <v>39.51</v>
          </cell>
          <cell r="BH424">
            <v>120.883</v>
          </cell>
          <cell r="BI424">
            <v>4776.0873299999994</v>
          </cell>
          <cell r="BJ424">
            <v>17.48</v>
          </cell>
          <cell r="BK424">
            <v>314.63400000000001</v>
          </cell>
          <cell r="BL424">
            <v>5499.8023200000007</v>
          </cell>
          <cell r="BM424">
            <v>32.08</v>
          </cell>
          <cell r="BN424">
            <v>89.513999999999996</v>
          </cell>
          <cell r="BO424">
            <v>2871.6091199999996</v>
          </cell>
          <cell r="BP424">
            <v>31.93</v>
          </cell>
          <cell r="BQ424">
            <v>160.286</v>
          </cell>
          <cell r="BR424">
            <v>5117.9319800000003</v>
          </cell>
          <cell r="BS424">
            <v>20.67</v>
          </cell>
          <cell r="BT424">
            <v>255.90600000000001</v>
          </cell>
          <cell r="BU424">
            <v>5289.5770200000006</v>
          </cell>
          <cell r="BV424">
            <v>582</v>
          </cell>
          <cell r="BW424">
            <v>5.6080000000000005</v>
          </cell>
          <cell r="BX424">
            <v>3263.8560000000002</v>
          </cell>
          <cell r="BY424">
            <v>23.56</v>
          </cell>
          <cell r="BZ424">
            <v>154.786</v>
          </cell>
          <cell r="CA424">
            <v>3646.7581599999999</v>
          </cell>
          <cell r="CB424">
            <v>30465.621930000001</v>
          </cell>
          <cell r="CD424">
            <v>15.450000000000001</v>
          </cell>
          <cell r="CE424">
            <v>35.587000000000003</v>
          </cell>
          <cell r="CF424">
            <v>549.81915000000004</v>
          </cell>
          <cell r="CG424">
            <v>12.790000000000001</v>
          </cell>
          <cell r="CH424">
            <v>29.400000000000002</v>
          </cell>
          <cell r="CI424">
            <v>376.02600000000007</v>
          </cell>
          <cell r="CJ424">
            <v>925.8451500000001</v>
          </cell>
          <cell r="CL424">
            <v>1518.09</v>
          </cell>
        </row>
        <row r="425">
          <cell r="A425" t="str">
            <v>07/26/2007</v>
          </cell>
          <cell r="B425">
            <v>39289</v>
          </cell>
          <cell r="C425">
            <v>105.26847411298523</v>
          </cell>
          <cell r="D425">
            <v>137.24370423662643</v>
          </cell>
          <cell r="E425">
            <v>52.412020077329146</v>
          </cell>
          <cell r="F425">
            <v>49.688565954293686</v>
          </cell>
          <cell r="G425">
            <v>116.85529634300124</v>
          </cell>
          <cell r="H425">
            <v>162.6057188884414</v>
          </cell>
          <cell r="I425">
            <v>80.75</v>
          </cell>
          <cell r="J425">
            <v>38.606300000000005</v>
          </cell>
          <cell r="K425">
            <v>203.90899999999999</v>
          </cell>
          <cell r="L425">
            <v>7872.172026700001</v>
          </cell>
          <cell r="M425">
            <v>84.93</v>
          </cell>
          <cell r="N425">
            <v>66.733000000000004</v>
          </cell>
          <cell r="O425">
            <v>5667.6336900000006</v>
          </cell>
          <cell r="P425">
            <v>78.25</v>
          </cell>
          <cell r="Q425">
            <v>153.173</v>
          </cell>
          <cell r="R425">
            <v>11985.787249999999</v>
          </cell>
          <cell r="S425">
            <v>34.369999999999997</v>
          </cell>
          <cell r="T425">
            <v>93.539200000000008</v>
          </cell>
          <cell r="U425">
            <v>3214.9423040000001</v>
          </cell>
          <cell r="V425">
            <v>26.03</v>
          </cell>
          <cell r="W425">
            <v>367.14</v>
          </cell>
          <cell r="X425">
            <v>9556.6542000000009</v>
          </cell>
          <cell r="Y425">
            <v>94.76</v>
          </cell>
          <cell r="Z425">
            <v>68.25</v>
          </cell>
          <cell r="AA425">
            <v>6467.3700000000008</v>
          </cell>
          <cell r="AB425">
            <v>23.66</v>
          </cell>
          <cell r="AC425">
            <v>120.90600000000001</v>
          </cell>
          <cell r="AD425">
            <v>2860.6359600000001</v>
          </cell>
          <cell r="AE425">
            <v>69.42</v>
          </cell>
          <cell r="AF425">
            <v>130.816</v>
          </cell>
          <cell r="AG425">
            <v>9081.246720000001</v>
          </cell>
          <cell r="AH425">
            <v>58.300000000000004</v>
          </cell>
          <cell r="AI425">
            <v>82.088999999999999</v>
          </cell>
          <cell r="AJ425">
            <v>4785.7887000000001</v>
          </cell>
          <cell r="AK425">
            <v>61492.230850700005</v>
          </cell>
          <cell r="AM425">
            <v>43.92</v>
          </cell>
          <cell r="AN425">
            <v>48.029000000000003</v>
          </cell>
          <cell r="AO425">
            <v>2109.4336800000001</v>
          </cell>
          <cell r="AP425">
            <v>63.02</v>
          </cell>
          <cell r="AQ425">
            <v>66.691000000000003</v>
          </cell>
          <cell r="AR425">
            <v>4202.8668200000002</v>
          </cell>
          <cell r="AS425">
            <v>137.94</v>
          </cell>
          <cell r="AT425">
            <v>41.792000000000002</v>
          </cell>
          <cell r="AU425">
            <v>5764.7884800000002</v>
          </cell>
          <cell r="AV425">
            <v>80.75</v>
          </cell>
          <cell r="AW425">
            <v>27.323</v>
          </cell>
          <cell r="AX425">
            <v>2206.3322499999999</v>
          </cell>
          <cell r="AY425">
            <v>7.97</v>
          </cell>
          <cell r="AZ425">
            <v>39.210999999999999</v>
          </cell>
          <cell r="BA425">
            <v>312.51166999999998</v>
          </cell>
          <cell r="BB425">
            <v>96.59</v>
          </cell>
          <cell r="BC425">
            <v>95.55</v>
          </cell>
          <cell r="BD425">
            <v>9229.1744999999992</v>
          </cell>
          <cell r="BE425">
            <v>23825.107400000001</v>
          </cell>
          <cell r="BG425">
            <v>38.96</v>
          </cell>
          <cell r="BH425">
            <v>120.883</v>
          </cell>
          <cell r="BI425">
            <v>4709.6016799999998</v>
          </cell>
          <cell r="BJ425">
            <v>17.16</v>
          </cell>
          <cell r="BK425">
            <v>314.63400000000001</v>
          </cell>
          <cell r="BL425">
            <v>5399.1194400000004</v>
          </cell>
          <cell r="BM425">
            <v>31.5</v>
          </cell>
          <cell r="BN425">
            <v>89.513999999999996</v>
          </cell>
          <cell r="BO425">
            <v>2819.6909999999998</v>
          </cell>
          <cell r="BP425">
            <v>31.41</v>
          </cell>
          <cell r="BQ425">
            <v>160.286</v>
          </cell>
          <cell r="BR425">
            <v>5034.5832600000003</v>
          </cell>
          <cell r="BS425">
            <v>20.04</v>
          </cell>
          <cell r="BT425">
            <v>255.90600000000001</v>
          </cell>
          <cell r="BU425">
            <v>5128.3562400000001</v>
          </cell>
          <cell r="BV425">
            <v>579.25</v>
          </cell>
          <cell r="BW425">
            <v>5.6080000000000005</v>
          </cell>
          <cell r="BX425">
            <v>3248.4340000000002</v>
          </cell>
          <cell r="BY425">
            <v>22.81</v>
          </cell>
          <cell r="BZ425">
            <v>154.786</v>
          </cell>
          <cell r="CA425">
            <v>3530.6686599999998</v>
          </cell>
          <cell r="CB425">
            <v>29870.454280000002</v>
          </cell>
          <cell r="CD425">
            <v>14.8</v>
          </cell>
          <cell r="CE425">
            <v>35.587000000000003</v>
          </cell>
          <cell r="CF425">
            <v>526.68760000000009</v>
          </cell>
          <cell r="CG425">
            <v>12</v>
          </cell>
          <cell r="CH425">
            <v>29.400000000000002</v>
          </cell>
          <cell r="CI425">
            <v>352.8</v>
          </cell>
          <cell r="CJ425">
            <v>879.48760000000016</v>
          </cell>
          <cell r="CL425">
            <v>1482.66</v>
          </cell>
        </row>
        <row r="426">
          <cell r="A426" t="str">
            <v>07/27/2007</v>
          </cell>
          <cell r="B426">
            <v>39290</v>
          </cell>
          <cell r="C426">
            <v>104.11448901036246</v>
          </cell>
          <cell r="D426">
            <v>135.72361168749299</v>
          </cell>
          <cell r="E426">
            <v>51.610404827516575</v>
          </cell>
          <cell r="F426">
            <v>54.061350221552132</v>
          </cell>
          <cell r="G426">
            <v>114.98660151324086</v>
          </cell>
          <cell r="H426">
            <v>157.28956906967377</v>
          </cell>
          <cell r="I426">
            <v>78.11</v>
          </cell>
          <cell r="J426">
            <v>37.986800000000002</v>
          </cell>
          <cell r="K426">
            <v>203.90899999999999</v>
          </cell>
          <cell r="L426">
            <v>7745.8504012000003</v>
          </cell>
          <cell r="M426">
            <v>84.81</v>
          </cell>
          <cell r="N426">
            <v>66.733000000000004</v>
          </cell>
          <cell r="O426">
            <v>5659.6257300000007</v>
          </cell>
          <cell r="P426">
            <v>79.400000000000006</v>
          </cell>
          <cell r="Q426">
            <v>153.173</v>
          </cell>
          <cell r="R426">
            <v>12161.936200000002</v>
          </cell>
          <cell r="S426">
            <v>32.6</v>
          </cell>
          <cell r="T426">
            <v>93.539200000000008</v>
          </cell>
          <cell r="U426">
            <v>3049.3779200000004</v>
          </cell>
          <cell r="V426">
            <v>25.88</v>
          </cell>
          <cell r="W426">
            <v>367.14</v>
          </cell>
          <cell r="X426">
            <v>9501.5831999999991</v>
          </cell>
          <cell r="Y426">
            <v>92.570000000000007</v>
          </cell>
          <cell r="Z426">
            <v>68.25</v>
          </cell>
          <cell r="AA426">
            <v>6317.9025000000001</v>
          </cell>
          <cell r="AB426">
            <v>23.150000000000002</v>
          </cell>
          <cell r="AC426">
            <v>120.90600000000001</v>
          </cell>
          <cell r="AD426">
            <v>2798.9739000000004</v>
          </cell>
          <cell r="AE426">
            <v>69.03</v>
          </cell>
          <cell r="AF426">
            <v>130.816</v>
          </cell>
          <cell r="AG426">
            <v>9030.2284799999998</v>
          </cell>
          <cell r="AH426">
            <v>55.46</v>
          </cell>
          <cell r="AI426">
            <v>82.088999999999999</v>
          </cell>
          <cell r="AJ426">
            <v>4552.6559399999996</v>
          </cell>
          <cell r="AK426">
            <v>60818.134271199997</v>
          </cell>
          <cell r="AM426">
            <v>43.04</v>
          </cell>
          <cell r="AN426">
            <v>48.029000000000003</v>
          </cell>
          <cell r="AO426">
            <v>2067.1681600000002</v>
          </cell>
          <cell r="AP426">
            <v>63</v>
          </cell>
          <cell r="AQ426">
            <v>66.691000000000003</v>
          </cell>
          <cell r="AR426">
            <v>4201.5330000000004</v>
          </cell>
          <cell r="AS426">
            <v>137.1</v>
          </cell>
          <cell r="AT426">
            <v>41.792000000000002</v>
          </cell>
          <cell r="AU426">
            <v>5729.6832000000004</v>
          </cell>
          <cell r="AV426">
            <v>78.11</v>
          </cell>
          <cell r="AW426">
            <v>27.323</v>
          </cell>
          <cell r="AX426">
            <v>2134.1995299999999</v>
          </cell>
          <cell r="AY426">
            <v>7.67</v>
          </cell>
          <cell r="AZ426">
            <v>39.210999999999999</v>
          </cell>
          <cell r="BA426">
            <v>300.74836999999997</v>
          </cell>
          <cell r="BB426">
            <v>95.53</v>
          </cell>
          <cell r="BC426">
            <v>95.55</v>
          </cell>
          <cell r="BD426">
            <v>9127.8914999999997</v>
          </cell>
          <cell r="BE426">
            <v>23561.223760000001</v>
          </cell>
          <cell r="BG426">
            <v>38.54</v>
          </cell>
          <cell r="BH426">
            <v>120.883</v>
          </cell>
          <cell r="BI426">
            <v>4658.8308200000001</v>
          </cell>
          <cell r="BJ426">
            <v>16.61</v>
          </cell>
          <cell r="BK426">
            <v>314.63400000000001</v>
          </cell>
          <cell r="BL426">
            <v>5226.0707400000001</v>
          </cell>
          <cell r="BM426">
            <v>31.28</v>
          </cell>
          <cell r="BN426">
            <v>89.513999999999996</v>
          </cell>
          <cell r="BO426">
            <v>2799.9979199999998</v>
          </cell>
          <cell r="BP426">
            <v>31.07</v>
          </cell>
          <cell r="BQ426">
            <v>160.286</v>
          </cell>
          <cell r="BR426">
            <v>4980.0860199999997</v>
          </cell>
          <cell r="BS426">
            <v>19.600000000000001</v>
          </cell>
          <cell r="BT426">
            <v>255.90600000000001</v>
          </cell>
          <cell r="BU426">
            <v>5015.7576000000008</v>
          </cell>
          <cell r="BV426">
            <v>578.18000000000006</v>
          </cell>
          <cell r="BW426">
            <v>5.6080000000000005</v>
          </cell>
          <cell r="BX426">
            <v>3242.4334400000007</v>
          </cell>
          <cell r="BY426">
            <v>22.55</v>
          </cell>
          <cell r="BZ426">
            <v>154.786</v>
          </cell>
          <cell r="CA426">
            <v>3490.4243000000001</v>
          </cell>
          <cell r="CB426">
            <v>29413.600839999999</v>
          </cell>
          <cell r="CD426">
            <v>15.24</v>
          </cell>
          <cell r="CE426">
            <v>35.587000000000003</v>
          </cell>
          <cell r="CF426">
            <v>542.34588000000008</v>
          </cell>
          <cell r="CG426">
            <v>14.100000000000001</v>
          </cell>
          <cell r="CH426">
            <v>29.400000000000002</v>
          </cell>
          <cell r="CI426">
            <v>414.54000000000008</v>
          </cell>
          <cell r="CJ426">
            <v>956.88588000000016</v>
          </cell>
          <cell r="CL426">
            <v>1458.95</v>
          </cell>
        </row>
        <row r="427">
          <cell r="A427" t="str">
            <v>07/30/2007</v>
          </cell>
          <cell r="B427">
            <v>39293</v>
          </cell>
          <cell r="C427">
            <v>105.54536232695699</v>
          </cell>
          <cell r="D427">
            <v>136.60047334321141</v>
          </cell>
          <cell r="E427">
            <v>51.929753357509924</v>
          </cell>
          <cell r="F427">
            <v>53.179276757782311</v>
          </cell>
          <cell r="G427">
            <v>116.16566834804539</v>
          </cell>
          <cell r="H427">
            <v>161.29681836488118</v>
          </cell>
          <cell r="I427">
            <v>80.100000000000009</v>
          </cell>
          <cell r="J427">
            <v>38.507750000000001</v>
          </cell>
          <cell r="K427">
            <v>203.90899999999999</v>
          </cell>
          <cell r="L427">
            <v>7852.0767947499999</v>
          </cell>
          <cell r="M427">
            <v>86.2</v>
          </cell>
          <cell r="N427">
            <v>66.733000000000004</v>
          </cell>
          <cell r="O427">
            <v>5752.3846000000003</v>
          </cell>
          <cell r="P427">
            <v>82.25</v>
          </cell>
          <cell r="Q427">
            <v>153.173</v>
          </cell>
          <cell r="R427">
            <v>12598.47925</v>
          </cell>
          <cell r="S427">
            <v>32.85</v>
          </cell>
          <cell r="T427">
            <v>93.539200000000008</v>
          </cell>
          <cell r="U427">
            <v>3072.7627200000006</v>
          </cell>
          <cell r="V427">
            <v>25.77</v>
          </cell>
          <cell r="W427">
            <v>367.14</v>
          </cell>
          <cell r="X427">
            <v>9461.1977999999999</v>
          </cell>
          <cell r="Y427">
            <v>91.39</v>
          </cell>
          <cell r="Z427">
            <v>68.25</v>
          </cell>
          <cell r="AA427">
            <v>6237.3675000000003</v>
          </cell>
          <cell r="AB427">
            <v>23.5</v>
          </cell>
          <cell r="AC427">
            <v>120.90600000000001</v>
          </cell>
          <cell r="AD427">
            <v>2841.2910000000002</v>
          </cell>
          <cell r="AE427">
            <v>70.77</v>
          </cell>
          <cell r="AF427">
            <v>130.816</v>
          </cell>
          <cell r="AG427">
            <v>9257.8483199999991</v>
          </cell>
          <cell r="AH427">
            <v>55.800000000000004</v>
          </cell>
          <cell r="AI427">
            <v>82.088999999999999</v>
          </cell>
          <cell r="AJ427">
            <v>4580.5662000000002</v>
          </cell>
          <cell r="AK427">
            <v>61653.974184749997</v>
          </cell>
          <cell r="AM427">
            <v>44.33</v>
          </cell>
          <cell r="AN427">
            <v>48.029000000000003</v>
          </cell>
          <cell r="AO427">
            <v>2129.1255700000002</v>
          </cell>
          <cell r="AP427">
            <v>63.39</v>
          </cell>
          <cell r="AQ427">
            <v>66.691000000000003</v>
          </cell>
          <cell r="AR427">
            <v>4227.5424899999998</v>
          </cell>
          <cell r="AS427">
            <v>138.18</v>
          </cell>
          <cell r="AT427">
            <v>41.792000000000002</v>
          </cell>
          <cell r="AU427">
            <v>5774.8185600000006</v>
          </cell>
          <cell r="AV427">
            <v>80.100000000000009</v>
          </cell>
          <cell r="AW427">
            <v>27.323</v>
          </cell>
          <cell r="AX427">
            <v>2188.5723000000003</v>
          </cell>
          <cell r="AY427">
            <v>7.7700000000000005</v>
          </cell>
          <cell r="AZ427">
            <v>39.210999999999999</v>
          </cell>
          <cell r="BA427">
            <v>304.66946999999999</v>
          </cell>
          <cell r="BB427">
            <v>95.12</v>
          </cell>
          <cell r="BC427">
            <v>95.55</v>
          </cell>
          <cell r="BD427">
            <v>9088.7160000000003</v>
          </cell>
          <cell r="BE427">
            <v>23713.444390000001</v>
          </cell>
          <cell r="BG427">
            <v>38.31</v>
          </cell>
          <cell r="BH427">
            <v>120.883</v>
          </cell>
          <cell r="BI427">
            <v>4631.0277299999998</v>
          </cell>
          <cell r="BJ427">
            <v>16.72</v>
          </cell>
          <cell r="BK427">
            <v>314.63400000000001</v>
          </cell>
          <cell r="BL427">
            <v>5260.68048</v>
          </cell>
          <cell r="BM427">
            <v>31.59</v>
          </cell>
          <cell r="BN427">
            <v>89.513999999999996</v>
          </cell>
          <cell r="BO427">
            <v>2827.7472599999996</v>
          </cell>
          <cell r="BP427">
            <v>31.11</v>
          </cell>
          <cell r="BQ427">
            <v>160.286</v>
          </cell>
          <cell r="BR427">
            <v>4986.4974599999996</v>
          </cell>
          <cell r="BS427">
            <v>19.62</v>
          </cell>
          <cell r="BT427">
            <v>255.90600000000001</v>
          </cell>
          <cell r="BU427">
            <v>5020.87572</v>
          </cell>
          <cell r="BV427">
            <v>598</v>
          </cell>
          <cell r="BW427">
            <v>5.6080000000000005</v>
          </cell>
          <cell r="BX427">
            <v>3353.5840000000003</v>
          </cell>
          <cell r="BY427">
            <v>22.71</v>
          </cell>
          <cell r="BZ427">
            <v>154.786</v>
          </cell>
          <cell r="CA427">
            <v>3515.1900600000004</v>
          </cell>
          <cell r="CB427">
            <v>29595.602709999999</v>
          </cell>
          <cell r="CD427">
            <v>15.14</v>
          </cell>
          <cell r="CE427">
            <v>35.587000000000003</v>
          </cell>
          <cell r="CF427">
            <v>538.78718000000003</v>
          </cell>
          <cell r="CG427">
            <v>13.69</v>
          </cell>
          <cell r="CH427">
            <v>29.400000000000002</v>
          </cell>
          <cell r="CI427">
            <v>402.48599999999999</v>
          </cell>
          <cell r="CJ427">
            <v>941.27318000000002</v>
          </cell>
          <cell r="CL427">
            <v>1473.91</v>
          </cell>
        </row>
        <row r="428">
          <cell r="A428" t="str">
            <v>07/31/2007</v>
          </cell>
          <cell r="B428">
            <v>39294</v>
          </cell>
          <cell r="C428">
            <v>105.47585614654875</v>
          </cell>
          <cell r="D428">
            <v>136.28305044954979</v>
          </cell>
          <cell r="E428">
            <v>50.948929467511419</v>
          </cell>
          <cell r="F428">
            <v>52.546408948657806</v>
          </cell>
          <cell r="G428">
            <v>114.69695775535938</v>
          </cell>
          <cell r="H428">
            <v>158.69915424889248</v>
          </cell>
          <cell r="I428">
            <v>78.81</v>
          </cell>
          <cell r="J428">
            <v>38.050160000000005</v>
          </cell>
          <cell r="K428">
            <v>203.90899999999999</v>
          </cell>
          <cell r="L428">
            <v>7758.7700754400012</v>
          </cell>
          <cell r="M428">
            <v>86.570000000000007</v>
          </cell>
          <cell r="N428">
            <v>66.733000000000004</v>
          </cell>
          <cell r="O428">
            <v>5777.0758100000012</v>
          </cell>
          <cell r="P428">
            <v>81.300000000000011</v>
          </cell>
          <cell r="Q428">
            <v>153.173</v>
          </cell>
          <cell r="R428">
            <v>12452.964900000003</v>
          </cell>
          <cell r="S428">
            <v>31.970000000000002</v>
          </cell>
          <cell r="T428">
            <v>93.539200000000008</v>
          </cell>
          <cell r="U428">
            <v>2990.4482240000007</v>
          </cell>
          <cell r="V428">
            <v>27.21</v>
          </cell>
          <cell r="W428">
            <v>367.14</v>
          </cell>
          <cell r="X428">
            <v>9989.8793999999998</v>
          </cell>
          <cell r="Y428">
            <v>90.01</v>
          </cell>
          <cell r="Z428">
            <v>68.25</v>
          </cell>
          <cell r="AA428">
            <v>6143.1825000000008</v>
          </cell>
          <cell r="AB428">
            <v>23.51</v>
          </cell>
          <cell r="AC428">
            <v>120.90600000000001</v>
          </cell>
          <cell r="AD428">
            <v>2842.5000600000003</v>
          </cell>
          <cell r="AE428">
            <v>69.69</v>
          </cell>
          <cell r="AF428">
            <v>130.816</v>
          </cell>
          <cell r="AG428">
            <v>9116.5670399999999</v>
          </cell>
          <cell r="AH428">
            <v>55.33</v>
          </cell>
          <cell r="AI428">
            <v>82.088999999999999</v>
          </cell>
          <cell r="AJ428">
            <v>4541.9843700000001</v>
          </cell>
          <cell r="AK428">
            <v>61613.372379440007</v>
          </cell>
          <cell r="AM428">
            <v>43.730000000000004</v>
          </cell>
          <cell r="AN428">
            <v>48.029000000000003</v>
          </cell>
          <cell r="AO428">
            <v>2100.3081700000002</v>
          </cell>
          <cell r="AP428">
            <v>63.51</v>
          </cell>
          <cell r="AQ428">
            <v>66.691000000000003</v>
          </cell>
          <cell r="AR428">
            <v>4235.5454099999997</v>
          </cell>
          <cell r="AS428">
            <v>137</v>
          </cell>
          <cell r="AT428">
            <v>41.792000000000002</v>
          </cell>
          <cell r="AU428">
            <v>5725.5039999999999</v>
          </cell>
          <cell r="AV428">
            <v>78.81</v>
          </cell>
          <cell r="AW428">
            <v>27.323</v>
          </cell>
          <cell r="AX428">
            <v>2153.3256300000003</v>
          </cell>
          <cell r="AY428">
            <v>7.59</v>
          </cell>
          <cell r="AZ428">
            <v>39.210999999999999</v>
          </cell>
          <cell r="BA428">
            <v>297.61149</v>
          </cell>
          <cell r="BB428">
            <v>95.72</v>
          </cell>
          <cell r="BC428">
            <v>95.55</v>
          </cell>
          <cell r="BD428">
            <v>9146.0460000000003</v>
          </cell>
          <cell r="BE428">
            <v>23658.340700000001</v>
          </cell>
          <cell r="BG428">
            <v>37.31</v>
          </cell>
          <cell r="BH428">
            <v>120.883</v>
          </cell>
          <cell r="BI428">
            <v>4510.14473</v>
          </cell>
          <cell r="BJ428">
            <v>16.32</v>
          </cell>
          <cell r="BK428">
            <v>314.63400000000001</v>
          </cell>
          <cell r="BL428">
            <v>5134.8268800000005</v>
          </cell>
          <cell r="BM428">
            <v>31.810000000000002</v>
          </cell>
          <cell r="BN428">
            <v>89.513999999999996</v>
          </cell>
          <cell r="BO428">
            <v>2847.4403400000001</v>
          </cell>
          <cell r="BP428">
            <v>30.66</v>
          </cell>
          <cell r="BQ428">
            <v>160.286</v>
          </cell>
          <cell r="BR428">
            <v>4914.3687600000003</v>
          </cell>
          <cell r="BS428">
            <v>19.34</v>
          </cell>
          <cell r="BT428">
            <v>255.90600000000001</v>
          </cell>
          <cell r="BU428">
            <v>4949.2220399999997</v>
          </cell>
          <cell r="BV428">
            <v>578.48</v>
          </cell>
          <cell r="BW428">
            <v>5.6080000000000005</v>
          </cell>
          <cell r="BX428">
            <v>3244.1158400000004</v>
          </cell>
          <cell r="BY428">
            <v>21.93</v>
          </cell>
          <cell r="BZ428">
            <v>156.703</v>
          </cell>
          <cell r="CA428">
            <v>3436.4967900000001</v>
          </cell>
          <cell r="CB428">
            <v>29036.615380000007</v>
          </cell>
          <cell r="CD428">
            <v>14.66</v>
          </cell>
          <cell r="CE428">
            <v>35.587000000000003</v>
          </cell>
          <cell r="CF428">
            <v>521.70542</v>
          </cell>
          <cell r="CG428">
            <v>13.89</v>
          </cell>
          <cell r="CH428">
            <v>29.400000000000002</v>
          </cell>
          <cell r="CI428">
            <v>408.36600000000004</v>
          </cell>
          <cell r="CJ428">
            <v>930.07141999999999</v>
          </cell>
          <cell r="CL428">
            <v>1455.2750000000001</v>
          </cell>
        </row>
        <row r="429">
          <cell r="A429" t="str">
            <v>08/01/2007</v>
          </cell>
          <cell r="B429">
            <v>39295</v>
          </cell>
          <cell r="C429">
            <v>105.63786026292972</v>
          </cell>
          <cell r="D429">
            <v>136.51832069787969</v>
          </cell>
          <cell r="E429">
            <v>50.907904745030322</v>
          </cell>
          <cell r="F429">
            <v>52.158251313863737</v>
          </cell>
          <cell r="G429">
            <v>115.52726986128623</v>
          </cell>
          <cell r="H429">
            <v>158.5581957309706</v>
          </cell>
          <cell r="I429">
            <v>78.739999999999995</v>
          </cell>
          <cell r="J429">
            <v>37.99</v>
          </cell>
          <cell r="K429">
            <v>203.90899999999999</v>
          </cell>
          <cell r="L429">
            <v>7746.5029100000002</v>
          </cell>
          <cell r="M429">
            <v>86.570000000000007</v>
          </cell>
          <cell r="N429">
            <v>66.733000000000004</v>
          </cell>
          <cell r="O429">
            <v>5777.0758100000012</v>
          </cell>
          <cell r="P429">
            <v>81.37</v>
          </cell>
          <cell r="Q429">
            <v>153.173</v>
          </cell>
          <cell r="R429">
            <v>12463.687010000001</v>
          </cell>
          <cell r="S429">
            <v>30.94</v>
          </cell>
          <cell r="T429">
            <v>93.539200000000008</v>
          </cell>
          <cell r="U429">
            <v>2894.1028480000004</v>
          </cell>
          <cell r="V429">
            <v>27.26</v>
          </cell>
          <cell r="W429">
            <v>367.14</v>
          </cell>
          <cell r="X429">
            <v>10008.2364</v>
          </cell>
          <cell r="Y429">
            <v>91.29</v>
          </cell>
          <cell r="Z429">
            <v>68.25</v>
          </cell>
          <cell r="AA429">
            <v>6230.5425000000005</v>
          </cell>
          <cell r="AB429">
            <v>23.53</v>
          </cell>
          <cell r="AC429">
            <v>120.90600000000001</v>
          </cell>
          <cell r="AD429">
            <v>2844.9181800000001</v>
          </cell>
          <cell r="AE429">
            <v>70.31</v>
          </cell>
          <cell r="AF429">
            <v>130.816</v>
          </cell>
          <cell r="AG429">
            <v>9197.6729599999999</v>
          </cell>
          <cell r="AH429">
            <v>55.370000000000005</v>
          </cell>
          <cell r="AI429">
            <v>82.088999999999999</v>
          </cell>
          <cell r="AJ429">
            <v>4545.26793</v>
          </cell>
          <cell r="AK429">
            <v>61708.006548000005</v>
          </cell>
          <cell r="AM429">
            <v>43.78</v>
          </cell>
          <cell r="AN429">
            <v>48.029000000000003</v>
          </cell>
          <cell r="AO429">
            <v>2102.7096200000001</v>
          </cell>
          <cell r="AP429">
            <v>63.79</v>
          </cell>
          <cell r="AQ429">
            <v>66.691000000000003</v>
          </cell>
          <cell r="AR429">
            <v>4254.2188900000001</v>
          </cell>
          <cell r="AS429">
            <v>135.61000000000001</v>
          </cell>
          <cell r="AT429">
            <v>41.792000000000002</v>
          </cell>
          <cell r="AU429">
            <v>5667.4131200000011</v>
          </cell>
          <cell r="AV429">
            <v>78.739999999999995</v>
          </cell>
          <cell r="AW429">
            <v>27.323</v>
          </cell>
          <cell r="AX429">
            <v>2151.41302</v>
          </cell>
          <cell r="AY429">
            <v>7.48</v>
          </cell>
          <cell r="AZ429">
            <v>39.210999999999999</v>
          </cell>
          <cell r="BA429">
            <v>293.29828000000003</v>
          </cell>
          <cell r="BB429">
            <v>96.600000000000009</v>
          </cell>
          <cell r="BC429">
            <v>95.55</v>
          </cell>
          <cell r="BD429">
            <v>9230.130000000001</v>
          </cell>
          <cell r="BE429">
            <v>23699.182930000003</v>
          </cell>
          <cell r="BG429">
            <v>36.78</v>
          </cell>
          <cell r="BH429">
            <v>120.883</v>
          </cell>
          <cell r="BI429">
            <v>4446.0767400000004</v>
          </cell>
          <cell r="BJ429">
            <v>16.400000000000002</v>
          </cell>
          <cell r="BK429">
            <v>314.63400000000001</v>
          </cell>
          <cell r="BL429">
            <v>5159.9976000000006</v>
          </cell>
          <cell r="BM429">
            <v>31.36</v>
          </cell>
          <cell r="BN429">
            <v>89.513999999999996</v>
          </cell>
          <cell r="BO429">
            <v>2807.15904</v>
          </cell>
          <cell r="BP429">
            <v>30.37</v>
          </cell>
          <cell r="BQ429">
            <v>160.286</v>
          </cell>
          <cell r="BR429">
            <v>4867.8858200000004</v>
          </cell>
          <cell r="BS429">
            <v>19.29</v>
          </cell>
          <cell r="BT429">
            <v>255.90600000000001</v>
          </cell>
          <cell r="BU429">
            <v>4936.4267399999999</v>
          </cell>
          <cell r="BV429">
            <v>599</v>
          </cell>
          <cell r="BW429">
            <v>5.6080000000000005</v>
          </cell>
          <cell r="BX429">
            <v>3359.1920000000005</v>
          </cell>
          <cell r="BY429">
            <v>21.93</v>
          </cell>
          <cell r="BZ429">
            <v>156.703</v>
          </cell>
          <cell r="CA429">
            <v>3436.4967900000001</v>
          </cell>
          <cell r="CB429">
            <v>29013.23473</v>
          </cell>
          <cell r="CD429">
            <v>14.69</v>
          </cell>
          <cell r="CE429">
            <v>35.587000000000003</v>
          </cell>
          <cell r="CF429">
            <v>522.77303000000006</v>
          </cell>
          <cell r="CG429">
            <v>13.620000000000001</v>
          </cell>
          <cell r="CH429">
            <v>29.400000000000002</v>
          </cell>
          <cell r="CI429">
            <v>400.42800000000005</v>
          </cell>
          <cell r="CJ429">
            <v>923.20103000000017</v>
          </cell>
          <cell r="CL429">
            <v>1465.81</v>
          </cell>
        </row>
        <row r="430">
          <cell r="A430" t="str">
            <v>08/02/2007</v>
          </cell>
          <cell r="B430">
            <v>39296</v>
          </cell>
          <cell r="C430">
            <v>106.95210512888791</v>
          </cell>
          <cell r="D430">
            <v>135.80565534482139</v>
          </cell>
          <cell r="E430">
            <v>52.919144227747452</v>
          </cell>
          <cell r="F430">
            <v>51.11714677350291</v>
          </cell>
          <cell r="G430">
            <v>116.03089533417401</v>
          </cell>
          <cell r="H430">
            <v>158.5783326621023</v>
          </cell>
          <cell r="I430">
            <v>78.75</v>
          </cell>
          <cell r="J430">
            <v>38.590000000000003</v>
          </cell>
          <cell r="K430">
            <v>203.90899999999999</v>
          </cell>
          <cell r="L430">
            <v>7868.8483100000003</v>
          </cell>
          <cell r="M430">
            <v>89.79</v>
          </cell>
          <cell r="N430">
            <v>66.733000000000004</v>
          </cell>
          <cell r="O430">
            <v>5991.9560700000011</v>
          </cell>
          <cell r="P430">
            <v>82.13</v>
          </cell>
          <cell r="Q430">
            <v>153.173</v>
          </cell>
          <cell r="R430">
            <v>12580.09849</v>
          </cell>
          <cell r="S430">
            <v>31.84</v>
          </cell>
          <cell r="T430">
            <v>93.539200000000008</v>
          </cell>
          <cell r="U430">
            <v>2978.2881280000001</v>
          </cell>
          <cell r="V430">
            <v>27.990000000000002</v>
          </cell>
          <cell r="W430">
            <v>367.14</v>
          </cell>
          <cell r="X430">
            <v>10276.248600000001</v>
          </cell>
          <cell r="Y430">
            <v>90.55</v>
          </cell>
          <cell r="Z430">
            <v>68.25</v>
          </cell>
          <cell r="AA430">
            <v>6180.0374999999995</v>
          </cell>
          <cell r="AB430">
            <v>23.57</v>
          </cell>
          <cell r="AC430">
            <v>120.90600000000001</v>
          </cell>
          <cell r="AD430">
            <v>2849.7544200000002</v>
          </cell>
          <cell r="AE430">
            <v>70.010000000000005</v>
          </cell>
          <cell r="AF430">
            <v>130.816</v>
          </cell>
          <cell r="AG430">
            <v>9158.4281600000013</v>
          </cell>
          <cell r="AH430">
            <v>55.94</v>
          </cell>
          <cell r="AI430">
            <v>82.088999999999999</v>
          </cell>
          <cell r="AJ430">
            <v>4592.0586599999997</v>
          </cell>
          <cell r="AK430">
            <v>62475.718338000006</v>
          </cell>
          <cell r="AM430">
            <v>44.050000000000004</v>
          </cell>
          <cell r="AN430">
            <v>48.029000000000003</v>
          </cell>
          <cell r="AO430">
            <v>2115.6774500000001</v>
          </cell>
          <cell r="AP430">
            <v>63.550000000000004</v>
          </cell>
          <cell r="AQ430">
            <v>66.691000000000003</v>
          </cell>
          <cell r="AR430">
            <v>4238.2130500000003</v>
          </cell>
          <cell r="AS430">
            <v>132.37</v>
          </cell>
          <cell r="AT430">
            <v>41.792000000000002</v>
          </cell>
          <cell r="AU430">
            <v>5532.0070400000004</v>
          </cell>
          <cell r="AV430">
            <v>78.75</v>
          </cell>
          <cell r="AW430">
            <v>27.323</v>
          </cell>
          <cell r="AX430">
            <v>2151.6862500000002</v>
          </cell>
          <cell r="AY430">
            <v>7.41</v>
          </cell>
          <cell r="AZ430">
            <v>39.210999999999999</v>
          </cell>
          <cell r="BA430">
            <v>290.55351000000002</v>
          </cell>
          <cell r="BB430">
            <v>96.78</v>
          </cell>
          <cell r="BC430">
            <v>95.55</v>
          </cell>
          <cell r="BD430">
            <v>9247.3289999999997</v>
          </cell>
          <cell r="BE430">
            <v>23575.4663</v>
          </cell>
          <cell r="BG430">
            <v>37.800000000000004</v>
          </cell>
          <cell r="BH430">
            <v>120.883</v>
          </cell>
          <cell r="BI430">
            <v>4569.3774000000003</v>
          </cell>
          <cell r="BJ430">
            <v>17.150000000000002</v>
          </cell>
          <cell r="BK430">
            <v>314.63400000000001</v>
          </cell>
          <cell r="BL430">
            <v>5395.9731000000011</v>
          </cell>
          <cell r="BM430">
            <v>32.72</v>
          </cell>
          <cell r="BN430">
            <v>89.513999999999996</v>
          </cell>
          <cell r="BO430">
            <v>2928.8980799999999</v>
          </cell>
          <cell r="BP430">
            <v>31.77</v>
          </cell>
          <cell r="BQ430">
            <v>160.286</v>
          </cell>
          <cell r="BR430">
            <v>5092.28622</v>
          </cell>
          <cell r="BS430">
            <v>19.990000000000002</v>
          </cell>
          <cell r="BT430">
            <v>255.90600000000001</v>
          </cell>
          <cell r="BU430">
            <v>5115.5609400000003</v>
          </cell>
          <cell r="BV430">
            <v>618</v>
          </cell>
          <cell r="BW430">
            <v>5.6080000000000005</v>
          </cell>
          <cell r="BX430">
            <v>3465.7440000000001</v>
          </cell>
          <cell r="BY430">
            <v>22.92</v>
          </cell>
          <cell r="BZ430">
            <v>156.703</v>
          </cell>
          <cell r="CA430">
            <v>3591.6327600000004</v>
          </cell>
          <cell r="CB430">
            <v>30159.4725</v>
          </cell>
          <cell r="CD430">
            <v>14.040000000000001</v>
          </cell>
          <cell r="CE430">
            <v>35.587000000000003</v>
          </cell>
          <cell r="CF430">
            <v>499.64148000000006</v>
          </cell>
          <cell r="CG430">
            <v>13.780000000000001</v>
          </cell>
          <cell r="CH430">
            <v>29.400000000000002</v>
          </cell>
          <cell r="CI430">
            <v>405.13200000000006</v>
          </cell>
          <cell r="CJ430">
            <v>904.77348000000006</v>
          </cell>
          <cell r="CL430">
            <v>1472.2</v>
          </cell>
        </row>
        <row r="431">
          <cell r="A431" t="str">
            <v>08/03/2007</v>
          </cell>
          <cell r="B431">
            <v>39297</v>
          </cell>
          <cell r="C431">
            <v>104.68471506447563</v>
          </cell>
          <cell r="D431">
            <v>131.52420299663157</v>
          </cell>
          <cell r="E431">
            <v>50.445144545423325</v>
          </cell>
          <cell r="F431">
            <v>48.539101524784499</v>
          </cell>
          <cell r="G431">
            <v>112.94609079445144</v>
          </cell>
          <cell r="H431">
            <v>151.00684655658478</v>
          </cell>
          <cell r="I431">
            <v>74.989999999999995</v>
          </cell>
          <cell r="J431">
            <v>37.5</v>
          </cell>
          <cell r="K431">
            <v>203.90899999999999</v>
          </cell>
          <cell r="L431">
            <v>7646.5874999999996</v>
          </cell>
          <cell r="M431">
            <v>87.61</v>
          </cell>
          <cell r="N431">
            <v>66.733000000000004</v>
          </cell>
          <cell r="O431">
            <v>5846.4781300000004</v>
          </cell>
          <cell r="P431">
            <v>82.45</v>
          </cell>
          <cell r="Q431">
            <v>153.173</v>
          </cell>
          <cell r="R431">
            <v>12629.11385</v>
          </cell>
          <cell r="S431">
            <v>30.970000000000002</v>
          </cell>
          <cell r="T431">
            <v>93.539200000000008</v>
          </cell>
          <cell r="U431">
            <v>2896.9090240000005</v>
          </cell>
          <cell r="V431">
            <v>26.96</v>
          </cell>
          <cell r="W431">
            <v>367.14</v>
          </cell>
          <cell r="X431">
            <v>9898.0944</v>
          </cell>
          <cell r="Y431">
            <v>87.5</v>
          </cell>
          <cell r="Z431">
            <v>68.25</v>
          </cell>
          <cell r="AA431">
            <v>5971.875</v>
          </cell>
          <cell r="AB431">
            <v>23.18</v>
          </cell>
          <cell r="AC431">
            <v>120.90600000000001</v>
          </cell>
          <cell r="AD431">
            <v>2802.6010799999999</v>
          </cell>
          <cell r="AE431">
            <v>69.06</v>
          </cell>
          <cell r="AF431">
            <v>130.816</v>
          </cell>
          <cell r="AG431">
            <v>9034.1529600000013</v>
          </cell>
          <cell r="AH431">
            <v>53.910000000000004</v>
          </cell>
          <cell r="AI431">
            <v>82.088999999999999</v>
          </cell>
          <cell r="AJ431">
            <v>4425.4179899999999</v>
          </cell>
          <cell r="AK431">
            <v>61151.229934000003</v>
          </cell>
          <cell r="AM431">
            <v>41.45</v>
          </cell>
          <cell r="AN431">
            <v>48.029000000000003</v>
          </cell>
          <cell r="AO431">
            <v>1990.8020500000002</v>
          </cell>
          <cell r="AP431">
            <v>63.11</v>
          </cell>
          <cell r="AQ431">
            <v>66.691000000000003</v>
          </cell>
          <cell r="AR431">
            <v>4208.8690100000003</v>
          </cell>
          <cell r="AS431">
            <v>127.77</v>
          </cell>
          <cell r="AT431">
            <v>41.792000000000002</v>
          </cell>
          <cell r="AU431">
            <v>5339.7638399999996</v>
          </cell>
          <cell r="AV431">
            <v>74.989999999999995</v>
          </cell>
          <cell r="AW431">
            <v>27.323</v>
          </cell>
          <cell r="AX431">
            <v>2048.9517699999997</v>
          </cell>
          <cell r="AY431">
            <v>7.2700000000000005</v>
          </cell>
          <cell r="AZ431">
            <v>39.210999999999999</v>
          </cell>
          <cell r="BA431">
            <v>285.06396999999998</v>
          </cell>
          <cell r="BB431">
            <v>93.76</v>
          </cell>
          <cell r="BC431">
            <v>95.55</v>
          </cell>
          <cell r="BD431">
            <v>8958.768</v>
          </cell>
          <cell r="BE431">
            <v>22832.218639999999</v>
          </cell>
          <cell r="BG431">
            <v>35.31</v>
          </cell>
          <cell r="BH431">
            <v>120.883</v>
          </cell>
          <cell r="BI431">
            <v>4268.3787300000004</v>
          </cell>
          <cell r="BJ431">
            <v>16.46</v>
          </cell>
          <cell r="BK431">
            <v>314.63400000000001</v>
          </cell>
          <cell r="BL431">
            <v>5178.8756400000002</v>
          </cell>
          <cell r="BM431">
            <v>30.94</v>
          </cell>
          <cell r="BN431">
            <v>89.513999999999996</v>
          </cell>
          <cell r="BO431">
            <v>2769.5631600000002</v>
          </cell>
          <cell r="BP431">
            <v>31.400000000000002</v>
          </cell>
          <cell r="BQ431">
            <v>160.286</v>
          </cell>
          <cell r="BR431">
            <v>5032.9804000000004</v>
          </cell>
          <cell r="BS431">
            <v>18.59</v>
          </cell>
          <cell r="BT431">
            <v>255.90600000000001</v>
          </cell>
          <cell r="BU431">
            <v>4757.2925400000004</v>
          </cell>
          <cell r="BV431">
            <v>599</v>
          </cell>
          <cell r="BW431">
            <v>5.6080000000000005</v>
          </cell>
          <cell r="BX431">
            <v>3359.1920000000005</v>
          </cell>
          <cell r="BY431">
            <v>21.59</v>
          </cell>
          <cell r="BZ431">
            <v>156.703</v>
          </cell>
          <cell r="CA431">
            <v>3383.2177700000002</v>
          </cell>
          <cell r="CB431">
            <v>28749.500240000001</v>
          </cell>
          <cell r="CD431">
            <v>13.84</v>
          </cell>
          <cell r="CE431">
            <v>35.587000000000003</v>
          </cell>
          <cell r="CF431">
            <v>492.52408000000003</v>
          </cell>
          <cell r="CG431">
            <v>12.47</v>
          </cell>
          <cell r="CH431">
            <v>29.400000000000002</v>
          </cell>
          <cell r="CI431">
            <v>366.61800000000005</v>
          </cell>
          <cell r="CJ431">
            <v>859.14208000000008</v>
          </cell>
          <cell r="CL431">
            <v>1433.06</v>
          </cell>
        </row>
        <row r="432">
          <cell r="A432" t="str">
            <v>08/06/2007</v>
          </cell>
          <cell r="B432">
            <v>39300</v>
          </cell>
          <cell r="C432">
            <v>106.91174501669114</v>
          </cell>
          <cell r="D432">
            <v>133.38901809090675</v>
          </cell>
          <cell r="E432">
            <v>51.321899556521721</v>
          </cell>
          <cell r="F432">
            <v>49.17202244125469</v>
          </cell>
          <cell r="G432">
            <v>115.67386506935686</v>
          </cell>
          <cell r="H432">
            <v>151.75191300845751</v>
          </cell>
          <cell r="I432">
            <v>75.36</v>
          </cell>
          <cell r="J432">
            <v>37.94</v>
          </cell>
          <cell r="K432">
            <v>203.90899999999999</v>
          </cell>
          <cell r="L432">
            <v>7736.3074599999991</v>
          </cell>
          <cell r="M432">
            <v>89.09</v>
          </cell>
          <cell r="N432">
            <v>66.733000000000004</v>
          </cell>
          <cell r="O432">
            <v>5945.2429700000002</v>
          </cell>
          <cell r="P432">
            <v>87.9</v>
          </cell>
          <cell r="Q432">
            <v>153.173</v>
          </cell>
          <cell r="R432">
            <v>13463.906700000001</v>
          </cell>
          <cell r="S432">
            <v>31.21</v>
          </cell>
          <cell r="T432">
            <v>93.539200000000008</v>
          </cell>
          <cell r="U432">
            <v>2919.3584320000004</v>
          </cell>
          <cell r="V432">
            <v>27.51</v>
          </cell>
          <cell r="W432">
            <v>367.14</v>
          </cell>
          <cell r="X432">
            <v>10100.0214</v>
          </cell>
          <cell r="Y432">
            <v>86</v>
          </cell>
          <cell r="Z432">
            <v>68.25</v>
          </cell>
          <cell r="AA432">
            <v>5869.5</v>
          </cell>
          <cell r="AB432">
            <v>23.19</v>
          </cell>
          <cell r="AC432">
            <v>120.90600000000001</v>
          </cell>
          <cell r="AD432">
            <v>2803.8101400000005</v>
          </cell>
          <cell r="AE432">
            <v>69.5</v>
          </cell>
          <cell r="AF432">
            <v>130.816</v>
          </cell>
          <cell r="AG432">
            <v>9091.7119999999995</v>
          </cell>
          <cell r="AH432">
            <v>55.09</v>
          </cell>
          <cell r="AI432">
            <v>82.088999999999999</v>
          </cell>
          <cell r="AJ432">
            <v>4522.2830100000001</v>
          </cell>
          <cell r="AK432">
            <v>62452.142112000001</v>
          </cell>
          <cell r="AM432">
            <v>41.49</v>
          </cell>
          <cell r="AN432">
            <v>48.029000000000003</v>
          </cell>
          <cell r="AO432">
            <v>1992.7232100000003</v>
          </cell>
          <cell r="AP432">
            <v>63.53</v>
          </cell>
          <cell r="AQ432">
            <v>66.691000000000003</v>
          </cell>
          <cell r="AR432">
            <v>4236.8792300000005</v>
          </cell>
          <cell r="AS432">
            <v>130.20000000000002</v>
          </cell>
          <cell r="AT432">
            <v>41.792000000000002</v>
          </cell>
          <cell r="AU432">
            <v>5441.318400000001</v>
          </cell>
          <cell r="AV432">
            <v>75.36</v>
          </cell>
          <cell r="AW432">
            <v>27.323</v>
          </cell>
          <cell r="AX432">
            <v>2059.0612799999999</v>
          </cell>
          <cell r="AY432">
            <v>7.09</v>
          </cell>
          <cell r="AZ432">
            <v>39.210999999999999</v>
          </cell>
          <cell r="BA432">
            <v>278.00599</v>
          </cell>
          <cell r="BB432">
            <v>95.740000000000009</v>
          </cell>
          <cell r="BC432">
            <v>95.55</v>
          </cell>
          <cell r="BD432">
            <v>9147.9570000000003</v>
          </cell>
          <cell r="BE432">
            <v>23155.945110000001</v>
          </cell>
          <cell r="BG432">
            <v>34.380000000000003</v>
          </cell>
          <cell r="BH432">
            <v>120.883</v>
          </cell>
          <cell r="BI432">
            <v>4155.9575400000003</v>
          </cell>
          <cell r="BJ432">
            <v>16.86</v>
          </cell>
          <cell r="BK432">
            <v>314.63400000000001</v>
          </cell>
          <cell r="BL432">
            <v>5304.7292399999997</v>
          </cell>
          <cell r="BM432">
            <v>31.970000000000002</v>
          </cell>
          <cell r="BN432">
            <v>89.513999999999996</v>
          </cell>
          <cell r="BO432">
            <v>2861.7625800000001</v>
          </cell>
          <cell r="BP432">
            <v>32.36</v>
          </cell>
          <cell r="BQ432">
            <v>160.286</v>
          </cell>
          <cell r="BR432">
            <v>5186.8549599999997</v>
          </cell>
          <cell r="BS432">
            <v>18.940000000000001</v>
          </cell>
          <cell r="BT432">
            <v>255.90600000000001</v>
          </cell>
          <cell r="BU432">
            <v>4846.8596400000006</v>
          </cell>
          <cell r="BV432">
            <v>608.81000000000006</v>
          </cell>
          <cell r="BW432">
            <v>5.6080000000000005</v>
          </cell>
          <cell r="BX432">
            <v>3414.2064800000007</v>
          </cell>
          <cell r="BY432">
            <v>22.200000000000003</v>
          </cell>
          <cell r="BZ432">
            <v>156.703</v>
          </cell>
          <cell r="CA432">
            <v>3478.8066000000003</v>
          </cell>
          <cell r="CB432">
            <v>29249.177039999999</v>
          </cell>
          <cell r="CD432">
            <v>13.94</v>
          </cell>
          <cell r="CE432">
            <v>35.587000000000003</v>
          </cell>
          <cell r="CF432">
            <v>496.08278000000001</v>
          </cell>
          <cell r="CG432">
            <v>12.73</v>
          </cell>
          <cell r="CH432">
            <v>29.400000000000002</v>
          </cell>
          <cell r="CI432">
            <v>374.26200000000006</v>
          </cell>
          <cell r="CJ432">
            <v>870.34478000000013</v>
          </cell>
          <cell r="CL432">
            <v>1467.67</v>
          </cell>
        </row>
        <row r="433">
          <cell r="A433" t="str">
            <v>08/07/2007</v>
          </cell>
          <cell r="B433">
            <v>39301</v>
          </cell>
          <cell r="C433">
            <v>107.59978890017092</v>
          </cell>
          <cell r="D433">
            <v>133.19610765451426</v>
          </cell>
          <cell r="E433">
            <v>53.463849804367669</v>
          </cell>
          <cell r="F433">
            <v>48.478837681784931</v>
          </cell>
          <cell r="G433">
            <v>116.38634930643126</v>
          </cell>
          <cell r="H433">
            <v>154.73217881594846</v>
          </cell>
          <cell r="I433">
            <v>76.84</v>
          </cell>
          <cell r="J433">
            <v>38.090000000000003</v>
          </cell>
          <cell r="K433">
            <v>203.90899999999999</v>
          </cell>
          <cell r="L433">
            <v>7766.8938100000005</v>
          </cell>
          <cell r="M433">
            <v>89.48</v>
          </cell>
          <cell r="N433">
            <v>66.733000000000004</v>
          </cell>
          <cell r="O433">
            <v>5971.2688400000006</v>
          </cell>
          <cell r="P433">
            <v>89.300000000000011</v>
          </cell>
          <cell r="Q433">
            <v>153.173</v>
          </cell>
          <cell r="R433">
            <v>13678.348900000003</v>
          </cell>
          <cell r="S433">
            <v>31.55</v>
          </cell>
          <cell r="T433">
            <v>93.539200000000008</v>
          </cell>
          <cell r="U433">
            <v>2951.1617600000004</v>
          </cell>
          <cell r="V433">
            <v>27.75</v>
          </cell>
          <cell r="W433">
            <v>367.14</v>
          </cell>
          <cell r="X433">
            <v>10188.135</v>
          </cell>
          <cell r="Y433">
            <v>88.28</v>
          </cell>
          <cell r="Z433">
            <v>68.25</v>
          </cell>
          <cell r="AA433">
            <v>6025.11</v>
          </cell>
          <cell r="AB433">
            <v>22.830000000000002</v>
          </cell>
          <cell r="AC433">
            <v>120.90600000000001</v>
          </cell>
          <cell r="AD433">
            <v>2760.2839800000002</v>
          </cell>
          <cell r="AE433">
            <v>68.570000000000007</v>
          </cell>
          <cell r="AF433">
            <v>130.816</v>
          </cell>
          <cell r="AG433">
            <v>8970.0531200000005</v>
          </cell>
          <cell r="AH433">
            <v>55.34</v>
          </cell>
          <cell r="AI433">
            <v>82.088999999999999</v>
          </cell>
          <cell r="AJ433">
            <v>4542.8052600000001</v>
          </cell>
          <cell r="AK433">
            <v>62854.060669999999</v>
          </cell>
          <cell r="AM433">
            <v>42.56</v>
          </cell>
          <cell r="AN433">
            <v>48.029000000000003</v>
          </cell>
          <cell r="AO433">
            <v>2044.1142400000003</v>
          </cell>
          <cell r="AP433">
            <v>63.46</v>
          </cell>
          <cell r="AQ433">
            <v>66.691000000000003</v>
          </cell>
          <cell r="AR433">
            <v>4232.2108600000001</v>
          </cell>
          <cell r="AS433">
            <v>127.5</v>
          </cell>
          <cell r="AT433">
            <v>41.792000000000002</v>
          </cell>
          <cell r="AU433">
            <v>5328.4800000000005</v>
          </cell>
          <cell r="AV433">
            <v>76.84</v>
          </cell>
          <cell r="AW433">
            <v>27.323</v>
          </cell>
          <cell r="AX433">
            <v>2099.4993199999999</v>
          </cell>
          <cell r="AY433">
            <v>7.5</v>
          </cell>
          <cell r="AZ433">
            <v>39.210999999999999</v>
          </cell>
          <cell r="BA433">
            <v>294.08249999999998</v>
          </cell>
          <cell r="BB433">
            <v>95.49</v>
          </cell>
          <cell r="BC433">
            <v>95.55</v>
          </cell>
          <cell r="BD433">
            <v>9124.0694999999996</v>
          </cell>
          <cell r="BE433">
            <v>23122.456420000002</v>
          </cell>
          <cell r="BG433">
            <v>35.67</v>
          </cell>
          <cell r="BH433">
            <v>120.883</v>
          </cell>
          <cell r="BI433">
            <v>4311.8966099999998</v>
          </cell>
          <cell r="BJ433">
            <v>17.39</v>
          </cell>
          <cell r="BK433">
            <v>314.63400000000001</v>
          </cell>
          <cell r="BL433">
            <v>5471.4852600000004</v>
          </cell>
          <cell r="BM433">
            <v>33.06</v>
          </cell>
          <cell r="BN433">
            <v>89.513999999999996</v>
          </cell>
          <cell r="BO433">
            <v>2959.33284</v>
          </cell>
          <cell r="BP433">
            <v>34.49</v>
          </cell>
          <cell r="BQ433">
            <v>160.286</v>
          </cell>
          <cell r="BR433">
            <v>5528.2641400000002</v>
          </cell>
          <cell r="BS433">
            <v>20.38</v>
          </cell>
          <cell r="BT433">
            <v>255.90600000000001</v>
          </cell>
          <cell r="BU433">
            <v>5215.3642799999998</v>
          </cell>
          <cell r="BV433">
            <v>604</v>
          </cell>
          <cell r="BW433">
            <v>5.6080000000000005</v>
          </cell>
          <cell r="BX433">
            <v>3387.2320000000004</v>
          </cell>
          <cell r="BY433">
            <v>22.95</v>
          </cell>
          <cell r="BZ433">
            <v>156.703</v>
          </cell>
          <cell r="CA433">
            <v>3596.33385</v>
          </cell>
          <cell r="CB433">
            <v>30469.90898</v>
          </cell>
          <cell r="CD433">
            <v>13.43</v>
          </cell>
          <cell r="CE433">
            <v>35.587000000000003</v>
          </cell>
          <cell r="CF433">
            <v>477.93341000000004</v>
          </cell>
          <cell r="CG433">
            <v>12.93</v>
          </cell>
          <cell r="CH433">
            <v>29.400000000000002</v>
          </cell>
          <cell r="CI433">
            <v>380.142</v>
          </cell>
          <cell r="CJ433">
            <v>858.07541000000003</v>
          </cell>
          <cell r="CL433">
            <v>1476.71</v>
          </cell>
        </row>
        <row r="434">
          <cell r="A434" t="str">
            <v>08/08/2007</v>
          </cell>
          <cell r="B434">
            <v>39302</v>
          </cell>
          <cell r="C434">
            <v>108.30141470770891</v>
          </cell>
          <cell r="D434">
            <v>138.34470438712742</v>
          </cell>
          <cell r="E434">
            <v>56.830690040797769</v>
          </cell>
          <cell r="F434">
            <v>49.846074996956297</v>
          </cell>
          <cell r="G434">
            <v>118.02411727616644</v>
          </cell>
          <cell r="H434">
            <v>169.23076923076923</v>
          </cell>
          <cell r="I434">
            <v>84.04</v>
          </cell>
          <cell r="J434">
            <v>37.980000000000004</v>
          </cell>
          <cell r="K434">
            <v>203.90899999999999</v>
          </cell>
          <cell r="L434">
            <v>7744.4638200000009</v>
          </cell>
          <cell r="M434">
            <v>92.84</v>
          </cell>
          <cell r="N434">
            <v>66.733000000000004</v>
          </cell>
          <cell r="O434">
            <v>6195.4917200000009</v>
          </cell>
          <cell r="P434">
            <v>88.710000000000008</v>
          </cell>
          <cell r="Q434">
            <v>153.173</v>
          </cell>
          <cell r="R434">
            <v>13587.976830000001</v>
          </cell>
          <cell r="S434">
            <v>33.17</v>
          </cell>
          <cell r="T434">
            <v>93.539200000000008</v>
          </cell>
          <cell r="U434">
            <v>3102.6952640000004</v>
          </cell>
          <cell r="V434">
            <v>28.04</v>
          </cell>
          <cell r="W434">
            <v>367.14</v>
          </cell>
          <cell r="X434">
            <v>10294.605599999999</v>
          </cell>
          <cell r="Y434">
            <v>88</v>
          </cell>
          <cell r="Z434">
            <v>68.25</v>
          </cell>
          <cell r="AA434">
            <v>6006</v>
          </cell>
          <cell r="AB434">
            <v>21.93</v>
          </cell>
          <cell r="AC434">
            <v>120.90600000000001</v>
          </cell>
          <cell r="AD434">
            <v>2651.4685800000002</v>
          </cell>
          <cell r="AE434">
            <v>69.06</v>
          </cell>
          <cell r="AF434">
            <v>130.816</v>
          </cell>
          <cell r="AG434">
            <v>9034.1529600000013</v>
          </cell>
          <cell r="AH434">
            <v>56.61</v>
          </cell>
          <cell r="AI434">
            <v>82.088999999999999</v>
          </cell>
          <cell r="AJ434">
            <v>4647.0582899999999</v>
          </cell>
          <cell r="AK434">
            <v>63263.913064</v>
          </cell>
          <cell r="AM434">
            <v>43.45</v>
          </cell>
          <cell r="AN434">
            <v>48.029000000000003</v>
          </cell>
          <cell r="AO434">
            <v>2086.8600500000002</v>
          </cell>
          <cell r="AP434">
            <v>63.99</v>
          </cell>
          <cell r="AQ434">
            <v>66.691000000000003</v>
          </cell>
          <cell r="AR434">
            <v>4267.5570900000002</v>
          </cell>
          <cell r="AS434">
            <v>133.59</v>
          </cell>
          <cell r="AT434">
            <v>41.792000000000002</v>
          </cell>
          <cell r="AU434">
            <v>5582.9932800000006</v>
          </cell>
          <cell r="AV434">
            <v>84.04</v>
          </cell>
          <cell r="AW434">
            <v>27.323</v>
          </cell>
          <cell r="AX434">
            <v>2296.2249200000001</v>
          </cell>
          <cell r="AY434">
            <v>8.68</v>
          </cell>
          <cell r="AZ434">
            <v>39.210999999999999</v>
          </cell>
          <cell r="BA434">
            <v>340.35147999999998</v>
          </cell>
          <cell r="BB434">
            <v>98.820000000000007</v>
          </cell>
          <cell r="BC434">
            <v>95.55</v>
          </cell>
          <cell r="BD434">
            <v>9442.2510000000002</v>
          </cell>
          <cell r="BE434">
            <v>24016.237820000002</v>
          </cell>
          <cell r="BG434">
            <v>38.58</v>
          </cell>
          <cell r="BH434">
            <v>120.883</v>
          </cell>
          <cell r="BI434">
            <v>4663.6661399999994</v>
          </cell>
          <cell r="BJ434">
            <v>18.59</v>
          </cell>
          <cell r="BK434">
            <v>314.63400000000001</v>
          </cell>
          <cell r="BL434">
            <v>5849.0460600000006</v>
          </cell>
          <cell r="BM434">
            <v>35.97</v>
          </cell>
          <cell r="BN434">
            <v>89.513999999999996</v>
          </cell>
          <cell r="BO434">
            <v>3219.8185799999997</v>
          </cell>
          <cell r="BP434">
            <v>36.03</v>
          </cell>
          <cell r="BQ434">
            <v>160.286</v>
          </cell>
          <cell r="BR434">
            <v>5775.1045800000002</v>
          </cell>
          <cell r="BS434">
            <v>21.85</v>
          </cell>
          <cell r="BT434">
            <v>255.90600000000001</v>
          </cell>
          <cell r="BU434">
            <v>5591.5461000000005</v>
          </cell>
          <cell r="BV434">
            <v>620</v>
          </cell>
          <cell r="BW434">
            <v>5.6080000000000005</v>
          </cell>
          <cell r="BX434">
            <v>3476.9600000000005</v>
          </cell>
          <cell r="BY434">
            <v>24.330000000000002</v>
          </cell>
          <cell r="BZ434">
            <v>156.703</v>
          </cell>
          <cell r="CA434">
            <v>3812.5839900000005</v>
          </cell>
          <cell r="CB434">
            <v>32388.725449999998</v>
          </cell>
          <cell r="CD434">
            <v>13.73</v>
          </cell>
          <cell r="CE434">
            <v>35.587000000000003</v>
          </cell>
          <cell r="CF434">
            <v>488.60951000000006</v>
          </cell>
          <cell r="CG434">
            <v>13.39</v>
          </cell>
          <cell r="CH434">
            <v>29.400000000000002</v>
          </cell>
          <cell r="CI434">
            <v>393.66600000000005</v>
          </cell>
          <cell r="CJ434">
            <v>882.27551000000017</v>
          </cell>
          <cell r="CL434">
            <v>1497.49</v>
          </cell>
        </row>
        <row r="435">
          <cell r="A435" t="str">
            <v>08/09/2007</v>
          </cell>
          <cell r="B435">
            <v>39303</v>
          </cell>
          <cell r="C435">
            <v>104.85211722810566</v>
          </cell>
          <cell r="D435">
            <v>136.32587783845486</v>
          </cell>
          <cell r="E435">
            <v>56.985499774013313</v>
          </cell>
          <cell r="F435">
            <v>48.678159719624638</v>
          </cell>
          <cell r="G435">
            <v>114.5247477931904</v>
          </cell>
          <cell r="H435">
            <v>165.12283527990331</v>
          </cell>
          <cell r="I435">
            <v>82</v>
          </cell>
          <cell r="J435">
            <v>37.67</v>
          </cell>
          <cell r="K435">
            <v>203.90899999999999</v>
          </cell>
          <cell r="L435">
            <v>7681.2520299999996</v>
          </cell>
          <cell r="M435">
            <v>89.600000000000009</v>
          </cell>
          <cell r="N435">
            <v>66.733000000000004</v>
          </cell>
          <cell r="O435">
            <v>5979.2768000000005</v>
          </cell>
          <cell r="P435">
            <v>86.84</v>
          </cell>
          <cell r="Q435">
            <v>153.173</v>
          </cell>
          <cell r="R435">
            <v>13301.543320000001</v>
          </cell>
          <cell r="S435">
            <v>32.07</v>
          </cell>
          <cell r="T435">
            <v>93.539200000000008</v>
          </cell>
          <cell r="U435">
            <v>2999.8021440000002</v>
          </cell>
          <cell r="V435">
            <v>26.03</v>
          </cell>
          <cell r="W435">
            <v>367.14</v>
          </cell>
          <cell r="X435">
            <v>9556.6542000000009</v>
          </cell>
          <cell r="Y435">
            <v>87.100000000000009</v>
          </cell>
          <cell r="Z435">
            <v>68.25</v>
          </cell>
          <cell r="AA435">
            <v>5944.5750000000007</v>
          </cell>
          <cell r="AB435">
            <v>20.97</v>
          </cell>
          <cell r="AC435">
            <v>120.90600000000001</v>
          </cell>
          <cell r="AD435">
            <v>2535.3988199999999</v>
          </cell>
          <cell r="AE435">
            <v>66.05</v>
          </cell>
          <cell r="AF435">
            <v>130.816</v>
          </cell>
          <cell r="AG435">
            <v>8640.3968000000004</v>
          </cell>
          <cell r="AH435">
            <v>56.160000000000004</v>
          </cell>
          <cell r="AI435">
            <v>82.088999999999999</v>
          </cell>
          <cell r="AJ435">
            <v>4610.1182399999998</v>
          </cell>
          <cell r="AK435">
            <v>61249.017353999996</v>
          </cell>
          <cell r="AM435">
            <v>43.06</v>
          </cell>
          <cell r="AN435">
            <v>48.029000000000003</v>
          </cell>
          <cell r="AO435">
            <v>2068.1287400000001</v>
          </cell>
          <cell r="AP435">
            <v>63.35</v>
          </cell>
          <cell r="AQ435">
            <v>66.691000000000003</v>
          </cell>
          <cell r="AR435">
            <v>4224.8748500000002</v>
          </cell>
          <cell r="AS435">
            <v>130.87</v>
          </cell>
          <cell r="AT435">
            <v>41.792000000000002</v>
          </cell>
          <cell r="AU435">
            <v>5469.3190400000003</v>
          </cell>
          <cell r="AV435">
            <v>82</v>
          </cell>
          <cell r="AW435">
            <v>27.323</v>
          </cell>
          <cell r="AX435">
            <v>2240.4859999999999</v>
          </cell>
          <cell r="AY435">
            <v>8.48</v>
          </cell>
          <cell r="AZ435">
            <v>39.210999999999999</v>
          </cell>
          <cell r="BA435">
            <v>332.50927999999999</v>
          </cell>
          <cell r="BB435">
            <v>97.65</v>
          </cell>
          <cell r="BC435">
            <v>95.55</v>
          </cell>
          <cell r="BD435">
            <v>9330.4575000000004</v>
          </cell>
          <cell r="BE435">
            <v>23665.775410000002</v>
          </cell>
          <cell r="BG435">
            <v>38.68</v>
          </cell>
          <cell r="BH435">
            <v>120.883</v>
          </cell>
          <cell r="BI435">
            <v>4675.7544399999997</v>
          </cell>
          <cell r="BJ435">
            <v>18.57</v>
          </cell>
          <cell r="BK435">
            <v>314.63400000000001</v>
          </cell>
          <cell r="BL435">
            <v>5842.7533800000001</v>
          </cell>
          <cell r="BM435">
            <v>36.18</v>
          </cell>
          <cell r="BN435">
            <v>89.513999999999996</v>
          </cell>
          <cell r="BO435">
            <v>3238.61652</v>
          </cell>
          <cell r="BP435">
            <v>36.480000000000004</v>
          </cell>
          <cell r="BQ435">
            <v>160.286</v>
          </cell>
          <cell r="BR435">
            <v>5847.2332800000004</v>
          </cell>
          <cell r="BS435">
            <v>21.490000000000002</v>
          </cell>
          <cell r="BT435">
            <v>255.90600000000001</v>
          </cell>
          <cell r="BU435">
            <v>5499.4199400000007</v>
          </cell>
          <cell r="BV435">
            <v>612</v>
          </cell>
          <cell r="BW435">
            <v>5.6080000000000005</v>
          </cell>
          <cell r="BX435">
            <v>3432.0960000000005</v>
          </cell>
          <cell r="BY435">
            <v>25.150000000000002</v>
          </cell>
          <cell r="BZ435">
            <v>156.703</v>
          </cell>
          <cell r="CA435">
            <v>3941.0804500000004</v>
          </cell>
          <cell r="CB435">
            <v>32476.954010000001</v>
          </cell>
          <cell r="CD435">
            <v>13.43</v>
          </cell>
          <cell r="CE435">
            <v>35.587000000000003</v>
          </cell>
          <cell r="CF435">
            <v>477.93341000000004</v>
          </cell>
          <cell r="CG435">
            <v>13.05</v>
          </cell>
          <cell r="CH435">
            <v>29.400000000000002</v>
          </cell>
          <cell r="CI435">
            <v>383.67000000000007</v>
          </cell>
          <cell r="CJ435">
            <v>861.60341000000017</v>
          </cell>
          <cell r="CL435">
            <v>1453.09</v>
          </cell>
        </row>
        <row r="436">
          <cell r="A436" t="str">
            <v>08/10/2007</v>
          </cell>
          <cell r="B436">
            <v>39304</v>
          </cell>
          <cell r="C436">
            <v>105.07696800952321</v>
          </cell>
          <cell r="D436">
            <v>134.89470423478883</v>
          </cell>
          <cell r="E436">
            <v>55.219442799815923</v>
          </cell>
          <cell r="F436">
            <v>52.18629481724313</v>
          </cell>
          <cell r="G436">
            <v>114.56809583858762</v>
          </cell>
          <cell r="H436">
            <v>161.84051550543697</v>
          </cell>
          <cell r="I436">
            <v>80.37</v>
          </cell>
          <cell r="J436">
            <v>37.18</v>
          </cell>
          <cell r="K436">
            <v>203.90899999999999</v>
          </cell>
          <cell r="L436">
            <v>7581.33662</v>
          </cell>
          <cell r="M436">
            <v>89.68</v>
          </cell>
          <cell r="N436">
            <v>66.733000000000004</v>
          </cell>
          <cell r="O436">
            <v>5984.6154400000005</v>
          </cell>
          <cell r="P436">
            <v>85.86</v>
          </cell>
          <cell r="Q436">
            <v>153.173</v>
          </cell>
          <cell r="R436">
            <v>13151.433779999999</v>
          </cell>
          <cell r="S436">
            <v>31.62</v>
          </cell>
          <cell r="T436">
            <v>93.539200000000008</v>
          </cell>
          <cell r="U436">
            <v>2957.7095040000004</v>
          </cell>
          <cell r="V436">
            <v>25.78</v>
          </cell>
          <cell r="W436">
            <v>367.14</v>
          </cell>
          <cell r="X436">
            <v>9464.8691999999992</v>
          </cell>
          <cell r="Y436">
            <v>87.4</v>
          </cell>
          <cell r="Z436">
            <v>68.25</v>
          </cell>
          <cell r="AA436">
            <v>5965.05</v>
          </cell>
          <cell r="AB436">
            <v>21.41</v>
          </cell>
          <cell r="AC436">
            <v>120.90600000000001</v>
          </cell>
          <cell r="AD436">
            <v>2588.59746</v>
          </cell>
          <cell r="AE436">
            <v>69.14</v>
          </cell>
          <cell r="AF436">
            <v>130.816</v>
          </cell>
          <cell r="AG436">
            <v>9044.6182399999998</v>
          </cell>
          <cell r="AH436">
            <v>56.550000000000004</v>
          </cell>
          <cell r="AI436">
            <v>82.088999999999999</v>
          </cell>
          <cell r="AJ436">
            <v>4642.1329500000002</v>
          </cell>
          <cell r="AK436">
            <v>61380.363194000005</v>
          </cell>
          <cell r="AM436">
            <v>41.84</v>
          </cell>
          <cell r="AN436">
            <v>48.029000000000003</v>
          </cell>
          <cell r="AO436">
            <v>2009.5333600000004</v>
          </cell>
          <cell r="AP436">
            <v>62</v>
          </cell>
          <cell r="AQ436">
            <v>66.691000000000003</v>
          </cell>
          <cell r="AR436">
            <v>4134.8420000000006</v>
          </cell>
          <cell r="AS436">
            <v>133.22999999999999</v>
          </cell>
          <cell r="AT436">
            <v>41.792000000000002</v>
          </cell>
          <cell r="AU436">
            <v>5567.9481599999999</v>
          </cell>
          <cell r="AV436">
            <v>80.37</v>
          </cell>
          <cell r="AW436">
            <v>27.323</v>
          </cell>
          <cell r="AX436">
            <v>2195.9495100000004</v>
          </cell>
          <cell r="AY436">
            <v>8.2100000000000009</v>
          </cell>
          <cell r="AZ436">
            <v>39.210999999999999</v>
          </cell>
          <cell r="BA436">
            <v>321.92231000000004</v>
          </cell>
          <cell r="BB436">
            <v>96.15</v>
          </cell>
          <cell r="BC436">
            <v>95.55</v>
          </cell>
          <cell r="BD436">
            <v>9187.1324999999997</v>
          </cell>
          <cell r="BE436">
            <v>23417.327840000002</v>
          </cell>
          <cell r="BG436">
            <v>38.410000000000004</v>
          </cell>
          <cell r="BH436">
            <v>120.883</v>
          </cell>
          <cell r="BI436">
            <v>4643.1160300000001</v>
          </cell>
          <cell r="BJ436">
            <v>17.440000000000001</v>
          </cell>
          <cell r="BK436">
            <v>314.63400000000001</v>
          </cell>
          <cell r="BL436">
            <v>5487.2169600000007</v>
          </cell>
          <cell r="BM436">
            <v>35.57</v>
          </cell>
          <cell r="BN436">
            <v>89.513999999999996</v>
          </cell>
          <cell r="BO436">
            <v>3184.01298</v>
          </cell>
          <cell r="BP436">
            <v>35.450000000000003</v>
          </cell>
          <cell r="BQ436">
            <v>160.286</v>
          </cell>
          <cell r="BR436">
            <v>5682.1387000000004</v>
          </cell>
          <cell r="BS436">
            <v>20.309999999999999</v>
          </cell>
          <cell r="BT436">
            <v>255.90600000000001</v>
          </cell>
          <cell r="BU436">
            <v>5197.4508599999999</v>
          </cell>
          <cell r="BV436">
            <v>616</v>
          </cell>
          <cell r="BW436">
            <v>5.6080000000000005</v>
          </cell>
          <cell r="BX436">
            <v>3454.5280000000002</v>
          </cell>
          <cell r="BY436">
            <v>24.39</v>
          </cell>
          <cell r="BZ436">
            <v>156.703</v>
          </cell>
          <cell r="CA436">
            <v>3821.9861700000001</v>
          </cell>
          <cell r="CB436">
            <v>31470.449700000001</v>
          </cell>
          <cell r="CD436">
            <v>14.200000000000001</v>
          </cell>
          <cell r="CE436">
            <v>35.587000000000003</v>
          </cell>
          <cell r="CF436">
            <v>505.33540000000011</v>
          </cell>
          <cell r="CG436">
            <v>14.23</v>
          </cell>
          <cell r="CH436">
            <v>29.400000000000002</v>
          </cell>
          <cell r="CI436">
            <v>418.36200000000002</v>
          </cell>
          <cell r="CJ436">
            <v>923.69740000000013</v>
          </cell>
          <cell r="CL436">
            <v>1453.64</v>
          </cell>
        </row>
        <row r="437">
          <cell r="A437" t="str">
            <v>08/13/2007</v>
          </cell>
          <cell r="B437">
            <v>39307</v>
          </cell>
          <cell r="C437">
            <v>105.30267179243411</v>
          </cell>
          <cell r="D437">
            <v>133.14051985571007</v>
          </cell>
          <cell r="E437">
            <v>52.151732889469606</v>
          </cell>
          <cell r="F437">
            <v>51.321698754948855</v>
          </cell>
          <cell r="G437">
            <v>114.51134930643126</v>
          </cell>
          <cell r="H437">
            <v>156.98751510269835</v>
          </cell>
          <cell r="I437">
            <v>77.960000000000008</v>
          </cell>
          <cell r="J437">
            <v>37.61</v>
          </cell>
          <cell r="K437">
            <v>203.90899999999999</v>
          </cell>
          <cell r="L437">
            <v>7669.0174899999993</v>
          </cell>
          <cell r="M437">
            <v>88.58</v>
          </cell>
          <cell r="N437">
            <v>66.733000000000004</v>
          </cell>
          <cell r="O437">
            <v>5911.2091399999999</v>
          </cell>
          <cell r="P437">
            <v>83.79</v>
          </cell>
          <cell r="Q437">
            <v>153.173</v>
          </cell>
          <cell r="R437">
            <v>12834.365670000001</v>
          </cell>
          <cell r="S437">
            <v>31.61</v>
          </cell>
          <cell r="T437">
            <v>93.539200000000008</v>
          </cell>
          <cell r="U437">
            <v>2956.7741120000001</v>
          </cell>
          <cell r="V437">
            <v>26.64</v>
          </cell>
          <cell r="W437">
            <v>367.14</v>
          </cell>
          <cell r="X437">
            <v>9780.6095999999998</v>
          </cell>
          <cell r="Y437">
            <v>87.26</v>
          </cell>
          <cell r="Z437">
            <v>68.25</v>
          </cell>
          <cell r="AA437">
            <v>5955.4950000000008</v>
          </cell>
          <cell r="AB437">
            <v>22.46</v>
          </cell>
          <cell r="AC437">
            <v>120.90600000000001</v>
          </cell>
          <cell r="AD437">
            <v>2715.5487600000001</v>
          </cell>
          <cell r="AE437">
            <v>69.19</v>
          </cell>
          <cell r="AF437">
            <v>130.816</v>
          </cell>
          <cell r="AG437">
            <v>9051.1590400000005</v>
          </cell>
          <cell r="AH437">
            <v>56.5</v>
          </cell>
          <cell r="AI437">
            <v>82.088999999999999</v>
          </cell>
          <cell r="AJ437">
            <v>4638.0285000000003</v>
          </cell>
          <cell r="AK437">
            <v>61512.207311999999</v>
          </cell>
          <cell r="AM437">
            <v>41.07</v>
          </cell>
          <cell r="AN437">
            <v>48.029000000000003</v>
          </cell>
          <cell r="AO437">
            <v>1972.5510300000001</v>
          </cell>
          <cell r="AP437">
            <v>62.09</v>
          </cell>
          <cell r="AQ437">
            <v>66.691000000000003</v>
          </cell>
          <cell r="AR437">
            <v>4140.8441900000007</v>
          </cell>
          <cell r="AS437">
            <v>131.32</v>
          </cell>
          <cell r="AT437">
            <v>41.792000000000002</v>
          </cell>
          <cell r="AU437">
            <v>5488.1254399999998</v>
          </cell>
          <cell r="AV437">
            <v>77.960000000000008</v>
          </cell>
          <cell r="AW437">
            <v>27.323</v>
          </cell>
          <cell r="AX437">
            <v>2130.1010800000004</v>
          </cell>
          <cell r="AY437">
            <v>7.8000000000000007</v>
          </cell>
          <cell r="AZ437">
            <v>39.210999999999999</v>
          </cell>
          <cell r="BA437">
            <v>305.8458</v>
          </cell>
          <cell r="BB437">
            <v>94.98</v>
          </cell>
          <cell r="BC437">
            <v>95.55</v>
          </cell>
          <cell r="BD437">
            <v>9075.3389999999999</v>
          </cell>
          <cell r="BE437">
            <v>23112.806539999998</v>
          </cell>
          <cell r="BG437">
            <v>35.630000000000003</v>
          </cell>
          <cell r="BH437">
            <v>120.883</v>
          </cell>
          <cell r="BI437">
            <v>4307.0612900000006</v>
          </cell>
          <cell r="BJ437">
            <v>16.87</v>
          </cell>
          <cell r="BK437">
            <v>314.63400000000001</v>
          </cell>
          <cell r="BL437">
            <v>5307.8755800000008</v>
          </cell>
          <cell r="BM437">
            <v>33.800000000000004</v>
          </cell>
          <cell r="BN437">
            <v>89.513999999999996</v>
          </cell>
          <cell r="BO437">
            <v>3025.5732000000003</v>
          </cell>
          <cell r="BP437">
            <v>32.92</v>
          </cell>
          <cell r="BQ437">
            <v>160.286</v>
          </cell>
          <cell r="BR437">
            <v>5276.6151200000004</v>
          </cell>
          <cell r="BS437">
            <v>18.850000000000001</v>
          </cell>
          <cell r="BT437">
            <v>255.90600000000001</v>
          </cell>
          <cell r="BU437">
            <v>4823.8281000000006</v>
          </cell>
          <cell r="BV437">
            <v>599.1</v>
          </cell>
          <cell r="BW437">
            <v>5.6080000000000005</v>
          </cell>
          <cell r="BX437">
            <v>3359.7528000000007</v>
          </cell>
          <cell r="BY437">
            <v>23.11</v>
          </cell>
          <cell r="BZ437">
            <v>156.703</v>
          </cell>
          <cell r="CA437">
            <v>3621.4063299999998</v>
          </cell>
          <cell r="CB437">
            <v>29722.112420000005</v>
          </cell>
          <cell r="CD437">
            <v>14.15</v>
          </cell>
          <cell r="CE437">
            <v>35.587000000000003</v>
          </cell>
          <cell r="CF437">
            <v>503.55605000000008</v>
          </cell>
          <cell r="CG437">
            <v>13.77</v>
          </cell>
          <cell r="CH437">
            <v>29.400000000000002</v>
          </cell>
          <cell r="CI437">
            <v>404.83800000000002</v>
          </cell>
          <cell r="CJ437">
            <v>908.39405000000011</v>
          </cell>
          <cell r="CL437">
            <v>1452.92</v>
          </cell>
        </row>
        <row r="438">
          <cell r="A438" t="str">
            <v>08/14/2007</v>
          </cell>
          <cell r="B438">
            <v>39308</v>
          </cell>
          <cell r="C438">
            <v>102.56624776432184</v>
          </cell>
          <cell r="D438">
            <v>128.96401022407889</v>
          </cell>
          <cell r="E438">
            <v>49.889511851710985</v>
          </cell>
          <cell r="F438">
            <v>48.751617913167586</v>
          </cell>
          <cell r="G438">
            <v>112.43221941992432</v>
          </cell>
          <cell r="H438">
            <v>153.56423681031009</v>
          </cell>
          <cell r="I438">
            <v>76.260000000000005</v>
          </cell>
          <cell r="J438">
            <v>36.380000000000003</v>
          </cell>
          <cell r="K438">
            <v>203.90899999999999</v>
          </cell>
          <cell r="L438">
            <v>7418.2094200000001</v>
          </cell>
          <cell r="M438">
            <v>87.820000000000007</v>
          </cell>
          <cell r="N438">
            <v>66.733000000000004</v>
          </cell>
          <cell r="O438">
            <v>5860.4920600000005</v>
          </cell>
          <cell r="P438">
            <v>82.600000000000009</v>
          </cell>
          <cell r="Q438">
            <v>153.173</v>
          </cell>
          <cell r="R438">
            <v>12652.089800000002</v>
          </cell>
          <cell r="S438">
            <v>30.85</v>
          </cell>
          <cell r="T438">
            <v>93.539200000000008</v>
          </cell>
          <cell r="U438">
            <v>2885.6843200000003</v>
          </cell>
          <cell r="V438">
            <v>25.87</v>
          </cell>
          <cell r="W438">
            <v>367.14</v>
          </cell>
          <cell r="X438">
            <v>9497.9117999999999</v>
          </cell>
          <cell r="Y438">
            <v>85.710000000000008</v>
          </cell>
          <cell r="Z438">
            <v>68.25</v>
          </cell>
          <cell r="AA438">
            <v>5849.7075000000004</v>
          </cell>
          <cell r="AB438">
            <v>22.16</v>
          </cell>
          <cell r="AC438">
            <v>120.90600000000001</v>
          </cell>
          <cell r="AD438">
            <v>2679.2769600000001</v>
          </cell>
          <cell r="AE438">
            <v>65.52</v>
          </cell>
          <cell r="AF438">
            <v>130.816</v>
          </cell>
          <cell r="AG438">
            <v>8571.0643199999995</v>
          </cell>
          <cell r="AH438">
            <v>54.81</v>
          </cell>
          <cell r="AI438">
            <v>82.088999999999999</v>
          </cell>
          <cell r="AJ438">
            <v>4499.2980900000002</v>
          </cell>
          <cell r="AK438">
            <v>59913.734270000001</v>
          </cell>
          <cell r="AM438">
            <v>40.04</v>
          </cell>
          <cell r="AN438">
            <v>48.029000000000003</v>
          </cell>
          <cell r="AO438">
            <v>1923.0811600000002</v>
          </cell>
          <cell r="AP438">
            <v>61.64</v>
          </cell>
          <cell r="AQ438">
            <v>66.691000000000003</v>
          </cell>
          <cell r="AR438">
            <v>4110.8332399999999</v>
          </cell>
          <cell r="AS438">
            <v>127</v>
          </cell>
          <cell r="AT438">
            <v>41.792000000000002</v>
          </cell>
          <cell r="AU438">
            <v>5307.5839999999998</v>
          </cell>
          <cell r="AV438">
            <v>76.260000000000005</v>
          </cell>
          <cell r="AW438">
            <v>27.323</v>
          </cell>
          <cell r="AX438">
            <v>2083.6519800000001</v>
          </cell>
          <cell r="AY438">
            <v>7.75</v>
          </cell>
          <cell r="AZ438">
            <v>39.210999999999999</v>
          </cell>
          <cell r="BA438">
            <v>303.88524999999998</v>
          </cell>
          <cell r="BB438">
            <v>90.62</v>
          </cell>
          <cell r="BC438">
            <v>95.55</v>
          </cell>
          <cell r="BD438">
            <v>8658.741</v>
          </cell>
          <cell r="BE438">
            <v>22387.77663</v>
          </cell>
          <cell r="BG438">
            <v>33.520000000000003</v>
          </cell>
          <cell r="BH438">
            <v>120.883</v>
          </cell>
          <cell r="BI438">
            <v>4051.9981600000001</v>
          </cell>
          <cell r="BJ438">
            <v>16.63</v>
          </cell>
          <cell r="BK438">
            <v>314.63400000000001</v>
          </cell>
          <cell r="BL438">
            <v>5232.3634199999997</v>
          </cell>
          <cell r="BM438">
            <v>32.07</v>
          </cell>
          <cell r="BN438">
            <v>89.513999999999996</v>
          </cell>
          <cell r="BO438">
            <v>2870.71398</v>
          </cell>
          <cell r="BP438">
            <v>31.5</v>
          </cell>
          <cell r="BQ438">
            <v>160.286</v>
          </cell>
          <cell r="BR438">
            <v>5049.009</v>
          </cell>
          <cell r="BS438">
            <v>17.420000000000002</v>
          </cell>
          <cell r="BT438">
            <v>255.90600000000001</v>
          </cell>
          <cell r="BU438">
            <v>4457.8825200000001</v>
          </cell>
          <cell r="BV438">
            <v>582</v>
          </cell>
          <cell r="BW438">
            <v>5.6080000000000005</v>
          </cell>
          <cell r="BX438">
            <v>3263.8560000000002</v>
          </cell>
          <cell r="BY438">
            <v>22.38</v>
          </cell>
          <cell r="BZ438">
            <v>156.703</v>
          </cell>
          <cell r="CA438">
            <v>3507.01314</v>
          </cell>
          <cell r="CB438">
            <v>28432.836220000001</v>
          </cell>
          <cell r="CD438">
            <v>13.26</v>
          </cell>
          <cell r="CE438">
            <v>35.587000000000003</v>
          </cell>
          <cell r="CF438">
            <v>471.88362000000006</v>
          </cell>
          <cell r="CG438">
            <v>13.3</v>
          </cell>
          <cell r="CH438">
            <v>29.400000000000002</v>
          </cell>
          <cell r="CI438">
            <v>391.02000000000004</v>
          </cell>
          <cell r="CJ438">
            <v>862.90362000000005</v>
          </cell>
          <cell r="CL438">
            <v>1426.54</v>
          </cell>
        </row>
        <row r="439">
          <cell r="A439" t="str">
            <v>08/15/2007</v>
          </cell>
          <cell r="B439">
            <v>39309</v>
          </cell>
          <cell r="C439">
            <v>100.04914511542707</v>
          </cell>
          <cell r="D439">
            <v>126.44662364191899</v>
          </cell>
          <cell r="E439">
            <v>47.630576051879828</v>
          </cell>
          <cell r="F439">
            <v>47.880057443955941</v>
          </cell>
          <cell r="G439">
            <v>110.86853720050441</v>
          </cell>
          <cell r="H439">
            <v>150.3826016915022</v>
          </cell>
          <cell r="I439">
            <v>74.680000000000007</v>
          </cell>
          <cell r="J439">
            <v>34.119999999999997</v>
          </cell>
          <cell r="K439">
            <v>203.90899999999999</v>
          </cell>
          <cell r="L439">
            <v>6957.3750799999989</v>
          </cell>
          <cell r="M439">
            <v>86.99</v>
          </cell>
          <cell r="N439">
            <v>66.733000000000004</v>
          </cell>
          <cell r="O439">
            <v>5805.1036700000004</v>
          </cell>
          <cell r="P439">
            <v>80.850000000000009</v>
          </cell>
          <cell r="Q439">
            <v>153.173</v>
          </cell>
          <cell r="R439">
            <v>12384.037050000001</v>
          </cell>
          <cell r="S439">
            <v>31.23</v>
          </cell>
          <cell r="T439">
            <v>93.539200000000008</v>
          </cell>
          <cell r="U439">
            <v>2921.2292160000002</v>
          </cell>
          <cell r="V439">
            <v>24.77</v>
          </cell>
          <cell r="W439">
            <v>367.14</v>
          </cell>
          <cell r="X439">
            <v>9094.0577999999987</v>
          </cell>
          <cell r="Y439">
            <v>84.12</v>
          </cell>
          <cell r="Z439">
            <v>68.25</v>
          </cell>
          <cell r="AA439">
            <v>5741.1900000000005</v>
          </cell>
          <cell r="AB439">
            <v>21.3</v>
          </cell>
          <cell r="AC439">
            <v>120.90600000000001</v>
          </cell>
          <cell r="AD439">
            <v>2575.2978000000003</v>
          </cell>
          <cell r="AE439">
            <v>65.28</v>
          </cell>
          <cell r="AF439">
            <v>130.816</v>
          </cell>
          <cell r="AG439">
            <v>8539.6684800000003</v>
          </cell>
          <cell r="AH439">
            <v>53.910000000000004</v>
          </cell>
          <cell r="AI439">
            <v>82.088999999999999</v>
          </cell>
          <cell r="AJ439">
            <v>4425.4179899999999</v>
          </cell>
          <cell r="AK439">
            <v>58443.377086</v>
          </cell>
          <cell r="AM439">
            <v>38.130000000000003</v>
          </cell>
          <cell r="AN439">
            <v>48.029000000000003</v>
          </cell>
          <cell r="AO439">
            <v>1831.3457700000004</v>
          </cell>
          <cell r="AP439">
            <v>60.95</v>
          </cell>
          <cell r="AQ439">
            <v>66.691000000000003</v>
          </cell>
          <cell r="AR439">
            <v>4064.8164500000003</v>
          </cell>
          <cell r="AS439">
            <v>125.88000000000001</v>
          </cell>
          <cell r="AT439">
            <v>41.792000000000002</v>
          </cell>
          <cell r="AU439">
            <v>5260.7769600000011</v>
          </cell>
          <cell r="AV439">
            <v>74.680000000000007</v>
          </cell>
          <cell r="AW439">
            <v>27.323</v>
          </cell>
          <cell r="AX439">
            <v>2040.4816400000002</v>
          </cell>
          <cell r="AY439">
            <v>7.53</v>
          </cell>
          <cell r="AZ439">
            <v>39.210999999999999</v>
          </cell>
          <cell r="BA439">
            <v>295.25882999999999</v>
          </cell>
          <cell r="BB439">
            <v>88.52</v>
          </cell>
          <cell r="BC439">
            <v>95.55</v>
          </cell>
          <cell r="BD439">
            <v>8458.0859999999993</v>
          </cell>
          <cell r="BE439">
            <v>21950.765650000001</v>
          </cell>
          <cell r="BG439">
            <v>32.230000000000004</v>
          </cell>
          <cell r="BH439">
            <v>120.883</v>
          </cell>
          <cell r="BI439">
            <v>3896.0590900000002</v>
          </cell>
          <cell r="BJ439">
            <v>15.69</v>
          </cell>
          <cell r="BK439">
            <v>314.63400000000001</v>
          </cell>
          <cell r="BL439">
            <v>4936.6074600000002</v>
          </cell>
          <cell r="BM439">
            <v>30.38</v>
          </cell>
          <cell r="BN439">
            <v>89.513999999999996</v>
          </cell>
          <cell r="BO439">
            <v>2719.4353199999996</v>
          </cell>
          <cell r="BP439">
            <v>30.02</v>
          </cell>
          <cell r="BQ439">
            <v>160.286</v>
          </cell>
          <cell r="BR439">
            <v>4811.7857199999999</v>
          </cell>
          <cell r="BS439">
            <v>16.900000000000002</v>
          </cell>
          <cell r="BT439">
            <v>255.90600000000001</v>
          </cell>
          <cell r="BU439">
            <v>4324.8114000000005</v>
          </cell>
          <cell r="BV439">
            <v>542.75</v>
          </cell>
          <cell r="BW439">
            <v>5.6080000000000005</v>
          </cell>
          <cell r="BX439">
            <v>3043.7420000000002</v>
          </cell>
          <cell r="BY439">
            <v>21.78</v>
          </cell>
          <cell r="BZ439">
            <v>156.703</v>
          </cell>
          <cell r="CA439">
            <v>3412.99134</v>
          </cell>
          <cell r="CB439">
            <v>27145.432329999996</v>
          </cell>
          <cell r="CD439">
            <v>13</v>
          </cell>
          <cell r="CE439">
            <v>35.587000000000003</v>
          </cell>
          <cell r="CF439">
            <v>462.63100000000003</v>
          </cell>
          <cell r="CG439">
            <v>13.09</v>
          </cell>
          <cell r="CH439">
            <v>29.400000000000002</v>
          </cell>
          <cell r="CI439">
            <v>384.846</v>
          </cell>
          <cell r="CJ439">
            <v>847.47700000000009</v>
          </cell>
          <cell r="CL439">
            <v>1406.7</v>
          </cell>
        </row>
        <row r="440">
          <cell r="A440" t="str">
            <v>08/16/2007</v>
          </cell>
          <cell r="B440">
            <v>39310</v>
          </cell>
          <cell r="C440">
            <v>100.79911206812744</v>
          </cell>
          <cell r="D440">
            <v>124.76656677355622</v>
          </cell>
          <cell r="E440">
            <v>48.67663694737017</v>
          </cell>
          <cell r="F440">
            <v>49.899374433038481</v>
          </cell>
          <cell r="G440">
            <v>111.22872005044135</v>
          </cell>
          <cell r="H440">
            <v>143.97905759162302</v>
          </cell>
          <cell r="I440">
            <v>71.5</v>
          </cell>
          <cell r="J440">
            <v>33.840000000000003</v>
          </cell>
          <cell r="K440">
            <v>203.90899999999999</v>
          </cell>
          <cell r="L440">
            <v>6900.2805600000002</v>
          </cell>
          <cell r="M440">
            <v>87.350000000000009</v>
          </cell>
          <cell r="N440">
            <v>66.733000000000004</v>
          </cell>
          <cell r="O440">
            <v>5829.1275500000011</v>
          </cell>
          <cell r="P440">
            <v>82.55</v>
          </cell>
          <cell r="Q440">
            <v>153.173</v>
          </cell>
          <cell r="R440">
            <v>12644.43115</v>
          </cell>
          <cell r="S440">
            <v>28.35</v>
          </cell>
          <cell r="T440">
            <v>93.539200000000008</v>
          </cell>
          <cell r="U440">
            <v>2651.8363200000003</v>
          </cell>
          <cell r="V440">
            <v>25.63</v>
          </cell>
          <cell r="W440">
            <v>367.14</v>
          </cell>
          <cell r="X440">
            <v>9409.7981999999993</v>
          </cell>
          <cell r="Y440">
            <v>87.52</v>
          </cell>
          <cell r="Z440">
            <v>68.25</v>
          </cell>
          <cell r="AA440">
            <v>5973.24</v>
          </cell>
          <cell r="AB440">
            <v>21.46</v>
          </cell>
          <cell r="AC440">
            <v>120.90600000000001</v>
          </cell>
          <cell r="AD440">
            <v>2594.6427600000002</v>
          </cell>
          <cell r="AE440">
            <v>64.27</v>
          </cell>
          <cell r="AF440">
            <v>130.816</v>
          </cell>
          <cell r="AG440">
            <v>8407.5443199999991</v>
          </cell>
          <cell r="AH440">
            <v>54.46</v>
          </cell>
          <cell r="AI440">
            <v>82.088999999999999</v>
          </cell>
          <cell r="AJ440">
            <v>4470.5669399999997</v>
          </cell>
          <cell r="AK440">
            <v>58881.467799999999</v>
          </cell>
          <cell r="AM440">
            <v>39.450000000000003</v>
          </cell>
          <cell r="AN440">
            <v>48.029000000000003</v>
          </cell>
          <cell r="AO440">
            <v>1894.7440500000002</v>
          </cell>
          <cell r="AP440">
            <v>59.99</v>
          </cell>
          <cell r="AQ440">
            <v>66.691000000000003</v>
          </cell>
          <cell r="AR440">
            <v>4000.7930900000001</v>
          </cell>
          <cell r="AS440">
            <v>124.62</v>
          </cell>
          <cell r="AT440">
            <v>41.792000000000002</v>
          </cell>
          <cell r="AU440">
            <v>5208.1190400000005</v>
          </cell>
          <cell r="AV440">
            <v>71.5</v>
          </cell>
          <cell r="AW440">
            <v>27.323</v>
          </cell>
          <cell r="AX440">
            <v>1953.5944999999999</v>
          </cell>
          <cell r="AY440">
            <v>7.59</v>
          </cell>
          <cell r="AZ440">
            <v>39.210999999999999</v>
          </cell>
          <cell r="BA440">
            <v>297.61149</v>
          </cell>
          <cell r="BB440">
            <v>86.91</v>
          </cell>
          <cell r="BC440">
            <v>95.55</v>
          </cell>
          <cell r="BD440">
            <v>8304.2505000000001</v>
          </cell>
          <cell r="BE440">
            <v>21659.112670000002</v>
          </cell>
          <cell r="BG440">
            <v>32.450000000000003</v>
          </cell>
          <cell r="BH440">
            <v>120.883</v>
          </cell>
          <cell r="BI440">
            <v>3922.65335</v>
          </cell>
          <cell r="BJ440">
            <v>15.91</v>
          </cell>
          <cell r="BK440">
            <v>314.63400000000001</v>
          </cell>
          <cell r="BL440">
            <v>5005.8269399999999</v>
          </cell>
          <cell r="BM440">
            <v>31.66</v>
          </cell>
          <cell r="BN440">
            <v>89.513999999999996</v>
          </cell>
          <cell r="BO440">
            <v>2834.0132399999998</v>
          </cell>
          <cell r="BP440">
            <v>30.96</v>
          </cell>
          <cell r="BQ440">
            <v>160.286</v>
          </cell>
          <cell r="BR440">
            <v>4962.4545600000001</v>
          </cell>
          <cell r="BS440">
            <v>17.14</v>
          </cell>
          <cell r="BT440">
            <v>255.90600000000001</v>
          </cell>
          <cell r="BU440">
            <v>4386.2288400000007</v>
          </cell>
          <cell r="BV440">
            <v>555</v>
          </cell>
          <cell r="BW440">
            <v>5.6080000000000005</v>
          </cell>
          <cell r="BX440">
            <v>3112.4400000000005</v>
          </cell>
          <cell r="BY440">
            <v>22.45</v>
          </cell>
          <cell r="BZ440">
            <v>156.703</v>
          </cell>
          <cell r="CA440">
            <v>3517.9823499999998</v>
          </cell>
          <cell r="CB440">
            <v>27741.599279999995</v>
          </cell>
          <cell r="CD440">
            <v>13.93</v>
          </cell>
          <cell r="CE440">
            <v>35.587000000000003</v>
          </cell>
          <cell r="CF440">
            <v>495.72691000000003</v>
          </cell>
          <cell r="CG440">
            <v>13.18</v>
          </cell>
          <cell r="CH440">
            <v>29.400000000000002</v>
          </cell>
          <cell r="CI440">
            <v>387.49200000000002</v>
          </cell>
          <cell r="CJ440">
            <v>883.21891000000005</v>
          </cell>
          <cell r="CL440">
            <v>1411.27</v>
          </cell>
        </row>
        <row r="441">
          <cell r="A441" t="str">
            <v>08/17/2007</v>
          </cell>
          <cell r="B441">
            <v>39311</v>
          </cell>
          <cell r="C441">
            <v>102.13966005319766</v>
          </cell>
          <cell r="D441">
            <v>126.33904268986167</v>
          </cell>
          <cell r="E441">
            <v>49.297487766602487</v>
          </cell>
          <cell r="F441">
            <v>48.9447896683998</v>
          </cell>
          <cell r="G441">
            <v>113.96122320302646</v>
          </cell>
          <cell r="H441">
            <v>146.49617398308496</v>
          </cell>
          <cell r="I441">
            <v>72.75</v>
          </cell>
          <cell r="J441">
            <v>33.4</v>
          </cell>
          <cell r="K441">
            <v>203.90899999999999</v>
          </cell>
          <cell r="L441">
            <v>6810.5605999999998</v>
          </cell>
          <cell r="M441">
            <v>87.99</v>
          </cell>
          <cell r="N441">
            <v>66.733000000000004</v>
          </cell>
          <cell r="O441">
            <v>5871.8366699999997</v>
          </cell>
          <cell r="P441">
            <v>83</v>
          </cell>
          <cell r="Q441">
            <v>153.173</v>
          </cell>
          <cell r="R441">
            <v>12713.359</v>
          </cell>
          <cell r="S441">
            <v>29.5</v>
          </cell>
          <cell r="T441">
            <v>93.539200000000008</v>
          </cell>
          <cell r="U441">
            <v>2759.4064000000003</v>
          </cell>
          <cell r="V441">
            <v>26.3</v>
          </cell>
          <cell r="W441">
            <v>367.14</v>
          </cell>
          <cell r="X441">
            <v>9655.7819999999992</v>
          </cell>
          <cell r="Y441">
            <v>86.33</v>
          </cell>
          <cell r="Z441">
            <v>68.25</v>
          </cell>
          <cell r="AA441">
            <v>5892.0225</v>
          </cell>
          <cell r="AB441">
            <v>21.73</v>
          </cell>
          <cell r="AC441">
            <v>120.90600000000001</v>
          </cell>
          <cell r="AD441">
            <v>2627.2873800000002</v>
          </cell>
          <cell r="AE441">
            <v>66.59</v>
          </cell>
          <cell r="AF441">
            <v>130.816</v>
          </cell>
          <cell r="AG441">
            <v>8711.0374400000001</v>
          </cell>
          <cell r="AH441">
            <v>56.32</v>
          </cell>
          <cell r="AI441">
            <v>82.088999999999999</v>
          </cell>
          <cell r="AJ441">
            <v>4623.2524800000001</v>
          </cell>
          <cell r="AK441">
            <v>59664.544470000001</v>
          </cell>
          <cell r="AM441">
            <v>39.42</v>
          </cell>
          <cell r="AN441">
            <v>48.029000000000003</v>
          </cell>
          <cell r="AO441">
            <v>1893.3031800000001</v>
          </cell>
          <cell r="AP441">
            <v>60.900000000000006</v>
          </cell>
          <cell r="AQ441">
            <v>66.691000000000003</v>
          </cell>
          <cell r="AR441">
            <v>4061.4819000000007</v>
          </cell>
          <cell r="AS441">
            <v>125.42</v>
          </cell>
          <cell r="AT441">
            <v>41.792000000000002</v>
          </cell>
          <cell r="AU441">
            <v>5241.5526399999999</v>
          </cell>
          <cell r="AV441">
            <v>72.75</v>
          </cell>
          <cell r="AW441">
            <v>27.323</v>
          </cell>
          <cell r="AX441">
            <v>1987.7482500000001</v>
          </cell>
          <cell r="AY441">
            <v>7.54</v>
          </cell>
          <cell r="AZ441">
            <v>39.210999999999999</v>
          </cell>
          <cell r="BA441">
            <v>295.65093999999999</v>
          </cell>
          <cell r="BB441">
            <v>88.460000000000008</v>
          </cell>
          <cell r="BC441">
            <v>95.55</v>
          </cell>
          <cell r="BD441">
            <v>8452.353000000001</v>
          </cell>
          <cell r="BE441">
            <v>21932.089910000002</v>
          </cell>
          <cell r="BG441">
            <v>32.51</v>
          </cell>
          <cell r="BH441">
            <v>120.883</v>
          </cell>
          <cell r="BI441">
            <v>3929.9063299999998</v>
          </cell>
          <cell r="BJ441">
            <v>16.5</v>
          </cell>
          <cell r="BK441">
            <v>314.63400000000001</v>
          </cell>
          <cell r="BL441">
            <v>5191.4610000000002</v>
          </cell>
          <cell r="BM441">
            <v>32.300000000000004</v>
          </cell>
          <cell r="BN441">
            <v>89.513999999999996</v>
          </cell>
          <cell r="BO441">
            <v>2891.3022000000001</v>
          </cell>
          <cell r="BP441">
            <v>30.43</v>
          </cell>
          <cell r="BQ441">
            <v>160.286</v>
          </cell>
          <cell r="BR441">
            <v>4877.5029800000002</v>
          </cell>
          <cell r="BS441">
            <v>17.46</v>
          </cell>
          <cell r="BT441">
            <v>255.90600000000001</v>
          </cell>
          <cell r="BU441">
            <v>4468.1187600000003</v>
          </cell>
          <cell r="BV441">
            <v>569</v>
          </cell>
          <cell r="BW441">
            <v>5.6080000000000005</v>
          </cell>
          <cell r="BX441">
            <v>3190.9520000000002</v>
          </cell>
          <cell r="BY441">
            <v>22.63</v>
          </cell>
          <cell r="BZ441">
            <v>156.703</v>
          </cell>
          <cell r="CA441">
            <v>3546.1888899999999</v>
          </cell>
          <cell r="CB441">
            <v>28095.432160000004</v>
          </cell>
          <cell r="CD441">
            <v>13.48</v>
          </cell>
          <cell r="CE441">
            <v>35.587000000000003</v>
          </cell>
          <cell r="CF441">
            <v>479.71276000000006</v>
          </cell>
          <cell r="CG441">
            <v>13.15</v>
          </cell>
          <cell r="CH441">
            <v>29.400000000000002</v>
          </cell>
          <cell r="CI441">
            <v>386.61</v>
          </cell>
          <cell r="CJ441">
            <v>866.32276000000002</v>
          </cell>
          <cell r="CL441">
            <v>1445.94</v>
          </cell>
        </row>
        <row r="442">
          <cell r="A442" t="str">
            <v>08/20/2007</v>
          </cell>
          <cell r="B442">
            <v>39314</v>
          </cell>
          <cell r="C442">
            <v>103.40030968277674</v>
          </cell>
          <cell r="D442">
            <v>126.91048309332939</v>
          </cell>
          <cell r="E442">
            <v>48.726393884936861</v>
          </cell>
          <cell r="F442">
            <v>48.404538810259247</v>
          </cell>
          <cell r="G442">
            <v>113.93048549810842</v>
          </cell>
          <cell r="H442">
            <v>149.81876761981474</v>
          </cell>
          <cell r="I442">
            <v>74.400000000000006</v>
          </cell>
          <cell r="J442">
            <v>34.69</v>
          </cell>
          <cell r="K442">
            <v>203.90899999999999</v>
          </cell>
          <cell r="L442">
            <v>7073.6032099999993</v>
          </cell>
          <cell r="M442">
            <v>88.320000000000007</v>
          </cell>
          <cell r="N442">
            <v>66.733000000000004</v>
          </cell>
          <cell r="O442">
            <v>5893.8585600000006</v>
          </cell>
          <cell r="P442">
            <v>83.17</v>
          </cell>
          <cell r="Q442">
            <v>153.173</v>
          </cell>
          <cell r="R442">
            <v>12739.39841</v>
          </cell>
          <cell r="S442">
            <v>30.6</v>
          </cell>
          <cell r="T442">
            <v>93.539200000000008</v>
          </cell>
          <cell r="U442">
            <v>2862.2995200000005</v>
          </cell>
          <cell r="V442">
            <v>26.62</v>
          </cell>
          <cell r="W442">
            <v>367.14</v>
          </cell>
          <cell r="X442">
            <v>9773.2667999999994</v>
          </cell>
          <cell r="Y442">
            <v>86.68</v>
          </cell>
          <cell r="Z442">
            <v>68.25</v>
          </cell>
          <cell r="AA442">
            <v>5915.9100000000008</v>
          </cell>
          <cell r="AB442">
            <v>21.94</v>
          </cell>
          <cell r="AC442">
            <v>120.90600000000001</v>
          </cell>
          <cell r="AD442">
            <v>2652.6776400000003</v>
          </cell>
          <cell r="AE442">
            <v>67.83</v>
          </cell>
          <cell r="AF442">
            <v>130.816</v>
          </cell>
          <cell r="AG442">
            <v>8873.24928</v>
          </cell>
          <cell r="AH442">
            <v>56.24</v>
          </cell>
          <cell r="AI442">
            <v>82.088999999999999</v>
          </cell>
          <cell r="AJ442">
            <v>4616.6853600000004</v>
          </cell>
          <cell r="AK442">
            <v>60400.948780000006</v>
          </cell>
          <cell r="AM442">
            <v>39.78</v>
          </cell>
          <cell r="AN442">
            <v>48.029000000000003</v>
          </cell>
          <cell r="AO442">
            <v>1910.5936200000001</v>
          </cell>
          <cell r="AP442">
            <v>60.95</v>
          </cell>
          <cell r="AQ442">
            <v>66.691000000000003</v>
          </cell>
          <cell r="AR442">
            <v>4064.8164500000003</v>
          </cell>
          <cell r="AS442">
            <v>126.80000000000001</v>
          </cell>
          <cell r="AT442">
            <v>41.792000000000002</v>
          </cell>
          <cell r="AU442">
            <v>5299.2256000000007</v>
          </cell>
          <cell r="AV442">
            <v>74.400000000000006</v>
          </cell>
          <cell r="AW442">
            <v>27.323</v>
          </cell>
          <cell r="AX442">
            <v>2032.8312000000001</v>
          </cell>
          <cell r="AY442">
            <v>7.63</v>
          </cell>
          <cell r="AZ442">
            <v>39.210999999999999</v>
          </cell>
          <cell r="BA442">
            <v>299.17992999999996</v>
          </cell>
          <cell r="BB442">
            <v>88.17</v>
          </cell>
          <cell r="BC442">
            <v>95.55</v>
          </cell>
          <cell r="BD442">
            <v>8424.6435000000001</v>
          </cell>
          <cell r="BE442">
            <v>22031.290300000001</v>
          </cell>
          <cell r="BG442">
            <v>31.96</v>
          </cell>
          <cell r="BH442">
            <v>120.883</v>
          </cell>
          <cell r="BI442">
            <v>3863.4206800000002</v>
          </cell>
          <cell r="BJ442">
            <v>16.55</v>
          </cell>
          <cell r="BK442">
            <v>314.63400000000001</v>
          </cell>
          <cell r="BL442">
            <v>5207.1927000000005</v>
          </cell>
          <cell r="BM442">
            <v>31.52</v>
          </cell>
          <cell r="BN442">
            <v>89.513999999999996</v>
          </cell>
          <cell r="BO442">
            <v>2821.48128</v>
          </cell>
          <cell r="BP442">
            <v>29.86</v>
          </cell>
          <cell r="BQ442">
            <v>160.286</v>
          </cell>
          <cell r="BR442">
            <v>4786.1399599999995</v>
          </cell>
          <cell r="BS442">
            <v>17.38</v>
          </cell>
          <cell r="BT442">
            <v>255.90600000000001</v>
          </cell>
          <cell r="BU442">
            <v>4447.6462799999999</v>
          </cell>
          <cell r="BV442">
            <v>569.45000000000005</v>
          </cell>
          <cell r="BW442">
            <v>5.6080000000000005</v>
          </cell>
          <cell r="BX442">
            <v>3193.4756000000007</v>
          </cell>
          <cell r="BY442">
            <v>22.02</v>
          </cell>
          <cell r="BZ442">
            <v>156.703</v>
          </cell>
          <cell r="CA442">
            <v>3450.6000600000002</v>
          </cell>
          <cell r="CB442">
            <v>27769.956560000002</v>
          </cell>
          <cell r="CD442">
            <v>13.36</v>
          </cell>
          <cell r="CE442">
            <v>35.587000000000003</v>
          </cell>
          <cell r="CF442">
            <v>475.44232000000005</v>
          </cell>
          <cell r="CG442">
            <v>12.97</v>
          </cell>
          <cell r="CH442">
            <v>29.400000000000002</v>
          </cell>
          <cell r="CI442">
            <v>381.31800000000004</v>
          </cell>
          <cell r="CJ442">
            <v>856.76032000000009</v>
          </cell>
          <cell r="CL442">
            <v>1445.55</v>
          </cell>
        </row>
        <row r="443">
          <cell r="A443" t="str">
            <v>08/21/2007</v>
          </cell>
          <cell r="B443">
            <v>39315</v>
          </cell>
          <cell r="C443">
            <v>103.30868372512319</v>
          </cell>
          <cell r="D443">
            <v>126.4017637880452</v>
          </cell>
          <cell r="E443">
            <v>48.197730932726493</v>
          </cell>
          <cell r="F443">
            <v>49.3137354384072</v>
          </cell>
          <cell r="G443">
            <v>114.05422446406052</v>
          </cell>
          <cell r="H443">
            <v>152.6379379782521</v>
          </cell>
          <cell r="I443">
            <v>75.8</v>
          </cell>
          <cell r="J443">
            <v>35.39</v>
          </cell>
          <cell r="K443">
            <v>203.90899999999999</v>
          </cell>
          <cell r="L443">
            <v>7216.3395099999998</v>
          </cell>
          <cell r="M443">
            <v>87.38</v>
          </cell>
          <cell r="N443">
            <v>66.733000000000004</v>
          </cell>
          <cell r="O443">
            <v>5831.1295399999999</v>
          </cell>
          <cell r="P443">
            <v>83.600000000000009</v>
          </cell>
          <cell r="Q443">
            <v>153.173</v>
          </cell>
          <cell r="R443">
            <v>12805.262800000002</v>
          </cell>
          <cell r="S443">
            <v>30.1</v>
          </cell>
          <cell r="T443">
            <v>93.539200000000008</v>
          </cell>
          <cell r="U443">
            <v>2815.5299200000004</v>
          </cell>
          <cell r="V443">
            <v>26.01</v>
          </cell>
          <cell r="W443">
            <v>367.14</v>
          </cell>
          <cell r="X443">
            <v>9549.3114000000005</v>
          </cell>
          <cell r="Y443">
            <v>86.5</v>
          </cell>
          <cell r="Z443">
            <v>68.25</v>
          </cell>
          <cell r="AA443">
            <v>5903.625</v>
          </cell>
          <cell r="AB443">
            <v>21.79</v>
          </cell>
          <cell r="AC443">
            <v>120.90600000000001</v>
          </cell>
          <cell r="AD443">
            <v>2634.5417400000001</v>
          </cell>
          <cell r="AE443">
            <v>68.84</v>
          </cell>
          <cell r="AF443">
            <v>130.816</v>
          </cell>
          <cell r="AG443">
            <v>9005.3734400000012</v>
          </cell>
          <cell r="AH443">
            <v>55.870000000000005</v>
          </cell>
          <cell r="AI443">
            <v>82.088999999999999</v>
          </cell>
          <cell r="AJ443">
            <v>4586.3124299999999</v>
          </cell>
          <cell r="AK443">
            <v>60347.425780000005</v>
          </cell>
          <cell r="AM443">
            <v>39</v>
          </cell>
          <cell r="AN443">
            <v>48.029000000000003</v>
          </cell>
          <cell r="AO443">
            <v>1873.1310000000001</v>
          </cell>
          <cell r="AP443">
            <v>61.25</v>
          </cell>
          <cell r="AQ443">
            <v>66.691000000000003</v>
          </cell>
          <cell r="AR443">
            <v>4084.82375</v>
          </cell>
          <cell r="AS443">
            <v>126.56</v>
          </cell>
          <cell r="AT443">
            <v>41.792000000000002</v>
          </cell>
          <cell r="AU443">
            <v>5289.1955200000002</v>
          </cell>
          <cell r="AV443">
            <v>75.8</v>
          </cell>
          <cell r="AW443">
            <v>27.323</v>
          </cell>
          <cell r="AX443">
            <v>2071.0834</v>
          </cell>
          <cell r="AY443">
            <v>7.54</v>
          </cell>
          <cell r="AZ443">
            <v>39.210999999999999</v>
          </cell>
          <cell r="BA443">
            <v>295.65093999999999</v>
          </cell>
          <cell r="BB443">
            <v>87.17</v>
          </cell>
          <cell r="BC443">
            <v>95.55</v>
          </cell>
          <cell r="BD443">
            <v>8329.093499999999</v>
          </cell>
          <cell r="BE443">
            <v>21942.978109999996</v>
          </cell>
          <cell r="BG443">
            <v>31.52</v>
          </cell>
          <cell r="BH443">
            <v>120.883</v>
          </cell>
          <cell r="BI443">
            <v>3810.23216</v>
          </cell>
          <cell r="BJ443">
            <v>16.34</v>
          </cell>
          <cell r="BK443">
            <v>314.63400000000001</v>
          </cell>
          <cell r="BL443">
            <v>5141.1195600000001</v>
          </cell>
          <cell r="BM443">
            <v>31.36</v>
          </cell>
          <cell r="BN443">
            <v>89.513999999999996</v>
          </cell>
          <cell r="BO443">
            <v>2807.15904</v>
          </cell>
          <cell r="BP443">
            <v>29.41</v>
          </cell>
          <cell r="BQ443">
            <v>160.286</v>
          </cell>
          <cell r="BR443">
            <v>4714.0112600000002</v>
          </cell>
          <cell r="BS443">
            <v>17.29</v>
          </cell>
          <cell r="BT443">
            <v>255.90600000000001</v>
          </cell>
          <cell r="BU443">
            <v>4424.61474</v>
          </cell>
          <cell r="BV443">
            <v>582.5</v>
          </cell>
          <cell r="BW443">
            <v>5.6080000000000005</v>
          </cell>
          <cell r="BX443">
            <v>3266.6600000000003</v>
          </cell>
          <cell r="BY443">
            <v>21.09</v>
          </cell>
          <cell r="BZ443">
            <v>156.703</v>
          </cell>
          <cell r="CA443">
            <v>3304.86627</v>
          </cell>
          <cell r="CB443">
            <v>27468.66303</v>
          </cell>
          <cell r="CD443">
            <v>13.3</v>
          </cell>
          <cell r="CE443">
            <v>35.587000000000003</v>
          </cell>
          <cell r="CF443">
            <v>473.30710000000005</v>
          </cell>
          <cell r="CG443">
            <v>13.59</v>
          </cell>
          <cell r="CH443">
            <v>29.400000000000002</v>
          </cell>
          <cell r="CI443">
            <v>399.54600000000005</v>
          </cell>
          <cell r="CJ443">
            <v>872.85310000000004</v>
          </cell>
          <cell r="CL443">
            <v>1447.1200000000001</v>
          </cell>
        </row>
        <row r="444">
          <cell r="A444" t="str">
            <v>08/22/2007</v>
          </cell>
          <cell r="B444">
            <v>39316</v>
          </cell>
          <cell r="C444">
            <v>104.84343130370412</v>
          </cell>
          <cell r="D444">
            <v>130.6724258630702</v>
          </cell>
          <cell r="E444">
            <v>48.67521077254473</v>
          </cell>
          <cell r="F444">
            <v>50.697609477071381</v>
          </cell>
          <cell r="G444">
            <v>115.39013240857501</v>
          </cell>
          <cell r="H444">
            <v>156.84655658477647</v>
          </cell>
          <cell r="I444">
            <v>77.89</v>
          </cell>
          <cell r="J444">
            <v>36.619999999999997</v>
          </cell>
          <cell r="K444">
            <v>203.90899999999999</v>
          </cell>
          <cell r="L444">
            <v>7467.1475799999989</v>
          </cell>
          <cell r="M444">
            <v>88.210000000000008</v>
          </cell>
          <cell r="N444">
            <v>66.733000000000004</v>
          </cell>
          <cell r="O444">
            <v>5886.5179300000009</v>
          </cell>
          <cell r="P444">
            <v>83.25</v>
          </cell>
          <cell r="Q444">
            <v>153.173</v>
          </cell>
          <cell r="R444">
            <v>12751.652250000001</v>
          </cell>
          <cell r="S444">
            <v>31.25</v>
          </cell>
          <cell r="T444">
            <v>93.539200000000008</v>
          </cell>
          <cell r="U444">
            <v>2923.1000000000004</v>
          </cell>
          <cell r="V444">
            <v>26.810000000000002</v>
          </cell>
          <cell r="W444">
            <v>367.14</v>
          </cell>
          <cell r="X444">
            <v>9843.0234</v>
          </cell>
          <cell r="Y444">
            <v>86.53</v>
          </cell>
          <cell r="Z444">
            <v>68.25</v>
          </cell>
          <cell r="AA444">
            <v>5905.6724999999997</v>
          </cell>
          <cell r="AB444">
            <v>22.06</v>
          </cell>
          <cell r="AC444">
            <v>120.90600000000001</v>
          </cell>
          <cell r="AD444">
            <v>2667.1863600000001</v>
          </cell>
          <cell r="AE444">
            <v>69.570000000000007</v>
          </cell>
          <cell r="AF444">
            <v>130.816</v>
          </cell>
          <cell r="AG444">
            <v>9100.8691200000012</v>
          </cell>
          <cell r="AH444">
            <v>57.24</v>
          </cell>
          <cell r="AI444">
            <v>82.088999999999999</v>
          </cell>
          <cell r="AJ444">
            <v>4698.7743600000003</v>
          </cell>
          <cell r="AK444">
            <v>61243.943500000001</v>
          </cell>
          <cell r="AM444">
            <v>39.25</v>
          </cell>
          <cell r="AN444">
            <v>48.029000000000003</v>
          </cell>
          <cell r="AO444">
            <v>1885.1382500000002</v>
          </cell>
          <cell r="AP444">
            <v>62.370000000000005</v>
          </cell>
          <cell r="AQ444">
            <v>66.691000000000003</v>
          </cell>
          <cell r="AR444">
            <v>4159.5176700000002</v>
          </cell>
          <cell r="AS444">
            <v>132.33000000000001</v>
          </cell>
          <cell r="AT444">
            <v>41.792000000000002</v>
          </cell>
          <cell r="AU444">
            <v>5530.3353600000009</v>
          </cell>
          <cell r="AV444">
            <v>77.89</v>
          </cell>
          <cell r="AW444">
            <v>27.323</v>
          </cell>
          <cell r="AX444">
            <v>2128.1884700000001</v>
          </cell>
          <cell r="AY444">
            <v>7.76</v>
          </cell>
          <cell r="AZ444">
            <v>39.210999999999999</v>
          </cell>
          <cell r="BA444">
            <v>304.27735999999999</v>
          </cell>
          <cell r="BB444">
            <v>90.81</v>
          </cell>
          <cell r="BC444">
            <v>95.55</v>
          </cell>
          <cell r="BD444">
            <v>8676.8955000000005</v>
          </cell>
          <cell r="BE444">
            <v>22684.352610000002</v>
          </cell>
          <cell r="BG444">
            <v>32.03</v>
          </cell>
          <cell r="BH444">
            <v>120.883</v>
          </cell>
          <cell r="BI444">
            <v>3871.88249</v>
          </cell>
          <cell r="BJ444">
            <v>16.38</v>
          </cell>
          <cell r="BK444">
            <v>314.63400000000001</v>
          </cell>
          <cell r="BL444">
            <v>5153.7049200000001</v>
          </cell>
          <cell r="BM444">
            <v>31.470000000000002</v>
          </cell>
          <cell r="BN444">
            <v>89.513999999999996</v>
          </cell>
          <cell r="BO444">
            <v>2817.00558</v>
          </cell>
          <cell r="BP444">
            <v>29.35</v>
          </cell>
          <cell r="BQ444">
            <v>160.286</v>
          </cell>
          <cell r="BR444">
            <v>4704.3941000000004</v>
          </cell>
          <cell r="BS444">
            <v>17.490000000000002</v>
          </cell>
          <cell r="BT444">
            <v>255.90600000000001</v>
          </cell>
          <cell r="BU444">
            <v>4475.7959400000009</v>
          </cell>
          <cell r="BV444">
            <v>579</v>
          </cell>
          <cell r="BW444">
            <v>5.6080000000000005</v>
          </cell>
          <cell r="BX444">
            <v>3247.0320000000002</v>
          </cell>
          <cell r="BY444">
            <v>22.150000000000002</v>
          </cell>
          <cell r="BZ444">
            <v>156.703</v>
          </cell>
          <cell r="CA444">
            <v>3470.9714500000005</v>
          </cell>
          <cell r="CB444">
            <v>27740.786480000002</v>
          </cell>
          <cell r="CD444">
            <v>13.41</v>
          </cell>
          <cell r="CE444">
            <v>35.587000000000003</v>
          </cell>
          <cell r="CF444">
            <v>477.22167000000007</v>
          </cell>
          <cell r="CG444">
            <v>14.290000000000001</v>
          </cell>
          <cell r="CH444">
            <v>29.400000000000002</v>
          </cell>
          <cell r="CI444">
            <v>420.12600000000003</v>
          </cell>
          <cell r="CJ444">
            <v>897.34767000000011</v>
          </cell>
          <cell r="CL444">
            <v>1464.07</v>
          </cell>
        </row>
        <row r="445">
          <cell r="A445" t="str">
            <v>08/23/2007</v>
          </cell>
          <cell r="B445">
            <v>39317</v>
          </cell>
          <cell r="C445">
            <v>104.16094522282491</v>
          </cell>
          <cell r="D445">
            <v>128.644306013348</v>
          </cell>
          <cell r="E445">
            <v>48.825582852599233</v>
          </cell>
          <cell r="F445">
            <v>50.304221898671052</v>
          </cell>
          <cell r="G445">
            <v>115.26639344262293</v>
          </cell>
          <cell r="H445">
            <v>153.84615384615387</v>
          </cell>
          <cell r="I445">
            <v>76.400000000000006</v>
          </cell>
          <cell r="J445">
            <v>35.79</v>
          </cell>
          <cell r="K445">
            <v>203.90899999999999</v>
          </cell>
          <cell r="L445">
            <v>7297.9031099999993</v>
          </cell>
          <cell r="M445">
            <v>87.45</v>
          </cell>
          <cell r="N445">
            <v>66.733000000000004</v>
          </cell>
          <cell r="O445">
            <v>5835.8008500000005</v>
          </cell>
          <cell r="P445">
            <v>82.05</v>
          </cell>
          <cell r="Q445">
            <v>153.173</v>
          </cell>
          <cell r="R445">
            <v>12567.844649999999</v>
          </cell>
          <cell r="S445">
            <v>32.520000000000003</v>
          </cell>
          <cell r="T445">
            <v>93.539200000000008</v>
          </cell>
          <cell r="U445">
            <v>3041.8947840000005</v>
          </cell>
          <cell r="V445">
            <v>26.75</v>
          </cell>
          <cell r="W445">
            <v>367.14</v>
          </cell>
          <cell r="X445">
            <v>9820.994999999999</v>
          </cell>
          <cell r="Y445">
            <v>86.28</v>
          </cell>
          <cell r="Z445">
            <v>68.25</v>
          </cell>
          <cell r="AA445">
            <v>5888.61</v>
          </cell>
          <cell r="AB445">
            <v>22.330000000000002</v>
          </cell>
          <cell r="AC445">
            <v>120.90600000000001</v>
          </cell>
          <cell r="AD445">
            <v>2699.8309800000002</v>
          </cell>
          <cell r="AE445">
            <v>69.34</v>
          </cell>
          <cell r="AF445">
            <v>130.816</v>
          </cell>
          <cell r="AG445">
            <v>9070.7814400000007</v>
          </cell>
          <cell r="AH445">
            <v>56.300000000000004</v>
          </cell>
          <cell r="AI445">
            <v>82.088999999999999</v>
          </cell>
          <cell r="AJ445">
            <v>4621.6107000000002</v>
          </cell>
          <cell r="AK445">
            <v>60845.271513999993</v>
          </cell>
          <cell r="AM445">
            <v>38.15</v>
          </cell>
          <cell r="AN445">
            <v>48.029000000000003</v>
          </cell>
          <cell r="AO445">
            <v>1832.3063500000001</v>
          </cell>
          <cell r="AP445">
            <v>62.07</v>
          </cell>
          <cell r="AQ445">
            <v>66.691000000000003</v>
          </cell>
          <cell r="AR445">
            <v>4139.51037</v>
          </cell>
          <cell r="AS445">
            <v>131.18</v>
          </cell>
          <cell r="AT445">
            <v>41.792000000000002</v>
          </cell>
          <cell r="AU445">
            <v>5482.2745600000007</v>
          </cell>
          <cell r="AV445">
            <v>76.400000000000006</v>
          </cell>
          <cell r="AW445">
            <v>27.323</v>
          </cell>
          <cell r="AX445">
            <v>2087.4772000000003</v>
          </cell>
          <cell r="AY445">
            <v>7.63</v>
          </cell>
          <cell r="AZ445">
            <v>39.210999999999999</v>
          </cell>
          <cell r="BA445">
            <v>299.17992999999996</v>
          </cell>
          <cell r="BB445">
            <v>88.87</v>
          </cell>
          <cell r="BC445">
            <v>95.55</v>
          </cell>
          <cell r="BD445">
            <v>8491.5285000000003</v>
          </cell>
          <cell r="BE445">
            <v>22332.27691</v>
          </cell>
          <cell r="BG445">
            <v>31.86</v>
          </cell>
          <cell r="BH445">
            <v>120.883</v>
          </cell>
          <cell r="BI445">
            <v>3851.3323799999998</v>
          </cell>
          <cell r="BJ445">
            <v>16.11</v>
          </cell>
          <cell r="BK445">
            <v>314.63400000000001</v>
          </cell>
          <cell r="BL445">
            <v>5068.7537400000001</v>
          </cell>
          <cell r="BM445">
            <v>31.8</v>
          </cell>
          <cell r="BN445">
            <v>89.513999999999996</v>
          </cell>
          <cell r="BO445">
            <v>2846.5452</v>
          </cell>
          <cell r="BP445">
            <v>29.990000000000002</v>
          </cell>
          <cell r="BQ445">
            <v>160.286</v>
          </cell>
          <cell r="BR445">
            <v>4806.97714</v>
          </cell>
          <cell r="BS445">
            <v>17.59</v>
          </cell>
          <cell r="BT445">
            <v>255.90600000000001</v>
          </cell>
          <cell r="BU445">
            <v>4501.3865400000004</v>
          </cell>
          <cell r="BV445">
            <v>571</v>
          </cell>
          <cell r="BW445">
            <v>5.6080000000000005</v>
          </cell>
          <cell r="BX445">
            <v>3202.1680000000001</v>
          </cell>
          <cell r="BY445">
            <v>22.650000000000002</v>
          </cell>
          <cell r="BZ445">
            <v>156.703</v>
          </cell>
          <cell r="CA445">
            <v>3549.3229500000002</v>
          </cell>
          <cell r="CB445">
            <v>27826.485950000002</v>
          </cell>
          <cell r="CD445">
            <v>13.33</v>
          </cell>
          <cell r="CE445">
            <v>35.587000000000003</v>
          </cell>
          <cell r="CF445">
            <v>474.37471000000005</v>
          </cell>
          <cell r="CG445">
            <v>14.15</v>
          </cell>
          <cell r="CH445">
            <v>29.400000000000002</v>
          </cell>
          <cell r="CI445">
            <v>416.01000000000005</v>
          </cell>
          <cell r="CJ445">
            <v>890.38471000000004</v>
          </cell>
          <cell r="CL445">
            <v>1462.5</v>
          </cell>
        </row>
        <row r="446">
          <cell r="A446" t="str">
            <v>08/24/2007</v>
          </cell>
          <cell r="B446">
            <v>39318</v>
          </cell>
          <cell r="C446">
            <v>105.23522834956754</v>
          </cell>
          <cell r="D446">
            <v>131.47366649223659</v>
          </cell>
          <cell r="E446">
            <v>48.865429296390865</v>
          </cell>
          <cell r="F446">
            <v>51.256231522015881</v>
          </cell>
          <cell r="G446">
            <v>116.59599621689784</v>
          </cell>
          <cell r="H446">
            <v>155.53765606121627</v>
          </cell>
          <cell r="I446">
            <v>77.239999999999995</v>
          </cell>
          <cell r="J446">
            <v>36.230000000000004</v>
          </cell>
          <cell r="K446">
            <v>203.90899999999999</v>
          </cell>
          <cell r="L446">
            <v>7387.6230700000006</v>
          </cell>
          <cell r="M446">
            <v>87.77</v>
          </cell>
          <cell r="N446">
            <v>66.733000000000004</v>
          </cell>
          <cell r="O446">
            <v>5857.1554100000003</v>
          </cell>
          <cell r="P446">
            <v>83.13</v>
          </cell>
          <cell r="Q446">
            <v>153.173</v>
          </cell>
          <cell r="R446">
            <v>12733.271489999999</v>
          </cell>
          <cell r="S446">
            <v>32.79</v>
          </cell>
          <cell r="T446">
            <v>93.539200000000008</v>
          </cell>
          <cell r="U446">
            <v>3067.1503680000001</v>
          </cell>
          <cell r="V446">
            <v>26.85</v>
          </cell>
          <cell r="W446">
            <v>367.14</v>
          </cell>
          <cell r="X446">
            <v>9857.7090000000007</v>
          </cell>
          <cell r="Y446">
            <v>87.64</v>
          </cell>
          <cell r="Z446">
            <v>68.25</v>
          </cell>
          <cell r="AA446">
            <v>5981.43</v>
          </cell>
          <cell r="AB446">
            <v>22.53</v>
          </cell>
          <cell r="AC446">
            <v>120.90600000000001</v>
          </cell>
          <cell r="AD446">
            <v>2724.0121800000002</v>
          </cell>
          <cell r="AE446">
            <v>70.260000000000005</v>
          </cell>
          <cell r="AF446">
            <v>130.816</v>
          </cell>
          <cell r="AG446">
            <v>9191.132160000001</v>
          </cell>
          <cell r="AH446">
            <v>56.93</v>
          </cell>
          <cell r="AI446">
            <v>82.088999999999999</v>
          </cell>
          <cell r="AJ446">
            <v>4673.3267699999997</v>
          </cell>
          <cell r="AK446">
            <v>61472.810447999997</v>
          </cell>
          <cell r="AM446">
            <v>38.56</v>
          </cell>
          <cell r="AN446">
            <v>48.029000000000003</v>
          </cell>
          <cell r="AO446">
            <v>1851.9982400000004</v>
          </cell>
          <cell r="AP446">
            <v>62.83</v>
          </cell>
          <cell r="AQ446">
            <v>66.691000000000003</v>
          </cell>
          <cell r="AR446">
            <v>4190.19553</v>
          </cell>
          <cell r="AS446">
            <v>134.34</v>
          </cell>
          <cell r="AT446">
            <v>41.792000000000002</v>
          </cell>
          <cell r="AU446">
            <v>5614.3372800000006</v>
          </cell>
          <cell r="AV446">
            <v>77.239999999999995</v>
          </cell>
          <cell r="AW446">
            <v>27.323</v>
          </cell>
          <cell r="AX446">
            <v>2110.4285199999999</v>
          </cell>
          <cell r="AY446">
            <v>7.78</v>
          </cell>
          <cell r="AZ446">
            <v>39.210999999999999</v>
          </cell>
          <cell r="BA446">
            <v>305.06157999999999</v>
          </cell>
          <cell r="BB446">
            <v>91.59</v>
          </cell>
          <cell r="BC446">
            <v>95.55</v>
          </cell>
          <cell r="BD446">
            <v>8751.4244999999992</v>
          </cell>
          <cell r="BE446">
            <v>22823.445650000001</v>
          </cell>
          <cell r="BG446">
            <v>31.990000000000002</v>
          </cell>
          <cell r="BH446">
            <v>120.883</v>
          </cell>
          <cell r="BI446">
            <v>3867.0471700000003</v>
          </cell>
          <cell r="BJ446">
            <v>16.010000000000002</v>
          </cell>
          <cell r="BK446">
            <v>314.63400000000001</v>
          </cell>
          <cell r="BL446">
            <v>5037.2903400000005</v>
          </cell>
          <cell r="BM446">
            <v>31.98</v>
          </cell>
          <cell r="BN446">
            <v>89.513999999999996</v>
          </cell>
          <cell r="BO446">
            <v>2862.6577199999997</v>
          </cell>
          <cell r="BP446">
            <v>29.900000000000002</v>
          </cell>
          <cell r="BQ446">
            <v>160.286</v>
          </cell>
          <cell r="BR446">
            <v>4792.5514000000003</v>
          </cell>
          <cell r="BS446">
            <v>17.53</v>
          </cell>
          <cell r="BT446">
            <v>255.90600000000001</v>
          </cell>
          <cell r="BU446">
            <v>4486.0321800000002</v>
          </cell>
          <cell r="BV446">
            <v>568</v>
          </cell>
          <cell r="BW446">
            <v>5.6080000000000005</v>
          </cell>
          <cell r="BX446">
            <v>3185.3440000000005</v>
          </cell>
          <cell r="BY446">
            <v>23.09</v>
          </cell>
          <cell r="BZ446">
            <v>156.703</v>
          </cell>
          <cell r="CA446">
            <v>3618.2722699999999</v>
          </cell>
          <cell r="CB446">
            <v>27849.195080000001</v>
          </cell>
          <cell r="CD446">
            <v>13.44</v>
          </cell>
          <cell r="CE446">
            <v>35.587000000000003</v>
          </cell>
          <cell r="CF446">
            <v>478.28928000000002</v>
          </cell>
          <cell r="CG446">
            <v>14.59</v>
          </cell>
          <cell r="CH446">
            <v>29.400000000000002</v>
          </cell>
          <cell r="CI446">
            <v>428.94600000000003</v>
          </cell>
          <cell r="CJ446">
            <v>907.2352800000001</v>
          </cell>
          <cell r="CL446">
            <v>1479.3700000000001</v>
          </cell>
        </row>
        <row r="447">
          <cell r="A447" t="str">
            <v>08/27/2007</v>
          </cell>
          <cell r="B447">
            <v>39321</v>
          </cell>
          <cell r="C447">
            <v>104.36292139723169</v>
          </cell>
          <cell r="D447">
            <v>129.83998257916562</v>
          </cell>
          <cell r="E447">
            <v>46.548620434587448</v>
          </cell>
          <cell r="F447">
            <v>49.819084600942361</v>
          </cell>
          <cell r="G447">
            <v>115.6045081967213</v>
          </cell>
          <cell r="H447">
            <v>151.83246073298429</v>
          </cell>
          <cell r="I447">
            <v>75.400000000000006</v>
          </cell>
          <cell r="J447">
            <v>35.880000000000003</v>
          </cell>
          <cell r="K447">
            <v>203.90899999999999</v>
          </cell>
          <cell r="L447">
            <v>7316.2549200000003</v>
          </cell>
          <cell r="M447">
            <v>86.89</v>
          </cell>
          <cell r="N447">
            <v>66.733000000000004</v>
          </cell>
          <cell r="O447">
            <v>5798.43037</v>
          </cell>
          <cell r="P447">
            <v>82.15</v>
          </cell>
          <cell r="Q447">
            <v>153.173</v>
          </cell>
          <cell r="R447">
            <v>12583.161950000002</v>
          </cell>
          <cell r="S447">
            <v>33.94</v>
          </cell>
          <cell r="T447">
            <v>93.539200000000008</v>
          </cell>
          <cell r="U447">
            <v>3174.720448</v>
          </cell>
          <cell r="V447">
            <v>26.32</v>
          </cell>
          <cell r="W447">
            <v>367.14</v>
          </cell>
          <cell r="X447">
            <v>9663.1247999999996</v>
          </cell>
          <cell r="Y447">
            <v>87.38</v>
          </cell>
          <cell r="Z447">
            <v>68.25</v>
          </cell>
          <cell r="AA447">
            <v>5963.6849999999995</v>
          </cell>
          <cell r="AB447">
            <v>22.73</v>
          </cell>
          <cell r="AC447">
            <v>120.90600000000001</v>
          </cell>
          <cell r="AD447">
            <v>2748.1933800000002</v>
          </cell>
          <cell r="AE447">
            <v>69.38</v>
          </cell>
          <cell r="AF447">
            <v>130.816</v>
          </cell>
          <cell r="AG447">
            <v>9076.014079999999</v>
          </cell>
          <cell r="AH447">
            <v>56.52</v>
          </cell>
          <cell r="AI447">
            <v>82.088999999999999</v>
          </cell>
          <cell r="AJ447">
            <v>4639.6702800000003</v>
          </cell>
          <cell r="AK447">
            <v>60963.255227999995</v>
          </cell>
          <cell r="AM447">
            <v>38.160000000000004</v>
          </cell>
          <cell r="AN447">
            <v>48.029000000000003</v>
          </cell>
          <cell r="AO447">
            <v>1832.7866400000003</v>
          </cell>
          <cell r="AP447">
            <v>62.690000000000005</v>
          </cell>
          <cell r="AQ447">
            <v>66.691000000000003</v>
          </cell>
          <cell r="AR447">
            <v>4180.8587900000002</v>
          </cell>
          <cell r="AS447">
            <v>131</v>
          </cell>
          <cell r="AT447">
            <v>41.792000000000002</v>
          </cell>
          <cell r="AU447">
            <v>5474.7520000000004</v>
          </cell>
          <cell r="AV447">
            <v>75.400000000000006</v>
          </cell>
          <cell r="AW447">
            <v>27.323</v>
          </cell>
          <cell r="AX447">
            <v>2060.1542000000004</v>
          </cell>
          <cell r="AY447">
            <v>7.75</v>
          </cell>
          <cell r="AZ447">
            <v>39.210999999999999</v>
          </cell>
          <cell r="BA447">
            <v>303.88524999999998</v>
          </cell>
          <cell r="BB447">
            <v>90.92</v>
          </cell>
          <cell r="BC447">
            <v>95.55</v>
          </cell>
          <cell r="BD447">
            <v>8687.405999999999</v>
          </cell>
          <cell r="BE447">
            <v>22539.84288</v>
          </cell>
          <cell r="BG447">
            <v>30.28</v>
          </cell>
          <cell r="BH447">
            <v>120.883</v>
          </cell>
          <cell r="BI447">
            <v>3660.3372399999998</v>
          </cell>
          <cell r="BJ447">
            <v>15.21</v>
          </cell>
          <cell r="BK447">
            <v>314.63400000000001</v>
          </cell>
          <cell r="BL447">
            <v>4785.5831400000006</v>
          </cell>
          <cell r="BM447">
            <v>30.19</v>
          </cell>
          <cell r="BN447">
            <v>89.513999999999996</v>
          </cell>
          <cell r="BO447">
            <v>2702.4276599999998</v>
          </cell>
          <cell r="BP447">
            <v>28.560000000000002</v>
          </cell>
          <cell r="BQ447">
            <v>160.286</v>
          </cell>
          <cell r="BR447">
            <v>4577.7681600000005</v>
          </cell>
          <cell r="BS447">
            <v>16.7</v>
          </cell>
          <cell r="BT447">
            <v>255.90600000000001</v>
          </cell>
          <cell r="BU447">
            <v>4273.6301999999996</v>
          </cell>
          <cell r="BV447">
            <v>549.5</v>
          </cell>
          <cell r="BW447">
            <v>5.6080000000000005</v>
          </cell>
          <cell r="BX447">
            <v>3081.5960000000005</v>
          </cell>
          <cell r="BY447">
            <v>22</v>
          </cell>
          <cell r="BZ447">
            <v>156.703</v>
          </cell>
          <cell r="CA447">
            <v>3447.4659999999999</v>
          </cell>
          <cell r="CB447">
            <v>26528.808400000002</v>
          </cell>
          <cell r="CD447">
            <v>12.94</v>
          </cell>
          <cell r="CE447">
            <v>35.587000000000003</v>
          </cell>
          <cell r="CF447">
            <v>460.49578000000002</v>
          </cell>
          <cell r="CG447">
            <v>14.33</v>
          </cell>
          <cell r="CH447">
            <v>29.400000000000002</v>
          </cell>
          <cell r="CI447">
            <v>421.30200000000002</v>
          </cell>
          <cell r="CJ447">
            <v>881.7977800000001</v>
          </cell>
          <cell r="CL447">
            <v>1466.79</v>
          </cell>
        </row>
        <row r="448">
          <cell r="A448" t="str">
            <v>08/28/2007</v>
          </cell>
          <cell r="B448">
            <v>39322</v>
          </cell>
          <cell r="C448">
            <v>100.53468622389687</v>
          </cell>
          <cell r="D448">
            <v>126.09593861196832</v>
          </cell>
          <cell r="E448">
            <v>44.44229765868176</v>
          </cell>
          <cell r="F448">
            <v>48.246401518996649</v>
          </cell>
          <cell r="G448">
            <v>112.89092055485497</v>
          </cell>
          <cell r="H448">
            <v>145.63028594442207</v>
          </cell>
          <cell r="I448">
            <v>72.320000000000007</v>
          </cell>
          <cell r="J448">
            <v>34.54</v>
          </cell>
          <cell r="K448">
            <v>203.90899999999999</v>
          </cell>
          <cell r="L448">
            <v>7043.0168599999997</v>
          </cell>
          <cell r="M448">
            <v>83.24</v>
          </cell>
          <cell r="N448">
            <v>66.733000000000004</v>
          </cell>
          <cell r="O448">
            <v>5554.8549199999998</v>
          </cell>
          <cell r="P448">
            <v>80.37</v>
          </cell>
          <cell r="Q448">
            <v>153.173</v>
          </cell>
          <cell r="R448">
            <v>12310.514010000001</v>
          </cell>
          <cell r="S448">
            <v>31.79</v>
          </cell>
          <cell r="T448">
            <v>93.539200000000008</v>
          </cell>
          <cell r="U448">
            <v>2973.6111680000004</v>
          </cell>
          <cell r="V448">
            <v>25.01</v>
          </cell>
          <cell r="W448">
            <v>367.14</v>
          </cell>
          <cell r="X448">
            <v>9182.1714000000011</v>
          </cell>
          <cell r="Y448">
            <v>84.04</v>
          </cell>
          <cell r="Z448">
            <v>68.25</v>
          </cell>
          <cell r="AA448">
            <v>5735.7300000000005</v>
          </cell>
          <cell r="AB448">
            <v>22.16</v>
          </cell>
          <cell r="AC448">
            <v>120.90600000000001</v>
          </cell>
          <cell r="AD448">
            <v>2679.2769600000001</v>
          </cell>
          <cell r="AE448">
            <v>67.41</v>
          </cell>
          <cell r="AF448">
            <v>130.816</v>
          </cell>
          <cell r="AG448">
            <v>8818.3065599999991</v>
          </cell>
          <cell r="AH448">
            <v>53.96</v>
          </cell>
          <cell r="AI448">
            <v>82.088999999999999</v>
          </cell>
          <cell r="AJ448">
            <v>4429.5224399999997</v>
          </cell>
          <cell r="AK448">
            <v>58727.004318000007</v>
          </cell>
          <cell r="AM448">
            <v>36.880000000000003</v>
          </cell>
          <cell r="AN448">
            <v>48.029000000000003</v>
          </cell>
          <cell r="AO448">
            <v>1771.3095200000002</v>
          </cell>
          <cell r="AP448">
            <v>61.690000000000005</v>
          </cell>
          <cell r="AQ448">
            <v>66.691000000000003</v>
          </cell>
          <cell r="AR448">
            <v>4114.1677900000004</v>
          </cell>
          <cell r="AS448">
            <v>128.85</v>
          </cell>
          <cell r="AT448">
            <v>41.792000000000002</v>
          </cell>
          <cell r="AU448">
            <v>5384.8991999999998</v>
          </cell>
          <cell r="AV448">
            <v>72.320000000000007</v>
          </cell>
          <cell r="AW448">
            <v>27.323</v>
          </cell>
          <cell r="AX448">
            <v>1975.9993600000003</v>
          </cell>
          <cell r="AY448">
            <v>7.58</v>
          </cell>
          <cell r="AZ448">
            <v>39.210999999999999</v>
          </cell>
          <cell r="BA448">
            <v>297.21938</v>
          </cell>
          <cell r="BB448">
            <v>87.350000000000009</v>
          </cell>
          <cell r="BC448">
            <v>95.55</v>
          </cell>
          <cell r="BD448">
            <v>8346.2925000000014</v>
          </cell>
          <cell r="BE448">
            <v>21889.887750000002</v>
          </cell>
          <cell r="BG448">
            <v>28.150000000000002</v>
          </cell>
          <cell r="BH448">
            <v>120.883</v>
          </cell>
          <cell r="BI448">
            <v>3402.8564500000002</v>
          </cell>
          <cell r="BJ448">
            <v>14.75</v>
          </cell>
          <cell r="BK448">
            <v>314.63400000000001</v>
          </cell>
          <cell r="BL448">
            <v>4640.8515000000007</v>
          </cell>
          <cell r="BM448">
            <v>28.52</v>
          </cell>
          <cell r="BN448">
            <v>89.513999999999996</v>
          </cell>
          <cell r="BO448">
            <v>2552.9392800000001</v>
          </cell>
          <cell r="BP448">
            <v>27.23</v>
          </cell>
          <cell r="BQ448">
            <v>160.286</v>
          </cell>
          <cell r="BR448">
            <v>4364.5877799999998</v>
          </cell>
          <cell r="BS448">
            <v>15.99</v>
          </cell>
          <cell r="BT448">
            <v>255.90600000000001</v>
          </cell>
          <cell r="BU448">
            <v>4091.93694</v>
          </cell>
          <cell r="BV448">
            <v>530.5</v>
          </cell>
          <cell r="BW448">
            <v>5.6080000000000005</v>
          </cell>
          <cell r="BX448">
            <v>2975.0440000000003</v>
          </cell>
          <cell r="BY448">
            <v>21.06</v>
          </cell>
          <cell r="BZ448">
            <v>156.703</v>
          </cell>
          <cell r="CA448">
            <v>3300.16518</v>
          </cell>
          <cell r="CB448">
            <v>25328.381130000002</v>
          </cell>
          <cell r="CD448">
            <v>12.67</v>
          </cell>
          <cell r="CE448">
            <v>35.587000000000003</v>
          </cell>
          <cell r="CF448">
            <v>450.88729000000006</v>
          </cell>
          <cell r="CG448">
            <v>13.71</v>
          </cell>
          <cell r="CH448">
            <v>29.400000000000002</v>
          </cell>
          <cell r="CI448">
            <v>403.07400000000007</v>
          </cell>
          <cell r="CJ448">
            <v>853.96129000000019</v>
          </cell>
          <cell r="CL448">
            <v>1432.3600000000001</v>
          </cell>
        </row>
        <row r="449">
          <cell r="A449" t="str">
            <v>08/29/2007</v>
          </cell>
          <cell r="B449">
            <v>39323</v>
          </cell>
          <cell r="C449">
            <v>103.21994348098154</v>
          </cell>
          <cell r="D449">
            <v>128.94575715292001</v>
          </cell>
          <cell r="E449">
            <v>45.498804249528419</v>
          </cell>
          <cell r="F449">
            <v>49.228136001686309</v>
          </cell>
          <cell r="G449">
            <v>115.36569987389657</v>
          </cell>
          <cell r="H449">
            <v>148.55014095851791</v>
          </cell>
          <cell r="I449">
            <v>73.77</v>
          </cell>
          <cell r="J449">
            <v>35.97</v>
          </cell>
          <cell r="K449">
            <v>203.90899999999999</v>
          </cell>
          <cell r="L449">
            <v>7334.6067299999995</v>
          </cell>
          <cell r="M449">
            <v>85.44</v>
          </cell>
          <cell r="N449">
            <v>66.733000000000004</v>
          </cell>
          <cell r="O449">
            <v>5701.66752</v>
          </cell>
          <cell r="P449">
            <v>82.09</v>
          </cell>
          <cell r="Q449">
            <v>153.173</v>
          </cell>
          <cell r="R449">
            <v>12573.971570000002</v>
          </cell>
          <cell r="S449">
            <v>32.65</v>
          </cell>
          <cell r="T449">
            <v>93.539200000000008</v>
          </cell>
          <cell r="U449">
            <v>3054.0548800000001</v>
          </cell>
          <cell r="V449">
            <v>25.87</v>
          </cell>
          <cell r="W449">
            <v>367.14</v>
          </cell>
          <cell r="X449">
            <v>9497.9117999999999</v>
          </cell>
          <cell r="Y449">
            <v>86.100000000000009</v>
          </cell>
          <cell r="Z449">
            <v>68.25</v>
          </cell>
          <cell r="AA449">
            <v>5876.3250000000007</v>
          </cell>
          <cell r="AB449">
            <v>22.580000000000002</v>
          </cell>
          <cell r="AC449">
            <v>120.90600000000001</v>
          </cell>
          <cell r="AD449">
            <v>2730.0574800000004</v>
          </cell>
          <cell r="AE449">
            <v>68.540000000000006</v>
          </cell>
          <cell r="AF449">
            <v>130.816</v>
          </cell>
          <cell r="AG449">
            <v>8966.1286400000008</v>
          </cell>
          <cell r="AH449">
            <v>55.56</v>
          </cell>
          <cell r="AI449">
            <v>82.088999999999999</v>
          </cell>
          <cell r="AJ449">
            <v>4560.8648400000002</v>
          </cell>
          <cell r="AK449">
            <v>60295.588460000014</v>
          </cell>
          <cell r="AM449">
            <v>37.700000000000003</v>
          </cell>
          <cell r="AN449">
            <v>48.029000000000003</v>
          </cell>
          <cell r="AO449">
            <v>1810.6933000000004</v>
          </cell>
          <cell r="AP449">
            <v>62.29</v>
          </cell>
          <cell r="AQ449">
            <v>66.691000000000003</v>
          </cell>
          <cell r="AR449">
            <v>4154.1823899999999</v>
          </cell>
          <cell r="AS449">
            <v>131.74</v>
          </cell>
          <cell r="AT449">
            <v>41.792000000000002</v>
          </cell>
          <cell r="AU449">
            <v>5505.6780800000006</v>
          </cell>
          <cell r="AV449">
            <v>73.77</v>
          </cell>
          <cell r="AW449">
            <v>27.323</v>
          </cell>
          <cell r="AX449">
            <v>2015.61771</v>
          </cell>
          <cell r="AY449">
            <v>7.7700000000000005</v>
          </cell>
          <cell r="AZ449">
            <v>39.210999999999999</v>
          </cell>
          <cell r="BA449">
            <v>304.66946999999999</v>
          </cell>
          <cell r="BB449">
            <v>89.94</v>
          </cell>
          <cell r="BC449">
            <v>95.55</v>
          </cell>
          <cell r="BD449">
            <v>8593.7669999999998</v>
          </cell>
          <cell r="BE449">
            <v>22384.607950000005</v>
          </cell>
          <cell r="BG449">
            <v>28.59</v>
          </cell>
          <cell r="BH449">
            <v>120.883</v>
          </cell>
          <cell r="BI449">
            <v>3456.0449699999999</v>
          </cell>
          <cell r="BJ449">
            <v>15.030000000000001</v>
          </cell>
          <cell r="BK449">
            <v>314.63400000000001</v>
          </cell>
          <cell r="BL449">
            <v>4728.9490200000009</v>
          </cell>
          <cell r="BM449">
            <v>29.330000000000002</v>
          </cell>
          <cell r="BN449">
            <v>89.513999999999996</v>
          </cell>
          <cell r="BO449">
            <v>2625.44562</v>
          </cell>
          <cell r="BP449">
            <v>28.1</v>
          </cell>
          <cell r="BQ449">
            <v>160.286</v>
          </cell>
          <cell r="BR449">
            <v>4504.0366000000004</v>
          </cell>
          <cell r="BS449">
            <v>16.57</v>
          </cell>
          <cell r="BT449">
            <v>255.90600000000001</v>
          </cell>
          <cell r="BU449">
            <v>4240.3624200000004</v>
          </cell>
          <cell r="BV449">
            <v>535</v>
          </cell>
          <cell r="BW449">
            <v>5.6080000000000005</v>
          </cell>
          <cell r="BX449">
            <v>3000.28</v>
          </cell>
          <cell r="BY449">
            <v>21.54</v>
          </cell>
          <cell r="BZ449">
            <v>156.703</v>
          </cell>
          <cell r="CA449">
            <v>3375.3826199999999</v>
          </cell>
          <cell r="CB449">
            <v>25930.501250000001</v>
          </cell>
          <cell r="CD449">
            <v>12.77</v>
          </cell>
          <cell r="CE449">
            <v>35.587000000000003</v>
          </cell>
          <cell r="CF449">
            <v>454.44599000000005</v>
          </cell>
          <cell r="CG449">
            <v>14.18</v>
          </cell>
          <cell r="CH449">
            <v>29.400000000000002</v>
          </cell>
          <cell r="CI449">
            <v>416.892</v>
          </cell>
          <cell r="CJ449">
            <v>871.33798999999999</v>
          </cell>
          <cell r="CL449">
            <v>1463.76</v>
          </cell>
        </row>
        <row r="450">
          <cell r="A450" t="str">
            <v>08/30/2007</v>
          </cell>
          <cell r="B450">
            <v>39324</v>
          </cell>
          <cell r="C450">
            <v>103.02346195722983</v>
          </cell>
          <cell r="D450">
            <v>128.00502610786688</v>
          </cell>
          <cell r="E450">
            <v>44.723854012155414</v>
          </cell>
          <cell r="F450">
            <v>49.409113406394908</v>
          </cell>
          <cell r="G450">
            <v>114.88335435056744</v>
          </cell>
          <cell r="H450">
            <v>146.25453080950462</v>
          </cell>
          <cell r="I450">
            <v>72.63</v>
          </cell>
          <cell r="J450">
            <v>35.94</v>
          </cell>
          <cell r="K450">
            <v>203.90899999999999</v>
          </cell>
          <cell r="L450">
            <v>7328.4894599999989</v>
          </cell>
          <cell r="M450">
            <v>85.42</v>
          </cell>
          <cell r="N450">
            <v>66.733000000000004</v>
          </cell>
          <cell r="O450">
            <v>5700.3328600000004</v>
          </cell>
          <cell r="P450">
            <v>82.47</v>
          </cell>
          <cell r="Q450">
            <v>153.173</v>
          </cell>
          <cell r="R450">
            <v>12632.177309999999</v>
          </cell>
          <cell r="S450">
            <v>32.090000000000003</v>
          </cell>
          <cell r="T450">
            <v>93.539200000000008</v>
          </cell>
          <cell r="U450">
            <v>3001.6729280000004</v>
          </cell>
          <cell r="V450">
            <v>25.62</v>
          </cell>
          <cell r="W450">
            <v>367.14</v>
          </cell>
          <cell r="X450">
            <v>9406.1268</v>
          </cell>
          <cell r="Y450">
            <v>85.99</v>
          </cell>
          <cell r="Z450">
            <v>68.25</v>
          </cell>
          <cell r="AA450">
            <v>5868.8174999999992</v>
          </cell>
          <cell r="AB450">
            <v>22.42</v>
          </cell>
          <cell r="AC450">
            <v>120.90600000000001</v>
          </cell>
          <cell r="AD450">
            <v>2710.7125200000005</v>
          </cell>
          <cell r="AE450">
            <v>68.400000000000006</v>
          </cell>
          <cell r="AF450">
            <v>130.816</v>
          </cell>
          <cell r="AG450">
            <v>8947.8144000000011</v>
          </cell>
          <cell r="AH450">
            <v>55.85</v>
          </cell>
          <cell r="AI450">
            <v>82.088999999999999</v>
          </cell>
          <cell r="AJ450">
            <v>4584.67065</v>
          </cell>
          <cell r="AK450">
            <v>60180.814427999998</v>
          </cell>
          <cell r="AM450">
            <v>38.050000000000004</v>
          </cell>
          <cell r="AN450">
            <v>48.029000000000003</v>
          </cell>
          <cell r="AO450">
            <v>1827.5034500000004</v>
          </cell>
          <cell r="AP450">
            <v>61.79</v>
          </cell>
          <cell r="AQ450">
            <v>66.691000000000003</v>
          </cell>
          <cell r="AR450">
            <v>4120.8368900000005</v>
          </cell>
          <cell r="AS450">
            <v>131.85</v>
          </cell>
          <cell r="AT450">
            <v>41.792000000000002</v>
          </cell>
          <cell r="AU450">
            <v>5510.2752</v>
          </cell>
          <cell r="AV450">
            <v>72.63</v>
          </cell>
          <cell r="AW450">
            <v>27.323</v>
          </cell>
          <cell r="AX450">
            <v>1984.46949</v>
          </cell>
          <cell r="AY450">
            <v>7.75</v>
          </cell>
          <cell r="AZ450">
            <v>39.210999999999999</v>
          </cell>
          <cell r="BA450">
            <v>303.88524999999998</v>
          </cell>
          <cell r="BB450">
            <v>88.69</v>
          </cell>
          <cell r="BC450">
            <v>95.55</v>
          </cell>
          <cell r="BD450">
            <v>8474.3294999999998</v>
          </cell>
          <cell r="BE450">
            <v>22221.299780000001</v>
          </cell>
          <cell r="BG450">
            <v>28.04</v>
          </cell>
          <cell r="BH450">
            <v>120.883</v>
          </cell>
          <cell r="BI450">
            <v>3389.5593199999998</v>
          </cell>
          <cell r="BJ450">
            <v>14.56</v>
          </cell>
          <cell r="BK450">
            <v>314.63400000000001</v>
          </cell>
          <cell r="BL450">
            <v>4581.0710400000007</v>
          </cell>
          <cell r="BM450">
            <v>29.11</v>
          </cell>
          <cell r="BN450">
            <v>89.513999999999996</v>
          </cell>
          <cell r="BO450">
            <v>2605.75254</v>
          </cell>
          <cell r="BP450">
            <v>27.52</v>
          </cell>
          <cell r="BQ450">
            <v>160.286</v>
          </cell>
          <cell r="BR450">
            <v>4411.0707199999997</v>
          </cell>
          <cell r="BS450">
            <v>16.25</v>
          </cell>
          <cell r="BT450">
            <v>255.90600000000001</v>
          </cell>
          <cell r="BU450">
            <v>4158.4724999999999</v>
          </cell>
          <cell r="BV450">
            <v>539.5</v>
          </cell>
          <cell r="BW450">
            <v>5.6080000000000005</v>
          </cell>
          <cell r="BX450">
            <v>3025.5160000000001</v>
          </cell>
          <cell r="BY450">
            <v>21.17</v>
          </cell>
          <cell r="BZ450">
            <v>156.703</v>
          </cell>
          <cell r="CA450">
            <v>3317.4025100000003</v>
          </cell>
          <cell r="CB450">
            <v>25488.84463</v>
          </cell>
          <cell r="CD450">
            <v>12.67</v>
          </cell>
          <cell r="CE450">
            <v>35.587000000000003</v>
          </cell>
          <cell r="CF450">
            <v>450.88729000000006</v>
          </cell>
          <cell r="CG450">
            <v>14.41</v>
          </cell>
          <cell r="CH450">
            <v>29.400000000000002</v>
          </cell>
          <cell r="CI450">
            <v>423.65400000000005</v>
          </cell>
          <cell r="CJ450">
            <v>874.54129000000012</v>
          </cell>
          <cell r="CL450">
            <v>1457.64</v>
          </cell>
        </row>
        <row r="451">
          <cell r="A451" t="str">
            <v>08/31/2007</v>
          </cell>
          <cell r="B451">
            <v>39325</v>
          </cell>
          <cell r="C451">
            <v>104.59129331132134</v>
          </cell>
          <cell r="D451">
            <v>129.96980802878213</v>
          </cell>
          <cell r="E451">
            <v>46.74224545982338</v>
          </cell>
          <cell r="F451">
            <v>50.921452984322521</v>
          </cell>
          <cell r="G451">
            <v>116.17197351828499</v>
          </cell>
          <cell r="H451">
            <v>148.44945630285943</v>
          </cell>
          <cell r="I451">
            <v>73.72</v>
          </cell>
          <cell r="J451">
            <v>36.83</v>
          </cell>
          <cell r="K451">
            <v>203.90899999999999</v>
          </cell>
          <cell r="L451">
            <v>7509.9684699999998</v>
          </cell>
          <cell r="M451">
            <v>86.75</v>
          </cell>
          <cell r="N451">
            <v>66.733000000000004</v>
          </cell>
          <cell r="O451">
            <v>5789.0877500000006</v>
          </cell>
          <cell r="P451">
            <v>83.09</v>
          </cell>
          <cell r="Q451">
            <v>153.173</v>
          </cell>
          <cell r="R451">
            <v>12727.14457</v>
          </cell>
          <cell r="S451">
            <v>33.43</v>
          </cell>
          <cell r="T451">
            <v>93.539200000000008</v>
          </cell>
          <cell r="U451">
            <v>3127.0154560000001</v>
          </cell>
          <cell r="V451">
            <v>26.02</v>
          </cell>
          <cell r="W451">
            <v>367.14</v>
          </cell>
          <cell r="X451">
            <v>9552.9827999999998</v>
          </cell>
          <cell r="Y451">
            <v>87.31</v>
          </cell>
          <cell r="Z451">
            <v>68.25</v>
          </cell>
          <cell r="AA451">
            <v>5958.9075000000003</v>
          </cell>
          <cell r="AB451">
            <v>22.64</v>
          </cell>
          <cell r="AC451">
            <v>121.29900000000001</v>
          </cell>
          <cell r="AD451">
            <v>2746.2093600000003</v>
          </cell>
          <cell r="AE451">
            <v>69.010000000000005</v>
          </cell>
          <cell r="AF451">
            <v>130.816</v>
          </cell>
          <cell r="AG451">
            <v>9027.6121600000006</v>
          </cell>
          <cell r="AH451">
            <v>56.74</v>
          </cell>
          <cell r="AI451">
            <v>82.088999999999999</v>
          </cell>
          <cell r="AJ451">
            <v>4657.7298600000004</v>
          </cell>
          <cell r="AK451">
            <v>61096.657926000007</v>
          </cell>
          <cell r="AM451">
            <v>37.96</v>
          </cell>
          <cell r="AN451">
            <v>48.029000000000003</v>
          </cell>
          <cell r="AO451">
            <v>1823.1808400000002</v>
          </cell>
          <cell r="AP451">
            <v>62.51</v>
          </cell>
          <cell r="AQ451">
            <v>66.691000000000003</v>
          </cell>
          <cell r="AR451">
            <v>4168.8544099999999</v>
          </cell>
          <cell r="AS451">
            <v>135</v>
          </cell>
          <cell r="AT451">
            <v>41.792000000000002</v>
          </cell>
          <cell r="AU451">
            <v>5641.92</v>
          </cell>
          <cell r="AV451">
            <v>73.72</v>
          </cell>
          <cell r="AW451">
            <v>27.35</v>
          </cell>
          <cell r="AX451">
            <v>2016.242</v>
          </cell>
          <cell r="AY451">
            <v>7.95</v>
          </cell>
          <cell r="AZ451">
            <v>39.210999999999999</v>
          </cell>
          <cell r="BA451">
            <v>311.72744999999998</v>
          </cell>
          <cell r="BB451">
            <v>90.01</v>
          </cell>
          <cell r="BC451">
            <v>95.55</v>
          </cell>
          <cell r="BD451">
            <v>8600.4555</v>
          </cell>
          <cell r="BE451">
            <v>22562.3802</v>
          </cell>
          <cell r="BG451">
            <v>28.91</v>
          </cell>
          <cell r="BH451">
            <v>120.883</v>
          </cell>
          <cell r="BI451">
            <v>3494.7275300000001</v>
          </cell>
          <cell r="BJ451">
            <v>15.11</v>
          </cell>
          <cell r="BK451">
            <v>314.63400000000001</v>
          </cell>
          <cell r="BL451">
            <v>4754.1197400000001</v>
          </cell>
          <cell r="BM451">
            <v>30.34</v>
          </cell>
          <cell r="BN451">
            <v>102.70400000000001</v>
          </cell>
          <cell r="BO451">
            <v>3116.0393600000002</v>
          </cell>
          <cell r="BP451">
            <v>28.27</v>
          </cell>
          <cell r="BQ451">
            <v>160.28100000000001</v>
          </cell>
          <cell r="BR451">
            <v>4531.1438699999999</v>
          </cell>
          <cell r="BS451">
            <v>16.64</v>
          </cell>
          <cell r="BT451">
            <v>255.90600000000001</v>
          </cell>
          <cell r="BU451">
            <v>4258.2758400000002</v>
          </cell>
          <cell r="BV451">
            <v>559.5</v>
          </cell>
          <cell r="BW451">
            <v>5.6080000000000005</v>
          </cell>
          <cell r="BX451">
            <v>3137.6760000000004</v>
          </cell>
          <cell r="BY451">
            <v>21.36</v>
          </cell>
          <cell r="BZ451">
            <v>156.703</v>
          </cell>
          <cell r="CA451">
            <v>3347.1760800000002</v>
          </cell>
          <cell r="CB451">
            <v>26639.158420000003</v>
          </cell>
          <cell r="CD451">
            <v>13.100000000000001</v>
          </cell>
          <cell r="CE451">
            <v>35.587000000000003</v>
          </cell>
          <cell r="CF451">
            <v>466.18970000000007</v>
          </cell>
          <cell r="CG451">
            <v>14.8</v>
          </cell>
          <cell r="CH451">
            <v>29.400000000000002</v>
          </cell>
          <cell r="CI451">
            <v>435.12000000000006</v>
          </cell>
          <cell r="CJ451">
            <v>901.30970000000013</v>
          </cell>
          <cell r="CL451">
            <v>1473.99</v>
          </cell>
        </row>
        <row r="452">
          <cell r="A452" t="str">
            <v>09/04/2007</v>
          </cell>
          <cell r="B452">
            <v>39329</v>
          </cell>
          <cell r="C452">
            <v>104.79187052890411</v>
          </cell>
          <cell r="D452">
            <v>129.85543145582076</v>
          </cell>
          <cell r="E452">
            <v>47.49860757531755</v>
          </cell>
          <cell r="F452">
            <v>50.652221340580653</v>
          </cell>
          <cell r="G452">
            <v>117.38808322824714</v>
          </cell>
          <cell r="H452">
            <v>148.87233185662504</v>
          </cell>
          <cell r="I452">
            <v>73.930000000000007</v>
          </cell>
          <cell r="J452">
            <v>37.04</v>
          </cell>
          <cell r="K452">
            <v>203.90899999999999</v>
          </cell>
          <cell r="L452">
            <v>7552.7893599999998</v>
          </cell>
          <cell r="M452">
            <v>86.37</v>
          </cell>
          <cell r="N452">
            <v>66.733000000000004</v>
          </cell>
          <cell r="O452">
            <v>5763.7292100000004</v>
          </cell>
          <cell r="P452">
            <v>82.93</v>
          </cell>
          <cell r="Q452">
            <v>153.173</v>
          </cell>
          <cell r="R452">
            <v>12702.636890000002</v>
          </cell>
          <cell r="S452">
            <v>33.42</v>
          </cell>
          <cell r="T452">
            <v>93.539200000000008</v>
          </cell>
          <cell r="U452">
            <v>3126.0800640000002</v>
          </cell>
          <cell r="V452">
            <v>26.28</v>
          </cell>
          <cell r="W452">
            <v>367.14</v>
          </cell>
          <cell r="X452">
            <v>9648.4392000000007</v>
          </cell>
          <cell r="Y452">
            <v>86.91</v>
          </cell>
          <cell r="Z452">
            <v>68.25</v>
          </cell>
          <cell r="AA452">
            <v>5931.6075000000001</v>
          </cell>
          <cell r="AB452">
            <v>23.22</v>
          </cell>
          <cell r="AC452">
            <v>121.29900000000001</v>
          </cell>
          <cell r="AD452">
            <v>2816.5627800000002</v>
          </cell>
          <cell r="AE452">
            <v>68.820000000000007</v>
          </cell>
          <cell r="AF452">
            <v>130.816</v>
          </cell>
          <cell r="AG452">
            <v>9002.757120000002</v>
          </cell>
          <cell r="AH452">
            <v>56.88</v>
          </cell>
          <cell r="AI452">
            <v>82.088999999999999</v>
          </cell>
          <cell r="AJ452">
            <v>4669.2223199999999</v>
          </cell>
          <cell r="AK452">
            <v>61213.824444000005</v>
          </cell>
          <cell r="AM452">
            <v>38.119999999999997</v>
          </cell>
          <cell r="AN452">
            <v>48.029000000000003</v>
          </cell>
          <cell r="AO452">
            <v>1830.8654799999999</v>
          </cell>
          <cell r="AP452">
            <v>62.65</v>
          </cell>
          <cell r="AQ452">
            <v>66.691000000000003</v>
          </cell>
          <cell r="AR452">
            <v>4178.1911499999997</v>
          </cell>
          <cell r="AS452">
            <v>134.72</v>
          </cell>
          <cell r="AT452">
            <v>41.792000000000002</v>
          </cell>
          <cell r="AU452">
            <v>5630.2182400000002</v>
          </cell>
          <cell r="AV452">
            <v>73.930000000000007</v>
          </cell>
          <cell r="AW452">
            <v>27.35</v>
          </cell>
          <cell r="AX452">
            <v>2021.9855000000002</v>
          </cell>
          <cell r="AY452">
            <v>7.99</v>
          </cell>
          <cell r="AZ452">
            <v>39.210999999999999</v>
          </cell>
          <cell r="BA452">
            <v>313.29588999999999</v>
          </cell>
          <cell r="BB452">
            <v>89.67</v>
          </cell>
          <cell r="BC452">
            <v>95.55</v>
          </cell>
          <cell r="BD452">
            <v>8567.968499999999</v>
          </cell>
          <cell r="BE452">
            <v>22542.52476</v>
          </cell>
          <cell r="BG452">
            <v>29.12</v>
          </cell>
          <cell r="BH452">
            <v>120.883</v>
          </cell>
          <cell r="BI452">
            <v>3520.1129599999999</v>
          </cell>
          <cell r="BJ452">
            <v>15.41</v>
          </cell>
          <cell r="BK452">
            <v>314.63400000000001</v>
          </cell>
          <cell r="BL452">
            <v>4848.5099399999999</v>
          </cell>
          <cell r="BM452">
            <v>30.77</v>
          </cell>
          <cell r="BN452">
            <v>102.70400000000001</v>
          </cell>
          <cell r="BO452">
            <v>3160.20208</v>
          </cell>
          <cell r="BP452">
            <v>28.57</v>
          </cell>
          <cell r="BQ452">
            <v>160.28100000000001</v>
          </cell>
          <cell r="BR452">
            <v>4579.2281700000003</v>
          </cell>
          <cell r="BS452">
            <v>16.95</v>
          </cell>
          <cell r="BT452">
            <v>255.90600000000001</v>
          </cell>
          <cell r="BU452">
            <v>4337.6067000000003</v>
          </cell>
          <cell r="BV452">
            <v>571</v>
          </cell>
          <cell r="BW452">
            <v>5.6080000000000005</v>
          </cell>
          <cell r="BX452">
            <v>3202.1680000000001</v>
          </cell>
          <cell r="BY452">
            <v>21.84</v>
          </cell>
          <cell r="BZ452">
            <v>156.703</v>
          </cell>
          <cell r="CA452">
            <v>3422.3935200000001</v>
          </cell>
          <cell r="CB452">
            <v>27070.221370000007</v>
          </cell>
          <cell r="CD452">
            <v>12.9</v>
          </cell>
          <cell r="CE452">
            <v>35.587000000000003</v>
          </cell>
          <cell r="CF452">
            <v>459.07230000000004</v>
          </cell>
          <cell r="CG452">
            <v>14.88</v>
          </cell>
          <cell r="CH452">
            <v>29.400000000000002</v>
          </cell>
          <cell r="CI452">
            <v>437.47200000000004</v>
          </cell>
          <cell r="CJ452">
            <v>896.54430000000002</v>
          </cell>
          <cell r="CL452">
            <v>1489.42</v>
          </cell>
        </row>
        <row r="453">
          <cell r="A453" t="str">
            <v>09/05/2007</v>
          </cell>
          <cell r="B453">
            <v>39330</v>
          </cell>
          <cell r="C453">
            <v>103.15118142754763</v>
          </cell>
          <cell r="D453">
            <v>127.52715657121712</v>
          </cell>
          <cell r="E453">
            <v>45.592294694236671</v>
          </cell>
          <cell r="F453">
            <v>49.152969898505056</v>
          </cell>
          <cell r="G453">
            <v>116.03798865069355</v>
          </cell>
          <cell r="H453">
            <v>148.02658074909382</v>
          </cell>
          <cell r="I453">
            <v>73.510000000000005</v>
          </cell>
          <cell r="J453">
            <v>36.630000000000003</v>
          </cell>
          <cell r="K453">
            <v>203.90899999999999</v>
          </cell>
          <cell r="L453">
            <v>7469.18667</v>
          </cell>
          <cell r="M453">
            <v>83.99</v>
          </cell>
          <cell r="N453">
            <v>66.733000000000004</v>
          </cell>
          <cell r="O453">
            <v>5604.9046699999999</v>
          </cell>
          <cell r="P453">
            <v>81.960000000000008</v>
          </cell>
          <cell r="Q453">
            <v>153.173</v>
          </cell>
          <cell r="R453">
            <v>12554.059080000001</v>
          </cell>
          <cell r="S453">
            <v>32.32</v>
          </cell>
          <cell r="T453">
            <v>93.539200000000008</v>
          </cell>
          <cell r="U453">
            <v>3023.1869440000005</v>
          </cell>
          <cell r="V453">
            <v>25.62</v>
          </cell>
          <cell r="W453">
            <v>367.14</v>
          </cell>
          <cell r="X453">
            <v>9406.1268</v>
          </cell>
          <cell r="Y453">
            <v>85.38</v>
          </cell>
          <cell r="Z453">
            <v>68.25</v>
          </cell>
          <cell r="AA453">
            <v>5827.1849999999995</v>
          </cell>
          <cell r="AB453">
            <v>23.12</v>
          </cell>
          <cell r="AC453">
            <v>121.29900000000001</v>
          </cell>
          <cell r="AD453">
            <v>2804.4328800000003</v>
          </cell>
          <cell r="AE453">
            <v>68.960000000000008</v>
          </cell>
          <cell r="AF453">
            <v>130.816</v>
          </cell>
          <cell r="AG453">
            <v>9021.0713600000017</v>
          </cell>
          <cell r="AH453">
            <v>55.370000000000005</v>
          </cell>
          <cell r="AI453">
            <v>82.088999999999999</v>
          </cell>
          <cell r="AJ453">
            <v>4545.26793</v>
          </cell>
          <cell r="AK453">
            <v>60255.421333999999</v>
          </cell>
          <cell r="AM453">
            <v>37.57</v>
          </cell>
          <cell r="AN453">
            <v>48.029000000000003</v>
          </cell>
          <cell r="AO453">
            <v>1804.4495300000001</v>
          </cell>
          <cell r="AP453">
            <v>62.09</v>
          </cell>
          <cell r="AQ453">
            <v>66.691000000000003</v>
          </cell>
          <cell r="AR453">
            <v>4140.8441900000007</v>
          </cell>
          <cell r="AS453">
            <v>132.18</v>
          </cell>
          <cell r="AT453">
            <v>41.792000000000002</v>
          </cell>
          <cell r="AU453">
            <v>5524.0665600000002</v>
          </cell>
          <cell r="AV453">
            <v>73.510000000000005</v>
          </cell>
          <cell r="AW453">
            <v>27.35</v>
          </cell>
          <cell r="AX453">
            <v>2010.4985000000001</v>
          </cell>
          <cell r="AY453">
            <v>7.84</v>
          </cell>
          <cell r="AZ453">
            <v>39.210999999999999</v>
          </cell>
          <cell r="BA453">
            <v>307.41424000000001</v>
          </cell>
          <cell r="BB453">
            <v>87.4</v>
          </cell>
          <cell r="BC453">
            <v>95.55</v>
          </cell>
          <cell r="BD453">
            <v>8351.07</v>
          </cell>
          <cell r="BE453">
            <v>22138.34302</v>
          </cell>
          <cell r="BG453">
            <v>28.04</v>
          </cell>
          <cell r="BH453">
            <v>120.883</v>
          </cell>
          <cell r="BI453">
            <v>3389.5593199999998</v>
          </cell>
          <cell r="BJ453">
            <v>14.81</v>
          </cell>
          <cell r="BK453">
            <v>314.63400000000001</v>
          </cell>
          <cell r="BL453">
            <v>4659.7295400000003</v>
          </cell>
          <cell r="BM453">
            <v>29.25</v>
          </cell>
          <cell r="BN453">
            <v>102.70400000000001</v>
          </cell>
          <cell r="BO453">
            <v>3004.0920000000001</v>
          </cell>
          <cell r="BP453">
            <v>27.77</v>
          </cell>
          <cell r="BQ453">
            <v>160.28100000000001</v>
          </cell>
          <cell r="BR453">
            <v>4451.0033700000004</v>
          </cell>
          <cell r="BS453">
            <v>16.36</v>
          </cell>
          <cell r="BT453">
            <v>255.90600000000001</v>
          </cell>
          <cell r="BU453">
            <v>4186.6221599999999</v>
          </cell>
          <cell r="BV453">
            <v>530</v>
          </cell>
          <cell r="BW453">
            <v>5.6080000000000005</v>
          </cell>
          <cell r="BX453">
            <v>2972.2400000000002</v>
          </cell>
          <cell r="BY453">
            <v>21.19</v>
          </cell>
          <cell r="BZ453">
            <v>156.703</v>
          </cell>
          <cell r="CA453">
            <v>3320.5365700000002</v>
          </cell>
          <cell r="CB453">
            <v>25983.782960000004</v>
          </cell>
          <cell r="CD453">
            <v>12.65</v>
          </cell>
          <cell r="CE453">
            <v>35.587000000000003</v>
          </cell>
          <cell r="CF453">
            <v>450.17555000000004</v>
          </cell>
          <cell r="CG453">
            <v>14.280000000000001</v>
          </cell>
          <cell r="CH453">
            <v>29.400000000000002</v>
          </cell>
          <cell r="CI453">
            <v>419.83200000000005</v>
          </cell>
          <cell r="CJ453">
            <v>870.00755000000004</v>
          </cell>
          <cell r="CL453">
            <v>1472.29</v>
          </cell>
        </row>
        <row r="454">
          <cell r="A454" t="str">
            <v>09/06/2007</v>
          </cell>
          <cell r="B454">
            <v>39331</v>
          </cell>
          <cell r="C454">
            <v>103.58840325864986</v>
          </cell>
          <cell r="D454">
            <v>127.49334955251619</v>
          </cell>
          <cell r="E454">
            <v>44.932531673983462</v>
          </cell>
          <cell r="F454">
            <v>49.615426404824824</v>
          </cell>
          <cell r="G454">
            <v>116.53136822194196</v>
          </cell>
          <cell r="H454">
            <v>145.75110753121223</v>
          </cell>
          <cell r="I454">
            <v>72.38</v>
          </cell>
          <cell r="J454">
            <v>36.800000000000004</v>
          </cell>
          <cell r="K454">
            <v>203.90899999999999</v>
          </cell>
          <cell r="L454">
            <v>7503.851200000001</v>
          </cell>
          <cell r="M454">
            <v>84.53</v>
          </cell>
          <cell r="N454">
            <v>66.733000000000004</v>
          </cell>
          <cell r="O454">
            <v>5640.9404900000009</v>
          </cell>
          <cell r="P454">
            <v>82.05</v>
          </cell>
          <cell r="Q454">
            <v>153.173</v>
          </cell>
          <cell r="R454">
            <v>12567.844649999999</v>
          </cell>
          <cell r="S454">
            <v>32.75</v>
          </cell>
          <cell r="T454">
            <v>93.539200000000008</v>
          </cell>
          <cell r="U454">
            <v>3063.4088000000002</v>
          </cell>
          <cell r="V454">
            <v>25.650000000000002</v>
          </cell>
          <cell r="W454">
            <v>367.14</v>
          </cell>
          <cell r="X454">
            <v>9417.1409999999996</v>
          </cell>
          <cell r="Y454">
            <v>86.600000000000009</v>
          </cell>
          <cell r="Z454">
            <v>68.25</v>
          </cell>
          <cell r="AA454">
            <v>5910.4500000000007</v>
          </cell>
          <cell r="AB454">
            <v>23.38</v>
          </cell>
          <cell r="AC454">
            <v>121.29900000000001</v>
          </cell>
          <cell r="AD454">
            <v>2835.9706200000001</v>
          </cell>
          <cell r="AE454">
            <v>68.739999999999995</v>
          </cell>
          <cell r="AF454">
            <v>130.816</v>
          </cell>
          <cell r="AG454">
            <v>8992.2918399999999</v>
          </cell>
          <cell r="AH454">
            <v>55.78</v>
          </cell>
          <cell r="AI454">
            <v>82.088999999999999</v>
          </cell>
          <cell r="AJ454">
            <v>4578.9244200000003</v>
          </cell>
          <cell r="AK454">
            <v>60510.823020000003</v>
          </cell>
          <cell r="AM454">
            <v>37.700000000000003</v>
          </cell>
          <cell r="AN454">
            <v>48.029000000000003</v>
          </cell>
          <cell r="AO454">
            <v>1810.6933000000004</v>
          </cell>
          <cell r="AP454">
            <v>61.870000000000005</v>
          </cell>
          <cell r="AQ454">
            <v>66.691000000000003</v>
          </cell>
          <cell r="AR454">
            <v>4126.1721700000007</v>
          </cell>
          <cell r="AS454">
            <v>133.20000000000002</v>
          </cell>
          <cell r="AT454">
            <v>41.792000000000002</v>
          </cell>
          <cell r="AU454">
            <v>5566.6944000000012</v>
          </cell>
          <cell r="AV454">
            <v>72.38</v>
          </cell>
          <cell r="AW454">
            <v>27.35</v>
          </cell>
          <cell r="AX454">
            <v>1979.5930000000001</v>
          </cell>
          <cell r="AY454">
            <v>7.8500000000000005</v>
          </cell>
          <cell r="AZ454">
            <v>39.210999999999999</v>
          </cell>
          <cell r="BA454">
            <v>307.80635000000001</v>
          </cell>
          <cell r="BB454">
            <v>87.300000000000011</v>
          </cell>
          <cell r="BC454">
            <v>95.55</v>
          </cell>
          <cell r="BD454">
            <v>8341.5150000000012</v>
          </cell>
          <cell r="BE454">
            <v>22132.474220000004</v>
          </cell>
          <cell r="BG454">
            <v>27.71</v>
          </cell>
          <cell r="BH454">
            <v>120.883</v>
          </cell>
          <cell r="BI454">
            <v>3349.6679300000001</v>
          </cell>
          <cell r="BJ454">
            <v>14.58</v>
          </cell>
          <cell r="BK454">
            <v>314.63400000000001</v>
          </cell>
          <cell r="BL454">
            <v>4587.3637200000003</v>
          </cell>
          <cell r="BM454">
            <v>28.8</v>
          </cell>
          <cell r="BN454">
            <v>102.70400000000001</v>
          </cell>
          <cell r="BO454">
            <v>2957.8752000000004</v>
          </cell>
          <cell r="BP454">
            <v>27.52</v>
          </cell>
          <cell r="BQ454">
            <v>160.28100000000001</v>
          </cell>
          <cell r="BR454">
            <v>4410.9331199999997</v>
          </cell>
          <cell r="BS454">
            <v>16.080000000000002</v>
          </cell>
          <cell r="BT454">
            <v>255.90600000000001</v>
          </cell>
          <cell r="BU454">
            <v>4114.9684800000005</v>
          </cell>
          <cell r="BV454">
            <v>517</v>
          </cell>
          <cell r="BW454">
            <v>5.6080000000000005</v>
          </cell>
          <cell r="BX454">
            <v>2899.3360000000002</v>
          </cell>
          <cell r="BY454">
            <v>20.98</v>
          </cell>
          <cell r="BZ454">
            <v>156.703</v>
          </cell>
          <cell r="CA454">
            <v>3287.6289400000001</v>
          </cell>
          <cell r="CB454">
            <v>25607.773389999998</v>
          </cell>
          <cell r="CD454">
            <v>12.69</v>
          </cell>
          <cell r="CE454">
            <v>35.587000000000003</v>
          </cell>
          <cell r="CF454">
            <v>451.59903000000003</v>
          </cell>
          <cell r="CG454">
            <v>14.51</v>
          </cell>
          <cell r="CH454">
            <v>29.400000000000002</v>
          </cell>
          <cell r="CI454">
            <v>426.59400000000005</v>
          </cell>
          <cell r="CJ454">
            <v>878.19303000000014</v>
          </cell>
          <cell r="CL454">
            <v>1478.55</v>
          </cell>
        </row>
        <row r="455">
          <cell r="A455" t="str">
            <v>09/07/2007</v>
          </cell>
          <cell r="B455">
            <v>39332</v>
          </cell>
          <cell r="C455">
            <v>100.91914140158933</v>
          </cell>
          <cell r="D455">
            <v>124.76875315815749</v>
          </cell>
          <cell r="E455">
            <v>43.425918991653184</v>
          </cell>
          <cell r="F455">
            <v>48.458864800034057</v>
          </cell>
          <cell r="G455">
            <v>114.56100252206807</v>
          </cell>
          <cell r="H455">
            <v>140.55577929923479</v>
          </cell>
          <cell r="I455">
            <v>69.8</v>
          </cell>
          <cell r="J455">
            <v>35.119999999999997</v>
          </cell>
          <cell r="K455">
            <v>203.90899999999999</v>
          </cell>
          <cell r="L455">
            <v>7161.2840799999994</v>
          </cell>
          <cell r="M455">
            <v>82.37</v>
          </cell>
          <cell r="N455">
            <v>66.733000000000004</v>
          </cell>
          <cell r="O455">
            <v>5496.7972100000006</v>
          </cell>
          <cell r="P455">
            <v>80.64</v>
          </cell>
          <cell r="Q455">
            <v>153.173</v>
          </cell>
          <cell r="R455">
            <v>12351.870720000001</v>
          </cell>
          <cell r="S455">
            <v>31.89</v>
          </cell>
          <cell r="T455">
            <v>93.539200000000008</v>
          </cell>
          <cell r="U455">
            <v>2982.9650880000004</v>
          </cell>
          <cell r="V455">
            <v>25.04</v>
          </cell>
          <cell r="W455">
            <v>367.14</v>
          </cell>
          <cell r="X455">
            <v>9193.1855999999989</v>
          </cell>
          <cell r="Y455">
            <v>85.72</v>
          </cell>
          <cell r="Z455">
            <v>68.25</v>
          </cell>
          <cell r="AA455">
            <v>5850.39</v>
          </cell>
          <cell r="AB455">
            <v>23.06</v>
          </cell>
          <cell r="AC455">
            <v>121.29900000000001</v>
          </cell>
          <cell r="AD455">
            <v>2797.1549399999999</v>
          </cell>
          <cell r="AE455">
            <v>66.53</v>
          </cell>
          <cell r="AF455">
            <v>130.816</v>
          </cell>
          <cell r="AG455">
            <v>8703.1884800000007</v>
          </cell>
          <cell r="AH455">
            <v>53.78</v>
          </cell>
          <cell r="AI455">
            <v>82.088999999999999</v>
          </cell>
          <cell r="AJ455">
            <v>4414.7464200000004</v>
          </cell>
          <cell r="AK455">
            <v>58951.58253800001</v>
          </cell>
          <cell r="AM455">
            <v>37.5</v>
          </cell>
          <cell r="AN455">
            <v>48.029000000000003</v>
          </cell>
          <cell r="AO455">
            <v>1801.0875000000001</v>
          </cell>
          <cell r="AP455">
            <v>61.56</v>
          </cell>
          <cell r="AQ455">
            <v>66.691000000000003</v>
          </cell>
          <cell r="AR455">
            <v>4105.4979600000006</v>
          </cell>
          <cell r="AS455">
            <v>130.57</v>
          </cell>
          <cell r="AT455">
            <v>41.792000000000002</v>
          </cell>
          <cell r="AU455">
            <v>5456.7814399999997</v>
          </cell>
          <cell r="AV455">
            <v>69.8</v>
          </cell>
          <cell r="AW455">
            <v>27.35</v>
          </cell>
          <cell r="AX455">
            <v>1909.03</v>
          </cell>
          <cell r="AY455">
            <v>7.62</v>
          </cell>
          <cell r="AZ455">
            <v>39.210999999999999</v>
          </cell>
          <cell r="BA455">
            <v>298.78782000000001</v>
          </cell>
          <cell r="BB455">
            <v>84.65</v>
          </cell>
          <cell r="BC455">
            <v>95.55</v>
          </cell>
          <cell r="BD455">
            <v>8088.3074999999999</v>
          </cell>
          <cell r="BE455">
            <v>21659.49222</v>
          </cell>
          <cell r="BG455">
            <v>27.060000000000002</v>
          </cell>
          <cell r="BH455">
            <v>120.883</v>
          </cell>
          <cell r="BI455">
            <v>3271.0939800000001</v>
          </cell>
          <cell r="BJ455">
            <v>14.02</v>
          </cell>
          <cell r="BK455">
            <v>314.63400000000001</v>
          </cell>
          <cell r="BL455">
            <v>4411.1686799999998</v>
          </cell>
          <cell r="BM455">
            <v>27.94</v>
          </cell>
          <cell r="BN455">
            <v>102.70400000000001</v>
          </cell>
          <cell r="BO455">
            <v>2869.5497600000003</v>
          </cell>
          <cell r="BP455">
            <v>26.52</v>
          </cell>
          <cell r="BQ455">
            <v>160.28100000000001</v>
          </cell>
          <cell r="BR455">
            <v>4250.6521199999997</v>
          </cell>
          <cell r="BS455">
            <v>15.5</v>
          </cell>
          <cell r="BT455">
            <v>255.90600000000001</v>
          </cell>
          <cell r="BU455">
            <v>3966.5430000000001</v>
          </cell>
          <cell r="BV455">
            <v>498</v>
          </cell>
          <cell r="BW455">
            <v>5.6080000000000005</v>
          </cell>
          <cell r="BX455">
            <v>2792.7840000000001</v>
          </cell>
          <cell r="BY455">
            <v>20.34</v>
          </cell>
          <cell r="BZ455">
            <v>156.703</v>
          </cell>
          <cell r="CA455">
            <v>3187.3390199999999</v>
          </cell>
          <cell r="CB455">
            <v>24749.130560000001</v>
          </cell>
          <cell r="CD455">
            <v>12.47</v>
          </cell>
          <cell r="CE455">
            <v>35.587000000000003</v>
          </cell>
          <cell r="CF455">
            <v>443.76989000000009</v>
          </cell>
          <cell r="CG455">
            <v>14.08</v>
          </cell>
          <cell r="CH455">
            <v>29.400000000000002</v>
          </cell>
          <cell r="CI455">
            <v>413.95200000000006</v>
          </cell>
          <cell r="CJ455">
            <v>857.72189000000014</v>
          </cell>
          <cell r="CL455">
            <v>1453.55</v>
          </cell>
        </row>
        <row r="456">
          <cell r="A456" t="str">
            <v>09/10/2007</v>
          </cell>
          <cell r="B456">
            <v>39335</v>
          </cell>
          <cell r="C456">
            <v>99.694124777058803</v>
          </cell>
          <cell r="D456">
            <v>122.58611758290631</v>
          </cell>
          <cell r="E456">
            <v>42.237591524916382</v>
          </cell>
          <cell r="F456">
            <v>46.128290742649824</v>
          </cell>
          <cell r="G456">
            <v>114.4151954602774</v>
          </cell>
          <cell r="H456">
            <v>139.97180829641562</v>
          </cell>
          <cell r="I456">
            <v>69.510000000000005</v>
          </cell>
          <cell r="J456">
            <v>34.15</v>
          </cell>
          <cell r="K456">
            <v>203.90899999999999</v>
          </cell>
          <cell r="L456">
            <v>6963.4923499999995</v>
          </cell>
          <cell r="M456">
            <v>80.63</v>
          </cell>
          <cell r="N456">
            <v>66.733000000000004</v>
          </cell>
          <cell r="O456">
            <v>5380.6817899999996</v>
          </cell>
          <cell r="P456">
            <v>80.02</v>
          </cell>
          <cell r="Q456">
            <v>153.173</v>
          </cell>
          <cell r="R456">
            <v>12256.90346</v>
          </cell>
          <cell r="S456">
            <v>32.200000000000003</v>
          </cell>
          <cell r="T456">
            <v>93.539200000000008</v>
          </cell>
          <cell r="U456">
            <v>3011.9622400000007</v>
          </cell>
          <cell r="V456">
            <v>24.810000000000002</v>
          </cell>
          <cell r="W456">
            <v>367.14</v>
          </cell>
          <cell r="X456">
            <v>9108.7434000000012</v>
          </cell>
          <cell r="Y456">
            <v>84</v>
          </cell>
          <cell r="Z456">
            <v>68.25</v>
          </cell>
          <cell r="AA456">
            <v>5733</v>
          </cell>
          <cell r="AB456">
            <v>22.81</v>
          </cell>
          <cell r="AC456">
            <v>121.29900000000001</v>
          </cell>
          <cell r="AD456">
            <v>2766.8301900000001</v>
          </cell>
          <cell r="AE456">
            <v>66.14</v>
          </cell>
          <cell r="AF456">
            <v>130.816</v>
          </cell>
          <cell r="AG456">
            <v>8652.1702399999995</v>
          </cell>
          <cell r="AH456">
            <v>53.14</v>
          </cell>
          <cell r="AI456">
            <v>82.088999999999999</v>
          </cell>
          <cell r="AJ456">
            <v>4362.20946</v>
          </cell>
          <cell r="AK456">
            <v>58235.993129999995</v>
          </cell>
          <cell r="AM456">
            <v>36.880000000000003</v>
          </cell>
          <cell r="AN456">
            <v>48.029000000000003</v>
          </cell>
          <cell r="AO456">
            <v>1771.3095200000002</v>
          </cell>
          <cell r="AP456">
            <v>61.07</v>
          </cell>
          <cell r="AQ456">
            <v>66.691000000000003</v>
          </cell>
          <cell r="AR456">
            <v>4072.8193700000002</v>
          </cell>
          <cell r="AS456">
            <v>127.60000000000001</v>
          </cell>
          <cell r="AT456">
            <v>41.792000000000002</v>
          </cell>
          <cell r="AU456">
            <v>5332.659200000001</v>
          </cell>
          <cell r="AV456">
            <v>69.510000000000005</v>
          </cell>
          <cell r="AW456">
            <v>27.35</v>
          </cell>
          <cell r="AX456">
            <v>1901.0985000000003</v>
          </cell>
          <cell r="AY456">
            <v>7.45</v>
          </cell>
          <cell r="AZ456">
            <v>39.210999999999999</v>
          </cell>
          <cell r="BA456">
            <v>292.12194999999997</v>
          </cell>
          <cell r="BB456">
            <v>82.79</v>
          </cell>
          <cell r="BC456">
            <v>95.55</v>
          </cell>
          <cell r="BD456">
            <v>7910.5844999999999</v>
          </cell>
          <cell r="BE456">
            <v>21280.593040000003</v>
          </cell>
          <cell r="BG456">
            <v>26.22</v>
          </cell>
          <cell r="BH456">
            <v>120.883</v>
          </cell>
          <cell r="BI456">
            <v>3169.5522599999999</v>
          </cell>
          <cell r="BJ456">
            <v>13.69</v>
          </cell>
          <cell r="BK456">
            <v>314.63400000000001</v>
          </cell>
          <cell r="BL456">
            <v>4307.3394600000001</v>
          </cell>
          <cell r="BM456">
            <v>26.650000000000002</v>
          </cell>
          <cell r="BN456">
            <v>102.70400000000001</v>
          </cell>
          <cell r="BO456">
            <v>2737.0616000000005</v>
          </cell>
          <cell r="BP456">
            <v>25.88</v>
          </cell>
          <cell r="BQ456">
            <v>160.28100000000001</v>
          </cell>
          <cell r="BR456">
            <v>4148.0722800000003</v>
          </cell>
          <cell r="BS456">
            <v>15.040000000000001</v>
          </cell>
          <cell r="BT456">
            <v>255.90600000000001</v>
          </cell>
          <cell r="BU456">
            <v>3848.8262400000003</v>
          </cell>
          <cell r="BV456">
            <v>488.5</v>
          </cell>
          <cell r="BW456">
            <v>5.6080000000000005</v>
          </cell>
          <cell r="BX456">
            <v>2739.5080000000003</v>
          </cell>
          <cell r="BY456">
            <v>19.920000000000002</v>
          </cell>
          <cell r="BZ456">
            <v>156.703</v>
          </cell>
          <cell r="CA456">
            <v>3121.5237600000005</v>
          </cell>
          <cell r="CB456">
            <v>24071.883600000005</v>
          </cell>
          <cell r="CD456">
            <v>11.790000000000001</v>
          </cell>
          <cell r="CE456">
            <v>35.587000000000003</v>
          </cell>
          <cell r="CF456">
            <v>419.57073000000008</v>
          </cell>
          <cell r="CG456">
            <v>13.5</v>
          </cell>
          <cell r="CH456">
            <v>29.400000000000002</v>
          </cell>
          <cell r="CI456">
            <v>396.90000000000003</v>
          </cell>
          <cell r="CJ456">
            <v>816.47073000000012</v>
          </cell>
          <cell r="CL456">
            <v>1451.7</v>
          </cell>
        </row>
        <row r="457">
          <cell r="A457" t="str">
            <v>09/11/2007</v>
          </cell>
          <cell r="B457">
            <v>39336</v>
          </cell>
          <cell r="C457">
            <v>100.23627980886818</v>
          </cell>
          <cell r="D457">
            <v>125.00952574532886</v>
          </cell>
          <cell r="E457">
            <v>42.200305107047882</v>
          </cell>
          <cell r="F457">
            <v>44.66662235216485</v>
          </cell>
          <cell r="G457">
            <v>115.9749369482976</v>
          </cell>
          <cell r="H457">
            <v>140.85783326621021</v>
          </cell>
          <cell r="I457">
            <v>69.95</v>
          </cell>
          <cell r="J457">
            <v>35.200000000000003</v>
          </cell>
          <cell r="K457">
            <v>203.90899999999999</v>
          </cell>
          <cell r="L457">
            <v>7177.5968000000003</v>
          </cell>
          <cell r="M457">
            <v>81.239999999999995</v>
          </cell>
          <cell r="N457">
            <v>66.733000000000004</v>
          </cell>
          <cell r="O457">
            <v>5421.3889200000003</v>
          </cell>
          <cell r="P457">
            <v>80.77</v>
          </cell>
          <cell r="Q457">
            <v>153.173</v>
          </cell>
          <cell r="R457">
            <v>12371.78321</v>
          </cell>
          <cell r="S457">
            <v>32.29</v>
          </cell>
          <cell r="T457">
            <v>93.539200000000008</v>
          </cell>
          <cell r="U457">
            <v>3020.380768</v>
          </cell>
          <cell r="V457">
            <v>24.27</v>
          </cell>
          <cell r="W457">
            <v>367.14</v>
          </cell>
          <cell r="X457">
            <v>8910.487799999999</v>
          </cell>
          <cell r="Y457">
            <v>84.2</v>
          </cell>
          <cell r="Z457">
            <v>68.25</v>
          </cell>
          <cell r="AA457">
            <v>5746.6500000000005</v>
          </cell>
          <cell r="AB457">
            <v>22.8</v>
          </cell>
          <cell r="AC457">
            <v>121.29900000000001</v>
          </cell>
          <cell r="AD457">
            <v>2765.6172000000001</v>
          </cell>
          <cell r="AE457">
            <v>66.84</v>
          </cell>
          <cell r="AF457">
            <v>130.816</v>
          </cell>
          <cell r="AG457">
            <v>8743.7414399999998</v>
          </cell>
          <cell r="AH457">
            <v>53.54</v>
          </cell>
          <cell r="AI457">
            <v>82.088999999999999</v>
          </cell>
          <cell r="AJ457">
            <v>4395.0450599999995</v>
          </cell>
          <cell r="AK457">
            <v>58552.691197999993</v>
          </cell>
          <cell r="AM457">
            <v>36.07</v>
          </cell>
          <cell r="AN457">
            <v>48.029000000000003</v>
          </cell>
          <cell r="AO457">
            <v>1732.4060300000001</v>
          </cell>
          <cell r="AP457">
            <v>61.400000000000006</v>
          </cell>
          <cell r="AQ457">
            <v>66.691000000000003</v>
          </cell>
          <cell r="AR457">
            <v>4094.8274000000006</v>
          </cell>
          <cell r="AS457">
            <v>131.35</v>
          </cell>
          <cell r="AT457">
            <v>41.792000000000002</v>
          </cell>
          <cell r="AU457">
            <v>5489.3792000000003</v>
          </cell>
          <cell r="AV457">
            <v>69.95</v>
          </cell>
          <cell r="AW457">
            <v>27.35</v>
          </cell>
          <cell r="AX457">
            <v>1913.1325000000002</v>
          </cell>
          <cell r="AY457">
            <v>7.41</v>
          </cell>
          <cell r="AZ457">
            <v>39.210999999999999</v>
          </cell>
          <cell r="BA457">
            <v>290.55351000000002</v>
          </cell>
          <cell r="BB457">
            <v>85.62</v>
          </cell>
          <cell r="BC457">
            <v>95.55</v>
          </cell>
          <cell r="BD457">
            <v>8180.991</v>
          </cell>
          <cell r="BE457">
            <v>21701.289639999999</v>
          </cell>
          <cell r="BG457">
            <v>26.060000000000002</v>
          </cell>
          <cell r="BH457">
            <v>120.883</v>
          </cell>
          <cell r="BI457">
            <v>3150.2109800000003</v>
          </cell>
          <cell r="BJ457">
            <v>13.64</v>
          </cell>
          <cell r="BK457">
            <v>314.63400000000001</v>
          </cell>
          <cell r="BL457">
            <v>4291.6077600000008</v>
          </cell>
          <cell r="BM457">
            <v>26.55</v>
          </cell>
          <cell r="BN457">
            <v>102.70400000000001</v>
          </cell>
          <cell r="BO457">
            <v>2726.7912000000001</v>
          </cell>
          <cell r="BP457">
            <v>25.71</v>
          </cell>
          <cell r="BQ457">
            <v>160.28100000000001</v>
          </cell>
          <cell r="BR457">
            <v>4120.8245100000004</v>
          </cell>
          <cell r="BS457">
            <v>15.22</v>
          </cell>
          <cell r="BT457">
            <v>255.90600000000001</v>
          </cell>
          <cell r="BU457">
            <v>3894.8893200000002</v>
          </cell>
          <cell r="BV457">
            <v>490</v>
          </cell>
          <cell r="BW457">
            <v>5.6080000000000005</v>
          </cell>
          <cell r="BX457">
            <v>2747.92</v>
          </cell>
          <cell r="BY457">
            <v>19.900000000000002</v>
          </cell>
          <cell r="BZ457">
            <v>156.703</v>
          </cell>
          <cell r="CA457">
            <v>3118.3897000000002</v>
          </cell>
          <cell r="CB457">
            <v>24050.633470000001</v>
          </cell>
          <cell r="CD457">
            <v>11.600000000000001</v>
          </cell>
          <cell r="CE457">
            <v>35.587000000000003</v>
          </cell>
          <cell r="CF457">
            <v>412.80920000000009</v>
          </cell>
          <cell r="CG457">
            <v>12.85</v>
          </cell>
          <cell r="CH457">
            <v>29.400000000000002</v>
          </cell>
          <cell r="CI457">
            <v>377.79</v>
          </cell>
          <cell r="CJ457">
            <v>790.59920000000011</v>
          </cell>
          <cell r="CL457">
            <v>1471.49</v>
          </cell>
        </row>
        <row r="458">
          <cell r="A458" t="str">
            <v>09/12/2007</v>
          </cell>
          <cell r="B458">
            <v>39337</v>
          </cell>
          <cell r="C458">
            <v>100.37403770290278</v>
          </cell>
          <cell r="D458">
            <v>125.12201588111667</v>
          </cell>
          <cell r="E458">
            <v>41.865796047389075</v>
          </cell>
          <cell r="F458">
            <v>43.369321196568499</v>
          </cell>
          <cell r="G458">
            <v>115.98045397225722</v>
          </cell>
          <cell r="H458">
            <v>141.38139347563433</v>
          </cell>
          <cell r="I458">
            <v>70.210000000000008</v>
          </cell>
          <cell r="J458">
            <v>35.74</v>
          </cell>
          <cell r="K458">
            <v>203.90899999999999</v>
          </cell>
          <cell r="L458">
            <v>7287.70766</v>
          </cell>
          <cell r="M458">
            <v>82.75</v>
          </cell>
          <cell r="N458">
            <v>66.733000000000004</v>
          </cell>
          <cell r="O458">
            <v>5522.1557499999999</v>
          </cell>
          <cell r="P458">
            <v>80.800000000000011</v>
          </cell>
          <cell r="Q458">
            <v>153.173</v>
          </cell>
          <cell r="R458">
            <v>12376.378400000001</v>
          </cell>
          <cell r="S458">
            <v>31.48</v>
          </cell>
          <cell r="T458">
            <v>93.539200000000008</v>
          </cell>
          <cell r="U458">
            <v>2944.6140160000004</v>
          </cell>
          <cell r="V458">
            <v>24.45</v>
          </cell>
          <cell r="W458">
            <v>367.14</v>
          </cell>
          <cell r="X458">
            <v>8976.5729999999985</v>
          </cell>
          <cell r="Y458">
            <v>83.58</v>
          </cell>
          <cell r="Z458">
            <v>68.25</v>
          </cell>
          <cell r="AA458">
            <v>5704.335</v>
          </cell>
          <cell r="AB458">
            <v>22.59</v>
          </cell>
          <cell r="AC458">
            <v>121.29900000000001</v>
          </cell>
          <cell r="AD458">
            <v>2740.1444100000003</v>
          </cell>
          <cell r="AE458">
            <v>66.349999999999994</v>
          </cell>
          <cell r="AF458">
            <v>130.816</v>
          </cell>
          <cell r="AG458">
            <v>8679.641599999999</v>
          </cell>
          <cell r="AH458">
            <v>53.620000000000005</v>
          </cell>
          <cell r="AI458">
            <v>82.088999999999999</v>
          </cell>
          <cell r="AJ458">
            <v>4401.6121800000001</v>
          </cell>
          <cell r="AK458">
            <v>58633.162015999987</v>
          </cell>
          <cell r="AM458">
            <v>35.67</v>
          </cell>
          <cell r="AN458">
            <v>48.029000000000003</v>
          </cell>
          <cell r="AO458">
            <v>1713.1944300000002</v>
          </cell>
          <cell r="AP458">
            <v>61.370000000000005</v>
          </cell>
          <cell r="AQ458">
            <v>66.691000000000003</v>
          </cell>
          <cell r="AR458">
            <v>4092.8266700000004</v>
          </cell>
          <cell r="AS458">
            <v>131.99</v>
          </cell>
          <cell r="AT458">
            <v>41.792000000000002</v>
          </cell>
          <cell r="AU458">
            <v>5516.1260800000009</v>
          </cell>
          <cell r="AV458">
            <v>70.210000000000008</v>
          </cell>
          <cell r="AW458">
            <v>27.35</v>
          </cell>
          <cell r="AX458">
            <v>1920.2435000000003</v>
          </cell>
          <cell r="AY458">
            <v>7.22</v>
          </cell>
          <cell r="AZ458">
            <v>39.210999999999999</v>
          </cell>
          <cell r="BA458">
            <v>283.10341999999997</v>
          </cell>
          <cell r="BB458">
            <v>85.77</v>
          </cell>
          <cell r="BC458">
            <v>95.55</v>
          </cell>
          <cell r="BD458">
            <v>8195.3234999999986</v>
          </cell>
          <cell r="BE458">
            <v>21720.817600000002</v>
          </cell>
          <cell r="BG458">
            <v>25.8</v>
          </cell>
          <cell r="BH458">
            <v>120.883</v>
          </cell>
          <cell r="BI458">
            <v>3118.7813999999998</v>
          </cell>
          <cell r="BJ458">
            <v>13.8</v>
          </cell>
          <cell r="BK458">
            <v>314.63400000000001</v>
          </cell>
          <cell r="BL458">
            <v>4341.9492</v>
          </cell>
          <cell r="BM458">
            <v>26.26</v>
          </cell>
          <cell r="BN458">
            <v>102.70400000000001</v>
          </cell>
          <cell r="BO458">
            <v>2697.0070400000004</v>
          </cell>
          <cell r="BP458">
            <v>25.060000000000002</v>
          </cell>
          <cell r="BQ458">
            <v>160.28100000000001</v>
          </cell>
          <cell r="BR458">
            <v>4016.6418600000006</v>
          </cell>
          <cell r="BS458">
            <v>15.17</v>
          </cell>
          <cell r="BT458">
            <v>255.90600000000001</v>
          </cell>
          <cell r="BU458">
            <v>3882.09402</v>
          </cell>
          <cell r="BV458">
            <v>485.23</v>
          </cell>
          <cell r="BW458">
            <v>5.6080000000000005</v>
          </cell>
          <cell r="BX458">
            <v>2721.1698400000005</v>
          </cell>
          <cell r="BY458">
            <v>19.670000000000002</v>
          </cell>
          <cell r="BZ458">
            <v>156.703</v>
          </cell>
          <cell r="CA458">
            <v>3082.3480100000002</v>
          </cell>
          <cell r="CB458">
            <v>23859.991370000003</v>
          </cell>
          <cell r="CD458">
            <v>11.31</v>
          </cell>
          <cell r="CE458">
            <v>35.587000000000003</v>
          </cell>
          <cell r="CF458">
            <v>402.48897000000005</v>
          </cell>
          <cell r="CG458">
            <v>12.42</v>
          </cell>
          <cell r="CH458">
            <v>29.400000000000002</v>
          </cell>
          <cell r="CI458">
            <v>365.14800000000002</v>
          </cell>
          <cell r="CJ458">
            <v>767.63697000000002</v>
          </cell>
          <cell r="CL458">
            <v>1471.56</v>
          </cell>
        </row>
        <row r="459">
          <cell r="A459" t="str">
            <v>09/13/2007</v>
          </cell>
          <cell r="B459">
            <v>39338</v>
          </cell>
          <cell r="C459">
            <v>100.53604152730233</v>
          </cell>
          <cell r="D459">
            <v>125.98846278840257</v>
          </cell>
          <cell r="E459">
            <v>42.142854896787199</v>
          </cell>
          <cell r="F459">
            <v>42.895511017707847</v>
          </cell>
          <cell r="G459">
            <v>116.95696721311475</v>
          </cell>
          <cell r="H459">
            <v>143.11316955296013</v>
          </cell>
          <cell r="I459">
            <v>71.070000000000007</v>
          </cell>
          <cell r="J459">
            <v>34.21</v>
          </cell>
          <cell r="K459">
            <v>203.90899999999999</v>
          </cell>
          <cell r="L459">
            <v>6975.7268899999999</v>
          </cell>
          <cell r="M459">
            <v>82.9</v>
          </cell>
          <cell r="N459">
            <v>66.733000000000004</v>
          </cell>
          <cell r="O459">
            <v>5532.1657000000005</v>
          </cell>
          <cell r="P459">
            <v>81.27</v>
          </cell>
          <cell r="Q459">
            <v>153.173</v>
          </cell>
          <cell r="R459">
            <v>12448.369709999999</v>
          </cell>
          <cell r="S459">
            <v>31.82</v>
          </cell>
          <cell r="T459">
            <v>93.539200000000008</v>
          </cell>
          <cell r="U459">
            <v>2976.4173440000004</v>
          </cell>
          <cell r="V459">
            <v>24.68</v>
          </cell>
          <cell r="W459">
            <v>367.14</v>
          </cell>
          <cell r="X459">
            <v>9061.0151999999998</v>
          </cell>
          <cell r="Y459">
            <v>83.53</v>
          </cell>
          <cell r="Z459">
            <v>68.25</v>
          </cell>
          <cell r="AA459">
            <v>5700.9224999999997</v>
          </cell>
          <cell r="AB459">
            <v>22.740000000000002</v>
          </cell>
          <cell r="AC459">
            <v>121.29900000000001</v>
          </cell>
          <cell r="AD459">
            <v>2758.3392600000002</v>
          </cell>
          <cell r="AE459">
            <v>67.56</v>
          </cell>
          <cell r="AF459">
            <v>130.816</v>
          </cell>
          <cell r="AG459">
            <v>8837.9289600000011</v>
          </cell>
          <cell r="AH459">
            <v>54.050000000000004</v>
          </cell>
          <cell r="AI459">
            <v>82.088999999999999</v>
          </cell>
          <cell r="AJ459">
            <v>4436.9104500000003</v>
          </cell>
          <cell r="AK459">
            <v>58727.796014</v>
          </cell>
          <cell r="AM459">
            <v>36.35</v>
          </cell>
          <cell r="AN459">
            <v>48.029000000000003</v>
          </cell>
          <cell r="AO459">
            <v>1745.8541500000001</v>
          </cell>
          <cell r="AP459">
            <v>61.550000000000004</v>
          </cell>
          <cell r="AQ459">
            <v>66.691000000000003</v>
          </cell>
          <cell r="AR459">
            <v>4104.8310500000007</v>
          </cell>
          <cell r="AS459">
            <v>132.57</v>
          </cell>
          <cell r="AT459">
            <v>41.792000000000002</v>
          </cell>
          <cell r="AU459">
            <v>5540.3654399999996</v>
          </cell>
          <cell r="AV459">
            <v>71.070000000000007</v>
          </cell>
          <cell r="AW459">
            <v>27.35</v>
          </cell>
          <cell r="AX459">
            <v>1943.7645000000002</v>
          </cell>
          <cell r="AY459">
            <v>6.92</v>
          </cell>
          <cell r="AZ459">
            <v>39.210999999999999</v>
          </cell>
          <cell r="BA459">
            <v>271.34012000000001</v>
          </cell>
          <cell r="BB459">
            <v>86.5</v>
          </cell>
          <cell r="BC459">
            <v>95.55</v>
          </cell>
          <cell r="BD459">
            <v>8265.0749999999989</v>
          </cell>
          <cell r="BE459">
            <v>21871.230260000004</v>
          </cell>
          <cell r="BG459">
            <v>26.14</v>
          </cell>
          <cell r="BH459">
            <v>120.883</v>
          </cell>
          <cell r="BI459">
            <v>3159.8816200000001</v>
          </cell>
          <cell r="BJ459">
            <v>13.66</v>
          </cell>
          <cell r="BK459">
            <v>314.63400000000001</v>
          </cell>
          <cell r="BL459">
            <v>4297.9004400000003</v>
          </cell>
          <cell r="BM459">
            <v>26.69</v>
          </cell>
          <cell r="BN459">
            <v>102.70400000000001</v>
          </cell>
          <cell r="BO459">
            <v>2741.1697600000002</v>
          </cell>
          <cell r="BP459">
            <v>25.07</v>
          </cell>
          <cell r="BQ459">
            <v>160.28100000000001</v>
          </cell>
          <cell r="BR459">
            <v>4018.24467</v>
          </cell>
          <cell r="BS459">
            <v>15.52</v>
          </cell>
          <cell r="BT459">
            <v>255.90600000000001</v>
          </cell>
          <cell r="BU459">
            <v>3971.6611200000002</v>
          </cell>
          <cell r="BV459">
            <v>480</v>
          </cell>
          <cell r="BW459">
            <v>5.6080000000000005</v>
          </cell>
          <cell r="BX459">
            <v>2691.84</v>
          </cell>
          <cell r="BY459">
            <v>20.02</v>
          </cell>
          <cell r="BZ459">
            <v>156.703</v>
          </cell>
          <cell r="CA459">
            <v>3137.1940599999998</v>
          </cell>
          <cell r="CB459">
            <v>24017.891669999997</v>
          </cell>
          <cell r="CD459">
            <v>11.19</v>
          </cell>
          <cell r="CE459">
            <v>35.587000000000003</v>
          </cell>
          <cell r="CF459">
            <v>398.21853000000004</v>
          </cell>
          <cell r="CG459">
            <v>12.280000000000001</v>
          </cell>
          <cell r="CH459">
            <v>29.400000000000002</v>
          </cell>
          <cell r="CI459">
            <v>361.03200000000004</v>
          </cell>
          <cell r="CJ459">
            <v>759.25053000000003</v>
          </cell>
          <cell r="CL459">
            <v>1483.95</v>
          </cell>
        </row>
        <row r="460">
          <cell r="A460" t="str">
            <v>09/14/2007</v>
          </cell>
          <cell r="B460">
            <v>39339</v>
          </cell>
          <cell r="C460">
            <v>100.91725268422356</v>
          </cell>
          <cell r="D460">
            <v>125.89969839621892</v>
          </cell>
          <cell r="E460">
            <v>43.675320033363249</v>
          </cell>
          <cell r="F460">
            <v>42.589537000358085</v>
          </cell>
          <cell r="G460">
            <v>116.98061160151323</v>
          </cell>
          <cell r="H460">
            <v>144.40193314538865</v>
          </cell>
          <cell r="I460">
            <v>71.710000000000008</v>
          </cell>
          <cell r="J460">
            <v>34.83</v>
          </cell>
          <cell r="K460">
            <v>203.90899999999999</v>
          </cell>
          <cell r="L460">
            <v>7102.1504699999996</v>
          </cell>
          <cell r="M460">
            <v>83.350000000000009</v>
          </cell>
          <cell r="N460">
            <v>66.733000000000004</v>
          </cell>
          <cell r="O460">
            <v>5562.1955500000013</v>
          </cell>
          <cell r="P460">
            <v>81.59</v>
          </cell>
          <cell r="Q460">
            <v>153.173</v>
          </cell>
          <cell r="R460">
            <v>12497.38507</v>
          </cell>
          <cell r="S460">
            <v>31.75</v>
          </cell>
          <cell r="T460">
            <v>93.539200000000008</v>
          </cell>
          <cell r="U460">
            <v>2969.8696000000004</v>
          </cell>
          <cell r="V460">
            <v>24.77</v>
          </cell>
          <cell r="W460">
            <v>367.14</v>
          </cell>
          <cell r="X460">
            <v>9094.0577999999987</v>
          </cell>
          <cell r="Y460">
            <v>83.56</v>
          </cell>
          <cell r="Z460">
            <v>68.25</v>
          </cell>
          <cell r="AA460">
            <v>5702.97</v>
          </cell>
          <cell r="AB460">
            <v>22.85</v>
          </cell>
          <cell r="AC460">
            <v>121.29900000000001</v>
          </cell>
          <cell r="AD460">
            <v>2771.6821500000005</v>
          </cell>
          <cell r="AE460">
            <v>67.02</v>
          </cell>
          <cell r="AF460">
            <v>130.816</v>
          </cell>
          <cell r="AG460">
            <v>8767.2883199999997</v>
          </cell>
          <cell r="AH460">
            <v>54.61</v>
          </cell>
          <cell r="AI460">
            <v>82.088999999999999</v>
          </cell>
          <cell r="AJ460">
            <v>4482.8802900000001</v>
          </cell>
          <cell r="AK460">
            <v>58950.479250000004</v>
          </cell>
          <cell r="AM460">
            <v>36.61</v>
          </cell>
          <cell r="AN460">
            <v>48.029000000000003</v>
          </cell>
          <cell r="AO460">
            <v>1758.3416900000002</v>
          </cell>
          <cell r="AP460">
            <v>61.22</v>
          </cell>
          <cell r="AQ460">
            <v>66.691000000000003</v>
          </cell>
          <cell r="AR460">
            <v>4082.8230200000003</v>
          </cell>
          <cell r="AS460">
            <v>135.20000000000002</v>
          </cell>
          <cell r="AT460">
            <v>41.792000000000002</v>
          </cell>
          <cell r="AU460">
            <v>5650.2784000000011</v>
          </cell>
          <cell r="AV460">
            <v>71.710000000000008</v>
          </cell>
          <cell r="AW460">
            <v>27.35</v>
          </cell>
          <cell r="AX460">
            <v>1961.2685000000004</v>
          </cell>
          <cell r="AY460">
            <v>6.8100000000000005</v>
          </cell>
          <cell r="AZ460">
            <v>39.210999999999999</v>
          </cell>
          <cell r="BA460">
            <v>267.02690999999999</v>
          </cell>
          <cell r="BB460">
            <v>85.15</v>
          </cell>
          <cell r="BC460">
            <v>95.55</v>
          </cell>
          <cell r="BD460">
            <v>8136.0825000000004</v>
          </cell>
          <cell r="BE460">
            <v>21855.821020000003</v>
          </cell>
          <cell r="BG460">
            <v>27.37</v>
          </cell>
          <cell r="BH460">
            <v>120.883</v>
          </cell>
          <cell r="BI460">
            <v>3308.5677099999998</v>
          </cell>
          <cell r="BJ460">
            <v>14.35</v>
          </cell>
          <cell r="BK460">
            <v>314.63400000000001</v>
          </cell>
          <cell r="BL460">
            <v>4514.9979000000003</v>
          </cell>
          <cell r="BM460">
            <v>27.580000000000002</v>
          </cell>
          <cell r="BN460">
            <v>102.70400000000001</v>
          </cell>
          <cell r="BO460">
            <v>2832.5763200000006</v>
          </cell>
          <cell r="BP460">
            <v>25.71</v>
          </cell>
          <cell r="BQ460">
            <v>160.28100000000001</v>
          </cell>
          <cell r="BR460">
            <v>4120.8245100000004</v>
          </cell>
          <cell r="BS460">
            <v>16.04</v>
          </cell>
          <cell r="BT460">
            <v>255.90600000000001</v>
          </cell>
          <cell r="BU460">
            <v>4104.7322400000003</v>
          </cell>
          <cell r="BV460">
            <v>489</v>
          </cell>
          <cell r="BW460">
            <v>5.6080000000000005</v>
          </cell>
          <cell r="BX460">
            <v>2742.3120000000004</v>
          </cell>
          <cell r="BY460">
            <v>20.85</v>
          </cell>
          <cell r="BZ460">
            <v>156.703</v>
          </cell>
          <cell r="CA460">
            <v>3267.2575500000003</v>
          </cell>
          <cell r="CB460">
            <v>24891.268230000001</v>
          </cell>
          <cell r="CD460">
            <v>11.17</v>
          </cell>
          <cell r="CE460">
            <v>35.587000000000003</v>
          </cell>
          <cell r="CF460">
            <v>397.50679000000002</v>
          </cell>
          <cell r="CG460">
            <v>12.120000000000001</v>
          </cell>
          <cell r="CH460">
            <v>29.400000000000002</v>
          </cell>
          <cell r="CI460">
            <v>356.32800000000003</v>
          </cell>
          <cell r="CJ460">
            <v>753.83479000000011</v>
          </cell>
          <cell r="CL460">
            <v>1484.25</v>
          </cell>
        </row>
        <row r="461">
          <cell r="A461" t="str">
            <v>09/17/2007</v>
          </cell>
          <cell r="B461">
            <v>39342</v>
          </cell>
          <cell r="C461">
            <v>99.940343376159873</v>
          </cell>
          <cell r="D461">
            <v>122.80693038826232</v>
          </cell>
          <cell r="E461">
            <v>44.074004029911393</v>
          </cell>
          <cell r="F461">
            <v>42.360516656846379</v>
          </cell>
          <cell r="G461">
            <v>116.38162042875157</v>
          </cell>
          <cell r="H461">
            <v>141.56262585581956</v>
          </cell>
          <cell r="I461">
            <v>70.3</v>
          </cell>
          <cell r="J461">
            <v>34.53</v>
          </cell>
          <cell r="K461">
            <v>203.90899999999999</v>
          </cell>
          <cell r="L461">
            <v>7040.9777699999995</v>
          </cell>
          <cell r="M461">
            <v>82.62</v>
          </cell>
          <cell r="N461">
            <v>66.733000000000004</v>
          </cell>
          <cell r="O461">
            <v>5513.4804600000007</v>
          </cell>
          <cell r="P461">
            <v>80.489999999999995</v>
          </cell>
          <cell r="Q461">
            <v>153.173</v>
          </cell>
          <cell r="R461">
            <v>12328.894769999999</v>
          </cell>
          <cell r="S461">
            <v>31</v>
          </cell>
          <cell r="T461">
            <v>93.539200000000008</v>
          </cell>
          <cell r="U461">
            <v>2899.7152000000001</v>
          </cell>
          <cell r="V461">
            <v>24.43</v>
          </cell>
          <cell r="W461">
            <v>367.14</v>
          </cell>
          <cell r="X461">
            <v>8969.2302</v>
          </cell>
          <cell r="Y461">
            <v>84.100000000000009</v>
          </cell>
          <cell r="Z461">
            <v>68.25</v>
          </cell>
          <cell r="AA461">
            <v>5739.8250000000007</v>
          </cell>
          <cell r="AB461">
            <v>22.78</v>
          </cell>
          <cell r="AC461">
            <v>121.29900000000001</v>
          </cell>
          <cell r="AD461">
            <v>2763.1912200000002</v>
          </cell>
          <cell r="AE461">
            <v>66.210000000000008</v>
          </cell>
          <cell r="AF461">
            <v>130.816</v>
          </cell>
          <cell r="AG461">
            <v>8661.3273600000011</v>
          </cell>
          <cell r="AH461">
            <v>54.370000000000005</v>
          </cell>
          <cell r="AI461">
            <v>82.088999999999999</v>
          </cell>
          <cell r="AJ461">
            <v>4463.17893</v>
          </cell>
          <cell r="AK461">
            <v>58379.820910000002</v>
          </cell>
          <cell r="AM461">
            <v>35.770000000000003</v>
          </cell>
          <cell r="AN461">
            <v>48.029000000000003</v>
          </cell>
          <cell r="AO461">
            <v>1717.9973300000004</v>
          </cell>
          <cell r="AP461">
            <v>60.69</v>
          </cell>
          <cell r="AQ461">
            <v>66.691000000000003</v>
          </cell>
          <cell r="AR461">
            <v>4047.4767900000002</v>
          </cell>
          <cell r="AS461">
            <v>131.81</v>
          </cell>
          <cell r="AT461">
            <v>41.792000000000002</v>
          </cell>
          <cell r="AU461">
            <v>5508.6035200000006</v>
          </cell>
          <cell r="AV461">
            <v>70.3</v>
          </cell>
          <cell r="AW461">
            <v>27.35</v>
          </cell>
          <cell r="AX461">
            <v>1922.7049999999999</v>
          </cell>
          <cell r="AY461">
            <v>6.76</v>
          </cell>
          <cell r="AZ461">
            <v>39.210999999999999</v>
          </cell>
          <cell r="BA461">
            <v>265.06635999999997</v>
          </cell>
          <cell r="BB461">
            <v>82.23</v>
          </cell>
          <cell r="BC461">
            <v>95.55</v>
          </cell>
          <cell r="BD461">
            <v>7857.0765000000001</v>
          </cell>
          <cell r="BE461">
            <v>21318.925500000001</v>
          </cell>
          <cell r="BG461">
            <v>27.84</v>
          </cell>
          <cell r="BH461">
            <v>120.883</v>
          </cell>
          <cell r="BI461">
            <v>3365.3827200000001</v>
          </cell>
          <cell r="BJ461">
            <v>14.52</v>
          </cell>
          <cell r="BK461">
            <v>314.63400000000001</v>
          </cell>
          <cell r="BL461">
            <v>4568.4856799999998</v>
          </cell>
          <cell r="BM461">
            <v>28.12</v>
          </cell>
          <cell r="BN461">
            <v>102.70400000000001</v>
          </cell>
          <cell r="BO461">
            <v>2888.0364800000002</v>
          </cell>
          <cell r="BP461">
            <v>25.71</v>
          </cell>
          <cell r="BQ461">
            <v>160.28100000000001</v>
          </cell>
          <cell r="BR461">
            <v>4120.8245100000004</v>
          </cell>
          <cell r="BS461">
            <v>16.09</v>
          </cell>
          <cell r="BT461">
            <v>255.90600000000001</v>
          </cell>
          <cell r="BU461">
            <v>4117.52754</v>
          </cell>
          <cell r="BV461">
            <v>496</v>
          </cell>
          <cell r="BW461">
            <v>5.6080000000000005</v>
          </cell>
          <cell r="BX461">
            <v>2781.5680000000002</v>
          </cell>
          <cell r="BY461">
            <v>20.91</v>
          </cell>
          <cell r="BZ461">
            <v>156.703</v>
          </cell>
          <cell r="CA461">
            <v>3276.6597300000003</v>
          </cell>
          <cell r="CB461">
            <v>25118.484659999998</v>
          </cell>
          <cell r="CD461">
            <v>10.99</v>
          </cell>
          <cell r="CE461">
            <v>35.587000000000003</v>
          </cell>
          <cell r="CF461">
            <v>391.10113000000007</v>
          </cell>
          <cell r="CG461">
            <v>12.200000000000001</v>
          </cell>
          <cell r="CH461">
            <v>29.400000000000002</v>
          </cell>
          <cell r="CI461">
            <v>358.68000000000006</v>
          </cell>
          <cell r="CJ461">
            <v>749.78113000000008</v>
          </cell>
          <cell r="CL461">
            <v>1476.65</v>
          </cell>
        </row>
        <row r="462">
          <cell r="A462" t="str">
            <v>09/18/2007</v>
          </cell>
          <cell r="B462">
            <v>39343</v>
          </cell>
          <cell r="C462">
            <v>103.98666129463143</v>
          </cell>
          <cell r="D462">
            <v>126.75757655377949</v>
          </cell>
          <cell r="E462">
            <v>46.428779655334814</v>
          </cell>
          <cell r="F462">
            <v>44.633455119870582</v>
          </cell>
          <cell r="G462">
            <v>119.78089533417401</v>
          </cell>
          <cell r="H462">
            <v>150.96657269432137</v>
          </cell>
          <cell r="I462">
            <v>74.97</v>
          </cell>
          <cell r="J462">
            <v>36.090000000000003</v>
          </cell>
          <cell r="K462">
            <v>203.90899999999999</v>
          </cell>
          <cell r="L462">
            <v>7359.0758100000003</v>
          </cell>
          <cell r="M462">
            <v>86.27</v>
          </cell>
          <cell r="N462">
            <v>66.733000000000004</v>
          </cell>
          <cell r="O462">
            <v>5757.05591</v>
          </cell>
          <cell r="P462">
            <v>81.81</v>
          </cell>
          <cell r="Q462">
            <v>153.173</v>
          </cell>
          <cell r="R462">
            <v>12531.083130000001</v>
          </cell>
          <cell r="S462">
            <v>31.87</v>
          </cell>
          <cell r="T462">
            <v>93.539200000000008</v>
          </cell>
          <cell r="U462">
            <v>2981.0943040000002</v>
          </cell>
          <cell r="V462">
            <v>26.150000000000002</v>
          </cell>
          <cell r="W462">
            <v>367.14</v>
          </cell>
          <cell r="X462">
            <v>9600.7110000000011</v>
          </cell>
          <cell r="Y462">
            <v>87.51</v>
          </cell>
          <cell r="Z462">
            <v>68.25</v>
          </cell>
          <cell r="AA462">
            <v>5972.5575000000008</v>
          </cell>
          <cell r="AB462">
            <v>23.31</v>
          </cell>
          <cell r="AC462">
            <v>121.29900000000001</v>
          </cell>
          <cell r="AD462">
            <v>2827.4796900000001</v>
          </cell>
          <cell r="AE462">
            <v>69</v>
          </cell>
          <cell r="AF462">
            <v>130.816</v>
          </cell>
          <cell r="AG462">
            <v>9026.3040000000001</v>
          </cell>
          <cell r="AH462">
            <v>57.11</v>
          </cell>
          <cell r="AI462">
            <v>82.088999999999999</v>
          </cell>
          <cell r="AJ462">
            <v>4688.1027899999999</v>
          </cell>
          <cell r="AK462">
            <v>60743.464134000002</v>
          </cell>
          <cell r="AM462">
            <v>36.910000000000004</v>
          </cell>
          <cell r="AN462">
            <v>48.029000000000003</v>
          </cell>
          <cell r="AO462">
            <v>1772.7503900000004</v>
          </cell>
          <cell r="AP462">
            <v>61.43</v>
          </cell>
          <cell r="AQ462">
            <v>66.691000000000003</v>
          </cell>
          <cell r="AR462">
            <v>4096.8281299999999</v>
          </cell>
          <cell r="AS462">
            <v>134.26</v>
          </cell>
          <cell r="AT462">
            <v>41.792000000000002</v>
          </cell>
          <cell r="AU462">
            <v>5610.9939199999999</v>
          </cell>
          <cell r="AV462">
            <v>74.97</v>
          </cell>
          <cell r="AW462">
            <v>27.35</v>
          </cell>
          <cell r="AX462">
            <v>2050.4295000000002</v>
          </cell>
          <cell r="AY462">
            <v>6.93</v>
          </cell>
          <cell r="AZ462">
            <v>39.210999999999999</v>
          </cell>
          <cell r="BA462">
            <v>271.73222999999996</v>
          </cell>
          <cell r="BB462">
            <v>85.84</v>
          </cell>
          <cell r="BC462">
            <v>95.55</v>
          </cell>
          <cell r="BD462">
            <v>8202.0120000000006</v>
          </cell>
          <cell r="BE462">
            <v>22004.746169999999</v>
          </cell>
          <cell r="BG462">
            <v>29.01</v>
          </cell>
          <cell r="BH462">
            <v>120.883</v>
          </cell>
          <cell r="BI462">
            <v>3506.81583</v>
          </cell>
          <cell r="BJ462">
            <v>15.3</v>
          </cell>
          <cell r="BK462">
            <v>314.63400000000001</v>
          </cell>
          <cell r="BL462">
            <v>4813.9002</v>
          </cell>
          <cell r="BM462">
            <v>29.17</v>
          </cell>
          <cell r="BN462">
            <v>102.70400000000001</v>
          </cell>
          <cell r="BO462">
            <v>2995.8756800000006</v>
          </cell>
          <cell r="BP462">
            <v>26.26</v>
          </cell>
          <cell r="BQ462">
            <v>160.28100000000001</v>
          </cell>
          <cell r="BR462">
            <v>4208.9790600000006</v>
          </cell>
          <cell r="BS462">
            <v>17.100000000000001</v>
          </cell>
          <cell r="BT462">
            <v>255.90600000000001</v>
          </cell>
          <cell r="BU462">
            <v>4375.9926000000005</v>
          </cell>
          <cell r="BV462">
            <v>534.71</v>
          </cell>
          <cell r="BW462">
            <v>5.6080000000000005</v>
          </cell>
          <cell r="BX462">
            <v>2998.6536800000003</v>
          </cell>
          <cell r="BY462">
            <v>22.72</v>
          </cell>
          <cell r="BZ462">
            <v>156.703</v>
          </cell>
          <cell r="CA462">
            <v>3560.29216</v>
          </cell>
          <cell r="CB462">
            <v>26460.509210000004</v>
          </cell>
          <cell r="CD462">
            <v>11.22</v>
          </cell>
          <cell r="CE462">
            <v>35.587000000000003</v>
          </cell>
          <cell r="CF462">
            <v>399.28614000000005</v>
          </cell>
          <cell r="CG462">
            <v>13.290000000000001</v>
          </cell>
          <cell r="CH462">
            <v>29.400000000000002</v>
          </cell>
          <cell r="CI462">
            <v>390.72600000000006</v>
          </cell>
          <cell r="CJ462">
            <v>790.01214000000004</v>
          </cell>
          <cell r="CL462">
            <v>1519.78</v>
          </cell>
        </row>
        <row r="463">
          <cell r="A463" t="str">
            <v>09/19/2007</v>
          </cell>
          <cell r="B463">
            <v>39344</v>
          </cell>
          <cell r="C463">
            <v>102.93111727942215</v>
          </cell>
          <cell r="D463">
            <v>126.74726768269903</v>
          </cell>
          <cell r="E463">
            <v>46.44135617309059</v>
          </cell>
          <cell r="F463">
            <v>44.796061337775228</v>
          </cell>
          <cell r="G463">
            <v>120.50993064312733</v>
          </cell>
          <cell r="H463">
            <v>153.46355215465164</v>
          </cell>
          <cell r="I463">
            <v>76.210000000000008</v>
          </cell>
          <cell r="J463">
            <v>35.68</v>
          </cell>
          <cell r="K463">
            <v>203.90899999999999</v>
          </cell>
          <cell r="L463">
            <v>7275.4731199999997</v>
          </cell>
          <cell r="M463">
            <v>84.87</v>
          </cell>
          <cell r="N463">
            <v>66.733000000000004</v>
          </cell>
          <cell r="O463">
            <v>5663.6297100000011</v>
          </cell>
          <cell r="P463">
            <v>81.89</v>
          </cell>
          <cell r="Q463">
            <v>153.173</v>
          </cell>
          <cell r="R463">
            <v>12543.33697</v>
          </cell>
          <cell r="S463">
            <v>32.300000000000004</v>
          </cell>
          <cell r="T463">
            <v>93.539200000000008</v>
          </cell>
          <cell r="U463">
            <v>3021.3161600000008</v>
          </cell>
          <cell r="V463">
            <v>24.830000000000002</v>
          </cell>
          <cell r="W463">
            <v>367.14</v>
          </cell>
          <cell r="X463">
            <v>9116.0861999999997</v>
          </cell>
          <cell r="Y463">
            <v>86.49</v>
          </cell>
          <cell r="Z463">
            <v>68.25</v>
          </cell>
          <cell r="AA463">
            <v>5902.9424999999992</v>
          </cell>
          <cell r="AB463">
            <v>23.54</v>
          </cell>
          <cell r="AC463">
            <v>121.29900000000001</v>
          </cell>
          <cell r="AD463">
            <v>2855.3784599999999</v>
          </cell>
          <cell r="AE463">
            <v>68.710000000000008</v>
          </cell>
          <cell r="AF463">
            <v>130.816</v>
          </cell>
          <cell r="AG463">
            <v>8988.367360000002</v>
          </cell>
          <cell r="AH463">
            <v>57.99</v>
          </cell>
          <cell r="AI463">
            <v>82.088999999999999</v>
          </cell>
          <cell r="AJ463">
            <v>4760.3411100000003</v>
          </cell>
          <cell r="AK463">
            <v>60126.871590000002</v>
          </cell>
          <cell r="AM463">
            <v>37.61</v>
          </cell>
          <cell r="AN463">
            <v>48.029000000000003</v>
          </cell>
          <cell r="AO463">
            <v>1806.3706900000002</v>
          </cell>
          <cell r="AP463">
            <v>61.11</v>
          </cell>
          <cell r="AQ463">
            <v>66.691000000000003</v>
          </cell>
          <cell r="AR463">
            <v>4075.4870100000003</v>
          </cell>
          <cell r="AS463">
            <v>135.21</v>
          </cell>
          <cell r="AT463">
            <v>41.792000000000002</v>
          </cell>
          <cell r="AU463">
            <v>5650.6963200000009</v>
          </cell>
          <cell r="AV463">
            <v>76.210000000000008</v>
          </cell>
          <cell r="AW463">
            <v>27.35</v>
          </cell>
          <cell r="AX463">
            <v>2084.3435000000004</v>
          </cell>
          <cell r="AY463">
            <v>6.96</v>
          </cell>
          <cell r="AZ463">
            <v>39.210999999999999</v>
          </cell>
          <cell r="BA463">
            <v>272.90855999999997</v>
          </cell>
          <cell r="BB463">
            <v>84.91</v>
          </cell>
          <cell r="BC463">
            <v>95.55</v>
          </cell>
          <cell r="BD463">
            <v>8113.1504999999997</v>
          </cell>
          <cell r="BE463">
            <v>22002.956580000002</v>
          </cell>
          <cell r="BG463">
            <v>29.14</v>
          </cell>
          <cell r="BH463">
            <v>120.883</v>
          </cell>
          <cell r="BI463">
            <v>3522.53062</v>
          </cell>
          <cell r="BJ463">
            <v>15.19</v>
          </cell>
          <cell r="BK463">
            <v>314.63400000000001</v>
          </cell>
          <cell r="BL463">
            <v>4779.2904600000002</v>
          </cell>
          <cell r="BM463">
            <v>29.32</v>
          </cell>
          <cell r="BN463">
            <v>102.70400000000001</v>
          </cell>
          <cell r="BO463">
            <v>3011.2812800000002</v>
          </cell>
          <cell r="BP463">
            <v>27.02</v>
          </cell>
          <cell r="BQ463">
            <v>160.28100000000001</v>
          </cell>
          <cell r="BR463">
            <v>4330.7926200000002</v>
          </cell>
          <cell r="BS463">
            <v>17.260000000000002</v>
          </cell>
          <cell r="BT463">
            <v>255.90600000000001</v>
          </cell>
          <cell r="BU463">
            <v>4416.9375600000003</v>
          </cell>
          <cell r="BV463">
            <v>516.25</v>
          </cell>
          <cell r="BW463">
            <v>5.6080000000000005</v>
          </cell>
          <cell r="BX463">
            <v>2895.13</v>
          </cell>
          <cell r="BY463">
            <v>22.41</v>
          </cell>
          <cell r="BZ463">
            <v>156.703</v>
          </cell>
          <cell r="CA463">
            <v>3511.71423</v>
          </cell>
          <cell r="CB463">
            <v>26467.676770000005</v>
          </cell>
          <cell r="CD463">
            <v>11.21</v>
          </cell>
          <cell r="CE463">
            <v>35.587000000000003</v>
          </cell>
          <cell r="CF463">
            <v>398.93027000000006</v>
          </cell>
          <cell r="CG463">
            <v>13.4</v>
          </cell>
          <cell r="CH463">
            <v>29.400000000000002</v>
          </cell>
          <cell r="CI463">
            <v>393.96000000000004</v>
          </cell>
          <cell r="CJ463">
            <v>792.8902700000001</v>
          </cell>
          <cell r="CL463">
            <v>1529.03</v>
          </cell>
        </row>
        <row r="464">
          <cell r="A464" t="str">
            <v>09/20/2007</v>
          </cell>
          <cell r="B464">
            <v>39345</v>
          </cell>
          <cell r="C464">
            <v>100.63349031002822</v>
          </cell>
          <cell r="D464">
            <v>125.04448358978568</v>
          </cell>
          <cell r="E464">
            <v>43.795032407751556</v>
          </cell>
          <cell r="F464">
            <v>43.397338146275054</v>
          </cell>
          <cell r="G464">
            <v>119.6997162673392</v>
          </cell>
          <cell r="H464">
            <v>152.98026580749092</v>
          </cell>
          <cell r="I464">
            <v>75.97</v>
          </cell>
          <cell r="J464">
            <v>35.14</v>
          </cell>
          <cell r="K464">
            <v>203.90899999999999</v>
          </cell>
          <cell r="L464">
            <v>7165.3622599999999</v>
          </cell>
          <cell r="M464">
            <v>84.38</v>
          </cell>
          <cell r="N464">
            <v>66.733000000000004</v>
          </cell>
          <cell r="O464">
            <v>5630.9305400000003</v>
          </cell>
          <cell r="P464">
            <v>80.960000000000008</v>
          </cell>
          <cell r="Q464">
            <v>153.173</v>
          </cell>
          <cell r="R464">
            <v>12400.886080000002</v>
          </cell>
          <cell r="S464">
            <v>31.69</v>
          </cell>
          <cell r="T464">
            <v>93.539200000000008</v>
          </cell>
          <cell r="U464">
            <v>2964.2572480000003</v>
          </cell>
          <cell r="V464">
            <v>23.37</v>
          </cell>
          <cell r="W464">
            <v>367.14</v>
          </cell>
          <cell r="X464">
            <v>8580.0617999999995</v>
          </cell>
          <cell r="Y464">
            <v>83.850000000000009</v>
          </cell>
          <cell r="Z464">
            <v>68.25</v>
          </cell>
          <cell r="AA464">
            <v>5722.7625000000007</v>
          </cell>
          <cell r="AB464">
            <v>23.43</v>
          </cell>
          <cell r="AC464">
            <v>121.29900000000001</v>
          </cell>
          <cell r="AD464">
            <v>2842.03557</v>
          </cell>
          <cell r="AE464">
            <v>67.239999999999995</v>
          </cell>
          <cell r="AF464">
            <v>130.816</v>
          </cell>
          <cell r="AG464">
            <v>8796.0678399999997</v>
          </cell>
          <cell r="AH464">
            <v>57.04</v>
          </cell>
          <cell r="AI464">
            <v>82.088999999999999</v>
          </cell>
          <cell r="AJ464">
            <v>4682.3565600000002</v>
          </cell>
          <cell r="AK464">
            <v>58784.72039799999</v>
          </cell>
          <cell r="AM464">
            <v>36.25</v>
          </cell>
          <cell r="AN464">
            <v>48.029000000000003</v>
          </cell>
          <cell r="AO464">
            <v>1741.0512500000002</v>
          </cell>
          <cell r="AP464">
            <v>60.58</v>
          </cell>
          <cell r="AQ464">
            <v>66.691000000000003</v>
          </cell>
          <cell r="AR464">
            <v>4040.1407800000002</v>
          </cell>
          <cell r="AS464">
            <v>132.88</v>
          </cell>
          <cell r="AT464">
            <v>41.792000000000002</v>
          </cell>
          <cell r="AU464">
            <v>5553.32096</v>
          </cell>
          <cell r="AV464">
            <v>75.97</v>
          </cell>
          <cell r="AW464">
            <v>27.35</v>
          </cell>
          <cell r="AX464">
            <v>2077.7795000000001</v>
          </cell>
          <cell r="AY464">
            <v>6.93</v>
          </cell>
          <cell r="AZ464">
            <v>39.210999999999999</v>
          </cell>
          <cell r="BA464">
            <v>271.73222999999996</v>
          </cell>
          <cell r="BB464">
            <v>83.97</v>
          </cell>
          <cell r="BC464">
            <v>95.55</v>
          </cell>
          <cell r="BD464">
            <v>8023.3334999999997</v>
          </cell>
          <cell r="BE464">
            <v>21707.358219999998</v>
          </cell>
          <cell r="BG464">
            <v>27.55</v>
          </cell>
          <cell r="BH464">
            <v>120.883</v>
          </cell>
          <cell r="BI464">
            <v>3330.32665</v>
          </cell>
          <cell r="BJ464">
            <v>14.08</v>
          </cell>
          <cell r="BK464">
            <v>314.63400000000001</v>
          </cell>
          <cell r="BL464">
            <v>4430.0467200000003</v>
          </cell>
          <cell r="BM464">
            <v>27.37</v>
          </cell>
          <cell r="BN464">
            <v>102.70400000000001</v>
          </cell>
          <cell r="BO464">
            <v>2811.0084800000004</v>
          </cell>
          <cell r="BP464">
            <v>25.560000000000002</v>
          </cell>
          <cell r="BQ464">
            <v>160.28100000000001</v>
          </cell>
          <cell r="BR464">
            <v>4096.7823600000002</v>
          </cell>
          <cell r="BS464">
            <v>16.11</v>
          </cell>
          <cell r="BT464">
            <v>255.90600000000001</v>
          </cell>
          <cell r="BU464">
            <v>4122.6456600000001</v>
          </cell>
          <cell r="BV464">
            <v>508.99</v>
          </cell>
          <cell r="BW464">
            <v>5.6080000000000005</v>
          </cell>
          <cell r="BX464">
            <v>2854.4159200000004</v>
          </cell>
          <cell r="BY464">
            <v>21.150000000000002</v>
          </cell>
          <cell r="BZ464">
            <v>156.703</v>
          </cell>
          <cell r="CA464">
            <v>3314.2684500000005</v>
          </cell>
          <cell r="CB464">
            <v>24959.494240000004</v>
          </cell>
          <cell r="CD464">
            <v>11.01</v>
          </cell>
          <cell r="CE464">
            <v>35.587000000000003</v>
          </cell>
          <cell r="CF464">
            <v>391.81287000000003</v>
          </cell>
          <cell r="CG464">
            <v>12.8</v>
          </cell>
          <cell r="CH464">
            <v>29.400000000000002</v>
          </cell>
          <cell r="CI464">
            <v>376.32000000000005</v>
          </cell>
          <cell r="CJ464">
            <v>768.13287000000014</v>
          </cell>
          <cell r="CL464">
            <v>1518.75</v>
          </cell>
        </row>
        <row r="465">
          <cell r="A465" t="str">
            <v>09/21/2007</v>
          </cell>
          <cell r="B465">
            <v>39346</v>
          </cell>
          <cell r="C465">
            <v>100.9294663458026</v>
          </cell>
          <cell r="D465">
            <v>126.60371752129372</v>
          </cell>
          <cell r="E465">
            <v>43.565983098376535</v>
          </cell>
          <cell r="F465">
            <v>44.265403135191598</v>
          </cell>
          <cell r="G465">
            <v>120.25141866330389</v>
          </cell>
          <cell r="H465">
            <v>154.3697140555779</v>
          </cell>
          <cell r="I465">
            <v>76.66</v>
          </cell>
          <cell r="J465">
            <v>36.15</v>
          </cell>
          <cell r="K465">
            <v>203.90899999999999</v>
          </cell>
          <cell r="L465">
            <v>7371.3103499999997</v>
          </cell>
          <cell r="M465">
            <v>84.31</v>
          </cell>
          <cell r="N465">
            <v>66.733000000000004</v>
          </cell>
          <cell r="O465">
            <v>5626.2592300000006</v>
          </cell>
          <cell r="P465">
            <v>80.66</v>
          </cell>
          <cell r="Q465">
            <v>153.173</v>
          </cell>
          <cell r="R465">
            <v>12354.93418</v>
          </cell>
          <cell r="S465">
            <v>31.25</v>
          </cell>
          <cell r="T465">
            <v>93.539200000000008</v>
          </cell>
          <cell r="U465">
            <v>2923.1000000000004</v>
          </cell>
          <cell r="V465">
            <v>23.87</v>
          </cell>
          <cell r="W465">
            <v>367.14</v>
          </cell>
          <cell r="X465">
            <v>8763.6317999999992</v>
          </cell>
          <cell r="Y465">
            <v>84.16</v>
          </cell>
          <cell r="Z465">
            <v>68.25</v>
          </cell>
          <cell r="AA465">
            <v>5743.92</v>
          </cell>
          <cell r="AB465">
            <v>23.67</v>
          </cell>
          <cell r="AC465">
            <v>121.29900000000001</v>
          </cell>
          <cell r="AD465">
            <v>2871.1473300000002</v>
          </cell>
          <cell r="AE465">
            <v>65.87</v>
          </cell>
          <cell r="AF465">
            <v>130.816</v>
          </cell>
          <cell r="AG465">
            <v>8616.8499200000006</v>
          </cell>
          <cell r="AH465">
            <v>57.09</v>
          </cell>
          <cell r="AI465">
            <v>82.088999999999999</v>
          </cell>
          <cell r="AJ465">
            <v>4686.46101</v>
          </cell>
          <cell r="AK465">
            <v>58957.613819999999</v>
          </cell>
          <cell r="AM465">
            <v>36.6</v>
          </cell>
          <cell r="AN465">
            <v>48.029000000000003</v>
          </cell>
          <cell r="AO465">
            <v>1757.8614000000002</v>
          </cell>
          <cell r="AP465">
            <v>59.25</v>
          </cell>
          <cell r="AQ465">
            <v>66.691000000000003</v>
          </cell>
          <cell r="AR465">
            <v>3951.44175</v>
          </cell>
          <cell r="AS465">
            <v>134.1</v>
          </cell>
          <cell r="AT465">
            <v>41.792000000000002</v>
          </cell>
          <cell r="AU465">
            <v>5604.3072000000002</v>
          </cell>
          <cell r="AV465">
            <v>76.66</v>
          </cell>
          <cell r="AW465">
            <v>27.35</v>
          </cell>
          <cell r="AX465">
            <v>2096.6509999999998</v>
          </cell>
          <cell r="AY465">
            <v>6.94</v>
          </cell>
          <cell r="AZ465">
            <v>39.210999999999999</v>
          </cell>
          <cell r="BA465">
            <v>272.12434000000002</v>
          </cell>
          <cell r="BB465">
            <v>86.820000000000007</v>
          </cell>
          <cell r="BC465">
            <v>95.55</v>
          </cell>
          <cell r="BD465">
            <v>8295.6509999999998</v>
          </cell>
          <cell r="BE465">
            <v>21978.036690000001</v>
          </cell>
          <cell r="BG465">
            <v>27.17</v>
          </cell>
          <cell r="BH465">
            <v>120.883</v>
          </cell>
          <cell r="BI465">
            <v>3284.39111</v>
          </cell>
          <cell r="BJ465">
            <v>14.100000000000001</v>
          </cell>
          <cell r="BK465">
            <v>314.63400000000001</v>
          </cell>
          <cell r="BL465">
            <v>4436.3394000000008</v>
          </cell>
          <cell r="BM465">
            <v>27.27</v>
          </cell>
          <cell r="BN465">
            <v>102.70400000000001</v>
          </cell>
          <cell r="BO465">
            <v>2800.7380800000001</v>
          </cell>
          <cell r="BP465">
            <v>25.32</v>
          </cell>
          <cell r="BQ465">
            <v>160.28100000000001</v>
          </cell>
          <cell r="BR465">
            <v>4058.3149200000003</v>
          </cell>
          <cell r="BS465">
            <v>16.16</v>
          </cell>
          <cell r="BT465">
            <v>255.90600000000001</v>
          </cell>
          <cell r="BU465">
            <v>4135.4409599999999</v>
          </cell>
          <cell r="BV465">
            <v>504.5</v>
          </cell>
          <cell r="BW465">
            <v>5.6080000000000005</v>
          </cell>
          <cell r="BX465">
            <v>2829.2360000000003</v>
          </cell>
          <cell r="BY465">
            <v>20.96</v>
          </cell>
          <cell r="BZ465">
            <v>156.703</v>
          </cell>
          <cell r="CA465">
            <v>3284.4948800000002</v>
          </cell>
          <cell r="CB465">
            <v>24828.955350000004</v>
          </cell>
          <cell r="CD465">
            <v>11.26</v>
          </cell>
          <cell r="CE465">
            <v>35.587000000000003</v>
          </cell>
          <cell r="CF465">
            <v>400.70962000000003</v>
          </cell>
          <cell r="CG465">
            <v>13.02</v>
          </cell>
          <cell r="CH465">
            <v>29.400000000000002</v>
          </cell>
          <cell r="CI465">
            <v>382.78800000000001</v>
          </cell>
          <cell r="CJ465">
            <v>783.4976200000001</v>
          </cell>
          <cell r="CL465">
            <v>1525.75</v>
          </cell>
        </row>
        <row r="466">
          <cell r="A466" t="str">
            <v>09/24/2007</v>
          </cell>
          <cell r="B466">
            <v>39349</v>
          </cell>
          <cell r="C466">
            <v>100.00698444180341</v>
          </cell>
          <cell r="D466">
            <v>125.8522782459418</v>
          </cell>
          <cell r="E466">
            <v>41.379830519998748</v>
          </cell>
          <cell r="F466">
            <v>42.894617232379431</v>
          </cell>
          <cell r="G466">
            <v>119.61932534678435</v>
          </cell>
          <cell r="H466">
            <v>154.22875553765604</v>
          </cell>
          <cell r="I466">
            <v>76.59</v>
          </cell>
          <cell r="J466">
            <v>35.81</v>
          </cell>
          <cell r="K466">
            <v>203.90899999999999</v>
          </cell>
          <cell r="L466">
            <v>7301.9812899999997</v>
          </cell>
          <cell r="M466">
            <v>82.9</v>
          </cell>
          <cell r="N466">
            <v>66.733000000000004</v>
          </cell>
          <cell r="O466">
            <v>5532.1657000000005</v>
          </cell>
          <cell r="P466">
            <v>80.95</v>
          </cell>
          <cell r="Q466">
            <v>153.173</v>
          </cell>
          <cell r="R466">
            <v>12399.354350000001</v>
          </cell>
          <cell r="S466">
            <v>30.64</v>
          </cell>
          <cell r="T466">
            <v>93.539200000000008</v>
          </cell>
          <cell r="U466">
            <v>2866.0410880000004</v>
          </cell>
          <cell r="V466">
            <v>23.580000000000002</v>
          </cell>
          <cell r="W466">
            <v>367.14</v>
          </cell>
          <cell r="X466">
            <v>8657.1612000000005</v>
          </cell>
          <cell r="Y466">
            <v>83.9</v>
          </cell>
          <cell r="Z466">
            <v>68.25</v>
          </cell>
          <cell r="AA466">
            <v>5726.1750000000002</v>
          </cell>
          <cell r="AB466">
            <v>23.59</v>
          </cell>
          <cell r="AC466">
            <v>121.29900000000001</v>
          </cell>
          <cell r="AD466">
            <v>2861.4434100000003</v>
          </cell>
          <cell r="AE466">
            <v>64.66</v>
          </cell>
          <cell r="AF466">
            <v>130.816</v>
          </cell>
          <cell r="AG466">
            <v>8458.5625600000003</v>
          </cell>
          <cell r="AH466">
            <v>56.230000000000004</v>
          </cell>
          <cell r="AI466">
            <v>82.088999999999999</v>
          </cell>
          <cell r="AJ466">
            <v>4615.8644700000004</v>
          </cell>
          <cell r="AK466">
            <v>58418.749068000005</v>
          </cell>
          <cell r="AM466">
            <v>36.25</v>
          </cell>
          <cell r="AN466">
            <v>48.029000000000003</v>
          </cell>
          <cell r="AO466">
            <v>1741.0512500000002</v>
          </cell>
          <cell r="AP466">
            <v>59.31</v>
          </cell>
          <cell r="AQ466">
            <v>66.691000000000003</v>
          </cell>
          <cell r="AR466">
            <v>3955.4432100000004</v>
          </cell>
          <cell r="AS466">
            <v>133.16</v>
          </cell>
          <cell r="AT466">
            <v>41.792000000000002</v>
          </cell>
          <cell r="AU466">
            <v>5565.0227199999999</v>
          </cell>
          <cell r="AV466">
            <v>76.59</v>
          </cell>
          <cell r="AW466">
            <v>27.35</v>
          </cell>
          <cell r="AX466">
            <v>2094.7365</v>
          </cell>
          <cell r="AY466">
            <v>6.94</v>
          </cell>
          <cell r="AZ466">
            <v>39.210999999999999</v>
          </cell>
          <cell r="BA466">
            <v>272.12434000000002</v>
          </cell>
          <cell r="BB466">
            <v>86.02</v>
          </cell>
          <cell r="BC466">
            <v>95.55</v>
          </cell>
          <cell r="BD466">
            <v>8219.2109999999993</v>
          </cell>
          <cell r="BE466">
            <v>21847.589019999999</v>
          </cell>
          <cell r="BG466">
            <v>25.8</v>
          </cell>
          <cell r="BH466">
            <v>120.883</v>
          </cell>
          <cell r="BI466">
            <v>3118.7813999999998</v>
          </cell>
          <cell r="BJ466">
            <v>13.56</v>
          </cell>
          <cell r="BK466">
            <v>314.63400000000001</v>
          </cell>
          <cell r="BL466">
            <v>4266.4370400000007</v>
          </cell>
          <cell r="BM466">
            <v>25.740000000000002</v>
          </cell>
          <cell r="BN466">
            <v>102.70400000000001</v>
          </cell>
          <cell r="BO466">
            <v>2643.6009600000002</v>
          </cell>
          <cell r="BP466">
            <v>24.18</v>
          </cell>
          <cell r="BQ466">
            <v>160.28100000000001</v>
          </cell>
          <cell r="BR466">
            <v>3875.59458</v>
          </cell>
          <cell r="BS466">
            <v>15.100000000000001</v>
          </cell>
          <cell r="BT466">
            <v>255.90600000000001</v>
          </cell>
          <cell r="BU466">
            <v>3864.1806000000006</v>
          </cell>
          <cell r="BV466">
            <v>476</v>
          </cell>
          <cell r="BW466">
            <v>5.6080000000000005</v>
          </cell>
          <cell r="BX466">
            <v>2669.4080000000004</v>
          </cell>
          <cell r="BY466">
            <v>20.07</v>
          </cell>
          <cell r="BZ466">
            <v>156.703</v>
          </cell>
          <cell r="CA466">
            <v>3145.0292100000001</v>
          </cell>
          <cell r="CB466">
            <v>23583.031790000001</v>
          </cell>
          <cell r="CD466">
            <v>11.33</v>
          </cell>
          <cell r="CE466">
            <v>35.587000000000003</v>
          </cell>
          <cell r="CF466">
            <v>403.20071000000002</v>
          </cell>
          <cell r="CG466">
            <v>12.11</v>
          </cell>
          <cell r="CH466">
            <v>29.400000000000002</v>
          </cell>
          <cell r="CI466">
            <v>356.03399999999999</v>
          </cell>
          <cell r="CJ466">
            <v>759.23470999999995</v>
          </cell>
          <cell r="CL466">
            <v>1517.73</v>
          </cell>
        </row>
        <row r="467">
          <cell r="A467" t="str">
            <v>09/25/2007</v>
          </cell>
          <cell r="B467">
            <v>39350</v>
          </cell>
          <cell r="C467">
            <v>98.812349795403563</v>
          </cell>
          <cell r="D467">
            <v>125.20432106356927</v>
          </cell>
          <cell r="E467">
            <v>40.394614088742195</v>
          </cell>
          <cell r="F467">
            <v>40.682048827046174</v>
          </cell>
          <cell r="G467">
            <v>119.57834174022696</v>
          </cell>
          <cell r="H467">
            <v>157.18888441401532</v>
          </cell>
          <cell r="I467">
            <v>78.06</v>
          </cell>
          <cell r="J467">
            <v>34.980000000000004</v>
          </cell>
          <cell r="K467">
            <v>203.90899999999999</v>
          </cell>
          <cell r="L467">
            <v>7132.7368200000001</v>
          </cell>
          <cell r="M467">
            <v>82.320000000000007</v>
          </cell>
          <cell r="N467">
            <v>66.733000000000004</v>
          </cell>
          <cell r="O467">
            <v>5493.4605600000004</v>
          </cell>
          <cell r="P467">
            <v>80.45</v>
          </cell>
          <cell r="Q467">
            <v>153.173</v>
          </cell>
          <cell r="R467">
            <v>12322.76785</v>
          </cell>
          <cell r="S467">
            <v>30.86</v>
          </cell>
          <cell r="T467">
            <v>93.539200000000008</v>
          </cell>
          <cell r="U467">
            <v>2886.6197120000002</v>
          </cell>
          <cell r="V467">
            <v>23.200000000000003</v>
          </cell>
          <cell r="W467">
            <v>367.14</v>
          </cell>
          <cell r="X467">
            <v>8517.648000000001</v>
          </cell>
          <cell r="Y467">
            <v>81.52</v>
          </cell>
          <cell r="Z467">
            <v>68.25</v>
          </cell>
          <cell r="AA467">
            <v>5563.74</v>
          </cell>
          <cell r="AB467">
            <v>23.27</v>
          </cell>
          <cell r="AC467">
            <v>121.29900000000001</v>
          </cell>
          <cell r="AD467">
            <v>2822.6277300000002</v>
          </cell>
          <cell r="AE467">
            <v>64.72</v>
          </cell>
          <cell r="AF467">
            <v>130.816</v>
          </cell>
          <cell r="AG467">
            <v>8466.4115199999997</v>
          </cell>
          <cell r="AH467">
            <v>55</v>
          </cell>
          <cell r="AI467">
            <v>82.088999999999999</v>
          </cell>
          <cell r="AJ467">
            <v>4514.8949999999995</v>
          </cell>
          <cell r="AK467">
            <v>57720.907191999999</v>
          </cell>
          <cell r="AM467">
            <v>36.119999999999997</v>
          </cell>
          <cell r="AN467">
            <v>48.029000000000003</v>
          </cell>
          <cell r="AO467">
            <v>1734.8074799999999</v>
          </cell>
          <cell r="AP467">
            <v>60.61</v>
          </cell>
          <cell r="AQ467">
            <v>66.691000000000003</v>
          </cell>
          <cell r="AR467">
            <v>4042.1415099999999</v>
          </cell>
          <cell r="AS467">
            <v>130.58000000000001</v>
          </cell>
          <cell r="AT467">
            <v>41.792000000000002</v>
          </cell>
          <cell r="AU467">
            <v>5457.1993600000005</v>
          </cell>
          <cell r="AV467">
            <v>78.06</v>
          </cell>
          <cell r="AW467">
            <v>27.35</v>
          </cell>
          <cell r="AX467">
            <v>2134.9410000000003</v>
          </cell>
          <cell r="AY467">
            <v>6.79</v>
          </cell>
          <cell r="AZ467">
            <v>39.210999999999999</v>
          </cell>
          <cell r="BA467">
            <v>266.24268999999998</v>
          </cell>
          <cell r="BB467">
            <v>84.77</v>
          </cell>
          <cell r="BC467">
            <v>95.55</v>
          </cell>
          <cell r="BD467">
            <v>8099.7734999999993</v>
          </cell>
          <cell r="BE467">
            <v>21735.105539999997</v>
          </cell>
          <cell r="BG467">
            <v>26.02</v>
          </cell>
          <cell r="BH467">
            <v>120.883</v>
          </cell>
          <cell r="BI467">
            <v>3145.3756599999997</v>
          </cell>
          <cell r="BJ467">
            <v>13.280000000000001</v>
          </cell>
          <cell r="BK467">
            <v>314.63400000000001</v>
          </cell>
          <cell r="BL467">
            <v>4178.3395200000004</v>
          </cell>
          <cell r="BM467">
            <v>25.09</v>
          </cell>
          <cell r="BN467">
            <v>102.70400000000001</v>
          </cell>
          <cell r="BO467">
            <v>2576.8433600000003</v>
          </cell>
          <cell r="BP467">
            <v>23.22</v>
          </cell>
          <cell r="BQ467">
            <v>160.28100000000001</v>
          </cell>
          <cell r="BR467">
            <v>3721.7248199999999</v>
          </cell>
          <cell r="BS467">
            <v>14.64</v>
          </cell>
          <cell r="BT467">
            <v>255.90600000000001</v>
          </cell>
          <cell r="BU467">
            <v>3746.4638400000003</v>
          </cell>
          <cell r="BV467">
            <v>450.25</v>
          </cell>
          <cell r="BW467">
            <v>5.6080000000000005</v>
          </cell>
          <cell r="BX467">
            <v>2525.0020000000004</v>
          </cell>
          <cell r="BY467">
            <v>19.96</v>
          </cell>
          <cell r="BZ467">
            <v>156.703</v>
          </cell>
          <cell r="CA467">
            <v>3127.7918800000002</v>
          </cell>
          <cell r="CB467">
            <v>23021.541079999999</v>
          </cell>
          <cell r="CD467">
            <v>10.75</v>
          </cell>
          <cell r="CE467">
            <v>35.587000000000003</v>
          </cell>
          <cell r="CF467">
            <v>382.56025000000005</v>
          </cell>
          <cell r="CG467">
            <v>11.48</v>
          </cell>
          <cell r="CH467">
            <v>29.400000000000002</v>
          </cell>
          <cell r="CI467">
            <v>337.51200000000006</v>
          </cell>
          <cell r="CJ467">
            <v>720.07225000000017</v>
          </cell>
          <cell r="CL467">
            <v>1517.21</v>
          </cell>
        </row>
        <row r="468">
          <cell r="A468" t="str">
            <v>09/26/2007</v>
          </cell>
          <cell r="B468">
            <v>39351</v>
          </cell>
          <cell r="C468">
            <v>99.442775007920034</v>
          </cell>
          <cell r="D468">
            <v>124.61220577412494</v>
          </cell>
          <cell r="E468">
            <v>38.995803343538405</v>
          </cell>
          <cell r="F468">
            <v>39.734401915652022</v>
          </cell>
          <cell r="G468">
            <v>120.22540983606555</v>
          </cell>
          <cell r="H468">
            <v>153.78574305275876</v>
          </cell>
          <cell r="I468">
            <v>76.37</v>
          </cell>
          <cell r="J468">
            <v>35.15</v>
          </cell>
          <cell r="K468">
            <v>203.90899999999999</v>
          </cell>
          <cell r="L468">
            <v>7167.4013499999992</v>
          </cell>
          <cell r="M468">
            <v>82.070000000000007</v>
          </cell>
          <cell r="N468">
            <v>66.733000000000004</v>
          </cell>
          <cell r="O468">
            <v>5476.7773100000004</v>
          </cell>
          <cell r="P468">
            <v>80.37</v>
          </cell>
          <cell r="Q468">
            <v>153.173</v>
          </cell>
          <cell r="R468">
            <v>12310.514010000001</v>
          </cell>
          <cell r="S468">
            <v>31.220000000000002</v>
          </cell>
          <cell r="T468">
            <v>93.539200000000008</v>
          </cell>
          <cell r="U468">
            <v>2920.2938240000003</v>
          </cell>
          <cell r="V468">
            <v>23.1</v>
          </cell>
          <cell r="W468">
            <v>367.14</v>
          </cell>
          <cell r="X468">
            <v>8480.9340000000011</v>
          </cell>
          <cell r="Y468">
            <v>82.61</v>
          </cell>
          <cell r="Z468">
            <v>68.25</v>
          </cell>
          <cell r="AA468">
            <v>5638.1324999999997</v>
          </cell>
          <cell r="AB468">
            <v>23.62</v>
          </cell>
          <cell r="AC468">
            <v>121.29900000000001</v>
          </cell>
          <cell r="AD468">
            <v>2865.0823800000003</v>
          </cell>
          <cell r="AE468">
            <v>66.91</v>
          </cell>
          <cell r="AF468">
            <v>130.816</v>
          </cell>
          <cell r="AG468">
            <v>8752.8985599999996</v>
          </cell>
          <cell r="AH468">
            <v>54.54</v>
          </cell>
          <cell r="AI468">
            <v>82.088999999999999</v>
          </cell>
          <cell r="AJ468">
            <v>4477.1340599999994</v>
          </cell>
          <cell r="AK468">
            <v>58089.167994000003</v>
          </cell>
          <cell r="AM468">
            <v>35.869999999999997</v>
          </cell>
          <cell r="AN468">
            <v>48.029000000000003</v>
          </cell>
          <cell r="AO468">
            <v>1722.8002300000001</v>
          </cell>
          <cell r="AP468">
            <v>61.74</v>
          </cell>
          <cell r="AQ468">
            <v>66.691000000000003</v>
          </cell>
          <cell r="AR468">
            <v>4117.50234</v>
          </cell>
          <cell r="AS468">
            <v>126.99000000000001</v>
          </cell>
          <cell r="AT468">
            <v>41.792000000000002</v>
          </cell>
          <cell r="AU468">
            <v>5307.1660800000009</v>
          </cell>
          <cell r="AV468">
            <v>76.37</v>
          </cell>
          <cell r="AW468">
            <v>27.35</v>
          </cell>
          <cell r="AX468">
            <v>2088.7195000000002</v>
          </cell>
          <cell r="AY468">
            <v>6.9</v>
          </cell>
          <cell r="AZ468">
            <v>39.210999999999999</v>
          </cell>
          <cell r="BA468">
            <v>270.55590000000001</v>
          </cell>
          <cell r="BB468">
            <v>85.04</v>
          </cell>
          <cell r="BC468">
            <v>95.55</v>
          </cell>
          <cell r="BD468">
            <v>8125.5720000000001</v>
          </cell>
          <cell r="BE468">
            <v>21632.316050000001</v>
          </cell>
          <cell r="BG468">
            <v>25.44</v>
          </cell>
          <cell r="BH468">
            <v>120.883</v>
          </cell>
          <cell r="BI468">
            <v>3075.26352</v>
          </cell>
          <cell r="BJ468">
            <v>12.86</v>
          </cell>
          <cell r="BK468">
            <v>314.63400000000001</v>
          </cell>
          <cell r="BL468">
            <v>4046.1932400000001</v>
          </cell>
          <cell r="BM468">
            <v>24.09</v>
          </cell>
          <cell r="BN468">
            <v>102.70400000000001</v>
          </cell>
          <cell r="BO468">
            <v>2474.1393600000001</v>
          </cell>
          <cell r="BP468">
            <v>22.26</v>
          </cell>
          <cell r="BQ468">
            <v>160.28100000000001</v>
          </cell>
          <cell r="BR468">
            <v>3567.8550600000003</v>
          </cell>
          <cell r="BS468">
            <v>13.47</v>
          </cell>
          <cell r="BT468">
            <v>255.90600000000001</v>
          </cell>
          <cell r="BU468">
            <v>3447.0538200000001</v>
          </cell>
          <cell r="BV468">
            <v>454.20000000000005</v>
          </cell>
          <cell r="BW468">
            <v>5.6080000000000005</v>
          </cell>
          <cell r="BX468">
            <v>2547.1536000000006</v>
          </cell>
          <cell r="BY468">
            <v>19.57</v>
          </cell>
          <cell r="BZ468">
            <v>156.703</v>
          </cell>
          <cell r="CA468">
            <v>3066.6777099999999</v>
          </cell>
          <cell r="CB468">
            <v>22224.336310000002</v>
          </cell>
          <cell r="CD468">
            <v>10.700000000000001</v>
          </cell>
          <cell r="CE468">
            <v>35.587000000000003</v>
          </cell>
          <cell r="CF468">
            <v>380.78090000000009</v>
          </cell>
          <cell r="CG468">
            <v>10.97</v>
          </cell>
          <cell r="CH468">
            <v>29.400000000000002</v>
          </cell>
          <cell r="CI468">
            <v>322.51800000000003</v>
          </cell>
          <cell r="CJ468">
            <v>703.29890000000012</v>
          </cell>
          <cell r="CL468">
            <v>1525.42</v>
          </cell>
        </row>
        <row r="469">
          <cell r="A469" t="str">
            <v>09/27/2007</v>
          </cell>
          <cell r="B469">
            <v>39352</v>
          </cell>
          <cell r="C469">
            <v>100.09438095826211</v>
          </cell>
          <cell r="D469">
            <v>129.5762290189476</v>
          </cell>
          <cell r="E469">
            <v>39.937594523550715</v>
          </cell>
          <cell r="F469">
            <v>39.91009626940869</v>
          </cell>
          <cell r="G469">
            <v>120.6951450189155</v>
          </cell>
          <cell r="H469">
            <v>161.29681836488118</v>
          </cell>
          <cell r="I469">
            <v>80.100000000000009</v>
          </cell>
          <cell r="J469">
            <v>35.43</v>
          </cell>
          <cell r="K469">
            <v>203.90899999999999</v>
          </cell>
          <cell r="L469">
            <v>7224.4958699999997</v>
          </cell>
          <cell r="M469">
            <v>82.850000000000009</v>
          </cell>
          <cell r="N469">
            <v>66.733000000000004</v>
          </cell>
          <cell r="O469">
            <v>5528.8290500000012</v>
          </cell>
          <cell r="P469">
            <v>80.900000000000006</v>
          </cell>
          <cell r="Q469">
            <v>153.173</v>
          </cell>
          <cell r="R469">
            <v>12391.6957</v>
          </cell>
          <cell r="S469">
            <v>31.5001</v>
          </cell>
          <cell r="T469">
            <v>93.539200000000008</v>
          </cell>
          <cell r="U469">
            <v>2946.4941539200004</v>
          </cell>
          <cell r="V469">
            <v>23</v>
          </cell>
          <cell r="W469">
            <v>367.14</v>
          </cell>
          <cell r="X469">
            <v>8444.2199999999993</v>
          </cell>
          <cell r="Y469">
            <v>81.790000000000006</v>
          </cell>
          <cell r="Z469">
            <v>68.25</v>
          </cell>
          <cell r="AA469">
            <v>5582.1675000000005</v>
          </cell>
          <cell r="AB469">
            <v>24.330000000000002</v>
          </cell>
          <cell r="AC469">
            <v>121.29900000000001</v>
          </cell>
          <cell r="AD469">
            <v>2951.2046700000005</v>
          </cell>
          <cell r="AE469">
            <v>67.38</v>
          </cell>
          <cell r="AF469">
            <v>130.816</v>
          </cell>
          <cell r="AG469">
            <v>8814.3820799999994</v>
          </cell>
          <cell r="AH469">
            <v>55.870000000000005</v>
          </cell>
          <cell r="AI469">
            <v>82.088999999999999</v>
          </cell>
          <cell r="AJ469">
            <v>4586.3124299999999</v>
          </cell>
          <cell r="AK469">
            <v>58469.801453920001</v>
          </cell>
          <cell r="AM469">
            <v>35.75</v>
          </cell>
          <cell r="AN469">
            <v>48.029000000000003</v>
          </cell>
          <cell r="AO469">
            <v>1717.0367500000002</v>
          </cell>
          <cell r="AP469">
            <v>62.370000000000005</v>
          </cell>
          <cell r="AQ469">
            <v>66.691000000000003</v>
          </cell>
          <cell r="AR469">
            <v>4159.5176700000002</v>
          </cell>
          <cell r="AS469">
            <v>134.66</v>
          </cell>
          <cell r="AT469">
            <v>41.792000000000002</v>
          </cell>
          <cell r="AU469">
            <v>5627.71072</v>
          </cell>
          <cell r="AV469">
            <v>80.100000000000009</v>
          </cell>
          <cell r="AW469">
            <v>27.35</v>
          </cell>
          <cell r="AX469">
            <v>2190.7350000000001</v>
          </cell>
          <cell r="AY469">
            <v>6.99</v>
          </cell>
          <cell r="AZ469">
            <v>39.210999999999999</v>
          </cell>
          <cell r="BA469">
            <v>274.08488999999997</v>
          </cell>
          <cell r="BB469">
            <v>89.22</v>
          </cell>
          <cell r="BC469">
            <v>95.55</v>
          </cell>
          <cell r="BD469">
            <v>8524.9709999999995</v>
          </cell>
          <cell r="BE469">
            <v>22494.05603</v>
          </cell>
          <cell r="BG469">
            <v>26.3</v>
          </cell>
          <cell r="BH469">
            <v>120.883</v>
          </cell>
          <cell r="BI469">
            <v>3179.2228999999998</v>
          </cell>
          <cell r="BJ469">
            <v>13.18</v>
          </cell>
          <cell r="BK469">
            <v>314.63400000000001</v>
          </cell>
          <cell r="BL469">
            <v>4146.8761199999999</v>
          </cell>
          <cell r="BM469">
            <v>24.71</v>
          </cell>
          <cell r="BN469">
            <v>102.70400000000001</v>
          </cell>
          <cell r="BO469">
            <v>2537.8158400000002</v>
          </cell>
          <cell r="BP469">
            <v>22.5</v>
          </cell>
          <cell r="BQ469">
            <v>160.28100000000001</v>
          </cell>
          <cell r="BR469">
            <v>3606.3225000000002</v>
          </cell>
          <cell r="BS469">
            <v>13.66</v>
          </cell>
          <cell r="BT469">
            <v>255.90600000000001</v>
          </cell>
          <cell r="BU469">
            <v>3495.67596</v>
          </cell>
          <cell r="BV469">
            <v>474.24</v>
          </cell>
          <cell r="BW469">
            <v>5.6080000000000005</v>
          </cell>
          <cell r="BX469">
            <v>2659.5379200000002</v>
          </cell>
          <cell r="BY469">
            <v>20.010000000000002</v>
          </cell>
          <cell r="BZ469">
            <v>156.703</v>
          </cell>
          <cell r="CA469">
            <v>3135.6270300000001</v>
          </cell>
          <cell r="CB469">
            <v>22761.078269999998</v>
          </cell>
          <cell r="CD469">
            <v>10.870000000000001</v>
          </cell>
          <cell r="CE469">
            <v>35.587000000000003</v>
          </cell>
          <cell r="CF469">
            <v>386.83069000000006</v>
          </cell>
          <cell r="CG469">
            <v>10.870000000000001</v>
          </cell>
          <cell r="CH469">
            <v>29.400000000000002</v>
          </cell>
          <cell r="CI469">
            <v>319.57800000000003</v>
          </cell>
          <cell r="CJ469">
            <v>706.40869000000009</v>
          </cell>
          <cell r="CL469">
            <v>1531.38</v>
          </cell>
        </row>
        <row r="470">
          <cell r="A470" t="str">
            <v>09/28/2007</v>
          </cell>
          <cell r="B470">
            <v>39353</v>
          </cell>
          <cell r="C470">
            <v>97.922371405132978</v>
          </cell>
          <cell r="D470">
            <v>128.28864469024623</v>
          </cell>
          <cell r="E470">
            <v>39.474645717236065</v>
          </cell>
          <cell r="F470">
            <v>39.274248234236545</v>
          </cell>
          <cell r="G470">
            <v>120.33023329129884</v>
          </cell>
          <cell r="H470">
            <v>158.07490938380991</v>
          </cell>
          <cell r="I470">
            <v>78.5</v>
          </cell>
          <cell r="J470">
            <v>35.619999999999997</v>
          </cell>
          <cell r="K470">
            <v>192.41</v>
          </cell>
          <cell r="L470">
            <v>6853.6441999999997</v>
          </cell>
          <cell r="M470">
            <v>83.300000000000011</v>
          </cell>
          <cell r="N470">
            <v>62.536000000000001</v>
          </cell>
          <cell r="O470">
            <v>5209.2488000000012</v>
          </cell>
          <cell r="P470">
            <v>81.489999999999995</v>
          </cell>
          <cell r="Q470">
            <v>153.81399999999999</v>
          </cell>
          <cell r="R470">
            <v>12534.302859999998</v>
          </cell>
          <cell r="S470">
            <v>31.6</v>
          </cell>
          <cell r="T470">
            <v>92.037000000000006</v>
          </cell>
          <cell r="U470">
            <v>2908.3692000000005</v>
          </cell>
          <cell r="V470">
            <v>23.17</v>
          </cell>
          <cell r="W470">
            <v>361.26</v>
          </cell>
          <cell r="X470">
            <v>8370.3942000000006</v>
          </cell>
          <cell r="Y470">
            <v>81.300000000000011</v>
          </cell>
          <cell r="Z470">
            <v>68.302999999999997</v>
          </cell>
          <cell r="AA470">
            <v>5553.0339000000004</v>
          </cell>
          <cell r="AB470">
            <v>23.95</v>
          </cell>
          <cell r="AC470">
            <v>121.29900000000001</v>
          </cell>
          <cell r="AD470">
            <v>2905.11105</v>
          </cell>
          <cell r="AE470">
            <v>65.710000000000008</v>
          </cell>
          <cell r="AF470">
            <v>125.61500000000001</v>
          </cell>
          <cell r="AG470">
            <v>8254.1616500000018</v>
          </cell>
          <cell r="AH470">
            <v>56.13</v>
          </cell>
          <cell r="AI470">
            <v>82.18</v>
          </cell>
          <cell r="AJ470">
            <v>4612.7634000000007</v>
          </cell>
          <cell r="AK470">
            <v>57201.02926000001</v>
          </cell>
          <cell r="AM470">
            <v>35.74</v>
          </cell>
          <cell r="AN470">
            <v>44.352000000000004</v>
          </cell>
          <cell r="AO470">
            <v>1585.1404800000003</v>
          </cell>
          <cell r="AP470">
            <v>62.49</v>
          </cell>
          <cell r="AQ470">
            <v>66.692999999999998</v>
          </cell>
          <cell r="AR470">
            <v>4167.6455699999997</v>
          </cell>
          <cell r="AS470">
            <v>133.55000000000001</v>
          </cell>
          <cell r="AT470">
            <v>41.86</v>
          </cell>
          <cell r="AU470">
            <v>5590.4030000000002</v>
          </cell>
          <cell r="AV470">
            <v>78.5</v>
          </cell>
          <cell r="AW470">
            <v>27.35</v>
          </cell>
          <cell r="AX470">
            <v>2146.9749999999999</v>
          </cell>
          <cell r="AY470">
            <v>6.59</v>
          </cell>
          <cell r="AZ470">
            <v>39.216000000000001</v>
          </cell>
          <cell r="BA470">
            <v>258.43344000000002</v>
          </cell>
          <cell r="BB470">
            <v>89.15</v>
          </cell>
          <cell r="BC470">
            <v>95.591000000000008</v>
          </cell>
          <cell r="BD470">
            <v>8521.9376500000017</v>
          </cell>
          <cell r="BE470">
            <v>22270.535140000004</v>
          </cell>
          <cell r="BG470">
            <v>26.57</v>
          </cell>
          <cell r="BH470">
            <v>121.529</v>
          </cell>
          <cell r="BI470">
            <v>3229.0255299999999</v>
          </cell>
          <cell r="BJ470">
            <v>12.81</v>
          </cell>
          <cell r="BK470">
            <v>314.74099999999999</v>
          </cell>
          <cell r="BL470">
            <v>4031.83221</v>
          </cell>
          <cell r="BM470">
            <v>25.060000000000002</v>
          </cell>
          <cell r="BN470">
            <v>102.70400000000001</v>
          </cell>
          <cell r="BO470">
            <v>2573.7622400000005</v>
          </cell>
          <cell r="BP470">
            <v>22.650000000000002</v>
          </cell>
          <cell r="BQ470">
            <v>160.28100000000001</v>
          </cell>
          <cell r="BR470">
            <v>3630.3646500000004</v>
          </cell>
          <cell r="BS470">
            <v>13.61</v>
          </cell>
          <cell r="BT470">
            <v>256.029</v>
          </cell>
          <cell r="BU470">
            <v>3484.5546899999999</v>
          </cell>
          <cell r="BV470">
            <v>470.25</v>
          </cell>
          <cell r="BW470">
            <v>5.1360000000000001</v>
          </cell>
          <cell r="BX470">
            <v>2415.2040000000002</v>
          </cell>
          <cell r="BY470">
            <v>19.990000000000002</v>
          </cell>
          <cell r="BZ470">
            <v>156.703</v>
          </cell>
          <cell r="CA470">
            <v>3132.4929700000002</v>
          </cell>
          <cell r="CB470">
            <v>22497.236290000001</v>
          </cell>
          <cell r="CD470">
            <v>10.78</v>
          </cell>
          <cell r="CE470">
            <v>35.631</v>
          </cell>
          <cell r="CF470">
            <v>384.10217999999998</v>
          </cell>
          <cell r="CG470">
            <v>10.58</v>
          </cell>
          <cell r="CH470">
            <v>29.400000000000002</v>
          </cell>
          <cell r="CI470">
            <v>311.05200000000002</v>
          </cell>
          <cell r="CJ470">
            <v>695.15418</v>
          </cell>
          <cell r="CL470">
            <v>1526.75</v>
          </cell>
        </row>
        <row r="471">
          <cell r="A471" t="str">
            <v>10/01/2007</v>
          </cell>
          <cell r="B471">
            <v>39356</v>
          </cell>
          <cell r="C471">
            <v>99.335936049606801</v>
          </cell>
          <cell r="D471">
            <v>130.67551871448967</v>
          </cell>
          <cell r="E471">
            <v>41.289024452849823</v>
          </cell>
          <cell r="F471">
            <v>40.879385554112147</v>
          </cell>
          <cell r="G471">
            <v>121.92938209331649</v>
          </cell>
          <cell r="H471">
            <v>153.22190898107129</v>
          </cell>
          <cell r="I471">
            <v>76.09</v>
          </cell>
          <cell r="J471">
            <v>36.380000000000003</v>
          </cell>
          <cell r="K471">
            <v>192.41</v>
          </cell>
          <cell r="L471">
            <v>6999.8758000000007</v>
          </cell>
          <cell r="M471">
            <v>83.37</v>
          </cell>
          <cell r="N471">
            <v>62.536000000000001</v>
          </cell>
          <cell r="O471">
            <v>5213.6263200000003</v>
          </cell>
          <cell r="P471">
            <v>81.72</v>
          </cell>
          <cell r="Q471">
            <v>153.81399999999999</v>
          </cell>
          <cell r="R471">
            <v>12569.68008</v>
          </cell>
          <cell r="S471">
            <v>33.15</v>
          </cell>
          <cell r="T471">
            <v>92.037000000000006</v>
          </cell>
          <cell r="U471">
            <v>3051.02655</v>
          </cell>
          <cell r="V471">
            <v>23.700000000000003</v>
          </cell>
          <cell r="W471">
            <v>361.26</v>
          </cell>
          <cell r="X471">
            <v>8561.862000000001</v>
          </cell>
          <cell r="Y471">
            <v>83.94</v>
          </cell>
          <cell r="Z471">
            <v>68.302999999999997</v>
          </cell>
          <cell r="AA471">
            <v>5733.3538199999994</v>
          </cell>
          <cell r="AB471">
            <v>24.35</v>
          </cell>
          <cell r="AC471">
            <v>121.29900000000001</v>
          </cell>
          <cell r="AD471">
            <v>2953.6306500000005</v>
          </cell>
          <cell r="AE471">
            <v>66.210000000000008</v>
          </cell>
          <cell r="AF471">
            <v>125.61500000000001</v>
          </cell>
          <cell r="AG471">
            <v>8316.9691500000008</v>
          </cell>
          <cell r="AH471">
            <v>56.300000000000004</v>
          </cell>
          <cell r="AI471">
            <v>82.18</v>
          </cell>
          <cell r="AJ471">
            <v>4626.7340000000004</v>
          </cell>
          <cell r="AK471">
            <v>58026.758369999996</v>
          </cell>
          <cell r="AM471">
            <v>36.26</v>
          </cell>
          <cell r="AN471">
            <v>44.352000000000004</v>
          </cell>
          <cell r="AO471">
            <v>1608.20352</v>
          </cell>
          <cell r="AP471">
            <v>63.190000000000005</v>
          </cell>
          <cell r="AQ471">
            <v>66.692999999999998</v>
          </cell>
          <cell r="AR471">
            <v>4214.3306700000003</v>
          </cell>
          <cell r="AS471">
            <v>137.47</v>
          </cell>
          <cell r="AT471">
            <v>41.86</v>
          </cell>
          <cell r="AU471">
            <v>5754.4942000000001</v>
          </cell>
          <cell r="AV471">
            <v>76.09</v>
          </cell>
          <cell r="AW471">
            <v>27.35</v>
          </cell>
          <cell r="AX471">
            <v>2081.0615000000003</v>
          </cell>
          <cell r="AY471">
            <v>6.78</v>
          </cell>
          <cell r="AZ471">
            <v>39.216000000000001</v>
          </cell>
          <cell r="BA471">
            <v>265.88448</v>
          </cell>
          <cell r="BB471">
            <v>91.65</v>
          </cell>
          <cell r="BC471">
            <v>95.591000000000008</v>
          </cell>
          <cell r="BD471">
            <v>8760.9151500000007</v>
          </cell>
          <cell r="BE471">
            <v>22684.889520000001</v>
          </cell>
          <cell r="BG471">
            <v>27.92</v>
          </cell>
          <cell r="BH471">
            <v>121.529</v>
          </cell>
          <cell r="BI471">
            <v>3393.08968</v>
          </cell>
          <cell r="BJ471">
            <v>13.46</v>
          </cell>
          <cell r="BK471">
            <v>314.74099999999999</v>
          </cell>
          <cell r="BL471">
            <v>4236.4138599999997</v>
          </cell>
          <cell r="BM471">
            <v>25.97</v>
          </cell>
          <cell r="BN471">
            <v>102.70400000000001</v>
          </cell>
          <cell r="BO471">
            <v>2667.2228800000003</v>
          </cell>
          <cell r="BP471">
            <v>23.27</v>
          </cell>
          <cell r="BQ471">
            <v>160.28100000000001</v>
          </cell>
          <cell r="BR471">
            <v>3729.7388700000001</v>
          </cell>
          <cell r="BS471">
            <v>14.790000000000001</v>
          </cell>
          <cell r="BT471">
            <v>256.029</v>
          </cell>
          <cell r="BU471">
            <v>3786.6689100000003</v>
          </cell>
          <cell r="BV471">
            <v>483.3</v>
          </cell>
          <cell r="BW471">
            <v>5.1360000000000001</v>
          </cell>
          <cell r="BX471">
            <v>2482.2288000000003</v>
          </cell>
          <cell r="BY471">
            <v>20.650000000000002</v>
          </cell>
          <cell r="BZ471">
            <v>156.703</v>
          </cell>
          <cell r="CA471">
            <v>3235.9169500000003</v>
          </cell>
          <cell r="CB471">
            <v>23531.27995</v>
          </cell>
          <cell r="CD471">
            <v>10.81</v>
          </cell>
          <cell r="CE471">
            <v>35.631</v>
          </cell>
          <cell r="CF471">
            <v>385.17111</v>
          </cell>
          <cell r="CG471">
            <v>11.51</v>
          </cell>
          <cell r="CH471">
            <v>29.400000000000002</v>
          </cell>
          <cell r="CI471">
            <v>338.39400000000001</v>
          </cell>
          <cell r="CJ471">
            <v>723.56511</v>
          </cell>
          <cell r="CL471">
            <v>1547.04</v>
          </cell>
        </row>
        <row r="472">
          <cell r="A472" t="str">
            <v>10/02/2007</v>
          </cell>
          <cell r="B472">
            <v>39357</v>
          </cell>
          <cell r="C472">
            <v>99.275636709518182</v>
          </cell>
          <cell r="D472">
            <v>134.04563503835618</v>
          </cell>
          <cell r="E472">
            <v>43.542451020745759</v>
          </cell>
          <cell r="F472">
            <v>41.01578725172461</v>
          </cell>
          <cell r="G472">
            <v>121.89706809583858</v>
          </cell>
          <cell r="H472">
            <v>156.48409182440597</v>
          </cell>
          <cell r="I472">
            <v>77.710000000000008</v>
          </cell>
          <cell r="J472">
            <v>36.22</v>
          </cell>
          <cell r="K472">
            <v>192.41</v>
          </cell>
          <cell r="L472">
            <v>6969.0901999999996</v>
          </cell>
          <cell r="M472">
            <v>83.25</v>
          </cell>
          <cell r="N472">
            <v>62.536000000000001</v>
          </cell>
          <cell r="O472">
            <v>5206.1220000000003</v>
          </cell>
          <cell r="P472">
            <v>82.04</v>
          </cell>
          <cell r="Q472">
            <v>153.81399999999999</v>
          </cell>
          <cell r="R472">
            <v>12618.90056</v>
          </cell>
          <cell r="S472">
            <v>32.79</v>
          </cell>
          <cell r="T472">
            <v>92.037000000000006</v>
          </cell>
          <cell r="U472">
            <v>3017.8932300000001</v>
          </cell>
          <cell r="V472">
            <v>24.3</v>
          </cell>
          <cell r="W472">
            <v>361.26</v>
          </cell>
          <cell r="X472">
            <v>8778.6180000000004</v>
          </cell>
          <cell r="Y472">
            <v>84.070000000000007</v>
          </cell>
          <cell r="Z472">
            <v>68.302999999999997</v>
          </cell>
          <cell r="AA472">
            <v>5742.2332100000003</v>
          </cell>
          <cell r="AB472">
            <v>24.29</v>
          </cell>
          <cell r="AC472">
            <v>121.29900000000001</v>
          </cell>
          <cell r="AD472">
            <v>2946.3527100000001</v>
          </cell>
          <cell r="AE472">
            <v>64.44</v>
          </cell>
          <cell r="AF472">
            <v>125.61500000000001</v>
          </cell>
          <cell r="AG472">
            <v>8094.6306000000004</v>
          </cell>
          <cell r="AH472">
            <v>56.19</v>
          </cell>
          <cell r="AI472">
            <v>82.18</v>
          </cell>
          <cell r="AJ472">
            <v>4617.6941999999999</v>
          </cell>
          <cell r="AK472">
            <v>57991.534709999993</v>
          </cell>
          <cell r="AM472">
            <v>37.26</v>
          </cell>
          <cell r="AN472">
            <v>44.352000000000004</v>
          </cell>
          <cell r="AO472">
            <v>1652.5555200000001</v>
          </cell>
          <cell r="AP472">
            <v>63.75</v>
          </cell>
          <cell r="AQ472">
            <v>66.692999999999998</v>
          </cell>
          <cell r="AR472">
            <v>4251.67875</v>
          </cell>
          <cell r="AS472">
            <v>141.31</v>
          </cell>
          <cell r="AT472">
            <v>41.86</v>
          </cell>
          <cell r="AU472">
            <v>5915.2366000000002</v>
          </cell>
          <cell r="AV472">
            <v>77.710000000000008</v>
          </cell>
          <cell r="AW472">
            <v>27.35</v>
          </cell>
          <cell r="AX472">
            <v>2125.3685000000005</v>
          </cell>
          <cell r="AY472">
            <v>6.83</v>
          </cell>
          <cell r="AZ472">
            <v>39.216000000000001</v>
          </cell>
          <cell r="BA472">
            <v>267.84528</v>
          </cell>
          <cell r="BB472">
            <v>94.75</v>
          </cell>
          <cell r="BC472">
            <v>95.591000000000008</v>
          </cell>
          <cell r="BD472">
            <v>9057.2472500000003</v>
          </cell>
          <cell r="BE472">
            <v>23269.931900000003</v>
          </cell>
          <cell r="BG472">
            <v>28.98</v>
          </cell>
          <cell r="BH472">
            <v>121.529</v>
          </cell>
          <cell r="BI472">
            <v>3521.9104200000002</v>
          </cell>
          <cell r="BJ472">
            <v>14.34</v>
          </cell>
          <cell r="BK472">
            <v>314.74099999999999</v>
          </cell>
          <cell r="BL472">
            <v>4513.3859400000001</v>
          </cell>
          <cell r="BM472">
            <v>27.25</v>
          </cell>
          <cell r="BN472">
            <v>102.70400000000001</v>
          </cell>
          <cell r="BO472">
            <v>2798.6840000000002</v>
          </cell>
          <cell r="BP472">
            <v>24.72</v>
          </cell>
          <cell r="BQ472">
            <v>160.28100000000001</v>
          </cell>
          <cell r="BR472">
            <v>3962.1463199999998</v>
          </cell>
          <cell r="BS472">
            <v>15.5</v>
          </cell>
          <cell r="BT472">
            <v>256.029</v>
          </cell>
          <cell r="BU472">
            <v>3968.4494999999997</v>
          </cell>
          <cell r="BV472">
            <v>500.20000000000005</v>
          </cell>
          <cell r="BW472">
            <v>5.1360000000000001</v>
          </cell>
          <cell r="BX472">
            <v>2569.0272000000004</v>
          </cell>
          <cell r="BY472">
            <v>22.22</v>
          </cell>
          <cell r="BZ472">
            <v>156.703</v>
          </cell>
          <cell r="CA472">
            <v>3481.9406599999998</v>
          </cell>
          <cell r="CB472">
            <v>24815.544040000001</v>
          </cell>
          <cell r="CD472">
            <v>10.82</v>
          </cell>
          <cell r="CE472">
            <v>35.631</v>
          </cell>
          <cell r="CF472">
            <v>385.52742000000001</v>
          </cell>
          <cell r="CG472">
            <v>11.58</v>
          </cell>
          <cell r="CH472">
            <v>29.400000000000002</v>
          </cell>
          <cell r="CI472">
            <v>340.45200000000006</v>
          </cell>
          <cell r="CJ472">
            <v>725.97942000000012</v>
          </cell>
          <cell r="CL472">
            <v>1546.63</v>
          </cell>
        </row>
        <row r="473">
          <cell r="A473" t="str">
            <v>10/03/2007</v>
          </cell>
          <cell r="B473">
            <v>39358</v>
          </cell>
          <cell r="C473">
            <v>98.985767995848278</v>
          </cell>
          <cell r="D473">
            <v>134.57118406143042</v>
          </cell>
          <cell r="E473">
            <v>44.897575651748483</v>
          </cell>
          <cell r="F473">
            <v>42.19555507166352</v>
          </cell>
          <cell r="G473">
            <v>121.34260718789405</v>
          </cell>
          <cell r="H473">
            <v>160.22956101490132</v>
          </cell>
          <cell r="I473">
            <v>79.570000000000007</v>
          </cell>
          <cell r="J473">
            <v>36.25</v>
          </cell>
          <cell r="K473">
            <v>192.41</v>
          </cell>
          <cell r="L473">
            <v>6974.8625000000002</v>
          </cell>
          <cell r="M473">
            <v>83.16</v>
          </cell>
          <cell r="N473">
            <v>62.536000000000001</v>
          </cell>
          <cell r="O473">
            <v>5200.4937600000003</v>
          </cell>
          <cell r="P473">
            <v>82.38</v>
          </cell>
          <cell r="Q473">
            <v>153.81399999999999</v>
          </cell>
          <cell r="R473">
            <v>12671.197319999999</v>
          </cell>
          <cell r="S473">
            <v>32.5</v>
          </cell>
          <cell r="T473">
            <v>92.037000000000006</v>
          </cell>
          <cell r="U473">
            <v>2991.2025000000003</v>
          </cell>
          <cell r="V473">
            <v>23.96</v>
          </cell>
          <cell r="W473">
            <v>361.26</v>
          </cell>
          <cell r="X473">
            <v>8655.7896000000001</v>
          </cell>
          <cell r="Y473">
            <v>84.56</v>
          </cell>
          <cell r="Z473">
            <v>68.302999999999997</v>
          </cell>
          <cell r="AA473">
            <v>5775.7016800000001</v>
          </cell>
          <cell r="AB473">
            <v>23.55</v>
          </cell>
          <cell r="AC473">
            <v>121.29900000000001</v>
          </cell>
          <cell r="AD473">
            <v>2856.5914500000003</v>
          </cell>
          <cell r="AE473">
            <v>64.47</v>
          </cell>
          <cell r="AF473">
            <v>125.61500000000001</v>
          </cell>
          <cell r="AG473">
            <v>8098.3990500000009</v>
          </cell>
          <cell r="AH473">
            <v>55.95</v>
          </cell>
          <cell r="AI473">
            <v>82.18</v>
          </cell>
          <cell r="AJ473">
            <v>4597.9710000000005</v>
          </cell>
          <cell r="AK473">
            <v>57822.208859999992</v>
          </cell>
          <cell r="AM473">
            <v>37.83</v>
          </cell>
          <cell r="AN473">
            <v>44.352000000000004</v>
          </cell>
          <cell r="AO473">
            <v>1677.8361600000001</v>
          </cell>
          <cell r="AP473">
            <v>63.79</v>
          </cell>
          <cell r="AQ473">
            <v>66.692999999999998</v>
          </cell>
          <cell r="AR473">
            <v>4254.3464699999995</v>
          </cell>
          <cell r="AS473">
            <v>141.5</v>
          </cell>
          <cell r="AT473">
            <v>41.86</v>
          </cell>
          <cell r="AU473">
            <v>5923.19</v>
          </cell>
          <cell r="AV473">
            <v>79.570000000000007</v>
          </cell>
          <cell r="AW473">
            <v>27.35</v>
          </cell>
          <cell r="AX473">
            <v>2176.2395000000001</v>
          </cell>
          <cell r="AY473">
            <v>6.7</v>
          </cell>
          <cell r="AZ473">
            <v>39.216000000000001</v>
          </cell>
          <cell r="BA473">
            <v>262.74720000000002</v>
          </cell>
          <cell r="BB473">
            <v>94.850000000000009</v>
          </cell>
          <cell r="BC473">
            <v>95.591000000000008</v>
          </cell>
          <cell r="BD473">
            <v>9066.8063500000007</v>
          </cell>
          <cell r="BE473">
            <v>23361.165679999998</v>
          </cell>
          <cell r="BG473">
            <v>29.05</v>
          </cell>
          <cell r="BH473">
            <v>121.529</v>
          </cell>
          <cell r="BI473">
            <v>3530.4174499999999</v>
          </cell>
          <cell r="BJ473">
            <v>14.81</v>
          </cell>
          <cell r="BK473">
            <v>314.74099999999999</v>
          </cell>
          <cell r="BL473">
            <v>4661.3142099999995</v>
          </cell>
          <cell r="BM473">
            <v>28.72</v>
          </cell>
          <cell r="BN473">
            <v>102.70400000000001</v>
          </cell>
          <cell r="BO473">
            <v>2949.65888</v>
          </cell>
          <cell r="BP473">
            <v>25.82</v>
          </cell>
          <cell r="BQ473">
            <v>160.28100000000001</v>
          </cell>
          <cell r="BR473">
            <v>4138.4554200000002</v>
          </cell>
          <cell r="BS473">
            <v>15.96</v>
          </cell>
          <cell r="BT473">
            <v>256.029</v>
          </cell>
          <cell r="BU473">
            <v>4086.2228400000004</v>
          </cell>
          <cell r="BV473">
            <v>524</v>
          </cell>
          <cell r="BW473">
            <v>5.1360000000000001</v>
          </cell>
          <cell r="BX473">
            <v>2691.2640000000001</v>
          </cell>
          <cell r="BY473">
            <v>22.53</v>
          </cell>
          <cell r="BZ473">
            <v>156.703</v>
          </cell>
          <cell r="CA473">
            <v>3530.5185900000001</v>
          </cell>
          <cell r="CB473">
            <v>25587.85139</v>
          </cell>
          <cell r="CD473">
            <v>11.01</v>
          </cell>
          <cell r="CE473">
            <v>35.631</v>
          </cell>
          <cell r="CF473">
            <v>392.29730999999998</v>
          </cell>
          <cell r="CG473">
            <v>12.06</v>
          </cell>
          <cell r="CH473">
            <v>29.400000000000002</v>
          </cell>
          <cell r="CI473">
            <v>354.56400000000002</v>
          </cell>
          <cell r="CJ473">
            <v>746.86131</v>
          </cell>
          <cell r="CL473">
            <v>1539.595</v>
          </cell>
        </row>
        <row r="474">
          <cell r="A474" t="str">
            <v>10/04/2007</v>
          </cell>
          <cell r="B474">
            <v>39359</v>
          </cell>
          <cell r="C474">
            <v>98.635838529420823</v>
          </cell>
          <cell r="D474">
            <v>133.12339860077159</v>
          </cell>
          <cell r="E474">
            <v>43.3737423997013</v>
          </cell>
          <cell r="F474">
            <v>42.458788975173789</v>
          </cell>
          <cell r="G474">
            <v>121.59836065573771</v>
          </cell>
          <cell r="H474">
            <v>154.9335481272654</v>
          </cell>
          <cell r="I474">
            <v>76.94</v>
          </cell>
          <cell r="J474">
            <v>35.82</v>
          </cell>
          <cell r="K474">
            <v>192.41</v>
          </cell>
          <cell r="L474">
            <v>6892.1261999999997</v>
          </cell>
          <cell r="M474">
            <v>81.820000000000007</v>
          </cell>
          <cell r="N474">
            <v>62.536000000000001</v>
          </cell>
          <cell r="O474">
            <v>5116.6955200000002</v>
          </cell>
          <cell r="P474">
            <v>83.03</v>
          </cell>
          <cell r="Q474">
            <v>153.81399999999999</v>
          </cell>
          <cell r="R474">
            <v>12771.17642</v>
          </cell>
          <cell r="S474">
            <v>32.25</v>
          </cell>
          <cell r="T474">
            <v>92.037000000000006</v>
          </cell>
          <cell r="U474">
            <v>2968.1932500000003</v>
          </cell>
          <cell r="V474">
            <v>23.68</v>
          </cell>
          <cell r="W474">
            <v>361.26</v>
          </cell>
          <cell r="X474">
            <v>8554.6368000000002</v>
          </cell>
          <cell r="Y474">
            <v>83.92</v>
          </cell>
          <cell r="Z474">
            <v>68.302999999999997</v>
          </cell>
          <cell r="AA474">
            <v>5731.98776</v>
          </cell>
          <cell r="AB474">
            <v>22.88</v>
          </cell>
          <cell r="AC474">
            <v>121.29900000000001</v>
          </cell>
          <cell r="AD474">
            <v>2775.3211200000001</v>
          </cell>
          <cell r="AE474">
            <v>65.67</v>
          </cell>
          <cell r="AF474">
            <v>125.61500000000001</v>
          </cell>
          <cell r="AG474">
            <v>8249.1370500000012</v>
          </cell>
          <cell r="AH474">
            <v>55.47</v>
          </cell>
          <cell r="AI474">
            <v>82.18</v>
          </cell>
          <cell r="AJ474">
            <v>4558.5246000000006</v>
          </cell>
          <cell r="AK474">
            <v>57617.798720000006</v>
          </cell>
          <cell r="AM474">
            <v>37.01</v>
          </cell>
          <cell r="AN474">
            <v>44.352000000000004</v>
          </cell>
          <cell r="AO474">
            <v>1641.4675200000001</v>
          </cell>
          <cell r="AP474">
            <v>63.550000000000004</v>
          </cell>
          <cell r="AQ474">
            <v>66.692999999999998</v>
          </cell>
          <cell r="AR474">
            <v>4238.34015</v>
          </cell>
          <cell r="AS474">
            <v>141.18</v>
          </cell>
          <cell r="AT474">
            <v>41.86</v>
          </cell>
          <cell r="AU474">
            <v>5909.7948000000006</v>
          </cell>
          <cell r="AV474">
            <v>76.94</v>
          </cell>
          <cell r="AW474">
            <v>27.35</v>
          </cell>
          <cell r="AX474">
            <v>2104.3090000000002</v>
          </cell>
          <cell r="AY474">
            <v>6.63</v>
          </cell>
          <cell r="AZ474">
            <v>39.216000000000001</v>
          </cell>
          <cell r="BA474">
            <v>260.00207999999998</v>
          </cell>
          <cell r="BB474">
            <v>93.69</v>
          </cell>
          <cell r="BC474">
            <v>95.591000000000008</v>
          </cell>
          <cell r="BD474">
            <v>8955.9207900000001</v>
          </cell>
          <cell r="BE474">
            <v>23109.834340000001</v>
          </cell>
          <cell r="BG474">
            <v>28.310000000000002</v>
          </cell>
          <cell r="BH474">
            <v>121.529</v>
          </cell>
          <cell r="BI474">
            <v>3440.4859900000001</v>
          </cell>
          <cell r="BJ474">
            <v>14.39</v>
          </cell>
          <cell r="BK474">
            <v>314.74099999999999</v>
          </cell>
          <cell r="BL474">
            <v>4529.1229899999998</v>
          </cell>
          <cell r="BM474">
            <v>28.1</v>
          </cell>
          <cell r="BN474">
            <v>102.70400000000001</v>
          </cell>
          <cell r="BO474">
            <v>2885.9824000000003</v>
          </cell>
          <cell r="BP474">
            <v>24.34</v>
          </cell>
          <cell r="BQ474">
            <v>160.28100000000001</v>
          </cell>
          <cell r="BR474">
            <v>3901.23954</v>
          </cell>
          <cell r="BS474">
            <v>15.42</v>
          </cell>
          <cell r="BT474">
            <v>256.029</v>
          </cell>
          <cell r="BU474">
            <v>3947.9671800000001</v>
          </cell>
          <cell r="BV474">
            <v>498</v>
          </cell>
          <cell r="BW474">
            <v>5.1360000000000001</v>
          </cell>
          <cell r="BX474">
            <v>2557.7280000000001</v>
          </cell>
          <cell r="BY474">
            <v>22.06</v>
          </cell>
          <cell r="BZ474">
            <v>156.703</v>
          </cell>
          <cell r="CA474">
            <v>3456.8681799999999</v>
          </cell>
          <cell r="CB474">
            <v>24719.39428</v>
          </cell>
          <cell r="CD474">
            <v>11.05</v>
          </cell>
          <cell r="CE474">
            <v>35.631</v>
          </cell>
          <cell r="CF474">
            <v>393.72255000000001</v>
          </cell>
          <cell r="CG474">
            <v>12.17</v>
          </cell>
          <cell r="CH474">
            <v>29.400000000000002</v>
          </cell>
          <cell r="CI474">
            <v>357.798</v>
          </cell>
          <cell r="CJ474">
            <v>751.52054999999996</v>
          </cell>
          <cell r="CL474">
            <v>1542.8400000000001</v>
          </cell>
        </row>
        <row r="475">
          <cell r="A475" t="str">
            <v>10/05/2007</v>
          </cell>
          <cell r="B475">
            <v>39360</v>
          </cell>
          <cell r="C475">
            <v>100.331546807431</v>
          </cell>
          <cell r="D475">
            <v>135.54564234274022</v>
          </cell>
          <cell r="E475">
            <v>44.188434661988154</v>
          </cell>
          <cell r="F475">
            <v>42.704866946141443</v>
          </cell>
          <cell r="G475">
            <v>122.76087641866329</v>
          </cell>
          <cell r="H475">
            <v>163.14941602899717</v>
          </cell>
          <cell r="I475">
            <v>81.02</v>
          </cell>
          <cell r="J475">
            <v>36.369999999999997</v>
          </cell>
          <cell r="K475">
            <v>192.41</v>
          </cell>
          <cell r="L475">
            <v>6997.9516999999996</v>
          </cell>
          <cell r="M475">
            <v>83.72</v>
          </cell>
          <cell r="N475">
            <v>62.536000000000001</v>
          </cell>
          <cell r="O475">
            <v>5235.5139200000003</v>
          </cell>
          <cell r="P475">
            <v>84.320000000000007</v>
          </cell>
          <cell r="Q475">
            <v>153.81399999999999</v>
          </cell>
          <cell r="R475">
            <v>12969.59648</v>
          </cell>
          <cell r="S475">
            <v>32.51</v>
          </cell>
          <cell r="T475">
            <v>92.037000000000006</v>
          </cell>
          <cell r="U475">
            <v>2992.1228700000001</v>
          </cell>
          <cell r="V475">
            <v>24.66</v>
          </cell>
          <cell r="W475">
            <v>361.26</v>
          </cell>
          <cell r="X475">
            <v>8908.6715999999997</v>
          </cell>
          <cell r="Y475">
            <v>84.43</v>
          </cell>
          <cell r="Z475">
            <v>68.302999999999997</v>
          </cell>
          <cell r="AA475">
            <v>5766.8222900000001</v>
          </cell>
          <cell r="AB475">
            <v>22.71</v>
          </cell>
          <cell r="AC475">
            <v>121.29900000000001</v>
          </cell>
          <cell r="AD475">
            <v>2754.7002900000002</v>
          </cell>
          <cell r="AE475">
            <v>66.13</v>
          </cell>
          <cell r="AF475">
            <v>125.61500000000001</v>
          </cell>
          <cell r="AG475">
            <v>8306.9199499999995</v>
          </cell>
          <cell r="AH475">
            <v>56.900000000000006</v>
          </cell>
          <cell r="AI475">
            <v>82.18</v>
          </cell>
          <cell r="AJ475">
            <v>4676.0420000000013</v>
          </cell>
          <cell r="AK475">
            <v>58608.341100000005</v>
          </cell>
          <cell r="AM475">
            <v>38.980000000000004</v>
          </cell>
          <cell r="AN475">
            <v>44.352000000000004</v>
          </cell>
          <cell r="AO475">
            <v>1728.8409600000002</v>
          </cell>
          <cell r="AP475">
            <v>64.03</v>
          </cell>
          <cell r="AQ475">
            <v>66.692999999999998</v>
          </cell>
          <cell r="AR475">
            <v>4270.3527899999999</v>
          </cell>
          <cell r="AS475">
            <v>142.61000000000001</v>
          </cell>
          <cell r="AT475">
            <v>41.86</v>
          </cell>
          <cell r="AU475">
            <v>5969.6546000000008</v>
          </cell>
          <cell r="AV475">
            <v>81.02</v>
          </cell>
          <cell r="AW475">
            <v>27.35</v>
          </cell>
          <cell r="AX475">
            <v>2215.8969999999999</v>
          </cell>
          <cell r="AY475">
            <v>6.67</v>
          </cell>
          <cell r="AZ475">
            <v>39.216000000000001</v>
          </cell>
          <cell r="BA475">
            <v>261.57071999999999</v>
          </cell>
          <cell r="BB475">
            <v>95.03</v>
          </cell>
          <cell r="BC475">
            <v>95.591000000000008</v>
          </cell>
          <cell r="BD475">
            <v>9084.0127300000004</v>
          </cell>
          <cell r="BE475">
            <v>23530.328800000003</v>
          </cell>
          <cell r="BG475">
            <v>28.75</v>
          </cell>
          <cell r="BH475">
            <v>121.529</v>
          </cell>
          <cell r="BI475">
            <v>3493.9587499999998</v>
          </cell>
          <cell r="BJ475">
            <v>14.65</v>
          </cell>
          <cell r="BK475">
            <v>314.74099999999999</v>
          </cell>
          <cell r="BL475">
            <v>4610.9556499999999</v>
          </cell>
          <cell r="BM475">
            <v>29.400000000000002</v>
          </cell>
          <cell r="BN475">
            <v>102.70400000000001</v>
          </cell>
          <cell r="BO475">
            <v>3019.4976000000006</v>
          </cell>
          <cell r="BP475">
            <v>24.95</v>
          </cell>
          <cell r="BQ475">
            <v>160.28100000000001</v>
          </cell>
          <cell r="BR475">
            <v>3999.0109499999999</v>
          </cell>
          <cell r="BS475">
            <v>15.43</v>
          </cell>
          <cell r="BT475">
            <v>256.029</v>
          </cell>
          <cell r="BU475">
            <v>3950.52747</v>
          </cell>
          <cell r="BV475">
            <v>497</v>
          </cell>
          <cell r="BW475">
            <v>5.1360000000000001</v>
          </cell>
          <cell r="BX475">
            <v>2552.5920000000001</v>
          </cell>
          <cell r="BY475">
            <v>22.700000000000003</v>
          </cell>
          <cell r="BZ475">
            <v>156.703</v>
          </cell>
          <cell r="CA475">
            <v>3557.1581000000006</v>
          </cell>
          <cell r="CB475">
            <v>25183.700520000002</v>
          </cell>
          <cell r="CD475">
            <v>11.23</v>
          </cell>
          <cell r="CE475">
            <v>35.631</v>
          </cell>
          <cell r="CF475">
            <v>400.13613000000004</v>
          </cell>
          <cell r="CG475">
            <v>12.100000000000001</v>
          </cell>
          <cell r="CH475">
            <v>29.400000000000002</v>
          </cell>
          <cell r="CI475">
            <v>355.74000000000007</v>
          </cell>
          <cell r="CJ475">
            <v>755.8761300000001</v>
          </cell>
          <cell r="CL475">
            <v>1557.5900000000001</v>
          </cell>
        </row>
        <row r="476">
          <cell r="A476" t="str">
            <v>10/08/2007</v>
          </cell>
          <cell r="B476">
            <v>39363</v>
          </cell>
          <cell r="C476">
            <v>99.716688047888596</v>
          </cell>
          <cell r="D476">
            <v>134.16978262775373</v>
          </cell>
          <cell r="E476">
            <v>43.104604154702855</v>
          </cell>
          <cell r="F476">
            <v>40.968485555874011</v>
          </cell>
          <cell r="G476">
            <v>122.36601513240855</v>
          </cell>
          <cell r="H476">
            <v>159.24285138944822</v>
          </cell>
          <cell r="I476">
            <v>79.08</v>
          </cell>
          <cell r="J476">
            <v>36.300000000000004</v>
          </cell>
          <cell r="K476">
            <v>192.41</v>
          </cell>
          <cell r="L476">
            <v>6984.4830000000011</v>
          </cell>
          <cell r="M476">
            <v>83.67</v>
          </cell>
          <cell r="N476">
            <v>62.536000000000001</v>
          </cell>
          <cell r="O476">
            <v>5232.3871200000003</v>
          </cell>
          <cell r="P476">
            <v>84.08</v>
          </cell>
          <cell r="Q476">
            <v>153.81399999999999</v>
          </cell>
          <cell r="R476">
            <v>12932.681119999999</v>
          </cell>
          <cell r="S476">
            <v>32.79</v>
          </cell>
          <cell r="T476">
            <v>92.037000000000006</v>
          </cell>
          <cell r="U476">
            <v>3017.8932300000001</v>
          </cell>
          <cell r="V476">
            <v>23.92</v>
          </cell>
          <cell r="W476">
            <v>361.26</v>
          </cell>
          <cell r="X476">
            <v>8641.3392000000003</v>
          </cell>
          <cell r="Y476">
            <v>83.49</v>
          </cell>
          <cell r="Z476">
            <v>68.302999999999997</v>
          </cell>
          <cell r="AA476">
            <v>5702.6174699999992</v>
          </cell>
          <cell r="AB476">
            <v>22.35</v>
          </cell>
          <cell r="AC476">
            <v>121.29900000000001</v>
          </cell>
          <cell r="AD476">
            <v>2711.0326500000001</v>
          </cell>
          <cell r="AE476">
            <v>66.400000000000006</v>
          </cell>
          <cell r="AF476">
            <v>125.61500000000001</v>
          </cell>
          <cell r="AG476">
            <v>8340.8360000000011</v>
          </cell>
          <cell r="AH476">
            <v>57.02</v>
          </cell>
          <cell r="AI476">
            <v>82.18</v>
          </cell>
          <cell r="AJ476">
            <v>4685.9036000000006</v>
          </cell>
          <cell r="AK476">
            <v>58249.173390000004</v>
          </cell>
          <cell r="AM476">
            <v>38.65</v>
          </cell>
          <cell r="AN476">
            <v>44.352000000000004</v>
          </cell>
          <cell r="AO476">
            <v>1714.2048</v>
          </cell>
          <cell r="AP476">
            <v>63.6</v>
          </cell>
          <cell r="AQ476">
            <v>66.692999999999998</v>
          </cell>
          <cell r="AR476">
            <v>4241.6747999999998</v>
          </cell>
          <cell r="AS476">
            <v>141.5</v>
          </cell>
          <cell r="AT476">
            <v>41.86</v>
          </cell>
          <cell r="AU476">
            <v>5923.19</v>
          </cell>
          <cell r="AV476">
            <v>79.08</v>
          </cell>
          <cell r="AW476">
            <v>27.35</v>
          </cell>
          <cell r="AX476">
            <v>2162.8380000000002</v>
          </cell>
          <cell r="AY476">
            <v>6.44</v>
          </cell>
          <cell r="AZ476">
            <v>39.216000000000001</v>
          </cell>
          <cell r="BA476">
            <v>252.55104000000003</v>
          </cell>
          <cell r="BB476">
            <v>94.12</v>
          </cell>
          <cell r="BC476">
            <v>95.591000000000008</v>
          </cell>
          <cell r="BD476">
            <v>8997.0249200000017</v>
          </cell>
          <cell r="BE476">
            <v>23291.483560000001</v>
          </cell>
          <cell r="BG476">
            <v>28.080000000000002</v>
          </cell>
          <cell r="BH476">
            <v>121.529</v>
          </cell>
          <cell r="BI476">
            <v>3412.5343200000002</v>
          </cell>
          <cell r="BJ476">
            <v>14.34</v>
          </cell>
          <cell r="BK476">
            <v>314.74099999999999</v>
          </cell>
          <cell r="BL476">
            <v>4513.3859400000001</v>
          </cell>
          <cell r="BM476">
            <v>28.76</v>
          </cell>
          <cell r="BN476">
            <v>102.70400000000001</v>
          </cell>
          <cell r="BO476">
            <v>2953.7670400000002</v>
          </cell>
          <cell r="BP476">
            <v>24.57</v>
          </cell>
          <cell r="BQ476">
            <v>160.28100000000001</v>
          </cell>
          <cell r="BR476">
            <v>3938.1041700000001</v>
          </cell>
          <cell r="BS476">
            <v>14.84</v>
          </cell>
          <cell r="BT476">
            <v>256.029</v>
          </cell>
          <cell r="BU476">
            <v>3799.4703599999998</v>
          </cell>
          <cell r="BV476">
            <v>474.5</v>
          </cell>
          <cell r="BW476">
            <v>5.1360000000000001</v>
          </cell>
          <cell r="BX476">
            <v>2437.0320000000002</v>
          </cell>
          <cell r="BY476">
            <v>22.41</v>
          </cell>
          <cell r="BZ476">
            <v>156.703</v>
          </cell>
          <cell r="CA476">
            <v>3511.71423</v>
          </cell>
          <cell r="CB476">
            <v>24566.008060000004</v>
          </cell>
          <cell r="CD476">
            <v>10.78</v>
          </cell>
          <cell r="CE476">
            <v>35.631</v>
          </cell>
          <cell r="CF476">
            <v>384.10217999999998</v>
          </cell>
          <cell r="CG476">
            <v>11.600000000000001</v>
          </cell>
          <cell r="CH476">
            <v>29.400000000000002</v>
          </cell>
          <cell r="CI476">
            <v>341.04000000000008</v>
          </cell>
          <cell r="CJ476">
            <v>725.14218000000005</v>
          </cell>
          <cell r="CL476">
            <v>1552.58</v>
          </cell>
        </row>
        <row r="477">
          <cell r="A477" t="str">
            <v>10/09/2007</v>
          </cell>
          <cell r="B477">
            <v>39364</v>
          </cell>
          <cell r="C477">
            <v>99.847341274445256</v>
          </cell>
          <cell r="D477">
            <v>132.9154209185495</v>
          </cell>
          <cell r="E477">
            <v>43.743190110617263</v>
          </cell>
          <cell r="F477">
            <v>39.842068584447688</v>
          </cell>
          <cell r="G477">
            <v>123.35671500630517</v>
          </cell>
          <cell r="H477">
            <v>163.39105920257754</v>
          </cell>
          <cell r="I477">
            <v>81.14</v>
          </cell>
          <cell r="J477">
            <v>36.300000000000004</v>
          </cell>
          <cell r="K477">
            <v>192.41</v>
          </cell>
          <cell r="L477">
            <v>6984.4830000000011</v>
          </cell>
          <cell r="M477">
            <v>82.64</v>
          </cell>
          <cell r="N477">
            <v>62.536000000000001</v>
          </cell>
          <cell r="O477">
            <v>5167.9750400000003</v>
          </cell>
          <cell r="P477">
            <v>84.11</v>
          </cell>
          <cell r="Q477">
            <v>153.81399999999999</v>
          </cell>
          <cell r="R477">
            <v>12937.295539999999</v>
          </cell>
          <cell r="S477">
            <v>33.31</v>
          </cell>
          <cell r="T477">
            <v>92.037000000000006</v>
          </cell>
          <cell r="U477">
            <v>3065.7524700000004</v>
          </cell>
          <cell r="V477">
            <v>24.240000000000002</v>
          </cell>
          <cell r="W477">
            <v>361.26</v>
          </cell>
          <cell r="X477">
            <v>8756.9423999999999</v>
          </cell>
          <cell r="Y477">
            <v>82.43</v>
          </cell>
          <cell r="Z477">
            <v>68.302999999999997</v>
          </cell>
          <cell r="AA477">
            <v>5630.2162900000003</v>
          </cell>
          <cell r="AB477">
            <v>22.75</v>
          </cell>
          <cell r="AC477">
            <v>121.29900000000001</v>
          </cell>
          <cell r="AD477">
            <v>2759.5522500000002</v>
          </cell>
          <cell r="AE477">
            <v>66.150000000000006</v>
          </cell>
          <cell r="AF477">
            <v>125.61500000000001</v>
          </cell>
          <cell r="AG477">
            <v>8309.4322500000017</v>
          </cell>
          <cell r="AH477">
            <v>57.36</v>
          </cell>
          <cell r="AI477">
            <v>82.18</v>
          </cell>
          <cell r="AJ477">
            <v>4713.8448000000008</v>
          </cell>
          <cell r="AK477">
            <v>58325.494039999998</v>
          </cell>
          <cell r="AM477">
            <v>38.43</v>
          </cell>
          <cell r="AN477">
            <v>44.352000000000004</v>
          </cell>
          <cell r="AO477">
            <v>1704.4473600000001</v>
          </cell>
          <cell r="AP477">
            <v>63.54</v>
          </cell>
          <cell r="AQ477">
            <v>66.692999999999998</v>
          </cell>
          <cell r="AR477">
            <v>4237.6732199999997</v>
          </cell>
          <cell r="AS477">
            <v>138.26</v>
          </cell>
          <cell r="AT477">
            <v>41.86</v>
          </cell>
          <cell r="AU477">
            <v>5787.5635999999995</v>
          </cell>
          <cell r="AV477">
            <v>81.14</v>
          </cell>
          <cell r="AW477">
            <v>27.35</v>
          </cell>
          <cell r="AX477">
            <v>2219.1790000000001</v>
          </cell>
          <cell r="AY477">
            <v>5.99</v>
          </cell>
          <cell r="AZ477">
            <v>39.216000000000001</v>
          </cell>
          <cell r="BA477">
            <v>234.90384</v>
          </cell>
          <cell r="BB477">
            <v>93</v>
          </cell>
          <cell r="BC477">
            <v>95.591000000000008</v>
          </cell>
          <cell r="BD477">
            <v>8889.9630000000016</v>
          </cell>
          <cell r="BE477">
            <v>23073.730020000003</v>
          </cell>
          <cell r="BG477">
            <v>28.8</v>
          </cell>
          <cell r="BH477">
            <v>121.529</v>
          </cell>
          <cell r="BI477">
            <v>3500.0351999999998</v>
          </cell>
          <cell r="BJ477">
            <v>14.31</v>
          </cell>
          <cell r="BK477">
            <v>314.74099999999999</v>
          </cell>
          <cell r="BL477">
            <v>4503.9437099999996</v>
          </cell>
          <cell r="BM477">
            <v>29.61</v>
          </cell>
          <cell r="BN477">
            <v>102.70400000000001</v>
          </cell>
          <cell r="BO477">
            <v>3041.0654400000003</v>
          </cell>
          <cell r="BP477">
            <v>24.92</v>
          </cell>
          <cell r="BQ477">
            <v>160.28100000000001</v>
          </cell>
          <cell r="BR477">
            <v>3994.2025200000003</v>
          </cell>
          <cell r="BS477">
            <v>14.98</v>
          </cell>
          <cell r="BT477">
            <v>256.029</v>
          </cell>
          <cell r="BU477">
            <v>3835.3144200000002</v>
          </cell>
          <cell r="BV477">
            <v>485.5</v>
          </cell>
          <cell r="BW477">
            <v>5.1360000000000001</v>
          </cell>
          <cell r="BX477">
            <v>2493.5280000000002</v>
          </cell>
          <cell r="BY477">
            <v>22.73</v>
          </cell>
          <cell r="BZ477">
            <v>156.703</v>
          </cell>
          <cell r="CA477">
            <v>3561.8591900000001</v>
          </cell>
          <cell r="CB477">
            <v>24929.948480000003</v>
          </cell>
          <cell r="CD477">
            <v>10.600000000000001</v>
          </cell>
          <cell r="CE477">
            <v>35.631</v>
          </cell>
          <cell r="CF477">
            <v>377.68860000000006</v>
          </cell>
          <cell r="CG477">
            <v>11.14</v>
          </cell>
          <cell r="CH477">
            <v>29.400000000000002</v>
          </cell>
          <cell r="CI477">
            <v>327.51600000000002</v>
          </cell>
          <cell r="CJ477">
            <v>705.20460000000003</v>
          </cell>
          <cell r="CL477">
            <v>1565.15</v>
          </cell>
        </row>
        <row r="478">
          <cell r="A478" t="str">
            <v>10/10/2007</v>
          </cell>
          <cell r="B478">
            <v>39365</v>
          </cell>
          <cell r="C478">
            <v>99.379970416972668</v>
          </cell>
          <cell r="D478">
            <v>131.9047520067914</v>
          </cell>
          <cell r="E478">
            <v>44.256054105861182</v>
          </cell>
          <cell r="F478">
            <v>39.792238074987765</v>
          </cell>
          <cell r="G478">
            <v>123.14549180327867</v>
          </cell>
          <cell r="H478">
            <v>163.31051147805076</v>
          </cell>
          <cell r="I478">
            <v>81.100000000000009</v>
          </cell>
          <cell r="J478">
            <v>35.550000000000004</v>
          </cell>
          <cell r="K478">
            <v>192.41</v>
          </cell>
          <cell r="L478">
            <v>6840.1755000000003</v>
          </cell>
          <cell r="M478">
            <v>82.08</v>
          </cell>
          <cell r="N478">
            <v>62.536000000000001</v>
          </cell>
          <cell r="O478">
            <v>5132.9548800000002</v>
          </cell>
          <cell r="P478">
            <v>83.68</v>
          </cell>
          <cell r="Q478">
            <v>153.81399999999999</v>
          </cell>
          <cell r="R478">
            <v>12871.15552</v>
          </cell>
          <cell r="S478">
            <v>33.51</v>
          </cell>
          <cell r="T478">
            <v>92.037000000000006</v>
          </cell>
          <cell r="U478">
            <v>3084.15987</v>
          </cell>
          <cell r="V478">
            <v>24.12</v>
          </cell>
          <cell r="W478">
            <v>361.26</v>
          </cell>
          <cell r="X478">
            <v>8713.5912000000008</v>
          </cell>
          <cell r="Y478">
            <v>82.49</v>
          </cell>
          <cell r="Z478">
            <v>68.302999999999997</v>
          </cell>
          <cell r="AA478">
            <v>5634.3144699999993</v>
          </cell>
          <cell r="AB478">
            <v>22.54</v>
          </cell>
          <cell r="AC478">
            <v>121.29900000000001</v>
          </cell>
          <cell r="AD478">
            <v>2734.0794599999999</v>
          </cell>
          <cell r="AE478">
            <v>65.92</v>
          </cell>
          <cell r="AF478">
            <v>125.61500000000001</v>
          </cell>
          <cell r="AG478">
            <v>8280.5408000000007</v>
          </cell>
          <cell r="AH478">
            <v>57.94</v>
          </cell>
          <cell r="AI478">
            <v>82.18</v>
          </cell>
          <cell r="AJ478">
            <v>4761.5092000000004</v>
          </cell>
          <cell r="AK478">
            <v>58052.480900000002</v>
          </cell>
          <cell r="AM478">
            <v>38.6</v>
          </cell>
          <cell r="AN478">
            <v>44.352000000000004</v>
          </cell>
          <cell r="AO478">
            <v>1711.9872000000003</v>
          </cell>
          <cell r="AP478">
            <v>63.36</v>
          </cell>
          <cell r="AQ478">
            <v>66.692999999999998</v>
          </cell>
          <cell r="AR478">
            <v>4225.6684800000003</v>
          </cell>
          <cell r="AS478">
            <v>136.56</v>
          </cell>
          <cell r="AT478">
            <v>41.86</v>
          </cell>
          <cell r="AU478">
            <v>5716.4016000000001</v>
          </cell>
          <cell r="AV478">
            <v>81.100000000000009</v>
          </cell>
          <cell r="AW478">
            <v>27.35</v>
          </cell>
          <cell r="AX478">
            <v>2218.0850000000005</v>
          </cell>
          <cell r="AY478">
            <v>5.91</v>
          </cell>
          <cell r="AZ478">
            <v>39.216000000000001</v>
          </cell>
          <cell r="BA478">
            <v>231.76656</v>
          </cell>
          <cell r="BB478">
            <v>92</v>
          </cell>
          <cell r="BC478">
            <v>95.591000000000008</v>
          </cell>
          <cell r="BD478">
            <v>8794.3720000000012</v>
          </cell>
          <cell r="BE478">
            <v>22898.280840000003</v>
          </cell>
          <cell r="BG478">
            <v>29.330000000000002</v>
          </cell>
          <cell r="BH478">
            <v>121.529</v>
          </cell>
          <cell r="BI478">
            <v>3564.4455700000003</v>
          </cell>
          <cell r="BJ478">
            <v>14.370000000000001</v>
          </cell>
          <cell r="BK478">
            <v>314.74099999999999</v>
          </cell>
          <cell r="BL478">
            <v>4522.8281699999998</v>
          </cell>
          <cell r="BM478">
            <v>29.900000000000002</v>
          </cell>
          <cell r="BN478">
            <v>102.70400000000001</v>
          </cell>
          <cell r="BO478">
            <v>3070.8496000000005</v>
          </cell>
          <cell r="BP478">
            <v>25.310000000000002</v>
          </cell>
          <cell r="BQ478">
            <v>160.28100000000001</v>
          </cell>
          <cell r="BR478">
            <v>4056.7121100000004</v>
          </cell>
          <cell r="BS478">
            <v>15.36</v>
          </cell>
          <cell r="BT478">
            <v>256.029</v>
          </cell>
          <cell r="BU478">
            <v>3932.6054399999998</v>
          </cell>
          <cell r="BV478">
            <v>477.38</v>
          </cell>
          <cell r="BW478">
            <v>5.1360000000000001</v>
          </cell>
          <cell r="BX478">
            <v>2451.82368</v>
          </cell>
          <cell r="BY478">
            <v>23.12</v>
          </cell>
          <cell r="BZ478">
            <v>156.703</v>
          </cell>
          <cell r="CA478">
            <v>3622.9733600000004</v>
          </cell>
          <cell r="CB478">
            <v>25222.237930000003</v>
          </cell>
          <cell r="CD478">
            <v>10.600000000000001</v>
          </cell>
          <cell r="CE478">
            <v>35.631</v>
          </cell>
          <cell r="CF478">
            <v>377.68860000000006</v>
          </cell>
          <cell r="CG478">
            <v>11.11</v>
          </cell>
          <cell r="CH478">
            <v>29.400000000000002</v>
          </cell>
          <cell r="CI478">
            <v>326.63400000000001</v>
          </cell>
          <cell r="CJ478">
            <v>704.32260000000008</v>
          </cell>
          <cell r="CL478">
            <v>1562.47</v>
          </cell>
        </row>
        <row r="479">
          <cell r="A479" t="str">
            <v>10/11/2007</v>
          </cell>
          <cell r="B479">
            <v>39366</v>
          </cell>
          <cell r="C479">
            <v>98.81461110753574</v>
          </cell>
          <cell r="D479">
            <v>130.56772162977464</v>
          </cell>
          <cell r="E479">
            <v>44.454169563956413</v>
          </cell>
          <cell r="F479">
            <v>39.373017727715052</v>
          </cell>
          <cell r="G479">
            <v>122.51024590163932</v>
          </cell>
          <cell r="H479">
            <v>158.67901731776078</v>
          </cell>
          <cell r="I479">
            <v>78.800000000000011</v>
          </cell>
          <cell r="J479">
            <v>35.03</v>
          </cell>
          <cell r="K479">
            <v>192.41</v>
          </cell>
          <cell r="L479">
            <v>6740.1223</v>
          </cell>
          <cell r="M479">
            <v>81.11</v>
          </cell>
          <cell r="N479">
            <v>62.536000000000001</v>
          </cell>
          <cell r="O479">
            <v>5072.2949600000002</v>
          </cell>
          <cell r="P479">
            <v>84.02</v>
          </cell>
          <cell r="Q479">
            <v>153.81399999999999</v>
          </cell>
          <cell r="R479">
            <v>12923.45228</v>
          </cell>
          <cell r="S479">
            <v>33.75</v>
          </cell>
          <cell r="T479">
            <v>92.037000000000006</v>
          </cell>
          <cell r="U479">
            <v>3106.2487500000002</v>
          </cell>
          <cell r="V479">
            <v>23.86</v>
          </cell>
          <cell r="W479">
            <v>361.26</v>
          </cell>
          <cell r="X479">
            <v>8619.6635999999999</v>
          </cell>
          <cell r="Y479">
            <v>82.38</v>
          </cell>
          <cell r="Z479">
            <v>68.302999999999997</v>
          </cell>
          <cell r="AA479">
            <v>5626.8011399999996</v>
          </cell>
          <cell r="AB479">
            <v>22.45</v>
          </cell>
          <cell r="AC479">
            <v>121.29900000000001</v>
          </cell>
          <cell r="AD479">
            <v>2723.16255</v>
          </cell>
          <cell r="AE479">
            <v>65.010000000000005</v>
          </cell>
          <cell r="AF479">
            <v>125.61500000000001</v>
          </cell>
          <cell r="AG479">
            <v>8166.2311500000014</v>
          </cell>
          <cell r="AH479">
            <v>57.730000000000004</v>
          </cell>
          <cell r="AI479">
            <v>82.18</v>
          </cell>
          <cell r="AJ479">
            <v>4744.251400000001</v>
          </cell>
          <cell r="AK479">
            <v>57722.228129999996</v>
          </cell>
          <cell r="AM479">
            <v>39.06</v>
          </cell>
          <cell r="AN479">
            <v>44.352000000000004</v>
          </cell>
          <cell r="AO479">
            <v>1732.3891200000003</v>
          </cell>
          <cell r="AP479">
            <v>63</v>
          </cell>
          <cell r="AQ479">
            <v>66.692999999999998</v>
          </cell>
          <cell r="AR479">
            <v>4201.6589999999997</v>
          </cell>
          <cell r="AS479">
            <v>135.80000000000001</v>
          </cell>
          <cell r="AT479">
            <v>41.86</v>
          </cell>
          <cell r="AU479">
            <v>5684.5880000000006</v>
          </cell>
          <cell r="AV479">
            <v>78.800000000000011</v>
          </cell>
          <cell r="AW479">
            <v>27.35</v>
          </cell>
          <cell r="AX479">
            <v>2155.1800000000003</v>
          </cell>
          <cell r="AY479">
            <v>5.96</v>
          </cell>
          <cell r="AZ479">
            <v>39.216000000000001</v>
          </cell>
          <cell r="BA479">
            <v>233.72736</v>
          </cell>
          <cell r="BB479">
            <v>90.58</v>
          </cell>
          <cell r="BC479">
            <v>95.591000000000008</v>
          </cell>
          <cell r="BD479">
            <v>8658.6327799999999</v>
          </cell>
          <cell r="BE479">
            <v>22666.17626</v>
          </cell>
          <cell r="BG479">
            <v>29.43</v>
          </cell>
          <cell r="BH479">
            <v>121.529</v>
          </cell>
          <cell r="BI479">
            <v>3576.5984699999999</v>
          </cell>
          <cell r="BJ479">
            <v>14.46</v>
          </cell>
          <cell r="BK479">
            <v>314.74099999999999</v>
          </cell>
          <cell r="BL479">
            <v>4551.1548599999996</v>
          </cell>
          <cell r="BM479">
            <v>29.6</v>
          </cell>
          <cell r="BN479">
            <v>102.70400000000001</v>
          </cell>
          <cell r="BO479">
            <v>3040.0384000000004</v>
          </cell>
          <cell r="BP479">
            <v>25.29</v>
          </cell>
          <cell r="BQ479">
            <v>160.28100000000001</v>
          </cell>
          <cell r="BR479">
            <v>4053.5064900000002</v>
          </cell>
          <cell r="BS479">
            <v>15.540000000000001</v>
          </cell>
          <cell r="BT479">
            <v>256.029</v>
          </cell>
          <cell r="BU479">
            <v>3978.6906600000002</v>
          </cell>
          <cell r="BV479">
            <v>481.81</v>
          </cell>
          <cell r="BW479">
            <v>5.1360000000000001</v>
          </cell>
          <cell r="BX479">
            <v>2474.5761600000001</v>
          </cell>
          <cell r="BY479">
            <v>23.36</v>
          </cell>
          <cell r="BZ479">
            <v>156.703</v>
          </cell>
          <cell r="CA479">
            <v>3660.5820800000001</v>
          </cell>
          <cell r="CB479">
            <v>25335.147120000001</v>
          </cell>
          <cell r="CD479">
            <v>10.4</v>
          </cell>
          <cell r="CE479">
            <v>35.631</v>
          </cell>
          <cell r="CF479">
            <v>370.56240000000003</v>
          </cell>
          <cell r="CG479">
            <v>11.100000000000001</v>
          </cell>
          <cell r="CH479">
            <v>29.400000000000002</v>
          </cell>
          <cell r="CI479">
            <v>326.34000000000009</v>
          </cell>
          <cell r="CJ479">
            <v>696.90240000000017</v>
          </cell>
          <cell r="CL479">
            <v>1554.41</v>
          </cell>
        </row>
        <row r="480">
          <cell r="A480" t="str">
            <v>10/12/2007</v>
          </cell>
          <cell r="B480">
            <v>39367</v>
          </cell>
          <cell r="C480">
            <v>98.408027738084911</v>
          </cell>
          <cell r="D480">
            <v>132.81297864715984</v>
          </cell>
          <cell r="E480">
            <v>43.065455076711693</v>
          </cell>
          <cell r="F480">
            <v>39.450019424152927</v>
          </cell>
          <cell r="G480">
            <v>123.09268600252206</v>
          </cell>
          <cell r="H480">
            <v>161.6190092629883</v>
          </cell>
          <cell r="I480">
            <v>80.260000000000005</v>
          </cell>
          <cell r="J480">
            <v>35.04</v>
          </cell>
          <cell r="K480">
            <v>192.41</v>
          </cell>
          <cell r="L480">
            <v>6742.0463999999993</v>
          </cell>
          <cell r="M480">
            <v>80.78</v>
          </cell>
          <cell r="N480">
            <v>62.536000000000001</v>
          </cell>
          <cell r="O480">
            <v>5051.6580800000002</v>
          </cell>
          <cell r="P480">
            <v>84.2</v>
          </cell>
          <cell r="Q480">
            <v>153.81399999999999</v>
          </cell>
          <cell r="R480">
            <v>12951.138800000001</v>
          </cell>
          <cell r="S480">
            <v>33.17</v>
          </cell>
          <cell r="T480">
            <v>92.037000000000006</v>
          </cell>
          <cell r="U480">
            <v>3052.8672900000001</v>
          </cell>
          <cell r="V480">
            <v>23.41</v>
          </cell>
          <cell r="W480">
            <v>361.26</v>
          </cell>
          <cell r="X480">
            <v>8457.0965999999989</v>
          </cell>
          <cell r="Y480">
            <v>82.34</v>
          </cell>
          <cell r="Z480">
            <v>68.302999999999997</v>
          </cell>
          <cell r="AA480">
            <v>5624.0690199999999</v>
          </cell>
          <cell r="AB480">
            <v>22.240000000000002</v>
          </cell>
          <cell r="AC480">
            <v>121.29900000000001</v>
          </cell>
          <cell r="AD480">
            <v>2697.6897600000002</v>
          </cell>
          <cell r="AE480">
            <v>65.070000000000007</v>
          </cell>
          <cell r="AF480">
            <v>125.61500000000001</v>
          </cell>
          <cell r="AG480">
            <v>8173.7680500000015</v>
          </cell>
          <cell r="AH480">
            <v>57.61</v>
          </cell>
          <cell r="AI480">
            <v>82.18</v>
          </cell>
          <cell r="AJ480">
            <v>4734.3897999999999</v>
          </cell>
          <cell r="AK480">
            <v>57484.7238</v>
          </cell>
          <cell r="AM480">
            <v>39.1</v>
          </cell>
          <cell r="AN480">
            <v>44.352000000000004</v>
          </cell>
          <cell r="AO480">
            <v>1734.1632000000002</v>
          </cell>
          <cell r="AP480">
            <v>63.38</v>
          </cell>
          <cell r="AQ480">
            <v>66.692999999999998</v>
          </cell>
          <cell r="AR480">
            <v>4227.00234</v>
          </cell>
          <cell r="AS480">
            <v>139.33000000000001</v>
          </cell>
          <cell r="AT480">
            <v>41.86</v>
          </cell>
          <cell r="AU480">
            <v>5832.3538000000008</v>
          </cell>
          <cell r="AV480">
            <v>80.260000000000005</v>
          </cell>
          <cell r="AW480">
            <v>27.35</v>
          </cell>
          <cell r="AX480">
            <v>2195.1110000000003</v>
          </cell>
          <cell r="AY480">
            <v>6.18</v>
          </cell>
          <cell r="AZ480">
            <v>39.216000000000001</v>
          </cell>
          <cell r="BA480">
            <v>242.35488000000001</v>
          </cell>
          <cell r="BB480">
            <v>92.320000000000007</v>
          </cell>
          <cell r="BC480">
            <v>95.591000000000008</v>
          </cell>
          <cell r="BD480">
            <v>8824.9611200000018</v>
          </cell>
          <cell r="BE480">
            <v>23055.946340000002</v>
          </cell>
          <cell r="BG480">
            <v>28.05</v>
          </cell>
          <cell r="BH480">
            <v>121.529</v>
          </cell>
          <cell r="BI480">
            <v>3408.8884499999999</v>
          </cell>
          <cell r="BJ480">
            <v>14.100000000000001</v>
          </cell>
          <cell r="BK480">
            <v>314.74099999999999</v>
          </cell>
          <cell r="BL480">
            <v>4437.8481000000002</v>
          </cell>
          <cell r="BM480">
            <v>28.94</v>
          </cell>
          <cell r="BN480">
            <v>102.70400000000001</v>
          </cell>
          <cell r="BO480">
            <v>2972.2537600000005</v>
          </cell>
          <cell r="BP480">
            <v>24.200000000000003</v>
          </cell>
          <cell r="BQ480">
            <v>160.28100000000001</v>
          </cell>
          <cell r="BR480">
            <v>3878.8002000000006</v>
          </cell>
          <cell r="BS480">
            <v>15.16</v>
          </cell>
          <cell r="BT480">
            <v>256.029</v>
          </cell>
          <cell r="BU480">
            <v>3881.3996400000001</v>
          </cell>
          <cell r="BV480">
            <v>467.5</v>
          </cell>
          <cell r="BW480">
            <v>5.1360000000000001</v>
          </cell>
          <cell r="BX480">
            <v>2401.08</v>
          </cell>
          <cell r="BY480">
            <v>22.740000000000002</v>
          </cell>
          <cell r="BZ480">
            <v>156.703</v>
          </cell>
          <cell r="CA480">
            <v>3563.4262200000003</v>
          </cell>
          <cell r="CB480">
            <v>24543.696370000005</v>
          </cell>
          <cell r="CD480">
            <v>10.43</v>
          </cell>
          <cell r="CE480">
            <v>35.631</v>
          </cell>
          <cell r="CF480">
            <v>371.63132999999999</v>
          </cell>
          <cell r="CG480">
            <v>11.11</v>
          </cell>
          <cell r="CH480">
            <v>29.400000000000002</v>
          </cell>
          <cell r="CI480">
            <v>326.63400000000001</v>
          </cell>
          <cell r="CJ480">
            <v>698.26532999999995</v>
          </cell>
          <cell r="CL480">
            <v>1561.8000000000002</v>
          </cell>
        </row>
        <row r="481">
          <cell r="A481" t="str">
            <v>10/15/2007</v>
          </cell>
          <cell r="B481">
            <v>39370</v>
          </cell>
          <cell r="C481">
            <v>96.828716764062449</v>
          </cell>
          <cell r="D481">
            <v>132.17319936694264</v>
          </cell>
          <cell r="E481">
            <v>41.35991346567738</v>
          </cell>
          <cell r="F481">
            <v>38.394109233781826</v>
          </cell>
          <cell r="G481">
            <v>122.06100252206808</v>
          </cell>
          <cell r="H481">
            <v>158.15545710833669</v>
          </cell>
          <cell r="I481">
            <v>78.540000000000006</v>
          </cell>
          <cell r="J481">
            <v>34.4</v>
          </cell>
          <cell r="K481">
            <v>192.41</v>
          </cell>
          <cell r="L481">
            <v>6618.9039999999995</v>
          </cell>
          <cell r="M481">
            <v>80.2</v>
          </cell>
          <cell r="N481">
            <v>62.536000000000001</v>
          </cell>
          <cell r="O481">
            <v>5015.3872000000001</v>
          </cell>
          <cell r="P481">
            <v>83.79</v>
          </cell>
          <cell r="Q481">
            <v>153.81399999999999</v>
          </cell>
          <cell r="R481">
            <v>12888.075060000001</v>
          </cell>
          <cell r="S481">
            <v>32.51</v>
          </cell>
          <cell r="T481">
            <v>92.037000000000006</v>
          </cell>
          <cell r="U481">
            <v>2992.1228700000001</v>
          </cell>
          <cell r="V481">
            <v>23.02</v>
          </cell>
          <cell r="W481">
            <v>361.26</v>
          </cell>
          <cell r="X481">
            <v>8316.2052000000003</v>
          </cell>
          <cell r="Y481">
            <v>81.48</v>
          </cell>
          <cell r="Z481">
            <v>68.302999999999997</v>
          </cell>
          <cell r="AA481">
            <v>5565.3284400000002</v>
          </cell>
          <cell r="AB481">
            <v>21.95</v>
          </cell>
          <cell r="AC481">
            <v>121.29900000000001</v>
          </cell>
          <cell r="AD481">
            <v>2662.51305</v>
          </cell>
          <cell r="AE481">
            <v>63.06</v>
          </cell>
          <cell r="AF481">
            <v>125.61500000000001</v>
          </cell>
          <cell r="AG481">
            <v>7921.2819000000009</v>
          </cell>
          <cell r="AH481">
            <v>55.76</v>
          </cell>
          <cell r="AI481">
            <v>82.18</v>
          </cell>
          <cell r="AJ481">
            <v>4582.3568000000005</v>
          </cell>
          <cell r="AK481">
            <v>56562.17452</v>
          </cell>
          <cell r="AM481">
            <v>38.910000000000004</v>
          </cell>
          <cell r="AN481">
            <v>44.352000000000004</v>
          </cell>
          <cell r="AO481">
            <v>1725.7363200000002</v>
          </cell>
          <cell r="AP481">
            <v>63.53</v>
          </cell>
          <cell r="AQ481">
            <v>66.692999999999998</v>
          </cell>
          <cell r="AR481">
            <v>4237.0062900000003</v>
          </cell>
          <cell r="AS481">
            <v>137.37</v>
          </cell>
          <cell r="AT481">
            <v>41.86</v>
          </cell>
          <cell r="AU481">
            <v>5750.3082000000004</v>
          </cell>
          <cell r="AV481">
            <v>78.540000000000006</v>
          </cell>
          <cell r="AW481">
            <v>27.35</v>
          </cell>
          <cell r="AX481">
            <v>2148.0690000000004</v>
          </cell>
          <cell r="AY481">
            <v>5.99</v>
          </cell>
          <cell r="AZ481">
            <v>39.216000000000001</v>
          </cell>
          <cell r="BA481">
            <v>234.90384</v>
          </cell>
          <cell r="BB481">
            <v>92.570000000000007</v>
          </cell>
          <cell r="BC481">
            <v>95.591000000000008</v>
          </cell>
          <cell r="BD481">
            <v>8848.8588700000018</v>
          </cell>
          <cell r="BE481">
            <v>22944.882520000003</v>
          </cell>
          <cell r="BG481">
            <v>26.490000000000002</v>
          </cell>
          <cell r="BH481">
            <v>121.529</v>
          </cell>
          <cell r="BI481">
            <v>3219.30321</v>
          </cell>
          <cell r="BJ481">
            <v>13.58</v>
          </cell>
          <cell r="BK481">
            <v>314.74099999999999</v>
          </cell>
          <cell r="BL481">
            <v>4274.1827800000001</v>
          </cell>
          <cell r="BM481">
            <v>27.700000000000003</v>
          </cell>
          <cell r="BN481">
            <v>102.70400000000001</v>
          </cell>
          <cell r="BO481">
            <v>2844.9008000000003</v>
          </cell>
          <cell r="BP481">
            <v>23.63</v>
          </cell>
          <cell r="BQ481">
            <v>160.28100000000001</v>
          </cell>
          <cell r="BR481">
            <v>3787.4400300000002</v>
          </cell>
          <cell r="BS481">
            <v>14.43</v>
          </cell>
          <cell r="BT481">
            <v>256.029</v>
          </cell>
          <cell r="BU481">
            <v>3694.49847</v>
          </cell>
          <cell r="BV481">
            <v>444</v>
          </cell>
          <cell r="BW481">
            <v>5.1360000000000001</v>
          </cell>
          <cell r="BX481">
            <v>2280.384</v>
          </cell>
          <cell r="BY481">
            <v>22.150000000000002</v>
          </cell>
          <cell r="BZ481">
            <v>156.703</v>
          </cell>
          <cell r="CA481">
            <v>3470.9714500000005</v>
          </cell>
          <cell r="CB481">
            <v>23571.68074</v>
          </cell>
          <cell r="CD481">
            <v>10.120000000000001</v>
          </cell>
          <cell r="CE481">
            <v>35.631</v>
          </cell>
          <cell r="CF481">
            <v>360.58572000000004</v>
          </cell>
          <cell r="CG481">
            <v>10.85</v>
          </cell>
          <cell r="CH481">
            <v>29.400000000000002</v>
          </cell>
          <cell r="CI481">
            <v>318.99</v>
          </cell>
          <cell r="CJ481">
            <v>679.57572000000005</v>
          </cell>
          <cell r="CL481">
            <v>1548.71</v>
          </cell>
        </row>
        <row r="482">
          <cell r="A482" t="str">
            <v>10/16/2007</v>
          </cell>
          <cell r="B482">
            <v>39371</v>
          </cell>
          <cell r="C482">
            <v>96.070463765969478</v>
          </cell>
          <cell r="D482">
            <v>128.62357968641632</v>
          </cell>
          <cell r="E482">
            <v>39.926971433663333</v>
          </cell>
          <cell r="F482">
            <v>37.440388875939895</v>
          </cell>
          <cell r="G482">
            <v>121.25866960907943</v>
          </cell>
          <cell r="H482">
            <v>156.06121627064033</v>
          </cell>
          <cell r="I482">
            <v>77.5</v>
          </cell>
          <cell r="J482">
            <v>34.04</v>
          </cell>
          <cell r="K482">
            <v>192.41</v>
          </cell>
          <cell r="L482">
            <v>6549.6363999999994</v>
          </cell>
          <cell r="M482">
            <v>79.98</v>
          </cell>
          <cell r="N482">
            <v>62.536000000000001</v>
          </cell>
          <cell r="O482">
            <v>5001.6292800000001</v>
          </cell>
          <cell r="P482">
            <v>82.9</v>
          </cell>
          <cell r="Q482">
            <v>153.81399999999999</v>
          </cell>
          <cell r="R482">
            <v>12751.1806</v>
          </cell>
          <cell r="S482">
            <v>31.85</v>
          </cell>
          <cell r="T482">
            <v>92.037000000000006</v>
          </cell>
          <cell r="U482">
            <v>2931.3784500000002</v>
          </cell>
          <cell r="V482">
            <v>22.66</v>
          </cell>
          <cell r="W482">
            <v>361.26</v>
          </cell>
          <cell r="X482">
            <v>8186.1516000000001</v>
          </cell>
          <cell r="Y482">
            <v>81.37</v>
          </cell>
          <cell r="Z482">
            <v>68.302999999999997</v>
          </cell>
          <cell r="AA482">
            <v>5557.8151100000005</v>
          </cell>
          <cell r="AB482">
            <v>21.55</v>
          </cell>
          <cell r="AC482">
            <v>121.29900000000001</v>
          </cell>
          <cell r="AD482">
            <v>2613.9934500000004</v>
          </cell>
          <cell r="AE482">
            <v>63.230000000000004</v>
          </cell>
          <cell r="AF482">
            <v>125.61500000000001</v>
          </cell>
          <cell r="AG482">
            <v>7942.6364500000009</v>
          </cell>
          <cell r="AH482">
            <v>55.79</v>
          </cell>
          <cell r="AI482">
            <v>82.18</v>
          </cell>
          <cell r="AJ482">
            <v>4584.8222000000005</v>
          </cell>
          <cell r="AK482">
            <v>56119.243540000003</v>
          </cell>
          <cell r="AM482">
            <v>37.700000000000003</v>
          </cell>
          <cell r="AN482">
            <v>44.352000000000004</v>
          </cell>
          <cell r="AO482">
            <v>1672.0704000000003</v>
          </cell>
          <cell r="AP482">
            <v>62.84</v>
          </cell>
          <cell r="AQ482">
            <v>66.692999999999998</v>
          </cell>
          <cell r="AR482">
            <v>4190.98812</v>
          </cell>
          <cell r="AS482">
            <v>131.64000000000001</v>
          </cell>
          <cell r="AT482">
            <v>41.86</v>
          </cell>
          <cell r="AU482">
            <v>5510.4504000000006</v>
          </cell>
          <cell r="AV482">
            <v>77.5</v>
          </cell>
          <cell r="AW482">
            <v>27.35</v>
          </cell>
          <cell r="AX482">
            <v>2119.625</v>
          </cell>
          <cell r="AY482">
            <v>5.73</v>
          </cell>
          <cell r="AZ482">
            <v>39.216000000000001</v>
          </cell>
          <cell r="BA482">
            <v>224.70768000000001</v>
          </cell>
          <cell r="BB482">
            <v>90.08</v>
          </cell>
          <cell r="BC482">
            <v>95.591000000000008</v>
          </cell>
          <cell r="BD482">
            <v>8610.8372799999997</v>
          </cell>
          <cell r="BE482">
            <v>22328.678879999999</v>
          </cell>
          <cell r="BG482">
            <v>25.6</v>
          </cell>
          <cell r="BH482">
            <v>121.529</v>
          </cell>
          <cell r="BI482">
            <v>3111.1424000000002</v>
          </cell>
          <cell r="BJ482">
            <v>12.86</v>
          </cell>
          <cell r="BK482">
            <v>314.74099999999999</v>
          </cell>
          <cell r="BL482">
            <v>4047.5692599999998</v>
          </cell>
          <cell r="BM482">
            <v>26.54</v>
          </cell>
          <cell r="BN482">
            <v>102.70400000000001</v>
          </cell>
          <cell r="BO482">
            <v>2725.7641600000002</v>
          </cell>
          <cell r="BP482">
            <v>22.97</v>
          </cell>
          <cell r="BQ482">
            <v>160.28100000000001</v>
          </cell>
          <cell r="BR482">
            <v>3681.6545700000001</v>
          </cell>
          <cell r="BS482">
            <v>14.15</v>
          </cell>
          <cell r="BT482">
            <v>256.029</v>
          </cell>
          <cell r="BU482">
            <v>3622.8103500000002</v>
          </cell>
          <cell r="BV482">
            <v>431.42</v>
          </cell>
          <cell r="BW482">
            <v>5.1360000000000001</v>
          </cell>
          <cell r="BX482">
            <v>2215.7731200000003</v>
          </cell>
          <cell r="BY482">
            <v>21.38</v>
          </cell>
          <cell r="BZ482">
            <v>156.703</v>
          </cell>
          <cell r="CA482">
            <v>3350.31014</v>
          </cell>
          <cell r="CB482">
            <v>22755.024000000005</v>
          </cell>
          <cell r="CD482">
            <v>9.77</v>
          </cell>
          <cell r="CE482">
            <v>35.631</v>
          </cell>
          <cell r="CF482">
            <v>348.11487</v>
          </cell>
          <cell r="CG482">
            <v>10.700000000000001</v>
          </cell>
          <cell r="CH482">
            <v>29.400000000000002</v>
          </cell>
          <cell r="CI482">
            <v>314.58000000000004</v>
          </cell>
          <cell r="CJ482">
            <v>662.69487000000004</v>
          </cell>
          <cell r="CL482">
            <v>1538.53</v>
          </cell>
        </row>
        <row r="483">
          <cell r="A483" t="str">
            <v>10/17/2007</v>
          </cell>
          <cell r="B483">
            <v>39372</v>
          </cell>
          <cell r="C483">
            <v>95.856423214403605</v>
          </cell>
          <cell r="D483">
            <v>127.47645088195651</v>
          </cell>
          <cell r="E483">
            <v>39.034782607061544</v>
          </cell>
          <cell r="F483">
            <v>37.215878702008901</v>
          </cell>
          <cell r="G483">
            <v>121.47225725094577</v>
          </cell>
          <cell r="H483">
            <v>153.86629077728554</v>
          </cell>
          <cell r="I483">
            <v>76.41</v>
          </cell>
          <cell r="J483">
            <v>34.300000000000004</v>
          </cell>
          <cell r="K483">
            <v>192.41</v>
          </cell>
          <cell r="L483">
            <v>6599.6630000000005</v>
          </cell>
          <cell r="M483">
            <v>79.960000000000008</v>
          </cell>
          <cell r="N483">
            <v>62.536000000000001</v>
          </cell>
          <cell r="O483">
            <v>5000.378560000001</v>
          </cell>
          <cell r="P483">
            <v>82.14</v>
          </cell>
          <cell r="Q483">
            <v>153.81399999999999</v>
          </cell>
          <cell r="R483">
            <v>12634.28196</v>
          </cell>
          <cell r="S483">
            <v>31.45</v>
          </cell>
          <cell r="T483">
            <v>92.037000000000006</v>
          </cell>
          <cell r="U483">
            <v>2894.5636500000001</v>
          </cell>
          <cell r="V483">
            <v>23.04</v>
          </cell>
          <cell r="W483">
            <v>361.26</v>
          </cell>
          <cell r="X483">
            <v>8323.4303999999993</v>
          </cell>
          <cell r="Y483">
            <v>81.63</v>
          </cell>
          <cell r="Z483">
            <v>68.302999999999997</v>
          </cell>
          <cell r="AA483">
            <v>5575.5738899999997</v>
          </cell>
          <cell r="AB483">
            <v>21.25</v>
          </cell>
          <cell r="AC483">
            <v>121.29900000000001</v>
          </cell>
          <cell r="AD483">
            <v>2577.6037500000002</v>
          </cell>
          <cell r="AE483">
            <v>62.59</v>
          </cell>
          <cell r="AF483">
            <v>125.61500000000001</v>
          </cell>
          <cell r="AG483">
            <v>7862.2428500000005</v>
          </cell>
          <cell r="AH483">
            <v>55.08</v>
          </cell>
          <cell r="AI483">
            <v>82.18</v>
          </cell>
          <cell r="AJ483">
            <v>4526.4744000000001</v>
          </cell>
          <cell r="AK483">
            <v>55994.212460000002</v>
          </cell>
          <cell r="AM483">
            <v>37.130000000000003</v>
          </cell>
          <cell r="AN483">
            <v>44.352000000000004</v>
          </cell>
          <cell r="AO483">
            <v>1646.7897600000003</v>
          </cell>
          <cell r="AP483">
            <v>62.84</v>
          </cell>
          <cell r="AQ483">
            <v>66.692999999999998</v>
          </cell>
          <cell r="AR483">
            <v>4190.98812</v>
          </cell>
          <cell r="AS483">
            <v>128.59</v>
          </cell>
          <cell r="AT483">
            <v>41.86</v>
          </cell>
          <cell r="AU483">
            <v>5382.7773999999999</v>
          </cell>
          <cell r="AV483">
            <v>76.41</v>
          </cell>
          <cell r="AW483">
            <v>27.35</v>
          </cell>
          <cell r="AX483">
            <v>2089.8135000000002</v>
          </cell>
          <cell r="AY483">
            <v>5.8000000000000007</v>
          </cell>
          <cell r="AZ483">
            <v>39.216000000000001</v>
          </cell>
          <cell r="BA483">
            <v>227.45280000000002</v>
          </cell>
          <cell r="BB483">
            <v>89.88</v>
          </cell>
          <cell r="BC483">
            <v>95.591000000000008</v>
          </cell>
          <cell r="BD483">
            <v>8591.7190800000008</v>
          </cell>
          <cell r="BE483">
            <v>22129.540659999999</v>
          </cell>
          <cell r="BG483">
            <v>25.1</v>
          </cell>
          <cell r="BH483">
            <v>121.529</v>
          </cell>
          <cell r="BI483">
            <v>3050.3779</v>
          </cell>
          <cell r="BJ483">
            <v>12.61</v>
          </cell>
          <cell r="BK483">
            <v>314.74099999999999</v>
          </cell>
          <cell r="BL483">
            <v>3968.8840099999998</v>
          </cell>
          <cell r="BM483">
            <v>26.02</v>
          </cell>
          <cell r="BN483">
            <v>102.70400000000001</v>
          </cell>
          <cell r="BO483">
            <v>2672.35808</v>
          </cell>
          <cell r="BP483">
            <v>22.23</v>
          </cell>
          <cell r="BQ483">
            <v>160.28100000000001</v>
          </cell>
          <cell r="BR483">
            <v>3563.0466300000003</v>
          </cell>
          <cell r="BS483">
            <v>13.74</v>
          </cell>
          <cell r="BT483">
            <v>256.029</v>
          </cell>
          <cell r="BU483">
            <v>3517.8384599999999</v>
          </cell>
          <cell r="BV483">
            <v>413.5</v>
          </cell>
          <cell r="BW483">
            <v>5.1360000000000001</v>
          </cell>
          <cell r="BX483">
            <v>2123.7359999999999</v>
          </cell>
          <cell r="BY483">
            <v>21.38</v>
          </cell>
          <cell r="BZ483">
            <v>156.703</v>
          </cell>
          <cell r="CA483">
            <v>3350.31014</v>
          </cell>
          <cell r="CB483">
            <v>22246.551220000001</v>
          </cell>
          <cell r="CD483">
            <v>9.84</v>
          </cell>
          <cell r="CE483">
            <v>35.631</v>
          </cell>
          <cell r="CF483">
            <v>350.60903999999999</v>
          </cell>
          <cell r="CG483">
            <v>10.48</v>
          </cell>
          <cell r="CH483">
            <v>29.400000000000002</v>
          </cell>
          <cell r="CI483">
            <v>308.11200000000002</v>
          </cell>
          <cell r="CJ483">
            <v>658.72104000000002</v>
          </cell>
          <cell r="CL483">
            <v>1541.24</v>
          </cell>
        </row>
        <row r="484">
          <cell r="A484" t="str">
            <v>10/18/2007</v>
          </cell>
          <cell r="B484">
            <v>39373</v>
          </cell>
          <cell r="C484">
            <v>95.648818169630871</v>
          </cell>
          <cell r="D484">
            <v>125.51053270926261</v>
          </cell>
          <cell r="E484">
            <v>38.438196850538233</v>
          </cell>
          <cell r="F484">
            <v>35.94096172764614</v>
          </cell>
          <cell r="G484">
            <v>121.3808322824716</v>
          </cell>
          <cell r="H484">
            <v>153.06081353201773</v>
          </cell>
          <cell r="I484">
            <v>76.010000000000005</v>
          </cell>
          <cell r="J484">
            <v>34.410000000000004</v>
          </cell>
          <cell r="K484">
            <v>192.41</v>
          </cell>
          <cell r="L484">
            <v>6620.8281000000006</v>
          </cell>
          <cell r="M484">
            <v>79.22</v>
          </cell>
          <cell r="N484">
            <v>62.536000000000001</v>
          </cell>
          <cell r="O484">
            <v>4954.1019200000001</v>
          </cell>
          <cell r="P484">
            <v>82.69</v>
          </cell>
          <cell r="Q484">
            <v>153.81399999999999</v>
          </cell>
          <cell r="R484">
            <v>12718.879659999999</v>
          </cell>
          <cell r="S484">
            <v>31.700000000000003</v>
          </cell>
          <cell r="T484">
            <v>92.037000000000006</v>
          </cell>
          <cell r="U484">
            <v>2917.5729000000006</v>
          </cell>
          <cell r="V484">
            <v>22.62</v>
          </cell>
          <cell r="W484">
            <v>361.26</v>
          </cell>
          <cell r="X484">
            <v>8171.7012000000004</v>
          </cell>
          <cell r="Y484">
            <v>80.210000000000008</v>
          </cell>
          <cell r="Z484">
            <v>68.302999999999997</v>
          </cell>
          <cell r="AA484">
            <v>5478.5836300000001</v>
          </cell>
          <cell r="AB484">
            <v>21.25</v>
          </cell>
          <cell r="AC484">
            <v>121.29900000000001</v>
          </cell>
          <cell r="AD484">
            <v>2577.6037500000002</v>
          </cell>
          <cell r="AE484">
            <v>62.660000000000004</v>
          </cell>
          <cell r="AF484">
            <v>125.61500000000001</v>
          </cell>
          <cell r="AG484">
            <v>7871.0359000000008</v>
          </cell>
          <cell r="AH484">
            <v>55.52</v>
          </cell>
          <cell r="AI484">
            <v>82.18</v>
          </cell>
          <cell r="AJ484">
            <v>4562.633600000001</v>
          </cell>
          <cell r="AK484">
            <v>55872.940660000007</v>
          </cell>
          <cell r="AM484">
            <v>36.800000000000004</v>
          </cell>
          <cell r="AN484">
            <v>44.352000000000004</v>
          </cell>
          <cell r="AO484">
            <v>1632.1536000000003</v>
          </cell>
          <cell r="AP484">
            <v>62.25</v>
          </cell>
          <cell r="AQ484">
            <v>66.692999999999998</v>
          </cell>
          <cell r="AR484">
            <v>4151.6392500000002</v>
          </cell>
          <cell r="AS484">
            <v>127.97</v>
          </cell>
          <cell r="AT484">
            <v>41.86</v>
          </cell>
          <cell r="AU484">
            <v>5356.8242</v>
          </cell>
          <cell r="AV484">
            <v>76.010000000000005</v>
          </cell>
          <cell r="AW484">
            <v>27.35</v>
          </cell>
          <cell r="AX484">
            <v>2078.8735000000001</v>
          </cell>
          <cell r="AY484">
            <v>5.8500000000000005</v>
          </cell>
          <cell r="AZ484">
            <v>39.216000000000001</v>
          </cell>
          <cell r="BA484">
            <v>229.41360000000003</v>
          </cell>
          <cell r="BB484">
            <v>87.24</v>
          </cell>
          <cell r="BC484">
            <v>95.591000000000008</v>
          </cell>
          <cell r="BD484">
            <v>8339.3588400000008</v>
          </cell>
          <cell r="BE484">
            <v>21788.262990000003</v>
          </cell>
          <cell r="BG484">
            <v>24.82</v>
          </cell>
          <cell r="BH484">
            <v>121.529</v>
          </cell>
          <cell r="BI484">
            <v>3016.34978</v>
          </cell>
          <cell r="BJ484">
            <v>12.200000000000001</v>
          </cell>
          <cell r="BK484">
            <v>314.74099999999999</v>
          </cell>
          <cell r="BL484">
            <v>3839.8402000000001</v>
          </cell>
          <cell r="BM484">
            <v>25.69</v>
          </cell>
          <cell r="BN484">
            <v>102.70400000000001</v>
          </cell>
          <cell r="BO484">
            <v>2638.4657600000005</v>
          </cell>
          <cell r="BP484">
            <v>21.8</v>
          </cell>
          <cell r="BQ484">
            <v>160.28100000000001</v>
          </cell>
          <cell r="BR484">
            <v>3494.1258000000003</v>
          </cell>
          <cell r="BS484">
            <v>13.83</v>
          </cell>
          <cell r="BT484">
            <v>256.029</v>
          </cell>
          <cell r="BU484">
            <v>3540.8810699999999</v>
          </cell>
          <cell r="BV484">
            <v>416.55</v>
          </cell>
          <cell r="BW484">
            <v>5.1360000000000001</v>
          </cell>
          <cell r="BX484">
            <v>2139.4007999999999</v>
          </cell>
          <cell r="BY484">
            <v>20.66</v>
          </cell>
          <cell r="BZ484">
            <v>156.703</v>
          </cell>
          <cell r="CA484">
            <v>3237.48398</v>
          </cell>
          <cell r="CB484">
            <v>21906.54739</v>
          </cell>
          <cell r="CD484">
            <v>9.7100000000000009</v>
          </cell>
          <cell r="CE484">
            <v>35.631</v>
          </cell>
          <cell r="CF484">
            <v>345.97701000000001</v>
          </cell>
          <cell r="CG484">
            <v>9.870000000000001</v>
          </cell>
          <cell r="CH484">
            <v>29.400000000000002</v>
          </cell>
          <cell r="CI484">
            <v>290.17800000000005</v>
          </cell>
          <cell r="CJ484">
            <v>636.15501000000006</v>
          </cell>
          <cell r="CL484">
            <v>1540.08</v>
          </cell>
        </row>
        <row r="485">
          <cell r="A485" t="str">
            <v>10/19/2007</v>
          </cell>
          <cell r="B485">
            <v>39374</v>
          </cell>
          <cell r="C485">
            <v>95.06811483765037</v>
          </cell>
          <cell r="D485">
            <v>122.74620068292994</v>
          </cell>
          <cell r="E485">
            <v>38.0351963063734</v>
          </cell>
          <cell r="F485">
            <v>35.105495609430704</v>
          </cell>
          <cell r="G485">
            <v>118.27159520807061</v>
          </cell>
          <cell r="H485">
            <v>145.28795811518324</v>
          </cell>
          <cell r="I485">
            <v>72.150000000000006</v>
          </cell>
          <cell r="J485">
            <v>34.980000000000004</v>
          </cell>
          <cell r="K485">
            <v>192.41</v>
          </cell>
          <cell r="L485">
            <v>6730.5018000000009</v>
          </cell>
          <cell r="M485">
            <v>77.55</v>
          </cell>
          <cell r="N485">
            <v>62.536000000000001</v>
          </cell>
          <cell r="O485">
            <v>4849.6668</v>
          </cell>
          <cell r="P485">
            <v>80.510000000000005</v>
          </cell>
          <cell r="Q485">
            <v>153.81399999999999</v>
          </cell>
          <cell r="R485">
            <v>12383.565140000001</v>
          </cell>
          <cell r="S485">
            <v>31.220000000000002</v>
          </cell>
          <cell r="T485">
            <v>92.037000000000006</v>
          </cell>
          <cell r="U485">
            <v>2873.3951400000005</v>
          </cell>
          <cell r="V485">
            <v>22.37</v>
          </cell>
          <cell r="W485">
            <v>361.26</v>
          </cell>
          <cell r="X485">
            <v>8081.3861999999999</v>
          </cell>
          <cell r="Y485">
            <v>81.760000000000005</v>
          </cell>
          <cell r="Z485">
            <v>68.302999999999997</v>
          </cell>
          <cell r="AA485">
            <v>5584.4532799999997</v>
          </cell>
          <cell r="AB485">
            <v>20.93</v>
          </cell>
          <cell r="AC485">
            <v>121.29900000000001</v>
          </cell>
          <cell r="AD485">
            <v>2538.7880700000001</v>
          </cell>
          <cell r="AE485">
            <v>63.34</v>
          </cell>
          <cell r="AF485">
            <v>125.61500000000001</v>
          </cell>
          <cell r="AG485">
            <v>7956.4541000000008</v>
          </cell>
          <cell r="AH485">
            <v>55.19</v>
          </cell>
          <cell r="AI485">
            <v>82.18</v>
          </cell>
          <cell r="AJ485">
            <v>4535.5142000000005</v>
          </cell>
          <cell r="AK485">
            <v>55533.724730000009</v>
          </cell>
          <cell r="AM485">
            <v>36.06</v>
          </cell>
          <cell r="AN485">
            <v>44.352000000000004</v>
          </cell>
          <cell r="AO485">
            <v>1599.3331200000002</v>
          </cell>
          <cell r="AP485">
            <v>61.7</v>
          </cell>
          <cell r="AQ485">
            <v>66.692999999999998</v>
          </cell>
          <cell r="AR485">
            <v>4114.9580999999998</v>
          </cell>
          <cell r="AS485">
            <v>125.19</v>
          </cell>
          <cell r="AT485">
            <v>41.86</v>
          </cell>
          <cell r="AU485">
            <v>5240.4533999999994</v>
          </cell>
          <cell r="AV485">
            <v>72.150000000000006</v>
          </cell>
          <cell r="AW485">
            <v>27.35</v>
          </cell>
          <cell r="AX485">
            <v>1973.3025000000002</v>
          </cell>
          <cell r="AY485">
            <v>5.53</v>
          </cell>
          <cell r="AZ485">
            <v>39.216000000000001</v>
          </cell>
          <cell r="BA485">
            <v>216.86448000000001</v>
          </cell>
          <cell r="BB485">
            <v>85.4</v>
          </cell>
          <cell r="BC485">
            <v>95.591000000000008</v>
          </cell>
          <cell r="BD485">
            <v>8163.4714000000013</v>
          </cell>
          <cell r="BE485">
            <v>21308.383000000002</v>
          </cell>
          <cell r="BG485">
            <v>24.47</v>
          </cell>
          <cell r="BH485">
            <v>121.529</v>
          </cell>
          <cell r="BI485">
            <v>2973.8146299999999</v>
          </cell>
          <cell r="BJ485">
            <v>11.950000000000001</v>
          </cell>
          <cell r="BK485">
            <v>314.74099999999999</v>
          </cell>
          <cell r="BL485">
            <v>3761.1549500000001</v>
          </cell>
          <cell r="BM485">
            <v>25.71</v>
          </cell>
          <cell r="BN485">
            <v>102.70400000000001</v>
          </cell>
          <cell r="BO485">
            <v>2640.5198400000004</v>
          </cell>
          <cell r="BP485">
            <v>21.080000000000002</v>
          </cell>
          <cell r="BQ485">
            <v>160.28100000000001</v>
          </cell>
          <cell r="BR485">
            <v>3378.7234800000006</v>
          </cell>
          <cell r="BS485">
            <v>13.67</v>
          </cell>
          <cell r="BT485">
            <v>256.029</v>
          </cell>
          <cell r="BU485">
            <v>3499.9164299999998</v>
          </cell>
          <cell r="BV485">
            <v>429.75</v>
          </cell>
          <cell r="BW485">
            <v>5.1360000000000001</v>
          </cell>
          <cell r="BX485">
            <v>2207.1959999999999</v>
          </cell>
          <cell r="BY485">
            <v>20.52</v>
          </cell>
          <cell r="BZ485">
            <v>156.703</v>
          </cell>
          <cell r="CA485">
            <v>3215.54556</v>
          </cell>
          <cell r="CB485">
            <v>21676.870889999998</v>
          </cell>
          <cell r="CD485">
            <v>9.4600000000000009</v>
          </cell>
          <cell r="CE485">
            <v>35.631</v>
          </cell>
          <cell r="CF485">
            <v>337.06926000000004</v>
          </cell>
          <cell r="CG485">
            <v>9.67</v>
          </cell>
          <cell r="CH485">
            <v>29.400000000000002</v>
          </cell>
          <cell r="CI485">
            <v>284.298</v>
          </cell>
          <cell r="CJ485">
            <v>621.36725999999999</v>
          </cell>
          <cell r="CL485">
            <v>1500.63</v>
          </cell>
        </row>
        <row r="486">
          <cell r="A486" t="str">
            <v>10/22/2007</v>
          </cell>
          <cell r="B486">
            <v>39377</v>
          </cell>
          <cell r="C486">
            <v>96.927177220754515</v>
          </cell>
          <cell r="D486">
            <v>123.65092213777335</v>
          </cell>
          <cell r="E486">
            <v>40.692207750053718</v>
          </cell>
          <cell r="F486">
            <v>35.962629524684772</v>
          </cell>
          <cell r="G486">
            <v>118.72083858764184</v>
          </cell>
          <cell r="H486">
            <v>149.93958920660492</v>
          </cell>
          <cell r="I486">
            <v>74.460000000000008</v>
          </cell>
          <cell r="J486">
            <v>35.54</v>
          </cell>
          <cell r="K486">
            <v>192.41</v>
          </cell>
          <cell r="L486">
            <v>6838.2514000000001</v>
          </cell>
          <cell r="M486">
            <v>81.540000000000006</v>
          </cell>
          <cell r="N486">
            <v>62.536000000000001</v>
          </cell>
          <cell r="O486">
            <v>5099.1854400000002</v>
          </cell>
          <cell r="P486">
            <v>81.260000000000005</v>
          </cell>
          <cell r="Q486">
            <v>153.81399999999999</v>
          </cell>
          <cell r="R486">
            <v>12498.925639999999</v>
          </cell>
          <cell r="S486">
            <v>31.200000000000003</v>
          </cell>
          <cell r="T486">
            <v>92.037000000000006</v>
          </cell>
          <cell r="U486">
            <v>2871.5544000000004</v>
          </cell>
          <cell r="V486">
            <v>22.75</v>
          </cell>
          <cell r="W486">
            <v>361.26</v>
          </cell>
          <cell r="X486">
            <v>8218.6649999999991</v>
          </cell>
          <cell r="Y486">
            <v>84.04</v>
          </cell>
          <cell r="Z486">
            <v>68.302999999999997</v>
          </cell>
          <cell r="AA486">
            <v>5740.1841199999999</v>
          </cell>
          <cell r="AB486">
            <v>20.88</v>
          </cell>
          <cell r="AC486">
            <v>121.29900000000001</v>
          </cell>
          <cell r="AD486">
            <v>2532.7231200000001</v>
          </cell>
          <cell r="AE486">
            <v>65.41</v>
          </cell>
          <cell r="AF486">
            <v>125.61500000000001</v>
          </cell>
          <cell r="AG486">
            <v>8216.4771500000006</v>
          </cell>
          <cell r="AH486">
            <v>56.02</v>
          </cell>
          <cell r="AI486">
            <v>82.18</v>
          </cell>
          <cell r="AJ486">
            <v>4603.7236000000003</v>
          </cell>
          <cell r="AK486">
            <v>56619.689869999995</v>
          </cell>
          <cell r="AM486">
            <v>36.5</v>
          </cell>
          <cell r="AN486">
            <v>44.352000000000004</v>
          </cell>
          <cell r="AO486">
            <v>1618.8480000000002</v>
          </cell>
          <cell r="AP486">
            <v>61.72</v>
          </cell>
          <cell r="AQ486">
            <v>66.692999999999998</v>
          </cell>
          <cell r="AR486">
            <v>4116.2919599999996</v>
          </cell>
          <cell r="AS486">
            <v>126.66</v>
          </cell>
          <cell r="AT486">
            <v>41.86</v>
          </cell>
          <cell r="AU486">
            <v>5301.9875999999995</v>
          </cell>
          <cell r="AV486">
            <v>74.460000000000008</v>
          </cell>
          <cell r="AW486">
            <v>27.35</v>
          </cell>
          <cell r="AX486">
            <v>2036.4810000000002</v>
          </cell>
          <cell r="AY486">
            <v>5.36</v>
          </cell>
          <cell r="AZ486">
            <v>39.216000000000001</v>
          </cell>
          <cell r="BA486">
            <v>210.19776000000002</v>
          </cell>
          <cell r="BB486">
            <v>85.59</v>
          </cell>
          <cell r="BC486">
            <v>95.591000000000008</v>
          </cell>
          <cell r="BD486">
            <v>8181.6336900000015</v>
          </cell>
          <cell r="BE486">
            <v>21465.440010000002</v>
          </cell>
          <cell r="BG486">
            <v>25.57</v>
          </cell>
          <cell r="BH486">
            <v>121.529</v>
          </cell>
          <cell r="BI486">
            <v>3107.4965299999999</v>
          </cell>
          <cell r="BJ486">
            <v>12.77</v>
          </cell>
          <cell r="BK486">
            <v>314.74099999999999</v>
          </cell>
          <cell r="BL486">
            <v>4019.2425699999999</v>
          </cell>
          <cell r="BM486">
            <v>27.25</v>
          </cell>
          <cell r="BN486">
            <v>102.70400000000001</v>
          </cell>
          <cell r="BO486">
            <v>2798.6840000000002</v>
          </cell>
          <cell r="BP486">
            <v>22.56</v>
          </cell>
          <cell r="BQ486">
            <v>160.28100000000001</v>
          </cell>
          <cell r="BR486">
            <v>3615.9393599999999</v>
          </cell>
          <cell r="BS486">
            <v>14.86</v>
          </cell>
          <cell r="BT486">
            <v>256.029</v>
          </cell>
          <cell r="BU486">
            <v>3804.5909399999996</v>
          </cell>
          <cell r="BV486">
            <v>476</v>
          </cell>
          <cell r="BW486">
            <v>5.1360000000000001</v>
          </cell>
          <cell r="BX486">
            <v>2444.7359999999999</v>
          </cell>
          <cell r="BY486">
            <v>21.700000000000003</v>
          </cell>
          <cell r="BZ486">
            <v>156.703</v>
          </cell>
          <cell r="CA486">
            <v>3400.4551000000006</v>
          </cell>
          <cell r="CB486">
            <v>23191.144499999999</v>
          </cell>
          <cell r="CD486">
            <v>9.6300000000000008</v>
          </cell>
          <cell r="CE486">
            <v>35.631</v>
          </cell>
          <cell r="CF486">
            <v>343.12653</v>
          </cell>
          <cell r="CG486">
            <v>9.98</v>
          </cell>
          <cell r="CH486">
            <v>29.400000000000002</v>
          </cell>
          <cell r="CI486">
            <v>293.41200000000003</v>
          </cell>
          <cell r="CJ486">
            <v>636.53853000000004</v>
          </cell>
          <cell r="CL486">
            <v>1506.33</v>
          </cell>
        </row>
        <row r="487">
          <cell r="A487" t="str">
            <v>10/23/2007</v>
          </cell>
          <cell r="B487">
            <v>39378</v>
          </cell>
          <cell r="C487">
            <v>97.293518438104982</v>
          </cell>
          <cell r="D487">
            <v>123.98525119059948</v>
          </cell>
          <cell r="E487">
            <v>40.318620921145026</v>
          </cell>
          <cell r="F487">
            <v>36.27415664948898</v>
          </cell>
          <cell r="G487">
            <v>119.76592055485496</v>
          </cell>
          <cell r="H487">
            <v>150.926298832058</v>
          </cell>
          <cell r="I487">
            <v>74.95</v>
          </cell>
          <cell r="J487">
            <v>35.36</v>
          </cell>
          <cell r="K487">
            <v>192.41</v>
          </cell>
          <cell r="L487">
            <v>6803.6175999999996</v>
          </cell>
          <cell r="M487">
            <v>79.27</v>
          </cell>
          <cell r="N487">
            <v>62.536000000000001</v>
          </cell>
          <cell r="O487">
            <v>4957.2287200000001</v>
          </cell>
          <cell r="P487">
            <v>82.13</v>
          </cell>
          <cell r="Q487">
            <v>153.81399999999999</v>
          </cell>
          <cell r="R487">
            <v>12632.743819999998</v>
          </cell>
          <cell r="S487">
            <v>31.73</v>
          </cell>
          <cell r="T487">
            <v>92.037000000000006</v>
          </cell>
          <cell r="U487">
            <v>2920.33401</v>
          </cell>
          <cell r="V487">
            <v>22.700000000000003</v>
          </cell>
          <cell r="W487">
            <v>361.26</v>
          </cell>
          <cell r="X487">
            <v>8200.6020000000008</v>
          </cell>
          <cell r="Y487">
            <v>86.19</v>
          </cell>
          <cell r="Z487">
            <v>68.302999999999997</v>
          </cell>
          <cell r="AA487">
            <v>5887.03557</v>
          </cell>
          <cell r="AB487">
            <v>20.740000000000002</v>
          </cell>
          <cell r="AC487">
            <v>121.29900000000001</v>
          </cell>
          <cell r="AD487">
            <v>2515.7412600000002</v>
          </cell>
          <cell r="AE487">
            <v>66.3</v>
          </cell>
          <cell r="AF487">
            <v>125.61500000000001</v>
          </cell>
          <cell r="AG487">
            <v>8328.2744999999995</v>
          </cell>
          <cell r="AH487">
            <v>55.83</v>
          </cell>
          <cell r="AI487">
            <v>82.18</v>
          </cell>
          <cell r="AJ487">
            <v>4588.1094000000003</v>
          </cell>
          <cell r="AK487">
            <v>56833.686880000001</v>
          </cell>
          <cell r="AM487">
            <v>37.99</v>
          </cell>
          <cell r="AN487">
            <v>44.352000000000004</v>
          </cell>
          <cell r="AO487">
            <v>1684.9324800000002</v>
          </cell>
          <cell r="AP487">
            <v>61.910000000000004</v>
          </cell>
          <cell r="AQ487">
            <v>66.692999999999998</v>
          </cell>
          <cell r="AR487">
            <v>4128.9636300000002</v>
          </cell>
          <cell r="AS487">
            <v>126.53</v>
          </cell>
          <cell r="AT487">
            <v>41.86</v>
          </cell>
          <cell r="AU487">
            <v>5296.5457999999999</v>
          </cell>
          <cell r="AV487">
            <v>74.95</v>
          </cell>
          <cell r="AW487">
            <v>27.35</v>
          </cell>
          <cell r="AX487">
            <v>2049.8825000000002</v>
          </cell>
          <cell r="AY487">
            <v>5.36</v>
          </cell>
          <cell r="AZ487">
            <v>39.216000000000001</v>
          </cell>
          <cell r="BA487">
            <v>210.19776000000002</v>
          </cell>
          <cell r="BB487">
            <v>85.29</v>
          </cell>
          <cell r="BC487">
            <v>95.591000000000008</v>
          </cell>
          <cell r="BD487">
            <v>8152.9563900000012</v>
          </cell>
          <cell r="BE487">
            <v>21523.478560000003</v>
          </cell>
          <cell r="BG487">
            <v>24.64</v>
          </cell>
          <cell r="BH487">
            <v>121.529</v>
          </cell>
          <cell r="BI487">
            <v>2994.4745600000001</v>
          </cell>
          <cell r="BJ487">
            <v>12.71</v>
          </cell>
          <cell r="BK487">
            <v>314.74099999999999</v>
          </cell>
          <cell r="BL487">
            <v>4000.3581100000001</v>
          </cell>
          <cell r="BM487">
            <v>27.19</v>
          </cell>
          <cell r="BN487">
            <v>102.70400000000001</v>
          </cell>
          <cell r="BO487">
            <v>2792.5217600000005</v>
          </cell>
          <cell r="BP487">
            <v>22.44</v>
          </cell>
          <cell r="BQ487">
            <v>160.28100000000001</v>
          </cell>
          <cell r="BR487">
            <v>3596.7056400000001</v>
          </cell>
          <cell r="BS487">
            <v>14.84</v>
          </cell>
          <cell r="BT487">
            <v>256.029</v>
          </cell>
          <cell r="BU487">
            <v>3799.4703599999998</v>
          </cell>
          <cell r="BV487">
            <v>468</v>
          </cell>
          <cell r="BW487">
            <v>5.1360000000000001</v>
          </cell>
          <cell r="BX487">
            <v>2403.6480000000001</v>
          </cell>
          <cell r="BY487">
            <v>21.64</v>
          </cell>
          <cell r="BZ487">
            <v>156.703</v>
          </cell>
          <cell r="CA487">
            <v>3391.0529200000001</v>
          </cell>
          <cell r="CB487">
            <v>22978.231350000002</v>
          </cell>
          <cell r="CD487">
            <v>9.76</v>
          </cell>
          <cell r="CE487">
            <v>35.631</v>
          </cell>
          <cell r="CF487">
            <v>347.75855999999999</v>
          </cell>
          <cell r="CG487">
            <v>10.01</v>
          </cell>
          <cell r="CH487">
            <v>29.400000000000002</v>
          </cell>
          <cell r="CI487">
            <v>294.29400000000004</v>
          </cell>
          <cell r="CJ487">
            <v>642.05256000000008</v>
          </cell>
          <cell r="CL487">
            <v>1519.59</v>
          </cell>
        </row>
        <row r="488">
          <cell r="A488" t="str">
            <v>10/24/2007</v>
          </cell>
          <cell r="B488">
            <v>39379</v>
          </cell>
          <cell r="C488">
            <v>98.758047096316602</v>
          </cell>
          <cell r="D488">
            <v>124.61937018001692</v>
          </cell>
          <cell r="E488">
            <v>40.419427530410587</v>
          </cell>
          <cell r="F488">
            <v>35.640987145443248</v>
          </cell>
          <cell r="G488">
            <v>119.47351828499369</v>
          </cell>
          <cell r="H488">
            <v>150.64438179621425</v>
          </cell>
          <cell r="I488">
            <v>74.81</v>
          </cell>
          <cell r="J488">
            <v>36.160000000000004</v>
          </cell>
          <cell r="K488">
            <v>192.41</v>
          </cell>
          <cell r="L488">
            <v>6957.5456000000004</v>
          </cell>
          <cell r="M488">
            <v>83</v>
          </cell>
          <cell r="N488">
            <v>62.536000000000001</v>
          </cell>
          <cell r="O488">
            <v>5190.4880000000003</v>
          </cell>
          <cell r="P488">
            <v>82.86</v>
          </cell>
          <cell r="Q488">
            <v>153.81399999999999</v>
          </cell>
          <cell r="R488">
            <v>12745.028039999999</v>
          </cell>
          <cell r="S488">
            <v>31.52</v>
          </cell>
          <cell r="T488">
            <v>92.037000000000006</v>
          </cell>
          <cell r="U488">
            <v>2901.0062400000002</v>
          </cell>
          <cell r="V488">
            <v>23.29</v>
          </cell>
          <cell r="W488">
            <v>361.26</v>
          </cell>
          <cell r="X488">
            <v>8413.7453999999998</v>
          </cell>
          <cell r="Y488">
            <v>84.42</v>
          </cell>
          <cell r="Z488">
            <v>68.302999999999997</v>
          </cell>
          <cell r="AA488">
            <v>5766.1392599999999</v>
          </cell>
          <cell r="AB488">
            <v>20.990000000000002</v>
          </cell>
          <cell r="AC488">
            <v>121.29900000000001</v>
          </cell>
          <cell r="AD488">
            <v>2546.0660100000005</v>
          </cell>
          <cell r="AE488">
            <v>66.86</v>
          </cell>
          <cell r="AF488">
            <v>125.61500000000001</v>
          </cell>
          <cell r="AG488">
            <v>8398.6189000000013</v>
          </cell>
          <cell r="AH488">
            <v>58.050000000000004</v>
          </cell>
          <cell r="AI488">
            <v>82.18</v>
          </cell>
          <cell r="AJ488">
            <v>4770.5490000000009</v>
          </cell>
          <cell r="AK488">
            <v>57689.186450000001</v>
          </cell>
          <cell r="AM488">
            <v>38.6</v>
          </cell>
          <cell r="AN488">
            <v>44.352000000000004</v>
          </cell>
          <cell r="AO488">
            <v>1711.9872000000003</v>
          </cell>
          <cell r="AP488">
            <v>62.230000000000004</v>
          </cell>
          <cell r="AQ488">
            <v>66.692999999999998</v>
          </cell>
          <cell r="AR488">
            <v>4150.3053900000004</v>
          </cell>
          <cell r="AS488">
            <v>125.75</v>
          </cell>
          <cell r="AT488">
            <v>41.86</v>
          </cell>
          <cell r="AU488">
            <v>5263.8949999999995</v>
          </cell>
          <cell r="AV488">
            <v>74.81</v>
          </cell>
          <cell r="AW488">
            <v>27.35</v>
          </cell>
          <cell r="AX488">
            <v>2046.0535000000002</v>
          </cell>
          <cell r="AY488">
            <v>5.45</v>
          </cell>
          <cell r="AZ488">
            <v>39.216000000000001</v>
          </cell>
          <cell r="BA488">
            <v>213.72720000000001</v>
          </cell>
          <cell r="BB488">
            <v>86.28</v>
          </cell>
          <cell r="BC488">
            <v>95.591000000000008</v>
          </cell>
          <cell r="BD488">
            <v>8247.591480000001</v>
          </cell>
          <cell r="BE488">
            <v>21633.55977</v>
          </cell>
          <cell r="BG488">
            <v>24.650000000000002</v>
          </cell>
          <cell r="BH488">
            <v>121.529</v>
          </cell>
          <cell r="BI488">
            <v>2995.6898500000002</v>
          </cell>
          <cell r="BJ488">
            <v>12.34</v>
          </cell>
          <cell r="BK488">
            <v>314.74099999999999</v>
          </cell>
          <cell r="BL488">
            <v>3883.9039399999997</v>
          </cell>
          <cell r="BM488">
            <v>26.810000000000002</v>
          </cell>
          <cell r="BN488">
            <v>102.70400000000001</v>
          </cell>
          <cell r="BO488">
            <v>2753.4942400000004</v>
          </cell>
          <cell r="BP488">
            <v>22.580000000000002</v>
          </cell>
          <cell r="BQ488">
            <v>160.28100000000001</v>
          </cell>
          <cell r="BR488">
            <v>3619.1449800000005</v>
          </cell>
          <cell r="BS488">
            <v>14.99</v>
          </cell>
          <cell r="BT488">
            <v>256.029</v>
          </cell>
          <cell r="BU488">
            <v>3837.8747100000001</v>
          </cell>
          <cell r="BV488">
            <v>480.90000000000003</v>
          </cell>
          <cell r="BW488">
            <v>5.1360000000000001</v>
          </cell>
          <cell r="BX488">
            <v>2469.9024000000004</v>
          </cell>
          <cell r="BY488">
            <v>22.18</v>
          </cell>
          <cell r="BZ488">
            <v>156.703</v>
          </cell>
          <cell r="CA488">
            <v>3475.67254</v>
          </cell>
          <cell r="CB488">
            <v>23035.682659999999</v>
          </cell>
          <cell r="CD488">
            <v>9.66</v>
          </cell>
          <cell r="CE488">
            <v>35.631</v>
          </cell>
          <cell r="CF488">
            <v>344.19546000000003</v>
          </cell>
          <cell r="CG488">
            <v>9.75</v>
          </cell>
          <cell r="CH488">
            <v>29.400000000000002</v>
          </cell>
          <cell r="CI488">
            <v>286.65000000000003</v>
          </cell>
          <cell r="CJ488">
            <v>630.84546</v>
          </cell>
          <cell r="CL488">
            <v>1515.88</v>
          </cell>
        </row>
        <row r="489">
          <cell r="A489" t="str">
            <v>10/25/2007</v>
          </cell>
          <cell r="B489">
            <v>39380</v>
          </cell>
          <cell r="C489">
            <v>98.374983452655115</v>
          </cell>
          <cell r="D489">
            <v>124.28601539468551</v>
          </cell>
          <cell r="E489">
            <v>40.485643469461543</v>
          </cell>
          <cell r="F489">
            <v>34.82654306154182</v>
          </cell>
          <cell r="G489">
            <v>119.35687263556115</v>
          </cell>
          <cell r="H489">
            <v>149.85904148207811</v>
          </cell>
          <cell r="I489">
            <v>74.42</v>
          </cell>
          <cell r="J489">
            <v>35.65</v>
          </cell>
          <cell r="K489">
            <v>192.41</v>
          </cell>
          <cell r="L489">
            <v>6859.4164999999994</v>
          </cell>
          <cell r="M489">
            <v>89.74</v>
          </cell>
          <cell r="N489">
            <v>62.536000000000001</v>
          </cell>
          <cell r="O489">
            <v>5611.9806399999998</v>
          </cell>
          <cell r="P489">
            <v>82.820000000000007</v>
          </cell>
          <cell r="Q489">
            <v>153.81399999999999</v>
          </cell>
          <cell r="R489">
            <v>12738.875480000001</v>
          </cell>
          <cell r="S489">
            <v>31.14</v>
          </cell>
          <cell r="T489">
            <v>92.037000000000006</v>
          </cell>
          <cell r="U489">
            <v>2866.0321800000002</v>
          </cell>
          <cell r="V489">
            <v>22.8</v>
          </cell>
          <cell r="W489">
            <v>361.26</v>
          </cell>
          <cell r="X489">
            <v>8236.7279999999992</v>
          </cell>
          <cell r="Y489">
            <v>84.02</v>
          </cell>
          <cell r="Z489">
            <v>68.302999999999997</v>
          </cell>
          <cell r="AA489">
            <v>5738.8180599999996</v>
          </cell>
          <cell r="AB489">
            <v>20.87</v>
          </cell>
          <cell r="AC489">
            <v>121.29900000000001</v>
          </cell>
          <cell r="AD489">
            <v>2531.5101300000001</v>
          </cell>
          <cell r="AE489">
            <v>64.98</v>
          </cell>
          <cell r="AF489">
            <v>125.61500000000001</v>
          </cell>
          <cell r="AG489">
            <v>8162.462700000001</v>
          </cell>
          <cell r="AH489">
            <v>57.43</v>
          </cell>
          <cell r="AI489">
            <v>82.18</v>
          </cell>
          <cell r="AJ489">
            <v>4719.5974000000006</v>
          </cell>
          <cell r="AK489">
            <v>57465.421090000003</v>
          </cell>
          <cell r="AM489">
            <v>38.46</v>
          </cell>
          <cell r="AN489">
            <v>44.352000000000004</v>
          </cell>
          <cell r="AO489">
            <v>1705.7779200000002</v>
          </cell>
          <cell r="AP489">
            <v>62.29</v>
          </cell>
          <cell r="AQ489">
            <v>66.692999999999998</v>
          </cell>
          <cell r="AR489">
            <v>4154.3069699999996</v>
          </cell>
          <cell r="AS489">
            <v>124.25</v>
          </cell>
          <cell r="AT489">
            <v>41.86</v>
          </cell>
          <cell r="AU489">
            <v>5201.1049999999996</v>
          </cell>
          <cell r="AV489">
            <v>74.42</v>
          </cell>
          <cell r="AW489">
            <v>27.35</v>
          </cell>
          <cell r="AX489">
            <v>2035.3870000000002</v>
          </cell>
          <cell r="AY489">
            <v>5.2700000000000005</v>
          </cell>
          <cell r="AZ489">
            <v>39.216000000000001</v>
          </cell>
          <cell r="BA489">
            <v>206.66832000000002</v>
          </cell>
          <cell r="BB489">
            <v>86.54</v>
          </cell>
          <cell r="BC489">
            <v>95.591000000000008</v>
          </cell>
          <cell r="BD489">
            <v>8272.4451400000016</v>
          </cell>
          <cell r="BE489">
            <v>21575.690350000004</v>
          </cell>
          <cell r="BG489">
            <v>25.22</v>
          </cell>
          <cell r="BH489">
            <v>121.529</v>
          </cell>
          <cell r="BI489">
            <v>3064.9613799999997</v>
          </cell>
          <cell r="BJ489">
            <v>12.15</v>
          </cell>
          <cell r="BK489">
            <v>314.74099999999999</v>
          </cell>
          <cell r="BL489">
            <v>3824.1031499999999</v>
          </cell>
          <cell r="BM489">
            <v>26.35</v>
          </cell>
          <cell r="BN489">
            <v>102.70400000000001</v>
          </cell>
          <cell r="BO489">
            <v>2706.2504000000004</v>
          </cell>
          <cell r="BP489">
            <v>23.22</v>
          </cell>
          <cell r="BQ489">
            <v>160.28100000000001</v>
          </cell>
          <cell r="BR489">
            <v>3721.7248199999999</v>
          </cell>
          <cell r="BS489">
            <v>14.530000000000001</v>
          </cell>
          <cell r="BT489">
            <v>256.029</v>
          </cell>
          <cell r="BU489">
            <v>3720.1013700000003</v>
          </cell>
          <cell r="BV489">
            <v>483</v>
          </cell>
          <cell r="BW489">
            <v>5.1360000000000001</v>
          </cell>
          <cell r="BX489">
            <v>2480.6880000000001</v>
          </cell>
          <cell r="BY489">
            <v>22.69</v>
          </cell>
          <cell r="BZ489">
            <v>156.703</v>
          </cell>
          <cell r="CA489">
            <v>3555.5910700000004</v>
          </cell>
          <cell r="CB489">
            <v>23073.420190000004</v>
          </cell>
          <cell r="CD489">
            <v>9.8000000000000007</v>
          </cell>
          <cell r="CE489">
            <v>35.631</v>
          </cell>
          <cell r="CF489">
            <v>349.18380000000002</v>
          </cell>
          <cell r="CG489">
            <v>9.09</v>
          </cell>
          <cell r="CH489">
            <v>29.400000000000002</v>
          </cell>
          <cell r="CI489">
            <v>267.24600000000004</v>
          </cell>
          <cell r="CJ489">
            <v>616.42980000000011</v>
          </cell>
          <cell r="CL489">
            <v>1514.4</v>
          </cell>
        </row>
        <row r="490">
          <cell r="A490" t="str">
            <v>10/26/2007</v>
          </cell>
          <cell r="B490">
            <v>39381</v>
          </cell>
          <cell r="C490">
            <v>99.140175974775914</v>
          </cell>
          <cell r="D490">
            <v>125.79222378235086</v>
          </cell>
          <cell r="E490">
            <v>42.027365459746221</v>
          </cell>
          <cell r="F490">
            <v>32.493832845923251</v>
          </cell>
          <cell r="G490">
            <v>121.00252206809581</v>
          </cell>
          <cell r="H490">
            <v>154.49053564236809</v>
          </cell>
          <cell r="I490">
            <v>76.72</v>
          </cell>
          <cell r="J490">
            <v>36.17</v>
          </cell>
          <cell r="K490">
            <v>192.41</v>
          </cell>
          <cell r="L490">
            <v>6959.4697000000006</v>
          </cell>
          <cell r="M490">
            <v>91.39</v>
          </cell>
          <cell r="N490">
            <v>62.536000000000001</v>
          </cell>
          <cell r="O490">
            <v>5715.1650399999999</v>
          </cell>
          <cell r="P490">
            <v>83.72</v>
          </cell>
          <cell r="Q490">
            <v>153.81399999999999</v>
          </cell>
          <cell r="R490">
            <v>12877.308079999999</v>
          </cell>
          <cell r="S490">
            <v>30.66</v>
          </cell>
          <cell r="T490">
            <v>92.037000000000006</v>
          </cell>
          <cell r="U490">
            <v>2821.8544200000001</v>
          </cell>
          <cell r="V490">
            <v>23.07</v>
          </cell>
          <cell r="W490">
            <v>361.26</v>
          </cell>
          <cell r="X490">
            <v>8334.2682000000004</v>
          </cell>
          <cell r="Y490">
            <v>86.100000000000009</v>
          </cell>
          <cell r="Z490">
            <v>68.302999999999997</v>
          </cell>
          <cell r="AA490">
            <v>5880.8883000000005</v>
          </cell>
          <cell r="AB490">
            <v>20.92</v>
          </cell>
          <cell r="AC490">
            <v>121.29900000000001</v>
          </cell>
          <cell r="AD490">
            <v>2537.5750800000005</v>
          </cell>
          <cell r="AE490">
            <v>64.09</v>
          </cell>
          <cell r="AF490">
            <v>125.61500000000001</v>
          </cell>
          <cell r="AG490">
            <v>8050.6653500000011</v>
          </cell>
          <cell r="AH490">
            <v>57.620000000000005</v>
          </cell>
          <cell r="AI490">
            <v>82.18</v>
          </cell>
          <cell r="AJ490">
            <v>4735.2116000000005</v>
          </cell>
          <cell r="AK490">
            <v>57912.405770000005</v>
          </cell>
          <cell r="AM490">
            <v>38.400000000000006</v>
          </cell>
          <cell r="AN490">
            <v>44.352000000000004</v>
          </cell>
          <cell r="AO490">
            <v>1703.1168000000005</v>
          </cell>
          <cell r="AP490">
            <v>62.550000000000004</v>
          </cell>
          <cell r="AQ490">
            <v>66.692999999999998</v>
          </cell>
          <cell r="AR490">
            <v>4171.6471499999998</v>
          </cell>
          <cell r="AS490">
            <v>124.82000000000001</v>
          </cell>
          <cell r="AT490">
            <v>41.86</v>
          </cell>
          <cell r="AU490">
            <v>5224.9652000000006</v>
          </cell>
          <cell r="AV490">
            <v>76.72</v>
          </cell>
          <cell r="AW490">
            <v>27.35</v>
          </cell>
          <cell r="AX490">
            <v>2098.2919999999999</v>
          </cell>
          <cell r="AY490">
            <v>5.28</v>
          </cell>
          <cell r="AZ490">
            <v>39.216000000000001</v>
          </cell>
          <cell r="BA490">
            <v>207.06048000000001</v>
          </cell>
          <cell r="BB490">
            <v>88.210000000000008</v>
          </cell>
          <cell r="BC490">
            <v>95.591000000000008</v>
          </cell>
          <cell r="BD490">
            <v>8432.0821100000012</v>
          </cell>
          <cell r="BE490">
            <v>21837.163740000004</v>
          </cell>
          <cell r="BG490">
            <v>26.1</v>
          </cell>
          <cell r="BH490">
            <v>121.529</v>
          </cell>
          <cell r="BI490">
            <v>3171.9069</v>
          </cell>
          <cell r="BJ490">
            <v>12.870000000000001</v>
          </cell>
          <cell r="BK490">
            <v>314.74099999999999</v>
          </cell>
          <cell r="BL490">
            <v>4050.7166700000002</v>
          </cell>
          <cell r="BM490">
            <v>27.580000000000002</v>
          </cell>
          <cell r="BN490">
            <v>102.70400000000001</v>
          </cell>
          <cell r="BO490">
            <v>2832.5763200000006</v>
          </cell>
          <cell r="BP490">
            <v>24.29</v>
          </cell>
          <cell r="BQ490">
            <v>160.28100000000001</v>
          </cell>
          <cell r="BR490">
            <v>3893.2254899999998</v>
          </cell>
          <cell r="BS490">
            <v>15.3</v>
          </cell>
          <cell r="BT490">
            <v>256.029</v>
          </cell>
          <cell r="BU490">
            <v>3917.2437</v>
          </cell>
          <cell r="BV490">
            <v>480.25</v>
          </cell>
          <cell r="BW490">
            <v>5.1360000000000001</v>
          </cell>
          <cell r="BX490">
            <v>2466.5639999999999</v>
          </cell>
          <cell r="BY490">
            <v>23.1</v>
          </cell>
          <cell r="BZ490">
            <v>156.703</v>
          </cell>
          <cell r="CA490">
            <v>3619.8393000000001</v>
          </cell>
          <cell r="CB490">
            <v>23952.072379999998</v>
          </cell>
          <cell r="CD490">
            <v>8.93</v>
          </cell>
          <cell r="CE490">
            <v>35.631</v>
          </cell>
          <cell r="CF490">
            <v>318.18482999999998</v>
          </cell>
          <cell r="CG490">
            <v>8.74</v>
          </cell>
          <cell r="CH490">
            <v>29.400000000000002</v>
          </cell>
          <cell r="CI490">
            <v>256.95600000000002</v>
          </cell>
          <cell r="CJ490">
            <v>575.14083000000005</v>
          </cell>
          <cell r="CL490">
            <v>1535.28</v>
          </cell>
        </row>
        <row r="491">
          <cell r="A491" t="str">
            <v>10/29/2007</v>
          </cell>
          <cell r="B491">
            <v>39384</v>
          </cell>
          <cell r="C491">
            <v>99.13724308133402</v>
          </cell>
          <cell r="D491">
            <v>125.49863579311067</v>
          </cell>
          <cell r="E491">
            <v>42.319876004472377</v>
          </cell>
          <cell r="F491">
            <v>31.588405709375255</v>
          </cell>
          <cell r="G491">
            <v>121.45176544766707</v>
          </cell>
          <cell r="H491">
            <v>154.18848167539267</v>
          </cell>
          <cell r="I491">
            <v>76.570000000000007</v>
          </cell>
          <cell r="J491">
            <v>36.85</v>
          </cell>
          <cell r="K491">
            <v>192.41</v>
          </cell>
          <cell r="L491">
            <v>7090.3085000000001</v>
          </cell>
          <cell r="M491">
            <v>90.850000000000009</v>
          </cell>
          <cell r="N491">
            <v>62.536000000000001</v>
          </cell>
          <cell r="O491">
            <v>5681.3956000000007</v>
          </cell>
          <cell r="P491">
            <v>83.070000000000007</v>
          </cell>
          <cell r="Q491">
            <v>153.81399999999999</v>
          </cell>
          <cell r="R491">
            <v>12777.32898</v>
          </cell>
          <cell r="S491">
            <v>31.05</v>
          </cell>
          <cell r="T491">
            <v>92.037000000000006</v>
          </cell>
          <cell r="U491">
            <v>2857.7488500000004</v>
          </cell>
          <cell r="V491">
            <v>23.37</v>
          </cell>
          <cell r="W491">
            <v>361.26</v>
          </cell>
          <cell r="X491">
            <v>8442.646200000001</v>
          </cell>
          <cell r="Y491">
            <v>84.51</v>
          </cell>
          <cell r="Z491">
            <v>68.302999999999997</v>
          </cell>
          <cell r="AA491">
            <v>5772.2865300000003</v>
          </cell>
          <cell r="AB491">
            <v>20.78</v>
          </cell>
          <cell r="AC491">
            <v>121.29900000000001</v>
          </cell>
          <cell r="AD491">
            <v>2520.5932200000002</v>
          </cell>
          <cell r="AE491">
            <v>63.99</v>
          </cell>
          <cell r="AF491">
            <v>125.61500000000001</v>
          </cell>
          <cell r="AG491">
            <v>8038.1038500000004</v>
          </cell>
          <cell r="AH491">
            <v>57.56</v>
          </cell>
          <cell r="AI491">
            <v>82.18</v>
          </cell>
          <cell r="AJ491">
            <v>4730.2808000000005</v>
          </cell>
          <cell r="AK491">
            <v>57910.69253</v>
          </cell>
          <cell r="AM491">
            <v>38.61</v>
          </cell>
          <cell r="AN491">
            <v>44.352000000000004</v>
          </cell>
          <cell r="AO491">
            <v>1712.4307200000001</v>
          </cell>
          <cell r="AP491">
            <v>62.18</v>
          </cell>
          <cell r="AQ491">
            <v>66.692999999999998</v>
          </cell>
          <cell r="AR491">
            <v>4146.9707399999998</v>
          </cell>
          <cell r="AS491">
            <v>123.39</v>
          </cell>
          <cell r="AT491">
            <v>41.86</v>
          </cell>
          <cell r="AU491">
            <v>5165.1054000000004</v>
          </cell>
          <cell r="AV491">
            <v>76.570000000000007</v>
          </cell>
          <cell r="AW491">
            <v>27.35</v>
          </cell>
          <cell r="AX491">
            <v>2094.1895000000004</v>
          </cell>
          <cell r="AY491">
            <v>5.15</v>
          </cell>
          <cell r="AZ491">
            <v>39.216000000000001</v>
          </cell>
          <cell r="BA491">
            <v>201.96240000000003</v>
          </cell>
          <cell r="BB491">
            <v>88.56</v>
          </cell>
          <cell r="BC491">
            <v>95.591000000000008</v>
          </cell>
          <cell r="BD491">
            <v>8465.5389600000017</v>
          </cell>
          <cell r="BE491">
            <v>21786.197720000004</v>
          </cell>
          <cell r="BG491">
            <v>26.62</v>
          </cell>
          <cell r="BH491">
            <v>121.529</v>
          </cell>
          <cell r="BI491">
            <v>3235.1019799999999</v>
          </cell>
          <cell r="BJ491">
            <v>13.13</v>
          </cell>
          <cell r="BK491">
            <v>314.74099999999999</v>
          </cell>
          <cell r="BL491">
            <v>4132.5493299999998</v>
          </cell>
          <cell r="BM491">
            <v>27.830000000000002</v>
          </cell>
          <cell r="BN491">
            <v>102.70400000000001</v>
          </cell>
          <cell r="BO491">
            <v>2858.2523200000005</v>
          </cell>
          <cell r="BP491">
            <v>24.55</v>
          </cell>
          <cell r="BQ491">
            <v>160.28100000000001</v>
          </cell>
          <cell r="BR491">
            <v>3934.8985500000003</v>
          </cell>
          <cell r="BS491">
            <v>15.17</v>
          </cell>
          <cell r="BT491">
            <v>256.029</v>
          </cell>
          <cell r="BU491">
            <v>3883.95993</v>
          </cell>
          <cell r="BV491">
            <v>482.72</v>
          </cell>
          <cell r="BW491">
            <v>5.1360000000000001</v>
          </cell>
          <cell r="BX491">
            <v>2479.2499200000002</v>
          </cell>
          <cell r="BY491">
            <v>22.94</v>
          </cell>
          <cell r="BZ491">
            <v>156.703</v>
          </cell>
          <cell r="CA491">
            <v>3594.7668200000003</v>
          </cell>
          <cell r="CB491">
            <v>24118.778849999999</v>
          </cell>
          <cell r="CD491">
            <v>8.67</v>
          </cell>
          <cell r="CE491">
            <v>35.631</v>
          </cell>
          <cell r="CF491">
            <v>308.92077</v>
          </cell>
          <cell r="CG491">
            <v>8.51</v>
          </cell>
          <cell r="CH491">
            <v>29.400000000000002</v>
          </cell>
          <cell r="CI491">
            <v>250.19400000000002</v>
          </cell>
          <cell r="CJ491">
            <v>559.11477000000002</v>
          </cell>
          <cell r="CL491">
            <v>1540.98</v>
          </cell>
        </row>
        <row r="492">
          <cell r="A492" t="str">
            <v>10/30/2007</v>
          </cell>
          <cell r="B492">
            <v>39385</v>
          </cell>
          <cell r="C492">
            <v>99.397365961878492</v>
          </cell>
          <cell r="D492">
            <v>125.76205541915574</v>
          </cell>
          <cell r="E492">
            <v>42.484213333000369</v>
          </cell>
          <cell r="F492">
            <v>29.112798880761559</v>
          </cell>
          <cell r="G492">
            <v>120.66677175283731</v>
          </cell>
          <cell r="H492">
            <v>149.77849375755133</v>
          </cell>
          <cell r="I492">
            <v>74.38</v>
          </cell>
          <cell r="J492">
            <v>36.42</v>
          </cell>
          <cell r="K492">
            <v>192.41</v>
          </cell>
          <cell r="L492">
            <v>7007.5722000000005</v>
          </cell>
          <cell r="M492">
            <v>89.77</v>
          </cell>
          <cell r="N492">
            <v>62.536000000000001</v>
          </cell>
          <cell r="O492">
            <v>5613.8567199999998</v>
          </cell>
          <cell r="P492">
            <v>82.89</v>
          </cell>
          <cell r="Q492">
            <v>153.81399999999999</v>
          </cell>
          <cell r="R492">
            <v>12749.642459999999</v>
          </cell>
          <cell r="S492">
            <v>31.080000000000002</v>
          </cell>
          <cell r="T492">
            <v>92.037000000000006</v>
          </cell>
          <cell r="U492">
            <v>2860.5099600000003</v>
          </cell>
          <cell r="V492">
            <v>24.3</v>
          </cell>
          <cell r="W492">
            <v>361.26</v>
          </cell>
          <cell r="X492">
            <v>8778.6180000000004</v>
          </cell>
          <cell r="Y492">
            <v>85.01</v>
          </cell>
          <cell r="Z492">
            <v>68.302999999999997</v>
          </cell>
          <cell r="AA492">
            <v>5806.4380300000003</v>
          </cell>
          <cell r="AB492">
            <v>20.92</v>
          </cell>
          <cell r="AC492">
            <v>121.29900000000001</v>
          </cell>
          <cell r="AD492">
            <v>2537.5750800000005</v>
          </cell>
          <cell r="AE492">
            <v>63.480000000000004</v>
          </cell>
          <cell r="AF492">
            <v>125.61500000000001</v>
          </cell>
          <cell r="AG492">
            <v>7974.0402000000013</v>
          </cell>
          <cell r="AH492">
            <v>57.61</v>
          </cell>
          <cell r="AI492">
            <v>82.18</v>
          </cell>
          <cell r="AJ492">
            <v>4734.3897999999999</v>
          </cell>
          <cell r="AK492">
            <v>58062.642449999999</v>
          </cell>
          <cell r="AM492">
            <v>39.160000000000004</v>
          </cell>
          <cell r="AN492">
            <v>44.352000000000004</v>
          </cell>
          <cell r="AO492">
            <v>1736.8243200000004</v>
          </cell>
          <cell r="AP492">
            <v>62.78</v>
          </cell>
          <cell r="AQ492">
            <v>66.692999999999998</v>
          </cell>
          <cell r="AR492">
            <v>4186.9865399999999</v>
          </cell>
          <cell r="AS492">
            <v>129.84</v>
          </cell>
          <cell r="AT492">
            <v>41.86</v>
          </cell>
          <cell r="AU492">
            <v>5435.1023999999998</v>
          </cell>
          <cell r="AV492">
            <v>74.38</v>
          </cell>
          <cell r="AW492">
            <v>27.35</v>
          </cell>
          <cell r="AX492">
            <v>2034.2929999999999</v>
          </cell>
          <cell r="AY492">
            <v>5.0200000000000005</v>
          </cell>
          <cell r="AZ492">
            <v>39.216000000000001</v>
          </cell>
          <cell r="BA492">
            <v>196.86432000000002</v>
          </cell>
          <cell r="BB492">
            <v>86.22</v>
          </cell>
          <cell r="BC492">
            <v>95.591000000000008</v>
          </cell>
          <cell r="BD492">
            <v>8241.8560200000011</v>
          </cell>
          <cell r="BE492">
            <v>21831.926600000003</v>
          </cell>
          <cell r="BG492">
            <v>26.42</v>
          </cell>
          <cell r="BH492">
            <v>121.529</v>
          </cell>
          <cell r="BI492">
            <v>3210.7961800000003</v>
          </cell>
          <cell r="BJ492">
            <v>13.15</v>
          </cell>
          <cell r="BK492">
            <v>314.74099999999999</v>
          </cell>
          <cell r="BL492">
            <v>4138.8441499999999</v>
          </cell>
          <cell r="BM492">
            <v>28.400000000000002</v>
          </cell>
          <cell r="BN492">
            <v>102.70400000000001</v>
          </cell>
          <cell r="BO492">
            <v>2916.7936000000004</v>
          </cell>
          <cell r="BP492">
            <v>24.72</v>
          </cell>
          <cell r="BQ492">
            <v>160.28100000000001</v>
          </cell>
          <cell r="BR492">
            <v>3962.1463199999998</v>
          </cell>
          <cell r="BS492">
            <v>15.280000000000001</v>
          </cell>
          <cell r="BT492">
            <v>256.029</v>
          </cell>
          <cell r="BU492">
            <v>3912.1231200000002</v>
          </cell>
          <cell r="BV492">
            <v>480.75</v>
          </cell>
          <cell r="BW492">
            <v>5.1360000000000001</v>
          </cell>
          <cell r="BX492">
            <v>2469.1320000000001</v>
          </cell>
          <cell r="BY492">
            <v>22.990000000000002</v>
          </cell>
          <cell r="BZ492">
            <v>156.703</v>
          </cell>
          <cell r="CA492">
            <v>3602.6019700000002</v>
          </cell>
          <cell r="CB492">
            <v>24212.437340000004</v>
          </cell>
          <cell r="CD492">
            <v>7.63</v>
          </cell>
          <cell r="CE492">
            <v>35.631</v>
          </cell>
          <cell r="CF492">
            <v>271.86453</v>
          </cell>
          <cell r="CG492">
            <v>8.2799999999999994</v>
          </cell>
          <cell r="CH492">
            <v>29.400000000000002</v>
          </cell>
          <cell r="CI492">
            <v>243.43199999999999</v>
          </cell>
          <cell r="CJ492">
            <v>515.29652999999996</v>
          </cell>
          <cell r="CL492">
            <v>1531.02</v>
          </cell>
        </row>
        <row r="493">
          <cell r="A493" t="str">
            <v>10/31/2007</v>
          </cell>
          <cell r="B493">
            <v>39386</v>
          </cell>
          <cell r="C493">
            <v>99.922546322517462</v>
          </cell>
          <cell r="D493">
            <v>125.17846947785409</v>
          </cell>
          <cell r="E493">
            <v>41.0143447606482</v>
          </cell>
          <cell r="F493">
            <v>27.650212411162396</v>
          </cell>
          <cell r="G493">
            <v>122.1138083228247</v>
          </cell>
          <cell r="H493">
            <v>147.12041884816753</v>
          </cell>
          <cell r="I493">
            <v>73.06</v>
          </cell>
          <cell r="J493">
            <v>37.270000000000003</v>
          </cell>
          <cell r="K493">
            <v>192.41</v>
          </cell>
          <cell r="L493">
            <v>7171.1207000000004</v>
          </cell>
          <cell r="M493">
            <v>89.91</v>
          </cell>
          <cell r="N493">
            <v>62.536000000000001</v>
          </cell>
          <cell r="O493">
            <v>5622.6117599999998</v>
          </cell>
          <cell r="P493">
            <v>83.77</v>
          </cell>
          <cell r="Q493">
            <v>153.81399999999999</v>
          </cell>
          <cell r="R493">
            <v>12884.998779999998</v>
          </cell>
          <cell r="S493">
            <v>30.47</v>
          </cell>
          <cell r="T493">
            <v>92.037000000000006</v>
          </cell>
          <cell r="U493">
            <v>2804.3673899999999</v>
          </cell>
          <cell r="V493">
            <v>24.080000000000002</v>
          </cell>
          <cell r="W493">
            <v>361.26</v>
          </cell>
          <cell r="X493">
            <v>8699.140800000001</v>
          </cell>
          <cell r="Y493">
            <v>85.34</v>
          </cell>
          <cell r="Z493">
            <v>68.302999999999997</v>
          </cell>
          <cell r="AA493">
            <v>5828.9780199999996</v>
          </cell>
          <cell r="AB493">
            <v>21.43</v>
          </cell>
          <cell r="AC493">
            <v>121.29900000000001</v>
          </cell>
          <cell r="AD493">
            <v>2599.4375700000001</v>
          </cell>
          <cell r="AE493">
            <v>63.92</v>
          </cell>
          <cell r="AF493">
            <v>125.61500000000001</v>
          </cell>
          <cell r="AG493">
            <v>8029.3108000000011</v>
          </cell>
          <cell r="AH493">
            <v>57.550000000000004</v>
          </cell>
          <cell r="AI493">
            <v>82.18</v>
          </cell>
          <cell r="AJ493">
            <v>4729.4590000000007</v>
          </cell>
          <cell r="AK493">
            <v>58369.424820000007</v>
          </cell>
          <cell r="AM493">
            <v>39.51</v>
          </cell>
          <cell r="AN493">
            <v>44.352000000000004</v>
          </cell>
          <cell r="AO493">
            <v>1752.34752</v>
          </cell>
          <cell r="AP493">
            <v>62.93</v>
          </cell>
          <cell r="AQ493">
            <v>66.692999999999998</v>
          </cell>
          <cell r="AR493">
            <v>4196.9904900000001</v>
          </cell>
          <cell r="AS493">
            <v>129.35</v>
          </cell>
          <cell r="AT493">
            <v>41.86</v>
          </cell>
          <cell r="AU493">
            <v>5414.5909999999994</v>
          </cell>
          <cell r="AV493">
            <v>73.06</v>
          </cell>
          <cell r="AW493">
            <v>27.35</v>
          </cell>
          <cell r="AX493">
            <v>1998.1910000000003</v>
          </cell>
          <cell r="AY493">
            <v>4.96</v>
          </cell>
          <cell r="AZ493">
            <v>39.216000000000001</v>
          </cell>
          <cell r="BA493">
            <v>194.51136</v>
          </cell>
          <cell r="BB493">
            <v>85.51</v>
          </cell>
          <cell r="BC493">
            <v>95.591000000000008</v>
          </cell>
          <cell r="BD493">
            <v>8173.9864100000013</v>
          </cell>
          <cell r="BE493">
            <v>21730.61778</v>
          </cell>
          <cell r="BG493">
            <v>25.060000000000002</v>
          </cell>
          <cell r="BH493">
            <v>121.529</v>
          </cell>
          <cell r="BI493">
            <v>3045.51674</v>
          </cell>
          <cell r="BJ493">
            <v>12.69</v>
          </cell>
          <cell r="BK493">
            <v>314.74099999999999</v>
          </cell>
          <cell r="BL493">
            <v>3994.0632899999996</v>
          </cell>
          <cell r="BM493">
            <v>27.64</v>
          </cell>
          <cell r="BN493">
            <v>102.70400000000001</v>
          </cell>
          <cell r="BO493">
            <v>2838.7385600000002</v>
          </cell>
          <cell r="BP493">
            <v>22.85</v>
          </cell>
          <cell r="BQ493">
            <v>160.28100000000001</v>
          </cell>
          <cell r="BR493">
            <v>3662.4208500000004</v>
          </cell>
          <cell r="BS493">
            <v>14.84</v>
          </cell>
          <cell r="BT493">
            <v>256.029</v>
          </cell>
          <cell r="BU493">
            <v>3799.4703599999998</v>
          </cell>
          <cell r="BV493">
            <v>475.75</v>
          </cell>
          <cell r="BW493">
            <v>5.1360000000000001</v>
          </cell>
          <cell r="BX493">
            <v>2443.4520000000002</v>
          </cell>
          <cell r="BY493">
            <v>22.91</v>
          </cell>
          <cell r="BZ493">
            <v>156.74700000000001</v>
          </cell>
          <cell r="CA493">
            <v>3591.0737700000004</v>
          </cell>
          <cell r="CB493">
            <v>23374.735570000001</v>
          </cell>
          <cell r="CD493">
            <v>7.25</v>
          </cell>
          <cell r="CE493">
            <v>35.631</v>
          </cell>
          <cell r="CF493">
            <v>258.32474999999999</v>
          </cell>
          <cell r="CG493">
            <v>7.86</v>
          </cell>
          <cell r="CH493">
            <v>29.400000000000002</v>
          </cell>
          <cell r="CI493">
            <v>231.08400000000003</v>
          </cell>
          <cell r="CJ493">
            <v>489.40875000000005</v>
          </cell>
          <cell r="CL493">
            <v>1549.38</v>
          </cell>
        </row>
        <row r="494">
          <cell r="A494" t="str">
            <v>11/01/2007</v>
          </cell>
          <cell r="B494">
            <v>39387</v>
          </cell>
          <cell r="C494">
            <v>97.666487716621759</v>
          </cell>
          <cell r="D494">
            <v>121.63591978919366</v>
          </cell>
          <cell r="E494">
            <v>38.840369869394024</v>
          </cell>
          <cell r="F494">
            <v>26.260561536225797</v>
          </cell>
          <cell r="G494">
            <v>118.8871374527112</v>
          </cell>
          <cell r="H494">
            <v>144.74426097462745</v>
          </cell>
          <cell r="I494">
            <v>71.88</v>
          </cell>
          <cell r="J494">
            <v>36.450000000000003</v>
          </cell>
          <cell r="K494">
            <v>192.41</v>
          </cell>
          <cell r="L494">
            <v>7013.3445000000002</v>
          </cell>
          <cell r="M494">
            <v>87.5</v>
          </cell>
          <cell r="N494">
            <v>62.536000000000001</v>
          </cell>
          <cell r="O494">
            <v>5471.9000000000005</v>
          </cell>
          <cell r="P494">
            <v>82.29</v>
          </cell>
          <cell r="Q494">
            <v>153.81399999999999</v>
          </cell>
          <cell r="R494">
            <v>12657.35406</v>
          </cell>
          <cell r="S494">
            <v>29.57</v>
          </cell>
          <cell r="T494">
            <v>92.037000000000006</v>
          </cell>
          <cell r="U494">
            <v>2721.5340900000001</v>
          </cell>
          <cell r="V494">
            <v>23.37</v>
          </cell>
          <cell r="W494">
            <v>361.26</v>
          </cell>
          <cell r="X494">
            <v>8442.646200000001</v>
          </cell>
          <cell r="Y494">
            <v>84.02</v>
          </cell>
          <cell r="Z494">
            <v>68.302999999999997</v>
          </cell>
          <cell r="AA494">
            <v>5738.8180599999996</v>
          </cell>
          <cell r="AB494">
            <v>21.26</v>
          </cell>
          <cell r="AC494">
            <v>121.29900000000001</v>
          </cell>
          <cell r="AD494">
            <v>2578.8167400000002</v>
          </cell>
          <cell r="AE494">
            <v>62.68</v>
          </cell>
          <cell r="AF494">
            <v>125.61500000000001</v>
          </cell>
          <cell r="AG494">
            <v>7873.5482000000002</v>
          </cell>
          <cell r="AH494">
            <v>55.410000000000004</v>
          </cell>
          <cell r="AI494">
            <v>82.18</v>
          </cell>
          <cell r="AJ494">
            <v>4553.5938000000006</v>
          </cell>
          <cell r="AK494">
            <v>57051.555650000002</v>
          </cell>
          <cell r="AM494">
            <v>38.47</v>
          </cell>
          <cell r="AN494">
            <v>44.352000000000004</v>
          </cell>
          <cell r="AO494">
            <v>1706.22144</v>
          </cell>
          <cell r="AP494">
            <v>62.28</v>
          </cell>
          <cell r="AQ494">
            <v>66.692999999999998</v>
          </cell>
          <cell r="AR494">
            <v>4153.6400400000002</v>
          </cell>
          <cell r="AS494">
            <v>124.11</v>
          </cell>
          <cell r="AT494">
            <v>41.86</v>
          </cell>
          <cell r="AU494">
            <v>5195.2446</v>
          </cell>
          <cell r="AV494">
            <v>71.88</v>
          </cell>
          <cell r="AW494">
            <v>27.35</v>
          </cell>
          <cell r="AX494">
            <v>1965.9179999999999</v>
          </cell>
          <cell r="AY494">
            <v>4.8500000000000005</v>
          </cell>
          <cell r="AZ494">
            <v>39.216000000000001</v>
          </cell>
          <cell r="BA494">
            <v>190.19760000000002</v>
          </cell>
          <cell r="BB494">
            <v>82.69</v>
          </cell>
          <cell r="BC494">
            <v>95.591000000000008</v>
          </cell>
          <cell r="BD494">
            <v>7904.4197900000008</v>
          </cell>
          <cell r="BE494">
            <v>21115.641470000002</v>
          </cell>
          <cell r="BG494">
            <v>23.66</v>
          </cell>
          <cell r="BH494">
            <v>121.529</v>
          </cell>
          <cell r="BI494">
            <v>2875.3761399999999</v>
          </cell>
          <cell r="BJ494">
            <v>12.030000000000001</v>
          </cell>
          <cell r="BK494">
            <v>314.74099999999999</v>
          </cell>
          <cell r="BL494">
            <v>3786.3342300000004</v>
          </cell>
          <cell r="BM494">
            <v>25.88</v>
          </cell>
          <cell r="BN494">
            <v>102.70400000000001</v>
          </cell>
          <cell r="BO494">
            <v>2657.9795200000003</v>
          </cell>
          <cell r="BP494">
            <v>21.42</v>
          </cell>
          <cell r="BQ494">
            <v>160.28100000000001</v>
          </cell>
          <cell r="BR494">
            <v>3433.2190200000005</v>
          </cell>
          <cell r="BS494">
            <v>14.23</v>
          </cell>
          <cell r="BT494">
            <v>256.029</v>
          </cell>
          <cell r="BU494">
            <v>3643.2926700000003</v>
          </cell>
          <cell r="BV494">
            <v>449</v>
          </cell>
          <cell r="BW494">
            <v>5.1360000000000001</v>
          </cell>
          <cell r="BX494">
            <v>2306.0639999999999</v>
          </cell>
          <cell r="BY494">
            <v>22.31</v>
          </cell>
          <cell r="BZ494">
            <v>153.899</v>
          </cell>
          <cell r="CA494">
            <v>3433.4866899999997</v>
          </cell>
          <cell r="CB494">
            <v>22135.752269999997</v>
          </cell>
          <cell r="CD494">
            <v>7.03</v>
          </cell>
          <cell r="CE494">
            <v>35.631</v>
          </cell>
          <cell r="CF494">
            <v>250.48593000000002</v>
          </cell>
          <cell r="CG494">
            <v>7.29</v>
          </cell>
          <cell r="CH494">
            <v>29.400000000000002</v>
          </cell>
          <cell r="CI494">
            <v>214.32600000000002</v>
          </cell>
          <cell r="CJ494">
            <v>464.81193000000007</v>
          </cell>
          <cell r="CL494">
            <v>1508.44</v>
          </cell>
        </row>
        <row r="495">
          <cell r="A495" t="str">
            <v>11/02/2007</v>
          </cell>
          <cell r="B495">
            <v>39388</v>
          </cell>
          <cell r="C495">
            <v>97.596736093258599</v>
          </cell>
          <cell r="D495">
            <v>121.83794644993272</v>
          </cell>
          <cell r="E495">
            <v>37.801795812704711</v>
          </cell>
          <cell r="F495">
            <v>26.186534416117912</v>
          </cell>
          <cell r="G495">
            <v>118.98250315258511</v>
          </cell>
          <cell r="H495">
            <v>146.15384615384613</v>
          </cell>
          <cell r="I495">
            <v>72.58</v>
          </cell>
          <cell r="J495">
            <v>36.910000000000004</v>
          </cell>
          <cell r="K495">
            <v>192.41</v>
          </cell>
          <cell r="L495">
            <v>7101.8531000000003</v>
          </cell>
          <cell r="M495">
            <v>86.570000000000007</v>
          </cell>
          <cell r="N495">
            <v>62.536000000000001</v>
          </cell>
          <cell r="O495">
            <v>5413.7415200000005</v>
          </cell>
          <cell r="P495">
            <v>83.01</v>
          </cell>
          <cell r="Q495">
            <v>153.81399999999999</v>
          </cell>
          <cell r="R495">
            <v>12768.10014</v>
          </cell>
          <cell r="S495">
            <v>29.650000000000002</v>
          </cell>
          <cell r="T495">
            <v>92.037000000000006</v>
          </cell>
          <cell r="U495">
            <v>2728.8970500000005</v>
          </cell>
          <cell r="V495">
            <v>23.59</v>
          </cell>
          <cell r="W495">
            <v>361.26</v>
          </cell>
          <cell r="X495">
            <v>8522.1234000000004</v>
          </cell>
          <cell r="Y495">
            <v>83.42</v>
          </cell>
          <cell r="Z495">
            <v>68.302999999999997</v>
          </cell>
          <cell r="AA495">
            <v>5697.83626</v>
          </cell>
          <cell r="AB495">
            <v>20.900000000000002</v>
          </cell>
          <cell r="AC495">
            <v>121.29900000000001</v>
          </cell>
          <cell r="AD495">
            <v>2535.1491000000005</v>
          </cell>
          <cell r="AE495">
            <v>61.300000000000004</v>
          </cell>
          <cell r="AF495">
            <v>125.61500000000001</v>
          </cell>
          <cell r="AG495">
            <v>7700.1995000000015</v>
          </cell>
          <cell r="AH495">
            <v>55.28</v>
          </cell>
          <cell r="AI495">
            <v>82.18</v>
          </cell>
          <cell r="AJ495">
            <v>4542.9104000000007</v>
          </cell>
          <cell r="AK495">
            <v>57010.810469999997</v>
          </cell>
          <cell r="AM495">
            <v>38.21</v>
          </cell>
          <cell r="AN495">
            <v>44.352000000000004</v>
          </cell>
          <cell r="AO495">
            <v>1694.6899200000003</v>
          </cell>
          <cell r="AP495">
            <v>62.370000000000005</v>
          </cell>
          <cell r="AQ495">
            <v>66.692999999999998</v>
          </cell>
          <cell r="AR495">
            <v>4159.6424100000004</v>
          </cell>
          <cell r="AS495">
            <v>124.41</v>
          </cell>
          <cell r="AT495">
            <v>41.86</v>
          </cell>
          <cell r="AU495">
            <v>5207.8026</v>
          </cell>
          <cell r="AV495">
            <v>72.58</v>
          </cell>
          <cell r="AW495">
            <v>27.35</v>
          </cell>
          <cell r="AX495">
            <v>1985.0630000000001</v>
          </cell>
          <cell r="AY495">
            <v>4.76</v>
          </cell>
          <cell r="AZ495">
            <v>39.216000000000001</v>
          </cell>
          <cell r="BA495">
            <v>186.66816</v>
          </cell>
          <cell r="BB495">
            <v>82.820000000000007</v>
          </cell>
          <cell r="BC495">
            <v>95.591000000000008</v>
          </cell>
          <cell r="BD495">
            <v>7916.8466200000012</v>
          </cell>
          <cell r="BE495">
            <v>21150.71271</v>
          </cell>
          <cell r="BG495">
            <v>22.54</v>
          </cell>
          <cell r="BH495">
            <v>121.529</v>
          </cell>
          <cell r="BI495">
            <v>2739.2636599999996</v>
          </cell>
          <cell r="BJ495">
            <v>11.76</v>
          </cell>
          <cell r="BK495">
            <v>314.74099999999999</v>
          </cell>
          <cell r="BL495">
            <v>3701.3541599999999</v>
          </cell>
          <cell r="BM495">
            <v>25.11</v>
          </cell>
          <cell r="BN495">
            <v>102.70400000000001</v>
          </cell>
          <cell r="BO495">
            <v>2578.8974400000002</v>
          </cell>
          <cell r="BP495">
            <v>21.17</v>
          </cell>
          <cell r="BQ495">
            <v>160.28100000000001</v>
          </cell>
          <cell r="BR495">
            <v>3393.1487700000002</v>
          </cell>
          <cell r="BS495">
            <v>13.59</v>
          </cell>
          <cell r="BT495">
            <v>256.029</v>
          </cell>
          <cell r="BU495">
            <v>3479.4341099999997</v>
          </cell>
          <cell r="BV495">
            <v>436.70000000000005</v>
          </cell>
          <cell r="BW495">
            <v>5.1360000000000001</v>
          </cell>
          <cell r="BX495">
            <v>2242.8912000000005</v>
          </cell>
          <cell r="BY495">
            <v>22.150000000000002</v>
          </cell>
          <cell r="BZ495">
            <v>153.899</v>
          </cell>
          <cell r="CA495">
            <v>3408.8628500000004</v>
          </cell>
          <cell r="CB495">
            <v>21543.852190000001</v>
          </cell>
          <cell r="CD495">
            <v>7.15</v>
          </cell>
          <cell r="CE495">
            <v>35.631</v>
          </cell>
          <cell r="CF495">
            <v>254.76165</v>
          </cell>
          <cell r="CG495">
            <v>7.1000000000000005</v>
          </cell>
          <cell r="CH495">
            <v>29.400000000000002</v>
          </cell>
          <cell r="CI495">
            <v>208.74000000000004</v>
          </cell>
          <cell r="CJ495">
            <v>463.50165000000004</v>
          </cell>
          <cell r="CL495">
            <v>1509.65</v>
          </cell>
        </row>
        <row r="496">
          <cell r="A496" t="str">
            <v>11/05/2007</v>
          </cell>
          <cell r="B496">
            <v>39391</v>
          </cell>
          <cell r="C496">
            <v>96.842958888727367</v>
          </cell>
          <cell r="D496">
            <v>119.04844119027756</v>
          </cell>
          <cell r="E496">
            <v>37.188052039531087</v>
          </cell>
          <cell r="F496">
            <v>24.436517432360517</v>
          </cell>
          <cell r="G496">
            <v>118.39296973518283</v>
          </cell>
          <cell r="H496">
            <v>141.0390656463955</v>
          </cell>
          <cell r="I496">
            <v>70.040000000000006</v>
          </cell>
          <cell r="J496">
            <v>37.71</v>
          </cell>
          <cell r="K496">
            <v>192.41</v>
          </cell>
          <cell r="L496">
            <v>7255.7811000000002</v>
          </cell>
          <cell r="M496">
            <v>85.41</v>
          </cell>
          <cell r="N496">
            <v>62.536000000000001</v>
          </cell>
          <cell r="O496">
            <v>5341.1997599999995</v>
          </cell>
          <cell r="P496">
            <v>82.4</v>
          </cell>
          <cell r="Q496">
            <v>153.81399999999999</v>
          </cell>
          <cell r="R496">
            <v>12674.2736</v>
          </cell>
          <cell r="S496">
            <v>29.45</v>
          </cell>
          <cell r="T496">
            <v>92.037000000000006</v>
          </cell>
          <cell r="U496">
            <v>2710.48965</v>
          </cell>
          <cell r="V496">
            <v>23.55</v>
          </cell>
          <cell r="W496">
            <v>361.26</v>
          </cell>
          <cell r="X496">
            <v>8507.6730000000007</v>
          </cell>
          <cell r="Y496">
            <v>81.66</v>
          </cell>
          <cell r="Z496">
            <v>68.302999999999997</v>
          </cell>
          <cell r="AA496">
            <v>5577.6229799999992</v>
          </cell>
          <cell r="AB496">
            <v>20.53</v>
          </cell>
          <cell r="AC496">
            <v>121.29900000000001</v>
          </cell>
          <cell r="AD496">
            <v>2490.2684700000004</v>
          </cell>
          <cell r="AE496">
            <v>60.15</v>
          </cell>
          <cell r="AF496">
            <v>125.61500000000001</v>
          </cell>
          <cell r="AG496">
            <v>7555.7422500000002</v>
          </cell>
          <cell r="AH496">
            <v>54.24</v>
          </cell>
          <cell r="AI496">
            <v>82.18</v>
          </cell>
          <cell r="AJ496">
            <v>4457.4432000000006</v>
          </cell>
          <cell r="AK496">
            <v>56570.494010000009</v>
          </cell>
          <cell r="AM496">
            <v>37.71</v>
          </cell>
          <cell r="AN496">
            <v>44.352000000000004</v>
          </cell>
          <cell r="AO496">
            <v>1672.5139200000001</v>
          </cell>
          <cell r="AP496">
            <v>61.75</v>
          </cell>
          <cell r="AQ496">
            <v>66.692999999999998</v>
          </cell>
          <cell r="AR496">
            <v>4118.2927499999996</v>
          </cell>
          <cell r="AS496">
            <v>121.5</v>
          </cell>
          <cell r="AT496">
            <v>41.86</v>
          </cell>
          <cell r="AU496">
            <v>5085.99</v>
          </cell>
          <cell r="AV496">
            <v>70.040000000000006</v>
          </cell>
          <cell r="AW496">
            <v>27.35</v>
          </cell>
          <cell r="AX496">
            <v>1915.5940000000003</v>
          </cell>
          <cell r="AY496">
            <v>4.54</v>
          </cell>
          <cell r="AZ496">
            <v>39.216000000000001</v>
          </cell>
          <cell r="BA496">
            <v>178.04064</v>
          </cell>
          <cell r="BB496">
            <v>80.510000000000005</v>
          </cell>
          <cell r="BC496">
            <v>95.591000000000008</v>
          </cell>
          <cell r="BD496">
            <v>7696.0314100000014</v>
          </cell>
          <cell r="BE496">
            <v>20666.462720000003</v>
          </cell>
          <cell r="BG496">
            <v>22.06</v>
          </cell>
          <cell r="BH496">
            <v>121.529</v>
          </cell>
          <cell r="BI496">
            <v>2680.9297399999996</v>
          </cell>
          <cell r="BJ496">
            <v>11.53</v>
          </cell>
          <cell r="BK496">
            <v>314.74099999999999</v>
          </cell>
          <cell r="BL496">
            <v>3628.9637299999995</v>
          </cell>
          <cell r="BM496">
            <v>25.02</v>
          </cell>
          <cell r="BN496">
            <v>102.70400000000001</v>
          </cell>
          <cell r="BO496">
            <v>2569.6540800000002</v>
          </cell>
          <cell r="BP496">
            <v>21.21</v>
          </cell>
          <cell r="BQ496">
            <v>160.28100000000001</v>
          </cell>
          <cell r="BR496">
            <v>3399.5600100000001</v>
          </cell>
          <cell r="BS496">
            <v>13.030000000000001</v>
          </cell>
          <cell r="BT496">
            <v>256.029</v>
          </cell>
          <cell r="BU496">
            <v>3336.0578700000001</v>
          </cell>
          <cell r="BV496">
            <v>436</v>
          </cell>
          <cell r="BW496">
            <v>5.1360000000000001</v>
          </cell>
          <cell r="BX496">
            <v>2239.2960000000003</v>
          </cell>
          <cell r="BY496">
            <v>21.700000000000003</v>
          </cell>
          <cell r="BZ496">
            <v>153.899</v>
          </cell>
          <cell r="CA496">
            <v>3339.6083000000003</v>
          </cell>
          <cell r="CB496">
            <v>21194.069730000003</v>
          </cell>
          <cell r="CD496">
            <v>6.8500000000000005</v>
          </cell>
          <cell r="CE496">
            <v>35.631</v>
          </cell>
          <cell r="CF496">
            <v>244.07235000000003</v>
          </cell>
          <cell r="CG496">
            <v>6.41</v>
          </cell>
          <cell r="CH496">
            <v>29.400000000000002</v>
          </cell>
          <cell r="CI496">
            <v>188.45400000000001</v>
          </cell>
          <cell r="CJ496">
            <v>432.52635000000004</v>
          </cell>
          <cell r="CL496">
            <v>1502.17</v>
          </cell>
        </row>
        <row r="497">
          <cell r="A497" t="str">
            <v>11/06/2007</v>
          </cell>
          <cell r="B497">
            <v>39392</v>
          </cell>
          <cell r="C497">
            <v>97.445737172414667</v>
          </cell>
          <cell r="D497">
            <v>123.82831825862502</v>
          </cell>
          <cell r="E497">
            <v>38.400380916135752</v>
          </cell>
          <cell r="F497">
            <v>24.964522527547057</v>
          </cell>
          <cell r="G497">
            <v>119.81951450189152</v>
          </cell>
          <cell r="H497">
            <v>147.22110350382599</v>
          </cell>
          <cell r="I497">
            <v>73.11</v>
          </cell>
          <cell r="J497">
            <v>38.410000000000004</v>
          </cell>
          <cell r="K497">
            <v>192.41</v>
          </cell>
          <cell r="L497">
            <v>7390.468100000001</v>
          </cell>
          <cell r="M497">
            <v>85.06</v>
          </cell>
          <cell r="N497">
            <v>62.536000000000001</v>
          </cell>
          <cell r="O497">
            <v>5319.3121600000004</v>
          </cell>
          <cell r="P497">
            <v>82.61</v>
          </cell>
          <cell r="Q497">
            <v>153.81399999999999</v>
          </cell>
          <cell r="R497">
            <v>12706.57454</v>
          </cell>
          <cell r="S497">
            <v>29.62</v>
          </cell>
          <cell r="T497">
            <v>92.037000000000006</v>
          </cell>
          <cell r="U497">
            <v>2726.1359400000001</v>
          </cell>
          <cell r="V497">
            <v>24.07</v>
          </cell>
          <cell r="W497">
            <v>361.26</v>
          </cell>
          <cell r="X497">
            <v>8695.5282000000007</v>
          </cell>
          <cell r="Y497">
            <v>81.73</v>
          </cell>
          <cell r="Z497">
            <v>68.302999999999997</v>
          </cell>
          <cell r="AA497">
            <v>5582.4041900000002</v>
          </cell>
          <cell r="AB497">
            <v>20.580000000000002</v>
          </cell>
          <cell r="AC497">
            <v>121.29900000000001</v>
          </cell>
          <cell r="AD497">
            <v>2496.3334200000004</v>
          </cell>
          <cell r="AE497">
            <v>60</v>
          </cell>
          <cell r="AF497">
            <v>125.61500000000001</v>
          </cell>
          <cell r="AG497">
            <v>7536.9000000000005</v>
          </cell>
          <cell r="AH497">
            <v>54.38</v>
          </cell>
          <cell r="AI497">
            <v>82.18</v>
          </cell>
          <cell r="AJ497">
            <v>4468.9484000000002</v>
          </cell>
          <cell r="AK497">
            <v>56922.604950000008</v>
          </cell>
          <cell r="AM497">
            <v>38.03</v>
          </cell>
          <cell r="AN497">
            <v>44.352000000000004</v>
          </cell>
          <cell r="AO497">
            <v>1686.7065600000003</v>
          </cell>
          <cell r="AP497">
            <v>63.96</v>
          </cell>
          <cell r="AQ497">
            <v>66.692999999999998</v>
          </cell>
          <cell r="AR497">
            <v>4265.6842799999995</v>
          </cell>
          <cell r="AS497">
            <v>125.92</v>
          </cell>
          <cell r="AT497">
            <v>41.86</v>
          </cell>
          <cell r="AU497">
            <v>5271.0111999999999</v>
          </cell>
          <cell r="AV497">
            <v>73.11</v>
          </cell>
          <cell r="AW497">
            <v>27.35</v>
          </cell>
          <cell r="AX497">
            <v>1999.5585000000001</v>
          </cell>
          <cell r="AY497">
            <v>4.3600000000000003</v>
          </cell>
          <cell r="AZ497">
            <v>39.216000000000001</v>
          </cell>
          <cell r="BA497">
            <v>170.98176000000001</v>
          </cell>
          <cell r="BB497">
            <v>84.76</v>
          </cell>
          <cell r="BC497">
            <v>95.591000000000008</v>
          </cell>
          <cell r="BD497">
            <v>8102.2931600000011</v>
          </cell>
          <cell r="BE497">
            <v>21496.235460000004</v>
          </cell>
          <cell r="BG497">
            <v>22.700000000000003</v>
          </cell>
          <cell r="BH497">
            <v>121.529</v>
          </cell>
          <cell r="BI497">
            <v>2758.7083000000002</v>
          </cell>
          <cell r="BJ497">
            <v>12.24</v>
          </cell>
          <cell r="BK497">
            <v>314.74099999999999</v>
          </cell>
          <cell r="BL497">
            <v>3852.4298399999998</v>
          </cell>
          <cell r="BM497">
            <v>26.150000000000002</v>
          </cell>
          <cell r="BN497">
            <v>102.70400000000001</v>
          </cell>
          <cell r="BO497">
            <v>2685.7096000000006</v>
          </cell>
          <cell r="BP497">
            <v>21.490000000000002</v>
          </cell>
          <cell r="BQ497">
            <v>160.28100000000001</v>
          </cell>
          <cell r="BR497">
            <v>3444.4386900000004</v>
          </cell>
          <cell r="BS497">
            <v>13.38</v>
          </cell>
          <cell r="BT497">
            <v>256.029</v>
          </cell>
          <cell r="BU497">
            <v>3425.6680200000001</v>
          </cell>
          <cell r="BV497">
            <v>455</v>
          </cell>
          <cell r="BW497">
            <v>5.1360000000000001</v>
          </cell>
          <cell r="BX497">
            <v>2336.88</v>
          </cell>
          <cell r="BY497">
            <v>21.97</v>
          </cell>
          <cell r="BZ497">
            <v>153.899</v>
          </cell>
          <cell r="CA497">
            <v>3381.1610299999998</v>
          </cell>
          <cell r="CB497">
            <v>21884.995480000001</v>
          </cell>
          <cell r="CD497">
            <v>6.84</v>
          </cell>
          <cell r="CE497">
            <v>35.631</v>
          </cell>
          <cell r="CF497">
            <v>243.71603999999999</v>
          </cell>
          <cell r="CG497">
            <v>6.74</v>
          </cell>
          <cell r="CH497">
            <v>29.400000000000002</v>
          </cell>
          <cell r="CI497">
            <v>198.15600000000003</v>
          </cell>
          <cell r="CJ497">
            <v>441.87204000000003</v>
          </cell>
          <cell r="CL497">
            <v>1520.27</v>
          </cell>
        </row>
        <row r="498">
          <cell r="A498" t="str">
            <v>11/07/2007</v>
          </cell>
          <cell r="B498">
            <v>39393</v>
          </cell>
          <cell r="C498">
            <v>95.218989577357817</v>
          </cell>
          <cell r="D498">
            <v>118.5578000108214</v>
          </cell>
          <cell r="E498">
            <v>36.829434940274894</v>
          </cell>
          <cell r="F498">
            <v>24.055575051946402</v>
          </cell>
          <cell r="G498">
            <v>116.30044136191677</v>
          </cell>
          <cell r="H498">
            <v>139.73016512283527</v>
          </cell>
          <cell r="I498">
            <v>69.39</v>
          </cell>
          <cell r="J498">
            <v>38.410000000000004</v>
          </cell>
          <cell r="K498">
            <v>192.41</v>
          </cell>
          <cell r="L498">
            <v>7390.468100000001</v>
          </cell>
          <cell r="M498">
            <v>82.33</v>
          </cell>
          <cell r="N498">
            <v>62.536000000000001</v>
          </cell>
          <cell r="O498">
            <v>5148.5888800000002</v>
          </cell>
          <cell r="P498">
            <v>81.28</v>
          </cell>
          <cell r="Q498">
            <v>153.81399999999999</v>
          </cell>
          <cell r="R498">
            <v>12502.001919999999</v>
          </cell>
          <cell r="S498">
            <v>28.29</v>
          </cell>
          <cell r="T498">
            <v>92.037000000000006</v>
          </cell>
          <cell r="U498">
            <v>2603.7267300000003</v>
          </cell>
          <cell r="V498">
            <v>23.39</v>
          </cell>
          <cell r="W498">
            <v>361.26</v>
          </cell>
          <cell r="X498">
            <v>8449.8714</v>
          </cell>
          <cell r="Y498">
            <v>78.22</v>
          </cell>
          <cell r="Z498">
            <v>68.302999999999997</v>
          </cell>
          <cell r="AA498">
            <v>5342.6606599999996</v>
          </cell>
          <cell r="AB498">
            <v>19.88</v>
          </cell>
          <cell r="AC498">
            <v>121.29900000000001</v>
          </cell>
          <cell r="AD498">
            <v>2411.4241200000001</v>
          </cell>
          <cell r="AE498">
            <v>59.58</v>
          </cell>
          <cell r="AF498">
            <v>125.61500000000001</v>
          </cell>
          <cell r="AG498">
            <v>7484.1417000000001</v>
          </cell>
          <cell r="AH498">
            <v>52.19</v>
          </cell>
          <cell r="AI498">
            <v>82.18</v>
          </cell>
          <cell r="AJ498">
            <v>4288.9742000000006</v>
          </cell>
          <cell r="AK498">
            <v>55621.857710000011</v>
          </cell>
          <cell r="AM498">
            <v>36.730000000000004</v>
          </cell>
          <cell r="AN498">
            <v>44.352000000000004</v>
          </cell>
          <cell r="AO498">
            <v>1629.0489600000003</v>
          </cell>
          <cell r="AP498">
            <v>62.940000000000005</v>
          </cell>
          <cell r="AQ498">
            <v>66.692999999999998</v>
          </cell>
          <cell r="AR498">
            <v>4197.6574200000005</v>
          </cell>
          <cell r="AS498">
            <v>120.56</v>
          </cell>
          <cell r="AT498">
            <v>41.86</v>
          </cell>
          <cell r="AU498">
            <v>5046.6415999999999</v>
          </cell>
          <cell r="AV498">
            <v>69.39</v>
          </cell>
          <cell r="AW498">
            <v>27.35</v>
          </cell>
          <cell r="AX498">
            <v>1897.8165000000001</v>
          </cell>
          <cell r="AY498">
            <v>4.25</v>
          </cell>
          <cell r="AZ498">
            <v>39.216000000000001</v>
          </cell>
          <cell r="BA498">
            <v>166.66800000000001</v>
          </cell>
          <cell r="BB498">
            <v>79.960000000000008</v>
          </cell>
          <cell r="BC498">
            <v>95.591000000000008</v>
          </cell>
          <cell r="BD498">
            <v>7643.456360000001</v>
          </cell>
          <cell r="BE498">
            <v>20581.288840000001</v>
          </cell>
          <cell r="BG498">
            <v>21.73</v>
          </cell>
          <cell r="BH498">
            <v>121.529</v>
          </cell>
          <cell r="BI498">
            <v>2640.8251700000001</v>
          </cell>
          <cell r="BJ498">
            <v>11.86</v>
          </cell>
          <cell r="BK498">
            <v>314.74099999999999</v>
          </cell>
          <cell r="BL498">
            <v>3732.8282599999998</v>
          </cell>
          <cell r="BM498">
            <v>24.82</v>
          </cell>
          <cell r="BN498">
            <v>102.70400000000001</v>
          </cell>
          <cell r="BO498">
            <v>2549.11328</v>
          </cell>
          <cell r="BP498">
            <v>20.46</v>
          </cell>
          <cell r="BQ498">
            <v>160.28100000000001</v>
          </cell>
          <cell r="BR498">
            <v>3279.3492600000004</v>
          </cell>
          <cell r="BS498">
            <v>12.81</v>
          </cell>
          <cell r="BT498">
            <v>256.029</v>
          </cell>
          <cell r="BU498">
            <v>3279.7314900000001</v>
          </cell>
          <cell r="BV498">
            <v>442.24</v>
          </cell>
          <cell r="BW498">
            <v>5.1360000000000001</v>
          </cell>
          <cell r="BX498">
            <v>2271.3446400000003</v>
          </cell>
          <cell r="BY498">
            <v>21.03</v>
          </cell>
          <cell r="BZ498">
            <v>153.899</v>
          </cell>
          <cell r="CA498">
            <v>3236.4959700000004</v>
          </cell>
          <cell r="CB498">
            <v>20989.68807</v>
          </cell>
          <cell r="CD498">
            <v>6.57</v>
          </cell>
          <cell r="CE498">
            <v>35.631</v>
          </cell>
          <cell r="CF498">
            <v>234.09567000000001</v>
          </cell>
          <cell r="CG498">
            <v>6.5200000000000005</v>
          </cell>
          <cell r="CH498">
            <v>29.400000000000002</v>
          </cell>
          <cell r="CI498">
            <v>191.68800000000002</v>
          </cell>
          <cell r="CJ498">
            <v>425.78367000000003</v>
          </cell>
          <cell r="CL498">
            <v>1475.6200000000001</v>
          </cell>
        </row>
        <row r="499">
          <cell r="A499" t="str">
            <v>11/08/2007</v>
          </cell>
          <cell r="B499">
            <v>39394</v>
          </cell>
          <cell r="C499">
            <v>96.211445494065075</v>
          </cell>
          <cell r="D499">
            <v>119.39810494733676</v>
          </cell>
          <cell r="E499">
            <v>36.759867490384146</v>
          </cell>
          <cell r="F499">
            <v>24.398339465503891</v>
          </cell>
          <cell r="G499">
            <v>116.23344892812104</v>
          </cell>
          <cell r="H499">
            <v>142.93193717277487</v>
          </cell>
          <cell r="I499">
            <v>70.98</v>
          </cell>
          <cell r="J499">
            <v>38.36</v>
          </cell>
          <cell r="K499">
            <v>192.41</v>
          </cell>
          <cell r="L499">
            <v>7380.8476000000001</v>
          </cell>
          <cell r="M499">
            <v>82.97</v>
          </cell>
          <cell r="N499">
            <v>62.536000000000001</v>
          </cell>
          <cell r="O499">
            <v>5188.6119200000003</v>
          </cell>
          <cell r="P499">
            <v>80.570000000000007</v>
          </cell>
          <cell r="Q499">
            <v>153.81399999999999</v>
          </cell>
          <cell r="R499">
            <v>12392.79398</v>
          </cell>
          <cell r="S499">
            <v>29.12</v>
          </cell>
          <cell r="T499">
            <v>92.037000000000006</v>
          </cell>
          <cell r="U499">
            <v>2680.1174400000004</v>
          </cell>
          <cell r="V499">
            <v>23.63</v>
          </cell>
          <cell r="W499">
            <v>361.26</v>
          </cell>
          <cell r="X499">
            <v>8536.5738000000001</v>
          </cell>
          <cell r="Y499">
            <v>78.84</v>
          </cell>
          <cell r="Z499">
            <v>68.302999999999997</v>
          </cell>
          <cell r="AA499">
            <v>5385.0085200000003</v>
          </cell>
          <cell r="AB499">
            <v>20.21</v>
          </cell>
          <cell r="AC499">
            <v>121.29900000000001</v>
          </cell>
          <cell r="AD499">
            <v>2451.4527900000003</v>
          </cell>
          <cell r="AE499">
            <v>62.26</v>
          </cell>
          <cell r="AF499">
            <v>125.61500000000001</v>
          </cell>
          <cell r="AG499">
            <v>7820.7899000000007</v>
          </cell>
          <cell r="AH499">
            <v>53.120000000000005</v>
          </cell>
          <cell r="AI499">
            <v>82.18</v>
          </cell>
          <cell r="AJ499">
            <v>4365.4016000000011</v>
          </cell>
          <cell r="AK499">
            <v>56201.597550000006</v>
          </cell>
          <cell r="AM499">
            <v>37.200000000000003</v>
          </cell>
          <cell r="AN499">
            <v>44.352000000000004</v>
          </cell>
          <cell r="AO499">
            <v>1649.8944000000004</v>
          </cell>
          <cell r="AP499">
            <v>62.95</v>
          </cell>
          <cell r="AQ499">
            <v>66.692999999999998</v>
          </cell>
          <cell r="AR499">
            <v>4198.3243499999999</v>
          </cell>
          <cell r="AS499">
            <v>123.32000000000001</v>
          </cell>
          <cell r="AT499">
            <v>41.86</v>
          </cell>
          <cell r="AU499">
            <v>5162.1752000000006</v>
          </cell>
          <cell r="AV499">
            <v>70.98</v>
          </cell>
          <cell r="AW499">
            <v>27.35</v>
          </cell>
          <cell r="AX499">
            <v>1941.3030000000001</v>
          </cell>
          <cell r="AY499">
            <v>4.3899999999999997</v>
          </cell>
          <cell r="AZ499">
            <v>39.216000000000001</v>
          </cell>
          <cell r="BA499">
            <v>172.15824000000001</v>
          </cell>
          <cell r="BB499">
            <v>79.540000000000006</v>
          </cell>
          <cell r="BC499">
            <v>95.591000000000008</v>
          </cell>
          <cell r="BD499">
            <v>7603.308140000001</v>
          </cell>
          <cell r="BE499">
            <v>20727.163330000003</v>
          </cell>
          <cell r="BG499">
            <v>21.66</v>
          </cell>
          <cell r="BH499">
            <v>121.529</v>
          </cell>
          <cell r="BI499">
            <v>2632.3181399999999</v>
          </cell>
          <cell r="BJ499">
            <v>11.68</v>
          </cell>
          <cell r="BK499">
            <v>314.74099999999999</v>
          </cell>
          <cell r="BL499">
            <v>3676.1748799999996</v>
          </cell>
          <cell r="BM499">
            <v>24.85</v>
          </cell>
          <cell r="BN499">
            <v>102.70400000000001</v>
          </cell>
          <cell r="BO499">
            <v>2552.1944000000003</v>
          </cell>
          <cell r="BP499">
            <v>19.86</v>
          </cell>
          <cell r="BQ499">
            <v>160.28100000000001</v>
          </cell>
          <cell r="BR499">
            <v>3183.18066</v>
          </cell>
          <cell r="BS499">
            <v>12.63</v>
          </cell>
          <cell r="BT499">
            <v>256.029</v>
          </cell>
          <cell r="BU499">
            <v>3233.6462700000002</v>
          </cell>
          <cell r="BV499">
            <v>478.5</v>
          </cell>
          <cell r="BW499">
            <v>5.1360000000000001</v>
          </cell>
          <cell r="BX499">
            <v>2457.576</v>
          </cell>
          <cell r="BY499">
            <v>20.89</v>
          </cell>
          <cell r="BZ499">
            <v>153.899</v>
          </cell>
          <cell r="CA499">
            <v>3214.9501100000002</v>
          </cell>
          <cell r="CB499">
            <v>20950.040460000004</v>
          </cell>
          <cell r="CD499">
            <v>6.6000000000000005</v>
          </cell>
          <cell r="CE499">
            <v>35.631</v>
          </cell>
          <cell r="CF499">
            <v>235.16460000000001</v>
          </cell>
          <cell r="CG499">
            <v>6.69</v>
          </cell>
          <cell r="CH499">
            <v>29.400000000000002</v>
          </cell>
          <cell r="CI499">
            <v>196.68600000000004</v>
          </cell>
          <cell r="CJ499">
            <v>431.85060000000004</v>
          </cell>
          <cell r="CL499">
            <v>1474.77</v>
          </cell>
        </row>
        <row r="500">
          <cell r="A500" t="str">
            <v>11/09/2007</v>
          </cell>
          <cell r="B500">
            <v>39395</v>
          </cell>
          <cell r="C500">
            <v>94.610934793698917</v>
          </cell>
          <cell r="D500">
            <v>119.25738000613346</v>
          </cell>
          <cell r="E500">
            <v>37.439390085639587</v>
          </cell>
          <cell r="F500">
            <v>23.627776738402368</v>
          </cell>
          <cell r="G500">
            <v>114.57282471626733</v>
          </cell>
          <cell r="H500">
            <v>139.6898912605719</v>
          </cell>
          <cell r="I500">
            <v>69.37</v>
          </cell>
          <cell r="J500">
            <v>37.33</v>
          </cell>
          <cell r="K500">
            <v>192.41</v>
          </cell>
          <cell r="L500">
            <v>7182.6652999999997</v>
          </cell>
          <cell r="M500">
            <v>83.02</v>
          </cell>
          <cell r="N500">
            <v>62.536000000000001</v>
          </cell>
          <cell r="O500">
            <v>5191.7387200000003</v>
          </cell>
          <cell r="P500">
            <v>79.17</v>
          </cell>
          <cell r="Q500">
            <v>153.81399999999999</v>
          </cell>
          <cell r="R500">
            <v>12177.454379999999</v>
          </cell>
          <cell r="S500">
            <v>27.88</v>
          </cell>
          <cell r="T500">
            <v>92.037000000000006</v>
          </cell>
          <cell r="U500">
            <v>2565.9915599999999</v>
          </cell>
          <cell r="V500">
            <v>23.17</v>
          </cell>
          <cell r="W500">
            <v>361.26</v>
          </cell>
          <cell r="X500">
            <v>8370.3942000000006</v>
          </cell>
          <cell r="Y500">
            <v>80.13</v>
          </cell>
          <cell r="Z500">
            <v>68.302999999999997</v>
          </cell>
          <cell r="AA500">
            <v>5473.1193899999998</v>
          </cell>
          <cell r="AB500">
            <v>18.63</v>
          </cell>
          <cell r="AC500">
            <v>121.29900000000001</v>
          </cell>
          <cell r="AD500">
            <v>2259.8003699999999</v>
          </cell>
          <cell r="AE500">
            <v>61.84</v>
          </cell>
          <cell r="AF500">
            <v>125.61500000000001</v>
          </cell>
          <cell r="AG500">
            <v>7768.0316000000012</v>
          </cell>
          <cell r="AH500">
            <v>52.050000000000004</v>
          </cell>
          <cell r="AI500">
            <v>82.18</v>
          </cell>
          <cell r="AJ500">
            <v>4277.469000000001</v>
          </cell>
          <cell r="AK500">
            <v>55266.664519999991</v>
          </cell>
          <cell r="AM500">
            <v>37.24</v>
          </cell>
          <cell r="AN500">
            <v>44.352000000000004</v>
          </cell>
          <cell r="AO500">
            <v>1651.6684800000003</v>
          </cell>
          <cell r="AP500">
            <v>63.21</v>
          </cell>
          <cell r="AQ500">
            <v>66.692999999999998</v>
          </cell>
          <cell r="AR500">
            <v>4215.66453</v>
          </cell>
          <cell r="AS500">
            <v>121.02</v>
          </cell>
          <cell r="AT500">
            <v>41.86</v>
          </cell>
          <cell r="AU500">
            <v>5065.8971999999994</v>
          </cell>
          <cell r="AV500">
            <v>69.37</v>
          </cell>
          <cell r="AW500">
            <v>27.35</v>
          </cell>
          <cell r="AX500">
            <v>1897.2695000000003</v>
          </cell>
          <cell r="AY500">
            <v>4.03</v>
          </cell>
          <cell r="AZ500">
            <v>39.216000000000001</v>
          </cell>
          <cell r="BA500">
            <v>158.04048</v>
          </cell>
          <cell r="BB500">
            <v>80.7</v>
          </cell>
          <cell r="BC500">
            <v>95.591000000000008</v>
          </cell>
          <cell r="BD500">
            <v>7714.1937000000007</v>
          </cell>
          <cell r="BE500">
            <v>20702.73389</v>
          </cell>
          <cell r="BG500">
            <v>22.42</v>
          </cell>
          <cell r="BH500">
            <v>121.529</v>
          </cell>
          <cell r="BI500">
            <v>2724.6801800000003</v>
          </cell>
          <cell r="BJ500">
            <v>12.030000000000001</v>
          </cell>
          <cell r="BK500">
            <v>314.74099999999999</v>
          </cell>
          <cell r="BL500">
            <v>3786.3342300000004</v>
          </cell>
          <cell r="BM500">
            <v>25.54</v>
          </cell>
          <cell r="BN500">
            <v>102.70400000000001</v>
          </cell>
          <cell r="BO500">
            <v>2623.06016</v>
          </cell>
          <cell r="BP500">
            <v>19.920000000000002</v>
          </cell>
          <cell r="BQ500">
            <v>160.28100000000001</v>
          </cell>
          <cell r="BR500">
            <v>3192.7975200000005</v>
          </cell>
          <cell r="BS500">
            <v>12.92</v>
          </cell>
          <cell r="BT500">
            <v>256.029</v>
          </cell>
          <cell r="BU500">
            <v>3307.8946799999999</v>
          </cell>
          <cell r="BV500">
            <v>479.85</v>
          </cell>
          <cell r="BW500">
            <v>5.1360000000000001</v>
          </cell>
          <cell r="BX500">
            <v>2464.5096000000003</v>
          </cell>
          <cell r="BY500">
            <v>21.04</v>
          </cell>
          <cell r="BZ500">
            <v>153.899</v>
          </cell>
          <cell r="CA500">
            <v>3238.03496</v>
          </cell>
          <cell r="CB500">
            <v>21337.31133</v>
          </cell>
          <cell r="CD500">
            <v>6.44</v>
          </cell>
          <cell r="CE500">
            <v>35.631</v>
          </cell>
          <cell r="CF500">
            <v>229.46364000000003</v>
          </cell>
          <cell r="CG500">
            <v>6.42</v>
          </cell>
          <cell r="CH500">
            <v>29.400000000000002</v>
          </cell>
          <cell r="CI500">
            <v>188.74800000000002</v>
          </cell>
          <cell r="CJ500">
            <v>418.21164000000005</v>
          </cell>
          <cell r="CL500">
            <v>1453.7</v>
          </cell>
        </row>
        <row r="501">
          <cell r="A501" t="str">
            <v>11/12/2007</v>
          </cell>
          <cell r="B501">
            <v>39398</v>
          </cell>
          <cell r="C501">
            <v>93.860582311125043</v>
          </cell>
          <cell r="D501">
            <v>118.65300725301462</v>
          </cell>
          <cell r="E501">
            <v>37.44573072064756</v>
          </cell>
          <cell r="F501">
            <v>23.66803775614764</v>
          </cell>
          <cell r="G501">
            <v>113.42843631778057</v>
          </cell>
          <cell r="H501">
            <v>137.15263793797826</v>
          </cell>
          <cell r="I501">
            <v>68.11</v>
          </cell>
          <cell r="J501">
            <v>36.28</v>
          </cell>
          <cell r="K501">
            <v>192.41</v>
          </cell>
          <cell r="L501">
            <v>6980.6347999999998</v>
          </cell>
          <cell r="M501">
            <v>83.28</v>
          </cell>
          <cell r="N501">
            <v>62.536000000000001</v>
          </cell>
          <cell r="O501">
            <v>5207.9980800000003</v>
          </cell>
          <cell r="P501">
            <v>79.66</v>
          </cell>
          <cell r="Q501">
            <v>153.81399999999999</v>
          </cell>
          <cell r="R501">
            <v>12252.82324</v>
          </cell>
          <cell r="S501">
            <v>27.16</v>
          </cell>
          <cell r="T501">
            <v>92.037000000000006</v>
          </cell>
          <cell r="U501">
            <v>2499.7249200000001</v>
          </cell>
          <cell r="V501">
            <v>22.900000000000002</v>
          </cell>
          <cell r="W501">
            <v>361.26</v>
          </cell>
          <cell r="X501">
            <v>8272.8540000000012</v>
          </cell>
          <cell r="Y501">
            <v>79.59</v>
          </cell>
          <cell r="Z501">
            <v>68.302999999999997</v>
          </cell>
          <cell r="AA501">
            <v>5436.2357700000002</v>
          </cell>
          <cell r="AB501">
            <v>18.91</v>
          </cell>
          <cell r="AC501">
            <v>121.29900000000001</v>
          </cell>
          <cell r="AD501">
            <v>2293.7640900000001</v>
          </cell>
          <cell r="AE501">
            <v>60.74</v>
          </cell>
          <cell r="AF501">
            <v>125.61500000000001</v>
          </cell>
          <cell r="AG501">
            <v>7629.8551000000007</v>
          </cell>
          <cell r="AH501">
            <v>51.77</v>
          </cell>
          <cell r="AI501">
            <v>82.18</v>
          </cell>
          <cell r="AJ501">
            <v>4254.4586000000008</v>
          </cell>
          <cell r="AK501">
            <v>54828.348599999998</v>
          </cell>
          <cell r="AM501">
            <v>37.14</v>
          </cell>
          <cell r="AN501">
            <v>44.352000000000004</v>
          </cell>
          <cell r="AO501">
            <v>1647.2332800000001</v>
          </cell>
          <cell r="AP501">
            <v>63.22</v>
          </cell>
          <cell r="AQ501">
            <v>66.692999999999998</v>
          </cell>
          <cell r="AR501">
            <v>4216.3314599999994</v>
          </cell>
          <cell r="AS501">
            <v>118.75</v>
          </cell>
          <cell r="AT501">
            <v>41.86</v>
          </cell>
          <cell r="AU501">
            <v>4970.875</v>
          </cell>
          <cell r="AV501">
            <v>68.11</v>
          </cell>
          <cell r="AW501">
            <v>27.35</v>
          </cell>
          <cell r="AX501">
            <v>1862.8085000000001</v>
          </cell>
          <cell r="AY501">
            <v>4.07</v>
          </cell>
          <cell r="AZ501">
            <v>39.216000000000001</v>
          </cell>
          <cell r="BA501">
            <v>159.60912000000002</v>
          </cell>
          <cell r="BB501">
            <v>80.98</v>
          </cell>
          <cell r="BC501">
            <v>95.591000000000008</v>
          </cell>
          <cell r="BD501">
            <v>7740.9591800000007</v>
          </cell>
          <cell r="BE501">
            <v>20597.81654</v>
          </cell>
          <cell r="BG501">
            <v>22.23</v>
          </cell>
          <cell r="BH501">
            <v>121.529</v>
          </cell>
          <cell r="BI501">
            <v>2701.5896699999998</v>
          </cell>
          <cell r="BJ501">
            <v>11.92</v>
          </cell>
          <cell r="BK501">
            <v>314.74099999999999</v>
          </cell>
          <cell r="BL501">
            <v>3751.71272</v>
          </cell>
          <cell r="BM501">
            <v>25.39</v>
          </cell>
          <cell r="BN501">
            <v>102.70400000000001</v>
          </cell>
          <cell r="BO501">
            <v>2607.6545600000004</v>
          </cell>
          <cell r="BP501">
            <v>20.03</v>
          </cell>
          <cell r="BQ501">
            <v>160.28100000000001</v>
          </cell>
          <cell r="BR501">
            <v>3210.4284300000004</v>
          </cell>
          <cell r="BS501">
            <v>12.97</v>
          </cell>
          <cell r="BT501">
            <v>256.029</v>
          </cell>
          <cell r="BU501">
            <v>3320.6961300000003</v>
          </cell>
          <cell r="BV501">
            <v>492.76</v>
          </cell>
          <cell r="BW501">
            <v>5.1360000000000001</v>
          </cell>
          <cell r="BX501">
            <v>2530.8153600000001</v>
          </cell>
          <cell r="BY501">
            <v>20.91</v>
          </cell>
          <cell r="BZ501">
            <v>153.899</v>
          </cell>
          <cell r="CA501">
            <v>3218.0280900000002</v>
          </cell>
          <cell r="CB501">
            <v>21340.92496</v>
          </cell>
          <cell r="CD501">
            <v>6.46</v>
          </cell>
          <cell r="CE501">
            <v>35.631</v>
          </cell>
          <cell r="CF501">
            <v>230.17626000000001</v>
          </cell>
          <cell r="CG501">
            <v>6.42</v>
          </cell>
          <cell r="CH501">
            <v>29.400000000000002</v>
          </cell>
          <cell r="CI501">
            <v>188.74800000000002</v>
          </cell>
          <cell r="CJ501">
            <v>418.92426</v>
          </cell>
          <cell r="CL501">
            <v>1439.18</v>
          </cell>
        </row>
        <row r="502">
          <cell r="A502" t="str">
            <v>11/13/2007</v>
          </cell>
          <cell r="B502">
            <v>39399</v>
          </cell>
          <cell r="C502">
            <v>96.763217120616346</v>
          </cell>
          <cell r="D502">
            <v>122.07020207396178</v>
          </cell>
          <cell r="E502">
            <v>39.280630336299573</v>
          </cell>
          <cell r="F502">
            <v>24.351483532373969</v>
          </cell>
          <cell r="G502">
            <v>116.72840479192936</v>
          </cell>
          <cell r="H502">
            <v>141.24043495771244</v>
          </cell>
          <cell r="I502">
            <v>70.14</v>
          </cell>
          <cell r="J502">
            <v>37.369999999999997</v>
          </cell>
          <cell r="K502">
            <v>192.41</v>
          </cell>
          <cell r="L502">
            <v>7190.3616999999995</v>
          </cell>
          <cell r="M502">
            <v>87.76</v>
          </cell>
          <cell r="N502">
            <v>62.536000000000001</v>
          </cell>
          <cell r="O502">
            <v>5488.1593600000006</v>
          </cell>
          <cell r="P502">
            <v>81</v>
          </cell>
          <cell r="Q502">
            <v>153.81399999999999</v>
          </cell>
          <cell r="R502">
            <v>12458.933999999999</v>
          </cell>
          <cell r="S502">
            <v>29</v>
          </cell>
          <cell r="T502">
            <v>92.037000000000006</v>
          </cell>
          <cell r="U502">
            <v>2669.0730000000003</v>
          </cell>
          <cell r="V502">
            <v>23.650000000000002</v>
          </cell>
          <cell r="W502">
            <v>361.26</v>
          </cell>
          <cell r="X502">
            <v>8543.7990000000009</v>
          </cell>
          <cell r="Y502">
            <v>81.16</v>
          </cell>
          <cell r="Z502">
            <v>68.302999999999997</v>
          </cell>
          <cell r="AA502">
            <v>5543.4714799999992</v>
          </cell>
          <cell r="AB502">
            <v>19.27</v>
          </cell>
          <cell r="AC502">
            <v>121.29900000000001</v>
          </cell>
          <cell r="AD502">
            <v>2337.4317300000002</v>
          </cell>
          <cell r="AE502">
            <v>62.99</v>
          </cell>
          <cell r="AF502">
            <v>125.61500000000001</v>
          </cell>
          <cell r="AG502">
            <v>7912.4888500000006</v>
          </cell>
          <cell r="AH502">
            <v>53.300000000000004</v>
          </cell>
          <cell r="AI502">
            <v>82.18</v>
          </cell>
          <cell r="AJ502">
            <v>4380.1940000000004</v>
          </cell>
          <cell r="AK502">
            <v>56523.913120000005</v>
          </cell>
          <cell r="AM502">
            <v>38.07</v>
          </cell>
          <cell r="AN502">
            <v>44.352000000000004</v>
          </cell>
          <cell r="AO502">
            <v>1688.4806400000002</v>
          </cell>
          <cell r="AP502">
            <v>64.03</v>
          </cell>
          <cell r="AQ502">
            <v>66.692999999999998</v>
          </cell>
          <cell r="AR502">
            <v>4270.3527899999999</v>
          </cell>
          <cell r="AS502">
            <v>122.89</v>
          </cell>
          <cell r="AT502">
            <v>41.86</v>
          </cell>
          <cell r="AU502">
            <v>5144.1754000000001</v>
          </cell>
          <cell r="AV502">
            <v>70.14</v>
          </cell>
          <cell r="AW502">
            <v>27.35</v>
          </cell>
          <cell r="AX502">
            <v>1918.3290000000002</v>
          </cell>
          <cell r="AY502">
            <v>4.01</v>
          </cell>
          <cell r="AZ502">
            <v>39.216000000000001</v>
          </cell>
          <cell r="BA502">
            <v>157.25615999999999</v>
          </cell>
          <cell r="BB502">
            <v>83.820000000000007</v>
          </cell>
          <cell r="BC502">
            <v>95.591000000000008</v>
          </cell>
          <cell r="BD502">
            <v>8012.4376200000015</v>
          </cell>
          <cell r="BE502">
            <v>21191.031610000002</v>
          </cell>
          <cell r="BG502">
            <v>23.39</v>
          </cell>
          <cell r="BH502">
            <v>121.529</v>
          </cell>
          <cell r="BI502">
            <v>2842.56331</v>
          </cell>
          <cell r="BJ502">
            <v>12.43</v>
          </cell>
          <cell r="BK502">
            <v>314.74099999999999</v>
          </cell>
          <cell r="BL502">
            <v>3912.2306299999996</v>
          </cell>
          <cell r="BM502">
            <v>26.6</v>
          </cell>
          <cell r="BN502">
            <v>102.70400000000001</v>
          </cell>
          <cell r="BO502">
            <v>2731.9264000000003</v>
          </cell>
          <cell r="BP502">
            <v>21.12</v>
          </cell>
          <cell r="BQ502">
            <v>160.28100000000001</v>
          </cell>
          <cell r="BR502">
            <v>3385.1347200000005</v>
          </cell>
          <cell r="BS502">
            <v>13.68</v>
          </cell>
          <cell r="BT502">
            <v>256.029</v>
          </cell>
          <cell r="BU502">
            <v>3502.4767199999997</v>
          </cell>
          <cell r="BV502">
            <v>512</v>
          </cell>
          <cell r="BW502">
            <v>5.1360000000000001</v>
          </cell>
          <cell r="BX502">
            <v>2629.6320000000001</v>
          </cell>
          <cell r="BY502">
            <v>21.98</v>
          </cell>
          <cell r="BZ502">
            <v>153.899</v>
          </cell>
          <cell r="CA502">
            <v>3382.7000200000002</v>
          </cell>
          <cell r="CB502">
            <v>22386.663800000002</v>
          </cell>
          <cell r="CD502">
            <v>6.75</v>
          </cell>
          <cell r="CE502">
            <v>35.631</v>
          </cell>
          <cell r="CF502">
            <v>240.50925000000001</v>
          </cell>
          <cell r="CG502">
            <v>6.48</v>
          </cell>
          <cell r="CH502">
            <v>29.400000000000002</v>
          </cell>
          <cell r="CI502">
            <v>190.51200000000003</v>
          </cell>
          <cell r="CJ502">
            <v>431.02125000000001</v>
          </cell>
          <cell r="CL502">
            <v>1481.05</v>
          </cell>
        </row>
        <row r="503">
          <cell r="A503" t="str">
            <v>11/14/2007</v>
          </cell>
          <cell r="B503">
            <v>39400</v>
          </cell>
          <cell r="C503">
            <v>95.802148474047286</v>
          </cell>
          <cell r="D503">
            <v>121.68656412949888</v>
          </cell>
          <cell r="E503">
            <v>38.950920509337095</v>
          </cell>
          <cell r="F503">
            <v>24.4470784495185</v>
          </cell>
          <cell r="G503">
            <v>115.90321563682218</v>
          </cell>
          <cell r="H503">
            <v>143.31453886427707</v>
          </cell>
          <cell r="I503">
            <v>71.17</v>
          </cell>
          <cell r="J503">
            <v>36.74</v>
          </cell>
          <cell r="K503">
            <v>192.41</v>
          </cell>
          <cell r="L503">
            <v>7069.1433999999999</v>
          </cell>
          <cell r="M503">
            <v>85.77</v>
          </cell>
          <cell r="N503">
            <v>62.536000000000001</v>
          </cell>
          <cell r="O503">
            <v>5363.7127199999995</v>
          </cell>
          <cell r="P503">
            <v>80.05</v>
          </cell>
          <cell r="Q503">
            <v>153.81399999999999</v>
          </cell>
          <cell r="R503">
            <v>12312.810699999998</v>
          </cell>
          <cell r="S503">
            <v>29.09</v>
          </cell>
          <cell r="T503">
            <v>92.037000000000006</v>
          </cell>
          <cell r="U503">
            <v>2677.3563300000001</v>
          </cell>
          <cell r="V503">
            <v>23.54</v>
          </cell>
          <cell r="W503">
            <v>361.26</v>
          </cell>
          <cell r="X503">
            <v>8504.0604000000003</v>
          </cell>
          <cell r="Y503">
            <v>80.790000000000006</v>
          </cell>
          <cell r="Z503">
            <v>68.302999999999997</v>
          </cell>
          <cell r="AA503">
            <v>5518.1993700000003</v>
          </cell>
          <cell r="AB503">
            <v>19.12</v>
          </cell>
          <cell r="AC503">
            <v>121.29900000000001</v>
          </cell>
          <cell r="AD503">
            <v>2319.2368800000004</v>
          </cell>
          <cell r="AE503">
            <v>62.910000000000004</v>
          </cell>
          <cell r="AF503">
            <v>125.61500000000001</v>
          </cell>
          <cell r="AG503">
            <v>7902.4396500000012</v>
          </cell>
          <cell r="AH503">
            <v>52.27</v>
          </cell>
          <cell r="AI503">
            <v>82.18</v>
          </cell>
          <cell r="AJ503">
            <v>4295.548600000001</v>
          </cell>
          <cell r="AK503">
            <v>55962.508049999997</v>
          </cell>
          <cell r="AM503">
            <v>37.64</v>
          </cell>
          <cell r="AN503">
            <v>44.352000000000004</v>
          </cell>
          <cell r="AO503">
            <v>1669.4092800000001</v>
          </cell>
          <cell r="AP503">
            <v>63.57</v>
          </cell>
          <cell r="AQ503">
            <v>66.692999999999998</v>
          </cell>
          <cell r="AR503">
            <v>4239.6740099999997</v>
          </cell>
          <cell r="AS503">
            <v>122.80000000000001</v>
          </cell>
          <cell r="AT503">
            <v>41.86</v>
          </cell>
          <cell r="AU503">
            <v>5140.4080000000004</v>
          </cell>
          <cell r="AV503">
            <v>71.17</v>
          </cell>
          <cell r="AW503">
            <v>27.35</v>
          </cell>
          <cell r="AX503">
            <v>1946.4995000000001</v>
          </cell>
          <cell r="AY503">
            <v>4.25</v>
          </cell>
          <cell r="AZ503">
            <v>39.216000000000001</v>
          </cell>
          <cell r="BA503">
            <v>166.66800000000001</v>
          </cell>
          <cell r="BB503">
            <v>83.29</v>
          </cell>
          <cell r="BC503">
            <v>95.591000000000008</v>
          </cell>
          <cell r="BD503">
            <v>7961.7743900000014</v>
          </cell>
          <cell r="BE503">
            <v>21124.43318</v>
          </cell>
          <cell r="BG503">
            <v>23.07</v>
          </cell>
          <cell r="BH503">
            <v>121.529</v>
          </cell>
          <cell r="BI503">
            <v>2803.6740300000001</v>
          </cell>
          <cell r="BJ503">
            <v>12.64</v>
          </cell>
          <cell r="BK503">
            <v>314.74099999999999</v>
          </cell>
          <cell r="BL503">
            <v>3978.3262399999999</v>
          </cell>
          <cell r="BM503">
            <v>26.17</v>
          </cell>
          <cell r="BN503">
            <v>102.70400000000001</v>
          </cell>
          <cell r="BO503">
            <v>2687.7636800000005</v>
          </cell>
          <cell r="BP503">
            <v>20.85</v>
          </cell>
          <cell r="BQ503">
            <v>160.28100000000001</v>
          </cell>
          <cell r="BR503">
            <v>3341.8588500000005</v>
          </cell>
          <cell r="BS503">
            <v>13.450000000000001</v>
          </cell>
          <cell r="BT503">
            <v>256.029</v>
          </cell>
          <cell r="BU503">
            <v>3443.5900500000002</v>
          </cell>
          <cell r="BV503">
            <v>504.3</v>
          </cell>
          <cell r="BW503">
            <v>5.1360000000000001</v>
          </cell>
          <cell r="BX503">
            <v>2590.0848000000001</v>
          </cell>
          <cell r="BY503">
            <v>21.79</v>
          </cell>
          <cell r="BZ503">
            <v>153.899</v>
          </cell>
          <cell r="CA503">
            <v>3353.45921</v>
          </cell>
          <cell r="CB503">
            <v>22198.756860000001</v>
          </cell>
          <cell r="CD503">
            <v>6.88</v>
          </cell>
          <cell r="CE503">
            <v>35.631</v>
          </cell>
          <cell r="CF503">
            <v>245.14127999999999</v>
          </cell>
          <cell r="CG503">
            <v>6.38</v>
          </cell>
          <cell r="CH503">
            <v>29.400000000000002</v>
          </cell>
          <cell r="CI503">
            <v>187.572</v>
          </cell>
          <cell r="CJ503">
            <v>432.71328</v>
          </cell>
          <cell r="CL503">
            <v>1470.58</v>
          </cell>
        </row>
        <row r="504">
          <cell r="A504" t="str">
            <v>11/15/2007</v>
          </cell>
          <cell r="B504">
            <v>39401</v>
          </cell>
          <cell r="C504">
            <v>95.053159313412692</v>
          </cell>
          <cell r="D504">
            <v>120.78749363350146</v>
          </cell>
          <cell r="E504">
            <v>37.973180792584373</v>
          </cell>
          <cell r="F504">
            <v>24.460168280285817</v>
          </cell>
          <cell r="G504">
            <v>114.37184741488021</v>
          </cell>
          <cell r="H504">
            <v>140.41482078131293</v>
          </cell>
          <cell r="I504">
            <v>69.73</v>
          </cell>
          <cell r="J504">
            <v>36.69</v>
          </cell>
          <cell r="K504">
            <v>192.41</v>
          </cell>
          <cell r="L504">
            <v>7059.522899999999</v>
          </cell>
          <cell r="M504">
            <v>84.75</v>
          </cell>
          <cell r="N504">
            <v>62.536000000000001</v>
          </cell>
          <cell r="O504">
            <v>5299.9260000000004</v>
          </cell>
          <cell r="P504">
            <v>79.989999999999995</v>
          </cell>
          <cell r="Q504">
            <v>153.81399999999999</v>
          </cell>
          <cell r="R504">
            <v>12303.581859999998</v>
          </cell>
          <cell r="S504">
            <v>28.16</v>
          </cell>
          <cell r="T504">
            <v>92.037000000000006</v>
          </cell>
          <cell r="U504">
            <v>2591.7619200000004</v>
          </cell>
          <cell r="V504">
            <v>23.53</v>
          </cell>
          <cell r="W504">
            <v>361.26</v>
          </cell>
          <cell r="X504">
            <v>8500.4477999999999</v>
          </cell>
          <cell r="Y504">
            <v>79.34</v>
          </cell>
          <cell r="Z504">
            <v>68.302999999999997</v>
          </cell>
          <cell r="AA504">
            <v>5419.1600200000003</v>
          </cell>
          <cell r="AB504">
            <v>18.740000000000002</v>
          </cell>
          <cell r="AC504">
            <v>121.29900000000001</v>
          </cell>
          <cell r="AD504">
            <v>2273.1432600000003</v>
          </cell>
          <cell r="AE504">
            <v>61.97</v>
          </cell>
          <cell r="AF504">
            <v>125.61500000000001</v>
          </cell>
          <cell r="AG504">
            <v>7784.3615500000005</v>
          </cell>
          <cell r="AH504">
            <v>52.24</v>
          </cell>
          <cell r="AI504">
            <v>82.18</v>
          </cell>
          <cell r="AJ504">
            <v>4293.0832000000009</v>
          </cell>
          <cell r="AK504">
            <v>55524.988510000003</v>
          </cell>
          <cell r="AM504">
            <v>37.75</v>
          </cell>
          <cell r="AN504">
            <v>44.352000000000004</v>
          </cell>
          <cell r="AO504">
            <v>1674.2880000000002</v>
          </cell>
          <cell r="AP504">
            <v>63.57</v>
          </cell>
          <cell r="AQ504">
            <v>66.692999999999998</v>
          </cell>
          <cell r="AR504">
            <v>4239.6740099999997</v>
          </cell>
          <cell r="AS504">
            <v>120</v>
          </cell>
          <cell r="AT504">
            <v>41.86</v>
          </cell>
          <cell r="AU504">
            <v>5023.2</v>
          </cell>
          <cell r="AV504">
            <v>69.73</v>
          </cell>
          <cell r="AW504">
            <v>27.35</v>
          </cell>
          <cell r="AX504">
            <v>1907.1155000000001</v>
          </cell>
          <cell r="AY504">
            <v>4.09</v>
          </cell>
          <cell r="AZ504">
            <v>39.216000000000001</v>
          </cell>
          <cell r="BA504">
            <v>160.39344</v>
          </cell>
          <cell r="BB504">
            <v>83.31</v>
          </cell>
          <cell r="BC504">
            <v>95.591000000000008</v>
          </cell>
          <cell r="BD504">
            <v>7963.6862100000008</v>
          </cell>
          <cell r="BE504">
            <v>20968.35716</v>
          </cell>
          <cell r="BG504">
            <v>22.400000000000002</v>
          </cell>
          <cell r="BH504">
            <v>121.529</v>
          </cell>
          <cell r="BI504">
            <v>2722.2496000000001</v>
          </cell>
          <cell r="BJ504">
            <v>12.32</v>
          </cell>
          <cell r="BK504">
            <v>314.74099999999999</v>
          </cell>
          <cell r="BL504">
            <v>3877.6091200000001</v>
          </cell>
          <cell r="BM504">
            <v>25.67</v>
          </cell>
          <cell r="BN504">
            <v>102.70400000000001</v>
          </cell>
          <cell r="BO504">
            <v>2636.4116800000002</v>
          </cell>
          <cell r="BP504">
            <v>19.990000000000002</v>
          </cell>
          <cell r="BQ504">
            <v>160.28100000000001</v>
          </cell>
          <cell r="BR504">
            <v>3204.0171900000005</v>
          </cell>
          <cell r="BS504">
            <v>13.15</v>
          </cell>
          <cell r="BT504">
            <v>256.029</v>
          </cell>
          <cell r="BU504">
            <v>3366.7813500000002</v>
          </cell>
          <cell r="BV504">
            <v>492.05</v>
          </cell>
          <cell r="BW504">
            <v>5.1360000000000001</v>
          </cell>
          <cell r="BX504">
            <v>2527.1687999999999</v>
          </cell>
          <cell r="BY504">
            <v>21.490000000000002</v>
          </cell>
          <cell r="BZ504">
            <v>153.899</v>
          </cell>
          <cell r="CA504">
            <v>3307.2895100000005</v>
          </cell>
          <cell r="CB504">
            <v>21641.527249999999</v>
          </cell>
          <cell r="CD504">
            <v>6.87</v>
          </cell>
          <cell r="CE504">
            <v>35.631</v>
          </cell>
          <cell r="CF504">
            <v>244.78497000000002</v>
          </cell>
          <cell r="CG504">
            <v>6.4</v>
          </cell>
          <cell r="CH504">
            <v>29.400000000000002</v>
          </cell>
          <cell r="CI504">
            <v>188.16000000000003</v>
          </cell>
          <cell r="CJ504">
            <v>432.94497000000001</v>
          </cell>
          <cell r="CL504">
            <v>1451.15</v>
          </cell>
        </row>
        <row r="505">
          <cell r="A505" t="str">
            <v>11/16/2007</v>
          </cell>
          <cell r="B505">
            <v>39402</v>
          </cell>
          <cell r="C505">
            <v>94.344891585175972</v>
          </cell>
          <cell r="D505">
            <v>120.27219904511064</v>
          </cell>
          <cell r="E505">
            <v>37.104728547397684</v>
          </cell>
          <cell r="F505">
            <v>25.267917448800631</v>
          </cell>
          <cell r="G505">
            <v>114.97005044136191</v>
          </cell>
          <cell r="H505">
            <v>137.93797825211436</v>
          </cell>
          <cell r="I505">
            <v>68.5</v>
          </cell>
          <cell r="J505">
            <v>35.770000000000003</v>
          </cell>
          <cell r="K505">
            <v>192.41</v>
          </cell>
          <cell r="L505">
            <v>6882.5057000000006</v>
          </cell>
          <cell r="M505">
            <v>84.55</v>
          </cell>
          <cell r="N505">
            <v>62.536000000000001</v>
          </cell>
          <cell r="O505">
            <v>5287.4188000000004</v>
          </cell>
          <cell r="P505">
            <v>79.92</v>
          </cell>
          <cell r="Q505">
            <v>153.81399999999999</v>
          </cell>
          <cell r="R505">
            <v>12292.81488</v>
          </cell>
          <cell r="S505">
            <v>28.1</v>
          </cell>
          <cell r="T505">
            <v>92.037000000000006</v>
          </cell>
          <cell r="U505">
            <v>2586.2397000000001</v>
          </cell>
          <cell r="V505">
            <v>23.34</v>
          </cell>
          <cell r="W505">
            <v>361.26</v>
          </cell>
          <cell r="X505">
            <v>8431.8083999999999</v>
          </cell>
          <cell r="Y505">
            <v>78.800000000000011</v>
          </cell>
          <cell r="Z505">
            <v>68.302999999999997</v>
          </cell>
          <cell r="AA505">
            <v>5382.2764000000006</v>
          </cell>
          <cell r="AB505">
            <v>18.77</v>
          </cell>
          <cell r="AC505">
            <v>121.29900000000001</v>
          </cell>
          <cell r="AD505">
            <v>2276.7822300000003</v>
          </cell>
          <cell r="AE505">
            <v>61.61</v>
          </cell>
          <cell r="AF505">
            <v>125.61500000000001</v>
          </cell>
          <cell r="AG505">
            <v>7739.1401500000002</v>
          </cell>
          <cell r="AH505">
            <v>51.5</v>
          </cell>
          <cell r="AI505">
            <v>82.18</v>
          </cell>
          <cell r="AJ505">
            <v>4232.2700000000004</v>
          </cell>
          <cell r="AK505">
            <v>55111.256259999995</v>
          </cell>
          <cell r="AM505">
            <v>36.99</v>
          </cell>
          <cell r="AN505">
            <v>44.352000000000004</v>
          </cell>
          <cell r="AO505">
            <v>1640.5804800000003</v>
          </cell>
          <cell r="AP505">
            <v>63.57</v>
          </cell>
          <cell r="AQ505">
            <v>66.692999999999998</v>
          </cell>
          <cell r="AR505">
            <v>4239.6740099999997</v>
          </cell>
          <cell r="AS505">
            <v>120.78</v>
          </cell>
          <cell r="AT505">
            <v>41.86</v>
          </cell>
          <cell r="AU505">
            <v>5055.8508000000002</v>
          </cell>
          <cell r="AV505">
            <v>68.5</v>
          </cell>
          <cell r="AW505">
            <v>27.35</v>
          </cell>
          <cell r="AX505">
            <v>1873.4750000000001</v>
          </cell>
          <cell r="AY505">
            <v>4.01</v>
          </cell>
          <cell r="AZ505">
            <v>39.216000000000001</v>
          </cell>
          <cell r="BA505">
            <v>157.25615999999999</v>
          </cell>
          <cell r="BB505">
            <v>82.77</v>
          </cell>
          <cell r="BC505">
            <v>95.591000000000008</v>
          </cell>
          <cell r="BD505">
            <v>7912.0670700000001</v>
          </cell>
          <cell r="BE505">
            <v>20878.90352</v>
          </cell>
          <cell r="BG505">
            <v>22</v>
          </cell>
          <cell r="BH505">
            <v>121.529</v>
          </cell>
          <cell r="BI505">
            <v>2673.6379999999999</v>
          </cell>
          <cell r="BJ505">
            <v>12.16</v>
          </cell>
          <cell r="BK505">
            <v>314.74099999999999</v>
          </cell>
          <cell r="BL505">
            <v>3827.25056</v>
          </cell>
          <cell r="BM505">
            <v>25.05</v>
          </cell>
          <cell r="BN505">
            <v>102.70400000000001</v>
          </cell>
          <cell r="BO505">
            <v>2572.7352000000001</v>
          </cell>
          <cell r="BP505">
            <v>19.240000000000002</v>
          </cell>
          <cell r="BQ505">
            <v>160.28100000000001</v>
          </cell>
          <cell r="BR505">
            <v>3083.8064400000003</v>
          </cell>
          <cell r="BS505">
            <v>12.84</v>
          </cell>
          <cell r="BT505">
            <v>256.029</v>
          </cell>
          <cell r="BU505">
            <v>3287.4123599999998</v>
          </cell>
          <cell r="BV505">
            <v>474</v>
          </cell>
          <cell r="BW505">
            <v>5.1360000000000001</v>
          </cell>
          <cell r="BX505">
            <v>2434.4639999999999</v>
          </cell>
          <cell r="BY505">
            <v>21.23</v>
          </cell>
          <cell r="BZ505">
            <v>153.899</v>
          </cell>
          <cell r="CA505">
            <v>3267.2757700000002</v>
          </cell>
          <cell r="CB505">
            <v>21146.582329999997</v>
          </cell>
          <cell r="CD505">
            <v>7.23</v>
          </cell>
          <cell r="CE505">
            <v>35.631</v>
          </cell>
          <cell r="CF505">
            <v>257.61213000000004</v>
          </cell>
          <cell r="CG505">
            <v>6.45</v>
          </cell>
          <cell r="CH505">
            <v>29.400000000000002</v>
          </cell>
          <cell r="CI505">
            <v>189.63000000000002</v>
          </cell>
          <cell r="CJ505">
            <v>447.24213000000009</v>
          </cell>
          <cell r="CL505">
            <v>1458.74</v>
          </cell>
        </row>
        <row r="506">
          <cell r="A506" t="str">
            <v>11/19/2007</v>
          </cell>
          <cell r="B506">
            <v>39405</v>
          </cell>
          <cell r="C506">
            <v>91.628412225369871</v>
          </cell>
          <cell r="D506">
            <v>117.26137365592126</v>
          </cell>
          <cell r="E506">
            <v>34.604708965129497</v>
          </cell>
          <cell r="F506">
            <v>24.720327607464107</v>
          </cell>
          <cell r="G506">
            <v>112.96264186633039</v>
          </cell>
          <cell r="H506">
            <v>132.90374546919048</v>
          </cell>
          <cell r="I506">
            <v>66</v>
          </cell>
          <cell r="J506">
            <v>34.07</v>
          </cell>
          <cell r="K506">
            <v>192.41</v>
          </cell>
          <cell r="L506">
            <v>6555.4087</v>
          </cell>
          <cell r="M506">
            <v>82.08</v>
          </cell>
          <cell r="N506">
            <v>62.536000000000001</v>
          </cell>
          <cell r="O506">
            <v>5132.9548800000002</v>
          </cell>
          <cell r="P506">
            <v>78.27</v>
          </cell>
          <cell r="Q506">
            <v>153.81399999999999</v>
          </cell>
          <cell r="R506">
            <v>12039.021779999999</v>
          </cell>
          <cell r="S506">
            <v>29.35</v>
          </cell>
          <cell r="T506">
            <v>92.037000000000006</v>
          </cell>
          <cell r="U506">
            <v>2701.2859500000004</v>
          </cell>
          <cell r="V506">
            <v>22.26</v>
          </cell>
          <cell r="W506">
            <v>361.26</v>
          </cell>
          <cell r="X506">
            <v>8041.6476000000002</v>
          </cell>
          <cell r="Y506">
            <v>76.86</v>
          </cell>
          <cell r="Z506">
            <v>68.302999999999997</v>
          </cell>
          <cell r="AA506">
            <v>5249.7685799999999</v>
          </cell>
          <cell r="AB506">
            <v>18.309999999999999</v>
          </cell>
          <cell r="AC506">
            <v>121.29900000000001</v>
          </cell>
          <cell r="AD506">
            <v>2220.9846899999998</v>
          </cell>
          <cell r="AE506">
            <v>59.79</v>
          </cell>
          <cell r="AF506">
            <v>125.61500000000001</v>
          </cell>
          <cell r="AG506">
            <v>7510.5208500000008</v>
          </cell>
          <cell r="AH506">
            <v>49.56</v>
          </cell>
          <cell r="AI506">
            <v>82.18</v>
          </cell>
          <cell r="AJ506">
            <v>4072.8408000000004</v>
          </cell>
          <cell r="AK506">
            <v>53524.433830000002</v>
          </cell>
          <cell r="AM506">
            <v>35.119999999999997</v>
          </cell>
          <cell r="AN506">
            <v>44.352000000000004</v>
          </cell>
          <cell r="AO506">
            <v>1557.6422400000001</v>
          </cell>
          <cell r="AP506">
            <v>63.57</v>
          </cell>
          <cell r="AQ506">
            <v>66.692999999999998</v>
          </cell>
          <cell r="AR506">
            <v>4239.6740099999997</v>
          </cell>
          <cell r="AS506">
            <v>116.45</v>
          </cell>
          <cell r="AT506">
            <v>41.86</v>
          </cell>
          <cell r="AU506">
            <v>4874.5969999999998</v>
          </cell>
          <cell r="AV506">
            <v>66</v>
          </cell>
          <cell r="AW506">
            <v>27.35</v>
          </cell>
          <cell r="AX506">
            <v>1805.1000000000001</v>
          </cell>
          <cell r="AY506">
            <v>3.94</v>
          </cell>
          <cell r="AZ506">
            <v>39.216000000000001</v>
          </cell>
          <cell r="BA506">
            <v>154.51104000000001</v>
          </cell>
          <cell r="BB506">
            <v>80.81</v>
          </cell>
          <cell r="BC506">
            <v>95.591000000000008</v>
          </cell>
          <cell r="BD506">
            <v>7724.7087100000008</v>
          </cell>
          <cell r="BE506">
            <v>20356.233</v>
          </cell>
          <cell r="BG506">
            <v>20.700000000000003</v>
          </cell>
          <cell r="BH506">
            <v>121.529</v>
          </cell>
          <cell r="BI506">
            <v>2515.6503000000002</v>
          </cell>
          <cell r="BJ506">
            <v>11.25</v>
          </cell>
          <cell r="BK506">
            <v>314.74099999999999</v>
          </cell>
          <cell r="BL506">
            <v>3540.8362499999998</v>
          </cell>
          <cell r="BM506">
            <v>23.42</v>
          </cell>
          <cell r="BN506">
            <v>102.70400000000001</v>
          </cell>
          <cell r="BO506">
            <v>2405.3276800000003</v>
          </cell>
          <cell r="BP506">
            <v>17.57</v>
          </cell>
          <cell r="BQ506">
            <v>160.28100000000001</v>
          </cell>
          <cell r="BR506">
            <v>2816.13717</v>
          </cell>
          <cell r="BS506">
            <v>11.8</v>
          </cell>
          <cell r="BT506">
            <v>256.029</v>
          </cell>
          <cell r="BU506">
            <v>3021.1422000000002</v>
          </cell>
          <cell r="BV506">
            <v>451.43</v>
          </cell>
          <cell r="BW506">
            <v>5.1360000000000001</v>
          </cell>
          <cell r="BX506">
            <v>2318.54448</v>
          </cell>
          <cell r="BY506">
            <v>20.170000000000002</v>
          </cell>
          <cell r="BZ506">
            <v>153.899</v>
          </cell>
          <cell r="CA506">
            <v>3104.1428300000002</v>
          </cell>
          <cell r="CB506">
            <v>19721.780910000001</v>
          </cell>
          <cell r="CD506">
            <v>7.09</v>
          </cell>
          <cell r="CE506">
            <v>35.631</v>
          </cell>
          <cell r="CF506">
            <v>252.62378999999999</v>
          </cell>
          <cell r="CG506">
            <v>6.29</v>
          </cell>
          <cell r="CH506">
            <v>29.400000000000002</v>
          </cell>
          <cell r="CI506">
            <v>184.92600000000002</v>
          </cell>
          <cell r="CJ506">
            <v>437.54979000000003</v>
          </cell>
          <cell r="CL506">
            <v>1433.27</v>
          </cell>
        </row>
        <row r="507">
          <cell r="A507" t="str">
            <v>11/20/2007</v>
          </cell>
          <cell r="B507">
            <v>39406</v>
          </cell>
          <cell r="C507">
            <v>91.619135377480859</v>
          </cell>
          <cell r="D507">
            <v>118.37553525991491</v>
          </cell>
          <cell r="E507">
            <v>33.137001658254071</v>
          </cell>
          <cell r="F507">
            <v>24.101785222351687</v>
          </cell>
          <cell r="G507">
            <v>113.46941992433794</v>
          </cell>
          <cell r="H507">
            <v>134.1723721304873</v>
          </cell>
          <cell r="I507">
            <v>66.63</v>
          </cell>
          <cell r="J507">
            <v>33.380000000000003</v>
          </cell>
          <cell r="K507">
            <v>192.41</v>
          </cell>
          <cell r="L507">
            <v>6422.6458000000002</v>
          </cell>
          <cell r="M507">
            <v>81.52</v>
          </cell>
          <cell r="N507">
            <v>62.536000000000001</v>
          </cell>
          <cell r="O507">
            <v>5097.9347200000002</v>
          </cell>
          <cell r="P507">
            <v>78.52</v>
          </cell>
          <cell r="Q507">
            <v>153.81399999999999</v>
          </cell>
          <cell r="R507">
            <v>12077.475279999999</v>
          </cell>
          <cell r="S507">
            <v>28.200000000000003</v>
          </cell>
          <cell r="T507">
            <v>92.037000000000006</v>
          </cell>
          <cell r="U507">
            <v>2595.4434000000006</v>
          </cell>
          <cell r="V507">
            <v>22.23</v>
          </cell>
          <cell r="W507">
            <v>361.26</v>
          </cell>
          <cell r="X507">
            <v>8030.8098</v>
          </cell>
          <cell r="Y507">
            <v>79.25</v>
          </cell>
          <cell r="Z507">
            <v>68.302999999999997</v>
          </cell>
          <cell r="AA507">
            <v>5413.0127499999999</v>
          </cell>
          <cell r="AB507">
            <v>18.260000000000002</v>
          </cell>
          <cell r="AC507">
            <v>121.29900000000001</v>
          </cell>
          <cell r="AD507">
            <v>2214.9197400000003</v>
          </cell>
          <cell r="AE507">
            <v>60.14</v>
          </cell>
          <cell r="AF507">
            <v>125.61500000000001</v>
          </cell>
          <cell r="AG507">
            <v>7554.486100000001</v>
          </cell>
          <cell r="AH507">
            <v>50.04</v>
          </cell>
          <cell r="AI507">
            <v>82.18</v>
          </cell>
          <cell r="AJ507">
            <v>4112.2872000000007</v>
          </cell>
          <cell r="AK507">
            <v>53519.014790000001</v>
          </cell>
          <cell r="AM507">
            <v>34.800000000000004</v>
          </cell>
          <cell r="AN507">
            <v>44.352000000000004</v>
          </cell>
          <cell r="AO507">
            <v>1543.4496000000004</v>
          </cell>
          <cell r="AP507">
            <v>63.57</v>
          </cell>
          <cell r="AQ507">
            <v>66.692999999999998</v>
          </cell>
          <cell r="AR507">
            <v>4239.6740099999997</v>
          </cell>
          <cell r="AS507">
            <v>118.64</v>
          </cell>
          <cell r="AT507">
            <v>41.86</v>
          </cell>
          <cell r="AU507">
            <v>4966.2704000000003</v>
          </cell>
          <cell r="AV507">
            <v>66.63</v>
          </cell>
          <cell r="AW507">
            <v>27.35</v>
          </cell>
          <cell r="AX507">
            <v>1822.3305</v>
          </cell>
          <cell r="AY507">
            <v>3.8000000000000003</v>
          </cell>
          <cell r="AZ507">
            <v>39.216000000000001</v>
          </cell>
          <cell r="BA507">
            <v>149.02080000000001</v>
          </cell>
          <cell r="BB507">
            <v>81.900000000000006</v>
          </cell>
          <cell r="BC507">
            <v>95.591000000000008</v>
          </cell>
          <cell r="BD507">
            <v>7828.902900000001</v>
          </cell>
          <cell r="BE507">
            <v>20549.648209999999</v>
          </cell>
          <cell r="BG507">
            <v>19.809999999999999</v>
          </cell>
          <cell r="BH507">
            <v>121.529</v>
          </cell>
          <cell r="BI507">
            <v>2407.4894899999999</v>
          </cell>
          <cell r="BJ507">
            <v>11.53</v>
          </cell>
          <cell r="BK507">
            <v>314.74099999999999</v>
          </cell>
          <cell r="BL507">
            <v>3628.9637299999995</v>
          </cell>
          <cell r="BM507">
            <v>21.86</v>
          </cell>
          <cell r="BN507">
            <v>102.70400000000001</v>
          </cell>
          <cell r="BO507">
            <v>2245.1094400000002</v>
          </cell>
          <cell r="BP507">
            <v>15.92</v>
          </cell>
          <cell r="BQ507">
            <v>160.28100000000001</v>
          </cell>
          <cell r="BR507">
            <v>2551.6735200000003</v>
          </cell>
          <cell r="BS507">
            <v>10.600000000000001</v>
          </cell>
          <cell r="BT507">
            <v>256.029</v>
          </cell>
          <cell r="BU507">
            <v>2713.9074000000005</v>
          </cell>
          <cell r="BV507">
            <v>455.05</v>
          </cell>
          <cell r="BW507">
            <v>5.1360000000000001</v>
          </cell>
          <cell r="BX507">
            <v>2337.1368000000002</v>
          </cell>
          <cell r="BY507">
            <v>19.5</v>
          </cell>
          <cell r="BZ507">
            <v>153.899</v>
          </cell>
          <cell r="CA507">
            <v>3001.0304999999998</v>
          </cell>
          <cell r="CB507">
            <v>18885.310880000001</v>
          </cell>
          <cell r="CD507">
            <v>6.8900000000000006</v>
          </cell>
          <cell r="CE507">
            <v>35.631</v>
          </cell>
          <cell r="CF507">
            <v>245.49759000000003</v>
          </cell>
          <cell r="CG507">
            <v>6.16</v>
          </cell>
          <cell r="CH507">
            <v>29.400000000000002</v>
          </cell>
          <cell r="CI507">
            <v>181.10400000000001</v>
          </cell>
          <cell r="CJ507">
            <v>426.60159000000004</v>
          </cell>
          <cell r="CL507">
            <v>1439.7</v>
          </cell>
        </row>
        <row r="508">
          <cell r="A508" t="str">
            <v>11/21/2007</v>
          </cell>
          <cell r="B508">
            <v>39407</v>
          </cell>
          <cell r="C508">
            <v>89.77036260157567</v>
          </cell>
          <cell r="D508">
            <v>118.23902254374654</v>
          </cell>
          <cell r="E508">
            <v>31.239164024612148</v>
          </cell>
          <cell r="F508">
            <v>24.027758102243801</v>
          </cell>
          <cell r="G508">
            <v>111.6622005044136</v>
          </cell>
          <cell r="H508">
            <v>134.1723721304873</v>
          </cell>
          <cell r="I508">
            <v>66.63</v>
          </cell>
          <cell r="J508">
            <v>32.980000000000004</v>
          </cell>
          <cell r="K508">
            <v>192.41</v>
          </cell>
          <cell r="L508">
            <v>6345.6818000000003</v>
          </cell>
          <cell r="M508">
            <v>79.850000000000009</v>
          </cell>
          <cell r="N508">
            <v>62.536000000000001</v>
          </cell>
          <cell r="O508">
            <v>4993.499600000001</v>
          </cell>
          <cell r="P508">
            <v>77.320000000000007</v>
          </cell>
          <cell r="Q508">
            <v>153.81399999999999</v>
          </cell>
          <cell r="R508">
            <v>11892.89848</v>
          </cell>
          <cell r="S508">
            <v>27.28</v>
          </cell>
          <cell r="T508">
            <v>92.037000000000006</v>
          </cell>
          <cell r="U508">
            <v>2510.7693600000002</v>
          </cell>
          <cell r="V508">
            <v>20.94</v>
          </cell>
          <cell r="W508">
            <v>361.26</v>
          </cell>
          <cell r="X508">
            <v>7564.7844000000005</v>
          </cell>
          <cell r="Y508">
            <v>78.19</v>
          </cell>
          <cell r="Z508">
            <v>68.302999999999997</v>
          </cell>
          <cell r="AA508">
            <v>5340.61157</v>
          </cell>
          <cell r="AB508">
            <v>17.920000000000002</v>
          </cell>
          <cell r="AC508">
            <v>121.29900000000001</v>
          </cell>
          <cell r="AD508">
            <v>2173.6780800000001</v>
          </cell>
          <cell r="AE508">
            <v>60</v>
          </cell>
          <cell r="AF508">
            <v>125.61500000000001</v>
          </cell>
          <cell r="AG508">
            <v>7536.9000000000005</v>
          </cell>
          <cell r="AH508">
            <v>49.65</v>
          </cell>
          <cell r="AI508">
            <v>82.18</v>
          </cell>
          <cell r="AJ508">
            <v>4080.2370000000001</v>
          </cell>
          <cell r="AK508">
            <v>52439.060290000001</v>
          </cell>
          <cell r="AM508">
            <v>33.950000000000003</v>
          </cell>
          <cell r="AN508">
            <v>44.352000000000004</v>
          </cell>
          <cell r="AO508">
            <v>1505.7504000000004</v>
          </cell>
          <cell r="AP508">
            <v>63.57</v>
          </cell>
          <cell r="AQ508">
            <v>66.692999999999998</v>
          </cell>
          <cell r="AR508">
            <v>4239.6740099999997</v>
          </cell>
          <cell r="AS508">
            <v>120.2</v>
          </cell>
          <cell r="AT508">
            <v>41.86</v>
          </cell>
          <cell r="AU508">
            <v>5031.5720000000001</v>
          </cell>
          <cell r="AV508">
            <v>66.63</v>
          </cell>
          <cell r="AW508">
            <v>27.35</v>
          </cell>
          <cell r="AX508">
            <v>1822.3305</v>
          </cell>
          <cell r="AY508">
            <v>3.93</v>
          </cell>
          <cell r="AZ508">
            <v>39.216000000000001</v>
          </cell>
          <cell r="BA508">
            <v>154.11888000000002</v>
          </cell>
          <cell r="BB508">
            <v>81.31</v>
          </cell>
          <cell r="BC508">
            <v>95.591000000000008</v>
          </cell>
          <cell r="BD508">
            <v>7772.504210000001</v>
          </cell>
          <cell r="BE508">
            <v>20525.95</v>
          </cell>
          <cell r="BG508">
            <v>19.22</v>
          </cell>
          <cell r="BH508">
            <v>121.529</v>
          </cell>
          <cell r="BI508">
            <v>2335.7873799999998</v>
          </cell>
          <cell r="BJ508">
            <v>10.96</v>
          </cell>
          <cell r="BK508">
            <v>314.74099999999999</v>
          </cell>
          <cell r="BL508">
            <v>3449.5613600000001</v>
          </cell>
          <cell r="BM508">
            <v>20.97</v>
          </cell>
          <cell r="BN508">
            <v>102.70400000000001</v>
          </cell>
          <cell r="BO508">
            <v>2153.7028799999998</v>
          </cell>
          <cell r="BP508">
            <v>14.97</v>
          </cell>
          <cell r="BQ508">
            <v>160.28100000000001</v>
          </cell>
          <cell r="BR508">
            <v>2399.4065700000001</v>
          </cell>
          <cell r="BS508">
            <v>9.25</v>
          </cell>
          <cell r="BT508">
            <v>256.029</v>
          </cell>
          <cell r="BU508">
            <v>2368.2682500000001</v>
          </cell>
          <cell r="BV508">
            <v>441.35</v>
          </cell>
          <cell r="BW508">
            <v>5.1360000000000001</v>
          </cell>
          <cell r="BX508">
            <v>2266.7736</v>
          </cell>
          <cell r="BY508">
            <v>18.39</v>
          </cell>
          <cell r="BZ508">
            <v>153.899</v>
          </cell>
          <cell r="CA508">
            <v>2830.2026100000003</v>
          </cell>
          <cell r="CB508">
            <v>17803.702649999999</v>
          </cell>
          <cell r="CD508">
            <v>7.01</v>
          </cell>
          <cell r="CE508">
            <v>35.631</v>
          </cell>
          <cell r="CF508">
            <v>249.77330999999998</v>
          </cell>
          <cell r="CG508">
            <v>5.97</v>
          </cell>
          <cell r="CH508">
            <v>29.400000000000002</v>
          </cell>
          <cell r="CI508">
            <v>175.518</v>
          </cell>
          <cell r="CJ508">
            <v>425.29130999999995</v>
          </cell>
          <cell r="CL508">
            <v>1416.77</v>
          </cell>
        </row>
        <row r="509">
          <cell r="A509" t="str">
            <v>11/23/2007</v>
          </cell>
          <cell r="B509">
            <v>39409</v>
          </cell>
          <cell r="C509">
            <v>91.253521648630013</v>
          </cell>
          <cell r="D509">
            <v>119.22140526673878</v>
          </cell>
          <cell r="E509">
            <v>32.418515170158884</v>
          </cell>
          <cell r="F509">
            <v>24.468646246555153</v>
          </cell>
          <cell r="G509">
            <v>113.5482345523329</v>
          </cell>
          <cell r="H509">
            <v>136.32702376157872</v>
          </cell>
          <cell r="I509">
            <v>67.7</v>
          </cell>
          <cell r="J509">
            <v>33.99</v>
          </cell>
          <cell r="K509">
            <v>192.41</v>
          </cell>
          <cell r="L509">
            <v>6540.0159000000003</v>
          </cell>
          <cell r="M509">
            <v>82.11</v>
          </cell>
          <cell r="N509">
            <v>62.536000000000001</v>
          </cell>
          <cell r="O509">
            <v>5134.8309600000002</v>
          </cell>
          <cell r="P509">
            <v>77.760000000000005</v>
          </cell>
          <cell r="Q509">
            <v>153.81399999999999</v>
          </cell>
          <cell r="R509">
            <v>11960.576640000001</v>
          </cell>
          <cell r="S509">
            <v>27.38</v>
          </cell>
          <cell r="T509">
            <v>92.037000000000006</v>
          </cell>
          <cell r="U509">
            <v>2519.9730600000003</v>
          </cell>
          <cell r="V509">
            <v>21.650000000000002</v>
          </cell>
          <cell r="W509">
            <v>361.26</v>
          </cell>
          <cell r="X509">
            <v>7821.2790000000005</v>
          </cell>
          <cell r="Y509">
            <v>79</v>
          </cell>
          <cell r="Z509">
            <v>68.302999999999997</v>
          </cell>
          <cell r="AA509">
            <v>5395.9369999999999</v>
          </cell>
          <cell r="AB509">
            <v>18.32</v>
          </cell>
          <cell r="AC509">
            <v>121.29900000000001</v>
          </cell>
          <cell r="AD509">
            <v>2222.1976800000002</v>
          </cell>
          <cell r="AE509">
            <v>60.620000000000005</v>
          </cell>
          <cell r="AF509">
            <v>125.61500000000001</v>
          </cell>
          <cell r="AG509">
            <v>7614.7813000000015</v>
          </cell>
          <cell r="AH509">
            <v>49.84</v>
          </cell>
          <cell r="AI509">
            <v>82.18</v>
          </cell>
          <cell r="AJ509">
            <v>4095.8512000000005</v>
          </cell>
          <cell r="AK509">
            <v>53305.442739999999</v>
          </cell>
          <cell r="AM509">
            <v>34.730000000000004</v>
          </cell>
          <cell r="AN509">
            <v>44.352000000000004</v>
          </cell>
          <cell r="AO509">
            <v>1540.3449600000004</v>
          </cell>
          <cell r="AP509">
            <v>63.57</v>
          </cell>
          <cell r="AQ509">
            <v>66.692999999999998</v>
          </cell>
          <cell r="AR509">
            <v>4239.6740099999997</v>
          </cell>
          <cell r="AS509">
            <v>121.91</v>
          </cell>
          <cell r="AT509">
            <v>41.86</v>
          </cell>
          <cell r="AU509">
            <v>5103.1525999999994</v>
          </cell>
          <cell r="AV509">
            <v>67.7</v>
          </cell>
          <cell r="AW509">
            <v>27.35</v>
          </cell>
          <cell r="AX509">
            <v>1851.5950000000003</v>
          </cell>
          <cell r="AY509">
            <v>3.85</v>
          </cell>
          <cell r="AZ509">
            <v>39.216000000000001</v>
          </cell>
          <cell r="BA509">
            <v>150.98160000000001</v>
          </cell>
          <cell r="BB509">
            <v>81.710000000000008</v>
          </cell>
          <cell r="BC509">
            <v>95.591000000000008</v>
          </cell>
          <cell r="BD509">
            <v>7810.7406100000017</v>
          </cell>
          <cell r="BE509">
            <v>20696.48878</v>
          </cell>
          <cell r="BG509">
            <v>19.96</v>
          </cell>
          <cell r="BH509">
            <v>121.529</v>
          </cell>
          <cell r="BI509">
            <v>2425.71884</v>
          </cell>
          <cell r="BJ509">
            <v>11.38</v>
          </cell>
          <cell r="BK509">
            <v>314.74099999999999</v>
          </cell>
          <cell r="BL509">
            <v>3581.7525800000003</v>
          </cell>
          <cell r="BM509">
            <v>21.69</v>
          </cell>
          <cell r="BN509">
            <v>102.70400000000001</v>
          </cell>
          <cell r="BO509">
            <v>2227.6497600000002</v>
          </cell>
          <cell r="BP509">
            <v>15.59</v>
          </cell>
          <cell r="BQ509">
            <v>160.28100000000001</v>
          </cell>
          <cell r="BR509">
            <v>2498.7807900000003</v>
          </cell>
          <cell r="BS509">
            <v>9.6300000000000008</v>
          </cell>
          <cell r="BT509">
            <v>256.029</v>
          </cell>
          <cell r="BU509">
            <v>2465.5592700000002</v>
          </cell>
          <cell r="BV509">
            <v>458.6</v>
          </cell>
          <cell r="BW509">
            <v>5.1360000000000001</v>
          </cell>
          <cell r="BX509">
            <v>2355.3696</v>
          </cell>
          <cell r="BY509">
            <v>18.98</v>
          </cell>
          <cell r="BZ509">
            <v>153.899</v>
          </cell>
          <cell r="CA509">
            <v>2921.0030200000001</v>
          </cell>
          <cell r="CB509">
            <v>18475.833859999999</v>
          </cell>
          <cell r="CD509">
            <v>7.13</v>
          </cell>
          <cell r="CE509">
            <v>35.631</v>
          </cell>
          <cell r="CF509">
            <v>254.04902999999999</v>
          </cell>
          <cell r="CG509">
            <v>6.09</v>
          </cell>
          <cell r="CH509">
            <v>29.400000000000002</v>
          </cell>
          <cell r="CI509">
            <v>179.04600000000002</v>
          </cell>
          <cell r="CJ509">
            <v>433.09503000000001</v>
          </cell>
          <cell r="CL509">
            <v>1440.7</v>
          </cell>
        </row>
        <row r="510">
          <cell r="A510" t="str">
            <v>11/26/2007</v>
          </cell>
          <cell r="B510">
            <v>39412</v>
          </cell>
          <cell r="C510">
            <v>89.72566406884556</v>
          </cell>
          <cell r="D510">
            <v>118.66051066228896</v>
          </cell>
          <cell r="E510">
            <v>30.303248656806382</v>
          </cell>
          <cell r="F510">
            <v>23.834485217066092</v>
          </cell>
          <cell r="G510">
            <v>110.90952080706178</v>
          </cell>
          <cell r="H510">
            <v>135.90414820781311</v>
          </cell>
          <cell r="I510">
            <v>67.489999999999995</v>
          </cell>
          <cell r="J510">
            <v>33.33</v>
          </cell>
          <cell r="K510">
            <v>192.41</v>
          </cell>
          <cell r="L510">
            <v>6413.0252999999993</v>
          </cell>
          <cell r="M510">
            <v>80.02</v>
          </cell>
          <cell r="N510">
            <v>62.536000000000001</v>
          </cell>
          <cell r="O510">
            <v>5004.1307200000001</v>
          </cell>
          <cell r="P510">
            <v>75.95</v>
          </cell>
          <cell r="Q510">
            <v>153.81399999999999</v>
          </cell>
          <cell r="R510">
            <v>11682.1733</v>
          </cell>
          <cell r="S510">
            <v>27.75</v>
          </cell>
          <cell r="T510">
            <v>92.037000000000006</v>
          </cell>
          <cell r="U510">
            <v>2554.02675</v>
          </cell>
          <cell r="V510">
            <v>21.22</v>
          </cell>
          <cell r="W510">
            <v>361.26</v>
          </cell>
          <cell r="X510">
            <v>7665.9371999999994</v>
          </cell>
          <cell r="Y510">
            <v>78.78</v>
          </cell>
          <cell r="Z510">
            <v>68.302999999999997</v>
          </cell>
          <cell r="AA510">
            <v>5380.9103399999995</v>
          </cell>
          <cell r="AB510">
            <v>17.920000000000002</v>
          </cell>
          <cell r="AC510">
            <v>121.29900000000001</v>
          </cell>
          <cell r="AD510">
            <v>2173.6780800000001</v>
          </cell>
          <cell r="AE510">
            <v>59.300000000000004</v>
          </cell>
          <cell r="AF510">
            <v>125.61500000000001</v>
          </cell>
          <cell r="AG510">
            <v>7448.9695000000011</v>
          </cell>
          <cell r="AH510">
            <v>49.77</v>
          </cell>
          <cell r="AI510">
            <v>82.18</v>
          </cell>
          <cell r="AJ510">
            <v>4090.0986000000007</v>
          </cell>
          <cell r="AK510">
            <v>52412.949789999991</v>
          </cell>
          <cell r="AM510">
            <v>34.92</v>
          </cell>
          <cell r="AN510">
            <v>44.352000000000004</v>
          </cell>
          <cell r="AO510">
            <v>1548.7718400000001</v>
          </cell>
          <cell r="AP510">
            <v>63.57</v>
          </cell>
          <cell r="AQ510">
            <v>66.692999999999998</v>
          </cell>
          <cell r="AR510">
            <v>4239.6740099999997</v>
          </cell>
          <cell r="AS510">
            <v>122.16</v>
          </cell>
          <cell r="AT510">
            <v>41.86</v>
          </cell>
          <cell r="AU510">
            <v>5113.6175999999996</v>
          </cell>
          <cell r="AV510">
            <v>67.489999999999995</v>
          </cell>
          <cell r="AW510">
            <v>27.35</v>
          </cell>
          <cell r="AX510">
            <v>1845.8515</v>
          </cell>
          <cell r="AY510">
            <v>4.03</v>
          </cell>
          <cell r="AZ510">
            <v>39.216000000000001</v>
          </cell>
          <cell r="BA510">
            <v>158.04048</v>
          </cell>
          <cell r="BB510">
            <v>80.48</v>
          </cell>
          <cell r="BC510">
            <v>95.591000000000008</v>
          </cell>
          <cell r="BD510">
            <v>7693.1636800000015</v>
          </cell>
          <cell r="BE510">
            <v>20599.11911</v>
          </cell>
          <cell r="BG510">
            <v>18.38</v>
          </cell>
          <cell r="BH510">
            <v>121.529</v>
          </cell>
          <cell r="BI510">
            <v>2233.7030199999999</v>
          </cell>
          <cell r="BJ510">
            <v>10.58</v>
          </cell>
          <cell r="BK510">
            <v>314.74099999999999</v>
          </cell>
          <cell r="BL510">
            <v>3329.9597799999997</v>
          </cell>
          <cell r="BM510">
            <v>19.650000000000002</v>
          </cell>
          <cell r="BN510">
            <v>102.70400000000001</v>
          </cell>
          <cell r="BO510">
            <v>2018.1336000000003</v>
          </cell>
          <cell r="BP510">
            <v>14.5</v>
          </cell>
          <cell r="BQ510">
            <v>160.28100000000001</v>
          </cell>
          <cell r="BR510">
            <v>2324.0745000000002</v>
          </cell>
          <cell r="BS510">
            <v>9.16</v>
          </cell>
          <cell r="BT510">
            <v>256.029</v>
          </cell>
          <cell r="BU510">
            <v>2345.2256400000001</v>
          </cell>
          <cell r="BV510">
            <v>434</v>
          </cell>
          <cell r="BW510">
            <v>5.1360000000000001</v>
          </cell>
          <cell r="BX510">
            <v>2229.0239999999999</v>
          </cell>
          <cell r="BY510">
            <v>18.13</v>
          </cell>
          <cell r="BZ510">
            <v>153.899</v>
          </cell>
          <cell r="CA510">
            <v>2790.18887</v>
          </cell>
          <cell r="CB510">
            <v>17270.309410000002</v>
          </cell>
          <cell r="CD510">
            <v>6.98</v>
          </cell>
          <cell r="CE510">
            <v>35.631</v>
          </cell>
          <cell r="CF510">
            <v>248.70438000000001</v>
          </cell>
          <cell r="CG510">
            <v>5.89</v>
          </cell>
          <cell r="CH510">
            <v>29.400000000000002</v>
          </cell>
          <cell r="CI510">
            <v>173.166</v>
          </cell>
          <cell r="CJ510">
            <v>421.87038000000001</v>
          </cell>
          <cell r="CL510">
            <v>1407.22</v>
          </cell>
        </row>
        <row r="511">
          <cell r="A511" t="str">
            <v>11/27/2007</v>
          </cell>
          <cell r="B511">
            <v>39413</v>
          </cell>
          <cell r="C511">
            <v>90.804158493942978</v>
          </cell>
          <cell r="D511">
            <v>119.12439580537458</v>
          </cell>
          <cell r="E511">
            <v>30.175364623522793</v>
          </cell>
          <cell r="F511">
            <v>23.289424189338899</v>
          </cell>
          <cell r="G511">
            <v>112.5654161412358</v>
          </cell>
          <cell r="H511">
            <v>134.05155054369715</v>
          </cell>
          <cell r="I511">
            <v>66.570000000000007</v>
          </cell>
          <cell r="J511">
            <v>34.840000000000003</v>
          </cell>
          <cell r="K511">
            <v>192.41</v>
          </cell>
          <cell r="L511">
            <v>6703.5644000000002</v>
          </cell>
          <cell r="M511">
            <v>80.66</v>
          </cell>
          <cell r="N511">
            <v>62.536000000000001</v>
          </cell>
          <cell r="O511">
            <v>5044.1537600000001</v>
          </cell>
          <cell r="P511">
            <v>76.36</v>
          </cell>
          <cell r="Q511">
            <v>153.81399999999999</v>
          </cell>
          <cell r="R511">
            <v>11745.23704</v>
          </cell>
          <cell r="S511">
            <v>27.66</v>
          </cell>
          <cell r="T511">
            <v>92.037000000000006</v>
          </cell>
          <cell r="U511">
            <v>2545.7434200000002</v>
          </cell>
          <cell r="V511">
            <v>21.59</v>
          </cell>
          <cell r="W511">
            <v>361.26</v>
          </cell>
          <cell r="X511">
            <v>7799.6034</v>
          </cell>
          <cell r="Y511">
            <v>79.47</v>
          </cell>
          <cell r="Z511">
            <v>68.302999999999997</v>
          </cell>
          <cell r="AA511">
            <v>5428.0394099999994</v>
          </cell>
          <cell r="AB511">
            <v>17.940000000000001</v>
          </cell>
          <cell r="AC511">
            <v>121.29900000000001</v>
          </cell>
          <cell r="AD511">
            <v>2176.1040600000001</v>
          </cell>
          <cell r="AE511">
            <v>59.39</v>
          </cell>
          <cell r="AF511">
            <v>125.61500000000001</v>
          </cell>
          <cell r="AG511">
            <v>7460.2748500000007</v>
          </cell>
          <cell r="AH511">
            <v>50.38</v>
          </cell>
          <cell r="AI511">
            <v>82.18</v>
          </cell>
          <cell r="AJ511">
            <v>4140.2284000000009</v>
          </cell>
          <cell r="AK511">
            <v>53042.94874</v>
          </cell>
          <cell r="AM511">
            <v>35.230000000000004</v>
          </cell>
          <cell r="AN511">
            <v>44.352000000000004</v>
          </cell>
          <cell r="AO511">
            <v>1562.5209600000003</v>
          </cell>
          <cell r="AP511">
            <v>63.57</v>
          </cell>
          <cell r="AQ511">
            <v>66.692999999999998</v>
          </cell>
          <cell r="AR511">
            <v>4239.6740099999997</v>
          </cell>
          <cell r="AS511">
            <v>120.9</v>
          </cell>
          <cell r="AT511">
            <v>41.86</v>
          </cell>
          <cell r="AU511">
            <v>5060.8739999999998</v>
          </cell>
          <cell r="AV511">
            <v>66.570000000000007</v>
          </cell>
          <cell r="AW511">
            <v>27.35</v>
          </cell>
          <cell r="AX511">
            <v>1820.6895000000004</v>
          </cell>
          <cell r="AY511">
            <v>3.99</v>
          </cell>
          <cell r="AZ511">
            <v>39.216000000000001</v>
          </cell>
          <cell r="BA511">
            <v>156.47184000000001</v>
          </cell>
          <cell r="BB511">
            <v>82.01</v>
          </cell>
          <cell r="BC511">
            <v>95.591000000000008</v>
          </cell>
          <cell r="BD511">
            <v>7839.417910000001</v>
          </cell>
          <cell r="BE511">
            <v>20679.648220000003</v>
          </cell>
          <cell r="BG511">
            <v>18.28</v>
          </cell>
          <cell r="BH511">
            <v>121.529</v>
          </cell>
          <cell r="BI511">
            <v>2221.5501199999999</v>
          </cell>
          <cell r="BJ511">
            <v>10.41</v>
          </cell>
          <cell r="BK511">
            <v>314.74099999999999</v>
          </cell>
          <cell r="BL511">
            <v>3276.45381</v>
          </cell>
          <cell r="BM511">
            <v>18.920000000000002</v>
          </cell>
          <cell r="BN511">
            <v>102.70400000000001</v>
          </cell>
          <cell r="BO511">
            <v>1943.1596800000004</v>
          </cell>
          <cell r="BP511">
            <v>14.49</v>
          </cell>
          <cell r="BQ511">
            <v>160.28100000000001</v>
          </cell>
          <cell r="BR511">
            <v>2322.4716900000003</v>
          </cell>
          <cell r="BS511">
            <v>9.08</v>
          </cell>
          <cell r="BT511">
            <v>256.029</v>
          </cell>
          <cell r="BU511">
            <v>2324.74332</v>
          </cell>
          <cell r="BV511">
            <v>444</v>
          </cell>
          <cell r="BW511">
            <v>5.1360000000000001</v>
          </cell>
          <cell r="BX511">
            <v>2280.384</v>
          </cell>
          <cell r="BY511">
            <v>18.38</v>
          </cell>
          <cell r="BZ511">
            <v>153.899</v>
          </cell>
          <cell r="CA511">
            <v>2828.6636199999998</v>
          </cell>
          <cell r="CB511">
            <v>17197.426240000001</v>
          </cell>
          <cell r="CD511">
            <v>6.8000000000000007</v>
          </cell>
          <cell r="CE511">
            <v>35.631</v>
          </cell>
          <cell r="CF511">
            <v>242.29080000000002</v>
          </cell>
          <cell r="CG511">
            <v>5.78</v>
          </cell>
          <cell r="CH511">
            <v>29.400000000000002</v>
          </cell>
          <cell r="CI511">
            <v>169.93200000000002</v>
          </cell>
          <cell r="CJ511">
            <v>412.22280000000001</v>
          </cell>
          <cell r="CL511">
            <v>1428.23</v>
          </cell>
        </row>
        <row r="512">
          <cell r="A512" t="str">
            <v>11/28/2007</v>
          </cell>
          <cell r="B512">
            <v>39414</v>
          </cell>
          <cell r="C512">
            <v>93.337655904877366</v>
          </cell>
          <cell r="D512">
            <v>124.93067280972525</v>
          </cell>
          <cell r="E512">
            <v>31.476207791362253</v>
          </cell>
          <cell r="F512">
            <v>25.114459818647511</v>
          </cell>
          <cell r="G512">
            <v>115.78026481715004</v>
          </cell>
          <cell r="H512">
            <v>141.30084575110752</v>
          </cell>
          <cell r="I512">
            <v>70.17</v>
          </cell>
          <cell r="J512">
            <v>37.119999999999997</v>
          </cell>
          <cell r="K512">
            <v>192.41</v>
          </cell>
          <cell r="L512">
            <v>7142.2591999999995</v>
          </cell>
          <cell r="M512">
            <v>82.09</v>
          </cell>
          <cell r="N512">
            <v>62.536000000000001</v>
          </cell>
          <cell r="O512">
            <v>5133.5802400000002</v>
          </cell>
          <cell r="P512">
            <v>77.69</v>
          </cell>
          <cell r="Q512">
            <v>153.81399999999999</v>
          </cell>
          <cell r="R512">
            <v>11949.809659999999</v>
          </cell>
          <cell r="S512">
            <v>27.75</v>
          </cell>
          <cell r="T512">
            <v>92.037000000000006</v>
          </cell>
          <cell r="U512">
            <v>2554.02675</v>
          </cell>
          <cell r="V512">
            <v>21.98</v>
          </cell>
          <cell r="W512">
            <v>361.26</v>
          </cell>
          <cell r="X512">
            <v>7940.4948000000004</v>
          </cell>
          <cell r="Y512">
            <v>80.67</v>
          </cell>
          <cell r="Z512">
            <v>68.302999999999997</v>
          </cell>
          <cell r="AA512">
            <v>5510.0030099999994</v>
          </cell>
          <cell r="AB512">
            <v>18.740000000000002</v>
          </cell>
          <cell r="AC512">
            <v>121.29900000000001</v>
          </cell>
          <cell r="AD512">
            <v>2273.1432600000003</v>
          </cell>
          <cell r="AE512">
            <v>62.17</v>
          </cell>
          <cell r="AF512">
            <v>125.61500000000001</v>
          </cell>
          <cell r="AG512">
            <v>7809.484550000001</v>
          </cell>
          <cell r="AH512">
            <v>51.230000000000004</v>
          </cell>
          <cell r="AI512">
            <v>82.18</v>
          </cell>
          <cell r="AJ512">
            <v>4210.0814000000009</v>
          </cell>
          <cell r="AK512">
            <v>54522.882870000001</v>
          </cell>
          <cell r="AM512">
            <v>37.4</v>
          </cell>
          <cell r="AN512">
            <v>44.352000000000004</v>
          </cell>
          <cell r="AO512">
            <v>1658.7648000000002</v>
          </cell>
          <cell r="AP512">
            <v>63.57</v>
          </cell>
          <cell r="AQ512">
            <v>66.692999999999998</v>
          </cell>
          <cell r="AR512">
            <v>4239.6740099999997</v>
          </cell>
          <cell r="AS512">
            <v>129.78</v>
          </cell>
          <cell r="AT512">
            <v>41.86</v>
          </cell>
          <cell r="AU512">
            <v>5432.5907999999999</v>
          </cell>
          <cell r="AV512">
            <v>70.17</v>
          </cell>
          <cell r="AW512">
            <v>27.35</v>
          </cell>
          <cell r="AX512">
            <v>1919.1495000000002</v>
          </cell>
          <cell r="AY512">
            <v>4.28</v>
          </cell>
          <cell r="AZ512">
            <v>39.216000000000001</v>
          </cell>
          <cell r="BA512">
            <v>167.84448</v>
          </cell>
          <cell r="BB512">
            <v>86.51</v>
          </cell>
          <cell r="BC512">
            <v>95.591000000000008</v>
          </cell>
          <cell r="BD512">
            <v>8269.5774100000017</v>
          </cell>
          <cell r="BE512">
            <v>21687.601000000002</v>
          </cell>
          <cell r="BG512">
            <v>19.440000000000001</v>
          </cell>
          <cell r="BH512">
            <v>121.529</v>
          </cell>
          <cell r="BI512">
            <v>2362.52376</v>
          </cell>
          <cell r="BJ512">
            <v>10.69</v>
          </cell>
          <cell r="BK512">
            <v>314.91399999999999</v>
          </cell>
          <cell r="BL512">
            <v>3366.4306599999995</v>
          </cell>
          <cell r="BM512">
            <v>19.87</v>
          </cell>
          <cell r="BN512">
            <v>102.70400000000001</v>
          </cell>
          <cell r="BO512">
            <v>2040.7284800000002</v>
          </cell>
          <cell r="BP512">
            <v>15.06</v>
          </cell>
          <cell r="BQ512">
            <v>160.28100000000001</v>
          </cell>
          <cell r="BR512">
            <v>2413.8318600000002</v>
          </cell>
          <cell r="BS512">
            <v>9.5299999999999994</v>
          </cell>
          <cell r="BT512">
            <v>256.029</v>
          </cell>
          <cell r="BU512">
            <v>2439.9563699999999</v>
          </cell>
          <cell r="BV512">
            <v>453</v>
          </cell>
          <cell r="BW512">
            <v>5.1360000000000001</v>
          </cell>
          <cell r="BX512">
            <v>2326.6080000000002</v>
          </cell>
          <cell r="BY512">
            <v>19.420000000000002</v>
          </cell>
          <cell r="BZ512">
            <v>153.899</v>
          </cell>
          <cell r="CA512">
            <v>2988.7185800000002</v>
          </cell>
          <cell r="CB512">
            <v>17938.797709999999</v>
          </cell>
          <cell r="CD512">
            <v>7.03</v>
          </cell>
          <cell r="CE512">
            <v>35.631</v>
          </cell>
          <cell r="CF512">
            <v>250.48593000000002</v>
          </cell>
          <cell r="CG512">
            <v>6.6000000000000005</v>
          </cell>
          <cell r="CH512">
            <v>29.400000000000002</v>
          </cell>
          <cell r="CI512">
            <v>194.04000000000002</v>
          </cell>
          <cell r="CJ512">
            <v>444.52593000000002</v>
          </cell>
          <cell r="CL512">
            <v>1469.02</v>
          </cell>
        </row>
        <row r="513">
          <cell r="A513" t="str">
            <v>11/29/2007</v>
          </cell>
          <cell r="B513">
            <v>39415</v>
          </cell>
          <cell r="C513">
            <v>92.525264176785029</v>
          </cell>
          <cell r="D513">
            <v>125.07678257627808</v>
          </cell>
          <cell r="E513">
            <v>31.019296663183827</v>
          </cell>
          <cell r="F513">
            <v>23.832502166179424</v>
          </cell>
          <cell r="G513">
            <v>115.83543505674652</v>
          </cell>
          <cell r="H513">
            <v>138.54208618606523</v>
          </cell>
          <cell r="I513">
            <v>68.8</v>
          </cell>
          <cell r="J513">
            <v>36.130000000000003</v>
          </cell>
          <cell r="K513">
            <v>192.41</v>
          </cell>
          <cell r="L513">
            <v>6951.7733000000007</v>
          </cell>
          <cell r="M513">
            <v>82.61</v>
          </cell>
          <cell r="N513">
            <v>62.536000000000001</v>
          </cell>
          <cell r="O513">
            <v>5166.0989600000003</v>
          </cell>
          <cell r="P513">
            <v>76.67</v>
          </cell>
          <cell r="Q513">
            <v>153.81399999999999</v>
          </cell>
          <cell r="R513">
            <v>11792.919379999999</v>
          </cell>
          <cell r="S513">
            <v>27.38</v>
          </cell>
          <cell r="T513">
            <v>92.037000000000006</v>
          </cell>
          <cell r="U513">
            <v>2519.9730600000003</v>
          </cell>
          <cell r="V513">
            <v>21.87</v>
          </cell>
          <cell r="W513">
            <v>361.26</v>
          </cell>
          <cell r="X513">
            <v>7900.7561999999998</v>
          </cell>
          <cell r="Y513">
            <v>80.14</v>
          </cell>
          <cell r="Z513">
            <v>68.302999999999997</v>
          </cell>
          <cell r="AA513">
            <v>5473.80242</v>
          </cell>
          <cell r="AB513">
            <v>18.740000000000002</v>
          </cell>
          <cell r="AC513">
            <v>121.29900000000001</v>
          </cell>
          <cell r="AD513">
            <v>2273.1432600000003</v>
          </cell>
          <cell r="AE513">
            <v>61.65</v>
          </cell>
          <cell r="AF513">
            <v>125.61500000000001</v>
          </cell>
          <cell r="AG513">
            <v>7744.1647500000008</v>
          </cell>
          <cell r="AH513">
            <v>51.42</v>
          </cell>
          <cell r="AI513">
            <v>82.18</v>
          </cell>
          <cell r="AJ513">
            <v>4225.6956000000009</v>
          </cell>
          <cell r="AK513">
            <v>54048.326930000003</v>
          </cell>
          <cell r="AM513">
            <v>37.39</v>
          </cell>
          <cell r="AN513">
            <v>44.352000000000004</v>
          </cell>
          <cell r="AO513">
            <v>1658.3212800000001</v>
          </cell>
          <cell r="AP513">
            <v>63.57</v>
          </cell>
          <cell r="AQ513">
            <v>66.692999999999998</v>
          </cell>
          <cell r="AR513">
            <v>4239.6740099999997</v>
          </cell>
          <cell r="AS513">
            <v>129.86000000000001</v>
          </cell>
          <cell r="AT513">
            <v>41.86</v>
          </cell>
          <cell r="AU513">
            <v>5435.9396000000006</v>
          </cell>
          <cell r="AV513">
            <v>68.8</v>
          </cell>
          <cell r="AW513">
            <v>27.35</v>
          </cell>
          <cell r="AX513">
            <v>1881.68</v>
          </cell>
          <cell r="AY513">
            <v>3.98</v>
          </cell>
          <cell r="AZ513">
            <v>39.216000000000001</v>
          </cell>
          <cell r="BA513">
            <v>156.07968</v>
          </cell>
          <cell r="BB513">
            <v>87.26</v>
          </cell>
          <cell r="BC513">
            <v>95.591000000000008</v>
          </cell>
          <cell r="BD513">
            <v>8341.270660000002</v>
          </cell>
          <cell r="BE513">
            <v>21712.965230000002</v>
          </cell>
          <cell r="BG513">
            <v>19.13</v>
          </cell>
          <cell r="BH513">
            <v>121.529</v>
          </cell>
          <cell r="BI513">
            <v>2324.8497699999998</v>
          </cell>
          <cell r="BJ513">
            <v>10.47</v>
          </cell>
          <cell r="BK513">
            <v>314.91399999999999</v>
          </cell>
          <cell r="BL513">
            <v>3297.1495800000002</v>
          </cell>
          <cell r="BM513">
            <v>19.350000000000001</v>
          </cell>
          <cell r="BN513">
            <v>102.70400000000001</v>
          </cell>
          <cell r="BO513">
            <v>1987.3224000000002</v>
          </cell>
          <cell r="BP513">
            <v>14.77</v>
          </cell>
          <cell r="BQ513">
            <v>160.28100000000001</v>
          </cell>
          <cell r="BR513">
            <v>2367.3503700000001</v>
          </cell>
          <cell r="BS513">
            <v>9.44</v>
          </cell>
          <cell r="BT513">
            <v>256.029</v>
          </cell>
          <cell r="BU513">
            <v>2416.9137599999999</v>
          </cell>
          <cell r="BV513">
            <v>454.25</v>
          </cell>
          <cell r="BW513">
            <v>5.1360000000000001</v>
          </cell>
          <cell r="BX513">
            <v>2333.0280000000002</v>
          </cell>
          <cell r="BY513">
            <v>19.18</v>
          </cell>
          <cell r="BZ513">
            <v>153.899</v>
          </cell>
          <cell r="CA513">
            <v>2951.7828199999999</v>
          </cell>
          <cell r="CB513">
            <v>17678.396699999998</v>
          </cell>
          <cell r="CD513">
            <v>6.88</v>
          </cell>
          <cell r="CE513">
            <v>35.631</v>
          </cell>
          <cell r="CF513">
            <v>245.14127999999999</v>
          </cell>
          <cell r="CG513">
            <v>6.01</v>
          </cell>
          <cell r="CH513">
            <v>29.400000000000002</v>
          </cell>
          <cell r="CI513">
            <v>176.69400000000002</v>
          </cell>
          <cell r="CJ513">
            <v>421.83528000000001</v>
          </cell>
          <cell r="CL513">
            <v>1469.72</v>
          </cell>
        </row>
        <row r="514">
          <cell r="A514" t="str">
            <v>11/30/2007</v>
          </cell>
          <cell r="B514">
            <v>39416</v>
          </cell>
          <cell r="C514">
            <v>93.568108464150995</v>
          </cell>
          <cell r="D514">
            <v>127.49536554255411</v>
          </cell>
          <cell r="E514">
            <v>32.535565538701739</v>
          </cell>
          <cell r="F514">
            <v>23.431329276890693</v>
          </cell>
          <cell r="G514">
            <v>116.73549810844892</v>
          </cell>
          <cell r="H514">
            <v>139.71002819170357</v>
          </cell>
          <cell r="I514">
            <v>69.38</v>
          </cell>
          <cell r="J514">
            <v>36.71</v>
          </cell>
          <cell r="K514">
            <v>192.41</v>
          </cell>
          <cell r="L514">
            <v>7063.3711000000003</v>
          </cell>
          <cell r="M514">
            <v>82.65</v>
          </cell>
          <cell r="N514">
            <v>62.536000000000001</v>
          </cell>
          <cell r="O514">
            <v>5168.6004000000003</v>
          </cell>
          <cell r="P514">
            <v>76.650000000000006</v>
          </cell>
          <cell r="Q514">
            <v>153.81399999999999</v>
          </cell>
          <cell r="R514">
            <v>11789.8431</v>
          </cell>
          <cell r="S514">
            <v>27.900000000000002</v>
          </cell>
          <cell r="T514">
            <v>92.037000000000006</v>
          </cell>
          <cell r="U514">
            <v>2567.8323000000005</v>
          </cell>
          <cell r="V514">
            <v>22.400000000000002</v>
          </cell>
          <cell r="W514">
            <v>361.26</v>
          </cell>
          <cell r="X514">
            <v>8092.2240000000002</v>
          </cell>
          <cell r="Y514">
            <v>80.44</v>
          </cell>
          <cell r="Z514">
            <v>68.302999999999997</v>
          </cell>
          <cell r="AA514">
            <v>5494.2933199999998</v>
          </cell>
          <cell r="AB514">
            <v>19.05</v>
          </cell>
          <cell r="AC514">
            <v>120.90600000000001</v>
          </cell>
          <cell r="AD514">
            <v>2303.2593000000002</v>
          </cell>
          <cell r="AE514">
            <v>62.83</v>
          </cell>
          <cell r="AF514">
            <v>125.61500000000001</v>
          </cell>
          <cell r="AG514">
            <v>7892.3904500000008</v>
          </cell>
          <cell r="AH514">
            <v>52.15</v>
          </cell>
          <cell r="AI514">
            <v>82.18</v>
          </cell>
          <cell r="AJ514">
            <v>4285.6869999999999</v>
          </cell>
          <cell r="AK514">
            <v>54657.500969999994</v>
          </cell>
          <cell r="AM514">
            <v>38.99</v>
          </cell>
          <cell r="AN514">
            <v>44.352000000000004</v>
          </cell>
          <cell r="AO514">
            <v>1729.2844800000003</v>
          </cell>
          <cell r="AP514">
            <v>63.57</v>
          </cell>
          <cell r="AQ514">
            <v>66.692999999999998</v>
          </cell>
          <cell r="AR514">
            <v>4239.6740099999997</v>
          </cell>
          <cell r="AS514">
            <v>134.55000000000001</v>
          </cell>
          <cell r="AT514">
            <v>41.86</v>
          </cell>
          <cell r="AU514">
            <v>5632.2630000000008</v>
          </cell>
          <cell r="AV514">
            <v>69.38</v>
          </cell>
          <cell r="AW514">
            <v>27.323</v>
          </cell>
          <cell r="AX514">
            <v>1895.6697399999998</v>
          </cell>
          <cell r="AY514">
            <v>3.7600000000000002</v>
          </cell>
          <cell r="AZ514">
            <v>39.216000000000001</v>
          </cell>
          <cell r="BA514">
            <v>147.45216000000002</v>
          </cell>
          <cell r="BB514">
            <v>88.800000000000011</v>
          </cell>
          <cell r="BC514">
            <v>95.591000000000008</v>
          </cell>
          <cell r="BD514">
            <v>8488.4808000000012</v>
          </cell>
          <cell r="BE514">
            <v>22132.824189999999</v>
          </cell>
          <cell r="BG514">
            <v>20.86</v>
          </cell>
          <cell r="BH514">
            <v>121.529</v>
          </cell>
          <cell r="BI514">
            <v>2535.09494</v>
          </cell>
          <cell r="BJ514">
            <v>11.97</v>
          </cell>
          <cell r="BK514">
            <v>314.91399999999999</v>
          </cell>
          <cell r="BL514">
            <v>3769.5205799999999</v>
          </cell>
          <cell r="BM514">
            <v>20.89</v>
          </cell>
          <cell r="BN514">
            <v>89.564000000000007</v>
          </cell>
          <cell r="BO514">
            <v>1870.9919600000003</v>
          </cell>
          <cell r="BP514">
            <v>15.84</v>
          </cell>
          <cell r="BQ514">
            <v>128.934</v>
          </cell>
          <cell r="BR514">
            <v>2042.31456</v>
          </cell>
          <cell r="BS514">
            <v>10.220000000000001</v>
          </cell>
          <cell r="BT514">
            <v>256.029</v>
          </cell>
          <cell r="BU514">
            <v>2616.6163799999999</v>
          </cell>
          <cell r="BV514">
            <v>492</v>
          </cell>
          <cell r="BW514">
            <v>5.1360000000000001</v>
          </cell>
          <cell r="BX514">
            <v>2526.9120000000003</v>
          </cell>
          <cell r="BY514">
            <v>20.67</v>
          </cell>
          <cell r="BZ514">
            <v>153.899</v>
          </cell>
          <cell r="CA514">
            <v>3181.0923300000004</v>
          </cell>
          <cell r="CB514">
            <v>18542.542750000001</v>
          </cell>
          <cell r="CD514">
            <v>6.92</v>
          </cell>
          <cell r="CE514">
            <v>35.631</v>
          </cell>
          <cell r="CF514">
            <v>246.56652</v>
          </cell>
          <cell r="CG514">
            <v>5.72</v>
          </cell>
          <cell r="CH514">
            <v>29.400000000000002</v>
          </cell>
          <cell r="CI514">
            <v>168.16800000000001</v>
          </cell>
          <cell r="CJ514">
            <v>414.73451999999997</v>
          </cell>
          <cell r="CL514">
            <v>1481.14</v>
          </cell>
        </row>
        <row r="515">
          <cell r="A515" t="str">
            <v>12/03/2007</v>
          </cell>
          <cell r="B515">
            <v>39419</v>
          </cell>
          <cell r="C515">
            <v>92.505452937292503</v>
          </cell>
          <cell r="D515">
            <v>126.480228007451</v>
          </cell>
          <cell r="E515">
            <v>33.461386227728248</v>
          </cell>
          <cell r="F515">
            <v>22.95667503021674</v>
          </cell>
          <cell r="G515">
            <v>116.0482345523329</v>
          </cell>
          <cell r="H515">
            <v>138.159484494563</v>
          </cell>
          <cell r="I515">
            <v>68.61</v>
          </cell>
          <cell r="J515">
            <v>36.51</v>
          </cell>
          <cell r="K515">
            <v>192.41</v>
          </cell>
          <cell r="L515">
            <v>7024.8890999999994</v>
          </cell>
          <cell r="M515">
            <v>81.260000000000005</v>
          </cell>
          <cell r="N515">
            <v>62.536000000000001</v>
          </cell>
          <cell r="O515">
            <v>5081.6753600000002</v>
          </cell>
          <cell r="P515">
            <v>76.100000000000009</v>
          </cell>
          <cell r="Q515">
            <v>153.81399999999999</v>
          </cell>
          <cell r="R515">
            <v>11705.245400000002</v>
          </cell>
          <cell r="S515">
            <v>27.25</v>
          </cell>
          <cell r="T515">
            <v>92.037000000000006</v>
          </cell>
          <cell r="U515">
            <v>2508.0082500000003</v>
          </cell>
          <cell r="V515">
            <v>22.16</v>
          </cell>
          <cell r="W515">
            <v>361.26</v>
          </cell>
          <cell r="X515">
            <v>8005.5216</v>
          </cell>
          <cell r="Y515">
            <v>79.290000000000006</v>
          </cell>
          <cell r="Z515">
            <v>68.302999999999997</v>
          </cell>
          <cell r="AA515">
            <v>5415.7448700000004</v>
          </cell>
          <cell r="AB515">
            <v>19.13</v>
          </cell>
          <cell r="AC515">
            <v>120.90600000000001</v>
          </cell>
          <cell r="AD515">
            <v>2312.9317799999999</v>
          </cell>
          <cell r="AE515">
            <v>62.06</v>
          </cell>
          <cell r="AF515">
            <v>125.61500000000001</v>
          </cell>
          <cell r="AG515">
            <v>7795.6669000000011</v>
          </cell>
          <cell r="AH515">
            <v>50.95</v>
          </cell>
          <cell r="AI515">
            <v>82.18</v>
          </cell>
          <cell r="AJ515">
            <v>4187.0710000000008</v>
          </cell>
          <cell r="AK515">
            <v>54036.754260000009</v>
          </cell>
          <cell r="AM515">
            <v>38.550000000000004</v>
          </cell>
          <cell r="AN515">
            <v>44.352000000000004</v>
          </cell>
          <cell r="AO515">
            <v>1709.7696000000003</v>
          </cell>
          <cell r="AP515">
            <v>63.57</v>
          </cell>
          <cell r="AQ515">
            <v>66.692999999999998</v>
          </cell>
          <cell r="AR515">
            <v>4239.6740099999997</v>
          </cell>
          <cell r="AS515">
            <v>134.01</v>
          </cell>
          <cell r="AT515">
            <v>41.86</v>
          </cell>
          <cell r="AU515">
            <v>5609.6585999999998</v>
          </cell>
          <cell r="AV515">
            <v>68.61</v>
          </cell>
          <cell r="AW515">
            <v>27.323</v>
          </cell>
          <cell r="AX515">
            <v>1874.63103</v>
          </cell>
          <cell r="AY515">
            <v>3.68</v>
          </cell>
          <cell r="AZ515">
            <v>39.216000000000001</v>
          </cell>
          <cell r="BA515">
            <v>144.31488000000002</v>
          </cell>
          <cell r="BB515">
            <v>87.65</v>
          </cell>
          <cell r="BC515">
            <v>95.591000000000008</v>
          </cell>
          <cell r="BD515">
            <v>8378.5511500000011</v>
          </cell>
          <cell r="BE515">
            <v>21956.599270000002</v>
          </cell>
          <cell r="BG515">
            <v>21.85</v>
          </cell>
          <cell r="BH515">
            <v>121.529</v>
          </cell>
          <cell r="BI515">
            <v>2655.4086500000003</v>
          </cell>
          <cell r="BJ515">
            <v>12.34</v>
          </cell>
          <cell r="BK515">
            <v>314.91399999999999</v>
          </cell>
          <cell r="BL515">
            <v>3886.0387599999999</v>
          </cell>
          <cell r="BM515">
            <v>20.66</v>
          </cell>
          <cell r="BN515">
            <v>77.028999999999996</v>
          </cell>
          <cell r="BO515">
            <v>1591.41914</v>
          </cell>
          <cell r="BP515">
            <v>16.740000000000002</v>
          </cell>
          <cell r="BQ515">
            <v>158.15600000000001</v>
          </cell>
          <cell r="BR515">
            <v>2647.5314400000002</v>
          </cell>
          <cell r="BS515">
            <v>10.06</v>
          </cell>
          <cell r="BT515">
            <v>256.029</v>
          </cell>
          <cell r="BU515">
            <v>2575.6517400000002</v>
          </cell>
          <cell r="BV515">
            <v>487.5</v>
          </cell>
          <cell r="BW515">
            <v>5.1360000000000001</v>
          </cell>
          <cell r="BX515">
            <v>2503.8000000000002</v>
          </cell>
          <cell r="BY515">
            <v>20.86</v>
          </cell>
          <cell r="BZ515">
            <v>153.899</v>
          </cell>
          <cell r="CA515">
            <v>3210.3331399999997</v>
          </cell>
          <cell r="CB515">
            <v>19070.182870000001</v>
          </cell>
          <cell r="CD515">
            <v>6.94</v>
          </cell>
          <cell r="CE515">
            <v>35.631</v>
          </cell>
          <cell r="CF515">
            <v>247.27914000000001</v>
          </cell>
          <cell r="CG515">
            <v>5.41</v>
          </cell>
          <cell r="CH515">
            <v>29.400000000000002</v>
          </cell>
          <cell r="CI515">
            <v>159.054</v>
          </cell>
          <cell r="CJ515">
            <v>406.33314000000001</v>
          </cell>
          <cell r="CL515">
            <v>1472.42</v>
          </cell>
        </row>
        <row r="516">
          <cell r="A516" t="str">
            <v>12/04/2007</v>
          </cell>
          <cell r="B516">
            <v>39420</v>
          </cell>
          <cell r="C516">
            <v>91.243855936602287</v>
          </cell>
          <cell r="D516">
            <v>123.20079563561714</v>
          </cell>
          <cell r="E516">
            <v>32.574729899644097</v>
          </cell>
          <cell r="F516">
            <v>22.287756372921738</v>
          </cell>
          <cell r="G516">
            <v>115.28924968474148</v>
          </cell>
          <cell r="H516">
            <v>135.68264196536447</v>
          </cell>
          <cell r="I516">
            <v>67.38</v>
          </cell>
          <cell r="J516">
            <v>36.93</v>
          </cell>
          <cell r="K516">
            <v>192.41</v>
          </cell>
          <cell r="L516">
            <v>7105.7012999999997</v>
          </cell>
          <cell r="M516">
            <v>80.09</v>
          </cell>
          <cell r="N516">
            <v>62.536000000000001</v>
          </cell>
          <cell r="O516">
            <v>5008.5082400000001</v>
          </cell>
          <cell r="P516">
            <v>76.05</v>
          </cell>
          <cell r="Q516">
            <v>153.81399999999999</v>
          </cell>
          <cell r="R516">
            <v>11697.554699999999</v>
          </cell>
          <cell r="S516">
            <v>26.729900000000001</v>
          </cell>
          <cell r="T516">
            <v>92.037000000000006</v>
          </cell>
          <cell r="U516">
            <v>2460.1398063000001</v>
          </cell>
          <cell r="V516">
            <v>21.57</v>
          </cell>
          <cell r="W516">
            <v>361.26</v>
          </cell>
          <cell r="X516">
            <v>7792.3782000000001</v>
          </cell>
          <cell r="Y516">
            <v>77.210000000000008</v>
          </cell>
          <cell r="Z516">
            <v>68.302999999999997</v>
          </cell>
          <cell r="AA516">
            <v>5273.6746300000004</v>
          </cell>
          <cell r="AB516">
            <v>19.02</v>
          </cell>
          <cell r="AC516">
            <v>120.90600000000001</v>
          </cell>
          <cell r="AD516">
            <v>2299.6321200000002</v>
          </cell>
          <cell r="AE516">
            <v>59.77</v>
          </cell>
          <cell r="AF516">
            <v>125.61500000000001</v>
          </cell>
          <cell r="AG516">
            <v>7508.0085500000014</v>
          </cell>
          <cell r="AH516">
            <v>50.550000000000004</v>
          </cell>
          <cell r="AI516">
            <v>82.18</v>
          </cell>
          <cell r="AJ516">
            <v>4154.1990000000005</v>
          </cell>
          <cell r="AK516">
            <v>53299.7965463</v>
          </cell>
          <cell r="AM516">
            <v>38.480000000000004</v>
          </cell>
          <cell r="AN516">
            <v>44.352000000000004</v>
          </cell>
          <cell r="AO516">
            <v>1706.6649600000003</v>
          </cell>
          <cell r="AP516">
            <v>63.57</v>
          </cell>
          <cell r="AQ516">
            <v>66.692999999999998</v>
          </cell>
          <cell r="AR516">
            <v>4239.6740099999997</v>
          </cell>
          <cell r="AS516">
            <v>130.57</v>
          </cell>
          <cell r="AT516">
            <v>41.86</v>
          </cell>
          <cell r="AU516">
            <v>5465.6601999999993</v>
          </cell>
          <cell r="AV516">
            <v>67.38</v>
          </cell>
          <cell r="AW516">
            <v>27.323</v>
          </cell>
          <cell r="AX516">
            <v>1841.0237399999999</v>
          </cell>
          <cell r="AY516">
            <v>3.5700000000000003</v>
          </cell>
          <cell r="AZ516">
            <v>39.216000000000001</v>
          </cell>
          <cell r="BA516">
            <v>140.00112000000001</v>
          </cell>
          <cell r="BB516">
            <v>83.63</v>
          </cell>
          <cell r="BC516">
            <v>95.591000000000008</v>
          </cell>
          <cell r="BD516">
            <v>7994.2753300000004</v>
          </cell>
          <cell r="BE516">
            <v>21387.299360000001</v>
          </cell>
          <cell r="BG516">
            <v>21.46</v>
          </cell>
          <cell r="BH516">
            <v>121.529</v>
          </cell>
          <cell r="BI516">
            <v>2608.0123400000002</v>
          </cell>
          <cell r="BJ516">
            <v>12.02</v>
          </cell>
          <cell r="BK516">
            <v>314.91399999999999</v>
          </cell>
          <cell r="BL516">
            <v>3785.2662799999998</v>
          </cell>
          <cell r="BM516">
            <v>20.41</v>
          </cell>
          <cell r="BN516">
            <v>77.028999999999996</v>
          </cell>
          <cell r="BO516">
            <v>1572.1618899999999</v>
          </cell>
          <cell r="BP516">
            <v>15.81</v>
          </cell>
          <cell r="BQ516">
            <v>158.15600000000001</v>
          </cell>
          <cell r="BR516">
            <v>2500.4463600000004</v>
          </cell>
          <cell r="BS516">
            <v>9.85</v>
          </cell>
          <cell r="BT516">
            <v>256.029</v>
          </cell>
          <cell r="BU516">
            <v>2521.8856499999997</v>
          </cell>
          <cell r="BV516">
            <v>475.5</v>
          </cell>
          <cell r="BW516">
            <v>5.1360000000000001</v>
          </cell>
          <cell r="BX516">
            <v>2442.1680000000001</v>
          </cell>
          <cell r="BY516">
            <v>20.37</v>
          </cell>
          <cell r="BZ516">
            <v>153.899</v>
          </cell>
          <cell r="CA516">
            <v>3134.92263</v>
          </cell>
          <cell r="CB516">
            <v>18564.863150000001</v>
          </cell>
          <cell r="CD516">
            <v>6.88</v>
          </cell>
          <cell r="CE516">
            <v>35.631</v>
          </cell>
          <cell r="CF516">
            <v>245.14127999999999</v>
          </cell>
          <cell r="CG516">
            <v>5.08</v>
          </cell>
          <cell r="CH516">
            <v>29.400000000000002</v>
          </cell>
          <cell r="CI516">
            <v>149.352</v>
          </cell>
          <cell r="CJ516">
            <v>394.49328000000003</v>
          </cell>
          <cell r="CL516">
            <v>1462.79</v>
          </cell>
        </row>
        <row r="517">
          <cell r="A517" t="str">
            <v>12/05/2007</v>
          </cell>
          <cell r="B517">
            <v>39421</v>
          </cell>
          <cell r="C517">
            <v>92.272786738843507</v>
          </cell>
          <cell r="D517">
            <v>124.28458599282814</v>
          </cell>
          <cell r="E517">
            <v>33.805595048390771</v>
          </cell>
          <cell r="F517">
            <v>22.40249027349557</v>
          </cell>
          <cell r="G517">
            <v>117.04051071878938</v>
          </cell>
          <cell r="H517">
            <v>136.62907772855414</v>
          </cell>
          <cell r="I517">
            <v>67.849999999999994</v>
          </cell>
          <cell r="J517">
            <v>36.590000000000003</v>
          </cell>
          <cell r="K517">
            <v>192.41</v>
          </cell>
          <cell r="L517">
            <v>7040.2819000000009</v>
          </cell>
          <cell r="M517">
            <v>80.78</v>
          </cell>
          <cell r="N517">
            <v>62.536000000000001</v>
          </cell>
          <cell r="O517">
            <v>5051.6580800000002</v>
          </cell>
          <cell r="P517">
            <v>77.03</v>
          </cell>
          <cell r="Q517">
            <v>153.81399999999999</v>
          </cell>
          <cell r="R517">
            <v>11848.29242</v>
          </cell>
          <cell r="S517">
            <v>26.77</v>
          </cell>
          <cell r="T517">
            <v>92.037000000000006</v>
          </cell>
          <cell r="U517">
            <v>2463.8304900000003</v>
          </cell>
          <cell r="V517">
            <v>22.39</v>
          </cell>
          <cell r="W517">
            <v>361.26</v>
          </cell>
          <cell r="X517">
            <v>8088.6113999999998</v>
          </cell>
          <cell r="Y517">
            <v>77.38</v>
          </cell>
          <cell r="Z517">
            <v>68.302999999999997</v>
          </cell>
          <cell r="AA517">
            <v>5285.2861399999992</v>
          </cell>
          <cell r="AB517">
            <v>19.190000000000001</v>
          </cell>
          <cell r="AC517">
            <v>120.90600000000001</v>
          </cell>
          <cell r="AD517">
            <v>2320.1861400000003</v>
          </cell>
          <cell r="AE517">
            <v>60.980000000000004</v>
          </cell>
          <cell r="AF517">
            <v>125.61500000000001</v>
          </cell>
          <cell r="AG517">
            <v>7660.0027000000009</v>
          </cell>
          <cell r="AH517">
            <v>50.410000000000004</v>
          </cell>
          <cell r="AI517">
            <v>82.18</v>
          </cell>
          <cell r="AJ517">
            <v>4142.6938000000009</v>
          </cell>
          <cell r="AK517">
            <v>53900.843069999995</v>
          </cell>
          <cell r="AM517">
            <v>39.660000000000004</v>
          </cell>
          <cell r="AN517">
            <v>44.352000000000004</v>
          </cell>
          <cell r="AO517">
            <v>1759.0003200000003</v>
          </cell>
          <cell r="AP517">
            <v>63.57</v>
          </cell>
          <cell r="AQ517">
            <v>66.692999999999998</v>
          </cell>
          <cell r="AR517">
            <v>4239.6740099999997</v>
          </cell>
          <cell r="AS517">
            <v>132.21</v>
          </cell>
          <cell r="AT517">
            <v>41.86</v>
          </cell>
          <cell r="AU517">
            <v>5534.3106000000007</v>
          </cell>
          <cell r="AV517">
            <v>67.849999999999994</v>
          </cell>
          <cell r="AW517">
            <v>27.323</v>
          </cell>
          <cell r="AX517">
            <v>1853.86555</v>
          </cell>
          <cell r="AY517">
            <v>3.59</v>
          </cell>
          <cell r="AZ517">
            <v>39.216000000000001</v>
          </cell>
          <cell r="BA517">
            <v>140.78543999999999</v>
          </cell>
          <cell r="BB517">
            <v>84.19</v>
          </cell>
          <cell r="BC517">
            <v>95.591000000000008</v>
          </cell>
          <cell r="BD517">
            <v>8047.8062900000004</v>
          </cell>
          <cell r="BE517">
            <v>21575.442210000001</v>
          </cell>
          <cell r="BG517">
            <v>22.35</v>
          </cell>
          <cell r="BH517">
            <v>121.529</v>
          </cell>
          <cell r="BI517">
            <v>2716.1731500000001</v>
          </cell>
          <cell r="BJ517">
            <v>12.63</v>
          </cell>
          <cell r="BK517">
            <v>314.91399999999999</v>
          </cell>
          <cell r="BL517">
            <v>3977.36382</v>
          </cell>
          <cell r="BM517">
            <v>20.88</v>
          </cell>
          <cell r="BN517">
            <v>77.028999999999996</v>
          </cell>
          <cell r="BO517">
            <v>1608.3655199999998</v>
          </cell>
          <cell r="BP517">
            <v>16.25</v>
          </cell>
          <cell r="BQ517">
            <v>158.15600000000001</v>
          </cell>
          <cell r="BR517">
            <v>2570.0350000000003</v>
          </cell>
          <cell r="BS517">
            <v>10.210000000000001</v>
          </cell>
          <cell r="BT517">
            <v>256.029</v>
          </cell>
          <cell r="BU517">
            <v>2614.05609</v>
          </cell>
          <cell r="BV517">
            <v>493.1</v>
          </cell>
          <cell r="BW517">
            <v>5.1360000000000001</v>
          </cell>
          <cell r="BX517">
            <v>2532.5616</v>
          </cell>
          <cell r="BY517">
            <v>20.72</v>
          </cell>
          <cell r="BZ517">
            <v>156.74700000000001</v>
          </cell>
          <cell r="CA517">
            <v>3247.7978400000002</v>
          </cell>
          <cell r="CB517">
            <v>19266.353019999999</v>
          </cell>
          <cell r="CD517">
            <v>6.97</v>
          </cell>
          <cell r="CE517">
            <v>35.631</v>
          </cell>
          <cell r="CF517">
            <v>248.34806999999998</v>
          </cell>
          <cell r="CG517">
            <v>5.04</v>
          </cell>
          <cell r="CH517">
            <v>29.400000000000002</v>
          </cell>
          <cell r="CI517">
            <v>148.17600000000002</v>
          </cell>
          <cell r="CJ517">
            <v>396.52406999999999</v>
          </cell>
          <cell r="CL517">
            <v>1485.01</v>
          </cell>
        </row>
        <row r="518">
          <cell r="A518" t="str">
            <v>12/06/2007</v>
          </cell>
          <cell r="B518">
            <v>39422</v>
          </cell>
          <cell r="C518">
            <v>94.438398132099962</v>
          </cell>
          <cell r="D518">
            <v>128.25097769896294</v>
          </cell>
          <cell r="E518">
            <v>38.276206007731318</v>
          </cell>
          <cell r="F518">
            <v>26.136949669374715</v>
          </cell>
          <cell r="G518">
            <v>118.80044136191674</v>
          </cell>
          <cell r="H518">
            <v>144.96576721707609</v>
          </cell>
          <cell r="I518">
            <v>71.989999999999995</v>
          </cell>
          <cell r="J518">
            <v>37</v>
          </cell>
          <cell r="K518">
            <v>192.41</v>
          </cell>
          <cell r="L518">
            <v>7119.17</v>
          </cell>
          <cell r="M518">
            <v>82.7</v>
          </cell>
          <cell r="N518">
            <v>62.536000000000001</v>
          </cell>
          <cell r="O518">
            <v>5171.7272000000003</v>
          </cell>
          <cell r="P518">
            <v>77.09</v>
          </cell>
          <cell r="Q518">
            <v>153.81399999999999</v>
          </cell>
          <cell r="R518">
            <v>11857.52126</v>
          </cell>
          <cell r="S518">
            <v>27.51</v>
          </cell>
          <cell r="T518">
            <v>92.037000000000006</v>
          </cell>
          <cell r="U518">
            <v>2531.9378700000002</v>
          </cell>
          <cell r="V518">
            <v>23.75</v>
          </cell>
          <cell r="W518">
            <v>361.26</v>
          </cell>
          <cell r="X518">
            <v>8579.9249999999993</v>
          </cell>
          <cell r="Y518">
            <v>79.31</v>
          </cell>
          <cell r="Z518">
            <v>68.302999999999997</v>
          </cell>
          <cell r="AA518">
            <v>5417.1109299999998</v>
          </cell>
          <cell r="AB518">
            <v>19.84</v>
          </cell>
          <cell r="AC518">
            <v>120.90600000000001</v>
          </cell>
          <cell r="AD518">
            <v>2398.77504</v>
          </cell>
          <cell r="AE518">
            <v>62.82</v>
          </cell>
          <cell r="AF518">
            <v>125.61500000000001</v>
          </cell>
          <cell r="AG518">
            <v>7891.1343000000006</v>
          </cell>
          <cell r="AH518">
            <v>51.09</v>
          </cell>
          <cell r="AI518">
            <v>82.18</v>
          </cell>
          <cell r="AJ518">
            <v>4198.5762000000004</v>
          </cell>
          <cell r="AK518">
            <v>55165.877800000002</v>
          </cell>
          <cell r="AM518">
            <v>40.71</v>
          </cell>
          <cell r="AN518">
            <v>44.352000000000004</v>
          </cell>
          <cell r="AO518">
            <v>1805.5699200000001</v>
          </cell>
          <cell r="AP518">
            <v>63.57</v>
          </cell>
          <cell r="AQ518">
            <v>66.692999999999998</v>
          </cell>
          <cell r="AR518">
            <v>4239.6740099999997</v>
          </cell>
          <cell r="AS518">
            <v>135.42000000000002</v>
          </cell>
          <cell r="AT518">
            <v>41.86</v>
          </cell>
          <cell r="AU518">
            <v>5668.6812000000009</v>
          </cell>
          <cell r="AV518">
            <v>71.989999999999995</v>
          </cell>
          <cell r="AW518">
            <v>27.323</v>
          </cell>
          <cell r="AX518">
            <v>1966.9827699999998</v>
          </cell>
          <cell r="AY518">
            <v>3.68</v>
          </cell>
          <cell r="AZ518">
            <v>39.216000000000001</v>
          </cell>
          <cell r="BA518">
            <v>144.31488000000002</v>
          </cell>
          <cell r="BB518">
            <v>88.28</v>
          </cell>
          <cell r="BC518">
            <v>95.591000000000008</v>
          </cell>
          <cell r="BD518">
            <v>8438.7734800000017</v>
          </cell>
          <cell r="BE518">
            <v>22263.99626</v>
          </cell>
          <cell r="BG518">
            <v>25.18</v>
          </cell>
          <cell r="BH518">
            <v>121.529</v>
          </cell>
          <cell r="BI518">
            <v>3060.1002199999998</v>
          </cell>
          <cell r="BJ518">
            <v>14.120000000000001</v>
          </cell>
          <cell r="BK518">
            <v>314.91399999999999</v>
          </cell>
          <cell r="BL518">
            <v>4446.5856800000001</v>
          </cell>
          <cell r="BM518">
            <v>24.25</v>
          </cell>
          <cell r="BN518">
            <v>77.028999999999996</v>
          </cell>
          <cell r="BO518">
            <v>1867.95325</v>
          </cell>
          <cell r="BP518">
            <v>18.73</v>
          </cell>
          <cell r="BQ518">
            <v>158.15600000000001</v>
          </cell>
          <cell r="BR518">
            <v>2962.26188</v>
          </cell>
          <cell r="BS518">
            <v>11.51</v>
          </cell>
          <cell r="BT518">
            <v>256.029</v>
          </cell>
          <cell r="BU518">
            <v>2946.8937900000001</v>
          </cell>
          <cell r="BV518">
            <v>556.74</v>
          </cell>
          <cell r="BW518">
            <v>5.1360000000000001</v>
          </cell>
          <cell r="BX518">
            <v>2859.4166399999999</v>
          </cell>
          <cell r="BY518">
            <v>23.42</v>
          </cell>
          <cell r="BZ518">
            <v>156.74700000000001</v>
          </cell>
          <cell r="CA518">
            <v>3671.0147400000005</v>
          </cell>
          <cell r="CB518">
            <v>21814.226200000005</v>
          </cell>
          <cell r="CD518">
            <v>8</v>
          </cell>
          <cell r="CE518">
            <v>35.631</v>
          </cell>
          <cell r="CF518">
            <v>285.048</v>
          </cell>
          <cell r="CG518">
            <v>6.04</v>
          </cell>
          <cell r="CH518">
            <v>29.400000000000002</v>
          </cell>
          <cell r="CI518">
            <v>177.57600000000002</v>
          </cell>
          <cell r="CJ518">
            <v>462.62400000000002</v>
          </cell>
          <cell r="CL518">
            <v>1507.34</v>
          </cell>
        </row>
        <row r="519">
          <cell r="A519" t="str">
            <v>12/07/2007</v>
          </cell>
          <cell r="B519">
            <v>39423</v>
          </cell>
          <cell r="C519">
            <v>94.529116081529068</v>
          </cell>
          <cell r="D519">
            <v>127.85963651468477</v>
          </cell>
          <cell r="E519">
            <v>37.891087200773512</v>
          </cell>
          <cell r="F519">
            <v>26.802347987617054</v>
          </cell>
          <cell r="G519">
            <v>118.58921815889028</v>
          </cell>
          <cell r="H519">
            <v>147.3419250906162</v>
          </cell>
          <cell r="I519">
            <v>73.17</v>
          </cell>
          <cell r="J519">
            <v>37.58</v>
          </cell>
          <cell r="K519">
            <v>192.41</v>
          </cell>
          <cell r="L519">
            <v>7230.7677999999996</v>
          </cell>
          <cell r="M519">
            <v>82.06</v>
          </cell>
          <cell r="N519">
            <v>62.536000000000001</v>
          </cell>
          <cell r="O519">
            <v>5131.7041600000002</v>
          </cell>
          <cell r="P519">
            <v>76.11</v>
          </cell>
          <cell r="Q519">
            <v>153.81399999999999</v>
          </cell>
          <cell r="R519">
            <v>11706.783539999999</v>
          </cell>
          <cell r="S519">
            <v>28.45</v>
          </cell>
          <cell r="T519">
            <v>92.037000000000006</v>
          </cell>
          <cell r="U519">
            <v>2618.4526500000002</v>
          </cell>
          <cell r="V519">
            <v>23.93</v>
          </cell>
          <cell r="W519">
            <v>361.26</v>
          </cell>
          <cell r="X519">
            <v>8644.9517999999989</v>
          </cell>
          <cell r="Y519">
            <v>79.850000000000009</v>
          </cell>
          <cell r="Z519">
            <v>68.302999999999997</v>
          </cell>
          <cell r="AA519">
            <v>5453.9945500000003</v>
          </cell>
          <cell r="AB519">
            <v>19.940000000000001</v>
          </cell>
          <cell r="AC519">
            <v>120.90600000000001</v>
          </cell>
          <cell r="AD519">
            <v>2410.8656400000004</v>
          </cell>
          <cell r="AE519">
            <v>62.230000000000004</v>
          </cell>
          <cell r="AF519">
            <v>125.61500000000001</v>
          </cell>
          <cell r="AG519">
            <v>7817.0214500000011</v>
          </cell>
          <cell r="AH519">
            <v>51.160000000000004</v>
          </cell>
          <cell r="AI519">
            <v>82.18</v>
          </cell>
          <cell r="AJ519">
            <v>4204.3288000000002</v>
          </cell>
          <cell r="AK519">
            <v>55218.870390000011</v>
          </cell>
          <cell r="AM519">
            <v>40.5</v>
          </cell>
          <cell r="AN519">
            <v>44.352000000000004</v>
          </cell>
          <cell r="AO519">
            <v>1796.2560000000001</v>
          </cell>
          <cell r="AP519">
            <v>63.57</v>
          </cell>
          <cell r="AQ519">
            <v>66.692999999999998</v>
          </cell>
          <cell r="AR519">
            <v>4239.6740099999997</v>
          </cell>
          <cell r="AS519">
            <v>133.75</v>
          </cell>
          <cell r="AT519">
            <v>41.86</v>
          </cell>
          <cell r="AU519">
            <v>5598.7749999999996</v>
          </cell>
          <cell r="AV519">
            <v>73.17</v>
          </cell>
          <cell r="AW519">
            <v>27.323</v>
          </cell>
          <cell r="AX519">
            <v>1999.2239100000002</v>
          </cell>
          <cell r="AY519">
            <v>3.95</v>
          </cell>
          <cell r="AZ519">
            <v>39.216000000000001</v>
          </cell>
          <cell r="BA519">
            <v>154.9032</v>
          </cell>
          <cell r="BB519">
            <v>87.95</v>
          </cell>
          <cell r="BC519">
            <v>95.591000000000008</v>
          </cell>
          <cell r="BD519">
            <v>8407.2284500000005</v>
          </cell>
          <cell r="BE519">
            <v>22196.060570000001</v>
          </cell>
          <cell r="BG519">
            <v>25.810000000000002</v>
          </cell>
          <cell r="BH519">
            <v>121.529</v>
          </cell>
          <cell r="BI519">
            <v>3136.6634900000004</v>
          </cell>
          <cell r="BJ519">
            <v>13.86</v>
          </cell>
          <cell r="BK519">
            <v>314.91399999999999</v>
          </cell>
          <cell r="BL519">
            <v>4364.7080399999995</v>
          </cell>
          <cell r="BM519">
            <v>23.700000000000003</v>
          </cell>
          <cell r="BN519">
            <v>77.028999999999996</v>
          </cell>
          <cell r="BO519">
            <v>1825.5873000000001</v>
          </cell>
          <cell r="BP519">
            <v>18.32</v>
          </cell>
          <cell r="BQ519">
            <v>158.15600000000001</v>
          </cell>
          <cell r="BR519">
            <v>2897.4179200000003</v>
          </cell>
          <cell r="BS519">
            <v>11.52</v>
          </cell>
          <cell r="BT519">
            <v>256.029</v>
          </cell>
          <cell r="BU519">
            <v>2949.45408</v>
          </cell>
          <cell r="BV519">
            <v>558</v>
          </cell>
          <cell r="BW519">
            <v>5.1360000000000001</v>
          </cell>
          <cell r="BX519">
            <v>2865.8879999999999</v>
          </cell>
          <cell r="BY519">
            <v>22.68</v>
          </cell>
          <cell r="BZ519">
            <v>156.74700000000001</v>
          </cell>
          <cell r="CA519">
            <v>3555.0219600000005</v>
          </cell>
          <cell r="CB519">
            <v>21594.74079</v>
          </cell>
          <cell r="CD519">
            <v>8.0500000000000007</v>
          </cell>
          <cell r="CE519">
            <v>35.631</v>
          </cell>
          <cell r="CF519">
            <v>286.82955000000004</v>
          </cell>
          <cell r="CG519">
            <v>6.38</v>
          </cell>
          <cell r="CH519">
            <v>29.400000000000002</v>
          </cell>
          <cell r="CI519">
            <v>187.572</v>
          </cell>
          <cell r="CJ519">
            <v>474.40155000000004</v>
          </cell>
          <cell r="CL519">
            <v>1504.66</v>
          </cell>
        </row>
        <row r="520">
          <cell r="A520" t="e">
            <v>#N/A</v>
          </cell>
        </row>
        <row r="521">
          <cell r="A521" t="e">
            <v>#N/A</v>
          </cell>
        </row>
        <row r="522">
          <cell r="A522" t="e">
            <v>#N/A</v>
          </cell>
        </row>
        <row r="523">
          <cell r="A523" t="e">
            <v>#N/A</v>
          </cell>
        </row>
        <row r="524">
          <cell r="A524" t="e">
            <v>#N/A</v>
          </cell>
        </row>
        <row r="525">
          <cell r="A525" t="e">
            <v>#N/A</v>
          </cell>
        </row>
        <row r="526">
          <cell r="A526" t="e">
            <v>#N/A</v>
          </cell>
        </row>
        <row r="527">
          <cell r="A527" t="e">
            <v>#N/A</v>
          </cell>
        </row>
        <row r="528">
          <cell r="A528" t="e">
            <v>#N/A</v>
          </cell>
        </row>
        <row r="529">
          <cell r="A529" t="e">
            <v>#N/A</v>
          </cell>
        </row>
        <row r="530">
          <cell r="A530" t="e">
            <v>#N/A</v>
          </cell>
        </row>
        <row r="531">
          <cell r="A531" t="e">
            <v>#N/A</v>
          </cell>
        </row>
        <row r="532">
          <cell r="A532" t="e">
            <v>#N/A</v>
          </cell>
        </row>
        <row r="533">
          <cell r="A533" t="e">
            <v>#N/A</v>
          </cell>
        </row>
        <row r="534">
          <cell r="A534" t="e">
            <v>#N/A</v>
          </cell>
        </row>
        <row r="535">
          <cell r="A535" t="e">
            <v>#N/A</v>
          </cell>
        </row>
        <row r="536">
          <cell r="A536" t="e">
            <v>#N/A</v>
          </cell>
        </row>
        <row r="537">
          <cell r="A537" t="e">
            <v>#N/A</v>
          </cell>
        </row>
        <row r="538">
          <cell r="A538" t="e">
            <v>#N/A</v>
          </cell>
        </row>
        <row r="539">
          <cell r="A539" t="e">
            <v>#N/A</v>
          </cell>
        </row>
        <row r="540">
          <cell r="A540" t="e">
            <v>#N/A</v>
          </cell>
        </row>
        <row r="541">
          <cell r="A541" t="e">
            <v>#N/A</v>
          </cell>
        </row>
        <row r="542">
          <cell r="A542" t="e">
            <v>#N/A</v>
          </cell>
        </row>
        <row r="543">
          <cell r="A543" t="e">
            <v>#N/A</v>
          </cell>
        </row>
        <row r="544">
          <cell r="A544" t="e">
            <v>#N/A</v>
          </cell>
        </row>
        <row r="545">
          <cell r="A545" t="e">
            <v>#N/A</v>
          </cell>
        </row>
        <row r="546">
          <cell r="A546" t="e">
            <v>#N/A</v>
          </cell>
        </row>
        <row r="547">
          <cell r="A547" t="e">
            <v>#N/A</v>
          </cell>
        </row>
        <row r="548">
          <cell r="A548" t="e">
            <v>#N/A</v>
          </cell>
        </row>
        <row r="549">
          <cell r="A549" t="e">
            <v>#N/A</v>
          </cell>
        </row>
        <row r="550">
          <cell r="A550" t="e">
            <v>#N/A</v>
          </cell>
        </row>
        <row r="551">
          <cell r="A551" t="e">
            <v>#N/A</v>
          </cell>
        </row>
        <row r="552">
          <cell r="A552" t="e">
            <v>#N/A</v>
          </cell>
        </row>
        <row r="553">
          <cell r="A553" t="e">
            <v>#N/A</v>
          </cell>
        </row>
        <row r="554">
          <cell r="A554" t="e">
            <v>#N/A</v>
          </cell>
        </row>
        <row r="555">
          <cell r="A555" t="e">
            <v>#N/A</v>
          </cell>
        </row>
        <row r="556">
          <cell r="A556" t="e">
            <v>#N/A</v>
          </cell>
        </row>
        <row r="557">
          <cell r="A557" t="e">
            <v>#N/A</v>
          </cell>
        </row>
        <row r="558">
          <cell r="A558" t="e">
            <v>#N/A</v>
          </cell>
        </row>
        <row r="559">
          <cell r="A559" t="e">
            <v>#N/A</v>
          </cell>
        </row>
        <row r="560">
          <cell r="A560" t="e">
            <v>#N/A</v>
          </cell>
        </row>
        <row r="561">
          <cell r="A561" t="e">
            <v>#N/A</v>
          </cell>
        </row>
        <row r="562">
          <cell r="A562" t="e">
            <v>#N/A</v>
          </cell>
        </row>
        <row r="563">
          <cell r="A563" t="e">
            <v>#N/A</v>
          </cell>
        </row>
        <row r="564">
          <cell r="A564" t="e">
            <v>#N/A</v>
          </cell>
        </row>
        <row r="565">
          <cell r="A565" t="e">
            <v>#N/A</v>
          </cell>
        </row>
        <row r="566">
          <cell r="A566" t="e">
            <v>#N/A</v>
          </cell>
        </row>
        <row r="567">
          <cell r="A567" t="e">
            <v>#N/A</v>
          </cell>
        </row>
        <row r="568">
          <cell r="A568" t="e">
            <v>#N/A</v>
          </cell>
        </row>
        <row r="569">
          <cell r="A569" t="e">
            <v>#N/A</v>
          </cell>
        </row>
        <row r="570">
          <cell r="A570" t="e">
            <v>#N/A</v>
          </cell>
        </row>
        <row r="571">
          <cell r="A571" t="e">
            <v>#N/A</v>
          </cell>
        </row>
        <row r="572">
          <cell r="A572" t="e">
            <v>#N/A</v>
          </cell>
        </row>
        <row r="573">
          <cell r="A573" t="e">
            <v>#N/A</v>
          </cell>
        </row>
        <row r="574">
          <cell r="A574" t="e">
            <v>#N/A</v>
          </cell>
        </row>
        <row r="575">
          <cell r="A575" t="e">
            <v>#N/A</v>
          </cell>
        </row>
        <row r="576">
          <cell r="A576" t="e">
            <v>#N/A</v>
          </cell>
        </row>
        <row r="577">
          <cell r="A577" t="e">
            <v>#N/A</v>
          </cell>
        </row>
        <row r="578">
          <cell r="A578" t="e">
            <v>#N/A</v>
          </cell>
        </row>
        <row r="579">
          <cell r="A579" t="e">
            <v>#N/A</v>
          </cell>
        </row>
        <row r="580">
          <cell r="A580" t="e">
            <v>#N/A</v>
          </cell>
        </row>
        <row r="581">
          <cell r="A581" t="e">
            <v>#N/A</v>
          </cell>
        </row>
        <row r="582">
          <cell r="A582" t="e">
            <v>#N/A</v>
          </cell>
        </row>
        <row r="583">
          <cell r="A583" t="e">
            <v>#N/A</v>
          </cell>
        </row>
        <row r="584">
          <cell r="A584" t="e">
            <v>#N/A</v>
          </cell>
        </row>
        <row r="585">
          <cell r="A585" t="e">
            <v>#N/A</v>
          </cell>
        </row>
        <row r="586">
          <cell r="A586" t="e">
            <v>#N/A</v>
          </cell>
        </row>
        <row r="587">
          <cell r="A587" t="e">
            <v>#N/A</v>
          </cell>
        </row>
        <row r="588">
          <cell r="A588" t="e">
            <v>#N/A</v>
          </cell>
        </row>
        <row r="589">
          <cell r="A589" t="e">
            <v>#N/A</v>
          </cell>
        </row>
        <row r="590">
          <cell r="A590" t="e">
            <v>#N/A</v>
          </cell>
        </row>
        <row r="591">
          <cell r="A591" t="e">
            <v>#N/A</v>
          </cell>
        </row>
        <row r="592">
          <cell r="A592" t="e">
            <v>#N/A</v>
          </cell>
        </row>
        <row r="593">
          <cell r="A593" t="e">
            <v>#N/A</v>
          </cell>
        </row>
        <row r="594">
          <cell r="A594" t="e">
            <v>#N/A</v>
          </cell>
        </row>
        <row r="595">
          <cell r="A595" t="e">
            <v>#N/A</v>
          </cell>
        </row>
        <row r="596">
          <cell r="A596" t="e">
            <v>#N/A</v>
          </cell>
        </row>
        <row r="597">
          <cell r="A597" t="e">
            <v>#N/A</v>
          </cell>
        </row>
        <row r="598">
          <cell r="A598" t="e">
            <v>#N/A</v>
          </cell>
        </row>
        <row r="599">
          <cell r="A599" t="e">
            <v>#N/A</v>
          </cell>
        </row>
        <row r="600">
          <cell r="A600" t="e">
            <v>#N/A</v>
          </cell>
        </row>
        <row r="601">
          <cell r="A601" t="e">
            <v>#N/A</v>
          </cell>
        </row>
        <row r="602">
          <cell r="A602" t="e">
            <v>#N/A</v>
          </cell>
        </row>
        <row r="603">
          <cell r="A603" t="e">
            <v>#N/A</v>
          </cell>
        </row>
        <row r="604">
          <cell r="A604" t="e">
            <v>#N/A</v>
          </cell>
        </row>
        <row r="605">
          <cell r="A605" t="e">
            <v>#N/A</v>
          </cell>
        </row>
        <row r="606">
          <cell r="A606" t="e">
            <v>#N/A</v>
          </cell>
        </row>
        <row r="607">
          <cell r="A607" t="e">
            <v>#N/A</v>
          </cell>
        </row>
        <row r="608">
          <cell r="A608" t="e">
            <v>#N/A</v>
          </cell>
        </row>
        <row r="609">
          <cell r="A609" t="e">
            <v>#N/A</v>
          </cell>
        </row>
        <row r="610">
          <cell r="A610" t="e">
            <v>#N/A</v>
          </cell>
        </row>
        <row r="611">
          <cell r="A611" t="e">
            <v>#N/A</v>
          </cell>
        </row>
        <row r="612">
          <cell r="A612" t="e">
            <v>#N/A</v>
          </cell>
        </row>
        <row r="613">
          <cell r="A613" t="e">
            <v>#N/A</v>
          </cell>
        </row>
        <row r="614">
          <cell r="A614" t="e">
            <v>#N/A</v>
          </cell>
        </row>
        <row r="615">
          <cell r="A615" t="e">
            <v>#N/A</v>
          </cell>
        </row>
        <row r="616">
          <cell r="A616" t="e">
            <v>#N/A</v>
          </cell>
        </row>
        <row r="617">
          <cell r="A617" t="e">
            <v>#N/A</v>
          </cell>
        </row>
        <row r="618">
          <cell r="A618" t="e">
            <v>#N/A</v>
          </cell>
        </row>
        <row r="619">
          <cell r="A619" t="e">
            <v>#N/A</v>
          </cell>
        </row>
        <row r="620">
          <cell r="A620" t="e">
            <v>#N/A</v>
          </cell>
        </row>
        <row r="621">
          <cell r="A621" t="e">
            <v>#N/A</v>
          </cell>
        </row>
        <row r="622">
          <cell r="A622" t="e">
            <v>#N/A</v>
          </cell>
        </row>
        <row r="623">
          <cell r="A623" t="e">
            <v>#N/A</v>
          </cell>
        </row>
        <row r="624">
          <cell r="A624" t="e">
            <v>#N/A</v>
          </cell>
        </row>
        <row r="625">
          <cell r="A625" t="e">
            <v>#N/A</v>
          </cell>
        </row>
        <row r="626">
          <cell r="A626" t="e">
            <v>#N/A</v>
          </cell>
        </row>
        <row r="627">
          <cell r="A627" t="e">
            <v>#N/A</v>
          </cell>
        </row>
        <row r="628">
          <cell r="A628" t="e">
            <v>#N/A</v>
          </cell>
        </row>
        <row r="629">
          <cell r="A629" t="e">
            <v>#N/A</v>
          </cell>
        </row>
        <row r="630">
          <cell r="A630" t="e">
            <v>#N/A</v>
          </cell>
        </row>
      </sheetData>
      <sheetData sheetId="2" refreshError="1">
        <row r="1">
          <cell r="D1">
            <v>2006</v>
          </cell>
          <cell r="E1">
            <v>2007</v>
          </cell>
          <cell r="F1">
            <v>2008</v>
          </cell>
        </row>
        <row r="2">
          <cell r="C2" t="str">
            <v>March 2006</v>
          </cell>
          <cell r="D2">
            <v>1955.5</v>
          </cell>
          <cell r="E2">
            <v>1917.5</v>
          </cell>
          <cell r="F2">
            <v>1898</v>
          </cell>
        </row>
        <row r="3">
          <cell r="C3" t="str">
            <v>July 2006</v>
          </cell>
          <cell r="D3">
            <v>1939.5</v>
          </cell>
          <cell r="E3">
            <v>1886</v>
          </cell>
          <cell r="F3">
            <v>1870</v>
          </cell>
        </row>
        <row r="4">
          <cell r="C4" t="str">
            <v>October 2006</v>
          </cell>
          <cell r="D4">
            <v>1875</v>
          </cell>
          <cell r="E4">
            <v>1747</v>
          </cell>
          <cell r="F4">
            <v>1865</v>
          </cell>
        </row>
        <row r="5">
          <cell r="C5" t="str">
            <v>January 2007</v>
          </cell>
          <cell r="D5">
            <v>1844</v>
          </cell>
          <cell r="E5">
            <v>1624</v>
          </cell>
          <cell r="F5">
            <v>1726</v>
          </cell>
        </row>
        <row r="6">
          <cell r="C6" t="str">
            <v>March 2007</v>
          </cell>
          <cell r="D6">
            <v>1801</v>
          </cell>
          <cell r="E6">
            <v>1562</v>
          </cell>
          <cell r="F6">
            <v>1633</v>
          </cell>
        </row>
        <row r="7">
          <cell r="C7" t="str">
            <v>June 2007</v>
          </cell>
          <cell r="D7">
            <v>1801</v>
          </cell>
          <cell r="E7">
            <v>1485</v>
          </cell>
          <cell r="F7">
            <v>1553</v>
          </cell>
        </row>
        <row r="8">
          <cell r="C8" t="str">
            <v>August 2007</v>
          </cell>
          <cell r="D8">
            <v>1801</v>
          </cell>
          <cell r="E8">
            <v>1373</v>
          </cell>
          <cell r="F8">
            <v>1263</v>
          </cell>
          <cell r="P8">
            <v>1955.5</v>
          </cell>
          <cell r="Q8">
            <v>1917.5</v>
          </cell>
          <cell r="R8">
            <v>1898</v>
          </cell>
        </row>
        <row r="9">
          <cell r="C9" t="str">
            <v>October 2007</v>
          </cell>
          <cell r="D9">
            <v>1801</v>
          </cell>
          <cell r="E9">
            <v>1351</v>
          </cell>
          <cell r="F9">
            <v>1139</v>
          </cell>
          <cell r="P9">
            <v>1801</v>
          </cell>
          <cell r="Q9">
            <v>1351</v>
          </cell>
          <cell r="R9">
            <v>1139</v>
          </cell>
        </row>
        <row r="10">
          <cell r="P10">
            <v>-7.9007926361544412E-2</v>
          </cell>
          <cell r="Q10">
            <v>-0.29543676662320728</v>
          </cell>
          <cell r="R10">
            <v>-0.39989462592202318</v>
          </cell>
        </row>
        <row r="21">
          <cell r="D21">
            <v>2006</v>
          </cell>
          <cell r="E21">
            <v>2007</v>
          </cell>
          <cell r="F21">
            <v>2008</v>
          </cell>
        </row>
        <row r="22">
          <cell r="C22" t="str">
            <v>March 2006</v>
          </cell>
          <cell r="D22">
            <v>1611</v>
          </cell>
          <cell r="E22">
            <v>1567.5</v>
          </cell>
          <cell r="F22">
            <v>1528</v>
          </cell>
        </row>
        <row r="23">
          <cell r="C23" t="str">
            <v>July 2006</v>
          </cell>
          <cell r="D23">
            <v>1597.5</v>
          </cell>
          <cell r="E23">
            <v>1538.5</v>
          </cell>
          <cell r="F23">
            <v>1500</v>
          </cell>
        </row>
        <row r="24">
          <cell r="C24" t="str">
            <v>October 2006</v>
          </cell>
          <cell r="D24">
            <v>1527.5</v>
          </cell>
          <cell r="E24">
            <v>1399.5</v>
          </cell>
          <cell r="F24">
            <v>1495</v>
          </cell>
        </row>
        <row r="25">
          <cell r="C25" t="str">
            <v>January 2007</v>
          </cell>
          <cell r="D25">
            <v>1503</v>
          </cell>
          <cell r="E25">
            <v>1294.5</v>
          </cell>
          <cell r="F25">
            <v>1395</v>
          </cell>
        </row>
        <row r="26">
          <cell r="C26" t="str">
            <v>March 2007</v>
          </cell>
          <cell r="D26">
            <v>1464</v>
          </cell>
          <cell r="E26">
            <v>1241</v>
          </cell>
          <cell r="F26">
            <v>1311</v>
          </cell>
        </row>
        <row r="27">
          <cell r="C27" t="str">
            <v>June 2007</v>
          </cell>
          <cell r="D27">
            <v>1464</v>
          </cell>
          <cell r="E27">
            <v>1175</v>
          </cell>
          <cell r="F27">
            <v>1225</v>
          </cell>
        </row>
        <row r="28">
          <cell r="C28" t="str">
            <v>August 2007</v>
          </cell>
          <cell r="D28">
            <v>1464</v>
          </cell>
          <cell r="E28">
            <v>1076</v>
          </cell>
          <cell r="F28">
            <v>954</v>
          </cell>
        </row>
        <row r="29">
          <cell r="C29" t="str">
            <v>October 2007</v>
          </cell>
          <cell r="D29">
            <v>1465</v>
          </cell>
          <cell r="E29">
            <v>1060</v>
          </cell>
          <cell r="F29">
            <v>858</v>
          </cell>
        </row>
        <row r="30">
          <cell r="P30">
            <v>1611</v>
          </cell>
          <cell r="Q30">
            <v>1567.5</v>
          </cell>
          <cell r="R30">
            <v>1528</v>
          </cell>
        </row>
        <row r="31">
          <cell r="P31">
            <v>1465</v>
          </cell>
          <cell r="Q31">
            <v>1060</v>
          </cell>
          <cell r="R31">
            <v>858</v>
          </cell>
        </row>
        <row r="32">
          <cell r="P32">
            <v>-9.0626939788950978E-2</v>
          </cell>
          <cell r="Q32">
            <v>-0.3237639553429027</v>
          </cell>
          <cell r="R32">
            <v>-0.43848167539267013</v>
          </cell>
        </row>
      </sheetData>
      <sheetData sheetId="3" refreshError="1"/>
      <sheetData sheetId="4" refreshError="1">
        <row r="5">
          <cell r="E5" t="str">
            <v>NAHB</v>
          </cell>
        </row>
        <row r="6">
          <cell r="C6" t="str">
            <v>Actual</v>
          </cell>
          <cell r="E6" t="str">
            <v>Forecast</v>
          </cell>
        </row>
        <row r="7">
          <cell r="B7">
            <v>1986</v>
          </cell>
          <cell r="C7">
            <v>1811.92</v>
          </cell>
        </row>
        <row r="8">
          <cell r="B8">
            <v>1987</v>
          </cell>
          <cell r="C8">
            <v>1630.5</v>
          </cell>
        </row>
        <row r="9">
          <cell r="B9">
            <v>1988</v>
          </cell>
          <cell r="C9">
            <v>1487.8333333333333</v>
          </cell>
        </row>
        <row r="10">
          <cell r="B10">
            <v>1989</v>
          </cell>
          <cell r="C10">
            <v>1382.0833333333333</v>
          </cell>
        </row>
        <row r="11">
          <cell r="B11">
            <v>1990</v>
          </cell>
          <cell r="C11">
            <v>1203.1666666666667</v>
          </cell>
        </row>
        <row r="12">
          <cell r="A12">
            <v>-0.38132474701011965</v>
          </cell>
          <cell r="B12">
            <v>1991</v>
          </cell>
          <cell r="C12">
            <v>1008.75</v>
          </cell>
        </row>
        <row r="13">
          <cell r="B13">
            <v>1992</v>
          </cell>
          <cell r="C13">
            <v>1201.4166666666667</v>
          </cell>
        </row>
        <row r="14">
          <cell r="B14">
            <v>1993</v>
          </cell>
          <cell r="C14">
            <v>1291.5833333333333</v>
          </cell>
        </row>
        <row r="15">
          <cell r="B15">
            <v>1994</v>
          </cell>
          <cell r="C15">
            <v>1446</v>
          </cell>
        </row>
        <row r="16">
          <cell r="B16">
            <v>1995</v>
          </cell>
          <cell r="C16">
            <v>1361</v>
          </cell>
        </row>
        <row r="17">
          <cell r="B17">
            <v>1996</v>
          </cell>
          <cell r="C17">
            <v>1477</v>
          </cell>
        </row>
        <row r="18">
          <cell r="B18">
            <v>1997</v>
          </cell>
          <cell r="C18">
            <v>1474</v>
          </cell>
        </row>
        <row r="19">
          <cell r="B19">
            <v>1998</v>
          </cell>
          <cell r="C19">
            <v>1617</v>
          </cell>
        </row>
        <row r="20">
          <cell r="B20">
            <v>1999</v>
          </cell>
          <cell r="C20">
            <v>1641</v>
          </cell>
        </row>
        <row r="21">
          <cell r="B21">
            <v>2000</v>
          </cell>
          <cell r="C21">
            <v>1569</v>
          </cell>
        </row>
        <row r="22">
          <cell r="B22">
            <v>2001</v>
          </cell>
          <cell r="C22">
            <v>1603</v>
          </cell>
        </row>
        <row r="23">
          <cell r="B23">
            <v>2002</v>
          </cell>
          <cell r="C23">
            <v>1705</v>
          </cell>
        </row>
        <row r="24">
          <cell r="B24">
            <v>2003</v>
          </cell>
          <cell r="C24">
            <v>1847</v>
          </cell>
        </row>
        <row r="25">
          <cell r="B25">
            <v>2004</v>
          </cell>
          <cell r="C25">
            <v>1956</v>
          </cell>
        </row>
        <row r="26">
          <cell r="B26">
            <v>2005</v>
          </cell>
          <cell r="C26">
            <v>2068</v>
          </cell>
        </row>
        <row r="27">
          <cell r="B27">
            <v>2006</v>
          </cell>
          <cell r="C27">
            <v>1801</v>
          </cell>
          <cell r="G27" t="str">
            <v>NAHB</v>
          </cell>
          <cell r="H27" t="str">
            <v>Census</v>
          </cell>
          <cell r="I27" t="str">
            <v>Average</v>
          </cell>
        </row>
        <row r="28">
          <cell r="A28" t="str">
            <v>NAHB</v>
          </cell>
          <cell r="B28" t="str">
            <v>2007F</v>
          </cell>
          <cell r="E28">
            <v>1355</v>
          </cell>
          <cell r="G28">
            <v>1360</v>
          </cell>
          <cell r="H28">
            <v>1350</v>
          </cell>
          <cell r="I28">
            <v>1355</v>
          </cell>
        </row>
        <row r="29">
          <cell r="A29" t="str">
            <v>NAHB Forecast</v>
          </cell>
          <cell r="B29" t="str">
            <v>2008F</v>
          </cell>
          <cell r="E29">
            <v>1085</v>
          </cell>
          <cell r="F29">
            <v>-0.47533849129593808</v>
          </cell>
          <cell r="G29">
            <v>1180</v>
          </cell>
          <cell r="H29">
            <v>990</v>
          </cell>
          <cell r="I29">
            <v>1085</v>
          </cell>
        </row>
        <row r="30">
          <cell r="A30" t="str">
            <v>NAHB Forecast</v>
          </cell>
          <cell r="B30" t="str">
            <v>2009F</v>
          </cell>
          <cell r="E30">
            <v>1231</v>
          </cell>
          <cell r="G30">
            <v>1320</v>
          </cell>
          <cell r="H30">
            <v>1380</v>
          </cell>
          <cell r="I30">
            <v>1350</v>
          </cell>
        </row>
      </sheetData>
      <sheetData sheetId="5" refreshError="1"/>
      <sheetData sheetId="6" refreshError="1">
        <row r="3">
          <cell r="C3" t="str">
            <v>Q1 04</v>
          </cell>
          <cell r="D3" t="str">
            <v>Q2 04</v>
          </cell>
          <cell r="E3" t="str">
            <v>Q3 04</v>
          </cell>
          <cell r="F3" t="str">
            <v>Q4 04</v>
          </cell>
          <cell r="G3" t="str">
            <v>Q1 05</v>
          </cell>
          <cell r="H3" t="str">
            <v>Q2 05</v>
          </cell>
          <cell r="I3" t="str">
            <v>Q3 05</v>
          </cell>
          <cell r="J3" t="str">
            <v>Q4 05</v>
          </cell>
          <cell r="K3" t="str">
            <v>Q1 06</v>
          </cell>
          <cell r="L3" t="str">
            <v>Q2 06</v>
          </cell>
          <cell r="M3" t="str">
            <v>Q3 06</v>
          </cell>
          <cell r="N3" t="str">
            <v>Q4 06</v>
          </cell>
          <cell r="O3" t="str">
            <v>Q1 07</v>
          </cell>
          <cell r="P3" t="str">
            <v>Q2 07E</v>
          </cell>
          <cell r="Q3" t="str">
            <v>Q3 07E</v>
          </cell>
          <cell r="R3" t="str">
            <v>Q4 07E</v>
          </cell>
          <cell r="S3" t="str">
            <v>Q1 08E</v>
          </cell>
          <cell r="T3" t="str">
            <v>Q2 08E</v>
          </cell>
          <cell r="U3" t="str">
            <v>Q3 08E</v>
          </cell>
          <cell r="V3" t="str">
            <v>Q4 08E</v>
          </cell>
          <cell r="AA3" t="str">
            <v>Housing starts</v>
          </cell>
        </row>
        <row r="4">
          <cell r="B4" t="str">
            <v>Housing permits</v>
          </cell>
          <cell r="C4">
            <v>1994.6666666666667</v>
          </cell>
          <cell r="D4">
            <v>2080</v>
          </cell>
          <cell r="E4">
            <v>2069.6666666666665</v>
          </cell>
          <cell r="F4">
            <v>2086</v>
          </cell>
          <cell r="G4">
            <v>2116.3333333333335</v>
          </cell>
          <cell r="H4">
            <v>2158.6666666666665</v>
          </cell>
          <cell r="I4">
            <v>2217</v>
          </cell>
          <cell r="J4">
            <v>2143</v>
          </cell>
          <cell r="K4">
            <v>2142.3333333333335</v>
          </cell>
          <cell r="L4">
            <v>1929.3333333333333</v>
          </cell>
          <cell r="M4">
            <v>1709.3333333333333</v>
          </cell>
          <cell r="N4">
            <v>1554</v>
          </cell>
          <cell r="O4">
            <v>1558.6666</v>
          </cell>
          <cell r="P4">
            <v>1554.8793000000001</v>
          </cell>
          <cell r="Q4">
            <v>1512</v>
          </cell>
          <cell r="R4">
            <v>1543</v>
          </cell>
          <cell r="S4">
            <v>1610</v>
          </cell>
          <cell r="T4">
            <v>1670</v>
          </cell>
          <cell r="U4">
            <v>1722.8860999999999</v>
          </cell>
          <cell r="V4">
            <v>1715</v>
          </cell>
          <cell r="Z4" t="str">
            <v>Q1 04</v>
          </cell>
          <cell r="AA4">
            <v>0.10503072196620589</v>
          </cell>
        </row>
        <row r="5">
          <cell r="B5" t="str">
            <v>Y/Y growth</v>
          </cell>
          <cell r="C5">
            <v>0.10426277911053705</v>
          </cell>
          <cell r="D5">
            <v>0.13187012515871577</v>
          </cell>
          <cell r="E5">
            <v>6.8306951135581606E-2</v>
          </cell>
          <cell r="F5">
            <v>5.7630556025012769E-2</v>
          </cell>
          <cell r="G5">
            <v>6.099598930481287E-2</v>
          </cell>
          <cell r="H5">
            <v>3.7820512820512686E-2</v>
          </cell>
          <cell r="I5">
            <v>7.1186986632308047E-2</v>
          </cell>
          <cell r="J5">
            <v>2.732502396931924E-2</v>
          </cell>
          <cell r="K5">
            <v>1.2285399275476561E-2</v>
          </cell>
          <cell r="L5">
            <v>-0.10623841877702278</v>
          </cell>
          <cell r="M5">
            <v>-0.22898812208690422</v>
          </cell>
          <cell r="N5">
            <v>-0.2748483434437704</v>
          </cell>
          <cell r="O5">
            <v>-0.27503882441679894</v>
          </cell>
          <cell r="P5">
            <v>-0.19352733402489619</v>
          </cell>
          <cell r="Q5">
            <v>-0.12075980309206447</v>
          </cell>
          <cell r="R5">
            <v>-1.8239619013345476E-2</v>
          </cell>
          <cell r="S5">
            <v>3.2934175916774056E-2</v>
          </cell>
          <cell r="T5">
            <v>7.4038351401295222E-2</v>
          </cell>
          <cell r="U5">
            <v>0.13947493386243393</v>
          </cell>
          <cell r="V5">
            <v>0.11147116007777047</v>
          </cell>
          <cell r="Z5" t="str">
            <v>Q2 04</v>
          </cell>
          <cell r="AA5">
            <v>0.10473294050560722</v>
          </cell>
        </row>
        <row r="6">
          <cell r="B6" t="str">
            <v>Housing starts</v>
          </cell>
          <cell r="C6">
            <v>1918.3333333333333</v>
          </cell>
          <cell r="D6">
            <v>1937.3333333333333</v>
          </cell>
          <cell r="E6">
            <v>1977</v>
          </cell>
          <cell r="F6">
            <v>1965.3333333333333</v>
          </cell>
          <cell r="G6">
            <v>2068.6666666666665</v>
          </cell>
          <cell r="H6">
            <v>2063.6666666666665</v>
          </cell>
          <cell r="I6">
            <v>2101</v>
          </cell>
          <cell r="J6">
            <v>2059.6666666666665</v>
          </cell>
          <cell r="K6">
            <v>2123</v>
          </cell>
          <cell r="L6">
            <v>1868</v>
          </cell>
          <cell r="M6">
            <v>1714.3333333333333</v>
          </cell>
          <cell r="N6">
            <v>1567.3333333333333</v>
          </cell>
          <cell r="O6">
            <v>1460.3333</v>
          </cell>
          <cell r="P6">
            <v>1467</v>
          </cell>
          <cell r="Q6">
            <v>1296.3334</v>
          </cell>
          <cell r="R6">
            <v>1177.4531999999999</v>
          </cell>
          <cell r="S6">
            <v>1030.5027</v>
          </cell>
          <cell r="T6">
            <v>933.59090000000003</v>
          </cell>
          <cell r="U6">
            <v>969.28879999999992</v>
          </cell>
          <cell r="V6">
            <v>1017.611</v>
          </cell>
          <cell r="Z6" t="str">
            <v>Q3 04</v>
          </cell>
          <cell r="AA6">
            <v>4.6216263891338816E-2</v>
          </cell>
        </row>
        <row r="7">
          <cell r="B7" t="str">
            <v>Y/Y growth</v>
          </cell>
          <cell r="C7">
            <v>0.10503072196620589</v>
          </cell>
          <cell r="D7">
            <v>0.10473294050560722</v>
          </cell>
          <cell r="E7">
            <v>4.6216263891338816E-2</v>
          </cell>
          <cell r="F7">
            <v>-3.4550515801539339E-2</v>
          </cell>
          <cell r="G7">
            <v>7.8366637706342335E-2</v>
          </cell>
          <cell r="H7">
            <v>6.5209910529937964E-2</v>
          </cell>
          <cell r="I7">
            <v>6.2721294891249446E-2</v>
          </cell>
          <cell r="J7">
            <v>4.7998643147896924E-2</v>
          </cell>
          <cell r="K7">
            <v>2.6264904930712207E-2</v>
          </cell>
          <cell r="L7">
            <v>-9.481505411080593E-2</v>
          </cell>
          <cell r="M7">
            <v>-0.18403934634301133</v>
          </cell>
          <cell r="N7">
            <v>-0.23903544262825693</v>
          </cell>
          <cell r="O7">
            <v>-0.31353804848248501</v>
          </cell>
          <cell r="P7">
            <v>-0.2118553290882762</v>
          </cell>
          <cell r="Q7">
            <v>-0.23938978136554745</v>
          </cell>
          <cell r="R7">
            <v>-0.2426329863907799</v>
          </cell>
          <cell r="S7">
            <v>-0.29433732696501547</v>
          </cell>
          <cell r="T7">
            <v>-0.36360538513974094</v>
          </cell>
          <cell r="U7">
            <v>-0.25228432747316398</v>
          </cell>
          <cell r="V7">
            <v>-0.13575248680796825</v>
          </cell>
          <cell r="Z7" t="str">
            <v>Q4 04</v>
          </cell>
          <cell r="AA7">
            <v>-3.4550515801539339E-2</v>
          </cell>
        </row>
        <row r="9">
          <cell r="B9" t="str">
            <v>New home sales</v>
          </cell>
          <cell r="C9">
            <v>1200</v>
          </cell>
          <cell r="D9">
            <v>1202.3333333333333</v>
          </cell>
          <cell r="E9">
            <v>1159</v>
          </cell>
          <cell r="F9">
            <v>1242</v>
          </cell>
          <cell r="G9">
            <v>1256.3333333333333</v>
          </cell>
          <cell r="H9">
            <v>1284.3333333333333</v>
          </cell>
          <cell r="I9">
            <v>1297</v>
          </cell>
          <cell r="J9">
            <v>1280.3333333333333</v>
          </cell>
          <cell r="K9">
            <v>1110.6666666666667</v>
          </cell>
          <cell r="L9">
            <v>1100</v>
          </cell>
          <cell r="M9">
            <v>1007.3333333333334</v>
          </cell>
          <cell r="N9">
            <v>1061.3333333333333</v>
          </cell>
          <cell r="O9">
            <v>852</v>
          </cell>
          <cell r="P9">
            <v>910</v>
          </cell>
          <cell r="Q9">
            <v>900</v>
          </cell>
          <cell r="R9">
            <v>930</v>
          </cell>
          <cell r="S9">
            <v>980</v>
          </cell>
          <cell r="T9">
            <v>1002.3987999999999</v>
          </cell>
          <cell r="U9">
            <v>1021.2569</v>
          </cell>
          <cell r="V9">
            <v>1027.9493</v>
          </cell>
          <cell r="Z9" t="str">
            <v>Q1 05</v>
          </cell>
          <cell r="AA9">
            <v>7.8366637706342335E-2</v>
          </cell>
        </row>
        <row r="10">
          <cell r="B10" t="str">
            <v>Y/Y growth</v>
          </cell>
          <cell r="C10">
            <v>0.22699386503067487</v>
          </cell>
          <cell r="D10">
            <v>9.8690222357599833E-2</v>
          </cell>
          <cell r="E10">
            <v>-7.9885877318116583E-3</v>
          </cell>
          <cell r="F10">
            <v>0.10695187165775399</v>
          </cell>
          <cell r="G10">
            <v>4.6944444444444455E-2</v>
          </cell>
          <cell r="H10">
            <v>6.8200720820626559E-2</v>
          </cell>
          <cell r="I10">
            <v>0.11906816220880079</v>
          </cell>
          <cell r="J10">
            <v>3.0864197530864113E-2</v>
          </cell>
          <cell r="K10">
            <v>-0.11594587423719804</v>
          </cell>
          <cell r="L10">
            <v>-0.14352452634310919</v>
          </cell>
          <cell r="M10">
            <v>-0.22333590336674369</v>
          </cell>
          <cell r="N10">
            <v>-0.17104920593595418</v>
          </cell>
          <cell r="O10">
            <v>-0.24712815177825764</v>
          </cell>
          <cell r="P10">
            <v>-0.16180536807475077</v>
          </cell>
          <cell r="Q10">
            <v>-9.4567404426559309E-2</v>
          </cell>
          <cell r="R10">
            <v>-5.679513184584184E-2</v>
          </cell>
          <cell r="S10">
            <v>0.15023474178403751</v>
          </cell>
          <cell r="T10">
            <v>0.10153714285714277</v>
          </cell>
          <cell r="U10">
            <v>0.13472988888888882</v>
          </cell>
          <cell r="V10">
            <v>0.10532182795698919</v>
          </cell>
          <cell r="Z10" t="str">
            <v>Q2 05</v>
          </cell>
          <cell r="AA10">
            <v>6.5209910529937964E-2</v>
          </cell>
        </row>
        <row r="11">
          <cell r="B11" t="str">
            <v>Existing home sales</v>
          </cell>
          <cell r="C11">
            <v>6396.666666666667</v>
          </cell>
          <cell r="D11">
            <v>6866.666666666667</v>
          </cell>
          <cell r="E11">
            <v>6740</v>
          </cell>
          <cell r="F11">
            <v>6883.333333333333</v>
          </cell>
          <cell r="G11">
            <v>6940</v>
          </cell>
          <cell r="H11">
            <v>7193.333333333333</v>
          </cell>
          <cell r="I11">
            <v>7180</v>
          </cell>
          <cell r="J11">
            <v>6943.333333333333</v>
          </cell>
          <cell r="K11">
            <v>6790</v>
          </cell>
          <cell r="L11">
            <v>6686.666666666667</v>
          </cell>
          <cell r="M11">
            <v>6280</v>
          </cell>
          <cell r="N11">
            <v>6246.666666666667</v>
          </cell>
          <cell r="O11">
            <v>6423.3335999999999</v>
          </cell>
          <cell r="P11">
            <v>5965.9652999999998</v>
          </cell>
          <cell r="Q11">
            <v>5870</v>
          </cell>
          <cell r="R11">
            <v>5919</v>
          </cell>
          <cell r="S11">
            <v>5955</v>
          </cell>
          <cell r="T11">
            <v>5980</v>
          </cell>
          <cell r="U11">
            <v>6054</v>
          </cell>
          <cell r="V11">
            <v>6131</v>
          </cell>
          <cell r="Z11" t="str">
            <v>Q3 05</v>
          </cell>
          <cell r="AA11">
            <v>6.2721294891249446E-2</v>
          </cell>
        </row>
        <row r="12">
          <cell r="B12" t="str">
            <v>Y/Y growth</v>
          </cell>
          <cell r="C12">
            <v>7.1468453378001229E-2</v>
          </cell>
          <cell r="D12">
            <v>0.16252821670428896</v>
          </cell>
          <cell r="E12">
            <v>4.3882292204439732E-2</v>
          </cell>
          <cell r="F12">
            <v>8.0586080586080522E-2</v>
          </cell>
          <cell r="G12">
            <v>8.4940072954663881E-2</v>
          </cell>
          <cell r="H12">
            <v>4.7572815533980517E-2</v>
          </cell>
          <cell r="I12">
            <v>6.5281899109792318E-2</v>
          </cell>
          <cell r="J12">
            <v>8.7167070217917253E-3</v>
          </cell>
          <cell r="K12">
            <v>-2.1613832853025983E-2</v>
          </cell>
          <cell r="L12">
            <v>-7.0435588507877567E-2</v>
          </cell>
          <cell r="M12">
            <v>-0.12534818941504178</v>
          </cell>
          <cell r="N12">
            <v>-0.10033605376860288</v>
          </cell>
          <cell r="O12">
            <v>-6.4108801820316641E-2</v>
          </cell>
          <cell r="P12">
            <v>-9.9703402910045313E-2</v>
          </cell>
          <cell r="Q12">
            <v>-6.6277797084954293E-2</v>
          </cell>
          <cell r="R12">
            <v>-5.4976046061607553E-2</v>
          </cell>
          <cell r="S12">
            <v>-7.2911299515877492E-2</v>
          </cell>
          <cell r="T12">
            <v>2.3524608834046834E-3</v>
          </cell>
          <cell r="U12">
            <v>3.1345826235093632E-2</v>
          </cell>
          <cell r="V12">
            <v>3.5816860956242591E-2</v>
          </cell>
          <cell r="Z12" t="str">
            <v>Q4 05</v>
          </cell>
          <cell r="AA12">
            <v>4.7998643147896924E-2</v>
          </cell>
        </row>
        <row r="14">
          <cell r="Z14" t="str">
            <v>Q1 06</v>
          </cell>
          <cell r="AA14">
            <v>2.6264904930712207E-2</v>
          </cell>
        </row>
        <row r="15">
          <cell r="Z15" t="str">
            <v>Q2 06</v>
          </cell>
          <cell r="AA15">
            <v>-9.481505411080593E-2</v>
          </cell>
        </row>
        <row r="16">
          <cell r="Z16" t="str">
            <v>Q3 06</v>
          </cell>
          <cell r="AA16">
            <v>-0.18403934634301133</v>
          </cell>
        </row>
        <row r="17">
          <cell r="Z17" t="str">
            <v>Q4 06</v>
          </cell>
          <cell r="AA17">
            <v>-0.23903544262825693</v>
          </cell>
        </row>
        <row r="19">
          <cell r="Z19" t="str">
            <v>Q1 07</v>
          </cell>
          <cell r="AA19">
            <v>-0.31353804848248501</v>
          </cell>
        </row>
        <row r="20">
          <cell r="Z20" t="str">
            <v>Q2 07</v>
          </cell>
          <cell r="AA20">
            <v>-0.2118553290882762</v>
          </cell>
        </row>
        <row r="21">
          <cell r="Z21" t="str">
            <v>Q3 07</v>
          </cell>
          <cell r="AA21">
            <v>-0.23938978136554745</v>
          </cell>
        </row>
        <row r="22">
          <cell r="Z22" t="str">
            <v>Q4 07E</v>
          </cell>
          <cell r="AA22">
            <v>-0.2426329863907799</v>
          </cell>
        </row>
        <row r="24">
          <cell r="Z24" t="str">
            <v>Q1 08E</v>
          </cell>
          <cell r="AA24">
            <v>-0.29433732696501547</v>
          </cell>
        </row>
        <row r="25">
          <cell r="Z25" t="str">
            <v>Q2 08E</v>
          </cell>
          <cell r="AA25">
            <v>-0.36360538513974094</v>
          </cell>
        </row>
        <row r="26">
          <cell r="Z26" t="str">
            <v>Q3 08E</v>
          </cell>
          <cell r="AA26">
            <v>-0.25228432747316398</v>
          </cell>
        </row>
        <row r="27">
          <cell r="Z27" t="str">
            <v>Q4 08E</v>
          </cell>
          <cell r="AA27">
            <v>-0.13575248680796825</v>
          </cell>
        </row>
        <row r="28">
          <cell r="AC28" t="str">
            <v>Historical data from Maximus (see above section in other spreadsheet) - forecasts are from US Census</v>
          </cell>
        </row>
        <row r="33">
          <cell r="C33" t="str">
            <v>Q1 04</v>
          </cell>
          <cell r="D33" t="str">
            <v>Q2 04</v>
          </cell>
          <cell r="E33" t="str">
            <v>Q3 04</v>
          </cell>
          <cell r="F33" t="str">
            <v>Q4 04</v>
          </cell>
          <cell r="G33" t="str">
            <v>Q1 05</v>
          </cell>
          <cell r="H33" t="str">
            <v>Q2 05</v>
          </cell>
          <cell r="I33" t="str">
            <v>Q3 05</v>
          </cell>
          <cell r="J33" t="str">
            <v>Q4 05</v>
          </cell>
          <cell r="K33" t="str">
            <v>Q1 06</v>
          </cell>
          <cell r="L33" t="str">
            <v>Q2 06</v>
          </cell>
          <cell r="M33" t="str">
            <v>Q3 06</v>
          </cell>
          <cell r="N33" t="str">
            <v>Q4 06</v>
          </cell>
          <cell r="O33" t="str">
            <v>Q1 07</v>
          </cell>
          <cell r="P33" t="str">
            <v>Q2 07E</v>
          </cell>
          <cell r="Q33" t="str">
            <v>Q3 07E</v>
          </cell>
          <cell r="R33" t="str">
            <v>Q4 07E</v>
          </cell>
          <cell r="S33" t="str">
            <v>Q1 08E</v>
          </cell>
          <cell r="T33" t="str">
            <v>Q2 08E</v>
          </cell>
          <cell r="U33" t="str">
            <v>Q3 08E</v>
          </cell>
          <cell r="V33" t="str">
            <v>Q4 08E</v>
          </cell>
        </row>
        <row r="34">
          <cell r="B34" t="str">
            <v>Housing permits</v>
          </cell>
          <cell r="C34">
            <v>1994.6666666666667</v>
          </cell>
          <cell r="D34">
            <v>2080</v>
          </cell>
          <cell r="E34">
            <v>2069.6666666666665</v>
          </cell>
          <cell r="F34">
            <v>2086</v>
          </cell>
          <cell r="G34">
            <v>2116.3333333333335</v>
          </cell>
          <cell r="H34">
            <v>2158.6666666666665</v>
          </cell>
          <cell r="I34">
            <v>2217</v>
          </cell>
          <cell r="J34">
            <v>2143</v>
          </cell>
          <cell r="K34">
            <v>2142.3333333333335</v>
          </cell>
          <cell r="L34">
            <v>1929.3333333333333</v>
          </cell>
          <cell r="M34">
            <v>1709.3333333333333</v>
          </cell>
          <cell r="N34">
            <v>1554</v>
          </cell>
          <cell r="O34">
            <v>1558.6666</v>
          </cell>
          <cell r="P34">
            <v>1554.8793000000001</v>
          </cell>
          <cell r="Q34">
            <v>1512</v>
          </cell>
          <cell r="R34">
            <v>1543</v>
          </cell>
          <cell r="S34">
            <v>1610</v>
          </cell>
          <cell r="T34">
            <v>1670</v>
          </cell>
          <cell r="U34">
            <v>1722.8860999999999</v>
          </cell>
          <cell r="V34">
            <v>1715</v>
          </cell>
        </row>
        <row r="35">
          <cell r="B35" t="str">
            <v>Housing starts</v>
          </cell>
          <cell r="C35">
            <v>1918.3333333333333</v>
          </cell>
          <cell r="D35">
            <v>1937.3333333333333</v>
          </cell>
          <cell r="E35">
            <v>1977</v>
          </cell>
          <cell r="F35">
            <v>1965.3333333333333</v>
          </cell>
          <cell r="G35">
            <v>2068.6666666666665</v>
          </cell>
          <cell r="H35">
            <v>2063.6666666666665</v>
          </cell>
          <cell r="I35">
            <v>2101</v>
          </cell>
          <cell r="J35">
            <v>2059.6666666666665</v>
          </cell>
          <cell r="K35">
            <v>2123</v>
          </cell>
          <cell r="L35">
            <v>1868</v>
          </cell>
          <cell r="M35">
            <v>1714.3333333333333</v>
          </cell>
          <cell r="N35">
            <v>1567.3333333333333</v>
          </cell>
          <cell r="O35">
            <v>1460.3333</v>
          </cell>
          <cell r="P35">
            <v>1467</v>
          </cell>
          <cell r="Q35">
            <v>1296.3334</v>
          </cell>
          <cell r="R35">
            <v>1177.4531999999999</v>
          </cell>
          <cell r="S35">
            <v>1030.5027</v>
          </cell>
          <cell r="T35">
            <v>933.59090000000003</v>
          </cell>
          <cell r="U35">
            <v>969.28879999999992</v>
          </cell>
          <cell r="V35">
            <v>1017.611</v>
          </cell>
        </row>
        <row r="36">
          <cell r="B36" t="str">
            <v>New home sales</v>
          </cell>
          <cell r="C36">
            <v>1200</v>
          </cell>
          <cell r="D36">
            <v>1202.3333333333333</v>
          </cell>
          <cell r="E36">
            <v>1159</v>
          </cell>
          <cell r="F36">
            <v>1242</v>
          </cell>
          <cell r="G36">
            <v>1256.3333333333333</v>
          </cell>
          <cell r="H36">
            <v>1284.3333333333333</v>
          </cell>
          <cell r="I36">
            <v>1297</v>
          </cell>
          <cell r="J36">
            <v>1280.3333333333333</v>
          </cell>
          <cell r="K36">
            <v>1110.6666666666667</v>
          </cell>
          <cell r="L36">
            <v>1100</v>
          </cell>
          <cell r="M36">
            <v>1007.3333333333334</v>
          </cell>
          <cell r="N36">
            <v>1061.3333333333333</v>
          </cell>
          <cell r="O36">
            <v>852</v>
          </cell>
          <cell r="P36">
            <v>910</v>
          </cell>
          <cell r="Q36">
            <v>900</v>
          </cell>
          <cell r="R36">
            <v>930</v>
          </cell>
          <cell r="S36">
            <v>980</v>
          </cell>
          <cell r="T36">
            <v>1002.3987999999999</v>
          </cell>
          <cell r="U36">
            <v>1021.2569</v>
          </cell>
          <cell r="V36">
            <v>1027.9493</v>
          </cell>
        </row>
        <row r="37">
          <cell r="B37" t="str">
            <v>Existing home sales</v>
          </cell>
          <cell r="C37">
            <v>6396.666666666667</v>
          </cell>
          <cell r="D37">
            <v>6866.666666666667</v>
          </cell>
          <cell r="E37">
            <v>6740</v>
          </cell>
          <cell r="F37">
            <v>6883.333333333333</v>
          </cell>
          <cell r="G37">
            <v>6940</v>
          </cell>
          <cell r="H37">
            <v>7193.333333333333</v>
          </cell>
          <cell r="I37">
            <v>7180</v>
          </cell>
          <cell r="J37">
            <v>6943.333333333333</v>
          </cell>
          <cell r="K37">
            <v>6790</v>
          </cell>
          <cell r="L37">
            <v>6686.666666666667</v>
          </cell>
          <cell r="M37">
            <v>6280</v>
          </cell>
          <cell r="N37">
            <v>6246.666666666667</v>
          </cell>
          <cell r="O37">
            <v>6423.3335999999999</v>
          </cell>
          <cell r="P37">
            <v>5965.9652999999998</v>
          </cell>
          <cell r="Q37">
            <v>5870</v>
          </cell>
          <cell r="R37">
            <v>5919</v>
          </cell>
          <cell r="S37">
            <v>5955</v>
          </cell>
          <cell r="T37">
            <v>5980</v>
          </cell>
          <cell r="U37">
            <v>6054</v>
          </cell>
          <cell r="V37">
            <v>6131</v>
          </cell>
        </row>
        <row r="54">
          <cell r="C54" t="str">
            <v>Q1 04</v>
          </cell>
          <cell r="D54" t="str">
            <v>Q2 04</v>
          </cell>
          <cell r="E54" t="str">
            <v>Q3 04</v>
          </cell>
          <cell r="F54" t="str">
            <v>Q4 04</v>
          </cell>
          <cell r="G54" t="str">
            <v>Q1 05</v>
          </cell>
          <cell r="H54" t="str">
            <v>Q2 05</v>
          </cell>
          <cell r="I54" t="str">
            <v>Q3 05</v>
          </cell>
          <cell r="J54" t="str">
            <v>Q4 05</v>
          </cell>
          <cell r="K54" t="str">
            <v>Q1 06</v>
          </cell>
          <cell r="L54" t="str">
            <v>Q2 06</v>
          </cell>
          <cell r="M54" t="str">
            <v>Q3 06</v>
          </cell>
          <cell r="N54" t="str">
            <v>Q4 06</v>
          </cell>
          <cell r="O54" t="str">
            <v>Q1 07E</v>
          </cell>
          <cell r="P54" t="str">
            <v>Q2 07E</v>
          </cell>
          <cell r="Q54" t="str">
            <v>Q3 07E</v>
          </cell>
          <cell r="R54" t="str">
            <v>Q4 07E</v>
          </cell>
          <cell r="S54" t="str">
            <v>Q1 08E</v>
          </cell>
          <cell r="T54" t="str">
            <v>Q2 08E</v>
          </cell>
          <cell r="U54" t="str">
            <v>Q3 08E</v>
          </cell>
          <cell r="V54" t="str">
            <v>Q4 08E</v>
          </cell>
        </row>
        <row r="55">
          <cell r="B55" t="str">
            <v>Housing permits</v>
          </cell>
          <cell r="C55">
            <v>0.10426277911053705</v>
          </cell>
          <cell r="D55">
            <v>0.13187012515871577</v>
          </cell>
          <cell r="E55">
            <v>6.8306951135581606E-2</v>
          </cell>
          <cell r="F55">
            <v>5.7630556025012769E-2</v>
          </cell>
          <cell r="G55">
            <v>6.099598930481287E-2</v>
          </cell>
          <cell r="H55">
            <v>3.7820512820512686E-2</v>
          </cell>
          <cell r="I55">
            <v>7.1186986632308047E-2</v>
          </cell>
          <cell r="J55">
            <v>2.732502396931924E-2</v>
          </cell>
          <cell r="K55">
            <v>1.2285399275476561E-2</v>
          </cell>
          <cell r="L55">
            <v>-0.10623841877702278</v>
          </cell>
          <cell r="M55">
            <v>-0.22898812208690422</v>
          </cell>
          <cell r="N55">
            <v>-0.2748483434437704</v>
          </cell>
          <cell r="O55">
            <v>-0.27503882441679894</v>
          </cell>
          <cell r="P55">
            <v>-0.19352733402489619</v>
          </cell>
          <cell r="Q55">
            <v>-0.12075980309206447</v>
          </cell>
          <cell r="R55">
            <v>-1.8239619013345476E-2</v>
          </cell>
          <cell r="S55">
            <v>3.2934175916774056E-2</v>
          </cell>
          <cell r="T55">
            <v>7.4038351401295222E-2</v>
          </cell>
          <cell r="U55">
            <v>0.13947493386243393</v>
          </cell>
          <cell r="V55">
            <v>0.11147116007777047</v>
          </cell>
        </row>
        <row r="56">
          <cell r="B56" t="str">
            <v>Housing starts</v>
          </cell>
          <cell r="C56">
            <v>0.10503072196620589</v>
          </cell>
          <cell r="D56">
            <v>0.10473294050560722</v>
          </cell>
          <cell r="E56">
            <v>4.6216263891338816E-2</v>
          </cell>
          <cell r="F56">
            <v>-3.4550515801539339E-2</v>
          </cell>
          <cell r="G56">
            <v>7.8366637706342335E-2</v>
          </cell>
          <cell r="H56">
            <v>6.5209910529937964E-2</v>
          </cell>
          <cell r="I56">
            <v>6.2721294891249446E-2</v>
          </cell>
          <cell r="J56">
            <v>4.7998643147896924E-2</v>
          </cell>
          <cell r="K56">
            <v>2.6264904930712207E-2</v>
          </cell>
          <cell r="L56">
            <v>-9.481505411080593E-2</v>
          </cell>
          <cell r="M56">
            <v>-0.18403934634301133</v>
          </cell>
          <cell r="N56">
            <v>-0.23903544262825693</v>
          </cell>
          <cell r="O56">
            <v>-0.31353804848248501</v>
          </cell>
          <cell r="P56">
            <v>-0.2118553290882762</v>
          </cell>
          <cell r="Q56">
            <v>-0.23938978136554745</v>
          </cell>
          <cell r="R56">
            <v>-0.2426329863907799</v>
          </cell>
          <cell r="S56">
            <v>-0.29433732696501547</v>
          </cell>
          <cell r="T56">
            <v>-0.36360538513974094</v>
          </cell>
          <cell r="U56">
            <v>-0.25228432747316398</v>
          </cell>
          <cell r="V56">
            <v>-0.13575248680796825</v>
          </cell>
        </row>
        <row r="57">
          <cell r="B57" t="str">
            <v>New home sales</v>
          </cell>
          <cell r="C57">
            <v>0.22699386503067487</v>
          </cell>
          <cell r="D57">
            <v>9.8690222357599833E-2</v>
          </cell>
          <cell r="E57">
            <v>-7.9885877318116583E-3</v>
          </cell>
          <cell r="F57">
            <v>0.10695187165775399</v>
          </cell>
          <cell r="G57">
            <v>4.6944444444444455E-2</v>
          </cell>
          <cell r="H57">
            <v>6.8200720820626559E-2</v>
          </cell>
          <cell r="I57">
            <v>0.11906816220880079</v>
          </cell>
          <cell r="J57">
            <v>3.0864197530864113E-2</v>
          </cell>
          <cell r="K57">
            <v>-0.11594587423719804</v>
          </cell>
          <cell r="L57">
            <v>-0.14352452634310919</v>
          </cell>
          <cell r="M57">
            <v>-0.22333590336674369</v>
          </cell>
          <cell r="N57">
            <v>-0.17104920593595418</v>
          </cell>
          <cell r="O57">
            <v>-0.24712815177825764</v>
          </cell>
          <cell r="P57">
            <v>-0.16180536807475077</v>
          </cell>
          <cell r="Q57">
            <v>-9.4567404426559309E-2</v>
          </cell>
          <cell r="R57">
            <v>-5.679513184584184E-2</v>
          </cell>
          <cell r="S57">
            <v>0.15023474178403751</v>
          </cell>
          <cell r="T57">
            <v>0.10153714285714277</v>
          </cell>
          <cell r="U57">
            <v>0.13472988888888882</v>
          </cell>
          <cell r="V57">
            <v>0.10532182795698919</v>
          </cell>
        </row>
        <row r="58">
          <cell r="B58" t="str">
            <v>Existing home sales</v>
          </cell>
          <cell r="C58">
            <v>7.1468453378001229E-2</v>
          </cell>
          <cell r="D58">
            <v>0.16252821670428896</v>
          </cell>
          <cell r="E58">
            <v>4.3882292204439732E-2</v>
          </cell>
          <cell r="F58">
            <v>8.0586080586080522E-2</v>
          </cell>
          <cell r="G58">
            <v>8.4940072954663881E-2</v>
          </cell>
          <cell r="H58">
            <v>4.7572815533980517E-2</v>
          </cell>
          <cell r="I58">
            <v>6.5281899109792318E-2</v>
          </cell>
          <cell r="J58">
            <v>8.7167070217917253E-3</v>
          </cell>
          <cell r="K58">
            <v>-2.1613832853025983E-2</v>
          </cell>
          <cell r="L58">
            <v>-7.0435588507877567E-2</v>
          </cell>
          <cell r="M58">
            <v>-0.12534818941504178</v>
          </cell>
          <cell r="N58">
            <v>-0.10033605376860288</v>
          </cell>
          <cell r="O58">
            <v>-6.4108801820316641E-2</v>
          </cell>
          <cell r="P58">
            <v>-9.9703402910045313E-2</v>
          </cell>
          <cell r="Q58">
            <v>-6.6277797084954293E-2</v>
          </cell>
          <cell r="R58">
            <v>-5.4976046061607553E-2</v>
          </cell>
          <cell r="S58">
            <v>-7.2911299515877492E-2</v>
          </cell>
          <cell r="T58">
            <v>2.3524608834046834E-3</v>
          </cell>
          <cell r="U58">
            <v>3.1345826235093632E-2</v>
          </cell>
          <cell r="V58">
            <v>3.5816860956242591E-2</v>
          </cell>
        </row>
        <row r="72">
          <cell r="C72" t="str">
            <v>Q1 04</v>
          </cell>
          <cell r="D72" t="str">
            <v>Q2 04</v>
          </cell>
          <cell r="E72" t="str">
            <v>Q3 04</v>
          </cell>
          <cell r="F72" t="str">
            <v>Q4 04</v>
          </cell>
          <cell r="G72" t="str">
            <v>Q1 05</v>
          </cell>
          <cell r="H72" t="str">
            <v>Q2 05</v>
          </cell>
          <cell r="I72" t="str">
            <v>Q3 05</v>
          </cell>
          <cell r="J72" t="str">
            <v>Q4 05</v>
          </cell>
          <cell r="K72" t="str">
            <v>Q1 06</v>
          </cell>
          <cell r="L72" t="str">
            <v>Q2 06</v>
          </cell>
          <cell r="M72" t="str">
            <v>Q3 06</v>
          </cell>
          <cell r="N72" t="str">
            <v>Q4 06</v>
          </cell>
          <cell r="O72" t="str">
            <v>Q1 07E</v>
          </cell>
          <cell r="P72" t="str">
            <v>Q2 07E</v>
          </cell>
          <cell r="Q72" t="str">
            <v>Q3 07E</v>
          </cell>
          <cell r="R72" t="str">
            <v>Q4 07E</v>
          </cell>
          <cell r="S72" t="str">
            <v>Q1 08E</v>
          </cell>
          <cell r="T72" t="str">
            <v>Q2 08E</v>
          </cell>
          <cell r="U72" t="str">
            <v>Q3 08E</v>
          </cell>
          <cell r="V72" t="str">
            <v>Q4 08E</v>
          </cell>
        </row>
        <row r="73">
          <cell r="B73" t="str">
            <v>Housing permits</v>
          </cell>
          <cell r="C73">
            <v>1994.6666666666667</v>
          </cell>
          <cell r="D73">
            <v>2080</v>
          </cell>
          <cell r="E73">
            <v>2069.6666666666665</v>
          </cell>
          <cell r="F73">
            <v>2086</v>
          </cell>
          <cell r="G73">
            <v>2116.3333333333335</v>
          </cell>
          <cell r="H73">
            <v>2158.6666666666665</v>
          </cell>
          <cell r="I73">
            <v>2217</v>
          </cell>
          <cell r="J73">
            <v>2143</v>
          </cell>
          <cell r="K73">
            <v>2142.3333333333335</v>
          </cell>
          <cell r="L73">
            <v>1929.3333333333333</v>
          </cell>
          <cell r="M73">
            <v>1709.3333333333333</v>
          </cell>
          <cell r="N73">
            <v>1554</v>
          </cell>
          <cell r="O73">
            <v>1710.6956</v>
          </cell>
          <cell r="P73">
            <v>1659.0027</v>
          </cell>
          <cell r="Q73">
            <v>1601.1253999999999</v>
          </cell>
          <cell r="R73">
            <v>1602.9880000000001</v>
          </cell>
          <cell r="S73">
            <v>1606.9341999999999</v>
          </cell>
          <cell r="T73">
            <v>1608.5339999999999</v>
          </cell>
          <cell r="U73">
            <v>1602.7176000000002</v>
          </cell>
          <cell r="V73">
            <v>1603.6543999999999</v>
          </cell>
        </row>
        <row r="74">
          <cell r="B74" t="str">
            <v>y/y growth</v>
          </cell>
          <cell r="C74">
            <v>0.10426277911053705</v>
          </cell>
          <cell r="D74">
            <v>0.13187012515871577</v>
          </cell>
          <cell r="E74">
            <v>6.8306951135581606E-2</v>
          </cell>
          <cell r="F74">
            <v>5.7630556025012769E-2</v>
          </cell>
          <cell r="G74">
            <v>6.099598930481287E-2</v>
          </cell>
          <cell r="H74">
            <v>3.7820512820512686E-2</v>
          </cell>
          <cell r="I74">
            <v>7.1186986632308047E-2</v>
          </cell>
          <cell r="J74">
            <v>2.732502396931924E-2</v>
          </cell>
          <cell r="K74">
            <v>1.2285399275476561E-2</v>
          </cell>
          <cell r="L74">
            <v>-0.10623841877702278</v>
          </cell>
          <cell r="M74">
            <v>-0.22898812208690422</v>
          </cell>
          <cell r="N74">
            <v>-0.2748483434437704</v>
          </cell>
          <cell r="O74">
            <v>-0.20148018051159466</v>
          </cell>
          <cell r="P74">
            <v>-0.14011607014713323</v>
          </cell>
          <cell r="Q74">
            <v>-6.3304209699523883E-2</v>
          </cell>
          <cell r="R74">
            <v>3.152380952380951E-2</v>
          </cell>
          <cell r="S74">
            <v>-6.0654508025858034E-2</v>
          </cell>
          <cell r="T74">
            <v>-3.0421107813748627E-2</v>
          </cell>
          <cell r="U74">
            <v>9.9442554593176524E-4</v>
          </cell>
          <cell r="V74">
            <v>4.1572363610953289E-4</v>
          </cell>
        </row>
        <row r="76">
          <cell r="B76" t="str">
            <v>Housing starts</v>
          </cell>
          <cell r="C76">
            <v>1918.3333333333333</v>
          </cell>
          <cell r="D76">
            <v>1937.3333333333333</v>
          </cell>
          <cell r="E76">
            <v>1977</v>
          </cell>
          <cell r="F76">
            <v>1965.3333333333333</v>
          </cell>
          <cell r="G76">
            <v>2068.6666666666665</v>
          </cell>
          <cell r="H76">
            <v>2063.6666666666665</v>
          </cell>
          <cell r="I76">
            <v>2101</v>
          </cell>
          <cell r="J76">
            <v>2059.6666666666665</v>
          </cell>
          <cell r="K76">
            <v>2123</v>
          </cell>
          <cell r="L76">
            <v>1872.6666666666667</v>
          </cell>
          <cell r="M76">
            <v>1714.3333333333333</v>
          </cell>
          <cell r="N76">
            <v>1567.3333333333333</v>
          </cell>
          <cell r="O76">
            <v>1586.9998999999998</v>
          </cell>
          <cell r="P76">
            <v>1591</v>
          </cell>
          <cell r="Q76">
            <v>1610.5716000000002</v>
          </cell>
          <cell r="R76">
            <v>1643.4441999999999</v>
          </cell>
          <cell r="S76">
            <v>1649.1537000000001</v>
          </cell>
          <cell r="T76">
            <v>1655.6234000000002</v>
          </cell>
          <cell r="U76">
            <v>1649.1542999999999</v>
          </cell>
          <cell r="V76">
            <v>1651.2578000000001</v>
          </cell>
        </row>
        <row r="77">
          <cell r="B77" t="str">
            <v>y/y growth</v>
          </cell>
          <cell r="C77">
            <v>0.10503072196620589</v>
          </cell>
          <cell r="D77">
            <v>0.10473294050560722</v>
          </cell>
          <cell r="E77">
            <v>4.6216263891338816E-2</v>
          </cell>
          <cell r="F77">
            <v>-3.4550515801539339E-2</v>
          </cell>
          <cell r="G77">
            <v>7.8366637706342335E-2</v>
          </cell>
          <cell r="H77">
            <v>6.5209910529937964E-2</v>
          </cell>
          <cell r="I77">
            <v>6.2721294891249446E-2</v>
          </cell>
          <cell r="J77">
            <v>4.7998643147896924E-2</v>
          </cell>
          <cell r="K77">
            <v>2.6264904930712207E-2</v>
          </cell>
          <cell r="L77">
            <v>-9.2553706994023432E-2</v>
          </cell>
          <cell r="M77">
            <v>-0.18403934634301133</v>
          </cell>
          <cell r="N77">
            <v>-0.23903544262825693</v>
          </cell>
          <cell r="O77">
            <v>-0.25247292757762263</v>
          </cell>
          <cell r="P77">
            <v>-0.15040936811710104</v>
          </cell>
          <cell r="Q77">
            <v>-6.0526033034180915E-2</v>
          </cell>
          <cell r="R77">
            <v>4.8560740110591194E-2</v>
          </cell>
          <cell r="S77">
            <v>3.916433769151495E-2</v>
          </cell>
          <cell r="T77">
            <v>4.0618101822753161E-2</v>
          </cell>
          <cell r="U77">
            <v>2.3955904847694942E-2</v>
          </cell>
          <cell r="V77">
            <v>4.7544054127302005E-3</v>
          </cell>
        </row>
        <row r="79">
          <cell r="B79" t="str">
            <v>New home sales</v>
          </cell>
          <cell r="C79">
            <v>1200</v>
          </cell>
          <cell r="D79">
            <v>1202.3333333333333</v>
          </cell>
          <cell r="E79">
            <v>1159</v>
          </cell>
          <cell r="F79">
            <v>1242</v>
          </cell>
          <cell r="G79">
            <v>1256.3333333333333</v>
          </cell>
          <cell r="H79">
            <v>1284.3333333333333</v>
          </cell>
          <cell r="I79">
            <v>1297</v>
          </cell>
          <cell r="J79">
            <v>1280.3333333333333</v>
          </cell>
          <cell r="K79">
            <v>1110.6666666666667</v>
          </cell>
          <cell r="L79">
            <v>1100</v>
          </cell>
          <cell r="M79">
            <v>1007.3333333333334</v>
          </cell>
          <cell r="N79">
            <v>1061.3333333333333</v>
          </cell>
          <cell r="O79">
            <v>945.24459999999999</v>
          </cell>
          <cell r="P79">
            <v>935.3306</v>
          </cell>
          <cell r="Q79">
            <v>945.31669999999997</v>
          </cell>
          <cell r="R79">
            <v>973.9953999999999</v>
          </cell>
          <cell r="S79">
            <v>1001.5713</v>
          </cell>
          <cell r="T79">
            <v>1026.0476999999998</v>
          </cell>
          <cell r="U79">
            <v>1016.0977</v>
          </cell>
          <cell r="V79">
            <v>995.52670000000001</v>
          </cell>
        </row>
        <row r="80">
          <cell r="B80" t="str">
            <v>y/y growth</v>
          </cell>
          <cell r="C80">
            <v>0.22699386503067487</v>
          </cell>
          <cell r="D80">
            <v>9.8690222357599833E-2</v>
          </cell>
          <cell r="E80">
            <v>-7.9885877318116583E-3</v>
          </cell>
          <cell r="F80">
            <v>0.10695187165775399</v>
          </cell>
          <cell r="G80">
            <v>4.6944444444444455E-2</v>
          </cell>
          <cell r="H80">
            <v>6.8200720820626559E-2</v>
          </cell>
          <cell r="I80">
            <v>0.11906816220880079</v>
          </cell>
          <cell r="J80">
            <v>3.0864197530864113E-2</v>
          </cell>
          <cell r="K80">
            <v>-0.11594587423719804</v>
          </cell>
          <cell r="L80">
            <v>-0.14352452634310919</v>
          </cell>
          <cell r="M80">
            <v>-0.22333590336674369</v>
          </cell>
          <cell r="N80">
            <v>-0.17104920593595418</v>
          </cell>
          <cell r="O80">
            <v>-0.14893938469023915</v>
          </cell>
          <cell r="P80">
            <v>-0.14969945454545452</v>
          </cell>
          <cell r="Q80">
            <v>-6.1565155526141724E-2</v>
          </cell>
          <cell r="R80">
            <v>-8.2290766331658327E-2</v>
          </cell>
          <cell r="S80">
            <v>5.9589549625567839E-2</v>
          </cell>
          <cell r="T80">
            <v>9.6989342591806471E-2</v>
          </cell>
          <cell r="U80">
            <v>7.4875435925336076E-2</v>
          </cell>
          <cell r="V80">
            <v>2.2106161897684551E-2</v>
          </cell>
        </row>
        <row r="82">
          <cell r="B82" t="str">
            <v>Existing home sales</v>
          </cell>
          <cell r="C82">
            <v>6396.666666666667</v>
          </cell>
          <cell r="D82">
            <v>6866.666666666667</v>
          </cell>
          <cell r="E82">
            <v>6740</v>
          </cell>
          <cell r="F82">
            <v>6883.333333333333</v>
          </cell>
          <cell r="G82">
            <v>6940</v>
          </cell>
          <cell r="H82">
            <v>7193.333333333333</v>
          </cell>
          <cell r="I82">
            <v>7180</v>
          </cell>
          <cell r="J82">
            <v>6943.333333333333</v>
          </cell>
          <cell r="K82">
            <v>6790</v>
          </cell>
          <cell r="L82">
            <v>6686.666666666667</v>
          </cell>
          <cell r="M82">
            <v>6280</v>
          </cell>
          <cell r="N82">
            <v>6246.666666666667</v>
          </cell>
          <cell r="O82">
            <v>6126.6198000000004</v>
          </cell>
          <cell r="P82">
            <v>6079.5416999999998</v>
          </cell>
          <cell r="Q82">
            <v>6074.0480000000007</v>
          </cell>
          <cell r="R82">
            <v>6109.0077999999994</v>
          </cell>
          <cell r="S82">
            <v>6140.8104999999996</v>
          </cell>
          <cell r="T82">
            <v>6149.7254000000003</v>
          </cell>
          <cell r="U82">
            <v>6140.3499000000002</v>
          </cell>
          <cell r="V82">
            <v>6152.4576999999999</v>
          </cell>
        </row>
        <row r="83">
          <cell r="B83" t="str">
            <v>y/y growth</v>
          </cell>
          <cell r="C83">
            <v>7.1468453378001229E-2</v>
          </cell>
          <cell r="D83">
            <v>0.16252821670428896</v>
          </cell>
          <cell r="E83">
            <v>4.3882292204439732E-2</v>
          </cell>
          <cell r="F83">
            <v>8.0586080586080522E-2</v>
          </cell>
          <cell r="G83">
            <v>8.4940072954663881E-2</v>
          </cell>
          <cell r="H83">
            <v>4.7572815533980517E-2</v>
          </cell>
          <cell r="I83">
            <v>6.5281899109792318E-2</v>
          </cell>
          <cell r="J83">
            <v>8.7167070217917253E-3</v>
          </cell>
          <cell r="K83">
            <v>-2.1613832853025983E-2</v>
          </cell>
          <cell r="L83">
            <v>-7.0435588507877567E-2</v>
          </cell>
          <cell r="M83">
            <v>-0.12534818941504178</v>
          </cell>
          <cell r="N83">
            <v>-0.10033605376860288</v>
          </cell>
          <cell r="O83">
            <v>-9.769958762886588E-2</v>
          </cell>
          <cell r="P83">
            <v>-9.0796333270098062E-2</v>
          </cell>
          <cell r="Q83">
            <v>-3.2794935261307612E-2</v>
          </cell>
          <cell r="R83">
            <v>-2.2037171824973445E-2</v>
          </cell>
          <cell r="S83">
            <v>2.3162364343221054E-3</v>
          </cell>
          <cell r="T83">
            <v>1.1544241895733665E-2</v>
          </cell>
          <cell r="U83">
            <v>1.0915603564542131E-2</v>
          </cell>
          <cell r="V83">
            <v>7.1124315801331939E-3</v>
          </cell>
        </row>
        <row r="86">
          <cell r="C86" t="str">
            <v>Q1 04</v>
          </cell>
          <cell r="D86">
            <v>1994.6666666666667</v>
          </cell>
          <cell r="E86">
            <v>0.10426277911053705</v>
          </cell>
          <cell r="H86" t="str">
            <v>Q1 04</v>
          </cell>
          <cell r="I86">
            <v>1918.3333333333333</v>
          </cell>
          <cell r="J86">
            <v>0.10503072196620589</v>
          </cell>
          <cell r="M86" t="str">
            <v>Q1 04</v>
          </cell>
          <cell r="N86">
            <v>1200</v>
          </cell>
          <cell r="O86">
            <v>0.22699386503067487</v>
          </cell>
          <cell r="R86" t="str">
            <v>Q1 04</v>
          </cell>
          <cell r="S86">
            <v>6396.666666666667</v>
          </cell>
          <cell r="T86">
            <v>7.1468453378001229E-2</v>
          </cell>
        </row>
        <row r="87">
          <cell r="C87" t="str">
            <v>Q2 04</v>
          </cell>
          <cell r="D87">
            <v>2080</v>
          </cell>
          <cell r="E87">
            <v>0.13187012515871577</v>
          </cell>
          <cell r="H87" t="str">
            <v>Q2 04</v>
          </cell>
          <cell r="I87">
            <v>1937.3333333333333</v>
          </cell>
          <cell r="J87">
            <v>0.10473294050560722</v>
          </cell>
          <cell r="M87" t="str">
            <v>Q2 04</v>
          </cell>
          <cell r="N87">
            <v>1202.3333333333333</v>
          </cell>
          <cell r="O87">
            <v>9.8690222357599833E-2</v>
          </cell>
          <cell r="R87" t="str">
            <v>Q2 04</v>
          </cell>
          <cell r="S87">
            <v>6866.666666666667</v>
          </cell>
          <cell r="T87">
            <v>0.16252821670428896</v>
          </cell>
        </row>
        <row r="88">
          <cell r="C88" t="str">
            <v>Q3 04</v>
          </cell>
          <cell r="D88">
            <v>2069.6666666666665</v>
          </cell>
          <cell r="E88">
            <v>6.8306951135581606E-2</v>
          </cell>
          <cell r="H88" t="str">
            <v>Q3 04</v>
          </cell>
          <cell r="I88">
            <v>1977</v>
          </cell>
          <cell r="J88">
            <v>4.6216263891338816E-2</v>
          </cell>
          <cell r="M88" t="str">
            <v>Q3 04</v>
          </cell>
          <cell r="N88">
            <v>1159</v>
          </cell>
          <cell r="O88">
            <v>-7.9885877318116583E-3</v>
          </cell>
          <cell r="R88" t="str">
            <v>Q3 04</v>
          </cell>
          <cell r="S88">
            <v>6740</v>
          </cell>
          <cell r="T88">
            <v>4.3882292204439732E-2</v>
          </cell>
        </row>
        <row r="89">
          <cell r="C89" t="str">
            <v>Q4 04</v>
          </cell>
          <cell r="D89">
            <v>2086</v>
          </cell>
          <cell r="E89">
            <v>5.7630556025012769E-2</v>
          </cell>
          <cell r="H89" t="str">
            <v>Q4 04</v>
          </cell>
          <cell r="I89">
            <v>1965.3333333333333</v>
          </cell>
          <cell r="J89">
            <v>-3.4550515801539339E-2</v>
          </cell>
          <cell r="M89" t="str">
            <v>Q4 04</v>
          </cell>
          <cell r="N89">
            <v>1242</v>
          </cell>
          <cell r="O89">
            <v>0.10695187165775399</v>
          </cell>
          <cell r="R89" t="str">
            <v>Q4 04</v>
          </cell>
          <cell r="S89">
            <v>6883.333333333333</v>
          </cell>
          <cell r="T89">
            <v>8.0586080586080522E-2</v>
          </cell>
        </row>
        <row r="90">
          <cell r="C90" t="str">
            <v>Q1 05</v>
          </cell>
          <cell r="D90">
            <v>2116.3333333333335</v>
          </cell>
          <cell r="E90">
            <v>6.099598930481287E-2</v>
          </cell>
          <cell r="H90" t="str">
            <v>Q1 05</v>
          </cell>
          <cell r="I90">
            <v>2068.6666666666665</v>
          </cell>
          <cell r="J90">
            <v>7.8366637706342335E-2</v>
          </cell>
          <cell r="M90" t="str">
            <v>Q1 05</v>
          </cell>
          <cell r="N90">
            <v>1256.3333333333333</v>
          </cell>
          <cell r="O90">
            <v>4.6944444444444455E-2</v>
          </cell>
          <cell r="R90" t="str">
            <v>Q1 05</v>
          </cell>
          <cell r="S90">
            <v>6940</v>
          </cell>
          <cell r="T90">
            <v>8.4940072954663881E-2</v>
          </cell>
        </row>
        <row r="91">
          <cell r="C91" t="str">
            <v>Q2 05</v>
          </cell>
          <cell r="D91">
            <v>2158.6666666666665</v>
          </cell>
          <cell r="E91">
            <v>3.7820512820512686E-2</v>
          </cell>
          <cell r="H91" t="str">
            <v>Q2 05</v>
          </cell>
          <cell r="I91">
            <v>2063.6666666666665</v>
          </cell>
          <cell r="J91">
            <v>6.5209910529937964E-2</v>
          </cell>
          <cell r="M91" t="str">
            <v>Q2 05</v>
          </cell>
          <cell r="N91">
            <v>1284.3333333333333</v>
          </cell>
          <cell r="O91">
            <v>6.8200720820626559E-2</v>
          </cell>
          <cell r="R91" t="str">
            <v>Q2 05</v>
          </cell>
          <cell r="S91">
            <v>7193.333333333333</v>
          </cell>
          <cell r="T91">
            <v>4.7572815533980517E-2</v>
          </cell>
        </row>
        <row r="92">
          <cell r="C92" t="str">
            <v>Q3 05</v>
          </cell>
          <cell r="D92">
            <v>2217</v>
          </cell>
          <cell r="E92">
            <v>7.1186986632308047E-2</v>
          </cell>
          <cell r="H92" t="str">
            <v>Q3 05</v>
          </cell>
          <cell r="I92">
            <v>2101</v>
          </cell>
          <cell r="J92">
            <v>6.2721294891249446E-2</v>
          </cell>
          <cell r="M92" t="str">
            <v>Q3 05</v>
          </cell>
          <cell r="N92">
            <v>1297</v>
          </cell>
          <cell r="O92">
            <v>0.11906816220880079</v>
          </cell>
          <cell r="R92" t="str">
            <v>Q3 05</v>
          </cell>
          <cell r="S92">
            <v>7180</v>
          </cell>
          <cell r="T92">
            <v>6.5281899109792318E-2</v>
          </cell>
        </row>
        <row r="93">
          <cell r="C93" t="str">
            <v>Q4 05</v>
          </cell>
          <cell r="D93">
            <v>2143</v>
          </cell>
          <cell r="E93">
            <v>2.732502396931924E-2</v>
          </cell>
          <cell r="H93" t="str">
            <v>Q4 05</v>
          </cell>
          <cell r="I93">
            <v>2059.6666666666665</v>
          </cell>
          <cell r="J93">
            <v>4.7998643147896924E-2</v>
          </cell>
          <cell r="M93" t="str">
            <v>Q4 05</v>
          </cell>
          <cell r="N93">
            <v>1280.3333333333333</v>
          </cell>
          <cell r="O93">
            <v>3.0864197530864113E-2</v>
          </cell>
          <cell r="R93" t="str">
            <v>Q4 05</v>
          </cell>
          <cell r="S93">
            <v>6943.333333333333</v>
          </cell>
          <cell r="T93">
            <v>8.7167070217917253E-3</v>
          </cell>
        </row>
        <row r="94">
          <cell r="C94" t="str">
            <v>Q1 06</v>
          </cell>
          <cell r="D94">
            <v>2142.3333333333335</v>
          </cell>
          <cell r="E94">
            <v>1.2285399275476561E-2</v>
          </cell>
          <cell r="H94" t="str">
            <v>Q1 06</v>
          </cell>
          <cell r="I94">
            <v>2123</v>
          </cell>
          <cell r="J94">
            <v>2.6264904930712207E-2</v>
          </cell>
          <cell r="M94" t="str">
            <v>Q1 06</v>
          </cell>
          <cell r="N94">
            <v>1110.6666666666667</v>
          </cell>
          <cell r="O94">
            <v>-0.11594587423719804</v>
          </cell>
          <cell r="R94" t="str">
            <v>Q1 06</v>
          </cell>
          <cell r="S94">
            <v>6790</v>
          </cell>
          <cell r="T94">
            <v>-2.1613832853025983E-2</v>
          </cell>
        </row>
        <row r="95">
          <cell r="C95" t="str">
            <v>Q2 06</v>
          </cell>
          <cell r="D95">
            <v>1929.3333333333333</v>
          </cell>
          <cell r="E95">
            <v>-0.10623841877702278</v>
          </cell>
          <cell r="H95" t="str">
            <v>Q2 06</v>
          </cell>
          <cell r="I95">
            <v>1872.6666666666667</v>
          </cell>
          <cell r="J95">
            <v>-9.2553706994023432E-2</v>
          </cell>
          <cell r="M95" t="str">
            <v>Q2 06</v>
          </cell>
          <cell r="N95">
            <v>1100</v>
          </cell>
          <cell r="O95">
            <v>-0.14352452634310919</v>
          </cell>
          <cell r="R95" t="str">
            <v>Q2 06</v>
          </cell>
          <cell r="S95">
            <v>6686.666666666667</v>
          </cell>
          <cell r="T95">
            <v>-7.0435588507877567E-2</v>
          </cell>
        </row>
        <row r="96">
          <cell r="C96" t="str">
            <v>Q3 06</v>
          </cell>
          <cell r="D96">
            <v>1709.3333333333333</v>
          </cell>
          <cell r="E96">
            <v>-0.22898812208690422</v>
          </cell>
          <cell r="H96" t="str">
            <v>Q3 06</v>
          </cell>
          <cell r="I96">
            <v>1714.3333333333333</v>
          </cell>
          <cell r="J96">
            <v>-0.18403934634301133</v>
          </cell>
          <cell r="M96" t="str">
            <v>Q3 06</v>
          </cell>
          <cell r="N96">
            <v>1007.3333333333334</v>
          </cell>
          <cell r="O96">
            <v>-0.22333590336674369</v>
          </cell>
          <cell r="R96" t="str">
            <v>Q3 06</v>
          </cell>
          <cell r="S96">
            <v>6280</v>
          </cell>
          <cell r="T96">
            <v>-0.12534818941504178</v>
          </cell>
        </row>
        <row r="97">
          <cell r="C97" t="str">
            <v>Q4 06E</v>
          </cell>
          <cell r="D97">
            <v>1554</v>
          </cell>
          <cell r="E97">
            <v>-0.2748483434437704</v>
          </cell>
          <cell r="H97" t="str">
            <v>Q4 06E</v>
          </cell>
          <cell r="I97">
            <v>1567.3333333333333</v>
          </cell>
          <cell r="J97">
            <v>-0.23903544262825693</v>
          </cell>
          <cell r="M97" t="str">
            <v>Q4 06E</v>
          </cell>
          <cell r="N97">
            <v>1061.3333333333333</v>
          </cell>
          <cell r="O97">
            <v>-0.17104920593595418</v>
          </cell>
          <cell r="R97" t="str">
            <v>Q4 06E</v>
          </cell>
          <cell r="S97">
            <v>6246.666666666667</v>
          </cell>
          <cell r="T97">
            <v>-0.10033605376860288</v>
          </cell>
        </row>
        <row r="98">
          <cell r="C98" t="str">
            <v>Q1 07E</v>
          </cell>
          <cell r="D98">
            <v>1710.6956</v>
          </cell>
          <cell r="E98">
            <v>-0.20148018051159466</v>
          </cell>
          <cell r="H98" t="str">
            <v>Q1 07E</v>
          </cell>
          <cell r="I98">
            <v>1586.9998999999998</v>
          </cell>
          <cell r="J98">
            <v>-0.25247292757762263</v>
          </cell>
          <cell r="M98" t="str">
            <v>Q1 07E</v>
          </cell>
          <cell r="N98">
            <v>945.24459999999999</v>
          </cell>
          <cell r="O98">
            <v>-0.14893938469023915</v>
          </cell>
          <cell r="R98" t="str">
            <v>Q1 07E</v>
          </cell>
          <cell r="S98">
            <v>6126.6198000000004</v>
          </cell>
          <cell r="T98">
            <v>-9.769958762886588E-2</v>
          </cell>
        </row>
        <row r="99">
          <cell r="C99" t="str">
            <v>Q2 07E</v>
          </cell>
          <cell r="D99">
            <v>1659.0027</v>
          </cell>
          <cell r="E99">
            <v>-0.14011607014713323</v>
          </cell>
          <cell r="H99" t="str">
            <v>Q2 07E</v>
          </cell>
          <cell r="I99">
            <v>1591</v>
          </cell>
          <cell r="J99">
            <v>-0.15040936811710104</v>
          </cell>
          <cell r="M99" t="str">
            <v>Q2 07E</v>
          </cell>
          <cell r="N99">
            <v>935.3306</v>
          </cell>
          <cell r="O99">
            <v>-0.14969945454545452</v>
          </cell>
          <cell r="R99" t="str">
            <v>Q2 07E</v>
          </cell>
          <cell r="S99">
            <v>6079.5416999999998</v>
          </cell>
          <cell r="T99">
            <v>-9.0796333270098062E-2</v>
          </cell>
        </row>
        <row r="100">
          <cell r="C100" t="str">
            <v>Q3 07E</v>
          </cell>
          <cell r="D100">
            <v>1601.1253999999999</v>
          </cell>
          <cell r="E100">
            <v>-6.3304209699523883E-2</v>
          </cell>
          <cell r="H100" t="str">
            <v>Q3 07E</v>
          </cell>
          <cell r="I100">
            <v>1610.5716000000002</v>
          </cell>
          <cell r="J100">
            <v>-6.0526033034180915E-2</v>
          </cell>
          <cell r="M100" t="str">
            <v>Q3 07E</v>
          </cell>
          <cell r="N100">
            <v>945.31669999999997</v>
          </cell>
          <cell r="O100">
            <v>-6.1565155526141724E-2</v>
          </cell>
          <cell r="R100" t="str">
            <v>Q3 07E</v>
          </cell>
          <cell r="S100">
            <v>6074.0480000000007</v>
          </cell>
          <cell r="T100">
            <v>-3.2794935261307612E-2</v>
          </cell>
        </row>
        <row r="101">
          <cell r="C101" t="str">
            <v>Q4 07E</v>
          </cell>
          <cell r="D101">
            <v>1602.9880000000001</v>
          </cell>
          <cell r="E101">
            <v>3.152380952380951E-2</v>
          </cell>
          <cell r="H101" t="str">
            <v>Q4 07E</v>
          </cell>
          <cell r="I101">
            <v>1643.4441999999999</v>
          </cell>
          <cell r="J101">
            <v>4.8560740110591194E-2</v>
          </cell>
          <cell r="M101" t="str">
            <v>Q4 07E</v>
          </cell>
          <cell r="N101">
            <v>973.9953999999999</v>
          </cell>
          <cell r="O101">
            <v>-8.2290766331658327E-2</v>
          </cell>
          <cell r="R101" t="str">
            <v>Q4 07E</v>
          </cell>
          <cell r="S101">
            <v>6109.0077999999994</v>
          </cell>
          <cell r="T101">
            <v>-2.2037171824973445E-2</v>
          </cell>
        </row>
        <row r="102">
          <cell r="C102" t="str">
            <v>Q1 08E</v>
          </cell>
          <cell r="D102">
            <v>1606.9341999999999</v>
          </cell>
          <cell r="E102">
            <v>-6.0654508025858034E-2</v>
          </cell>
          <cell r="H102" t="str">
            <v>Q1 08E</v>
          </cell>
          <cell r="I102">
            <v>1649.1537000000001</v>
          </cell>
          <cell r="J102">
            <v>3.916433769151495E-2</v>
          </cell>
          <cell r="M102" t="str">
            <v>Q1 08E</v>
          </cell>
          <cell r="N102">
            <v>1001.5713</v>
          </cell>
          <cell r="O102">
            <v>5.9589549625567839E-2</v>
          </cell>
          <cell r="R102" t="str">
            <v>Q1 08E</v>
          </cell>
          <cell r="S102">
            <v>6140.8104999999996</v>
          </cell>
          <cell r="T102">
            <v>2.3162364343221054E-3</v>
          </cell>
        </row>
        <row r="103">
          <cell r="C103" t="str">
            <v>Q2 08E</v>
          </cell>
          <cell r="D103">
            <v>1608.5339999999999</v>
          </cell>
          <cell r="E103">
            <v>-3.0421107813748627E-2</v>
          </cell>
          <cell r="H103" t="str">
            <v>Q2 08E</v>
          </cell>
          <cell r="I103">
            <v>1655.6234000000002</v>
          </cell>
          <cell r="J103">
            <v>4.0618101822753161E-2</v>
          </cell>
          <cell r="M103" t="str">
            <v>Q2 08E</v>
          </cell>
          <cell r="N103">
            <v>1026.0476999999998</v>
          </cell>
          <cell r="O103">
            <v>9.6989342591806471E-2</v>
          </cell>
          <cell r="R103" t="str">
            <v>Q2 08E</v>
          </cell>
          <cell r="S103">
            <v>6149.7254000000003</v>
          </cell>
          <cell r="T103">
            <v>1.1544241895733665E-2</v>
          </cell>
        </row>
        <row r="104">
          <cell r="C104" t="str">
            <v>Q3 08E</v>
          </cell>
          <cell r="D104">
            <v>1602.7176000000002</v>
          </cell>
          <cell r="E104">
            <v>9.9442554593176524E-4</v>
          </cell>
          <cell r="H104" t="str">
            <v>Q3 08E</v>
          </cell>
          <cell r="I104">
            <v>1649.1542999999999</v>
          </cell>
          <cell r="J104">
            <v>2.3955904847694942E-2</v>
          </cell>
          <cell r="M104" t="str">
            <v>Q3 08E</v>
          </cell>
          <cell r="N104">
            <v>1016.0977</v>
          </cell>
          <cell r="O104">
            <v>7.4875435925336076E-2</v>
          </cell>
          <cell r="R104" t="str">
            <v>Q3 08E</v>
          </cell>
          <cell r="S104">
            <v>6140.3499000000002</v>
          </cell>
          <cell r="T104">
            <v>1.0915603564542131E-2</v>
          </cell>
        </row>
        <row r="105">
          <cell r="C105" t="str">
            <v>Q4 08E</v>
          </cell>
          <cell r="D105">
            <v>1603.6543999999999</v>
          </cell>
          <cell r="E105">
            <v>4.1572363610953289E-4</v>
          </cell>
          <cell r="H105" t="str">
            <v>Q4 08E</v>
          </cell>
          <cell r="I105">
            <v>1651.2578000000001</v>
          </cell>
          <cell r="J105">
            <v>4.7544054127302005E-3</v>
          </cell>
          <cell r="M105" t="str">
            <v>Q4 08E</v>
          </cell>
          <cell r="N105">
            <v>995.52670000000001</v>
          </cell>
          <cell r="O105">
            <v>2.2106161897684551E-2</v>
          </cell>
          <cell r="R105" t="str">
            <v>Q4 08E</v>
          </cell>
          <cell r="S105">
            <v>6152.4576999999999</v>
          </cell>
          <cell r="T105">
            <v>7.1124315801331939E-3</v>
          </cell>
        </row>
      </sheetData>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Large cap HB"/>
      <sheetName val="SUMMARY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
          <cell r="B1" t="str">
            <v>Leverage Statistics</v>
          </cell>
        </row>
        <row r="2">
          <cell r="D2" t="str">
            <v>Leverage situation</v>
          </cell>
          <cell r="Q2" t="str">
            <v>Liquidity</v>
          </cell>
          <cell r="AA2" t="str">
            <v>Interest coverage</v>
          </cell>
          <cell r="AD2" t="str">
            <v xml:space="preserve">Debt / </v>
          </cell>
        </row>
        <row r="3">
          <cell r="D3" t="str">
            <v>Total</v>
          </cell>
          <cell r="E3" t="str">
            <v>% of</v>
          </cell>
          <cell r="G3" t="str">
            <v>Wtd avg</v>
          </cell>
          <cell r="H3" t="str">
            <v>Interest</v>
          </cell>
          <cell r="I3" t="str">
            <v>Principal due</v>
          </cell>
          <cell r="M3" t="str">
            <v>EBITDA</v>
          </cell>
          <cell r="Q3" t="str">
            <v>Current</v>
          </cell>
          <cell r="S3" t="str">
            <v>Revolver</v>
          </cell>
          <cell r="U3" t="str">
            <v>LTM</v>
          </cell>
          <cell r="V3" t="str">
            <v xml:space="preserve">EBITDA - (capex + interest) </v>
          </cell>
          <cell r="AA3" t="str">
            <v>Forecast</v>
          </cell>
          <cell r="AD3" t="str">
            <v>2007E</v>
          </cell>
        </row>
        <row r="4">
          <cell r="B4" t="str">
            <v>Builder</v>
          </cell>
          <cell r="C4" t="str">
            <v>FYE</v>
          </cell>
          <cell r="D4" t="str">
            <v>Debt</v>
          </cell>
          <cell r="E4" t="str">
            <v>cap</v>
          </cell>
          <cell r="F4" t="str">
            <v>Sec'd?</v>
          </cell>
          <cell r="G4" t="str">
            <v>rate</v>
          </cell>
          <cell r="H4" t="str">
            <v>expense</v>
          </cell>
          <cell r="I4" t="str">
            <v>FY07</v>
          </cell>
          <cell r="J4" t="str">
            <v>FY08</v>
          </cell>
          <cell r="K4" t="str">
            <v>FY09</v>
          </cell>
          <cell r="M4" t="str">
            <v>FY06A</v>
          </cell>
          <cell r="N4" t="str">
            <v>FY07E</v>
          </cell>
          <cell r="O4" t="str">
            <v>FY08E</v>
          </cell>
          <cell r="Q4" t="str">
            <v>Availability</v>
          </cell>
          <cell r="R4" t="str">
            <v>Cash</v>
          </cell>
          <cell r="S4" t="str">
            <v>Drawn</v>
          </cell>
          <cell r="T4" t="str">
            <v>NWC</v>
          </cell>
          <cell r="U4" t="str">
            <v>Capex</v>
          </cell>
          <cell r="V4" t="str">
            <v>FY07</v>
          </cell>
          <cell r="W4" t="str">
            <v>FY08</v>
          </cell>
          <cell r="X4" t="str">
            <v>2 yr total</v>
          </cell>
          <cell r="Z4" t="str">
            <v>Covenant</v>
          </cell>
          <cell r="AA4" t="str">
            <v>FY07</v>
          </cell>
          <cell r="AB4" t="str">
            <v>FY08</v>
          </cell>
          <cell r="AC4" t="str">
            <v>Default?</v>
          </cell>
          <cell r="AD4" t="str">
            <v>EBITDA</v>
          </cell>
        </row>
        <row r="7">
          <cell r="B7" t="str">
            <v>CTX</v>
          </cell>
          <cell r="C7">
            <v>39172</v>
          </cell>
          <cell r="D7">
            <v>3849.3539999999998</v>
          </cell>
          <cell r="E7">
            <v>0.43790739332207701</v>
          </cell>
          <cell r="F7">
            <v>0</v>
          </cell>
          <cell r="G7">
            <v>7.9736740918086538E-2</v>
          </cell>
          <cell r="H7">
            <v>306.93494260000006</v>
          </cell>
          <cell r="I7">
            <v>526.29200000000003</v>
          </cell>
          <cell r="J7">
            <v>150.85400000000001</v>
          </cell>
          <cell r="K7">
            <v>225.40799999999999</v>
          </cell>
          <cell r="M7">
            <v>1305.7529999999988</v>
          </cell>
          <cell r="N7">
            <v>809.69999999999993</v>
          </cell>
          <cell r="O7">
            <v>875.49999999999977</v>
          </cell>
          <cell r="Q7">
            <v>1250</v>
          </cell>
          <cell r="R7">
            <v>233.244</v>
          </cell>
          <cell r="S7">
            <v>0</v>
          </cell>
          <cell r="T7">
            <v>8357.768</v>
          </cell>
          <cell r="U7">
            <v>42.735999999999997</v>
          </cell>
          <cell r="V7">
            <v>460.02905739999989</v>
          </cell>
          <cell r="W7">
            <v>525.82905739999978</v>
          </cell>
          <cell r="X7">
            <v>985.85811479999961</v>
          </cell>
          <cell r="Z7">
            <v>2</v>
          </cell>
          <cell r="AA7">
            <v>2.6380183146993699</v>
          </cell>
          <cell r="AB7">
            <v>2.8523959917491637</v>
          </cell>
          <cell r="AC7">
            <v>0</v>
          </cell>
          <cell r="AD7">
            <v>4.7540496480177845</v>
          </cell>
        </row>
        <row r="8">
          <cell r="AC8">
            <v>0</v>
          </cell>
        </row>
        <row r="9">
          <cell r="B9" t="str">
            <v>DR</v>
          </cell>
          <cell r="C9">
            <v>38990</v>
          </cell>
          <cell r="D9">
            <v>4598</v>
          </cell>
          <cell r="E9">
            <v>0.443788124469153</v>
          </cell>
          <cell r="F9">
            <v>0</v>
          </cell>
          <cell r="G9">
            <v>7.0008699434536747E-2</v>
          </cell>
          <cell r="H9">
            <v>321.89999999999998</v>
          </cell>
          <cell r="I9">
            <v>215</v>
          </cell>
          <cell r="J9">
            <v>0</v>
          </cell>
          <cell r="K9">
            <v>585</v>
          </cell>
          <cell r="M9">
            <v>2538.6999999999998</v>
          </cell>
          <cell r="N9">
            <v>952</v>
          </cell>
          <cell r="O9">
            <v>905.99999999999966</v>
          </cell>
          <cell r="Q9">
            <v>1650</v>
          </cell>
          <cell r="R9">
            <v>60.8</v>
          </cell>
          <cell r="S9">
            <v>750</v>
          </cell>
          <cell r="T9">
            <v>9419.6</v>
          </cell>
          <cell r="U9">
            <v>49.8</v>
          </cell>
          <cell r="V9">
            <v>580.29999999999995</v>
          </cell>
          <cell r="W9">
            <v>534.29999999999973</v>
          </cell>
          <cell r="X9">
            <v>1114.5999999999997</v>
          </cell>
          <cell r="Z9">
            <v>2</v>
          </cell>
          <cell r="AA9">
            <v>2.9574401988195094</v>
          </cell>
          <cell r="AB9">
            <v>2.8145386766076412</v>
          </cell>
          <cell r="AC9">
            <v>0</v>
          </cell>
          <cell r="AD9">
            <v>4.829831932773109</v>
          </cell>
        </row>
        <row r="10">
          <cell r="AC10">
            <v>0</v>
          </cell>
        </row>
        <row r="11">
          <cell r="B11" t="str">
            <v>KB</v>
          </cell>
          <cell r="C11">
            <v>39051</v>
          </cell>
          <cell r="D11">
            <v>2811.9319999999998</v>
          </cell>
          <cell r="E11">
            <v>0.50297652319981656</v>
          </cell>
          <cell r="F11">
            <v>0</v>
          </cell>
          <cell r="G11">
            <v>9.4834085603777069E-2</v>
          </cell>
          <cell r="H11">
            <v>266.66700000000003</v>
          </cell>
          <cell r="I11">
            <v>0</v>
          </cell>
          <cell r="J11">
            <v>0</v>
          </cell>
          <cell r="K11">
            <v>200</v>
          </cell>
          <cell r="M11">
            <v>1351.6429999999984</v>
          </cell>
          <cell r="N11">
            <v>490</v>
          </cell>
          <cell r="O11">
            <v>419</v>
          </cell>
          <cell r="Q11">
            <v>1155.2</v>
          </cell>
          <cell r="R11">
            <v>272.08800000000002</v>
          </cell>
          <cell r="S11">
            <v>0</v>
          </cell>
          <cell r="T11">
            <v>3801.1910000000003</v>
          </cell>
          <cell r="U11">
            <v>17.158000000000001</v>
          </cell>
          <cell r="V11">
            <v>206.17499999999995</v>
          </cell>
          <cell r="W11">
            <v>135.17499999999995</v>
          </cell>
          <cell r="X11">
            <v>341.34999999999991</v>
          </cell>
          <cell r="Z11">
            <v>2</v>
          </cell>
          <cell r="AA11">
            <v>1.837497703127871</v>
          </cell>
          <cell r="AB11">
            <v>1.571248035939955</v>
          </cell>
          <cell r="AC11">
            <v>1</v>
          </cell>
          <cell r="AD11">
            <v>5.7386367346938769</v>
          </cell>
        </row>
        <row r="12">
          <cell r="AC12" t="str">
            <v>2007</v>
          </cell>
        </row>
        <row r="13">
          <cell r="B13" t="str">
            <v>LEN</v>
          </cell>
          <cell r="C13">
            <v>39051</v>
          </cell>
          <cell r="D13">
            <v>2585.2860000000001</v>
          </cell>
          <cell r="E13">
            <v>0.31431681770036479</v>
          </cell>
          <cell r="F13">
            <v>0</v>
          </cell>
          <cell r="G13">
            <v>8.490356579504163E-2</v>
          </cell>
          <cell r="H13">
            <v>219.5</v>
          </cell>
          <cell r="I13">
            <v>0</v>
          </cell>
          <cell r="J13">
            <v>0</v>
          </cell>
          <cell r="K13">
            <v>600</v>
          </cell>
          <cell r="M13">
            <v>1744.395</v>
          </cell>
          <cell r="N13">
            <v>639</v>
          </cell>
          <cell r="O13">
            <v>922.99999999999989</v>
          </cell>
          <cell r="Q13">
            <v>1675.9</v>
          </cell>
          <cell r="R13">
            <v>234.256</v>
          </cell>
          <cell r="S13">
            <v>0</v>
          </cell>
          <cell r="T13">
            <v>7385.21</v>
          </cell>
          <cell r="U13">
            <v>27.068000000000001</v>
          </cell>
          <cell r="V13">
            <v>392.43200000000002</v>
          </cell>
          <cell r="W13">
            <v>676.4319999999999</v>
          </cell>
          <cell r="X13">
            <v>1068.864</v>
          </cell>
          <cell r="Z13">
            <v>2</v>
          </cell>
          <cell r="AA13">
            <v>2.9111617312072893</v>
          </cell>
          <cell r="AB13">
            <v>4.2050113895216397</v>
          </cell>
          <cell r="AC13">
            <v>0</v>
          </cell>
          <cell r="AD13">
            <v>4.0458309859154928</v>
          </cell>
        </row>
        <row r="14">
          <cell r="AC14">
            <v>0</v>
          </cell>
        </row>
        <row r="15">
          <cell r="B15" t="str">
            <v>PHM</v>
          </cell>
          <cell r="C15">
            <v>39082</v>
          </cell>
          <cell r="D15">
            <v>3679</v>
          </cell>
          <cell r="E15">
            <v>0.38</v>
          </cell>
          <cell r="F15">
            <v>0</v>
          </cell>
          <cell r="G15">
            <v>7.1826039684696932E-2</v>
          </cell>
          <cell r="H15">
            <v>264.24799999999999</v>
          </cell>
          <cell r="I15">
            <v>0</v>
          </cell>
          <cell r="J15">
            <v>0</v>
          </cell>
          <cell r="K15">
            <v>400</v>
          </cell>
          <cell r="M15">
            <v>1932.4680000000012</v>
          </cell>
          <cell r="N15">
            <v>663.79999999999973</v>
          </cell>
          <cell r="O15">
            <v>710.60000000000036</v>
          </cell>
          <cell r="Q15">
            <v>527</v>
          </cell>
          <cell r="R15">
            <v>74.652000000000001</v>
          </cell>
          <cell r="S15">
            <v>173</v>
          </cell>
          <cell r="T15">
            <v>7753.7049999999999</v>
          </cell>
          <cell r="U15">
            <v>76.843999999999994</v>
          </cell>
          <cell r="V15">
            <v>322.70799999999974</v>
          </cell>
          <cell r="W15">
            <v>369.50800000000038</v>
          </cell>
          <cell r="X15">
            <v>692.21600000000012</v>
          </cell>
          <cell r="Z15">
            <v>2</v>
          </cell>
          <cell r="AA15">
            <v>2.512034149738124</v>
          </cell>
          <cell r="AB15">
            <v>2.6891405043746799</v>
          </cell>
          <cell r="AC15">
            <v>0</v>
          </cell>
          <cell r="AD15">
            <v>5.542332027719195</v>
          </cell>
        </row>
        <row r="16">
          <cell r="AC16">
            <v>0</v>
          </cell>
        </row>
        <row r="17">
          <cell r="B17" t="str">
            <v>NVR</v>
          </cell>
          <cell r="C17">
            <v>39082</v>
          </cell>
          <cell r="D17">
            <v>202.95400000000001</v>
          </cell>
          <cell r="E17">
            <v>0.13689299825843435</v>
          </cell>
          <cell r="F17">
            <v>0</v>
          </cell>
          <cell r="G17">
            <v>7.1976901169723176E-2</v>
          </cell>
          <cell r="H17">
            <v>14.607999999999999</v>
          </cell>
          <cell r="I17">
            <v>0</v>
          </cell>
          <cell r="J17">
            <v>0</v>
          </cell>
          <cell r="K17">
            <v>0</v>
          </cell>
          <cell r="M17">
            <v>1202.1259999999997</v>
          </cell>
          <cell r="N17">
            <v>653.09999999999968</v>
          </cell>
          <cell r="O17">
            <v>548.29999999999984</v>
          </cell>
          <cell r="Q17">
            <v>580.41499999999996</v>
          </cell>
          <cell r="R17">
            <v>574.08199999999999</v>
          </cell>
          <cell r="S17">
            <v>0</v>
          </cell>
          <cell r="T17">
            <v>427.07500000000005</v>
          </cell>
          <cell r="U17">
            <v>17.557000000000002</v>
          </cell>
          <cell r="V17">
            <v>620.93499999999972</v>
          </cell>
          <cell r="W17">
            <v>516.13499999999988</v>
          </cell>
          <cell r="X17">
            <v>1137.0699999999997</v>
          </cell>
          <cell r="Z17">
            <v>2</v>
          </cell>
          <cell r="AA17">
            <v>44.708378970427148</v>
          </cell>
          <cell r="AB17">
            <v>37.534227820372394</v>
          </cell>
          <cell r="AC17">
            <v>0</v>
          </cell>
          <cell r="AD17">
            <v>0.31075486143010272</v>
          </cell>
        </row>
        <row r="18">
          <cell r="AC18">
            <v>0</v>
          </cell>
        </row>
        <row r="19">
          <cell r="B19" t="str">
            <v>TOL</v>
          </cell>
          <cell r="C19">
            <v>39021</v>
          </cell>
          <cell r="D19">
            <v>2207.864</v>
          </cell>
          <cell r="E19">
            <v>0.38031585730593348</v>
          </cell>
          <cell r="F19">
            <v>0</v>
          </cell>
          <cell r="G19">
            <v>6.2045941235510868E-2</v>
          </cell>
          <cell r="H19">
            <v>136.98899999999998</v>
          </cell>
          <cell r="I19">
            <v>0</v>
          </cell>
          <cell r="J19">
            <v>0</v>
          </cell>
          <cell r="K19">
            <v>0</v>
          </cell>
          <cell r="M19">
            <v>1378.3020000000004</v>
          </cell>
          <cell r="N19">
            <v>851.80000000000018</v>
          </cell>
          <cell r="O19">
            <v>717.19999999999993</v>
          </cell>
          <cell r="Q19">
            <v>1147.8</v>
          </cell>
          <cell r="R19">
            <v>771.721</v>
          </cell>
          <cell r="S19">
            <v>0</v>
          </cell>
          <cell r="T19">
            <v>5013.3189999999995</v>
          </cell>
          <cell r="U19">
            <v>20.216500000000003</v>
          </cell>
          <cell r="V19">
            <v>694.59450000000015</v>
          </cell>
          <cell r="W19">
            <v>559.99450000000002</v>
          </cell>
          <cell r="X19">
            <v>1254.5890000000002</v>
          </cell>
          <cell r="Z19">
            <v>2</v>
          </cell>
          <cell r="AA19">
            <v>6.2180175050551529</v>
          </cell>
          <cell r="AB19">
            <v>5.2354568614998289</v>
          </cell>
          <cell r="AC19">
            <v>0</v>
          </cell>
          <cell r="AD19">
            <v>2.591998121624794</v>
          </cell>
        </row>
        <row r="20">
          <cell r="AC20">
            <v>0</v>
          </cell>
        </row>
        <row r="21">
          <cell r="B21" t="str">
            <v>Min</v>
          </cell>
          <cell r="D21">
            <v>202.95400000000001</v>
          </cell>
          <cell r="E21">
            <v>0.13689299825843435</v>
          </cell>
          <cell r="G21">
            <v>6.2045941235510868E-2</v>
          </cell>
          <cell r="H21">
            <v>14.607999999999999</v>
          </cell>
          <cell r="M21">
            <v>1202.1259999999997</v>
          </cell>
          <cell r="N21">
            <v>490</v>
          </cell>
          <cell r="O21">
            <v>419</v>
          </cell>
          <cell r="Q21">
            <v>527</v>
          </cell>
          <cell r="T21">
            <v>427.07500000000005</v>
          </cell>
          <cell r="U21">
            <v>17.158000000000001</v>
          </cell>
          <cell r="V21">
            <v>206.17499999999995</v>
          </cell>
          <cell r="W21">
            <v>135.17499999999995</v>
          </cell>
          <cell r="X21">
            <v>341.34999999999991</v>
          </cell>
          <cell r="Z21">
            <v>2</v>
          </cell>
          <cell r="AA21">
            <v>1.837497703127871</v>
          </cell>
          <cell r="AB21">
            <v>1.571248035939955</v>
          </cell>
          <cell r="AD21">
            <v>0.31075486143010272</v>
          </cell>
        </row>
        <row r="22">
          <cell r="B22" t="str">
            <v>Max</v>
          </cell>
          <cell r="D22">
            <v>4598</v>
          </cell>
          <cell r="E22">
            <v>0.50297652319981656</v>
          </cell>
          <cell r="G22">
            <v>9.4834085603777069E-2</v>
          </cell>
          <cell r="H22">
            <v>321.89999999999998</v>
          </cell>
          <cell r="M22">
            <v>2538.6999999999998</v>
          </cell>
          <cell r="N22">
            <v>952</v>
          </cell>
          <cell r="O22">
            <v>922.99999999999989</v>
          </cell>
          <cell r="Q22">
            <v>1675.9</v>
          </cell>
          <cell r="T22">
            <v>9419.6</v>
          </cell>
          <cell r="U22">
            <v>76.843999999999994</v>
          </cell>
          <cell r="V22">
            <v>694.59450000000015</v>
          </cell>
          <cell r="W22">
            <v>676.4319999999999</v>
          </cell>
          <cell r="X22">
            <v>1254.5890000000002</v>
          </cell>
          <cell r="Z22">
            <v>2</v>
          </cell>
          <cell r="AA22">
            <v>44.708378970427148</v>
          </cell>
          <cell r="AB22">
            <v>37.534227820372394</v>
          </cell>
          <cell r="AD22">
            <v>5.7386367346938769</v>
          </cell>
        </row>
        <row r="23">
          <cell r="B23" t="str">
            <v>Median</v>
          </cell>
          <cell r="D23">
            <v>2811.9319999999998</v>
          </cell>
          <cell r="E23">
            <v>0.38031585730593348</v>
          </cell>
          <cell r="G23">
            <v>7.1976901169723176E-2</v>
          </cell>
          <cell r="H23">
            <v>264.24799999999999</v>
          </cell>
          <cell r="M23">
            <v>1378.3020000000004</v>
          </cell>
          <cell r="N23">
            <v>663.79999999999973</v>
          </cell>
          <cell r="O23">
            <v>717.19999999999993</v>
          </cell>
          <cell r="Q23">
            <v>1155.2</v>
          </cell>
          <cell r="T23">
            <v>7385.21</v>
          </cell>
          <cell r="U23">
            <v>27.068000000000001</v>
          </cell>
          <cell r="V23">
            <v>460.02905739999989</v>
          </cell>
          <cell r="W23">
            <v>525.82905739999978</v>
          </cell>
          <cell r="X23">
            <v>1068.864</v>
          </cell>
          <cell r="Z23">
            <v>2</v>
          </cell>
          <cell r="AA23">
            <v>2.9111617312072893</v>
          </cell>
          <cell r="AB23">
            <v>2.8523959917491637</v>
          </cell>
          <cell r="AD23">
            <v>4.7540496480177845</v>
          </cell>
        </row>
        <row r="24">
          <cell r="B24" t="str">
            <v>Mean</v>
          </cell>
          <cell r="D24">
            <v>2847.7700000000004</v>
          </cell>
          <cell r="E24">
            <v>0.37088538775082558</v>
          </cell>
          <cell r="G24">
            <v>7.6475996263053264E-2</v>
          </cell>
          <cell r="H24">
            <v>218.69242037142857</v>
          </cell>
          <cell r="M24">
            <v>1636.1981428571423</v>
          </cell>
          <cell r="N24">
            <v>722.77142857142849</v>
          </cell>
          <cell r="O24">
            <v>728.51428571428562</v>
          </cell>
          <cell r="Q24">
            <v>1140.902142857143</v>
          </cell>
          <cell r="T24">
            <v>6022.5525714285714</v>
          </cell>
          <cell r="U24">
            <v>35.911357142857142</v>
          </cell>
          <cell r="V24">
            <v>468.16765105714279</v>
          </cell>
          <cell r="W24">
            <v>473.91050819999992</v>
          </cell>
          <cell r="X24">
            <v>942.07815925714272</v>
          </cell>
          <cell r="Z24">
            <v>2</v>
          </cell>
          <cell r="AA24">
            <v>9.1117926532963516</v>
          </cell>
          <cell r="AB24">
            <v>8.1288598971521857</v>
          </cell>
          <cell r="AD24">
            <v>3.9733477588820505</v>
          </cell>
        </row>
        <row r="27">
          <cell r="B27" t="str">
            <v>Mid cap</v>
          </cell>
        </row>
        <row r="28">
          <cell r="B28" t="str">
            <v>BZH</v>
          </cell>
          <cell r="C28">
            <v>38990</v>
          </cell>
          <cell r="D28">
            <v>1762.4699999999998</v>
          </cell>
          <cell r="E28">
            <v>0.52367107845394811</v>
          </cell>
          <cell r="F28">
            <v>0</v>
          </cell>
          <cell r="G28">
            <v>7.7688130861801916E-2</v>
          </cell>
          <cell r="H28">
            <v>136.923</v>
          </cell>
          <cell r="I28">
            <v>0</v>
          </cell>
          <cell r="J28">
            <v>0</v>
          </cell>
          <cell r="K28">
            <v>0</v>
          </cell>
          <cell r="M28">
            <v>760.92599999999948</v>
          </cell>
          <cell r="N28">
            <v>153</v>
          </cell>
          <cell r="O28">
            <v>90.499999999999915</v>
          </cell>
          <cell r="Q28">
            <v>232.70000000000005</v>
          </cell>
          <cell r="R28">
            <v>218.84100000000001</v>
          </cell>
          <cell r="S28">
            <v>0</v>
          </cell>
          <cell r="T28">
            <v>2947.8870000000002</v>
          </cell>
          <cell r="U28">
            <v>3.5215000000000014</v>
          </cell>
          <cell r="V28">
            <v>12.555499999999995</v>
          </cell>
          <cell r="W28">
            <v>-49.94450000000009</v>
          </cell>
          <cell r="X28">
            <v>-37.389000000000095</v>
          </cell>
          <cell r="Z28">
            <v>1.25</v>
          </cell>
          <cell r="AA28">
            <v>1.1174163580990775</v>
          </cell>
          <cell r="AB28">
            <v>0.66095542750304848</v>
          </cell>
          <cell r="AC28">
            <v>1</v>
          </cell>
          <cell r="AD28">
            <v>11.519411764705881</v>
          </cell>
        </row>
        <row r="29">
          <cell r="AC29" t="str">
            <v>2007</v>
          </cell>
        </row>
        <row r="30">
          <cell r="B30" t="str">
            <v>HOV</v>
          </cell>
          <cell r="C30">
            <v>39021</v>
          </cell>
          <cell r="D30">
            <v>2512.4480000000003</v>
          </cell>
          <cell r="E30">
            <v>0.56226286562389083</v>
          </cell>
          <cell r="F30">
            <v>0</v>
          </cell>
          <cell r="G30">
            <v>7.887566230226456E-2</v>
          </cell>
          <cell r="H30">
            <v>198.17100000000002</v>
          </cell>
          <cell r="I30">
            <v>150</v>
          </cell>
          <cell r="J30">
            <v>0</v>
          </cell>
          <cell r="K30">
            <v>0</v>
          </cell>
          <cell r="M30">
            <v>735.57399999999927</v>
          </cell>
          <cell r="N30">
            <v>262.59999999999985</v>
          </cell>
          <cell r="O30">
            <v>245.49999999999955</v>
          </cell>
          <cell r="Q30">
            <v>701.60000000000014</v>
          </cell>
          <cell r="R30">
            <v>10.144</v>
          </cell>
          <cell r="S30">
            <v>412.3</v>
          </cell>
          <cell r="T30">
            <v>4106.2219999999988</v>
          </cell>
          <cell r="U30">
            <v>40.298000000000009</v>
          </cell>
          <cell r="V30">
            <v>24.13099999999983</v>
          </cell>
          <cell r="W30">
            <v>7.0309999999995227</v>
          </cell>
          <cell r="X30">
            <v>31.161999999999352</v>
          </cell>
          <cell r="Z30">
            <v>1.25</v>
          </cell>
          <cell r="AA30">
            <v>1.3251182059938125</v>
          </cell>
          <cell r="AB30">
            <v>1.2388290920467653</v>
          </cell>
          <cell r="AC30">
            <v>1</v>
          </cell>
          <cell r="AD30">
            <v>9.5675856816450935</v>
          </cell>
        </row>
        <row r="31">
          <cell r="AC31" t="str">
            <v>2008</v>
          </cell>
        </row>
        <row r="32">
          <cell r="B32" t="str">
            <v>MDC</v>
          </cell>
          <cell r="C32">
            <v>39082</v>
          </cell>
          <cell r="D32">
            <v>1096.2940000000001</v>
          </cell>
          <cell r="E32">
            <v>0.35795742102070183</v>
          </cell>
          <cell r="F32">
            <v>0</v>
          </cell>
          <cell r="G32">
            <v>5.7210018480444096E-2</v>
          </cell>
          <cell r="H32">
            <v>62.718999999999987</v>
          </cell>
          <cell r="I32">
            <v>0</v>
          </cell>
          <cell r="J32">
            <v>0</v>
          </cell>
          <cell r="K32">
            <v>0</v>
          </cell>
          <cell r="M32">
            <v>552.5360000000004</v>
          </cell>
          <cell r="N32">
            <v>175.69999999999973</v>
          </cell>
          <cell r="O32">
            <v>236.40000000000003</v>
          </cell>
          <cell r="Q32">
            <v>1187.3</v>
          </cell>
          <cell r="R32">
            <v>668.37900000000002</v>
          </cell>
          <cell r="S32">
            <v>0</v>
          </cell>
          <cell r="T32">
            <v>2176.8079999999995</v>
          </cell>
          <cell r="U32">
            <v>7.9449999999999994</v>
          </cell>
          <cell r="V32">
            <v>105.03599999999975</v>
          </cell>
          <cell r="W32">
            <v>165.73600000000005</v>
          </cell>
          <cell r="X32">
            <v>270.77199999999982</v>
          </cell>
          <cell r="Z32">
            <v>2</v>
          </cell>
          <cell r="AA32">
            <v>2.8013839506369642</v>
          </cell>
          <cell r="AB32">
            <v>3.7691927486088757</v>
          </cell>
          <cell r="AC32">
            <v>0</v>
          </cell>
          <cell r="AD32">
            <v>6.239578827546965</v>
          </cell>
        </row>
        <row r="33">
          <cell r="AC33">
            <v>0</v>
          </cell>
        </row>
        <row r="34">
          <cell r="B34" t="str">
            <v>RYL</v>
          </cell>
          <cell r="C34">
            <v>39082</v>
          </cell>
          <cell r="D34">
            <v>1020.211</v>
          </cell>
          <cell r="E34">
            <v>0.40056200575669165</v>
          </cell>
          <cell r="F34">
            <v>0</v>
          </cell>
          <cell r="G34">
            <v>6.7929085257853516E-2</v>
          </cell>
          <cell r="H34">
            <v>69.301999999999992</v>
          </cell>
          <cell r="I34">
            <v>0</v>
          </cell>
          <cell r="J34">
            <v>150</v>
          </cell>
          <cell r="K34">
            <v>0</v>
          </cell>
          <cell r="M34">
            <v>733.14200000000062</v>
          </cell>
          <cell r="N34">
            <v>223</v>
          </cell>
          <cell r="O34">
            <v>264</v>
          </cell>
          <cell r="Q34">
            <v>837.9</v>
          </cell>
          <cell r="R34">
            <v>70.539000000000001</v>
          </cell>
          <cell r="S34">
            <v>75</v>
          </cell>
          <cell r="T34">
            <v>2101.1509999999998</v>
          </cell>
          <cell r="U34">
            <v>47.506999999999998</v>
          </cell>
          <cell r="V34">
            <v>106.191</v>
          </cell>
          <cell r="W34">
            <v>147.191</v>
          </cell>
          <cell r="X34">
            <v>253.38200000000001</v>
          </cell>
          <cell r="Z34">
            <v>2</v>
          </cell>
          <cell r="AA34">
            <v>3.2178003520821914</v>
          </cell>
          <cell r="AB34">
            <v>3.8094138697295898</v>
          </cell>
          <cell r="AC34">
            <v>0</v>
          </cell>
          <cell r="AD34">
            <v>4.5749372197309421</v>
          </cell>
        </row>
        <row r="35">
          <cell r="AC35">
            <v>0</v>
          </cell>
        </row>
        <row r="36">
          <cell r="B36" t="str">
            <v>SPF</v>
          </cell>
          <cell r="C36">
            <v>39082</v>
          </cell>
          <cell r="D36">
            <v>1921.9460000000001</v>
          </cell>
          <cell r="E36">
            <v>0.5427856758168067</v>
          </cell>
          <cell r="F36">
            <v>0</v>
          </cell>
          <cell r="G36">
            <v>7.5679025321210888E-2</v>
          </cell>
          <cell r="H36">
            <v>145.45099999999999</v>
          </cell>
          <cell r="I36">
            <v>0</v>
          </cell>
          <cell r="J36">
            <v>150</v>
          </cell>
          <cell r="K36">
            <v>150</v>
          </cell>
          <cell r="M36">
            <v>667.75000000000045</v>
          </cell>
          <cell r="N36">
            <v>236.60000000000002</v>
          </cell>
          <cell r="O36">
            <v>255.69999999999985</v>
          </cell>
          <cell r="Q36">
            <v>792.40000000000009</v>
          </cell>
          <cell r="R36">
            <v>8.4339999999999993</v>
          </cell>
          <cell r="S36">
            <v>256.5</v>
          </cell>
          <cell r="T36">
            <v>2847.5940000000001</v>
          </cell>
          <cell r="U36">
            <v>5.7630000000000008</v>
          </cell>
          <cell r="V36">
            <v>85.386000000000024</v>
          </cell>
          <cell r="W36">
            <v>104.48599999999985</v>
          </cell>
          <cell r="X36">
            <v>189.87199999999987</v>
          </cell>
          <cell r="Z36">
            <v>1.75</v>
          </cell>
          <cell r="AA36">
            <v>1.6266646499508428</v>
          </cell>
          <cell r="AB36">
            <v>1.757980350771049</v>
          </cell>
          <cell r="AC36">
            <v>1</v>
          </cell>
          <cell r="AD36">
            <v>8.1231868131868126</v>
          </cell>
        </row>
        <row r="37">
          <cell r="AC37" t="str">
            <v>2007</v>
          </cell>
        </row>
        <row r="38">
          <cell r="B38" t="str">
            <v>WCI</v>
          </cell>
          <cell r="C38">
            <v>39082</v>
          </cell>
          <cell r="D38">
            <v>1475.6</v>
          </cell>
          <cell r="E38">
            <v>0.64600000000000002</v>
          </cell>
          <cell r="F38">
            <v>0</v>
          </cell>
          <cell r="G38">
            <v>9.7009352127947951E-2</v>
          </cell>
          <cell r="H38">
            <v>143.14699999999999</v>
          </cell>
          <cell r="I38">
            <v>0</v>
          </cell>
          <cell r="J38">
            <v>0</v>
          </cell>
          <cell r="K38">
            <v>0</v>
          </cell>
          <cell r="M38">
            <v>293.18999999999994</v>
          </cell>
          <cell r="N38">
            <v>-104.4</v>
          </cell>
          <cell r="O38">
            <v>-50.4</v>
          </cell>
          <cell r="Q38">
            <v>293</v>
          </cell>
          <cell r="R38">
            <v>22.167999999999999</v>
          </cell>
          <cell r="S38">
            <v>360.6</v>
          </cell>
          <cell r="T38">
            <v>2231.1869999999999</v>
          </cell>
          <cell r="U38">
            <v>27.460999999999995</v>
          </cell>
          <cell r="V38">
            <v>-275.00799999999998</v>
          </cell>
          <cell r="W38">
            <v>-221.00799999999998</v>
          </cell>
          <cell r="X38">
            <v>-496.01599999999996</v>
          </cell>
          <cell r="Z38">
            <v>1.75</v>
          </cell>
          <cell r="AA38">
            <v>-0.72932020929533981</v>
          </cell>
          <cell r="AB38">
            <v>-0.35208561828050888</v>
          </cell>
          <cell r="AC38">
            <v>1</v>
          </cell>
          <cell r="AD38" t="str">
            <v>NM</v>
          </cell>
        </row>
        <row r="39">
          <cell r="AC39" t="str">
            <v>2007</v>
          </cell>
        </row>
        <row r="40">
          <cell r="B40" t="str">
            <v>Min</v>
          </cell>
          <cell r="D40">
            <v>1020.211</v>
          </cell>
          <cell r="E40">
            <v>0.35795742102070183</v>
          </cell>
          <cell r="G40">
            <v>5.7210018480444096E-2</v>
          </cell>
          <cell r="H40">
            <v>62.718999999999987</v>
          </cell>
          <cell r="M40">
            <v>293.18999999999994</v>
          </cell>
          <cell r="N40">
            <v>-104.4</v>
          </cell>
          <cell r="O40">
            <v>-50.4</v>
          </cell>
          <cell r="Q40">
            <v>232.70000000000005</v>
          </cell>
          <cell r="T40">
            <v>2101.1509999999998</v>
          </cell>
          <cell r="U40">
            <v>3.5215000000000014</v>
          </cell>
          <cell r="V40">
            <v>-275.00799999999998</v>
          </cell>
          <cell r="W40">
            <v>-221.00799999999998</v>
          </cell>
          <cell r="X40">
            <v>-496.01599999999996</v>
          </cell>
          <cell r="Z40">
            <v>1.25</v>
          </cell>
          <cell r="AA40">
            <v>-0.72932020929533981</v>
          </cell>
          <cell r="AB40">
            <v>-0.35208561828050888</v>
          </cell>
          <cell r="AD40">
            <v>4.5749372197309421</v>
          </cell>
        </row>
        <row r="41">
          <cell r="B41" t="str">
            <v>Max</v>
          </cell>
          <cell r="D41">
            <v>2512.4480000000003</v>
          </cell>
          <cell r="E41">
            <v>0.64600000000000002</v>
          </cell>
          <cell r="G41">
            <v>9.7009352127947951E-2</v>
          </cell>
          <cell r="H41">
            <v>198.17100000000002</v>
          </cell>
          <cell r="M41">
            <v>760.92599999999948</v>
          </cell>
          <cell r="N41">
            <v>262.59999999999985</v>
          </cell>
          <cell r="O41">
            <v>264</v>
          </cell>
          <cell r="Q41">
            <v>1187.3</v>
          </cell>
          <cell r="T41">
            <v>4106.2219999999988</v>
          </cell>
          <cell r="U41">
            <v>47.506999999999998</v>
          </cell>
          <cell r="V41">
            <v>106.191</v>
          </cell>
          <cell r="W41">
            <v>165.73600000000005</v>
          </cell>
          <cell r="X41">
            <v>270.77199999999982</v>
          </cell>
          <cell r="Z41">
            <v>2</v>
          </cell>
          <cell r="AA41">
            <v>3.2178003520821914</v>
          </cell>
          <cell r="AB41">
            <v>3.8094138697295898</v>
          </cell>
          <cell r="AD41">
            <v>11.519411764705881</v>
          </cell>
        </row>
        <row r="42">
          <cell r="B42" t="str">
            <v>Median</v>
          </cell>
          <cell r="D42">
            <v>1619.0349999999999</v>
          </cell>
          <cell r="E42">
            <v>0.53322837713537741</v>
          </cell>
          <cell r="G42">
            <v>7.6683578091506402E-2</v>
          </cell>
          <cell r="H42">
            <v>140.035</v>
          </cell>
          <cell r="M42">
            <v>700.44600000000059</v>
          </cell>
          <cell r="N42">
            <v>199.34999999999985</v>
          </cell>
          <cell r="O42">
            <v>240.94999999999979</v>
          </cell>
          <cell r="Q42">
            <v>747.00000000000011</v>
          </cell>
          <cell r="T42">
            <v>2539.3905</v>
          </cell>
          <cell r="U42">
            <v>17.702999999999996</v>
          </cell>
          <cell r="V42">
            <v>54.758499999999927</v>
          </cell>
          <cell r="W42">
            <v>55.758499999999685</v>
          </cell>
          <cell r="X42">
            <v>110.51699999999961</v>
          </cell>
          <cell r="Z42">
            <v>1.75</v>
          </cell>
          <cell r="AA42">
            <v>1.4758914279723276</v>
          </cell>
          <cell r="AB42">
            <v>1.4984047214089071</v>
          </cell>
          <cell r="AD42">
            <v>8.1231868131868126</v>
          </cell>
        </row>
        <row r="43">
          <cell r="B43" t="str">
            <v>Mean</v>
          </cell>
          <cell r="D43">
            <v>1631.4948333333334</v>
          </cell>
          <cell r="E43">
            <v>0.50553984111200645</v>
          </cell>
          <cell r="G43">
            <v>7.5731879058587151E-2</v>
          </cell>
          <cell r="H43">
            <v>125.95216666666666</v>
          </cell>
          <cell r="M43">
            <v>623.85300000000007</v>
          </cell>
          <cell r="N43">
            <v>157.74999999999994</v>
          </cell>
          <cell r="O43">
            <v>173.61666666666653</v>
          </cell>
          <cell r="Q43">
            <v>674.15000000000009</v>
          </cell>
          <cell r="T43">
            <v>2735.1414999999993</v>
          </cell>
          <cell r="U43">
            <v>22.082583333333332</v>
          </cell>
          <cell r="V43">
            <v>9.7152499999999407</v>
          </cell>
          <cell r="W43">
            <v>25.581916666666558</v>
          </cell>
          <cell r="X43">
            <v>35.297166666666477</v>
          </cell>
          <cell r="Z43">
            <v>1.6666666666666667</v>
          </cell>
          <cell r="AA43">
            <v>1.5598438845779248</v>
          </cell>
          <cell r="AB43">
            <v>1.8140476450631369</v>
          </cell>
          <cell r="AD43">
            <v>8.0049400613631381</v>
          </cell>
        </row>
        <row r="46">
          <cell r="B46" t="str">
            <v>Small cap</v>
          </cell>
        </row>
        <row r="47">
          <cell r="B47" t="str">
            <v>DOM</v>
          </cell>
          <cell r="C47">
            <v>39082</v>
          </cell>
          <cell r="D47">
            <v>197.02799999999999</v>
          </cell>
          <cell r="E47">
            <v>0.55387155075495587</v>
          </cell>
          <cell r="F47">
            <v>1</v>
          </cell>
          <cell r="G47">
            <v>0.12423107375601436</v>
          </cell>
          <cell r="H47">
            <v>24.476999999999997</v>
          </cell>
          <cell r="I47">
            <v>10</v>
          </cell>
          <cell r="J47">
            <v>20</v>
          </cell>
          <cell r="K47">
            <v>40</v>
          </cell>
          <cell r="M47">
            <v>-9.7280000000000442</v>
          </cell>
          <cell r="N47" t="str">
            <v>NA</v>
          </cell>
          <cell r="O47" t="str">
            <v>NA</v>
          </cell>
          <cell r="Q47">
            <v>-17.632000000000001</v>
          </cell>
          <cell r="R47">
            <v>1.571</v>
          </cell>
          <cell r="S47">
            <v>6.7</v>
          </cell>
          <cell r="T47">
            <v>309.76500000000004</v>
          </cell>
          <cell r="U47">
            <v>0.496</v>
          </cell>
          <cell r="V47" t="str">
            <v>NA</v>
          </cell>
          <cell r="W47" t="str">
            <v>NA</v>
          </cell>
          <cell r="X47" t="str">
            <v>NA</v>
          </cell>
          <cell r="Z47" t="str">
            <v>NA</v>
          </cell>
          <cell r="AA47" t="str">
            <v>NA</v>
          </cell>
          <cell r="AB47" t="str">
            <v>NA</v>
          </cell>
          <cell r="AC47" t="str">
            <v>NA</v>
          </cell>
          <cell r="AD47" t="str">
            <v>NA</v>
          </cell>
        </row>
        <row r="48">
          <cell r="AC48">
            <v>0</v>
          </cell>
        </row>
        <row r="49">
          <cell r="B49" t="str">
            <v>MTH</v>
          </cell>
          <cell r="C49">
            <v>39082</v>
          </cell>
          <cell r="D49">
            <v>903.33</v>
          </cell>
          <cell r="E49">
            <v>0.48319032580328058</v>
          </cell>
          <cell r="F49">
            <v>0</v>
          </cell>
          <cell r="G49">
            <v>8.524239203834702E-2</v>
          </cell>
          <cell r="H49">
            <v>77.002010000000013</v>
          </cell>
          <cell r="I49">
            <v>0</v>
          </cell>
          <cell r="J49">
            <v>0</v>
          </cell>
          <cell r="K49">
            <v>0</v>
          </cell>
          <cell r="M49">
            <v>497.15899999999999</v>
          </cell>
          <cell r="N49">
            <v>146.19999999999979</v>
          </cell>
          <cell r="O49">
            <v>140.50000000000011</v>
          </cell>
          <cell r="Q49">
            <v>515.9</v>
          </cell>
          <cell r="R49">
            <v>51.677999999999997</v>
          </cell>
          <cell r="S49">
            <v>251</v>
          </cell>
          <cell r="T49">
            <v>1542.325</v>
          </cell>
          <cell r="U49">
            <v>17.747999999999998</v>
          </cell>
          <cell r="V49">
            <v>51.449989999999787</v>
          </cell>
          <cell r="W49">
            <v>45.749990000000111</v>
          </cell>
          <cell r="X49">
            <v>97.199979999999897</v>
          </cell>
          <cell r="Z49">
            <v>2</v>
          </cell>
          <cell r="AA49">
            <v>1.8986517364936288</v>
          </cell>
          <cell r="AB49">
            <v>1.8246276947835529</v>
          </cell>
          <cell r="AC49">
            <v>1</v>
          </cell>
          <cell r="AD49">
            <v>6.178727770177848</v>
          </cell>
        </row>
        <row r="50">
          <cell r="AC50" t="str">
            <v>2007</v>
          </cell>
        </row>
        <row r="51">
          <cell r="B51" t="str">
            <v>OHB</v>
          </cell>
          <cell r="C51">
            <v>38898</v>
          </cell>
          <cell r="D51">
            <v>597.947</v>
          </cell>
          <cell r="E51">
            <v>0.71610590684049535</v>
          </cell>
          <cell r="F51">
            <v>1</v>
          </cell>
          <cell r="G51">
            <v>8.2621034974671673E-2</v>
          </cell>
          <cell r="H51">
            <v>49.403000000000006</v>
          </cell>
          <cell r="I51">
            <v>0</v>
          </cell>
          <cell r="J51">
            <v>650</v>
          </cell>
          <cell r="K51">
            <v>0</v>
          </cell>
          <cell r="M51">
            <v>106.57400000000001</v>
          </cell>
          <cell r="N51">
            <v>55.200000000000045</v>
          </cell>
          <cell r="O51">
            <v>56.10000000000003</v>
          </cell>
          <cell r="Q51">
            <v>123.57499999999999</v>
          </cell>
          <cell r="R51">
            <v>12.673999999999999</v>
          </cell>
          <cell r="S51">
            <v>491.95</v>
          </cell>
          <cell r="T51">
            <v>821.39699999999993</v>
          </cell>
          <cell r="U51">
            <v>0.58000000000000018</v>
          </cell>
          <cell r="V51">
            <v>5.2170000000000414</v>
          </cell>
          <cell r="W51">
            <v>6.1170000000000258</v>
          </cell>
          <cell r="X51">
            <v>11.334000000000067</v>
          </cell>
          <cell r="Z51">
            <v>0.5</v>
          </cell>
          <cell r="AA51">
            <v>1.1173410521628249</v>
          </cell>
          <cell r="AB51">
            <v>1.1355585693176533</v>
          </cell>
          <cell r="AC51">
            <v>0</v>
          </cell>
          <cell r="AD51">
            <v>10.832373188405787</v>
          </cell>
        </row>
        <row r="52">
          <cell r="AC52">
            <v>0</v>
          </cell>
        </row>
        <row r="53">
          <cell r="B53" t="str">
            <v>TOA</v>
          </cell>
          <cell r="C53">
            <v>39082</v>
          </cell>
          <cell r="D53">
            <v>1110.9000000000001</v>
          </cell>
          <cell r="E53">
            <v>0.61657918943780099</v>
          </cell>
          <cell r="F53">
            <v>1</v>
          </cell>
          <cell r="G53">
            <v>0.1001890359168242</v>
          </cell>
          <cell r="H53">
            <v>111.30000000000001</v>
          </cell>
          <cell r="I53">
            <v>0</v>
          </cell>
          <cell r="J53">
            <v>0</v>
          </cell>
          <cell r="K53">
            <v>0</v>
          </cell>
          <cell r="M53">
            <v>429.30000000000041</v>
          </cell>
          <cell r="N53">
            <v>164</v>
          </cell>
          <cell r="O53">
            <v>32.853000000000002</v>
          </cell>
          <cell r="Q53">
            <v>413.9</v>
          </cell>
          <cell r="R53">
            <v>27.9</v>
          </cell>
          <cell r="S53">
            <v>50</v>
          </cell>
          <cell r="T53">
            <v>1345.7</v>
          </cell>
          <cell r="U53">
            <v>14.700000000000001</v>
          </cell>
          <cell r="V53">
            <v>37.999999999999986</v>
          </cell>
          <cell r="W53">
            <v>-93.14700000000002</v>
          </cell>
          <cell r="X53">
            <v>-55.147000000000034</v>
          </cell>
          <cell r="Z53">
            <v>1.35</v>
          </cell>
          <cell r="AA53">
            <v>1.4734950584007187</v>
          </cell>
          <cell r="AB53">
            <v>0.29517520215633419</v>
          </cell>
          <cell r="AC53">
            <v>1</v>
          </cell>
          <cell r="AD53">
            <v>6.7737804878048786</v>
          </cell>
        </row>
        <row r="54">
          <cell r="AC54" t="str">
            <v>2008</v>
          </cell>
        </row>
        <row r="55">
          <cell r="B55" t="str">
            <v>Min</v>
          </cell>
          <cell r="D55">
            <v>197.02799999999999</v>
          </cell>
          <cell r="E55">
            <v>0.48319032580328058</v>
          </cell>
          <cell r="G55">
            <v>8.2621034974671673E-2</v>
          </cell>
          <cell r="H55">
            <v>24.476999999999997</v>
          </cell>
          <cell r="M55">
            <v>-9.7280000000000442</v>
          </cell>
          <cell r="N55">
            <v>55.200000000000045</v>
          </cell>
          <cell r="O55">
            <v>32.853000000000002</v>
          </cell>
          <cell r="Q55">
            <v>-17.632000000000001</v>
          </cell>
          <cell r="T55">
            <v>309.76500000000004</v>
          </cell>
          <cell r="U55">
            <v>0.496</v>
          </cell>
          <cell r="V55">
            <v>5.2170000000000414</v>
          </cell>
          <cell r="W55">
            <v>-93.14700000000002</v>
          </cell>
          <cell r="X55">
            <v>-55.147000000000034</v>
          </cell>
          <cell r="Z55">
            <v>0.5</v>
          </cell>
          <cell r="AA55">
            <v>1.1173410521628249</v>
          </cell>
          <cell r="AB55">
            <v>0.29517520215633419</v>
          </cell>
          <cell r="AD55">
            <v>6.178727770177848</v>
          </cell>
        </row>
        <row r="56">
          <cell r="B56" t="str">
            <v>Max</v>
          </cell>
          <cell r="D56">
            <v>1110.9000000000001</v>
          </cell>
          <cell r="E56">
            <v>0.71610590684049535</v>
          </cell>
          <cell r="G56">
            <v>0.12423107375601436</v>
          </cell>
          <cell r="H56">
            <v>111.30000000000001</v>
          </cell>
          <cell r="M56">
            <v>497.15899999999999</v>
          </cell>
          <cell r="N56">
            <v>164</v>
          </cell>
          <cell r="O56">
            <v>140.50000000000011</v>
          </cell>
          <cell r="Q56">
            <v>515.9</v>
          </cell>
          <cell r="T56">
            <v>1542.325</v>
          </cell>
          <cell r="U56">
            <v>17.747999999999998</v>
          </cell>
          <cell r="V56">
            <v>51.449989999999787</v>
          </cell>
          <cell r="W56">
            <v>45.749990000000111</v>
          </cell>
          <cell r="X56">
            <v>97.199979999999897</v>
          </cell>
          <cell r="Z56">
            <v>2</v>
          </cell>
          <cell r="AA56">
            <v>1.8986517364936288</v>
          </cell>
          <cell r="AB56">
            <v>1.8246276947835529</v>
          </cell>
          <cell r="AD56">
            <v>10.832373188405787</v>
          </cell>
        </row>
        <row r="57">
          <cell r="B57" t="str">
            <v>Median</v>
          </cell>
          <cell r="D57">
            <v>750.63850000000002</v>
          </cell>
          <cell r="E57">
            <v>0.58522537009637843</v>
          </cell>
          <cell r="G57">
            <v>9.2715713977585601E-2</v>
          </cell>
          <cell r="H57">
            <v>63.202505000000009</v>
          </cell>
          <cell r="M57">
            <v>267.93700000000024</v>
          </cell>
          <cell r="N57">
            <v>146.19999999999979</v>
          </cell>
          <cell r="O57">
            <v>56.10000000000003</v>
          </cell>
          <cell r="Q57">
            <v>268.73749999999995</v>
          </cell>
          <cell r="T57">
            <v>1083.5484999999999</v>
          </cell>
          <cell r="U57">
            <v>7.6400000000000006</v>
          </cell>
          <cell r="V57">
            <v>37.999999999999986</v>
          </cell>
          <cell r="W57">
            <v>6.1170000000000258</v>
          </cell>
          <cell r="X57">
            <v>11.334000000000067</v>
          </cell>
          <cell r="Z57">
            <v>1.35</v>
          </cell>
          <cell r="AA57">
            <v>1.4734950584007187</v>
          </cell>
          <cell r="AB57">
            <v>1.1355585693176533</v>
          </cell>
          <cell r="AD57">
            <v>6.7737804878048786</v>
          </cell>
        </row>
        <row r="58">
          <cell r="B58" t="str">
            <v>Mean</v>
          </cell>
          <cell r="D58">
            <v>702.30124999999998</v>
          </cell>
          <cell r="E58">
            <v>0.5924367432091332</v>
          </cell>
          <cell r="G58">
            <v>9.8070884171464312E-2</v>
          </cell>
          <cell r="H58">
            <v>65.545502500000012</v>
          </cell>
          <cell r="M58">
            <v>255.82625000000007</v>
          </cell>
          <cell r="N58">
            <v>121.79999999999995</v>
          </cell>
          <cell r="O58">
            <v>76.484333333333382</v>
          </cell>
          <cell r="Q58">
            <v>258.93574999999998</v>
          </cell>
          <cell r="T58">
            <v>1004.79675</v>
          </cell>
          <cell r="U58">
            <v>8.3810000000000002</v>
          </cell>
          <cell r="V58">
            <v>31.555663333333271</v>
          </cell>
          <cell r="W58">
            <v>-13.760003333333295</v>
          </cell>
          <cell r="X58">
            <v>17.795659999999973</v>
          </cell>
          <cell r="Z58">
            <v>1.2833333333333334</v>
          </cell>
          <cell r="AA58">
            <v>1.4964959490190575</v>
          </cell>
          <cell r="AB58">
            <v>1.0851204887525134</v>
          </cell>
          <cell r="AD58">
            <v>7.9282938154628377</v>
          </cell>
        </row>
        <row r="60">
          <cell r="B60" t="str">
            <v>Note: Debt excludes financial services debt.</v>
          </cell>
        </row>
        <row r="61">
          <cell r="B61" t="str">
            <v>Note: Current availability reflects the amount available for homebuilding funding needs (notwithstanding cash on hand or letters of credit 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B2" t="str">
            <v>Sogefi</v>
          </cell>
          <cell r="C2" t="str">
            <v>EUR</v>
          </cell>
        </row>
        <row r="3">
          <cell r="B3" t="str">
            <v>Europe</v>
          </cell>
          <cell r="C3">
            <v>877.23400000000004</v>
          </cell>
        </row>
        <row r="4">
          <cell r="B4" t="str">
            <v>South America</v>
          </cell>
          <cell r="C4">
            <v>124.804</v>
          </cell>
        </row>
        <row r="5">
          <cell r="B5" t="str">
            <v>Other</v>
          </cell>
          <cell r="C5">
            <v>16.541</v>
          </cell>
        </row>
        <row r="22">
          <cell r="B22" t="str">
            <v xml:space="preserve"> </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FAcctg"/>
      <sheetName val="PFTgtShrs"/>
      <sheetName val="PFDStrct"/>
      <sheetName val="R&amp;DInp"/>
      <sheetName val="ExpInp"/>
      <sheetName val="PFBSAdj"/>
      <sheetName val="PFISAdj"/>
      <sheetName val="CombSUM"/>
      <sheetName val="PFAdjEBITDA"/>
      <sheetName val="ProjSUM"/>
      <sheetName val="ProjInp"/>
      <sheetName val="CryOpInp"/>
      <sheetName val="Model&gt;"/>
      <sheetName val="TranSUM"/>
      <sheetName val="PfFYSum"/>
      <sheetName val="PfISQtr"/>
      <sheetName val="PfBS"/>
      <sheetName val="PfCF"/>
      <sheetName val="PfDS"/>
      <sheetName val="TgtOpInp"/>
      <sheetName val="CRYFYSum"/>
      <sheetName val="CryISQtr"/>
      <sheetName val="CryBS"/>
      <sheetName val="CryCF"/>
      <sheetName val="CRYDS"/>
      <sheetName val="TgtFYSum"/>
      <sheetName val="Q3 Update Notes"/>
      <sheetName val="TgtISQtr"/>
      <sheetName val="TgtBS"/>
      <sheetName val="TgtCF"/>
      <sheetName val="TgtDS"/>
      <sheetName val="TgtHistInp"/>
      <sheetName val="ACQ_Model_Jolly_11_9"/>
    </sheetNames>
    <definedNames>
      <definedName name="afas" refersTo="#REF!"/>
      <definedName name="asasa" refersTo="#REF!"/>
      <definedName name="asd" refersTo="#REF!"/>
      <definedName name="asfsafs" refersTo="#REF!"/>
      <definedName name="ChangeRange" refersTo="#REF!"/>
      <definedName name="ContentsHelp" refersTo="#REF!"/>
      <definedName name="CreateTable" refersTo="#REF!"/>
      <definedName name="DeleteRange" refersTo="#REF!"/>
      <definedName name="DeleteTable" refersTo="#REF!"/>
      <definedName name="dfgd" refersTo="#REF!"/>
      <definedName name="dfgfdg" refersTo="#REF!"/>
      <definedName name="e" refersTo="#REF!"/>
      <definedName name="efsd" refersTo="#REF!"/>
      <definedName name="er" refersTo="#REF!"/>
      <definedName name="ewf" refersTo="#REF!"/>
      <definedName name="fdfg" refersTo="#REF!"/>
      <definedName name="fdg" refersTo="#REF!"/>
      <definedName name="fdgsdg" refersTo="#REF!"/>
      <definedName name="fewfwefew" refersTo="#REF!"/>
      <definedName name="fg" refersTo="#REF!"/>
      <definedName name="fghj" refersTo="#REF!"/>
      <definedName name="fssdf" refersTo="#REF!"/>
      <definedName name="ger" refersTo="#REF!"/>
      <definedName name="gerergr" refersTo="#REF!"/>
      <definedName name="gr" refersTo="#REF!"/>
      <definedName name="hf" refersTo="#REF!"/>
      <definedName name="jytjytyj" refersTo="#REF!"/>
      <definedName name="MerrillPrintIt" refersTo="#REF!"/>
      <definedName name="NewRange" refersTo="#REF!"/>
      <definedName name="qgq" refersTo="#REF!"/>
      <definedName name="RedefinePrintTableRange" refersTo="#REF!"/>
      <definedName name="rgw" refersTo="#REF!"/>
      <definedName name="rt" refersTo="#REF!"/>
      <definedName name="sadas" refersTo="#REF!"/>
      <definedName name="safas" refersTo="#REF!"/>
      <definedName name="sdfdfsg" refersTo="#REF!"/>
      <definedName name="sdfsd" refersTo="#REF!"/>
      <definedName name="sdgfds" refersTo="#REF!"/>
      <definedName name="sdgsdfg" refersTo="#REF!"/>
      <definedName name="sfgf" refersTo="#REF!"/>
      <definedName name="sfgsdg" refersTo="#REF!"/>
      <definedName name="shshryhasyhj" refersTo="#REF!"/>
      <definedName name="shss" refersTo="#REF!"/>
      <definedName name="ssy" refersTo="#REF!"/>
      <definedName name="t" refersTo="#REF!"/>
      <definedName name="v" refersTo="#REF!"/>
      <definedName name="vaaaaaavavv" refersTo="#REF!"/>
      <definedName name="wergqerrgqwergr" refersTo="#REF!"/>
      <definedName name="xfhs" refersTo="#REF!"/>
      <definedName name="ytjy"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Info and Guidelines"/>
      <sheetName val="Forecast Template"/>
      <sheetName val="Capital Template"/>
      <sheetName val="Inventory Template"/>
      <sheetName val="Growth Rates"/>
      <sheetName val="S700QUERY"/>
      <sheetName val="P&amp;L SPGL Forecast Queries"/>
      <sheetName val="P&amp;L SPGL Queries"/>
      <sheetName val="BPC"/>
      <sheetName val="HCM"/>
      <sheetName val="Inventory"/>
    </sheetNames>
    <sheetDataSet>
      <sheetData sheetId="0" refreshError="1"/>
      <sheetData sheetId="1" refreshError="1"/>
      <sheetData sheetId="2">
        <row r="7">
          <cell r="D7" t="str">
            <v>Global Operations</v>
          </cell>
        </row>
      </sheetData>
      <sheetData sheetId="3"/>
      <sheetData sheetId="4" refreshError="1"/>
      <sheetData sheetId="5" refreshError="1"/>
      <sheetData sheetId="6">
        <row r="17">
          <cell r="B17" t="str">
            <v>No applicable data found</v>
          </cell>
          <cell r="J17" t="str">
            <v>No applicable data found</v>
          </cell>
        </row>
        <row r="18">
          <cell r="A18" t="str">
            <v>Period</v>
          </cell>
          <cell r="I18" t="str">
            <v>Period</v>
          </cell>
        </row>
        <row r="19">
          <cell r="A19" t="str">
            <v/>
          </cell>
          <cell r="I19" t="str">
            <v/>
          </cell>
        </row>
        <row r="20">
          <cell r="A20" t="str">
            <v/>
          </cell>
          <cell r="I20" t="str">
            <v/>
          </cell>
        </row>
        <row r="21">
          <cell r="A21" t="str">
            <v/>
          </cell>
          <cell r="I21" t="str">
            <v/>
          </cell>
        </row>
        <row r="22">
          <cell r="A22" t="str">
            <v/>
          </cell>
          <cell r="I22" t="str">
            <v/>
          </cell>
        </row>
        <row r="23">
          <cell r="A23" t="str">
            <v/>
          </cell>
          <cell r="I23" t="str">
            <v/>
          </cell>
        </row>
        <row r="24">
          <cell r="A24" t="str">
            <v/>
          </cell>
          <cell r="I24" t="str">
            <v/>
          </cell>
        </row>
        <row r="25">
          <cell r="A25" t="str">
            <v/>
          </cell>
          <cell r="I25" t="str">
            <v/>
          </cell>
        </row>
        <row r="26">
          <cell r="A26" t="str">
            <v/>
          </cell>
          <cell r="I26" t="str">
            <v/>
          </cell>
        </row>
        <row r="27">
          <cell r="A27" t="str">
            <v/>
          </cell>
          <cell r="I27" t="str">
            <v/>
          </cell>
        </row>
        <row r="28">
          <cell r="A28" t="str">
            <v/>
          </cell>
          <cell r="I28" t="str">
            <v/>
          </cell>
        </row>
        <row r="29">
          <cell r="A29" t="str">
            <v/>
          </cell>
          <cell r="I29" t="str">
            <v/>
          </cell>
        </row>
        <row r="30">
          <cell r="A30" t="str">
            <v/>
          </cell>
          <cell r="I30" t="str">
            <v/>
          </cell>
        </row>
        <row r="31">
          <cell r="A31" t="str">
            <v/>
          </cell>
          <cell r="I31" t="str">
            <v/>
          </cell>
        </row>
        <row r="32">
          <cell r="A32" t="str">
            <v/>
          </cell>
          <cell r="I32" t="str">
            <v/>
          </cell>
        </row>
        <row r="33">
          <cell r="A33" t="str">
            <v/>
          </cell>
          <cell r="I33" t="str">
            <v/>
          </cell>
        </row>
        <row r="34">
          <cell r="A34" t="str">
            <v/>
          </cell>
          <cell r="I34" t="str">
            <v/>
          </cell>
        </row>
        <row r="35">
          <cell r="A35" t="str">
            <v/>
          </cell>
          <cell r="I35" t="str">
            <v/>
          </cell>
        </row>
        <row r="36">
          <cell r="A36" t="str">
            <v/>
          </cell>
          <cell r="I36" t="str">
            <v/>
          </cell>
        </row>
        <row r="37">
          <cell r="A37" t="str">
            <v/>
          </cell>
          <cell r="I37" t="str">
            <v/>
          </cell>
        </row>
        <row r="38">
          <cell r="A38" t="str">
            <v/>
          </cell>
          <cell r="I38" t="str">
            <v/>
          </cell>
        </row>
        <row r="39">
          <cell r="A39" t="str">
            <v/>
          </cell>
          <cell r="I39" t="str">
            <v/>
          </cell>
        </row>
        <row r="40">
          <cell r="A40" t="str">
            <v/>
          </cell>
          <cell r="I40" t="str">
            <v/>
          </cell>
        </row>
        <row r="41">
          <cell r="A41" t="str">
            <v/>
          </cell>
          <cell r="I41" t="str">
            <v/>
          </cell>
        </row>
        <row r="42">
          <cell r="A42" t="str">
            <v/>
          </cell>
          <cell r="I42" t="str">
            <v/>
          </cell>
        </row>
        <row r="43">
          <cell r="A43" t="str">
            <v/>
          </cell>
          <cell r="I43" t="str">
            <v/>
          </cell>
        </row>
        <row r="44">
          <cell r="A44" t="str">
            <v/>
          </cell>
          <cell r="I44" t="str">
            <v/>
          </cell>
        </row>
        <row r="45">
          <cell r="A45" t="str">
            <v/>
          </cell>
          <cell r="I45" t="str">
            <v/>
          </cell>
        </row>
        <row r="46">
          <cell r="A46" t="str">
            <v/>
          </cell>
          <cell r="I46" t="str">
            <v/>
          </cell>
        </row>
        <row r="47">
          <cell r="A47" t="str">
            <v/>
          </cell>
          <cell r="I47" t="str">
            <v/>
          </cell>
        </row>
        <row r="48">
          <cell r="A48" t="str">
            <v/>
          </cell>
          <cell r="I48" t="str">
            <v/>
          </cell>
        </row>
        <row r="49">
          <cell r="A49" t="str">
            <v/>
          </cell>
          <cell r="I49" t="str">
            <v/>
          </cell>
        </row>
        <row r="50">
          <cell r="A50" t="str">
            <v/>
          </cell>
          <cell r="I50" t="str">
            <v/>
          </cell>
        </row>
        <row r="51">
          <cell r="A51" t="str">
            <v/>
          </cell>
          <cell r="I51" t="str">
            <v/>
          </cell>
        </row>
        <row r="52">
          <cell r="A52" t="str">
            <v/>
          </cell>
          <cell r="I52" t="str">
            <v/>
          </cell>
        </row>
        <row r="53">
          <cell r="A53" t="str">
            <v/>
          </cell>
          <cell r="I53" t="str">
            <v/>
          </cell>
        </row>
        <row r="54">
          <cell r="A54" t="str">
            <v/>
          </cell>
          <cell r="I54" t="str">
            <v/>
          </cell>
        </row>
        <row r="55">
          <cell r="A55" t="str">
            <v/>
          </cell>
          <cell r="I55" t="str">
            <v/>
          </cell>
        </row>
        <row r="56">
          <cell r="A56" t="str">
            <v/>
          </cell>
          <cell r="I56" t="str">
            <v/>
          </cell>
        </row>
        <row r="57">
          <cell r="A57" t="str">
            <v/>
          </cell>
          <cell r="I57" t="str">
            <v/>
          </cell>
        </row>
        <row r="58">
          <cell r="A58" t="str">
            <v/>
          </cell>
          <cell r="I58" t="str">
            <v/>
          </cell>
        </row>
        <row r="59">
          <cell r="A59" t="str">
            <v/>
          </cell>
          <cell r="I59" t="str">
            <v/>
          </cell>
        </row>
        <row r="60">
          <cell r="A60" t="str">
            <v/>
          </cell>
          <cell r="I60" t="str">
            <v/>
          </cell>
        </row>
        <row r="61">
          <cell r="A61" t="str">
            <v/>
          </cell>
          <cell r="I61" t="str">
            <v/>
          </cell>
        </row>
        <row r="62">
          <cell r="A62" t="str">
            <v/>
          </cell>
          <cell r="I62" t="str">
            <v/>
          </cell>
        </row>
        <row r="63">
          <cell r="A63" t="str">
            <v/>
          </cell>
          <cell r="I63" t="str">
            <v/>
          </cell>
        </row>
        <row r="64">
          <cell r="A64" t="str">
            <v/>
          </cell>
          <cell r="I64" t="str">
            <v/>
          </cell>
        </row>
        <row r="65">
          <cell r="A65" t="str">
            <v/>
          </cell>
          <cell r="I65" t="str">
            <v/>
          </cell>
        </row>
        <row r="66">
          <cell r="A66" t="str">
            <v/>
          </cell>
          <cell r="I66" t="str">
            <v/>
          </cell>
        </row>
        <row r="67">
          <cell r="A67" t="str">
            <v/>
          </cell>
          <cell r="I67" t="str">
            <v/>
          </cell>
        </row>
        <row r="68">
          <cell r="A68" t="str">
            <v/>
          </cell>
          <cell r="I68" t="str">
            <v/>
          </cell>
        </row>
        <row r="69">
          <cell r="A69" t="str">
            <v/>
          </cell>
          <cell r="I69" t="str">
            <v/>
          </cell>
        </row>
        <row r="70">
          <cell r="A70" t="str">
            <v/>
          </cell>
          <cell r="I70" t="str">
            <v/>
          </cell>
        </row>
        <row r="71">
          <cell r="A71" t="str">
            <v/>
          </cell>
          <cell r="I71" t="str">
            <v/>
          </cell>
        </row>
        <row r="72">
          <cell r="A72" t="str">
            <v/>
          </cell>
          <cell r="I72" t="str">
            <v/>
          </cell>
        </row>
        <row r="73">
          <cell r="A73" t="str">
            <v/>
          </cell>
          <cell r="I73" t="str">
            <v/>
          </cell>
        </row>
        <row r="74">
          <cell r="A74" t="str">
            <v/>
          </cell>
          <cell r="I74" t="str">
            <v/>
          </cell>
        </row>
        <row r="75">
          <cell r="A75" t="str">
            <v/>
          </cell>
          <cell r="I75" t="str">
            <v/>
          </cell>
        </row>
        <row r="76">
          <cell r="A76" t="str">
            <v/>
          </cell>
          <cell r="I76" t="str">
            <v/>
          </cell>
        </row>
        <row r="77">
          <cell r="A77" t="str">
            <v/>
          </cell>
          <cell r="I77" t="str">
            <v/>
          </cell>
        </row>
        <row r="78">
          <cell r="A78" t="str">
            <v/>
          </cell>
          <cell r="I78" t="str">
            <v/>
          </cell>
        </row>
        <row r="79">
          <cell r="A79" t="str">
            <v/>
          </cell>
          <cell r="I79" t="str">
            <v/>
          </cell>
        </row>
        <row r="80">
          <cell r="A80" t="str">
            <v/>
          </cell>
          <cell r="I80" t="str">
            <v/>
          </cell>
        </row>
        <row r="81">
          <cell r="A81" t="str">
            <v/>
          </cell>
          <cell r="I81" t="str">
            <v/>
          </cell>
        </row>
        <row r="82">
          <cell r="A82" t="str">
            <v/>
          </cell>
          <cell r="I82" t="str">
            <v/>
          </cell>
        </row>
        <row r="83">
          <cell r="A83" t="str">
            <v/>
          </cell>
          <cell r="I83" t="str">
            <v/>
          </cell>
        </row>
        <row r="84">
          <cell r="A84" t="str">
            <v/>
          </cell>
          <cell r="I84" t="str">
            <v/>
          </cell>
        </row>
        <row r="85">
          <cell r="A85" t="str">
            <v/>
          </cell>
          <cell r="I85" t="str">
            <v/>
          </cell>
        </row>
        <row r="86">
          <cell r="A86" t="str">
            <v/>
          </cell>
          <cell r="I86" t="str">
            <v/>
          </cell>
        </row>
        <row r="87">
          <cell r="A87" t="str">
            <v/>
          </cell>
          <cell r="I87" t="str">
            <v/>
          </cell>
        </row>
        <row r="88">
          <cell r="A88" t="str">
            <v/>
          </cell>
          <cell r="I88" t="str">
            <v/>
          </cell>
        </row>
        <row r="89">
          <cell r="A89" t="str">
            <v/>
          </cell>
          <cell r="I89" t="str">
            <v/>
          </cell>
        </row>
        <row r="90">
          <cell r="A90" t="str">
            <v/>
          </cell>
          <cell r="I90" t="str">
            <v/>
          </cell>
        </row>
        <row r="91">
          <cell r="A91" t="str">
            <v/>
          </cell>
          <cell r="I91" t="str">
            <v/>
          </cell>
        </row>
        <row r="92">
          <cell r="A92" t="str">
            <v/>
          </cell>
          <cell r="I92" t="str">
            <v/>
          </cell>
        </row>
        <row r="93">
          <cell r="A93" t="str">
            <v/>
          </cell>
          <cell r="I93" t="str">
            <v/>
          </cell>
        </row>
        <row r="94">
          <cell r="A94" t="str">
            <v/>
          </cell>
          <cell r="I94" t="str">
            <v/>
          </cell>
        </row>
        <row r="95">
          <cell r="A95" t="str">
            <v/>
          </cell>
          <cell r="I95" t="str">
            <v/>
          </cell>
        </row>
        <row r="96">
          <cell r="A96" t="str">
            <v/>
          </cell>
          <cell r="I96" t="str">
            <v/>
          </cell>
        </row>
        <row r="97">
          <cell r="A97" t="str">
            <v/>
          </cell>
          <cell r="I97" t="str">
            <v/>
          </cell>
        </row>
        <row r="98">
          <cell r="A98" t="str">
            <v/>
          </cell>
          <cell r="I98" t="str">
            <v/>
          </cell>
        </row>
        <row r="99">
          <cell r="A99" t="str">
            <v/>
          </cell>
          <cell r="I99" t="str">
            <v/>
          </cell>
        </row>
        <row r="100">
          <cell r="A100" t="str">
            <v/>
          </cell>
          <cell r="I100" t="str">
            <v/>
          </cell>
        </row>
        <row r="101">
          <cell r="A101" t="str">
            <v/>
          </cell>
          <cell r="I101" t="str">
            <v/>
          </cell>
        </row>
        <row r="102">
          <cell r="A102" t="str">
            <v/>
          </cell>
          <cell r="I102" t="str">
            <v/>
          </cell>
        </row>
        <row r="103">
          <cell r="A103" t="str">
            <v/>
          </cell>
          <cell r="I103" t="str">
            <v/>
          </cell>
        </row>
        <row r="104">
          <cell r="A104" t="str">
            <v/>
          </cell>
          <cell r="I104" t="str">
            <v/>
          </cell>
        </row>
        <row r="105">
          <cell r="A105" t="str">
            <v/>
          </cell>
          <cell r="I105" t="str">
            <v/>
          </cell>
        </row>
        <row r="106">
          <cell r="A106" t="str">
            <v/>
          </cell>
          <cell r="I106" t="str">
            <v/>
          </cell>
        </row>
        <row r="107">
          <cell r="A107" t="str">
            <v/>
          </cell>
          <cell r="I107" t="str">
            <v/>
          </cell>
        </row>
        <row r="108">
          <cell r="A108" t="str">
            <v/>
          </cell>
          <cell r="I108" t="str">
            <v/>
          </cell>
        </row>
        <row r="109">
          <cell r="A109" t="str">
            <v/>
          </cell>
          <cell r="I109" t="str">
            <v/>
          </cell>
        </row>
        <row r="110">
          <cell r="A110" t="str">
            <v/>
          </cell>
          <cell r="I110" t="str">
            <v/>
          </cell>
        </row>
        <row r="111">
          <cell r="A111" t="str">
            <v/>
          </cell>
          <cell r="I111" t="str">
            <v/>
          </cell>
        </row>
        <row r="112">
          <cell r="A112" t="str">
            <v/>
          </cell>
          <cell r="I112" t="str">
            <v/>
          </cell>
        </row>
        <row r="113">
          <cell r="A113" t="str">
            <v/>
          </cell>
          <cell r="I113" t="str">
            <v/>
          </cell>
        </row>
        <row r="114">
          <cell r="A114" t="str">
            <v/>
          </cell>
          <cell r="I114" t="str">
            <v/>
          </cell>
        </row>
        <row r="115">
          <cell r="A115" t="str">
            <v/>
          </cell>
          <cell r="I115" t="str">
            <v/>
          </cell>
        </row>
        <row r="116">
          <cell r="A116" t="str">
            <v/>
          </cell>
          <cell r="I116" t="str">
            <v/>
          </cell>
        </row>
        <row r="117">
          <cell r="A117" t="str">
            <v/>
          </cell>
          <cell r="I117" t="str">
            <v/>
          </cell>
        </row>
        <row r="118">
          <cell r="A118" t="str">
            <v/>
          </cell>
          <cell r="I118" t="str">
            <v/>
          </cell>
        </row>
        <row r="119">
          <cell r="A119" t="str">
            <v/>
          </cell>
          <cell r="I119" t="str">
            <v/>
          </cell>
        </row>
        <row r="120">
          <cell r="A120" t="str">
            <v/>
          </cell>
          <cell r="I120" t="str">
            <v/>
          </cell>
        </row>
        <row r="121">
          <cell r="A121" t="str">
            <v/>
          </cell>
          <cell r="I121" t="str">
            <v/>
          </cell>
        </row>
        <row r="122">
          <cell r="A122" t="str">
            <v/>
          </cell>
          <cell r="I122" t="str">
            <v/>
          </cell>
        </row>
        <row r="123">
          <cell r="A123" t="str">
            <v/>
          </cell>
          <cell r="I123" t="str">
            <v/>
          </cell>
        </row>
        <row r="124">
          <cell r="A124" t="str">
            <v/>
          </cell>
          <cell r="I124" t="str">
            <v/>
          </cell>
        </row>
        <row r="125">
          <cell r="A125" t="str">
            <v/>
          </cell>
          <cell r="I125" t="str">
            <v/>
          </cell>
        </row>
        <row r="126">
          <cell r="A126" t="str">
            <v/>
          </cell>
          <cell r="I126" t="str">
            <v/>
          </cell>
        </row>
        <row r="127">
          <cell r="A127" t="str">
            <v/>
          </cell>
          <cell r="I127" t="str">
            <v/>
          </cell>
        </row>
        <row r="128">
          <cell r="A128" t="str">
            <v/>
          </cell>
          <cell r="I128" t="str">
            <v/>
          </cell>
        </row>
        <row r="129">
          <cell r="A129" t="str">
            <v/>
          </cell>
          <cell r="I129" t="str">
            <v/>
          </cell>
        </row>
        <row r="130">
          <cell r="A130" t="str">
            <v/>
          </cell>
          <cell r="I130" t="str">
            <v/>
          </cell>
        </row>
        <row r="131">
          <cell r="A131" t="str">
            <v/>
          </cell>
          <cell r="I131" t="str">
            <v/>
          </cell>
        </row>
        <row r="132">
          <cell r="A132" t="str">
            <v/>
          </cell>
          <cell r="I132" t="str">
            <v/>
          </cell>
        </row>
        <row r="133">
          <cell r="A133" t="str">
            <v/>
          </cell>
          <cell r="I133" t="str">
            <v/>
          </cell>
        </row>
        <row r="134">
          <cell r="A134" t="str">
            <v/>
          </cell>
          <cell r="I134" t="str">
            <v/>
          </cell>
        </row>
        <row r="135">
          <cell r="A135" t="str">
            <v/>
          </cell>
          <cell r="I135" t="str">
            <v/>
          </cell>
        </row>
        <row r="136">
          <cell r="A136" t="str">
            <v/>
          </cell>
          <cell r="I136" t="str">
            <v/>
          </cell>
        </row>
        <row r="137">
          <cell r="A137" t="str">
            <v/>
          </cell>
          <cell r="I137" t="str">
            <v/>
          </cell>
        </row>
        <row r="138">
          <cell r="A138" t="str">
            <v/>
          </cell>
          <cell r="I138" t="str">
            <v/>
          </cell>
        </row>
        <row r="139">
          <cell r="A139" t="str">
            <v/>
          </cell>
          <cell r="I139" t="str">
            <v/>
          </cell>
        </row>
        <row r="140">
          <cell r="A140" t="str">
            <v/>
          </cell>
          <cell r="I140" t="str">
            <v/>
          </cell>
        </row>
        <row r="141">
          <cell r="A141" t="str">
            <v/>
          </cell>
          <cell r="I141" t="str">
            <v/>
          </cell>
        </row>
        <row r="142">
          <cell r="A142" t="str">
            <v/>
          </cell>
          <cell r="I142" t="str">
            <v/>
          </cell>
        </row>
        <row r="143">
          <cell r="A143" t="str">
            <v/>
          </cell>
          <cell r="I143" t="str">
            <v/>
          </cell>
        </row>
        <row r="144">
          <cell r="A144" t="str">
            <v/>
          </cell>
          <cell r="I144" t="str">
            <v/>
          </cell>
        </row>
        <row r="145">
          <cell r="A145" t="str">
            <v/>
          </cell>
          <cell r="I145" t="str">
            <v/>
          </cell>
        </row>
        <row r="146">
          <cell r="A146" t="str">
            <v/>
          </cell>
          <cell r="I146" t="str">
            <v/>
          </cell>
        </row>
        <row r="147">
          <cell r="A147" t="str">
            <v/>
          </cell>
          <cell r="I147" t="str">
            <v/>
          </cell>
        </row>
        <row r="148">
          <cell r="A148" t="str">
            <v/>
          </cell>
          <cell r="I148" t="str">
            <v/>
          </cell>
        </row>
        <row r="149">
          <cell r="A149" t="str">
            <v/>
          </cell>
          <cell r="I149" t="str">
            <v/>
          </cell>
        </row>
        <row r="150">
          <cell r="A150" t="str">
            <v/>
          </cell>
          <cell r="I150" t="str">
            <v/>
          </cell>
        </row>
        <row r="151">
          <cell r="A151" t="str">
            <v/>
          </cell>
          <cell r="I151" t="str">
            <v/>
          </cell>
        </row>
        <row r="152">
          <cell r="A152" t="str">
            <v/>
          </cell>
          <cell r="I152" t="str">
            <v/>
          </cell>
        </row>
        <row r="153">
          <cell r="A153" t="str">
            <v/>
          </cell>
          <cell r="I153" t="str">
            <v/>
          </cell>
        </row>
        <row r="154">
          <cell r="A154" t="str">
            <v/>
          </cell>
          <cell r="I154" t="str">
            <v/>
          </cell>
        </row>
        <row r="155">
          <cell r="A155" t="str">
            <v/>
          </cell>
          <cell r="I155" t="str">
            <v/>
          </cell>
        </row>
        <row r="156">
          <cell r="A156" t="str">
            <v/>
          </cell>
          <cell r="I156" t="str">
            <v/>
          </cell>
        </row>
        <row r="157">
          <cell r="A157" t="str">
            <v/>
          </cell>
          <cell r="I157" t="str">
            <v/>
          </cell>
        </row>
        <row r="158">
          <cell r="A158" t="str">
            <v/>
          </cell>
          <cell r="I158" t="str">
            <v/>
          </cell>
        </row>
        <row r="159">
          <cell r="A159" t="str">
            <v/>
          </cell>
          <cell r="I159" t="str">
            <v/>
          </cell>
        </row>
        <row r="160">
          <cell r="A160" t="str">
            <v/>
          </cell>
          <cell r="I160" t="str">
            <v/>
          </cell>
        </row>
        <row r="161">
          <cell r="A161" t="str">
            <v/>
          </cell>
          <cell r="I161" t="str">
            <v/>
          </cell>
        </row>
        <row r="162">
          <cell r="A162" t="str">
            <v/>
          </cell>
          <cell r="I162" t="str">
            <v/>
          </cell>
        </row>
        <row r="163">
          <cell r="A163" t="str">
            <v/>
          </cell>
          <cell r="I163" t="str">
            <v/>
          </cell>
        </row>
        <row r="164">
          <cell r="A164" t="str">
            <v/>
          </cell>
          <cell r="I164" t="str">
            <v/>
          </cell>
        </row>
        <row r="165">
          <cell r="A165" t="str">
            <v/>
          </cell>
          <cell r="I165" t="str">
            <v/>
          </cell>
        </row>
        <row r="166">
          <cell r="A166" t="str">
            <v/>
          </cell>
          <cell r="I166" t="str">
            <v/>
          </cell>
        </row>
        <row r="167">
          <cell r="A167" t="str">
            <v/>
          </cell>
          <cell r="I167" t="str">
            <v/>
          </cell>
        </row>
        <row r="168">
          <cell r="A168" t="str">
            <v/>
          </cell>
          <cell r="I168" t="str">
            <v/>
          </cell>
        </row>
        <row r="169">
          <cell r="A169" t="str">
            <v/>
          </cell>
          <cell r="I169" t="str">
            <v/>
          </cell>
        </row>
        <row r="170">
          <cell r="A170" t="str">
            <v/>
          </cell>
          <cell r="I170" t="str">
            <v/>
          </cell>
        </row>
        <row r="171">
          <cell r="A171" t="str">
            <v/>
          </cell>
          <cell r="I171" t="str">
            <v/>
          </cell>
        </row>
        <row r="172">
          <cell r="A172" t="str">
            <v/>
          </cell>
          <cell r="I172" t="str">
            <v/>
          </cell>
        </row>
        <row r="173">
          <cell r="A173" t="str">
            <v/>
          </cell>
          <cell r="I173" t="str">
            <v/>
          </cell>
        </row>
        <row r="174">
          <cell r="A174" t="str">
            <v/>
          </cell>
          <cell r="I174" t="str">
            <v/>
          </cell>
        </row>
        <row r="175">
          <cell r="A175" t="str">
            <v/>
          </cell>
          <cell r="I175" t="str">
            <v/>
          </cell>
        </row>
        <row r="176">
          <cell r="A176" t="str">
            <v/>
          </cell>
          <cell r="I176" t="str">
            <v/>
          </cell>
        </row>
        <row r="177">
          <cell r="A177" t="str">
            <v/>
          </cell>
          <cell r="I177" t="str">
            <v/>
          </cell>
        </row>
        <row r="178">
          <cell r="A178" t="str">
            <v/>
          </cell>
          <cell r="I178" t="str">
            <v/>
          </cell>
        </row>
        <row r="179">
          <cell r="A179" t="str">
            <v/>
          </cell>
          <cell r="I179" t="str">
            <v/>
          </cell>
        </row>
        <row r="180">
          <cell r="A180" t="str">
            <v/>
          </cell>
          <cell r="I180" t="str">
            <v/>
          </cell>
        </row>
        <row r="181">
          <cell r="A181" t="str">
            <v/>
          </cell>
          <cell r="I181" t="str">
            <v/>
          </cell>
        </row>
        <row r="182">
          <cell r="A182" t="str">
            <v/>
          </cell>
          <cell r="I182" t="str">
            <v/>
          </cell>
        </row>
        <row r="183">
          <cell r="A183" t="str">
            <v/>
          </cell>
          <cell r="I183" t="str">
            <v/>
          </cell>
        </row>
        <row r="184">
          <cell r="A184" t="str">
            <v/>
          </cell>
          <cell r="I184" t="str">
            <v/>
          </cell>
        </row>
        <row r="185">
          <cell r="A185" t="str">
            <v/>
          </cell>
          <cell r="I185" t="str">
            <v/>
          </cell>
        </row>
        <row r="186">
          <cell r="A186" t="str">
            <v/>
          </cell>
          <cell r="I186" t="str">
            <v/>
          </cell>
        </row>
        <row r="187">
          <cell r="A187" t="str">
            <v/>
          </cell>
          <cell r="I187" t="str">
            <v/>
          </cell>
        </row>
        <row r="188">
          <cell r="A188" t="str">
            <v/>
          </cell>
          <cell r="I188" t="str">
            <v/>
          </cell>
        </row>
        <row r="189">
          <cell r="A189" t="str">
            <v/>
          </cell>
          <cell r="I189" t="str">
            <v/>
          </cell>
        </row>
        <row r="190">
          <cell r="A190" t="str">
            <v/>
          </cell>
          <cell r="I190" t="str">
            <v/>
          </cell>
        </row>
        <row r="191">
          <cell r="A191" t="str">
            <v/>
          </cell>
          <cell r="I191" t="str">
            <v/>
          </cell>
        </row>
        <row r="192">
          <cell r="A192" t="str">
            <v/>
          </cell>
          <cell r="I192" t="str">
            <v/>
          </cell>
        </row>
        <row r="193">
          <cell r="A193" t="str">
            <v/>
          </cell>
          <cell r="I193" t="str">
            <v/>
          </cell>
        </row>
        <row r="194">
          <cell r="A194" t="str">
            <v/>
          </cell>
          <cell r="I194" t="str">
            <v/>
          </cell>
        </row>
        <row r="195">
          <cell r="A195" t="str">
            <v/>
          </cell>
          <cell r="I195" t="str">
            <v/>
          </cell>
        </row>
        <row r="196">
          <cell r="A196" t="str">
            <v/>
          </cell>
          <cell r="I196" t="str">
            <v/>
          </cell>
        </row>
        <row r="197">
          <cell r="A197" t="str">
            <v/>
          </cell>
          <cell r="I197" t="str">
            <v/>
          </cell>
        </row>
        <row r="198">
          <cell r="A198" t="str">
            <v/>
          </cell>
          <cell r="I198" t="str">
            <v/>
          </cell>
        </row>
        <row r="199">
          <cell r="A199" t="str">
            <v/>
          </cell>
          <cell r="I199" t="str">
            <v/>
          </cell>
        </row>
        <row r="200">
          <cell r="A200" t="str">
            <v/>
          </cell>
          <cell r="I200" t="str">
            <v/>
          </cell>
        </row>
        <row r="201">
          <cell r="A201" t="str">
            <v/>
          </cell>
          <cell r="I201" t="str">
            <v/>
          </cell>
        </row>
        <row r="202">
          <cell r="A202" t="str">
            <v/>
          </cell>
          <cell r="I202" t="str">
            <v/>
          </cell>
        </row>
        <row r="203">
          <cell r="A203" t="str">
            <v/>
          </cell>
          <cell r="I203" t="str">
            <v/>
          </cell>
        </row>
        <row r="204">
          <cell r="A204" t="str">
            <v/>
          </cell>
          <cell r="I204" t="str">
            <v/>
          </cell>
        </row>
        <row r="205">
          <cell r="A205" t="str">
            <v/>
          </cell>
          <cell r="I205" t="str">
            <v/>
          </cell>
        </row>
        <row r="206">
          <cell r="A206" t="str">
            <v/>
          </cell>
          <cell r="I206" t="str">
            <v/>
          </cell>
        </row>
        <row r="207">
          <cell r="A207" t="str">
            <v/>
          </cell>
          <cell r="I207" t="str">
            <v/>
          </cell>
        </row>
        <row r="208">
          <cell r="A208" t="str">
            <v/>
          </cell>
          <cell r="I208" t="str">
            <v/>
          </cell>
        </row>
        <row r="209">
          <cell r="A209" t="str">
            <v/>
          </cell>
          <cell r="I209" t="str">
            <v/>
          </cell>
        </row>
        <row r="210">
          <cell r="A210" t="str">
            <v/>
          </cell>
          <cell r="I210" t="str">
            <v/>
          </cell>
        </row>
        <row r="211">
          <cell r="A211" t="str">
            <v/>
          </cell>
          <cell r="I211" t="str">
            <v/>
          </cell>
        </row>
        <row r="212">
          <cell r="A212" t="str">
            <v/>
          </cell>
          <cell r="I212" t="str">
            <v/>
          </cell>
        </row>
        <row r="213">
          <cell r="A213" t="str">
            <v/>
          </cell>
          <cell r="I213" t="str">
            <v/>
          </cell>
        </row>
        <row r="214">
          <cell r="A214" t="str">
            <v/>
          </cell>
          <cell r="I214" t="str">
            <v/>
          </cell>
        </row>
        <row r="215">
          <cell r="A215" t="str">
            <v/>
          </cell>
          <cell r="I215" t="str">
            <v/>
          </cell>
        </row>
        <row r="216">
          <cell r="A216" t="str">
            <v/>
          </cell>
          <cell r="I216" t="str">
            <v/>
          </cell>
        </row>
        <row r="217">
          <cell r="A217" t="str">
            <v/>
          </cell>
          <cell r="I217" t="str">
            <v/>
          </cell>
        </row>
        <row r="218">
          <cell r="A218" t="str">
            <v/>
          </cell>
          <cell r="I218" t="str">
            <v/>
          </cell>
        </row>
        <row r="219">
          <cell r="A219" t="str">
            <v/>
          </cell>
          <cell r="I219" t="str">
            <v/>
          </cell>
        </row>
        <row r="220">
          <cell r="A220" t="str">
            <v/>
          </cell>
          <cell r="I220" t="str">
            <v/>
          </cell>
        </row>
        <row r="221">
          <cell r="A221" t="str">
            <v/>
          </cell>
          <cell r="I221" t="str">
            <v/>
          </cell>
        </row>
        <row r="222">
          <cell r="A222" t="str">
            <v/>
          </cell>
          <cell r="I222" t="str">
            <v/>
          </cell>
        </row>
        <row r="223">
          <cell r="A223" t="str">
            <v/>
          </cell>
          <cell r="I223" t="str">
            <v/>
          </cell>
        </row>
        <row r="224">
          <cell r="A224" t="str">
            <v/>
          </cell>
          <cell r="I224" t="str">
            <v/>
          </cell>
        </row>
        <row r="225">
          <cell r="A225" t="str">
            <v/>
          </cell>
          <cell r="I225" t="str">
            <v/>
          </cell>
        </row>
        <row r="226">
          <cell r="A226" t="str">
            <v/>
          </cell>
          <cell r="I226" t="str">
            <v/>
          </cell>
        </row>
        <row r="227">
          <cell r="A227" t="str">
            <v/>
          </cell>
          <cell r="I227" t="str">
            <v/>
          </cell>
        </row>
        <row r="228">
          <cell r="A228" t="str">
            <v/>
          </cell>
          <cell r="I228" t="str">
            <v/>
          </cell>
        </row>
        <row r="229">
          <cell r="A229" t="str">
            <v/>
          </cell>
          <cell r="I229" t="str">
            <v/>
          </cell>
        </row>
        <row r="230">
          <cell r="A230" t="str">
            <v/>
          </cell>
          <cell r="I230" t="str">
            <v/>
          </cell>
        </row>
        <row r="231">
          <cell r="A231" t="str">
            <v/>
          </cell>
          <cell r="I231" t="str">
            <v/>
          </cell>
        </row>
        <row r="232">
          <cell r="A232" t="str">
            <v/>
          </cell>
          <cell r="I232" t="str">
            <v/>
          </cell>
        </row>
        <row r="233">
          <cell r="A233" t="str">
            <v/>
          </cell>
          <cell r="I233" t="str">
            <v/>
          </cell>
        </row>
        <row r="234">
          <cell r="A234" t="str">
            <v/>
          </cell>
          <cell r="I234" t="str">
            <v/>
          </cell>
        </row>
        <row r="235">
          <cell r="A235" t="str">
            <v/>
          </cell>
          <cell r="I235" t="str">
            <v/>
          </cell>
        </row>
        <row r="236">
          <cell r="A236" t="str">
            <v/>
          </cell>
          <cell r="I236" t="str">
            <v/>
          </cell>
        </row>
        <row r="237">
          <cell r="A237" t="str">
            <v/>
          </cell>
          <cell r="I237" t="str">
            <v/>
          </cell>
        </row>
        <row r="238">
          <cell r="A238" t="str">
            <v/>
          </cell>
          <cell r="I238" t="str">
            <v/>
          </cell>
        </row>
        <row r="239">
          <cell r="A239" t="str">
            <v/>
          </cell>
          <cell r="I239" t="str">
            <v/>
          </cell>
        </row>
        <row r="240">
          <cell r="A240" t="str">
            <v/>
          </cell>
          <cell r="I240" t="str">
            <v/>
          </cell>
        </row>
        <row r="241">
          <cell r="A241" t="str">
            <v/>
          </cell>
          <cell r="I241" t="str">
            <v/>
          </cell>
        </row>
        <row r="242">
          <cell r="A242" t="str">
            <v/>
          </cell>
          <cell r="I242" t="str">
            <v/>
          </cell>
        </row>
        <row r="243">
          <cell r="A243" t="str">
            <v/>
          </cell>
          <cell r="I243" t="str">
            <v/>
          </cell>
        </row>
        <row r="244">
          <cell r="A244" t="str">
            <v/>
          </cell>
          <cell r="I244" t="str">
            <v/>
          </cell>
        </row>
        <row r="245">
          <cell r="A245" t="str">
            <v/>
          </cell>
          <cell r="I245" t="str">
            <v/>
          </cell>
        </row>
        <row r="246">
          <cell r="A246" t="str">
            <v/>
          </cell>
          <cell r="I246" t="str">
            <v/>
          </cell>
        </row>
        <row r="247">
          <cell r="A247" t="str">
            <v/>
          </cell>
          <cell r="I247" t="str">
            <v/>
          </cell>
        </row>
        <row r="248">
          <cell r="A248" t="str">
            <v/>
          </cell>
          <cell r="I248" t="str">
            <v/>
          </cell>
        </row>
        <row r="249">
          <cell r="A249" t="str">
            <v/>
          </cell>
          <cell r="I249" t="str">
            <v/>
          </cell>
        </row>
        <row r="250">
          <cell r="A250" t="str">
            <v/>
          </cell>
          <cell r="I250" t="str">
            <v/>
          </cell>
        </row>
        <row r="251">
          <cell r="A251" t="str">
            <v/>
          </cell>
          <cell r="I251" t="str">
            <v/>
          </cell>
        </row>
        <row r="252">
          <cell r="A252" t="str">
            <v/>
          </cell>
          <cell r="I252" t="str">
            <v/>
          </cell>
        </row>
        <row r="253">
          <cell r="A253" t="str">
            <v/>
          </cell>
          <cell r="I253" t="str">
            <v/>
          </cell>
        </row>
        <row r="254">
          <cell r="A254" t="str">
            <v/>
          </cell>
          <cell r="I254" t="str">
            <v/>
          </cell>
        </row>
        <row r="255">
          <cell r="A255" t="str">
            <v/>
          </cell>
          <cell r="I255" t="str">
            <v/>
          </cell>
        </row>
        <row r="256">
          <cell r="A256" t="str">
            <v/>
          </cell>
          <cell r="I256" t="str">
            <v/>
          </cell>
        </row>
        <row r="257">
          <cell r="A257" t="str">
            <v/>
          </cell>
          <cell r="I257" t="str">
            <v/>
          </cell>
        </row>
        <row r="258">
          <cell r="A258" t="str">
            <v/>
          </cell>
          <cell r="I258" t="str">
            <v/>
          </cell>
        </row>
        <row r="259">
          <cell r="A259" t="str">
            <v/>
          </cell>
          <cell r="I259" t="str">
            <v/>
          </cell>
        </row>
        <row r="260">
          <cell r="A260" t="str">
            <v/>
          </cell>
          <cell r="I260" t="str">
            <v/>
          </cell>
        </row>
        <row r="261">
          <cell r="A261" t="str">
            <v/>
          </cell>
          <cell r="I261" t="str">
            <v/>
          </cell>
        </row>
        <row r="262">
          <cell r="A262" t="str">
            <v/>
          </cell>
          <cell r="I262" t="str">
            <v/>
          </cell>
        </row>
        <row r="263">
          <cell r="A263" t="str">
            <v/>
          </cell>
          <cell r="I263" t="str">
            <v/>
          </cell>
        </row>
        <row r="264">
          <cell r="A264" t="str">
            <v/>
          </cell>
          <cell r="I264" t="str">
            <v/>
          </cell>
        </row>
        <row r="265">
          <cell r="A265" t="str">
            <v/>
          </cell>
          <cell r="I265" t="str">
            <v/>
          </cell>
        </row>
        <row r="266">
          <cell r="A266" t="str">
            <v/>
          </cell>
          <cell r="I266" t="str">
            <v/>
          </cell>
        </row>
        <row r="267">
          <cell r="A267" t="str">
            <v/>
          </cell>
          <cell r="I267" t="str">
            <v/>
          </cell>
        </row>
        <row r="268">
          <cell r="A268" t="str">
            <v/>
          </cell>
          <cell r="I268" t="str">
            <v/>
          </cell>
        </row>
        <row r="269">
          <cell r="A269" t="str">
            <v/>
          </cell>
          <cell r="I269" t="str">
            <v/>
          </cell>
        </row>
        <row r="270">
          <cell r="A270" t="str">
            <v/>
          </cell>
          <cell r="I270" t="str">
            <v/>
          </cell>
        </row>
        <row r="271">
          <cell r="A271" t="str">
            <v/>
          </cell>
          <cell r="I271" t="str">
            <v/>
          </cell>
        </row>
        <row r="272">
          <cell r="A272" t="str">
            <v/>
          </cell>
          <cell r="I272" t="str">
            <v/>
          </cell>
        </row>
        <row r="273">
          <cell r="A273" t="str">
            <v/>
          </cell>
          <cell r="I273" t="str">
            <v/>
          </cell>
        </row>
        <row r="274">
          <cell r="A274" t="str">
            <v/>
          </cell>
          <cell r="I274" t="str">
            <v/>
          </cell>
        </row>
        <row r="275">
          <cell r="A275" t="str">
            <v/>
          </cell>
          <cell r="I275" t="str">
            <v/>
          </cell>
        </row>
        <row r="276">
          <cell r="A276" t="str">
            <v/>
          </cell>
          <cell r="I276" t="str">
            <v/>
          </cell>
        </row>
        <row r="277">
          <cell r="A277" t="str">
            <v/>
          </cell>
          <cell r="I277" t="str">
            <v/>
          </cell>
        </row>
        <row r="278">
          <cell r="A278" t="str">
            <v/>
          </cell>
          <cell r="I278" t="str">
            <v/>
          </cell>
        </row>
        <row r="279">
          <cell r="A279" t="str">
            <v/>
          </cell>
          <cell r="I279" t="str">
            <v/>
          </cell>
        </row>
        <row r="280">
          <cell r="A280" t="str">
            <v/>
          </cell>
          <cell r="I280" t="str">
            <v/>
          </cell>
        </row>
        <row r="281">
          <cell r="A281" t="str">
            <v/>
          </cell>
          <cell r="I281" t="str">
            <v/>
          </cell>
        </row>
        <row r="282">
          <cell r="A282" t="str">
            <v/>
          </cell>
          <cell r="I282" t="str">
            <v/>
          </cell>
        </row>
        <row r="283">
          <cell r="A283" t="str">
            <v/>
          </cell>
          <cell r="I283" t="str">
            <v/>
          </cell>
        </row>
        <row r="284">
          <cell r="A284" t="str">
            <v/>
          </cell>
          <cell r="I284" t="str">
            <v/>
          </cell>
        </row>
        <row r="285">
          <cell r="A285" t="str">
            <v/>
          </cell>
          <cell r="I285" t="str">
            <v/>
          </cell>
        </row>
        <row r="286">
          <cell r="A286" t="str">
            <v/>
          </cell>
          <cell r="I286" t="str">
            <v/>
          </cell>
        </row>
        <row r="287">
          <cell r="A287" t="str">
            <v/>
          </cell>
          <cell r="I287" t="str">
            <v/>
          </cell>
        </row>
        <row r="288">
          <cell r="A288" t="str">
            <v/>
          </cell>
          <cell r="I288" t="str">
            <v/>
          </cell>
        </row>
        <row r="289">
          <cell r="A289" t="str">
            <v/>
          </cell>
          <cell r="I289" t="str">
            <v/>
          </cell>
        </row>
        <row r="290">
          <cell r="A290" t="str">
            <v/>
          </cell>
          <cell r="I290" t="str">
            <v/>
          </cell>
        </row>
        <row r="291">
          <cell r="A291" t="str">
            <v/>
          </cell>
          <cell r="I291" t="str">
            <v/>
          </cell>
        </row>
        <row r="292">
          <cell r="A292" t="str">
            <v/>
          </cell>
          <cell r="I292" t="str">
            <v/>
          </cell>
        </row>
        <row r="293">
          <cell r="A293" t="str">
            <v/>
          </cell>
          <cell r="I293" t="str">
            <v/>
          </cell>
        </row>
        <row r="294">
          <cell r="A294" t="str">
            <v/>
          </cell>
          <cell r="I294" t="str">
            <v/>
          </cell>
        </row>
        <row r="295">
          <cell r="A295" t="str">
            <v/>
          </cell>
          <cell r="I295" t="str">
            <v/>
          </cell>
        </row>
        <row r="296">
          <cell r="A296" t="str">
            <v/>
          </cell>
          <cell r="I296" t="str">
            <v/>
          </cell>
        </row>
        <row r="297">
          <cell r="A297" t="str">
            <v/>
          </cell>
          <cell r="I297" t="str">
            <v/>
          </cell>
        </row>
        <row r="298">
          <cell r="A298" t="str">
            <v/>
          </cell>
          <cell r="I298" t="str">
            <v/>
          </cell>
        </row>
        <row r="299">
          <cell r="A299" t="str">
            <v/>
          </cell>
          <cell r="I299" t="str">
            <v/>
          </cell>
        </row>
        <row r="300">
          <cell r="A300" t="str">
            <v/>
          </cell>
          <cell r="I300" t="str">
            <v/>
          </cell>
        </row>
        <row r="301">
          <cell r="A301" t="str">
            <v/>
          </cell>
          <cell r="I301" t="str">
            <v/>
          </cell>
        </row>
        <row r="302">
          <cell r="A302" t="str">
            <v/>
          </cell>
          <cell r="I302" t="str">
            <v/>
          </cell>
        </row>
        <row r="303">
          <cell r="A303" t="str">
            <v/>
          </cell>
          <cell r="I303" t="str">
            <v/>
          </cell>
        </row>
        <row r="304">
          <cell r="A304" t="str">
            <v/>
          </cell>
          <cell r="I304" t="str">
            <v/>
          </cell>
        </row>
        <row r="305">
          <cell r="A305" t="str">
            <v/>
          </cell>
          <cell r="I305" t="str">
            <v/>
          </cell>
        </row>
        <row r="306">
          <cell r="A306" t="str">
            <v/>
          </cell>
          <cell r="I306" t="str">
            <v/>
          </cell>
        </row>
        <row r="307">
          <cell r="A307" t="str">
            <v/>
          </cell>
          <cell r="I307" t="str">
            <v/>
          </cell>
        </row>
        <row r="308">
          <cell r="A308" t="str">
            <v/>
          </cell>
          <cell r="I308" t="str">
            <v/>
          </cell>
        </row>
        <row r="309">
          <cell r="A309" t="str">
            <v/>
          </cell>
          <cell r="I309" t="str">
            <v/>
          </cell>
        </row>
        <row r="310">
          <cell r="A310" t="str">
            <v/>
          </cell>
          <cell r="I310" t="str">
            <v/>
          </cell>
        </row>
        <row r="311">
          <cell r="A311" t="str">
            <v/>
          </cell>
          <cell r="I311" t="str">
            <v/>
          </cell>
        </row>
        <row r="312">
          <cell r="A312" t="str">
            <v/>
          </cell>
          <cell r="I312" t="str">
            <v/>
          </cell>
        </row>
        <row r="313">
          <cell r="A313" t="str">
            <v/>
          </cell>
          <cell r="I313" t="str">
            <v/>
          </cell>
        </row>
        <row r="314">
          <cell r="A314" t="str">
            <v/>
          </cell>
          <cell r="I314" t="str">
            <v/>
          </cell>
        </row>
        <row r="315">
          <cell r="A315" t="str">
            <v/>
          </cell>
          <cell r="I315" t="str">
            <v/>
          </cell>
        </row>
        <row r="316">
          <cell r="A316" t="str">
            <v/>
          </cell>
          <cell r="I316" t="str">
            <v/>
          </cell>
        </row>
        <row r="317">
          <cell r="A317" t="str">
            <v/>
          </cell>
          <cell r="I317" t="str">
            <v/>
          </cell>
        </row>
        <row r="318">
          <cell r="A318" t="str">
            <v/>
          </cell>
          <cell r="I318" t="str">
            <v/>
          </cell>
        </row>
        <row r="319">
          <cell r="A319" t="str">
            <v/>
          </cell>
          <cell r="I319" t="str">
            <v/>
          </cell>
        </row>
        <row r="320">
          <cell r="A320" t="str">
            <v/>
          </cell>
          <cell r="I320" t="str">
            <v/>
          </cell>
        </row>
        <row r="321">
          <cell r="A321" t="str">
            <v/>
          </cell>
          <cell r="I321" t="str">
            <v/>
          </cell>
        </row>
        <row r="322">
          <cell r="A322" t="str">
            <v/>
          </cell>
          <cell r="I322" t="str">
            <v/>
          </cell>
        </row>
        <row r="323">
          <cell r="A323" t="str">
            <v/>
          </cell>
          <cell r="I323" t="str">
            <v/>
          </cell>
        </row>
        <row r="324">
          <cell r="A324" t="str">
            <v/>
          </cell>
          <cell r="I324" t="str">
            <v/>
          </cell>
        </row>
        <row r="325">
          <cell r="A325" t="str">
            <v/>
          </cell>
          <cell r="I325" t="str">
            <v/>
          </cell>
        </row>
        <row r="326">
          <cell r="A326" t="str">
            <v/>
          </cell>
          <cell r="I326" t="str">
            <v/>
          </cell>
        </row>
        <row r="327">
          <cell r="A327" t="str">
            <v/>
          </cell>
          <cell r="I327" t="str">
            <v/>
          </cell>
        </row>
        <row r="328">
          <cell r="A328" t="str">
            <v/>
          </cell>
          <cell r="I328" t="str">
            <v/>
          </cell>
        </row>
        <row r="329">
          <cell r="A329" t="str">
            <v/>
          </cell>
          <cell r="I329" t="str">
            <v/>
          </cell>
        </row>
        <row r="330">
          <cell r="A330" t="str">
            <v/>
          </cell>
          <cell r="I330" t="str">
            <v/>
          </cell>
        </row>
        <row r="331">
          <cell r="A331" t="str">
            <v/>
          </cell>
          <cell r="I331" t="str">
            <v/>
          </cell>
        </row>
        <row r="332">
          <cell r="A332" t="str">
            <v/>
          </cell>
          <cell r="I332" t="str">
            <v/>
          </cell>
        </row>
        <row r="333">
          <cell r="A333" t="str">
            <v/>
          </cell>
          <cell r="I333" t="str">
            <v/>
          </cell>
        </row>
        <row r="334">
          <cell r="A334" t="str">
            <v/>
          </cell>
          <cell r="I334" t="str">
            <v/>
          </cell>
        </row>
        <row r="335">
          <cell r="A335" t="str">
            <v/>
          </cell>
          <cell r="I335" t="str">
            <v/>
          </cell>
        </row>
        <row r="336">
          <cell r="A336" t="str">
            <v/>
          </cell>
          <cell r="I336" t="str">
            <v/>
          </cell>
        </row>
        <row r="337">
          <cell r="A337" t="str">
            <v/>
          </cell>
          <cell r="I337" t="str">
            <v/>
          </cell>
        </row>
        <row r="338">
          <cell r="A338" t="str">
            <v/>
          </cell>
          <cell r="I338" t="str">
            <v/>
          </cell>
        </row>
        <row r="339">
          <cell r="A339" t="str">
            <v/>
          </cell>
          <cell r="I339" t="str">
            <v/>
          </cell>
        </row>
        <row r="340">
          <cell r="A340" t="str">
            <v/>
          </cell>
          <cell r="I340" t="str">
            <v/>
          </cell>
        </row>
        <row r="341">
          <cell r="A341" t="str">
            <v/>
          </cell>
          <cell r="I341" t="str">
            <v/>
          </cell>
        </row>
        <row r="342">
          <cell r="A342" t="str">
            <v/>
          </cell>
          <cell r="I342" t="str">
            <v/>
          </cell>
        </row>
        <row r="343">
          <cell r="A343" t="str">
            <v/>
          </cell>
          <cell r="I343" t="str">
            <v/>
          </cell>
        </row>
        <row r="344">
          <cell r="A344" t="str">
            <v/>
          </cell>
          <cell r="I344" t="str">
            <v/>
          </cell>
        </row>
        <row r="345">
          <cell r="A345" t="str">
            <v/>
          </cell>
          <cell r="I345" t="str">
            <v/>
          </cell>
        </row>
        <row r="346">
          <cell r="A346" t="str">
            <v/>
          </cell>
          <cell r="I346" t="str">
            <v/>
          </cell>
        </row>
        <row r="347">
          <cell r="A347" t="str">
            <v/>
          </cell>
          <cell r="I347" t="str">
            <v/>
          </cell>
        </row>
        <row r="348">
          <cell r="A348" t="str">
            <v/>
          </cell>
          <cell r="I348" t="str">
            <v/>
          </cell>
        </row>
        <row r="349">
          <cell r="A349" t="str">
            <v/>
          </cell>
          <cell r="I349" t="str">
            <v/>
          </cell>
        </row>
        <row r="350">
          <cell r="A350" t="str">
            <v/>
          </cell>
          <cell r="I350" t="str">
            <v/>
          </cell>
        </row>
        <row r="351">
          <cell r="A351" t="str">
            <v/>
          </cell>
          <cell r="I351" t="str">
            <v/>
          </cell>
        </row>
        <row r="352">
          <cell r="A352" t="str">
            <v/>
          </cell>
          <cell r="I352" t="str">
            <v/>
          </cell>
        </row>
        <row r="353">
          <cell r="A353" t="str">
            <v/>
          </cell>
          <cell r="I353" t="str">
            <v/>
          </cell>
        </row>
        <row r="354">
          <cell r="A354" t="str">
            <v/>
          </cell>
          <cell r="I354" t="str">
            <v/>
          </cell>
        </row>
        <row r="355">
          <cell r="A355" t="str">
            <v/>
          </cell>
          <cell r="I355" t="str">
            <v/>
          </cell>
        </row>
        <row r="356">
          <cell r="A356" t="str">
            <v/>
          </cell>
          <cell r="I356" t="str">
            <v/>
          </cell>
        </row>
        <row r="357">
          <cell r="A357" t="str">
            <v/>
          </cell>
          <cell r="I357" t="str">
            <v/>
          </cell>
        </row>
        <row r="358">
          <cell r="A358" t="str">
            <v/>
          </cell>
          <cell r="I358" t="str">
            <v/>
          </cell>
        </row>
        <row r="359">
          <cell r="A359" t="str">
            <v/>
          </cell>
          <cell r="I359" t="str">
            <v/>
          </cell>
        </row>
        <row r="360">
          <cell r="A360" t="str">
            <v/>
          </cell>
          <cell r="I360" t="str">
            <v/>
          </cell>
        </row>
        <row r="361">
          <cell r="A361" t="str">
            <v/>
          </cell>
          <cell r="I361" t="str">
            <v/>
          </cell>
        </row>
        <row r="362">
          <cell r="A362" t="str">
            <v/>
          </cell>
          <cell r="I362" t="str">
            <v/>
          </cell>
        </row>
        <row r="363">
          <cell r="A363" t="str">
            <v/>
          </cell>
          <cell r="I363" t="str">
            <v/>
          </cell>
        </row>
        <row r="364">
          <cell r="A364" t="str">
            <v/>
          </cell>
          <cell r="I364" t="str">
            <v/>
          </cell>
        </row>
        <row r="365">
          <cell r="A365" t="str">
            <v/>
          </cell>
          <cell r="I365" t="str">
            <v/>
          </cell>
        </row>
        <row r="366">
          <cell r="A366" t="str">
            <v/>
          </cell>
          <cell r="I366" t="str">
            <v/>
          </cell>
        </row>
        <row r="367">
          <cell r="A367" t="str">
            <v/>
          </cell>
          <cell r="I367" t="str">
            <v/>
          </cell>
        </row>
        <row r="368">
          <cell r="A368" t="str">
            <v/>
          </cell>
          <cell r="I368" t="str">
            <v/>
          </cell>
        </row>
        <row r="369">
          <cell r="A369" t="str">
            <v/>
          </cell>
          <cell r="I369" t="str">
            <v/>
          </cell>
        </row>
        <row r="370">
          <cell r="A370" t="str">
            <v/>
          </cell>
          <cell r="I370" t="str">
            <v/>
          </cell>
        </row>
        <row r="371">
          <cell r="A371" t="str">
            <v/>
          </cell>
          <cell r="I371" t="str">
            <v/>
          </cell>
        </row>
        <row r="372">
          <cell r="A372" t="str">
            <v/>
          </cell>
          <cell r="I372" t="str">
            <v/>
          </cell>
        </row>
        <row r="373">
          <cell r="A373" t="str">
            <v/>
          </cell>
          <cell r="I373" t="str">
            <v/>
          </cell>
        </row>
        <row r="374">
          <cell r="A374" t="str">
            <v/>
          </cell>
          <cell r="I374" t="str">
            <v/>
          </cell>
        </row>
        <row r="375">
          <cell r="A375" t="str">
            <v/>
          </cell>
          <cell r="I375" t="str">
            <v/>
          </cell>
        </row>
        <row r="376">
          <cell r="A376" t="str">
            <v/>
          </cell>
          <cell r="I376" t="str">
            <v/>
          </cell>
        </row>
        <row r="377">
          <cell r="A377" t="str">
            <v/>
          </cell>
          <cell r="I377" t="str">
            <v/>
          </cell>
        </row>
        <row r="378">
          <cell r="A378" t="str">
            <v/>
          </cell>
          <cell r="I378" t="str">
            <v/>
          </cell>
        </row>
        <row r="379">
          <cell r="A379" t="str">
            <v/>
          </cell>
          <cell r="I379" t="str">
            <v/>
          </cell>
        </row>
        <row r="380">
          <cell r="A380" t="str">
            <v/>
          </cell>
          <cell r="I380" t="str">
            <v/>
          </cell>
        </row>
        <row r="381">
          <cell r="A381" t="str">
            <v/>
          </cell>
          <cell r="I381" t="str">
            <v/>
          </cell>
        </row>
        <row r="382">
          <cell r="A382" t="str">
            <v/>
          </cell>
          <cell r="I382" t="str">
            <v/>
          </cell>
        </row>
        <row r="383">
          <cell r="A383" t="str">
            <v/>
          </cell>
          <cell r="I383" t="str">
            <v/>
          </cell>
        </row>
        <row r="384">
          <cell r="A384" t="str">
            <v/>
          </cell>
          <cell r="I384" t="str">
            <v/>
          </cell>
        </row>
        <row r="385">
          <cell r="A385" t="str">
            <v/>
          </cell>
          <cell r="I385" t="str">
            <v/>
          </cell>
        </row>
        <row r="386">
          <cell r="A386" t="str">
            <v/>
          </cell>
          <cell r="I386" t="str">
            <v/>
          </cell>
        </row>
        <row r="387">
          <cell r="A387" t="str">
            <v/>
          </cell>
          <cell r="I387" t="str">
            <v/>
          </cell>
        </row>
        <row r="388">
          <cell r="A388" t="str">
            <v/>
          </cell>
          <cell r="I388" t="str">
            <v/>
          </cell>
        </row>
        <row r="389">
          <cell r="A389" t="str">
            <v/>
          </cell>
          <cell r="I389" t="str">
            <v/>
          </cell>
        </row>
        <row r="390">
          <cell r="A390" t="str">
            <v/>
          </cell>
          <cell r="I390" t="str">
            <v/>
          </cell>
        </row>
        <row r="391">
          <cell r="A391" t="str">
            <v/>
          </cell>
          <cell r="I391" t="str">
            <v/>
          </cell>
        </row>
        <row r="392">
          <cell r="A392" t="str">
            <v/>
          </cell>
          <cell r="I392" t="str">
            <v/>
          </cell>
        </row>
        <row r="393">
          <cell r="A393" t="str">
            <v/>
          </cell>
          <cell r="I393" t="str">
            <v/>
          </cell>
        </row>
        <row r="394">
          <cell r="A394" t="str">
            <v/>
          </cell>
          <cell r="I394" t="str">
            <v/>
          </cell>
        </row>
        <row r="395">
          <cell r="A395" t="str">
            <v/>
          </cell>
          <cell r="I395" t="str">
            <v/>
          </cell>
        </row>
        <row r="396">
          <cell r="A396" t="str">
            <v/>
          </cell>
          <cell r="I396" t="str">
            <v/>
          </cell>
        </row>
        <row r="397">
          <cell r="A397" t="str">
            <v/>
          </cell>
          <cell r="I397" t="str">
            <v/>
          </cell>
        </row>
        <row r="398">
          <cell r="A398" t="str">
            <v/>
          </cell>
          <cell r="I398" t="str">
            <v/>
          </cell>
        </row>
        <row r="399">
          <cell r="A399" t="str">
            <v/>
          </cell>
          <cell r="I399" t="str">
            <v/>
          </cell>
        </row>
        <row r="400">
          <cell r="A400" t="str">
            <v/>
          </cell>
          <cell r="I400" t="str">
            <v/>
          </cell>
        </row>
        <row r="401">
          <cell r="A401" t="str">
            <v/>
          </cell>
          <cell r="I401" t="str">
            <v/>
          </cell>
        </row>
        <row r="402">
          <cell r="A402" t="str">
            <v/>
          </cell>
          <cell r="I402" t="str">
            <v/>
          </cell>
        </row>
        <row r="403">
          <cell r="A403" t="str">
            <v/>
          </cell>
          <cell r="I403" t="str">
            <v/>
          </cell>
        </row>
        <row r="404">
          <cell r="A404" t="str">
            <v/>
          </cell>
          <cell r="I404" t="str">
            <v/>
          </cell>
        </row>
        <row r="405">
          <cell r="A405" t="str">
            <v/>
          </cell>
          <cell r="I405" t="str">
            <v/>
          </cell>
        </row>
        <row r="406">
          <cell r="A406" t="str">
            <v/>
          </cell>
          <cell r="I406" t="str">
            <v/>
          </cell>
        </row>
        <row r="407">
          <cell r="A407" t="str">
            <v/>
          </cell>
          <cell r="I407" t="str">
            <v/>
          </cell>
        </row>
        <row r="408">
          <cell r="A408" t="str">
            <v/>
          </cell>
          <cell r="I408" t="str">
            <v/>
          </cell>
        </row>
        <row r="409">
          <cell r="A409" t="str">
            <v/>
          </cell>
          <cell r="I409" t="str">
            <v/>
          </cell>
        </row>
        <row r="410">
          <cell r="A410" t="str">
            <v/>
          </cell>
          <cell r="I410" t="str">
            <v/>
          </cell>
        </row>
        <row r="411">
          <cell r="A411" t="str">
            <v/>
          </cell>
          <cell r="I411" t="str">
            <v/>
          </cell>
        </row>
        <row r="412">
          <cell r="A412" t="str">
            <v/>
          </cell>
          <cell r="I412" t="str">
            <v/>
          </cell>
        </row>
        <row r="413">
          <cell r="A413" t="str">
            <v/>
          </cell>
          <cell r="I413" t="str">
            <v/>
          </cell>
        </row>
        <row r="414">
          <cell r="A414" t="str">
            <v/>
          </cell>
          <cell r="I414" t="str">
            <v/>
          </cell>
        </row>
        <row r="415">
          <cell r="A415" t="str">
            <v/>
          </cell>
          <cell r="I415" t="str">
            <v/>
          </cell>
        </row>
        <row r="416">
          <cell r="A416" t="str">
            <v/>
          </cell>
          <cell r="I416" t="str">
            <v/>
          </cell>
        </row>
        <row r="417">
          <cell r="A417" t="str">
            <v/>
          </cell>
          <cell r="I417" t="str">
            <v/>
          </cell>
        </row>
        <row r="418">
          <cell r="A418" t="str">
            <v/>
          </cell>
          <cell r="I418" t="str">
            <v/>
          </cell>
        </row>
        <row r="419">
          <cell r="A419" t="str">
            <v/>
          </cell>
          <cell r="I419" t="str">
            <v/>
          </cell>
        </row>
        <row r="420">
          <cell r="A420" t="str">
            <v/>
          </cell>
          <cell r="I420" t="str">
            <v/>
          </cell>
        </row>
        <row r="421">
          <cell r="A421" t="str">
            <v/>
          </cell>
          <cell r="I421" t="str">
            <v/>
          </cell>
        </row>
        <row r="422">
          <cell r="A422" t="str">
            <v/>
          </cell>
          <cell r="I422" t="str">
            <v/>
          </cell>
        </row>
        <row r="423">
          <cell r="A423" t="str">
            <v/>
          </cell>
          <cell r="I423" t="str">
            <v/>
          </cell>
        </row>
        <row r="424">
          <cell r="A424" t="str">
            <v/>
          </cell>
          <cell r="I424" t="str">
            <v/>
          </cell>
        </row>
        <row r="425">
          <cell r="A425" t="str">
            <v/>
          </cell>
          <cell r="I425" t="str">
            <v/>
          </cell>
        </row>
        <row r="426">
          <cell r="A426" t="str">
            <v/>
          </cell>
          <cell r="I426" t="str">
            <v/>
          </cell>
        </row>
        <row r="427">
          <cell r="A427" t="str">
            <v/>
          </cell>
          <cell r="I427" t="str">
            <v/>
          </cell>
        </row>
        <row r="428">
          <cell r="A428" t="str">
            <v/>
          </cell>
          <cell r="I428" t="str">
            <v/>
          </cell>
        </row>
        <row r="429">
          <cell r="A429" t="str">
            <v/>
          </cell>
          <cell r="I429" t="str">
            <v/>
          </cell>
        </row>
        <row r="430">
          <cell r="A430" t="str">
            <v/>
          </cell>
          <cell r="I430" t="str">
            <v/>
          </cell>
        </row>
        <row r="431">
          <cell r="A431" t="str">
            <v/>
          </cell>
          <cell r="I431" t="str">
            <v/>
          </cell>
        </row>
        <row r="432">
          <cell r="A432" t="str">
            <v/>
          </cell>
          <cell r="I432" t="str">
            <v/>
          </cell>
        </row>
        <row r="433">
          <cell r="A433" t="str">
            <v/>
          </cell>
          <cell r="I433" t="str">
            <v/>
          </cell>
        </row>
        <row r="434">
          <cell r="A434" t="str">
            <v/>
          </cell>
          <cell r="I434" t="str">
            <v/>
          </cell>
        </row>
        <row r="435">
          <cell r="A435" t="str">
            <v/>
          </cell>
          <cell r="I435" t="str">
            <v/>
          </cell>
        </row>
        <row r="436">
          <cell r="A436" t="str">
            <v/>
          </cell>
          <cell r="I436" t="str">
            <v/>
          </cell>
        </row>
        <row r="437">
          <cell r="A437" t="str">
            <v/>
          </cell>
          <cell r="I437" t="str">
            <v/>
          </cell>
        </row>
        <row r="438">
          <cell r="A438" t="str">
            <v/>
          </cell>
          <cell r="I438" t="str">
            <v/>
          </cell>
        </row>
        <row r="439">
          <cell r="A439" t="str">
            <v/>
          </cell>
          <cell r="I439" t="str">
            <v/>
          </cell>
        </row>
        <row r="440">
          <cell r="A440" t="str">
            <v/>
          </cell>
          <cell r="I440" t="str">
            <v/>
          </cell>
        </row>
        <row r="441">
          <cell r="A441" t="str">
            <v/>
          </cell>
          <cell r="I441" t="str">
            <v/>
          </cell>
        </row>
        <row r="442">
          <cell r="A442" t="str">
            <v/>
          </cell>
          <cell r="I442" t="str">
            <v/>
          </cell>
        </row>
        <row r="443">
          <cell r="A443" t="str">
            <v/>
          </cell>
          <cell r="I443" t="str">
            <v/>
          </cell>
        </row>
        <row r="444">
          <cell r="A444" t="str">
            <v/>
          </cell>
          <cell r="I444" t="str">
            <v/>
          </cell>
        </row>
        <row r="445">
          <cell r="A445" t="str">
            <v/>
          </cell>
          <cell r="I445" t="str">
            <v/>
          </cell>
        </row>
        <row r="446">
          <cell r="A446" t="str">
            <v/>
          </cell>
          <cell r="I446" t="str">
            <v/>
          </cell>
        </row>
        <row r="447">
          <cell r="A447" t="str">
            <v/>
          </cell>
          <cell r="I447" t="str">
            <v/>
          </cell>
        </row>
        <row r="448">
          <cell r="A448" t="str">
            <v/>
          </cell>
          <cell r="I448" t="str">
            <v/>
          </cell>
        </row>
        <row r="449">
          <cell r="A449" t="str">
            <v/>
          </cell>
          <cell r="I449" t="str">
            <v/>
          </cell>
        </row>
        <row r="450">
          <cell r="A450" t="str">
            <v/>
          </cell>
          <cell r="I450" t="str">
            <v/>
          </cell>
        </row>
        <row r="451">
          <cell r="A451" t="str">
            <v/>
          </cell>
          <cell r="I451" t="str">
            <v/>
          </cell>
        </row>
        <row r="452">
          <cell r="A452" t="str">
            <v/>
          </cell>
          <cell r="I452" t="str">
            <v/>
          </cell>
        </row>
        <row r="453">
          <cell r="A453" t="str">
            <v/>
          </cell>
          <cell r="I453" t="str">
            <v/>
          </cell>
        </row>
        <row r="454">
          <cell r="A454" t="str">
            <v/>
          </cell>
          <cell r="I454" t="str">
            <v/>
          </cell>
        </row>
        <row r="455">
          <cell r="A455" t="str">
            <v/>
          </cell>
          <cell r="I455" t="str">
            <v/>
          </cell>
        </row>
        <row r="456">
          <cell r="A456" t="str">
            <v/>
          </cell>
          <cell r="I456" t="str">
            <v/>
          </cell>
        </row>
        <row r="457">
          <cell r="A457" t="str">
            <v/>
          </cell>
          <cell r="I457" t="str">
            <v/>
          </cell>
        </row>
        <row r="458">
          <cell r="A458" t="str">
            <v/>
          </cell>
          <cell r="I458" t="str">
            <v/>
          </cell>
        </row>
        <row r="459">
          <cell r="A459" t="str">
            <v/>
          </cell>
          <cell r="I459" t="str">
            <v/>
          </cell>
        </row>
        <row r="460">
          <cell r="A460" t="str">
            <v/>
          </cell>
          <cell r="I460" t="str">
            <v/>
          </cell>
        </row>
        <row r="461">
          <cell r="A461" t="str">
            <v/>
          </cell>
          <cell r="I461" t="str">
            <v/>
          </cell>
        </row>
        <row r="462">
          <cell r="A462" t="str">
            <v/>
          </cell>
          <cell r="I462" t="str">
            <v/>
          </cell>
        </row>
        <row r="463">
          <cell r="A463" t="str">
            <v/>
          </cell>
          <cell r="I463" t="str">
            <v/>
          </cell>
        </row>
        <row r="464">
          <cell r="A464" t="str">
            <v/>
          </cell>
          <cell r="I464" t="str">
            <v/>
          </cell>
        </row>
        <row r="465">
          <cell r="A465" t="str">
            <v/>
          </cell>
          <cell r="I465" t="str">
            <v/>
          </cell>
        </row>
        <row r="466">
          <cell r="A466" t="str">
            <v/>
          </cell>
          <cell r="I466" t="str">
            <v/>
          </cell>
        </row>
        <row r="467">
          <cell r="A467" t="str">
            <v/>
          </cell>
          <cell r="I467" t="str">
            <v/>
          </cell>
        </row>
        <row r="468">
          <cell r="A468" t="str">
            <v/>
          </cell>
          <cell r="I468" t="str">
            <v/>
          </cell>
        </row>
        <row r="469">
          <cell r="A469" t="str">
            <v/>
          </cell>
          <cell r="I469" t="str">
            <v/>
          </cell>
        </row>
        <row r="470">
          <cell r="A470" t="str">
            <v/>
          </cell>
          <cell r="I470" t="str">
            <v/>
          </cell>
        </row>
        <row r="471">
          <cell r="A471" t="str">
            <v/>
          </cell>
          <cell r="I471" t="str">
            <v/>
          </cell>
        </row>
        <row r="472">
          <cell r="A472" t="str">
            <v/>
          </cell>
          <cell r="I472" t="str">
            <v/>
          </cell>
        </row>
        <row r="473">
          <cell r="A473" t="str">
            <v/>
          </cell>
          <cell r="I473" t="str">
            <v/>
          </cell>
        </row>
        <row r="474">
          <cell r="A474" t="str">
            <v/>
          </cell>
          <cell r="I474" t="str">
            <v/>
          </cell>
        </row>
        <row r="475">
          <cell r="A475" t="str">
            <v/>
          </cell>
          <cell r="I475" t="str">
            <v/>
          </cell>
        </row>
        <row r="476">
          <cell r="A476" t="str">
            <v/>
          </cell>
          <cell r="I476" t="str">
            <v/>
          </cell>
        </row>
        <row r="477">
          <cell r="A477" t="str">
            <v/>
          </cell>
          <cell r="I477" t="str">
            <v/>
          </cell>
        </row>
        <row r="478">
          <cell r="A478" t="str">
            <v/>
          </cell>
          <cell r="I478" t="str">
            <v/>
          </cell>
        </row>
        <row r="479">
          <cell r="A479" t="str">
            <v/>
          </cell>
          <cell r="I479" t="str">
            <v/>
          </cell>
        </row>
        <row r="480">
          <cell r="A480" t="str">
            <v/>
          </cell>
          <cell r="I480" t="str">
            <v/>
          </cell>
        </row>
        <row r="481">
          <cell r="A481" t="str">
            <v/>
          </cell>
          <cell r="I481" t="str">
            <v/>
          </cell>
        </row>
        <row r="482">
          <cell r="A482" t="str">
            <v/>
          </cell>
          <cell r="I482" t="str">
            <v/>
          </cell>
        </row>
        <row r="483">
          <cell r="A483" t="str">
            <v/>
          </cell>
          <cell r="I483" t="str">
            <v/>
          </cell>
        </row>
        <row r="484">
          <cell r="A484" t="str">
            <v/>
          </cell>
          <cell r="I484" t="str">
            <v/>
          </cell>
        </row>
        <row r="485">
          <cell r="A485" t="str">
            <v/>
          </cell>
          <cell r="I485" t="str">
            <v/>
          </cell>
        </row>
        <row r="486">
          <cell r="A486" t="str">
            <v/>
          </cell>
          <cell r="I486" t="str">
            <v/>
          </cell>
        </row>
        <row r="487">
          <cell r="A487" t="str">
            <v/>
          </cell>
          <cell r="I487" t="str">
            <v/>
          </cell>
        </row>
        <row r="488">
          <cell r="A488" t="str">
            <v/>
          </cell>
          <cell r="I488" t="str">
            <v/>
          </cell>
        </row>
        <row r="489">
          <cell r="A489" t="str">
            <v/>
          </cell>
          <cell r="I489" t="str">
            <v/>
          </cell>
        </row>
        <row r="490">
          <cell r="A490" t="str">
            <v/>
          </cell>
          <cell r="I490" t="str">
            <v/>
          </cell>
        </row>
        <row r="491">
          <cell r="A491" t="str">
            <v/>
          </cell>
          <cell r="I491" t="str">
            <v/>
          </cell>
        </row>
        <row r="492">
          <cell r="A492" t="str">
            <v/>
          </cell>
          <cell r="I492" t="str">
            <v/>
          </cell>
        </row>
        <row r="493">
          <cell r="A493" t="str">
            <v/>
          </cell>
          <cell r="I493" t="str">
            <v/>
          </cell>
        </row>
        <row r="494">
          <cell r="A494" t="str">
            <v/>
          </cell>
          <cell r="I494" t="str">
            <v/>
          </cell>
        </row>
        <row r="495">
          <cell r="A495" t="str">
            <v/>
          </cell>
          <cell r="I495" t="str">
            <v/>
          </cell>
        </row>
        <row r="496">
          <cell r="A496" t="str">
            <v/>
          </cell>
          <cell r="I496" t="str">
            <v/>
          </cell>
        </row>
        <row r="497">
          <cell r="A497" t="str">
            <v/>
          </cell>
          <cell r="I497" t="str">
            <v/>
          </cell>
        </row>
        <row r="498">
          <cell r="A498" t="str">
            <v/>
          </cell>
          <cell r="I498" t="str">
            <v/>
          </cell>
        </row>
        <row r="499">
          <cell r="A499" t="str">
            <v/>
          </cell>
          <cell r="I499" t="str">
            <v/>
          </cell>
        </row>
        <row r="500">
          <cell r="A500" t="str">
            <v/>
          </cell>
          <cell r="I500" t="str">
            <v/>
          </cell>
        </row>
        <row r="501">
          <cell r="A501" t="str">
            <v/>
          </cell>
          <cell r="I501" t="str">
            <v/>
          </cell>
        </row>
        <row r="502">
          <cell r="A502" t="str">
            <v/>
          </cell>
          <cell r="I502" t="str">
            <v/>
          </cell>
        </row>
        <row r="503">
          <cell r="A503" t="str">
            <v/>
          </cell>
          <cell r="I503" t="str">
            <v/>
          </cell>
        </row>
        <row r="504">
          <cell r="A504" t="str">
            <v/>
          </cell>
          <cell r="I504" t="str">
            <v/>
          </cell>
        </row>
        <row r="505">
          <cell r="A505" t="str">
            <v/>
          </cell>
          <cell r="I505" t="str">
            <v/>
          </cell>
        </row>
        <row r="506">
          <cell r="A506" t="str">
            <v/>
          </cell>
          <cell r="I506" t="str">
            <v/>
          </cell>
        </row>
        <row r="507">
          <cell r="A507" t="str">
            <v/>
          </cell>
          <cell r="I507" t="str">
            <v/>
          </cell>
        </row>
        <row r="508">
          <cell r="A508" t="str">
            <v/>
          </cell>
          <cell r="I508" t="str">
            <v/>
          </cell>
        </row>
        <row r="509">
          <cell r="A509" t="str">
            <v/>
          </cell>
          <cell r="I509" t="str">
            <v/>
          </cell>
        </row>
        <row r="510">
          <cell r="A510" t="str">
            <v/>
          </cell>
          <cell r="I510" t="str">
            <v/>
          </cell>
        </row>
        <row r="511">
          <cell r="A511" t="str">
            <v/>
          </cell>
          <cell r="I511" t="str">
            <v/>
          </cell>
        </row>
        <row r="512">
          <cell r="A512" t="str">
            <v/>
          </cell>
          <cell r="I512" t="str">
            <v/>
          </cell>
        </row>
        <row r="513">
          <cell r="A513" t="str">
            <v/>
          </cell>
          <cell r="I513" t="str">
            <v/>
          </cell>
        </row>
        <row r="514">
          <cell r="A514" t="str">
            <v/>
          </cell>
          <cell r="I514" t="str">
            <v/>
          </cell>
        </row>
        <row r="515">
          <cell r="A515" t="str">
            <v/>
          </cell>
          <cell r="I515" t="str">
            <v/>
          </cell>
        </row>
        <row r="516">
          <cell r="A516" t="str">
            <v/>
          </cell>
          <cell r="I516" t="str">
            <v/>
          </cell>
        </row>
        <row r="517">
          <cell r="A517" t="str">
            <v/>
          </cell>
          <cell r="I517" t="str">
            <v/>
          </cell>
        </row>
        <row r="518">
          <cell r="A518" t="str">
            <v/>
          </cell>
          <cell r="I518" t="str">
            <v/>
          </cell>
        </row>
        <row r="519">
          <cell r="A519" t="str">
            <v/>
          </cell>
          <cell r="I519" t="str">
            <v/>
          </cell>
        </row>
        <row r="520">
          <cell r="A520" t="str">
            <v/>
          </cell>
          <cell r="I520" t="str">
            <v/>
          </cell>
        </row>
        <row r="521">
          <cell r="A521" t="str">
            <v/>
          </cell>
          <cell r="I521" t="str">
            <v/>
          </cell>
        </row>
        <row r="522">
          <cell r="A522" t="str">
            <v/>
          </cell>
          <cell r="I522" t="str">
            <v/>
          </cell>
        </row>
        <row r="523">
          <cell r="A523" t="str">
            <v/>
          </cell>
          <cell r="I523" t="str">
            <v/>
          </cell>
        </row>
        <row r="524">
          <cell r="A524" t="str">
            <v/>
          </cell>
          <cell r="I524" t="str">
            <v/>
          </cell>
        </row>
        <row r="525">
          <cell r="A525" t="str">
            <v/>
          </cell>
          <cell r="I525" t="str">
            <v/>
          </cell>
        </row>
        <row r="526">
          <cell r="A526" t="str">
            <v/>
          </cell>
          <cell r="I526" t="str">
            <v/>
          </cell>
        </row>
        <row r="527">
          <cell r="A527" t="str">
            <v/>
          </cell>
          <cell r="I527" t="str">
            <v/>
          </cell>
        </row>
        <row r="528">
          <cell r="A528" t="str">
            <v/>
          </cell>
          <cell r="I528" t="str">
            <v/>
          </cell>
        </row>
        <row r="529">
          <cell r="A529" t="str">
            <v/>
          </cell>
          <cell r="I529" t="str">
            <v/>
          </cell>
        </row>
        <row r="530">
          <cell r="A530" t="str">
            <v/>
          </cell>
          <cell r="I530" t="str">
            <v/>
          </cell>
        </row>
        <row r="531">
          <cell r="A531" t="str">
            <v/>
          </cell>
          <cell r="I531" t="str">
            <v/>
          </cell>
        </row>
        <row r="532">
          <cell r="A532" t="str">
            <v/>
          </cell>
          <cell r="I532" t="str">
            <v/>
          </cell>
        </row>
        <row r="533">
          <cell r="A533" t="str">
            <v/>
          </cell>
          <cell r="I533" t="str">
            <v/>
          </cell>
        </row>
        <row r="534">
          <cell r="A534" t="str">
            <v/>
          </cell>
          <cell r="I534" t="str">
            <v/>
          </cell>
        </row>
        <row r="535">
          <cell r="A535" t="str">
            <v/>
          </cell>
          <cell r="I535" t="str">
            <v/>
          </cell>
        </row>
        <row r="536">
          <cell r="A536" t="str">
            <v/>
          </cell>
          <cell r="I536" t="str">
            <v/>
          </cell>
        </row>
        <row r="537">
          <cell r="A537" t="str">
            <v/>
          </cell>
          <cell r="I537" t="str">
            <v/>
          </cell>
        </row>
        <row r="538">
          <cell r="A538" t="str">
            <v/>
          </cell>
          <cell r="I538" t="str">
            <v/>
          </cell>
        </row>
        <row r="539">
          <cell r="A539" t="str">
            <v/>
          </cell>
          <cell r="I539" t="str">
            <v/>
          </cell>
        </row>
        <row r="540">
          <cell r="A540" t="str">
            <v/>
          </cell>
          <cell r="I540" t="str">
            <v/>
          </cell>
        </row>
        <row r="541">
          <cell r="A541" t="str">
            <v/>
          </cell>
          <cell r="I541" t="str">
            <v/>
          </cell>
        </row>
        <row r="542">
          <cell r="A542" t="str">
            <v/>
          </cell>
          <cell r="I542" t="str">
            <v/>
          </cell>
        </row>
        <row r="543">
          <cell r="A543" t="str">
            <v/>
          </cell>
          <cell r="I543" t="str">
            <v/>
          </cell>
        </row>
        <row r="544">
          <cell r="A544" t="str">
            <v/>
          </cell>
          <cell r="I544" t="str">
            <v/>
          </cell>
        </row>
        <row r="545">
          <cell r="A545" t="str">
            <v/>
          </cell>
          <cell r="I545" t="str">
            <v/>
          </cell>
        </row>
        <row r="546">
          <cell r="A546" t="str">
            <v/>
          </cell>
          <cell r="I546" t="str">
            <v/>
          </cell>
        </row>
        <row r="547">
          <cell r="A547" t="str">
            <v/>
          </cell>
          <cell r="I547" t="str">
            <v/>
          </cell>
        </row>
        <row r="548">
          <cell r="A548" t="str">
            <v/>
          </cell>
          <cell r="I548" t="str">
            <v/>
          </cell>
        </row>
        <row r="549">
          <cell r="A549" t="str">
            <v/>
          </cell>
          <cell r="I549" t="str">
            <v/>
          </cell>
        </row>
        <row r="550">
          <cell r="A550" t="str">
            <v/>
          </cell>
          <cell r="I550" t="str">
            <v/>
          </cell>
        </row>
        <row r="551">
          <cell r="A551" t="str">
            <v/>
          </cell>
          <cell r="I551" t="str">
            <v/>
          </cell>
        </row>
        <row r="552">
          <cell r="A552" t="str">
            <v/>
          </cell>
          <cell r="I552" t="str">
            <v/>
          </cell>
        </row>
        <row r="553">
          <cell r="A553" t="str">
            <v/>
          </cell>
          <cell r="I553" t="str">
            <v/>
          </cell>
        </row>
        <row r="554">
          <cell r="A554" t="str">
            <v/>
          </cell>
          <cell r="I554" t="str">
            <v/>
          </cell>
        </row>
        <row r="555">
          <cell r="A555" t="str">
            <v/>
          </cell>
          <cell r="I555" t="str">
            <v/>
          </cell>
        </row>
        <row r="556">
          <cell r="A556" t="str">
            <v/>
          </cell>
          <cell r="I556" t="str">
            <v/>
          </cell>
        </row>
        <row r="557">
          <cell r="A557" t="str">
            <v/>
          </cell>
          <cell r="I557" t="str">
            <v/>
          </cell>
        </row>
        <row r="558">
          <cell r="A558" t="str">
            <v/>
          </cell>
          <cell r="I558" t="str">
            <v/>
          </cell>
        </row>
        <row r="559">
          <cell r="A559" t="str">
            <v/>
          </cell>
          <cell r="I559" t="str">
            <v/>
          </cell>
        </row>
        <row r="560">
          <cell r="A560" t="str">
            <v/>
          </cell>
          <cell r="I560" t="str">
            <v/>
          </cell>
        </row>
        <row r="561">
          <cell r="A561" t="str">
            <v/>
          </cell>
          <cell r="I561" t="str">
            <v/>
          </cell>
        </row>
        <row r="562">
          <cell r="A562" t="str">
            <v/>
          </cell>
          <cell r="I562" t="str">
            <v/>
          </cell>
        </row>
        <row r="563">
          <cell r="A563" t="str">
            <v/>
          </cell>
          <cell r="I563" t="str">
            <v/>
          </cell>
        </row>
        <row r="564">
          <cell r="A564" t="str">
            <v/>
          </cell>
          <cell r="I564" t="str">
            <v/>
          </cell>
        </row>
        <row r="565">
          <cell r="A565" t="str">
            <v/>
          </cell>
          <cell r="I565" t="str">
            <v/>
          </cell>
        </row>
        <row r="566">
          <cell r="A566" t="str">
            <v/>
          </cell>
          <cell r="I566" t="str">
            <v/>
          </cell>
        </row>
        <row r="567">
          <cell r="A567" t="str">
            <v/>
          </cell>
          <cell r="I567" t="str">
            <v/>
          </cell>
        </row>
        <row r="568">
          <cell r="A568" t="str">
            <v/>
          </cell>
          <cell r="I568" t="str">
            <v/>
          </cell>
        </row>
        <row r="569">
          <cell r="A569" t="str">
            <v/>
          </cell>
          <cell r="I569" t="str">
            <v/>
          </cell>
        </row>
        <row r="570">
          <cell r="A570" t="str">
            <v/>
          </cell>
          <cell r="I570" t="str">
            <v/>
          </cell>
        </row>
        <row r="571">
          <cell r="A571" t="str">
            <v/>
          </cell>
          <cell r="I571" t="str">
            <v/>
          </cell>
        </row>
        <row r="572">
          <cell r="A572" t="str">
            <v/>
          </cell>
          <cell r="I572" t="str">
            <v/>
          </cell>
        </row>
        <row r="573">
          <cell r="A573" t="str">
            <v/>
          </cell>
          <cell r="I573" t="str">
            <v/>
          </cell>
        </row>
        <row r="574">
          <cell r="A574" t="str">
            <v/>
          </cell>
          <cell r="I574" t="str">
            <v/>
          </cell>
        </row>
        <row r="575">
          <cell r="A575" t="str">
            <v/>
          </cell>
          <cell r="I575" t="str">
            <v/>
          </cell>
        </row>
        <row r="576">
          <cell r="A576" t="str">
            <v/>
          </cell>
          <cell r="I576" t="str">
            <v/>
          </cell>
        </row>
        <row r="577">
          <cell r="A577" t="str">
            <v/>
          </cell>
          <cell r="I577" t="str">
            <v/>
          </cell>
        </row>
        <row r="578">
          <cell r="A578" t="str">
            <v/>
          </cell>
          <cell r="I578" t="str">
            <v/>
          </cell>
        </row>
        <row r="579">
          <cell r="A579" t="str">
            <v/>
          </cell>
          <cell r="I579" t="str">
            <v/>
          </cell>
        </row>
        <row r="580">
          <cell r="A580" t="str">
            <v/>
          </cell>
          <cell r="I580" t="str">
            <v/>
          </cell>
        </row>
        <row r="581">
          <cell r="A581" t="str">
            <v/>
          </cell>
          <cell r="I581" t="str">
            <v/>
          </cell>
        </row>
        <row r="582">
          <cell r="A582" t="str">
            <v/>
          </cell>
          <cell r="I582" t="str">
            <v/>
          </cell>
        </row>
        <row r="583">
          <cell r="A583" t="str">
            <v/>
          </cell>
          <cell r="I583" t="str">
            <v/>
          </cell>
        </row>
        <row r="584">
          <cell r="A584" t="str">
            <v/>
          </cell>
          <cell r="I584" t="str">
            <v/>
          </cell>
        </row>
        <row r="585">
          <cell r="A585" t="str">
            <v/>
          </cell>
          <cell r="I585" t="str">
            <v/>
          </cell>
        </row>
        <row r="586">
          <cell r="A586" t="str">
            <v/>
          </cell>
          <cell r="I586" t="str">
            <v/>
          </cell>
        </row>
        <row r="587">
          <cell r="A587" t="str">
            <v/>
          </cell>
          <cell r="I587" t="str">
            <v/>
          </cell>
        </row>
        <row r="588">
          <cell r="A588" t="str">
            <v/>
          </cell>
          <cell r="I588" t="str">
            <v/>
          </cell>
        </row>
        <row r="589">
          <cell r="A589" t="str">
            <v/>
          </cell>
          <cell r="I589" t="str">
            <v/>
          </cell>
        </row>
        <row r="590">
          <cell r="A590" t="str">
            <v/>
          </cell>
          <cell r="I590" t="str">
            <v/>
          </cell>
        </row>
        <row r="591">
          <cell r="A591" t="str">
            <v/>
          </cell>
          <cell r="I591" t="str">
            <v/>
          </cell>
        </row>
        <row r="592">
          <cell r="A592" t="str">
            <v/>
          </cell>
          <cell r="I592" t="str">
            <v/>
          </cell>
        </row>
        <row r="593">
          <cell r="A593" t="str">
            <v/>
          </cell>
          <cell r="I593" t="str">
            <v/>
          </cell>
        </row>
        <row r="594">
          <cell r="A594" t="str">
            <v/>
          </cell>
          <cell r="I594" t="str">
            <v/>
          </cell>
        </row>
        <row r="595">
          <cell r="A595" t="str">
            <v/>
          </cell>
          <cell r="I595" t="str">
            <v/>
          </cell>
        </row>
        <row r="596">
          <cell r="A596" t="str">
            <v/>
          </cell>
          <cell r="I596" t="str">
            <v/>
          </cell>
        </row>
        <row r="597">
          <cell r="A597" t="str">
            <v/>
          </cell>
          <cell r="I597" t="str">
            <v/>
          </cell>
        </row>
        <row r="598">
          <cell r="A598" t="str">
            <v/>
          </cell>
          <cell r="I598" t="str">
            <v/>
          </cell>
        </row>
        <row r="599">
          <cell r="A599" t="str">
            <v/>
          </cell>
          <cell r="I599" t="str">
            <v/>
          </cell>
        </row>
        <row r="600">
          <cell r="A600" t="str">
            <v/>
          </cell>
          <cell r="I600" t="str">
            <v/>
          </cell>
        </row>
        <row r="601">
          <cell r="A601" t="str">
            <v/>
          </cell>
          <cell r="I601" t="str">
            <v/>
          </cell>
        </row>
        <row r="602">
          <cell r="A602" t="str">
            <v/>
          </cell>
          <cell r="I602" t="str">
            <v/>
          </cell>
        </row>
        <row r="603">
          <cell r="A603" t="str">
            <v/>
          </cell>
          <cell r="I603" t="str">
            <v/>
          </cell>
        </row>
        <row r="604">
          <cell r="A604" t="str">
            <v/>
          </cell>
          <cell r="I604" t="str">
            <v/>
          </cell>
        </row>
        <row r="605">
          <cell r="A605" t="str">
            <v/>
          </cell>
          <cell r="I605" t="str">
            <v/>
          </cell>
        </row>
        <row r="606">
          <cell r="A606" t="str">
            <v/>
          </cell>
          <cell r="I606" t="str">
            <v/>
          </cell>
        </row>
        <row r="607">
          <cell r="A607" t="str">
            <v/>
          </cell>
          <cell r="I607" t="str">
            <v/>
          </cell>
        </row>
        <row r="608">
          <cell r="A608" t="str">
            <v/>
          </cell>
          <cell r="I608" t="str">
            <v/>
          </cell>
        </row>
        <row r="609">
          <cell r="A609" t="str">
            <v/>
          </cell>
          <cell r="I609" t="str">
            <v/>
          </cell>
        </row>
        <row r="610">
          <cell r="A610" t="str">
            <v/>
          </cell>
          <cell r="I610" t="str">
            <v/>
          </cell>
        </row>
        <row r="611">
          <cell r="A611" t="str">
            <v/>
          </cell>
          <cell r="I611" t="str">
            <v/>
          </cell>
        </row>
        <row r="612">
          <cell r="A612" t="str">
            <v/>
          </cell>
          <cell r="I612" t="str">
            <v/>
          </cell>
        </row>
        <row r="613">
          <cell r="A613" t="str">
            <v/>
          </cell>
          <cell r="I613" t="str">
            <v/>
          </cell>
        </row>
        <row r="614">
          <cell r="A614" t="str">
            <v/>
          </cell>
          <cell r="I614" t="str">
            <v/>
          </cell>
        </row>
        <row r="615">
          <cell r="A615" t="str">
            <v/>
          </cell>
          <cell r="I615" t="str">
            <v/>
          </cell>
        </row>
        <row r="616">
          <cell r="A616" t="str">
            <v/>
          </cell>
          <cell r="I616" t="str">
            <v/>
          </cell>
        </row>
        <row r="617">
          <cell r="A617" t="str">
            <v/>
          </cell>
          <cell r="I617" t="str">
            <v/>
          </cell>
        </row>
        <row r="618">
          <cell r="A618" t="str">
            <v/>
          </cell>
          <cell r="I618" t="str">
            <v/>
          </cell>
        </row>
        <row r="619">
          <cell r="A619" t="str">
            <v/>
          </cell>
          <cell r="I619" t="str">
            <v/>
          </cell>
        </row>
        <row r="620">
          <cell r="A620" t="str">
            <v/>
          </cell>
          <cell r="I620" t="str">
            <v/>
          </cell>
        </row>
        <row r="621">
          <cell r="A621" t="str">
            <v/>
          </cell>
          <cell r="I621" t="str">
            <v/>
          </cell>
        </row>
        <row r="622">
          <cell r="A622" t="str">
            <v/>
          </cell>
          <cell r="I622" t="str">
            <v/>
          </cell>
        </row>
        <row r="623">
          <cell r="A623" t="str">
            <v/>
          </cell>
          <cell r="I623" t="str">
            <v/>
          </cell>
        </row>
        <row r="624">
          <cell r="A624" t="str">
            <v/>
          </cell>
          <cell r="I624" t="str">
            <v/>
          </cell>
        </row>
        <row r="625">
          <cell r="A625" t="str">
            <v/>
          </cell>
          <cell r="I625" t="str">
            <v/>
          </cell>
        </row>
        <row r="626">
          <cell r="A626" t="str">
            <v/>
          </cell>
          <cell r="I626" t="str">
            <v/>
          </cell>
        </row>
        <row r="627">
          <cell r="A627" t="str">
            <v/>
          </cell>
          <cell r="I627" t="str">
            <v/>
          </cell>
        </row>
        <row r="628">
          <cell r="A628" t="str">
            <v/>
          </cell>
          <cell r="I628" t="str">
            <v/>
          </cell>
        </row>
        <row r="629">
          <cell r="A629" t="str">
            <v/>
          </cell>
          <cell r="I629" t="str">
            <v/>
          </cell>
        </row>
        <row r="630">
          <cell r="A630" t="str">
            <v/>
          </cell>
          <cell r="I630" t="str">
            <v/>
          </cell>
        </row>
        <row r="631">
          <cell r="A631" t="str">
            <v/>
          </cell>
          <cell r="I631" t="str">
            <v/>
          </cell>
        </row>
        <row r="632">
          <cell r="A632" t="str">
            <v/>
          </cell>
          <cell r="I632" t="str">
            <v/>
          </cell>
        </row>
        <row r="633">
          <cell r="A633" t="str">
            <v/>
          </cell>
          <cell r="I633" t="str">
            <v/>
          </cell>
        </row>
        <row r="634">
          <cell r="A634" t="str">
            <v/>
          </cell>
          <cell r="I634" t="str">
            <v/>
          </cell>
        </row>
        <row r="635">
          <cell r="A635" t="str">
            <v/>
          </cell>
          <cell r="I635" t="str">
            <v/>
          </cell>
        </row>
        <row r="636">
          <cell r="A636" t="str">
            <v/>
          </cell>
          <cell r="I636" t="str">
            <v/>
          </cell>
        </row>
        <row r="637">
          <cell r="A637" t="str">
            <v/>
          </cell>
          <cell r="I637" t="str">
            <v/>
          </cell>
        </row>
        <row r="638">
          <cell r="A638" t="str">
            <v/>
          </cell>
          <cell r="I638" t="str">
            <v/>
          </cell>
        </row>
        <row r="639">
          <cell r="A639" t="str">
            <v/>
          </cell>
          <cell r="I639" t="str">
            <v/>
          </cell>
        </row>
        <row r="640">
          <cell r="A640" t="str">
            <v/>
          </cell>
          <cell r="I640" t="str">
            <v/>
          </cell>
        </row>
        <row r="641">
          <cell r="A641" t="str">
            <v/>
          </cell>
          <cell r="I641" t="str">
            <v/>
          </cell>
        </row>
        <row r="642">
          <cell r="A642" t="str">
            <v/>
          </cell>
          <cell r="I642" t="str">
            <v/>
          </cell>
        </row>
        <row r="643">
          <cell r="A643" t="str">
            <v/>
          </cell>
          <cell r="I643" t="str">
            <v/>
          </cell>
        </row>
        <row r="644">
          <cell r="A644" t="str">
            <v/>
          </cell>
          <cell r="I644" t="str">
            <v/>
          </cell>
        </row>
        <row r="645">
          <cell r="A645" t="str">
            <v/>
          </cell>
          <cell r="I645" t="str">
            <v/>
          </cell>
        </row>
        <row r="646">
          <cell r="A646" t="str">
            <v/>
          </cell>
          <cell r="I646" t="str">
            <v/>
          </cell>
        </row>
        <row r="647">
          <cell r="A647" t="str">
            <v/>
          </cell>
          <cell r="I647" t="str">
            <v/>
          </cell>
        </row>
        <row r="648">
          <cell r="A648" t="str">
            <v/>
          </cell>
          <cell r="I648" t="str">
            <v/>
          </cell>
        </row>
        <row r="649">
          <cell r="A649" t="str">
            <v/>
          </cell>
          <cell r="I649" t="str">
            <v/>
          </cell>
        </row>
        <row r="650">
          <cell r="A650" t="str">
            <v/>
          </cell>
          <cell r="I650" t="str">
            <v/>
          </cell>
        </row>
        <row r="651">
          <cell r="A651" t="str">
            <v/>
          </cell>
          <cell r="I651" t="str">
            <v/>
          </cell>
        </row>
        <row r="652">
          <cell r="A652" t="str">
            <v/>
          </cell>
          <cell r="I652" t="str">
            <v/>
          </cell>
        </row>
        <row r="653">
          <cell r="A653" t="str">
            <v/>
          </cell>
          <cell r="I653" t="str">
            <v/>
          </cell>
        </row>
        <row r="654">
          <cell r="A654" t="str">
            <v/>
          </cell>
          <cell r="I654" t="str">
            <v/>
          </cell>
        </row>
        <row r="655">
          <cell r="A655" t="str">
            <v/>
          </cell>
          <cell r="I655" t="str">
            <v/>
          </cell>
        </row>
        <row r="656">
          <cell r="A656" t="str">
            <v/>
          </cell>
          <cell r="I656" t="str">
            <v/>
          </cell>
        </row>
        <row r="657">
          <cell r="A657" t="str">
            <v/>
          </cell>
          <cell r="I657" t="str">
            <v/>
          </cell>
        </row>
        <row r="658">
          <cell r="A658" t="str">
            <v/>
          </cell>
          <cell r="I658" t="str">
            <v/>
          </cell>
        </row>
        <row r="659">
          <cell r="A659" t="str">
            <v/>
          </cell>
          <cell r="I659" t="str">
            <v/>
          </cell>
        </row>
        <row r="660">
          <cell r="A660" t="str">
            <v/>
          </cell>
          <cell r="I660" t="str">
            <v/>
          </cell>
        </row>
        <row r="661">
          <cell r="A661" t="str">
            <v/>
          </cell>
          <cell r="I661" t="str">
            <v/>
          </cell>
        </row>
        <row r="662">
          <cell r="A662" t="str">
            <v/>
          </cell>
          <cell r="I662" t="str">
            <v/>
          </cell>
        </row>
        <row r="663">
          <cell r="A663" t="str">
            <v/>
          </cell>
          <cell r="I663" t="str">
            <v/>
          </cell>
        </row>
        <row r="664">
          <cell r="A664" t="str">
            <v/>
          </cell>
          <cell r="I664" t="str">
            <v/>
          </cell>
        </row>
        <row r="665">
          <cell r="A665" t="str">
            <v/>
          </cell>
          <cell r="I665" t="str">
            <v/>
          </cell>
        </row>
        <row r="666">
          <cell r="A666" t="str">
            <v/>
          </cell>
          <cell r="I666" t="str">
            <v/>
          </cell>
        </row>
        <row r="667">
          <cell r="A667" t="str">
            <v/>
          </cell>
          <cell r="I667" t="str">
            <v/>
          </cell>
        </row>
        <row r="668">
          <cell r="A668" t="str">
            <v/>
          </cell>
          <cell r="I668" t="str">
            <v/>
          </cell>
        </row>
        <row r="669">
          <cell r="A669" t="str">
            <v/>
          </cell>
          <cell r="I669" t="str">
            <v/>
          </cell>
        </row>
        <row r="670">
          <cell r="A670" t="str">
            <v/>
          </cell>
          <cell r="I670" t="str">
            <v/>
          </cell>
        </row>
        <row r="671">
          <cell r="A671" t="str">
            <v/>
          </cell>
          <cell r="I671" t="str">
            <v/>
          </cell>
        </row>
        <row r="672">
          <cell r="A672" t="str">
            <v/>
          </cell>
          <cell r="I672" t="str">
            <v/>
          </cell>
        </row>
        <row r="673">
          <cell r="A673" t="str">
            <v/>
          </cell>
          <cell r="I673" t="str">
            <v/>
          </cell>
        </row>
        <row r="674">
          <cell r="A674" t="str">
            <v/>
          </cell>
          <cell r="I674" t="str">
            <v/>
          </cell>
        </row>
        <row r="675">
          <cell r="A675" t="str">
            <v/>
          </cell>
          <cell r="I675" t="str">
            <v/>
          </cell>
        </row>
        <row r="676">
          <cell r="A676" t="str">
            <v/>
          </cell>
          <cell r="I676" t="str">
            <v/>
          </cell>
        </row>
        <row r="677">
          <cell r="A677" t="str">
            <v/>
          </cell>
          <cell r="I677" t="str">
            <v/>
          </cell>
        </row>
        <row r="678">
          <cell r="A678" t="str">
            <v/>
          </cell>
          <cell r="I678" t="str">
            <v/>
          </cell>
        </row>
        <row r="679">
          <cell r="A679" t="str">
            <v/>
          </cell>
          <cell r="I679" t="str">
            <v/>
          </cell>
        </row>
        <row r="680">
          <cell r="A680" t="str">
            <v/>
          </cell>
          <cell r="I680" t="str">
            <v/>
          </cell>
        </row>
        <row r="681">
          <cell r="A681" t="str">
            <v/>
          </cell>
          <cell r="I681" t="str">
            <v/>
          </cell>
        </row>
        <row r="682">
          <cell r="A682" t="str">
            <v/>
          </cell>
          <cell r="I682" t="str">
            <v/>
          </cell>
        </row>
        <row r="683">
          <cell r="A683" t="str">
            <v/>
          </cell>
          <cell r="I683" t="str">
            <v/>
          </cell>
        </row>
        <row r="684">
          <cell r="A684" t="str">
            <v/>
          </cell>
          <cell r="I684" t="str">
            <v/>
          </cell>
        </row>
        <row r="685">
          <cell r="A685" t="str">
            <v/>
          </cell>
          <cell r="I685" t="str">
            <v/>
          </cell>
        </row>
        <row r="686">
          <cell r="A686" t="str">
            <v/>
          </cell>
          <cell r="I686" t="str">
            <v/>
          </cell>
        </row>
        <row r="687">
          <cell r="A687" t="str">
            <v/>
          </cell>
          <cell r="I687" t="str">
            <v/>
          </cell>
        </row>
        <row r="688">
          <cell r="A688" t="str">
            <v/>
          </cell>
          <cell r="I688" t="str">
            <v/>
          </cell>
        </row>
        <row r="689">
          <cell r="A689" t="str">
            <v/>
          </cell>
          <cell r="I689" t="str">
            <v/>
          </cell>
        </row>
        <row r="690">
          <cell r="A690" t="str">
            <v/>
          </cell>
          <cell r="I690" t="str">
            <v/>
          </cell>
        </row>
        <row r="691">
          <cell r="A691" t="str">
            <v/>
          </cell>
          <cell r="I691" t="str">
            <v/>
          </cell>
        </row>
        <row r="692">
          <cell r="A692" t="str">
            <v/>
          </cell>
          <cell r="I692" t="str">
            <v/>
          </cell>
        </row>
        <row r="693">
          <cell r="A693" t="str">
            <v/>
          </cell>
          <cell r="I693" t="str">
            <v/>
          </cell>
        </row>
        <row r="694">
          <cell r="A694" t="str">
            <v/>
          </cell>
          <cell r="I694" t="str">
            <v/>
          </cell>
        </row>
        <row r="695">
          <cell r="A695" t="str">
            <v/>
          </cell>
          <cell r="I695" t="str">
            <v/>
          </cell>
        </row>
        <row r="696">
          <cell r="A696" t="str">
            <v/>
          </cell>
          <cell r="I696" t="str">
            <v/>
          </cell>
        </row>
        <row r="697">
          <cell r="A697" t="str">
            <v/>
          </cell>
          <cell r="I697" t="str">
            <v/>
          </cell>
        </row>
        <row r="698">
          <cell r="A698" t="str">
            <v/>
          </cell>
          <cell r="I698" t="str">
            <v/>
          </cell>
        </row>
        <row r="699">
          <cell r="A699" t="str">
            <v/>
          </cell>
          <cell r="I699" t="str">
            <v/>
          </cell>
        </row>
        <row r="700">
          <cell r="A700" t="str">
            <v/>
          </cell>
          <cell r="I700" t="str">
            <v/>
          </cell>
        </row>
        <row r="701">
          <cell r="A701" t="str">
            <v/>
          </cell>
          <cell r="I701" t="str">
            <v/>
          </cell>
        </row>
        <row r="702">
          <cell r="A702" t="str">
            <v/>
          </cell>
          <cell r="I702" t="str">
            <v/>
          </cell>
        </row>
        <row r="703">
          <cell r="A703" t="str">
            <v/>
          </cell>
          <cell r="I703" t="str">
            <v/>
          </cell>
        </row>
        <row r="704">
          <cell r="A704" t="str">
            <v/>
          </cell>
          <cell r="I704" t="str">
            <v/>
          </cell>
        </row>
        <row r="705">
          <cell r="A705" t="str">
            <v/>
          </cell>
          <cell r="I705" t="str">
            <v/>
          </cell>
        </row>
        <row r="706">
          <cell r="A706" t="str">
            <v/>
          </cell>
          <cell r="I706" t="str">
            <v/>
          </cell>
        </row>
        <row r="707">
          <cell r="A707" t="str">
            <v/>
          </cell>
          <cell r="I707" t="str">
            <v/>
          </cell>
        </row>
        <row r="708">
          <cell r="A708" t="str">
            <v/>
          </cell>
          <cell r="I708" t="str">
            <v/>
          </cell>
        </row>
        <row r="709">
          <cell r="A709" t="str">
            <v/>
          </cell>
          <cell r="I709" t="str">
            <v/>
          </cell>
        </row>
        <row r="710">
          <cell r="A710" t="str">
            <v/>
          </cell>
          <cell r="I710" t="str">
            <v/>
          </cell>
        </row>
        <row r="711">
          <cell r="A711" t="str">
            <v/>
          </cell>
          <cell r="I711" t="str">
            <v/>
          </cell>
        </row>
        <row r="712">
          <cell r="A712" t="str">
            <v/>
          </cell>
          <cell r="I712" t="str">
            <v/>
          </cell>
        </row>
        <row r="713">
          <cell r="A713" t="str">
            <v/>
          </cell>
          <cell r="I713" t="str">
            <v/>
          </cell>
        </row>
        <row r="714">
          <cell r="A714" t="str">
            <v/>
          </cell>
          <cell r="I714" t="str">
            <v/>
          </cell>
        </row>
        <row r="715">
          <cell r="A715" t="str">
            <v/>
          </cell>
          <cell r="I715" t="str">
            <v/>
          </cell>
        </row>
        <row r="716">
          <cell r="A716" t="str">
            <v/>
          </cell>
          <cell r="I716" t="str">
            <v/>
          </cell>
        </row>
        <row r="717">
          <cell r="A717" t="str">
            <v/>
          </cell>
          <cell r="I717" t="str">
            <v/>
          </cell>
        </row>
        <row r="718">
          <cell r="A718" t="str">
            <v/>
          </cell>
          <cell r="I718" t="str">
            <v/>
          </cell>
        </row>
        <row r="719">
          <cell r="A719" t="str">
            <v/>
          </cell>
          <cell r="I719" t="str">
            <v/>
          </cell>
        </row>
        <row r="720">
          <cell r="A720" t="str">
            <v/>
          </cell>
          <cell r="I720" t="str">
            <v/>
          </cell>
        </row>
        <row r="721">
          <cell r="A721" t="str">
            <v/>
          </cell>
          <cell r="I721" t="str">
            <v/>
          </cell>
        </row>
        <row r="722">
          <cell r="A722" t="str">
            <v/>
          </cell>
          <cell r="I722" t="str">
            <v/>
          </cell>
        </row>
        <row r="723">
          <cell r="A723" t="str">
            <v/>
          </cell>
          <cell r="I723" t="str">
            <v/>
          </cell>
        </row>
        <row r="724">
          <cell r="A724" t="str">
            <v/>
          </cell>
          <cell r="I724" t="str">
            <v/>
          </cell>
        </row>
        <row r="725">
          <cell r="A725" t="str">
            <v/>
          </cell>
          <cell r="I725" t="str">
            <v/>
          </cell>
        </row>
        <row r="726">
          <cell r="A726" t="str">
            <v/>
          </cell>
          <cell r="I726" t="str">
            <v/>
          </cell>
        </row>
        <row r="727">
          <cell r="A727" t="str">
            <v/>
          </cell>
          <cell r="I727" t="str">
            <v/>
          </cell>
        </row>
        <row r="728">
          <cell r="A728" t="str">
            <v/>
          </cell>
          <cell r="I728" t="str">
            <v/>
          </cell>
        </row>
        <row r="729">
          <cell r="A729" t="str">
            <v/>
          </cell>
          <cell r="I729" t="str">
            <v/>
          </cell>
        </row>
        <row r="730">
          <cell r="A730" t="str">
            <v/>
          </cell>
          <cell r="I730" t="str">
            <v/>
          </cell>
        </row>
        <row r="731">
          <cell r="A731" t="str">
            <v/>
          </cell>
          <cell r="I731" t="str">
            <v/>
          </cell>
        </row>
        <row r="732">
          <cell r="A732" t="str">
            <v/>
          </cell>
          <cell r="I732" t="str">
            <v/>
          </cell>
        </row>
        <row r="733">
          <cell r="A733" t="str">
            <v/>
          </cell>
          <cell r="I733" t="str">
            <v/>
          </cell>
        </row>
        <row r="734">
          <cell r="A734" t="str">
            <v/>
          </cell>
          <cell r="I734" t="str">
            <v/>
          </cell>
        </row>
        <row r="735">
          <cell r="A735" t="str">
            <v/>
          </cell>
          <cell r="I735" t="str">
            <v/>
          </cell>
        </row>
        <row r="736">
          <cell r="A736" t="str">
            <v/>
          </cell>
          <cell r="I736" t="str">
            <v/>
          </cell>
        </row>
        <row r="737">
          <cell r="A737" t="str">
            <v/>
          </cell>
          <cell r="I737" t="str">
            <v/>
          </cell>
        </row>
        <row r="738">
          <cell r="A738" t="str">
            <v/>
          </cell>
          <cell r="I738" t="str">
            <v/>
          </cell>
        </row>
        <row r="739">
          <cell r="A739" t="str">
            <v/>
          </cell>
          <cell r="I739" t="str">
            <v/>
          </cell>
        </row>
        <row r="740">
          <cell r="A740" t="str">
            <v/>
          </cell>
          <cell r="I740" t="str">
            <v/>
          </cell>
        </row>
        <row r="741">
          <cell r="A741" t="str">
            <v/>
          </cell>
          <cell r="I741" t="str">
            <v/>
          </cell>
        </row>
        <row r="742">
          <cell r="A742" t="str">
            <v/>
          </cell>
          <cell r="I742" t="str">
            <v/>
          </cell>
        </row>
        <row r="743">
          <cell r="A743" t="str">
            <v/>
          </cell>
          <cell r="I743" t="str">
            <v/>
          </cell>
        </row>
        <row r="744">
          <cell r="A744" t="str">
            <v/>
          </cell>
          <cell r="I744" t="str">
            <v/>
          </cell>
        </row>
        <row r="745">
          <cell r="A745" t="str">
            <v/>
          </cell>
          <cell r="I745" t="str">
            <v/>
          </cell>
        </row>
        <row r="746">
          <cell r="A746" t="str">
            <v/>
          </cell>
          <cell r="I746" t="str">
            <v/>
          </cell>
        </row>
        <row r="747">
          <cell r="A747" t="str">
            <v/>
          </cell>
          <cell r="I747" t="str">
            <v/>
          </cell>
        </row>
        <row r="748">
          <cell r="A748" t="str">
            <v/>
          </cell>
          <cell r="I748" t="str">
            <v/>
          </cell>
        </row>
        <row r="749">
          <cell r="A749" t="str">
            <v/>
          </cell>
          <cell r="I749" t="str">
            <v/>
          </cell>
        </row>
        <row r="750">
          <cell r="A750" t="str">
            <v/>
          </cell>
          <cell r="I750" t="str">
            <v/>
          </cell>
        </row>
        <row r="751">
          <cell r="A751" t="str">
            <v/>
          </cell>
          <cell r="I751" t="str">
            <v/>
          </cell>
        </row>
        <row r="752">
          <cell r="A752" t="str">
            <v/>
          </cell>
          <cell r="I752" t="str">
            <v/>
          </cell>
        </row>
        <row r="753">
          <cell r="A753" t="str">
            <v/>
          </cell>
          <cell r="I753" t="str">
            <v/>
          </cell>
        </row>
        <row r="754">
          <cell r="A754" t="str">
            <v/>
          </cell>
          <cell r="I754" t="str">
            <v/>
          </cell>
        </row>
        <row r="755">
          <cell r="A755" t="str">
            <v/>
          </cell>
          <cell r="I755" t="str">
            <v/>
          </cell>
        </row>
        <row r="756">
          <cell r="A756" t="str">
            <v/>
          </cell>
          <cell r="I756" t="str">
            <v/>
          </cell>
        </row>
        <row r="757">
          <cell r="A757" t="str">
            <v/>
          </cell>
          <cell r="I757" t="str">
            <v/>
          </cell>
        </row>
        <row r="758">
          <cell r="A758" t="str">
            <v/>
          </cell>
          <cell r="I758" t="str">
            <v/>
          </cell>
        </row>
        <row r="759">
          <cell r="A759" t="str">
            <v/>
          </cell>
          <cell r="I759" t="str">
            <v/>
          </cell>
        </row>
        <row r="760">
          <cell r="A760" t="str">
            <v/>
          </cell>
          <cell r="I760" t="str">
            <v/>
          </cell>
        </row>
        <row r="761">
          <cell r="A761" t="str">
            <v/>
          </cell>
          <cell r="I761" t="str">
            <v/>
          </cell>
        </row>
        <row r="762">
          <cell r="A762" t="str">
            <v/>
          </cell>
          <cell r="I762" t="str">
            <v/>
          </cell>
        </row>
        <row r="763">
          <cell r="A763" t="str">
            <v/>
          </cell>
          <cell r="I763" t="str">
            <v/>
          </cell>
        </row>
        <row r="764">
          <cell r="A764" t="str">
            <v/>
          </cell>
          <cell r="I764" t="str">
            <v/>
          </cell>
        </row>
        <row r="765">
          <cell r="A765" t="str">
            <v/>
          </cell>
          <cell r="I765" t="str">
            <v/>
          </cell>
        </row>
        <row r="766">
          <cell r="A766" t="str">
            <v/>
          </cell>
          <cell r="I766" t="str">
            <v/>
          </cell>
        </row>
        <row r="767">
          <cell r="A767" t="str">
            <v/>
          </cell>
          <cell r="I767" t="str">
            <v/>
          </cell>
        </row>
        <row r="768">
          <cell r="A768" t="str">
            <v/>
          </cell>
          <cell r="I768" t="str">
            <v/>
          </cell>
        </row>
        <row r="769">
          <cell r="A769" t="str">
            <v/>
          </cell>
          <cell r="I769" t="str">
            <v/>
          </cell>
        </row>
        <row r="770">
          <cell r="A770" t="str">
            <v/>
          </cell>
          <cell r="I770" t="str">
            <v/>
          </cell>
        </row>
        <row r="771">
          <cell r="A771" t="str">
            <v/>
          </cell>
          <cell r="I771" t="str">
            <v/>
          </cell>
        </row>
        <row r="772">
          <cell r="A772" t="str">
            <v/>
          </cell>
          <cell r="I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sheetData>
      <sheetData sheetId="7" refreshError="1"/>
      <sheetData sheetId="8">
        <row r="17">
          <cell r="B17" t="str">
            <v/>
          </cell>
          <cell r="C17" t="str">
            <v/>
          </cell>
          <cell r="D17" t="str">
            <v>Amount (A)</v>
          </cell>
          <cell r="E17" t="str">
            <v>Amount (B)</v>
          </cell>
          <cell r="I17" t="str">
            <v/>
          </cell>
          <cell r="J17" t="str">
            <v/>
          </cell>
          <cell r="K17" t="str">
            <v>Amount (A)</v>
          </cell>
          <cell r="L17" t="str">
            <v>Amount (B)</v>
          </cell>
          <cell r="Q17" t="str">
            <v/>
          </cell>
          <cell r="R17" t="str">
            <v/>
          </cell>
          <cell r="S17" t="str">
            <v/>
          </cell>
          <cell r="T17" t="str">
            <v/>
          </cell>
          <cell r="U17" t="str">
            <v>Amount (A)</v>
          </cell>
          <cell r="V17" t="str">
            <v>Amount (B)</v>
          </cell>
        </row>
        <row r="18">
          <cell r="A18" t="str">
            <v>Cal. Year/QuarterWaters P&amp;L Reporting Structure</v>
          </cell>
          <cell r="B18" t="str">
            <v>Cal. Year/Quarter</v>
          </cell>
          <cell r="C18" t="str">
            <v>Waters P&amp;L Reporting Structure</v>
          </cell>
          <cell r="D18" t="str">
            <v>* 1,000 USD</v>
          </cell>
          <cell r="E18" t="str">
            <v>* 1,000 USD</v>
          </cell>
          <cell r="H18" t="str">
            <v>Cal. Year/QuarterG/L account</v>
          </cell>
          <cell r="I18" t="str">
            <v>Cal. Year/Quarter</v>
          </cell>
          <cell r="J18" t="str">
            <v>G/L account</v>
          </cell>
          <cell r="K18" t="str">
            <v>* 1,000 USD</v>
          </cell>
          <cell r="L18" t="str">
            <v>* 1,000 USD</v>
          </cell>
          <cell r="P18" t="str">
            <v>Cal. Year/QuarterG/L account</v>
          </cell>
          <cell r="Q18" t="str">
            <v>Cal. Year/Quarter</v>
          </cell>
          <cell r="R18" t="str">
            <v>Waters P&amp;L Reporting Structure</v>
          </cell>
          <cell r="S18" t="str">
            <v>G/L account</v>
          </cell>
          <cell r="T18" t="str">
            <v/>
          </cell>
          <cell r="U18" t="str">
            <v>* 1,000 USD</v>
          </cell>
          <cell r="V18" t="str">
            <v>* 1,000 USD</v>
          </cell>
        </row>
        <row r="19">
          <cell r="A19" t="str">
            <v>1/2019Net Sales</v>
          </cell>
          <cell r="B19" t="str">
            <v>1/2019</v>
          </cell>
          <cell r="C19" t="str">
            <v>Net Sales</v>
          </cell>
          <cell r="H19" t="str">
            <v>1/2019OPEX_SUM</v>
          </cell>
          <cell r="I19" t="str">
            <v>1/2019</v>
          </cell>
          <cell r="J19" t="str">
            <v>OPEX_SUM</v>
          </cell>
          <cell r="K19">
            <v>1393.9034899999999</v>
          </cell>
          <cell r="P19" t="str">
            <v>1/2019OMC_SUM</v>
          </cell>
          <cell r="Q19" t="str">
            <v>1/2019</v>
          </cell>
          <cell r="R19" t="str">
            <v>Total Non-Trade COS</v>
          </cell>
          <cell r="S19" t="str">
            <v>OMC_SUM</v>
          </cell>
          <cell r="T19" t="str">
            <v>Total OMC Expenses</v>
          </cell>
          <cell r="U19">
            <v>16347.736370000001</v>
          </cell>
        </row>
        <row r="20">
          <cell r="A20" t="str">
            <v>1/2019Sales Discounts</v>
          </cell>
          <cell r="B20" t="str">
            <v>1/2019</v>
          </cell>
          <cell r="C20" t="str">
            <v>Sales Discounts</v>
          </cell>
          <cell r="H20" t="str">
            <v>1/2019LABOR_SUM</v>
          </cell>
          <cell r="I20" t="str">
            <v>1/2019</v>
          </cell>
          <cell r="J20" t="str">
            <v>LABOR_SUM</v>
          </cell>
          <cell r="K20">
            <v>1959.5482300000001</v>
          </cell>
          <cell r="P20" t="str">
            <v>1/2019LABOR_SUM</v>
          </cell>
          <cell r="Q20" t="str">
            <v>1/2019</v>
          </cell>
          <cell r="R20" t="str">
            <v>Total Non-Trade COS</v>
          </cell>
          <cell r="S20" t="str">
            <v>LABOR_SUM</v>
          </cell>
          <cell r="T20" t="str">
            <v>Labor</v>
          </cell>
          <cell r="U20">
            <v>25660.161240000001</v>
          </cell>
        </row>
        <row r="21">
          <cell r="A21" t="str">
            <v>1/2019Gross Sales</v>
          </cell>
          <cell r="B21" t="str">
            <v>1/2019</v>
          </cell>
          <cell r="C21" t="str">
            <v>Gross Sales</v>
          </cell>
          <cell r="H21" t="str">
            <v>1/2019WLABOR</v>
          </cell>
          <cell r="I21" t="str">
            <v>1/2019</v>
          </cell>
          <cell r="J21" t="str">
            <v>WLABOR</v>
          </cell>
          <cell r="K21">
            <v>1946.8401699999999</v>
          </cell>
          <cell r="P21" t="str">
            <v>1/2019WLABOR</v>
          </cell>
          <cell r="Q21" t="str">
            <v>1/2019</v>
          </cell>
          <cell r="R21" t="str">
            <v>Total Non-Trade COS</v>
          </cell>
          <cell r="S21" t="str">
            <v>WLABOR</v>
          </cell>
          <cell r="T21" t="str">
            <v>Labor</v>
          </cell>
          <cell r="U21">
            <v>24939.639660000001</v>
          </cell>
        </row>
        <row r="22">
          <cell r="A22" t="str">
            <v>1/2019Cost of Goods Sold</v>
          </cell>
          <cell r="B22" t="str">
            <v>1/2019</v>
          </cell>
          <cell r="C22" t="str">
            <v>Cost of Goods Sold</v>
          </cell>
          <cell r="H22" t="str">
            <v>1/2019WCOMMAWARDS</v>
          </cell>
          <cell r="I22" t="str">
            <v>1/2019</v>
          </cell>
          <cell r="J22" t="str">
            <v>WCOMMAWARDS</v>
          </cell>
          <cell r="K22">
            <v>4.5671099999999996</v>
          </cell>
          <cell r="P22" t="str">
            <v>1/2019WCOMMAWARDS</v>
          </cell>
          <cell r="Q22" t="str">
            <v>1/2019</v>
          </cell>
          <cell r="R22" t="str">
            <v>Total Non-Trade COS</v>
          </cell>
          <cell r="S22" t="str">
            <v>WCOMMAWARDS</v>
          </cell>
          <cell r="T22" t="str">
            <v>Awards/Commissions</v>
          </cell>
          <cell r="U22">
            <v>70.279920000000004</v>
          </cell>
        </row>
        <row r="23">
          <cell r="A23" t="str">
            <v>1/2019Trade Margin</v>
          </cell>
          <cell r="B23" t="str">
            <v>1/2019</v>
          </cell>
          <cell r="C23" t="str">
            <v>Trade Margin</v>
          </cell>
          <cell r="H23" t="str">
            <v>1/2019WTEMPS</v>
          </cell>
          <cell r="I23" t="str">
            <v>1/2019</v>
          </cell>
          <cell r="J23" t="str">
            <v>WTEMPS</v>
          </cell>
          <cell r="K23">
            <v>8.1409500000000001</v>
          </cell>
          <cell r="P23" t="str">
            <v>1/2019WTEMPS</v>
          </cell>
          <cell r="Q23" t="str">
            <v>1/2019</v>
          </cell>
          <cell r="R23" t="str">
            <v>Total Non-Trade COS</v>
          </cell>
          <cell r="S23" t="str">
            <v>WTEMPS</v>
          </cell>
          <cell r="T23" t="str">
            <v>Temporary Employment</v>
          </cell>
          <cell r="U23">
            <v>650.24166000000002</v>
          </cell>
        </row>
        <row r="24">
          <cell r="A24" t="str">
            <v>1/2019Total Non-Trade COS</v>
          </cell>
          <cell r="B24" t="str">
            <v>1/2019</v>
          </cell>
          <cell r="C24" t="str">
            <v>Total Non-Trade COS</v>
          </cell>
          <cell r="D24">
            <v>16347.736370000001</v>
          </cell>
          <cell r="H24" t="str">
            <v>1/2019WTRAVEL</v>
          </cell>
          <cell r="I24" t="str">
            <v>1/2019</v>
          </cell>
          <cell r="J24" t="str">
            <v>WTRAVEL</v>
          </cell>
          <cell r="K24">
            <v>68.583600000000004</v>
          </cell>
          <cell r="P24" t="str">
            <v>1/2019WTRAVEL</v>
          </cell>
          <cell r="Q24" t="str">
            <v>1/2019</v>
          </cell>
          <cell r="R24" t="str">
            <v>Total Non-Trade COS</v>
          </cell>
          <cell r="S24" t="str">
            <v>WTRAVEL</v>
          </cell>
          <cell r="T24" t="str">
            <v>Travel/Meetings</v>
          </cell>
          <cell r="U24">
            <v>388.06801000000002</v>
          </cell>
        </row>
        <row r="25">
          <cell r="A25" t="str">
            <v>1/2019COS - Distribution</v>
          </cell>
          <cell r="B25" t="str">
            <v>1/2019</v>
          </cell>
          <cell r="C25" t="str">
            <v>COS - Distribution</v>
          </cell>
          <cell r="D25">
            <v>7215.3788400000003</v>
          </cell>
          <cell r="H25" t="str">
            <v>1/2019WTRAVELS</v>
          </cell>
          <cell r="I25" t="str">
            <v>1/2019</v>
          </cell>
          <cell r="J25" t="str">
            <v>WTRAVELS</v>
          </cell>
          <cell r="K25">
            <v>58.528410000000001</v>
          </cell>
          <cell r="P25" t="str">
            <v>1/2019WTRAVELS</v>
          </cell>
          <cell r="Q25" t="str">
            <v>1/2019</v>
          </cell>
          <cell r="R25" t="str">
            <v>Total Non-Trade COS</v>
          </cell>
          <cell r="S25" t="str">
            <v>WTRAVELS</v>
          </cell>
          <cell r="T25" t="str">
            <v>Travel</v>
          </cell>
          <cell r="U25">
            <v>353.72465999999997</v>
          </cell>
        </row>
        <row r="26">
          <cell r="A26" t="str">
            <v>1/2019COS - Service</v>
          </cell>
          <cell r="B26" t="str">
            <v>1/2019</v>
          </cell>
          <cell r="C26" t="str">
            <v>COS - Service</v>
          </cell>
          <cell r="H26" t="str">
            <v>1/2019WMEETINGS</v>
          </cell>
          <cell r="I26" t="str">
            <v>1/2019</v>
          </cell>
          <cell r="J26" t="str">
            <v>WMEETINGS</v>
          </cell>
          <cell r="K26">
            <v>7.7862400000000003</v>
          </cell>
          <cell r="P26" t="str">
            <v>1/2019WMEETINGS</v>
          </cell>
          <cell r="Q26" t="str">
            <v>1/2019</v>
          </cell>
          <cell r="R26" t="str">
            <v>Total Non-Trade COS</v>
          </cell>
          <cell r="S26" t="str">
            <v>WMEETINGS</v>
          </cell>
          <cell r="T26" t="str">
            <v>Meetings &amp; Seminars</v>
          </cell>
          <cell r="U26">
            <v>17.35239</v>
          </cell>
        </row>
        <row r="27">
          <cell r="A27" t="str">
            <v>1/2019Other OMC</v>
          </cell>
          <cell r="B27" t="str">
            <v>1/2019</v>
          </cell>
          <cell r="C27" t="str">
            <v>Other OMC</v>
          </cell>
          <cell r="D27">
            <v>1177.8330699999999</v>
          </cell>
          <cell r="H27" t="str">
            <v>1/2019WPAGERS</v>
          </cell>
          <cell r="I27" t="str">
            <v>1/2019</v>
          </cell>
          <cell r="J27" t="str">
            <v>WPAGERS</v>
          </cell>
          <cell r="K27">
            <v>2.2689499999999998</v>
          </cell>
          <cell r="P27" t="str">
            <v>1/2019WPAGERS</v>
          </cell>
          <cell r="Q27" t="str">
            <v>1/2019</v>
          </cell>
          <cell r="R27" t="str">
            <v>Total Non-Trade COS</v>
          </cell>
          <cell r="S27" t="str">
            <v>WPAGERS</v>
          </cell>
          <cell r="T27" t="str">
            <v>Car Phones &amp; Pagers</v>
          </cell>
          <cell r="U27">
            <v>16.990960000000001</v>
          </cell>
        </row>
        <row r="28">
          <cell r="A28" t="str">
            <v>1/2019I/C Sales</v>
          </cell>
          <cell r="B28" t="str">
            <v>1/2019</v>
          </cell>
          <cell r="C28" t="str">
            <v>I/C Sales</v>
          </cell>
          <cell r="H28" t="str">
            <v>1/2019PROJECT_OS_SUM</v>
          </cell>
          <cell r="I28" t="str">
            <v>1/2019</v>
          </cell>
          <cell r="J28" t="str">
            <v>PROJECT_OS_SUM</v>
          </cell>
          <cell r="K28">
            <v>539.60648000000003</v>
          </cell>
          <cell r="P28" t="str">
            <v>1/2019WFACILITIES</v>
          </cell>
          <cell r="Q28" t="str">
            <v>1/2019</v>
          </cell>
          <cell r="R28" t="str">
            <v>Total Non-Trade COS</v>
          </cell>
          <cell r="S28" t="str">
            <v>WFACILITIES</v>
          </cell>
          <cell r="T28" t="str">
            <v>Facilities</v>
          </cell>
          <cell r="U28">
            <v>3879.7346400000001</v>
          </cell>
        </row>
        <row r="29">
          <cell r="A29" t="str">
            <v>1/2019I/C COS</v>
          </cell>
          <cell r="B29" t="str">
            <v>1/2019</v>
          </cell>
          <cell r="C29" t="str">
            <v>I/C COS</v>
          </cell>
          <cell r="H29" t="str">
            <v>1/2019WPROJECT</v>
          </cell>
          <cell r="I29" t="str">
            <v>1/2019</v>
          </cell>
          <cell r="J29" t="str">
            <v>WPROJECT</v>
          </cell>
          <cell r="K29">
            <v>-68.862889999999993</v>
          </cell>
          <cell r="P29" t="str">
            <v>1/2019WBLDGRENT</v>
          </cell>
          <cell r="Q29" t="str">
            <v>1/2019</v>
          </cell>
          <cell r="R29" t="str">
            <v>Total Non-Trade COS</v>
          </cell>
          <cell r="S29" t="str">
            <v>WBLDGRENT</v>
          </cell>
          <cell r="T29" t="str">
            <v>Building Rental/Leas</v>
          </cell>
          <cell r="U29">
            <v>420.64913000000001</v>
          </cell>
        </row>
        <row r="30">
          <cell r="A30" t="str">
            <v>1/2019I/C Profit in end inv</v>
          </cell>
          <cell r="B30" t="str">
            <v>1/2019</v>
          </cell>
          <cell r="C30" t="str">
            <v>I/C Profit in end inv</v>
          </cell>
          <cell r="D30">
            <v>1.54471</v>
          </cell>
          <cell r="H30" t="str">
            <v>1/2019WOUTSERV</v>
          </cell>
          <cell r="I30" t="str">
            <v>1/2019</v>
          </cell>
          <cell r="J30" t="str">
            <v>WOUTSERV</v>
          </cell>
          <cell r="K30">
            <v>608.46937000000003</v>
          </cell>
          <cell r="P30" t="str">
            <v>1/2019WEQUIPRENT</v>
          </cell>
          <cell r="Q30" t="str">
            <v>1/2019</v>
          </cell>
          <cell r="R30" t="str">
            <v>Total Non-Trade COS</v>
          </cell>
          <cell r="S30" t="str">
            <v>WEQUIPRENT</v>
          </cell>
          <cell r="T30" t="str">
            <v>Equipment Rental/Lea</v>
          </cell>
          <cell r="U30">
            <v>41.490810000000003</v>
          </cell>
        </row>
        <row r="31">
          <cell r="A31" t="str">
            <v>1/2019COS - Cap SW Amort</v>
          </cell>
          <cell r="B31" t="str">
            <v>1/2019</v>
          </cell>
          <cell r="C31" t="str">
            <v>COS - Cap SW Amort</v>
          </cell>
          <cell r="H31" t="str">
            <v>1/2019WFACILITIES</v>
          </cell>
          <cell r="I31" t="str">
            <v>1/2019</v>
          </cell>
          <cell r="J31" t="str">
            <v>WFACILITIES</v>
          </cell>
          <cell r="K31">
            <v>1906.9516100000001</v>
          </cell>
          <cell r="P31" t="str">
            <v>1/2019WSWRENT</v>
          </cell>
          <cell r="Q31" t="str">
            <v>1/2019</v>
          </cell>
          <cell r="R31" t="str">
            <v>Total Non-Trade COS</v>
          </cell>
          <cell r="S31" t="str">
            <v>WSWRENT</v>
          </cell>
          <cell r="T31" t="str">
            <v>Software Rental/Leas</v>
          </cell>
          <cell r="U31">
            <v>95.638620000000003</v>
          </cell>
        </row>
        <row r="32">
          <cell r="A32" t="str">
            <v>1/2019COS - Facilities (OMC)</v>
          </cell>
          <cell r="B32" t="str">
            <v>1/2019</v>
          </cell>
          <cell r="C32" t="str">
            <v>COS - Facilities (OMC)</v>
          </cell>
          <cell r="D32">
            <v>1724.86042</v>
          </cell>
          <cell r="H32" t="str">
            <v>1/2019WBLDGRENT</v>
          </cell>
          <cell r="I32" t="str">
            <v>1/2019</v>
          </cell>
          <cell r="J32" t="str">
            <v>WBLDGRENT</v>
          </cell>
          <cell r="K32">
            <v>85.23818</v>
          </cell>
          <cell r="P32" t="str">
            <v>1/2019WELECTRIC</v>
          </cell>
          <cell r="Q32" t="str">
            <v>1/2019</v>
          </cell>
          <cell r="R32" t="str">
            <v>Total Non-Trade COS</v>
          </cell>
          <cell r="S32" t="str">
            <v>WELECTRIC</v>
          </cell>
          <cell r="T32" t="str">
            <v>Electricity</v>
          </cell>
          <cell r="U32">
            <v>949.90869999999995</v>
          </cell>
        </row>
        <row r="33">
          <cell r="A33" t="str">
            <v>1/2019COS - Finance (OMC)</v>
          </cell>
          <cell r="B33" t="str">
            <v>1/2019</v>
          </cell>
          <cell r="C33" t="str">
            <v>COS - Finance (OMC)</v>
          </cell>
          <cell r="H33" t="str">
            <v>1/2019WEQUIPRENT</v>
          </cell>
          <cell r="I33" t="str">
            <v>1/2019</v>
          </cell>
          <cell r="J33" t="str">
            <v>WEQUIPRENT</v>
          </cell>
          <cell r="K33">
            <v>52.762569999999997</v>
          </cell>
          <cell r="P33" t="str">
            <v>1/2019WWATER</v>
          </cell>
          <cell r="Q33" t="str">
            <v>1/2019</v>
          </cell>
          <cell r="R33" t="str">
            <v>Total Non-Trade COS</v>
          </cell>
          <cell r="S33" t="str">
            <v>WWATER</v>
          </cell>
          <cell r="T33" t="str">
            <v>Water</v>
          </cell>
          <cell r="U33">
            <v>35.099089999999997</v>
          </cell>
        </row>
        <row r="34">
          <cell r="A34" t="str">
            <v>1/2019COS - Manufacturing</v>
          </cell>
          <cell r="B34" t="str">
            <v>1/2019</v>
          </cell>
          <cell r="C34" t="str">
            <v>COS - Manufacturing</v>
          </cell>
          <cell r="D34">
            <v>6228.1193300000004</v>
          </cell>
          <cell r="H34" t="str">
            <v>1/2019WELECTRIC</v>
          </cell>
          <cell r="I34" t="str">
            <v>1/2019</v>
          </cell>
          <cell r="J34" t="str">
            <v>WELECTRIC</v>
          </cell>
          <cell r="K34">
            <v>832.03845999999999</v>
          </cell>
          <cell r="P34" t="str">
            <v>1/2019WGAS</v>
          </cell>
          <cell r="Q34" t="str">
            <v>1/2019</v>
          </cell>
          <cell r="R34" t="str">
            <v>Total Non-Trade COS</v>
          </cell>
          <cell r="S34" t="str">
            <v>WGAS</v>
          </cell>
          <cell r="T34" t="str">
            <v>Gas/Oil</v>
          </cell>
          <cell r="U34">
            <v>240.28099</v>
          </cell>
        </row>
        <row r="35">
          <cell r="A35" t="str">
            <v>1/2019COS - MIS (OMC)</v>
          </cell>
          <cell r="B35" t="str">
            <v>1/2019</v>
          </cell>
          <cell r="C35" t="str">
            <v>COS - MIS (OMC)</v>
          </cell>
          <cell r="H35" t="str">
            <v>1/2019WWATER</v>
          </cell>
          <cell r="I35" t="str">
            <v>1/2019</v>
          </cell>
          <cell r="J35" t="str">
            <v>WWATER</v>
          </cell>
          <cell r="K35">
            <v>34.791670000000003</v>
          </cell>
          <cell r="P35" t="str">
            <v>1/2019WOTHUTILS</v>
          </cell>
          <cell r="Q35" t="str">
            <v>1/2019</v>
          </cell>
          <cell r="R35" t="str">
            <v>Total Non-Trade COS</v>
          </cell>
          <cell r="S35" t="str">
            <v>WOTHUTILS</v>
          </cell>
          <cell r="T35" t="str">
            <v>Utilities - Other</v>
          </cell>
          <cell r="U35">
            <v>42.40625</v>
          </cell>
        </row>
        <row r="36">
          <cell r="A36" t="str">
            <v>1/2019Gross Profit</v>
          </cell>
          <cell r="B36" t="str">
            <v>1/2019</v>
          </cell>
          <cell r="C36" t="str">
            <v>Gross Profit</v>
          </cell>
          <cell r="D36">
            <v>-16347.736370000001</v>
          </cell>
          <cell r="H36" t="str">
            <v>1/2019WGAS</v>
          </cell>
          <cell r="I36" t="str">
            <v>1/2019</v>
          </cell>
          <cell r="J36" t="str">
            <v>WGAS</v>
          </cell>
          <cell r="K36">
            <v>130.18932000000001</v>
          </cell>
          <cell r="P36" t="str">
            <v>1/2019WBLDGREP</v>
          </cell>
          <cell r="Q36" t="str">
            <v>1/2019</v>
          </cell>
          <cell r="R36" t="str">
            <v>Total Non-Trade COS</v>
          </cell>
          <cell r="S36" t="str">
            <v>WBLDGREP</v>
          </cell>
          <cell r="T36" t="str">
            <v>Building Repair &amp; Ma</v>
          </cell>
          <cell r="U36">
            <v>176.97630000000001</v>
          </cell>
        </row>
        <row r="37">
          <cell r="A37" t="str">
            <v>1/2019Total Expenses</v>
          </cell>
          <cell r="B37" t="str">
            <v>1/2019</v>
          </cell>
          <cell r="C37" t="str">
            <v>Total Expenses</v>
          </cell>
          <cell r="D37">
            <v>1393.9034899999999</v>
          </cell>
          <cell r="H37" t="str">
            <v>1/2019WBLDGREP</v>
          </cell>
          <cell r="I37" t="str">
            <v>1/2019</v>
          </cell>
          <cell r="J37" t="str">
            <v>WBLDGREP</v>
          </cell>
          <cell r="K37">
            <v>176.70227</v>
          </cell>
          <cell r="P37" t="str">
            <v>1/2019WAUTOREP</v>
          </cell>
          <cell r="Q37" t="str">
            <v>1/2019</v>
          </cell>
          <cell r="R37" t="str">
            <v>Total Non-Trade COS</v>
          </cell>
          <cell r="S37" t="str">
            <v>WAUTOREP</v>
          </cell>
          <cell r="T37" t="str">
            <v>Auto Repair &amp; Mainte</v>
          </cell>
          <cell r="U37">
            <v>1.7644500000000001</v>
          </cell>
        </row>
        <row r="38">
          <cell r="A38" t="str">
            <v>1/2019Total SMS</v>
          </cell>
          <cell r="B38" t="str">
            <v>1/2019</v>
          </cell>
          <cell r="C38" t="str">
            <v>Total SMS</v>
          </cell>
          <cell r="H38" t="str">
            <v>1/2019WCLEANING</v>
          </cell>
          <cell r="I38" t="str">
            <v>1/2019</v>
          </cell>
          <cell r="J38" t="str">
            <v>WCLEANING</v>
          </cell>
          <cell r="K38">
            <v>4.5572800000000004</v>
          </cell>
          <cell r="P38" t="str">
            <v>1/2019WCLEANING</v>
          </cell>
          <cell r="Q38" t="str">
            <v>1/2019</v>
          </cell>
          <cell r="R38" t="str">
            <v>Total Non-Trade COS</v>
          </cell>
          <cell r="S38" t="str">
            <v>WCLEANING</v>
          </cell>
          <cell r="T38" t="str">
            <v>Cleaning/Disposal</v>
          </cell>
          <cell r="U38">
            <v>264.79462999999998</v>
          </cell>
        </row>
        <row r="39">
          <cell r="A39" t="str">
            <v>1/2019Total G&amp;A</v>
          </cell>
          <cell r="B39" t="str">
            <v>1/2019</v>
          </cell>
          <cell r="C39" t="str">
            <v>Total G&amp;A</v>
          </cell>
          <cell r="D39">
            <v>684.31020000000001</v>
          </cell>
          <cell r="H39" t="str">
            <v>1/2019WEQUIPREP</v>
          </cell>
          <cell r="I39" t="str">
            <v>1/2019</v>
          </cell>
          <cell r="J39" t="str">
            <v>WEQUIPREP</v>
          </cell>
          <cell r="K39">
            <v>13.322789999999999</v>
          </cell>
          <cell r="P39" t="str">
            <v>1/2019WEQUIPREP</v>
          </cell>
          <cell r="Q39" t="str">
            <v>1/2019</v>
          </cell>
          <cell r="R39" t="str">
            <v>Total Non-Trade COS</v>
          </cell>
          <cell r="S39" t="str">
            <v>WEQUIPREP</v>
          </cell>
          <cell r="T39" t="str">
            <v>Equipment Repair &amp; M</v>
          </cell>
          <cell r="U39">
            <v>946.22722999999996</v>
          </cell>
        </row>
        <row r="40">
          <cell r="A40" t="str">
            <v>1/2019Total R&amp;D</v>
          </cell>
          <cell r="B40" t="str">
            <v>1/2019</v>
          </cell>
          <cell r="C40" t="str">
            <v>Total R&amp;D</v>
          </cell>
          <cell r="D40">
            <v>709.59329000000002</v>
          </cell>
          <cell r="H40" t="str">
            <v>1/2019WGROUNDS</v>
          </cell>
          <cell r="I40" t="str">
            <v>1/2019</v>
          </cell>
          <cell r="J40" t="str">
            <v>WGROUNDS</v>
          </cell>
          <cell r="K40">
            <v>250.49118000000001</v>
          </cell>
          <cell r="P40" t="str">
            <v>1/2019WGROUNDS</v>
          </cell>
          <cell r="Q40" t="str">
            <v>1/2019</v>
          </cell>
          <cell r="R40" t="str">
            <v>Total Non-Trade COS</v>
          </cell>
          <cell r="S40" t="str">
            <v>WGROUNDS</v>
          </cell>
          <cell r="T40" t="str">
            <v>Grounds Maintenance</v>
          </cell>
          <cell r="U40">
            <v>47.096290000000003</v>
          </cell>
        </row>
        <row r="41">
          <cell r="A41" t="str">
            <v>1/2019Net Contribution</v>
          </cell>
          <cell r="B41" t="str">
            <v>1/2019</v>
          </cell>
          <cell r="C41" t="str">
            <v>Net Contribution</v>
          </cell>
          <cell r="D41">
            <v>-17741.639859999999</v>
          </cell>
          <cell r="H41" t="str">
            <v>1/2019WPROPTAX</v>
          </cell>
          <cell r="I41" t="str">
            <v>1/2019</v>
          </cell>
          <cell r="J41" t="str">
            <v>WPROPTAX</v>
          </cell>
          <cell r="K41">
            <v>326.85789</v>
          </cell>
          <cell r="P41" t="str">
            <v>1/2019WPROPTAX</v>
          </cell>
          <cell r="Q41" t="str">
            <v>1/2019</v>
          </cell>
          <cell r="R41" t="str">
            <v>Total Non-Trade COS</v>
          </cell>
          <cell r="S41" t="str">
            <v>WPROPTAX</v>
          </cell>
          <cell r="T41" t="str">
            <v>Property Tax</v>
          </cell>
          <cell r="U41">
            <v>617.40214000000003</v>
          </cell>
        </row>
        <row r="42">
          <cell r="A42" t="str">
            <v>1/2019Net Orders</v>
          </cell>
          <cell r="B42" t="str">
            <v>1/2019</v>
          </cell>
          <cell r="C42" t="str">
            <v>Net Orders</v>
          </cell>
          <cell r="H42" t="str">
            <v>1/2019DEPREC_AMORT_SUM</v>
          </cell>
          <cell r="I42" t="str">
            <v>1/2019</v>
          </cell>
          <cell r="J42" t="str">
            <v>DEPREC_AMORT_SUM</v>
          </cell>
          <cell r="K42">
            <v>2552.8328000000001</v>
          </cell>
          <cell r="P42" t="str">
            <v>1/2019DEPREC_AMORT_SUM</v>
          </cell>
          <cell r="Q42" t="str">
            <v>1/2019</v>
          </cell>
          <cell r="R42" t="str">
            <v>Total Non-Trade COS</v>
          </cell>
          <cell r="S42" t="str">
            <v>DEPREC_AMORT_SUM</v>
          </cell>
          <cell r="T42" t="str">
            <v>Depreciation &amp; Amor</v>
          </cell>
          <cell r="U42">
            <v>4428.1034</v>
          </cell>
        </row>
        <row r="43">
          <cell r="A43" t="str">
            <v>1/2019</v>
          </cell>
          <cell r="B43" t="str">
            <v>1/2019</v>
          </cell>
          <cell r="C43" t="str">
            <v/>
          </cell>
          <cell r="H43" t="str">
            <v>1/2019WDEPREC</v>
          </cell>
          <cell r="I43" t="str">
            <v>1/2019</v>
          </cell>
          <cell r="J43" t="str">
            <v>WDEPREC</v>
          </cell>
          <cell r="K43">
            <v>2552.8328000000001</v>
          </cell>
          <cell r="P43" t="str">
            <v>1/2019WDEPREC</v>
          </cell>
          <cell r="Q43" t="str">
            <v>1/2019</v>
          </cell>
          <cell r="R43" t="str">
            <v>Total Non-Trade COS</v>
          </cell>
          <cell r="S43" t="str">
            <v>WDEPREC</v>
          </cell>
          <cell r="T43" t="str">
            <v>Depreciation</v>
          </cell>
          <cell r="U43">
            <v>4423.1033900000002</v>
          </cell>
        </row>
        <row r="44">
          <cell r="A44" t="str">
            <v>2/2019Net Sales</v>
          </cell>
          <cell r="B44" t="str">
            <v>2/2019</v>
          </cell>
          <cell r="C44" t="str">
            <v>Net Sales</v>
          </cell>
          <cell r="H44" t="str">
            <v>1/2019OTHER_OPEX_SUM</v>
          </cell>
          <cell r="I44" t="str">
            <v>1/2019</v>
          </cell>
          <cell r="J44" t="str">
            <v>OTHER_OPEX_SUM</v>
          </cell>
          <cell r="K44">
            <v>-5633.6192300000002</v>
          </cell>
          <cell r="P44" t="str">
            <v>1/2019WAMORT</v>
          </cell>
          <cell r="Q44" t="str">
            <v>1/2019</v>
          </cell>
          <cell r="R44" t="str">
            <v>Total Non-Trade COS</v>
          </cell>
          <cell r="S44" t="str">
            <v>WAMORT</v>
          </cell>
          <cell r="T44" t="str">
            <v>Amortization</v>
          </cell>
          <cell r="U44">
            <v>5.0000099999999996</v>
          </cell>
        </row>
        <row r="45">
          <cell r="A45" t="str">
            <v>2/2019Sales Discounts</v>
          </cell>
          <cell r="B45" t="str">
            <v>2/2019</v>
          </cell>
          <cell r="C45" t="str">
            <v>Sales Discounts</v>
          </cell>
          <cell r="H45" t="str">
            <v>1/2019WNLABCOM</v>
          </cell>
          <cell r="I45" t="str">
            <v>1/2019</v>
          </cell>
          <cell r="J45" t="str">
            <v>WNLABCOM</v>
          </cell>
          <cell r="K45">
            <v>-21.823340000000002</v>
          </cell>
          <cell r="P45" t="str">
            <v>1/2019MFG_CREDITS</v>
          </cell>
          <cell r="Q45" t="str">
            <v>1/2019</v>
          </cell>
          <cell r="R45" t="str">
            <v>Total Non-Trade COS</v>
          </cell>
          <cell r="S45" t="str">
            <v>MFG_CREDITS</v>
          </cell>
          <cell r="T45" t="str">
            <v>Manufacturing OMC</v>
          </cell>
          <cell r="U45">
            <v>-34690.966059999999</v>
          </cell>
        </row>
        <row r="46">
          <cell r="A46" t="str">
            <v>2/2019Gross Sales</v>
          </cell>
          <cell r="B46" t="str">
            <v>2/2019</v>
          </cell>
          <cell r="C46" t="str">
            <v>Gross Sales</v>
          </cell>
          <cell r="H46" t="str">
            <v>1/2019WTRAINING</v>
          </cell>
          <cell r="I46" t="str">
            <v>1/2019</v>
          </cell>
          <cell r="J46" t="str">
            <v>WTRAINING</v>
          </cell>
          <cell r="K46">
            <v>6.4554299999999998</v>
          </cell>
          <cell r="P46" t="str">
            <v>1/2019CORPCC_ABSORPTION</v>
          </cell>
          <cell r="Q46" t="str">
            <v>1/2019</v>
          </cell>
          <cell r="R46" t="str">
            <v>Total Non-Trade COS</v>
          </cell>
          <cell r="S46" t="str">
            <v>CORPCC_ABSORPTION</v>
          </cell>
          <cell r="T46" t="str">
            <v>Absorption</v>
          </cell>
          <cell r="U46">
            <v>-25581.47869</v>
          </cell>
        </row>
        <row r="47">
          <cell r="A47" t="str">
            <v>2/2019Cost of Goods Sold</v>
          </cell>
          <cell r="B47" t="str">
            <v>2/2019</v>
          </cell>
          <cell r="C47" t="str">
            <v>Cost of Goods Sold</v>
          </cell>
          <cell r="H47" t="str">
            <v>1/2019WOPSUPPLY</v>
          </cell>
          <cell r="I47" t="str">
            <v>1/2019</v>
          </cell>
          <cell r="J47" t="str">
            <v>WOPSUPPLY</v>
          </cell>
          <cell r="K47">
            <v>233.95337000000001</v>
          </cell>
          <cell r="P47" t="str">
            <v>1/2019CORPCC_MATERIAL_BURDEN</v>
          </cell>
          <cell r="Q47" t="str">
            <v>1/2019</v>
          </cell>
          <cell r="R47" t="str">
            <v>Total Non-Trade COS</v>
          </cell>
          <cell r="S47" t="str">
            <v>CORPCC_MATERIAL_BURDEN</v>
          </cell>
          <cell r="T47" t="str">
            <v>Material Burden</v>
          </cell>
          <cell r="U47">
            <v>-6275.9233999999997</v>
          </cell>
        </row>
        <row r="48">
          <cell r="A48" t="str">
            <v>2/2019Trade Margin</v>
          </cell>
          <cell r="B48" t="str">
            <v>2/2019</v>
          </cell>
          <cell r="C48" t="str">
            <v>Trade Margin</v>
          </cell>
          <cell r="H48" t="str">
            <v>1/2019WALLOCS</v>
          </cell>
          <cell r="I48" t="str">
            <v>1/2019</v>
          </cell>
          <cell r="J48" t="str">
            <v>WALLOCS</v>
          </cell>
          <cell r="K48">
            <v>-6157.6268499999996</v>
          </cell>
          <cell r="P48" t="str">
            <v>1/2019CORPCC_PRICE_VARIANCE</v>
          </cell>
          <cell r="Q48" t="str">
            <v>1/2019</v>
          </cell>
          <cell r="R48" t="str">
            <v>Total Non-Trade COS</v>
          </cell>
          <cell r="S48" t="str">
            <v>CORPCC_PRICE_VARIANCE</v>
          </cell>
          <cell r="T48" t="str">
            <v>Price Variance</v>
          </cell>
          <cell r="U48">
            <v>-1288.2734</v>
          </cell>
        </row>
        <row r="49">
          <cell r="A49" t="str">
            <v>2/2019Total Non-Trade COS</v>
          </cell>
          <cell r="B49" t="str">
            <v>2/2019</v>
          </cell>
          <cell r="C49" t="str">
            <v>Total Non-Trade COS</v>
          </cell>
          <cell r="D49">
            <v>17005.195479999998</v>
          </cell>
          <cell r="H49" t="str">
            <v>1/2019WOTHERS</v>
          </cell>
          <cell r="I49" t="str">
            <v>1/2019</v>
          </cell>
          <cell r="J49" t="str">
            <v>WOTHERS</v>
          </cell>
          <cell r="K49">
            <v>305.42216000000002</v>
          </cell>
          <cell r="P49" t="str">
            <v>1/2019CORPCC_PRICE_VAR_FX</v>
          </cell>
          <cell r="Q49" t="str">
            <v>1/2019</v>
          </cell>
          <cell r="R49" t="str">
            <v>Total Non-Trade COS</v>
          </cell>
          <cell r="S49" t="str">
            <v>CORPCC_PRICE_VAR_FX</v>
          </cell>
          <cell r="T49" t="str">
            <v>Price Variance FX</v>
          </cell>
          <cell r="U49">
            <v>72.645629999999997</v>
          </cell>
        </row>
        <row r="50">
          <cell r="A50" t="str">
            <v>2/2019COS - Distribution</v>
          </cell>
          <cell r="B50" t="str">
            <v>2/2019</v>
          </cell>
          <cell r="C50" t="str">
            <v>COS - Distribution</v>
          </cell>
          <cell r="D50">
            <v>7075.5206699999999</v>
          </cell>
          <cell r="H50" t="str">
            <v>1/2019Not Assigned G/L account (s)</v>
          </cell>
          <cell r="I50" t="str">
            <v>1/2019</v>
          </cell>
          <cell r="J50" t="str">
            <v>Not Assigned G/L account (s)</v>
          </cell>
          <cell r="K50">
            <v>2747.9329299999999</v>
          </cell>
          <cell r="P50" t="str">
            <v>1/2019CORPCC_PRODUCTION_VAR</v>
          </cell>
          <cell r="Q50" t="str">
            <v>1/2019</v>
          </cell>
          <cell r="R50" t="str">
            <v>Total Non-Trade COS</v>
          </cell>
          <cell r="S50" t="str">
            <v>CORPCC_PRODUCTION_VAR</v>
          </cell>
          <cell r="T50" t="str">
            <v>Production Variance</v>
          </cell>
          <cell r="U50">
            <v>-1716.9321600000001</v>
          </cell>
        </row>
        <row r="51">
          <cell r="A51" t="str">
            <v>2/2019COS - Service</v>
          </cell>
          <cell r="B51" t="str">
            <v>2/2019</v>
          </cell>
          <cell r="C51" t="str">
            <v>COS - Service</v>
          </cell>
          <cell r="H51" t="str">
            <v>2/2019OPEX_SUM</v>
          </cell>
          <cell r="I51" t="str">
            <v>2/2019</v>
          </cell>
          <cell r="J51" t="str">
            <v>OPEX_SUM</v>
          </cell>
          <cell r="K51">
            <v>1614.54315</v>
          </cell>
          <cell r="P51" t="str">
            <v>1/2019CORPPL_COS_CMV</v>
          </cell>
          <cell r="Q51" t="str">
            <v>1/2019</v>
          </cell>
          <cell r="R51" t="str">
            <v>Total Non-Trade COS</v>
          </cell>
          <cell r="S51" t="str">
            <v>CORPPL_COS_CMV</v>
          </cell>
          <cell r="T51" t="str">
            <v>Capitalized Manufact</v>
          </cell>
          <cell r="U51">
            <v>98.995949999999993</v>
          </cell>
        </row>
        <row r="52">
          <cell r="A52" t="str">
            <v>2/2019Other OMC</v>
          </cell>
          <cell r="B52" t="str">
            <v>2/2019</v>
          </cell>
          <cell r="C52" t="str">
            <v>Other OMC</v>
          </cell>
          <cell r="D52">
            <v>1564.44076</v>
          </cell>
          <cell r="H52" t="str">
            <v>2/2019LABOR_SUM</v>
          </cell>
          <cell r="I52" t="str">
            <v>2/2019</v>
          </cell>
          <cell r="J52" t="str">
            <v>LABOR_SUM</v>
          </cell>
          <cell r="K52">
            <v>2082.8583699999999</v>
          </cell>
          <cell r="P52" t="str">
            <v>1/2019DUTY_FREIGHT_SUM</v>
          </cell>
          <cell r="Q52" t="str">
            <v>1/2019</v>
          </cell>
          <cell r="R52" t="str">
            <v>Total Non-Trade COS</v>
          </cell>
          <cell r="S52" t="str">
            <v>DUTY_FREIGHT_SUM</v>
          </cell>
          <cell r="T52" t="str">
            <v>Duty &amp; Freight</v>
          </cell>
          <cell r="U52">
            <v>5860.8523100000002</v>
          </cell>
        </row>
        <row r="53">
          <cell r="A53" t="str">
            <v>2/2019I/C Sales</v>
          </cell>
          <cell r="B53" t="str">
            <v>2/2019</v>
          </cell>
          <cell r="C53" t="str">
            <v>I/C Sales</v>
          </cell>
          <cell r="H53" t="str">
            <v>2/2019WLABOR</v>
          </cell>
          <cell r="I53" t="str">
            <v>2/2019</v>
          </cell>
          <cell r="J53" t="str">
            <v>WLABOR</v>
          </cell>
          <cell r="K53">
            <v>2074.67218</v>
          </cell>
          <cell r="P53" t="str">
            <v>1/2019CORPPL_DUTY_FREIGHT</v>
          </cell>
          <cell r="Q53" t="str">
            <v>1/2019</v>
          </cell>
          <cell r="R53" t="str">
            <v>Total Non-Trade COS</v>
          </cell>
          <cell r="S53" t="str">
            <v>CORPPL_DUTY_FREIGHT</v>
          </cell>
          <cell r="T53" t="str">
            <v>Duty and Freight</v>
          </cell>
          <cell r="U53">
            <v>644.38399000000004</v>
          </cell>
        </row>
        <row r="54">
          <cell r="A54" t="str">
            <v>2/2019I/C COS</v>
          </cell>
          <cell r="B54" t="str">
            <v>2/2019</v>
          </cell>
          <cell r="C54" t="str">
            <v>I/C COS</v>
          </cell>
          <cell r="H54" t="str">
            <v>2/2019WCOMMAWARDS</v>
          </cell>
          <cell r="I54" t="str">
            <v>2/2019</v>
          </cell>
          <cell r="J54" t="str">
            <v>WCOMMAWARDS</v>
          </cell>
          <cell r="K54">
            <v>-0.77400000000000002</v>
          </cell>
          <cell r="P54" t="str">
            <v>1/2019WFREIGHT</v>
          </cell>
          <cell r="Q54" t="str">
            <v>1/2019</v>
          </cell>
          <cell r="R54" t="str">
            <v>Total Non-Trade COS</v>
          </cell>
          <cell r="S54" t="str">
            <v>WFREIGHT</v>
          </cell>
          <cell r="T54" t="str">
            <v>Freight</v>
          </cell>
          <cell r="U54">
            <v>5216.4683199999999</v>
          </cell>
        </row>
        <row r="55">
          <cell r="A55" t="str">
            <v>2/2019I/C Profit in end inv</v>
          </cell>
          <cell r="B55" t="str">
            <v>2/2019</v>
          </cell>
          <cell r="C55" t="str">
            <v>I/C Profit in end inv</v>
          </cell>
          <cell r="D55">
            <v>1.8529599999999999</v>
          </cell>
          <cell r="H55" t="str">
            <v>2/2019WTEMPS</v>
          </cell>
          <cell r="I55" t="str">
            <v>2/2019</v>
          </cell>
          <cell r="J55" t="str">
            <v>WTEMPS</v>
          </cell>
          <cell r="K55">
            <v>8.9601900000000008</v>
          </cell>
          <cell r="P55" t="str">
            <v>1/2019OTHER_OMC_SUM</v>
          </cell>
          <cell r="Q55" t="str">
            <v>1/2019</v>
          </cell>
          <cell r="R55" t="str">
            <v>Total Non-Trade COS</v>
          </cell>
          <cell r="S55" t="str">
            <v>OTHER_OMC_SUM</v>
          </cell>
          <cell r="T55" t="str">
            <v>Other OMC Expenses</v>
          </cell>
          <cell r="U55">
            <v>10821.78283</v>
          </cell>
        </row>
        <row r="56">
          <cell r="A56" t="str">
            <v>2/2019COS - Cap SW Amort</v>
          </cell>
          <cell r="B56" t="str">
            <v>2/2019</v>
          </cell>
          <cell r="C56" t="str">
            <v>COS - Cap SW Amort</v>
          </cell>
          <cell r="H56" t="str">
            <v>2/2019WTRAVEL</v>
          </cell>
          <cell r="I56" t="str">
            <v>2/2019</v>
          </cell>
          <cell r="J56" t="str">
            <v>WTRAVEL</v>
          </cell>
          <cell r="K56">
            <v>154.86372</v>
          </cell>
          <cell r="P56" t="str">
            <v>1/2019WRECRUIT</v>
          </cell>
          <cell r="Q56" t="str">
            <v>1/2019</v>
          </cell>
          <cell r="R56" t="str">
            <v>Total Non-Trade COS</v>
          </cell>
          <cell r="S56" t="str">
            <v>WRECRUIT</v>
          </cell>
          <cell r="T56" t="str">
            <v>Recruiting</v>
          </cell>
          <cell r="U56">
            <v>59.236370000000001</v>
          </cell>
        </row>
        <row r="57">
          <cell r="A57" t="str">
            <v>2/2019COS - Facilities (OMC)</v>
          </cell>
          <cell r="B57" t="str">
            <v>2/2019</v>
          </cell>
          <cell r="C57" t="str">
            <v>COS - Facilities (OMC)</v>
          </cell>
          <cell r="D57">
            <v>1623.1405199999999</v>
          </cell>
          <cell r="H57" t="str">
            <v>2/2019WTRAVELS</v>
          </cell>
          <cell r="I57" t="str">
            <v>2/2019</v>
          </cell>
          <cell r="J57" t="str">
            <v>WTRAVELS</v>
          </cell>
          <cell r="K57">
            <v>143.17469</v>
          </cell>
          <cell r="P57" t="str">
            <v>1/2019WPROJECT</v>
          </cell>
          <cell r="Q57" t="str">
            <v>1/2019</v>
          </cell>
          <cell r="R57" t="str">
            <v>Total Non-Trade COS</v>
          </cell>
          <cell r="S57" t="str">
            <v>WPROJECT</v>
          </cell>
          <cell r="T57" t="str">
            <v>Project Expenses</v>
          </cell>
          <cell r="U57">
            <v>624.33664999999996</v>
          </cell>
        </row>
        <row r="58">
          <cell r="A58" t="str">
            <v>2/2019COS - Finance (OMC)</v>
          </cell>
          <cell r="B58" t="str">
            <v>2/2019</v>
          </cell>
          <cell r="C58" t="str">
            <v>COS - Finance (OMC)</v>
          </cell>
          <cell r="H58" t="str">
            <v>2/2019WMEETINGS</v>
          </cell>
          <cell r="I58" t="str">
            <v>2/2019</v>
          </cell>
          <cell r="J58" t="str">
            <v>WMEETINGS</v>
          </cell>
          <cell r="K58">
            <v>7.8727099999999997</v>
          </cell>
          <cell r="P58" t="str">
            <v>1/2019WINVEXP</v>
          </cell>
          <cell r="Q58" t="str">
            <v>1/2019</v>
          </cell>
          <cell r="R58" t="str">
            <v>Total Non-Trade COS</v>
          </cell>
          <cell r="S58" t="str">
            <v>WINVEXP</v>
          </cell>
          <cell r="T58" t="str">
            <v>Consumed Inventory</v>
          </cell>
          <cell r="U58">
            <v>1263.8488299999999</v>
          </cell>
        </row>
        <row r="59">
          <cell r="A59" t="str">
            <v>2/2019COS - Manufacturing</v>
          </cell>
          <cell r="B59" t="str">
            <v>2/2019</v>
          </cell>
          <cell r="C59" t="str">
            <v>COS - Manufacturing</v>
          </cell>
          <cell r="D59">
            <v>6740.2405600000002</v>
          </cell>
          <cell r="H59" t="str">
            <v>2/2019WPAGERS</v>
          </cell>
          <cell r="I59" t="str">
            <v>2/2019</v>
          </cell>
          <cell r="J59" t="str">
            <v>WPAGERS</v>
          </cell>
          <cell r="K59">
            <v>2.8012199999999998</v>
          </cell>
          <cell r="P59" t="str">
            <v>1/2019WTRAINING</v>
          </cell>
          <cell r="Q59" t="str">
            <v>1/2019</v>
          </cell>
          <cell r="R59" t="str">
            <v>Total Non-Trade COS</v>
          </cell>
          <cell r="S59" t="str">
            <v>WTRAINING</v>
          </cell>
          <cell r="T59" t="str">
            <v>Training Expense</v>
          </cell>
          <cell r="U59">
            <v>84.487520000000004</v>
          </cell>
        </row>
        <row r="60">
          <cell r="A60" t="str">
            <v>2/2019COS - MIS (OMC)</v>
          </cell>
          <cell r="B60" t="str">
            <v>2/2019</v>
          </cell>
          <cell r="C60" t="str">
            <v>COS - MIS (OMC)</v>
          </cell>
          <cell r="H60" t="str">
            <v>2/2019WAUTOCLAIMS</v>
          </cell>
          <cell r="I60" t="str">
            <v>2/2019</v>
          </cell>
          <cell r="J60" t="str">
            <v>WAUTOCLAIMS</v>
          </cell>
          <cell r="K60">
            <v>1.0150999999999999</v>
          </cell>
          <cell r="P60" t="str">
            <v>1/2019WPROMO</v>
          </cell>
          <cell r="Q60" t="str">
            <v>1/2019</v>
          </cell>
          <cell r="R60" t="str">
            <v>Total Non-Trade COS</v>
          </cell>
          <cell r="S60" t="str">
            <v>WPROMO</v>
          </cell>
          <cell r="T60" t="str">
            <v>Promotions</v>
          </cell>
          <cell r="U60">
            <v>0.19001999999999999</v>
          </cell>
        </row>
        <row r="61">
          <cell r="A61" t="str">
            <v>2/2019Gross Profit</v>
          </cell>
          <cell r="B61" t="str">
            <v>2/2019</v>
          </cell>
          <cell r="C61" t="str">
            <v>Gross Profit</v>
          </cell>
          <cell r="D61">
            <v>-17005.195479999998</v>
          </cell>
          <cell r="H61" t="str">
            <v>2/2019PROJECT_OS_SUM</v>
          </cell>
          <cell r="I61" t="str">
            <v>2/2019</v>
          </cell>
          <cell r="J61" t="str">
            <v>PROJECT_OS_SUM</v>
          </cell>
          <cell r="K61">
            <v>698.09573999999998</v>
          </cell>
          <cell r="P61" t="str">
            <v>1/2019WOUTSERV</v>
          </cell>
          <cell r="Q61" t="str">
            <v>1/2019</v>
          </cell>
          <cell r="R61" t="str">
            <v>Total Non-Trade COS</v>
          </cell>
          <cell r="S61" t="str">
            <v>WOUTSERV</v>
          </cell>
          <cell r="T61" t="str">
            <v>Outside Services</v>
          </cell>
          <cell r="U61">
            <v>1298.15293</v>
          </cell>
        </row>
        <row r="62">
          <cell r="A62" t="str">
            <v>2/2019Total Expenses</v>
          </cell>
          <cell r="B62" t="str">
            <v>2/2019</v>
          </cell>
          <cell r="C62" t="str">
            <v>Total Expenses</v>
          </cell>
          <cell r="D62">
            <v>1614.54315</v>
          </cell>
          <cell r="H62" t="str">
            <v>2/2019WRECRUIT</v>
          </cell>
          <cell r="I62" t="str">
            <v>2/2019</v>
          </cell>
          <cell r="J62" t="str">
            <v>WRECRUIT</v>
          </cell>
          <cell r="K62">
            <v>67.741669999999999</v>
          </cell>
          <cell r="P62" t="str">
            <v>1/2019WOPSUPPLY</v>
          </cell>
          <cell r="Q62" t="str">
            <v>1/2019</v>
          </cell>
          <cell r="R62" t="str">
            <v>Total Non-Trade COS</v>
          </cell>
          <cell r="S62" t="str">
            <v>WOPSUPPLY</v>
          </cell>
          <cell r="T62" t="str">
            <v>Operating Supplies</v>
          </cell>
          <cell r="U62">
            <v>2153.4678699999999</v>
          </cell>
        </row>
        <row r="63">
          <cell r="A63" t="str">
            <v>2/2019Total SMS</v>
          </cell>
          <cell r="B63" t="str">
            <v>2/2019</v>
          </cell>
          <cell r="C63" t="str">
            <v>Total SMS</v>
          </cell>
          <cell r="H63" t="str">
            <v>2/2019WPROJECT</v>
          </cell>
          <cell r="I63" t="str">
            <v>2/2019</v>
          </cell>
          <cell r="J63" t="str">
            <v>WPROJECT</v>
          </cell>
          <cell r="K63">
            <v>-108.4851</v>
          </cell>
          <cell r="P63" t="str">
            <v>1/2019WALLOCS</v>
          </cell>
          <cell r="Q63" t="str">
            <v>1/2019</v>
          </cell>
          <cell r="R63" t="str">
            <v>Total Non-Trade COS</v>
          </cell>
          <cell r="S63" t="str">
            <v>WALLOCS</v>
          </cell>
          <cell r="T63" t="str">
            <v>Allocations</v>
          </cell>
          <cell r="U63">
            <v>2418.7488199999998</v>
          </cell>
        </row>
        <row r="64">
          <cell r="A64" t="str">
            <v>2/2019Total G&amp;A</v>
          </cell>
          <cell r="B64" t="str">
            <v>2/2019</v>
          </cell>
          <cell r="C64" t="str">
            <v>Total G&amp;A</v>
          </cell>
          <cell r="D64">
            <v>767.56331</v>
          </cell>
          <cell r="H64" t="str">
            <v>2/2019WOUTSERV</v>
          </cell>
          <cell r="I64" t="str">
            <v>2/2019</v>
          </cell>
          <cell r="J64" t="str">
            <v>WOUTSERV</v>
          </cell>
          <cell r="K64">
            <v>738.83916999999997</v>
          </cell>
          <cell r="P64" t="str">
            <v>1/2019WPOSTAGE</v>
          </cell>
          <cell r="Q64" t="str">
            <v>1/2019</v>
          </cell>
          <cell r="R64" t="str">
            <v>Total Non-Trade COS</v>
          </cell>
          <cell r="S64" t="str">
            <v>WPOSTAGE</v>
          </cell>
          <cell r="T64" t="str">
            <v>Postage</v>
          </cell>
          <cell r="U64">
            <v>9.4763400000000004</v>
          </cell>
        </row>
        <row r="65">
          <cell r="A65" t="str">
            <v>2/2019Total R&amp;D</v>
          </cell>
          <cell r="B65" t="str">
            <v>2/2019</v>
          </cell>
          <cell r="C65" t="str">
            <v>Total R&amp;D</v>
          </cell>
          <cell r="D65">
            <v>846.97983999999997</v>
          </cell>
          <cell r="H65" t="str">
            <v>2/2019WFACILITIES</v>
          </cell>
          <cell r="I65" t="str">
            <v>2/2019</v>
          </cell>
          <cell r="J65" t="str">
            <v>WFACILITIES</v>
          </cell>
          <cell r="K65">
            <v>1700.3885600000001</v>
          </cell>
          <cell r="P65" t="str">
            <v>1/2019WLIBRARY</v>
          </cell>
          <cell r="Q65" t="str">
            <v>1/2019</v>
          </cell>
          <cell r="R65" t="str">
            <v>Total Non-Trade COS</v>
          </cell>
          <cell r="S65" t="str">
            <v>WLIBRARY</v>
          </cell>
          <cell r="T65" t="str">
            <v>Library &amp; Subscripti</v>
          </cell>
          <cell r="U65">
            <v>70.771829999999994</v>
          </cell>
        </row>
        <row r="66">
          <cell r="A66" t="str">
            <v>2/2019Net Contribution</v>
          </cell>
          <cell r="B66" t="str">
            <v>2/2019</v>
          </cell>
          <cell r="C66" t="str">
            <v>Net Contribution</v>
          </cell>
          <cell r="D66">
            <v>-18619.73863</v>
          </cell>
          <cell r="H66" t="str">
            <v>2/2019WBLDGRENT</v>
          </cell>
          <cell r="I66" t="str">
            <v>2/2019</v>
          </cell>
          <cell r="J66" t="str">
            <v>WBLDGRENT</v>
          </cell>
          <cell r="K66">
            <v>102.74858</v>
          </cell>
          <cell r="P66" t="str">
            <v>1/2019WDONATE</v>
          </cell>
          <cell r="Q66" t="str">
            <v>1/2019</v>
          </cell>
          <cell r="R66" t="str">
            <v>Total Non-Trade COS</v>
          </cell>
          <cell r="S66" t="str">
            <v>WDONATE</v>
          </cell>
          <cell r="T66" t="str">
            <v>Donations</v>
          </cell>
          <cell r="U66">
            <v>2.8113700000000001</v>
          </cell>
        </row>
        <row r="67">
          <cell r="A67" t="str">
            <v>2/2019Net Orders</v>
          </cell>
          <cell r="B67" t="str">
            <v>2/2019</v>
          </cell>
          <cell r="C67" t="str">
            <v>Net Orders</v>
          </cell>
          <cell r="H67" t="str">
            <v>2/2019WEQUIPRENT</v>
          </cell>
          <cell r="I67" t="str">
            <v>2/2019</v>
          </cell>
          <cell r="J67" t="str">
            <v>WEQUIPRENT</v>
          </cell>
          <cell r="K67">
            <v>26.479869999999998</v>
          </cell>
          <cell r="P67" t="str">
            <v>1/2019WCAFE</v>
          </cell>
          <cell r="Q67" t="str">
            <v>1/2019</v>
          </cell>
          <cell r="R67" t="str">
            <v>Total Non-Trade COS</v>
          </cell>
          <cell r="S67" t="str">
            <v>WCAFE</v>
          </cell>
          <cell r="T67" t="str">
            <v>Cafeteria</v>
          </cell>
          <cell r="U67">
            <v>115.65013999999999</v>
          </cell>
        </row>
        <row r="68">
          <cell r="A68" t="str">
            <v>2/2019</v>
          </cell>
          <cell r="B68" t="str">
            <v>2/2019</v>
          </cell>
          <cell r="C68" t="str">
            <v/>
          </cell>
          <cell r="H68" t="str">
            <v>2/2019WELECTRIC</v>
          </cell>
          <cell r="I68" t="str">
            <v>2/2019</v>
          </cell>
          <cell r="J68" t="str">
            <v>WELECTRIC</v>
          </cell>
          <cell r="K68">
            <v>881.93052999999998</v>
          </cell>
          <cell r="P68" t="str">
            <v>1/2019WEMPENT</v>
          </cell>
          <cell r="Q68" t="str">
            <v>1/2019</v>
          </cell>
          <cell r="R68" t="str">
            <v>Total Non-Trade COS</v>
          </cell>
          <cell r="S68" t="str">
            <v>WEMPENT</v>
          </cell>
          <cell r="T68" t="str">
            <v>Employee Entertainme</v>
          </cell>
          <cell r="U68">
            <v>1.0278499999999999</v>
          </cell>
        </row>
        <row r="69">
          <cell r="A69" t="str">
            <v>3/2019Net Sales</v>
          </cell>
          <cell r="B69" t="str">
            <v>3/2019</v>
          </cell>
          <cell r="C69" t="str">
            <v>Net Sales</v>
          </cell>
          <cell r="H69" t="str">
            <v>2/2019WWATER</v>
          </cell>
          <cell r="I69" t="str">
            <v>2/2019</v>
          </cell>
          <cell r="J69" t="str">
            <v>WWATER</v>
          </cell>
          <cell r="K69">
            <v>37.290700000000001</v>
          </cell>
          <cell r="P69" t="str">
            <v>1/2019WEMPPROG</v>
          </cell>
          <cell r="Q69" t="str">
            <v>1/2019</v>
          </cell>
          <cell r="R69" t="str">
            <v>Total Non-Trade COS</v>
          </cell>
          <cell r="S69" t="str">
            <v>WEMPPROG</v>
          </cell>
          <cell r="T69" t="str">
            <v>Employee Programs</v>
          </cell>
          <cell r="U69">
            <v>46.588450000000002</v>
          </cell>
        </row>
        <row r="70">
          <cell r="A70" t="str">
            <v>3/2019Sales Discounts</v>
          </cell>
          <cell r="B70" t="str">
            <v>3/2019</v>
          </cell>
          <cell r="C70" t="str">
            <v>Sales Discounts</v>
          </cell>
          <cell r="H70" t="str">
            <v>2/2019WGAS</v>
          </cell>
          <cell r="I70" t="str">
            <v>2/2019</v>
          </cell>
          <cell r="J70" t="str">
            <v>WGAS</v>
          </cell>
          <cell r="K70">
            <v>31.757259999999999</v>
          </cell>
          <cell r="P70" t="str">
            <v>1/2019WEMPFIT</v>
          </cell>
          <cell r="Q70" t="str">
            <v>1/2019</v>
          </cell>
          <cell r="R70" t="str">
            <v>Total Non-Trade COS</v>
          </cell>
          <cell r="S70" t="str">
            <v>WEMPFIT</v>
          </cell>
          <cell r="T70" t="str">
            <v>Employee Fitness</v>
          </cell>
          <cell r="U70">
            <v>-3.98333</v>
          </cell>
        </row>
        <row r="71">
          <cell r="A71" t="str">
            <v>3/2019Gross Sales</v>
          </cell>
          <cell r="B71" t="str">
            <v>3/2019</v>
          </cell>
          <cell r="C71" t="str">
            <v>Gross Sales</v>
          </cell>
          <cell r="H71" t="str">
            <v>2/2019WBLDGREP</v>
          </cell>
          <cell r="I71" t="str">
            <v>2/2019</v>
          </cell>
          <cell r="J71" t="str">
            <v>WBLDGREP</v>
          </cell>
          <cell r="K71">
            <v>215.05962</v>
          </cell>
          <cell r="P71" t="str">
            <v>1/2019WMISC</v>
          </cell>
          <cell r="Q71" t="str">
            <v>1/2019</v>
          </cell>
          <cell r="R71" t="str">
            <v>Total Non-Trade COS</v>
          </cell>
          <cell r="S71" t="str">
            <v>WMISC</v>
          </cell>
          <cell r="T71" t="str">
            <v>Miscellaneous</v>
          </cell>
          <cell r="U71">
            <v>23.755500000000001</v>
          </cell>
        </row>
        <row r="72">
          <cell r="A72" t="str">
            <v>3/2019Cost of Goods Sold</v>
          </cell>
          <cell r="B72" t="str">
            <v>3/2019</v>
          </cell>
          <cell r="C72" t="str">
            <v>Cost of Goods Sold</v>
          </cell>
          <cell r="H72" t="str">
            <v>2/2019WCLEANING</v>
          </cell>
          <cell r="I72" t="str">
            <v>2/2019</v>
          </cell>
          <cell r="J72" t="str">
            <v>WCLEANING</v>
          </cell>
          <cell r="K72">
            <v>6.2264400000000002</v>
          </cell>
          <cell r="P72" t="str">
            <v>1/2019WTELE</v>
          </cell>
          <cell r="Q72" t="str">
            <v>1/2019</v>
          </cell>
          <cell r="R72" t="str">
            <v>Total Non-Trade COS</v>
          </cell>
          <cell r="S72" t="str">
            <v>WTELE</v>
          </cell>
          <cell r="T72" t="str">
            <v>Telephone</v>
          </cell>
          <cell r="U72">
            <v>88.102450000000005</v>
          </cell>
        </row>
        <row r="73">
          <cell r="A73" t="str">
            <v>3/2019Trade Margin</v>
          </cell>
          <cell r="B73" t="str">
            <v>3/2019</v>
          </cell>
          <cell r="C73" t="str">
            <v>Trade Margin</v>
          </cell>
          <cell r="H73" t="str">
            <v>2/2019WEQUIPREP</v>
          </cell>
          <cell r="I73" t="str">
            <v>2/2019</v>
          </cell>
          <cell r="J73" t="str">
            <v>WEQUIPREP</v>
          </cell>
          <cell r="K73">
            <v>14.56808</v>
          </cell>
          <cell r="P73" t="str">
            <v>1/2019WDATA</v>
          </cell>
          <cell r="Q73" t="str">
            <v>1/2019</v>
          </cell>
          <cell r="R73" t="str">
            <v>Total Non-Trade COS</v>
          </cell>
          <cell r="S73" t="str">
            <v>WDATA</v>
          </cell>
          <cell r="T73" t="str">
            <v>Data Transmissions</v>
          </cell>
          <cell r="U73">
            <v>4.4430899999999998</v>
          </cell>
        </row>
        <row r="74">
          <cell r="A74" t="str">
            <v>3/2019Total Non-Trade COS</v>
          </cell>
          <cell r="B74" t="str">
            <v>3/2019</v>
          </cell>
          <cell r="C74" t="str">
            <v>Total Non-Trade COS</v>
          </cell>
          <cell r="D74">
            <v>16197.358840000001</v>
          </cell>
          <cell r="H74" t="str">
            <v>2/2019WGROUNDS</v>
          </cell>
          <cell r="I74" t="str">
            <v>2/2019</v>
          </cell>
          <cell r="J74" t="str">
            <v>WGROUNDS</v>
          </cell>
          <cell r="K74">
            <v>57.469650000000001</v>
          </cell>
          <cell r="P74" t="str">
            <v>1/2019WINSUR</v>
          </cell>
          <cell r="Q74" t="str">
            <v>1/2019</v>
          </cell>
          <cell r="R74" t="str">
            <v>Total Non-Trade COS</v>
          </cell>
          <cell r="S74" t="str">
            <v>WINSUR</v>
          </cell>
          <cell r="T74" t="str">
            <v>Insurance</v>
          </cell>
          <cell r="U74">
            <v>235.37533999999999</v>
          </cell>
        </row>
        <row r="75">
          <cell r="A75" t="str">
            <v>3/2019COS - Distribution</v>
          </cell>
          <cell r="B75" t="str">
            <v>3/2019</v>
          </cell>
          <cell r="C75" t="str">
            <v>COS - Distribution</v>
          </cell>
          <cell r="D75">
            <v>6950.0419199999997</v>
          </cell>
          <cell r="H75" t="str">
            <v>2/2019WPROPTAX</v>
          </cell>
          <cell r="I75" t="str">
            <v>2/2019</v>
          </cell>
          <cell r="J75" t="str">
            <v>WPROPTAX</v>
          </cell>
          <cell r="K75">
            <v>326.85782999999998</v>
          </cell>
          <cell r="P75" t="str">
            <v>1/2019WMISCTAX</v>
          </cell>
          <cell r="Q75" t="str">
            <v>1/2019</v>
          </cell>
          <cell r="R75" t="str">
            <v>Total Non-Trade COS</v>
          </cell>
          <cell r="S75" t="str">
            <v>WMISCTAX</v>
          </cell>
          <cell r="T75" t="str">
            <v>Miscellaneous Taxes</v>
          </cell>
          <cell r="U75">
            <v>3.576E-2</v>
          </cell>
        </row>
        <row r="76">
          <cell r="A76" t="str">
            <v>3/2019COS - Service</v>
          </cell>
          <cell r="B76" t="str">
            <v>3/2019</v>
          </cell>
          <cell r="C76" t="str">
            <v>COS - Service</v>
          </cell>
          <cell r="D76">
            <v>8.0000000000000002E-3</v>
          </cell>
          <cell r="H76" t="str">
            <v>2/2019DEPREC_AMORT_SUM</v>
          </cell>
          <cell r="I76" t="str">
            <v>2/2019</v>
          </cell>
          <cell r="J76" t="str">
            <v>DEPREC_AMORT_SUM</v>
          </cell>
          <cell r="K76">
            <v>2528.0313599999999</v>
          </cell>
          <cell r="P76" t="str">
            <v>1/2019WGLFASSET</v>
          </cell>
          <cell r="Q76" t="str">
            <v>1/2019</v>
          </cell>
          <cell r="R76" t="str">
            <v>Total Non-Trade COS</v>
          </cell>
          <cell r="S76" t="str">
            <v>WGLFASSET</v>
          </cell>
          <cell r="T76" t="str">
            <v>Gain/Loss on Fixed A</v>
          </cell>
          <cell r="U76">
            <v>-1.6666700000000001</v>
          </cell>
        </row>
        <row r="77">
          <cell r="A77" t="str">
            <v>3/2019Other OMC</v>
          </cell>
          <cell r="B77" t="str">
            <v>3/2019</v>
          </cell>
          <cell r="C77" t="str">
            <v>Other OMC</v>
          </cell>
          <cell r="D77">
            <v>1251.7443699999999</v>
          </cell>
          <cell r="H77" t="str">
            <v>2/2019WDEPREC</v>
          </cell>
          <cell r="I77" t="str">
            <v>2/2019</v>
          </cell>
          <cell r="J77" t="str">
            <v>WDEPREC</v>
          </cell>
          <cell r="K77">
            <v>2528.0313599999999</v>
          </cell>
          <cell r="P77" t="str">
            <v>1/2019WBANKCHRG</v>
          </cell>
          <cell r="Q77" t="str">
            <v>1/2019</v>
          </cell>
          <cell r="R77" t="str">
            <v>Total Non-Trade COS</v>
          </cell>
          <cell r="S77" t="str">
            <v>WBANKCHRG</v>
          </cell>
          <cell r="T77" t="str">
            <v>Bank Charges</v>
          </cell>
          <cell r="U77">
            <v>0.49892999999999998</v>
          </cell>
        </row>
        <row r="78">
          <cell r="A78" t="str">
            <v>3/2019I/C Sales</v>
          </cell>
          <cell r="B78" t="str">
            <v>3/2019</v>
          </cell>
          <cell r="C78" t="str">
            <v>I/C Sales</v>
          </cell>
          <cell r="H78" t="str">
            <v>2/2019OTHER_OPEX_SUM</v>
          </cell>
          <cell r="I78" t="str">
            <v>2/2019</v>
          </cell>
          <cell r="J78" t="str">
            <v>OTHER_OPEX_SUM</v>
          </cell>
          <cell r="K78">
            <v>-5549.6945999999998</v>
          </cell>
          <cell r="P78" t="str">
            <v>1/2019WPERCOST</v>
          </cell>
          <cell r="Q78" t="str">
            <v>1/2019</v>
          </cell>
          <cell r="R78" t="str">
            <v>Total Non-Trade COS</v>
          </cell>
          <cell r="S78" t="str">
            <v>WPERCOST</v>
          </cell>
          <cell r="T78" t="str">
            <v>Period Costs</v>
          </cell>
          <cell r="U78">
            <v>1048.7241899999999</v>
          </cell>
        </row>
        <row r="79">
          <cell r="A79" t="str">
            <v>3/2019I/C COS</v>
          </cell>
          <cell r="B79" t="str">
            <v>3/2019</v>
          </cell>
          <cell r="C79" t="str">
            <v>I/C COS</v>
          </cell>
          <cell r="H79" t="str">
            <v>2/2019WTRAINING</v>
          </cell>
          <cell r="I79" t="str">
            <v>2/2019</v>
          </cell>
          <cell r="J79" t="str">
            <v>WTRAINING</v>
          </cell>
          <cell r="K79">
            <v>10.8094</v>
          </cell>
          <cell r="P79" t="str">
            <v>1/2019WOTHINCEXP</v>
          </cell>
          <cell r="Q79" t="str">
            <v>1/2019</v>
          </cell>
          <cell r="R79" t="str">
            <v>Total Non-Trade COS</v>
          </cell>
          <cell r="S79" t="str">
            <v>WOTHINCEXP</v>
          </cell>
          <cell r="T79" t="str">
            <v>Other Income/Expense</v>
          </cell>
          <cell r="U79">
            <v>102.64017</v>
          </cell>
        </row>
        <row r="80">
          <cell r="A80" t="str">
            <v>3/2019I/C Profit in end inv</v>
          </cell>
          <cell r="B80" t="str">
            <v>3/2019</v>
          </cell>
          <cell r="C80" t="str">
            <v>I/C Profit in end inv</v>
          </cell>
          <cell r="D80">
            <v>-1.8529599999999999</v>
          </cell>
          <cell r="H80" t="str">
            <v>2/2019WOPSUPPLY</v>
          </cell>
          <cell r="I80" t="str">
            <v>2/2019</v>
          </cell>
          <cell r="J80" t="str">
            <v>WOPSUPPLY</v>
          </cell>
          <cell r="K80">
            <v>287.54500000000002</v>
          </cell>
          <cell r="P80" t="str">
            <v>1/2019CORPCC_SUBCONTRACT</v>
          </cell>
          <cell r="Q80" t="str">
            <v>1/2019</v>
          </cell>
          <cell r="R80" t="str">
            <v>Total Non-Trade COS</v>
          </cell>
          <cell r="S80" t="str">
            <v>CORPCC_SUBCONTRACT</v>
          </cell>
          <cell r="T80" t="str">
            <v>Subcontract</v>
          </cell>
          <cell r="U80">
            <v>7.9692999999999996</v>
          </cell>
        </row>
        <row r="81">
          <cell r="A81" t="str">
            <v>3/2019COS - Cap SW Amort</v>
          </cell>
          <cell r="B81" t="str">
            <v>3/2019</v>
          </cell>
          <cell r="C81" t="str">
            <v>COS - Cap SW Amort</v>
          </cell>
          <cell r="H81" t="str">
            <v>2/2019WALLOCS</v>
          </cell>
          <cell r="I81" t="str">
            <v>2/2019</v>
          </cell>
          <cell r="J81" t="str">
            <v>WALLOCS</v>
          </cell>
          <cell r="K81">
            <v>-6142.5948099999996</v>
          </cell>
          <cell r="P81" t="str">
            <v>1/2019CORPPL_WARRANTY</v>
          </cell>
          <cell r="Q81" t="str">
            <v>1/2019</v>
          </cell>
          <cell r="R81" t="str">
            <v>Total Non-Trade COS</v>
          </cell>
          <cell r="S81" t="str">
            <v>CORPPL_WARRANTY</v>
          </cell>
          <cell r="T81" t="str">
            <v>Warranty</v>
          </cell>
          <cell r="U81">
            <v>1195.89382</v>
          </cell>
        </row>
        <row r="82">
          <cell r="A82" t="str">
            <v>3/2019COS - Facilities (OMC)</v>
          </cell>
          <cell r="B82" t="str">
            <v>3/2019</v>
          </cell>
          <cell r="C82" t="str">
            <v>COS - Facilities (OMC)</v>
          </cell>
          <cell r="D82">
            <v>1658.0499199999999</v>
          </cell>
          <cell r="H82" t="str">
            <v>2/2019WOTHERS</v>
          </cell>
          <cell r="I82" t="str">
            <v>2/2019</v>
          </cell>
          <cell r="J82" t="str">
            <v>WOTHERS</v>
          </cell>
          <cell r="K82">
            <v>294.54581000000002</v>
          </cell>
          <cell r="P82" t="str">
            <v>1/2019CORPPL_INVENTORY_RESERVE</v>
          </cell>
          <cell r="Q82" t="str">
            <v>1/2019</v>
          </cell>
          <cell r="R82" t="str">
            <v>Total Non-Trade COS</v>
          </cell>
          <cell r="S82" t="str">
            <v>CORPPL_INVENTORY_RESERVE</v>
          </cell>
          <cell r="T82" t="str">
            <v>Inventory Reserves</v>
          </cell>
          <cell r="U82">
            <v>-1.33525</v>
          </cell>
        </row>
        <row r="83">
          <cell r="A83" t="str">
            <v>3/2019COS - Finance (OMC)</v>
          </cell>
          <cell r="B83" t="str">
            <v>3/2019</v>
          </cell>
          <cell r="C83" t="str">
            <v>COS - Finance (OMC)</v>
          </cell>
          <cell r="H83" t="str">
            <v>2/2019Not Assigned G/L account (s)</v>
          </cell>
          <cell r="I83" t="str">
            <v>2/2019</v>
          </cell>
          <cell r="J83" t="str">
            <v>Not Assigned G/L account (s)</v>
          </cell>
          <cell r="K83">
            <v>-73772.056849999994</v>
          </cell>
          <cell r="P83" t="str">
            <v>1/2019CORPPL_SCRAP</v>
          </cell>
          <cell r="Q83" t="str">
            <v>1/2019</v>
          </cell>
          <cell r="R83" t="str">
            <v>Total Non-Trade COS</v>
          </cell>
          <cell r="S83" t="str">
            <v>CORPPL_SCRAP</v>
          </cell>
          <cell r="T83" t="str">
            <v>Scrap</v>
          </cell>
          <cell r="U83">
            <v>34.827930000000002</v>
          </cell>
        </row>
        <row r="84">
          <cell r="A84" t="str">
            <v>3/2019COS - Manufacturing</v>
          </cell>
          <cell r="B84" t="str">
            <v>3/2019</v>
          </cell>
          <cell r="C84" t="str">
            <v>COS - Manufacturing</v>
          </cell>
          <cell r="D84">
            <v>6339.3675899999998</v>
          </cell>
          <cell r="H84" t="str">
            <v>3/2019OPEX_SUM</v>
          </cell>
          <cell r="I84" t="str">
            <v>3/2019</v>
          </cell>
          <cell r="J84" t="str">
            <v>OPEX_SUM</v>
          </cell>
          <cell r="K84">
            <v>1920.4385600000001</v>
          </cell>
          <cell r="P84" t="str">
            <v>1/2019CORPPL_ADJ_TO_PHYS</v>
          </cell>
          <cell r="Q84" t="str">
            <v>1/2019</v>
          </cell>
          <cell r="R84" t="str">
            <v>Total Non-Trade COS</v>
          </cell>
          <cell r="S84" t="str">
            <v>CORPPL_ADJ_TO_PHYS</v>
          </cell>
          <cell r="T84" t="str">
            <v>Adjust to Physical</v>
          </cell>
          <cell r="U84">
            <v>8.5178999999999991</v>
          </cell>
        </row>
        <row r="85">
          <cell r="A85" t="str">
            <v>3/2019COS - MIS (OMC)</v>
          </cell>
          <cell r="B85" t="str">
            <v>3/2019</v>
          </cell>
          <cell r="C85" t="str">
            <v>COS - MIS (OMC)</v>
          </cell>
          <cell r="H85" t="str">
            <v>3/2019LABOR_SUM</v>
          </cell>
          <cell r="I85" t="str">
            <v>3/2019</v>
          </cell>
          <cell r="J85" t="str">
            <v>LABOR_SUM</v>
          </cell>
          <cell r="K85">
            <v>2190.6443800000002</v>
          </cell>
          <cell r="P85" t="str">
            <v>1/2019CORPPL_COS_OTHER</v>
          </cell>
          <cell r="Q85" t="str">
            <v>1/2019</v>
          </cell>
          <cell r="R85" t="str">
            <v>Total Non-Trade COS</v>
          </cell>
          <cell r="S85" t="str">
            <v>CORPPL_COS_OTHER</v>
          </cell>
          <cell r="T85" t="str">
            <v>Cost of Sales Other</v>
          </cell>
          <cell r="U85">
            <v>-72.356009999999998</v>
          </cell>
        </row>
        <row r="86">
          <cell r="A86" t="str">
            <v>3/2019Gross Profit</v>
          </cell>
          <cell r="B86" t="str">
            <v>3/2019</v>
          </cell>
          <cell r="C86" t="str">
            <v>Gross Profit</v>
          </cell>
          <cell r="D86">
            <v>-16197.358840000001</v>
          </cell>
          <cell r="H86" t="str">
            <v>3/2019WLABOR</v>
          </cell>
          <cell r="I86" t="str">
            <v>3/2019</v>
          </cell>
          <cell r="J86" t="str">
            <v>WLABOR</v>
          </cell>
          <cell r="K86">
            <v>2170.4082400000002</v>
          </cell>
          <cell r="P86" t="str">
            <v>1/2019INTERCOMPANY_TM</v>
          </cell>
          <cell r="Q86" t="str">
            <v>1/2019</v>
          </cell>
          <cell r="R86" t="str">
            <v>Total Non-Trade COS</v>
          </cell>
          <cell r="S86" t="str">
            <v>INTERCOMPANY_TM</v>
          </cell>
          <cell r="T86" t="str">
            <v>Intercompany Sales a</v>
          </cell>
          <cell r="U86">
            <v>1.54471</v>
          </cell>
        </row>
        <row r="87">
          <cell r="A87" t="str">
            <v>3/2019Total Expenses</v>
          </cell>
          <cell r="B87" t="str">
            <v>3/2019</v>
          </cell>
          <cell r="C87" t="str">
            <v>Total Expenses</v>
          </cell>
          <cell r="D87">
            <v>1920.4385600000001</v>
          </cell>
          <cell r="H87" t="str">
            <v>3/2019WCOMMAWARDS</v>
          </cell>
          <cell r="I87" t="str">
            <v>3/2019</v>
          </cell>
          <cell r="J87" t="str">
            <v>WCOMMAWARDS</v>
          </cell>
          <cell r="K87">
            <v>5.1272399999999996</v>
          </cell>
          <cell r="P87" t="str">
            <v>2/2019OMC_SUM</v>
          </cell>
          <cell r="Q87" t="str">
            <v>2/2019</v>
          </cell>
          <cell r="R87" t="str">
            <v>Total Non-Trade COS</v>
          </cell>
          <cell r="S87" t="str">
            <v>OMC_SUM</v>
          </cell>
          <cell r="T87" t="str">
            <v>Total OMC Expenses</v>
          </cell>
          <cell r="U87">
            <v>17005.195479999998</v>
          </cell>
        </row>
        <row r="88">
          <cell r="A88" t="str">
            <v>3/2019Total SMS</v>
          </cell>
          <cell r="B88" t="str">
            <v>3/2019</v>
          </cell>
          <cell r="C88" t="str">
            <v>Total SMS</v>
          </cell>
          <cell r="H88" t="str">
            <v>3/2019WTEMPS</v>
          </cell>
          <cell r="I88" t="str">
            <v>3/2019</v>
          </cell>
          <cell r="J88" t="str">
            <v>WTEMPS</v>
          </cell>
          <cell r="K88">
            <v>15.1089</v>
          </cell>
          <cell r="P88" t="str">
            <v>2/2019LABOR_SUM</v>
          </cell>
          <cell r="Q88" t="str">
            <v>2/2019</v>
          </cell>
          <cell r="R88" t="str">
            <v>Total Non-Trade COS</v>
          </cell>
          <cell r="S88" t="str">
            <v>LABOR_SUM</v>
          </cell>
          <cell r="T88" t="str">
            <v>Labor</v>
          </cell>
          <cell r="U88">
            <v>26806.929380000001</v>
          </cell>
        </row>
        <row r="89">
          <cell r="A89" t="str">
            <v>3/2019Total G&amp;A</v>
          </cell>
          <cell r="B89" t="str">
            <v>3/2019</v>
          </cell>
          <cell r="C89" t="str">
            <v>Total G&amp;A</v>
          </cell>
          <cell r="D89">
            <v>1115.76828</v>
          </cell>
          <cell r="H89" t="str">
            <v>3/2019WTRAVEL</v>
          </cell>
          <cell r="I89" t="str">
            <v>3/2019</v>
          </cell>
          <cell r="J89" t="str">
            <v>WTRAVEL</v>
          </cell>
          <cell r="K89">
            <v>123.86376</v>
          </cell>
          <cell r="P89" t="str">
            <v>2/2019WLABOR</v>
          </cell>
          <cell r="Q89" t="str">
            <v>2/2019</v>
          </cell>
          <cell r="R89" t="str">
            <v>Total Non-Trade COS</v>
          </cell>
          <cell r="S89" t="str">
            <v>WLABOR</v>
          </cell>
          <cell r="T89" t="str">
            <v>Labor</v>
          </cell>
          <cell r="U89">
            <v>26055.128100000002</v>
          </cell>
        </row>
        <row r="90">
          <cell r="A90" t="str">
            <v>3/2019Total R&amp;D</v>
          </cell>
          <cell r="B90" t="str">
            <v>3/2019</v>
          </cell>
          <cell r="C90" t="str">
            <v>Total R&amp;D</v>
          </cell>
          <cell r="D90">
            <v>804.67028000000005</v>
          </cell>
          <cell r="H90" t="str">
            <v>3/2019WTRAVELS</v>
          </cell>
          <cell r="I90" t="str">
            <v>3/2019</v>
          </cell>
          <cell r="J90" t="str">
            <v>WTRAVELS</v>
          </cell>
          <cell r="K90">
            <v>121.02312999999999</v>
          </cell>
          <cell r="P90" t="str">
            <v>2/2019WCOMMAWARDS</v>
          </cell>
          <cell r="Q90" t="str">
            <v>2/2019</v>
          </cell>
          <cell r="R90" t="str">
            <v>Total Non-Trade COS</v>
          </cell>
          <cell r="S90" t="str">
            <v>WCOMMAWARDS</v>
          </cell>
          <cell r="T90" t="str">
            <v>Awards/Commissions</v>
          </cell>
          <cell r="U90">
            <v>64.093260000000001</v>
          </cell>
        </row>
        <row r="91">
          <cell r="A91" t="str">
            <v>3/2019Net Contribution</v>
          </cell>
          <cell r="B91" t="str">
            <v>3/2019</v>
          </cell>
          <cell r="C91" t="str">
            <v>Net Contribution</v>
          </cell>
          <cell r="D91">
            <v>-18117.797409999999</v>
          </cell>
          <cell r="H91" t="str">
            <v>3/2019WMEETINGS</v>
          </cell>
          <cell r="I91" t="str">
            <v>3/2019</v>
          </cell>
          <cell r="J91" t="str">
            <v>WMEETINGS</v>
          </cell>
          <cell r="K91">
            <v>0.38980999999999999</v>
          </cell>
          <cell r="P91" t="str">
            <v>2/2019WTEMPS</v>
          </cell>
          <cell r="Q91" t="str">
            <v>2/2019</v>
          </cell>
          <cell r="R91" t="str">
            <v>Total Non-Trade COS</v>
          </cell>
          <cell r="S91" t="str">
            <v>WTEMPS</v>
          </cell>
          <cell r="T91" t="str">
            <v>Temporary Employment</v>
          </cell>
          <cell r="U91">
            <v>687.70800999999994</v>
          </cell>
        </row>
        <row r="92">
          <cell r="A92" t="str">
            <v>3/2019Net Orders</v>
          </cell>
          <cell r="B92" t="str">
            <v>3/2019</v>
          </cell>
          <cell r="C92" t="str">
            <v>Net Orders</v>
          </cell>
          <cell r="H92" t="str">
            <v>3/2019WPAGERS</v>
          </cell>
          <cell r="I92" t="str">
            <v>3/2019</v>
          </cell>
          <cell r="J92" t="str">
            <v>WPAGERS</v>
          </cell>
          <cell r="K92">
            <v>2.4508200000000002</v>
          </cell>
          <cell r="P92" t="str">
            <v>2/2019WTRAVEL</v>
          </cell>
          <cell r="Q92" t="str">
            <v>2/2019</v>
          </cell>
          <cell r="R92" t="str">
            <v>Total Non-Trade COS</v>
          </cell>
          <cell r="S92" t="str">
            <v>WTRAVEL</v>
          </cell>
          <cell r="T92" t="str">
            <v>Travel/Meetings</v>
          </cell>
          <cell r="U92">
            <v>555.36122</v>
          </cell>
        </row>
        <row r="93">
          <cell r="A93" t="str">
            <v>3/2019</v>
          </cell>
          <cell r="B93" t="str">
            <v>3/2019</v>
          </cell>
          <cell r="C93" t="str">
            <v/>
          </cell>
          <cell r="H93" t="str">
            <v>3/2019PROJECT_OS_SUM</v>
          </cell>
          <cell r="I93" t="str">
            <v>3/2019</v>
          </cell>
          <cell r="J93" t="str">
            <v>PROJECT_OS_SUM</v>
          </cell>
          <cell r="K93">
            <v>915.78922999999998</v>
          </cell>
          <cell r="P93" t="str">
            <v>2/2019WTRAVELS</v>
          </cell>
          <cell r="Q93" t="str">
            <v>2/2019</v>
          </cell>
          <cell r="R93" t="str">
            <v>Total Non-Trade COS</v>
          </cell>
          <cell r="S93" t="str">
            <v>WTRAVELS</v>
          </cell>
          <cell r="T93" t="str">
            <v>Travel</v>
          </cell>
          <cell r="U93">
            <v>510.71587</v>
          </cell>
        </row>
        <row r="94">
          <cell r="A94" t="str">
            <v>4/2019Net Sales</v>
          </cell>
          <cell r="B94" t="str">
            <v>4/2019</v>
          </cell>
          <cell r="C94" t="str">
            <v>Net Sales</v>
          </cell>
          <cell r="H94" t="str">
            <v>3/2019WRECRUIT</v>
          </cell>
          <cell r="I94" t="str">
            <v>3/2019</v>
          </cell>
          <cell r="J94" t="str">
            <v>WRECRUIT</v>
          </cell>
          <cell r="K94">
            <v>-13.4948</v>
          </cell>
          <cell r="P94" t="str">
            <v>2/2019WMEETINGS</v>
          </cell>
          <cell r="Q94" t="str">
            <v>2/2019</v>
          </cell>
          <cell r="R94" t="str">
            <v>Total Non-Trade COS</v>
          </cell>
          <cell r="S94" t="str">
            <v>WMEETINGS</v>
          </cell>
          <cell r="T94" t="str">
            <v>Meetings &amp; Seminars</v>
          </cell>
          <cell r="U94">
            <v>25.445270000000001</v>
          </cell>
        </row>
        <row r="95">
          <cell r="A95" t="str">
            <v>4/2019Sales Discounts</v>
          </cell>
          <cell r="B95" t="str">
            <v>4/2019</v>
          </cell>
          <cell r="C95" t="str">
            <v>Sales Discounts</v>
          </cell>
          <cell r="H95" t="str">
            <v>3/2019WPROJECT</v>
          </cell>
          <cell r="I95" t="str">
            <v>3/2019</v>
          </cell>
          <cell r="J95" t="str">
            <v>WPROJECT</v>
          </cell>
          <cell r="K95">
            <v>-107.57447000000001</v>
          </cell>
          <cell r="P95" t="str">
            <v>2/2019WPAGERS</v>
          </cell>
          <cell r="Q95" t="str">
            <v>2/2019</v>
          </cell>
          <cell r="R95" t="str">
            <v>Total Non-Trade COS</v>
          </cell>
          <cell r="S95" t="str">
            <v>WPAGERS</v>
          </cell>
          <cell r="T95" t="str">
            <v>Car Phones &amp; Pagers</v>
          </cell>
          <cell r="U95">
            <v>19.20008</v>
          </cell>
        </row>
        <row r="96">
          <cell r="A96" t="str">
            <v>4/2019Gross Sales</v>
          </cell>
          <cell r="B96" t="str">
            <v>4/2019</v>
          </cell>
          <cell r="C96" t="str">
            <v>Gross Sales</v>
          </cell>
          <cell r="H96" t="str">
            <v>3/2019WOUTSERV</v>
          </cell>
          <cell r="I96" t="str">
            <v>3/2019</v>
          </cell>
          <cell r="J96" t="str">
            <v>WOUTSERV</v>
          </cell>
          <cell r="K96">
            <v>1036.8585</v>
          </cell>
          <cell r="P96" t="str">
            <v>2/2019WFACILITIES</v>
          </cell>
          <cell r="Q96" t="str">
            <v>2/2019</v>
          </cell>
          <cell r="R96" t="str">
            <v>Total Non-Trade COS</v>
          </cell>
          <cell r="S96" t="str">
            <v>WFACILITIES</v>
          </cell>
          <cell r="T96" t="str">
            <v>Facilities</v>
          </cell>
          <cell r="U96">
            <v>3916.9249799999998</v>
          </cell>
        </row>
        <row r="97">
          <cell r="A97" t="str">
            <v>4/2019Cost of Goods Sold</v>
          </cell>
          <cell r="B97" t="str">
            <v>4/2019</v>
          </cell>
          <cell r="C97" t="str">
            <v>Cost of Goods Sold</v>
          </cell>
          <cell r="D97">
            <v>1.0000000000000001E-5</v>
          </cell>
          <cell r="H97" t="str">
            <v>3/2019WFACILITIES</v>
          </cell>
          <cell r="I97" t="str">
            <v>3/2019</v>
          </cell>
          <cell r="J97" t="str">
            <v>WFACILITIES</v>
          </cell>
          <cell r="K97">
            <v>1830.56655</v>
          </cell>
          <cell r="P97" t="str">
            <v>2/2019WBLDGRENT</v>
          </cell>
          <cell r="Q97" t="str">
            <v>2/2019</v>
          </cell>
          <cell r="R97" t="str">
            <v>Total Non-Trade COS</v>
          </cell>
          <cell r="S97" t="str">
            <v>WBLDGRENT</v>
          </cell>
          <cell r="T97" t="str">
            <v>Building Rental/Leas</v>
          </cell>
          <cell r="U97">
            <v>490.30356</v>
          </cell>
        </row>
        <row r="98">
          <cell r="A98" t="str">
            <v>4/2019Trade Margin</v>
          </cell>
          <cell r="B98" t="str">
            <v>4/2019</v>
          </cell>
          <cell r="C98" t="str">
            <v>Trade Margin</v>
          </cell>
          <cell r="D98">
            <v>-1.0000000000000001E-5</v>
          </cell>
          <cell r="H98" t="str">
            <v>3/2019WBLDGRENT</v>
          </cell>
          <cell r="I98" t="str">
            <v>3/2019</v>
          </cell>
          <cell r="J98" t="str">
            <v>WBLDGRENT</v>
          </cell>
          <cell r="K98">
            <v>103.67269</v>
          </cell>
          <cell r="P98" t="str">
            <v>2/2019WEQUIPRENT</v>
          </cell>
          <cell r="Q98" t="str">
            <v>2/2019</v>
          </cell>
          <cell r="R98" t="str">
            <v>Total Non-Trade COS</v>
          </cell>
          <cell r="S98" t="str">
            <v>WEQUIPRENT</v>
          </cell>
          <cell r="T98" t="str">
            <v>Equipment Rental/Lea</v>
          </cell>
          <cell r="U98">
            <v>31.482939999999999</v>
          </cell>
        </row>
        <row r="99">
          <cell r="A99" t="str">
            <v>4/2019Total Non-Trade COS</v>
          </cell>
          <cell r="B99" t="str">
            <v>4/2019</v>
          </cell>
          <cell r="C99" t="str">
            <v>Total Non-Trade COS</v>
          </cell>
          <cell r="D99">
            <v>22141.74235</v>
          </cell>
          <cell r="H99" t="str">
            <v>3/2019WEQUIPRENT</v>
          </cell>
          <cell r="I99" t="str">
            <v>3/2019</v>
          </cell>
          <cell r="J99" t="str">
            <v>WEQUIPRENT</v>
          </cell>
          <cell r="K99">
            <v>8.5874299999999995</v>
          </cell>
          <cell r="P99" t="str">
            <v>2/2019WSWRENT</v>
          </cell>
          <cell r="Q99" t="str">
            <v>2/2019</v>
          </cell>
          <cell r="R99" t="str">
            <v>Total Non-Trade COS</v>
          </cell>
          <cell r="S99" t="str">
            <v>WSWRENT</v>
          </cell>
          <cell r="T99" t="str">
            <v>Software Rental/Leas</v>
          </cell>
          <cell r="U99">
            <v>235.37528</v>
          </cell>
        </row>
        <row r="100">
          <cell r="A100" t="str">
            <v>4/2019COS - Distribution</v>
          </cell>
          <cell r="B100" t="str">
            <v>4/2019</v>
          </cell>
          <cell r="C100" t="str">
            <v>COS - Distribution</v>
          </cell>
          <cell r="D100">
            <v>7128.9183899999998</v>
          </cell>
          <cell r="H100" t="str">
            <v>3/2019WELECTRIC</v>
          </cell>
          <cell r="I100" t="str">
            <v>3/2019</v>
          </cell>
          <cell r="J100" t="str">
            <v>WELECTRIC</v>
          </cell>
          <cell r="K100">
            <v>1045.81935</v>
          </cell>
          <cell r="P100" t="str">
            <v>2/2019WELECTRIC</v>
          </cell>
          <cell r="Q100" t="str">
            <v>2/2019</v>
          </cell>
          <cell r="R100" t="str">
            <v>Total Non-Trade COS</v>
          </cell>
          <cell r="S100" t="str">
            <v>WELECTRIC</v>
          </cell>
          <cell r="T100" t="str">
            <v>Electricity</v>
          </cell>
          <cell r="U100">
            <v>957.32646999999997</v>
          </cell>
        </row>
        <row r="101">
          <cell r="A101" t="str">
            <v>4/2019COS - Service</v>
          </cell>
          <cell r="B101" t="str">
            <v>4/2019</v>
          </cell>
          <cell r="C101" t="str">
            <v>COS - Service</v>
          </cell>
          <cell r="D101">
            <v>-8.0000000000000002E-3</v>
          </cell>
          <cell r="H101" t="str">
            <v>3/2019WWATER</v>
          </cell>
          <cell r="I101" t="str">
            <v>3/2019</v>
          </cell>
          <cell r="J101" t="str">
            <v>WWATER</v>
          </cell>
          <cell r="K101">
            <v>47.569670000000002</v>
          </cell>
          <cell r="P101" t="str">
            <v>2/2019WWATER</v>
          </cell>
          <cell r="Q101" t="str">
            <v>2/2019</v>
          </cell>
          <cell r="R101" t="str">
            <v>Total Non-Trade COS</v>
          </cell>
          <cell r="S101" t="str">
            <v>WWATER</v>
          </cell>
          <cell r="T101" t="str">
            <v>Water</v>
          </cell>
          <cell r="U101">
            <v>45.672339999999998</v>
          </cell>
        </row>
        <row r="102">
          <cell r="A102" t="str">
            <v>4/2019Other OMC</v>
          </cell>
          <cell r="B102" t="str">
            <v>4/2019</v>
          </cell>
          <cell r="C102" t="str">
            <v>Other OMC</v>
          </cell>
          <cell r="D102">
            <v>1279.47201</v>
          </cell>
          <cell r="H102" t="str">
            <v>3/2019WGAS</v>
          </cell>
          <cell r="I102" t="str">
            <v>3/2019</v>
          </cell>
          <cell r="J102" t="str">
            <v>WGAS</v>
          </cell>
          <cell r="K102">
            <v>23.961369999999999</v>
          </cell>
          <cell r="P102" t="str">
            <v>2/2019WGAS</v>
          </cell>
          <cell r="Q102" t="str">
            <v>2/2019</v>
          </cell>
          <cell r="R102" t="str">
            <v>Total Non-Trade COS</v>
          </cell>
          <cell r="S102" t="str">
            <v>WGAS</v>
          </cell>
          <cell r="T102" t="str">
            <v>Gas/Oil</v>
          </cell>
          <cell r="U102">
            <v>141.13147000000001</v>
          </cell>
        </row>
        <row r="103">
          <cell r="A103" t="str">
            <v>4/2019I/C Sales</v>
          </cell>
          <cell r="B103" t="str">
            <v>4/2019</v>
          </cell>
          <cell r="C103" t="str">
            <v>I/C Sales</v>
          </cell>
          <cell r="H103" t="str">
            <v>3/2019WBLDGREP</v>
          </cell>
          <cell r="I103" t="str">
            <v>3/2019</v>
          </cell>
          <cell r="J103" t="str">
            <v>WBLDGREP</v>
          </cell>
          <cell r="K103">
            <v>212.10899000000001</v>
          </cell>
          <cell r="P103" t="str">
            <v>2/2019WOTHUTILS</v>
          </cell>
          <cell r="Q103" t="str">
            <v>2/2019</v>
          </cell>
          <cell r="R103" t="str">
            <v>Total Non-Trade COS</v>
          </cell>
          <cell r="S103" t="str">
            <v>WOTHUTILS</v>
          </cell>
          <cell r="T103" t="str">
            <v>Utilities - Other</v>
          </cell>
          <cell r="U103">
            <v>-55.707500000000003</v>
          </cell>
        </row>
        <row r="104">
          <cell r="A104" t="str">
            <v>4/2019I/C COS</v>
          </cell>
          <cell r="B104" t="str">
            <v>4/2019</v>
          </cell>
          <cell r="C104" t="str">
            <v>I/C COS</v>
          </cell>
          <cell r="H104" t="str">
            <v>3/2019WCLEANING</v>
          </cell>
          <cell r="I104" t="str">
            <v>3/2019</v>
          </cell>
          <cell r="J104" t="str">
            <v>WCLEANING</v>
          </cell>
          <cell r="K104">
            <v>6.2264400000000002</v>
          </cell>
          <cell r="P104" t="str">
            <v>2/2019WBLDGREP</v>
          </cell>
          <cell r="Q104" t="str">
            <v>2/2019</v>
          </cell>
          <cell r="R104" t="str">
            <v>Total Non-Trade COS</v>
          </cell>
          <cell r="S104" t="str">
            <v>WBLDGREP</v>
          </cell>
          <cell r="T104" t="str">
            <v>Building Repair &amp; Ma</v>
          </cell>
          <cell r="U104">
            <v>163.17832999999999</v>
          </cell>
        </row>
        <row r="105">
          <cell r="A105" t="str">
            <v>4/2019I/C Profit in end inv</v>
          </cell>
          <cell r="B105" t="str">
            <v>4/2019</v>
          </cell>
          <cell r="C105" t="str">
            <v>I/C Profit in end inv</v>
          </cell>
          <cell r="H105" t="str">
            <v>3/2019WEQUIPREP</v>
          </cell>
          <cell r="I105" t="str">
            <v>3/2019</v>
          </cell>
          <cell r="J105" t="str">
            <v>WEQUIPREP</v>
          </cell>
          <cell r="K105">
            <v>-6.8338099999999997</v>
          </cell>
          <cell r="P105" t="str">
            <v>2/2019WAUTOREP</v>
          </cell>
          <cell r="Q105" t="str">
            <v>2/2019</v>
          </cell>
          <cell r="R105" t="str">
            <v>Total Non-Trade COS</v>
          </cell>
          <cell r="S105" t="str">
            <v>WAUTOREP</v>
          </cell>
          <cell r="T105" t="str">
            <v>Auto Repair &amp; Mainte</v>
          </cell>
          <cell r="U105">
            <v>2.1511900000000002</v>
          </cell>
        </row>
        <row r="106">
          <cell r="A106" t="str">
            <v>4/2019COS - Cap SW Amort</v>
          </cell>
          <cell r="B106" t="str">
            <v>4/2019</v>
          </cell>
          <cell r="C106" t="str">
            <v>COS - Cap SW Amort</v>
          </cell>
          <cell r="H106" t="str">
            <v>3/2019WGROUNDS</v>
          </cell>
          <cell r="I106" t="str">
            <v>3/2019</v>
          </cell>
          <cell r="J106" t="str">
            <v>WGROUNDS</v>
          </cell>
          <cell r="K106">
            <v>63.192540000000001</v>
          </cell>
          <cell r="P106" t="str">
            <v>2/2019WCLEANING</v>
          </cell>
          <cell r="Q106" t="str">
            <v>2/2019</v>
          </cell>
          <cell r="R106" t="str">
            <v>Total Non-Trade COS</v>
          </cell>
          <cell r="S106" t="str">
            <v>WCLEANING</v>
          </cell>
          <cell r="T106" t="str">
            <v>Cleaning/Disposal</v>
          </cell>
          <cell r="U106">
            <v>249.94087999999999</v>
          </cell>
        </row>
        <row r="107">
          <cell r="A107" t="str">
            <v>4/2019COS - Facilities (OMC)</v>
          </cell>
          <cell r="B107" t="str">
            <v>4/2019</v>
          </cell>
          <cell r="C107" t="str">
            <v>COS - Facilities (OMC)</v>
          </cell>
          <cell r="D107">
            <v>1923.73478</v>
          </cell>
          <cell r="H107" t="str">
            <v>3/2019WPROPTAX</v>
          </cell>
          <cell r="I107" t="str">
            <v>3/2019</v>
          </cell>
          <cell r="J107" t="str">
            <v>WPROPTAX</v>
          </cell>
          <cell r="K107">
            <v>326.26188000000002</v>
          </cell>
          <cell r="P107" t="str">
            <v>2/2019WEQUIPREP</v>
          </cell>
          <cell r="Q107" t="str">
            <v>2/2019</v>
          </cell>
          <cell r="R107" t="str">
            <v>Total Non-Trade COS</v>
          </cell>
          <cell r="S107" t="str">
            <v>WEQUIPREP</v>
          </cell>
          <cell r="T107" t="str">
            <v>Equipment Repair &amp; M</v>
          </cell>
          <cell r="U107">
            <v>992.77467000000001</v>
          </cell>
        </row>
        <row r="108">
          <cell r="A108" t="str">
            <v>4/2019COS - Finance (OMC)</v>
          </cell>
          <cell r="B108" t="str">
            <v>4/2019</v>
          </cell>
          <cell r="C108" t="str">
            <v>COS - Finance (OMC)</v>
          </cell>
          <cell r="H108" t="str">
            <v>3/2019DEPREC_AMORT_SUM</v>
          </cell>
          <cell r="I108" t="str">
            <v>3/2019</v>
          </cell>
          <cell r="J108" t="str">
            <v>DEPREC_AMORT_SUM</v>
          </cell>
          <cell r="K108">
            <v>2507.5733</v>
          </cell>
          <cell r="P108" t="str">
            <v>2/2019WGROUNDS</v>
          </cell>
          <cell r="Q108" t="str">
            <v>2/2019</v>
          </cell>
          <cell r="R108" t="str">
            <v>Total Non-Trade COS</v>
          </cell>
          <cell r="S108" t="str">
            <v>WGROUNDS</v>
          </cell>
          <cell r="T108" t="str">
            <v>Grounds Maintenance</v>
          </cell>
          <cell r="U108">
            <v>33.833820000000003</v>
          </cell>
        </row>
        <row r="109">
          <cell r="A109" t="str">
            <v>4/2019COS - Manufacturing</v>
          </cell>
          <cell r="B109" t="str">
            <v>4/2019</v>
          </cell>
          <cell r="C109" t="str">
            <v>COS - Manufacturing</v>
          </cell>
          <cell r="D109">
            <v>11809.625169999999</v>
          </cell>
          <cell r="H109" t="str">
            <v>3/2019WDEPREC</v>
          </cell>
          <cell r="I109" t="str">
            <v>3/2019</v>
          </cell>
          <cell r="J109" t="str">
            <v>WDEPREC</v>
          </cell>
          <cell r="K109">
            <v>2507.5733</v>
          </cell>
          <cell r="P109" t="str">
            <v>2/2019WPROPTAX</v>
          </cell>
          <cell r="Q109" t="str">
            <v>2/2019</v>
          </cell>
          <cell r="R109" t="str">
            <v>Total Non-Trade COS</v>
          </cell>
          <cell r="S109" t="str">
            <v>WPROPTAX</v>
          </cell>
          <cell r="T109" t="str">
            <v>Property Tax</v>
          </cell>
          <cell r="U109">
            <v>629.46154999999999</v>
          </cell>
        </row>
        <row r="110">
          <cell r="A110" t="str">
            <v>4/2019COS - MIS (OMC)</v>
          </cell>
          <cell r="B110" t="str">
            <v>4/2019</v>
          </cell>
          <cell r="C110" t="str">
            <v>COS - MIS (OMC)</v>
          </cell>
          <cell r="H110" t="str">
            <v>3/2019OTHER_OPEX_SUM</v>
          </cell>
          <cell r="I110" t="str">
            <v>3/2019</v>
          </cell>
          <cell r="J110" t="str">
            <v>OTHER_OPEX_SUM</v>
          </cell>
          <cell r="K110">
            <v>-5647.9986699999999</v>
          </cell>
          <cell r="P110" t="str">
            <v>2/2019DEPREC_AMORT_SUM</v>
          </cell>
          <cell r="Q110" t="str">
            <v>2/2019</v>
          </cell>
          <cell r="R110" t="str">
            <v>Total Non-Trade COS</v>
          </cell>
          <cell r="S110" t="str">
            <v>DEPREC_AMORT_SUM</v>
          </cell>
          <cell r="T110" t="str">
            <v>Depreciation &amp; Amor</v>
          </cell>
          <cell r="U110">
            <v>4313.3737899999996</v>
          </cell>
        </row>
        <row r="111">
          <cell r="A111" t="str">
            <v>4/2019Gross Profit</v>
          </cell>
          <cell r="B111" t="str">
            <v>4/2019</v>
          </cell>
          <cell r="C111" t="str">
            <v>Gross Profit</v>
          </cell>
          <cell r="D111">
            <v>-22141.74236</v>
          </cell>
          <cell r="H111" t="str">
            <v>3/2019WNLABCOM</v>
          </cell>
          <cell r="I111" t="str">
            <v>3/2019</v>
          </cell>
          <cell r="J111" t="str">
            <v>WNLABCOM</v>
          </cell>
          <cell r="K111">
            <v>-38.021479999999997</v>
          </cell>
          <cell r="P111" t="str">
            <v>2/2019WDEPREC</v>
          </cell>
          <cell r="Q111" t="str">
            <v>2/2019</v>
          </cell>
          <cell r="R111" t="str">
            <v>Total Non-Trade COS</v>
          </cell>
          <cell r="S111" t="str">
            <v>WDEPREC</v>
          </cell>
          <cell r="T111" t="str">
            <v>Depreciation</v>
          </cell>
          <cell r="U111">
            <v>4308.3737799999999</v>
          </cell>
        </row>
        <row r="112">
          <cell r="A112" t="str">
            <v>4/2019Total Expenses</v>
          </cell>
          <cell r="B112" t="str">
            <v>4/2019</v>
          </cell>
          <cell r="C112" t="str">
            <v>Total Expenses</v>
          </cell>
          <cell r="D112">
            <v>1064.0208700000001</v>
          </cell>
          <cell r="H112" t="str">
            <v>3/2019WTRAINING</v>
          </cell>
          <cell r="I112" t="str">
            <v>3/2019</v>
          </cell>
          <cell r="J112" t="str">
            <v>WTRAINING</v>
          </cell>
          <cell r="K112">
            <v>5.2945799999999998</v>
          </cell>
          <cell r="P112" t="str">
            <v>2/2019WAMORT</v>
          </cell>
          <cell r="Q112" t="str">
            <v>2/2019</v>
          </cell>
          <cell r="R112" t="str">
            <v>Total Non-Trade COS</v>
          </cell>
          <cell r="S112" t="str">
            <v>WAMORT</v>
          </cell>
          <cell r="T112" t="str">
            <v>Amortization</v>
          </cell>
          <cell r="U112">
            <v>5.0000099999999996</v>
          </cell>
        </row>
        <row r="113">
          <cell r="A113" t="str">
            <v>4/2019Total SMS</v>
          </cell>
          <cell r="B113" t="str">
            <v>4/2019</v>
          </cell>
          <cell r="C113" t="str">
            <v>Total SMS</v>
          </cell>
          <cell r="H113" t="str">
            <v>3/2019WOPSUPPLY</v>
          </cell>
          <cell r="I113" t="str">
            <v>3/2019</v>
          </cell>
          <cell r="J113" t="str">
            <v>WOPSUPPLY</v>
          </cell>
          <cell r="K113">
            <v>254.35892999999999</v>
          </cell>
          <cell r="P113" t="str">
            <v>2/2019MFG_CREDITS</v>
          </cell>
          <cell r="Q113" t="str">
            <v>2/2019</v>
          </cell>
          <cell r="R113" t="str">
            <v>Total Non-Trade COS</v>
          </cell>
          <cell r="S113" t="str">
            <v>MFG_CREDITS</v>
          </cell>
          <cell r="T113" t="str">
            <v>Manufacturing OMC</v>
          </cell>
          <cell r="U113">
            <v>-35626.887170000002</v>
          </cell>
        </row>
        <row r="114">
          <cell r="A114" t="str">
            <v>4/2019Total G&amp;A</v>
          </cell>
          <cell r="B114" t="str">
            <v>4/2019</v>
          </cell>
          <cell r="C114" t="str">
            <v>Total G&amp;A</v>
          </cell>
          <cell r="D114">
            <v>279.18711000000002</v>
          </cell>
          <cell r="H114" t="str">
            <v>3/2019WALLOCS</v>
          </cell>
          <cell r="I114" t="str">
            <v>3/2019</v>
          </cell>
          <cell r="J114" t="str">
            <v>WALLOCS</v>
          </cell>
          <cell r="K114">
            <v>-6135.4821000000002</v>
          </cell>
          <cell r="P114" t="str">
            <v>2/2019CORPCC_ABSORPTION</v>
          </cell>
          <cell r="Q114" t="str">
            <v>2/2019</v>
          </cell>
          <cell r="R114" t="str">
            <v>Total Non-Trade COS</v>
          </cell>
          <cell r="S114" t="str">
            <v>CORPCC_ABSORPTION</v>
          </cell>
          <cell r="T114" t="str">
            <v>Absorption</v>
          </cell>
          <cell r="U114">
            <v>-27207.749960000001</v>
          </cell>
        </row>
        <row r="115">
          <cell r="A115" t="str">
            <v>4/2019Total R&amp;D</v>
          </cell>
          <cell r="B115" t="str">
            <v>4/2019</v>
          </cell>
          <cell r="C115" t="str">
            <v>Total R&amp;D</v>
          </cell>
          <cell r="D115">
            <v>784.83375999999998</v>
          </cell>
          <cell r="H115" t="str">
            <v>3/2019WOTHERS</v>
          </cell>
          <cell r="I115" t="str">
            <v>3/2019</v>
          </cell>
          <cell r="J115" t="str">
            <v>WOTHERS</v>
          </cell>
          <cell r="K115">
            <v>265.85140000000001</v>
          </cell>
          <cell r="P115" t="str">
            <v>2/2019CORPCC_MATERIAL_BURDEN</v>
          </cell>
          <cell r="Q115" t="str">
            <v>2/2019</v>
          </cell>
          <cell r="R115" t="str">
            <v>Total Non-Trade COS</v>
          </cell>
          <cell r="S115" t="str">
            <v>CORPCC_MATERIAL_BURDEN</v>
          </cell>
          <cell r="T115" t="str">
            <v>Material Burden</v>
          </cell>
          <cell r="U115">
            <v>-5829.1870399999998</v>
          </cell>
        </row>
        <row r="116">
          <cell r="A116" t="str">
            <v>4/2019Net Contribution</v>
          </cell>
          <cell r="B116" t="str">
            <v>4/2019</v>
          </cell>
          <cell r="C116" t="str">
            <v>Net Contribution</v>
          </cell>
          <cell r="D116">
            <v>-23205.763220000001</v>
          </cell>
          <cell r="H116" t="str">
            <v>3/2019Not Assigned G/L account (s)</v>
          </cell>
          <cell r="I116" t="str">
            <v>3/2019</v>
          </cell>
          <cell r="J116" t="str">
            <v>Not Assigned G/L account (s)</v>
          </cell>
          <cell r="K116">
            <v>7505.2674999999999</v>
          </cell>
          <cell r="P116" t="str">
            <v>2/2019CORPCC_PRICE_VARIANCE</v>
          </cell>
          <cell r="Q116" t="str">
            <v>2/2019</v>
          </cell>
          <cell r="R116" t="str">
            <v>Total Non-Trade COS</v>
          </cell>
          <cell r="S116" t="str">
            <v>CORPCC_PRICE_VARIANCE</v>
          </cell>
          <cell r="T116" t="str">
            <v>Price Variance</v>
          </cell>
          <cell r="U116">
            <v>-379.10606999999999</v>
          </cell>
        </row>
        <row r="117">
          <cell r="A117" t="str">
            <v>4/2019Net Orders</v>
          </cell>
          <cell r="B117" t="str">
            <v>4/2019</v>
          </cell>
          <cell r="C117" t="str">
            <v>Net Orders</v>
          </cell>
          <cell r="H117" t="str">
            <v>4/2019OPEX_SUM</v>
          </cell>
          <cell r="I117" t="str">
            <v>4/2019</v>
          </cell>
          <cell r="J117" t="str">
            <v>OPEX_SUM</v>
          </cell>
          <cell r="K117">
            <v>1064.0208700000001</v>
          </cell>
          <cell r="P117" t="str">
            <v>2/2019CORPCC_PRICE_VAR_FX</v>
          </cell>
          <cell r="Q117" t="str">
            <v>2/2019</v>
          </cell>
          <cell r="R117" t="str">
            <v>Total Non-Trade COS</v>
          </cell>
          <cell r="S117" t="str">
            <v>CORPCC_PRICE_VAR_FX</v>
          </cell>
          <cell r="T117" t="str">
            <v>Price Variance FX</v>
          </cell>
          <cell r="U117">
            <v>164.09470999999999</v>
          </cell>
        </row>
        <row r="118">
          <cell r="A118" t="str">
            <v>4/2019</v>
          </cell>
          <cell r="B118" t="str">
            <v>4/2019</v>
          </cell>
          <cell r="C118" t="str">
            <v/>
          </cell>
          <cell r="H118" t="str">
            <v>4/2019LABOR_SUM</v>
          </cell>
          <cell r="I118" t="str">
            <v>4/2019</v>
          </cell>
          <cell r="J118" t="str">
            <v>LABOR_SUM</v>
          </cell>
          <cell r="K118">
            <v>2187.2585399999998</v>
          </cell>
          <cell r="P118" t="str">
            <v>2/2019CORPCC_PRODUCTION_VAR</v>
          </cell>
          <cell r="Q118" t="str">
            <v>2/2019</v>
          </cell>
          <cell r="R118" t="str">
            <v>Total Non-Trade COS</v>
          </cell>
          <cell r="S118" t="str">
            <v>CORPCC_PRODUCTION_VAR</v>
          </cell>
          <cell r="T118" t="str">
            <v>Production Variance</v>
          </cell>
          <cell r="U118">
            <v>-2091.6426999999999</v>
          </cell>
        </row>
        <row r="119">
          <cell r="A119" t="str">
            <v>1/2020Net Sales</v>
          </cell>
          <cell r="B119" t="str">
            <v>1/2020</v>
          </cell>
          <cell r="C119" t="str">
            <v>Net Sales</v>
          </cell>
          <cell r="H119" t="str">
            <v>4/2019WLABOR</v>
          </cell>
          <cell r="I119" t="str">
            <v>4/2019</v>
          </cell>
          <cell r="J119" t="str">
            <v>WLABOR</v>
          </cell>
          <cell r="K119">
            <v>2183.4932699999999</v>
          </cell>
          <cell r="P119" t="str">
            <v>2/2019CORPPL_COS_CMV</v>
          </cell>
          <cell r="Q119" t="str">
            <v>2/2019</v>
          </cell>
          <cell r="R119" t="str">
            <v>Total Non-Trade COS</v>
          </cell>
          <cell r="S119" t="str">
            <v>CORPPL_COS_CMV</v>
          </cell>
          <cell r="T119" t="str">
            <v>Capitalized Manufact</v>
          </cell>
          <cell r="U119">
            <v>-283.29611999999997</v>
          </cell>
        </row>
        <row r="120">
          <cell r="A120" t="str">
            <v>1/2020Sales Discounts</v>
          </cell>
          <cell r="B120" t="str">
            <v>1/2020</v>
          </cell>
          <cell r="C120" t="str">
            <v>Sales Discounts</v>
          </cell>
          <cell r="H120" t="str">
            <v>4/2019WCOMMAWARDS</v>
          </cell>
          <cell r="I120" t="str">
            <v>4/2019</v>
          </cell>
          <cell r="J120" t="str">
            <v>WCOMMAWARDS</v>
          </cell>
          <cell r="K120">
            <v>-1.3983399999999999</v>
          </cell>
          <cell r="P120" t="str">
            <v>2/2019DUTY_FREIGHT_SUM</v>
          </cell>
          <cell r="Q120" t="str">
            <v>2/2019</v>
          </cell>
          <cell r="R120" t="str">
            <v>Total Non-Trade COS</v>
          </cell>
          <cell r="S120" t="str">
            <v>DUTY_FREIGHT_SUM</v>
          </cell>
          <cell r="T120" t="str">
            <v>Duty &amp; Freight</v>
          </cell>
          <cell r="U120">
            <v>5667.4343200000003</v>
          </cell>
        </row>
        <row r="121">
          <cell r="A121" t="str">
            <v>1/2020Gross Sales</v>
          </cell>
          <cell r="B121" t="str">
            <v>1/2020</v>
          </cell>
          <cell r="C121" t="str">
            <v>Gross Sales</v>
          </cell>
          <cell r="H121" t="str">
            <v>4/2019WTEMPS</v>
          </cell>
          <cell r="I121" t="str">
            <v>4/2019</v>
          </cell>
          <cell r="J121" t="str">
            <v>WTEMPS</v>
          </cell>
          <cell r="K121">
            <v>5.1636100000000003</v>
          </cell>
          <cell r="P121" t="str">
            <v>2/2019CORPPL_DUTY_FREIGHT</v>
          </cell>
          <cell r="Q121" t="str">
            <v>2/2019</v>
          </cell>
          <cell r="R121" t="str">
            <v>Total Non-Trade COS</v>
          </cell>
          <cell r="S121" t="str">
            <v>CORPPL_DUTY_FREIGHT</v>
          </cell>
          <cell r="T121" t="str">
            <v>Duty and Freight</v>
          </cell>
          <cell r="U121">
            <v>778.62334999999996</v>
          </cell>
        </row>
        <row r="122">
          <cell r="A122" t="str">
            <v>1/2020Cost of Goods Sold</v>
          </cell>
          <cell r="B122" t="str">
            <v>1/2020</v>
          </cell>
          <cell r="C122" t="str">
            <v>Cost of Goods Sold</v>
          </cell>
          <cell r="H122" t="str">
            <v>4/2019WTRAVEL</v>
          </cell>
          <cell r="I122" t="str">
            <v>4/2019</v>
          </cell>
          <cell r="J122" t="str">
            <v>WTRAVEL</v>
          </cell>
          <cell r="K122">
            <v>-523.57533000000001</v>
          </cell>
          <cell r="P122" t="str">
            <v>2/2019WFREIGHT</v>
          </cell>
          <cell r="Q122" t="str">
            <v>2/2019</v>
          </cell>
          <cell r="R122" t="str">
            <v>Total Non-Trade COS</v>
          </cell>
          <cell r="S122" t="str">
            <v>WFREIGHT</v>
          </cell>
          <cell r="T122" t="str">
            <v>Freight</v>
          </cell>
          <cell r="U122">
            <v>4888.8109700000005</v>
          </cell>
        </row>
        <row r="123">
          <cell r="A123" t="str">
            <v>1/2020Trade Margin</v>
          </cell>
          <cell r="B123" t="str">
            <v>1/2020</v>
          </cell>
          <cell r="C123" t="str">
            <v>Trade Margin</v>
          </cell>
          <cell r="H123" t="str">
            <v>4/2019WTRAVELS</v>
          </cell>
          <cell r="I123" t="str">
            <v>4/2019</v>
          </cell>
          <cell r="J123" t="str">
            <v>WTRAVELS</v>
          </cell>
          <cell r="K123">
            <v>-527.62172999999996</v>
          </cell>
          <cell r="P123" t="str">
            <v>2/2019OTHER_OMC_SUM</v>
          </cell>
          <cell r="Q123" t="str">
            <v>2/2019</v>
          </cell>
          <cell r="R123" t="str">
            <v>Total Non-Trade COS</v>
          </cell>
          <cell r="S123" t="str">
            <v>OTHER_OMC_SUM</v>
          </cell>
          <cell r="T123" t="str">
            <v>Other OMC Expenses</v>
          </cell>
          <cell r="U123">
            <v>11372.058950000001</v>
          </cell>
        </row>
        <row r="124">
          <cell r="A124" t="str">
            <v>1/2020Total Non-Trade COS</v>
          </cell>
          <cell r="B124" t="str">
            <v>1/2020</v>
          </cell>
          <cell r="C124" t="str">
            <v>Total Non-Trade COS</v>
          </cell>
          <cell r="D124">
            <v>18694.042170000001</v>
          </cell>
          <cell r="E124">
            <v>18671.886299999998</v>
          </cell>
          <cell r="H124" t="str">
            <v>4/2019WMEETINGS</v>
          </cell>
          <cell r="I124" t="str">
            <v>4/2019</v>
          </cell>
          <cell r="J124" t="str">
            <v>WMEETINGS</v>
          </cell>
          <cell r="K124">
            <v>1.4107000000000001</v>
          </cell>
          <cell r="P124" t="str">
            <v>2/2019WRECRUIT</v>
          </cell>
          <cell r="Q124" t="str">
            <v>2/2019</v>
          </cell>
          <cell r="R124" t="str">
            <v>Total Non-Trade COS</v>
          </cell>
          <cell r="S124" t="str">
            <v>WRECRUIT</v>
          </cell>
          <cell r="T124" t="str">
            <v>Recruiting</v>
          </cell>
          <cell r="U124">
            <v>61.865560000000002</v>
          </cell>
        </row>
        <row r="125">
          <cell r="A125" t="str">
            <v>1/2020COS - Distribution</v>
          </cell>
          <cell r="B125" t="str">
            <v>1/2020</v>
          </cell>
          <cell r="C125" t="str">
            <v>COS - Distribution</v>
          </cell>
          <cell r="D125">
            <v>6660.9463400000004</v>
          </cell>
          <cell r="E125">
            <v>7348.6711999999998</v>
          </cell>
          <cell r="H125" t="str">
            <v>4/2019WPAGERS</v>
          </cell>
          <cell r="I125" t="str">
            <v>4/2019</v>
          </cell>
          <cell r="J125" t="str">
            <v>WPAGERS</v>
          </cell>
          <cell r="K125">
            <v>2.6356999999999999</v>
          </cell>
          <cell r="P125" t="str">
            <v>2/2019WPROJECT</v>
          </cell>
          <cell r="Q125" t="str">
            <v>2/2019</v>
          </cell>
          <cell r="R125" t="str">
            <v>Total Non-Trade COS</v>
          </cell>
          <cell r="S125" t="str">
            <v>WPROJECT</v>
          </cell>
          <cell r="T125" t="str">
            <v>Project Expenses</v>
          </cell>
          <cell r="U125">
            <v>575.93700000000001</v>
          </cell>
        </row>
        <row r="126">
          <cell r="A126" t="str">
            <v>1/2020COS - Service</v>
          </cell>
          <cell r="B126" t="str">
            <v>1/2020</v>
          </cell>
          <cell r="C126" t="str">
            <v>COS - Service</v>
          </cell>
          <cell r="H126" t="str">
            <v>4/2019PROJECT_OS_SUM</v>
          </cell>
          <cell r="I126" t="str">
            <v>4/2019</v>
          </cell>
          <cell r="J126" t="str">
            <v>PROJECT_OS_SUM</v>
          </cell>
          <cell r="K126">
            <v>900.47805000000005</v>
          </cell>
          <cell r="P126" t="str">
            <v>2/2019WINVEXP</v>
          </cell>
          <cell r="Q126" t="str">
            <v>2/2019</v>
          </cell>
          <cell r="R126" t="str">
            <v>Total Non-Trade COS</v>
          </cell>
          <cell r="S126" t="str">
            <v>WINVEXP</v>
          </cell>
          <cell r="T126" t="str">
            <v>Consumed Inventory</v>
          </cell>
          <cell r="U126">
            <v>1572.6069500000001</v>
          </cell>
        </row>
        <row r="127">
          <cell r="A127" t="str">
            <v>1/2020Other OMC</v>
          </cell>
          <cell r="B127" t="str">
            <v>1/2020</v>
          </cell>
          <cell r="C127" t="str">
            <v>Other OMC</v>
          </cell>
          <cell r="D127">
            <v>1316.79116</v>
          </cell>
          <cell r="E127">
            <v>1110.93472</v>
          </cell>
          <cell r="H127" t="str">
            <v>4/2019WRECRUIT</v>
          </cell>
          <cell r="I127" t="str">
            <v>4/2019</v>
          </cell>
          <cell r="J127" t="str">
            <v>WRECRUIT</v>
          </cell>
          <cell r="K127">
            <v>5.7590000000000002E-2</v>
          </cell>
          <cell r="P127" t="str">
            <v>2/2019WTRAINING</v>
          </cell>
          <cell r="Q127" t="str">
            <v>2/2019</v>
          </cell>
          <cell r="R127" t="str">
            <v>Total Non-Trade COS</v>
          </cell>
          <cell r="S127" t="str">
            <v>WTRAINING</v>
          </cell>
          <cell r="T127" t="str">
            <v>Training Expense</v>
          </cell>
          <cell r="U127">
            <v>188.60986</v>
          </cell>
        </row>
        <row r="128">
          <cell r="A128" t="str">
            <v>1/2020I/C Sales</v>
          </cell>
          <cell r="B128" t="str">
            <v>1/2020</v>
          </cell>
          <cell r="C128" t="str">
            <v>I/C Sales</v>
          </cell>
          <cell r="H128" t="str">
            <v>4/2019WPROJECT</v>
          </cell>
          <cell r="I128" t="str">
            <v>4/2019</v>
          </cell>
          <cell r="J128" t="str">
            <v>WPROJECT</v>
          </cell>
          <cell r="K128">
            <v>-116.91307999999999</v>
          </cell>
          <cell r="P128" t="str">
            <v>2/2019WPROMO</v>
          </cell>
          <cell r="Q128" t="str">
            <v>2/2019</v>
          </cell>
          <cell r="R128" t="str">
            <v>Total Non-Trade COS</v>
          </cell>
          <cell r="S128" t="str">
            <v>WPROMO</v>
          </cell>
          <cell r="T128" t="str">
            <v>Promotions</v>
          </cell>
          <cell r="U128">
            <v>0.94</v>
          </cell>
        </row>
        <row r="129">
          <cell r="A129" t="str">
            <v>1/2020I/C COS</v>
          </cell>
          <cell r="B129" t="str">
            <v>1/2020</v>
          </cell>
          <cell r="C129" t="str">
            <v>I/C COS</v>
          </cell>
          <cell r="H129" t="str">
            <v>4/2019WOUTSERV</v>
          </cell>
          <cell r="I129" t="str">
            <v>4/2019</v>
          </cell>
          <cell r="J129" t="str">
            <v>WOUTSERV</v>
          </cell>
          <cell r="K129">
            <v>1017.33354</v>
          </cell>
          <cell r="P129" t="str">
            <v>2/2019WOUTSERV</v>
          </cell>
          <cell r="Q129" t="str">
            <v>2/2019</v>
          </cell>
          <cell r="R129" t="str">
            <v>Total Non-Trade COS</v>
          </cell>
          <cell r="S129" t="str">
            <v>WOUTSERV</v>
          </cell>
          <cell r="T129" t="str">
            <v>Outside Services</v>
          </cell>
          <cell r="U129">
            <v>1352.9173000000001</v>
          </cell>
        </row>
        <row r="130">
          <cell r="A130" t="str">
            <v>1/2020I/C Profit in end inv</v>
          </cell>
          <cell r="B130" t="str">
            <v>1/2020</v>
          </cell>
          <cell r="C130" t="str">
            <v>I/C Profit in end inv</v>
          </cell>
          <cell r="H130" t="str">
            <v>4/2019WFACILITIES</v>
          </cell>
          <cell r="I130" t="str">
            <v>4/2019</v>
          </cell>
          <cell r="J130" t="str">
            <v>WFACILITIES</v>
          </cell>
          <cell r="K130">
            <v>1807.8372199999999</v>
          </cell>
          <cell r="P130" t="str">
            <v>2/2019WOPSUPPLY</v>
          </cell>
          <cell r="Q130" t="str">
            <v>2/2019</v>
          </cell>
          <cell r="R130" t="str">
            <v>Total Non-Trade COS</v>
          </cell>
          <cell r="S130" t="str">
            <v>WOPSUPPLY</v>
          </cell>
          <cell r="T130" t="str">
            <v>Operating Supplies</v>
          </cell>
          <cell r="U130">
            <v>2413.0071699999999</v>
          </cell>
        </row>
        <row r="131">
          <cell r="A131" t="str">
            <v>1/2020COS - Cap SW Amort</v>
          </cell>
          <cell r="B131" t="str">
            <v>1/2020</v>
          </cell>
          <cell r="C131" t="str">
            <v>COS - Cap SW Amort</v>
          </cell>
          <cell r="H131" t="str">
            <v>4/2019WBLDGRENT</v>
          </cell>
          <cell r="I131" t="str">
            <v>4/2019</v>
          </cell>
          <cell r="J131" t="str">
            <v>WBLDGRENT</v>
          </cell>
          <cell r="K131">
            <v>107.93123</v>
          </cell>
          <cell r="P131" t="str">
            <v>2/2019WALLOCS</v>
          </cell>
          <cell r="Q131" t="str">
            <v>2/2019</v>
          </cell>
          <cell r="R131" t="str">
            <v>Total Non-Trade COS</v>
          </cell>
          <cell r="S131" t="str">
            <v>WALLOCS</v>
          </cell>
          <cell r="T131" t="str">
            <v>Allocations</v>
          </cell>
          <cell r="U131">
            <v>2417.3464100000001</v>
          </cell>
        </row>
        <row r="132">
          <cell r="A132" t="str">
            <v>1/2020COS - Facilities (OMC)</v>
          </cell>
          <cell r="B132" t="str">
            <v>1/2020</v>
          </cell>
          <cell r="C132" t="str">
            <v>COS - Facilities (OMC)</v>
          </cell>
          <cell r="D132">
            <v>2928.4927899999998</v>
          </cell>
          <cell r="E132">
            <v>2954.9926599999999</v>
          </cell>
          <cell r="H132" t="str">
            <v>4/2019WEQUIPRENT</v>
          </cell>
          <cell r="I132" t="str">
            <v>4/2019</v>
          </cell>
          <cell r="J132" t="str">
            <v>WEQUIPRENT</v>
          </cell>
          <cell r="K132">
            <v>10.20645</v>
          </cell>
          <cell r="P132" t="str">
            <v>2/2019WPOSTAGE</v>
          </cell>
          <cell r="Q132" t="str">
            <v>2/2019</v>
          </cell>
          <cell r="R132" t="str">
            <v>Total Non-Trade COS</v>
          </cell>
          <cell r="S132" t="str">
            <v>WPOSTAGE</v>
          </cell>
          <cell r="T132" t="str">
            <v>Postage</v>
          </cell>
          <cell r="U132">
            <v>12.41657</v>
          </cell>
        </row>
        <row r="133">
          <cell r="A133" t="str">
            <v>1/2020COS - Finance (OMC)</v>
          </cell>
          <cell r="B133" t="str">
            <v>1/2020</v>
          </cell>
          <cell r="C133" t="str">
            <v>COS - Finance (OMC)</v>
          </cell>
          <cell r="H133" t="str">
            <v>4/2019WELECTRIC</v>
          </cell>
          <cell r="I133" t="str">
            <v>4/2019</v>
          </cell>
          <cell r="J133" t="str">
            <v>WELECTRIC</v>
          </cell>
          <cell r="K133">
            <v>879.83798999999999</v>
          </cell>
          <cell r="P133" t="str">
            <v>2/2019WLIBRARY</v>
          </cell>
          <cell r="Q133" t="str">
            <v>2/2019</v>
          </cell>
          <cell r="R133" t="str">
            <v>Total Non-Trade COS</v>
          </cell>
          <cell r="S133" t="str">
            <v>WLIBRARY</v>
          </cell>
          <cell r="T133" t="str">
            <v>Library &amp; Subscripti</v>
          </cell>
          <cell r="U133">
            <v>36.578809999999997</v>
          </cell>
        </row>
        <row r="134">
          <cell r="A134" t="str">
            <v>1/2020COS - Manufacturing</v>
          </cell>
          <cell r="B134" t="str">
            <v>1/2020</v>
          </cell>
          <cell r="C134" t="str">
            <v>COS - Manufacturing</v>
          </cell>
          <cell r="D134">
            <v>7787.8118800000002</v>
          </cell>
          <cell r="E134">
            <v>7257.2877200000003</v>
          </cell>
          <cell r="H134" t="str">
            <v>4/2019WWATER</v>
          </cell>
          <cell r="I134" t="str">
            <v>4/2019</v>
          </cell>
          <cell r="J134" t="str">
            <v>WWATER</v>
          </cell>
          <cell r="K134">
            <v>40.261809999999997</v>
          </cell>
          <cell r="P134" t="str">
            <v>2/2019WDONATE</v>
          </cell>
          <cell r="Q134" t="str">
            <v>2/2019</v>
          </cell>
          <cell r="R134" t="str">
            <v>Total Non-Trade COS</v>
          </cell>
          <cell r="S134" t="str">
            <v>WDONATE</v>
          </cell>
          <cell r="T134" t="str">
            <v>Donations</v>
          </cell>
          <cell r="U134">
            <v>10.548999999999999</v>
          </cell>
        </row>
        <row r="135">
          <cell r="A135" t="str">
            <v>1/2020COS - MIS (OMC)</v>
          </cell>
          <cell r="B135" t="str">
            <v>1/2020</v>
          </cell>
          <cell r="C135" t="str">
            <v>COS - MIS (OMC)</v>
          </cell>
          <cell r="H135" t="str">
            <v>4/2019WGAS</v>
          </cell>
          <cell r="I135" t="str">
            <v>4/2019</v>
          </cell>
          <cell r="J135" t="str">
            <v>WGAS</v>
          </cell>
          <cell r="K135">
            <v>85.272580000000005</v>
          </cell>
          <cell r="P135" t="str">
            <v>2/2019WCAFE</v>
          </cell>
          <cell r="Q135" t="str">
            <v>2/2019</v>
          </cell>
          <cell r="R135" t="str">
            <v>Total Non-Trade COS</v>
          </cell>
          <cell r="S135" t="str">
            <v>WCAFE</v>
          </cell>
          <cell r="T135" t="str">
            <v>Cafeteria</v>
          </cell>
          <cell r="U135">
            <v>88.851830000000007</v>
          </cell>
        </row>
        <row r="136">
          <cell r="A136" t="str">
            <v>1/2020Gross Profit</v>
          </cell>
          <cell r="B136" t="str">
            <v>1/2020</v>
          </cell>
          <cell r="C136" t="str">
            <v>Gross Profit</v>
          </cell>
          <cell r="D136">
            <v>-18694.042170000001</v>
          </cell>
          <cell r="E136">
            <v>-18671.886299999998</v>
          </cell>
          <cell r="H136" t="str">
            <v>4/2019WBLDGREP</v>
          </cell>
          <cell r="I136" t="str">
            <v>4/2019</v>
          </cell>
          <cell r="J136" t="str">
            <v>WBLDGREP</v>
          </cell>
          <cell r="K136">
            <v>178.11489</v>
          </cell>
          <cell r="P136" t="str">
            <v>2/2019WEMPENT</v>
          </cell>
          <cell r="Q136" t="str">
            <v>2/2019</v>
          </cell>
          <cell r="R136" t="str">
            <v>Total Non-Trade COS</v>
          </cell>
          <cell r="S136" t="str">
            <v>WEMPENT</v>
          </cell>
          <cell r="T136" t="str">
            <v>Employee Entertainme</v>
          </cell>
          <cell r="U136">
            <v>7.3699999999999998E-3</v>
          </cell>
        </row>
        <row r="137">
          <cell r="A137" t="str">
            <v>1/2020Total Expenses</v>
          </cell>
          <cell r="B137" t="str">
            <v>1/2020</v>
          </cell>
          <cell r="C137" t="str">
            <v>Total Expenses</v>
          </cell>
          <cell r="D137">
            <v>1359.2854500000001</v>
          </cell>
          <cell r="E137">
            <v>1625.28539</v>
          </cell>
          <cell r="H137" t="str">
            <v>4/2019WCLEANING</v>
          </cell>
          <cell r="I137" t="str">
            <v>4/2019</v>
          </cell>
          <cell r="J137" t="str">
            <v>WCLEANING</v>
          </cell>
          <cell r="K137">
            <v>6.2250699999999997</v>
          </cell>
          <cell r="P137" t="str">
            <v>2/2019WEMPPROG</v>
          </cell>
          <cell r="Q137" t="str">
            <v>2/2019</v>
          </cell>
          <cell r="R137" t="str">
            <v>Total Non-Trade COS</v>
          </cell>
          <cell r="S137" t="str">
            <v>WEMPPROG</v>
          </cell>
          <cell r="T137" t="str">
            <v>Employee Programs</v>
          </cell>
          <cell r="U137">
            <v>42.90166</v>
          </cell>
        </row>
        <row r="138">
          <cell r="A138" t="str">
            <v>1/2020Total SMS</v>
          </cell>
          <cell r="B138" t="str">
            <v>1/2020</v>
          </cell>
          <cell r="C138" t="str">
            <v>Total SMS</v>
          </cell>
          <cell r="H138" t="str">
            <v>4/2019WEQUIPREP</v>
          </cell>
          <cell r="I138" t="str">
            <v>4/2019</v>
          </cell>
          <cell r="J138" t="str">
            <v>WEQUIPREP</v>
          </cell>
          <cell r="K138">
            <v>5.1766800000000002</v>
          </cell>
          <cell r="P138" t="str">
            <v>2/2019WEMPFIT</v>
          </cell>
          <cell r="Q138" t="str">
            <v>2/2019</v>
          </cell>
          <cell r="R138" t="str">
            <v>Total Non-Trade COS</v>
          </cell>
          <cell r="S138" t="str">
            <v>WEMPFIT</v>
          </cell>
          <cell r="T138" t="str">
            <v>Employee Fitness</v>
          </cell>
          <cell r="U138">
            <v>-3.6741700000000002</v>
          </cell>
        </row>
        <row r="139">
          <cell r="A139" t="str">
            <v>1/2020Total G&amp;A</v>
          </cell>
          <cell r="B139" t="str">
            <v>1/2020</v>
          </cell>
          <cell r="C139" t="str">
            <v>Total G&amp;A</v>
          </cell>
          <cell r="D139">
            <v>493.37635</v>
          </cell>
          <cell r="E139">
            <v>668.66039000000001</v>
          </cell>
          <cell r="H139" t="str">
            <v>4/2019WGROUNDS</v>
          </cell>
          <cell r="I139" t="str">
            <v>4/2019</v>
          </cell>
          <cell r="J139" t="str">
            <v>WGROUNDS</v>
          </cell>
          <cell r="K139">
            <v>168.54868999999999</v>
          </cell>
          <cell r="P139" t="str">
            <v>2/2019WMISC</v>
          </cell>
          <cell r="Q139" t="str">
            <v>2/2019</v>
          </cell>
          <cell r="R139" t="str">
            <v>Total Non-Trade COS</v>
          </cell>
          <cell r="S139" t="str">
            <v>WMISC</v>
          </cell>
          <cell r="T139" t="str">
            <v>Miscellaneous</v>
          </cell>
          <cell r="U139">
            <v>23.011130000000001</v>
          </cell>
        </row>
        <row r="140">
          <cell r="A140" t="str">
            <v>1/2020Total R&amp;D</v>
          </cell>
          <cell r="B140" t="str">
            <v>1/2020</v>
          </cell>
          <cell r="C140" t="str">
            <v>Total R&amp;D</v>
          </cell>
          <cell r="D140">
            <v>865.90909999999997</v>
          </cell>
          <cell r="E140">
            <v>956.625</v>
          </cell>
          <cell r="H140" t="str">
            <v>4/2019WPROPTAX</v>
          </cell>
          <cell r="I140" t="str">
            <v>4/2019</v>
          </cell>
          <cell r="J140" t="str">
            <v>WPROPTAX</v>
          </cell>
          <cell r="K140">
            <v>326.26182999999997</v>
          </cell>
          <cell r="P140" t="str">
            <v>2/2019WTELE</v>
          </cell>
          <cell r="Q140" t="str">
            <v>2/2019</v>
          </cell>
          <cell r="R140" t="str">
            <v>Total Non-Trade COS</v>
          </cell>
          <cell r="S140" t="str">
            <v>WTELE</v>
          </cell>
          <cell r="T140" t="str">
            <v>Telephone</v>
          </cell>
          <cell r="U140">
            <v>79.306179999999998</v>
          </cell>
        </row>
        <row r="141">
          <cell r="A141" t="str">
            <v>1/2020Net Contribution</v>
          </cell>
          <cell r="B141" t="str">
            <v>1/2020</v>
          </cell>
          <cell r="C141" t="str">
            <v>Net Contribution</v>
          </cell>
          <cell r="D141">
            <v>-20053.32762</v>
          </cell>
          <cell r="E141">
            <v>-20297.171689999999</v>
          </cell>
          <cell r="H141" t="str">
            <v>4/2019DEPREC_AMORT_SUM</v>
          </cell>
          <cell r="I141" t="str">
            <v>4/2019</v>
          </cell>
          <cell r="J141" t="str">
            <v>DEPREC_AMORT_SUM</v>
          </cell>
          <cell r="K141">
            <v>2473.3168500000002</v>
          </cell>
          <cell r="P141" t="str">
            <v>2/2019WDATA</v>
          </cell>
          <cell r="Q141" t="str">
            <v>2/2019</v>
          </cell>
          <cell r="R141" t="str">
            <v>Total Non-Trade COS</v>
          </cell>
          <cell r="S141" t="str">
            <v>WDATA</v>
          </cell>
          <cell r="T141" t="str">
            <v>Data Transmissions</v>
          </cell>
          <cell r="U141">
            <v>7.7992999999999997</v>
          </cell>
        </row>
        <row r="142">
          <cell r="A142" t="str">
            <v>1/2020Net Orders</v>
          </cell>
          <cell r="B142" t="str">
            <v>1/2020</v>
          </cell>
          <cell r="C142" t="str">
            <v>Net Orders</v>
          </cell>
          <cell r="H142" t="str">
            <v>4/2019WDEPREC</v>
          </cell>
          <cell r="I142" t="str">
            <v>4/2019</v>
          </cell>
          <cell r="J142" t="str">
            <v>WDEPREC</v>
          </cell>
          <cell r="K142">
            <v>2473.3168500000002</v>
          </cell>
          <cell r="P142" t="str">
            <v>2/2019WINSUR</v>
          </cell>
          <cell r="Q142" t="str">
            <v>2/2019</v>
          </cell>
          <cell r="R142" t="str">
            <v>Total Non-Trade COS</v>
          </cell>
          <cell r="S142" t="str">
            <v>WINSUR</v>
          </cell>
          <cell r="T142" t="str">
            <v>Insurance</v>
          </cell>
          <cell r="U142">
            <v>240.53476000000001</v>
          </cell>
        </row>
        <row r="143">
          <cell r="A143" t="str">
            <v>1/2020</v>
          </cell>
          <cell r="B143" t="str">
            <v>1/2020</v>
          </cell>
          <cell r="C143" t="str">
            <v/>
          </cell>
          <cell r="H143" t="str">
            <v>4/2019OTHER_OPEX_SUM</v>
          </cell>
          <cell r="I143" t="str">
            <v>4/2019</v>
          </cell>
          <cell r="J143" t="str">
            <v>OTHER_OPEX_SUM</v>
          </cell>
          <cell r="K143">
            <v>-5781.2944699999998</v>
          </cell>
          <cell r="P143" t="str">
            <v>2/2019WMISCTAX</v>
          </cell>
          <cell r="Q143" t="str">
            <v>2/2019</v>
          </cell>
          <cell r="R143" t="str">
            <v>Total Non-Trade COS</v>
          </cell>
          <cell r="S143" t="str">
            <v>WMISCTAX</v>
          </cell>
          <cell r="T143" t="str">
            <v>Miscellaneous Taxes</v>
          </cell>
          <cell r="U143">
            <v>2.5000000000000001E-2</v>
          </cell>
        </row>
        <row r="144">
          <cell r="A144" t="str">
            <v>2/2020Net Sales</v>
          </cell>
          <cell r="B144" t="str">
            <v>2/2020</v>
          </cell>
          <cell r="C144" t="str">
            <v>Net Sales</v>
          </cell>
          <cell r="D144">
            <v>32.41563</v>
          </cell>
          <cell r="H144" t="str">
            <v>4/2019WTRAINING</v>
          </cell>
          <cell r="I144" t="str">
            <v>4/2019</v>
          </cell>
          <cell r="J144" t="str">
            <v>WTRAINING</v>
          </cell>
          <cell r="K144">
            <v>16.884740000000001</v>
          </cell>
          <cell r="P144" t="str">
            <v>2/2019WGLFASSET</v>
          </cell>
          <cell r="Q144" t="str">
            <v>2/2019</v>
          </cell>
          <cell r="R144" t="str">
            <v>Total Non-Trade COS</v>
          </cell>
          <cell r="S144" t="str">
            <v>WGLFASSET</v>
          </cell>
          <cell r="T144" t="str">
            <v>Gain/Loss on Fixed A</v>
          </cell>
          <cell r="U144">
            <v>-0.73104999999999998</v>
          </cell>
        </row>
        <row r="145">
          <cell r="A145" t="str">
            <v>2/2020Sales Discounts</v>
          </cell>
          <cell r="B145" t="str">
            <v>2/2020</v>
          </cell>
          <cell r="C145" t="str">
            <v>Sales Discounts</v>
          </cell>
          <cell r="H145" t="str">
            <v>4/2019WOPSUPPLY</v>
          </cell>
          <cell r="I145" t="str">
            <v>4/2019</v>
          </cell>
          <cell r="J145" t="str">
            <v>WOPSUPPLY</v>
          </cell>
          <cell r="K145">
            <v>47.108440000000002</v>
          </cell>
          <cell r="P145" t="str">
            <v>2/2019WBANKCHRG</v>
          </cell>
          <cell r="Q145" t="str">
            <v>2/2019</v>
          </cell>
          <cell r="R145" t="str">
            <v>Total Non-Trade COS</v>
          </cell>
          <cell r="S145" t="str">
            <v>WBANKCHRG</v>
          </cell>
          <cell r="T145" t="str">
            <v>Bank Charges</v>
          </cell>
          <cell r="U145">
            <v>0.50019999999999998</v>
          </cell>
        </row>
        <row r="146">
          <cell r="A146" t="str">
            <v>2/2020Gross Sales</v>
          </cell>
          <cell r="B146" t="str">
            <v>2/2020</v>
          </cell>
          <cell r="C146" t="str">
            <v>Gross Sales</v>
          </cell>
          <cell r="D146">
            <v>32.41563</v>
          </cell>
          <cell r="H146" t="str">
            <v>4/2019WALLOCS</v>
          </cell>
          <cell r="I146" t="str">
            <v>4/2019</v>
          </cell>
          <cell r="J146" t="str">
            <v>WALLOCS</v>
          </cell>
          <cell r="K146">
            <v>-6135.4821000000002</v>
          </cell>
          <cell r="P146" t="str">
            <v>2/2019WWRITEOFF</v>
          </cell>
          <cell r="Q146" t="str">
            <v>2/2019</v>
          </cell>
          <cell r="R146" t="str">
            <v>Total Non-Trade COS</v>
          </cell>
          <cell r="S146" t="str">
            <v>WWRITEOFF</v>
          </cell>
          <cell r="T146" t="str">
            <v>Write Offs</v>
          </cell>
          <cell r="U146">
            <v>5.0000000000000002E-5</v>
          </cell>
        </row>
        <row r="147">
          <cell r="A147" t="str">
            <v>2/2020Cost of Goods Sold</v>
          </cell>
          <cell r="B147" t="str">
            <v>2/2020</v>
          </cell>
          <cell r="C147" t="str">
            <v>Cost of Goods Sold</v>
          </cell>
          <cell r="D147">
            <v>32.797510000000003</v>
          </cell>
          <cell r="H147" t="str">
            <v>4/2019WOTHERS</v>
          </cell>
          <cell r="I147" t="str">
            <v>4/2019</v>
          </cell>
          <cell r="J147" t="str">
            <v>WOTHERS</v>
          </cell>
          <cell r="K147">
            <v>290.19445999999999</v>
          </cell>
          <cell r="P147" t="str">
            <v>2/2019WPERCOST</v>
          </cell>
          <cell r="Q147" t="str">
            <v>2/2019</v>
          </cell>
          <cell r="R147" t="str">
            <v>Total Non-Trade COS</v>
          </cell>
          <cell r="S147" t="str">
            <v>WPERCOST</v>
          </cell>
          <cell r="T147" t="str">
            <v>Period Costs</v>
          </cell>
          <cell r="U147">
            <v>313.75009</v>
          </cell>
        </row>
        <row r="148">
          <cell r="A148" t="str">
            <v>2/2020Trade Margin</v>
          </cell>
          <cell r="B148" t="str">
            <v>2/2020</v>
          </cell>
          <cell r="C148" t="str">
            <v>Trade Margin</v>
          </cell>
          <cell r="D148">
            <v>-0.38188</v>
          </cell>
          <cell r="H148" t="str">
            <v>4/2019Not Assigned G/L account (s)</v>
          </cell>
          <cell r="I148" t="str">
            <v>4/2019</v>
          </cell>
          <cell r="J148" t="str">
            <v>Not Assigned G/L account (s)</v>
          </cell>
          <cell r="K148">
            <v>52897.44412</v>
          </cell>
          <cell r="P148" t="str">
            <v>2/2019WOTHINCEXP</v>
          </cell>
          <cell r="Q148" t="str">
            <v>2/2019</v>
          </cell>
          <cell r="R148" t="str">
            <v>Total Non-Trade COS</v>
          </cell>
          <cell r="S148" t="str">
            <v>WOTHINCEXP</v>
          </cell>
          <cell r="T148" t="str">
            <v>Other Income/Expense</v>
          </cell>
          <cell r="U148">
            <v>105.30837</v>
          </cell>
        </row>
        <row r="149">
          <cell r="A149" t="str">
            <v>2/2020Total Non-Trade COS</v>
          </cell>
          <cell r="B149" t="str">
            <v>2/2020</v>
          </cell>
          <cell r="C149" t="str">
            <v>Total Non-Trade COS</v>
          </cell>
          <cell r="D149">
            <v>26259.052210000002</v>
          </cell>
          <cell r="E149">
            <v>17444.208490000001</v>
          </cell>
          <cell r="H149" t="str">
            <v>1/2020OPEX_SUM</v>
          </cell>
          <cell r="I149" t="str">
            <v>1/2020</v>
          </cell>
          <cell r="J149" t="str">
            <v>OPEX_SUM</v>
          </cell>
          <cell r="K149">
            <v>1359.2854500000001</v>
          </cell>
          <cell r="L149">
            <v>1625.28539</v>
          </cell>
          <cell r="P149" t="str">
            <v>2/2019CORPCC_SUBCONTRACT</v>
          </cell>
          <cell r="Q149" t="str">
            <v>2/2019</v>
          </cell>
          <cell r="R149" t="str">
            <v>Total Non-Trade COS</v>
          </cell>
          <cell r="S149" t="str">
            <v>CORPCC_SUBCONTRACT</v>
          </cell>
          <cell r="T149" t="str">
            <v>Subcontract</v>
          </cell>
          <cell r="U149">
            <v>6.3494999999999999</v>
          </cell>
        </row>
        <row r="150">
          <cell r="A150" t="str">
            <v>2/2020COS - Distribution</v>
          </cell>
          <cell r="B150" t="str">
            <v>2/2020</v>
          </cell>
          <cell r="C150" t="str">
            <v>COS - Distribution</v>
          </cell>
          <cell r="D150">
            <v>6175.0727900000002</v>
          </cell>
          <cell r="E150">
            <v>6957.6891100000003</v>
          </cell>
          <cell r="H150" t="str">
            <v>1/2020LABOR_SUM</v>
          </cell>
          <cell r="I150" t="str">
            <v>1/2020</v>
          </cell>
          <cell r="J150" t="str">
            <v>LABOR_SUM</v>
          </cell>
          <cell r="K150">
            <v>2234.6497800000002</v>
          </cell>
          <cell r="L150">
            <v>2167.3303099999998</v>
          </cell>
          <cell r="P150" t="str">
            <v>2/2019CORPPL_WARRANTY</v>
          </cell>
          <cell r="Q150" t="str">
            <v>2/2019</v>
          </cell>
          <cell r="R150" t="str">
            <v>Total Non-Trade COS</v>
          </cell>
          <cell r="S150" t="str">
            <v>CORPPL_WARRANTY</v>
          </cell>
          <cell r="T150" t="str">
            <v>Warranty</v>
          </cell>
          <cell r="U150">
            <v>1813.7247600000001</v>
          </cell>
        </row>
        <row r="151">
          <cell r="A151" t="str">
            <v>2/2020COS - Service</v>
          </cell>
          <cell r="B151" t="str">
            <v>2/2020</v>
          </cell>
          <cell r="C151" t="str">
            <v>COS - Service</v>
          </cell>
          <cell r="H151" t="str">
            <v>1/2020WLABOR</v>
          </cell>
          <cell r="I151" t="str">
            <v>1/2020</v>
          </cell>
          <cell r="J151" t="str">
            <v>WLABOR</v>
          </cell>
          <cell r="K151">
            <v>2223.5296600000001</v>
          </cell>
          <cell r="L151">
            <v>2159.7703099999999</v>
          </cell>
          <cell r="P151" t="str">
            <v>2/2019CORPPL_INVENTORY_RESERVE</v>
          </cell>
          <cell r="Q151" t="str">
            <v>2/2019</v>
          </cell>
          <cell r="R151" t="str">
            <v>Total Non-Trade COS</v>
          </cell>
          <cell r="S151" t="str">
            <v>CORPPL_INVENTORY_RESERVE</v>
          </cell>
          <cell r="T151" t="str">
            <v>Inventory Reserves</v>
          </cell>
          <cell r="U151">
            <v>-158.06222</v>
          </cell>
        </row>
        <row r="152">
          <cell r="A152" t="str">
            <v>2/2020Other OMC</v>
          </cell>
          <cell r="B152" t="str">
            <v>2/2020</v>
          </cell>
          <cell r="C152" t="str">
            <v>Other OMC</v>
          </cell>
          <cell r="D152">
            <v>5016.00461</v>
          </cell>
          <cell r="E152">
            <v>1541.45064</v>
          </cell>
          <cell r="H152" t="str">
            <v>1/2020WCOMMAWARDS</v>
          </cell>
          <cell r="I152" t="str">
            <v>1/2020</v>
          </cell>
          <cell r="J152" t="str">
            <v>WCOMMAWARDS</v>
          </cell>
          <cell r="K152">
            <v>1.91103</v>
          </cell>
          <cell r="P152" t="str">
            <v>2/2019CORPPL_SCRAP</v>
          </cell>
          <cell r="Q152" t="str">
            <v>2/2019</v>
          </cell>
          <cell r="R152" t="str">
            <v>Total Non-Trade COS</v>
          </cell>
          <cell r="S152" t="str">
            <v>CORPPL_SCRAP</v>
          </cell>
          <cell r="T152" t="str">
            <v>Scrap</v>
          </cell>
          <cell r="U152">
            <v>34.867139999999999</v>
          </cell>
        </row>
        <row r="153">
          <cell r="A153" t="str">
            <v>2/2020I/C Sales</v>
          </cell>
          <cell r="B153" t="str">
            <v>2/2020</v>
          </cell>
          <cell r="C153" t="str">
            <v>I/C Sales</v>
          </cell>
          <cell r="H153" t="str">
            <v>1/2020WTEMPS</v>
          </cell>
          <cell r="I153" t="str">
            <v>1/2020</v>
          </cell>
          <cell r="J153" t="str">
            <v>WTEMPS</v>
          </cell>
          <cell r="K153">
            <v>9.2090899999999998</v>
          </cell>
          <cell r="L153">
            <v>7.56</v>
          </cell>
          <cell r="P153" t="str">
            <v>2/2019CORPPL_ADJ_TO_PHYS</v>
          </cell>
          <cell r="Q153" t="str">
            <v>2/2019</v>
          </cell>
          <cell r="R153" t="str">
            <v>Total Non-Trade COS</v>
          </cell>
          <cell r="S153" t="str">
            <v>CORPPL_ADJ_TO_PHYS</v>
          </cell>
          <cell r="T153" t="str">
            <v>Adjust to Physical</v>
          </cell>
          <cell r="U153">
            <v>3.4748600000000001</v>
          </cell>
        </row>
        <row r="154">
          <cell r="A154" t="str">
            <v>2/2020I/C COS</v>
          </cell>
          <cell r="B154" t="str">
            <v>2/2020</v>
          </cell>
          <cell r="C154" t="str">
            <v>I/C COS</v>
          </cell>
          <cell r="H154" t="str">
            <v>1/2020WTRAVEL</v>
          </cell>
          <cell r="I154" t="str">
            <v>1/2020</v>
          </cell>
          <cell r="J154" t="str">
            <v>WTRAVEL</v>
          </cell>
          <cell r="K154">
            <v>-74.398039999999995</v>
          </cell>
          <cell r="L154">
            <v>77.810720000000003</v>
          </cell>
          <cell r="P154" t="str">
            <v>2/2019CORPPL_COS_OTHER</v>
          </cell>
          <cell r="Q154" t="str">
            <v>2/2019</v>
          </cell>
          <cell r="R154" t="str">
            <v>Total Non-Trade COS</v>
          </cell>
          <cell r="S154" t="str">
            <v>CORPPL_COS_OTHER</v>
          </cell>
          <cell r="T154" t="str">
            <v>Cost of Sales Other</v>
          </cell>
          <cell r="U154">
            <v>129.48660000000001</v>
          </cell>
        </row>
        <row r="155">
          <cell r="A155" t="str">
            <v>2/2020I/C Profit in end inv</v>
          </cell>
          <cell r="B155" t="str">
            <v>2/2020</v>
          </cell>
          <cell r="C155" t="str">
            <v>I/C Profit in end inv</v>
          </cell>
          <cell r="H155" t="str">
            <v>1/2020WTRAVELS</v>
          </cell>
          <cell r="I155" t="str">
            <v>1/2020</v>
          </cell>
          <cell r="J155" t="str">
            <v>WTRAVELS</v>
          </cell>
          <cell r="K155">
            <v>-81.880099999999999</v>
          </cell>
          <cell r="L155">
            <v>68.264049999999997</v>
          </cell>
          <cell r="P155" t="str">
            <v>2/2019INTERCOMPANY_TM</v>
          </cell>
          <cell r="Q155" t="str">
            <v>2/2019</v>
          </cell>
          <cell r="R155" t="str">
            <v>Total Non-Trade COS</v>
          </cell>
          <cell r="S155" t="str">
            <v>INTERCOMPANY_TM</v>
          </cell>
          <cell r="T155" t="str">
            <v>Intercompany Sales a</v>
          </cell>
          <cell r="U155">
            <v>1.8529599999999999</v>
          </cell>
        </row>
        <row r="156">
          <cell r="A156" t="str">
            <v>2/2020COS - Cap SW Amort</v>
          </cell>
          <cell r="B156" t="str">
            <v>2/2020</v>
          </cell>
          <cell r="C156" t="str">
            <v>COS - Cap SW Amort</v>
          </cell>
          <cell r="H156" t="str">
            <v>1/2020WMEETINGS</v>
          </cell>
          <cell r="I156" t="str">
            <v>1/2020</v>
          </cell>
          <cell r="J156" t="str">
            <v>WMEETINGS</v>
          </cell>
          <cell r="K156">
            <v>4.4188000000000001</v>
          </cell>
          <cell r="L156">
            <v>6.5</v>
          </cell>
          <cell r="P156" t="str">
            <v>3/2019OMC_SUM</v>
          </cell>
          <cell r="Q156" t="str">
            <v>3/2019</v>
          </cell>
          <cell r="R156" t="str">
            <v>Total Non-Trade COS</v>
          </cell>
          <cell r="S156" t="str">
            <v>OMC_SUM</v>
          </cell>
          <cell r="T156" t="str">
            <v>Total OMC Expenses</v>
          </cell>
          <cell r="U156">
            <v>16197.358840000001</v>
          </cell>
        </row>
        <row r="157">
          <cell r="A157" t="str">
            <v>2/2020COS - Facilities (OMC)</v>
          </cell>
          <cell r="B157" t="str">
            <v>2/2020</v>
          </cell>
          <cell r="C157" t="str">
            <v>COS - Facilities (OMC)</v>
          </cell>
          <cell r="D157">
            <v>1976.7254600000001</v>
          </cell>
          <cell r="E157">
            <v>2929.0443599999999</v>
          </cell>
          <cell r="H157" t="str">
            <v>1/2020WPAGERS</v>
          </cell>
          <cell r="I157" t="str">
            <v>1/2020</v>
          </cell>
          <cell r="J157" t="str">
            <v>WPAGERS</v>
          </cell>
          <cell r="K157">
            <v>3.0632600000000001</v>
          </cell>
          <cell r="L157">
            <v>3.0466600000000001</v>
          </cell>
          <cell r="P157" t="str">
            <v>3/2019LABOR_SUM</v>
          </cell>
          <cell r="Q157" t="str">
            <v>3/2019</v>
          </cell>
          <cell r="R157" t="str">
            <v>Total Non-Trade COS</v>
          </cell>
          <cell r="S157" t="str">
            <v>LABOR_SUM</v>
          </cell>
          <cell r="T157" t="str">
            <v>Labor</v>
          </cell>
          <cell r="U157">
            <v>27050.510719999998</v>
          </cell>
        </row>
        <row r="158">
          <cell r="A158" t="str">
            <v>2/2020COS - Finance (OMC)</v>
          </cell>
          <cell r="B158" t="str">
            <v>2/2020</v>
          </cell>
          <cell r="C158" t="str">
            <v>COS - Finance (OMC)</v>
          </cell>
          <cell r="H158" t="str">
            <v>1/2020PROJECT_OS_SUM</v>
          </cell>
          <cell r="I158" t="str">
            <v>1/2020</v>
          </cell>
          <cell r="J158" t="str">
            <v>PROJECT_OS_SUM</v>
          </cell>
          <cell r="K158">
            <v>662.9796</v>
          </cell>
          <cell r="L158">
            <v>706.45258999999999</v>
          </cell>
          <cell r="P158" t="str">
            <v>3/2019WLABOR</v>
          </cell>
          <cell r="Q158" t="str">
            <v>3/2019</v>
          </cell>
          <cell r="R158" t="str">
            <v>Total Non-Trade COS</v>
          </cell>
          <cell r="S158" t="str">
            <v>WLABOR</v>
          </cell>
          <cell r="T158" t="str">
            <v>Labor</v>
          </cell>
          <cell r="U158">
            <v>26177.665489999999</v>
          </cell>
        </row>
        <row r="159">
          <cell r="A159" t="str">
            <v>2/2020COS - Manufacturing</v>
          </cell>
          <cell r="B159" t="str">
            <v>2/2020</v>
          </cell>
          <cell r="C159" t="str">
            <v>COS - Manufacturing</v>
          </cell>
          <cell r="D159">
            <v>13091.24935</v>
          </cell>
          <cell r="E159">
            <v>6016.0243799999998</v>
          </cell>
          <cell r="H159" t="str">
            <v>1/2020WPROJECT</v>
          </cell>
          <cell r="I159" t="str">
            <v>1/2020</v>
          </cell>
          <cell r="J159" t="str">
            <v>WPROJECT</v>
          </cell>
          <cell r="K159">
            <v>-138.54494</v>
          </cell>
          <cell r="L159">
            <v>-69.384299999999996</v>
          </cell>
          <cell r="P159" t="str">
            <v>3/2019WCOMMAWARDS</v>
          </cell>
          <cell r="Q159" t="str">
            <v>3/2019</v>
          </cell>
          <cell r="R159" t="str">
            <v>Total Non-Trade COS</v>
          </cell>
          <cell r="S159" t="str">
            <v>WCOMMAWARDS</v>
          </cell>
          <cell r="T159" t="str">
            <v>Awards/Commissions</v>
          </cell>
          <cell r="U159">
            <v>66.527270000000001</v>
          </cell>
        </row>
        <row r="160">
          <cell r="A160" t="str">
            <v>2/2020COS - MIS (OMC)</v>
          </cell>
          <cell r="B160" t="str">
            <v>2/2020</v>
          </cell>
          <cell r="C160" t="str">
            <v>COS - MIS (OMC)</v>
          </cell>
          <cell r="H160" t="str">
            <v>1/2020WPROMO</v>
          </cell>
          <cell r="I160" t="str">
            <v>1/2020</v>
          </cell>
          <cell r="J160" t="str">
            <v>WPROMO</v>
          </cell>
          <cell r="K160">
            <v>1.8929999999999999E-2</v>
          </cell>
          <cell r="P160" t="str">
            <v>3/2019WTEMPS</v>
          </cell>
          <cell r="Q160" t="str">
            <v>3/2019</v>
          </cell>
          <cell r="R160" t="str">
            <v>Total Non-Trade COS</v>
          </cell>
          <cell r="S160" t="str">
            <v>WTEMPS</v>
          </cell>
          <cell r="T160" t="str">
            <v>Temporary Employment</v>
          </cell>
          <cell r="U160">
            <v>806.31796999999995</v>
          </cell>
        </row>
        <row r="161">
          <cell r="A161" t="str">
            <v>2/2020Gross Profit</v>
          </cell>
          <cell r="B161" t="str">
            <v>2/2020</v>
          </cell>
          <cell r="C161" t="str">
            <v>Gross Profit</v>
          </cell>
          <cell r="D161">
            <v>-26259.434089999999</v>
          </cell>
          <cell r="E161">
            <v>-17444.208490000001</v>
          </cell>
          <cell r="H161" t="str">
            <v>1/2020WOUTSERV</v>
          </cell>
          <cell r="I161" t="str">
            <v>1/2020</v>
          </cell>
          <cell r="J161" t="str">
            <v>WOUTSERV</v>
          </cell>
          <cell r="K161">
            <v>801.50561000000005</v>
          </cell>
          <cell r="L161">
            <v>775.83689000000004</v>
          </cell>
          <cell r="P161" t="str">
            <v>3/2019WTRAVEL</v>
          </cell>
          <cell r="Q161" t="str">
            <v>3/2019</v>
          </cell>
          <cell r="R161" t="str">
            <v>Total Non-Trade COS</v>
          </cell>
          <cell r="S161" t="str">
            <v>WTRAVEL</v>
          </cell>
          <cell r="T161" t="str">
            <v>Travel/Meetings</v>
          </cell>
          <cell r="U161">
            <v>563.20682999999997</v>
          </cell>
        </row>
        <row r="162">
          <cell r="A162" t="str">
            <v>2/2020Total Expenses</v>
          </cell>
          <cell r="B162" t="str">
            <v>2/2020</v>
          </cell>
          <cell r="C162" t="str">
            <v>Total Expenses</v>
          </cell>
          <cell r="D162">
            <v>269.50439</v>
          </cell>
          <cell r="E162">
            <v>1899.05717</v>
          </cell>
          <cell r="H162" t="str">
            <v>1/2020WFACILITIES</v>
          </cell>
          <cell r="I162" t="str">
            <v>1/2020</v>
          </cell>
          <cell r="J162" t="str">
            <v>WFACILITIES</v>
          </cell>
          <cell r="K162">
            <v>1581.5457100000001</v>
          </cell>
          <cell r="L162">
            <v>1933.43948</v>
          </cell>
          <cell r="P162" t="str">
            <v>3/2019WTRAVELS</v>
          </cell>
          <cell r="Q162" t="str">
            <v>3/2019</v>
          </cell>
          <cell r="R162" t="str">
            <v>Total Non-Trade COS</v>
          </cell>
          <cell r="S162" t="str">
            <v>WTRAVELS</v>
          </cell>
          <cell r="T162" t="str">
            <v>Travel</v>
          </cell>
          <cell r="U162">
            <v>510.84447</v>
          </cell>
        </row>
        <row r="163">
          <cell r="A163" t="str">
            <v>2/2020Total SMS</v>
          </cell>
          <cell r="B163" t="str">
            <v>2/2020</v>
          </cell>
          <cell r="C163" t="str">
            <v>Total SMS</v>
          </cell>
          <cell r="H163" t="str">
            <v>1/2020WBLDGRENT</v>
          </cell>
          <cell r="I163" t="str">
            <v>1/2020</v>
          </cell>
          <cell r="J163" t="str">
            <v>WBLDGRENT</v>
          </cell>
          <cell r="K163">
            <v>99.693950000000001</v>
          </cell>
          <cell r="L163">
            <v>107.1955</v>
          </cell>
          <cell r="P163" t="str">
            <v>3/2019WMEETINGS</v>
          </cell>
          <cell r="Q163" t="str">
            <v>3/2019</v>
          </cell>
          <cell r="R163" t="str">
            <v>Total Non-Trade COS</v>
          </cell>
          <cell r="S163" t="str">
            <v>WMEETINGS</v>
          </cell>
          <cell r="T163" t="str">
            <v>Meetings &amp; Seminars</v>
          </cell>
          <cell r="U163">
            <v>34.212609999999998</v>
          </cell>
        </row>
        <row r="164">
          <cell r="A164" t="str">
            <v>2/2020Total G&amp;A</v>
          </cell>
          <cell r="B164" t="str">
            <v>2/2020</v>
          </cell>
          <cell r="C164" t="str">
            <v>Total G&amp;A</v>
          </cell>
          <cell r="D164">
            <v>-553.15971999999999</v>
          </cell>
          <cell r="E164">
            <v>835.65517</v>
          </cell>
          <cell r="H164" t="str">
            <v>1/2020WEQUIPRENT</v>
          </cell>
          <cell r="I164" t="str">
            <v>1/2020</v>
          </cell>
          <cell r="J164" t="str">
            <v>WEQUIPRENT</v>
          </cell>
          <cell r="K164">
            <v>25.397410000000001</v>
          </cell>
          <cell r="L164">
            <v>36.870440000000002</v>
          </cell>
          <cell r="P164" t="str">
            <v>3/2019WPAGERS</v>
          </cell>
          <cell r="Q164" t="str">
            <v>3/2019</v>
          </cell>
          <cell r="R164" t="str">
            <v>Total Non-Trade COS</v>
          </cell>
          <cell r="S164" t="str">
            <v>WPAGERS</v>
          </cell>
          <cell r="T164" t="str">
            <v>Car Phones &amp; Pagers</v>
          </cell>
          <cell r="U164">
            <v>18.149750000000001</v>
          </cell>
        </row>
        <row r="165">
          <cell r="A165" t="str">
            <v>2/2020Total R&amp;D</v>
          </cell>
          <cell r="B165" t="str">
            <v>2/2020</v>
          </cell>
          <cell r="C165" t="str">
            <v>Total R&amp;D</v>
          </cell>
          <cell r="D165">
            <v>822.66411000000005</v>
          </cell>
          <cell r="E165">
            <v>1063.4019900000001</v>
          </cell>
          <cell r="H165" t="str">
            <v>1/2020WELECTRIC</v>
          </cell>
          <cell r="I165" t="str">
            <v>1/2020</v>
          </cell>
          <cell r="J165" t="str">
            <v>WELECTRIC</v>
          </cell>
          <cell r="K165">
            <v>765.58228999999994</v>
          </cell>
          <cell r="L165">
            <v>832.03846999999996</v>
          </cell>
          <cell r="P165" t="str">
            <v>3/2019WFACILITIES</v>
          </cell>
          <cell r="Q165" t="str">
            <v>3/2019</v>
          </cell>
          <cell r="R165" t="str">
            <v>Total Non-Trade COS</v>
          </cell>
          <cell r="S165" t="str">
            <v>WFACILITIES</v>
          </cell>
          <cell r="T165" t="str">
            <v>Facilities</v>
          </cell>
          <cell r="U165">
            <v>3995.7254699999999</v>
          </cell>
        </row>
        <row r="166">
          <cell r="A166" t="str">
            <v>2/2020Net Contribution</v>
          </cell>
          <cell r="B166" t="str">
            <v>2/2020</v>
          </cell>
          <cell r="C166" t="str">
            <v>Net Contribution</v>
          </cell>
          <cell r="D166">
            <v>-26528.938480000001</v>
          </cell>
          <cell r="E166">
            <v>-19343.265650000001</v>
          </cell>
          <cell r="H166" t="str">
            <v>1/2020WWATER</v>
          </cell>
          <cell r="I166" t="str">
            <v>1/2020</v>
          </cell>
          <cell r="J166" t="str">
            <v>WWATER</v>
          </cell>
          <cell r="K166">
            <v>35.974850000000004</v>
          </cell>
          <cell r="L166">
            <v>34.791670000000003</v>
          </cell>
          <cell r="P166" t="str">
            <v>3/2019WBLDGRENT</v>
          </cell>
          <cell r="Q166" t="str">
            <v>3/2019</v>
          </cell>
          <cell r="R166" t="str">
            <v>Total Non-Trade COS</v>
          </cell>
          <cell r="S166" t="str">
            <v>WBLDGRENT</v>
          </cell>
          <cell r="T166" t="str">
            <v>Building Rental/Leas</v>
          </cell>
          <cell r="U166">
            <v>497.15647000000001</v>
          </cell>
        </row>
        <row r="167">
          <cell r="A167" t="str">
            <v>2/2020Net Orders</v>
          </cell>
          <cell r="B167" t="str">
            <v>2/2020</v>
          </cell>
          <cell r="C167" t="str">
            <v>Net Orders</v>
          </cell>
          <cell r="H167" t="str">
            <v>1/2020WGAS</v>
          </cell>
          <cell r="I167" t="str">
            <v>1/2020</v>
          </cell>
          <cell r="J167" t="str">
            <v>WGAS</v>
          </cell>
          <cell r="K167">
            <v>44.601860000000002</v>
          </cell>
          <cell r="L167">
            <v>130.18933000000001</v>
          </cell>
          <cell r="P167" t="str">
            <v>3/2019WEQUIPRENT</v>
          </cell>
          <cell r="Q167" t="str">
            <v>3/2019</v>
          </cell>
          <cell r="R167" t="str">
            <v>Total Non-Trade COS</v>
          </cell>
          <cell r="S167" t="str">
            <v>WEQUIPRENT</v>
          </cell>
          <cell r="T167" t="str">
            <v>Equipment Rental/Lea</v>
          </cell>
          <cell r="U167">
            <v>31.65419</v>
          </cell>
        </row>
        <row r="168">
          <cell r="A168" t="str">
            <v>2/2020</v>
          </cell>
          <cell r="B168" t="str">
            <v>2/2020</v>
          </cell>
          <cell r="C168" t="str">
            <v/>
          </cell>
          <cell r="H168" t="str">
            <v>1/2020WBLDGREP</v>
          </cell>
          <cell r="I168" t="str">
            <v>1/2020</v>
          </cell>
          <cell r="J168" t="str">
            <v>WBLDGREP</v>
          </cell>
          <cell r="K168">
            <v>152.17726999999999</v>
          </cell>
          <cell r="L168">
            <v>176.70224999999999</v>
          </cell>
          <cell r="P168" t="str">
            <v>3/2019WSWRENT</v>
          </cell>
          <cell r="Q168" t="str">
            <v>3/2019</v>
          </cell>
          <cell r="R168" t="str">
            <v>Total Non-Trade COS</v>
          </cell>
          <cell r="S168" t="str">
            <v>WSWRENT</v>
          </cell>
          <cell r="T168" t="str">
            <v>Software Rental/Leas</v>
          </cell>
          <cell r="U168">
            <v>122.70135999999999</v>
          </cell>
        </row>
        <row r="169">
          <cell r="A169" t="str">
            <v>3/2020Net Sales</v>
          </cell>
          <cell r="B169" t="str">
            <v>3/2020</v>
          </cell>
          <cell r="C169" t="str">
            <v>Net Sales</v>
          </cell>
          <cell r="H169" t="str">
            <v>1/2020WCLEANING</v>
          </cell>
          <cell r="I169" t="str">
            <v>1/2020</v>
          </cell>
          <cell r="J169" t="str">
            <v>WCLEANING</v>
          </cell>
          <cell r="K169">
            <v>6.2264099999999996</v>
          </cell>
          <cell r="L169">
            <v>6.2264400000000002</v>
          </cell>
          <cell r="P169" t="str">
            <v>3/2019WCOMMSRENT</v>
          </cell>
          <cell r="Q169" t="str">
            <v>3/2019</v>
          </cell>
          <cell r="R169" t="str">
            <v>Total Non-Trade COS</v>
          </cell>
          <cell r="S169" t="str">
            <v>WCOMMSRENT</v>
          </cell>
          <cell r="T169" t="str">
            <v>Communications Renta</v>
          </cell>
          <cell r="U169">
            <v>0.36667</v>
          </cell>
        </row>
        <row r="170">
          <cell r="A170" t="str">
            <v>3/2020Sales Discounts</v>
          </cell>
          <cell r="B170" t="str">
            <v>3/2020</v>
          </cell>
          <cell r="C170" t="str">
            <v>Sales Discounts</v>
          </cell>
          <cell r="H170" t="str">
            <v>1/2020WEQUIPREP</v>
          </cell>
          <cell r="I170" t="str">
            <v>1/2020</v>
          </cell>
          <cell r="J170" t="str">
            <v>WEQUIPREP</v>
          </cell>
          <cell r="K170">
            <v>8.8191699999999997</v>
          </cell>
          <cell r="L170">
            <v>12.728199999999999</v>
          </cell>
          <cell r="P170" t="str">
            <v>3/2019WELECTRIC</v>
          </cell>
          <cell r="Q170" t="str">
            <v>3/2019</v>
          </cell>
          <cell r="R170" t="str">
            <v>Total Non-Trade COS</v>
          </cell>
          <cell r="S170" t="str">
            <v>WELECTRIC</v>
          </cell>
          <cell r="T170" t="str">
            <v>Electricity</v>
          </cell>
          <cell r="U170">
            <v>1034.03008</v>
          </cell>
        </row>
        <row r="171">
          <cell r="A171" t="str">
            <v>3/2020Gross Sales</v>
          </cell>
          <cell r="B171" t="str">
            <v>3/2020</v>
          </cell>
          <cell r="C171" t="str">
            <v>Gross Sales</v>
          </cell>
          <cell r="H171" t="str">
            <v>1/2020WGROUNDS</v>
          </cell>
          <cell r="I171" t="str">
            <v>1/2020</v>
          </cell>
          <cell r="J171" t="str">
            <v>WGROUNDS</v>
          </cell>
          <cell r="K171">
            <v>96.866529999999997</v>
          </cell>
          <cell r="L171">
            <v>250.49118000000001</v>
          </cell>
          <cell r="P171" t="str">
            <v>3/2019WWATER</v>
          </cell>
          <cell r="Q171" t="str">
            <v>3/2019</v>
          </cell>
          <cell r="R171" t="str">
            <v>Total Non-Trade COS</v>
          </cell>
          <cell r="S171" t="str">
            <v>WWATER</v>
          </cell>
          <cell r="T171" t="str">
            <v>Water</v>
          </cell>
          <cell r="U171">
            <v>50.662939999999999</v>
          </cell>
        </row>
        <row r="172">
          <cell r="A172" t="str">
            <v>3/2020Cost of Goods Sold</v>
          </cell>
          <cell r="B172" t="str">
            <v>3/2020</v>
          </cell>
          <cell r="C172" t="str">
            <v>Cost of Goods Sold</v>
          </cell>
          <cell r="H172" t="str">
            <v>1/2020WPROPTAX</v>
          </cell>
          <cell r="I172" t="str">
            <v>1/2020</v>
          </cell>
          <cell r="J172" t="str">
            <v>WPROPTAX</v>
          </cell>
          <cell r="K172">
            <v>346.20596999999998</v>
          </cell>
          <cell r="L172">
            <v>346.20600000000002</v>
          </cell>
          <cell r="P172" t="str">
            <v>3/2019WGAS</v>
          </cell>
          <cell r="Q172" t="str">
            <v>3/2019</v>
          </cell>
          <cell r="R172" t="str">
            <v>Total Non-Trade COS</v>
          </cell>
          <cell r="S172" t="str">
            <v>WGAS</v>
          </cell>
          <cell r="T172" t="str">
            <v>Gas/Oil</v>
          </cell>
          <cell r="U172">
            <v>86.415490000000005</v>
          </cell>
        </row>
        <row r="173">
          <cell r="A173" t="str">
            <v>3/2020Trade Margin</v>
          </cell>
          <cell r="B173" t="str">
            <v>3/2020</v>
          </cell>
          <cell r="C173" t="str">
            <v>Trade Margin</v>
          </cell>
          <cell r="H173" t="str">
            <v>1/2020DEPREC_AMORT_SUM</v>
          </cell>
          <cell r="I173" t="str">
            <v>1/2020</v>
          </cell>
          <cell r="J173" t="str">
            <v>DEPREC_AMORT_SUM</v>
          </cell>
          <cell r="K173">
            <v>2447.4234700000002</v>
          </cell>
          <cell r="L173">
            <v>2475.77781</v>
          </cell>
          <cell r="P173" t="str">
            <v>3/2019WBLDGREP</v>
          </cell>
          <cell r="Q173" t="str">
            <v>3/2019</v>
          </cell>
          <cell r="R173" t="str">
            <v>Total Non-Trade COS</v>
          </cell>
          <cell r="S173" t="str">
            <v>WBLDGREP</v>
          </cell>
          <cell r="T173" t="str">
            <v>Building Repair &amp; Ma</v>
          </cell>
          <cell r="U173">
            <v>232.09012999999999</v>
          </cell>
        </row>
        <row r="174">
          <cell r="A174" t="str">
            <v>3/2020Total Non-Trade COS</v>
          </cell>
          <cell r="B174" t="str">
            <v>3/2020</v>
          </cell>
          <cell r="C174" t="str">
            <v>Total Non-Trade COS</v>
          </cell>
          <cell r="E174">
            <v>17086.466939999998</v>
          </cell>
          <cell r="H174" t="str">
            <v>1/2020WDEPREC</v>
          </cell>
          <cell r="I174" t="str">
            <v>1/2020</v>
          </cell>
          <cell r="J174" t="str">
            <v>WDEPREC</v>
          </cell>
          <cell r="K174">
            <v>2447.4234700000002</v>
          </cell>
          <cell r="L174">
            <v>2475.77781</v>
          </cell>
          <cell r="P174" t="str">
            <v>3/2019WAUTOREP</v>
          </cell>
          <cell r="Q174" t="str">
            <v>3/2019</v>
          </cell>
          <cell r="R174" t="str">
            <v>Total Non-Trade COS</v>
          </cell>
          <cell r="S174" t="str">
            <v>WAUTOREP</v>
          </cell>
          <cell r="T174" t="str">
            <v>Auto Repair &amp; Mainte</v>
          </cell>
          <cell r="U174">
            <v>0.67149999999999999</v>
          </cell>
        </row>
        <row r="175">
          <cell r="A175" t="str">
            <v>3/2020COS - Distribution</v>
          </cell>
          <cell r="B175" t="str">
            <v>3/2020</v>
          </cell>
          <cell r="C175" t="str">
            <v>COS - Distribution</v>
          </cell>
          <cell r="E175">
            <v>6908.0808999999999</v>
          </cell>
          <cell r="H175" t="str">
            <v>1/2020OTHER_OPEX_SUM</v>
          </cell>
          <cell r="I175" t="str">
            <v>1/2020</v>
          </cell>
          <cell r="J175" t="str">
            <v>OTHER_OPEX_SUM</v>
          </cell>
          <cell r="K175">
            <v>-5492.91507</v>
          </cell>
          <cell r="L175">
            <v>-5735.5255200000001</v>
          </cell>
          <cell r="P175" t="str">
            <v>3/2019WCLEANING</v>
          </cell>
          <cell r="Q175" t="str">
            <v>3/2019</v>
          </cell>
          <cell r="R175" t="str">
            <v>Total Non-Trade COS</v>
          </cell>
          <cell r="S175" t="str">
            <v>WCLEANING</v>
          </cell>
          <cell r="T175" t="str">
            <v>Cleaning/Disposal</v>
          </cell>
          <cell r="U175">
            <v>289.25504000000001</v>
          </cell>
        </row>
        <row r="176">
          <cell r="A176" t="str">
            <v>3/2020COS - Service</v>
          </cell>
          <cell r="B176" t="str">
            <v>3/2020</v>
          </cell>
          <cell r="C176" t="str">
            <v>COS - Service</v>
          </cell>
          <cell r="H176" t="str">
            <v>1/2020WNLABCOM</v>
          </cell>
          <cell r="I176" t="str">
            <v>1/2020</v>
          </cell>
          <cell r="J176" t="str">
            <v>WNLABCOM</v>
          </cell>
          <cell r="K176">
            <v>-4.1778899999999997</v>
          </cell>
          <cell r="L176">
            <v>-14.99999</v>
          </cell>
          <cell r="P176" t="str">
            <v>3/2019WEQUIPREP</v>
          </cell>
          <cell r="Q176" t="str">
            <v>3/2019</v>
          </cell>
          <cell r="R176" t="str">
            <v>Total Non-Trade COS</v>
          </cell>
          <cell r="S176" t="str">
            <v>WEQUIPREP</v>
          </cell>
          <cell r="T176" t="str">
            <v>Equipment Repair &amp; M</v>
          </cell>
          <cell r="U176">
            <v>979.47607000000005</v>
          </cell>
        </row>
        <row r="177">
          <cell r="A177" t="str">
            <v>3/2020Other OMC</v>
          </cell>
          <cell r="B177" t="str">
            <v>3/2020</v>
          </cell>
          <cell r="C177" t="str">
            <v>Other OMC</v>
          </cell>
          <cell r="E177">
            <v>1342.0962199999999</v>
          </cell>
          <cell r="H177" t="str">
            <v>1/2020WTRAINING</v>
          </cell>
          <cell r="I177" t="str">
            <v>1/2020</v>
          </cell>
          <cell r="J177" t="str">
            <v>WTRAINING</v>
          </cell>
          <cell r="K177">
            <v>2.0426199999999999</v>
          </cell>
          <cell r="L177">
            <v>8.5902700000000003</v>
          </cell>
          <cell r="P177" t="str">
            <v>3/2019WGROUNDS</v>
          </cell>
          <cell r="Q177" t="str">
            <v>3/2019</v>
          </cell>
          <cell r="R177" t="str">
            <v>Total Non-Trade COS</v>
          </cell>
          <cell r="S177" t="str">
            <v>WGROUNDS</v>
          </cell>
          <cell r="T177" t="str">
            <v>Grounds Maintenance</v>
          </cell>
          <cell r="U177">
            <v>34.38552</v>
          </cell>
        </row>
        <row r="178">
          <cell r="A178" t="str">
            <v>3/2020I/C Sales</v>
          </cell>
          <cell r="B178" t="str">
            <v>3/2020</v>
          </cell>
          <cell r="C178" t="str">
            <v>I/C Sales</v>
          </cell>
          <cell r="H178" t="str">
            <v>1/2020WOPSUPPLY</v>
          </cell>
          <cell r="I178" t="str">
            <v>1/2020</v>
          </cell>
          <cell r="J178" t="str">
            <v>WOPSUPPLY</v>
          </cell>
          <cell r="K178">
            <v>313.77775000000003</v>
          </cell>
          <cell r="L178">
            <v>56.320709999999998</v>
          </cell>
          <cell r="P178" t="str">
            <v>3/2019WPROPTAX</v>
          </cell>
          <cell r="Q178" t="str">
            <v>3/2019</v>
          </cell>
          <cell r="R178" t="str">
            <v>Total Non-Trade COS</v>
          </cell>
          <cell r="S178" t="str">
            <v>WPROPTAX</v>
          </cell>
          <cell r="T178" t="str">
            <v>Property Tax</v>
          </cell>
          <cell r="U178">
            <v>636.86000999999999</v>
          </cell>
        </row>
        <row r="179">
          <cell r="A179" t="str">
            <v>3/2020I/C COS</v>
          </cell>
          <cell r="B179" t="str">
            <v>3/2020</v>
          </cell>
          <cell r="C179" t="str">
            <v>I/C COS</v>
          </cell>
          <cell r="H179" t="str">
            <v>1/2020WALLOCS</v>
          </cell>
          <cell r="I179" t="str">
            <v>1/2020</v>
          </cell>
          <cell r="J179" t="str">
            <v>WALLOCS</v>
          </cell>
          <cell r="K179">
            <v>-6099.0450600000004</v>
          </cell>
          <cell r="L179">
            <v>-6099.0366999999997</v>
          </cell>
          <cell r="P179" t="str">
            <v>3/2019DEPREC_AMORT_SUM</v>
          </cell>
          <cell r="Q179" t="str">
            <v>3/2019</v>
          </cell>
          <cell r="R179" t="str">
            <v>Total Non-Trade COS</v>
          </cell>
          <cell r="S179" t="str">
            <v>DEPREC_AMORT_SUM</v>
          </cell>
          <cell r="T179" t="str">
            <v>Depreciation &amp; Amor</v>
          </cell>
          <cell r="U179">
            <v>4297.1933900000004</v>
          </cell>
        </row>
        <row r="180">
          <cell r="A180" t="str">
            <v>3/2020I/C Profit in end inv</v>
          </cell>
          <cell r="B180" t="str">
            <v>3/2020</v>
          </cell>
          <cell r="C180" t="str">
            <v>I/C Profit in end inv</v>
          </cell>
          <cell r="H180" t="str">
            <v>1/2020WOTHERS</v>
          </cell>
          <cell r="I180" t="str">
            <v>1/2020</v>
          </cell>
          <cell r="J180" t="str">
            <v>WOTHERS</v>
          </cell>
          <cell r="K180">
            <v>294.48750999999999</v>
          </cell>
          <cell r="L180">
            <v>313.60019999999997</v>
          </cell>
          <cell r="P180" t="str">
            <v>3/2019WDEPREC</v>
          </cell>
          <cell r="Q180" t="str">
            <v>3/2019</v>
          </cell>
          <cell r="R180" t="str">
            <v>Total Non-Trade COS</v>
          </cell>
          <cell r="S180" t="str">
            <v>WDEPREC</v>
          </cell>
          <cell r="T180" t="str">
            <v>Depreciation</v>
          </cell>
          <cell r="U180">
            <v>4292.1933799999997</v>
          </cell>
        </row>
        <row r="181">
          <cell r="A181" t="str">
            <v>3/2020COS - Cap SW Amort</v>
          </cell>
          <cell r="B181" t="str">
            <v>3/2020</v>
          </cell>
          <cell r="C181" t="str">
            <v>COS - Cap SW Amort</v>
          </cell>
          <cell r="H181" t="str">
            <v>1/2020Not Assigned G/L account (s)</v>
          </cell>
          <cell r="I181" t="str">
            <v>1/2020</v>
          </cell>
          <cell r="J181" t="str">
            <v>Not Assigned G/L account (s)</v>
          </cell>
          <cell r="K181">
            <v>-54181.976029999998</v>
          </cell>
          <cell r="P181" t="str">
            <v>3/2019WAMORT</v>
          </cell>
          <cell r="Q181" t="str">
            <v>3/2019</v>
          </cell>
          <cell r="R181" t="str">
            <v>Total Non-Trade COS</v>
          </cell>
          <cell r="S181" t="str">
            <v>WAMORT</v>
          </cell>
          <cell r="T181" t="str">
            <v>Amortization</v>
          </cell>
          <cell r="U181">
            <v>5.0000099999999996</v>
          </cell>
        </row>
        <row r="182">
          <cell r="A182" t="str">
            <v>3/2020COS - Facilities (OMC)</v>
          </cell>
          <cell r="B182" t="str">
            <v>3/2020</v>
          </cell>
          <cell r="C182" t="str">
            <v>COS - Facilities (OMC)</v>
          </cell>
          <cell r="E182">
            <v>3101.4138200000002</v>
          </cell>
          <cell r="H182" t="str">
            <v>2/2020OPEX_SUM</v>
          </cell>
          <cell r="I182" t="str">
            <v>2/2020</v>
          </cell>
          <cell r="J182" t="str">
            <v>OPEX_SUM</v>
          </cell>
          <cell r="K182">
            <v>269.50439</v>
          </cell>
          <cell r="L182">
            <v>1899.05717</v>
          </cell>
          <cell r="P182" t="str">
            <v>3/2019MFG_CREDITS</v>
          </cell>
          <cell r="Q182" t="str">
            <v>3/2019</v>
          </cell>
          <cell r="R182" t="str">
            <v>Total Non-Trade COS</v>
          </cell>
          <cell r="S182" t="str">
            <v>MFG_CREDITS</v>
          </cell>
          <cell r="T182" t="str">
            <v>Manufacturing OMC</v>
          </cell>
          <cell r="U182">
            <v>-34990.015299999999</v>
          </cell>
        </row>
        <row r="183">
          <cell r="A183" t="str">
            <v>3/2020COS - Finance (OMC)</v>
          </cell>
          <cell r="B183" t="str">
            <v>3/2020</v>
          </cell>
          <cell r="C183" t="str">
            <v>COS - Finance (OMC)</v>
          </cell>
          <cell r="H183" t="str">
            <v>2/2020LABOR_SUM</v>
          </cell>
          <cell r="I183" t="str">
            <v>2/2020</v>
          </cell>
          <cell r="J183" t="str">
            <v>LABOR_SUM</v>
          </cell>
          <cell r="K183">
            <v>1469.5228500000001</v>
          </cell>
          <cell r="L183">
            <v>2303.3723</v>
          </cell>
          <cell r="P183" t="str">
            <v>3/2019CORPCC_ABSORPTION</v>
          </cell>
          <cell r="Q183" t="str">
            <v>3/2019</v>
          </cell>
          <cell r="R183" t="str">
            <v>Total Non-Trade COS</v>
          </cell>
          <cell r="S183" t="str">
            <v>CORPCC_ABSORPTION</v>
          </cell>
          <cell r="T183" t="str">
            <v>Absorption</v>
          </cell>
          <cell r="U183">
            <v>-25287.107039999999</v>
          </cell>
        </row>
        <row r="184">
          <cell r="A184" t="str">
            <v>3/2020COS - Manufacturing</v>
          </cell>
          <cell r="B184" t="str">
            <v>3/2020</v>
          </cell>
          <cell r="C184" t="str">
            <v>COS - Manufacturing</v>
          </cell>
          <cell r="E184">
            <v>5734.8759899999995</v>
          </cell>
          <cell r="H184" t="str">
            <v>2/2020WLABOR</v>
          </cell>
          <cell r="I184" t="str">
            <v>2/2020</v>
          </cell>
          <cell r="J184" t="str">
            <v>WLABOR</v>
          </cell>
          <cell r="K184">
            <v>1473.57251</v>
          </cell>
          <cell r="L184">
            <v>2295.5722999999998</v>
          </cell>
          <cell r="P184" t="str">
            <v>3/2019CORPCC_MATERIAL_BURDEN</v>
          </cell>
          <cell r="Q184" t="str">
            <v>3/2019</v>
          </cell>
          <cell r="R184" t="str">
            <v>Total Non-Trade COS</v>
          </cell>
          <cell r="S184" t="str">
            <v>CORPCC_MATERIAL_BURDEN</v>
          </cell>
          <cell r="T184" t="str">
            <v>Material Burden</v>
          </cell>
          <cell r="U184">
            <v>-5957.3870699999998</v>
          </cell>
        </row>
        <row r="185">
          <cell r="A185" t="str">
            <v>3/2020COS - MIS (OMC)</v>
          </cell>
          <cell r="B185" t="str">
            <v>3/2020</v>
          </cell>
          <cell r="C185" t="str">
            <v>COS - MIS (OMC)</v>
          </cell>
          <cell r="H185" t="str">
            <v>2/2020WCOMMAWARDS</v>
          </cell>
          <cell r="I185" t="str">
            <v>2/2020</v>
          </cell>
          <cell r="J185" t="str">
            <v>WCOMMAWARDS</v>
          </cell>
          <cell r="K185">
            <v>-4.0496600000000003</v>
          </cell>
          <cell r="P185" t="str">
            <v>3/2019CORPCC_PRICE_VARIANCE</v>
          </cell>
          <cell r="Q185" t="str">
            <v>3/2019</v>
          </cell>
          <cell r="R185" t="str">
            <v>Total Non-Trade COS</v>
          </cell>
          <cell r="S185" t="str">
            <v>CORPCC_PRICE_VARIANCE</v>
          </cell>
          <cell r="T185" t="str">
            <v>Price Variance</v>
          </cell>
          <cell r="U185">
            <v>-673.86001999999996</v>
          </cell>
        </row>
        <row r="186">
          <cell r="A186" t="str">
            <v>3/2020Gross Profit</v>
          </cell>
          <cell r="B186" t="str">
            <v>3/2020</v>
          </cell>
          <cell r="C186" t="str">
            <v>Gross Profit</v>
          </cell>
          <cell r="E186">
            <v>-17086.466939999998</v>
          </cell>
          <cell r="H186" t="str">
            <v>2/2020WTEMPS</v>
          </cell>
          <cell r="I186" t="str">
            <v>2/2020</v>
          </cell>
          <cell r="J186" t="str">
            <v>WTEMPS</v>
          </cell>
          <cell r="L186">
            <v>7.8</v>
          </cell>
          <cell r="P186" t="str">
            <v>3/2019CORPCC_PRICE_VAR_FX</v>
          </cell>
          <cell r="Q186" t="str">
            <v>3/2019</v>
          </cell>
          <cell r="R186" t="str">
            <v>Total Non-Trade COS</v>
          </cell>
          <cell r="S186" t="str">
            <v>CORPCC_PRICE_VAR_FX</v>
          </cell>
          <cell r="T186" t="str">
            <v>Price Variance FX</v>
          </cell>
          <cell r="U186">
            <v>335.60770000000002</v>
          </cell>
        </row>
        <row r="187">
          <cell r="A187" t="str">
            <v>3/2020Total Expenses</v>
          </cell>
          <cell r="B187" t="str">
            <v>3/2020</v>
          </cell>
          <cell r="C187" t="str">
            <v>Total Expenses</v>
          </cell>
          <cell r="E187">
            <v>2214.5928199999998</v>
          </cell>
          <cell r="H187" t="str">
            <v>2/2020WTRAVEL</v>
          </cell>
          <cell r="I187" t="str">
            <v>2/2020</v>
          </cell>
          <cell r="J187" t="str">
            <v>WTRAVEL</v>
          </cell>
          <cell r="K187">
            <v>85.109459999999999</v>
          </cell>
          <cell r="L187">
            <v>75.660570000000007</v>
          </cell>
          <cell r="P187" t="str">
            <v>3/2019CORPCC_PRODUCTION_VAR</v>
          </cell>
          <cell r="Q187" t="str">
            <v>3/2019</v>
          </cell>
          <cell r="R187" t="str">
            <v>Total Non-Trade COS</v>
          </cell>
          <cell r="S187" t="str">
            <v>CORPCC_PRODUCTION_VAR</v>
          </cell>
          <cell r="T187" t="str">
            <v>Production Variance</v>
          </cell>
          <cell r="U187">
            <v>-1823.09322</v>
          </cell>
        </row>
        <row r="188">
          <cell r="A188" t="str">
            <v>3/2020Total SMS</v>
          </cell>
          <cell r="B188" t="str">
            <v>3/2020</v>
          </cell>
          <cell r="C188" t="str">
            <v>Total SMS</v>
          </cell>
          <cell r="H188" t="str">
            <v>2/2020WTRAVELS</v>
          </cell>
          <cell r="I188" t="str">
            <v>2/2020</v>
          </cell>
          <cell r="J188" t="str">
            <v>WTRAVELS</v>
          </cell>
          <cell r="K188">
            <v>-28.754000000000001</v>
          </cell>
          <cell r="L188">
            <v>65.958929999999995</v>
          </cell>
          <cell r="P188" t="str">
            <v>3/2019CORPPL_COS_CMV</v>
          </cell>
          <cell r="Q188" t="str">
            <v>3/2019</v>
          </cell>
          <cell r="R188" t="str">
            <v>Total Non-Trade COS</v>
          </cell>
          <cell r="S188" t="str">
            <v>CORPPL_COS_CMV</v>
          </cell>
          <cell r="T188" t="str">
            <v>Capitalized Manufact</v>
          </cell>
          <cell r="U188">
            <v>-1584.1756399999999</v>
          </cell>
        </row>
        <row r="189">
          <cell r="A189" t="str">
            <v>3/2020Total G&amp;A</v>
          </cell>
          <cell r="B189" t="str">
            <v>3/2020</v>
          </cell>
          <cell r="C189" t="str">
            <v>Total G&amp;A</v>
          </cell>
          <cell r="E189">
            <v>1146.0979600000001</v>
          </cell>
          <cell r="H189" t="str">
            <v>2/2020WMEETINGS</v>
          </cell>
          <cell r="I189" t="str">
            <v>2/2020</v>
          </cell>
          <cell r="J189" t="str">
            <v>WMEETINGS</v>
          </cell>
          <cell r="K189">
            <v>111.27954</v>
          </cell>
          <cell r="L189">
            <v>6.5</v>
          </cell>
          <cell r="P189" t="str">
            <v>3/2019DUTY_FREIGHT_SUM</v>
          </cell>
          <cell r="Q189" t="str">
            <v>3/2019</v>
          </cell>
          <cell r="R189" t="str">
            <v>Total Non-Trade COS</v>
          </cell>
          <cell r="S189" t="str">
            <v>DUTY_FREIGHT_SUM</v>
          </cell>
          <cell r="T189" t="str">
            <v>Duty &amp; Freight</v>
          </cell>
          <cell r="U189">
            <v>5428.5309999999999</v>
          </cell>
        </row>
        <row r="190">
          <cell r="A190" t="str">
            <v>3/2020Total R&amp;D</v>
          </cell>
          <cell r="B190" t="str">
            <v>3/2020</v>
          </cell>
          <cell r="C190" t="str">
            <v>Total R&amp;D</v>
          </cell>
          <cell r="E190">
            <v>1068.49486</v>
          </cell>
          <cell r="H190" t="str">
            <v>2/2020WPAGERS</v>
          </cell>
          <cell r="I190" t="str">
            <v>2/2020</v>
          </cell>
          <cell r="J190" t="str">
            <v>WPAGERS</v>
          </cell>
          <cell r="K190">
            <v>2.58392</v>
          </cell>
          <cell r="L190">
            <v>3.2016399999999998</v>
          </cell>
          <cell r="P190" t="str">
            <v>3/2019CORPPL_DUTY_FREIGHT</v>
          </cell>
          <cell r="Q190" t="str">
            <v>3/2019</v>
          </cell>
          <cell r="R190" t="str">
            <v>Total Non-Trade COS</v>
          </cell>
          <cell r="S190" t="str">
            <v>CORPPL_DUTY_FREIGHT</v>
          </cell>
          <cell r="T190" t="str">
            <v>Duty and Freight</v>
          </cell>
          <cell r="U190">
            <v>643.05251999999996</v>
          </cell>
        </row>
        <row r="191">
          <cell r="A191" t="str">
            <v>3/2020Net Contribution</v>
          </cell>
          <cell r="B191" t="str">
            <v>3/2020</v>
          </cell>
          <cell r="C191" t="str">
            <v>Net Contribution</v>
          </cell>
          <cell r="E191">
            <v>-19301.05976</v>
          </cell>
          <cell r="H191" t="str">
            <v>2/2020PROJECT_OS_SUM</v>
          </cell>
          <cell r="I191" t="str">
            <v>2/2020</v>
          </cell>
          <cell r="J191" t="str">
            <v>PROJECT_OS_SUM</v>
          </cell>
          <cell r="K191">
            <v>812.22109</v>
          </cell>
          <cell r="L191">
            <v>829.25814000000003</v>
          </cell>
          <cell r="P191" t="str">
            <v>3/2019WFREIGHT</v>
          </cell>
          <cell r="Q191" t="str">
            <v>3/2019</v>
          </cell>
          <cell r="R191" t="str">
            <v>Total Non-Trade COS</v>
          </cell>
          <cell r="S191" t="str">
            <v>WFREIGHT</v>
          </cell>
          <cell r="T191" t="str">
            <v>Freight</v>
          </cell>
          <cell r="U191">
            <v>4785.4784799999998</v>
          </cell>
        </row>
        <row r="192">
          <cell r="A192" t="str">
            <v>3/2020Net Orders</v>
          </cell>
          <cell r="B192" t="str">
            <v>3/2020</v>
          </cell>
          <cell r="C192" t="str">
            <v>Net Orders</v>
          </cell>
          <cell r="H192" t="str">
            <v>2/2020WRECRUIT</v>
          </cell>
          <cell r="I192" t="str">
            <v>2/2020</v>
          </cell>
          <cell r="J192" t="str">
            <v>WRECRUIT</v>
          </cell>
          <cell r="K192">
            <v>196</v>
          </cell>
          <cell r="P192" t="str">
            <v>3/2019OTHER_OMC_SUM</v>
          </cell>
          <cell r="Q192" t="str">
            <v>3/2019</v>
          </cell>
          <cell r="R192" t="str">
            <v>Total Non-Trade COS</v>
          </cell>
          <cell r="S192" t="str">
            <v>OTHER_OMC_SUM</v>
          </cell>
          <cell r="T192" t="str">
            <v>Other OMC Expenses</v>
          </cell>
          <cell r="U192">
            <v>9852.2067200000001</v>
          </cell>
        </row>
        <row r="193">
          <cell r="A193" t="str">
            <v>3/2020</v>
          </cell>
          <cell r="B193" t="str">
            <v>3/2020</v>
          </cell>
          <cell r="C193" t="str">
            <v/>
          </cell>
          <cell r="H193" t="str">
            <v>2/2020WPROJECT</v>
          </cell>
          <cell r="I193" t="str">
            <v>2/2020</v>
          </cell>
          <cell r="J193" t="str">
            <v>WPROJECT</v>
          </cell>
          <cell r="K193">
            <v>36.765970000000003</v>
          </cell>
          <cell r="L193">
            <v>-108.4851</v>
          </cell>
          <cell r="P193" t="str">
            <v>3/2019WRECRUIT</v>
          </cell>
          <cell r="Q193" t="str">
            <v>3/2019</v>
          </cell>
          <cell r="R193" t="str">
            <v>Total Non-Trade COS</v>
          </cell>
          <cell r="S193" t="str">
            <v>WRECRUIT</v>
          </cell>
          <cell r="T193" t="str">
            <v>Recruiting</v>
          </cell>
          <cell r="U193">
            <v>56.947940000000003</v>
          </cell>
        </row>
        <row r="194">
          <cell r="A194" t="str">
            <v>4/2020Net Sales</v>
          </cell>
          <cell r="B194" t="str">
            <v>4/2020</v>
          </cell>
          <cell r="C194" t="str">
            <v>Net Sales</v>
          </cell>
          <cell r="H194" t="str">
            <v>2/2020WOUTSERV</v>
          </cell>
          <cell r="I194" t="str">
            <v>2/2020</v>
          </cell>
          <cell r="J194" t="str">
            <v>WOUTSERV</v>
          </cell>
          <cell r="K194">
            <v>579.45511999999997</v>
          </cell>
          <cell r="L194">
            <v>937.74324000000001</v>
          </cell>
          <cell r="P194" t="str">
            <v>3/2019WPROJECT</v>
          </cell>
          <cell r="Q194" t="str">
            <v>3/2019</v>
          </cell>
          <cell r="R194" t="str">
            <v>Total Non-Trade COS</v>
          </cell>
          <cell r="S194" t="str">
            <v>WPROJECT</v>
          </cell>
          <cell r="T194" t="str">
            <v>Project Expenses</v>
          </cell>
          <cell r="U194">
            <v>57.146630000000002</v>
          </cell>
        </row>
        <row r="195">
          <cell r="A195" t="str">
            <v>4/2020Sales Discounts</v>
          </cell>
          <cell r="B195" t="str">
            <v>4/2020</v>
          </cell>
          <cell r="C195" t="str">
            <v>Sales Discounts</v>
          </cell>
          <cell r="H195" t="str">
            <v>2/2020WFACILITIES</v>
          </cell>
          <cell r="I195" t="str">
            <v>2/2020</v>
          </cell>
          <cell r="J195" t="str">
            <v>WFACILITIES</v>
          </cell>
          <cell r="K195">
            <v>1268.42247</v>
          </cell>
          <cell r="L195">
            <v>1758.2004099999999</v>
          </cell>
          <cell r="P195" t="str">
            <v>3/2019WINVEXP</v>
          </cell>
          <cell r="Q195" t="str">
            <v>3/2019</v>
          </cell>
          <cell r="R195" t="str">
            <v>Total Non-Trade COS</v>
          </cell>
          <cell r="S195" t="str">
            <v>WINVEXP</v>
          </cell>
          <cell r="T195" t="str">
            <v>Consumed Inventory</v>
          </cell>
          <cell r="U195">
            <v>658.00422000000003</v>
          </cell>
        </row>
        <row r="196">
          <cell r="A196" t="str">
            <v>4/2020Gross Sales</v>
          </cell>
          <cell r="B196" t="str">
            <v>4/2020</v>
          </cell>
          <cell r="C196" t="str">
            <v>Gross Sales</v>
          </cell>
          <cell r="H196" t="str">
            <v>2/2020WBLDGRENT</v>
          </cell>
          <cell r="I196" t="str">
            <v>2/2020</v>
          </cell>
          <cell r="J196" t="str">
            <v>WBLDGRENT</v>
          </cell>
          <cell r="K196">
            <v>65.032089999999997</v>
          </cell>
          <cell r="L196">
            <v>110.24858</v>
          </cell>
          <cell r="P196" t="str">
            <v>3/2019WTRAINING</v>
          </cell>
          <cell r="Q196" t="str">
            <v>3/2019</v>
          </cell>
          <cell r="R196" t="str">
            <v>Total Non-Trade COS</v>
          </cell>
          <cell r="S196" t="str">
            <v>WTRAINING</v>
          </cell>
          <cell r="T196" t="str">
            <v>Training Expense</v>
          </cell>
          <cell r="U196">
            <v>96.162080000000003</v>
          </cell>
        </row>
        <row r="197">
          <cell r="A197" t="str">
            <v>4/2020Cost of Goods Sold</v>
          </cell>
          <cell r="B197" t="str">
            <v>4/2020</v>
          </cell>
          <cell r="C197" t="str">
            <v>Cost of Goods Sold</v>
          </cell>
          <cell r="H197" t="str">
            <v>2/2020WEQUIPRENT</v>
          </cell>
          <cell r="I197" t="str">
            <v>2/2020</v>
          </cell>
          <cell r="J197" t="str">
            <v>WEQUIPRENT</v>
          </cell>
          <cell r="K197">
            <v>28.846889999999998</v>
          </cell>
          <cell r="L197">
            <v>37.172620000000002</v>
          </cell>
          <cell r="P197" t="str">
            <v>3/2019WPROMO</v>
          </cell>
          <cell r="Q197" t="str">
            <v>3/2019</v>
          </cell>
          <cell r="R197" t="str">
            <v>Total Non-Trade COS</v>
          </cell>
          <cell r="S197" t="str">
            <v>WPROMO</v>
          </cell>
          <cell r="T197" t="str">
            <v>Promotions</v>
          </cell>
          <cell r="U197">
            <v>0.47582999999999998</v>
          </cell>
        </row>
        <row r="198">
          <cell r="A198" t="str">
            <v>4/2020Trade Margin</v>
          </cell>
          <cell r="B198" t="str">
            <v>4/2020</v>
          </cell>
          <cell r="C198" t="str">
            <v>Trade Margin</v>
          </cell>
          <cell r="H198" t="str">
            <v>2/2020WELECTRIC</v>
          </cell>
          <cell r="I198" t="str">
            <v>2/2020</v>
          </cell>
          <cell r="J198" t="str">
            <v>WELECTRIC</v>
          </cell>
          <cell r="K198">
            <v>592.42215999999996</v>
          </cell>
          <cell r="L198">
            <v>911.39751999999999</v>
          </cell>
          <cell r="P198" t="str">
            <v>3/2019WOUTSERV</v>
          </cell>
          <cell r="Q198" t="str">
            <v>3/2019</v>
          </cell>
          <cell r="R198" t="str">
            <v>Total Non-Trade COS</v>
          </cell>
          <cell r="S198" t="str">
            <v>WOUTSERV</v>
          </cell>
          <cell r="T198" t="str">
            <v>Outside Services</v>
          </cell>
          <cell r="U198">
            <v>1455.50613</v>
          </cell>
        </row>
        <row r="199">
          <cell r="A199" t="str">
            <v>4/2020Total Non-Trade COS</v>
          </cell>
          <cell r="B199" t="str">
            <v>4/2020</v>
          </cell>
          <cell r="C199" t="str">
            <v>Total Non-Trade COS</v>
          </cell>
          <cell r="E199">
            <v>17618.712149999999</v>
          </cell>
          <cell r="H199" t="str">
            <v>2/2020WWATER</v>
          </cell>
          <cell r="I199" t="str">
            <v>2/2020</v>
          </cell>
          <cell r="J199" t="str">
            <v>WWATER</v>
          </cell>
          <cell r="K199">
            <v>13.70961</v>
          </cell>
          <cell r="L199">
            <v>37.290709999999997</v>
          </cell>
          <cell r="P199" t="str">
            <v>3/2019WOPSUPPLY</v>
          </cell>
          <cell r="Q199" t="str">
            <v>3/2019</v>
          </cell>
          <cell r="R199" t="str">
            <v>Total Non-Trade COS</v>
          </cell>
          <cell r="S199" t="str">
            <v>WOPSUPPLY</v>
          </cell>
          <cell r="T199" t="str">
            <v>Operating Supplies</v>
          </cell>
          <cell r="U199">
            <v>2275.4669800000001</v>
          </cell>
        </row>
        <row r="200">
          <cell r="A200" t="str">
            <v>4/2020COS - Distribution</v>
          </cell>
          <cell r="B200" t="str">
            <v>4/2020</v>
          </cell>
          <cell r="C200" t="str">
            <v>COS - Distribution</v>
          </cell>
          <cell r="E200">
            <v>8237.8028900000008</v>
          </cell>
          <cell r="H200" t="str">
            <v>2/2020WGAS</v>
          </cell>
          <cell r="I200" t="str">
            <v>2/2020</v>
          </cell>
          <cell r="J200" t="str">
            <v>WGAS</v>
          </cell>
          <cell r="K200">
            <v>80.333179999999999</v>
          </cell>
          <cell r="L200">
            <v>31.757269999999998</v>
          </cell>
          <cell r="P200" t="str">
            <v>3/2019WALLOCS</v>
          </cell>
          <cell r="Q200" t="str">
            <v>3/2019</v>
          </cell>
          <cell r="R200" t="str">
            <v>Total Non-Trade COS</v>
          </cell>
          <cell r="S200" t="str">
            <v>WALLOCS</v>
          </cell>
          <cell r="T200" t="str">
            <v>Allocations</v>
          </cell>
          <cell r="U200">
            <v>2405.1999500000002</v>
          </cell>
        </row>
        <row r="201">
          <cell r="A201" t="str">
            <v>4/2020COS - Service</v>
          </cell>
          <cell r="B201" t="str">
            <v>4/2020</v>
          </cell>
          <cell r="C201" t="str">
            <v>COS - Service</v>
          </cell>
          <cell r="H201" t="str">
            <v>2/2020WBLDGREP</v>
          </cell>
          <cell r="I201" t="str">
            <v>2/2020</v>
          </cell>
          <cell r="J201" t="str">
            <v>WBLDGREP</v>
          </cell>
          <cell r="K201">
            <v>80.187539999999998</v>
          </cell>
          <cell r="L201">
            <v>215.05962</v>
          </cell>
          <cell r="P201" t="str">
            <v>3/2019WPOSTAGE</v>
          </cell>
          <cell r="Q201" t="str">
            <v>3/2019</v>
          </cell>
          <cell r="R201" t="str">
            <v>Total Non-Trade COS</v>
          </cell>
          <cell r="S201" t="str">
            <v>WPOSTAGE</v>
          </cell>
          <cell r="T201" t="str">
            <v>Postage</v>
          </cell>
          <cell r="U201">
            <v>0.23960999999999999</v>
          </cell>
        </row>
        <row r="202">
          <cell r="A202" t="str">
            <v>4/2020Other OMC</v>
          </cell>
          <cell r="B202" t="str">
            <v>4/2020</v>
          </cell>
          <cell r="C202" t="str">
            <v>Other OMC</v>
          </cell>
          <cell r="E202">
            <v>1740.3440399999999</v>
          </cell>
          <cell r="H202" t="str">
            <v>2/2020WCLEANING</v>
          </cell>
          <cell r="I202" t="str">
            <v>2/2020</v>
          </cell>
          <cell r="J202" t="str">
            <v>WCLEANING</v>
          </cell>
          <cell r="K202">
            <v>6.2264400000000002</v>
          </cell>
          <cell r="L202">
            <v>6.2264400000000002</v>
          </cell>
          <cell r="P202" t="str">
            <v>3/2019WLIBRARY</v>
          </cell>
          <cell r="Q202" t="str">
            <v>3/2019</v>
          </cell>
          <cell r="R202" t="str">
            <v>Total Non-Trade COS</v>
          </cell>
          <cell r="S202" t="str">
            <v>WLIBRARY</v>
          </cell>
          <cell r="T202" t="str">
            <v>Library &amp; Subscripti</v>
          </cell>
          <cell r="U202">
            <v>25.097380000000001</v>
          </cell>
        </row>
        <row r="203">
          <cell r="A203" t="str">
            <v>4/2020I/C Sales</v>
          </cell>
          <cell r="B203" t="str">
            <v>4/2020</v>
          </cell>
          <cell r="C203" t="str">
            <v>I/C Sales</v>
          </cell>
          <cell r="H203" t="str">
            <v>2/2020WEQUIPREP</v>
          </cell>
          <cell r="I203" t="str">
            <v>2/2020</v>
          </cell>
          <cell r="J203" t="str">
            <v>WEQUIPREP</v>
          </cell>
          <cell r="K203">
            <v>1.96641</v>
          </cell>
          <cell r="L203">
            <v>5.3719999999999999</v>
          </cell>
          <cell r="P203" t="str">
            <v>3/2019WDONATE</v>
          </cell>
          <cell r="Q203" t="str">
            <v>3/2019</v>
          </cell>
          <cell r="R203" t="str">
            <v>Total Non-Trade COS</v>
          </cell>
          <cell r="S203" t="str">
            <v>WDONATE</v>
          </cell>
          <cell r="T203" t="str">
            <v>Donations</v>
          </cell>
          <cell r="U203">
            <v>11.133330000000001</v>
          </cell>
        </row>
        <row r="204">
          <cell r="A204" t="str">
            <v>4/2020I/C COS</v>
          </cell>
          <cell r="B204" t="str">
            <v>4/2020</v>
          </cell>
          <cell r="C204" t="str">
            <v>I/C COS</v>
          </cell>
          <cell r="H204" t="str">
            <v>2/2020WGROUNDS</v>
          </cell>
          <cell r="I204" t="str">
            <v>2/2020</v>
          </cell>
          <cell r="J204" t="str">
            <v>WGROUNDS</v>
          </cell>
          <cell r="K204">
            <v>53.492240000000002</v>
          </cell>
          <cell r="L204">
            <v>57.469650000000001</v>
          </cell>
          <cell r="P204" t="str">
            <v>3/2019WCAFE</v>
          </cell>
          <cell r="Q204" t="str">
            <v>3/2019</v>
          </cell>
          <cell r="R204" t="str">
            <v>Total Non-Trade COS</v>
          </cell>
          <cell r="S204" t="str">
            <v>WCAFE</v>
          </cell>
          <cell r="T204" t="str">
            <v>Cafeteria</v>
          </cell>
          <cell r="U204">
            <v>120.96151</v>
          </cell>
        </row>
        <row r="205">
          <cell r="A205" t="str">
            <v>4/2020I/C Profit in end inv</v>
          </cell>
          <cell r="B205" t="str">
            <v>4/2020</v>
          </cell>
          <cell r="C205" t="str">
            <v>I/C Profit in end inv</v>
          </cell>
          <cell r="H205" t="str">
            <v>2/2020WPROPTAX</v>
          </cell>
          <cell r="I205" t="str">
            <v>2/2020</v>
          </cell>
          <cell r="J205" t="str">
            <v>WPROPTAX</v>
          </cell>
          <cell r="K205">
            <v>346.20591000000002</v>
          </cell>
          <cell r="L205">
            <v>346.20600000000002</v>
          </cell>
          <cell r="P205" t="str">
            <v>3/2019WEMPPROG</v>
          </cell>
          <cell r="Q205" t="str">
            <v>3/2019</v>
          </cell>
          <cell r="R205" t="str">
            <v>Total Non-Trade COS</v>
          </cell>
          <cell r="S205" t="str">
            <v>WEMPPROG</v>
          </cell>
          <cell r="T205" t="str">
            <v>Employee Programs</v>
          </cell>
          <cell r="U205">
            <v>52.202500000000001</v>
          </cell>
        </row>
        <row r="206">
          <cell r="A206" t="str">
            <v>4/2020COS - Cap SW Amort</v>
          </cell>
          <cell r="B206" t="str">
            <v>4/2020</v>
          </cell>
          <cell r="C206" t="str">
            <v>COS - Cap SW Amort</v>
          </cell>
          <cell r="H206" t="str">
            <v>2/2020DEPREC_AMORT_SUM</v>
          </cell>
          <cell r="I206" t="str">
            <v>2/2020</v>
          </cell>
          <cell r="J206" t="str">
            <v>DEPREC_AMORT_SUM</v>
          </cell>
          <cell r="K206">
            <v>1819.60319</v>
          </cell>
          <cell r="L206">
            <v>2487.7329</v>
          </cell>
          <cell r="P206" t="str">
            <v>3/2019WEMPFIT</v>
          </cell>
          <cell r="Q206" t="str">
            <v>3/2019</v>
          </cell>
          <cell r="R206" t="str">
            <v>Total Non-Trade COS</v>
          </cell>
          <cell r="S206" t="str">
            <v>WEMPFIT</v>
          </cell>
          <cell r="T206" t="str">
            <v>Employee Fitness</v>
          </cell>
          <cell r="U206">
            <v>-4.5</v>
          </cell>
        </row>
        <row r="207">
          <cell r="A207" t="str">
            <v>4/2020COS - Facilities (OMC)</v>
          </cell>
          <cell r="B207" t="str">
            <v>4/2020</v>
          </cell>
          <cell r="C207" t="str">
            <v>COS - Facilities (OMC)</v>
          </cell>
          <cell r="E207">
            <v>3507.9213199999999</v>
          </cell>
          <cell r="H207" t="str">
            <v>2/2020WDEPREC</v>
          </cell>
          <cell r="I207" t="str">
            <v>2/2020</v>
          </cell>
          <cell r="J207" t="str">
            <v>WDEPREC</v>
          </cell>
          <cell r="K207">
            <v>1819.60319</v>
          </cell>
          <cell r="L207">
            <v>2487.7329</v>
          </cell>
          <cell r="P207" t="str">
            <v>3/2019WMISC</v>
          </cell>
          <cell r="Q207" t="str">
            <v>3/2019</v>
          </cell>
          <cell r="R207" t="str">
            <v>Total Non-Trade COS</v>
          </cell>
          <cell r="S207" t="str">
            <v>WMISC</v>
          </cell>
          <cell r="T207" t="str">
            <v>Miscellaneous</v>
          </cell>
          <cell r="U207">
            <v>77.353489999999994</v>
          </cell>
        </row>
        <row r="208">
          <cell r="A208" t="str">
            <v>4/2020COS - Finance (OMC)</v>
          </cell>
          <cell r="B208" t="str">
            <v>4/2020</v>
          </cell>
          <cell r="C208" t="str">
            <v>COS - Finance (OMC)</v>
          </cell>
          <cell r="H208" t="str">
            <v>2/2020OTHER_OPEX_SUM</v>
          </cell>
          <cell r="I208" t="str">
            <v>2/2020</v>
          </cell>
          <cell r="J208" t="str">
            <v>OTHER_OPEX_SUM</v>
          </cell>
          <cell r="K208">
            <v>-5185.3746799999999</v>
          </cell>
          <cell r="L208">
            <v>-5555.1671500000002</v>
          </cell>
          <cell r="P208" t="str">
            <v>3/2019WTELE</v>
          </cell>
          <cell r="Q208" t="str">
            <v>3/2019</v>
          </cell>
          <cell r="R208" t="str">
            <v>Total Non-Trade COS</v>
          </cell>
          <cell r="S208" t="str">
            <v>WTELE</v>
          </cell>
          <cell r="T208" t="str">
            <v>Telephone</v>
          </cell>
          <cell r="U208">
            <v>62.025640000000003</v>
          </cell>
        </row>
        <row r="209">
          <cell r="A209" t="str">
            <v>4/2020COS - Manufacturing</v>
          </cell>
          <cell r="B209" t="str">
            <v>4/2020</v>
          </cell>
          <cell r="C209" t="str">
            <v>COS - Manufacturing</v>
          </cell>
          <cell r="E209">
            <v>4132.6439</v>
          </cell>
          <cell r="H209" t="str">
            <v>2/2020WINVEXP</v>
          </cell>
          <cell r="I209" t="str">
            <v>2/2020</v>
          </cell>
          <cell r="J209" t="str">
            <v>WINVEXP</v>
          </cell>
          <cell r="K209">
            <v>0.06</v>
          </cell>
          <cell r="P209" t="str">
            <v>3/2019WDATA</v>
          </cell>
          <cell r="Q209" t="str">
            <v>3/2019</v>
          </cell>
          <cell r="R209" t="str">
            <v>Total Non-Trade COS</v>
          </cell>
          <cell r="S209" t="str">
            <v>WDATA</v>
          </cell>
          <cell r="T209" t="str">
            <v>Data Transmissions</v>
          </cell>
          <cell r="U209">
            <v>5.74838</v>
          </cell>
        </row>
        <row r="210">
          <cell r="A210" t="str">
            <v>4/2020COS - MIS (OMC)</v>
          </cell>
          <cell r="B210" t="str">
            <v>4/2020</v>
          </cell>
          <cell r="C210" t="str">
            <v>COS - MIS (OMC)</v>
          </cell>
          <cell r="H210" t="str">
            <v>2/2020WTRAINING</v>
          </cell>
          <cell r="I210" t="str">
            <v>2/2020</v>
          </cell>
          <cell r="J210" t="str">
            <v>WTRAINING</v>
          </cell>
          <cell r="K210">
            <v>3.8077200000000002</v>
          </cell>
          <cell r="L210">
            <v>13.05462</v>
          </cell>
          <cell r="P210" t="str">
            <v>3/2019WINSUR</v>
          </cell>
          <cell r="Q210" t="str">
            <v>3/2019</v>
          </cell>
          <cell r="R210" t="str">
            <v>Total Non-Trade COS</v>
          </cell>
          <cell r="S210" t="str">
            <v>WINSUR</v>
          </cell>
          <cell r="T210" t="str">
            <v>Insurance</v>
          </cell>
          <cell r="U210">
            <v>239.30866</v>
          </cell>
        </row>
        <row r="211">
          <cell r="A211" t="str">
            <v>4/2020Gross Profit</v>
          </cell>
          <cell r="B211" t="str">
            <v>4/2020</v>
          </cell>
          <cell r="C211" t="str">
            <v>Gross Profit</v>
          </cell>
          <cell r="E211">
            <v>-17618.712149999999</v>
          </cell>
          <cell r="H211" t="str">
            <v>2/2020WOPSUPPLY</v>
          </cell>
          <cell r="I211" t="str">
            <v>2/2020</v>
          </cell>
          <cell r="J211" t="str">
            <v>WOPSUPPLY</v>
          </cell>
          <cell r="K211">
            <v>594.13040000000001</v>
          </cell>
          <cell r="L211">
            <v>240.26749000000001</v>
          </cell>
          <cell r="P211" t="str">
            <v>3/2019WMISCTAX</v>
          </cell>
          <cell r="Q211" t="str">
            <v>3/2019</v>
          </cell>
          <cell r="R211" t="str">
            <v>Total Non-Trade COS</v>
          </cell>
          <cell r="S211" t="str">
            <v>WMISCTAX</v>
          </cell>
          <cell r="T211" t="str">
            <v>Miscellaneous Taxes</v>
          </cell>
          <cell r="U211">
            <v>0.5</v>
          </cell>
        </row>
        <row r="212">
          <cell r="A212" t="str">
            <v>4/2020Total Expenses</v>
          </cell>
          <cell r="B212" t="str">
            <v>4/2020</v>
          </cell>
          <cell r="C212" t="str">
            <v>Total Expenses</v>
          </cell>
          <cell r="E212">
            <v>1174.9470200000001</v>
          </cell>
          <cell r="H212" t="str">
            <v>2/2020WALLOCS</v>
          </cell>
          <cell r="I212" t="str">
            <v>2/2020</v>
          </cell>
          <cell r="J212" t="str">
            <v>WALLOCS</v>
          </cell>
          <cell r="K212">
            <v>-6026.9000599999999</v>
          </cell>
          <cell r="L212">
            <v>-6099.0366999999997</v>
          </cell>
          <cell r="P212" t="str">
            <v>3/2019WGLFASSET</v>
          </cell>
          <cell r="Q212" t="str">
            <v>3/2019</v>
          </cell>
          <cell r="R212" t="str">
            <v>Total Non-Trade COS</v>
          </cell>
          <cell r="S212" t="str">
            <v>WGLFASSET</v>
          </cell>
          <cell r="T212" t="str">
            <v>Gain/Loss on Fixed A</v>
          </cell>
          <cell r="U212">
            <v>4.3287699999999996</v>
          </cell>
        </row>
        <row r="213">
          <cell r="A213" t="str">
            <v>4/2020Total SMS</v>
          </cell>
          <cell r="B213" t="str">
            <v>4/2020</v>
          </cell>
          <cell r="C213" t="str">
            <v>Total SMS</v>
          </cell>
          <cell r="H213" t="str">
            <v>2/2020WOTHERS</v>
          </cell>
          <cell r="I213" t="str">
            <v>2/2020</v>
          </cell>
          <cell r="J213" t="str">
            <v>WOTHERS</v>
          </cell>
          <cell r="K213">
            <v>243.52726000000001</v>
          </cell>
          <cell r="L213">
            <v>290.54743999999999</v>
          </cell>
          <cell r="P213" t="str">
            <v>3/2019WBANKCHRG</v>
          </cell>
          <cell r="Q213" t="str">
            <v>3/2019</v>
          </cell>
          <cell r="R213" t="str">
            <v>Total Non-Trade COS</v>
          </cell>
          <cell r="S213" t="str">
            <v>WBANKCHRG</v>
          </cell>
          <cell r="T213" t="str">
            <v>Bank Charges</v>
          </cell>
          <cell r="U213">
            <v>0.45279999999999998</v>
          </cell>
        </row>
        <row r="214">
          <cell r="A214" t="str">
            <v>4/2020Total G&amp;A</v>
          </cell>
          <cell r="B214" t="str">
            <v>4/2020</v>
          </cell>
          <cell r="C214" t="str">
            <v>Total G&amp;A</v>
          </cell>
          <cell r="E214">
            <v>98.899339999999995</v>
          </cell>
          <cell r="H214" t="str">
            <v>2/2020Not Assigned G/L account (s)</v>
          </cell>
          <cell r="I214" t="str">
            <v>2/2020</v>
          </cell>
          <cell r="J214" t="str">
            <v>Not Assigned G/L account (s)</v>
          </cell>
          <cell r="K214">
            <v>50135.622490000002</v>
          </cell>
          <cell r="P214" t="str">
            <v>3/2019WPERCOST</v>
          </cell>
          <cell r="Q214" t="str">
            <v>3/2019</v>
          </cell>
          <cell r="R214" t="str">
            <v>Total Non-Trade COS</v>
          </cell>
          <cell r="S214" t="str">
            <v>WPERCOST</v>
          </cell>
          <cell r="T214" t="str">
            <v>Period Costs</v>
          </cell>
          <cell r="U214">
            <v>611.01301000000001</v>
          </cell>
        </row>
        <row r="215">
          <cell r="A215" t="str">
            <v>4/2020Total R&amp;D</v>
          </cell>
          <cell r="B215" t="str">
            <v>4/2020</v>
          </cell>
          <cell r="C215" t="str">
            <v>Total R&amp;D</v>
          </cell>
          <cell r="E215">
            <v>1076.0476699999999</v>
          </cell>
          <cell r="H215" t="str">
            <v>3/2020OPEX_SUM</v>
          </cell>
          <cell r="I215" t="str">
            <v>3/2020</v>
          </cell>
          <cell r="J215" t="str">
            <v>OPEX_SUM</v>
          </cell>
          <cell r="L215">
            <v>2214.5928199999998</v>
          </cell>
          <cell r="P215" t="str">
            <v>3/2019WOTHINCEXP</v>
          </cell>
          <cell r="Q215" t="str">
            <v>3/2019</v>
          </cell>
          <cell r="R215" t="str">
            <v>Total Non-Trade COS</v>
          </cell>
          <cell r="S215" t="str">
            <v>WOTHINCEXP</v>
          </cell>
          <cell r="T215" t="str">
            <v>Other Income/Expense</v>
          </cell>
          <cell r="U215">
            <v>97.287890000000004</v>
          </cell>
        </row>
        <row r="216">
          <cell r="A216" t="str">
            <v>4/2020Net Contribution</v>
          </cell>
          <cell r="B216" t="str">
            <v>4/2020</v>
          </cell>
          <cell r="C216" t="str">
            <v>Net Contribution</v>
          </cell>
          <cell r="E216">
            <v>-18793.659169999999</v>
          </cell>
          <cell r="H216" t="str">
            <v>3/2020LABOR_SUM</v>
          </cell>
          <cell r="I216" t="str">
            <v>3/2020</v>
          </cell>
          <cell r="J216" t="str">
            <v>LABOR_SUM</v>
          </cell>
          <cell r="L216">
            <v>2353.2421899999999</v>
          </cell>
          <cell r="P216" t="str">
            <v>3/2019CORPCC_SUBCONTRACT</v>
          </cell>
          <cell r="Q216" t="str">
            <v>3/2019</v>
          </cell>
          <cell r="R216" t="str">
            <v>Total Non-Trade COS</v>
          </cell>
          <cell r="S216" t="str">
            <v>CORPCC_SUBCONTRACT</v>
          </cell>
          <cell r="T216" t="str">
            <v>Subcontract</v>
          </cell>
          <cell r="U216">
            <v>0.69830999999999999</v>
          </cell>
        </row>
        <row r="217">
          <cell r="A217" t="str">
            <v>4/2020Net Orders</v>
          </cell>
          <cell r="B217" t="str">
            <v>4/2020</v>
          </cell>
          <cell r="C217" t="str">
            <v>Net Orders</v>
          </cell>
          <cell r="H217" t="str">
            <v>3/2020WLABOR</v>
          </cell>
          <cell r="I217" t="str">
            <v>3/2020</v>
          </cell>
          <cell r="J217" t="str">
            <v>WLABOR</v>
          </cell>
          <cell r="L217">
            <v>2345.4421900000002</v>
          </cell>
          <cell r="P217" t="str">
            <v>3/2019CORPPL_WARRANTY</v>
          </cell>
          <cell r="Q217" t="str">
            <v>3/2019</v>
          </cell>
          <cell r="R217" t="str">
            <v>Total Non-Trade COS</v>
          </cell>
          <cell r="S217" t="str">
            <v>CORPPL_WARRANTY</v>
          </cell>
          <cell r="T217" t="str">
            <v>Warranty</v>
          </cell>
          <cell r="U217">
            <v>1054.4781</v>
          </cell>
        </row>
        <row r="218">
          <cell r="A218" t="str">
            <v>4/2020</v>
          </cell>
          <cell r="B218" t="str">
            <v>4/2020</v>
          </cell>
          <cell r="C218" t="str">
            <v/>
          </cell>
          <cell r="H218" t="str">
            <v>3/2020WTEMPS</v>
          </cell>
          <cell r="I218" t="str">
            <v>3/2020</v>
          </cell>
          <cell r="J218" t="str">
            <v>WTEMPS</v>
          </cell>
          <cell r="L218">
            <v>7.8</v>
          </cell>
          <cell r="P218" t="str">
            <v>3/2019CORPPL_INVENTORY_RESERVE</v>
          </cell>
          <cell r="Q218" t="str">
            <v>3/2019</v>
          </cell>
          <cell r="R218" t="str">
            <v>Total Non-Trade COS</v>
          </cell>
          <cell r="S218" t="str">
            <v>CORPPL_INVENTORY_RESERVE</v>
          </cell>
          <cell r="T218" t="str">
            <v>Inventory Reserves</v>
          </cell>
          <cell r="U218">
            <v>178.07883000000001</v>
          </cell>
        </row>
        <row r="219">
          <cell r="A219" t="str">
            <v/>
          </cell>
          <cell r="H219" t="str">
            <v>3/2020WTRAVEL</v>
          </cell>
          <cell r="I219" t="str">
            <v>3/2020</v>
          </cell>
          <cell r="J219" t="str">
            <v>WTRAVEL</v>
          </cell>
          <cell r="L219">
            <v>82.412270000000007</v>
          </cell>
          <cell r="P219" t="str">
            <v>3/2019CORPPL_SCRAP</v>
          </cell>
          <cell r="Q219" t="str">
            <v>3/2019</v>
          </cell>
          <cell r="R219" t="str">
            <v>Total Non-Trade COS</v>
          </cell>
          <cell r="S219" t="str">
            <v>CORPPL_SCRAP</v>
          </cell>
          <cell r="T219" t="str">
            <v>Scrap</v>
          </cell>
          <cell r="U219">
            <v>176.7559</v>
          </cell>
        </row>
        <row r="220">
          <cell r="A220" t="str">
            <v/>
          </cell>
          <cell r="H220" t="str">
            <v>3/2020WTRAVELS</v>
          </cell>
          <cell r="I220" t="str">
            <v>3/2020</v>
          </cell>
          <cell r="J220" t="str">
            <v>WTRAVELS</v>
          </cell>
          <cell r="L220">
            <v>72.924319999999994</v>
          </cell>
          <cell r="P220" t="str">
            <v>3/2019CORPPL_ADJ_TO_PHYS</v>
          </cell>
          <cell r="Q220" t="str">
            <v>3/2019</v>
          </cell>
          <cell r="R220" t="str">
            <v>Total Non-Trade COS</v>
          </cell>
          <cell r="S220" t="str">
            <v>CORPPL_ADJ_TO_PHYS</v>
          </cell>
          <cell r="T220" t="str">
            <v>Adjust to Physical</v>
          </cell>
          <cell r="U220">
            <v>7.4791400000000001</v>
          </cell>
        </row>
        <row r="221">
          <cell r="A221" t="str">
            <v/>
          </cell>
          <cell r="H221" t="str">
            <v>3/2020WMEETINGS</v>
          </cell>
          <cell r="I221" t="str">
            <v>3/2020</v>
          </cell>
          <cell r="J221" t="str">
            <v>WMEETINGS</v>
          </cell>
          <cell r="L221">
            <v>6.5</v>
          </cell>
          <cell r="P221" t="str">
            <v>3/2019CORPPL_COS_OTHER</v>
          </cell>
          <cell r="Q221" t="str">
            <v>3/2019</v>
          </cell>
          <cell r="R221" t="str">
            <v>Total Non-Trade COS</v>
          </cell>
          <cell r="S221" t="str">
            <v>CORPPL_COS_OTHER</v>
          </cell>
          <cell r="T221" t="str">
            <v>Cost of Sales Other</v>
          </cell>
          <cell r="U221">
            <v>128.50665000000001</v>
          </cell>
        </row>
        <row r="222">
          <cell r="A222" t="str">
            <v/>
          </cell>
          <cell r="H222" t="str">
            <v>3/2020WPAGERS</v>
          </cell>
          <cell r="I222" t="str">
            <v>3/2020</v>
          </cell>
          <cell r="J222" t="str">
            <v>WPAGERS</v>
          </cell>
          <cell r="L222">
            <v>2.9879500000000001</v>
          </cell>
          <cell r="P222" t="str">
            <v>3/2019INTERCOMPANY_TM</v>
          </cell>
          <cell r="Q222" t="str">
            <v>3/2019</v>
          </cell>
          <cell r="R222" t="str">
            <v>Total Non-Trade COS</v>
          </cell>
          <cell r="S222" t="str">
            <v>INTERCOMPANY_TM</v>
          </cell>
          <cell r="T222" t="str">
            <v>Intercompany Sales a</v>
          </cell>
          <cell r="U222">
            <v>-1.8529599999999999</v>
          </cell>
        </row>
        <row r="223">
          <cell r="A223" t="str">
            <v/>
          </cell>
          <cell r="H223" t="str">
            <v>3/2020PROJECT_OS_SUM</v>
          </cell>
          <cell r="I223" t="str">
            <v>3/2020</v>
          </cell>
          <cell r="J223" t="str">
            <v>PROJECT_OS_SUM</v>
          </cell>
          <cell r="L223">
            <v>976.82762000000002</v>
          </cell>
          <cell r="P223" t="str">
            <v>4/2019OMC_SUM</v>
          </cell>
          <cell r="Q223" t="str">
            <v>4/2019</v>
          </cell>
          <cell r="R223" t="str">
            <v>Total Non-Trade COS</v>
          </cell>
          <cell r="S223" t="str">
            <v>OMC_SUM</v>
          </cell>
          <cell r="T223" t="str">
            <v>Total OMC Expenses</v>
          </cell>
          <cell r="U223">
            <v>22141.74235</v>
          </cell>
        </row>
        <row r="224">
          <cell r="A224" t="str">
            <v/>
          </cell>
          <cell r="H224" t="str">
            <v>3/2020WPROJECT</v>
          </cell>
          <cell r="I224" t="str">
            <v>3/2020</v>
          </cell>
          <cell r="J224" t="str">
            <v>WPROJECT</v>
          </cell>
          <cell r="L224">
            <v>-88.574460000000002</v>
          </cell>
          <cell r="P224" t="str">
            <v>4/2019LABOR_SUM</v>
          </cell>
          <cell r="Q224" t="str">
            <v>4/2019</v>
          </cell>
          <cell r="R224" t="str">
            <v>Total Non-Trade COS</v>
          </cell>
          <cell r="S224" t="str">
            <v>LABOR_SUM</v>
          </cell>
          <cell r="T224" t="str">
            <v>Labor</v>
          </cell>
          <cell r="U224">
            <v>27350.03557</v>
          </cell>
        </row>
        <row r="225">
          <cell r="A225" t="str">
            <v/>
          </cell>
          <cell r="H225" t="str">
            <v>3/2020WOUTSERV</v>
          </cell>
          <cell r="I225" t="str">
            <v>3/2020</v>
          </cell>
          <cell r="J225" t="str">
            <v>WOUTSERV</v>
          </cell>
          <cell r="L225">
            <v>1065.4020800000001</v>
          </cell>
          <cell r="P225" t="str">
            <v>4/2019WLABOR</v>
          </cell>
          <cell r="Q225" t="str">
            <v>4/2019</v>
          </cell>
          <cell r="R225" t="str">
            <v>Total Non-Trade COS</v>
          </cell>
          <cell r="S225" t="str">
            <v>WLABOR</v>
          </cell>
          <cell r="T225" t="str">
            <v>Labor</v>
          </cell>
          <cell r="U225">
            <v>26718.4306</v>
          </cell>
        </row>
        <row r="226">
          <cell r="A226" t="str">
            <v/>
          </cell>
          <cell r="H226" t="str">
            <v>3/2020WFACILITIES</v>
          </cell>
          <cell r="I226" t="str">
            <v>3/2020</v>
          </cell>
          <cell r="J226" t="str">
            <v>WFACILITIES</v>
          </cell>
          <cell r="L226">
            <v>1924.94172</v>
          </cell>
          <cell r="P226" t="str">
            <v>4/2019WCOMMAWARDS</v>
          </cell>
          <cell r="Q226" t="str">
            <v>4/2019</v>
          </cell>
          <cell r="R226" t="str">
            <v>Total Non-Trade COS</v>
          </cell>
          <cell r="S226" t="str">
            <v>WCOMMAWARDS</v>
          </cell>
          <cell r="T226" t="str">
            <v>Awards/Commissions</v>
          </cell>
          <cell r="U226">
            <v>53.860309999999998</v>
          </cell>
        </row>
        <row r="227">
          <cell r="A227" t="str">
            <v/>
          </cell>
          <cell r="H227" t="str">
            <v>3/2020WBLDGRENT</v>
          </cell>
          <cell r="I227" t="str">
            <v>3/2020</v>
          </cell>
          <cell r="J227" t="str">
            <v>WBLDGRENT</v>
          </cell>
          <cell r="L227">
            <v>111.17269</v>
          </cell>
          <cell r="P227" t="str">
            <v>4/2019WTEMPS</v>
          </cell>
          <cell r="Q227" t="str">
            <v>4/2019</v>
          </cell>
          <cell r="R227" t="str">
            <v>Total Non-Trade COS</v>
          </cell>
          <cell r="S227" t="str">
            <v>WTEMPS</v>
          </cell>
          <cell r="T227" t="str">
            <v>Temporary Employment</v>
          </cell>
          <cell r="U227">
            <v>577.74467000000004</v>
          </cell>
        </row>
        <row r="228">
          <cell r="A228" t="str">
            <v/>
          </cell>
          <cell r="H228" t="str">
            <v>3/2020WEQUIPRENT</v>
          </cell>
          <cell r="I228" t="str">
            <v>3/2020</v>
          </cell>
          <cell r="J228" t="str">
            <v>WEQUIPRENT</v>
          </cell>
          <cell r="L228">
            <v>37.456569999999999</v>
          </cell>
          <cell r="P228" t="str">
            <v>4/2019WTRAVEL</v>
          </cell>
          <cell r="Q228" t="str">
            <v>4/2019</v>
          </cell>
          <cell r="R228" t="str">
            <v>Total Non-Trade COS</v>
          </cell>
          <cell r="S228" t="str">
            <v>WTRAVEL</v>
          </cell>
          <cell r="T228" t="str">
            <v>Travel/Meetings</v>
          </cell>
          <cell r="U228">
            <v>441.23766000000001</v>
          </cell>
        </row>
        <row r="229">
          <cell r="A229" t="str">
            <v/>
          </cell>
          <cell r="H229" t="str">
            <v>3/2020WELECTRIC</v>
          </cell>
          <cell r="I229" t="str">
            <v>3/2020</v>
          </cell>
          <cell r="J229" t="str">
            <v>WELECTRIC</v>
          </cell>
          <cell r="L229">
            <v>1075.2863600000001</v>
          </cell>
          <cell r="P229" t="str">
            <v>4/2019WTRAVELS</v>
          </cell>
          <cell r="Q229" t="str">
            <v>4/2019</v>
          </cell>
          <cell r="R229" t="str">
            <v>Total Non-Trade COS</v>
          </cell>
          <cell r="S229" t="str">
            <v>WTRAVELS</v>
          </cell>
          <cell r="T229" t="str">
            <v>Travel</v>
          </cell>
          <cell r="U229">
            <v>376.68114000000003</v>
          </cell>
        </row>
        <row r="230">
          <cell r="A230" t="str">
            <v/>
          </cell>
          <cell r="H230" t="str">
            <v>3/2020WWATER</v>
          </cell>
          <cell r="I230" t="str">
            <v>3/2020</v>
          </cell>
          <cell r="J230" t="str">
            <v>WWATER</v>
          </cell>
          <cell r="L230">
            <v>47.569659999999999</v>
          </cell>
          <cell r="P230" t="str">
            <v>4/2019WMEETINGS</v>
          </cell>
          <cell r="Q230" t="str">
            <v>4/2019</v>
          </cell>
          <cell r="R230" t="str">
            <v>Total Non-Trade COS</v>
          </cell>
          <cell r="S230" t="str">
            <v>WMEETINGS</v>
          </cell>
          <cell r="T230" t="str">
            <v>Meetings &amp; Seminars</v>
          </cell>
          <cell r="U230">
            <v>34.217199999999998</v>
          </cell>
        </row>
        <row r="231">
          <cell r="A231" t="str">
            <v/>
          </cell>
          <cell r="H231" t="str">
            <v>3/2020WGAS</v>
          </cell>
          <cell r="I231" t="str">
            <v>3/2020</v>
          </cell>
          <cell r="J231" t="str">
            <v>WGAS</v>
          </cell>
          <cell r="L231">
            <v>23.961379999999998</v>
          </cell>
          <cell r="P231" t="str">
            <v>4/2019WPAGERS</v>
          </cell>
          <cell r="Q231" t="str">
            <v>4/2019</v>
          </cell>
          <cell r="R231" t="str">
            <v>Total Non-Trade COS</v>
          </cell>
          <cell r="S231" t="str">
            <v>WPAGERS</v>
          </cell>
          <cell r="T231" t="str">
            <v>Car Phones &amp; Pagers</v>
          </cell>
          <cell r="U231">
            <v>30.339320000000001</v>
          </cell>
        </row>
        <row r="232">
          <cell r="A232" t="str">
            <v/>
          </cell>
          <cell r="H232" t="str">
            <v>3/2020WBLDGREP</v>
          </cell>
          <cell r="I232" t="str">
            <v>3/2020</v>
          </cell>
          <cell r="J232" t="str">
            <v>WBLDGREP</v>
          </cell>
          <cell r="L232">
            <v>212.10900000000001</v>
          </cell>
          <cell r="P232" t="str">
            <v>4/2019WFACILITIES</v>
          </cell>
          <cell r="Q232" t="str">
            <v>4/2019</v>
          </cell>
          <cell r="R232" t="str">
            <v>Total Non-Trade COS</v>
          </cell>
          <cell r="S232" t="str">
            <v>WFACILITIES</v>
          </cell>
          <cell r="T232" t="str">
            <v>Facilities</v>
          </cell>
          <cell r="U232">
            <v>3991.4284499999999</v>
          </cell>
        </row>
        <row r="233">
          <cell r="A233" t="str">
            <v/>
          </cell>
          <cell r="H233" t="str">
            <v>3/2020WCLEANING</v>
          </cell>
          <cell r="I233" t="str">
            <v>3/2020</v>
          </cell>
          <cell r="J233" t="str">
            <v>WCLEANING</v>
          </cell>
          <cell r="L233">
            <v>6.2264400000000002</v>
          </cell>
          <cell r="P233" t="str">
            <v>4/2019WBLDGRENT</v>
          </cell>
          <cell r="Q233" t="str">
            <v>4/2019</v>
          </cell>
          <cell r="R233" t="str">
            <v>Total Non-Trade COS</v>
          </cell>
          <cell r="S233" t="str">
            <v>WBLDGRENT</v>
          </cell>
          <cell r="T233" t="str">
            <v>Building Rental/Leas</v>
          </cell>
          <cell r="U233">
            <v>509.53890000000001</v>
          </cell>
        </row>
        <row r="234">
          <cell r="A234" t="str">
            <v/>
          </cell>
          <cell r="H234" t="str">
            <v>3/2020WEQUIPREP</v>
          </cell>
          <cell r="I234" t="str">
            <v>3/2020</v>
          </cell>
          <cell r="J234" t="str">
            <v>WEQUIPREP</v>
          </cell>
          <cell r="L234">
            <v>1.76108</v>
          </cell>
          <cell r="P234" t="str">
            <v>4/2019WEQUIPRENT</v>
          </cell>
          <cell r="Q234" t="str">
            <v>4/2019</v>
          </cell>
          <cell r="R234" t="str">
            <v>Total Non-Trade COS</v>
          </cell>
          <cell r="S234" t="str">
            <v>WEQUIPRENT</v>
          </cell>
          <cell r="T234" t="str">
            <v>Equipment Rental/Lea</v>
          </cell>
          <cell r="U234">
            <v>41.603050000000003</v>
          </cell>
        </row>
        <row r="235">
          <cell r="A235" t="str">
            <v/>
          </cell>
          <cell r="H235" t="str">
            <v>3/2020WGROUNDS</v>
          </cell>
          <cell r="I235" t="str">
            <v>3/2020</v>
          </cell>
          <cell r="J235" t="str">
            <v>WGROUNDS</v>
          </cell>
          <cell r="L235">
            <v>63.192540000000001</v>
          </cell>
          <cell r="P235" t="str">
            <v>4/2019WSWRENT</v>
          </cell>
          <cell r="Q235" t="str">
            <v>4/2019</v>
          </cell>
          <cell r="R235" t="str">
            <v>Total Non-Trade COS</v>
          </cell>
          <cell r="S235" t="str">
            <v>WSWRENT</v>
          </cell>
          <cell r="T235" t="str">
            <v>Software Rental/Leas</v>
          </cell>
          <cell r="U235">
            <v>207.20214000000001</v>
          </cell>
        </row>
        <row r="236">
          <cell r="A236" t="str">
            <v/>
          </cell>
          <cell r="H236" t="str">
            <v>3/2020WPROPTAX</v>
          </cell>
          <cell r="I236" t="str">
            <v>3/2020</v>
          </cell>
          <cell r="J236" t="str">
            <v>WPROPTAX</v>
          </cell>
          <cell r="L236">
            <v>346.20600000000002</v>
          </cell>
          <cell r="P236" t="str">
            <v>4/2019WELECTRIC</v>
          </cell>
          <cell r="Q236" t="str">
            <v>4/2019</v>
          </cell>
          <cell r="R236" t="str">
            <v>Total Non-Trade COS</v>
          </cell>
          <cell r="S236" t="str">
            <v>WELECTRIC</v>
          </cell>
          <cell r="T236" t="str">
            <v>Electricity</v>
          </cell>
          <cell r="U236">
            <v>1010.11308</v>
          </cell>
        </row>
        <row r="237">
          <cell r="A237" t="str">
            <v/>
          </cell>
          <cell r="H237" t="str">
            <v>3/2020DEPREC_AMORT_SUM</v>
          </cell>
          <cell r="I237" t="str">
            <v>3/2020</v>
          </cell>
          <cell r="J237" t="str">
            <v>DEPREC_AMORT_SUM</v>
          </cell>
          <cell r="L237">
            <v>2488.0994099999998</v>
          </cell>
          <cell r="P237" t="str">
            <v>4/2019WWATER</v>
          </cell>
          <cell r="Q237" t="str">
            <v>4/2019</v>
          </cell>
          <cell r="R237" t="str">
            <v>Total Non-Trade COS</v>
          </cell>
          <cell r="S237" t="str">
            <v>WWATER</v>
          </cell>
          <cell r="T237" t="str">
            <v>Water</v>
          </cell>
          <cell r="U237">
            <v>35.487050000000004</v>
          </cell>
        </row>
        <row r="238">
          <cell r="A238" t="str">
            <v/>
          </cell>
          <cell r="H238" t="str">
            <v>3/2020WDEPREC</v>
          </cell>
          <cell r="I238" t="str">
            <v>3/2020</v>
          </cell>
          <cell r="J238" t="str">
            <v>WDEPREC</v>
          </cell>
          <cell r="L238">
            <v>2488.0994099999998</v>
          </cell>
          <cell r="P238" t="str">
            <v>4/2019WGAS</v>
          </cell>
          <cell r="Q238" t="str">
            <v>4/2019</v>
          </cell>
          <cell r="R238" t="str">
            <v>Total Non-Trade COS</v>
          </cell>
          <cell r="S238" t="str">
            <v>WGAS</v>
          </cell>
          <cell r="T238" t="str">
            <v>Gas/Oil</v>
          </cell>
          <cell r="U238">
            <v>188.27479</v>
          </cell>
        </row>
        <row r="239">
          <cell r="A239" t="str">
            <v/>
          </cell>
          <cell r="H239" t="str">
            <v>3/2020OTHER_OPEX_SUM</v>
          </cell>
          <cell r="I239" t="str">
            <v>3/2020</v>
          </cell>
          <cell r="J239" t="str">
            <v>OTHER_OPEX_SUM</v>
          </cell>
          <cell r="L239">
            <v>-5610.9303900000004</v>
          </cell>
          <cell r="P239" t="str">
            <v>4/2019WBLDGREP</v>
          </cell>
          <cell r="Q239" t="str">
            <v>4/2019</v>
          </cell>
          <cell r="R239" t="str">
            <v>Total Non-Trade COS</v>
          </cell>
          <cell r="S239" t="str">
            <v>WBLDGREP</v>
          </cell>
          <cell r="T239" t="str">
            <v>Building Repair &amp; Ma</v>
          </cell>
          <cell r="U239">
            <v>197.54374000000001</v>
          </cell>
        </row>
        <row r="240">
          <cell r="A240" t="str">
            <v/>
          </cell>
          <cell r="H240" t="str">
            <v>3/2020WNLABCOM</v>
          </cell>
          <cell r="I240" t="str">
            <v>3/2020</v>
          </cell>
          <cell r="J240" t="str">
            <v>WNLABCOM</v>
          </cell>
          <cell r="L240">
            <v>-38</v>
          </cell>
          <cell r="P240" t="str">
            <v>4/2019WAUTOREP</v>
          </cell>
          <cell r="Q240" t="str">
            <v>4/2019</v>
          </cell>
          <cell r="R240" t="str">
            <v>Total Non-Trade COS</v>
          </cell>
          <cell r="S240" t="str">
            <v>WAUTOREP</v>
          </cell>
          <cell r="T240" t="str">
            <v>Auto Repair &amp; Mainte</v>
          </cell>
          <cell r="U240">
            <v>1.5197799999999999</v>
          </cell>
        </row>
        <row r="241">
          <cell r="A241" t="str">
            <v/>
          </cell>
          <cell r="H241" t="str">
            <v>3/2020WTRAINING</v>
          </cell>
          <cell r="I241" t="str">
            <v>3/2020</v>
          </cell>
          <cell r="J241" t="str">
            <v>WTRAINING</v>
          </cell>
          <cell r="L241">
            <v>7.4112600000000004</v>
          </cell>
          <cell r="P241" t="str">
            <v>4/2019WCLEANING</v>
          </cell>
          <cell r="Q241" t="str">
            <v>4/2019</v>
          </cell>
          <cell r="R241" t="str">
            <v>Total Non-Trade COS</v>
          </cell>
          <cell r="S241" t="str">
            <v>WCLEANING</v>
          </cell>
          <cell r="T241" t="str">
            <v>Cleaning/Disposal</v>
          </cell>
          <cell r="U241">
            <v>252.84583000000001</v>
          </cell>
        </row>
        <row r="242">
          <cell r="A242" t="str">
            <v/>
          </cell>
          <cell r="H242" t="str">
            <v>3/2020WOPSUPPLY</v>
          </cell>
          <cell r="I242" t="str">
            <v>3/2020</v>
          </cell>
          <cell r="J242" t="str">
            <v>WOPSUPPLY</v>
          </cell>
          <cell r="L242">
            <v>247.65516</v>
          </cell>
          <cell r="P242" t="str">
            <v>4/2019WEQUIPREP</v>
          </cell>
          <cell r="Q242" t="str">
            <v>4/2019</v>
          </cell>
          <cell r="R242" t="str">
            <v>Total Non-Trade COS</v>
          </cell>
          <cell r="S242" t="str">
            <v>WEQUIPREP</v>
          </cell>
          <cell r="T242" t="str">
            <v>Equipment Repair &amp; M</v>
          </cell>
          <cell r="U242">
            <v>893.13990999999999</v>
          </cell>
        </row>
        <row r="243">
          <cell r="A243" t="str">
            <v/>
          </cell>
          <cell r="H243" t="str">
            <v>3/2020WALLOCS</v>
          </cell>
          <cell r="I243" t="str">
            <v>3/2020</v>
          </cell>
          <cell r="J243" t="str">
            <v>WALLOCS</v>
          </cell>
          <cell r="L243">
            <v>-6099.0366999999997</v>
          </cell>
          <cell r="P243" t="str">
            <v>4/2019WGROUNDS</v>
          </cell>
          <cell r="Q243" t="str">
            <v>4/2019</v>
          </cell>
          <cell r="R243" t="str">
            <v>Total Non-Trade COS</v>
          </cell>
          <cell r="S243" t="str">
            <v>WGROUNDS</v>
          </cell>
          <cell r="T243" t="str">
            <v>Grounds Maintenance</v>
          </cell>
          <cell r="U243">
            <v>33.842100000000002</v>
          </cell>
        </row>
        <row r="244">
          <cell r="A244" t="str">
            <v/>
          </cell>
          <cell r="H244" t="str">
            <v>3/2020WOTHERS</v>
          </cell>
          <cell r="I244" t="str">
            <v>3/2020</v>
          </cell>
          <cell r="J244" t="str">
            <v>WOTHERS</v>
          </cell>
          <cell r="L244">
            <v>271.03989999999999</v>
          </cell>
          <cell r="P244" t="str">
            <v>4/2019WPROPTAX</v>
          </cell>
          <cell r="Q244" t="str">
            <v>4/2019</v>
          </cell>
          <cell r="R244" t="str">
            <v>Total Non-Trade COS</v>
          </cell>
          <cell r="S244" t="str">
            <v>WPROPTAX</v>
          </cell>
          <cell r="T244" t="str">
            <v>Property Tax</v>
          </cell>
          <cell r="U244">
            <v>620.31808000000001</v>
          </cell>
        </row>
        <row r="245">
          <cell r="A245" t="str">
            <v/>
          </cell>
          <cell r="H245" t="str">
            <v>4/2020OPEX_SUM</v>
          </cell>
          <cell r="I245" t="str">
            <v>4/2020</v>
          </cell>
          <cell r="J245" t="str">
            <v>OPEX_SUM</v>
          </cell>
          <cell r="L245">
            <v>1174.9470200000001</v>
          </cell>
          <cell r="P245" t="str">
            <v>4/2019DEPREC_AMORT_SUM</v>
          </cell>
          <cell r="Q245" t="str">
            <v>4/2019</v>
          </cell>
          <cell r="R245" t="str">
            <v>Total Non-Trade COS</v>
          </cell>
          <cell r="S245" t="str">
            <v>DEPREC_AMORT_SUM</v>
          </cell>
          <cell r="T245" t="str">
            <v>Depreciation &amp; Amor</v>
          </cell>
          <cell r="U245">
            <v>4499.8887500000001</v>
          </cell>
        </row>
        <row r="246">
          <cell r="A246" t="str">
            <v/>
          </cell>
          <cell r="H246" t="str">
            <v>4/2020LABOR_SUM</v>
          </cell>
          <cell r="I246" t="str">
            <v>4/2020</v>
          </cell>
          <cell r="J246" t="str">
            <v>LABOR_SUM</v>
          </cell>
          <cell r="L246">
            <v>2365.5516699999998</v>
          </cell>
          <cell r="P246" t="str">
            <v>4/2019WDEPREC</v>
          </cell>
          <cell r="Q246" t="str">
            <v>4/2019</v>
          </cell>
          <cell r="R246" t="str">
            <v>Total Non-Trade COS</v>
          </cell>
          <cell r="S246" t="str">
            <v>WDEPREC</v>
          </cell>
          <cell r="T246" t="str">
            <v>Depreciation</v>
          </cell>
          <cell r="U246">
            <v>4494.8888100000004</v>
          </cell>
        </row>
        <row r="247">
          <cell r="A247" t="str">
            <v/>
          </cell>
          <cell r="H247" t="str">
            <v>4/2020WLABOR</v>
          </cell>
          <cell r="I247" t="str">
            <v>4/2020</v>
          </cell>
          <cell r="J247" t="str">
            <v>WLABOR</v>
          </cell>
          <cell r="L247">
            <v>2357.2716700000001</v>
          </cell>
          <cell r="P247" t="str">
            <v>4/2019WAMORT</v>
          </cell>
          <cell r="Q247" t="str">
            <v>4/2019</v>
          </cell>
          <cell r="R247" t="str">
            <v>Total Non-Trade COS</v>
          </cell>
          <cell r="S247" t="str">
            <v>WAMORT</v>
          </cell>
          <cell r="T247" t="str">
            <v>Amortization</v>
          </cell>
          <cell r="U247">
            <v>4.9999399999999996</v>
          </cell>
        </row>
        <row r="248">
          <cell r="A248" t="str">
            <v/>
          </cell>
          <cell r="H248" t="str">
            <v>4/2020WTEMPS</v>
          </cell>
          <cell r="I248" t="str">
            <v>4/2020</v>
          </cell>
          <cell r="J248" t="str">
            <v>WTEMPS</v>
          </cell>
          <cell r="L248">
            <v>8.2799999999999994</v>
          </cell>
          <cell r="P248" t="str">
            <v>4/2019MFG_CREDITS</v>
          </cell>
          <cell r="Q248" t="str">
            <v>4/2019</v>
          </cell>
          <cell r="R248" t="str">
            <v>Total Non-Trade COS</v>
          </cell>
          <cell r="S248" t="str">
            <v>MFG_CREDITS</v>
          </cell>
          <cell r="T248" t="str">
            <v>Manufacturing OMC</v>
          </cell>
          <cell r="U248">
            <v>-30995.22869</v>
          </cell>
        </row>
        <row r="249">
          <cell r="A249" t="str">
            <v/>
          </cell>
          <cell r="H249" t="str">
            <v>4/2020WTRAVEL</v>
          </cell>
          <cell r="I249" t="str">
            <v>4/2020</v>
          </cell>
          <cell r="J249" t="str">
            <v>WTRAVEL</v>
          </cell>
          <cell r="L249">
            <v>-420.07760999999999</v>
          </cell>
          <cell r="P249" t="str">
            <v>4/2019CORPCC_ABSORPTION</v>
          </cell>
          <cell r="Q249" t="str">
            <v>4/2019</v>
          </cell>
          <cell r="R249" t="str">
            <v>Total Non-Trade COS</v>
          </cell>
          <cell r="S249" t="str">
            <v>CORPCC_ABSORPTION</v>
          </cell>
          <cell r="T249" t="str">
            <v>Absorption</v>
          </cell>
          <cell r="U249">
            <v>-24591.52189</v>
          </cell>
        </row>
        <row r="250">
          <cell r="A250" t="str">
            <v/>
          </cell>
          <cell r="H250" t="str">
            <v>4/2020WTRAVELS</v>
          </cell>
          <cell r="I250" t="str">
            <v>4/2020</v>
          </cell>
          <cell r="J250" t="str">
            <v>WTRAVELS</v>
          </cell>
          <cell r="L250">
            <v>-429.66264000000001</v>
          </cell>
          <cell r="P250" t="str">
            <v>4/2019CORPCC_MATERIAL_BURDEN</v>
          </cell>
          <cell r="Q250" t="str">
            <v>4/2019</v>
          </cell>
          <cell r="R250" t="str">
            <v>Total Non-Trade COS</v>
          </cell>
          <cell r="S250" t="str">
            <v>CORPCC_MATERIAL_BURDEN</v>
          </cell>
          <cell r="T250" t="str">
            <v>Material Burden</v>
          </cell>
          <cell r="U250">
            <v>-5057.1883399999997</v>
          </cell>
        </row>
        <row r="251">
          <cell r="A251" t="str">
            <v/>
          </cell>
          <cell r="H251" t="str">
            <v>4/2020WMEETINGS</v>
          </cell>
          <cell r="I251" t="str">
            <v>4/2020</v>
          </cell>
          <cell r="J251" t="str">
            <v>WMEETINGS</v>
          </cell>
          <cell r="L251">
            <v>6.5</v>
          </cell>
          <cell r="P251" t="str">
            <v>4/2019CORPCC_PRICE_VARIANCE</v>
          </cell>
          <cell r="Q251" t="str">
            <v>4/2019</v>
          </cell>
          <cell r="R251" t="str">
            <v>Total Non-Trade COS</v>
          </cell>
          <cell r="S251" t="str">
            <v>CORPCC_PRICE_VARIANCE</v>
          </cell>
          <cell r="T251" t="str">
            <v>Price Variance</v>
          </cell>
          <cell r="U251">
            <v>-818.88955999999996</v>
          </cell>
        </row>
        <row r="252">
          <cell r="A252" t="str">
            <v/>
          </cell>
          <cell r="H252" t="str">
            <v>4/2020WPAGERS</v>
          </cell>
          <cell r="I252" t="str">
            <v>4/2020</v>
          </cell>
          <cell r="J252" t="str">
            <v>WPAGERS</v>
          </cell>
          <cell r="L252">
            <v>3.0850300000000002</v>
          </cell>
          <cell r="P252" t="str">
            <v>4/2019CORPCC_PRICE_VAR_FX</v>
          </cell>
          <cell r="Q252" t="str">
            <v>4/2019</v>
          </cell>
          <cell r="R252" t="str">
            <v>Total Non-Trade COS</v>
          </cell>
          <cell r="S252" t="str">
            <v>CORPCC_PRICE_VAR_FX</v>
          </cell>
          <cell r="T252" t="str">
            <v>Price Variance FX</v>
          </cell>
          <cell r="U252">
            <v>157.01174</v>
          </cell>
        </row>
        <row r="253">
          <cell r="A253" t="str">
            <v/>
          </cell>
          <cell r="H253" t="str">
            <v>4/2020PROJECT_OS_SUM</v>
          </cell>
          <cell r="I253" t="str">
            <v>4/2020</v>
          </cell>
          <cell r="J253" t="str">
            <v>PROJECT_OS_SUM</v>
          </cell>
          <cell r="L253">
            <v>821.78030999999999</v>
          </cell>
          <cell r="P253" t="str">
            <v>4/2019CORPCC_PRODUCTION_VAR</v>
          </cell>
          <cell r="Q253" t="str">
            <v>4/2019</v>
          </cell>
          <cell r="R253" t="str">
            <v>Total Non-Trade COS</v>
          </cell>
          <cell r="S253" t="str">
            <v>CORPCC_PRODUCTION_VAR</v>
          </cell>
          <cell r="T253" t="str">
            <v>Production Variance</v>
          </cell>
          <cell r="U253">
            <v>-2349.1619700000001</v>
          </cell>
        </row>
        <row r="254">
          <cell r="A254" t="str">
            <v/>
          </cell>
          <cell r="H254" t="str">
            <v>4/2020WPROJECT</v>
          </cell>
          <cell r="I254" t="str">
            <v>4/2020</v>
          </cell>
          <cell r="J254" t="str">
            <v>WPROJECT</v>
          </cell>
          <cell r="L254">
            <v>-40.71</v>
          </cell>
          <cell r="P254" t="str">
            <v>4/2019CORPPL_COS_CMV</v>
          </cell>
          <cell r="Q254" t="str">
            <v>4/2019</v>
          </cell>
          <cell r="R254" t="str">
            <v>Total Non-Trade COS</v>
          </cell>
          <cell r="S254" t="str">
            <v>CORPPL_COS_CMV</v>
          </cell>
          <cell r="T254" t="str">
            <v>Capitalized Manufact</v>
          </cell>
          <cell r="U254">
            <v>1664.52133</v>
          </cell>
        </row>
        <row r="255">
          <cell r="A255" t="str">
            <v/>
          </cell>
          <cell r="H255" t="str">
            <v>4/2020WOUTSERV</v>
          </cell>
          <cell r="I255" t="str">
            <v>4/2020</v>
          </cell>
          <cell r="J255" t="str">
            <v>WOUTSERV</v>
          </cell>
          <cell r="L255">
            <v>862.49031000000002</v>
          </cell>
          <cell r="P255" t="str">
            <v>4/2019DUTY_FREIGHT_SUM</v>
          </cell>
          <cell r="Q255" t="str">
            <v>4/2019</v>
          </cell>
          <cell r="R255" t="str">
            <v>Total Non-Trade COS</v>
          </cell>
          <cell r="S255" t="str">
            <v>DUTY_FREIGHT_SUM</v>
          </cell>
          <cell r="T255" t="str">
            <v>Duty &amp; Freight</v>
          </cell>
          <cell r="U255">
            <v>5491.1279199999999</v>
          </cell>
        </row>
        <row r="256">
          <cell r="A256" t="str">
            <v/>
          </cell>
          <cell r="H256" t="str">
            <v>4/2020WFACILITIES</v>
          </cell>
          <cell r="I256" t="str">
            <v>4/2020</v>
          </cell>
          <cell r="J256" t="str">
            <v>WFACILITIES</v>
          </cell>
          <cell r="L256">
            <v>1756.0734299999999</v>
          </cell>
          <cell r="P256" t="str">
            <v>4/2019CORPPL_DUTY_FREIGHT</v>
          </cell>
          <cell r="Q256" t="str">
            <v>4/2019</v>
          </cell>
          <cell r="R256" t="str">
            <v>Total Non-Trade COS</v>
          </cell>
          <cell r="S256" t="str">
            <v>CORPPL_DUTY_FREIGHT</v>
          </cell>
          <cell r="T256" t="str">
            <v>Duty and Freight</v>
          </cell>
          <cell r="U256">
            <v>737.42839000000004</v>
          </cell>
        </row>
        <row r="257">
          <cell r="A257" t="str">
            <v/>
          </cell>
          <cell r="H257" t="str">
            <v>4/2020WEQUIPRENT</v>
          </cell>
          <cell r="I257" t="str">
            <v>4/2020</v>
          </cell>
          <cell r="J257" t="str">
            <v>WEQUIPRENT</v>
          </cell>
          <cell r="L257">
            <v>35.773980000000002</v>
          </cell>
          <cell r="P257" t="str">
            <v>4/2019WFREIGHT</v>
          </cell>
          <cell r="Q257" t="str">
            <v>4/2019</v>
          </cell>
          <cell r="R257" t="str">
            <v>Total Non-Trade COS</v>
          </cell>
          <cell r="S257" t="str">
            <v>WFREIGHT</v>
          </cell>
          <cell r="T257" t="str">
            <v>Freight</v>
          </cell>
          <cell r="U257">
            <v>4753.6995299999999</v>
          </cell>
        </row>
        <row r="258">
          <cell r="A258" t="str">
            <v/>
          </cell>
          <cell r="H258" t="str">
            <v>4/2020WELECTRIC</v>
          </cell>
          <cell r="I258" t="str">
            <v>4/2020</v>
          </cell>
          <cell r="J258" t="str">
            <v>WELECTRIC</v>
          </cell>
          <cell r="L258">
            <v>919.58300999999994</v>
          </cell>
          <cell r="P258" t="str">
            <v>4/2019OTHER_OMC_SUM</v>
          </cell>
          <cell r="Q258" t="str">
            <v>4/2019</v>
          </cell>
          <cell r="R258" t="str">
            <v>Total Non-Trade COS</v>
          </cell>
          <cell r="S258" t="str">
            <v>OTHER_OMC_SUM</v>
          </cell>
          <cell r="T258" t="str">
            <v>Other OMC Expenses</v>
          </cell>
          <cell r="U258">
            <v>11363.252689999999</v>
          </cell>
        </row>
        <row r="259">
          <cell r="A259" t="str">
            <v/>
          </cell>
          <cell r="H259" t="str">
            <v>4/2020WWATER</v>
          </cell>
          <cell r="I259" t="str">
            <v>4/2020</v>
          </cell>
          <cell r="J259" t="str">
            <v>WWATER</v>
          </cell>
          <cell r="L259">
            <v>41.523449999999997</v>
          </cell>
          <cell r="P259" t="str">
            <v>4/2019WRECRUIT</v>
          </cell>
          <cell r="Q259" t="str">
            <v>4/2019</v>
          </cell>
          <cell r="R259" t="str">
            <v>Total Non-Trade COS</v>
          </cell>
          <cell r="S259" t="str">
            <v>WRECRUIT</v>
          </cell>
          <cell r="T259" t="str">
            <v>Recruiting</v>
          </cell>
          <cell r="U259">
            <v>89.426370000000006</v>
          </cell>
        </row>
        <row r="260">
          <cell r="A260" t="str">
            <v/>
          </cell>
          <cell r="H260" t="str">
            <v>4/2020WGAS</v>
          </cell>
          <cell r="I260" t="str">
            <v>4/2020</v>
          </cell>
          <cell r="J260" t="str">
            <v>WGAS</v>
          </cell>
          <cell r="L260">
            <v>77.588009999999997</v>
          </cell>
          <cell r="P260" t="str">
            <v>4/2019WPROJECT</v>
          </cell>
          <cell r="Q260" t="str">
            <v>4/2019</v>
          </cell>
          <cell r="R260" t="str">
            <v>Total Non-Trade COS</v>
          </cell>
          <cell r="S260" t="str">
            <v>WPROJECT</v>
          </cell>
          <cell r="T260" t="str">
            <v>Project Expenses</v>
          </cell>
          <cell r="U260">
            <v>375.7783</v>
          </cell>
        </row>
        <row r="261">
          <cell r="A261" t="str">
            <v/>
          </cell>
          <cell r="H261" t="str">
            <v>4/2020WBLDGREP</v>
          </cell>
          <cell r="I261" t="str">
            <v>4/2020</v>
          </cell>
          <cell r="J261" t="str">
            <v>WBLDGREP</v>
          </cell>
          <cell r="L261">
            <v>240.98199</v>
          </cell>
          <cell r="P261" t="str">
            <v>4/2019WINVEXP</v>
          </cell>
          <cell r="Q261" t="str">
            <v>4/2019</v>
          </cell>
          <cell r="R261" t="str">
            <v>Total Non-Trade COS</v>
          </cell>
          <cell r="S261" t="str">
            <v>WINVEXP</v>
          </cell>
          <cell r="T261" t="str">
            <v>Consumed Inventory</v>
          </cell>
          <cell r="U261">
            <v>1048.4988499999999</v>
          </cell>
        </row>
        <row r="262">
          <cell r="A262" t="str">
            <v/>
          </cell>
          <cell r="H262" t="str">
            <v>4/2020WEQUIPREP</v>
          </cell>
          <cell r="I262" t="str">
            <v>4/2020</v>
          </cell>
          <cell r="J262" t="str">
            <v>WEQUIPREP</v>
          </cell>
          <cell r="L262">
            <v>7.38</v>
          </cell>
          <cell r="P262" t="str">
            <v>4/2019WTRAINING</v>
          </cell>
          <cell r="Q262" t="str">
            <v>4/2019</v>
          </cell>
          <cell r="R262" t="str">
            <v>Total Non-Trade COS</v>
          </cell>
          <cell r="S262" t="str">
            <v>WTRAINING</v>
          </cell>
          <cell r="T262" t="str">
            <v>Training Expense</v>
          </cell>
          <cell r="U262">
            <v>198.06115</v>
          </cell>
        </row>
        <row r="263">
          <cell r="A263" t="str">
            <v/>
          </cell>
          <cell r="H263" t="str">
            <v>4/2020WGROUNDS</v>
          </cell>
          <cell r="I263" t="str">
            <v>4/2020</v>
          </cell>
          <cell r="J263" t="str">
            <v>WGROUNDS</v>
          </cell>
          <cell r="L263">
            <v>87.036990000000003</v>
          </cell>
          <cell r="P263" t="str">
            <v>4/2019WPROMO</v>
          </cell>
          <cell r="Q263" t="str">
            <v>4/2019</v>
          </cell>
          <cell r="R263" t="str">
            <v>Total Non-Trade COS</v>
          </cell>
          <cell r="S263" t="str">
            <v>WPROMO</v>
          </cell>
          <cell r="T263" t="str">
            <v>Promotions</v>
          </cell>
          <cell r="U263">
            <v>3.8855</v>
          </cell>
        </row>
        <row r="264">
          <cell r="A264" t="str">
            <v/>
          </cell>
          <cell r="H264" t="str">
            <v>4/2020WPROPTAX</v>
          </cell>
          <cell r="I264" t="str">
            <v>4/2020</v>
          </cell>
          <cell r="J264" t="str">
            <v>WPROPTAX</v>
          </cell>
          <cell r="L264">
            <v>346.20600000000002</v>
          </cell>
          <cell r="P264" t="str">
            <v>4/2019WOUTSERV</v>
          </cell>
          <cell r="Q264" t="str">
            <v>4/2019</v>
          </cell>
          <cell r="R264" t="str">
            <v>Total Non-Trade COS</v>
          </cell>
          <cell r="S264" t="str">
            <v>WOUTSERV</v>
          </cell>
          <cell r="T264" t="str">
            <v>Outside Services</v>
          </cell>
          <cell r="U264">
            <v>1514.31557</v>
          </cell>
        </row>
        <row r="265">
          <cell r="A265" t="str">
            <v/>
          </cell>
          <cell r="H265" t="str">
            <v>4/2020DEPREC_AMORT_SUM</v>
          </cell>
          <cell r="I265" t="str">
            <v>4/2020</v>
          </cell>
          <cell r="J265" t="str">
            <v>DEPREC_AMORT_SUM</v>
          </cell>
          <cell r="L265">
            <v>2470.3543100000002</v>
          </cell>
          <cell r="P265" t="str">
            <v>4/2019WOPSUPPLY</v>
          </cell>
          <cell r="Q265" t="str">
            <v>4/2019</v>
          </cell>
          <cell r="R265" t="str">
            <v>Total Non-Trade COS</v>
          </cell>
          <cell r="S265" t="str">
            <v>WOPSUPPLY</v>
          </cell>
          <cell r="T265" t="str">
            <v>Operating Supplies</v>
          </cell>
          <cell r="U265">
            <v>2339.6387199999999</v>
          </cell>
        </row>
        <row r="266">
          <cell r="A266" t="str">
            <v/>
          </cell>
          <cell r="H266" t="str">
            <v>4/2020WDEPREC</v>
          </cell>
          <cell r="I266" t="str">
            <v>4/2020</v>
          </cell>
          <cell r="J266" t="str">
            <v>WDEPREC</v>
          </cell>
          <cell r="L266">
            <v>2470.3543100000002</v>
          </cell>
          <cell r="P266" t="str">
            <v>4/2019WALLOCS</v>
          </cell>
          <cell r="Q266" t="str">
            <v>4/2019</v>
          </cell>
          <cell r="R266" t="str">
            <v>Total Non-Trade COS</v>
          </cell>
          <cell r="S266" t="str">
            <v>WALLOCS</v>
          </cell>
          <cell r="T266" t="str">
            <v>Allocations</v>
          </cell>
          <cell r="U266">
            <v>2408.2044299999998</v>
          </cell>
        </row>
        <row r="267">
          <cell r="A267" t="str">
            <v/>
          </cell>
          <cell r="H267" t="str">
            <v>4/2020OTHER_OPEX_SUM</v>
          </cell>
          <cell r="I267" t="str">
            <v>4/2020</v>
          </cell>
          <cell r="J267" t="str">
            <v>OTHER_OPEX_SUM</v>
          </cell>
          <cell r="L267">
            <v>-5818.7350999999999</v>
          </cell>
          <cell r="P267" t="str">
            <v>4/2019WPOSTAGE</v>
          </cell>
          <cell r="Q267" t="str">
            <v>4/2019</v>
          </cell>
          <cell r="R267" t="str">
            <v>Total Non-Trade COS</v>
          </cell>
          <cell r="S267" t="str">
            <v>WPOSTAGE</v>
          </cell>
          <cell r="T267" t="str">
            <v>Postage</v>
          </cell>
          <cell r="U267">
            <v>5.9891699999999997</v>
          </cell>
        </row>
        <row r="268">
          <cell r="A268" t="str">
            <v/>
          </cell>
          <cell r="H268" t="str">
            <v>4/2020WTRAINING</v>
          </cell>
          <cell r="I268" t="str">
            <v>4/2020</v>
          </cell>
          <cell r="J268" t="str">
            <v>WTRAINING</v>
          </cell>
          <cell r="L268">
            <v>8.4176500000000001</v>
          </cell>
          <cell r="P268" t="str">
            <v>4/2019WLIBRARY</v>
          </cell>
          <cell r="Q268" t="str">
            <v>4/2019</v>
          </cell>
          <cell r="R268" t="str">
            <v>Total Non-Trade COS</v>
          </cell>
          <cell r="S268" t="str">
            <v>WLIBRARY</v>
          </cell>
          <cell r="T268" t="str">
            <v>Library &amp; Subscripti</v>
          </cell>
          <cell r="U268">
            <v>38.931420000000003</v>
          </cell>
        </row>
        <row r="269">
          <cell r="A269" t="str">
            <v/>
          </cell>
          <cell r="H269" t="str">
            <v>4/2020WOPSUPPLY</v>
          </cell>
          <cell r="I269" t="str">
            <v>4/2020</v>
          </cell>
          <cell r="J269" t="str">
            <v>WOPSUPPLY</v>
          </cell>
          <cell r="L269">
            <v>-33.300640000000001</v>
          </cell>
          <cell r="P269" t="str">
            <v>4/2019WDONATE</v>
          </cell>
          <cell r="Q269" t="str">
            <v>4/2019</v>
          </cell>
          <cell r="R269" t="str">
            <v>Total Non-Trade COS</v>
          </cell>
          <cell r="S269" t="str">
            <v>WDONATE</v>
          </cell>
          <cell r="T269" t="str">
            <v>Donations</v>
          </cell>
          <cell r="U269">
            <v>14.013479999999999</v>
          </cell>
        </row>
        <row r="270">
          <cell r="A270" t="str">
            <v/>
          </cell>
          <cell r="H270" t="str">
            <v>4/2020WALLOCS</v>
          </cell>
          <cell r="I270" t="str">
            <v>4/2020</v>
          </cell>
          <cell r="J270" t="str">
            <v>WALLOCS</v>
          </cell>
          <cell r="L270">
            <v>-6099.03899</v>
          </cell>
          <cell r="P270" t="str">
            <v>4/2019WCAFE</v>
          </cell>
          <cell r="Q270" t="str">
            <v>4/2019</v>
          </cell>
          <cell r="R270" t="str">
            <v>Total Non-Trade COS</v>
          </cell>
          <cell r="S270" t="str">
            <v>WCAFE</v>
          </cell>
          <cell r="T270" t="str">
            <v>Cafeteria</v>
          </cell>
          <cell r="U270">
            <v>112.92243000000001</v>
          </cell>
        </row>
        <row r="271">
          <cell r="A271" t="str">
            <v/>
          </cell>
          <cell r="H271" t="str">
            <v>4/2020WOTHERS</v>
          </cell>
          <cell r="I271" t="str">
            <v>4/2020</v>
          </cell>
          <cell r="J271" t="str">
            <v>WOTHERS</v>
          </cell>
          <cell r="L271">
            <v>305.18689000000001</v>
          </cell>
          <cell r="P271" t="str">
            <v>4/2019WEMPPROG</v>
          </cell>
          <cell r="Q271" t="str">
            <v>4/2019</v>
          </cell>
          <cell r="R271" t="str">
            <v>Total Non-Trade COS</v>
          </cell>
          <cell r="S271" t="str">
            <v>WEMPPROG</v>
          </cell>
          <cell r="T271" t="str">
            <v>Employee Programs</v>
          </cell>
          <cell r="U271">
            <v>49.529069999999997</v>
          </cell>
        </row>
        <row r="272">
          <cell r="A272" t="str">
            <v/>
          </cell>
          <cell r="H272" t="str">
            <v/>
          </cell>
          <cell r="P272" t="str">
            <v>4/2019WEMPFIT</v>
          </cell>
          <cell r="Q272" t="str">
            <v>4/2019</v>
          </cell>
          <cell r="R272" t="str">
            <v>Total Non-Trade COS</v>
          </cell>
          <cell r="S272" t="str">
            <v>WEMPFIT</v>
          </cell>
          <cell r="T272" t="str">
            <v>Employee Fitness</v>
          </cell>
          <cell r="U272">
            <v>-4.1666699999999999</v>
          </cell>
        </row>
        <row r="273">
          <cell r="A273" t="str">
            <v/>
          </cell>
          <cell r="H273" t="str">
            <v/>
          </cell>
          <cell r="P273" t="str">
            <v>4/2019WMISC</v>
          </cell>
          <cell r="Q273" t="str">
            <v>4/2019</v>
          </cell>
          <cell r="R273" t="str">
            <v>Total Non-Trade COS</v>
          </cell>
          <cell r="S273" t="str">
            <v>WMISC</v>
          </cell>
          <cell r="T273" t="str">
            <v>Miscellaneous</v>
          </cell>
          <cell r="U273">
            <v>2.5019499999999999</v>
          </cell>
        </row>
        <row r="274">
          <cell r="A274" t="str">
            <v/>
          </cell>
          <cell r="H274" t="str">
            <v/>
          </cell>
          <cell r="P274" t="str">
            <v>4/2019WTELE</v>
          </cell>
          <cell r="Q274" t="str">
            <v>4/2019</v>
          </cell>
          <cell r="R274" t="str">
            <v>Total Non-Trade COS</v>
          </cell>
          <cell r="S274" t="str">
            <v>WTELE</v>
          </cell>
          <cell r="T274" t="str">
            <v>Telephone</v>
          </cell>
          <cell r="U274">
            <v>58.039610000000003</v>
          </cell>
        </row>
        <row r="275">
          <cell r="A275" t="str">
            <v/>
          </cell>
          <cell r="H275" t="str">
            <v/>
          </cell>
          <cell r="P275" t="str">
            <v>4/2019WDATA</v>
          </cell>
          <cell r="Q275" t="str">
            <v>4/2019</v>
          </cell>
          <cell r="R275" t="str">
            <v>Total Non-Trade COS</v>
          </cell>
          <cell r="S275" t="str">
            <v>WDATA</v>
          </cell>
          <cell r="T275" t="str">
            <v>Data Transmissions</v>
          </cell>
          <cell r="U275">
            <v>5.1411199999999999</v>
          </cell>
        </row>
        <row r="276">
          <cell r="A276" t="str">
            <v/>
          </cell>
          <cell r="H276" t="str">
            <v/>
          </cell>
          <cell r="P276" t="str">
            <v>4/2019WINSUR</v>
          </cell>
          <cell r="Q276" t="str">
            <v>4/2019</v>
          </cell>
          <cell r="R276" t="str">
            <v>Total Non-Trade COS</v>
          </cell>
          <cell r="S276" t="str">
            <v>WINSUR</v>
          </cell>
          <cell r="T276" t="str">
            <v>Insurance</v>
          </cell>
          <cell r="U276">
            <v>241.26873000000001</v>
          </cell>
        </row>
        <row r="277">
          <cell r="A277" t="str">
            <v/>
          </cell>
          <cell r="H277" t="str">
            <v/>
          </cell>
          <cell r="P277" t="str">
            <v>4/2019WGLFASSET</v>
          </cell>
          <cell r="Q277" t="str">
            <v>4/2019</v>
          </cell>
          <cell r="R277" t="str">
            <v>Total Non-Trade COS</v>
          </cell>
          <cell r="S277" t="str">
            <v>WGLFASSET</v>
          </cell>
          <cell r="T277" t="str">
            <v>Gain/Loss on Fixed A</v>
          </cell>
          <cell r="U277">
            <v>106.83838</v>
          </cell>
        </row>
        <row r="278">
          <cell r="A278" t="str">
            <v/>
          </cell>
          <cell r="H278" t="str">
            <v/>
          </cell>
          <cell r="P278" t="str">
            <v>4/2019WBANKCHRG</v>
          </cell>
          <cell r="Q278" t="str">
            <v>4/2019</v>
          </cell>
          <cell r="R278" t="str">
            <v>Total Non-Trade COS</v>
          </cell>
          <cell r="S278" t="str">
            <v>WBANKCHRG</v>
          </cell>
          <cell r="T278" t="str">
            <v>Bank Charges</v>
          </cell>
          <cell r="U278">
            <v>0.66264999999999996</v>
          </cell>
        </row>
        <row r="279">
          <cell r="A279" t="str">
            <v/>
          </cell>
          <cell r="H279" t="str">
            <v/>
          </cell>
          <cell r="P279" t="str">
            <v>4/2019WPERCOST</v>
          </cell>
          <cell r="Q279" t="str">
            <v>4/2019</v>
          </cell>
          <cell r="R279" t="str">
            <v>Total Non-Trade COS</v>
          </cell>
          <cell r="S279" t="str">
            <v>WPERCOST</v>
          </cell>
          <cell r="T279" t="str">
            <v>Period Costs</v>
          </cell>
          <cell r="U279">
            <v>1277.61907</v>
          </cell>
        </row>
        <row r="280">
          <cell r="A280" t="str">
            <v/>
          </cell>
          <cell r="H280" t="str">
            <v/>
          </cell>
          <cell r="P280" t="str">
            <v>4/2019WOTHINCEXP</v>
          </cell>
          <cell r="Q280" t="str">
            <v>4/2019</v>
          </cell>
          <cell r="R280" t="str">
            <v>Total Non-Trade COS</v>
          </cell>
          <cell r="S280" t="str">
            <v>WOTHINCEXP</v>
          </cell>
          <cell r="T280" t="str">
            <v>Other Income/Expense</v>
          </cell>
          <cell r="U280">
            <v>96.693669999999997</v>
          </cell>
        </row>
        <row r="281">
          <cell r="A281" t="str">
            <v/>
          </cell>
          <cell r="H281" t="str">
            <v/>
          </cell>
          <cell r="P281" t="str">
            <v>4/2019CORPCC_SUBCONTRACT</v>
          </cell>
          <cell r="Q281" t="str">
            <v>4/2019</v>
          </cell>
          <cell r="R281" t="str">
            <v>Total Non-Trade COS</v>
          </cell>
          <cell r="S281" t="str">
            <v>CORPCC_SUBCONTRACT</v>
          </cell>
          <cell r="T281" t="str">
            <v>Subcontract</v>
          </cell>
          <cell r="U281">
            <v>5.0461200000000002</v>
          </cell>
        </row>
        <row r="282">
          <cell r="A282" t="str">
            <v/>
          </cell>
          <cell r="H282" t="str">
            <v/>
          </cell>
          <cell r="P282" t="str">
            <v>4/2019CORPPL_WARRANTY</v>
          </cell>
          <cell r="Q282" t="str">
            <v>4/2019</v>
          </cell>
          <cell r="R282" t="str">
            <v>Total Non-Trade COS</v>
          </cell>
          <cell r="S282" t="str">
            <v>CORPPL_WARRANTY</v>
          </cell>
          <cell r="T282" t="str">
            <v>Warranty</v>
          </cell>
          <cell r="U282">
            <v>1466.77007</v>
          </cell>
        </row>
        <row r="283">
          <cell r="A283" t="str">
            <v/>
          </cell>
          <cell r="H283" t="str">
            <v/>
          </cell>
          <cell r="P283" t="str">
            <v>4/2019CORPPL_INVENTORY_RESERVE</v>
          </cell>
          <cell r="Q283" t="str">
            <v>4/2019</v>
          </cell>
          <cell r="R283" t="str">
            <v>Total Non-Trade COS</v>
          </cell>
          <cell r="S283" t="str">
            <v>CORPPL_INVENTORY_RESERVE</v>
          </cell>
          <cell r="T283" t="str">
            <v>Inventory Reserves</v>
          </cell>
          <cell r="U283">
            <v>-154.44915</v>
          </cell>
        </row>
        <row r="284">
          <cell r="A284" t="str">
            <v/>
          </cell>
          <cell r="H284" t="str">
            <v/>
          </cell>
          <cell r="P284" t="str">
            <v>4/2019CORPPL_SCRAP</v>
          </cell>
          <cell r="Q284" t="str">
            <v>4/2019</v>
          </cell>
          <cell r="R284" t="str">
            <v>Total Non-Trade COS</v>
          </cell>
          <cell r="S284" t="str">
            <v>CORPPL_SCRAP</v>
          </cell>
          <cell r="T284" t="str">
            <v>Scrap</v>
          </cell>
          <cell r="U284">
            <v>30.67577</v>
          </cell>
        </row>
        <row r="285">
          <cell r="A285" t="str">
            <v/>
          </cell>
          <cell r="H285" t="str">
            <v/>
          </cell>
          <cell r="P285" t="str">
            <v>4/2019CORPPL_ADJ_TO_PHYS</v>
          </cell>
          <cell r="Q285" t="str">
            <v>4/2019</v>
          </cell>
          <cell r="R285" t="str">
            <v>Total Non-Trade COS</v>
          </cell>
          <cell r="S285" t="str">
            <v>CORPPL_ADJ_TO_PHYS</v>
          </cell>
          <cell r="T285" t="str">
            <v>Adjust to Physical</v>
          </cell>
          <cell r="U285">
            <v>7.8435600000000001</v>
          </cell>
        </row>
        <row r="286">
          <cell r="A286" t="str">
            <v/>
          </cell>
          <cell r="H286" t="str">
            <v/>
          </cell>
          <cell r="P286" t="str">
            <v>4/2019CORPPL_COS_OTHER</v>
          </cell>
          <cell r="Q286" t="str">
            <v>4/2019</v>
          </cell>
          <cell r="R286" t="str">
            <v>Total Non-Trade COS</v>
          </cell>
          <cell r="S286" t="str">
            <v>CORPPL_COS_OTHER</v>
          </cell>
          <cell r="T286" t="str">
            <v>Cost of Sales Other</v>
          </cell>
          <cell r="U286">
            <v>23.573350000000001</v>
          </cell>
        </row>
        <row r="287">
          <cell r="A287" t="str">
            <v/>
          </cell>
          <cell r="H287" t="str">
            <v/>
          </cell>
          <cell r="P287" t="str">
            <v>1/2020OMC_SUM</v>
          </cell>
          <cell r="Q287" t="str">
            <v>1/2020</v>
          </cell>
          <cell r="R287" t="str">
            <v>Total Non-Trade COS</v>
          </cell>
          <cell r="S287" t="str">
            <v>OMC_SUM</v>
          </cell>
          <cell r="T287" t="str">
            <v>Total OMC Expenses</v>
          </cell>
          <cell r="U287">
            <v>18694.042170000001</v>
          </cell>
          <cell r="V287">
            <v>18671.886299999998</v>
          </cell>
        </row>
        <row r="288">
          <cell r="A288" t="str">
            <v/>
          </cell>
          <cell r="H288" t="str">
            <v/>
          </cell>
          <cell r="P288" t="str">
            <v>1/2020LABOR_SUM</v>
          </cell>
          <cell r="Q288" t="str">
            <v>1/2020</v>
          </cell>
          <cell r="R288" t="str">
            <v>Total Non-Trade COS</v>
          </cell>
          <cell r="S288" t="str">
            <v>LABOR_SUM</v>
          </cell>
          <cell r="T288" t="str">
            <v>Labor</v>
          </cell>
          <cell r="U288">
            <v>26249.998629999998</v>
          </cell>
          <cell r="V288">
            <v>25368.37801</v>
          </cell>
        </row>
        <row r="289">
          <cell r="A289" t="str">
            <v/>
          </cell>
          <cell r="H289" t="str">
            <v/>
          </cell>
          <cell r="P289" t="str">
            <v>1/2020WLABOR</v>
          </cell>
          <cell r="Q289" t="str">
            <v>1/2020</v>
          </cell>
          <cell r="R289" t="str">
            <v>Total Non-Trade COS</v>
          </cell>
          <cell r="S289" t="str">
            <v>WLABOR</v>
          </cell>
          <cell r="T289" t="str">
            <v>Labor</v>
          </cell>
          <cell r="U289">
            <v>25602.03557</v>
          </cell>
          <cell r="V289">
            <v>24780.97669</v>
          </cell>
        </row>
        <row r="290">
          <cell r="A290" t="str">
            <v/>
          </cell>
          <cell r="H290" t="str">
            <v/>
          </cell>
          <cell r="P290" t="str">
            <v>1/2020WCOMMAWARDS</v>
          </cell>
          <cell r="Q290" t="str">
            <v>1/2020</v>
          </cell>
          <cell r="R290" t="str">
            <v>Total Non-Trade COS</v>
          </cell>
          <cell r="S290" t="str">
            <v>WCOMMAWARDS</v>
          </cell>
          <cell r="T290" t="str">
            <v>Awards/Commissions</v>
          </cell>
          <cell r="U290">
            <v>112.66313</v>
          </cell>
          <cell r="V290">
            <v>64.876130000000003</v>
          </cell>
        </row>
        <row r="291">
          <cell r="A291" t="str">
            <v/>
          </cell>
          <cell r="H291" t="str">
            <v/>
          </cell>
          <cell r="P291" t="str">
            <v>1/2020WTEMPS</v>
          </cell>
          <cell r="Q291" t="str">
            <v>1/2020</v>
          </cell>
          <cell r="R291" t="str">
            <v>Total Non-Trade COS</v>
          </cell>
          <cell r="S291" t="str">
            <v>WTEMPS</v>
          </cell>
          <cell r="T291" t="str">
            <v>Temporary Employment</v>
          </cell>
          <cell r="U291">
            <v>535.29993000000002</v>
          </cell>
          <cell r="V291">
            <v>522.52518999999995</v>
          </cell>
        </row>
        <row r="292">
          <cell r="A292" t="str">
            <v/>
          </cell>
          <cell r="H292" t="str">
            <v/>
          </cell>
          <cell r="P292" t="str">
            <v>1/2020WTRAVEL</v>
          </cell>
          <cell r="Q292" t="str">
            <v>1/2020</v>
          </cell>
          <cell r="R292" t="str">
            <v>Total Non-Trade COS</v>
          </cell>
          <cell r="S292" t="str">
            <v>WTRAVEL</v>
          </cell>
          <cell r="T292" t="str">
            <v>Travel/Meetings</v>
          </cell>
          <cell r="U292">
            <v>215.06553</v>
          </cell>
          <cell r="V292">
            <v>307.59208999999998</v>
          </cell>
        </row>
        <row r="293">
          <cell r="A293" t="str">
            <v/>
          </cell>
          <cell r="H293" t="str">
            <v/>
          </cell>
          <cell r="P293" t="str">
            <v>1/2020WTRAVELS</v>
          </cell>
          <cell r="Q293" t="str">
            <v>1/2020</v>
          </cell>
          <cell r="R293" t="str">
            <v>Total Non-Trade COS</v>
          </cell>
          <cell r="S293" t="str">
            <v>WTRAVELS</v>
          </cell>
          <cell r="T293" t="str">
            <v>Travel</v>
          </cell>
          <cell r="U293">
            <v>178.78533999999999</v>
          </cell>
          <cell r="V293">
            <v>283.35109999999997</v>
          </cell>
        </row>
        <row r="294">
          <cell r="A294" t="str">
            <v/>
          </cell>
          <cell r="H294" t="str">
            <v/>
          </cell>
          <cell r="P294" t="str">
            <v>1/2020WMEETINGS</v>
          </cell>
          <cell r="Q294" t="str">
            <v>1/2020</v>
          </cell>
          <cell r="R294" t="str">
            <v>Total Non-Trade COS</v>
          </cell>
          <cell r="S294" t="str">
            <v>WMEETINGS</v>
          </cell>
          <cell r="T294" t="str">
            <v>Meetings &amp; Seminars</v>
          </cell>
          <cell r="U294">
            <v>15.775460000000001</v>
          </cell>
          <cell r="V294">
            <v>9.2623300000000004</v>
          </cell>
        </row>
        <row r="295">
          <cell r="A295" t="str">
            <v/>
          </cell>
          <cell r="H295" t="str">
            <v/>
          </cell>
          <cell r="P295" t="str">
            <v>1/2020WPAGERS</v>
          </cell>
          <cell r="Q295" t="str">
            <v>1/2020</v>
          </cell>
          <cell r="R295" t="str">
            <v>Total Non-Trade COS</v>
          </cell>
          <cell r="S295" t="str">
            <v>WPAGERS</v>
          </cell>
          <cell r="T295" t="str">
            <v>Car Phones &amp; Pagers</v>
          </cell>
          <cell r="U295">
            <v>20.504740000000002</v>
          </cell>
          <cell r="V295">
            <v>14.97866</v>
          </cell>
        </row>
        <row r="296">
          <cell r="A296" t="str">
            <v/>
          </cell>
          <cell r="H296" t="str">
            <v/>
          </cell>
          <cell r="P296" t="str">
            <v>1/2020WFACILITIES</v>
          </cell>
          <cell r="Q296" t="str">
            <v>1/2020</v>
          </cell>
          <cell r="R296" t="str">
            <v>Total Non-Trade COS</v>
          </cell>
          <cell r="S296" t="str">
            <v>WFACILITIES</v>
          </cell>
          <cell r="T296" t="str">
            <v>Facilities</v>
          </cell>
          <cell r="U296">
            <v>3977.0735599999998</v>
          </cell>
          <cell r="V296">
            <v>4251.3300300000001</v>
          </cell>
        </row>
        <row r="297">
          <cell r="A297" t="str">
            <v/>
          </cell>
          <cell r="H297" t="str">
            <v/>
          </cell>
          <cell r="P297" t="str">
            <v>1/2020WBLDGRENT</v>
          </cell>
          <cell r="Q297" t="str">
            <v>1/2020</v>
          </cell>
          <cell r="R297" t="str">
            <v>Total Non-Trade COS</v>
          </cell>
          <cell r="S297" t="str">
            <v>WBLDGRENT</v>
          </cell>
          <cell r="T297" t="str">
            <v>Building Rental/Leas</v>
          </cell>
          <cell r="U297">
            <v>482.10545000000002</v>
          </cell>
          <cell r="V297">
            <v>517.24891000000002</v>
          </cell>
        </row>
        <row r="298">
          <cell r="A298" t="str">
            <v/>
          </cell>
          <cell r="H298" t="str">
            <v/>
          </cell>
          <cell r="P298" t="str">
            <v>1/2020WEQUIPRENT</v>
          </cell>
          <cell r="Q298" t="str">
            <v>1/2020</v>
          </cell>
          <cell r="R298" t="str">
            <v>Total Non-Trade COS</v>
          </cell>
          <cell r="S298" t="str">
            <v>WEQUIPRENT</v>
          </cell>
          <cell r="T298" t="str">
            <v>Equipment Rental/Lea</v>
          </cell>
          <cell r="U298">
            <v>38.968809999999998</v>
          </cell>
          <cell r="V298">
            <v>-3.7199900000000001</v>
          </cell>
        </row>
        <row r="299">
          <cell r="A299" t="str">
            <v/>
          </cell>
          <cell r="H299" t="str">
            <v/>
          </cell>
          <cell r="P299" t="str">
            <v>1/2020WSWRENT</v>
          </cell>
          <cell r="Q299" t="str">
            <v>1/2020</v>
          </cell>
          <cell r="R299" t="str">
            <v>Total Non-Trade COS</v>
          </cell>
          <cell r="S299" t="str">
            <v>WSWRENT</v>
          </cell>
          <cell r="T299" t="str">
            <v>Software Rental/Leas</v>
          </cell>
          <cell r="U299">
            <v>136.00470999999999</v>
          </cell>
          <cell r="V299">
            <v>192.33642</v>
          </cell>
        </row>
        <row r="300">
          <cell r="A300" t="str">
            <v/>
          </cell>
          <cell r="H300" t="str">
            <v/>
          </cell>
          <cell r="P300" t="str">
            <v>1/2020WELECTRIC</v>
          </cell>
          <cell r="Q300" t="str">
            <v>1/2020</v>
          </cell>
          <cell r="R300" t="str">
            <v>Total Non-Trade COS</v>
          </cell>
          <cell r="S300" t="str">
            <v>WELECTRIC</v>
          </cell>
          <cell r="T300" t="str">
            <v>Electricity</v>
          </cell>
          <cell r="U300">
            <v>971.22371999999996</v>
          </cell>
          <cell r="V300">
            <v>1086.7941699999999</v>
          </cell>
        </row>
        <row r="301">
          <cell r="A301" t="str">
            <v/>
          </cell>
          <cell r="H301" t="str">
            <v/>
          </cell>
          <cell r="P301" t="str">
            <v>1/2020WWATER</v>
          </cell>
          <cell r="Q301" t="str">
            <v>1/2020</v>
          </cell>
          <cell r="R301" t="str">
            <v>Total Non-Trade COS</v>
          </cell>
          <cell r="S301" t="str">
            <v>WWATER</v>
          </cell>
          <cell r="T301" t="str">
            <v>Water</v>
          </cell>
          <cell r="U301">
            <v>20.130849999999999</v>
          </cell>
          <cell r="V301">
            <v>44.411630000000002</v>
          </cell>
        </row>
        <row r="302">
          <cell r="A302" t="str">
            <v/>
          </cell>
          <cell r="H302" t="str">
            <v/>
          </cell>
          <cell r="P302" t="str">
            <v>1/2020WGAS</v>
          </cell>
          <cell r="Q302" t="str">
            <v>1/2020</v>
          </cell>
          <cell r="R302" t="str">
            <v>Total Non-Trade COS</v>
          </cell>
          <cell r="S302" t="str">
            <v>WGAS</v>
          </cell>
          <cell r="T302" t="str">
            <v>Gas/Oil</v>
          </cell>
          <cell r="U302">
            <v>180.24056999999999</v>
          </cell>
          <cell r="V302">
            <v>260.63231999999999</v>
          </cell>
        </row>
        <row r="303">
          <cell r="A303" t="str">
            <v/>
          </cell>
          <cell r="H303" t="str">
            <v/>
          </cell>
          <cell r="P303" t="str">
            <v>1/2020WOTHUTILS</v>
          </cell>
          <cell r="Q303" t="str">
            <v>1/2020</v>
          </cell>
          <cell r="R303" t="str">
            <v>Total Non-Trade COS</v>
          </cell>
          <cell r="S303" t="str">
            <v>WOTHUTILS</v>
          </cell>
          <cell r="T303" t="str">
            <v>Utilities - Other</v>
          </cell>
          <cell r="U303">
            <v>0.26095000000000002</v>
          </cell>
        </row>
        <row r="304">
          <cell r="A304" t="str">
            <v/>
          </cell>
          <cell r="H304" t="str">
            <v/>
          </cell>
          <cell r="P304" t="str">
            <v>1/2020WBLDGREP</v>
          </cell>
          <cell r="Q304" t="str">
            <v>1/2020</v>
          </cell>
          <cell r="R304" t="str">
            <v>Total Non-Trade COS</v>
          </cell>
          <cell r="S304" t="str">
            <v>WBLDGREP</v>
          </cell>
          <cell r="T304" t="str">
            <v>Building Repair &amp; Ma</v>
          </cell>
          <cell r="U304">
            <v>169.88083</v>
          </cell>
          <cell r="V304">
            <v>197.76311000000001</v>
          </cell>
        </row>
        <row r="305">
          <cell r="A305" t="str">
            <v/>
          </cell>
          <cell r="H305" t="str">
            <v/>
          </cell>
          <cell r="P305" t="str">
            <v>1/2020WAUTOREP</v>
          </cell>
          <cell r="Q305" t="str">
            <v>1/2020</v>
          </cell>
          <cell r="R305" t="str">
            <v>Total Non-Trade COS</v>
          </cell>
          <cell r="S305" t="str">
            <v>WAUTOREP</v>
          </cell>
          <cell r="T305" t="str">
            <v>Auto Repair &amp; Mainte</v>
          </cell>
          <cell r="U305">
            <v>5.7435099999999997</v>
          </cell>
          <cell r="V305">
            <v>1.3750100000000001</v>
          </cell>
        </row>
        <row r="306">
          <cell r="A306" t="str">
            <v/>
          </cell>
          <cell r="H306" t="str">
            <v/>
          </cell>
          <cell r="P306" t="str">
            <v>1/2020WCLEANING</v>
          </cell>
          <cell r="Q306" t="str">
            <v>1/2020</v>
          </cell>
          <cell r="R306" t="str">
            <v>Total Non-Trade COS</v>
          </cell>
          <cell r="S306" t="str">
            <v>WCLEANING</v>
          </cell>
          <cell r="T306" t="str">
            <v>Cleaning/Disposal</v>
          </cell>
          <cell r="U306">
            <v>273.52229</v>
          </cell>
          <cell r="V306">
            <v>283.63992000000002</v>
          </cell>
        </row>
        <row r="307">
          <cell r="A307" t="str">
            <v/>
          </cell>
          <cell r="H307" t="str">
            <v/>
          </cell>
          <cell r="P307" t="str">
            <v>1/2020WEQUIPREP</v>
          </cell>
          <cell r="Q307" t="str">
            <v>1/2020</v>
          </cell>
          <cell r="R307" t="str">
            <v>Total Non-Trade COS</v>
          </cell>
          <cell r="S307" t="str">
            <v>WEQUIPREP</v>
          </cell>
          <cell r="T307" t="str">
            <v>Equipment Repair &amp; M</v>
          </cell>
          <cell r="U307">
            <v>979.73870999999997</v>
          </cell>
          <cell r="V307">
            <v>940.94596999999999</v>
          </cell>
        </row>
        <row r="308">
          <cell r="A308" t="str">
            <v/>
          </cell>
          <cell r="H308" t="str">
            <v/>
          </cell>
          <cell r="P308" t="str">
            <v>1/2020WGROUNDS</v>
          </cell>
          <cell r="Q308" t="str">
            <v>1/2020</v>
          </cell>
          <cell r="R308" t="str">
            <v>Total Non-Trade COS</v>
          </cell>
          <cell r="S308" t="str">
            <v>WGROUNDS</v>
          </cell>
          <cell r="T308" t="str">
            <v>Grounds Maintenance</v>
          </cell>
          <cell r="U308">
            <v>37.956499999999998</v>
          </cell>
          <cell r="V308">
            <v>45.97439</v>
          </cell>
        </row>
        <row r="309">
          <cell r="A309" t="str">
            <v/>
          </cell>
          <cell r="H309" t="str">
            <v/>
          </cell>
          <cell r="P309" t="str">
            <v>1/2020WPROPTAX</v>
          </cell>
          <cell r="Q309" t="str">
            <v>1/2020</v>
          </cell>
          <cell r="R309" t="str">
            <v>Total Non-Trade COS</v>
          </cell>
          <cell r="S309" t="str">
            <v>WPROPTAX</v>
          </cell>
          <cell r="T309" t="str">
            <v>Property Tax</v>
          </cell>
          <cell r="U309">
            <v>681.29665999999997</v>
          </cell>
          <cell r="V309">
            <v>683.92817000000002</v>
          </cell>
        </row>
        <row r="310">
          <cell r="A310" t="str">
            <v/>
          </cell>
          <cell r="H310" t="str">
            <v/>
          </cell>
          <cell r="P310" t="str">
            <v>1/2020DEPREC_AMORT_SUM</v>
          </cell>
          <cell r="Q310" t="str">
            <v>1/2020</v>
          </cell>
          <cell r="R310" t="str">
            <v>Total Non-Trade COS</v>
          </cell>
          <cell r="S310" t="str">
            <v>DEPREC_AMORT_SUM</v>
          </cell>
          <cell r="T310" t="str">
            <v>Depreciation &amp; Amor</v>
          </cell>
          <cell r="U310">
            <v>4849.5510400000003</v>
          </cell>
          <cell r="V310">
            <v>5122.2961699999996</v>
          </cell>
        </row>
        <row r="311">
          <cell r="A311" t="str">
            <v/>
          </cell>
          <cell r="H311" t="str">
            <v/>
          </cell>
          <cell r="P311" t="str">
            <v>1/2020WDEPREC</v>
          </cell>
          <cell r="Q311" t="str">
            <v>1/2020</v>
          </cell>
          <cell r="R311" t="str">
            <v>Total Non-Trade COS</v>
          </cell>
          <cell r="S311" t="str">
            <v>WDEPREC</v>
          </cell>
          <cell r="T311" t="str">
            <v>Depreciation</v>
          </cell>
          <cell r="U311">
            <v>4844.5510299999996</v>
          </cell>
          <cell r="V311">
            <v>5117.2961699999996</v>
          </cell>
        </row>
        <row r="312">
          <cell r="A312" t="str">
            <v/>
          </cell>
          <cell r="H312" t="str">
            <v/>
          </cell>
          <cell r="P312" t="str">
            <v>1/2020WAMORT</v>
          </cell>
          <cell r="Q312" t="str">
            <v>1/2020</v>
          </cell>
          <cell r="R312" t="str">
            <v>Total Non-Trade COS</v>
          </cell>
          <cell r="S312" t="str">
            <v>WAMORT</v>
          </cell>
          <cell r="T312" t="str">
            <v>Amortization</v>
          </cell>
          <cell r="U312">
            <v>5.0000099999999996</v>
          </cell>
          <cell r="V312">
            <v>5</v>
          </cell>
        </row>
        <row r="313">
          <cell r="A313" t="str">
            <v/>
          </cell>
          <cell r="H313" t="str">
            <v/>
          </cell>
          <cell r="P313" t="str">
            <v>1/2020MFG_CREDITS</v>
          </cell>
          <cell r="Q313" t="str">
            <v>1/2020</v>
          </cell>
          <cell r="R313" t="str">
            <v>Total Non-Trade COS</v>
          </cell>
          <cell r="S313" t="str">
            <v>MFG_CREDITS</v>
          </cell>
          <cell r="T313" t="str">
            <v>Manufacturing OMC</v>
          </cell>
          <cell r="U313">
            <v>-31266.784199999998</v>
          </cell>
          <cell r="V313">
            <v>-31918.007720000001</v>
          </cell>
        </row>
        <row r="314">
          <cell r="A314" t="str">
            <v/>
          </cell>
          <cell r="H314" t="str">
            <v/>
          </cell>
          <cell r="P314" t="str">
            <v>1/2020CORPCC_ABSORPTION</v>
          </cell>
          <cell r="Q314" t="str">
            <v>1/2020</v>
          </cell>
          <cell r="R314" t="str">
            <v>Total Non-Trade COS</v>
          </cell>
          <cell r="S314" t="str">
            <v>CORPCC_ABSORPTION</v>
          </cell>
          <cell r="T314" t="str">
            <v>Absorption</v>
          </cell>
          <cell r="U314">
            <v>-23560.166310000001</v>
          </cell>
          <cell r="V314">
            <v>-24085.855339999998</v>
          </cell>
        </row>
        <row r="315">
          <cell r="A315" t="str">
            <v/>
          </cell>
          <cell r="H315" t="str">
            <v/>
          </cell>
          <cell r="P315" t="str">
            <v>1/2020CORPCC_MATERIAL_BURDEN</v>
          </cell>
          <cell r="Q315" t="str">
            <v>1/2020</v>
          </cell>
          <cell r="R315" t="str">
            <v>Total Non-Trade COS</v>
          </cell>
          <cell r="S315" t="str">
            <v>CORPCC_MATERIAL_BURDEN</v>
          </cell>
          <cell r="T315" t="str">
            <v>Material Burden</v>
          </cell>
          <cell r="U315">
            <v>-5048.6645699999999</v>
          </cell>
          <cell r="V315">
            <v>-5560.7802700000002</v>
          </cell>
        </row>
        <row r="316">
          <cell r="A316" t="str">
            <v/>
          </cell>
          <cell r="H316" t="str">
            <v/>
          </cell>
          <cell r="P316" t="str">
            <v>1/2020CORPCC_PRICE_VARIANCE</v>
          </cell>
          <cell r="Q316" t="str">
            <v>1/2020</v>
          </cell>
          <cell r="R316" t="str">
            <v>Total Non-Trade COS</v>
          </cell>
          <cell r="S316" t="str">
            <v>CORPCC_PRICE_VARIANCE</v>
          </cell>
          <cell r="T316" t="str">
            <v>Price Variance</v>
          </cell>
          <cell r="U316">
            <v>-377.27967000000001</v>
          </cell>
          <cell r="V316">
            <v>-376.56394</v>
          </cell>
        </row>
        <row r="317">
          <cell r="A317" t="str">
            <v/>
          </cell>
          <cell r="H317" t="str">
            <v/>
          </cell>
          <cell r="P317" t="str">
            <v>1/2020CORPCC_PRICE_VAR_FX</v>
          </cell>
          <cell r="Q317" t="str">
            <v>1/2020</v>
          </cell>
          <cell r="R317" t="str">
            <v>Total Non-Trade COS</v>
          </cell>
          <cell r="S317" t="str">
            <v>CORPCC_PRICE_VAR_FX</v>
          </cell>
          <cell r="T317" t="str">
            <v>Price Variance FX</v>
          </cell>
          <cell r="U317">
            <v>220.11141000000001</v>
          </cell>
          <cell r="V317">
            <v>143.90483</v>
          </cell>
        </row>
        <row r="318">
          <cell r="A318" t="str">
            <v/>
          </cell>
          <cell r="H318" t="str">
            <v/>
          </cell>
          <cell r="P318" t="str">
            <v>1/2020CORPCC_PRODUCTION_VAR</v>
          </cell>
          <cell r="Q318" t="str">
            <v>1/2020</v>
          </cell>
          <cell r="R318" t="str">
            <v>Total Non-Trade COS</v>
          </cell>
          <cell r="S318" t="str">
            <v>CORPCC_PRODUCTION_VAR</v>
          </cell>
          <cell r="T318" t="str">
            <v>Production Variance</v>
          </cell>
          <cell r="U318">
            <v>-1937.1251199999999</v>
          </cell>
          <cell r="V318">
            <v>-1867.9070200000001</v>
          </cell>
        </row>
        <row r="319">
          <cell r="A319" t="str">
            <v/>
          </cell>
          <cell r="H319" t="str">
            <v/>
          </cell>
          <cell r="P319" t="str">
            <v>1/2020CORPPL_COS_CMV</v>
          </cell>
          <cell r="Q319" t="str">
            <v>1/2020</v>
          </cell>
          <cell r="R319" t="str">
            <v>Total Non-Trade COS</v>
          </cell>
          <cell r="S319" t="str">
            <v>CORPPL_COS_CMV</v>
          </cell>
          <cell r="T319" t="str">
            <v>Capitalized Manufact</v>
          </cell>
          <cell r="U319">
            <v>-563.65993000000003</v>
          </cell>
          <cell r="V319">
            <v>-170.80599000000001</v>
          </cell>
        </row>
        <row r="320">
          <cell r="A320" t="str">
            <v/>
          </cell>
          <cell r="H320" t="str">
            <v/>
          </cell>
          <cell r="P320" t="str">
            <v>1/2020DUTY_FREIGHT_SUM</v>
          </cell>
          <cell r="Q320" t="str">
            <v>1/2020</v>
          </cell>
          <cell r="R320" t="str">
            <v>Total Non-Trade COS</v>
          </cell>
          <cell r="S320" t="str">
            <v>DUTY_FREIGHT_SUM</v>
          </cell>
          <cell r="T320" t="str">
            <v>Duty &amp; Freight</v>
          </cell>
          <cell r="U320">
            <v>5363.2162799999996</v>
          </cell>
          <cell r="V320">
            <v>5729.1958100000002</v>
          </cell>
        </row>
        <row r="321">
          <cell r="A321" t="str">
            <v/>
          </cell>
          <cell r="H321" t="str">
            <v/>
          </cell>
          <cell r="P321" t="str">
            <v>1/2020CORPPL_DUTY_FREIGHT</v>
          </cell>
          <cell r="Q321" t="str">
            <v>1/2020</v>
          </cell>
          <cell r="R321" t="str">
            <v>Total Non-Trade COS</v>
          </cell>
          <cell r="S321" t="str">
            <v>CORPPL_DUTY_FREIGHT</v>
          </cell>
          <cell r="T321" t="str">
            <v>Duty and Freight</v>
          </cell>
          <cell r="U321">
            <v>788.66025000000002</v>
          </cell>
          <cell r="V321">
            <v>685.79702999999995</v>
          </cell>
        </row>
        <row r="322">
          <cell r="A322" t="str">
            <v/>
          </cell>
          <cell r="H322" t="str">
            <v/>
          </cell>
          <cell r="P322" t="str">
            <v>1/2020WFREIGHT</v>
          </cell>
          <cell r="Q322" t="str">
            <v>1/2020</v>
          </cell>
          <cell r="R322" t="str">
            <v>Total Non-Trade COS</v>
          </cell>
          <cell r="S322" t="str">
            <v>WFREIGHT</v>
          </cell>
          <cell r="T322" t="str">
            <v>Freight</v>
          </cell>
          <cell r="U322">
            <v>4574.5560299999997</v>
          </cell>
          <cell r="V322">
            <v>5043.3987800000004</v>
          </cell>
        </row>
        <row r="323">
          <cell r="A323" t="str">
            <v/>
          </cell>
          <cell r="H323" t="str">
            <v/>
          </cell>
          <cell r="P323" t="str">
            <v>1/2020OTHER_OMC_SUM</v>
          </cell>
          <cell r="Q323" t="str">
            <v>1/2020</v>
          </cell>
          <cell r="R323" t="str">
            <v>Total Non-Trade COS</v>
          </cell>
          <cell r="S323" t="str">
            <v>OTHER_OMC_SUM</v>
          </cell>
          <cell r="T323" t="str">
            <v>Other OMC Expenses</v>
          </cell>
          <cell r="U323">
            <v>9305.9213299999992</v>
          </cell>
          <cell r="V323">
            <v>9811.1019099999994</v>
          </cell>
        </row>
        <row r="324">
          <cell r="A324" t="str">
            <v/>
          </cell>
          <cell r="H324" t="str">
            <v/>
          </cell>
          <cell r="P324" t="str">
            <v>1/2020WRECRUIT</v>
          </cell>
          <cell r="Q324" t="str">
            <v>1/2020</v>
          </cell>
          <cell r="R324" t="str">
            <v>Total Non-Trade COS</v>
          </cell>
          <cell r="S324" t="str">
            <v>WRECRUIT</v>
          </cell>
          <cell r="T324" t="str">
            <v>Recruiting</v>
          </cell>
          <cell r="U324">
            <v>22.348520000000001</v>
          </cell>
          <cell r="V324">
            <v>50.657769999999999</v>
          </cell>
        </row>
        <row r="325">
          <cell r="A325" t="str">
            <v/>
          </cell>
          <cell r="H325" t="str">
            <v/>
          </cell>
          <cell r="P325" t="str">
            <v>1/2020WPROJECT</v>
          </cell>
          <cell r="Q325" t="str">
            <v>1/2020</v>
          </cell>
          <cell r="R325" t="str">
            <v>Total Non-Trade COS</v>
          </cell>
          <cell r="S325" t="str">
            <v>WPROJECT</v>
          </cell>
          <cell r="T325" t="str">
            <v>Project Expenses</v>
          </cell>
          <cell r="U325">
            <v>201.69986</v>
          </cell>
          <cell r="V325">
            <v>430.11103000000003</v>
          </cell>
        </row>
        <row r="326">
          <cell r="A326" t="str">
            <v/>
          </cell>
          <cell r="H326" t="str">
            <v/>
          </cell>
          <cell r="P326" t="str">
            <v>1/2020WINVEXP</v>
          </cell>
          <cell r="Q326" t="str">
            <v>1/2020</v>
          </cell>
          <cell r="R326" t="str">
            <v>Total Non-Trade COS</v>
          </cell>
          <cell r="S326" t="str">
            <v>WINVEXP</v>
          </cell>
          <cell r="T326" t="str">
            <v>Consumed Inventory</v>
          </cell>
          <cell r="U326">
            <v>895.01197000000002</v>
          </cell>
          <cell r="V326">
            <v>922.53593999999998</v>
          </cell>
        </row>
        <row r="327">
          <cell r="A327" t="str">
            <v/>
          </cell>
          <cell r="H327" t="str">
            <v/>
          </cell>
          <cell r="P327" t="str">
            <v>1/2020WTRAINING</v>
          </cell>
          <cell r="Q327" t="str">
            <v>1/2020</v>
          </cell>
          <cell r="R327" t="str">
            <v>Total Non-Trade COS</v>
          </cell>
          <cell r="S327" t="str">
            <v>WTRAINING</v>
          </cell>
          <cell r="T327" t="str">
            <v>Training Expense</v>
          </cell>
          <cell r="U327">
            <v>74.346279999999993</v>
          </cell>
          <cell r="V327">
            <v>166.70098999999999</v>
          </cell>
        </row>
        <row r="328">
          <cell r="A328" t="str">
            <v/>
          </cell>
          <cell r="H328" t="str">
            <v/>
          </cell>
          <cell r="P328" t="str">
            <v>1/2020WPROMO</v>
          </cell>
          <cell r="Q328" t="str">
            <v>1/2020</v>
          </cell>
          <cell r="R328" t="str">
            <v>Total Non-Trade COS</v>
          </cell>
          <cell r="S328" t="str">
            <v>WPROMO</v>
          </cell>
          <cell r="T328" t="str">
            <v>Promotions</v>
          </cell>
          <cell r="U328">
            <v>0.96004</v>
          </cell>
        </row>
        <row r="329">
          <cell r="A329" t="str">
            <v/>
          </cell>
          <cell r="H329" t="str">
            <v/>
          </cell>
          <cell r="P329" t="str">
            <v>1/2020WOUTSERV</v>
          </cell>
          <cell r="Q329" t="str">
            <v>1/2020</v>
          </cell>
          <cell r="R329" t="str">
            <v>Total Non-Trade COS</v>
          </cell>
          <cell r="S329" t="str">
            <v>WOUTSERV</v>
          </cell>
          <cell r="T329" t="str">
            <v>Outside Services</v>
          </cell>
          <cell r="U329">
            <v>1140.8704</v>
          </cell>
          <cell r="V329">
            <v>1410.3134600000001</v>
          </cell>
        </row>
        <row r="330">
          <cell r="A330" t="str">
            <v/>
          </cell>
          <cell r="H330" t="str">
            <v/>
          </cell>
          <cell r="P330" t="str">
            <v>1/2020WOPSUPPLY</v>
          </cell>
          <cell r="Q330" t="str">
            <v>1/2020</v>
          </cell>
          <cell r="R330" t="str">
            <v>Total Non-Trade COS</v>
          </cell>
          <cell r="S330" t="str">
            <v>WOPSUPPLY</v>
          </cell>
          <cell r="T330" t="str">
            <v>Operating Supplies</v>
          </cell>
          <cell r="U330">
            <v>2160.1252500000001</v>
          </cell>
          <cell r="V330">
            <v>2193.6517199999998</v>
          </cell>
        </row>
        <row r="331">
          <cell r="A331" t="str">
            <v/>
          </cell>
          <cell r="H331" t="str">
            <v/>
          </cell>
          <cell r="P331" t="str">
            <v>1/2020WALLOCS</v>
          </cell>
          <cell r="Q331" t="str">
            <v>1/2020</v>
          </cell>
          <cell r="R331" t="str">
            <v>Total Non-Trade COS</v>
          </cell>
          <cell r="S331" t="str">
            <v>WALLOCS</v>
          </cell>
          <cell r="T331" t="str">
            <v>Allocations</v>
          </cell>
          <cell r="U331">
            <v>2424.5001600000001</v>
          </cell>
          <cell r="V331">
            <v>2406.1072100000001</v>
          </cell>
        </row>
        <row r="332">
          <cell r="A332" t="str">
            <v/>
          </cell>
          <cell r="H332" t="str">
            <v/>
          </cell>
          <cell r="P332" t="str">
            <v>1/2020WPOSTAGE</v>
          </cell>
          <cell r="Q332" t="str">
            <v>1/2020</v>
          </cell>
          <cell r="R332" t="str">
            <v>Total Non-Trade COS</v>
          </cell>
          <cell r="S332" t="str">
            <v>WPOSTAGE</v>
          </cell>
          <cell r="T332" t="str">
            <v>Postage</v>
          </cell>
          <cell r="U332">
            <v>3.5223800000000001</v>
          </cell>
          <cell r="V332">
            <v>5.5048599999999999</v>
          </cell>
        </row>
        <row r="333">
          <cell r="A333" t="str">
            <v/>
          </cell>
          <cell r="H333" t="str">
            <v/>
          </cell>
          <cell r="P333" t="str">
            <v>1/2020WLIBRARY</v>
          </cell>
          <cell r="Q333" t="str">
            <v>1/2020</v>
          </cell>
          <cell r="R333" t="str">
            <v>Total Non-Trade COS</v>
          </cell>
          <cell r="S333" t="str">
            <v>WLIBRARY</v>
          </cell>
          <cell r="T333" t="str">
            <v>Library &amp; Subscripti</v>
          </cell>
          <cell r="U333">
            <v>76.621099999999998</v>
          </cell>
          <cell r="V333">
            <v>36.953800000000001</v>
          </cell>
        </row>
        <row r="334">
          <cell r="A334" t="str">
            <v/>
          </cell>
          <cell r="H334" t="str">
            <v/>
          </cell>
          <cell r="P334" t="str">
            <v>1/2020WDONATE</v>
          </cell>
          <cell r="Q334" t="str">
            <v>1/2020</v>
          </cell>
          <cell r="R334" t="str">
            <v>Total Non-Trade COS</v>
          </cell>
          <cell r="S334" t="str">
            <v>WDONATE</v>
          </cell>
          <cell r="T334" t="str">
            <v>Donations</v>
          </cell>
          <cell r="U334">
            <v>1.2</v>
          </cell>
          <cell r="V334">
            <v>5.5833199999999996</v>
          </cell>
        </row>
        <row r="335">
          <cell r="A335" t="str">
            <v/>
          </cell>
          <cell r="H335" t="str">
            <v/>
          </cell>
          <cell r="P335" t="str">
            <v>1/2020WCAFE</v>
          </cell>
          <cell r="Q335" t="str">
            <v>1/2020</v>
          </cell>
          <cell r="R335" t="str">
            <v>Total Non-Trade COS</v>
          </cell>
          <cell r="S335" t="str">
            <v>WCAFE</v>
          </cell>
          <cell r="T335" t="str">
            <v>Cafeteria</v>
          </cell>
          <cell r="U335">
            <v>110.3535</v>
          </cell>
          <cell r="V335">
            <v>103.73153000000001</v>
          </cell>
        </row>
        <row r="336">
          <cell r="A336" t="str">
            <v/>
          </cell>
          <cell r="H336" t="str">
            <v/>
          </cell>
          <cell r="P336" t="str">
            <v>1/2020WEMPPROG</v>
          </cell>
          <cell r="Q336" t="str">
            <v>1/2020</v>
          </cell>
          <cell r="R336" t="str">
            <v>Total Non-Trade COS</v>
          </cell>
          <cell r="S336" t="str">
            <v>WEMPPROG</v>
          </cell>
          <cell r="T336" t="str">
            <v>Employee Programs</v>
          </cell>
          <cell r="U336">
            <v>42.907290000000003</v>
          </cell>
          <cell r="V336">
            <v>42.5</v>
          </cell>
        </row>
        <row r="337">
          <cell r="A337" t="str">
            <v/>
          </cell>
          <cell r="H337" t="str">
            <v/>
          </cell>
          <cell r="P337" t="str">
            <v>1/2020WEMPFIT</v>
          </cell>
          <cell r="Q337" t="str">
            <v>1/2020</v>
          </cell>
          <cell r="R337" t="str">
            <v>Total Non-Trade COS</v>
          </cell>
          <cell r="S337" t="str">
            <v>WEMPFIT</v>
          </cell>
          <cell r="T337" t="str">
            <v>Employee Fitness</v>
          </cell>
          <cell r="U337">
            <v>-1.5333300000000001</v>
          </cell>
        </row>
        <row r="338">
          <cell r="A338" t="str">
            <v/>
          </cell>
          <cell r="H338" t="str">
            <v/>
          </cell>
          <cell r="P338" t="str">
            <v>1/2020WMISC</v>
          </cell>
          <cell r="Q338" t="str">
            <v>1/2020</v>
          </cell>
          <cell r="R338" t="str">
            <v>Total Non-Trade COS</v>
          </cell>
          <cell r="S338" t="str">
            <v>WMISC</v>
          </cell>
          <cell r="T338" t="str">
            <v>Miscellaneous</v>
          </cell>
          <cell r="U338">
            <v>41.887450000000001</v>
          </cell>
          <cell r="V338">
            <v>-315.48126000000002</v>
          </cell>
        </row>
        <row r="339">
          <cell r="A339" t="str">
            <v/>
          </cell>
          <cell r="H339" t="str">
            <v/>
          </cell>
          <cell r="P339" t="str">
            <v>1/2020WTELE</v>
          </cell>
          <cell r="Q339" t="str">
            <v>1/2020</v>
          </cell>
          <cell r="R339" t="str">
            <v>Total Non-Trade COS</v>
          </cell>
          <cell r="S339" t="str">
            <v>WTELE</v>
          </cell>
          <cell r="T339" t="str">
            <v>Telephone</v>
          </cell>
          <cell r="U339">
            <v>50.079819999999998</v>
          </cell>
          <cell r="V339">
            <v>67.693330000000003</v>
          </cell>
        </row>
        <row r="340">
          <cell r="A340" t="str">
            <v/>
          </cell>
          <cell r="H340" t="str">
            <v/>
          </cell>
          <cell r="P340" t="str">
            <v>1/2020WDATA</v>
          </cell>
          <cell r="Q340" t="str">
            <v>1/2020</v>
          </cell>
          <cell r="R340" t="str">
            <v>Total Non-Trade COS</v>
          </cell>
          <cell r="S340" t="str">
            <v>WDATA</v>
          </cell>
          <cell r="T340" t="str">
            <v>Data Transmissions</v>
          </cell>
          <cell r="U340">
            <v>4.6705800000000002</v>
          </cell>
          <cell r="V340">
            <v>4.9861599999999999</v>
          </cell>
        </row>
        <row r="341">
          <cell r="A341" t="str">
            <v/>
          </cell>
          <cell r="H341" t="str">
            <v/>
          </cell>
          <cell r="P341" t="str">
            <v>1/2020WINSUR</v>
          </cell>
          <cell r="Q341" t="str">
            <v>1/2020</v>
          </cell>
          <cell r="R341" t="str">
            <v>Total Non-Trade COS</v>
          </cell>
          <cell r="S341" t="str">
            <v>WINSUR</v>
          </cell>
          <cell r="T341" t="str">
            <v>Insurance</v>
          </cell>
          <cell r="U341">
            <v>310.67086999999998</v>
          </cell>
          <cell r="V341">
            <v>269.20265999999998</v>
          </cell>
        </row>
        <row r="342">
          <cell r="A342" t="str">
            <v/>
          </cell>
          <cell r="H342" t="str">
            <v/>
          </cell>
          <cell r="P342" t="str">
            <v>1/2020WMISCTAX</v>
          </cell>
          <cell r="Q342" t="str">
            <v>1/2020</v>
          </cell>
          <cell r="R342" t="str">
            <v>Total Non-Trade COS</v>
          </cell>
          <cell r="S342" t="str">
            <v>WMISCTAX</v>
          </cell>
          <cell r="T342" t="str">
            <v>Miscellaneous Taxes</v>
          </cell>
          <cell r="U342">
            <v>2.5181300000000002</v>
          </cell>
        </row>
        <row r="343">
          <cell r="A343" t="str">
            <v/>
          </cell>
          <cell r="H343" t="str">
            <v/>
          </cell>
          <cell r="P343" t="str">
            <v>1/2020WGLFASSET</v>
          </cell>
          <cell r="Q343" t="str">
            <v>1/2020</v>
          </cell>
          <cell r="R343" t="str">
            <v>Total Non-Trade COS</v>
          </cell>
          <cell r="S343" t="str">
            <v>WGLFASSET</v>
          </cell>
          <cell r="T343" t="str">
            <v>Gain/Loss on Fixed A</v>
          </cell>
          <cell r="U343">
            <v>1.272</v>
          </cell>
        </row>
        <row r="344">
          <cell r="A344" t="str">
            <v/>
          </cell>
          <cell r="H344" t="str">
            <v/>
          </cell>
          <cell r="P344" t="str">
            <v>1/2020WBANKCHRG</v>
          </cell>
          <cell r="Q344" t="str">
            <v>1/2020</v>
          </cell>
          <cell r="R344" t="str">
            <v>Total Non-Trade COS</v>
          </cell>
          <cell r="S344" t="str">
            <v>WBANKCHRG</v>
          </cell>
          <cell r="T344" t="str">
            <v>Bank Charges</v>
          </cell>
          <cell r="U344">
            <v>0.54015999999999997</v>
          </cell>
          <cell r="V344">
            <v>0.49893999999999999</v>
          </cell>
        </row>
        <row r="345">
          <cell r="A345" t="str">
            <v/>
          </cell>
          <cell r="H345" t="str">
            <v/>
          </cell>
          <cell r="P345" t="str">
            <v>1/2020WPERCOST</v>
          </cell>
          <cell r="Q345" t="str">
            <v>1/2020</v>
          </cell>
          <cell r="R345" t="str">
            <v>Total Non-Trade COS</v>
          </cell>
          <cell r="S345" t="str">
            <v>WPERCOST</v>
          </cell>
          <cell r="T345" t="str">
            <v>Period Costs</v>
          </cell>
          <cell r="U345">
            <v>617.27461000000005</v>
          </cell>
          <cell r="V345">
            <v>697.49996999999996</v>
          </cell>
        </row>
        <row r="346">
          <cell r="A346" t="str">
            <v/>
          </cell>
          <cell r="H346" t="str">
            <v/>
          </cell>
          <cell r="P346" t="str">
            <v>1/2020WOTHINCEXP</v>
          </cell>
          <cell r="Q346" t="str">
            <v>1/2020</v>
          </cell>
          <cell r="R346" t="str">
            <v>Total Non-Trade COS</v>
          </cell>
          <cell r="S346" t="str">
            <v>WOTHINCEXP</v>
          </cell>
          <cell r="T346" t="str">
            <v>Other Income/Expense</v>
          </cell>
          <cell r="U346">
            <v>89.923640000000006</v>
          </cell>
          <cell r="V346">
            <v>96.230419999999995</v>
          </cell>
        </row>
        <row r="347">
          <cell r="A347" t="str">
            <v/>
          </cell>
          <cell r="H347" t="str">
            <v/>
          </cell>
          <cell r="P347" t="str">
            <v>1/2020CORPCC_SUBCONTRACT</v>
          </cell>
          <cell r="Q347" t="str">
            <v>1/2020</v>
          </cell>
          <cell r="R347" t="str">
            <v>Total Non-Trade COS</v>
          </cell>
          <cell r="S347" t="str">
            <v>CORPCC_SUBCONTRACT</v>
          </cell>
          <cell r="T347" t="str">
            <v>Subcontract</v>
          </cell>
          <cell r="U347">
            <v>12.71388</v>
          </cell>
          <cell r="V347">
            <v>-3.8323700000000001</v>
          </cell>
        </row>
        <row r="348">
          <cell r="A348" t="str">
            <v/>
          </cell>
          <cell r="H348" t="str">
            <v/>
          </cell>
          <cell r="P348" t="str">
            <v>1/2020CORPPL_WARRANTY</v>
          </cell>
          <cell r="Q348" t="str">
            <v>1/2020</v>
          </cell>
          <cell r="R348" t="str">
            <v>Total Non-Trade COS</v>
          </cell>
          <cell r="S348" t="str">
            <v>CORPPL_WARRANTY</v>
          </cell>
          <cell r="T348" t="str">
            <v>Warranty</v>
          </cell>
          <cell r="U348">
            <v>1023.04345</v>
          </cell>
          <cell r="V348">
            <v>1182.0500300000001</v>
          </cell>
        </row>
        <row r="349">
          <cell r="A349" t="str">
            <v/>
          </cell>
          <cell r="H349" t="str">
            <v/>
          </cell>
          <cell r="P349" t="str">
            <v>1/2020CORPPL_INVENTORY_RESERVE</v>
          </cell>
          <cell r="Q349" t="str">
            <v>1/2020</v>
          </cell>
          <cell r="R349" t="str">
            <v>Total Non-Trade COS</v>
          </cell>
          <cell r="S349" t="str">
            <v>CORPPL_INVENTORY_RESERVE</v>
          </cell>
          <cell r="T349" t="str">
            <v>Inventory Reserves</v>
          </cell>
          <cell r="U349">
            <v>20.614519999999999</v>
          </cell>
        </row>
        <row r="350">
          <cell r="A350" t="str">
            <v/>
          </cell>
          <cell r="H350" t="str">
            <v/>
          </cell>
          <cell r="P350" t="str">
            <v>1/2020CORPPL_SCRAP</v>
          </cell>
          <cell r="Q350" t="str">
            <v>1/2020</v>
          </cell>
          <cell r="R350" t="str">
            <v>Total Non-Trade COS</v>
          </cell>
          <cell r="S350" t="str">
            <v>CORPPL_SCRAP</v>
          </cell>
          <cell r="T350" t="str">
            <v>Scrap</v>
          </cell>
          <cell r="U350">
            <v>84.613010000000003</v>
          </cell>
          <cell r="V350">
            <v>34.827939999999998</v>
          </cell>
        </row>
        <row r="351">
          <cell r="A351" t="str">
            <v/>
          </cell>
          <cell r="H351" t="str">
            <v/>
          </cell>
          <cell r="P351" t="str">
            <v>1/2020CORPPL_ADJ_TO_PHYS</v>
          </cell>
          <cell r="Q351" t="str">
            <v>1/2020</v>
          </cell>
          <cell r="R351" t="str">
            <v>Total Non-Trade COS</v>
          </cell>
          <cell r="S351" t="str">
            <v>CORPPL_ADJ_TO_PHYS</v>
          </cell>
          <cell r="T351" t="str">
            <v>Adjust to Physical</v>
          </cell>
          <cell r="U351">
            <v>9.5517099999999999</v>
          </cell>
          <cell r="V351">
            <v>8.5178999999999991</v>
          </cell>
        </row>
        <row r="352">
          <cell r="A352" t="str">
            <v/>
          </cell>
          <cell r="H352" t="str">
            <v/>
          </cell>
          <cell r="P352" t="str">
            <v>1/2020CORPPL_COS_OTHER</v>
          </cell>
          <cell r="Q352" t="str">
            <v>1/2020</v>
          </cell>
          <cell r="R352" t="str">
            <v>Total Non-Trade COS</v>
          </cell>
          <cell r="S352" t="str">
            <v>CORPPL_COS_OTHER</v>
          </cell>
          <cell r="T352" t="str">
            <v>Cost of Sales Other</v>
          </cell>
          <cell r="U352">
            <v>-116.38593</v>
          </cell>
          <cell r="V352">
            <v>-5.44346</v>
          </cell>
        </row>
        <row r="353">
          <cell r="A353" t="str">
            <v/>
          </cell>
          <cell r="H353" t="str">
            <v/>
          </cell>
          <cell r="P353" t="str">
            <v>2/2020OMC_SUM</v>
          </cell>
          <cell r="Q353" t="str">
            <v>2/2020</v>
          </cell>
          <cell r="R353" t="str">
            <v>Total Non-Trade COS</v>
          </cell>
          <cell r="S353" t="str">
            <v>OMC_SUM</v>
          </cell>
          <cell r="T353" t="str">
            <v>Total OMC Expenses</v>
          </cell>
          <cell r="U353">
            <v>26259.052210000002</v>
          </cell>
          <cell r="V353">
            <v>17444.208490000001</v>
          </cell>
        </row>
        <row r="354">
          <cell r="A354" t="str">
            <v/>
          </cell>
          <cell r="H354" t="str">
            <v/>
          </cell>
          <cell r="P354" t="str">
            <v>2/2020LABOR_SUM</v>
          </cell>
          <cell r="Q354" t="str">
            <v>2/2020</v>
          </cell>
          <cell r="R354" t="str">
            <v>Total Non-Trade COS</v>
          </cell>
          <cell r="S354" t="str">
            <v>LABOR_SUM</v>
          </cell>
          <cell r="T354" t="str">
            <v>Labor</v>
          </cell>
          <cell r="U354">
            <v>19464.20391</v>
          </cell>
          <cell r="V354">
            <v>26700.592540000001</v>
          </cell>
        </row>
        <row r="355">
          <cell r="A355" t="str">
            <v/>
          </cell>
          <cell r="H355" t="str">
            <v/>
          </cell>
          <cell r="P355" t="str">
            <v>2/2020WLABOR</v>
          </cell>
          <cell r="Q355" t="str">
            <v>2/2020</v>
          </cell>
          <cell r="R355" t="str">
            <v>Total Non-Trade COS</v>
          </cell>
          <cell r="S355" t="str">
            <v>WLABOR</v>
          </cell>
          <cell r="T355" t="str">
            <v>Labor</v>
          </cell>
          <cell r="U355">
            <v>19215.821049999999</v>
          </cell>
          <cell r="V355">
            <v>26072.540239999998</v>
          </cell>
        </row>
        <row r="356">
          <cell r="A356" t="str">
            <v/>
          </cell>
          <cell r="H356" t="str">
            <v/>
          </cell>
          <cell r="P356" t="str">
            <v>2/2020WCOMMAWARDS</v>
          </cell>
          <cell r="Q356" t="str">
            <v>2/2020</v>
          </cell>
          <cell r="R356" t="str">
            <v>Total Non-Trade COS</v>
          </cell>
          <cell r="S356" t="str">
            <v>WCOMMAWARDS</v>
          </cell>
          <cell r="T356" t="str">
            <v>Awards/Commissions</v>
          </cell>
          <cell r="U356">
            <v>13.02704</v>
          </cell>
          <cell r="V356">
            <v>65.862669999999994</v>
          </cell>
        </row>
        <row r="357">
          <cell r="A357" t="str">
            <v/>
          </cell>
          <cell r="H357" t="str">
            <v/>
          </cell>
          <cell r="P357" t="str">
            <v>2/2020WTEMPS</v>
          </cell>
          <cell r="Q357" t="str">
            <v>2/2020</v>
          </cell>
          <cell r="R357" t="str">
            <v>Total Non-Trade COS</v>
          </cell>
          <cell r="S357" t="str">
            <v>WTEMPS</v>
          </cell>
          <cell r="T357" t="str">
            <v>Temporary Employment</v>
          </cell>
          <cell r="U357">
            <v>235.35581999999999</v>
          </cell>
          <cell r="V357">
            <v>562.18962999999997</v>
          </cell>
        </row>
        <row r="358">
          <cell r="A358" t="str">
            <v/>
          </cell>
          <cell r="H358" t="str">
            <v/>
          </cell>
          <cell r="P358" t="str">
            <v>2/2020WTRAVEL</v>
          </cell>
          <cell r="Q358" t="str">
            <v>2/2020</v>
          </cell>
          <cell r="R358" t="str">
            <v>Total Non-Trade COS</v>
          </cell>
          <cell r="S358" t="str">
            <v>WTRAVEL</v>
          </cell>
          <cell r="T358" t="str">
            <v>Travel/Meetings</v>
          </cell>
          <cell r="U358">
            <v>47.854149999999997</v>
          </cell>
          <cell r="V358">
            <v>392.28608000000003</v>
          </cell>
        </row>
        <row r="359">
          <cell r="A359" t="str">
            <v/>
          </cell>
          <cell r="H359" t="str">
            <v/>
          </cell>
          <cell r="P359" t="str">
            <v>2/2020WTRAVELS</v>
          </cell>
          <cell r="Q359" t="str">
            <v>2/2020</v>
          </cell>
          <cell r="R359" t="str">
            <v>Total Non-Trade COS</v>
          </cell>
          <cell r="S359" t="str">
            <v>WTRAVELS</v>
          </cell>
          <cell r="T359" t="str">
            <v>Travel</v>
          </cell>
          <cell r="U359">
            <v>26.313269999999999</v>
          </cell>
          <cell r="V359">
            <v>363.76853999999997</v>
          </cell>
        </row>
        <row r="360">
          <cell r="A360" t="str">
            <v/>
          </cell>
          <cell r="H360" t="str">
            <v/>
          </cell>
          <cell r="P360" t="str">
            <v>2/2020WMEETINGS</v>
          </cell>
          <cell r="Q360" t="str">
            <v>2/2020</v>
          </cell>
          <cell r="R360" t="str">
            <v>Total Non-Trade COS</v>
          </cell>
          <cell r="S360" t="str">
            <v>WMEETINGS</v>
          </cell>
          <cell r="T360" t="str">
            <v>Meetings &amp; Seminars</v>
          </cell>
          <cell r="U360">
            <v>6.7055100000000003</v>
          </cell>
          <cell r="V360">
            <v>11.738860000000001</v>
          </cell>
        </row>
        <row r="361">
          <cell r="A361" t="str">
            <v/>
          </cell>
          <cell r="H361" t="str">
            <v/>
          </cell>
          <cell r="P361" t="str">
            <v>2/2020WPAGERS</v>
          </cell>
          <cell r="Q361" t="str">
            <v>2/2020</v>
          </cell>
          <cell r="R361" t="str">
            <v>Total Non-Trade COS</v>
          </cell>
          <cell r="S361" t="str">
            <v>WPAGERS</v>
          </cell>
          <cell r="T361" t="str">
            <v>Car Phones &amp; Pagers</v>
          </cell>
          <cell r="U361">
            <v>14.835369999999999</v>
          </cell>
          <cell r="V361">
            <v>16.778670000000002</v>
          </cell>
        </row>
        <row r="362">
          <cell r="A362" t="str">
            <v/>
          </cell>
          <cell r="H362" t="str">
            <v/>
          </cell>
          <cell r="P362" t="str">
            <v>2/2020WFACILITIES</v>
          </cell>
          <cell r="Q362" t="str">
            <v>2/2020</v>
          </cell>
          <cell r="R362" t="str">
            <v>Total Non-Trade COS</v>
          </cell>
          <cell r="S362" t="str">
            <v>WFACILITIES</v>
          </cell>
          <cell r="T362" t="str">
            <v>Facilities</v>
          </cell>
          <cell r="U362">
            <v>2896.2870200000002</v>
          </cell>
          <cell r="V362">
            <v>4326.4134999999997</v>
          </cell>
        </row>
        <row r="363">
          <cell r="A363" t="str">
            <v/>
          </cell>
          <cell r="H363" t="str">
            <v/>
          </cell>
          <cell r="P363" t="str">
            <v>2/2020WBLDGRENT</v>
          </cell>
          <cell r="Q363" t="str">
            <v>2/2020</v>
          </cell>
          <cell r="R363" t="str">
            <v>Total Non-Trade COS</v>
          </cell>
          <cell r="S363" t="str">
            <v>WBLDGRENT</v>
          </cell>
          <cell r="T363" t="str">
            <v>Building Rental/Leas</v>
          </cell>
          <cell r="U363">
            <v>334.96546000000001</v>
          </cell>
          <cell r="V363">
            <v>542.21924000000001</v>
          </cell>
        </row>
        <row r="364">
          <cell r="A364" t="str">
            <v/>
          </cell>
          <cell r="H364" t="str">
            <v/>
          </cell>
          <cell r="P364" t="str">
            <v>2/2020WEQUIPRENT</v>
          </cell>
          <cell r="Q364" t="str">
            <v>2/2020</v>
          </cell>
          <cell r="R364" t="str">
            <v>Total Non-Trade COS</v>
          </cell>
          <cell r="S364" t="str">
            <v>WEQUIPRENT</v>
          </cell>
          <cell r="T364" t="str">
            <v>Equipment Rental/Lea</v>
          </cell>
          <cell r="U364">
            <v>10.542400000000001</v>
          </cell>
          <cell r="V364">
            <v>33.305039999999998</v>
          </cell>
        </row>
        <row r="365">
          <cell r="A365" t="str">
            <v/>
          </cell>
          <cell r="H365" t="str">
            <v/>
          </cell>
          <cell r="P365" t="str">
            <v>2/2020WSWRENT</v>
          </cell>
          <cell r="Q365" t="str">
            <v>2/2020</v>
          </cell>
          <cell r="R365" t="str">
            <v>Total Non-Trade COS</v>
          </cell>
          <cell r="S365" t="str">
            <v>WSWRENT</v>
          </cell>
          <cell r="T365" t="str">
            <v>Software Rental/Leas</v>
          </cell>
          <cell r="U365">
            <v>127.85946</v>
          </cell>
          <cell r="V365">
            <v>198.45486</v>
          </cell>
        </row>
        <row r="366">
          <cell r="A366" t="str">
            <v/>
          </cell>
          <cell r="H366" t="str">
            <v/>
          </cell>
          <cell r="P366" t="str">
            <v>2/2020WELECTRIC</v>
          </cell>
          <cell r="Q366" t="str">
            <v>2/2020</v>
          </cell>
          <cell r="R366" t="str">
            <v>Total Non-Trade COS</v>
          </cell>
          <cell r="S366" t="str">
            <v>WELECTRIC</v>
          </cell>
          <cell r="T366" t="str">
            <v>Electricity</v>
          </cell>
          <cell r="U366">
            <v>734.75395000000003</v>
          </cell>
          <cell r="V366">
            <v>1124.1565599999999</v>
          </cell>
        </row>
        <row r="367">
          <cell r="A367" t="str">
            <v/>
          </cell>
          <cell r="H367" t="str">
            <v/>
          </cell>
          <cell r="P367" t="str">
            <v>2/2020WWATER</v>
          </cell>
          <cell r="Q367" t="str">
            <v>2/2020</v>
          </cell>
          <cell r="R367" t="str">
            <v>Total Non-Trade COS</v>
          </cell>
          <cell r="S367" t="str">
            <v>WWATER</v>
          </cell>
          <cell r="T367" t="str">
            <v>Water</v>
          </cell>
          <cell r="U367">
            <v>32.042319999999997</v>
          </cell>
          <cell r="V367">
            <v>47.512419999999999</v>
          </cell>
        </row>
        <row r="368">
          <cell r="A368" t="str">
            <v/>
          </cell>
          <cell r="H368" t="str">
            <v/>
          </cell>
          <cell r="P368" t="str">
            <v>2/2020WGAS</v>
          </cell>
          <cell r="Q368" t="str">
            <v>2/2020</v>
          </cell>
          <cell r="R368" t="str">
            <v>Total Non-Trade COS</v>
          </cell>
          <cell r="S368" t="str">
            <v>WGAS</v>
          </cell>
          <cell r="T368" t="str">
            <v>Gas/Oil</v>
          </cell>
          <cell r="U368">
            <v>59.511099999999999</v>
          </cell>
          <cell r="V368">
            <v>174.49686</v>
          </cell>
        </row>
        <row r="369">
          <cell r="A369" t="str">
            <v/>
          </cell>
          <cell r="H369" t="str">
            <v/>
          </cell>
          <cell r="P369" t="str">
            <v>2/2020WBLDGREP</v>
          </cell>
          <cell r="Q369" t="str">
            <v>2/2020</v>
          </cell>
          <cell r="R369" t="str">
            <v>Total Non-Trade COS</v>
          </cell>
          <cell r="S369" t="str">
            <v>WBLDGREP</v>
          </cell>
          <cell r="T369" t="str">
            <v>Building Repair &amp; Ma</v>
          </cell>
          <cell r="U369">
            <v>182.90776</v>
          </cell>
          <cell r="V369">
            <v>207.12732</v>
          </cell>
        </row>
        <row r="370">
          <cell r="A370" t="str">
            <v/>
          </cell>
          <cell r="H370" t="str">
            <v/>
          </cell>
          <cell r="P370" t="str">
            <v>2/2020WAUTOREP</v>
          </cell>
          <cell r="Q370" t="str">
            <v>2/2020</v>
          </cell>
          <cell r="R370" t="str">
            <v>Total Non-Trade COS</v>
          </cell>
          <cell r="S370" t="str">
            <v>WAUTOREP</v>
          </cell>
          <cell r="T370" t="str">
            <v>Auto Repair &amp; Mainte</v>
          </cell>
          <cell r="V370">
            <v>1.3750100000000001</v>
          </cell>
        </row>
        <row r="371">
          <cell r="A371" t="str">
            <v/>
          </cell>
          <cell r="H371" t="str">
            <v/>
          </cell>
          <cell r="P371" t="str">
            <v>2/2020WCLEANING</v>
          </cell>
          <cell r="Q371" t="str">
            <v>2/2020</v>
          </cell>
          <cell r="R371" t="str">
            <v>Total Non-Trade COS</v>
          </cell>
          <cell r="S371" t="str">
            <v>WCLEANING</v>
          </cell>
          <cell r="T371" t="str">
            <v>Cleaning/Disposal</v>
          </cell>
          <cell r="U371">
            <v>201.48316</v>
          </cell>
          <cell r="V371">
            <v>288.43794000000003</v>
          </cell>
        </row>
        <row r="372">
          <cell r="A372" t="str">
            <v/>
          </cell>
          <cell r="H372" t="str">
            <v/>
          </cell>
          <cell r="P372" t="str">
            <v>2/2020WEQUIPREP</v>
          </cell>
          <cell r="Q372" t="str">
            <v>2/2020</v>
          </cell>
          <cell r="R372" t="str">
            <v>Total Non-Trade COS</v>
          </cell>
          <cell r="S372" t="str">
            <v>WEQUIPREP</v>
          </cell>
          <cell r="T372" t="str">
            <v>Equipment Repair &amp; M</v>
          </cell>
          <cell r="U372">
            <v>694.56016999999997</v>
          </cell>
          <cell r="V372">
            <v>979.17411000000004</v>
          </cell>
        </row>
        <row r="373">
          <cell r="A373" t="str">
            <v/>
          </cell>
          <cell r="H373" t="str">
            <v/>
          </cell>
          <cell r="P373" t="str">
            <v>2/2020WGROUNDS</v>
          </cell>
          <cell r="Q373" t="str">
            <v>2/2020</v>
          </cell>
          <cell r="R373" t="str">
            <v>Total Non-Trade COS</v>
          </cell>
          <cell r="S373" t="str">
            <v>WGROUNDS</v>
          </cell>
          <cell r="T373" t="str">
            <v>Grounds Maintenance</v>
          </cell>
          <cell r="U373">
            <v>18.64621</v>
          </cell>
          <cell r="V373">
            <v>34.253500000000003</v>
          </cell>
        </row>
        <row r="374">
          <cell r="A374" t="str">
            <v/>
          </cell>
          <cell r="H374" t="str">
            <v/>
          </cell>
          <cell r="P374" t="str">
            <v>2/2020WPROPTAX</v>
          </cell>
          <cell r="Q374" t="str">
            <v>2/2020</v>
          </cell>
          <cell r="R374" t="str">
            <v>Total Non-Trade COS</v>
          </cell>
          <cell r="S374" t="str">
            <v>WPROPTAX</v>
          </cell>
          <cell r="T374" t="str">
            <v>Property Tax</v>
          </cell>
          <cell r="U374">
            <v>499.01501999999999</v>
          </cell>
          <cell r="V374">
            <v>695.90062999999998</v>
          </cell>
        </row>
        <row r="375">
          <cell r="A375" t="str">
            <v/>
          </cell>
          <cell r="H375" t="str">
            <v/>
          </cell>
          <cell r="P375" t="str">
            <v>2/2020DEPREC_AMORT_SUM</v>
          </cell>
          <cell r="Q375" t="str">
            <v>2/2020</v>
          </cell>
          <cell r="R375" t="str">
            <v>Total Non-Trade COS</v>
          </cell>
          <cell r="S375" t="str">
            <v>DEPREC_AMORT_SUM</v>
          </cell>
          <cell r="T375" t="str">
            <v>Depreciation &amp; Amor</v>
          </cell>
          <cell r="U375">
            <v>7511.2532499999998</v>
          </cell>
          <cell r="V375">
            <v>5031.35401</v>
          </cell>
        </row>
        <row r="376">
          <cell r="A376" t="str">
            <v/>
          </cell>
          <cell r="H376" t="str">
            <v/>
          </cell>
          <cell r="P376" t="str">
            <v>2/2020WDEPREC</v>
          </cell>
          <cell r="Q376" t="str">
            <v>2/2020</v>
          </cell>
          <cell r="R376" t="str">
            <v>Total Non-Trade COS</v>
          </cell>
          <cell r="S376" t="str">
            <v>WDEPREC</v>
          </cell>
          <cell r="T376" t="str">
            <v>Depreciation</v>
          </cell>
          <cell r="U376">
            <v>7507.91993</v>
          </cell>
          <cell r="V376">
            <v>5026.35401</v>
          </cell>
        </row>
        <row r="377">
          <cell r="A377" t="str">
            <v/>
          </cell>
          <cell r="H377" t="str">
            <v/>
          </cell>
          <cell r="P377" t="str">
            <v>2/2020WAMORT</v>
          </cell>
          <cell r="Q377" t="str">
            <v>2/2020</v>
          </cell>
          <cell r="R377" t="str">
            <v>Total Non-Trade COS</v>
          </cell>
          <cell r="S377" t="str">
            <v>WAMORT</v>
          </cell>
          <cell r="T377" t="str">
            <v>Amortization</v>
          </cell>
          <cell r="U377">
            <v>3.3333200000000001</v>
          </cell>
          <cell r="V377">
            <v>5</v>
          </cell>
        </row>
        <row r="378">
          <cell r="A378" t="str">
            <v/>
          </cell>
          <cell r="H378" t="str">
            <v/>
          </cell>
          <cell r="P378" t="str">
            <v>2/2020MFG_CREDITS</v>
          </cell>
          <cell r="Q378" t="str">
            <v>2/2020</v>
          </cell>
          <cell r="R378" t="str">
            <v>Total Non-Trade COS</v>
          </cell>
          <cell r="S378" t="str">
            <v>MFG_CREDITS</v>
          </cell>
          <cell r="T378" t="str">
            <v>Manufacturing OMC</v>
          </cell>
          <cell r="U378">
            <v>-16404.7785</v>
          </cell>
          <cell r="V378">
            <v>-34382.870349999997</v>
          </cell>
        </row>
        <row r="379">
          <cell r="A379" t="str">
            <v/>
          </cell>
          <cell r="H379" t="str">
            <v/>
          </cell>
          <cell r="P379" t="str">
            <v>2/2020CORPCC_ABSORPTION</v>
          </cell>
          <cell r="Q379" t="str">
            <v>2/2020</v>
          </cell>
          <cell r="R379" t="str">
            <v>Total Non-Trade COS</v>
          </cell>
          <cell r="S379" t="str">
            <v>CORPCC_ABSORPTION</v>
          </cell>
          <cell r="T379" t="str">
            <v>Absorption</v>
          </cell>
          <cell r="U379">
            <v>-17471.334800000001</v>
          </cell>
          <cell r="V379">
            <v>-26060.985140000001</v>
          </cell>
        </row>
        <row r="380">
          <cell r="A380" t="str">
            <v/>
          </cell>
          <cell r="H380" t="str">
            <v/>
          </cell>
          <cell r="P380" t="str">
            <v>2/2020CORPCC_MATERIAL_BURDEN</v>
          </cell>
          <cell r="Q380" t="str">
            <v>2/2020</v>
          </cell>
          <cell r="R380" t="str">
            <v>Total Non-Trade COS</v>
          </cell>
          <cell r="S380" t="str">
            <v>CORPCC_MATERIAL_BURDEN</v>
          </cell>
          <cell r="T380" t="str">
            <v>Material Burden</v>
          </cell>
          <cell r="U380">
            <v>-3802.9889499999999</v>
          </cell>
          <cell r="V380">
            <v>-5657.61834</v>
          </cell>
        </row>
        <row r="381">
          <cell r="A381" t="str">
            <v/>
          </cell>
          <cell r="H381" t="str">
            <v/>
          </cell>
          <cell r="P381" t="str">
            <v>2/2020CORPCC_PRICE_VARIANCE</v>
          </cell>
          <cell r="Q381" t="str">
            <v>2/2020</v>
          </cell>
          <cell r="R381" t="str">
            <v>Total Non-Trade COS</v>
          </cell>
          <cell r="S381" t="str">
            <v>CORPCC_PRICE_VARIANCE</v>
          </cell>
          <cell r="T381" t="str">
            <v>Price Variance</v>
          </cell>
          <cell r="U381">
            <v>6659.4636600000003</v>
          </cell>
          <cell r="V381">
            <v>-748.90687000000003</v>
          </cell>
        </row>
        <row r="382">
          <cell r="A382" t="str">
            <v/>
          </cell>
          <cell r="H382" t="str">
            <v/>
          </cell>
          <cell r="P382" t="str">
            <v>2/2020CORPCC_PRICE_VAR_FX</v>
          </cell>
          <cell r="Q382" t="str">
            <v>2/2020</v>
          </cell>
          <cell r="R382" t="str">
            <v>Total Non-Trade COS</v>
          </cell>
          <cell r="S382" t="str">
            <v>CORPCC_PRICE_VAR_FX</v>
          </cell>
          <cell r="T382" t="str">
            <v>Price Variance FX</v>
          </cell>
          <cell r="U382">
            <v>305.66739999999999</v>
          </cell>
          <cell r="V382">
            <v>306.81011000000001</v>
          </cell>
        </row>
        <row r="383">
          <cell r="A383" t="str">
            <v/>
          </cell>
          <cell r="H383" t="str">
            <v/>
          </cell>
          <cell r="P383" t="str">
            <v>2/2020CORPCC_PRODUCTION_VAR</v>
          </cell>
          <cell r="Q383" t="str">
            <v>2/2020</v>
          </cell>
          <cell r="R383" t="str">
            <v>Total Non-Trade COS</v>
          </cell>
          <cell r="S383" t="str">
            <v>CORPCC_PRODUCTION_VAR</v>
          </cell>
          <cell r="T383" t="str">
            <v>Production Variance</v>
          </cell>
          <cell r="U383">
            <v>-1502.0001099999999</v>
          </cell>
          <cell r="V383">
            <v>-2076.16311</v>
          </cell>
        </row>
        <row r="384">
          <cell r="A384" t="str">
            <v/>
          </cell>
          <cell r="H384" t="str">
            <v/>
          </cell>
          <cell r="P384" t="str">
            <v>2/2020CORPPL_COS_CMV</v>
          </cell>
          <cell r="Q384" t="str">
            <v>2/2020</v>
          </cell>
          <cell r="R384" t="str">
            <v>Total Non-Trade COS</v>
          </cell>
          <cell r="S384" t="str">
            <v>CORPPL_COS_CMV</v>
          </cell>
          <cell r="T384" t="str">
            <v>Capitalized Manufact</v>
          </cell>
          <cell r="U384">
            <v>-593.58569999999997</v>
          </cell>
          <cell r="V384">
            <v>-146.00700000000001</v>
          </cell>
        </row>
        <row r="385">
          <cell r="A385" t="str">
            <v/>
          </cell>
          <cell r="H385" t="str">
            <v/>
          </cell>
          <cell r="P385" t="str">
            <v>2/2020DUTY_FREIGHT_SUM</v>
          </cell>
          <cell r="Q385" t="str">
            <v>2/2020</v>
          </cell>
          <cell r="R385" t="str">
            <v>Total Non-Trade COS</v>
          </cell>
          <cell r="S385" t="str">
            <v>DUTY_FREIGHT_SUM</v>
          </cell>
          <cell r="T385" t="str">
            <v>Duty &amp; Freight</v>
          </cell>
          <cell r="U385">
            <v>5199.9374500000004</v>
          </cell>
          <cell r="V385">
            <v>5292.2834000000003</v>
          </cell>
        </row>
        <row r="386">
          <cell r="A386" t="str">
            <v/>
          </cell>
          <cell r="H386" t="str">
            <v/>
          </cell>
          <cell r="P386" t="str">
            <v>2/2020CORPPL_DUTY_FREIGHT</v>
          </cell>
          <cell r="Q386" t="str">
            <v>2/2020</v>
          </cell>
          <cell r="R386" t="str">
            <v>Total Non-Trade COS</v>
          </cell>
          <cell r="S386" t="str">
            <v>CORPPL_DUTY_FREIGHT</v>
          </cell>
          <cell r="T386" t="str">
            <v>Duty and Freight</v>
          </cell>
          <cell r="U386">
            <v>472.44954999999999</v>
          </cell>
          <cell r="V386">
            <v>720.49014999999997</v>
          </cell>
        </row>
        <row r="387">
          <cell r="A387" t="str">
            <v/>
          </cell>
          <cell r="H387" t="str">
            <v/>
          </cell>
          <cell r="P387" t="str">
            <v>2/2020WFREIGHT</v>
          </cell>
          <cell r="Q387" t="str">
            <v>2/2020</v>
          </cell>
          <cell r="R387" t="str">
            <v>Total Non-Trade COS</v>
          </cell>
          <cell r="S387" t="str">
            <v>WFREIGHT</v>
          </cell>
          <cell r="T387" t="str">
            <v>Freight</v>
          </cell>
          <cell r="U387">
            <v>4727.4879000000001</v>
          </cell>
          <cell r="V387">
            <v>4571.7932499999997</v>
          </cell>
        </row>
        <row r="388">
          <cell r="A388" t="str">
            <v/>
          </cell>
          <cell r="H388" t="str">
            <v/>
          </cell>
          <cell r="P388" t="str">
            <v>2/2020OTHER_OMC_SUM</v>
          </cell>
          <cell r="Q388" t="str">
            <v>2/2020</v>
          </cell>
          <cell r="R388" t="str">
            <v>Total Non-Trade COS</v>
          </cell>
          <cell r="S388" t="str">
            <v>OTHER_OMC_SUM</v>
          </cell>
          <cell r="T388" t="str">
            <v>Other OMC Expenses</v>
          </cell>
          <cell r="U388">
            <v>7544.29493</v>
          </cell>
          <cell r="V388">
            <v>10084.14932</v>
          </cell>
        </row>
        <row r="389">
          <cell r="A389" t="str">
            <v/>
          </cell>
          <cell r="H389" t="str">
            <v/>
          </cell>
          <cell r="P389" t="str">
            <v>2/2020WRECRUIT</v>
          </cell>
          <cell r="Q389" t="str">
            <v>2/2020</v>
          </cell>
          <cell r="R389" t="str">
            <v>Total Non-Trade COS</v>
          </cell>
          <cell r="S389" t="str">
            <v>WRECRUIT</v>
          </cell>
          <cell r="T389" t="str">
            <v>Recruiting</v>
          </cell>
          <cell r="U389">
            <v>44.910380000000004</v>
          </cell>
          <cell r="V389">
            <v>50.409990000000001</v>
          </cell>
        </row>
        <row r="390">
          <cell r="A390" t="str">
            <v/>
          </cell>
          <cell r="H390" t="str">
            <v/>
          </cell>
          <cell r="P390" t="str">
            <v>2/2020WPROJECT</v>
          </cell>
          <cell r="Q390" t="str">
            <v>2/2020</v>
          </cell>
          <cell r="R390" t="str">
            <v>Total Non-Trade COS</v>
          </cell>
          <cell r="S390" t="str">
            <v>WPROJECT</v>
          </cell>
          <cell r="T390" t="str">
            <v>Project Expenses</v>
          </cell>
          <cell r="U390">
            <v>623.70731000000001</v>
          </cell>
          <cell r="V390">
            <v>343.58757000000003</v>
          </cell>
        </row>
        <row r="391">
          <cell r="A391" t="str">
            <v/>
          </cell>
          <cell r="H391" t="str">
            <v/>
          </cell>
          <cell r="P391" t="str">
            <v>2/2020WINVEXP</v>
          </cell>
          <cell r="Q391" t="str">
            <v>2/2020</v>
          </cell>
          <cell r="R391" t="str">
            <v>Total Non-Trade COS</v>
          </cell>
          <cell r="S391" t="str">
            <v>WINVEXP</v>
          </cell>
          <cell r="T391" t="str">
            <v>Consumed Inventory</v>
          </cell>
          <cell r="U391">
            <v>309.58170000000001</v>
          </cell>
          <cell r="V391">
            <v>866.77129000000002</v>
          </cell>
        </row>
        <row r="392">
          <cell r="A392" t="str">
            <v/>
          </cell>
          <cell r="H392" t="str">
            <v/>
          </cell>
          <cell r="P392" t="str">
            <v>2/2020WTRAINING</v>
          </cell>
          <cell r="Q392" t="str">
            <v>2/2020</v>
          </cell>
          <cell r="R392" t="str">
            <v>Total Non-Trade COS</v>
          </cell>
          <cell r="S392" t="str">
            <v>WTRAINING</v>
          </cell>
          <cell r="T392" t="str">
            <v>Training Expense</v>
          </cell>
          <cell r="U392">
            <v>-35.975720000000003</v>
          </cell>
          <cell r="V392">
            <v>130.69997000000001</v>
          </cell>
        </row>
        <row r="393">
          <cell r="A393" t="str">
            <v/>
          </cell>
          <cell r="H393" t="str">
            <v/>
          </cell>
          <cell r="P393" t="str">
            <v>2/2020WOUTSERV</v>
          </cell>
          <cell r="Q393" t="str">
            <v>2/2020</v>
          </cell>
          <cell r="R393" t="str">
            <v>Total Non-Trade COS</v>
          </cell>
          <cell r="S393" t="str">
            <v>WOUTSERV</v>
          </cell>
          <cell r="T393" t="str">
            <v>Outside Services</v>
          </cell>
          <cell r="U393">
            <v>827.28020000000004</v>
          </cell>
          <cell r="V393">
            <v>1481.83935</v>
          </cell>
        </row>
        <row r="394">
          <cell r="A394" t="str">
            <v/>
          </cell>
          <cell r="H394" t="str">
            <v/>
          </cell>
          <cell r="P394" t="str">
            <v>2/2020WOPSUPPLY</v>
          </cell>
          <cell r="Q394" t="str">
            <v>2/2020</v>
          </cell>
          <cell r="R394" t="str">
            <v>Total Non-Trade COS</v>
          </cell>
          <cell r="S394" t="str">
            <v>WOPSUPPLY</v>
          </cell>
          <cell r="T394" t="str">
            <v>Operating Supplies</v>
          </cell>
          <cell r="U394">
            <v>1603.7888</v>
          </cell>
          <cell r="V394">
            <v>2185.47309</v>
          </cell>
        </row>
        <row r="395">
          <cell r="A395" t="str">
            <v/>
          </cell>
          <cell r="H395" t="str">
            <v/>
          </cell>
          <cell r="P395" t="str">
            <v>2/2020WALLOCS</v>
          </cell>
          <cell r="Q395" t="str">
            <v>2/2020</v>
          </cell>
          <cell r="R395" t="str">
            <v>Total Non-Trade COS</v>
          </cell>
          <cell r="S395" t="str">
            <v>WALLOCS</v>
          </cell>
          <cell r="T395" t="str">
            <v>Allocations</v>
          </cell>
          <cell r="U395">
            <v>2373.47777</v>
          </cell>
          <cell r="V395">
            <v>2406.0072100000002</v>
          </cell>
        </row>
        <row r="396">
          <cell r="A396" t="str">
            <v/>
          </cell>
          <cell r="H396" t="str">
            <v/>
          </cell>
          <cell r="P396" t="str">
            <v>2/2020WPOSTAGE</v>
          </cell>
          <cell r="Q396" t="str">
            <v>2/2020</v>
          </cell>
          <cell r="R396" t="str">
            <v>Total Non-Trade COS</v>
          </cell>
          <cell r="S396" t="str">
            <v>WPOSTAGE</v>
          </cell>
          <cell r="T396" t="str">
            <v>Postage</v>
          </cell>
          <cell r="U396">
            <v>1.9687600000000001</v>
          </cell>
          <cell r="V396">
            <v>3.5705800000000001</v>
          </cell>
        </row>
        <row r="397">
          <cell r="A397" t="str">
            <v/>
          </cell>
          <cell r="H397" t="str">
            <v/>
          </cell>
          <cell r="P397" t="str">
            <v>2/2020WLIBRARY</v>
          </cell>
          <cell r="Q397" t="str">
            <v>2/2020</v>
          </cell>
          <cell r="R397" t="str">
            <v>Total Non-Trade COS</v>
          </cell>
          <cell r="S397" t="str">
            <v>WLIBRARY</v>
          </cell>
          <cell r="T397" t="str">
            <v>Library &amp; Subscripti</v>
          </cell>
          <cell r="U397">
            <v>-11.34484</v>
          </cell>
          <cell r="V397">
            <v>33.180199999999999</v>
          </cell>
        </row>
        <row r="398">
          <cell r="A398" t="str">
            <v/>
          </cell>
          <cell r="H398" t="str">
            <v/>
          </cell>
          <cell r="P398" t="str">
            <v>2/2020WDONATE</v>
          </cell>
          <cell r="Q398" t="str">
            <v>2/2020</v>
          </cell>
          <cell r="R398" t="str">
            <v>Total Non-Trade COS</v>
          </cell>
          <cell r="S398" t="str">
            <v>WDONATE</v>
          </cell>
          <cell r="T398" t="str">
            <v>Donations</v>
          </cell>
          <cell r="V398">
            <v>12.458320000000001</v>
          </cell>
        </row>
        <row r="399">
          <cell r="A399" t="str">
            <v/>
          </cell>
          <cell r="H399" t="str">
            <v/>
          </cell>
          <cell r="P399" t="str">
            <v>2/2020WCAFE</v>
          </cell>
          <cell r="Q399" t="str">
            <v>2/2020</v>
          </cell>
          <cell r="R399" t="str">
            <v>Total Non-Trade COS</v>
          </cell>
          <cell r="S399" t="str">
            <v>WCAFE</v>
          </cell>
          <cell r="T399" t="str">
            <v>Cafeteria</v>
          </cell>
          <cell r="U399">
            <v>110.77575</v>
          </cell>
          <cell r="V399">
            <v>112.86400999999999</v>
          </cell>
        </row>
        <row r="400">
          <cell r="A400" t="str">
            <v/>
          </cell>
          <cell r="H400" t="str">
            <v/>
          </cell>
          <cell r="P400" t="str">
            <v>2/2020WBANKFEE</v>
          </cell>
          <cell r="Q400" t="str">
            <v>2/2020</v>
          </cell>
          <cell r="R400" t="str">
            <v>Total Non-Trade COS</v>
          </cell>
          <cell r="S400" t="str">
            <v>WBANKFEE</v>
          </cell>
          <cell r="T400" t="str">
            <v>Bank Fees</v>
          </cell>
          <cell r="U400">
            <v>1.333E-2</v>
          </cell>
        </row>
        <row r="401">
          <cell r="A401" t="str">
            <v/>
          </cell>
          <cell r="H401" t="str">
            <v/>
          </cell>
          <cell r="P401" t="str">
            <v>2/2020WEMPPROG</v>
          </cell>
          <cell r="Q401" t="str">
            <v>2/2020</v>
          </cell>
          <cell r="R401" t="str">
            <v>Total Non-Trade COS</v>
          </cell>
          <cell r="S401" t="str">
            <v>WEMPPROG</v>
          </cell>
          <cell r="T401" t="str">
            <v>Employee Programs</v>
          </cell>
          <cell r="U401">
            <v>-12.38096</v>
          </cell>
          <cell r="V401">
            <v>42.5</v>
          </cell>
        </row>
        <row r="402">
          <cell r="A402" t="str">
            <v/>
          </cell>
          <cell r="H402" t="str">
            <v/>
          </cell>
          <cell r="P402" t="str">
            <v>2/2020WMISC</v>
          </cell>
          <cell r="Q402" t="str">
            <v>2/2020</v>
          </cell>
          <cell r="R402" t="str">
            <v>Total Non-Trade COS</v>
          </cell>
          <cell r="S402" t="str">
            <v>WMISC</v>
          </cell>
          <cell r="T402" t="str">
            <v>Miscellaneous</v>
          </cell>
          <cell r="U402">
            <v>177.96207000000001</v>
          </cell>
          <cell r="V402">
            <v>-316.46767999999997</v>
          </cell>
        </row>
        <row r="403">
          <cell r="A403" t="str">
            <v/>
          </cell>
          <cell r="H403" t="str">
            <v/>
          </cell>
          <cell r="P403" t="str">
            <v>2/2020WTELE</v>
          </cell>
          <cell r="Q403" t="str">
            <v>2/2020</v>
          </cell>
          <cell r="R403" t="str">
            <v>Total Non-Trade COS</v>
          </cell>
          <cell r="S403" t="str">
            <v>WTELE</v>
          </cell>
          <cell r="T403" t="str">
            <v>Telephone</v>
          </cell>
          <cell r="U403">
            <v>45.579990000000002</v>
          </cell>
          <cell r="V403">
            <v>67.820809999999994</v>
          </cell>
        </row>
        <row r="404">
          <cell r="A404" t="str">
            <v/>
          </cell>
          <cell r="H404" t="str">
            <v/>
          </cell>
          <cell r="P404" t="str">
            <v>2/2020WDATA</v>
          </cell>
          <cell r="Q404" t="str">
            <v>2/2020</v>
          </cell>
          <cell r="R404" t="str">
            <v>Total Non-Trade COS</v>
          </cell>
          <cell r="S404" t="str">
            <v>WDATA</v>
          </cell>
          <cell r="T404" t="str">
            <v>Data Transmissions</v>
          </cell>
          <cell r="U404">
            <v>3.2524199999999999</v>
          </cell>
          <cell r="V404">
            <v>8.5933100000000007</v>
          </cell>
        </row>
        <row r="405">
          <cell r="A405" t="str">
            <v/>
          </cell>
          <cell r="H405" t="str">
            <v/>
          </cell>
          <cell r="P405" t="str">
            <v>2/2020WINSUR</v>
          </cell>
          <cell r="Q405" t="str">
            <v>2/2020</v>
          </cell>
          <cell r="R405" t="str">
            <v>Total Non-Trade COS</v>
          </cell>
          <cell r="S405" t="str">
            <v>WINSUR</v>
          </cell>
          <cell r="T405" t="str">
            <v>Insurance</v>
          </cell>
          <cell r="U405">
            <v>302.80775</v>
          </cell>
          <cell r="V405">
            <v>274.80207999999999</v>
          </cell>
        </row>
        <row r="406">
          <cell r="A406" t="str">
            <v/>
          </cell>
          <cell r="H406" t="str">
            <v/>
          </cell>
          <cell r="P406" t="str">
            <v>2/2020WMISCTAX</v>
          </cell>
          <cell r="Q406" t="str">
            <v>2/2020</v>
          </cell>
          <cell r="R406" t="str">
            <v>Total Non-Trade COS</v>
          </cell>
          <cell r="S406" t="str">
            <v>WMISCTAX</v>
          </cell>
          <cell r="T406" t="str">
            <v>Miscellaneous Taxes</v>
          </cell>
          <cell r="U406">
            <v>-0.14813000000000001</v>
          </cell>
          <cell r="V406">
            <v>2.5000000000000001E-2</v>
          </cell>
        </row>
        <row r="407">
          <cell r="A407" t="str">
            <v/>
          </cell>
          <cell r="H407" t="str">
            <v/>
          </cell>
          <cell r="P407" t="str">
            <v>2/2020WGLFASSET</v>
          </cell>
          <cell r="Q407" t="str">
            <v>2/2020</v>
          </cell>
          <cell r="R407" t="str">
            <v>Total Non-Trade COS</v>
          </cell>
          <cell r="S407" t="str">
            <v>WGLFASSET</v>
          </cell>
          <cell r="T407" t="str">
            <v>Gain/Loss on Fixed A</v>
          </cell>
          <cell r="U407">
            <v>1.66855</v>
          </cell>
        </row>
        <row r="408">
          <cell r="A408" t="str">
            <v/>
          </cell>
          <cell r="H408" t="str">
            <v/>
          </cell>
          <cell r="P408" t="str">
            <v>2/2020WBANKCHRG</v>
          </cell>
          <cell r="Q408" t="str">
            <v>2/2020</v>
          </cell>
          <cell r="R408" t="str">
            <v>Total Non-Trade COS</v>
          </cell>
          <cell r="S408" t="str">
            <v>WBANKCHRG</v>
          </cell>
          <cell r="T408" t="str">
            <v>Bank Charges</v>
          </cell>
          <cell r="U408">
            <v>0.59662999999999999</v>
          </cell>
          <cell r="V408">
            <v>0.47021000000000002</v>
          </cell>
        </row>
        <row r="409">
          <cell r="A409" t="str">
            <v/>
          </cell>
          <cell r="H409" t="str">
            <v/>
          </cell>
          <cell r="P409" t="str">
            <v>2/2020WPERCOST</v>
          </cell>
          <cell r="Q409" t="str">
            <v>2/2020</v>
          </cell>
          <cell r="R409" t="str">
            <v>Total Non-Trade COS</v>
          </cell>
          <cell r="S409" t="str">
            <v>WPERCOST</v>
          </cell>
          <cell r="T409" t="str">
            <v>Period Costs</v>
          </cell>
          <cell r="U409">
            <v>182.50259</v>
          </cell>
          <cell r="V409">
            <v>697.49996999999996</v>
          </cell>
        </row>
        <row r="410">
          <cell r="A410" t="str">
            <v/>
          </cell>
          <cell r="H410" t="str">
            <v/>
          </cell>
          <cell r="P410" t="str">
            <v>2/2020WOTHINCEXP</v>
          </cell>
          <cell r="Q410" t="str">
            <v>2/2020</v>
          </cell>
          <cell r="R410" t="str">
            <v>Total Non-Trade COS</v>
          </cell>
          <cell r="S410" t="str">
            <v>WOTHINCEXP</v>
          </cell>
          <cell r="T410" t="str">
            <v>Other Income/Expense</v>
          </cell>
          <cell r="U410">
            <v>56.064540000000001</v>
          </cell>
          <cell r="V410">
            <v>94.446510000000004</v>
          </cell>
        </row>
        <row r="411">
          <cell r="A411" t="str">
            <v/>
          </cell>
          <cell r="H411" t="str">
            <v/>
          </cell>
          <cell r="P411" t="str">
            <v>2/2020CORPCC_SUBCONTRACT</v>
          </cell>
          <cell r="Q411" t="str">
            <v>2/2020</v>
          </cell>
          <cell r="R411" t="str">
            <v>Total Non-Trade COS</v>
          </cell>
          <cell r="S411" t="str">
            <v>CORPCC_SUBCONTRACT</v>
          </cell>
          <cell r="T411" t="str">
            <v>Subcontract</v>
          </cell>
          <cell r="U411">
            <v>1.4858899999999999</v>
          </cell>
          <cell r="V411">
            <v>-7.2338899999999997</v>
          </cell>
        </row>
        <row r="412">
          <cell r="A412" t="str">
            <v/>
          </cell>
          <cell r="H412" t="str">
            <v/>
          </cell>
          <cell r="P412" t="str">
            <v>2/2020CORPPL_WARRANTY</v>
          </cell>
          <cell r="Q412" t="str">
            <v>2/2020</v>
          </cell>
          <cell r="R412" t="str">
            <v>Total Non-Trade COS</v>
          </cell>
          <cell r="S412" t="str">
            <v>CORPPL_WARRANTY</v>
          </cell>
          <cell r="T412" t="str">
            <v>Warranty</v>
          </cell>
          <cell r="U412">
            <v>1098.81212</v>
          </cell>
          <cell r="V412">
            <v>1427.08529</v>
          </cell>
        </row>
        <row r="413">
          <cell r="A413" t="str">
            <v/>
          </cell>
          <cell r="H413" t="str">
            <v/>
          </cell>
          <cell r="P413" t="str">
            <v>2/2020CORPPL_INVENTORY_RESERVE</v>
          </cell>
          <cell r="Q413" t="str">
            <v>2/2020</v>
          </cell>
          <cell r="R413" t="str">
            <v>Total Non-Trade COS</v>
          </cell>
          <cell r="S413" t="str">
            <v>CORPPL_INVENTORY_RESERVE</v>
          </cell>
          <cell r="T413" t="str">
            <v>Inventory Reserves</v>
          </cell>
          <cell r="U413">
            <v>-188.86758</v>
          </cell>
        </row>
        <row r="414">
          <cell r="A414" t="str">
            <v/>
          </cell>
          <cell r="H414" t="str">
            <v/>
          </cell>
          <cell r="P414" t="str">
            <v>2/2020CORPPL_SCRAP</v>
          </cell>
          <cell r="Q414" t="str">
            <v>2/2020</v>
          </cell>
          <cell r="R414" t="str">
            <v>Total Non-Trade COS</v>
          </cell>
          <cell r="S414" t="str">
            <v>CORPPL_SCRAP</v>
          </cell>
          <cell r="T414" t="str">
            <v>Scrap</v>
          </cell>
          <cell r="U414">
            <v>41.058729999999997</v>
          </cell>
          <cell r="V414">
            <v>34.867139999999999</v>
          </cell>
        </row>
        <row r="415">
          <cell r="A415" t="str">
            <v/>
          </cell>
          <cell r="H415" t="str">
            <v/>
          </cell>
          <cell r="P415" t="str">
            <v>2/2020CORPPL_ADJ_TO_PHYS</v>
          </cell>
          <cell r="Q415" t="str">
            <v>2/2020</v>
          </cell>
          <cell r="R415" t="str">
            <v>Total Non-Trade COS</v>
          </cell>
          <cell r="S415" t="str">
            <v>CORPPL_ADJ_TO_PHYS</v>
          </cell>
          <cell r="T415" t="str">
            <v>Adjust to Physical</v>
          </cell>
          <cell r="U415">
            <v>1.6076900000000001</v>
          </cell>
          <cell r="V415">
            <v>3.4748600000000001</v>
          </cell>
        </row>
        <row r="416">
          <cell r="A416" t="str">
            <v/>
          </cell>
          <cell r="H416" t="str">
            <v/>
          </cell>
          <cell r="P416" t="str">
            <v>2/2020CORPPL_COS_OTHER</v>
          </cell>
          <cell r="Q416" t="str">
            <v>2/2020</v>
          </cell>
          <cell r="R416" t="str">
            <v>Total Non-Trade COS</v>
          </cell>
          <cell r="S416" t="str">
            <v>CORPPL_COS_OTHER</v>
          </cell>
          <cell r="T416" t="str">
            <v>Cost of Sales Other</v>
          </cell>
          <cell r="U416">
            <v>-15.89081</v>
          </cell>
          <cell r="V416">
            <v>129.40411</v>
          </cell>
        </row>
        <row r="417">
          <cell r="A417" t="str">
            <v/>
          </cell>
          <cell r="H417" t="str">
            <v/>
          </cell>
          <cell r="P417" t="str">
            <v>3/2020OMC_SUM</v>
          </cell>
          <cell r="Q417" t="str">
            <v>3/2020</v>
          </cell>
          <cell r="R417" t="str">
            <v>Total Non-Trade COS</v>
          </cell>
          <cell r="S417" t="str">
            <v>OMC_SUM</v>
          </cell>
          <cell r="T417" t="str">
            <v>Total OMC Expenses</v>
          </cell>
          <cell r="V417">
            <v>17086.466939999998</v>
          </cell>
        </row>
        <row r="418">
          <cell r="A418" t="str">
            <v/>
          </cell>
          <cell r="H418" t="str">
            <v/>
          </cell>
          <cell r="P418" t="str">
            <v>3/2020LABOR_SUM</v>
          </cell>
          <cell r="Q418" t="str">
            <v>3/2020</v>
          </cell>
          <cell r="R418" t="str">
            <v>Total Non-Trade COS</v>
          </cell>
          <cell r="S418" t="str">
            <v>LABOR_SUM</v>
          </cell>
          <cell r="T418" t="str">
            <v>Labor</v>
          </cell>
          <cell r="V418">
            <v>27077.42295</v>
          </cell>
        </row>
        <row r="419">
          <cell r="A419" t="str">
            <v/>
          </cell>
          <cell r="H419" t="str">
            <v/>
          </cell>
          <cell r="P419" t="str">
            <v>3/2020WLABOR</v>
          </cell>
          <cell r="Q419" t="str">
            <v>3/2020</v>
          </cell>
          <cell r="R419" t="str">
            <v>Total Non-Trade COS</v>
          </cell>
          <cell r="S419" t="str">
            <v>WLABOR</v>
          </cell>
          <cell r="T419" t="str">
            <v>Labor</v>
          </cell>
          <cell r="V419">
            <v>26342.687549999999</v>
          </cell>
        </row>
        <row r="420">
          <cell r="A420" t="str">
            <v/>
          </cell>
          <cell r="H420" t="str">
            <v/>
          </cell>
          <cell r="P420" t="str">
            <v>3/2020WCOMMAWARDS</v>
          </cell>
          <cell r="Q420" t="str">
            <v>3/2020</v>
          </cell>
          <cell r="R420" t="str">
            <v>Total Non-Trade COS</v>
          </cell>
          <cell r="S420" t="str">
            <v>WCOMMAWARDS</v>
          </cell>
          <cell r="T420" t="str">
            <v>Awards/Commissions</v>
          </cell>
          <cell r="V420">
            <v>65.862669999999994</v>
          </cell>
        </row>
        <row r="421">
          <cell r="A421" t="str">
            <v/>
          </cell>
          <cell r="H421" t="str">
            <v/>
          </cell>
          <cell r="P421" t="str">
            <v>3/2020WTEMPS</v>
          </cell>
          <cell r="Q421" t="str">
            <v>3/2020</v>
          </cell>
          <cell r="R421" t="str">
            <v>Total Non-Trade COS</v>
          </cell>
          <cell r="S421" t="str">
            <v>WTEMPS</v>
          </cell>
          <cell r="T421" t="str">
            <v>Temporary Employment</v>
          </cell>
          <cell r="V421">
            <v>668.87273000000005</v>
          </cell>
        </row>
        <row r="422">
          <cell r="A422" t="str">
            <v/>
          </cell>
          <cell r="H422" t="str">
            <v/>
          </cell>
          <cell r="P422" t="str">
            <v>3/2020WTRAVEL</v>
          </cell>
          <cell r="Q422" t="str">
            <v>3/2020</v>
          </cell>
          <cell r="R422" t="str">
            <v>Total Non-Trade COS</v>
          </cell>
          <cell r="S422" t="str">
            <v>WTRAVEL</v>
          </cell>
          <cell r="T422" t="str">
            <v>Travel/Meetings</v>
          </cell>
          <cell r="V422">
            <v>429.15143999999998</v>
          </cell>
        </row>
        <row r="423">
          <cell r="A423" t="str">
            <v/>
          </cell>
          <cell r="H423" t="str">
            <v/>
          </cell>
          <cell r="P423" t="str">
            <v>3/2020WTRAVELS</v>
          </cell>
          <cell r="Q423" t="str">
            <v>3/2020</v>
          </cell>
          <cell r="R423" t="str">
            <v>Total Non-Trade COS</v>
          </cell>
          <cell r="S423" t="str">
            <v>WTRAVELS</v>
          </cell>
          <cell r="T423" t="str">
            <v>Travel</v>
          </cell>
          <cell r="V423">
            <v>391.34321</v>
          </cell>
        </row>
        <row r="424">
          <cell r="A424" t="str">
            <v/>
          </cell>
          <cell r="H424" t="str">
            <v/>
          </cell>
          <cell r="P424" t="str">
            <v>3/2020WMEETINGS</v>
          </cell>
          <cell r="Q424" t="str">
            <v>3/2020</v>
          </cell>
          <cell r="R424" t="str">
            <v>Total Non-Trade COS</v>
          </cell>
          <cell r="S424" t="str">
            <v>WMEETINGS</v>
          </cell>
          <cell r="T424" t="str">
            <v>Meetings &amp; Seminars</v>
          </cell>
          <cell r="V424">
            <v>22.084859999999999</v>
          </cell>
        </row>
        <row r="425">
          <cell r="A425" t="str">
            <v/>
          </cell>
          <cell r="H425" t="str">
            <v/>
          </cell>
          <cell r="P425" t="str">
            <v>3/2020WPAGERS</v>
          </cell>
          <cell r="Q425" t="str">
            <v>3/2020</v>
          </cell>
          <cell r="R425" t="str">
            <v>Total Non-Trade COS</v>
          </cell>
          <cell r="S425" t="str">
            <v>WPAGERS</v>
          </cell>
          <cell r="T425" t="str">
            <v>Car Phones &amp; Pagers</v>
          </cell>
          <cell r="V425">
            <v>15.72336</v>
          </cell>
        </row>
        <row r="426">
          <cell r="A426" t="str">
            <v/>
          </cell>
          <cell r="H426" t="str">
            <v/>
          </cell>
          <cell r="P426" t="str">
            <v>3/2020WFACILITIES</v>
          </cell>
          <cell r="Q426" t="str">
            <v>3/2020</v>
          </cell>
          <cell r="R426" t="str">
            <v>Total Non-Trade COS</v>
          </cell>
          <cell r="S426" t="str">
            <v>WFACILITIES</v>
          </cell>
          <cell r="T426" t="str">
            <v>Facilities</v>
          </cell>
          <cell r="V426">
            <v>4256.7889999999998</v>
          </cell>
        </row>
        <row r="427">
          <cell r="A427" t="str">
            <v/>
          </cell>
          <cell r="H427" t="str">
            <v/>
          </cell>
          <cell r="P427" t="str">
            <v>3/2020WBLDGRENT</v>
          </cell>
          <cell r="Q427" t="str">
            <v>3/2020</v>
          </cell>
          <cell r="R427" t="str">
            <v>Total Non-Trade COS</v>
          </cell>
          <cell r="S427" t="str">
            <v>WBLDGRENT</v>
          </cell>
          <cell r="T427" t="str">
            <v>Building Rental/Leas</v>
          </cell>
          <cell r="V427">
            <v>541.01876000000004</v>
          </cell>
        </row>
        <row r="428">
          <cell r="A428" t="str">
            <v/>
          </cell>
          <cell r="H428" t="str">
            <v/>
          </cell>
          <cell r="P428" t="str">
            <v>3/2020WEQUIPRENT</v>
          </cell>
          <cell r="Q428" t="str">
            <v>3/2020</v>
          </cell>
          <cell r="R428" t="str">
            <v>Total Non-Trade COS</v>
          </cell>
          <cell r="S428" t="str">
            <v>WEQUIPRENT</v>
          </cell>
          <cell r="T428" t="str">
            <v>Equipment Rental/Lea</v>
          </cell>
          <cell r="V428">
            <v>33.358020000000003</v>
          </cell>
        </row>
        <row r="429">
          <cell r="A429" t="str">
            <v/>
          </cell>
          <cell r="H429" t="str">
            <v/>
          </cell>
          <cell r="P429" t="str">
            <v>3/2020WSWRENT</v>
          </cell>
          <cell r="Q429" t="str">
            <v>3/2020</v>
          </cell>
          <cell r="R429" t="str">
            <v>Total Non-Trade COS</v>
          </cell>
          <cell r="S429" t="str">
            <v>WSWRENT</v>
          </cell>
          <cell r="T429" t="str">
            <v>Software Rental/Leas</v>
          </cell>
          <cell r="V429">
            <v>182.89406</v>
          </cell>
        </row>
        <row r="430">
          <cell r="A430" t="str">
            <v/>
          </cell>
          <cell r="H430" t="str">
            <v/>
          </cell>
          <cell r="P430" t="str">
            <v>3/2020WELECTRIC</v>
          </cell>
          <cell r="Q430" t="str">
            <v>3/2020</v>
          </cell>
          <cell r="R430" t="str">
            <v>Total Non-Trade COS</v>
          </cell>
          <cell r="S430" t="str">
            <v>WELECTRIC</v>
          </cell>
          <cell r="T430" t="str">
            <v>Electricity</v>
          </cell>
          <cell r="V430">
            <v>1091.9184</v>
          </cell>
        </row>
        <row r="431">
          <cell r="A431" t="str">
            <v/>
          </cell>
          <cell r="H431" t="str">
            <v/>
          </cell>
          <cell r="P431" t="str">
            <v>3/2020WWATER</v>
          </cell>
          <cell r="Q431" t="str">
            <v>3/2020</v>
          </cell>
          <cell r="R431" t="str">
            <v>Total Non-Trade COS</v>
          </cell>
          <cell r="S431" t="str">
            <v>WWATER</v>
          </cell>
          <cell r="T431" t="str">
            <v>Water</v>
          </cell>
          <cell r="V431">
            <v>46.479410000000001</v>
          </cell>
        </row>
        <row r="432">
          <cell r="A432" t="str">
            <v/>
          </cell>
          <cell r="H432" t="str">
            <v/>
          </cell>
          <cell r="P432" t="str">
            <v>3/2020WGAS</v>
          </cell>
          <cell r="Q432" t="str">
            <v>3/2020</v>
          </cell>
          <cell r="R432" t="str">
            <v>Total Non-Trade COS</v>
          </cell>
          <cell r="S432" t="str">
            <v>WGAS</v>
          </cell>
          <cell r="T432" t="str">
            <v>Gas/Oil</v>
          </cell>
          <cell r="V432">
            <v>146.04324</v>
          </cell>
        </row>
        <row r="433">
          <cell r="A433" t="str">
            <v/>
          </cell>
          <cell r="H433" t="str">
            <v/>
          </cell>
          <cell r="P433" t="str">
            <v>3/2020WBLDGREP</v>
          </cell>
          <cell r="Q433" t="str">
            <v>3/2020</v>
          </cell>
          <cell r="R433" t="str">
            <v>Total Non-Trade COS</v>
          </cell>
          <cell r="S433" t="str">
            <v>WBLDGREP</v>
          </cell>
          <cell r="T433" t="str">
            <v>Building Repair &amp; Ma</v>
          </cell>
          <cell r="V433">
            <v>226.44517999999999</v>
          </cell>
        </row>
        <row r="434">
          <cell r="A434" t="str">
            <v/>
          </cell>
          <cell r="H434" t="str">
            <v/>
          </cell>
          <cell r="P434" t="str">
            <v>3/2020WAUTOREP</v>
          </cell>
          <cell r="Q434" t="str">
            <v>3/2020</v>
          </cell>
          <cell r="R434" t="str">
            <v>Total Non-Trade COS</v>
          </cell>
          <cell r="S434" t="str">
            <v>WAUTOREP</v>
          </cell>
          <cell r="T434" t="str">
            <v>Auto Repair &amp; Mainte</v>
          </cell>
          <cell r="V434">
            <v>1.3750100000000001</v>
          </cell>
        </row>
        <row r="435">
          <cell r="A435" t="str">
            <v/>
          </cell>
          <cell r="H435" t="str">
            <v/>
          </cell>
          <cell r="P435" t="str">
            <v>3/2020WCLEANING</v>
          </cell>
          <cell r="Q435" t="str">
            <v>3/2020</v>
          </cell>
          <cell r="R435" t="str">
            <v>Total Non-Trade COS</v>
          </cell>
          <cell r="S435" t="str">
            <v>WCLEANING</v>
          </cell>
          <cell r="T435" t="str">
            <v>Cleaning/Disposal</v>
          </cell>
          <cell r="V435">
            <v>298.37819999999999</v>
          </cell>
        </row>
        <row r="436">
          <cell r="A436" t="str">
            <v/>
          </cell>
          <cell r="H436" t="str">
            <v/>
          </cell>
          <cell r="P436" t="str">
            <v>3/2020WEQUIPREP</v>
          </cell>
          <cell r="Q436" t="str">
            <v>3/2020</v>
          </cell>
          <cell r="R436" t="str">
            <v>Total Non-Trade COS</v>
          </cell>
          <cell r="S436" t="str">
            <v>WEQUIPREP</v>
          </cell>
          <cell r="T436" t="str">
            <v>Equipment Repair &amp; M</v>
          </cell>
          <cell r="V436">
            <v>959.32633999999996</v>
          </cell>
        </row>
        <row r="437">
          <cell r="A437" t="str">
            <v/>
          </cell>
          <cell r="H437" t="str">
            <v/>
          </cell>
          <cell r="P437" t="str">
            <v>3/2020WGROUNDS</v>
          </cell>
          <cell r="Q437" t="str">
            <v>3/2020</v>
          </cell>
          <cell r="R437" t="str">
            <v>Total Non-Trade COS</v>
          </cell>
          <cell r="S437" t="str">
            <v>WGROUNDS</v>
          </cell>
          <cell r="T437" t="str">
            <v>Grounds Maintenance</v>
          </cell>
          <cell r="V437">
            <v>35.007730000000002</v>
          </cell>
        </row>
        <row r="438">
          <cell r="A438" t="str">
            <v/>
          </cell>
          <cell r="H438" t="str">
            <v/>
          </cell>
          <cell r="P438" t="str">
            <v>3/2020WPROPTAX</v>
          </cell>
          <cell r="Q438" t="str">
            <v>3/2020</v>
          </cell>
          <cell r="R438" t="str">
            <v>Total Non-Trade COS</v>
          </cell>
          <cell r="S438" t="str">
            <v>WPROPTAX</v>
          </cell>
          <cell r="T438" t="str">
            <v>Property Tax</v>
          </cell>
          <cell r="V438">
            <v>694.54465000000005</v>
          </cell>
        </row>
        <row r="439">
          <cell r="A439" t="str">
            <v/>
          </cell>
          <cell r="H439" t="str">
            <v/>
          </cell>
          <cell r="P439" t="str">
            <v>3/2020DEPREC_AMORT_SUM</v>
          </cell>
          <cell r="Q439" t="str">
            <v>3/2020</v>
          </cell>
          <cell r="R439" t="str">
            <v>Total Non-Trade COS</v>
          </cell>
          <cell r="S439" t="str">
            <v>DEPREC_AMORT_SUM</v>
          </cell>
          <cell r="T439" t="str">
            <v>Depreciation &amp; Amor</v>
          </cell>
          <cell r="V439">
            <v>5191.6632499999996</v>
          </cell>
        </row>
        <row r="440">
          <cell r="A440" t="str">
            <v/>
          </cell>
          <cell r="H440" t="str">
            <v/>
          </cell>
          <cell r="P440" t="str">
            <v>3/2020WDEPREC</v>
          </cell>
          <cell r="Q440" t="str">
            <v>3/2020</v>
          </cell>
          <cell r="R440" t="str">
            <v>Total Non-Trade COS</v>
          </cell>
          <cell r="S440" t="str">
            <v>WDEPREC</v>
          </cell>
          <cell r="T440" t="str">
            <v>Depreciation</v>
          </cell>
          <cell r="V440">
            <v>5186.6632499999996</v>
          </cell>
        </row>
        <row r="441">
          <cell r="A441" t="str">
            <v/>
          </cell>
          <cell r="H441" t="str">
            <v/>
          </cell>
          <cell r="P441" t="str">
            <v>3/2020WAMORT</v>
          </cell>
          <cell r="Q441" t="str">
            <v>3/2020</v>
          </cell>
          <cell r="R441" t="str">
            <v>Total Non-Trade COS</v>
          </cell>
          <cell r="S441" t="str">
            <v>WAMORT</v>
          </cell>
          <cell r="T441" t="str">
            <v>Amortization</v>
          </cell>
          <cell r="V441">
            <v>5</v>
          </cell>
        </row>
        <row r="442">
          <cell r="A442" t="str">
            <v/>
          </cell>
          <cell r="H442" t="str">
            <v/>
          </cell>
          <cell r="P442" t="str">
            <v>3/2020MFG_CREDITS</v>
          </cell>
          <cell r="Q442" t="str">
            <v>3/2020</v>
          </cell>
          <cell r="R442" t="str">
            <v>Total Non-Trade COS</v>
          </cell>
          <cell r="S442" t="str">
            <v>MFG_CREDITS</v>
          </cell>
          <cell r="T442" t="str">
            <v>Manufacturing OMC</v>
          </cell>
          <cell r="V442">
            <v>-34684.688390000003</v>
          </cell>
        </row>
        <row r="443">
          <cell r="A443" t="str">
            <v/>
          </cell>
          <cell r="H443" t="str">
            <v/>
          </cell>
          <cell r="P443" t="str">
            <v>3/2020CORPCC_ABSORPTION</v>
          </cell>
          <cell r="Q443" t="str">
            <v>3/2020</v>
          </cell>
          <cell r="R443" t="str">
            <v>Total Non-Trade COS</v>
          </cell>
          <cell r="S443" t="str">
            <v>CORPCC_ABSORPTION</v>
          </cell>
          <cell r="T443" t="str">
            <v>Absorption</v>
          </cell>
          <cell r="V443">
            <v>-26073.00202</v>
          </cell>
        </row>
        <row r="444">
          <cell r="A444" t="str">
            <v/>
          </cell>
          <cell r="H444" t="str">
            <v/>
          </cell>
          <cell r="P444" t="str">
            <v>3/2020CORPCC_MATERIAL_BURDEN</v>
          </cell>
          <cell r="Q444" t="str">
            <v>3/2020</v>
          </cell>
          <cell r="R444" t="str">
            <v>Total Non-Trade COS</v>
          </cell>
          <cell r="S444" t="str">
            <v>CORPCC_MATERIAL_BURDEN</v>
          </cell>
          <cell r="T444" t="str">
            <v>Material Burden</v>
          </cell>
          <cell r="V444">
            <v>-5974.88112</v>
          </cell>
        </row>
        <row r="445">
          <cell r="A445" t="str">
            <v/>
          </cell>
          <cell r="H445" t="str">
            <v/>
          </cell>
          <cell r="P445" t="str">
            <v>3/2020CORPCC_PRICE_VARIANCE</v>
          </cell>
          <cell r="Q445" t="str">
            <v>3/2020</v>
          </cell>
          <cell r="R445" t="str">
            <v>Total Non-Trade COS</v>
          </cell>
          <cell r="S445" t="str">
            <v>CORPCC_PRICE_VARIANCE</v>
          </cell>
          <cell r="T445" t="str">
            <v>Price Variance</v>
          </cell>
          <cell r="V445">
            <v>-1728.08376</v>
          </cell>
        </row>
        <row r="446">
          <cell r="A446" t="str">
            <v/>
          </cell>
          <cell r="H446" t="str">
            <v/>
          </cell>
          <cell r="P446" t="str">
            <v>3/2020CORPCC_PRICE_VAR_FX</v>
          </cell>
          <cell r="Q446" t="str">
            <v>3/2020</v>
          </cell>
          <cell r="R446" t="str">
            <v>Total Non-Trade COS</v>
          </cell>
          <cell r="S446" t="str">
            <v>CORPCC_PRICE_VAR_FX</v>
          </cell>
          <cell r="T446" t="str">
            <v>Price Variance FX</v>
          </cell>
          <cell r="V446">
            <v>390.56898999999999</v>
          </cell>
        </row>
        <row r="447">
          <cell r="A447" t="str">
            <v/>
          </cell>
          <cell r="H447" t="str">
            <v/>
          </cell>
          <cell r="P447" t="str">
            <v>3/2020CORPCC_PRODUCTION_VAR</v>
          </cell>
          <cell r="Q447" t="str">
            <v>3/2020</v>
          </cell>
          <cell r="R447" t="str">
            <v>Total Non-Trade COS</v>
          </cell>
          <cell r="S447" t="str">
            <v>CORPCC_PRODUCTION_VAR</v>
          </cell>
          <cell r="T447" t="str">
            <v>Production Variance</v>
          </cell>
          <cell r="V447">
            <v>-2545.0075000000002</v>
          </cell>
        </row>
        <row r="448">
          <cell r="A448" t="str">
            <v/>
          </cell>
          <cell r="H448" t="str">
            <v/>
          </cell>
          <cell r="P448" t="str">
            <v>3/2020CORPPL_COS_CMV</v>
          </cell>
          <cell r="Q448" t="str">
            <v>3/2020</v>
          </cell>
          <cell r="R448" t="str">
            <v>Total Non-Trade COS</v>
          </cell>
          <cell r="S448" t="str">
            <v>CORPPL_COS_CMV</v>
          </cell>
          <cell r="T448" t="str">
            <v>Capitalized Manufact</v>
          </cell>
          <cell r="V448">
            <v>1245.71703</v>
          </cell>
        </row>
        <row r="449">
          <cell r="A449" t="str">
            <v/>
          </cell>
          <cell r="H449" t="str">
            <v/>
          </cell>
          <cell r="P449" t="str">
            <v>3/2020DUTY_FREIGHT_SUM</v>
          </cell>
          <cell r="Q449" t="str">
            <v>3/2020</v>
          </cell>
          <cell r="R449" t="str">
            <v>Total Non-Trade COS</v>
          </cell>
          <cell r="S449" t="str">
            <v>DUTY_FREIGHT_SUM</v>
          </cell>
          <cell r="T449" t="str">
            <v>Duty &amp; Freight</v>
          </cell>
          <cell r="V449">
            <v>5115.3035099999997</v>
          </cell>
        </row>
        <row r="450">
          <cell r="A450" t="str">
            <v/>
          </cell>
          <cell r="H450" t="str">
            <v/>
          </cell>
          <cell r="P450" t="str">
            <v>3/2020CORPPL_DUTY_FREIGHT</v>
          </cell>
          <cell r="Q450" t="str">
            <v>3/2020</v>
          </cell>
          <cell r="R450" t="str">
            <v>Total Non-Trade COS</v>
          </cell>
          <cell r="S450" t="str">
            <v>CORPPL_DUTY_FREIGHT</v>
          </cell>
          <cell r="T450" t="str">
            <v>Duty and Freight</v>
          </cell>
          <cell r="V450">
            <v>573.41287</v>
          </cell>
        </row>
        <row r="451">
          <cell r="A451" t="str">
            <v/>
          </cell>
          <cell r="H451" t="str">
            <v/>
          </cell>
          <cell r="P451" t="str">
            <v>3/2020WFREIGHT</v>
          </cell>
          <cell r="Q451" t="str">
            <v>3/2020</v>
          </cell>
          <cell r="R451" t="str">
            <v>Total Non-Trade COS</v>
          </cell>
          <cell r="S451" t="str">
            <v>WFREIGHT</v>
          </cell>
          <cell r="T451" t="str">
            <v>Freight</v>
          </cell>
          <cell r="V451">
            <v>4541.8906399999996</v>
          </cell>
        </row>
        <row r="452">
          <cell r="A452" t="str">
            <v/>
          </cell>
          <cell r="H452" t="str">
            <v/>
          </cell>
          <cell r="P452" t="str">
            <v>3/2020OTHER_OMC_SUM</v>
          </cell>
          <cell r="Q452" t="str">
            <v>3/2020</v>
          </cell>
          <cell r="R452" t="str">
            <v>Total Non-Trade COS</v>
          </cell>
          <cell r="S452" t="str">
            <v>OTHER_OMC_SUM</v>
          </cell>
          <cell r="T452" t="str">
            <v>Other OMC Expenses</v>
          </cell>
          <cell r="V452">
            <v>9700.8251700000001</v>
          </cell>
        </row>
        <row r="453">
          <cell r="A453" t="str">
            <v/>
          </cell>
          <cell r="H453" t="str">
            <v/>
          </cell>
          <cell r="P453" t="str">
            <v>3/2020WRECRUIT</v>
          </cell>
          <cell r="Q453" t="str">
            <v>3/2020</v>
          </cell>
          <cell r="R453" t="str">
            <v>Total Non-Trade COS</v>
          </cell>
          <cell r="S453" t="str">
            <v>WRECRUIT</v>
          </cell>
          <cell r="T453" t="str">
            <v>Recruiting</v>
          </cell>
          <cell r="V453">
            <v>50.409990000000001</v>
          </cell>
        </row>
        <row r="454">
          <cell r="A454" t="str">
            <v/>
          </cell>
          <cell r="H454" t="str">
            <v/>
          </cell>
          <cell r="P454" t="str">
            <v>3/2020WPROJECT</v>
          </cell>
          <cell r="Q454" t="str">
            <v>3/2020</v>
          </cell>
          <cell r="R454" t="str">
            <v>Total Non-Trade COS</v>
          </cell>
          <cell r="S454" t="str">
            <v>WPROJECT</v>
          </cell>
          <cell r="T454" t="str">
            <v>Project Expenses</v>
          </cell>
          <cell r="V454">
            <v>15.869490000000001</v>
          </cell>
        </row>
        <row r="455">
          <cell r="A455" t="str">
            <v/>
          </cell>
          <cell r="H455" t="str">
            <v/>
          </cell>
          <cell r="P455" t="str">
            <v>3/2020WINVEXP</v>
          </cell>
          <cell r="Q455" t="str">
            <v>3/2020</v>
          </cell>
          <cell r="R455" t="str">
            <v>Total Non-Trade COS</v>
          </cell>
          <cell r="S455" t="str">
            <v>WINVEXP</v>
          </cell>
          <cell r="T455" t="str">
            <v>Consumed Inventory</v>
          </cell>
          <cell r="V455">
            <v>852.72632999999996</v>
          </cell>
        </row>
        <row r="456">
          <cell r="A456" t="str">
            <v/>
          </cell>
          <cell r="H456" t="str">
            <v/>
          </cell>
          <cell r="P456" t="str">
            <v>3/2020WTRAINING</v>
          </cell>
          <cell r="Q456" t="str">
            <v>3/2020</v>
          </cell>
          <cell r="R456" t="str">
            <v>Total Non-Trade COS</v>
          </cell>
          <cell r="S456" t="str">
            <v>WTRAINING</v>
          </cell>
          <cell r="T456" t="str">
            <v>Training Expense</v>
          </cell>
          <cell r="V456">
            <v>130.71556000000001</v>
          </cell>
        </row>
        <row r="457">
          <cell r="A457" t="str">
            <v/>
          </cell>
          <cell r="H457" t="str">
            <v/>
          </cell>
          <cell r="P457" t="str">
            <v>3/2020WOUTSERV</v>
          </cell>
          <cell r="Q457" t="str">
            <v>3/2020</v>
          </cell>
          <cell r="R457" t="str">
            <v>Total Non-Trade COS</v>
          </cell>
          <cell r="S457" t="str">
            <v>WOUTSERV</v>
          </cell>
          <cell r="T457" t="str">
            <v>Outside Services</v>
          </cell>
          <cell r="V457">
            <v>1473.27772</v>
          </cell>
        </row>
        <row r="458">
          <cell r="A458" t="str">
            <v/>
          </cell>
          <cell r="H458" t="str">
            <v/>
          </cell>
          <cell r="P458" t="str">
            <v>3/2020WOPSUPPLY</v>
          </cell>
          <cell r="Q458" t="str">
            <v>3/2020</v>
          </cell>
          <cell r="R458" t="str">
            <v>Total Non-Trade COS</v>
          </cell>
          <cell r="S458" t="str">
            <v>WOPSUPPLY</v>
          </cell>
          <cell r="T458" t="str">
            <v>Operating Supplies</v>
          </cell>
          <cell r="V458">
            <v>2176.5085300000001</v>
          </cell>
        </row>
        <row r="459">
          <cell r="A459" t="str">
            <v/>
          </cell>
          <cell r="H459" t="str">
            <v/>
          </cell>
          <cell r="P459" t="str">
            <v>3/2020WALLOCS</v>
          </cell>
          <cell r="Q459" t="str">
            <v>3/2020</v>
          </cell>
          <cell r="R459" t="str">
            <v>Total Non-Trade COS</v>
          </cell>
          <cell r="S459" t="str">
            <v>WALLOCS</v>
          </cell>
          <cell r="T459" t="str">
            <v>Allocations</v>
          </cell>
          <cell r="V459">
            <v>2406.1072100000001</v>
          </cell>
        </row>
        <row r="460">
          <cell r="A460" t="str">
            <v/>
          </cell>
          <cell r="H460" t="str">
            <v/>
          </cell>
          <cell r="P460" t="str">
            <v>3/2020WPOSTAGE</v>
          </cell>
          <cell r="Q460" t="str">
            <v>3/2020</v>
          </cell>
          <cell r="R460" t="str">
            <v>Total Non-Trade COS</v>
          </cell>
          <cell r="S460" t="str">
            <v>WPOSTAGE</v>
          </cell>
          <cell r="T460" t="str">
            <v>Postage</v>
          </cell>
          <cell r="V460">
            <v>4.2995599999999996</v>
          </cell>
        </row>
        <row r="461">
          <cell r="A461" t="str">
            <v/>
          </cell>
          <cell r="H461" t="str">
            <v/>
          </cell>
          <cell r="P461" t="str">
            <v>3/2020WLIBRARY</v>
          </cell>
          <cell r="Q461" t="str">
            <v>3/2020</v>
          </cell>
          <cell r="R461" t="str">
            <v>Total Non-Trade COS</v>
          </cell>
          <cell r="S461" t="str">
            <v>WLIBRARY</v>
          </cell>
          <cell r="T461" t="str">
            <v>Library &amp; Subscripti</v>
          </cell>
          <cell r="V461">
            <v>33.882269999999998</v>
          </cell>
        </row>
        <row r="462">
          <cell r="A462" t="str">
            <v/>
          </cell>
          <cell r="H462" t="str">
            <v/>
          </cell>
          <cell r="P462" t="str">
            <v>3/2020WDONATE</v>
          </cell>
          <cell r="Q462" t="str">
            <v>3/2020</v>
          </cell>
          <cell r="R462" t="str">
            <v>Total Non-Trade COS</v>
          </cell>
          <cell r="S462" t="str">
            <v>WDONATE</v>
          </cell>
          <cell r="T462" t="str">
            <v>Donations</v>
          </cell>
          <cell r="V462">
            <v>13.91666</v>
          </cell>
        </row>
        <row r="463">
          <cell r="A463" t="str">
            <v/>
          </cell>
          <cell r="H463" t="str">
            <v/>
          </cell>
          <cell r="P463" t="str">
            <v>3/2020WCAFE</v>
          </cell>
          <cell r="Q463" t="str">
            <v>3/2020</v>
          </cell>
          <cell r="R463" t="str">
            <v>Total Non-Trade COS</v>
          </cell>
          <cell r="S463" t="str">
            <v>WCAFE</v>
          </cell>
          <cell r="T463" t="str">
            <v>Cafeteria</v>
          </cell>
          <cell r="V463">
            <v>101.96762</v>
          </cell>
        </row>
        <row r="464">
          <cell r="A464" t="str">
            <v/>
          </cell>
          <cell r="H464" t="str">
            <v/>
          </cell>
          <cell r="P464" t="str">
            <v>3/2020WEMPPROG</v>
          </cell>
          <cell r="Q464" t="str">
            <v>3/2020</v>
          </cell>
          <cell r="R464" t="str">
            <v>Total Non-Trade COS</v>
          </cell>
          <cell r="S464" t="str">
            <v>WEMPPROG</v>
          </cell>
          <cell r="T464" t="str">
            <v>Employee Programs</v>
          </cell>
          <cell r="V464">
            <v>45</v>
          </cell>
        </row>
        <row r="465">
          <cell r="A465" t="str">
            <v/>
          </cell>
          <cell r="H465" t="str">
            <v/>
          </cell>
          <cell r="P465" t="str">
            <v>3/2020WMISC</v>
          </cell>
          <cell r="Q465" t="str">
            <v>3/2020</v>
          </cell>
          <cell r="R465" t="str">
            <v>Total Non-Trade COS</v>
          </cell>
          <cell r="S465" t="str">
            <v>WMISC</v>
          </cell>
          <cell r="T465" t="str">
            <v>Miscellaneous</v>
          </cell>
          <cell r="V465">
            <v>-291.21372000000002</v>
          </cell>
        </row>
        <row r="466">
          <cell r="A466" t="str">
            <v/>
          </cell>
          <cell r="H466" t="str">
            <v/>
          </cell>
          <cell r="P466" t="str">
            <v>3/2020WTELE</v>
          </cell>
          <cell r="Q466" t="str">
            <v>3/2020</v>
          </cell>
          <cell r="R466" t="str">
            <v>Total Non-Trade COS</v>
          </cell>
          <cell r="S466" t="str">
            <v>WTELE</v>
          </cell>
          <cell r="T466" t="str">
            <v>Telephone</v>
          </cell>
          <cell r="V466">
            <v>66.586240000000004</v>
          </cell>
        </row>
        <row r="467">
          <cell r="A467" t="str">
            <v/>
          </cell>
          <cell r="H467" t="str">
            <v/>
          </cell>
          <cell r="P467" t="str">
            <v>3/2020WDATA</v>
          </cell>
          <cell r="Q467" t="str">
            <v>3/2020</v>
          </cell>
          <cell r="R467" t="str">
            <v>Total Non-Trade COS</v>
          </cell>
          <cell r="S467" t="str">
            <v>WDATA</v>
          </cell>
          <cell r="T467" t="str">
            <v>Data Transmissions</v>
          </cell>
          <cell r="V467">
            <v>6.5593399999999997</v>
          </cell>
        </row>
        <row r="468">
          <cell r="A468" t="str">
            <v/>
          </cell>
          <cell r="H468" t="str">
            <v/>
          </cell>
          <cell r="P468" t="str">
            <v>3/2020WINSUR</v>
          </cell>
          <cell r="Q468" t="str">
            <v>3/2020</v>
          </cell>
          <cell r="R468" t="str">
            <v>Total Non-Trade COS</v>
          </cell>
          <cell r="S468" t="str">
            <v>WINSUR</v>
          </cell>
          <cell r="T468" t="str">
            <v>Insurance</v>
          </cell>
          <cell r="V468">
            <v>273.57600000000002</v>
          </cell>
        </row>
        <row r="469">
          <cell r="A469" t="str">
            <v/>
          </cell>
          <cell r="H469" t="str">
            <v/>
          </cell>
          <cell r="P469" t="str">
            <v>3/2020WMISCTAX</v>
          </cell>
          <cell r="Q469" t="str">
            <v>3/2020</v>
          </cell>
          <cell r="R469" t="str">
            <v>Total Non-Trade COS</v>
          </cell>
          <cell r="S469" t="str">
            <v>WMISCTAX</v>
          </cell>
          <cell r="T469" t="str">
            <v>Miscellaneous Taxes</v>
          </cell>
          <cell r="V469">
            <v>0.50000999999999995</v>
          </cell>
        </row>
        <row r="470">
          <cell r="A470" t="str">
            <v/>
          </cell>
          <cell r="H470" t="str">
            <v/>
          </cell>
          <cell r="P470" t="str">
            <v>3/2020WBANKCHRG</v>
          </cell>
          <cell r="Q470" t="str">
            <v>3/2020</v>
          </cell>
          <cell r="R470" t="str">
            <v>Total Non-Trade COS</v>
          </cell>
          <cell r="S470" t="str">
            <v>WBANKCHRG</v>
          </cell>
          <cell r="T470" t="str">
            <v>Bank Charges</v>
          </cell>
          <cell r="V470">
            <v>0.45279000000000003</v>
          </cell>
        </row>
        <row r="471">
          <cell r="A471" t="str">
            <v/>
          </cell>
          <cell r="H471" t="str">
            <v/>
          </cell>
          <cell r="P471" t="str">
            <v>3/2020WPERCOST</v>
          </cell>
          <cell r="Q471" t="str">
            <v>3/2020</v>
          </cell>
          <cell r="R471" t="str">
            <v>Total Non-Trade COS</v>
          </cell>
          <cell r="S471" t="str">
            <v>WPERCOST</v>
          </cell>
          <cell r="T471" t="str">
            <v>Period Costs</v>
          </cell>
          <cell r="V471">
            <v>697.49996999999996</v>
          </cell>
        </row>
        <row r="472">
          <cell r="A472" t="str">
            <v/>
          </cell>
          <cell r="H472" t="str">
            <v/>
          </cell>
          <cell r="P472" t="str">
            <v>3/2020WOTHINCEXP</v>
          </cell>
          <cell r="Q472" t="str">
            <v>3/2020</v>
          </cell>
          <cell r="R472" t="str">
            <v>Total Non-Trade COS</v>
          </cell>
          <cell r="S472" t="str">
            <v>WOTHINCEXP</v>
          </cell>
          <cell r="T472" t="str">
            <v>Other Income/Expense</v>
          </cell>
          <cell r="V472">
            <v>91.549729999999997</v>
          </cell>
        </row>
        <row r="473">
          <cell r="A473" t="str">
            <v/>
          </cell>
          <cell r="H473" t="str">
            <v/>
          </cell>
          <cell r="P473" t="str">
            <v>3/2020CORPCC_SUBCONTRACT</v>
          </cell>
          <cell r="Q473" t="str">
            <v>3/2020</v>
          </cell>
          <cell r="R473" t="str">
            <v>Total Non-Trade COS</v>
          </cell>
          <cell r="S473" t="str">
            <v>CORPCC_SUBCONTRACT</v>
          </cell>
          <cell r="T473" t="str">
            <v>Subcontract</v>
          </cell>
          <cell r="V473">
            <v>0.5383</v>
          </cell>
        </row>
        <row r="474">
          <cell r="A474" t="str">
            <v/>
          </cell>
          <cell r="H474" t="str">
            <v/>
          </cell>
          <cell r="P474" t="str">
            <v>3/2020CORPPL_WARRANTY</v>
          </cell>
          <cell r="Q474" t="str">
            <v>3/2020</v>
          </cell>
          <cell r="R474" t="str">
            <v>Total Non-Trade COS</v>
          </cell>
          <cell r="S474" t="str">
            <v>CORPPL_WARRANTY</v>
          </cell>
          <cell r="T474" t="str">
            <v>Warranty</v>
          </cell>
          <cell r="V474">
            <v>1253.3936200000001</v>
          </cell>
        </row>
        <row r="475">
          <cell r="A475" t="str">
            <v/>
          </cell>
          <cell r="H475" t="str">
            <v/>
          </cell>
          <cell r="P475" t="str">
            <v>3/2020CORPPL_SCRAP</v>
          </cell>
          <cell r="Q475" t="str">
            <v>3/2020</v>
          </cell>
          <cell r="R475" t="str">
            <v>Total Non-Trade COS</v>
          </cell>
          <cell r="S475" t="str">
            <v>CORPPL_SCRAP</v>
          </cell>
          <cell r="T475" t="str">
            <v>Scrap</v>
          </cell>
          <cell r="V475">
            <v>161.10839000000001</v>
          </cell>
        </row>
        <row r="476">
          <cell r="A476" t="str">
            <v/>
          </cell>
          <cell r="H476" t="str">
            <v/>
          </cell>
          <cell r="P476" t="str">
            <v>3/2020CORPPL_ADJ_TO_PHYS</v>
          </cell>
          <cell r="Q476" t="str">
            <v>3/2020</v>
          </cell>
          <cell r="R476" t="str">
            <v>Total Non-Trade COS</v>
          </cell>
          <cell r="S476" t="str">
            <v>CORPPL_ADJ_TO_PHYS</v>
          </cell>
          <cell r="T476" t="str">
            <v>Adjust to Physical</v>
          </cell>
          <cell r="V476">
            <v>7.4791299999999996</v>
          </cell>
        </row>
        <row r="477">
          <cell r="A477" t="str">
            <v/>
          </cell>
          <cell r="H477" t="str">
            <v/>
          </cell>
          <cell r="P477" t="str">
            <v>3/2020CORPPL_COS_OTHER</v>
          </cell>
          <cell r="Q477" t="str">
            <v>3/2020</v>
          </cell>
          <cell r="R477" t="str">
            <v>Total Non-Trade COS</v>
          </cell>
          <cell r="S477" t="str">
            <v>CORPPL_COS_OTHER</v>
          </cell>
          <cell r="T477" t="str">
            <v>Cost of Sales Other</v>
          </cell>
          <cell r="V477">
            <v>128.11442</v>
          </cell>
        </row>
        <row r="478">
          <cell r="A478" t="str">
            <v/>
          </cell>
          <cell r="H478" t="str">
            <v/>
          </cell>
          <cell r="P478" t="str">
            <v>4/2020OMC_SUM</v>
          </cell>
          <cell r="Q478" t="str">
            <v>4/2020</v>
          </cell>
          <cell r="R478" t="str">
            <v>Total Non-Trade COS</v>
          </cell>
          <cell r="S478" t="str">
            <v>OMC_SUM</v>
          </cell>
          <cell r="T478" t="str">
            <v>Total OMC Expenses</v>
          </cell>
          <cell r="V478">
            <v>17618.712149999999</v>
          </cell>
        </row>
        <row r="479">
          <cell r="A479" t="str">
            <v/>
          </cell>
          <cell r="H479" t="str">
            <v/>
          </cell>
          <cell r="P479" t="str">
            <v>4/2020LABOR_SUM</v>
          </cell>
          <cell r="Q479" t="str">
            <v>4/2020</v>
          </cell>
          <cell r="R479" t="str">
            <v>Total Non-Trade COS</v>
          </cell>
          <cell r="S479" t="str">
            <v>LABOR_SUM</v>
          </cell>
          <cell r="T479" t="str">
            <v>Labor</v>
          </cell>
          <cell r="V479">
            <v>27207.628959999998</v>
          </cell>
        </row>
        <row r="480">
          <cell r="A480" t="str">
            <v/>
          </cell>
          <cell r="H480" t="str">
            <v/>
          </cell>
          <cell r="P480" t="str">
            <v>4/2020WLABOR</v>
          </cell>
          <cell r="Q480" t="str">
            <v>4/2020</v>
          </cell>
          <cell r="R480" t="str">
            <v>Total Non-Trade COS</v>
          </cell>
          <cell r="S480" t="str">
            <v>WLABOR</v>
          </cell>
          <cell r="T480" t="str">
            <v>Labor</v>
          </cell>
          <cell r="V480">
            <v>26709.533820000001</v>
          </cell>
        </row>
        <row r="481">
          <cell r="A481" t="str">
            <v/>
          </cell>
          <cell r="H481" t="str">
            <v/>
          </cell>
          <cell r="P481" t="str">
            <v>4/2020WCOMMAWARDS</v>
          </cell>
          <cell r="Q481" t="str">
            <v>4/2020</v>
          </cell>
          <cell r="R481" t="str">
            <v>Total Non-Trade COS</v>
          </cell>
          <cell r="S481" t="str">
            <v>WCOMMAWARDS</v>
          </cell>
          <cell r="T481" t="str">
            <v>Awards/Commissions</v>
          </cell>
          <cell r="V481">
            <v>65.862669999999994</v>
          </cell>
        </row>
        <row r="482">
          <cell r="A482" t="str">
            <v/>
          </cell>
          <cell r="H482" t="str">
            <v/>
          </cell>
          <cell r="P482" t="str">
            <v>4/2020WTEMPS</v>
          </cell>
          <cell r="Q482" t="str">
            <v>4/2020</v>
          </cell>
          <cell r="R482" t="str">
            <v>Total Non-Trade COS</v>
          </cell>
          <cell r="S482" t="str">
            <v>WTEMPS</v>
          </cell>
          <cell r="T482" t="str">
            <v>Temporary Employment</v>
          </cell>
          <cell r="V482">
            <v>432.23246999999998</v>
          </cell>
        </row>
        <row r="483">
          <cell r="A483" t="str">
            <v/>
          </cell>
          <cell r="H483" t="str">
            <v/>
          </cell>
          <cell r="P483" t="str">
            <v>4/2020WTRAVEL</v>
          </cell>
          <cell r="Q483" t="str">
            <v>4/2020</v>
          </cell>
          <cell r="R483" t="str">
            <v>Total Non-Trade COS</v>
          </cell>
          <cell r="S483" t="str">
            <v>WTRAVEL</v>
          </cell>
          <cell r="T483" t="str">
            <v>Travel/Meetings</v>
          </cell>
          <cell r="V483">
            <v>331.83927</v>
          </cell>
        </row>
        <row r="484">
          <cell r="A484" t="str">
            <v/>
          </cell>
          <cell r="H484" t="str">
            <v/>
          </cell>
          <cell r="P484" t="str">
            <v>4/2020WTRAVELS</v>
          </cell>
          <cell r="Q484" t="str">
            <v>4/2020</v>
          </cell>
          <cell r="R484" t="str">
            <v>Total Non-Trade COS</v>
          </cell>
          <cell r="S484" t="str">
            <v>WTRAVELS</v>
          </cell>
          <cell r="T484" t="str">
            <v>Travel</v>
          </cell>
          <cell r="V484">
            <v>292.53113999999999</v>
          </cell>
        </row>
        <row r="485">
          <cell r="A485" t="str">
            <v/>
          </cell>
          <cell r="H485" t="str">
            <v/>
          </cell>
          <cell r="P485" t="str">
            <v>4/2020WMEETINGS</v>
          </cell>
          <cell r="Q485" t="str">
            <v>4/2020</v>
          </cell>
          <cell r="R485" t="str">
            <v>Total Non-Trade COS</v>
          </cell>
          <cell r="S485" t="str">
            <v>WMEETINGS</v>
          </cell>
          <cell r="T485" t="str">
            <v>Meetings &amp; Seminars</v>
          </cell>
          <cell r="V485">
            <v>22.792490000000001</v>
          </cell>
        </row>
        <row r="486">
          <cell r="A486" t="str">
            <v/>
          </cell>
          <cell r="H486" t="str">
            <v/>
          </cell>
          <cell r="P486" t="str">
            <v>4/2020WPAGERS</v>
          </cell>
          <cell r="Q486" t="str">
            <v>4/2020</v>
          </cell>
          <cell r="R486" t="str">
            <v>Total Non-Trade COS</v>
          </cell>
          <cell r="S486" t="str">
            <v>WPAGERS</v>
          </cell>
          <cell r="T486" t="str">
            <v>Car Phones &amp; Pagers</v>
          </cell>
          <cell r="V486">
            <v>16.515640000000001</v>
          </cell>
        </row>
        <row r="487">
          <cell r="A487" t="str">
            <v/>
          </cell>
          <cell r="H487" t="str">
            <v/>
          </cell>
          <cell r="P487" t="str">
            <v>4/2020WFACILITIES</v>
          </cell>
          <cell r="Q487" t="str">
            <v>4/2020</v>
          </cell>
          <cell r="R487" t="str">
            <v>Total Non-Trade COS</v>
          </cell>
          <cell r="S487" t="str">
            <v>WFACILITIES</v>
          </cell>
          <cell r="T487" t="str">
            <v>Facilities</v>
          </cell>
          <cell r="V487">
            <v>4386.32366</v>
          </cell>
        </row>
        <row r="488">
          <cell r="A488" t="str">
            <v/>
          </cell>
          <cell r="H488" t="str">
            <v/>
          </cell>
          <cell r="P488" t="str">
            <v>4/2020WBLDGRENT</v>
          </cell>
          <cell r="Q488" t="str">
            <v>4/2020</v>
          </cell>
          <cell r="R488" t="str">
            <v>Total Non-Trade COS</v>
          </cell>
          <cell r="S488" t="str">
            <v>WBLDGRENT</v>
          </cell>
          <cell r="T488" t="str">
            <v>Building Rental/Leas</v>
          </cell>
          <cell r="V488">
            <v>589.47852</v>
          </cell>
        </row>
        <row r="489">
          <cell r="A489" t="str">
            <v/>
          </cell>
          <cell r="H489" t="str">
            <v/>
          </cell>
          <cell r="P489" t="str">
            <v>4/2020WEQUIPRENT</v>
          </cell>
          <cell r="Q489" t="str">
            <v>4/2020</v>
          </cell>
          <cell r="R489" t="str">
            <v>Total Non-Trade COS</v>
          </cell>
          <cell r="S489" t="str">
            <v>WEQUIPRENT</v>
          </cell>
          <cell r="T489" t="str">
            <v>Equipment Rental/Lea</v>
          </cell>
          <cell r="V489">
            <v>33.30283</v>
          </cell>
        </row>
        <row r="490">
          <cell r="A490" t="str">
            <v/>
          </cell>
          <cell r="H490" t="str">
            <v/>
          </cell>
          <cell r="P490" t="str">
            <v>4/2020WSWRENT</v>
          </cell>
          <cell r="Q490" t="str">
            <v>4/2020</v>
          </cell>
          <cell r="R490" t="str">
            <v>Total Non-Trade COS</v>
          </cell>
          <cell r="S490" t="str">
            <v>WSWRENT</v>
          </cell>
          <cell r="T490" t="str">
            <v>Software Rental/Leas</v>
          </cell>
          <cell r="V490">
            <v>190.49303</v>
          </cell>
        </row>
        <row r="491">
          <cell r="A491" t="str">
            <v/>
          </cell>
          <cell r="H491" t="str">
            <v/>
          </cell>
          <cell r="P491" t="str">
            <v>4/2020WELECTRIC</v>
          </cell>
          <cell r="Q491" t="str">
            <v>4/2020</v>
          </cell>
          <cell r="R491" t="str">
            <v>Total Non-Trade COS</v>
          </cell>
          <cell r="S491" t="str">
            <v>WELECTRIC</v>
          </cell>
          <cell r="T491" t="str">
            <v>Electricity</v>
          </cell>
          <cell r="V491">
            <v>1100.6534899999999</v>
          </cell>
        </row>
        <row r="492">
          <cell r="A492" t="str">
            <v/>
          </cell>
          <cell r="H492" t="str">
            <v/>
          </cell>
          <cell r="P492" t="str">
            <v>4/2020WWATER</v>
          </cell>
          <cell r="Q492" t="str">
            <v>4/2020</v>
          </cell>
          <cell r="R492" t="str">
            <v>Total Non-Trade COS</v>
          </cell>
          <cell r="S492" t="str">
            <v>WWATER</v>
          </cell>
          <cell r="T492" t="str">
            <v>Water</v>
          </cell>
          <cell r="V492">
            <v>47.195599999999999</v>
          </cell>
        </row>
        <row r="493">
          <cell r="A493" t="str">
            <v/>
          </cell>
          <cell r="H493" t="str">
            <v/>
          </cell>
          <cell r="P493" t="str">
            <v>4/2020WGAS</v>
          </cell>
          <cell r="Q493" t="str">
            <v>4/2020</v>
          </cell>
          <cell r="R493" t="str">
            <v>Total Non-Trade COS</v>
          </cell>
          <cell r="S493" t="str">
            <v>WGAS</v>
          </cell>
          <cell r="T493" t="str">
            <v>Gas/Oil</v>
          </cell>
          <cell r="V493">
            <v>202.71771000000001</v>
          </cell>
        </row>
        <row r="494">
          <cell r="A494" t="str">
            <v/>
          </cell>
          <cell r="H494" t="str">
            <v/>
          </cell>
          <cell r="P494" t="str">
            <v>4/2020WBLDGREP</v>
          </cell>
          <cell r="Q494" t="str">
            <v>4/2020</v>
          </cell>
          <cell r="R494" t="str">
            <v>Total Non-Trade COS</v>
          </cell>
          <cell r="S494" t="str">
            <v>WBLDGREP</v>
          </cell>
          <cell r="T494" t="str">
            <v>Building Repair &amp; Ma</v>
          </cell>
          <cell r="V494">
            <v>228.77597</v>
          </cell>
        </row>
        <row r="495">
          <cell r="A495" t="str">
            <v/>
          </cell>
          <cell r="H495" t="str">
            <v/>
          </cell>
          <cell r="P495" t="str">
            <v>4/2020WAUTOREP</v>
          </cell>
          <cell r="Q495" t="str">
            <v>4/2020</v>
          </cell>
          <cell r="R495" t="str">
            <v>Total Non-Trade COS</v>
          </cell>
          <cell r="S495" t="str">
            <v>WAUTOREP</v>
          </cell>
          <cell r="T495" t="str">
            <v>Auto Repair &amp; Mainte</v>
          </cell>
          <cell r="V495">
            <v>2.4382799999999998</v>
          </cell>
        </row>
        <row r="496">
          <cell r="A496" t="str">
            <v/>
          </cell>
          <cell r="H496" t="str">
            <v/>
          </cell>
          <cell r="P496" t="str">
            <v>4/2020WCLEANING</v>
          </cell>
          <cell r="Q496" t="str">
            <v>4/2020</v>
          </cell>
          <cell r="R496" t="str">
            <v>Total Non-Trade COS</v>
          </cell>
          <cell r="S496" t="str">
            <v>WCLEANING</v>
          </cell>
          <cell r="T496" t="str">
            <v>Cleaning/Disposal</v>
          </cell>
          <cell r="V496">
            <v>281.59748000000002</v>
          </cell>
        </row>
        <row r="497">
          <cell r="A497" t="str">
            <v/>
          </cell>
          <cell r="H497" t="str">
            <v/>
          </cell>
          <cell r="P497" t="str">
            <v>4/2020WEQUIPREP</v>
          </cell>
          <cell r="Q497" t="str">
            <v>4/2020</v>
          </cell>
          <cell r="R497" t="str">
            <v>Total Non-Trade COS</v>
          </cell>
          <cell r="S497" t="str">
            <v>WEQUIPREP</v>
          </cell>
          <cell r="T497" t="str">
            <v>Equipment Repair &amp; M</v>
          </cell>
          <cell r="V497">
            <v>974.14333999999997</v>
          </cell>
        </row>
        <row r="498">
          <cell r="A498" t="str">
            <v/>
          </cell>
          <cell r="H498" t="str">
            <v/>
          </cell>
          <cell r="P498" t="str">
            <v>4/2020WGROUNDS</v>
          </cell>
          <cell r="Q498" t="str">
            <v>4/2020</v>
          </cell>
          <cell r="R498" t="str">
            <v>Total Non-Trade COS</v>
          </cell>
          <cell r="S498" t="str">
            <v>WGROUNDS</v>
          </cell>
          <cell r="T498" t="str">
            <v>Grounds Maintenance</v>
          </cell>
          <cell r="V498">
            <v>41.435760000000002</v>
          </cell>
        </row>
        <row r="499">
          <cell r="A499" t="str">
            <v/>
          </cell>
          <cell r="H499" t="str">
            <v/>
          </cell>
          <cell r="P499" t="str">
            <v>4/2020WPROPTAX</v>
          </cell>
          <cell r="Q499" t="str">
            <v>4/2020</v>
          </cell>
          <cell r="R499" t="str">
            <v>Total Non-Trade COS</v>
          </cell>
          <cell r="S499" t="str">
            <v>WPROPTAX</v>
          </cell>
          <cell r="T499" t="str">
            <v>Property Tax</v>
          </cell>
          <cell r="V499">
            <v>694.09163999999998</v>
          </cell>
        </row>
        <row r="500">
          <cell r="A500" t="str">
            <v/>
          </cell>
          <cell r="H500" t="str">
            <v/>
          </cell>
          <cell r="P500" t="str">
            <v>4/2020DEPREC_AMORT_SUM</v>
          </cell>
          <cell r="Q500" t="str">
            <v>4/2020</v>
          </cell>
          <cell r="R500" t="str">
            <v>Total Non-Trade COS</v>
          </cell>
          <cell r="S500" t="str">
            <v>DEPREC_AMORT_SUM</v>
          </cell>
          <cell r="T500" t="str">
            <v>Depreciation &amp; Amor</v>
          </cell>
          <cell r="V500">
            <v>5517.6981699999997</v>
          </cell>
        </row>
        <row r="501">
          <cell r="A501" t="str">
            <v/>
          </cell>
          <cell r="H501" t="str">
            <v/>
          </cell>
          <cell r="P501" t="str">
            <v>4/2020WDEPREC</v>
          </cell>
          <cell r="Q501" t="str">
            <v>4/2020</v>
          </cell>
          <cell r="R501" t="str">
            <v>Total Non-Trade COS</v>
          </cell>
          <cell r="S501" t="str">
            <v>WDEPREC</v>
          </cell>
          <cell r="T501" t="str">
            <v>Depreciation</v>
          </cell>
          <cell r="V501">
            <v>5512.6981699999997</v>
          </cell>
        </row>
        <row r="502">
          <cell r="A502" t="str">
            <v/>
          </cell>
          <cell r="H502" t="str">
            <v/>
          </cell>
          <cell r="P502" t="str">
            <v>4/2020WAMORT</v>
          </cell>
          <cell r="Q502" t="str">
            <v>4/2020</v>
          </cell>
          <cell r="R502" t="str">
            <v>Total Non-Trade COS</v>
          </cell>
          <cell r="S502" t="str">
            <v>WAMORT</v>
          </cell>
          <cell r="T502" t="str">
            <v>Amortization</v>
          </cell>
          <cell r="V502">
            <v>5</v>
          </cell>
        </row>
        <row r="503">
          <cell r="A503" t="str">
            <v/>
          </cell>
          <cell r="H503" t="str">
            <v/>
          </cell>
          <cell r="P503" t="str">
            <v>4/2020MFG_CREDITS</v>
          </cell>
          <cell r="Q503" t="str">
            <v>4/2020</v>
          </cell>
          <cell r="R503" t="str">
            <v>Total Non-Trade COS</v>
          </cell>
          <cell r="S503" t="str">
            <v>MFG_CREDITS</v>
          </cell>
          <cell r="T503" t="str">
            <v>Manufacturing OMC</v>
          </cell>
          <cell r="V503">
            <v>-36168.846270000002</v>
          </cell>
        </row>
        <row r="504">
          <cell r="A504" t="str">
            <v/>
          </cell>
          <cell r="H504" t="str">
            <v/>
          </cell>
          <cell r="P504" t="str">
            <v>4/2020CORPCC_ABSORPTION</v>
          </cell>
          <cell r="Q504" t="str">
            <v>4/2020</v>
          </cell>
          <cell r="R504" t="str">
            <v>Total Non-Trade COS</v>
          </cell>
          <cell r="S504" t="str">
            <v>CORPCC_ABSORPTION</v>
          </cell>
          <cell r="T504" t="str">
            <v>Absorption</v>
          </cell>
          <cell r="V504">
            <v>-26002.933529999998</v>
          </cell>
        </row>
        <row r="505">
          <cell r="A505" t="str">
            <v/>
          </cell>
          <cell r="H505" t="str">
            <v/>
          </cell>
          <cell r="P505" t="str">
            <v>4/2020CORPCC_MATERIAL_BURDEN</v>
          </cell>
          <cell r="Q505" t="str">
            <v>4/2020</v>
          </cell>
          <cell r="R505" t="str">
            <v>Total Non-Trade COS</v>
          </cell>
          <cell r="S505" t="str">
            <v>CORPCC_MATERIAL_BURDEN</v>
          </cell>
          <cell r="T505" t="str">
            <v>Material Burden</v>
          </cell>
          <cell r="V505">
            <v>-6084.4760699999997</v>
          </cell>
        </row>
        <row r="506">
          <cell r="A506" t="str">
            <v/>
          </cell>
          <cell r="H506" t="str">
            <v/>
          </cell>
          <cell r="P506" t="str">
            <v>4/2020CORPCC_PRICE_VARIANCE</v>
          </cell>
          <cell r="Q506" t="str">
            <v>4/2020</v>
          </cell>
          <cell r="R506" t="str">
            <v>Total Non-Trade COS</v>
          </cell>
          <cell r="S506" t="str">
            <v>CORPCC_PRICE_VARIANCE</v>
          </cell>
          <cell r="T506" t="str">
            <v>Price Variance</v>
          </cell>
          <cell r="V506">
            <v>-1938.81845</v>
          </cell>
        </row>
        <row r="507">
          <cell r="A507" t="str">
            <v/>
          </cell>
          <cell r="H507" t="str">
            <v/>
          </cell>
          <cell r="P507" t="str">
            <v>4/2020CORPCC_PRICE_VAR_FX</v>
          </cell>
          <cell r="Q507" t="str">
            <v>4/2020</v>
          </cell>
          <cell r="R507" t="str">
            <v>Total Non-Trade COS</v>
          </cell>
          <cell r="S507" t="str">
            <v>CORPCC_PRICE_VAR_FX</v>
          </cell>
          <cell r="T507" t="str">
            <v>Price Variance FX</v>
          </cell>
          <cell r="V507">
            <v>157.78671</v>
          </cell>
        </row>
        <row r="508">
          <cell r="A508" t="str">
            <v/>
          </cell>
          <cell r="H508" t="str">
            <v/>
          </cell>
          <cell r="P508" t="str">
            <v>4/2020CORPCC_PRODUCTION_VAR</v>
          </cell>
          <cell r="Q508" t="str">
            <v>4/2020</v>
          </cell>
          <cell r="R508" t="str">
            <v>Total Non-Trade COS</v>
          </cell>
          <cell r="S508" t="str">
            <v>CORPCC_PRODUCTION_VAR</v>
          </cell>
          <cell r="T508" t="str">
            <v>Production Variance</v>
          </cell>
          <cell r="V508">
            <v>-2487.5199400000001</v>
          </cell>
        </row>
        <row r="509">
          <cell r="A509" t="str">
            <v/>
          </cell>
          <cell r="H509" t="str">
            <v/>
          </cell>
          <cell r="P509" t="str">
            <v>4/2020CORPPL_COS_CMV</v>
          </cell>
          <cell r="Q509" t="str">
            <v>4/2020</v>
          </cell>
          <cell r="R509" t="str">
            <v>Total Non-Trade COS</v>
          </cell>
          <cell r="S509" t="str">
            <v>CORPPL_COS_CMV</v>
          </cell>
          <cell r="T509" t="str">
            <v>Capitalized Manufact</v>
          </cell>
          <cell r="V509">
            <v>187.11501000000001</v>
          </cell>
        </row>
        <row r="510">
          <cell r="A510" t="str">
            <v/>
          </cell>
          <cell r="H510" t="str">
            <v/>
          </cell>
          <cell r="P510" t="str">
            <v>4/2020DUTY_FREIGHT_SUM</v>
          </cell>
          <cell r="Q510" t="str">
            <v>4/2020</v>
          </cell>
          <cell r="R510" t="str">
            <v>Total Non-Trade COS</v>
          </cell>
          <cell r="S510" t="str">
            <v>DUTY_FREIGHT_SUM</v>
          </cell>
          <cell r="T510" t="str">
            <v>Duty &amp; Freight</v>
          </cell>
          <cell r="V510">
            <v>6327.65308</v>
          </cell>
        </row>
        <row r="511">
          <cell r="A511" t="str">
            <v/>
          </cell>
          <cell r="H511" t="str">
            <v/>
          </cell>
          <cell r="P511" t="str">
            <v>4/2020CORPPL_DUTY_FREIGHT</v>
          </cell>
          <cell r="Q511" t="str">
            <v>4/2020</v>
          </cell>
          <cell r="R511" t="str">
            <v>Total Non-Trade COS</v>
          </cell>
          <cell r="S511" t="str">
            <v>CORPPL_DUTY_FREIGHT</v>
          </cell>
          <cell r="T511" t="str">
            <v>Duty and Freight</v>
          </cell>
          <cell r="V511">
            <v>828.83618999999999</v>
          </cell>
        </row>
        <row r="512">
          <cell r="A512" t="str">
            <v/>
          </cell>
          <cell r="H512" t="str">
            <v/>
          </cell>
          <cell r="P512" t="str">
            <v>4/2020WFREIGHT</v>
          </cell>
          <cell r="Q512" t="str">
            <v>4/2020</v>
          </cell>
          <cell r="R512" t="str">
            <v>Total Non-Trade COS</v>
          </cell>
          <cell r="S512" t="str">
            <v>WFREIGHT</v>
          </cell>
          <cell r="T512" t="str">
            <v>Freight</v>
          </cell>
          <cell r="V512">
            <v>5498.8168900000001</v>
          </cell>
        </row>
        <row r="513">
          <cell r="A513" t="str">
            <v/>
          </cell>
          <cell r="H513" t="str">
            <v/>
          </cell>
          <cell r="P513" t="str">
            <v>4/2020OTHER_OMC_SUM</v>
          </cell>
          <cell r="Q513" t="str">
            <v>4/2020</v>
          </cell>
          <cell r="R513" t="str">
            <v>Total Non-Trade COS</v>
          </cell>
          <cell r="S513" t="str">
            <v>OTHER_OMC_SUM</v>
          </cell>
          <cell r="T513" t="str">
            <v>Other OMC Expenses</v>
          </cell>
          <cell r="V513">
            <v>10016.41527</v>
          </cell>
        </row>
        <row r="514">
          <cell r="A514" t="str">
            <v/>
          </cell>
          <cell r="H514" t="str">
            <v/>
          </cell>
          <cell r="P514" t="str">
            <v>4/2020WRECRUIT</v>
          </cell>
          <cell r="Q514" t="str">
            <v>4/2020</v>
          </cell>
          <cell r="R514" t="str">
            <v>Total Non-Trade COS</v>
          </cell>
          <cell r="S514" t="str">
            <v>WRECRUIT</v>
          </cell>
          <cell r="T514" t="str">
            <v>Recruiting</v>
          </cell>
          <cell r="V514">
            <v>10.409990000000001</v>
          </cell>
        </row>
        <row r="515">
          <cell r="A515" t="str">
            <v/>
          </cell>
          <cell r="H515" t="str">
            <v/>
          </cell>
          <cell r="P515" t="str">
            <v>4/2020WPROJECT</v>
          </cell>
          <cell r="Q515" t="str">
            <v>4/2020</v>
          </cell>
          <cell r="R515" t="str">
            <v>Total Non-Trade COS</v>
          </cell>
          <cell r="S515" t="str">
            <v>WPROJECT</v>
          </cell>
          <cell r="T515" t="str">
            <v>Project Expenses</v>
          </cell>
          <cell r="V515">
            <v>131.54653999999999</v>
          </cell>
        </row>
        <row r="516">
          <cell r="A516" t="str">
            <v/>
          </cell>
          <cell r="H516" t="str">
            <v/>
          </cell>
          <cell r="P516" t="str">
            <v>4/2020WINVEXP</v>
          </cell>
          <cell r="Q516" t="str">
            <v>4/2020</v>
          </cell>
          <cell r="R516" t="str">
            <v>Total Non-Trade COS</v>
          </cell>
          <cell r="S516" t="str">
            <v>WINVEXP</v>
          </cell>
          <cell r="T516" t="str">
            <v>Consumed Inventory</v>
          </cell>
          <cell r="V516">
            <v>867.07680000000005</v>
          </cell>
        </row>
        <row r="517">
          <cell r="A517" t="str">
            <v/>
          </cell>
          <cell r="H517" t="str">
            <v/>
          </cell>
          <cell r="P517" t="str">
            <v>4/2020WTRAINING</v>
          </cell>
          <cell r="Q517" t="str">
            <v>4/2020</v>
          </cell>
          <cell r="R517" t="str">
            <v>Total Non-Trade COS</v>
          </cell>
          <cell r="S517" t="str">
            <v>WTRAINING</v>
          </cell>
          <cell r="T517" t="str">
            <v>Training Expense</v>
          </cell>
          <cell r="V517">
            <v>109.14471</v>
          </cell>
        </row>
        <row r="518">
          <cell r="A518" t="str">
            <v/>
          </cell>
          <cell r="H518" t="str">
            <v/>
          </cell>
          <cell r="P518" t="str">
            <v>4/2020WOUTSERV</v>
          </cell>
          <cell r="Q518" t="str">
            <v>4/2020</v>
          </cell>
          <cell r="R518" t="str">
            <v>Total Non-Trade COS</v>
          </cell>
          <cell r="S518" t="str">
            <v>WOUTSERV</v>
          </cell>
          <cell r="T518" t="str">
            <v>Outside Services</v>
          </cell>
          <cell r="V518">
            <v>1574.72441</v>
          </cell>
        </row>
        <row r="519">
          <cell r="A519" t="str">
            <v/>
          </cell>
          <cell r="H519" t="str">
            <v/>
          </cell>
          <cell r="P519" t="str">
            <v>4/2020WOPSUPPLY</v>
          </cell>
          <cell r="Q519" t="str">
            <v>4/2020</v>
          </cell>
          <cell r="R519" t="str">
            <v>Total Non-Trade COS</v>
          </cell>
          <cell r="S519" t="str">
            <v>WOPSUPPLY</v>
          </cell>
          <cell r="T519" t="str">
            <v>Operating Supplies</v>
          </cell>
          <cell r="V519">
            <v>2187.9483799999998</v>
          </cell>
        </row>
        <row r="520">
          <cell r="A520" t="str">
            <v/>
          </cell>
          <cell r="H520" t="str">
            <v/>
          </cell>
          <cell r="P520" t="str">
            <v>4/2020WALLOCS</v>
          </cell>
          <cell r="Q520" t="str">
            <v>4/2020</v>
          </cell>
          <cell r="R520" t="str">
            <v>Total Non-Trade COS</v>
          </cell>
          <cell r="S520" t="str">
            <v>WALLOCS</v>
          </cell>
          <cell r="T520" t="str">
            <v>Allocations</v>
          </cell>
          <cell r="V520">
            <v>2406.0080200000002</v>
          </cell>
        </row>
        <row r="521">
          <cell r="A521" t="str">
            <v/>
          </cell>
          <cell r="H521" t="str">
            <v/>
          </cell>
          <cell r="P521" t="str">
            <v>4/2020WPOSTAGE</v>
          </cell>
          <cell r="Q521" t="str">
            <v>4/2020</v>
          </cell>
          <cell r="R521" t="str">
            <v>Total Non-Trade COS</v>
          </cell>
          <cell r="S521" t="str">
            <v>WPOSTAGE</v>
          </cell>
          <cell r="T521" t="str">
            <v>Postage</v>
          </cell>
          <cell r="V521">
            <v>3.5336599999999998</v>
          </cell>
        </row>
        <row r="522">
          <cell r="A522" t="str">
            <v/>
          </cell>
          <cell r="H522" t="str">
            <v/>
          </cell>
          <cell r="P522" t="str">
            <v>4/2020WLIBRARY</v>
          </cell>
          <cell r="Q522" t="str">
            <v>4/2020</v>
          </cell>
          <cell r="R522" t="str">
            <v>Total Non-Trade COS</v>
          </cell>
          <cell r="S522" t="str">
            <v>WLIBRARY</v>
          </cell>
          <cell r="T522" t="str">
            <v>Library &amp; Subscripti</v>
          </cell>
          <cell r="V522">
            <v>34.87312</v>
          </cell>
        </row>
        <row r="523">
          <cell r="A523" t="str">
            <v/>
          </cell>
          <cell r="H523" t="str">
            <v/>
          </cell>
          <cell r="P523" t="str">
            <v>4/2020WDONATE</v>
          </cell>
          <cell r="Q523" t="str">
            <v>4/2020</v>
          </cell>
          <cell r="R523" t="str">
            <v>Total Non-Trade COS</v>
          </cell>
          <cell r="S523" t="str">
            <v>WDONATE</v>
          </cell>
          <cell r="T523" t="str">
            <v>Donations</v>
          </cell>
          <cell r="V523">
            <v>5.5833199999999996</v>
          </cell>
        </row>
        <row r="524">
          <cell r="A524" t="str">
            <v/>
          </cell>
          <cell r="H524" t="str">
            <v/>
          </cell>
          <cell r="P524" t="str">
            <v>4/2020WCAFE</v>
          </cell>
          <cell r="Q524" t="str">
            <v>4/2020</v>
          </cell>
          <cell r="R524" t="str">
            <v>Total Non-Trade COS</v>
          </cell>
          <cell r="S524" t="str">
            <v>WCAFE</v>
          </cell>
          <cell r="T524" t="str">
            <v>Cafeteria</v>
          </cell>
          <cell r="V524">
            <v>105.56515</v>
          </cell>
        </row>
        <row r="525">
          <cell r="A525" t="str">
            <v/>
          </cell>
          <cell r="H525" t="str">
            <v/>
          </cell>
          <cell r="P525" t="str">
            <v>4/2020WEMPPROG</v>
          </cell>
          <cell r="Q525" t="str">
            <v>4/2020</v>
          </cell>
          <cell r="R525" t="str">
            <v>Total Non-Trade COS</v>
          </cell>
          <cell r="S525" t="str">
            <v>WEMPPROG</v>
          </cell>
          <cell r="T525" t="str">
            <v>Employee Programs</v>
          </cell>
          <cell r="V525">
            <v>47.5</v>
          </cell>
        </row>
        <row r="526">
          <cell r="A526" t="str">
            <v/>
          </cell>
          <cell r="H526" t="str">
            <v/>
          </cell>
          <cell r="P526" t="str">
            <v>4/2020WMISC</v>
          </cell>
          <cell r="Q526" t="str">
            <v>4/2020</v>
          </cell>
          <cell r="R526" t="str">
            <v>Total Non-Trade COS</v>
          </cell>
          <cell r="S526" t="str">
            <v>WMISC</v>
          </cell>
          <cell r="T526" t="str">
            <v>Miscellaneous</v>
          </cell>
          <cell r="V526">
            <v>-256.23289999999997</v>
          </cell>
        </row>
        <row r="527">
          <cell r="A527" t="str">
            <v/>
          </cell>
          <cell r="H527" t="str">
            <v/>
          </cell>
          <cell r="P527" t="str">
            <v>4/2020WTELE</v>
          </cell>
          <cell r="Q527" t="str">
            <v>4/2020</v>
          </cell>
          <cell r="R527" t="str">
            <v>Total Non-Trade COS</v>
          </cell>
          <cell r="S527" t="str">
            <v>WTELE</v>
          </cell>
          <cell r="T527" t="str">
            <v>Telephone</v>
          </cell>
          <cell r="V527">
            <v>66.682590000000005</v>
          </cell>
        </row>
        <row r="528">
          <cell r="A528" t="str">
            <v/>
          </cell>
          <cell r="H528" t="str">
            <v/>
          </cell>
          <cell r="P528" t="str">
            <v>4/2020WDATA</v>
          </cell>
          <cell r="Q528" t="str">
            <v>4/2020</v>
          </cell>
          <cell r="R528" t="str">
            <v>Total Non-Trade COS</v>
          </cell>
          <cell r="S528" t="str">
            <v>WDATA</v>
          </cell>
          <cell r="T528" t="str">
            <v>Data Transmissions</v>
          </cell>
          <cell r="V528">
            <v>9.0499899999999993</v>
          </cell>
        </row>
        <row r="529">
          <cell r="A529" t="str">
            <v/>
          </cell>
          <cell r="H529" t="str">
            <v/>
          </cell>
          <cell r="P529" t="str">
            <v>4/2020WINSUR</v>
          </cell>
          <cell r="Q529" t="str">
            <v>4/2020</v>
          </cell>
          <cell r="R529" t="str">
            <v>Total Non-Trade COS</v>
          </cell>
          <cell r="S529" t="str">
            <v>WINSUR</v>
          </cell>
          <cell r="T529" t="str">
            <v>Insurance</v>
          </cell>
          <cell r="V529">
            <v>271.50502</v>
          </cell>
        </row>
        <row r="530">
          <cell r="A530" t="str">
            <v/>
          </cell>
          <cell r="H530" t="str">
            <v/>
          </cell>
          <cell r="P530" t="str">
            <v>4/2020WBANKCHRG</v>
          </cell>
          <cell r="Q530" t="str">
            <v>4/2020</v>
          </cell>
          <cell r="R530" t="str">
            <v>Total Non-Trade COS</v>
          </cell>
          <cell r="S530" t="str">
            <v>WBANKCHRG</v>
          </cell>
          <cell r="T530" t="str">
            <v>Bank Charges</v>
          </cell>
          <cell r="V530">
            <v>0.14999000000000001</v>
          </cell>
        </row>
        <row r="531">
          <cell r="A531" t="str">
            <v/>
          </cell>
          <cell r="H531" t="str">
            <v/>
          </cell>
          <cell r="P531" t="str">
            <v>4/2020WPERCOST</v>
          </cell>
          <cell r="Q531" t="str">
            <v>4/2020</v>
          </cell>
          <cell r="R531" t="str">
            <v>Total Non-Trade COS</v>
          </cell>
          <cell r="S531" t="str">
            <v>WPERCOST</v>
          </cell>
          <cell r="T531" t="str">
            <v>Period Costs</v>
          </cell>
          <cell r="V531">
            <v>697.49996999999996</v>
          </cell>
        </row>
        <row r="532">
          <cell r="A532" t="str">
            <v/>
          </cell>
          <cell r="H532" t="str">
            <v/>
          </cell>
          <cell r="P532" t="str">
            <v>4/2020WOTHINCEXP</v>
          </cell>
          <cell r="Q532" t="str">
            <v>4/2020</v>
          </cell>
          <cell r="R532" t="str">
            <v>Total Non-Trade COS</v>
          </cell>
          <cell r="S532" t="str">
            <v>WOTHINCEXP</v>
          </cell>
          <cell r="T532" t="str">
            <v>Other Income/Expense</v>
          </cell>
          <cell r="V532">
            <v>59.91366</v>
          </cell>
        </row>
        <row r="533">
          <cell r="A533" t="str">
            <v/>
          </cell>
          <cell r="H533" t="str">
            <v/>
          </cell>
          <cell r="P533" t="str">
            <v>4/2020CORPCC_SUBCONTRACT</v>
          </cell>
          <cell r="Q533" t="str">
            <v>4/2020</v>
          </cell>
          <cell r="R533" t="str">
            <v>Total Non-Trade COS</v>
          </cell>
          <cell r="S533" t="str">
            <v>CORPCC_SUBCONTRACT</v>
          </cell>
          <cell r="T533" t="str">
            <v>Subcontract</v>
          </cell>
          <cell r="V533">
            <v>3.4250099999999999</v>
          </cell>
        </row>
        <row r="534">
          <cell r="A534" t="str">
            <v/>
          </cell>
          <cell r="H534" t="str">
            <v/>
          </cell>
          <cell r="P534" t="str">
            <v>4/2020CORPPL_WARRANTY</v>
          </cell>
          <cell r="Q534" t="str">
            <v>4/2020</v>
          </cell>
          <cell r="R534" t="str">
            <v>Total Non-Trade COS</v>
          </cell>
          <cell r="S534" t="str">
            <v>CORPPL_WARRANTY</v>
          </cell>
          <cell r="T534" t="str">
            <v>Warranty</v>
          </cell>
          <cell r="V534">
            <v>1403.0000199999999</v>
          </cell>
        </row>
        <row r="535">
          <cell r="A535" t="str">
            <v/>
          </cell>
          <cell r="H535" t="str">
            <v/>
          </cell>
          <cell r="P535" t="str">
            <v>4/2020CORPPL_SCRAP</v>
          </cell>
          <cell r="Q535" t="str">
            <v>4/2020</v>
          </cell>
          <cell r="R535" t="str">
            <v>Total Non-Trade COS</v>
          </cell>
          <cell r="S535" t="str">
            <v>CORPPL_SCRAP</v>
          </cell>
          <cell r="T535" t="str">
            <v>Scrap</v>
          </cell>
          <cell r="V535">
            <v>20.05883</v>
          </cell>
        </row>
        <row r="536">
          <cell r="A536" t="str">
            <v/>
          </cell>
          <cell r="H536" t="str">
            <v/>
          </cell>
          <cell r="P536" t="str">
            <v>4/2020CORPPL_ADJ_TO_PHYS</v>
          </cell>
          <cell r="Q536" t="str">
            <v>4/2020</v>
          </cell>
          <cell r="R536" t="str">
            <v>Total Non-Trade COS</v>
          </cell>
          <cell r="S536" t="str">
            <v>CORPPL_ADJ_TO_PHYS</v>
          </cell>
          <cell r="T536" t="str">
            <v>Adjust to Physical</v>
          </cell>
          <cell r="V536">
            <v>2.4489999999999998</v>
          </cell>
        </row>
        <row r="537">
          <cell r="A537" t="str">
            <v/>
          </cell>
          <cell r="H537" t="str">
            <v/>
          </cell>
          <cell r="P537" t="str">
            <v>4/2020CORPPL_COS_OTHER</v>
          </cell>
          <cell r="Q537" t="str">
            <v>4/2020</v>
          </cell>
          <cell r="R537" t="str">
            <v>Total Non-Trade COS</v>
          </cell>
          <cell r="S537" t="str">
            <v>CORPPL_COS_OTHER</v>
          </cell>
          <cell r="T537" t="str">
            <v>Cost of Sales Other</v>
          </cell>
          <cell r="V537">
            <v>255</v>
          </cell>
        </row>
        <row r="538">
          <cell r="A538" t="str">
            <v/>
          </cell>
          <cell r="H538" t="str">
            <v/>
          </cell>
          <cell r="P538" t="str">
            <v/>
          </cell>
        </row>
        <row r="539">
          <cell r="A539" t="str">
            <v/>
          </cell>
          <cell r="H539" t="str">
            <v/>
          </cell>
          <cell r="P539" t="str">
            <v/>
          </cell>
        </row>
        <row r="540">
          <cell r="A540" t="str">
            <v/>
          </cell>
          <cell r="H540" t="str">
            <v/>
          </cell>
          <cell r="P540" t="str">
            <v/>
          </cell>
        </row>
        <row r="541">
          <cell r="A541" t="str">
            <v/>
          </cell>
          <cell r="H541" t="str">
            <v/>
          </cell>
          <cell r="P541" t="str">
            <v/>
          </cell>
        </row>
        <row r="542">
          <cell r="A542" t="str">
            <v/>
          </cell>
          <cell r="H542" t="str">
            <v/>
          </cell>
          <cell r="P542" t="str">
            <v/>
          </cell>
        </row>
        <row r="543">
          <cell r="A543" t="str">
            <v/>
          </cell>
          <cell r="H543" t="str">
            <v/>
          </cell>
          <cell r="P543" t="str">
            <v/>
          </cell>
        </row>
        <row r="544">
          <cell r="A544" t="str">
            <v/>
          </cell>
          <cell r="H544" t="str">
            <v/>
          </cell>
          <cell r="P544" t="str">
            <v/>
          </cell>
        </row>
        <row r="545">
          <cell r="A545" t="str">
            <v/>
          </cell>
          <cell r="H545" t="str">
            <v/>
          </cell>
          <cell r="P545" t="str">
            <v/>
          </cell>
        </row>
        <row r="546">
          <cell r="A546" t="str">
            <v/>
          </cell>
          <cell r="H546" t="str">
            <v/>
          </cell>
          <cell r="P546" t="str">
            <v/>
          </cell>
        </row>
        <row r="547">
          <cell r="A547" t="str">
            <v/>
          </cell>
          <cell r="H547" t="str">
            <v/>
          </cell>
          <cell r="P547" t="str">
            <v/>
          </cell>
        </row>
        <row r="548">
          <cell r="A548" t="str">
            <v/>
          </cell>
          <cell r="H548" t="str">
            <v/>
          </cell>
          <cell r="P548" t="str">
            <v/>
          </cell>
        </row>
        <row r="549">
          <cell r="A549" t="str">
            <v/>
          </cell>
          <cell r="H549" t="str">
            <v/>
          </cell>
          <cell r="P549" t="str">
            <v/>
          </cell>
        </row>
        <row r="550">
          <cell r="A550" t="str">
            <v/>
          </cell>
          <cell r="H550" t="str">
            <v/>
          </cell>
          <cell r="P550" t="str">
            <v/>
          </cell>
        </row>
        <row r="551">
          <cell r="A551" t="str">
            <v/>
          </cell>
          <cell r="H551" t="str">
            <v/>
          </cell>
          <cell r="P551" t="str">
            <v/>
          </cell>
        </row>
        <row r="552">
          <cell r="A552" t="str">
            <v/>
          </cell>
          <cell r="H552" t="str">
            <v/>
          </cell>
          <cell r="P552" t="str">
            <v/>
          </cell>
        </row>
        <row r="553">
          <cell r="A553" t="str">
            <v/>
          </cell>
          <cell r="H553" t="str">
            <v/>
          </cell>
          <cell r="P553" t="str">
            <v/>
          </cell>
        </row>
        <row r="554">
          <cell r="A554" t="str">
            <v/>
          </cell>
          <cell r="H554" t="str">
            <v/>
          </cell>
          <cell r="P554" t="str">
            <v/>
          </cell>
        </row>
        <row r="555">
          <cell r="A555" t="str">
            <v/>
          </cell>
          <cell r="H555" t="str">
            <v/>
          </cell>
          <cell r="P555" t="str">
            <v/>
          </cell>
        </row>
        <row r="556">
          <cell r="A556" t="str">
            <v/>
          </cell>
          <cell r="H556" t="str">
            <v/>
          </cell>
          <cell r="P556" t="str">
            <v/>
          </cell>
        </row>
        <row r="557">
          <cell r="A557" t="str">
            <v/>
          </cell>
          <cell r="H557" t="str">
            <v/>
          </cell>
          <cell r="P557" t="str">
            <v/>
          </cell>
        </row>
        <row r="558">
          <cell r="A558" t="str">
            <v/>
          </cell>
          <cell r="H558" t="str">
            <v/>
          </cell>
          <cell r="P558" t="str">
            <v/>
          </cell>
        </row>
        <row r="559">
          <cell r="A559" t="str">
            <v/>
          </cell>
          <cell r="H559" t="str">
            <v/>
          </cell>
          <cell r="P559" t="str">
            <v/>
          </cell>
        </row>
        <row r="560">
          <cell r="A560" t="str">
            <v/>
          </cell>
          <cell r="H560" t="str">
            <v/>
          </cell>
          <cell r="P560" t="str">
            <v/>
          </cell>
        </row>
        <row r="561">
          <cell r="A561" t="str">
            <v/>
          </cell>
          <cell r="H561" t="str">
            <v/>
          </cell>
          <cell r="P561" t="str">
            <v/>
          </cell>
        </row>
        <row r="562">
          <cell r="A562" t="str">
            <v/>
          </cell>
          <cell r="H562" t="str">
            <v/>
          </cell>
          <cell r="P562" t="str">
            <v/>
          </cell>
        </row>
        <row r="563">
          <cell r="A563" t="str">
            <v/>
          </cell>
          <cell r="H563" t="str">
            <v/>
          </cell>
          <cell r="P563" t="str">
            <v/>
          </cell>
        </row>
        <row r="564">
          <cell r="A564" t="str">
            <v/>
          </cell>
          <cell r="H564" t="str">
            <v/>
          </cell>
          <cell r="P564" t="str">
            <v/>
          </cell>
        </row>
        <row r="565">
          <cell r="A565" t="str">
            <v/>
          </cell>
          <cell r="H565" t="str">
            <v/>
          </cell>
          <cell r="P565" t="str">
            <v/>
          </cell>
        </row>
        <row r="566">
          <cell r="A566" t="str">
            <v/>
          </cell>
          <cell r="H566" t="str">
            <v/>
          </cell>
          <cell r="P566" t="str">
            <v/>
          </cell>
        </row>
        <row r="567">
          <cell r="A567" t="str">
            <v/>
          </cell>
          <cell r="H567" t="str">
            <v/>
          </cell>
          <cell r="P567" t="str">
            <v/>
          </cell>
        </row>
        <row r="568">
          <cell r="A568" t="str">
            <v/>
          </cell>
          <cell r="H568" t="str">
            <v/>
          </cell>
          <cell r="P568" t="str">
            <v/>
          </cell>
        </row>
        <row r="569">
          <cell r="A569" t="str">
            <v/>
          </cell>
          <cell r="H569" t="str">
            <v/>
          </cell>
          <cell r="P569" t="str">
            <v/>
          </cell>
        </row>
        <row r="570">
          <cell r="A570" t="str">
            <v/>
          </cell>
          <cell r="H570" t="str">
            <v/>
          </cell>
          <cell r="P570" t="str">
            <v/>
          </cell>
        </row>
        <row r="571">
          <cell r="A571" t="str">
            <v/>
          </cell>
          <cell r="H571" t="str">
            <v/>
          </cell>
          <cell r="P571" t="str">
            <v/>
          </cell>
        </row>
        <row r="572">
          <cell r="A572" t="str">
            <v/>
          </cell>
          <cell r="H572" t="str">
            <v/>
          </cell>
          <cell r="P572" t="str">
            <v/>
          </cell>
        </row>
        <row r="573">
          <cell r="A573" t="str">
            <v/>
          </cell>
          <cell r="H573" t="str">
            <v/>
          </cell>
          <cell r="P573" t="str">
            <v/>
          </cell>
        </row>
        <row r="574">
          <cell r="A574" t="str">
            <v/>
          </cell>
          <cell r="H574" t="str">
            <v/>
          </cell>
          <cell r="P574" t="str">
            <v/>
          </cell>
        </row>
        <row r="575">
          <cell r="A575" t="str">
            <v/>
          </cell>
          <cell r="H575" t="str">
            <v/>
          </cell>
          <cell r="P575" t="str">
            <v/>
          </cell>
        </row>
        <row r="576">
          <cell r="A576" t="str">
            <v/>
          </cell>
          <cell r="H576" t="str">
            <v/>
          </cell>
          <cell r="P576" t="str">
            <v/>
          </cell>
        </row>
        <row r="577">
          <cell r="A577" t="str">
            <v/>
          </cell>
          <cell r="H577" t="str">
            <v/>
          </cell>
          <cell r="P577" t="str">
            <v/>
          </cell>
        </row>
        <row r="578">
          <cell r="A578" t="str">
            <v/>
          </cell>
          <cell r="H578" t="str">
            <v/>
          </cell>
          <cell r="P578" t="str">
            <v/>
          </cell>
        </row>
        <row r="579">
          <cell r="A579" t="str">
            <v/>
          </cell>
          <cell r="H579" t="str">
            <v/>
          </cell>
          <cell r="P579" t="str">
            <v/>
          </cell>
        </row>
        <row r="580">
          <cell r="A580" t="str">
            <v/>
          </cell>
          <cell r="H580" t="str">
            <v/>
          </cell>
          <cell r="P580" t="str">
            <v/>
          </cell>
        </row>
        <row r="581">
          <cell r="A581" t="str">
            <v/>
          </cell>
          <cell r="H581" t="str">
            <v/>
          </cell>
          <cell r="P581" t="str">
            <v/>
          </cell>
        </row>
        <row r="582">
          <cell r="A582" t="str">
            <v/>
          </cell>
          <cell r="H582" t="str">
            <v/>
          </cell>
          <cell r="P582" t="str">
            <v/>
          </cell>
        </row>
        <row r="583">
          <cell r="A583" t="str">
            <v/>
          </cell>
          <cell r="H583" t="str">
            <v/>
          </cell>
          <cell r="P583" t="str">
            <v/>
          </cell>
        </row>
        <row r="584">
          <cell r="A584" t="str">
            <v/>
          </cell>
          <cell r="H584" t="str">
            <v/>
          </cell>
          <cell r="P584" t="str">
            <v/>
          </cell>
        </row>
        <row r="585">
          <cell r="A585" t="str">
            <v/>
          </cell>
          <cell r="H585" t="str">
            <v/>
          </cell>
          <cell r="P585" t="str">
            <v/>
          </cell>
        </row>
        <row r="586">
          <cell r="A586" t="str">
            <v/>
          </cell>
          <cell r="H586" t="str">
            <v/>
          </cell>
          <cell r="P586" t="str">
            <v/>
          </cell>
        </row>
        <row r="587">
          <cell r="A587" t="str">
            <v/>
          </cell>
          <cell r="H587" t="str">
            <v/>
          </cell>
          <cell r="P587" t="str">
            <v/>
          </cell>
        </row>
        <row r="588">
          <cell r="A588" t="str">
            <v/>
          </cell>
          <cell r="H588" t="str">
            <v/>
          </cell>
          <cell r="P588" t="str">
            <v/>
          </cell>
        </row>
        <row r="589">
          <cell r="A589" t="str">
            <v/>
          </cell>
          <cell r="H589" t="str">
            <v/>
          </cell>
          <cell r="P589" t="str">
            <v/>
          </cell>
        </row>
        <row r="590">
          <cell r="A590" t="str">
            <v/>
          </cell>
          <cell r="H590" t="str">
            <v/>
          </cell>
          <cell r="P590" t="str">
            <v/>
          </cell>
        </row>
        <row r="591">
          <cell r="A591" t="str">
            <v/>
          </cell>
          <cell r="H591" t="str">
            <v/>
          </cell>
          <cell r="P591" t="str">
            <v/>
          </cell>
        </row>
        <row r="592">
          <cell r="A592" t="str">
            <v/>
          </cell>
          <cell r="H592" t="str">
            <v/>
          </cell>
          <cell r="P592" t="str">
            <v/>
          </cell>
        </row>
        <row r="593">
          <cell r="A593" t="str">
            <v/>
          </cell>
          <cell r="H593" t="str">
            <v/>
          </cell>
          <cell r="P593" t="str">
            <v/>
          </cell>
        </row>
        <row r="594">
          <cell r="A594" t="str">
            <v/>
          </cell>
          <cell r="H594" t="str">
            <v/>
          </cell>
          <cell r="P594" t="str">
            <v/>
          </cell>
        </row>
        <row r="595">
          <cell r="A595" t="str">
            <v/>
          </cell>
          <cell r="H595" t="str">
            <v/>
          </cell>
          <cell r="P595" t="str">
            <v/>
          </cell>
        </row>
        <row r="596">
          <cell r="A596" t="str">
            <v/>
          </cell>
          <cell r="H596" t="str">
            <v/>
          </cell>
          <cell r="P596" t="str">
            <v/>
          </cell>
        </row>
        <row r="597">
          <cell r="A597" t="str">
            <v/>
          </cell>
          <cell r="H597" t="str">
            <v/>
          </cell>
          <cell r="P597" t="str">
            <v/>
          </cell>
        </row>
        <row r="598">
          <cell r="A598" t="str">
            <v/>
          </cell>
          <cell r="H598" t="str">
            <v/>
          </cell>
          <cell r="P598" t="str">
            <v/>
          </cell>
        </row>
        <row r="599">
          <cell r="A599" t="str">
            <v/>
          </cell>
          <cell r="H599" t="str">
            <v/>
          </cell>
          <cell r="P599" t="str">
            <v/>
          </cell>
        </row>
        <row r="600">
          <cell r="A600" t="str">
            <v/>
          </cell>
          <cell r="H600" t="str">
            <v/>
          </cell>
          <cell r="P600" t="str">
            <v/>
          </cell>
        </row>
        <row r="601">
          <cell r="A601" t="str">
            <v/>
          </cell>
          <cell r="H601" t="str">
            <v/>
          </cell>
          <cell r="P601" t="str">
            <v/>
          </cell>
        </row>
        <row r="602">
          <cell r="A602" t="str">
            <v/>
          </cell>
          <cell r="H602" t="str">
            <v/>
          </cell>
          <cell r="P602" t="str">
            <v/>
          </cell>
        </row>
        <row r="603">
          <cell r="A603" t="str">
            <v/>
          </cell>
          <cell r="H603" t="str">
            <v/>
          </cell>
          <cell r="P603" t="str">
            <v/>
          </cell>
        </row>
        <row r="604">
          <cell r="A604" t="str">
            <v/>
          </cell>
          <cell r="H604" t="str">
            <v/>
          </cell>
          <cell r="P604" t="str">
            <v/>
          </cell>
        </row>
        <row r="605">
          <cell r="A605" t="str">
            <v/>
          </cell>
          <cell r="H605" t="str">
            <v/>
          </cell>
          <cell r="P605" t="str">
            <v/>
          </cell>
        </row>
        <row r="606">
          <cell r="A606" t="str">
            <v/>
          </cell>
          <cell r="H606" t="str">
            <v/>
          </cell>
          <cell r="P606" t="str">
            <v/>
          </cell>
        </row>
        <row r="607">
          <cell r="A607" t="str">
            <v/>
          </cell>
          <cell r="H607" t="str">
            <v/>
          </cell>
          <cell r="P607" t="str">
            <v/>
          </cell>
        </row>
        <row r="608">
          <cell r="A608" t="str">
            <v/>
          </cell>
          <cell r="H608" t="str">
            <v/>
          </cell>
          <cell r="P608" t="str">
            <v/>
          </cell>
        </row>
        <row r="609">
          <cell r="A609" t="str">
            <v/>
          </cell>
          <cell r="H609" t="str">
            <v/>
          </cell>
          <cell r="P609" t="str">
            <v/>
          </cell>
        </row>
        <row r="610">
          <cell r="A610" t="str">
            <v/>
          </cell>
          <cell r="H610" t="str">
            <v/>
          </cell>
          <cell r="P610" t="str">
            <v/>
          </cell>
        </row>
        <row r="611">
          <cell r="A611" t="str">
            <v/>
          </cell>
          <cell r="H611" t="str">
            <v/>
          </cell>
          <cell r="P611" t="str">
            <v/>
          </cell>
        </row>
        <row r="612">
          <cell r="A612" t="str">
            <v/>
          </cell>
          <cell r="H612" t="str">
            <v/>
          </cell>
          <cell r="P612" t="str">
            <v/>
          </cell>
        </row>
        <row r="613">
          <cell r="A613" t="str">
            <v/>
          </cell>
          <cell r="H613" t="str">
            <v/>
          </cell>
          <cell r="P613" t="str">
            <v/>
          </cell>
        </row>
        <row r="614">
          <cell r="A614" t="str">
            <v/>
          </cell>
          <cell r="H614" t="str">
            <v/>
          </cell>
          <cell r="P614" t="str">
            <v/>
          </cell>
        </row>
        <row r="615">
          <cell r="A615" t="str">
            <v/>
          </cell>
          <cell r="H615" t="str">
            <v/>
          </cell>
          <cell r="P615" t="str">
            <v/>
          </cell>
        </row>
        <row r="616">
          <cell r="A616" t="str">
            <v/>
          </cell>
          <cell r="H616" t="str">
            <v/>
          </cell>
          <cell r="P616" t="str">
            <v/>
          </cell>
        </row>
        <row r="617">
          <cell r="A617" t="str">
            <v/>
          </cell>
          <cell r="H617" t="str">
            <v/>
          </cell>
          <cell r="P617" t="str">
            <v/>
          </cell>
        </row>
        <row r="618">
          <cell r="A618" t="str">
            <v/>
          </cell>
          <cell r="H618" t="str">
            <v/>
          </cell>
          <cell r="P618" t="str">
            <v/>
          </cell>
        </row>
        <row r="619">
          <cell r="A619" t="str">
            <v/>
          </cell>
          <cell r="H619" t="str">
            <v/>
          </cell>
          <cell r="P619" t="str">
            <v/>
          </cell>
        </row>
        <row r="620">
          <cell r="A620" t="str">
            <v/>
          </cell>
          <cell r="H620" t="str">
            <v/>
          </cell>
          <cell r="P620" t="str">
            <v/>
          </cell>
        </row>
        <row r="621">
          <cell r="A621" t="str">
            <v/>
          </cell>
          <cell r="H621" t="str">
            <v/>
          </cell>
          <cell r="P621" t="str">
            <v/>
          </cell>
        </row>
        <row r="622">
          <cell r="A622" t="str">
            <v/>
          </cell>
          <cell r="H622" t="str">
            <v/>
          </cell>
          <cell r="P622" t="str">
            <v/>
          </cell>
        </row>
        <row r="623">
          <cell r="A623" t="str">
            <v/>
          </cell>
          <cell r="H623" t="str">
            <v/>
          </cell>
          <cell r="P623" t="str">
            <v/>
          </cell>
        </row>
        <row r="624">
          <cell r="A624" t="str">
            <v/>
          </cell>
          <cell r="H624" t="str">
            <v/>
          </cell>
          <cell r="P624" t="str">
            <v/>
          </cell>
        </row>
        <row r="625">
          <cell r="A625" t="str">
            <v/>
          </cell>
          <cell r="H625" t="str">
            <v/>
          </cell>
          <cell r="P625" t="str">
            <v/>
          </cell>
        </row>
        <row r="626">
          <cell r="A626" t="str">
            <v/>
          </cell>
          <cell r="H626" t="str">
            <v/>
          </cell>
          <cell r="P626" t="str">
            <v/>
          </cell>
        </row>
        <row r="627">
          <cell r="A627" t="str">
            <v/>
          </cell>
          <cell r="H627" t="str">
            <v/>
          </cell>
          <cell r="P627" t="str">
            <v/>
          </cell>
        </row>
        <row r="628">
          <cell r="A628" t="str">
            <v/>
          </cell>
          <cell r="H628" t="str">
            <v/>
          </cell>
          <cell r="P628" t="str">
            <v/>
          </cell>
        </row>
        <row r="629">
          <cell r="A629" t="str">
            <v/>
          </cell>
          <cell r="H629" t="str">
            <v/>
          </cell>
          <cell r="P629" t="str">
            <v/>
          </cell>
        </row>
        <row r="630">
          <cell r="A630" t="str">
            <v/>
          </cell>
          <cell r="H630" t="str">
            <v/>
          </cell>
          <cell r="P630" t="str">
            <v/>
          </cell>
        </row>
        <row r="631">
          <cell r="A631" t="str">
            <v/>
          </cell>
          <cell r="H631" t="str">
            <v/>
          </cell>
          <cell r="P631" t="str">
            <v/>
          </cell>
        </row>
        <row r="632">
          <cell r="A632" t="str">
            <v/>
          </cell>
          <cell r="H632" t="str">
            <v/>
          </cell>
          <cell r="P632" t="str">
            <v/>
          </cell>
        </row>
        <row r="633">
          <cell r="A633" t="str">
            <v/>
          </cell>
          <cell r="H633" t="str">
            <v/>
          </cell>
          <cell r="P633" t="str">
            <v/>
          </cell>
        </row>
        <row r="634">
          <cell r="A634" t="str">
            <v/>
          </cell>
          <cell r="H634" t="str">
            <v/>
          </cell>
          <cell r="P634" t="str">
            <v/>
          </cell>
        </row>
        <row r="635">
          <cell r="A635" t="str">
            <v/>
          </cell>
          <cell r="H635" t="str">
            <v/>
          </cell>
          <cell r="P635" t="str">
            <v/>
          </cell>
        </row>
        <row r="636">
          <cell r="A636" t="str">
            <v/>
          </cell>
          <cell r="H636" t="str">
            <v/>
          </cell>
          <cell r="P636" t="str">
            <v/>
          </cell>
        </row>
        <row r="637">
          <cell r="A637" t="str">
            <v/>
          </cell>
          <cell r="H637" t="str">
            <v/>
          </cell>
          <cell r="P637" t="str">
            <v/>
          </cell>
        </row>
        <row r="638">
          <cell r="A638" t="str">
            <v/>
          </cell>
          <cell r="H638" t="str">
            <v/>
          </cell>
          <cell r="P638" t="str">
            <v/>
          </cell>
        </row>
        <row r="639">
          <cell r="A639" t="str">
            <v/>
          </cell>
          <cell r="H639" t="str">
            <v/>
          </cell>
          <cell r="P639" t="str">
            <v/>
          </cell>
        </row>
        <row r="640">
          <cell r="A640" t="str">
            <v/>
          </cell>
          <cell r="H640" t="str">
            <v/>
          </cell>
          <cell r="P640" t="str">
            <v/>
          </cell>
        </row>
        <row r="641">
          <cell r="A641" t="str">
            <v/>
          </cell>
          <cell r="H641" t="str">
            <v/>
          </cell>
          <cell r="P641" t="str">
            <v/>
          </cell>
        </row>
        <row r="642">
          <cell r="A642" t="str">
            <v/>
          </cell>
          <cell r="H642" t="str">
            <v/>
          </cell>
          <cell r="P642" t="str">
            <v/>
          </cell>
        </row>
        <row r="643">
          <cell r="A643" t="str">
            <v/>
          </cell>
          <cell r="H643" t="str">
            <v/>
          </cell>
          <cell r="P643" t="str">
            <v/>
          </cell>
        </row>
        <row r="644">
          <cell r="A644" t="str">
            <v/>
          </cell>
          <cell r="H644" t="str">
            <v/>
          </cell>
          <cell r="P644" t="str">
            <v/>
          </cell>
        </row>
        <row r="645">
          <cell r="A645" t="str">
            <v/>
          </cell>
          <cell r="H645" t="str">
            <v/>
          </cell>
          <cell r="P645" t="str">
            <v/>
          </cell>
        </row>
        <row r="646">
          <cell r="A646" t="str">
            <v/>
          </cell>
          <cell r="H646" t="str">
            <v/>
          </cell>
          <cell r="P646" t="str">
            <v/>
          </cell>
        </row>
        <row r="647">
          <cell r="A647" t="str">
            <v/>
          </cell>
          <cell r="H647" t="str">
            <v/>
          </cell>
          <cell r="P647" t="str">
            <v/>
          </cell>
        </row>
        <row r="648">
          <cell r="A648" t="str">
            <v/>
          </cell>
          <cell r="H648" t="str">
            <v/>
          </cell>
          <cell r="P648" t="str">
            <v/>
          </cell>
        </row>
        <row r="649">
          <cell r="A649" t="str">
            <v/>
          </cell>
          <cell r="H649" t="str">
            <v/>
          </cell>
          <cell r="P649" t="str">
            <v/>
          </cell>
        </row>
        <row r="650">
          <cell r="A650" t="str">
            <v/>
          </cell>
          <cell r="H650" t="str">
            <v/>
          </cell>
          <cell r="P650" t="str">
            <v/>
          </cell>
        </row>
        <row r="651">
          <cell r="A651" t="str">
            <v/>
          </cell>
          <cell r="H651" t="str">
            <v/>
          </cell>
          <cell r="P651" t="str">
            <v/>
          </cell>
        </row>
        <row r="652">
          <cell r="A652" t="str">
            <v/>
          </cell>
          <cell r="H652" t="str">
            <v/>
          </cell>
          <cell r="P652" t="str">
            <v/>
          </cell>
        </row>
        <row r="653">
          <cell r="A653" t="str">
            <v/>
          </cell>
          <cell r="H653" t="str">
            <v/>
          </cell>
          <cell r="P653" t="str">
            <v/>
          </cell>
        </row>
        <row r="654">
          <cell r="A654" t="str">
            <v/>
          </cell>
          <cell r="H654" t="str">
            <v/>
          </cell>
          <cell r="P654" t="str">
            <v/>
          </cell>
        </row>
        <row r="655">
          <cell r="A655" t="str">
            <v/>
          </cell>
          <cell r="H655" t="str">
            <v/>
          </cell>
          <cell r="P655" t="str">
            <v/>
          </cell>
        </row>
        <row r="656">
          <cell r="A656" t="str">
            <v/>
          </cell>
          <cell r="H656" t="str">
            <v/>
          </cell>
          <cell r="P656" t="str">
            <v/>
          </cell>
        </row>
        <row r="657">
          <cell r="A657" t="str">
            <v/>
          </cell>
          <cell r="H657" t="str">
            <v/>
          </cell>
          <cell r="P657" t="str">
            <v/>
          </cell>
        </row>
        <row r="658">
          <cell r="A658" t="str">
            <v/>
          </cell>
          <cell r="H658" t="str">
            <v/>
          </cell>
          <cell r="P658" t="str">
            <v/>
          </cell>
        </row>
        <row r="659">
          <cell r="A659" t="str">
            <v/>
          </cell>
          <cell r="H659" t="str">
            <v/>
          </cell>
          <cell r="P659" t="str">
            <v/>
          </cell>
        </row>
        <row r="660">
          <cell r="A660" t="str">
            <v/>
          </cell>
          <cell r="H660" t="str">
            <v/>
          </cell>
          <cell r="P660" t="str">
            <v/>
          </cell>
        </row>
        <row r="661">
          <cell r="A661" t="str">
            <v/>
          </cell>
          <cell r="H661" t="str">
            <v/>
          </cell>
          <cell r="P661" t="str">
            <v/>
          </cell>
        </row>
        <row r="662">
          <cell r="A662" t="str">
            <v/>
          </cell>
          <cell r="H662" t="str">
            <v/>
          </cell>
          <cell r="P662" t="str">
            <v/>
          </cell>
        </row>
        <row r="663">
          <cell r="A663" t="str">
            <v/>
          </cell>
          <cell r="H663" t="str">
            <v/>
          </cell>
          <cell r="P663" t="str">
            <v/>
          </cell>
        </row>
        <row r="664">
          <cell r="A664" t="str">
            <v/>
          </cell>
          <cell r="H664" t="str">
            <v/>
          </cell>
          <cell r="P664" t="str">
            <v/>
          </cell>
        </row>
        <row r="665">
          <cell r="A665" t="str">
            <v/>
          </cell>
          <cell r="H665" t="str">
            <v/>
          </cell>
          <cell r="P665" t="str">
            <v/>
          </cell>
        </row>
        <row r="666">
          <cell r="A666" t="str">
            <v/>
          </cell>
          <cell r="H666" t="str">
            <v/>
          </cell>
          <cell r="P666" t="str">
            <v/>
          </cell>
        </row>
        <row r="667">
          <cell r="A667" t="str">
            <v/>
          </cell>
          <cell r="H667" t="str">
            <v/>
          </cell>
          <cell r="P667" t="str">
            <v/>
          </cell>
        </row>
        <row r="668">
          <cell r="A668" t="str">
            <v/>
          </cell>
          <cell r="H668" t="str">
            <v/>
          </cell>
          <cell r="P668" t="str">
            <v/>
          </cell>
        </row>
        <row r="669">
          <cell r="A669" t="str">
            <v/>
          </cell>
          <cell r="H669" t="str">
            <v/>
          </cell>
          <cell r="P669" t="str">
            <v/>
          </cell>
        </row>
        <row r="670">
          <cell r="A670" t="str">
            <v/>
          </cell>
          <cell r="H670" t="str">
            <v/>
          </cell>
          <cell r="P670" t="str">
            <v/>
          </cell>
        </row>
        <row r="671">
          <cell r="A671" t="str">
            <v/>
          </cell>
          <cell r="H671" t="str">
            <v/>
          </cell>
          <cell r="P671" t="str">
            <v/>
          </cell>
        </row>
        <row r="672">
          <cell r="A672" t="str">
            <v/>
          </cell>
          <cell r="H672" t="str">
            <v/>
          </cell>
          <cell r="P672" t="str">
            <v/>
          </cell>
        </row>
        <row r="673">
          <cell r="A673" t="str">
            <v/>
          </cell>
          <cell r="H673" t="str">
            <v/>
          </cell>
          <cell r="P673" t="str">
            <v/>
          </cell>
        </row>
        <row r="674">
          <cell r="A674" t="str">
            <v/>
          </cell>
          <cell r="H674" t="str">
            <v/>
          </cell>
          <cell r="P674" t="str">
            <v/>
          </cell>
        </row>
        <row r="675">
          <cell r="A675" t="str">
            <v/>
          </cell>
          <cell r="H675" t="str">
            <v/>
          </cell>
          <cell r="P675" t="str">
            <v/>
          </cell>
        </row>
        <row r="676">
          <cell r="A676" t="str">
            <v/>
          </cell>
          <cell r="H676" t="str">
            <v/>
          </cell>
          <cell r="P676" t="str">
            <v/>
          </cell>
        </row>
        <row r="677">
          <cell r="A677" t="str">
            <v/>
          </cell>
          <cell r="H677" t="str">
            <v/>
          </cell>
          <cell r="P677" t="str">
            <v/>
          </cell>
        </row>
        <row r="678">
          <cell r="A678" t="str">
            <v/>
          </cell>
          <cell r="H678" t="str">
            <v/>
          </cell>
          <cell r="P678" t="str">
            <v/>
          </cell>
        </row>
        <row r="679">
          <cell r="A679" t="str">
            <v/>
          </cell>
          <cell r="H679" t="str">
            <v/>
          </cell>
          <cell r="P679" t="str">
            <v/>
          </cell>
        </row>
        <row r="680">
          <cell r="A680" t="str">
            <v/>
          </cell>
          <cell r="H680" t="str">
            <v/>
          </cell>
          <cell r="P680" t="str">
            <v/>
          </cell>
        </row>
        <row r="681">
          <cell r="A681" t="str">
            <v/>
          </cell>
          <cell r="H681" t="str">
            <v/>
          </cell>
          <cell r="P681" t="str">
            <v/>
          </cell>
        </row>
        <row r="682">
          <cell r="A682" t="str">
            <v/>
          </cell>
          <cell r="H682" t="str">
            <v/>
          </cell>
          <cell r="P682" t="str">
            <v/>
          </cell>
        </row>
        <row r="683">
          <cell r="A683" t="str">
            <v/>
          </cell>
          <cell r="H683" t="str">
            <v/>
          </cell>
          <cell r="P683" t="str">
            <v/>
          </cell>
        </row>
        <row r="684">
          <cell r="A684" t="str">
            <v/>
          </cell>
          <cell r="H684" t="str">
            <v/>
          </cell>
          <cell r="P684" t="str">
            <v/>
          </cell>
        </row>
        <row r="685">
          <cell r="A685" t="str">
            <v/>
          </cell>
          <cell r="H685" t="str">
            <v/>
          </cell>
          <cell r="P685" t="str">
            <v/>
          </cell>
        </row>
        <row r="686">
          <cell r="A686" t="str">
            <v/>
          </cell>
          <cell r="H686" t="str">
            <v/>
          </cell>
          <cell r="P686" t="str">
            <v/>
          </cell>
        </row>
        <row r="687">
          <cell r="A687" t="str">
            <v/>
          </cell>
          <cell r="H687" t="str">
            <v/>
          </cell>
          <cell r="P687" t="str">
            <v/>
          </cell>
        </row>
        <row r="688">
          <cell r="A688" t="str">
            <v/>
          </cell>
          <cell r="H688" t="str">
            <v/>
          </cell>
          <cell r="P688" t="str">
            <v/>
          </cell>
        </row>
        <row r="689">
          <cell r="A689" t="str">
            <v/>
          </cell>
          <cell r="H689" t="str">
            <v/>
          </cell>
          <cell r="P689" t="str">
            <v/>
          </cell>
        </row>
        <row r="690">
          <cell r="A690" t="str">
            <v/>
          </cell>
          <cell r="H690" t="str">
            <v/>
          </cell>
          <cell r="P690" t="str">
            <v/>
          </cell>
        </row>
        <row r="691">
          <cell r="A691" t="str">
            <v/>
          </cell>
          <cell r="H691" t="str">
            <v/>
          </cell>
          <cell r="P691" t="str">
            <v/>
          </cell>
        </row>
        <row r="692">
          <cell r="A692" t="str">
            <v/>
          </cell>
          <cell r="H692" t="str">
            <v/>
          </cell>
          <cell r="P692" t="str">
            <v/>
          </cell>
        </row>
        <row r="693">
          <cell r="A693" t="str">
            <v/>
          </cell>
          <cell r="H693" t="str">
            <v/>
          </cell>
          <cell r="P693" t="str">
            <v/>
          </cell>
        </row>
        <row r="694">
          <cell r="A694" t="str">
            <v/>
          </cell>
          <cell r="H694" t="str">
            <v/>
          </cell>
          <cell r="P694" t="str">
            <v/>
          </cell>
        </row>
        <row r="695">
          <cell r="A695" t="str">
            <v/>
          </cell>
          <cell r="H695" t="str">
            <v/>
          </cell>
          <cell r="P695" t="str">
            <v/>
          </cell>
        </row>
        <row r="696">
          <cell r="A696" t="str">
            <v/>
          </cell>
          <cell r="H696" t="str">
            <v/>
          </cell>
          <cell r="P696" t="str">
            <v/>
          </cell>
        </row>
        <row r="697">
          <cell r="A697" t="str">
            <v/>
          </cell>
          <cell r="H697" t="str">
            <v/>
          </cell>
          <cell r="P697" t="str">
            <v/>
          </cell>
        </row>
        <row r="698">
          <cell r="A698" t="str">
            <v/>
          </cell>
          <cell r="H698" t="str">
            <v/>
          </cell>
          <cell r="P698" t="str">
            <v/>
          </cell>
        </row>
        <row r="699">
          <cell r="A699" t="str">
            <v/>
          </cell>
          <cell r="H699" t="str">
            <v/>
          </cell>
          <cell r="P699" t="str">
            <v/>
          </cell>
        </row>
        <row r="700">
          <cell r="A700" t="str">
            <v/>
          </cell>
          <cell r="H700" t="str">
            <v/>
          </cell>
          <cell r="P700" t="str">
            <v/>
          </cell>
        </row>
        <row r="701">
          <cell r="A701" t="str">
            <v/>
          </cell>
          <cell r="H701" t="str">
            <v/>
          </cell>
          <cell r="P701" t="str">
            <v/>
          </cell>
        </row>
        <row r="702">
          <cell r="A702" t="str">
            <v/>
          </cell>
          <cell r="H702" t="str">
            <v/>
          </cell>
          <cell r="P702" t="str">
            <v/>
          </cell>
        </row>
        <row r="703">
          <cell r="A703" t="str">
            <v/>
          </cell>
          <cell r="H703" t="str">
            <v/>
          </cell>
          <cell r="P703" t="str">
            <v/>
          </cell>
        </row>
        <row r="704">
          <cell r="A704" t="str">
            <v/>
          </cell>
          <cell r="H704" t="str">
            <v/>
          </cell>
          <cell r="P704" t="str">
            <v/>
          </cell>
        </row>
        <row r="705">
          <cell r="A705" t="str">
            <v/>
          </cell>
          <cell r="H705" t="str">
            <v/>
          </cell>
          <cell r="P705" t="str">
            <v/>
          </cell>
        </row>
        <row r="706">
          <cell r="A706" t="str">
            <v/>
          </cell>
          <cell r="H706" t="str">
            <v/>
          </cell>
          <cell r="P706" t="str">
            <v/>
          </cell>
        </row>
        <row r="707">
          <cell r="A707" t="str">
            <v/>
          </cell>
          <cell r="H707" t="str">
            <v/>
          </cell>
          <cell r="P707" t="str">
            <v/>
          </cell>
        </row>
        <row r="708">
          <cell r="A708" t="str">
            <v/>
          </cell>
          <cell r="H708" t="str">
            <v/>
          </cell>
          <cell r="P708" t="str">
            <v/>
          </cell>
        </row>
        <row r="709">
          <cell r="A709" t="str">
            <v/>
          </cell>
          <cell r="H709" t="str">
            <v/>
          </cell>
          <cell r="P709" t="str">
            <v/>
          </cell>
        </row>
        <row r="710">
          <cell r="A710" t="str">
            <v/>
          </cell>
          <cell r="H710" t="str">
            <v/>
          </cell>
          <cell r="P710" t="str">
            <v/>
          </cell>
        </row>
        <row r="711">
          <cell r="A711" t="str">
            <v/>
          </cell>
          <cell r="H711" t="str">
            <v/>
          </cell>
          <cell r="P711" t="str">
            <v/>
          </cell>
        </row>
        <row r="712">
          <cell r="A712" t="str">
            <v/>
          </cell>
          <cell r="H712" t="str">
            <v/>
          </cell>
          <cell r="P712" t="str">
            <v/>
          </cell>
        </row>
        <row r="713">
          <cell r="A713" t="str">
            <v/>
          </cell>
          <cell r="H713" t="str">
            <v/>
          </cell>
          <cell r="P713" t="str">
            <v/>
          </cell>
        </row>
        <row r="714">
          <cell r="A714" t="str">
            <v/>
          </cell>
          <cell r="H714" t="str">
            <v/>
          </cell>
          <cell r="P714" t="str">
            <v/>
          </cell>
        </row>
        <row r="715">
          <cell r="A715" t="str">
            <v/>
          </cell>
          <cell r="H715" t="str">
            <v/>
          </cell>
          <cell r="P715" t="str">
            <v/>
          </cell>
        </row>
        <row r="716">
          <cell r="A716" t="str">
            <v/>
          </cell>
          <cell r="H716" t="str">
            <v/>
          </cell>
          <cell r="P716" t="str">
            <v/>
          </cell>
        </row>
        <row r="717">
          <cell r="A717" t="str">
            <v/>
          </cell>
          <cell r="H717" t="str">
            <v/>
          </cell>
          <cell r="P717" t="str">
            <v/>
          </cell>
        </row>
        <row r="718">
          <cell r="A718" t="str">
            <v/>
          </cell>
          <cell r="H718" t="str">
            <v/>
          </cell>
          <cell r="P718" t="str">
            <v/>
          </cell>
        </row>
        <row r="719">
          <cell r="A719" t="str">
            <v/>
          </cell>
          <cell r="H719" t="str">
            <v/>
          </cell>
          <cell r="P719" t="str">
            <v/>
          </cell>
        </row>
        <row r="720">
          <cell r="A720" t="str">
            <v/>
          </cell>
          <cell r="H720" t="str">
            <v/>
          </cell>
          <cell r="P720" t="str">
            <v/>
          </cell>
        </row>
        <row r="721">
          <cell r="A721" t="str">
            <v/>
          </cell>
          <cell r="H721" t="str">
            <v/>
          </cell>
          <cell r="P721" t="str">
            <v/>
          </cell>
        </row>
        <row r="722">
          <cell r="A722" t="str">
            <v/>
          </cell>
          <cell r="H722" t="str">
            <v/>
          </cell>
          <cell r="P722" t="str">
            <v/>
          </cell>
        </row>
        <row r="723">
          <cell r="A723" t="str">
            <v/>
          </cell>
          <cell r="H723" t="str">
            <v/>
          </cell>
          <cell r="P723" t="str">
            <v/>
          </cell>
        </row>
        <row r="724">
          <cell r="A724" t="str">
            <v/>
          </cell>
          <cell r="H724" t="str">
            <v/>
          </cell>
          <cell r="P724" t="str">
            <v/>
          </cell>
        </row>
        <row r="725">
          <cell r="A725" t="str">
            <v/>
          </cell>
          <cell r="H725" t="str">
            <v/>
          </cell>
          <cell r="P725" t="str">
            <v/>
          </cell>
        </row>
        <row r="726">
          <cell r="A726" t="str">
            <v/>
          </cell>
          <cell r="H726" t="str">
            <v/>
          </cell>
          <cell r="P726" t="str">
            <v/>
          </cell>
        </row>
        <row r="727">
          <cell r="A727" t="str">
            <v/>
          </cell>
          <cell r="H727" t="str">
            <v/>
          </cell>
          <cell r="P727" t="str">
            <v/>
          </cell>
        </row>
        <row r="728">
          <cell r="A728" t="str">
            <v/>
          </cell>
          <cell r="H728" t="str">
            <v/>
          </cell>
          <cell r="P728" t="str">
            <v/>
          </cell>
        </row>
        <row r="729">
          <cell r="A729" t="str">
            <v/>
          </cell>
          <cell r="H729" t="str">
            <v/>
          </cell>
          <cell r="P729" t="str">
            <v/>
          </cell>
        </row>
        <row r="730">
          <cell r="A730" t="str">
            <v/>
          </cell>
          <cell r="H730" t="str">
            <v/>
          </cell>
          <cell r="P730" t="str">
            <v/>
          </cell>
        </row>
        <row r="731">
          <cell r="A731" t="str">
            <v/>
          </cell>
          <cell r="H731" t="str">
            <v/>
          </cell>
          <cell r="P731" t="str">
            <v/>
          </cell>
        </row>
        <row r="732">
          <cell r="A732" t="str">
            <v/>
          </cell>
          <cell r="H732" t="str">
            <v/>
          </cell>
          <cell r="P732" t="str">
            <v/>
          </cell>
        </row>
        <row r="733">
          <cell r="A733" t="str">
            <v/>
          </cell>
          <cell r="H733" t="str">
            <v/>
          </cell>
          <cell r="P733" t="str">
            <v/>
          </cell>
        </row>
        <row r="734">
          <cell r="A734" t="str">
            <v/>
          </cell>
          <cell r="H734" t="str">
            <v/>
          </cell>
          <cell r="P734" t="str">
            <v/>
          </cell>
        </row>
        <row r="735">
          <cell r="A735" t="str">
            <v/>
          </cell>
          <cell r="H735" t="str">
            <v/>
          </cell>
          <cell r="P735" t="str">
            <v/>
          </cell>
        </row>
        <row r="736">
          <cell r="A736" t="str">
            <v/>
          </cell>
          <cell r="H736" t="str">
            <v/>
          </cell>
          <cell r="P736" t="str">
            <v/>
          </cell>
        </row>
        <row r="737">
          <cell r="A737" t="str">
            <v/>
          </cell>
          <cell r="H737" t="str">
            <v/>
          </cell>
          <cell r="P737" t="str">
            <v/>
          </cell>
        </row>
        <row r="738">
          <cell r="A738" t="str">
            <v/>
          </cell>
          <cell r="H738" t="str">
            <v/>
          </cell>
          <cell r="P738" t="str">
            <v/>
          </cell>
        </row>
        <row r="739">
          <cell r="A739" t="str">
            <v/>
          </cell>
          <cell r="H739" t="str">
            <v/>
          </cell>
          <cell r="P739" t="str">
            <v/>
          </cell>
        </row>
        <row r="740">
          <cell r="A740" t="str">
            <v/>
          </cell>
          <cell r="H740" t="str">
            <v/>
          </cell>
          <cell r="P740" t="str">
            <v/>
          </cell>
        </row>
        <row r="741">
          <cell r="A741" t="str">
            <v/>
          </cell>
          <cell r="H741" t="str">
            <v/>
          </cell>
          <cell r="P741" t="str">
            <v/>
          </cell>
        </row>
        <row r="742">
          <cell r="A742" t="str">
            <v/>
          </cell>
          <cell r="H742" t="str">
            <v/>
          </cell>
          <cell r="P742" t="str">
            <v/>
          </cell>
        </row>
        <row r="743">
          <cell r="A743" t="str">
            <v/>
          </cell>
          <cell r="H743" t="str">
            <v/>
          </cell>
          <cell r="P743" t="str">
            <v/>
          </cell>
        </row>
        <row r="744">
          <cell r="A744" t="str">
            <v/>
          </cell>
          <cell r="H744" t="str">
            <v/>
          </cell>
          <cell r="P744" t="str">
            <v/>
          </cell>
        </row>
        <row r="745">
          <cell r="A745" t="str">
            <v/>
          </cell>
          <cell r="H745" t="str">
            <v/>
          </cell>
          <cell r="P745" t="str">
            <v/>
          </cell>
        </row>
        <row r="746">
          <cell r="A746" t="str">
            <v/>
          </cell>
          <cell r="H746" t="str">
            <v/>
          </cell>
          <cell r="P746" t="str">
            <v/>
          </cell>
        </row>
        <row r="747">
          <cell r="A747" t="str">
            <v/>
          </cell>
          <cell r="H747" t="str">
            <v/>
          </cell>
          <cell r="P747" t="str">
            <v/>
          </cell>
        </row>
        <row r="748">
          <cell r="A748" t="str">
            <v/>
          </cell>
          <cell r="H748" t="str">
            <v/>
          </cell>
          <cell r="P748" t="str">
            <v/>
          </cell>
        </row>
        <row r="749">
          <cell r="A749" t="str">
            <v/>
          </cell>
          <cell r="H749" t="str">
            <v/>
          </cell>
          <cell r="P749" t="str">
            <v/>
          </cell>
        </row>
        <row r="750">
          <cell r="A750" t="str">
            <v/>
          </cell>
          <cell r="H750" t="str">
            <v/>
          </cell>
          <cell r="P750" t="str">
            <v/>
          </cell>
        </row>
        <row r="751">
          <cell r="A751" t="str">
            <v/>
          </cell>
          <cell r="H751" t="str">
            <v/>
          </cell>
          <cell r="P751" t="str">
            <v/>
          </cell>
        </row>
        <row r="752">
          <cell r="A752" t="str">
            <v/>
          </cell>
          <cell r="H752" t="str">
            <v/>
          </cell>
          <cell r="P752" t="str">
            <v/>
          </cell>
        </row>
        <row r="753">
          <cell r="A753" t="str">
            <v/>
          </cell>
          <cell r="H753" t="str">
            <v/>
          </cell>
          <cell r="P753" t="str">
            <v/>
          </cell>
        </row>
        <row r="754">
          <cell r="A754" t="str">
            <v/>
          </cell>
          <cell r="H754" t="str">
            <v/>
          </cell>
          <cell r="P754" t="str">
            <v/>
          </cell>
        </row>
        <row r="755">
          <cell r="A755" t="str">
            <v/>
          </cell>
          <cell r="H755" t="str">
            <v/>
          </cell>
          <cell r="P755" t="str">
            <v/>
          </cell>
        </row>
        <row r="756">
          <cell r="A756" t="str">
            <v/>
          </cell>
          <cell r="H756" t="str">
            <v/>
          </cell>
          <cell r="P756" t="str">
            <v/>
          </cell>
        </row>
        <row r="757">
          <cell r="A757" t="str">
            <v/>
          </cell>
          <cell r="H757" t="str">
            <v/>
          </cell>
          <cell r="P757" t="str">
            <v/>
          </cell>
        </row>
        <row r="758">
          <cell r="A758" t="str">
            <v/>
          </cell>
          <cell r="H758" t="str">
            <v/>
          </cell>
          <cell r="P758" t="str">
            <v/>
          </cell>
        </row>
        <row r="759">
          <cell r="A759" t="str">
            <v/>
          </cell>
          <cell r="H759" t="str">
            <v/>
          </cell>
          <cell r="P759" t="str">
            <v/>
          </cell>
        </row>
        <row r="760">
          <cell r="A760" t="str">
            <v/>
          </cell>
          <cell r="H760" t="str">
            <v/>
          </cell>
          <cell r="P760" t="str">
            <v/>
          </cell>
        </row>
        <row r="761">
          <cell r="A761" t="str">
            <v/>
          </cell>
          <cell r="H761" t="str">
            <v/>
          </cell>
          <cell r="P761" t="str">
            <v/>
          </cell>
        </row>
        <row r="762">
          <cell r="A762" t="str">
            <v/>
          </cell>
          <cell r="H762" t="str">
            <v/>
          </cell>
          <cell r="P762" t="str">
            <v/>
          </cell>
        </row>
        <row r="763">
          <cell r="A763" t="str">
            <v/>
          </cell>
          <cell r="H763" t="str">
            <v/>
          </cell>
          <cell r="P763" t="str">
            <v/>
          </cell>
        </row>
        <row r="764">
          <cell r="A764" t="str">
            <v/>
          </cell>
          <cell r="H764" t="str">
            <v/>
          </cell>
          <cell r="P764" t="str">
            <v/>
          </cell>
        </row>
        <row r="765">
          <cell r="A765" t="str">
            <v/>
          </cell>
          <cell r="H765" t="str">
            <v/>
          </cell>
          <cell r="P765" t="str">
            <v/>
          </cell>
        </row>
        <row r="766">
          <cell r="A766" t="str">
            <v/>
          </cell>
          <cell r="H766" t="str">
            <v/>
          </cell>
          <cell r="P766" t="str">
            <v/>
          </cell>
        </row>
        <row r="767">
          <cell r="A767" t="str">
            <v/>
          </cell>
          <cell r="H767" t="str">
            <v/>
          </cell>
          <cell r="P767" t="str">
            <v/>
          </cell>
        </row>
        <row r="768">
          <cell r="A768" t="str">
            <v/>
          </cell>
          <cell r="H768" t="str">
            <v/>
          </cell>
          <cell r="P768" t="str">
            <v/>
          </cell>
        </row>
        <row r="769">
          <cell r="A769" t="str">
            <v/>
          </cell>
          <cell r="H769" t="str">
            <v/>
          </cell>
          <cell r="P769" t="str">
            <v/>
          </cell>
        </row>
        <row r="770">
          <cell r="A770" t="str">
            <v/>
          </cell>
          <cell r="H770" t="str">
            <v/>
          </cell>
          <cell r="P770" t="str">
            <v/>
          </cell>
        </row>
        <row r="771">
          <cell r="A771" t="str">
            <v/>
          </cell>
          <cell r="H771" t="str">
            <v/>
          </cell>
          <cell r="P771" t="str">
            <v/>
          </cell>
        </row>
        <row r="772">
          <cell r="A772" t="str">
            <v/>
          </cell>
          <cell r="H772" t="str">
            <v/>
          </cell>
          <cell r="P772" t="str">
            <v/>
          </cell>
        </row>
        <row r="773">
          <cell r="A773" t="str">
            <v/>
          </cell>
          <cell r="H773" t="str">
            <v/>
          </cell>
          <cell r="P773" t="str">
            <v/>
          </cell>
        </row>
        <row r="774">
          <cell r="A774" t="str">
            <v/>
          </cell>
          <cell r="H774" t="str">
            <v/>
          </cell>
          <cell r="P774" t="str">
            <v/>
          </cell>
        </row>
        <row r="775">
          <cell r="A775" t="str">
            <v/>
          </cell>
          <cell r="H775" t="str">
            <v/>
          </cell>
          <cell r="P775" t="str">
            <v/>
          </cell>
        </row>
        <row r="776">
          <cell r="A776" t="str">
            <v/>
          </cell>
          <cell r="H776" t="str">
            <v/>
          </cell>
          <cell r="P776" t="str">
            <v/>
          </cell>
        </row>
        <row r="777">
          <cell r="A777" t="str">
            <v/>
          </cell>
          <cell r="H777" t="str">
            <v/>
          </cell>
          <cell r="P777" t="str">
            <v/>
          </cell>
        </row>
        <row r="778">
          <cell r="A778" t="str">
            <v/>
          </cell>
          <cell r="H778" t="str">
            <v/>
          </cell>
          <cell r="P778" t="str">
            <v/>
          </cell>
        </row>
        <row r="779">
          <cell r="A779" t="str">
            <v/>
          </cell>
          <cell r="H779" t="str">
            <v/>
          </cell>
          <cell r="P779" t="str">
            <v/>
          </cell>
        </row>
        <row r="780">
          <cell r="A780" t="str">
            <v/>
          </cell>
          <cell r="H780" t="str">
            <v/>
          </cell>
          <cell r="P780" t="str">
            <v/>
          </cell>
        </row>
        <row r="781">
          <cell r="A781" t="str">
            <v/>
          </cell>
          <cell r="H781" t="str">
            <v/>
          </cell>
          <cell r="P781" t="str">
            <v/>
          </cell>
        </row>
        <row r="782">
          <cell r="A782" t="str">
            <v/>
          </cell>
          <cell r="H782" t="str">
            <v/>
          </cell>
          <cell r="P782" t="str">
            <v/>
          </cell>
        </row>
        <row r="783">
          <cell r="A783" t="str">
            <v/>
          </cell>
          <cell r="H783" t="str">
            <v/>
          </cell>
          <cell r="P783" t="str">
            <v/>
          </cell>
        </row>
        <row r="784">
          <cell r="A784" t="str">
            <v/>
          </cell>
          <cell r="H784" t="str">
            <v/>
          </cell>
          <cell r="P784" t="str">
            <v/>
          </cell>
        </row>
        <row r="785">
          <cell r="A785" t="str">
            <v/>
          </cell>
          <cell r="H785" t="str">
            <v/>
          </cell>
          <cell r="P785" t="str">
            <v/>
          </cell>
        </row>
        <row r="786">
          <cell r="A786" t="str">
            <v/>
          </cell>
          <cell r="H786" t="str">
            <v/>
          </cell>
          <cell r="P786" t="str">
            <v/>
          </cell>
        </row>
        <row r="787">
          <cell r="A787" t="str">
            <v/>
          </cell>
          <cell r="H787" t="str">
            <v/>
          </cell>
          <cell r="P787" t="str">
            <v/>
          </cell>
        </row>
        <row r="788">
          <cell r="A788" t="str">
            <v/>
          </cell>
          <cell r="H788" t="str">
            <v/>
          </cell>
          <cell r="P788" t="str">
            <v/>
          </cell>
        </row>
        <row r="789">
          <cell r="A789" t="str">
            <v/>
          </cell>
          <cell r="H789" t="str">
            <v/>
          </cell>
          <cell r="P789" t="str">
            <v/>
          </cell>
        </row>
        <row r="790">
          <cell r="A790" t="str">
            <v/>
          </cell>
          <cell r="H790" t="str">
            <v/>
          </cell>
          <cell r="P790" t="str">
            <v/>
          </cell>
        </row>
        <row r="791">
          <cell r="A791" t="str">
            <v/>
          </cell>
          <cell r="H791" t="str">
            <v/>
          </cell>
          <cell r="P791" t="str">
            <v/>
          </cell>
        </row>
        <row r="792">
          <cell r="A792" t="str">
            <v/>
          </cell>
          <cell r="H792" t="str">
            <v/>
          </cell>
          <cell r="P792" t="str">
            <v/>
          </cell>
        </row>
        <row r="793">
          <cell r="A793" t="str">
            <v/>
          </cell>
          <cell r="H793" t="str">
            <v/>
          </cell>
          <cell r="P793" t="str">
            <v/>
          </cell>
        </row>
        <row r="794">
          <cell r="A794" t="str">
            <v/>
          </cell>
          <cell r="H794" t="str">
            <v/>
          </cell>
          <cell r="P794" t="str">
            <v/>
          </cell>
        </row>
        <row r="795">
          <cell r="A795" t="str">
            <v/>
          </cell>
          <cell r="H795" t="str">
            <v/>
          </cell>
          <cell r="P795" t="str">
            <v/>
          </cell>
        </row>
        <row r="796">
          <cell r="A796" t="str">
            <v/>
          </cell>
          <cell r="H796" t="str">
            <v/>
          </cell>
          <cell r="P796" t="str">
            <v/>
          </cell>
        </row>
        <row r="797">
          <cell r="A797" t="str">
            <v/>
          </cell>
          <cell r="H797" t="str">
            <v/>
          </cell>
          <cell r="P797" t="str">
            <v/>
          </cell>
        </row>
        <row r="798">
          <cell r="A798" t="str">
            <v/>
          </cell>
          <cell r="H798" t="str">
            <v/>
          </cell>
          <cell r="P798" t="str">
            <v/>
          </cell>
        </row>
        <row r="799">
          <cell r="A799" t="str">
            <v/>
          </cell>
          <cell r="H799" t="str">
            <v/>
          </cell>
          <cell r="P799" t="str">
            <v/>
          </cell>
        </row>
        <row r="800">
          <cell r="A800" t="str">
            <v/>
          </cell>
          <cell r="H800" t="str">
            <v/>
          </cell>
          <cell r="P800" t="str">
            <v/>
          </cell>
        </row>
        <row r="801">
          <cell r="A801" t="str">
            <v/>
          </cell>
          <cell r="H801" t="str">
            <v/>
          </cell>
          <cell r="P801" t="str">
            <v/>
          </cell>
        </row>
        <row r="802">
          <cell r="A802" t="str">
            <v/>
          </cell>
          <cell r="H802" t="str">
            <v/>
          </cell>
          <cell r="P802" t="str">
            <v/>
          </cell>
        </row>
        <row r="803">
          <cell r="A803" t="str">
            <v/>
          </cell>
          <cell r="H803" t="str">
            <v/>
          </cell>
          <cell r="P803" t="str">
            <v/>
          </cell>
        </row>
        <row r="804">
          <cell r="A804" t="str">
            <v/>
          </cell>
          <cell r="H804" t="str">
            <v/>
          </cell>
          <cell r="P804" t="str">
            <v/>
          </cell>
        </row>
        <row r="805">
          <cell r="A805" t="str">
            <v/>
          </cell>
          <cell r="H805" t="str">
            <v/>
          </cell>
          <cell r="P805" t="str">
            <v/>
          </cell>
        </row>
        <row r="806">
          <cell r="A806" t="str">
            <v/>
          </cell>
          <cell r="H806" t="str">
            <v/>
          </cell>
          <cell r="P806" t="str">
            <v/>
          </cell>
        </row>
        <row r="807">
          <cell r="A807" t="str">
            <v/>
          </cell>
          <cell r="H807" t="str">
            <v/>
          </cell>
          <cell r="P807" t="str">
            <v/>
          </cell>
        </row>
        <row r="808">
          <cell r="A808" t="str">
            <v/>
          </cell>
          <cell r="H808" t="str">
            <v/>
          </cell>
          <cell r="P808" t="str">
            <v/>
          </cell>
        </row>
        <row r="809">
          <cell r="A809" t="str">
            <v/>
          </cell>
          <cell r="H809" t="str">
            <v/>
          </cell>
          <cell r="P809" t="str">
            <v/>
          </cell>
        </row>
        <row r="810">
          <cell r="A810" t="str">
            <v/>
          </cell>
          <cell r="H810" t="str">
            <v/>
          </cell>
          <cell r="P810" t="str">
            <v/>
          </cell>
        </row>
        <row r="811">
          <cell r="A811" t="str">
            <v/>
          </cell>
          <cell r="H811" t="str">
            <v/>
          </cell>
          <cell r="P811" t="str">
            <v/>
          </cell>
        </row>
        <row r="812">
          <cell r="A812" t="str">
            <v/>
          </cell>
          <cell r="H812" t="str">
            <v/>
          </cell>
          <cell r="P812" t="str">
            <v/>
          </cell>
        </row>
        <row r="813">
          <cell r="A813" t="str">
            <v/>
          </cell>
          <cell r="H813" t="str">
            <v/>
          </cell>
          <cell r="P813" t="str">
            <v/>
          </cell>
        </row>
        <row r="814">
          <cell r="A814" t="str">
            <v/>
          </cell>
          <cell r="H814" t="str">
            <v/>
          </cell>
          <cell r="P814" t="str">
            <v/>
          </cell>
        </row>
        <row r="815">
          <cell r="A815" t="str">
            <v/>
          </cell>
          <cell r="H815" t="str">
            <v/>
          </cell>
          <cell r="P815" t="str">
            <v/>
          </cell>
        </row>
        <row r="816">
          <cell r="A816" t="str">
            <v/>
          </cell>
          <cell r="H816" t="str">
            <v/>
          </cell>
          <cell r="P816" t="str">
            <v/>
          </cell>
        </row>
        <row r="817">
          <cell r="A817" t="str">
            <v/>
          </cell>
          <cell r="H817" t="str">
            <v/>
          </cell>
          <cell r="P817" t="str">
            <v/>
          </cell>
        </row>
        <row r="818">
          <cell r="A818" t="str">
            <v/>
          </cell>
          <cell r="H818" t="str">
            <v/>
          </cell>
          <cell r="P818" t="str">
            <v/>
          </cell>
        </row>
        <row r="819">
          <cell r="A819" t="str">
            <v/>
          </cell>
          <cell r="H819" t="str">
            <v/>
          </cell>
          <cell r="P819" t="str">
            <v/>
          </cell>
        </row>
        <row r="820">
          <cell r="A820" t="str">
            <v/>
          </cell>
          <cell r="H820" t="str">
            <v/>
          </cell>
          <cell r="P820" t="str">
            <v/>
          </cell>
        </row>
        <row r="821">
          <cell r="A821" t="str">
            <v/>
          </cell>
          <cell r="H821" t="str">
            <v/>
          </cell>
          <cell r="P821" t="str">
            <v/>
          </cell>
        </row>
        <row r="822">
          <cell r="A822" t="str">
            <v/>
          </cell>
          <cell r="H822" t="str">
            <v/>
          </cell>
          <cell r="P822" t="str">
            <v/>
          </cell>
        </row>
        <row r="823">
          <cell r="A823" t="str">
            <v/>
          </cell>
          <cell r="H823" t="str">
            <v/>
          </cell>
          <cell r="P823" t="str">
            <v/>
          </cell>
        </row>
        <row r="824">
          <cell r="A824" t="str">
            <v/>
          </cell>
          <cell r="H824" t="str">
            <v/>
          </cell>
          <cell r="P824" t="str">
            <v/>
          </cell>
        </row>
        <row r="825">
          <cell r="A825" t="str">
            <v/>
          </cell>
          <cell r="H825" t="str">
            <v/>
          </cell>
          <cell r="P825" t="str">
            <v/>
          </cell>
        </row>
        <row r="826">
          <cell r="A826" t="str">
            <v/>
          </cell>
          <cell r="H826" t="str">
            <v/>
          </cell>
          <cell r="P826" t="str">
            <v/>
          </cell>
        </row>
        <row r="827">
          <cell r="A827" t="str">
            <v/>
          </cell>
          <cell r="H827" t="str">
            <v/>
          </cell>
          <cell r="P827" t="str">
            <v/>
          </cell>
        </row>
        <row r="828">
          <cell r="A828" t="str">
            <v/>
          </cell>
          <cell r="H828" t="str">
            <v/>
          </cell>
          <cell r="P828" t="str">
            <v/>
          </cell>
        </row>
        <row r="829">
          <cell r="A829" t="str">
            <v/>
          </cell>
          <cell r="H829" t="str">
            <v/>
          </cell>
          <cell r="P829" t="str">
            <v/>
          </cell>
        </row>
        <row r="830">
          <cell r="A830" t="str">
            <v/>
          </cell>
          <cell r="H830" t="str">
            <v/>
          </cell>
          <cell r="P830" t="str">
            <v/>
          </cell>
        </row>
        <row r="831">
          <cell r="A831" t="str">
            <v/>
          </cell>
          <cell r="H831" t="str">
            <v/>
          </cell>
          <cell r="P831" t="str">
            <v/>
          </cell>
        </row>
        <row r="832">
          <cell r="A832" t="str">
            <v/>
          </cell>
          <cell r="H832" t="str">
            <v/>
          </cell>
          <cell r="P832" t="str">
            <v/>
          </cell>
        </row>
        <row r="833">
          <cell r="A833" t="str">
            <v/>
          </cell>
          <cell r="H833" t="str">
            <v/>
          </cell>
          <cell r="P833" t="str">
            <v/>
          </cell>
        </row>
        <row r="834">
          <cell r="A834" t="str">
            <v/>
          </cell>
          <cell r="H834" t="str">
            <v/>
          </cell>
          <cell r="P834" t="str">
            <v/>
          </cell>
        </row>
        <row r="835">
          <cell r="A835" t="str">
            <v/>
          </cell>
          <cell r="H835" t="str">
            <v/>
          </cell>
          <cell r="P835" t="str">
            <v/>
          </cell>
        </row>
        <row r="836">
          <cell r="A836" t="str">
            <v/>
          </cell>
          <cell r="H836" t="str">
            <v/>
          </cell>
          <cell r="P836" t="str">
            <v/>
          </cell>
        </row>
        <row r="837">
          <cell r="A837" t="str">
            <v/>
          </cell>
          <cell r="H837" t="str">
            <v/>
          </cell>
          <cell r="P837" t="str">
            <v/>
          </cell>
        </row>
        <row r="838">
          <cell r="A838" t="str">
            <v/>
          </cell>
          <cell r="H838" t="str">
            <v/>
          </cell>
          <cell r="P838" t="str">
            <v/>
          </cell>
        </row>
        <row r="839">
          <cell r="A839" t="str">
            <v/>
          </cell>
          <cell r="H839" t="str">
            <v/>
          </cell>
          <cell r="P839" t="str">
            <v/>
          </cell>
        </row>
        <row r="840">
          <cell r="A840" t="str">
            <v/>
          </cell>
          <cell r="H840" t="str">
            <v/>
          </cell>
          <cell r="P840" t="str">
            <v/>
          </cell>
        </row>
        <row r="841">
          <cell r="A841" t="str">
            <v/>
          </cell>
          <cell r="H841" t="str">
            <v/>
          </cell>
          <cell r="P841" t="str">
            <v/>
          </cell>
        </row>
        <row r="842">
          <cell r="A842" t="str">
            <v/>
          </cell>
          <cell r="H842" t="str">
            <v/>
          </cell>
          <cell r="P842" t="str">
            <v/>
          </cell>
        </row>
        <row r="843">
          <cell r="A843" t="str">
            <v/>
          </cell>
          <cell r="H843" t="str">
            <v/>
          </cell>
          <cell r="P843" t="str">
            <v/>
          </cell>
        </row>
        <row r="844">
          <cell r="A844" t="str">
            <v/>
          </cell>
          <cell r="H844" t="str">
            <v/>
          </cell>
          <cell r="P844" t="str">
            <v/>
          </cell>
        </row>
        <row r="845">
          <cell r="A845" t="str">
            <v/>
          </cell>
          <cell r="H845" t="str">
            <v/>
          </cell>
          <cell r="P845" t="str">
            <v/>
          </cell>
        </row>
        <row r="846">
          <cell r="A846" t="str">
            <v/>
          </cell>
          <cell r="H846" t="str">
            <v/>
          </cell>
          <cell r="P846" t="str">
            <v/>
          </cell>
        </row>
        <row r="847">
          <cell r="A847" t="str">
            <v/>
          </cell>
          <cell r="H847" t="str">
            <v/>
          </cell>
          <cell r="P847" t="str">
            <v/>
          </cell>
        </row>
        <row r="848">
          <cell r="A848" t="str">
            <v/>
          </cell>
          <cell r="H848" t="str">
            <v/>
          </cell>
          <cell r="P848" t="str">
            <v/>
          </cell>
        </row>
        <row r="849">
          <cell r="A849" t="str">
            <v/>
          </cell>
          <cell r="H849" t="str">
            <v/>
          </cell>
          <cell r="P849" t="str">
            <v/>
          </cell>
        </row>
        <row r="850">
          <cell r="A850" t="str">
            <v/>
          </cell>
          <cell r="H850" t="str">
            <v/>
          </cell>
          <cell r="P850" t="str">
            <v/>
          </cell>
        </row>
        <row r="851">
          <cell r="A851" t="str">
            <v/>
          </cell>
          <cell r="H851" t="str">
            <v/>
          </cell>
          <cell r="P851" t="str">
            <v/>
          </cell>
        </row>
        <row r="852">
          <cell r="A852" t="str">
            <v/>
          </cell>
          <cell r="H852" t="str">
            <v/>
          </cell>
          <cell r="P852" t="str">
            <v/>
          </cell>
        </row>
        <row r="853">
          <cell r="A853" t="str">
            <v/>
          </cell>
          <cell r="H853" t="str">
            <v/>
          </cell>
          <cell r="P853" t="str">
            <v/>
          </cell>
        </row>
        <row r="854">
          <cell r="A854" t="str">
            <v/>
          </cell>
          <cell r="H854" t="str">
            <v/>
          </cell>
          <cell r="P854" t="str">
            <v/>
          </cell>
        </row>
        <row r="855">
          <cell r="A855" t="str">
            <v/>
          </cell>
          <cell r="H855" t="str">
            <v/>
          </cell>
          <cell r="P855" t="str">
            <v/>
          </cell>
        </row>
        <row r="856">
          <cell r="A856" t="str">
            <v/>
          </cell>
          <cell r="H856" t="str">
            <v/>
          </cell>
          <cell r="P856" t="str">
            <v/>
          </cell>
        </row>
        <row r="857">
          <cell r="A857" t="str">
            <v/>
          </cell>
          <cell r="H857" t="str">
            <v/>
          </cell>
          <cell r="P857" t="str">
            <v/>
          </cell>
        </row>
        <row r="858">
          <cell r="A858" t="str">
            <v/>
          </cell>
          <cell r="H858" t="str">
            <v/>
          </cell>
          <cell r="P858" t="str">
            <v/>
          </cell>
        </row>
        <row r="859">
          <cell r="A859" t="str">
            <v/>
          </cell>
          <cell r="H859" t="str">
            <v/>
          </cell>
          <cell r="P859" t="str">
            <v/>
          </cell>
        </row>
        <row r="860">
          <cell r="A860" t="str">
            <v/>
          </cell>
          <cell r="H860" t="str">
            <v/>
          </cell>
          <cell r="P860" t="str">
            <v/>
          </cell>
        </row>
        <row r="861">
          <cell r="A861" t="str">
            <v/>
          </cell>
          <cell r="H861" t="str">
            <v/>
          </cell>
          <cell r="P861" t="str">
            <v/>
          </cell>
        </row>
        <row r="862">
          <cell r="A862" t="str">
            <v/>
          </cell>
          <cell r="H862" t="str">
            <v/>
          </cell>
          <cell r="P862" t="str">
            <v/>
          </cell>
        </row>
        <row r="863">
          <cell r="A863" t="str">
            <v/>
          </cell>
          <cell r="H863" t="str">
            <v/>
          </cell>
          <cell r="P863" t="str">
            <v/>
          </cell>
        </row>
        <row r="864">
          <cell r="A864" t="str">
            <v/>
          </cell>
          <cell r="H864" t="str">
            <v/>
          </cell>
          <cell r="P864" t="str">
            <v/>
          </cell>
        </row>
        <row r="865">
          <cell r="A865" t="str">
            <v/>
          </cell>
          <cell r="H865" t="str">
            <v/>
          </cell>
          <cell r="P865" t="str">
            <v/>
          </cell>
        </row>
        <row r="866">
          <cell r="A866" t="str">
            <v/>
          </cell>
          <cell r="H866" t="str">
            <v/>
          </cell>
          <cell r="P866" t="str">
            <v/>
          </cell>
        </row>
        <row r="867">
          <cell r="A867" t="str">
            <v/>
          </cell>
          <cell r="H867" t="str">
            <v/>
          </cell>
          <cell r="P867" t="str">
            <v/>
          </cell>
        </row>
        <row r="868">
          <cell r="A868" t="str">
            <v/>
          </cell>
          <cell r="H868" t="str">
            <v/>
          </cell>
          <cell r="P868" t="str">
            <v/>
          </cell>
        </row>
        <row r="869">
          <cell r="A869" t="str">
            <v/>
          </cell>
          <cell r="H869" t="str">
            <v/>
          </cell>
          <cell r="P869" t="str">
            <v/>
          </cell>
        </row>
        <row r="870">
          <cell r="A870" t="str">
            <v/>
          </cell>
          <cell r="H870" t="str">
            <v/>
          </cell>
          <cell r="P870" t="str">
            <v/>
          </cell>
        </row>
        <row r="871">
          <cell r="A871" t="str">
            <v/>
          </cell>
          <cell r="H871" t="str">
            <v/>
          </cell>
          <cell r="P871" t="str">
            <v/>
          </cell>
        </row>
        <row r="872">
          <cell r="A872" t="str">
            <v/>
          </cell>
          <cell r="H872" t="str">
            <v/>
          </cell>
          <cell r="P872" t="str">
            <v/>
          </cell>
        </row>
        <row r="873">
          <cell r="A873" t="str">
            <v/>
          </cell>
          <cell r="H873" t="str">
            <v/>
          </cell>
          <cell r="P873" t="str">
            <v/>
          </cell>
        </row>
        <row r="874">
          <cell r="A874" t="str">
            <v/>
          </cell>
          <cell r="H874" t="str">
            <v/>
          </cell>
          <cell r="P874" t="str">
            <v/>
          </cell>
        </row>
        <row r="875">
          <cell r="A875" t="str">
            <v/>
          </cell>
          <cell r="H875" t="str">
            <v/>
          </cell>
          <cell r="P875" t="str">
            <v/>
          </cell>
        </row>
        <row r="876">
          <cell r="A876" t="str">
            <v/>
          </cell>
          <cell r="H876" t="str">
            <v/>
          </cell>
          <cell r="P876" t="str">
            <v/>
          </cell>
        </row>
        <row r="877">
          <cell r="A877" t="str">
            <v/>
          </cell>
          <cell r="H877" t="str">
            <v/>
          </cell>
          <cell r="P877" t="str">
            <v/>
          </cell>
        </row>
        <row r="878">
          <cell r="A878" t="str">
            <v/>
          </cell>
          <cell r="H878" t="str">
            <v/>
          </cell>
          <cell r="P878" t="str">
            <v/>
          </cell>
        </row>
        <row r="879">
          <cell r="A879" t="str">
            <v/>
          </cell>
          <cell r="H879" t="str">
            <v/>
          </cell>
          <cell r="P879" t="str">
            <v/>
          </cell>
        </row>
        <row r="880">
          <cell r="A880" t="str">
            <v/>
          </cell>
          <cell r="H880" t="str">
            <v/>
          </cell>
          <cell r="P880" t="str">
            <v/>
          </cell>
        </row>
        <row r="881">
          <cell r="A881" t="str">
            <v/>
          </cell>
          <cell r="H881" t="str">
            <v/>
          </cell>
          <cell r="P881" t="str">
            <v/>
          </cell>
        </row>
        <row r="882">
          <cell r="A882" t="str">
            <v/>
          </cell>
          <cell r="H882" t="str">
            <v/>
          </cell>
          <cell r="P882" t="str">
            <v/>
          </cell>
        </row>
        <row r="883">
          <cell r="A883" t="str">
            <v/>
          </cell>
          <cell r="H883" t="str">
            <v/>
          </cell>
          <cell r="P883" t="str">
            <v/>
          </cell>
        </row>
        <row r="884">
          <cell r="A884" t="str">
            <v/>
          </cell>
          <cell r="H884" t="str">
            <v/>
          </cell>
          <cell r="P884" t="str">
            <v/>
          </cell>
        </row>
        <row r="885">
          <cell r="A885" t="str">
            <v/>
          </cell>
          <cell r="H885" t="str">
            <v/>
          </cell>
          <cell r="P885" t="str">
            <v/>
          </cell>
        </row>
        <row r="886">
          <cell r="A886" t="str">
            <v/>
          </cell>
          <cell r="H886" t="str">
            <v/>
          </cell>
          <cell r="P886" t="str">
            <v/>
          </cell>
        </row>
        <row r="887">
          <cell r="A887" t="str">
            <v/>
          </cell>
          <cell r="H887" t="str">
            <v/>
          </cell>
          <cell r="P887" t="str">
            <v/>
          </cell>
        </row>
        <row r="888">
          <cell r="A888" t="str">
            <v/>
          </cell>
          <cell r="H888" t="str">
            <v/>
          </cell>
          <cell r="P888" t="str">
            <v/>
          </cell>
        </row>
        <row r="889">
          <cell r="A889" t="str">
            <v/>
          </cell>
          <cell r="H889" t="str">
            <v/>
          </cell>
          <cell r="P889" t="str">
            <v/>
          </cell>
        </row>
        <row r="890">
          <cell r="A890" t="str">
            <v/>
          </cell>
          <cell r="H890" t="str">
            <v/>
          </cell>
          <cell r="P890" t="str">
            <v/>
          </cell>
        </row>
        <row r="891">
          <cell r="A891" t="str">
            <v/>
          </cell>
          <cell r="H891" t="str">
            <v/>
          </cell>
          <cell r="P891" t="str">
            <v/>
          </cell>
        </row>
        <row r="892">
          <cell r="A892" t="str">
            <v/>
          </cell>
          <cell r="H892" t="str">
            <v/>
          </cell>
          <cell r="P892" t="str">
            <v/>
          </cell>
        </row>
        <row r="893">
          <cell r="A893" t="str">
            <v/>
          </cell>
          <cell r="H893" t="str">
            <v/>
          </cell>
          <cell r="P893" t="str">
            <v/>
          </cell>
        </row>
        <row r="894">
          <cell r="A894" t="str">
            <v/>
          </cell>
          <cell r="H894" t="str">
            <v/>
          </cell>
          <cell r="P894" t="str">
            <v/>
          </cell>
        </row>
        <row r="895">
          <cell r="A895" t="str">
            <v/>
          </cell>
          <cell r="H895" t="str">
            <v/>
          </cell>
          <cell r="P895" t="str">
            <v/>
          </cell>
        </row>
        <row r="896">
          <cell r="A896" t="str">
            <v/>
          </cell>
          <cell r="H896" t="str">
            <v/>
          </cell>
          <cell r="P896" t="str">
            <v/>
          </cell>
        </row>
        <row r="897">
          <cell r="A897" t="str">
            <v/>
          </cell>
          <cell r="H897" t="str">
            <v/>
          </cell>
          <cell r="P897" t="str">
            <v/>
          </cell>
        </row>
        <row r="898">
          <cell r="A898" t="str">
            <v/>
          </cell>
          <cell r="H898" t="str">
            <v/>
          </cell>
          <cell r="P898" t="str">
            <v/>
          </cell>
        </row>
        <row r="899">
          <cell r="A899" t="str">
            <v/>
          </cell>
          <cell r="H899" t="str">
            <v/>
          </cell>
          <cell r="P899" t="str">
            <v/>
          </cell>
        </row>
        <row r="900">
          <cell r="A900" t="str">
            <v/>
          </cell>
          <cell r="H900" t="str">
            <v/>
          </cell>
          <cell r="P900" t="str">
            <v/>
          </cell>
        </row>
        <row r="901">
          <cell r="A901" t="str">
            <v/>
          </cell>
          <cell r="H901" t="str">
            <v/>
          </cell>
          <cell r="P901" t="str">
            <v/>
          </cell>
        </row>
        <row r="902">
          <cell r="A902" t="str">
            <v/>
          </cell>
          <cell r="H902" t="str">
            <v/>
          </cell>
          <cell r="P902" t="str">
            <v/>
          </cell>
        </row>
        <row r="903">
          <cell r="A903" t="str">
            <v/>
          </cell>
          <cell r="H903" t="str">
            <v/>
          </cell>
          <cell r="P903" t="str">
            <v/>
          </cell>
        </row>
        <row r="904">
          <cell r="A904" t="str">
            <v/>
          </cell>
          <cell r="H904" t="str">
            <v/>
          </cell>
          <cell r="P904" t="str">
            <v/>
          </cell>
        </row>
        <row r="905">
          <cell r="A905" t="str">
            <v/>
          </cell>
          <cell r="H905" t="str">
            <v/>
          </cell>
          <cell r="P905" t="str">
            <v/>
          </cell>
        </row>
        <row r="906">
          <cell r="A906" t="str">
            <v/>
          </cell>
          <cell r="H906" t="str">
            <v/>
          </cell>
          <cell r="P906" t="str">
            <v/>
          </cell>
        </row>
        <row r="907">
          <cell r="A907" t="str">
            <v/>
          </cell>
          <cell r="H907" t="str">
            <v/>
          </cell>
          <cell r="P907" t="str">
            <v/>
          </cell>
        </row>
        <row r="908">
          <cell r="A908" t="str">
            <v/>
          </cell>
          <cell r="H908" t="str">
            <v/>
          </cell>
          <cell r="P908" t="str">
            <v/>
          </cell>
        </row>
        <row r="909">
          <cell r="A909" t="str">
            <v/>
          </cell>
          <cell r="H909" t="str">
            <v/>
          </cell>
          <cell r="P909" t="str">
            <v/>
          </cell>
        </row>
        <row r="910">
          <cell r="A910" t="str">
            <v/>
          </cell>
          <cell r="H910" t="str">
            <v/>
          </cell>
          <cell r="P910" t="str">
            <v/>
          </cell>
        </row>
        <row r="911">
          <cell r="A911" t="str">
            <v/>
          </cell>
          <cell r="H911" t="str">
            <v/>
          </cell>
          <cell r="P911" t="str">
            <v/>
          </cell>
        </row>
        <row r="912">
          <cell r="A912" t="str">
            <v/>
          </cell>
          <cell r="H912" t="str">
            <v/>
          </cell>
          <cell r="P912" t="str">
            <v/>
          </cell>
        </row>
        <row r="913">
          <cell r="A913" t="str">
            <v/>
          </cell>
          <cell r="H913" t="str">
            <v/>
          </cell>
          <cell r="P913" t="str">
            <v/>
          </cell>
        </row>
        <row r="914">
          <cell r="A914" t="str">
            <v/>
          </cell>
          <cell r="H914" t="str">
            <v/>
          </cell>
          <cell r="P914" t="str">
            <v/>
          </cell>
        </row>
        <row r="915">
          <cell r="A915" t="str">
            <v/>
          </cell>
          <cell r="H915" t="str">
            <v/>
          </cell>
          <cell r="P915" t="str">
            <v/>
          </cell>
        </row>
        <row r="916">
          <cell r="A916" t="str">
            <v/>
          </cell>
          <cell r="H916" t="str">
            <v/>
          </cell>
          <cell r="P916" t="str">
            <v/>
          </cell>
        </row>
        <row r="917">
          <cell r="A917" t="str">
            <v/>
          </cell>
          <cell r="H917" t="str">
            <v/>
          </cell>
          <cell r="P917" t="str">
            <v/>
          </cell>
        </row>
        <row r="918">
          <cell r="A918" t="str">
            <v/>
          </cell>
          <cell r="H918" t="str">
            <v/>
          </cell>
          <cell r="P918" t="str">
            <v/>
          </cell>
        </row>
        <row r="919">
          <cell r="A919" t="str">
            <v/>
          </cell>
          <cell r="H919" t="str">
            <v/>
          </cell>
          <cell r="P919" t="str">
            <v/>
          </cell>
        </row>
        <row r="920">
          <cell r="A920" t="str">
            <v/>
          </cell>
          <cell r="H920" t="str">
            <v/>
          </cell>
          <cell r="P920" t="str">
            <v/>
          </cell>
        </row>
        <row r="921">
          <cell r="A921" t="str">
            <v/>
          </cell>
          <cell r="H921" t="str">
            <v/>
          </cell>
          <cell r="P921" t="str">
            <v/>
          </cell>
        </row>
        <row r="922">
          <cell r="A922" t="str">
            <v/>
          </cell>
          <cell r="H922" t="str">
            <v/>
          </cell>
          <cell r="P922" t="str">
            <v/>
          </cell>
        </row>
        <row r="923">
          <cell r="A923" t="str">
            <v/>
          </cell>
          <cell r="H923" t="str">
            <v/>
          </cell>
          <cell r="P923" t="str">
            <v/>
          </cell>
        </row>
        <row r="924">
          <cell r="A924" t="str">
            <v/>
          </cell>
          <cell r="H924" t="str">
            <v/>
          </cell>
          <cell r="P924" t="str">
            <v/>
          </cell>
        </row>
        <row r="925">
          <cell r="A925" t="str">
            <v/>
          </cell>
          <cell r="H925" t="str">
            <v/>
          </cell>
          <cell r="P925" t="str">
            <v/>
          </cell>
        </row>
        <row r="926">
          <cell r="A926" t="str">
            <v/>
          </cell>
          <cell r="H926" t="str">
            <v/>
          </cell>
          <cell r="P926" t="str">
            <v/>
          </cell>
        </row>
        <row r="927">
          <cell r="A927" t="str">
            <v/>
          </cell>
          <cell r="H927" t="str">
            <v/>
          </cell>
          <cell r="P927" t="str">
            <v/>
          </cell>
        </row>
        <row r="928">
          <cell r="A928" t="str">
            <v/>
          </cell>
          <cell r="H928" t="str">
            <v/>
          </cell>
          <cell r="P928" t="str">
            <v/>
          </cell>
        </row>
        <row r="929">
          <cell r="A929" t="str">
            <v/>
          </cell>
          <cell r="H929" t="str">
            <v/>
          </cell>
          <cell r="P929" t="str">
            <v/>
          </cell>
        </row>
        <row r="930">
          <cell r="A930" t="str">
            <v/>
          </cell>
          <cell r="H930" t="str">
            <v/>
          </cell>
          <cell r="P930" t="str">
            <v/>
          </cell>
        </row>
        <row r="931">
          <cell r="A931" t="str">
            <v/>
          </cell>
          <cell r="H931" t="str">
            <v/>
          </cell>
          <cell r="P931" t="str">
            <v/>
          </cell>
        </row>
        <row r="932">
          <cell r="A932" t="str">
            <v/>
          </cell>
          <cell r="H932" t="str">
            <v/>
          </cell>
          <cell r="P932" t="str">
            <v/>
          </cell>
        </row>
        <row r="933">
          <cell r="A933" t="str">
            <v/>
          </cell>
          <cell r="H933" t="str">
            <v/>
          </cell>
          <cell r="P933" t="str">
            <v/>
          </cell>
        </row>
        <row r="934">
          <cell r="A934" t="str">
            <v/>
          </cell>
          <cell r="H934" t="str">
            <v/>
          </cell>
          <cell r="P934" t="str">
            <v/>
          </cell>
        </row>
        <row r="935">
          <cell r="A935" t="str">
            <v/>
          </cell>
          <cell r="H935" t="str">
            <v/>
          </cell>
          <cell r="P935" t="str">
            <v/>
          </cell>
        </row>
        <row r="936">
          <cell r="A936" t="str">
            <v/>
          </cell>
          <cell r="H936" t="str">
            <v/>
          </cell>
          <cell r="P936" t="str">
            <v/>
          </cell>
        </row>
        <row r="937">
          <cell r="A937" t="str">
            <v/>
          </cell>
          <cell r="H937" t="str">
            <v/>
          </cell>
          <cell r="P937" t="str">
            <v/>
          </cell>
        </row>
        <row r="938">
          <cell r="A938" t="str">
            <v/>
          </cell>
          <cell r="H938" t="str">
            <v/>
          </cell>
          <cell r="P938" t="str">
            <v/>
          </cell>
        </row>
        <row r="939">
          <cell r="A939" t="str">
            <v/>
          </cell>
          <cell r="H939" t="str">
            <v/>
          </cell>
          <cell r="P939" t="str">
            <v/>
          </cell>
        </row>
        <row r="940">
          <cell r="A940" t="str">
            <v/>
          </cell>
          <cell r="H940" t="str">
            <v/>
          </cell>
          <cell r="P940" t="str">
            <v/>
          </cell>
        </row>
        <row r="941">
          <cell r="A941" t="str">
            <v/>
          </cell>
          <cell r="H941" t="str">
            <v/>
          </cell>
          <cell r="P941" t="str">
            <v/>
          </cell>
        </row>
        <row r="942">
          <cell r="A942" t="str">
            <v/>
          </cell>
          <cell r="H942" t="str">
            <v/>
          </cell>
          <cell r="P942" t="str">
            <v/>
          </cell>
        </row>
        <row r="943">
          <cell r="A943" t="str">
            <v/>
          </cell>
          <cell r="H943" t="str">
            <v/>
          </cell>
          <cell r="P943" t="str">
            <v/>
          </cell>
        </row>
        <row r="944">
          <cell r="A944" t="str">
            <v/>
          </cell>
          <cell r="H944" t="str">
            <v/>
          </cell>
          <cell r="P944" t="str">
            <v/>
          </cell>
        </row>
        <row r="945">
          <cell r="A945" t="str">
            <v/>
          </cell>
          <cell r="H945" t="str">
            <v/>
          </cell>
          <cell r="P945" t="str">
            <v/>
          </cell>
        </row>
        <row r="946">
          <cell r="A946" t="str">
            <v/>
          </cell>
          <cell r="H946" t="str">
            <v/>
          </cell>
          <cell r="P946" t="str">
            <v/>
          </cell>
        </row>
        <row r="947">
          <cell r="A947" t="str">
            <v/>
          </cell>
          <cell r="H947" t="str">
            <v/>
          </cell>
          <cell r="P947" t="str">
            <v/>
          </cell>
        </row>
        <row r="948">
          <cell r="A948" t="str">
            <v/>
          </cell>
          <cell r="H948" t="str">
            <v/>
          </cell>
          <cell r="P948" t="str">
            <v/>
          </cell>
        </row>
        <row r="949">
          <cell r="A949" t="str">
            <v/>
          </cell>
          <cell r="H949" t="str">
            <v/>
          </cell>
          <cell r="P949" t="str">
            <v/>
          </cell>
        </row>
        <row r="950">
          <cell r="A950" t="str">
            <v/>
          </cell>
          <cell r="H950" t="str">
            <v/>
          </cell>
          <cell r="P950" t="str">
            <v/>
          </cell>
        </row>
        <row r="951">
          <cell r="A951" t="str">
            <v/>
          </cell>
          <cell r="H951" t="str">
            <v/>
          </cell>
          <cell r="P951" t="str">
            <v/>
          </cell>
        </row>
        <row r="952">
          <cell r="A952" t="str">
            <v/>
          </cell>
          <cell r="H952" t="str">
            <v/>
          </cell>
          <cell r="P952" t="str">
            <v/>
          </cell>
        </row>
        <row r="953">
          <cell r="A953" t="str">
            <v/>
          </cell>
          <cell r="H953" t="str">
            <v/>
          </cell>
          <cell r="P953" t="str">
            <v/>
          </cell>
        </row>
        <row r="954">
          <cell r="A954" t="str">
            <v/>
          </cell>
          <cell r="H954" t="str">
            <v/>
          </cell>
          <cell r="P954" t="str">
            <v/>
          </cell>
        </row>
        <row r="955">
          <cell r="A955" t="str">
            <v/>
          </cell>
          <cell r="H955" t="str">
            <v/>
          </cell>
          <cell r="P955" t="str">
            <v/>
          </cell>
        </row>
        <row r="956">
          <cell r="A956" t="str">
            <v/>
          </cell>
          <cell r="H956" t="str">
            <v/>
          </cell>
          <cell r="P956" t="str">
            <v/>
          </cell>
        </row>
        <row r="957">
          <cell r="A957" t="str">
            <v/>
          </cell>
          <cell r="H957" t="str">
            <v/>
          </cell>
          <cell r="P957" t="str">
            <v/>
          </cell>
        </row>
        <row r="958">
          <cell r="A958" t="str">
            <v/>
          </cell>
          <cell r="H958" t="str">
            <v/>
          </cell>
          <cell r="P958" t="str">
            <v/>
          </cell>
        </row>
        <row r="959">
          <cell r="A959" t="str">
            <v/>
          </cell>
          <cell r="H959" t="str">
            <v/>
          </cell>
          <cell r="P959" t="str">
            <v/>
          </cell>
        </row>
        <row r="960">
          <cell r="A960" t="str">
            <v/>
          </cell>
          <cell r="H960" t="str">
            <v/>
          </cell>
          <cell r="P960" t="str">
            <v/>
          </cell>
        </row>
        <row r="961">
          <cell r="A961" t="str">
            <v/>
          </cell>
          <cell r="H961" t="str">
            <v/>
          </cell>
          <cell r="P961" t="str">
            <v/>
          </cell>
        </row>
        <row r="962">
          <cell r="A962" t="str">
            <v/>
          </cell>
          <cell r="H962" t="str">
            <v/>
          </cell>
          <cell r="P962" t="str">
            <v/>
          </cell>
        </row>
        <row r="963">
          <cell r="A963" t="str">
            <v/>
          </cell>
          <cell r="H963" t="str">
            <v/>
          </cell>
          <cell r="P963" t="str">
            <v/>
          </cell>
        </row>
        <row r="964">
          <cell r="A964" t="str">
            <v/>
          </cell>
          <cell r="H964" t="str">
            <v/>
          </cell>
          <cell r="P964" t="str">
            <v/>
          </cell>
        </row>
        <row r="965">
          <cell r="A965" t="str">
            <v/>
          </cell>
          <cell r="H965" t="str">
            <v/>
          </cell>
          <cell r="P965" t="str">
            <v/>
          </cell>
        </row>
        <row r="966">
          <cell r="A966" t="str">
            <v/>
          </cell>
          <cell r="H966" t="str">
            <v/>
          </cell>
          <cell r="P966" t="str">
            <v/>
          </cell>
        </row>
        <row r="967">
          <cell r="A967" t="str">
            <v/>
          </cell>
          <cell r="H967" t="str">
            <v/>
          </cell>
          <cell r="P967" t="str">
            <v/>
          </cell>
        </row>
        <row r="968">
          <cell r="A968" t="str">
            <v/>
          </cell>
          <cell r="H968" t="str">
            <v/>
          </cell>
          <cell r="P968" t="str">
            <v/>
          </cell>
        </row>
        <row r="969">
          <cell r="A969" t="str">
            <v/>
          </cell>
          <cell r="H969" t="str">
            <v/>
          </cell>
          <cell r="P969" t="str">
            <v/>
          </cell>
        </row>
        <row r="970">
          <cell r="A970" t="str">
            <v/>
          </cell>
          <cell r="H970" t="str">
            <v/>
          </cell>
          <cell r="P970" t="str">
            <v/>
          </cell>
        </row>
        <row r="971">
          <cell r="A971" t="str">
            <v/>
          </cell>
          <cell r="H971" t="str">
            <v/>
          </cell>
          <cell r="P971" t="str">
            <v/>
          </cell>
        </row>
        <row r="972">
          <cell r="A972" t="str">
            <v/>
          </cell>
          <cell r="H972" t="str">
            <v/>
          </cell>
          <cell r="P972" t="str">
            <v/>
          </cell>
        </row>
        <row r="973">
          <cell r="A973" t="str">
            <v/>
          </cell>
          <cell r="H973" t="str">
            <v/>
          </cell>
          <cell r="P973" t="str">
            <v/>
          </cell>
        </row>
        <row r="974">
          <cell r="A974" t="str">
            <v/>
          </cell>
          <cell r="H974" t="str">
            <v/>
          </cell>
          <cell r="P974" t="str">
            <v/>
          </cell>
        </row>
        <row r="975">
          <cell r="A975" t="str">
            <v/>
          </cell>
          <cell r="H975" t="str">
            <v/>
          </cell>
          <cell r="P975" t="str">
            <v/>
          </cell>
        </row>
        <row r="976">
          <cell r="A976" t="str">
            <v/>
          </cell>
          <cell r="H976" t="str">
            <v/>
          </cell>
          <cell r="P976" t="str">
            <v/>
          </cell>
        </row>
        <row r="977">
          <cell r="A977" t="str">
            <v/>
          </cell>
          <cell r="H977" t="str">
            <v/>
          </cell>
          <cell r="P977" t="str">
            <v/>
          </cell>
        </row>
        <row r="978">
          <cell r="A978" t="str">
            <v/>
          </cell>
          <cell r="H978" t="str">
            <v/>
          </cell>
          <cell r="P978" t="str">
            <v/>
          </cell>
        </row>
        <row r="979">
          <cell r="A979" t="str">
            <v/>
          </cell>
          <cell r="H979" t="str">
            <v/>
          </cell>
          <cell r="P979" t="str">
            <v/>
          </cell>
        </row>
        <row r="980">
          <cell r="A980" t="str">
            <v/>
          </cell>
          <cell r="H980" t="str">
            <v/>
          </cell>
          <cell r="P980" t="str">
            <v/>
          </cell>
        </row>
        <row r="981">
          <cell r="A981" t="str">
            <v/>
          </cell>
          <cell r="H981" t="str">
            <v/>
          </cell>
          <cell r="P981" t="str">
            <v/>
          </cell>
        </row>
        <row r="982">
          <cell r="A982" t="str">
            <v/>
          </cell>
          <cell r="H982" t="str">
            <v/>
          </cell>
          <cell r="P982" t="str">
            <v/>
          </cell>
        </row>
        <row r="983">
          <cell r="A983" t="str">
            <v/>
          </cell>
          <cell r="H983" t="str">
            <v/>
          </cell>
          <cell r="P983" t="str">
            <v/>
          </cell>
        </row>
        <row r="984">
          <cell r="A984" t="str">
            <v/>
          </cell>
          <cell r="H984" t="str">
            <v/>
          </cell>
          <cell r="P984" t="str">
            <v/>
          </cell>
        </row>
        <row r="985">
          <cell r="A985" t="str">
            <v/>
          </cell>
          <cell r="H985" t="str">
            <v/>
          </cell>
          <cell r="P985" t="str">
            <v/>
          </cell>
        </row>
        <row r="986">
          <cell r="A986" t="str">
            <v/>
          </cell>
          <cell r="H986" t="str">
            <v/>
          </cell>
          <cell r="P986" t="str">
            <v/>
          </cell>
        </row>
        <row r="987">
          <cell r="A987" t="str">
            <v/>
          </cell>
          <cell r="H987" t="str">
            <v/>
          </cell>
          <cell r="P987" t="str">
            <v/>
          </cell>
        </row>
        <row r="988">
          <cell r="A988" t="str">
            <v/>
          </cell>
          <cell r="H988" t="str">
            <v/>
          </cell>
          <cell r="P988" t="str">
            <v/>
          </cell>
        </row>
        <row r="989">
          <cell r="A989" t="str">
            <v/>
          </cell>
          <cell r="H989" t="str">
            <v/>
          </cell>
          <cell r="P989" t="str">
            <v/>
          </cell>
        </row>
        <row r="990">
          <cell r="A990" t="str">
            <v/>
          </cell>
          <cell r="H990" t="str">
            <v/>
          </cell>
          <cell r="P990" t="str">
            <v/>
          </cell>
        </row>
        <row r="991">
          <cell r="A991" t="str">
            <v/>
          </cell>
          <cell r="H991" t="str">
            <v/>
          </cell>
          <cell r="P991" t="str">
            <v/>
          </cell>
        </row>
        <row r="992">
          <cell r="A992" t="str">
            <v/>
          </cell>
          <cell r="H992" t="str">
            <v/>
          </cell>
          <cell r="P992" t="str">
            <v/>
          </cell>
        </row>
        <row r="993">
          <cell r="A993" t="str">
            <v/>
          </cell>
          <cell r="H993" t="str">
            <v/>
          </cell>
          <cell r="P993" t="str">
            <v/>
          </cell>
        </row>
        <row r="994">
          <cell r="A994" t="str">
            <v/>
          </cell>
          <cell r="H994" t="str">
            <v/>
          </cell>
          <cell r="P994" t="str">
            <v/>
          </cell>
        </row>
        <row r="995">
          <cell r="A995" t="str">
            <v/>
          </cell>
          <cell r="H995" t="str">
            <v/>
          </cell>
          <cell r="P995" t="str">
            <v/>
          </cell>
        </row>
        <row r="996">
          <cell r="A996" t="str">
            <v/>
          </cell>
          <cell r="H996" t="str">
            <v/>
          </cell>
          <cell r="P996" t="str">
            <v/>
          </cell>
        </row>
        <row r="997">
          <cell r="A997" t="str">
            <v/>
          </cell>
          <cell r="H997" t="str">
            <v/>
          </cell>
          <cell r="P997" t="str">
            <v/>
          </cell>
        </row>
        <row r="998">
          <cell r="A998" t="str">
            <v/>
          </cell>
          <cell r="H998" t="str">
            <v/>
          </cell>
          <cell r="P998" t="str">
            <v/>
          </cell>
        </row>
        <row r="999">
          <cell r="A999" t="str">
            <v/>
          </cell>
          <cell r="H999" t="str">
            <v/>
          </cell>
          <cell r="P999" t="str">
            <v/>
          </cell>
        </row>
        <row r="1000">
          <cell r="A1000" t="str">
            <v/>
          </cell>
          <cell r="H1000" t="str">
            <v/>
          </cell>
          <cell r="P1000" t="str">
            <v/>
          </cell>
        </row>
      </sheetData>
      <sheetData sheetId="9">
        <row r="18">
          <cell r="B18" t="str">
            <v>CATEGORYTIME</v>
          </cell>
          <cell r="C18" t="str">
            <v>AOP2020U012020.Q1</v>
          </cell>
          <cell r="D18" t="str">
            <v>AOP2020U012020.Q2</v>
          </cell>
          <cell r="E18" t="str">
            <v>AOP2020U012020.Q3</v>
          </cell>
          <cell r="F18" t="str">
            <v>AOP2020U012020.Q4</v>
          </cell>
          <cell r="G18" t="str">
            <v>AOP2020U012020.TOTAL</v>
          </cell>
          <cell r="J18" t="str">
            <v>CATEGORYTIME</v>
          </cell>
          <cell r="K18" t="str">
            <v>AOP2020U012020.Q1</v>
          </cell>
          <cell r="L18" t="str">
            <v>AOP2020U012020.Q2</v>
          </cell>
          <cell r="M18" t="str">
            <v>AOP2020U012020.Q3</v>
          </cell>
          <cell r="N18" t="str">
            <v>AOP2020U012020.Q4</v>
          </cell>
          <cell r="O18" t="str">
            <v>AOP2020U012020.TOTAL</v>
          </cell>
          <cell r="R18" t="str">
            <v/>
          </cell>
          <cell r="S18" t="str">
            <v>CATEGORYTIME</v>
          </cell>
          <cell r="T18" t="str">
            <v>AOP2020U012020.Q1</v>
          </cell>
          <cell r="U18" t="str">
            <v>AOP2020U012020.Q2</v>
          </cell>
          <cell r="V18" t="str">
            <v>AOP2020U012020.Q3</v>
          </cell>
          <cell r="W18" t="str">
            <v>AOP2020U012020.Q4</v>
          </cell>
          <cell r="X18" t="str">
            <v>AOP2020U012020.TOTAL</v>
          </cell>
          <cell r="AB18" t="str">
            <v/>
          </cell>
          <cell r="AC18" t="str">
            <v>CATEGORYTIME</v>
          </cell>
          <cell r="AD18" t="str">
            <v>AOP2020U012020.TOTAL</v>
          </cell>
          <cell r="AE18" t="str">
            <v>AOP2020U012020.Q4</v>
          </cell>
          <cell r="AF18" t="str">
            <v/>
          </cell>
          <cell r="AG18" t="str">
            <v/>
          </cell>
          <cell r="AH18" t="str">
            <v/>
          </cell>
          <cell r="AL18" t="str">
            <v/>
          </cell>
          <cell r="AM18" t="str">
            <v/>
          </cell>
          <cell r="AN18" t="str">
            <v/>
          </cell>
          <cell r="AO18" t="str">
            <v/>
          </cell>
          <cell r="AP18" t="str">
            <v/>
          </cell>
          <cell r="AQ18" t="str">
            <v/>
          </cell>
        </row>
        <row r="19">
          <cell r="B19" t="str">
            <v/>
          </cell>
          <cell r="C19" t="str">
            <v>Budget Data</v>
          </cell>
          <cell r="D19" t="str">
            <v>Budget Data</v>
          </cell>
          <cell r="E19" t="str">
            <v>Budget Data</v>
          </cell>
          <cell r="F19" t="str">
            <v>Budget Data</v>
          </cell>
          <cell r="G19" t="str">
            <v>Budget Data</v>
          </cell>
          <cell r="J19" t="str">
            <v/>
          </cell>
          <cell r="K19" t="str">
            <v>Budget Data</v>
          </cell>
          <cell r="L19" t="str">
            <v>Budget Data</v>
          </cell>
          <cell r="M19" t="str">
            <v>Budget Data</v>
          </cell>
          <cell r="N19" t="str">
            <v>Budget Data</v>
          </cell>
          <cell r="O19" t="str">
            <v>Budget Data</v>
          </cell>
          <cell r="R19" t="str">
            <v/>
          </cell>
          <cell r="S19" t="str">
            <v/>
          </cell>
          <cell r="T19" t="str">
            <v>Budget Data</v>
          </cell>
          <cell r="U19" t="str">
            <v>Budget Data</v>
          </cell>
          <cell r="V19" t="str">
            <v>Budget Data</v>
          </cell>
          <cell r="W19" t="str">
            <v>Budget Data</v>
          </cell>
          <cell r="X19" t="str">
            <v>Budget Data</v>
          </cell>
          <cell r="AB19" t="str">
            <v/>
          </cell>
          <cell r="AC19" t="str">
            <v>TIME</v>
          </cell>
          <cell r="AD19" t="str">
            <v>2020.TOTAL</v>
          </cell>
          <cell r="AE19" t="str">
            <v>2020.Q4</v>
          </cell>
          <cell r="AK19" t="str">
            <v>No applicable data found</v>
          </cell>
        </row>
        <row r="20">
          <cell r="B20" t="str">
            <v>CATEGORY</v>
          </cell>
          <cell r="C20" t="str">
            <v>AOP2020U01</v>
          </cell>
          <cell r="D20" t="str">
            <v>AOP2020U01</v>
          </cell>
          <cell r="E20" t="str">
            <v>AOP2020U01</v>
          </cell>
          <cell r="F20" t="str">
            <v>AOP2020U01</v>
          </cell>
          <cell r="G20" t="str">
            <v>AOP2020U01</v>
          </cell>
          <cell r="J20" t="str">
            <v>CATEGORY</v>
          </cell>
          <cell r="K20" t="str">
            <v>AOP2020U01</v>
          </cell>
          <cell r="L20" t="str">
            <v>AOP2020U01</v>
          </cell>
          <cell r="M20" t="str">
            <v>AOP2020U01</v>
          </cell>
          <cell r="N20" t="str">
            <v>AOP2020U01</v>
          </cell>
          <cell r="O20" t="str">
            <v>AOP2020U01</v>
          </cell>
          <cell r="R20" t="str">
            <v/>
          </cell>
          <cell r="S20" t="str">
            <v>CATEGORY</v>
          </cell>
          <cell r="T20" t="str">
            <v>AOP2020U01</v>
          </cell>
          <cell r="U20" t="str">
            <v>AOP2020U01</v>
          </cell>
          <cell r="V20" t="str">
            <v>AOP2020U01</v>
          </cell>
          <cell r="W20" t="str">
            <v>AOP2020U01</v>
          </cell>
          <cell r="X20" t="str">
            <v>AOP2020U01</v>
          </cell>
          <cell r="AB20" t="str">
            <v/>
          </cell>
          <cell r="AC20" t="str">
            <v>CATEGORY</v>
          </cell>
          <cell r="AD20" t="str">
            <v>AOP2020U01</v>
          </cell>
          <cell r="AE20" t="str">
            <v>AOP2020U01</v>
          </cell>
        </row>
        <row r="21">
          <cell r="B21" t="str">
            <v>TIME</v>
          </cell>
          <cell r="C21" t="str">
            <v>2020.Q1</v>
          </cell>
          <cell r="D21" t="str">
            <v>2020.Q2</v>
          </cell>
          <cell r="E21" t="str">
            <v>2020.Q3</v>
          </cell>
          <cell r="F21" t="str">
            <v>2020.Q4</v>
          </cell>
          <cell r="G21" t="str">
            <v>2020.TOTAL</v>
          </cell>
          <cell r="J21" t="str">
            <v>TIME</v>
          </cell>
          <cell r="K21" t="str">
            <v>2020.Q1</v>
          </cell>
          <cell r="L21" t="str">
            <v>2020.Q2</v>
          </cell>
          <cell r="M21" t="str">
            <v>2020.Q3</v>
          </cell>
          <cell r="N21" t="str">
            <v>2020.Q4</v>
          </cell>
          <cell r="O21" t="str">
            <v>2020.TOTAL</v>
          </cell>
          <cell r="R21" t="str">
            <v/>
          </cell>
          <cell r="S21" t="str">
            <v>TIME</v>
          </cell>
          <cell r="T21" t="str">
            <v>2020.Q1</v>
          </cell>
          <cell r="U21" t="str">
            <v>2020.Q2</v>
          </cell>
          <cell r="V21" t="str">
            <v>2020.Q3</v>
          </cell>
          <cell r="W21" t="str">
            <v>2020.Q4</v>
          </cell>
          <cell r="X21" t="str">
            <v>2020.TOTAL</v>
          </cell>
          <cell r="AB21" t="str">
            <v/>
          </cell>
          <cell r="AC21" t="str">
            <v/>
          </cell>
          <cell r="AD21" t="str">
            <v>SignData</v>
          </cell>
          <cell r="AE21" t="str">
            <v>SignData</v>
          </cell>
        </row>
        <row r="22">
          <cell r="B22" t="str">
            <v>P&amp;L Structure</v>
          </cell>
          <cell r="C22" t="str">
            <v xml:space="preserve">* 1,000 </v>
          </cell>
          <cell r="D22" t="str">
            <v xml:space="preserve">* 1,000 </v>
          </cell>
          <cell r="E22" t="str">
            <v xml:space="preserve">* 1,000 </v>
          </cell>
          <cell r="F22" t="str">
            <v xml:space="preserve">* 1,000 </v>
          </cell>
          <cell r="G22" t="str">
            <v xml:space="preserve">* 1,000 </v>
          </cell>
          <cell r="J22" t="str">
            <v>F_ACCT</v>
          </cell>
          <cell r="K22" t="str">
            <v xml:space="preserve">* 1,000 </v>
          </cell>
          <cell r="L22" t="str">
            <v xml:space="preserve">* 1,000 </v>
          </cell>
          <cell r="M22" t="str">
            <v xml:space="preserve">* 1,000 </v>
          </cell>
          <cell r="N22" t="str">
            <v xml:space="preserve">* 1,000 </v>
          </cell>
          <cell r="O22" t="str">
            <v xml:space="preserve">* 1,000 </v>
          </cell>
          <cell r="R22" t="str">
            <v>P&amp;L Structure</v>
          </cell>
          <cell r="S22" t="str">
            <v>F_ACCT</v>
          </cell>
          <cell r="T22" t="str">
            <v xml:space="preserve">* 1,000 </v>
          </cell>
          <cell r="U22" t="str">
            <v xml:space="preserve">* 1,000 </v>
          </cell>
          <cell r="V22" t="str">
            <v xml:space="preserve">* 1,000 </v>
          </cell>
          <cell r="W22" t="str">
            <v xml:space="preserve">* 1,000 </v>
          </cell>
          <cell r="X22" t="str">
            <v xml:space="preserve">* 1,000 </v>
          </cell>
          <cell r="AA22" t="str">
            <v>TP_ACCTPROD_CENTER</v>
          </cell>
          <cell r="AB22" t="str">
            <v>PROD_CENTER</v>
          </cell>
          <cell r="AC22" t="str">
            <v>TP_ACCT</v>
          </cell>
          <cell r="AD22" t="str">
            <v xml:space="preserve">* 1,000 </v>
          </cell>
          <cell r="AE22" t="str">
            <v xml:space="preserve">* 1,000 </v>
          </cell>
          <cell r="AJ22" t="str">
            <v/>
          </cell>
        </row>
        <row r="23">
          <cell r="B23" t="str">
            <v>Net Orders</v>
          </cell>
          <cell r="J23" t="str">
            <v>OPEX_SUM</v>
          </cell>
          <cell r="K23">
            <v>1625.2853339264</v>
          </cell>
          <cell r="L23">
            <v>1899.0572647137001</v>
          </cell>
          <cell r="M23">
            <v>2214.5928008668002</v>
          </cell>
          <cell r="N23">
            <v>1174.9470223228</v>
          </cell>
          <cell r="O23">
            <v>6913.8824218297004</v>
          </cell>
          <cell r="R23" t="str">
            <v>Total Non-Trade COS</v>
          </cell>
          <cell r="S23" t="str">
            <v>OMC_SUM</v>
          </cell>
          <cell r="T23">
            <v>18671.8875146422</v>
          </cell>
          <cell r="U23">
            <v>17444.209794408402</v>
          </cell>
          <cell r="V23">
            <v>17086.467477869701</v>
          </cell>
          <cell r="W23">
            <v>17618.7129706056</v>
          </cell>
          <cell r="X23">
            <v>70821.277757525895</v>
          </cell>
          <cell r="AA23" t="str">
            <v>ORDER_NETAMT01</v>
          </cell>
          <cell r="AB23" t="str">
            <v>01</v>
          </cell>
          <cell r="AC23" t="str">
            <v>ORDER_NETAMT</v>
          </cell>
          <cell r="AD23">
            <v>0</v>
          </cell>
          <cell r="AE23">
            <v>0</v>
          </cell>
          <cell r="AJ23" t="str">
            <v/>
          </cell>
        </row>
        <row r="24">
          <cell r="B24" t="str">
            <v/>
          </cell>
          <cell r="J24" t="str">
            <v>LABOR_SUM</v>
          </cell>
          <cell r="K24">
            <v>2167.3302734252002</v>
          </cell>
          <cell r="L24">
            <v>2303.3723322137998</v>
          </cell>
          <cell r="M24">
            <v>2353.2422241996001</v>
          </cell>
          <cell r="N24">
            <v>2365.5516911558998</v>
          </cell>
          <cell r="O24">
            <v>9189.4965209945003</v>
          </cell>
          <cell r="R24" t="str">
            <v>Total Non-Trade COS</v>
          </cell>
          <cell r="S24" t="str">
            <v>LABOR_SUM</v>
          </cell>
          <cell r="T24">
            <v>25368.378412710899</v>
          </cell>
          <cell r="U24">
            <v>26700.592824089501</v>
          </cell>
          <cell r="V24">
            <v>27077.422893541901</v>
          </cell>
          <cell r="W24">
            <v>27207.629717353098</v>
          </cell>
          <cell r="X24">
            <v>106354.0238476954</v>
          </cell>
          <cell r="AA24" t="str">
            <v>ORDER_NET_API01</v>
          </cell>
          <cell r="AB24" t="str">
            <v>01</v>
          </cell>
          <cell r="AC24" t="str">
            <v>ORDER_NET_API</v>
          </cell>
          <cell r="AD24">
            <v>0</v>
          </cell>
          <cell r="AE24">
            <v>0</v>
          </cell>
          <cell r="AJ24" t="str">
            <v/>
          </cell>
        </row>
        <row r="25">
          <cell r="B25" t="str">
            <v>Net Sales</v>
          </cell>
          <cell r="J25" t="str">
            <v>WLABOR</v>
          </cell>
          <cell r="K25">
            <v>2159.7702734251998</v>
          </cell>
          <cell r="L25">
            <v>2295.5723322138001</v>
          </cell>
          <cell r="M25">
            <v>2345.4422241995999</v>
          </cell>
          <cell r="N25">
            <v>2357.2716911559</v>
          </cell>
          <cell r="O25">
            <v>9158.0565209944998</v>
          </cell>
          <cell r="R25" t="str">
            <v>Total Non-Trade COS</v>
          </cell>
          <cell r="S25" t="str">
            <v>WLABOR</v>
          </cell>
          <cell r="T25">
            <v>24780.9770909121</v>
          </cell>
          <cell r="U25">
            <v>26072.540536273598</v>
          </cell>
          <cell r="V25">
            <v>26342.6874840524</v>
          </cell>
          <cell r="W25">
            <v>26709.5345429564</v>
          </cell>
          <cell r="X25">
            <v>103905.73965419451</v>
          </cell>
          <cell r="AA25" t="str">
            <v>SALES_MFG_COST201</v>
          </cell>
          <cell r="AB25" t="str">
            <v>01</v>
          </cell>
          <cell r="AC25" t="str">
            <v>SALES_MFG_COST2</v>
          </cell>
          <cell r="AD25">
            <v>0</v>
          </cell>
          <cell r="AE25">
            <v>0</v>
          </cell>
          <cell r="AJ25" t="str">
            <v/>
          </cell>
        </row>
        <row r="26">
          <cell r="B26" t="str">
            <v>Sales Discounts</v>
          </cell>
          <cell r="J26" t="str">
            <v>WTEMPS</v>
          </cell>
          <cell r="K26">
            <v>7.56</v>
          </cell>
          <cell r="L26">
            <v>7.8</v>
          </cell>
          <cell r="M26">
            <v>7.8</v>
          </cell>
          <cell r="N26">
            <v>8.2799999999999994</v>
          </cell>
          <cell r="O26">
            <v>31.44</v>
          </cell>
          <cell r="R26" t="str">
            <v>Total Non-Trade COS</v>
          </cell>
          <cell r="S26" t="str">
            <v>WCOMMAWARDS</v>
          </cell>
          <cell r="T26">
            <v>64.876147132400007</v>
          </cell>
          <cell r="U26">
            <v>65.862687132399998</v>
          </cell>
          <cell r="V26">
            <v>65.862687132399998</v>
          </cell>
          <cell r="W26">
            <v>65.862687132399998</v>
          </cell>
          <cell r="X26">
            <v>262.4642085296</v>
          </cell>
          <cell r="AA26" t="str">
            <v>SALES_NETAMT01</v>
          </cell>
          <cell r="AB26" t="str">
            <v>01</v>
          </cell>
          <cell r="AC26" t="str">
            <v>SALES_NETAMT</v>
          </cell>
          <cell r="AD26">
            <v>0</v>
          </cell>
          <cell r="AE26">
            <v>0</v>
          </cell>
          <cell r="AJ26" t="str">
            <v/>
          </cell>
        </row>
        <row r="27">
          <cell r="B27" t="str">
            <v>Gross Sales</v>
          </cell>
          <cell r="J27" t="str">
            <v>WTRAVEL</v>
          </cell>
          <cell r="K27">
            <v>77.810700000500006</v>
          </cell>
          <cell r="L27">
            <v>75.660610000099993</v>
          </cell>
          <cell r="M27">
            <v>82.4122900001</v>
          </cell>
          <cell r="N27">
            <v>-420.07757000010002</v>
          </cell>
          <cell r="O27">
            <v>-184.1939699994</v>
          </cell>
          <cell r="R27" t="str">
            <v>Total Non-Trade COS</v>
          </cell>
          <cell r="S27" t="str">
            <v>WTEMPS</v>
          </cell>
          <cell r="T27">
            <v>522.52517466639995</v>
          </cell>
          <cell r="U27">
            <v>562.18960068349998</v>
          </cell>
          <cell r="V27">
            <v>668.87272235709997</v>
          </cell>
          <cell r="W27">
            <v>432.2324872643</v>
          </cell>
          <cell r="X27">
            <v>2185.8199849713001</v>
          </cell>
          <cell r="AA27" t="str">
            <v>SALES_NET_API01</v>
          </cell>
          <cell r="AB27" t="str">
            <v>01</v>
          </cell>
          <cell r="AC27" t="str">
            <v>SALES_NET_API</v>
          </cell>
          <cell r="AD27">
            <v>0</v>
          </cell>
          <cell r="AE27">
            <v>0</v>
          </cell>
          <cell r="AJ27" t="str">
            <v/>
          </cell>
        </row>
        <row r="28">
          <cell r="B28" t="str">
            <v>Cost of Goods Sold</v>
          </cell>
          <cell r="J28" t="str">
            <v>WTRAVELS</v>
          </cell>
          <cell r="K28">
            <v>68.264056667099993</v>
          </cell>
          <cell r="L28">
            <v>65.958946666800003</v>
          </cell>
          <cell r="M28">
            <v>72.924346666800005</v>
          </cell>
          <cell r="N28">
            <v>-429.66262333340001</v>
          </cell>
          <cell r="O28">
            <v>-222.51527333269999</v>
          </cell>
          <cell r="R28" t="str">
            <v>Total Non-Trade COS</v>
          </cell>
          <cell r="S28" t="str">
            <v>WTRAVEL</v>
          </cell>
          <cell r="T28">
            <v>307.59187866640002</v>
          </cell>
          <cell r="U28">
            <v>392.28628433329999</v>
          </cell>
          <cell r="V28">
            <v>429.15139466559998</v>
          </cell>
          <cell r="W28">
            <v>331.83935766809998</v>
          </cell>
          <cell r="X28">
            <v>1460.8689153334001</v>
          </cell>
          <cell r="AA28" t="str">
            <v/>
          </cell>
          <cell r="AJ28" t="str">
            <v/>
          </cell>
        </row>
        <row r="29">
          <cell r="B29" t="str">
            <v>Trade Cost of Sales I/C</v>
          </cell>
          <cell r="J29" t="str">
            <v>WMEETINGS</v>
          </cell>
          <cell r="K29">
            <v>6.5</v>
          </cell>
          <cell r="L29">
            <v>6.5</v>
          </cell>
          <cell r="M29">
            <v>6.5</v>
          </cell>
          <cell r="N29">
            <v>6.5</v>
          </cell>
          <cell r="O29">
            <v>26</v>
          </cell>
          <cell r="R29" t="str">
            <v>Total Non-Trade COS</v>
          </cell>
          <cell r="S29" t="str">
            <v>WTRAVELS</v>
          </cell>
          <cell r="T29">
            <v>283.35088366690002</v>
          </cell>
          <cell r="U29">
            <v>363.76873733399998</v>
          </cell>
          <cell r="V29">
            <v>391.34315666610001</v>
          </cell>
          <cell r="W29">
            <v>292.53118766850002</v>
          </cell>
          <cell r="X29">
            <v>1330.9939653355</v>
          </cell>
          <cell r="AA29" t="str">
            <v/>
          </cell>
          <cell r="AJ29" t="str">
            <v/>
          </cell>
        </row>
        <row r="30">
          <cell r="B30" t="str">
            <v>Trade Cost of Sales</v>
          </cell>
          <cell r="J30" t="str">
            <v>WPAGERS</v>
          </cell>
          <cell r="K30">
            <v>3.0466433334</v>
          </cell>
          <cell r="L30">
            <v>3.2016633333</v>
          </cell>
          <cell r="M30">
            <v>2.9879433333000001</v>
          </cell>
          <cell r="N30">
            <v>3.0850533332999999</v>
          </cell>
          <cell r="O30">
            <v>12.321303333299999</v>
          </cell>
          <cell r="R30" t="str">
            <v>Total Non-Trade COS</v>
          </cell>
          <cell r="S30" t="str">
            <v>WMEETINGS</v>
          </cell>
          <cell r="T30">
            <v>9.2623199998000008</v>
          </cell>
          <cell r="U30">
            <v>11.738859999600001</v>
          </cell>
          <cell r="V30">
            <v>22.084879999799998</v>
          </cell>
          <cell r="W30">
            <v>22.7925000002</v>
          </cell>
          <cell r="X30">
            <v>65.878559999399997</v>
          </cell>
          <cell r="AA30" t="str">
            <v/>
          </cell>
          <cell r="AJ30" t="str">
            <v/>
          </cell>
        </row>
        <row r="31">
          <cell r="B31" t="str">
            <v>Trade Margin</v>
          </cell>
          <cell r="J31" t="str">
            <v>PROJECT_OS_SUM</v>
          </cell>
          <cell r="K31">
            <v>706.45258250070003</v>
          </cell>
          <cell r="L31">
            <v>829.25813249969997</v>
          </cell>
          <cell r="M31">
            <v>976.82756000040001</v>
          </cell>
          <cell r="N31">
            <v>821.78033250010003</v>
          </cell>
          <cell r="O31">
            <v>3334.3186075008998</v>
          </cell>
          <cell r="R31" t="str">
            <v>Total Non-Trade COS</v>
          </cell>
          <cell r="S31" t="str">
            <v>WPAGERS</v>
          </cell>
          <cell r="T31">
            <v>14.978674999700001</v>
          </cell>
          <cell r="U31">
            <v>16.7786869997</v>
          </cell>
          <cell r="V31">
            <v>15.723357999699999</v>
          </cell>
          <cell r="W31">
            <v>16.5156699994</v>
          </cell>
          <cell r="X31">
            <v>63.9963899985</v>
          </cell>
          <cell r="AA31" t="str">
            <v/>
          </cell>
          <cell r="AJ31" t="str">
            <v/>
          </cell>
        </row>
        <row r="32">
          <cell r="B32" t="str">
            <v>Total Non-Trade COS</v>
          </cell>
          <cell r="C32">
            <v>18671.8875146422</v>
          </cell>
          <cell r="D32">
            <v>17444.209794408402</v>
          </cell>
          <cell r="E32">
            <v>17086.467477869701</v>
          </cell>
          <cell r="F32">
            <v>17618.7129706056</v>
          </cell>
          <cell r="G32">
            <v>70821.277757525895</v>
          </cell>
          <cell r="J32" t="str">
            <v>WPROJECT</v>
          </cell>
          <cell r="K32">
            <v>-69.384319999799999</v>
          </cell>
          <cell r="L32">
            <v>-108.4851</v>
          </cell>
          <cell r="M32">
            <v>-88.574469999900003</v>
          </cell>
          <cell r="N32">
            <v>-40.709989999800001</v>
          </cell>
          <cell r="O32">
            <v>-307.15387999950002</v>
          </cell>
          <cell r="R32" t="str">
            <v>Total Non-Trade COS</v>
          </cell>
          <cell r="S32" t="str">
            <v>WFACILITIES</v>
          </cell>
          <cell r="T32">
            <v>4251.3300599997001</v>
          </cell>
          <cell r="U32">
            <v>4326.4134566659995</v>
          </cell>
          <cell r="V32">
            <v>4256.7889699985999</v>
          </cell>
          <cell r="W32">
            <v>4386.3236683323003</v>
          </cell>
          <cell r="X32">
            <v>17220.8561549966</v>
          </cell>
          <cell r="AA32" t="str">
            <v/>
          </cell>
          <cell r="AJ32" t="str">
            <v/>
          </cell>
        </row>
        <row r="33">
          <cell r="B33" t="str">
            <v>COS - Cap SW Amort</v>
          </cell>
          <cell r="J33" t="str">
            <v>WOUTSERV</v>
          </cell>
          <cell r="K33">
            <v>775.83690250049995</v>
          </cell>
          <cell r="L33">
            <v>937.74323249969996</v>
          </cell>
          <cell r="M33">
            <v>1065.4020300003001</v>
          </cell>
          <cell r="N33">
            <v>862.4903224999</v>
          </cell>
          <cell r="O33">
            <v>3641.4724875003999</v>
          </cell>
          <cell r="R33" t="str">
            <v>Total Non-Trade COS</v>
          </cell>
          <cell r="S33" t="str">
            <v>WBLDGRENT</v>
          </cell>
          <cell r="T33">
            <v>517.24891999989995</v>
          </cell>
          <cell r="U33">
            <v>542.21922000040001</v>
          </cell>
          <cell r="V33">
            <v>541.01872999989996</v>
          </cell>
          <cell r="W33">
            <v>589.47851500019999</v>
          </cell>
          <cell r="X33">
            <v>2189.9653850004001</v>
          </cell>
          <cell r="AA33" t="str">
            <v/>
          </cell>
          <cell r="AJ33" t="str">
            <v/>
          </cell>
        </row>
        <row r="34">
          <cell r="B34" t="str">
            <v>COS - Distribution</v>
          </cell>
          <cell r="C34">
            <v>7348.6713389451998</v>
          </cell>
          <cell r="D34">
            <v>6957.6892095070998</v>
          </cell>
          <cell r="E34">
            <v>6908.0804200171997</v>
          </cell>
          <cell r="F34">
            <v>8237.8030636123003</v>
          </cell>
          <cell r="G34">
            <v>29452.244032081799</v>
          </cell>
          <cell r="J34" t="str">
            <v>WFACILITIES</v>
          </cell>
          <cell r="K34">
            <v>1933.4395100006</v>
          </cell>
          <cell r="L34">
            <v>1758.2004100004999</v>
          </cell>
          <cell r="M34">
            <v>1924.9417400006</v>
          </cell>
          <cell r="N34">
            <v>1756.0734700002999</v>
          </cell>
          <cell r="O34">
            <v>7372.6551300020001</v>
          </cell>
          <cell r="R34" t="str">
            <v>Total Non-Trade COS</v>
          </cell>
          <cell r="S34" t="str">
            <v>WEQUIPRENT</v>
          </cell>
          <cell r="T34">
            <v>-3.72</v>
          </cell>
          <cell r="U34">
            <v>33.304999999800003</v>
          </cell>
          <cell r="V34">
            <v>33.357999999999997</v>
          </cell>
          <cell r="W34">
            <v>33.302809999899999</v>
          </cell>
          <cell r="X34">
            <v>96.245809999700001</v>
          </cell>
          <cell r="AA34" t="str">
            <v/>
          </cell>
          <cell r="AJ34" t="str">
            <v/>
          </cell>
        </row>
        <row r="35">
          <cell r="B35" t="str">
            <v>COS - Facilities (OMC)</v>
          </cell>
          <cell r="C35">
            <v>2954.9926994334</v>
          </cell>
          <cell r="D35">
            <v>2929.0443015863998</v>
          </cell>
          <cell r="E35">
            <v>3101.4138296318001</v>
          </cell>
          <cell r="F35">
            <v>3507.9212430424</v>
          </cell>
          <cell r="G35">
            <v>12493.372073693999</v>
          </cell>
          <cell r="J35" t="str">
            <v>WBLDGRENT</v>
          </cell>
          <cell r="K35">
            <v>107.19549999989999</v>
          </cell>
          <cell r="L35">
            <v>110.24858</v>
          </cell>
          <cell r="M35">
            <v>111.17269</v>
          </cell>
          <cell r="O35">
            <v>328.61676999989999</v>
          </cell>
          <cell r="R35" t="str">
            <v>Total Non-Trade COS</v>
          </cell>
          <cell r="S35" t="str">
            <v>WSWRENT</v>
          </cell>
          <cell r="T35">
            <v>192.3364266664</v>
          </cell>
          <cell r="U35">
            <v>198.45485999979999</v>
          </cell>
          <cell r="V35">
            <v>182.89407666650001</v>
          </cell>
          <cell r="W35">
            <v>190.49306666659999</v>
          </cell>
          <cell r="X35">
            <v>764.17842999929996</v>
          </cell>
          <cell r="AA35" t="str">
            <v/>
          </cell>
          <cell r="AJ35" t="str">
            <v/>
          </cell>
        </row>
        <row r="36">
          <cell r="B36" t="str">
            <v>COS - Finance (OMC)</v>
          </cell>
          <cell r="J36" t="str">
            <v>WEQUIPRENT</v>
          </cell>
          <cell r="K36">
            <v>36.870460000100003</v>
          </cell>
          <cell r="L36">
            <v>37.172640000000001</v>
          </cell>
          <cell r="M36">
            <v>37.456600000100003</v>
          </cell>
          <cell r="N36">
            <v>35.774000000400001</v>
          </cell>
          <cell r="O36">
            <v>147.2737000006</v>
          </cell>
          <cell r="R36" t="str">
            <v>Total Non-Trade COS</v>
          </cell>
          <cell r="S36" t="str">
            <v>WELECTRIC</v>
          </cell>
          <cell r="T36">
            <v>1086.7941566667</v>
          </cell>
          <cell r="U36">
            <v>1124.1565533333001</v>
          </cell>
          <cell r="V36">
            <v>1091.9183899996001</v>
          </cell>
          <cell r="W36">
            <v>1100.6535066667</v>
          </cell>
          <cell r="X36">
            <v>4403.5226066662999</v>
          </cell>
          <cell r="AA36" t="str">
            <v/>
          </cell>
          <cell r="AJ36" t="str">
            <v/>
          </cell>
        </row>
        <row r="37">
          <cell r="B37" t="str">
            <v>COS - Manufacturing</v>
          </cell>
          <cell r="C37">
            <v>7257.2887868632997</v>
          </cell>
          <cell r="D37">
            <v>6016.0256265149001</v>
          </cell>
          <cell r="E37">
            <v>5734.8770294209999</v>
          </cell>
          <cell r="F37">
            <v>4132.6446567512003</v>
          </cell>
          <cell r="G37">
            <v>23140.836099550401</v>
          </cell>
          <cell r="J37" t="str">
            <v>WELECTRIC</v>
          </cell>
          <cell r="K37">
            <v>832.03846000010003</v>
          </cell>
          <cell r="L37">
            <v>911.39753000020005</v>
          </cell>
          <cell r="M37">
            <v>1075.2863500000999</v>
          </cell>
          <cell r="N37">
            <v>919.58300000010001</v>
          </cell>
          <cell r="O37">
            <v>3738.3053400005001</v>
          </cell>
          <cell r="R37" t="str">
            <v>Total Non-Trade COS</v>
          </cell>
          <cell r="S37" t="str">
            <v>WWATER</v>
          </cell>
          <cell r="T37">
            <v>44.4116399997</v>
          </cell>
          <cell r="U37">
            <v>47.512419999899997</v>
          </cell>
          <cell r="V37">
            <v>46.479419999999998</v>
          </cell>
          <cell r="W37">
            <v>47.195599999999999</v>
          </cell>
          <cell r="X37">
            <v>185.59907999960001</v>
          </cell>
          <cell r="AA37" t="str">
            <v/>
          </cell>
          <cell r="AJ37" t="str">
            <v/>
          </cell>
        </row>
        <row r="38">
          <cell r="B38" t="str">
            <v>COS - MIS (OMC)</v>
          </cell>
          <cell r="J38" t="str">
            <v>WWATER</v>
          </cell>
          <cell r="K38">
            <v>34.791670000000003</v>
          </cell>
          <cell r="L38">
            <v>37.290700000199998</v>
          </cell>
          <cell r="M38">
            <v>47.569670000000002</v>
          </cell>
          <cell r="N38">
            <v>41.523460000199997</v>
          </cell>
          <cell r="O38">
            <v>161.17550000040001</v>
          </cell>
          <cell r="R38" t="str">
            <v>Total Non-Trade COS</v>
          </cell>
          <cell r="S38" t="str">
            <v>WGAS</v>
          </cell>
          <cell r="T38">
            <v>260.63232000049999</v>
          </cell>
          <cell r="U38">
            <v>174.49684333339999</v>
          </cell>
          <cell r="V38">
            <v>146.04321000019999</v>
          </cell>
          <cell r="W38">
            <v>202.71771666679999</v>
          </cell>
          <cell r="X38">
            <v>783.89009000090005</v>
          </cell>
          <cell r="AA38" t="str">
            <v/>
          </cell>
          <cell r="AJ38" t="str">
            <v/>
          </cell>
        </row>
        <row r="39">
          <cell r="B39" t="str">
            <v>COS - Service</v>
          </cell>
          <cell r="J39" t="str">
            <v>WGAS</v>
          </cell>
          <cell r="K39">
            <v>130.1893200001</v>
          </cell>
          <cell r="L39">
            <v>31.7572600001</v>
          </cell>
          <cell r="M39">
            <v>23.961370000199999</v>
          </cell>
          <cell r="N39">
            <v>77.587999999800005</v>
          </cell>
          <cell r="O39">
            <v>263.49595000020003</v>
          </cell>
          <cell r="R39" t="str">
            <v>Total Non-Trade COS</v>
          </cell>
          <cell r="S39" t="str">
            <v>WBLDGREP</v>
          </cell>
          <cell r="T39">
            <v>197.76306333330001</v>
          </cell>
          <cell r="U39">
            <v>207.12726333289999</v>
          </cell>
          <cell r="V39">
            <v>226.4451799997</v>
          </cell>
          <cell r="W39">
            <v>228.7759333329</v>
          </cell>
          <cell r="X39">
            <v>860.11143999880005</v>
          </cell>
          <cell r="AA39" t="str">
            <v/>
          </cell>
          <cell r="AJ39" t="str">
            <v/>
          </cell>
        </row>
        <row r="40">
          <cell r="B40" t="str">
            <v>COS - Other</v>
          </cell>
          <cell r="C40">
            <v>1110.9346894002999</v>
          </cell>
          <cell r="D40">
            <v>1541.4506567999999</v>
          </cell>
          <cell r="E40">
            <v>1342.0961987997</v>
          </cell>
          <cell r="F40">
            <v>1740.3440071996999</v>
          </cell>
          <cell r="G40">
            <v>5734.8255521996998</v>
          </cell>
          <cell r="J40" t="str">
            <v>WBLDGREP</v>
          </cell>
          <cell r="K40">
            <v>176.70227000009999</v>
          </cell>
          <cell r="L40">
            <v>215.05962</v>
          </cell>
          <cell r="M40">
            <v>212.10899000009999</v>
          </cell>
          <cell r="N40">
            <v>240.98199999990001</v>
          </cell>
          <cell r="O40">
            <v>844.85288000009996</v>
          </cell>
          <cell r="R40" t="str">
            <v>Total Non-Trade COS</v>
          </cell>
          <cell r="S40" t="str">
            <v>WAUTOREP</v>
          </cell>
          <cell r="T40">
            <v>1.375</v>
          </cell>
          <cell r="U40">
            <v>1.375</v>
          </cell>
          <cell r="V40">
            <v>1.375</v>
          </cell>
          <cell r="W40">
            <v>2.4382700000000002</v>
          </cell>
          <cell r="X40">
            <v>6.5632700000000002</v>
          </cell>
          <cell r="AA40" t="str">
            <v/>
          </cell>
          <cell r="AJ40" t="str">
            <v/>
          </cell>
        </row>
        <row r="41">
          <cell r="B41" t="str">
            <v>I/C Sales</v>
          </cell>
          <cell r="J41" t="str">
            <v>WCLEANING</v>
          </cell>
          <cell r="K41">
            <v>6.2264400000000002</v>
          </cell>
          <cell r="L41">
            <v>6.2264400000000002</v>
          </cell>
          <cell r="M41">
            <v>6.2264400000000002</v>
          </cell>
          <cell r="O41">
            <v>18.679320000000001</v>
          </cell>
          <cell r="R41" t="str">
            <v>Total Non-Trade COS</v>
          </cell>
          <cell r="S41" t="str">
            <v>WCLEANING</v>
          </cell>
          <cell r="T41">
            <v>283.63993333320002</v>
          </cell>
          <cell r="U41">
            <v>288.43800000020002</v>
          </cell>
          <cell r="V41">
            <v>298.37819666659999</v>
          </cell>
          <cell r="W41">
            <v>281.59748333329998</v>
          </cell>
          <cell r="X41">
            <v>1152.0536133333001</v>
          </cell>
          <cell r="AA41" t="str">
            <v/>
          </cell>
          <cell r="AJ41" t="str">
            <v/>
          </cell>
        </row>
        <row r="42">
          <cell r="B42" t="str">
            <v>I/C COS</v>
          </cell>
          <cell r="J42" t="str">
            <v>WEQUIPREP</v>
          </cell>
          <cell r="K42">
            <v>12.728210000300001</v>
          </cell>
          <cell r="L42">
            <v>5.3719900000000003</v>
          </cell>
          <cell r="M42">
            <v>1.7610900001000001</v>
          </cell>
          <cell r="N42">
            <v>7.3800100000000004</v>
          </cell>
          <cell r="O42">
            <v>27.241300000399999</v>
          </cell>
          <cell r="R42" t="str">
            <v>Total Non-Trade COS</v>
          </cell>
          <cell r="S42" t="str">
            <v>WEQUIPREP</v>
          </cell>
          <cell r="T42">
            <v>940.94601666660003</v>
          </cell>
          <cell r="U42">
            <v>979.17414666640002</v>
          </cell>
          <cell r="V42">
            <v>959.32636666650001</v>
          </cell>
          <cell r="W42">
            <v>974.14336666630004</v>
          </cell>
          <cell r="X42">
            <v>3853.5898966658001</v>
          </cell>
          <cell r="AA42" t="str">
            <v/>
          </cell>
          <cell r="AJ42" t="str">
            <v/>
          </cell>
        </row>
        <row r="43">
          <cell r="B43" t="str">
            <v>I/C Profit in end inv</v>
          </cell>
          <cell r="J43" t="str">
            <v>WGROUNDS</v>
          </cell>
          <cell r="K43">
            <v>250.49118000000001</v>
          </cell>
          <cell r="L43">
            <v>57.469650000000001</v>
          </cell>
          <cell r="M43">
            <v>63.192540000000001</v>
          </cell>
          <cell r="N43">
            <v>87.036999999900004</v>
          </cell>
          <cell r="O43">
            <v>458.19036999989999</v>
          </cell>
          <cell r="R43" t="str">
            <v>Total Non-Trade COS</v>
          </cell>
          <cell r="S43" t="str">
            <v>WGROUNDS</v>
          </cell>
          <cell r="T43">
            <v>45.974399999900001</v>
          </cell>
          <cell r="U43">
            <v>34.253483333600002</v>
          </cell>
          <cell r="V43">
            <v>35.007733333300003</v>
          </cell>
          <cell r="W43">
            <v>41.435733333199998</v>
          </cell>
          <cell r="X43">
            <v>156.67134999999999</v>
          </cell>
          <cell r="AA43" t="str">
            <v/>
          </cell>
          <cell r="AJ43" t="str">
            <v/>
          </cell>
        </row>
        <row r="44">
          <cell r="B44" t="str">
            <v>Gross Profit</v>
          </cell>
          <cell r="C44">
            <v>-18671.8875146422</v>
          </cell>
          <cell r="D44">
            <v>-17444.209794408402</v>
          </cell>
          <cell r="E44">
            <v>-17086.467477869701</v>
          </cell>
          <cell r="F44">
            <v>-17618.7129706056</v>
          </cell>
          <cell r="G44">
            <v>-70821.277757525895</v>
          </cell>
          <cell r="J44" t="str">
            <v>WPROPTAX</v>
          </cell>
          <cell r="K44">
            <v>346.20600000000002</v>
          </cell>
          <cell r="L44">
            <v>346.20600000000002</v>
          </cell>
          <cell r="M44">
            <v>346.20600000000002</v>
          </cell>
          <cell r="N44">
            <v>346.20600000000002</v>
          </cell>
          <cell r="O44">
            <v>1384.8240000000001</v>
          </cell>
          <cell r="R44" t="str">
            <v>Total Non-Trade COS</v>
          </cell>
          <cell r="S44" t="str">
            <v>WPROPTAX</v>
          </cell>
          <cell r="T44">
            <v>683.92818333349999</v>
          </cell>
          <cell r="U44">
            <v>695.90066666630003</v>
          </cell>
          <cell r="V44">
            <v>694.54466666630003</v>
          </cell>
          <cell r="W44">
            <v>694.09166666639999</v>
          </cell>
          <cell r="X44">
            <v>2768.4651833325001</v>
          </cell>
          <cell r="AA44" t="str">
            <v/>
          </cell>
          <cell r="AJ44" t="str">
            <v/>
          </cell>
        </row>
        <row r="45">
          <cell r="B45" t="str">
            <v>Total Expenses</v>
          </cell>
          <cell r="C45">
            <v>1625.2853339264</v>
          </cell>
          <cell r="D45">
            <v>1899.0572647137001</v>
          </cell>
          <cell r="E45">
            <v>2214.5928008668002</v>
          </cell>
          <cell r="F45">
            <v>1174.9470223228</v>
          </cell>
          <cell r="G45">
            <v>6913.8824218297004</v>
          </cell>
          <cell r="J45" t="str">
            <v>DEPREC_AMORT_SUM</v>
          </cell>
          <cell r="K45">
            <v>2475.7778500004001</v>
          </cell>
          <cell r="L45">
            <v>2487.7329300002998</v>
          </cell>
          <cell r="M45">
            <v>2488.0994200002001</v>
          </cell>
          <cell r="N45">
            <v>2470.3543300003998</v>
          </cell>
          <cell r="O45">
            <v>9921.9645300012999</v>
          </cell>
          <cell r="R45" t="str">
            <v>Total Non-Trade COS</v>
          </cell>
          <cell r="S45" t="str">
            <v>DEPREC_AMORT_SUM</v>
          </cell>
          <cell r="T45">
            <v>5122.2962133318997</v>
          </cell>
          <cell r="U45">
            <v>5031.3540233325002</v>
          </cell>
          <cell r="V45">
            <v>5191.6633099992996</v>
          </cell>
          <cell r="W45">
            <v>5517.6981266653002</v>
          </cell>
          <cell r="X45">
            <v>20863.011673329001</v>
          </cell>
          <cell r="AA45" t="str">
            <v/>
          </cell>
          <cell r="AJ45" t="str">
            <v/>
          </cell>
        </row>
        <row r="46">
          <cell r="B46" t="str">
            <v>Total SMS</v>
          </cell>
          <cell r="J46" t="str">
            <v>WDEPREC</v>
          </cell>
          <cell r="K46">
            <v>2475.7778500004001</v>
          </cell>
          <cell r="L46">
            <v>2487.7329300002998</v>
          </cell>
          <cell r="M46">
            <v>2488.0994200002001</v>
          </cell>
          <cell r="N46">
            <v>2470.3543300003998</v>
          </cell>
          <cell r="O46">
            <v>9921.9645300012999</v>
          </cell>
          <cell r="R46" t="str">
            <v>Total Non-Trade COS</v>
          </cell>
          <cell r="S46" t="str">
            <v>WDEPREC</v>
          </cell>
          <cell r="T46">
            <v>5117.2962133317997</v>
          </cell>
          <cell r="U46">
            <v>5026.3540233324002</v>
          </cell>
          <cell r="V46">
            <v>5186.6633099991996</v>
          </cell>
          <cell r="W46">
            <v>5512.6981266652001</v>
          </cell>
          <cell r="X46">
            <v>20843.011673328601</v>
          </cell>
          <cell r="AA46" t="str">
            <v/>
          </cell>
          <cell r="AJ46" t="str">
            <v/>
          </cell>
        </row>
        <row r="47">
          <cell r="B47" t="str">
            <v>External Commission</v>
          </cell>
          <cell r="J47" t="str">
            <v>OTHER_OPEX_SUM</v>
          </cell>
          <cell r="K47">
            <v>-5735.5255820009997</v>
          </cell>
          <cell r="L47">
            <v>-5555.1671500006996</v>
          </cell>
          <cell r="M47">
            <v>-5610.9304333340997</v>
          </cell>
          <cell r="N47">
            <v>-5818.7352313337997</v>
          </cell>
          <cell r="O47">
            <v>-22720.358396669599</v>
          </cell>
          <cell r="R47" t="str">
            <v>Total Non-Trade COS</v>
          </cell>
          <cell r="S47" t="str">
            <v>WAMORT</v>
          </cell>
          <cell r="T47">
            <v>5.0000000001</v>
          </cell>
          <cell r="U47">
            <v>5.0000000001</v>
          </cell>
          <cell r="V47">
            <v>5.0000000001</v>
          </cell>
          <cell r="W47">
            <v>5.0000000001</v>
          </cell>
          <cell r="X47">
            <v>20.0000000004</v>
          </cell>
          <cell r="AA47" t="str">
            <v/>
          </cell>
          <cell r="AJ47" t="str">
            <v/>
          </cell>
        </row>
        <row r="48">
          <cell r="B48" t="str">
            <v>Marketing</v>
          </cell>
          <cell r="J48" t="str">
            <v>WNLABCOM</v>
          </cell>
          <cell r="K48">
            <v>-15</v>
          </cell>
          <cell r="M48">
            <v>-38</v>
          </cell>
          <cell r="O48">
            <v>-53</v>
          </cell>
          <cell r="R48" t="str">
            <v>Total Non-Trade COS</v>
          </cell>
          <cell r="S48" t="str">
            <v>MFG_CREDITS</v>
          </cell>
          <cell r="T48">
            <v>-31918.007719199799</v>
          </cell>
          <cell r="U48">
            <v>-34382.869927729902</v>
          </cell>
          <cell r="V48">
            <v>-34684.687885314801</v>
          </cell>
          <cell r="W48">
            <v>-36168.846312252499</v>
          </cell>
          <cell r="X48">
            <v>-137154.41184449699</v>
          </cell>
          <cell r="AA48" t="str">
            <v/>
          </cell>
          <cell r="AJ48" t="str">
            <v/>
          </cell>
        </row>
        <row r="49">
          <cell r="B49" t="str">
            <v>Order Entry</v>
          </cell>
          <cell r="J49" t="str">
            <v>WTRAINING</v>
          </cell>
          <cell r="K49">
            <v>8.5902499991999992</v>
          </cell>
          <cell r="L49">
            <v>13.0546599991</v>
          </cell>
          <cell r="M49">
            <v>7.4112499996999999</v>
          </cell>
          <cell r="N49">
            <v>8.4176399995000004</v>
          </cell>
          <cell r="O49">
            <v>37.473799997500002</v>
          </cell>
          <cell r="R49" t="str">
            <v>Total Non-Trade COS</v>
          </cell>
          <cell r="S49" t="str">
            <v>CORPCC_ABSORPTION</v>
          </cell>
          <cell r="T49">
            <v>-24085.8553566665</v>
          </cell>
          <cell r="U49">
            <v>-26060.985109999499</v>
          </cell>
          <cell r="V49">
            <v>-26073.0020133326</v>
          </cell>
          <cell r="W49">
            <v>-26002.9335199997</v>
          </cell>
          <cell r="X49">
            <v>-102222.7759999983</v>
          </cell>
          <cell r="AA49" t="str">
            <v/>
          </cell>
          <cell r="AJ49" t="str">
            <v/>
          </cell>
        </row>
        <row r="50">
          <cell r="B50" t="str">
            <v>Selling</v>
          </cell>
          <cell r="J50" t="str">
            <v>WOPSUPPLY</v>
          </cell>
          <cell r="K50">
            <v>56.320697999899998</v>
          </cell>
          <cell r="L50">
            <v>240.2674899996</v>
          </cell>
          <cell r="M50">
            <v>247.6551099998</v>
          </cell>
          <cell r="N50">
            <v>-33.3006780001</v>
          </cell>
          <cell r="O50">
            <v>510.94261999920002</v>
          </cell>
          <cell r="R50" t="str">
            <v>Total Non-Trade COS</v>
          </cell>
          <cell r="S50" t="str">
            <v>CORPCC_MAT_BURDEN</v>
          </cell>
          <cell r="T50">
            <v>-5560.7802763999998</v>
          </cell>
          <cell r="U50">
            <v>-5657.6183388005002</v>
          </cell>
          <cell r="V50">
            <v>-5974.8811338669002</v>
          </cell>
          <cell r="W50">
            <v>-6084.4760699997996</v>
          </cell>
          <cell r="X50">
            <v>-23277.755819067199</v>
          </cell>
          <cell r="AA50" t="str">
            <v/>
          </cell>
          <cell r="AJ50" t="str">
            <v/>
          </cell>
        </row>
        <row r="51">
          <cell r="B51" t="str">
            <v>Technical Support</v>
          </cell>
          <cell r="J51" t="str">
            <v>WALLOCS</v>
          </cell>
          <cell r="K51">
            <v>-6099.0367299999998</v>
          </cell>
          <cell r="L51">
            <v>-6099.0367200001001</v>
          </cell>
          <cell r="M51">
            <v>-6099.0367200001001</v>
          </cell>
          <cell r="N51">
            <v>-6099.0390099999004</v>
          </cell>
          <cell r="O51">
            <v>-24396.149180000099</v>
          </cell>
          <cell r="R51" t="str">
            <v>Total Non-Trade COS</v>
          </cell>
          <cell r="S51" t="str">
            <v>CORPCC_PRICE_VAR</v>
          </cell>
          <cell r="T51">
            <v>-376.56388999979998</v>
          </cell>
          <cell r="U51">
            <v>-748.90649866299998</v>
          </cell>
          <cell r="V51">
            <v>-1728.0831357142999</v>
          </cell>
          <cell r="W51">
            <v>-1938.8184532411999</v>
          </cell>
          <cell r="X51">
            <v>-4792.3719776182998</v>
          </cell>
          <cell r="AA51" t="str">
            <v/>
          </cell>
          <cell r="AJ51" t="str">
            <v/>
          </cell>
        </row>
        <row r="52">
          <cell r="B52" t="str">
            <v>Total G&amp;A</v>
          </cell>
          <cell r="C52">
            <v>668.66036204340003</v>
          </cell>
          <cell r="D52">
            <v>835.65520567370004</v>
          </cell>
          <cell r="E52">
            <v>1146.0978888863999</v>
          </cell>
          <cell r="F52">
            <v>98.899345926500004</v>
          </cell>
          <cell r="G52">
            <v>2749.3128025300002</v>
          </cell>
          <cell r="J52" t="str">
            <v>WOTHERS</v>
          </cell>
          <cell r="K52">
            <v>313.60019999989998</v>
          </cell>
          <cell r="L52">
            <v>290.54742000070001</v>
          </cell>
          <cell r="M52">
            <v>271.03992666649998</v>
          </cell>
          <cell r="N52">
            <v>305.1868166667</v>
          </cell>
          <cell r="O52">
            <v>1180.3743633337999</v>
          </cell>
          <cell r="R52" t="str">
            <v>Total Non-Trade COS</v>
          </cell>
          <cell r="S52" t="str">
            <v>CORPCC_PRICE_VAR_FX</v>
          </cell>
          <cell r="T52">
            <v>143.90481386650001</v>
          </cell>
          <cell r="U52">
            <v>306.81014640000001</v>
          </cell>
          <cell r="V52">
            <v>390.56896759969999</v>
          </cell>
          <cell r="W52">
            <v>157.78669432149999</v>
          </cell>
          <cell r="X52">
            <v>999.0706221877</v>
          </cell>
          <cell r="AA52" t="str">
            <v/>
          </cell>
          <cell r="AJ52" t="str">
            <v/>
          </cell>
        </row>
        <row r="53">
          <cell r="B53" t="str">
            <v>Administration</v>
          </cell>
          <cell r="C53">
            <v>541.80703082549996</v>
          </cell>
          <cell r="D53">
            <v>730.03094573299995</v>
          </cell>
          <cell r="E53">
            <v>708.41510239909996</v>
          </cell>
          <cell r="F53">
            <v>29.455748511500001</v>
          </cell>
          <cell r="G53">
            <v>2009.7088274691</v>
          </cell>
          <cell r="R53" t="str">
            <v>Total Non-Trade COS</v>
          </cell>
          <cell r="S53" t="str">
            <v>CORPCC_PROD_VAR</v>
          </cell>
          <cell r="T53">
            <v>-1867.9070099999001</v>
          </cell>
          <cell r="U53">
            <v>-2076.1631266667</v>
          </cell>
          <cell r="V53">
            <v>-2545.0075700007001</v>
          </cell>
          <cell r="W53">
            <v>-2487.5199633334</v>
          </cell>
          <cell r="X53">
            <v>-8976.5976700006995</v>
          </cell>
          <cell r="AA53" t="str">
            <v/>
          </cell>
          <cell r="AJ53" t="str">
            <v/>
          </cell>
        </row>
        <row r="54">
          <cell r="B54" t="str">
            <v>Facilities (G&amp;A)</v>
          </cell>
          <cell r="C54">
            <v>126.85333121790001</v>
          </cell>
          <cell r="D54">
            <v>105.6242599407</v>
          </cell>
          <cell r="E54">
            <v>437.68278648730001</v>
          </cell>
          <cell r="F54">
            <v>69.443597414999999</v>
          </cell>
          <cell r="G54">
            <v>739.60397506089998</v>
          </cell>
          <cell r="R54" t="str">
            <v>Total Non-Trade COS</v>
          </cell>
          <cell r="S54" t="str">
            <v>CORPPL_COS_CMV</v>
          </cell>
          <cell r="T54">
            <v>-170.8060000001</v>
          </cell>
          <cell r="U54">
            <v>-146.00700000020001</v>
          </cell>
          <cell r="V54">
            <v>1245.7170000000001</v>
          </cell>
          <cell r="W54">
            <v>187.1150000001</v>
          </cell>
          <cell r="X54">
            <v>1116.0189999997999</v>
          </cell>
          <cell r="AA54" t="str">
            <v/>
          </cell>
          <cell r="AJ54" t="str">
            <v/>
          </cell>
        </row>
        <row r="55">
          <cell r="B55" t="str">
            <v>Finance (G&amp;A)</v>
          </cell>
          <cell r="R55" t="str">
            <v>Total Non-Trade COS</v>
          </cell>
          <cell r="S55" t="str">
            <v>DUTY_FREIGHT_SUM</v>
          </cell>
          <cell r="T55">
            <v>5729.1958327345001</v>
          </cell>
          <cell r="U55">
            <v>5292.2835130498997</v>
          </cell>
          <cell r="V55">
            <v>5115.3035244496996</v>
          </cell>
          <cell r="W55">
            <v>6327.6530649711003</v>
          </cell>
          <cell r="X55">
            <v>22464.435935205202</v>
          </cell>
          <cell r="AA55" t="str">
            <v/>
          </cell>
          <cell r="AJ55" t="str">
            <v/>
          </cell>
        </row>
        <row r="56">
          <cell r="B56" t="str">
            <v>Fringe</v>
          </cell>
          <cell r="R56" t="str">
            <v>Total Non-Trade COS</v>
          </cell>
          <cell r="S56" t="str">
            <v>CORPPL_DUTY_FREIGHT</v>
          </cell>
          <cell r="T56">
            <v>685.79702940070001</v>
          </cell>
          <cell r="U56">
            <v>720.49016680019997</v>
          </cell>
          <cell r="V56">
            <v>573.41285599989999</v>
          </cell>
          <cell r="W56">
            <v>828.83617999989997</v>
          </cell>
          <cell r="X56">
            <v>2808.5362322006999</v>
          </cell>
          <cell r="AA56" t="str">
            <v/>
          </cell>
          <cell r="AJ56" t="str">
            <v/>
          </cell>
        </row>
        <row r="57">
          <cell r="B57" t="str">
            <v>Human Resources</v>
          </cell>
          <cell r="R57" t="str">
            <v>Total Non-Trade COS</v>
          </cell>
          <cell r="S57" t="str">
            <v>WFREIGHT</v>
          </cell>
          <cell r="T57">
            <v>5043.3988033338001</v>
          </cell>
          <cell r="U57">
            <v>4571.7933462497003</v>
          </cell>
          <cell r="V57">
            <v>4541.8906684497997</v>
          </cell>
          <cell r="W57">
            <v>5498.8168849712001</v>
          </cell>
          <cell r="X57">
            <v>19655.899703004499</v>
          </cell>
          <cell r="AA57" t="str">
            <v/>
          </cell>
          <cell r="AJ57" t="str">
            <v/>
          </cell>
        </row>
        <row r="58">
          <cell r="B58" t="str">
            <v>Legal (G&amp;A)</v>
          </cell>
          <cell r="R58" t="str">
            <v>Total Non-Trade COS</v>
          </cell>
          <cell r="S58" t="str">
            <v>OTHER_OMC_SUM</v>
          </cell>
          <cell r="T58">
            <v>9811.1028363986006</v>
          </cell>
          <cell r="U58">
            <v>10084.1496206671</v>
          </cell>
          <cell r="V58">
            <v>9700.8252705293999</v>
          </cell>
          <cell r="W58">
            <v>10016.4153478682</v>
          </cell>
          <cell r="X58">
            <v>39612.493075463302</v>
          </cell>
          <cell r="AA58" t="str">
            <v/>
          </cell>
          <cell r="AJ58" t="str">
            <v/>
          </cell>
        </row>
        <row r="59">
          <cell r="B59" t="str">
            <v>MIS (G&amp;A)</v>
          </cell>
          <cell r="R59" t="str">
            <v>Total Non-Trade COS</v>
          </cell>
          <cell r="S59" t="str">
            <v>WRECRUIT</v>
          </cell>
          <cell r="T59">
            <v>50.657789999999999</v>
          </cell>
          <cell r="U59">
            <v>50.41</v>
          </cell>
          <cell r="V59">
            <v>50.41</v>
          </cell>
          <cell r="W59">
            <v>10.41</v>
          </cell>
          <cell r="X59">
            <v>161.88779</v>
          </cell>
          <cell r="AA59" t="str">
            <v/>
          </cell>
          <cell r="AJ59" t="str">
            <v/>
          </cell>
        </row>
        <row r="60">
          <cell r="B60" t="str">
            <v>Other Income/Expense</v>
          </cell>
          <cell r="R60" t="str">
            <v>Total Non-Trade COS</v>
          </cell>
          <cell r="S60" t="str">
            <v>WPROJECT</v>
          </cell>
          <cell r="T60">
            <v>430.11135999930002</v>
          </cell>
          <cell r="U60">
            <v>343.588053333</v>
          </cell>
          <cell r="V60">
            <v>15.869516665800001</v>
          </cell>
          <cell r="W60">
            <v>131.54650333399999</v>
          </cell>
          <cell r="X60">
            <v>921.1154333321</v>
          </cell>
          <cell r="AA60" t="str">
            <v/>
          </cell>
          <cell r="AJ60" t="str">
            <v/>
          </cell>
        </row>
        <row r="61">
          <cell r="B61" t="str">
            <v>Transaction Gain/Loss</v>
          </cell>
          <cell r="R61" t="str">
            <v>Total Non-Trade COS</v>
          </cell>
          <cell r="S61" t="str">
            <v>WINVEXP</v>
          </cell>
          <cell r="T61">
            <v>922.53594333299998</v>
          </cell>
          <cell r="U61">
            <v>866.77130333299999</v>
          </cell>
          <cell r="V61">
            <v>852.72633333279998</v>
          </cell>
          <cell r="W61">
            <v>867.07681333330004</v>
          </cell>
          <cell r="X61">
            <v>3509.1103933321001</v>
          </cell>
          <cell r="AA61" t="str">
            <v/>
          </cell>
          <cell r="AJ61" t="str">
            <v/>
          </cell>
        </row>
        <row r="62">
          <cell r="B62" t="str">
            <v>Total R&amp;D</v>
          </cell>
          <cell r="C62">
            <v>956.62497188299994</v>
          </cell>
          <cell r="D62">
            <v>1063.40205904</v>
          </cell>
          <cell r="E62">
            <v>1068.4949119804</v>
          </cell>
          <cell r="F62">
            <v>1076.0476763962999</v>
          </cell>
          <cell r="G62">
            <v>4164.5696192997002</v>
          </cell>
          <cell r="R62" t="str">
            <v>Total Non-Trade COS</v>
          </cell>
          <cell r="S62" t="str">
            <v>WTRAINING</v>
          </cell>
          <cell r="T62">
            <v>166.70089333280001</v>
          </cell>
          <cell r="U62">
            <v>130.6998033326</v>
          </cell>
          <cell r="V62">
            <v>130.71528999840001</v>
          </cell>
          <cell r="W62">
            <v>109.1445733324</v>
          </cell>
          <cell r="X62">
            <v>537.26055999619996</v>
          </cell>
          <cell r="AA62" t="str">
            <v/>
          </cell>
          <cell r="AJ62" t="str">
            <v/>
          </cell>
        </row>
        <row r="63">
          <cell r="B63" t="str">
            <v>Legal (R&amp;D)</v>
          </cell>
          <cell r="C63">
            <v>278.06890835270002</v>
          </cell>
          <cell r="D63">
            <v>308.40522086980002</v>
          </cell>
          <cell r="E63">
            <v>308.40522086980002</v>
          </cell>
          <cell r="F63">
            <v>309.51798528580002</v>
          </cell>
          <cell r="G63">
            <v>1204.3973353781</v>
          </cell>
          <cell r="R63" t="str">
            <v>Total Non-Trade COS</v>
          </cell>
          <cell r="S63" t="str">
            <v>WPROMO</v>
          </cell>
          <cell r="T63">
            <v>1.9999900000000001E-5</v>
          </cell>
          <cell r="X63">
            <v>1.9999900000000001E-5</v>
          </cell>
          <cell r="AA63" t="str">
            <v/>
          </cell>
          <cell r="AJ63" t="str">
            <v/>
          </cell>
        </row>
        <row r="64">
          <cell r="B64" t="str">
            <v>MIS (R&amp;D)</v>
          </cell>
          <cell r="R64" t="str">
            <v>Total Non-Trade COS</v>
          </cell>
          <cell r="S64" t="str">
            <v>WOUTSERV</v>
          </cell>
          <cell r="T64">
            <v>1410.3137333324</v>
          </cell>
          <cell r="U64">
            <v>1481.8389899993999</v>
          </cell>
          <cell r="V64">
            <v>1473.2778566653001</v>
          </cell>
          <cell r="W64">
            <v>1574.7243933329</v>
          </cell>
          <cell r="X64">
            <v>5940.1549733299998</v>
          </cell>
          <cell r="AA64" t="str">
            <v/>
          </cell>
          <cell r="AJ64" t="str">
            <v/>
          </cell>
        </row>
        <row r="65">
          <cell r="B65" t="str">
            <v>R&amp;D</v>
          </cell>
          <cell r="C65">
            <v>678.55606353029998</v>
          </cell>
          <cell r="D65">
            <v>754.99683817020002</v>
          </cell>
          <cell r="E65">
            <v>760.08969111060003</v>
          </cell>
          <cell r="F65">
            <v>766.52969111050004</v>
          </cell>
          <cell r="G65">
            <v>2960.1722839216</v>
          </cell>
          <cell r="R65" t="str">
            <v>Total Non-Trade COS</v>
          </cell>
          <cell r="S65" t="str">
            <v>WOPSUPPLY</v>
          </cell>
          <cell r="T65">
            <v>2193.6517464002</v>
          </cell>
          <cell r="U65">
            <v>2185.4731306676999</v>
          </cell>
          <cell r="V65">
            <v>2176.5084443993001</v>
          </cell>
          <cell r="W65">
            <v>2187.9483906659998</v>
          </cell>
          <cell r="X65">
            <v>8743.5817121332002</v>
          </cell>
          <cell r="AA65" t="str">
            <v/>
          </cell>
          <cell r="AJ65" t="str">
            <v/>
          </cell>
        </row>
        <row r="66">
          <cell r="B66" t="str">
            <v>Net Contribution</v>
          </cell>
          <cell r="C66">
            <v>-20297.1728485686</v>
          </cell>
          <cell r="D66">
            <v>-19343.267059122099</v>
          </cell>
          <cell r="E66">
            <v>-19301.060278736499</v>
          </cell>
          <cell r="F66">
            <v>-18793.659992928398</v>
          </cell>
          <cell r="G66">
            <v>-77735.160179355604</v>
          </cell>
          <cell r="R66" t="str">
            <v>Total Non-Trade COS</v>
          </cell>
          <cell r="S66" t="str">
            <v>WALLOCS</v>
          </cell>
          <cell r="T66">
            <v>2406.1072000003001</v>
          </cell>
          <cell r="U66">
            <v>2406.0072000004002</v>
          </cell>
          <cell r="V66">
            <v>2406.1072000003001</v>
          </cell>
          <cell r="W66">
            <v>2406.0080200007001</v>
          </cell>
          <cell r="X66">
            <v>9624.2296200017008</v>
          </cell>
          <cell r="AA66" t="str">
            <v/>
          </cell>
          <cell r="AJ66" t="str">
            <v/>
          </cell>
        </row>
        <row r="67">
          <cell r="R67" t="str">
            <v>Total Non-Trade COS</v>
          </cell>
          <cell r="S67" t="str">
            <v>WPOSTAGE</v>
          </cell>
          <cell r="T67">
            <v>5.5049000001000001</v>
          </cell>
          <cell r="U67">
            <v>3.5705900002000002</v>
          </cell>
          <cell r="V67">
            <v>4.2996166667000004</v>
          </cell>
          <cell r="W67">
            <v>3.5336633333999998</v>
          </cell>
          <cell r="X67">
            <v>16.908770000400001</v>
          </cell>
          <cell r="AA67" t="str">
            <v/>
          </cell>
          <cell r="AJ67" t="str">
            <v/>
          </cell>
        </row>
        <row r="68">
          <cell r="R68" t="str">
            <v>Total Non-Trade COS</v>
          </cell>
          <cell r="S68" t="str">
            <v>WLIBRARY</v>
          </cell>
          <cell r="T68">
            <v>36.953843333000002</v>
          </cell>
          <cell r="U68">
            <v>33.180246666800002</v>
          </cell>
          <cell r="V68">
            <v>33.882300000199997</v>
          </cell>
          <cell r="W68">
            <v>34.873166667100001</v>
          </cell>
          <cell r="X68">
            <v>138.88955666710001</v>
          </cell>
          <cell r="AA68" t="str">
            <v/>
          </cell>
          <cell r="AJ68" t="str">
            <v/>
          </cell>
        </row>
        <row r="69">
          <cell r="R69" t="str">
            <v>Total Non-Trade COS</v>
          </cell>
          <cell r="S69" t="str">
            <v>WDONATE</v>
          </cell>
          <cell r="T69">
            <v>5.5833333331999997</v>
          </cell>
          <cell r="U69">
            <v>12.458333333500001</v>
          </cell>
          <cell r="V69">
            <v>13.916666666699999</v>
          </cell>
          <cell r="W69">
            <v>5.5833333331999997</v>
          </cell>
          <cell r="X69">
            <v>37.541666666600001</v>
          </cell>
          <cell r="AA69" t="str">
            <v/>
          </cell>
          <cell r="AJ69" t="str">
            <v/>
          </cell>
        </row>
        <row r="70">
          <cell r="R70" t="str">
            <v>Total Non-Trade COS</v>
          </cell>
          <cell r="S70" t="str">
            <v>WCAFE</v>
          </cell>
          <cell r="T70">
            <v>103.7316333342</v>
          </cell>
          <cell r="U70">
            <v>112.864133334</v>
          </cell>
          <cell r="V70">
            <v>101.96777666760001</v>
          </cell>
          <cell r="W70">
            <v>105.5652766675</v>
          </cell>
          <cell r="X70">
            <v>424.12882000330001</v>
          </cell>
          <cell r="AA70" t="str">
            <v/>
          </cell>
          <cell r="AJ70" t="str">
            <v/>
          </cell>
        </row>
        <row r="71">
          <cell r="R71" t="str">
            <v>Total Non-Trade COS</v>
          </cell>
          <cell r="S71" t="str">
            <v>WEMPPROG</v>
          </cell>
          <cell r="T71">
            <v>42.500000000199996</v>
          </cell>
          <cell r="U71">
            <v>42.500000000199996</v>
          </cell>
          <cell r="V71">
            <v>45.000000000100002</v>
          </cell>
          <cell r="W71">
            <v>47.500000000299998</v>
          </cell>
          <cell r="X71">
            <v>177.50000000079999</v>
          </cell>
          <cell r="AA71" t="str">
            <v/>
          </cell>
          <cell r="AJ71" t="str">
            <v/>
          </cell>
        </row>
        <row r="72">
          <cell r="R72" t="str">
            <v>Total Non-Trade COS</v>
          </cell>
          <cell r="S72" t="str">
            <v>WMISC</v>
          </cell>
          <cell r="T72">
            <v>-315.48119333300002</v>
          </cell>
          <cell r="U72">
            <v>-316.46765666670001</v>
          </cell>
          <cell r="V72">
            <v>-291.21367666650002</v>
          </cell>
          <cell r="W72">
            <v>-256.23286666640001</v>
          </cell>
          <cell r="X72">
            <v>-1179.3953933326</v>
          </cell>
          <cell r="AA72" t="str">
            <v/>
          </cell>
          <cell r="AJ72" t="str">
            <v/>
          </cell>
        </row>
        <row r="73">
          <cell r="R73" t="str">
            <v>Total Non-Trade COS</v>
          </cell>
          <cell r="S73" t="str">
            <v>WTELE</v>
          </cell>
          <cell r="T73">
            <v>67.693436666400004</v>
          </cell>
          <cell r="U73">
            <v>67.820806666199999</v>
          </cell>
          <cell r="V73">
            <v>66.586216666200002</v>
          </cell>
          <cell r="W73">
            <v>66.682576666399996</v>
          </cell>
          <cell r="X73">
            <v>268.78303666519997</v>
          </cell>
          <cell r="AA73" t="str">
            <v/>
          </cell>
          <cell r="AJ73" t="str">
            <v/>
          </cell>
        </row>
        <row r="74">
          <cell r="R74" t="str">
            <v>Total Non-Trade COS</v>
          </cell>
          <cell r="S74" t="str">
            <v>WDATA</v>
          </cell>
          <cell r="T74">
            <v>4.9861299998000002</v>
          </cell>
          <cell r="U74">
            <v>8.5933300001999999</v>
          </cell>
          <cell r="V74">
            <v>6.5592999999000003</v>
          </cell>
          <cell r="W74">
            <v>9.0500000006000008</v>
          </cell>
          <cell r="X74">
            <v>29.1887600005</v>
          </cell>
          <cell r="AA74" t="str">
            <v/>
          </cell>
          <cell r="AJ74" t="str">
            <v/>
          </cell>
        </row>
        <row r="75">
          <cell r="R75" t="str">
            <v>Total Non-Trade COS</v>
          </cell>
          <cell r="S75" t="str">
            <v>WINSUR</v>
          </cell>
          <cell r="T75">
            <v>269.20267000019999</v>
          </cell>
          <cell r="U75">
            <v>274.80209000010001</v>
          </cell>
          <cell r="V75">
            <v>273.57601000009998</v>
          </cell>
          <cell r="W75">
            <v>271.50499999980002</v>
          </cell>
          <cell r="X75">
            <v>1089.0857700002</v>
          </cell>
          <cell r="AA75" t="str">
            <v/>
          </cell>
          <cell r="AJ75" t="str">
            <v/>
          </cell>
        </row>
        <row r="76">
          <cell r="R76" t="str">
            <v>Total Non-Trade COS</v>
          </cell>
          <cell r="S76" t="str">
            <v>WMISCTAX</v>
          </cell>
          <cell r="U76">
            <v>2.5000000000000001E-2</v>
          </cell>
          <cell r="V76">
            <v>0.49999999989999999</v>
          </cell>
          <cell r="X76">
            <v>0.52499999990000001</v>
          </cell>
          <cell r="AA76" t="str">
            <v/>
          </cell>
          <cell r="AJ76" t="str">
            <v/>
          </cell>
        </row>
        <row r="77">
          <cell r="R77" t="str">
            <v>Total Non-Trade COS</v>
          </cell>
          <cell r="S77" t="str">
            <v>WBANKCHRG</v>
          </cell>
          <cell r="T77">
            <v>0.49892999999999998</v>
          </cell>
          <cell r="U77">
            <v>0.47019999979999999</v>
          </cell>
          <cell r="V77">
            <v>0.45279999990000003</v>
          </cell>
          <cell r="W77">
            <v>0.1500000001</v>
          </cell>
          <cell r="X77">
            <v>1.5719299998</v>
          </cell>
          <cell r="AA77" t="str">
            <v/>
          </cell>
          <cell r="AJ77" t="str">
            <v/>
          </cell>
        </row>
        <row r="78">
          <cell r="R78" t="str">
            <v>Total Non-Trade COS</v>
          </cell>
          <cell r="S78" t="str">
            <v>WPERCOST</v>
          </cell>
          <cell r="T78">
            <v>697.50000000049999</v>
          </cell>
          <cell r="U78">
            <v>697.50000000049999</v>
          </cell>
          <cell r="V78">
            <v>697.50000000049999</v>
          </cell>
          <cell r="W78">
            <v>697.50000000030002</v>
          </cell>
          <cell r="X78">
            <v>2790.0000000017999</v>
          </cell>
          <cell r="AA78" t="str">
            <v/>
          </cell>
          <cell r="AJ78" t="str">
            <v/>
          </cell>
        </row>
        <row r="79">
          <cell r="R79" t="str">
            <v>Total Non-Trade COS</v>
          </cell>
          <cell r="S79" t="str">
            <v>WOTHINCEXP</v>
          </cell>
          <cell r="T79">
            <v>96.230456666799995</v>
          </cell>
          <cell r="U79">
            <v>94.446556666800006</v>
          </cell>
          <cell r="V79">
            <v>91.549776666499994</v>
          </cell>
          <cell r="W79">
            <v>59.913666666700003</v>
          </cell>
          <cell r="X79">
            <v>342.14045666679999</v>
          </cell>
          <cell r="AA79" t="str">
            <v/>
          </cell>
          <cell r="AJ79" t="str">
            <v/>
          </cell>
        </row>
        <row r="80">
          <cell r="R80" t="str">
            <v>Total Non-Trade COS</v>
          </cell>
          <cell r="S80" t="str">
            <v>CORPCC_SUBCONTRACT</v>
          </cell>
          <cell r="T80">
            <v>-3.8323700002000001</v>
          </cell>
          <cell r="U80">
            <v>-7.2339000002000002</v>
          </cell>
          <cell r="V80">
            <v>0.53829000000000005</v>
          </cell>
          <cell r="W80">
            <v>3.4250100000999999</v>
          </cell>
          <cell r="X80">
            <v>-7.1029700003</v>
          </cell>
          <cell r="AA80" t="str">
            <v/>
          </cell>
          <cell r="AJ80" t="str">
            <v/>
          </cell>
        </row>
        <row r="81">
          <cell r="R81" t="str">
            <v>Total Non-Trade COS</v>
          </cell>
          <cell r="S81" t="str">
            <v>CORPPL_WARRANTY</v>
          </cell>
          <cell r="T81">
            <v>1182.0500199997</v>
          </cell>
          <cell r="U81">
            <v>1427.0852899996</v>
          </cell>
          <cell r="V81">
            <v>1253.3936099998</v>
          </cell>
          <cell r="W81">
            <v>1402.9999999999</v>
          </cell>
          <cell r="X81">
            <v>5265.5289199990002</v>
          </cell>
          <cell r="AA81" t="str">
            <v/>
          </cell>
          <cell r="AJ81" t="str">
            <v/>
          </cell>
        </row>
        <row r="82">
          <cell r="R82" t="str">
            <v>Total Non-Trade COS</v>
          </cell>
          <cell r="S82" t="str">
            <v>CORPPL_SCRAP</v>
          </cell>
          <cell r="T82">
            <v>34.8279299999</v>
          </cell>
          <cell r="U82">
            <v>34.867139999899997</v>
          </cell>
          <cell r="V82">
            <v>161.1083927999</v>
          </cell>
          <cell r="W82">
            <v>20.058827200100001</v>
          </cell>
          <cell r="X82">
            <v>250.8622899998</v>
          </cell>
          <cell r="AA82" t="str">
            <v/>
          </cell>
          <cell r="AJ82" t="str">
            <v/>
          </cell>
        </row>
        <row r="83">
          <cell r="R83" t="str">
            <v>Total Non-Trade COS</v>
          </cell>
          <cell r="S83" t="str">
            <v>CORPPL_ADJ_TO_PHYS</v>
          </cell>
          <cell r="T83">
            <v>8.5178999999999991</v>
          </cell>
          <cell r="U83">
            <v>3.4748600000000001</v>
          </cell>
          <cell r="V83">
            <v>7.4791400001000001</v>
          </cell>
          <cell r="W83">
            <v>2.4489999998999998</v>
          </cell>
          <cell r="X83">
            <v>21.9209</v>
          </cell>
          <cell r="AA83" t="str">
            <v/>
          </cell>
          <cell r="AJ83" t="str">
            <v/>
          </cell>
        </row>
        <row r="84">
          <cell r="R84" t="str">
            <v>Total Non-Trade COS</v>
          </cell>
          <cell r="S84" t="str">
            <v>CORPPL_COS_OTHER</v>
          </cell>
          <cell r="T84">
            <v>-5.4434700000999996</v>
          </cell>
          <cell r="U84">
            <v>129.40412000009999</v>
          </cell>
          <cell r="V84">
            <v>128.1144099999</v>
          </cell>
          <cell r="W84">
            <v>254.99999999990001</v>
          </cell>
          <cell r="X84">
            <v>507.07505999979998</v>
          </cell>
          <cell r="AA84" t="str">
            <v/>
          </cell>
          <cell r="AJ84" t="str">
            <v/>
          </cell>
        </row>
        <row r="85">
          <cell r="AA85" t="str">
            <v/>
          </cell>
          <cell r="AJ85" t="str">
            <v/>
          </cell>
        </row>
        <row r="86">
          <cell r="AA86" t="str">
            <v/>
          </cell>
          <cell r="AJ86" t="str">
            <v/>
          </cell>
        </row>
        <row r="87">
          <cell r="AA87" t="str">
            <v/>
          </cell>
          <cell r="AJ87" t="str">
            <v/>
          </cell>
        </row>
        <row r="88">
          <cell r="AA88" t="str">
            <v/>
          </cell>
          <cell r="AJ88" t="str">
            <v/>
          </cell>
        </row>
        <row r="89">
          <cell r="AA89" t="str">
            <v/>
          </cell>
          <cell r="AJ89" t="str">
            <v/>
          </cell>
        </row>
        <row r="90">
          <cell r="AA90" t="str">
            <v/>
          </cell>
          <cell r="AJ90" t="str">
            <v/>
          </cell>
        </row>
        <row r="91">
          <cell r="AA91" t="str">
            <v/>
          </cell>
          <cell r="AJ91" t="str">
            <v/>
          </cell>
        </row>
        <row r="92">
          <cell r="AA92" t="str">
            <v/>
          </cell>
          <cell r="AJ92" t="str">
            <v/>
          </cell>
        </row>
        <row r="93">
          <cell r="AA93" t="str">
            <v/>
          </cell>
          <cell r="AJ93" t="str">
            <v/>
          </cell>
        </row>
        <row r="94">
          <cell r="AA94" t="str">
            <v/>
          </cell>
          <cell r="AJ94" t="str">
            <v/>
          </cell>
        </row>
        <row r="95">
          <cell r="AA95" t="str">
            <v/>
          </cell>
          <cell r="AJ95" t="str">
            <v/>
          </cell>
        </row>
        <row r="96">
          <cell r="AA96" t="str">
            <v/>
          </cell>
          <cell r="AJ96" t="str">
            <v/>
          </cell>
        </row>
        <row r="97">
          <cell r="AA97" t="str">
            <v/>
          </cell>
          <cell r="AJ97" t="str">
            <v/>
          </cell>
        </row>
        <row r="98">
          <cell r="AA98" t="str">
            <v/>
          </cell>
          <cell r="AJ98" t="str">
            <v/>
          </cell>
        </row>
        <row r="99">
          <cell r="AA99" t="str">
            <v/>
          </cell>
          <cell r="AJ99" t="str">
            <v/>
          </cell>
        </row>
        <row r="100">
          <cell r="AA100" t="str">
            <v/>
          </cell>
          <cell r="AJ100" t="str">
            <v/>
          </cell>
        </row>
        <row r="101">
          <cell r="AA101" t="str">
            <v/>
          </cell>
          <cell r="AJ101" t="str">
            <v/>
          </cell>
        </row>
        <row r="102">
          <cell r="AA102" t="str">
            <v/>
          </cell>
          <cell r="AJ102" t="str">
            <v/>
          </cell>
        </row>
        <row r="103">
          <cell r="AA103" t="str">
            <v/>
          </cell>
          <cell r="AJ103" t="str">
            <v/>
          </cell>
        </row>
        <row r="104">
          <cell r="AA104" t="str">
            <v/>
          </cell>
          <cell r="AJ104" t="str">
            <v/>
          </cell>
        </row>
        <row r="105">
          <cell r="AA105" t="str">
            <v/>
          </cell>
          <cell r="AJ105" t="str">
            <v/>
          </cell>
        </row>
        <row r="106">
          <cell r="AA106" t="str">
            <v/>
          </cell>
          <cell r="AJ106" t="str">
            <v/>
          </cell>
        </row>
        <row r="107">
          <cell r="AA107" t="str">
            <v/>
          </cell>
          <cell r="AJ107" t="str">
            <v/>
          </cell>
        </row>
        <row r="108">
          <cell r="AA108" t="str">
            <v/>
          </cell>
          <cell r="AJ108" t="str">
            <v/>
          </cell>
        </row>
        <row r="109">
          <cell r="AA109" t="str">
            <v/>
          </cell>
          <cell r="AJ109" t="str">
            <v/>
          </cell>
        </row>
        <row r="110">
          <cell r="AA110" t="str">
            <v/>
          </cell>
          <cell r="AJ110" t="str">
            <v/>
          </cell>
        </row>
        <row r="111">
          <cell r="AA111" t="str">
            <v/>
          </cell>
          <cell r="AJ111" t="str">
            <v/>
          </cell>
        </row>
        <row r="112">
          <cell r="AA112" t="str">
            <v/>
          </cell>
          <cell r="AJ112" t="str">
            <v/>
          </cell>
        </row>
        <row r="113">
          <cell r="AA113" t="str">
            <v/>
          </cell>
          <cell r="AJ113" t="str">
            <v/>
          </cell>
        </row>
        <row r="114">
          <cell r="AA114" t="str">
            <v/>
          </cell>
          <cell r="AJ114" t="str">
            <v/>
          </cell>
        </row>
        <row r="115">
          <cell r="AA115" t="str">
            <v/>
          </cell>
          <cell r="AJ115" t="str">
            <v/>
          </cell>
        </row>
        <row r="116">
          <cell r="AA116" t="str">
            <v/>
          </cell>
          <cell r="AJ116" t="str">
            <v/>
          </cell>
        </row>
        <row r="117">
          <cell r="AA117" t="str">
            <v/>
          </cell>
          <cell r="AJ117" t="str">
            <v/>
          </cell>
        </row>
        <row r="118">
          <cell r="AA118" t="str">
            <v/>
          </cell>
          <cell r="AJ118" t="str">
            <v/>
          </cell>
        </row>
        <row r="119">
          <cell r="AA119" t="str">
            <v/>
          </cell>
          <cell r="AJ119" t="str">
            <v/>
          </cell>
        </row>
        <row r="120">
          <cell r="AA120" t="str">
            <v/>
          </cell>
          <cell r="AJ120" t="str">
            <v/>
          </cell>
        </row>
        <row r="121">
          <cell r="AA121" t="str">
            <v/>
          </cell>
          <cell r="AJ121" t="str">
            <v/>
          </cell>
        </row>
        <row r="122">
          <cell r="AA122" t="str">
            <v/>
          </cell>
          <cell r="AJ122" t="str">
            <v/>
          </cell>
        </row>
        <row r="123">
          <cell r="AA123" t="str">
            <v/>
          </cell>
          <cell r="AJ123" t="str">
            <v/>
          </cell>
        </row>
        <row r="124">
          <cell r="AA124" t="str">
            <v/>
          </cell>
          <cell r="AJ124" t="str">
            <v/>
          </cell>
        </row>
        <row r="125">
          <cell r="AA125" t="str">
            <v/>
          </cell>
          <cell r="AJ125" t="str">
            <v/>
          </cell>
        </row>
        <row r="126">
          <cell r="AA126" t="str">
            <v/>
          </cell>
          <cell r="AJ126" t="str">
            <v/>
          </cell>
        </row>
        <row r="127">
          <cell r="AA127" t="str">
            <v/>
          </cell>
          <cell r="AJ127" t="str">
            <v/>
          </cell>
        </row>
        <row r="128">
          <cell r="AA128" t="str">
            <v/>
          </cell>
          <cell r="AJ128" t="str">
            <v/>
          </cell>
        </row>
        <row r="129">
          <cell r="AA129" t="str">
            <v/>
          </cell>
          <cell r="AJ129" t="str">
            <v/>
          </cell>
        </row>
        <row r="130">
          <cell r="AA130" t="str">
            <v/>
          </cell>
          <cell r="AJ130" t="str">
            <v/>
          </cell>
        </row>
        <row r="131">
          <cell r="AA131" t="str">
            <v/>
          </cell>
          <cell r="AJ131" t="str">
            <v/>
          </cell>
        </row>
        <row r="132">
          <cell r="AA132" t="str">
            <v/>
          </cell>
          <cell r="AJ132" t="str">
            <v/>
          </cell>
        </row>
        <row r="133">
          <cell r="AA133" t="str">
            <v/>
          </cell>
          <cell r="AJ133" t="str">
            <v/>
          </cell>
        </row>
        <row r="134">
          <cell r="AA134" t="str">
            <v/>
          </cell>
          <cell r="AJ134" t="str">
            <v/>
          </cell>
        </row>
        <row r="135">
          <cell r="AA135" t="str">
            <v/>
          </cell>
          <cell r="AJ135" t="str">
            <v/>
          </cell>
        </row>
        <row r="136">
          <cell r="AA136" t="str">
            <v/>
          </cell>
          <cell r="AJ136" t="str">
            <v/>
          </cell>
        </row>
        <row r="137">
          <cell r="AA137" t="str">
            <v/>
          </cell>
          <cell r="AJ137" t="str">
            <v/>
          </cell>
        </row>
        <row r="138">
          <cell r="AA138" t="str">
            <v/>
          </cell>
          <cell r="AJ138" t="str">
            <v/>
          </cell>
        </row>
        <row r="139">
          <cell r="AA139" t="str">
            <v/>
          </cell>
          <cell r="AJ139" t="str">
            <v/>
          </cell>
        </row>
        <row r="140">
          <cell r="AA140" t="str">
            <v/>
          </cell>
          <cell r="AJ140" t="str">
            <v/>
          </cell>
        </row>
        <row r="141">
          <cell r="AA141" t="str">
            <v/>
          </cell>
          <cell r="AJ141" t="str">
            <v/>
          </cell>
        </row>
        <row r="142">
          <cell r="AA142" t="str">
            <v/>
          </cell>
          <cell r="AJ142" t="str">
            <v/>
          </cell>
        </row>
        <row r="143">
          <cell r="AA143" t="str">
            <v/>
          </cell>
          <cell r="AJ143" t="str">
            <v/>
          </cell>
        </row>
        <row r="144">
          <cell r="AA144" t="str">
            <v/>
          </cell>
          <cell r="AJ144" t="str">
            <v/>
          </cell>
        </row>
        <row r="145">
          <cell r="AA145" t="str">
            <v/>
          </cell>
          <cell r="AJ145" t="str">
            <v/>
          </cell>
        </row>
        <row r="146">
          <cell r="AA146" t="str">
            <v/>
          </cell>
          <cell r="AJ146" t="str">
            <v/>
          </cell>
        </row>
        <row r="147">
          <cell r="AA147" t="str">
            <v/>
          </cell>
          <cell r="AJ147" t="str">
            <v/>
          </cell>
        </row>
        <row r="148">
          <cell r="AA148" t="str">
            <v/>
          </cell>
          <cell r="AJ148" t="str">
            <v/>
          </cell>
        </row>
        <row r="149">
          <cell r="AA149" t="str">
            <v/>
          </cell>
          <cell r="AJ149" t="str">
            <v/>
          </cell>
        </row>
        <row r="150">
          <cell r="AA150" t="str">
            <v/>
          </cell>
          <cell r="AJ150" t="str">
            <v/>
          </cell>
        </row>
        <row r="151">
          <cell r="AA151" t="str">
            <v/>
          </cell>
          <cell r="AJ151" t="str">
            <v/>
          </cell>
        </row>
        <row r="152">
          <cell r="AA152" t="str">
            <v/>
          </cell>
          <cell r="AJ152" t="str">
            <v/>
          </cell>
        </row>
        <row r="153">
          <cell r="AA153" t="str">
            <v/>
          </cell>
          <cell r="AJ153" t="str">
            <v/>
          </cell>
        </row>
        <row r="154">
          <cell r="AA154" t="str">
            <v/>
          </cell>
          <cell r="AJ154" t="str">
            <v/>
          </cell>
        </row>
        <row r="155">
          <cell r="AA155" t="str">
            <v/>
          </cell>
          <cell r="AJ155" t="str">
            <v/>
          </cell>
        </row>
        <row r="156">
          <cell r="AA156" t="str">
            <v/>
          </cell>
          <cell r="AJ156" t="str">
            <v/>
          </cell>
        </row>
        <row r="157">
          <cell r="AA157" t="str">
            <v/>
          </cell>
          <cell r="AJ157" t="str">
            <v/>
          </cell>
        </row>
        <row r="158">
          <cell r="AA158" t="str">
            <v/>
          </cell>
          <cell r="AJ158" t="str">
            <v/>
          </cell>
        </row>
        <row r="159">
          <cell r="AA159" t="str">
            <v/>
          </cell>
          <cell r="AJ159" t="str">
            <v/>
          </cell>
        </row>
        <row r="160">
          <cell r="AA160" t="str">
            <v/>
          </cell>
          <cell r="AJ160" t="str">
            <v/>
          </cell>
        </row>
        <row r="161">
          <cell r="AA161" t="str">
            <v/>
          </cell>
          <cell r="AJ161" t="str">
            <v/>
          </cell>
        </row>
        <row r="162">
          <cell r="AA162" t="str">
            <v/>
          </cell>
          <cell r="AJ162" t="str">
            <v/>
          </cell>
        </row>
        <row r="163">
          <cell r="AA163" t="str">
            <v/>
          </cell>
          <cell r="AJ163" t="str">
            <v/>
          </cell>
        </row>
        <row r="164">
          <cell r="AA164" t="str">
            <v/>
          </cell>
          <cell r="AJ164" t="str">
            <v/>
          </cell>
        </row>
        <row r="165">
          <cell r="AA165" t="str">
            <v/>
          </cell>
          <cell r="AJ165" t="str">
            <v/>
          </cell>
        </row>
        <row r="166">
          <cell r="AA166" t="str">
            <v/>
          </cell>
          <cell r="AJ166" t="str">
            <v/>
          </cell>
        </row>
        <row r="167">
          <cell r="AA167" t="str">
            <v/>
          </cell>
          <cell r="AJ167" t="str">
            <v/>
          </cell>
        </row>
        <row r="168">
          <cell r="AA168" t="str">
            <v/>
          </cell>
          <cell r="AJ168" t="str">
            <v/>
          </cell>
        </row>
        <row r="169">
          <cell r="AA169" t="str">
            <v/>
          </cell>
          <cell r="AJ169" t="str">
            <v/>
          </cell>
        </row>
        <row r="170">
          <cell r="AA170" t="str">
            <v/>
          </cell>
          <cell r="AJ170" t="str">
            <v/>
          </cell>
        </row>
        <row r="171">
          <cell r="AA171" t="str">
            <v/>
          </cell>
          <cell r="AJ171" t="str">
            <v/>
          </cell>
        </row>
        <row r="172">
          <cell r="AA172" t="str">
            <v/>
          </cell>
          <cell r="AJ172" t="str">
            <v/>
          </cell>
        </row>
        <row r="173">
          <cell r="AA173" t="str">
            <v/>
          </cell>
          <cell r="AJ173" t="str">
            <v/>
          </cell>
        </row>
        <row r="174">
          <cell r="AA174" t="str">
            <v/>
          </cell>
          <cell r="AJ174" t="str">
            <v/>
          </cell>
        </row>
        <row r="175">
          <cell r="AA175" t="str">
            <v/>
          </cell>
          <cell r="AJ175" t="str">
            <v/>
          </cell>
        </row>
        <row r="176">
          <cell r="AA176" t="str">
            <v/>
          </cell>
          <cell r="AJ176" t="str">
            <v/>
          </cell>
        </row>
        <row r="177">
          <cell r="AA177" t="str">
            <v/>
          </cell>
          <cell r="AJ177" t="str">
            <v/>
          </cell>
        </row>
        <row r="178">
          <cell r="AA178" t="str">
            <v/>
          </cell>
          <cell r="AJ178" t="str">
            <v/>
          </cell>
        </row>
        <row r="179">
          <cell r="AA179" t="str">
            <v/>
          </cell>
          <cell r="AJ179" t="str">
            <v/>
          </cell>
        </row>
        <row r="180">
          <cell r="AA180" t="str">
            <v/>
          </cell>
          <cell r="AJ180" t="str">
            <v/>
          </cell>
        </row>
        <row r="181">
          <cell r="AA181" t="str">
            <v/>
          </cell>
          <cell r="AJ181" t="str">
            <v/>
          </cell>
        </row>
        <row r="182">
          <cell r="AA182" t="str">
            <v/>
          </cell>
          <cell r="AJ182" t="str">
            <v/>
          </cell>
        </row>
        <row r="183">
          <cell r="AA183" t="str">
            <v/>
          </cell>
          <cell r="AJ183" t="str">
            <v/>
          </cell>
        </row>
        <row r="184">
          <cell r="AA184" t="str">
            <v/>
          </cell>
          <cell r="AJ184" t="str">
            <v/>
          </cell>
        </row>
        <row r="185">
          <cell r="AA185" t="str">
            <v/>
          </cell>
          <cell r="AJ185" t="str">
            <v/>
          </cell>
        </row>
        <row r="186">
          <cell r="AA186" t="str">
            <v/>
          </cell>
          <cell r="AJ186" t="str">
            <v/>
          </cell>
        </row>
        <row r="187">
          <cell r="AA187" t="str">
            <v/>
          </cell>
          <cell r="AJ187" t="str">
            <v/>
          </cell>
        </row>
        <row r="188">
          <cell r="AA188" t="str">
            <v/>
          </cell>
          <cell r="AJ188" t="str">
            <v/>
          </cell>
        </row>
        <row r="189">
          <cell r="AA189" t="str">
            <v/>
          </cell>
          <cell r="AJ189" t="str">
            <v/>
          </cell>
        </row>
        <row r="190">
          <cell r="AA190" t="str">
            <v/>
          </cell>
          <cell r="AJ190" t="str">
            <v/>
          </cell>
        </row>
        <row r="191">
          <cell r="AA191" t="str">
            <v/>
          </cell>
          <cell r="AJ191" t="str">
            <v/>
          </cell>
        </row>
        <row r="192">
          <cell r="AA192" t="str">
            <v/>
          </cell>
          <cell r="AJ192" t="str">
            <v/>
          </cell>
        </row>
        <row r="193">
          <cell r="AA193" t="str">
            <v/>
          </cell>
          <cell r="AJ193" t="str">
            <v/>
          </cell>
        </row>
        <row r="194">
          <cell r="AA194" t="str">
            <v/>
          </cell>
          <cell r="AJ194" t="str">
            <v/>
          </cell>
        </row>
        <row r="195">
          <cell r="AA195" t="str">
            <v/>
          </cell>
          <cell r="AJ195" t="str">
            <v/>
          </cell>
        </row>
        <row r="196">
          <cell r="AA196" t="str">
            <v/>
          </cell>
          <cell r="AJ196" t="str">
            <v/>
          </cell>
        </row>
        <row r="197">
          <cell r="AA197" t="str">
            <v/>
          </cell>
          <cell r="AJ197" t="str">
            <v/>
          </cell>
        </row>
        <row r="198">
          <cell r="AA198" t="str">
            <v/>
          </cell>
          <cell r="AJ198" t="str">
            <v/>
          </cell>
        </row>
        <row r="199">
          <cell r="AA199" t="str">
            <v/>
          </cell>
          <cell r="AJ199" t="str">
            <v/>
          </cell>
        </row>
        <row r="200">
          <cell r="AA200" t="str">
            <v/>
          </cell>
          <cell r="AJ200" t="str">
            <v/>
          </cell>
        </row>
        <row r="201">
          <cell r="AA201" t="str">
            <v/>
          </cell>
          <cell r="AJ201" t="str">
            <v/>
          </cell>
        </row>
        <row r="202">
          <cell r="AA202" t="str">
            <v/>
          </cell>
          <cell r="AJ202" t="str">
            <v/>
          </cell>
        </row>
        <row r="203">
          <cell r="AA203" t="str">
            <v/>
          </cell>
          <cell r="AJ203" t="str">
            <v/>
          </cell>
        </row>
        <row r="204">
          <cell r="AA204" t="str">
            <v/>
          </cell>
          <cell r="AJ204" t="str">
            <v/>
          </cell>
        </row>
        <row r="205">
          <cell r="AA205" t="str">
            <v/>
          </cell>
          <cell r="AJ205" t="str">
            <v/>
          </cell>
        </row>
        <row r="206">
          <cell r="AA206" t="str">
            <v/>
          </cell>
          <cell r="AJ206" t="str">
            <v/>
          </cell>
        </row>
        <row r="207">
          <cell r="AA207" t="str">
            <v/>
          </cell>
          <cell r="AJ207" t="str">
            <v/>
          </cell>
        </row>
        <row r="208">
          <cell r="AA208" t="str">
            <v/>
          </cell>
          <cell r="AJ208" t="str">
            <v/>
          </cell>
        </row>
        <row r="209">
          <cell r="AA209" t="str">
            <v/>
          </cell>
          <cell r="AJ209" t="str">
            <v/>
          </cell>
        </row>
        <row r="210">
          <cell r="AA210" t="str">
            <v/>
          </cell>
          <cell r="AJ210" t="str">
            <v/>
          </cell>
        </row>
        <row r="211">
          <cell r="AA211" t="str">
            <v/>
          </cell>
          <cell r="AJ211" t="str">
            <v/>
          </cell>
        </row>
        <row r="212">
          <cell r="AA212" t="str">
            <v/>
          </cell>
          <cell r="AJ212" t="str">
            <v/>
          </cell>
        </row>
        <row r="213">
          <cell r="AA213" t="str">
            <v/>
          </cell>
          <cell r="AJ213" t="str">
            <v/>
          </cell>
        </row>
        <row r="214">
          <cell r="AA214" t="str">
            <v/>
          </cell>
          <cell r="AJ214" t="str">
            <v/>
          </cell>
        </row>
        <row r="215">
          <cell r="AA215" t="str">
            <v/>
          </cell>
          <cell r="AJ215" t="str">
            <v/>
          </cell>
        </row>
        <row r="216">
          <cell r="AA216" t="str">
            <v/>
          </cell>
          <cell r="AJ216" t="str">
            <v/>
          </cell>
        </row>
        <row r="217">
          <cell r="AA217" t="str">
            <v/>
          </cell>
          <cell r="AJ217" t="str">
            <v/>
          </cell>
        </row>
        <row r="218">
          <cell r="AA218" t="str">
            <v/>
          </cell>
          <cell r="AJ218" t="str">
            <v/>
          </cell>
        </row>
        <row r="219">
          <cell r="AA219" t="str">
            <v/>
          </cell>
          <cell r="AJ219" t="str">
            <v/>
          </cell>
        </row>
        <row r="220">
          <cell r="AA220" t="str">
            <v/>
          </cell>
          <cell r="AJ220" t="str">
            <v/>
          </cell>
        </row>
        <row r="221">
          <cell r="AA221" t="str">
            <v/>
          </cell>
          <cell r="AJ221" t="str">
            <v/>
          </cell>
        </row>
        <row r="222">
          <cell r="AA222" t="str">
            <v/>
          </cell>
          <cell r="AJ222" t="str">
            <v/>
          </cell>
        </row>
        <row r="223">
          <cell r="AA223" t="str">
            <v/>
          </cell>
          <cell r="AJ223" t="str">
            <v/>
          </cell>
        </row>
        <row r="224">
          <cell r="AA224" t="str">
            <v/>
          </cell>
          <cell r="AJ224" t="str">
            <v/>
          </cell>
        </row>
        <row r="225">
          <cell r="AA225" t="str">
            <v/>
          </cell>
          <cell r="AJ225" t="str">
            <v/>
          </cell>
        </row>
        <row r="226">
          <cell r="AA226" t="str">
            <v/>
          </cell>
          <cell r="AJ226" t="str">
            <v/>
          </cell>
        </row>
        <row r="227">
          <cell r="AA227" t="str">
            <v/>
          </cell>
          <cell r="AJ227" t="str">
            <v/>
          </cell>
        </row>
        <row r="228">
          <cell r="AA228" t="str">
            <v/>
          </cell>
          <cell r="AJ228" t="str">
            <v/>
          </cell>
        </row>
        <row r="229">
          <cell r="AA229" t="str">
            <v/>
          </cell>
          <cell r="AJ229" t="str">
            <v/>
          </cell>
        </row>
        <row r="230">
          <cell r="AA230" t="str">
            <v/>
          </cell>
          <cell r="AJ230" t="str">
            <v/>
          </cell>
        </row>
        <row r="231">
          <cell r="AA231" t="str">
            <v/>
          </cell>
          <cell r="AJ231" t="str">
            <v/>
          </cell>
        </row>
        <row r="232">
          <cell r="AA232" t="str">
            <v/>
          </cell>
          <cell r="AJ232" t="str">
            <v/>
          </cell>
        </row>
        <row r="233">
          <cell r="AA233" t="str">
            <v/>
          </cell>
          <cell r="AJ233" t="str">
            <v/>
          </cell>
        </row>
        <row r="234">
          <cell r="AA234" t="str">
            <v/>
          </cell>
          <cell r="AJ234" t="str">
            <v/>
          </cell>
        </row>
        <row r="235">
          <cell r="AA235" t="str">
            <v/>
          </cell>
          <cell r="AJ235" t="str">
            <v/>
          </cell>
        </row>
        <row r="236">
          <cell r="AA236" t="str">
            <v/>
          </cell>
          <cell r="AJ236" t="str">
            <v/>
          </cell>
        </row>
        <row r="237">
          <cell r="AA237" t="str">
            <v/>
          </cell>
          <cell r="AJ237" t="str">
            <v/>
          </cell>
        </row>
        <row r="238">
          <cell r="AA238" t="str">
            <v/>
          </cell>
          <cell r="AJ238" t="str">
            <v/>
          </cell>
        </row>
        <row r="239">
          <cell r="AA239" t="str">
            <v/>
          </cell>
          <cell r="AJ239" t="str">
            <v/>
          </cell>
        </row>
        <row r="240">
          <cell r="AA240" t="str">
            <v/>
          </cell>
          <cell r="AJ240" t="str">
            <v/>
          </cell>
        </row>
        <row r="241">
          <cell r="AA241" t="str">
            <v/>
          </cell>
          <cell r="AJ241" t="str">
            <v/>
          </cell>
        </row>
        <row r="242">
          <cell r="AA242" t="str">
            <v/>
          </cell>
          <cell r="AJ242" t="str">
            <v/>
          </cell>
        </row>
        <row r="243">
          <cell r="AA243" t="str">
            <v/>
          </cell>
          <cell r="AJ243" t="str">
            <v/>
          </cell>
        </row>
        <row r="244">
          <cell r="AA244" t="str">
            <v/>
          </cell>
          <cell r="AJ244" t="str">
            <v/>
          </cell>
        </row>
        <row r="245">
          <cell r="AA245" t="str">
            <v/>
          </cell>
          <cell r="AJ245" t="str">
            <v/>
          </cell>
        </row>
        <row r="246">
          <cell r="AA246" t="str">
            <v/>
          </cell>
          <cell r="AJ246" t="str">
            <v/>
          </cell>
        </row>
        <row r="247">
          <cell r="AA247" t="str">
            <v/>
          </cell>
          <cell r="AJ247" t="str">
            <v/>
          </cell>
        </row>
        <row r="248">
          <cell r="AA248" t="str">
            <v/>
          </cell>
          <cell r="AJ248" t="str">
            <v/>
          </cell>
        </row>
        <row r="249">
          <cell r="AA249" t="str">
            <v/>
          </cell>
          <cell r="AJ249" t="str">
            <v/>
          </cell>
        </row>
        <row r="250">
          <cell r="AA250" t="str">
            <v/>
          </cell>
          <cell r="AJ250" t="str">
            <v/>
          </cell>
        </row>
        <row r="251">
          <cell r="AA251" t="str">
            <v/>
          </cell>
          <cell r="AJ251" t="str">
            <v/>
          </cell>
        </row>
        <row r="252">
          <cell r="AA252" t="str">
            <v/>
          </cell>
          <cell r="AJ252" t="str">
            <v/>
          </cell>
        </row>
        <row r="253">
          <cell r="AA253" t="str">
            <v/>
          </cell>
          <cell r="AJ253" t="str">
            <v/>
          </cell>
        </row>
        <row r="254">
          <cell r="AA254" t="str">
            <v/>
          </cell>
          <cell r="AJ254" t="str">
            <v/>
          </cell>
        </row>
        <row r="255">
          <cell r="AA255" t="str">
            <v/>
          </cell>
          <cell r="AJ255" t="str">
            <v/>
          </cell>
        </row>
        <row r="256">
          <cell r="AA256" t="str">
            <v/>
          </cell>
          <cell r="AJ256" t="str">
            <v/>
          </cell>
        </row>
        <row r="257">
          <cell r="AA257" t="str">
            <v/>
          </cell>
          <cell r="AJ257" t="str">
            <v/>
          </cell>
        </row>
        <row r="258">
          <cell r="AA258" t="str">
            <v/>
          </cell>
          <cell r="AJ258" t="str">
            <v/>
          </cell>
        </row>
        <row r="259">
          <cell r="AA259" t="str">
            <v/>
          </cell>
          <cell r="AJ259" t="str">
            <v/>
          </cell>
        </row>
        <row r="260">
          <cell r="AA260" t="str">
            <v/>
          </cell>
          <cell r="AJ260" t="str">
            <v/>
          </cell>
        </row>
        <row r="261">
          <cell r="AA261" t="str">
            <v/>
          </cell>
          <cell r="AJ261" t="str">
            <v/>
          </cell>
        </row>
        <row r="262">
          <cell r="AA262" t="str">
            <v/>
          </cell>
          <cell r="AJ262" t="str">
            <v/>
          </cell>
        </row>
        <row r="263">
          <cell r="AA263" t="str">
            <v/>
          </cell>
          <cell r="AJ263" t="str">
            <v/>
          </cell>
        </row>
        <row r="264">
          <cell r="AA264" t="str">
            <v/>
          </cell>
          <cell r="AJ264" t="str">
            <v/>
          </cell>
        </row>
        <row r="265">
          <cell r="AA265" t="str">
            <v/>
          </cell>
          <cell r="AJ265" t="str">
            <v/>
          </cell>
        </row>
        <row r="266">
          <cell r="AA266" t="str">
            <v/>
          </cell>
          <cell r="AJ266" t="str">
            <v/>
          </cell>
        </row>
        <row r="267">
          <cell r="AA267" t="str">
            <v/>
          </cell>
          <cell r="AJ267" t="str">
            <v/>
          </cell>
        </row>
        <row r="268">
          <cell r="AA268" t="str">
            <v/>
          </cell>
          <cell r="AJ268" t="str">
            <v/>
          </cell>
        </row>
        <row r="269">
          <cell r="AA269" t="str">
            <v/>
          </cell>
          <cell r="AJ269" t="str">
            <v/>
          </cell>
        </row>
        <row r="270">
          <cell r="AA270" t="str">
            <v/>
          </cell>
          <cell r="AJ270" t="str">
            <v/>
          </cell>
        </row>
        <row r="271">
          <cell r="AA271" t="str">
            <v/>
          </cell>
          <cell r="AJ271" t="str">
            <v/>
          </cell>
        </row>
        <row r="272">
          <cell r="AA272" t="str">
            <v/>
          </cell>
          <cell r="AJ272" t="str">
            <v/>
          </cell>
        </row>
        <row r="273">
          <cell r="AA273" t="str">
            <v/>
          </cell>
          <cell r="AJ273" t="str">
            <v/>
          </cell>
        </row>
        <row r="274">
          <cell r="AA274" t="str">
            <v/>
          </cell>
          <cell r="AJ274" t="str">
            <v/>
          </cell>
        </row>
        <row r="275">
          <cell r="AA275" t="str">
            <v/>
          </cell>
          <cell r="AJ275" t="str">
            <v/>
          </cell>
        </row>
        <row r="276">
          <cell r="AA276" t="str">
            <v/>
          </cell>
          <cell r="AJ276" t="str">
            <v/>
          </cell>
        </row>
        <row r="277">
          <cell r="AA277" t="str">
            <v/>
          </cell>
          <cell r="AJ277" t="str">
            <v/>
          </cell>
        </row>
        <row r="278">
          <cell r="AA278" t="str">
            <v/>
          </cell>
          <cell r="AJ278" t="str">
            <v/>
          </cell>
        </row>
        <row r="279">
          <cell r="AA279" t="str">
            <v/>
          </cell>
          <cell r="AJ279" t="str">
            <v/>
          </cell>
        </row>
        <row r="280">
          <cell r="AA280" t="str">
            <v/>
          </cell>
          <cell r="AJ280" t="str">
            <v/>
          </cell>
        </row>
        <row r="281">
          <cell r="AA281" t="str">
            <v/>
          </cell>
          <cell r="AJ281" t="str">
            <v/>
          </cell>
        </row>
        <row r="282">
          <cell r="AA282" t="str">
            <v/>
          </cell>
          <cell r="AJ282" t="str">
            <v/>
          </cell>
        </row>
        <row r="283">
          <cell r="AA283" t="str">
            <v/>
          </cell>
          <cell r="AJ283" t="str">
            <v/>
          </cell>
        </row>
        <row r="284">
          <cell r="AA284" t="str">
            <v/>
          </cell>
          <cell r="AJ284" t="str">
            <v/>
          </cell>
        </row>
        <row r="285">
          <cell r="AA285" t="str">
            <v/>
          </cell>
          <cell r="AJ285" t="str">
            <v/>
          </cell>
        </row>
        <row r="286">
          <cell r="AA286" t="str">
            <v/>
          </cell>
          <cell r="AJ286" t="str">
            <v/>
          </cell>
        </row>
        <row r="287">
          <cell r="AA287" t="str">
            <v/>
          </cell>
          <cell r="AJ287" t="str">
            <v/>
          </cell>
        </row>
        <row r="288">
          <cell r="AA288" t="str">
            <v/>
          </cell>
          <cell r="AJ288" t="str">
            <v/>
          </cell>
        </row>
        <row r="289">
          <cell r="AA289" t="str">
            <v/>
          </cell>
          <cell r="AJ289" t="str">
            <v/>
          </cell>
        </row>
        <row r="290">
          <cell r="AA290" t="str">
            <v/>
          </cell>
          <cell r="AJ290" t="str">
            <v/>
          </cell>
        </row>
        <row r="291">
          <cell r="AA291" t="str">
            <v/>
          </cell>
          <cell r="AJ291" t="str">
            <v/>
          </cell>
        </row>
        <row r="292">
          <cell r="AA292" t="str">
            <v/>
          </cell>
          <cell r="AJ292" t="str">
            <v/>
          </cell>
        </row>
        <row r="293">
          <cell r="AA293" t="str">
            <v/>
          </cell>
          <cell r="AJ293" t="str">
            <v/>
          </cell>
        </row>
        <row r="294">
          <cell r="AA294" t="str">
            <v/>
          </cell>
          <cell r="AJ294" t="str">
            <v/>
          </cell>
        </row>
        <row r="295">
          <cell r="AA295" t="str">
            <v/>
          </cell>
          <cell r="AJ295" t="str">
            <v/>
          </cell>
        </row>
        <row r="296">
          <cell r="AA296" t="str">
            <v/>
          </cell>
          <cell r="AJ296" t="str">
            <v/>
          </cell>
        </row>
        <row r="297">
          <cell r="AA297" t="str">
            <v/>
          </cell>
          <cell r="AJ297" t="str">
            <v/>
          </cell>
        </row>
        <row r="298">
          <cell r="AA298" t="str">
            <v/>
          </cell>
          <cell r="AJ298" t="str">
            <v/>
          </cell>
        </row>
        <row r="299">
          <cell r="AA299" t="str">
            <v/>
          </cell>
          <cell r="AJ299" t="str">
            <v/>
          </cell>
        </row>
        <row r="300">
          <cell r="AA300" t="str">
            <v/>
          </cell>
          <cell r="AJ300" t="str">
            <v/>
          </cell>
        </row>
        <row r="301">
          <cell r="AA301" t="str">
            <v/>
          </cell>
          <cell r="AJ301" t="str">
            <v/>
          </cell>
        </row>
        <row r="302">
          <cell r="AA302" t="str">
            <v/>
          </cell>
          <cell r="AJ302" t="str">
            <v/>
          </cell>
        </row>
        <row r="303">
          <cell r="AA303" t="str">
            <v/>
          </cell>
          <cell r="AJ303" t="str">
            <v/>
          </cell>
        </row>
        <row r="304">
          <cell r="AA304" t="str">
            <v/>
          </cell>
          <cell r="AJ304" t="str">
            <v/>
          </cell>
        </row>
        <row r="305">
          <cell r="AA305" t="str">
            <v/>
          </cell>
          <cell r="AJ305" t="str">
            <v/>
          </cell>
        </row>
        <row r="306">
          <cell r="AA306" t="str">
            <v/>
          </cell>
          <cell r="AJ306" t="str">
            <v/>
          </cell>
        </row>
        <row r="307">
          <cell r="AA307" t="str">
            <v/>
          </cell>
          <cell r="AJ307" t="str">
            <v/>
          </cell>
        </row>
        <row r="308">
          <cell r="AA308" t="str">
            <v/>
          </cell>
          <cell r="AJ308" t="str">
            <v/>
          </cell>
        </row>
        <row r="309">
          <cell r="AA309" t="str">
            <v/>
          </cell>
          <cell r="AJ309" t="str">
            <v/>
          </cell>
        </row>
        <row r="310">
          <cell r="AA310" t="str">
            <v/>
          </cell>
          <cell r="AJ310" t="str">
            <v/>
          </cell>
        </row>
        <row r="311">
          <cell r="AA311" t="str">
            <v/>
          </cell>
          <cell r="AJ311" t="str">
            <v/>
          </cell>
        </row>
        <row r="312">
          <cell r="AA312" t="str">
            <v/>
          </cell>
          <cell r="AJ312" t="str">
            <v/>
          </cell>
        </row>
        <row r="313">
          <cell r="AA313" t="str">
            <v/>
          </cell>
          <cell r="AJ313" t="str">
            <v/>
          </cell>
        </row>
        <row r="314">
          <cell r="AA314" t="str">
            <v/>
          </cell>
          <cell r="AJ314" t="str">
            <v/>
          </cell>
        </row>
        <row r="315">
          <cell r="AA315" t="str">
            <v/>
          </cell>
          <cell r="AJ315" t="str">
            <v/>
          </cell>
        </row>
        <row r="316">
          <cell r="AA316" t="str">
            <v/>
          </cell>
          <cell r="AJ316" t="str">
            <v/>
          </cell>
        </row>
        <row r="317">
          <cell r="AA317" t="str">
            <v/>
          </cell>
          <cell r="AJ317" t="str">
            <v/>
          </cell>
        </row>
        <row r="318">
          <cell r="AA318" t="str">
            <v/>
          </cell>
          <cell r="AJ318" t="str">
            <v/>
          </cell>
        </row>
        <row r="319">
          <cell r="AA319" t="str">
            <v/>
          </cell>
          <cell r="AJ319" t="str">
            <v/>
          </cell>
        </row>
        <row r="320">
          <cell r="AA320" t="str">
            <v/>
          </cell>
          <cell r="AJ320" t="str">
            <v/>
          </cell>
        </row>
        <row r="321">
          <cell r="AA321" t="str">
            <v/>
          </cell>
          <cell r="AJ321" t="str">
            <v/>
          </cell>
        </row>
        <row r="322">
          <cell r="AA322" t="str">
            <v/>
          </cell>
          <cell r="AJ322" t="str">
            <v/>
          </cell>
        </row>
        <row r="323">
          <cell r="AA323" t="str">
            <v/>
          </cell>
          <cell r="AJ323" t="str">
            <v/>
          </cell>
        </row>
        <row r="324">
          <cell r="AA324" t="str">
            <v/>
          </cell>
          <cell r="AJ324" t="str">
            <v/>
          </cell>
        </row>
        <row r="325">
          <cell r="AA325" t="str">
            <v/>
          </cell>
          <cell r="AJ325" t="str">
            <v/>
          </cell>
        </row>
        <row r="326">
          <cell r="AA326" t="str">
            <v/>
          </cell>
          <cell r="AJ326" t="str">
            <v/>
          </cell>
        </row>
        <row r="327">
          <cell r="AA327" t="str">
            <v/>
          </cell>
          <cell r="AJ327" t="str">
            <v/>
          </cell>
        </row>
        <row r="328">
          <cell r="AA328" t="str">
            <v/>
          </cell>
          <cell r="AJ328" t="str">
            <v/>
          </cell>
        </row>
        <row r="329">
          <cell r="AA329" t="str">
            <v/>
          </cell>
          <cell r="AJ329" t="str">
            <v/>
          </cell>
        </row>
        <row r="330">
          <cell r="AA330" t="str">
            <v/>
          </cell>
          <cell r="AJ330" t="str">
            <v/>
          </cell>
        </row>
        <row r="331">
          <cell r="AA331" t="str">
            <v/>
          </cell>
          <cell r="AJ331" t="str">
            <v/>
          </cell>
        </row>
        <row r="332">
          <cell r="AA332" t="str">
            <v/>
          </cell>
          <cell r="AJ332" t="str">
            <v/>
          </cell>
        </row>
        <row r="333">
          <cell r="AA333" t="str">
            <v/>
          </cell>
          <cell r="AJ333" t="str">
            <v/>
          </cell>
        </row>
        <row r="334">
          <cell r="AA334" t="str">
            <v/>
          </cell>
          <cell r="AJ334" t="str">
            <v/>
          </cell>
        </row>
        <row r="335">
          <cell r="AA335" t="str">
            <v/>
          </cell>
          <cell r="AJ335" t="str">
            <v/>
          </cell>
        </row>
        <row r="336">
          <cell r="AA336" t="str">
            <v/>
          </cell>
          <cell r="AJ336" t="str">
            <v/>
          </cell>
        </row>
        <row r="337">
          <cell r="AA337" t="str">
            <v/>
          </cell>
          <cell r="AJ337" t="str">
            <v/>
          </cell>
        </row>
        <row r="338">
          <cell r="AA338" t="str">
            <v/>
          </cell>
          <cell r="AJ338" t="str">
            <v/>
          </cell>
        </row>
        <row r="339">
          <cell r="AA339" t="str">
            <v/>
          </cell>
          <cell r="AJ339" t="str">
            <v/>
          </cell>
        </row>
        <row r="340">
          <cell r="AA340" t="str">
            <v/>
          </cell>
          <cell r="AJ340" t="str">
            <v/>
          </cell>
        </row>
        <row r="341">
          <cell r="AA341" t="str">
            <v/>
          </cell>
          <cell r="AJ341" t="str">
            <v/>
          </cell>
        </row>
        <row r="342">
          <cell r="AA342" t="str">
            <v/>
          </cell>
          <cell r="AJ342" t="str">
            <v/>
          </cell>
        </row>
        <row r="343">
          <cell r="AA343" t="str">
            <v/>
          </cell>
          <cell r="AJ343" t="str">
            <v/>
          </cell>
        </row>
        <row r="344">
          <cell r="AA344" t="str">
            <v/>
          </cell>
          <cell r="AJ344" t="str">
            <v/>
          </cell>
        </row>
        <row r="345">
          <cell r="AA345" t="str">
            <v/>
          </cell>
          <cell r="AJ345" t="str">
            <v/>
          </cell>
        </row>
        <row r="346">
          <cell r="AA346" t="str">
            <v/>
          </cell>
          <cell r="AJ346" t="str">
            <v/>
          </cell>
        </row>
        <row r="347">
          <cell r="AA347" t="str">
            <v/>
          </cell>
          <cell r="AJ347" t="str">
            <v/>
          </cell>
        </row>
        <row r="348">
          <cell r="AA348" t="str">
            <v/>
          </cell>
          <cell r="AJ348" t="str">
            <v/>
          </cell>
        </row>
        <row r="349">
          <cell r="AA349" t="str">
            <v/>
          </cell>
          <cell r="AJ349" t="str">
            <v/>
          </cell>
        </row>
        <row r="350">
          <cell r="AA350" t="str">
            <v/>
          </cell>
          <cell r="AJ350" t="str">
            <v/>
          </cell>
        </row>
        <row r="351">
          <cell r="AA351" t="str">
            <v/>
          </cell>
          <cell r="AJ351" t="str">
            <v/>
          </cell>
        </row>
        <row r="352">
          <cell r="AA352" t="str">
            <v/>
          </cell>
          <cell r="AJ352" t="str">
            <v/>
          </cell>
        </row>
        <row r="353">
          <cell r="AA353" t="str">
            <v/>
          </cell>
          <cell r="AJ353" t="str">
            <v/>
          </cell>
        </row>
        <row r="354">
          <cell r="AA354" t="str">
            <v/>
          </cell>
          <cell r="AJ354" t="str">
            <v/>
          </cell>
        </row>
        <row r="355">
          <cell r="AA355" t="str">
            <v/>
          </cell>
          <cell r="AJ355" t="str">
            <v/>
          </cell>
        </row>
        <row r="356">
          <cell r="AA356" t="str">
            <v/>
          </cell>
          <cell r="AJ356" t="str">
            <v/>
          </cell>
        </row>
        <row r="357">
          <cell r="AA357" t="str">
            <v/>
          </cell>
          <cell r="AJ357" t="str">
            <v/>
          </cell>
        </row>
        <row r="358">
          <cell r="AA358" t="str">
            <v/>
          </cell>
          <cell r="AJ358" t="str">
            <v/>
          </cell>
        </row>
        <row r="359">
          <cell r="AA359" t="str">
            <v/>
          </cell>
          <cell r="AJ359" t="str">
            <v/>
          </cell>
        </row>
        <row r="360">
          <cell r="AA360" t="str">
            <v/>
          </cell>
          <cell r="AJ360" t="str">
            <v/>
          </cell>
        </row>
        <row r="361">
          <cell r="AA361" t="str">
            <v/>
          </cell>
          <cell r="AJ361" t="str">
            <v/>
          </cell>
        </row>
        <row r="362">
          <cell r="AA362" t="str">
            <v/>
          </cell>
          <cell r="AJ362" t="str">
            <v/>
          </cell>
        </row>
        <row r="363">
          <cell r="AA363" t="str">
            <v/>
          </cell>
          <cell r="AJ363" t="str">
            <v/>
          </cell>
        </row>
        <row r="364">
          <cell r="AA364" t="str">
            <v/>
          </cell>
          <cell r="AJ364" t="str">
            <v/>
          </cell>
        </row>
        <row r="365">
          <cell r="AA365" t="str">
            <v/>
          </cell>
          <cell r="AJ365" t="str">
            <v/>
          </cell>
        </row>
        <row r="366">
          <cell r="AA366" t="str">
            <v/>
          </cell>
          <cell r="AJ366" t="str">
            <v/>
          </cell>
        </row>
        <row r="367">
          <cell r="AA367" t="str">
            <v/>
          </cell>
          <cell r="AJ367" t="str">
            <v/>
          </cell>
        </row>
        <row r="368">
          <cell r="AA368" t="str">
            <v/>
          </cell>
          <cell r="AJ368" t="str">
            <v/>
          </cell>
        </row>
        <row r="369">
          <cell r="AA369" t="str">
            <v/>
          </cell>
          <cell r="AJ369" t="str">
            <v/>
          </cell>
        </row>
        <row r="370">
          <cell r="AA370" t="str">
            <v/>
          </cell>
          <cell r="AJ370" t="str">
            <v/>
          </cell>
        </row>
        <row r="371">
          <cell r="AA371" t="str">
            <v/>
          </cell>
          <cell r="AJ371" t="str">
            <v/>
          </cell>
        </row>
        <row r="372">
          <cell r="AA372" t="str">
            <v/>
          </cell>
          <cell r="AJ372" t="str">
            <v/>
          </cell>
        </row>
        <row r="373">
          <cell r="AA373" t="str">
            <v/>
          </cell>
          <cell r="AJ373" t="str">
            <v/>
          </cell>
        </row>
        <row r="374">
          <cell r="AA374" t="str">
            <v/>
          </cell>
          <cell r="AJ374" t="str">
            <v/>
          </cell>
        </row>
        <row r="375">
          <cell r="AA375" t="str">
            <v/>
          </cell>
          <cell r="AJ375" t="str">
            <v/>
          </cell>
        </row>
        <row r="376">
          <cell r="AA376" t="str">
            <v/>
          </cell>
          <cell r="AJ376" t="str">
            <v/>
          </cell>
        </row>
        <row r="377">
          <cell r="AA377" t="str">
            <v/>
          </cell>
          <cell r="AJ377" t="str">
            <v/>
          </cell>
        </row>
        <row r="378">
          <cell r="AA378" t="str">
            <v/>
          </cell>
          <cell r="AJ378" t="str">
            <v/>
          </cell>
        </row>
        <row r="379">
          <cell r="AA379" t="str">
            <v/>
          </cell>
          <cell r="AJ379" t="str">
            <v/>
          </cell>
        </row>
        <row r="380">
          <cell r="AA380" t="str">
            <v/>
          </cell>
          <cell r="AJ380" t="str">
            <v/>
          </cell>
        </row>
        <row r="381">
          <cell r="AA381" t="str">
            <v/>
          </cell>
          <cell r="AJ381" t="str">
            <v/>
          </cell>
        </row>
        <row r="382">
          <cell r="AA382" t="str">
            <v/>
          </cell>
          <cell r="AJ382" t="str">
            <v/>
          </cell>
        </row>
        <row r="383">
          <cell r="AA383" t="str">
            <v/>
          </cell>
          <cell r="AJ383" t="str">
            <v/>
          </cell>
        </row>
        <row r="384">
          <cell r="AA384" t="str">
            <v/>
          </cell>
          <cell r="AJ384" t="str">
            <v/>
          </cell>
        </row>
        <row r="385">
          <cell r="AA385" t="str">
            <v/>
          </cell>
          <cell r="AJ385" t="str">
            <v/>
          </cell>
        </row>
        <row r="386">
          <cell r="AA386" t="str">
            <v/>
          </cell>
          <cell r="AJ386" t="str">
            <v/>
          </cell>
        </row>
        <row r="387">
          <cell r="AA387" t="str">
            <v/>
          </cell>
          <cell r="AJ387" t="str">
            <v/>
          </cell>
        </row>
        <row r="388">
          <cell r="AA388" t="str">
            <v/>
          </cell>
          <cell r="AJ388" t="str">
            <v/>
          </cell>
        </row>
        <row r="389">
          <cell r="AA389" t="str">
            <v/>
          </cell>
          <cell r="AJ389" t="str">
            <v/>
          </cell>
        </row>
        <row r="390">
          <cell r="AA390" t="str">
            <v/>
          </cell>
          <cell r="AJ390" t="str">
            <v/>
          </cell>
        </row>
        <row r="391">
          <cell r="AA391" t="str">
            <v/>
          </cell>
          <cell r="AJ391" t="str">
            <v/>
          </cell>
        </row>
        <row r="392">
          <cell r="AA392" t="str">
            <v/>
          </cell>
          <cell r="AJ392" t="str">
            <v/>
          </cell>
        </row>
        <row r="393">
          <cell r="AA393" t="str">
            <v/>
          </cell>
          <cell r="AJ393" t="str">
            <v/>
          </cell>
        </row>
        <row r="394">
          <cell r="AA394" t="str">
            <v/>
          </cell>
          <cell r="AJ394" t="str">
            <v/>
          </cell>
        </row>
        <row r="395">
          <cell r="AA395" t="str">
            <v/>
          </cell>
          <cell r="AJ395" t="str">
            <v/>
          </cell>
        </row>
        <row r="396">
          <cell r="AA396" t="str">
            <v/>
          </cell>
          <cell r="AJ396" t="str">
            <v/>
          </cell>
        </row>
        <row r="397">
          <cell r="AA397" t="str">
            <v/>
          </cell>
          <cell r="AJ397" t="str">
            <v/>
          </cell>
        </row>
        <row r="398">
          <cell r="AA398" t="str">
            <v/>
          </cell>
          <cell r="AJ398" t="str">
            <v/>
          </cell>
        </row>
        <row r="399">
          <cell r="AA399" t="str">
            <v/>
          </cell>
          <cell r="AJ399" t="str">
            <v/>
          </cell>
        </row>
        <row r="400">
          <cell r="AA400" t="str">
            <v/>
          </cell>
          <cell r="AJ400" t="str">
            <v/>
          </cell>
        </row>
        <row r="401">
          <cell r="AA401" t="str">
            <v/>
          </cell>
          <cell r="AJ401" t="str">
            <v/>
          </cell>
        </row>
        <row r="402">
          <cell r="AA402" t="str">
            <v/>
          </cell>
          <cell r="AJ402" t="str">
            <v/>
          </cell>
        </row>
        <row r="403">
          <cell r="AA403" t="str">
            <v/>
          </cell>
          <cell r="AJ403" t="str">
            <v/>
          </cell>
        </row>
        <row r="404">
          <cell r="AA404" t="str">
            <v/>
          </cell>
          <cell r="AJ404" t="str">
            <v/>
          </cell>
        </row>
        <row r="405">
          <cell r="AA405" t="str">
            <v/>
          </cell>
          <cell r="AJ405" t="str">
            <v/>
          </cell>
        </row>
        <row r="406">
          <cell r="AA406" t="str">
            <v/>
          </cell>
          <cell r="AJ406" t="str">
            <v/>
          </cell>
        </row>
        <row r="407">
          <cell r="AA407" t="str">
            <v/>
          </cell>
          <cell r="AJ407" t="str">
            <v/>
          </cell>
        </row>
        <row r="408">
          <cell r="AA408" t="str">
            <v/>
          </cell>
          <cell r="AJ408" t="str">
            <v/>
          </cell>
        </row>
        <row r="409">
          <cell r="AA409" t="str">
            <v/>
          </cell>
          <cell r="AJ409" t="str">
            <v/>
          </cell>
        </row>
        <row r="410">
          <cell r="AA410" t="str">
            <v/>
          </cell>
          <cell r="AJ410" t="str">
            <v/>
          </cell>
        </row>
        <row r="411">
          <cell r="AA411" t="str">
            <v/>
          </cell>
          <cell r="AJ411" t="str">
            <v/>
          </cell>
        </row>
        <row r="412">
          <cell r="AA412" t="str">
            <v/>
          </cell>
          <cell r="AJ412" t="str">
            <v/>
          </cell>
        </row>
        <row r="413">
          <cell r="AA413" t="str">
            <v/>
          </cell>
          <cell r="AJ413" t="str">
            <v/>
          </cell>
        </row>
        <row r="414">
          <cell r="AA414" t="str">
            <v/>
          </cell>
          <cell r="AJ414" t="str">
            <v/>
          </cell>
        </row>
        <row r="415">
          <cell r="AA415" t="str">
            <v/>
          </cell>
          <cell r="AJ415" t="str">
            <v/>
          </cell>
        </row>
        <row r="416">
          <cell r="AA416" t="str">
            <v/>
          </cell>
          <cell r="AJ416" t="str">
            <v/>
          </cell>
        </row>
        <row r="417">
          <cell r="AA417" t="str">
            <v/>
          </cell>
          <cell r="AJ417" t="str">
            <v/>
          </cell>
        </row>
        <row r="418">
          <cell r="AA418" t="str">
            <v/>
          </cell>
          <cell r="AJ418" t="str">
            <v/>
          </cell>
        </row>
        <row r="419">
          <cell r="AA419" t="str">
            <v/>
          </cell>
          <cell r="AJ419" t="str">
            <v/>
          </cell>
        </row>
        <row r="420">
          <cell r="AA420" t="str">
            <v/>
          </cell>
          <cell r="AJ420" t="str">
            <v/>
          </cell>
        </row>
        <row r="421">
          <cell r="AA421" t="str">
            <v/>
          </cell>
          <cell r="AJ421" t="str">
            <v/>
          </cell>
        </row>
        <row r="422">
          <cell r="AA422" t="str">
            <v/>
          </cell>
          <cell r="AJ422" t="str">
            <v/>
          </cell>
        </row>
        <row r="423">
          <cell r="AA423" t="str">
            <v/>
          </cell>
          <cell r="AJ423" t="str">
            <v/>
          </cell>
        </row>
        <row r="424">
          <cell r="AA424" t="str">
            <v/>
          </cell>
          <cell r="AJ424" t="str">
            <v/>
          </cell>
        </row>
        <row r="425">
          <cell r="AA425" t="str">
            <v/>
          </cell>
          <cell r="AJ425" t="str">
            <v/>
          </cell>
        </row>
        <row r="426">
          <cell r="AA426" t="str">
            <v/>
          </cell>
          <cell r="AJ426" t="str">
            <v/>
          </cell>
        </row>
        <row r="427">
          <cell r="AA427" t="str">
            <v/>
          </cell>
          <cell r="AJ427" t="str">
            <v/>
          </cell>
        </row>
        <row r="428">
          <cell r="AA428" t="str">
            <v/>
          </cell>
          <cell r="AJ428" t="str">
            <v/>
          </cell>
        </row>
        <row r="429">
          <cell r="AA429" t="str">
            <v/>
          </cell>
          <cell r="AJ429" t="str">
            <v/>
          </cell>
        </row>
        <row r="430">
          <cell r="AA430" t="str">
            <v/>
          </cell>
          <cell r="AJ430" t="str">
            <v/>
          </cell>
        </row>
        <row r="431">
          <cell r="AA431" t="str">
            <v/>
          </cell>
          <cell r="AJ431" t="str">
            <v/>
          </cell>
        </row>
        <row r="432">
          <cell r="AA432" t="str">
            <v/>
          </cell>
          <cell r="AJ432" t="str">
            <v/>
          </cell>
        </row>
        <row r="433">
          <cell r="AA433" t="str">
            <v/>
          </cell>
          <cell r="AJ433" t="str">
            <v/>
          </cell>
        </row>
        <row r="434">
          <cell r="AA434" t="str">
            <v/>
          </cell>
          <cell r="AJ434" t="str">
            <v/>
          </cell>
        </row>
        <row r="435">
          <cell r="AA435" t="str">
            <v/>
          </cell>
          <cell r="AJ435" t="str">
            <v/>
          </cell>
        </row>
        <row r="436">
          <cell r="AA436" t="str">
            <v/>
          </cell>
          <cell r="AJ436" t="str">
            <v/>
          </cell>
        </row>
        <row r="437">
          <cell r="AA437" t="str">
            <v/>
          </cell>
          <cell r="AJ437" t="str">
            <v/>
          </cell>
        </row>
        <row r="438">
          <cell r="AA438" t="str">
            <v/>
          </cell>
          <cell r="AJ438" t="str">
            <v/>
          </cell>
        </row>
        <row r="439">
          <cell r="AA439" t="str">
            <v/>
          </cell>
          <cell r="AJ439" t="str">
            <v/>
          </cell>
        </row>
        <row r="440">
          <cell r="AA440" t="str">
            <v/>
          </cell>
          <cell r="AJ440" t="str">
            <v/>
          </cell>
        </row>
        <row r="441">
          <cell r="AA441" t="str">
            <v/>
          </cell>
          <cell r="AJ441" t="str">
            <v/>
          </cell>
        </row>
        <row r="442">
          <cell r="AA442" t="str">
            <v/>
          </cell>
          <cell r="AJ442" t="str">
            <v/>
          </cell>
        </row>
        <row r="443">
          <cell r="AA443" t="str">
            <v/>
          </cell>
          <cell r="AJ443" t="str">
            <v/>
          </cell>
        </row>
        <row r="444">
          <cell r="AA444" t="str">
            <v/>
          </cell>
          <cell r="AJ444" t="str">
            <v/>
          </cell>
        </row>
        <row r="445">
          <cell r="AA445" t="str">
            <v/>
          </cell>
          <cell r="AJ445" t="str">
            <v/>
          </cell>
        </row>
        <row r="446">
          <cell r="AA446" t="str">
            <v/>
          </cell>
          <cell r="AJ446" t="str">
            <v/>
          </cell>
        </row>
        <row r="447">
          <cell r="AA447" t="str">
            <v/>
          </cell>
          <cell r="AJ447" t="str">
            <v/>
          </cell>
        </row>
        <row r="448">
          <cell r="AA448" t="str">
            <v/>
          </cell>
          <cell r="AJ448" t="str">
            <v/>
          </cell>
        </row>
        <row r="449">
          <cell r="AA449" t="str">
            <v/>
          </cell>
          <cell r="AJ449" t="str">
            <v/>
          </cell>
        </row>
        <row r="450">
          <cell r="AA450" t="str">
            <v/>
          </cell>
          <cell r="AJ450" t="str">
            <v/>
          </cell>
        </row>
        <row r="451">
          <cell r="AA451" t="str">
            <v/>
          </cell>
          <cell r="AJ451" t="str">
            <v/>
          </cell>
        </row>
        <row r="452">
          <cell r="AA452" t="str">
            <v/>
          </cell>
          <cell r="AJ452" t="str">
            <v/>
          </cell>
        </row>
        <row r="453">
          <cell r="AA453" t="str">
            <v/>
          </cell>
          <cell r="AJ453" t="str">
            <v/>
          </cell>
        </row>
        <row r="454">
          <cell r="AA454" t="str">
            <v/>
          </cell>
          <cell r="AJ454" t="str">
            <v/>
          </cell>
        </row>
        <row r="455">
          <cell r="AA455" t="str">
            <v/>
          </cell>
          <cell r="AJ455" t="str">
            <v/>
          </cell>
        </row>
        <row r="456">
          <cell r="AA456" t="str">
            <v/>
          </cell>
          <cell r="AJ456" t="str">
            <v/>
          </cell>
        </row>
        <row r="457">
          <cell r="AA457" t="str">
            <v/>
          </cell>
          <cell r="AJ457" t="str">
            <v/>
          </cell>
        </row>
        <row r="458">
          <cell r="AA458" t="str">
            <v/>
          </cell>
          <cell r="AJ458" t="str">
            <v/>
          </cell>
        </row>
        <row r="459">
          <cell r="AA459" t="str">
            <v/>
          </cell>
          <cell r="AJ459" t="str">
            <v/>
          </cell>
        </row>
        <row r="460">
          <cell r="AA460" t="str">
            <v/>
          </cell>
          <cell r="AJ460" t="str">
            <v/>
          </cell>
        </row>
        <row r="461">
          <cell r="AA461" t="str">
            <v/>
          </cell>
          <cell r="AJ461" t="str">
            <v/>
          </cell>
        </row>
        <row r="462">
          <cell r="AA462" t="str">
            <v/>
          </cell>
          <cell r="AJ462" t="str">
            <v/>
          </cell>
        </row>
        <row r="463">
          <cell r="AA463" t="str">
            <v/>
          </cell>
          <cell r="AJ463" t="str">
            <v/>
          </cell>
        </row>
        <row r="464">
          <cell r="AA464" t="str">
            <v/>
          </cell>
          <cell r="AJ464" t="str">
            <v/>
          </cell>
        </row>
        <row r="465">
          <cell r="AA465" t="str">
            <v/>
          </cell>
          <cell r="AJ465" t="str">
            <v/>
          </cell>
        </row>
        <row r="466">
          <cell r="AA466" t="str">
            <v/>
          </cell>
          <cell r="AJ466" t="str">
            <v/>
          </cell>
        </row>
        <row r="467">
          <cell r="AA467" t="str">
            <v/>
          </cell>
          <cell r="AJ467" t="str">
            <v/>
          </cell>
        </row>
        <row r="468">
          <cell r="AA468" t="str">
            <v/>
          </cell>
          <cell r="AJ468" t="str">
            <v/>
          </cell>
        </row>
        <row r="469">
          <cell r="AA469" t="str">
            <v/>
          </cell>
          <cell r="AJ469" t="str">
            <v/>
          </cell>
        </row>
        <row r="470">
          <cell r="AA470" t="str">
            <v/>
          </cell>
          <cell r="AJ470" t="str">
            <v/>
          </cell>
        </row>
        <row r="471">
          <cell r="AA471" t="str">
            <v/>
          </cell>
          <cell r="AJ471" t="str">
            <v/>
          </cell>
        </row>
        <row r="472">
          <cell r="AA472" t="str">
            <v/>
          </cell>
          <cell r="AJ472" t="str">
            <v/>
          </cell>
        </row>
        <row r="473">
          <cell r="AA473" t="str">
            <v/>
          </cell>
          <cell r="AJ473" t="str">
            <v/>
          </cell>
        </row>
        <row r="474">
          <cell r="AA474" t="str">
            <v/>
          </cell>
          <cell r="AJ474" t="str">
            <v/>
          </cell>
        </row>
        <row r="475">
          <cell r="AA475" t="str">
            <v/>
          </cell>
          <cell r="AJ475" t="str">
            <v/>
          </cell>
        </row>
        <row r="476">
          <cell r="AA476" t="str">
            <v/>
          </cell>
          <cell r="AJ476" t="str">
            <v/>
          </cell>
        </row>
        <row r="477">
          <cell r="AA477" t="str">
            <v/>
          </cell>
          <cell r="AJ477" t="str">
            <v/>
          </cell>
        </row>
        <row r="478">
          <cell r="AA478" t="str">
            <v/>
          </cell>
          <cell r="AJ478" t="str">
            <v/>
          </cell>
        </row>
        <row r="479">
          <cell r="AA479" t="str">
            <v/>
          </cell>
          <cell r="AJ479" t="str">
            <v/>
          </cell>
        </row>
        <row r="480">
          <cell r="AA480" t="str">
            <v/>
          </cell>
          <cell r="AJ480" t="str">
            <v/>
          </cell>
        </row>
        <row r="481">
          <cell r="AA481" t="str">
            <v/>
          </cell>
          <cell r="AJ481" t="str">
            <v/>
          </cell>
        </row>
        <row r="482">
          <cell r="AA482" t="str">
            <v/>
          </cell>
          <cell r="AJ482" t="str">
            <v/>
          </cell>
        </row>
        <row r="483">
          <cell r="AA483" t="str">
            <v/>
          </cell>
          <cell r="AJ483" t="str">
            <v/>
          </cell>
        </row>
        <row r="484">
          <cell r="AA484" t="str">
            <v/>
          </cell>
          <cell r="AJ484" t="str">
            <v/>
          </cell>
        </row>
        <row r="485">
          <cell r="AA485" t="str">
            <v/>
          </cell>
          <cell r="AJ485" t="str">
            <v/>
          </cell>
        </row>
        <row r="486">
          <cell r="AA486" t="str">
            <v/>
          </cell>
          <cell r="AJ486" t="str">
            <v/>
          </cell>
        </row>
        <row r="487">
          <cell r="AA487" t="str">
            <v/>
          </cell>
          <cell r="AJ487" t="str">
            <v/>
          </cell>
        </row>
        <row r="488">
          <cell r="AA488" t="str">
            <v/>
          </cell>
          <cell r="AJ488" t="str">
            <v/>
          </cell>
        </row>
        <row r="489">
          <cell r="AA489" t="str">
            <v/>
          </cell>
          <cell r="AJ489" t="str">
            <v/>
          </cell>
        </row>
        <row r="490">
          <cell r="AA490" t="str">
            <v/>
          </cell>
          <cell r="AJ490" t="str">
            <v/>
          </cell>
        </row>
        <row r="491">
          <cell r="AA491" t="str">
            <v/>
          </cell>
          <cell r="AJ491" t="str">
            <v/>
          </cell>
        </row>
        <row r="492">
          <cell r="AA492" t="str">
            <v/>
          </cell>
          <cell r="AJ492" t="str">
            <v/>
          </cell>
        </row>
        <row r="493">
          <cell r="AA493" t="str">
            <v/>
          </cell>
          <cell r="AJ493" t="str">
            <v/>
          </cell>
        </row>
        <row r="494">
          <cell r="AA494" t="str">
            <v/>
          </cell>
          <cell r="AJ494" t="str">
            <v/>
          </cell>
        </row>
        <row r="495">
          <cell r="AA495" t="str">
            <v/>
          </cell>
          <cell r="AJ495" t="str">
            <v/>
          </cell>
        </row>
        <row r="496">
          <cell r="AA496" t="str">
            <v/>
          </cell>
          <cell r="AJ496" t="str">
            <v/>
          </cell>
        </row>
        <row r="497">
          <cell r="AA497" t="str">
            <v/>
          </cell>
          <cell r="AJ497" t="str">
            <v/>
          </cell>
        </row>
        <row r="498">
          <cell r="AA498" t="str">
            <v/>
          </cell>
          <cell r="AJ498" t="str">
            <v/>
          </cell>
        </row>
        <row r="499">
          <cell r="AA499" t="str">
            <v/>
          </cell>
          <cell r="AJ499" t="str">
            <v/>
          </cell>
        </row>
        <row r="500">
          <cell r="AA500" t="str">
            <v/>
          </cell>
          <cell r="AJ500" t="str">
            <v/>
          </cell>
        </row>
        <row r="501">
          <cell r="AA501" t="str">
            <v/>
          </cell>
          <cell r="AJ501" t="str">
            <v/>
          </cell>
        </row>
        <row r="502">
          <cell r="AA502" t="str">
            <v/>
          </cell>
          <cell r="AJ502" t="str">
            <v/>
          </cell>
        </row>
        <row r="503">
          <cell r="AA503" t="str">
            <v/>
          </cell>
          <cell r="AJ503" t="str">
            <v/>
          </cell>
        </row>
        <row r="504">
          <cell r="AA504" t="str">
            <v/>
          </cell>
          <cell r="AJ504" t="str">
            <v/>
          </cell>
        </row>
        <row r="505">
          <cell r="AA505" t="str">
            <v/>
          </cell>
          <cell r="AJ505" t="str">
            <v/>
          </cell>
        </row>
        <row r="506">
          <cell r="AA506" t="str">
            <v/>
          </cell>
          <cell r="AJ506" t="str">
            <v/>
          </cell>
        </row>
        <row r="507">
          <cell r="AA507" t="str">
            <v/>
          </cell>
          <cell r="AJ507" t="str">
            <v/>
          </cell>
        </row>
        <row r="508">
          <cell r="AA508" t="str">
            <v/>
          </cell>
          <cell r="AJ508" t="str">
            <v/>
          </cell>
        </row>
        <row r="509">
          <cell r="AA509" t="str">
            <v/>
          </cell>
          <cell r="AJ509" t="str">
            <v/>
          </cell>
        </row>
        <row r="510">
          <cell r="AA510" t="str">
            <v/>
          </cell>
          <cell r="AJ510" t="str">
            <v/>
          </cell>
        </row>
        <row r="511">
          <cell r="AA511" t="str">
            <v/>
          </cell>
          <cell r="AJ511" t="str">
            <v/>
          </cell>
        </row>
        <row r="512">
          <cell r="AA512" t="str">
            <v/>
          </cell>
          <cell r="AJ512" t="str">
            <v/>
          </cell>
        </row>
        <row r="513">
          <cell r="AA513" t="str">
            <v/>
          </cell>
          <cell r="AJ513" t="str">
            <v/>
          </cell>
        </row>
        <row r="514">
          <cell r="AA514" t="str">
            <v/>
          </cell>
          <cell r="AJ514" t="str">
            <v/>
          </cell>
        </row>
        <row r="515">
          <cell r="AA515" t="str">
            <v/>
          </cell>
          <cell r="AJ515" t="str">
            <v/>
          </cell>
        </row>
        <row r="516">
          <cell r="AA516" t="str">
            <v/>
          </cell>
          <cell r="AJ516" t="str">
            <v/>
          </cell>
        </row>
        <row r="517">
          <cell r="AA517" t="str">
            <v/>
          </cell>
          <cell r="AJ517" t="str">
            <v/>
          </cell>
        </row>
        <row r="518">
          <cell r="AA518" t="str">
            <v/>
          </cell>
          <cell r="AJ518" t="str">
            <v/>
          </cell>
        </row>
        <row r="519">
          <cell r="AA519" t="str">
            <v/>
          </cell>
          <cell r="AJ519" t="str">
            <v/>
          </cell>
        </row>
        <row r="520">
          <cell r="AA520" t="str">
            <v/>
          </cell>
          <cell r="AJ520" t="str">
            <v/>
          </cell>
        </row>
        <row r="521">
          <cell r="AA521" t="str">
            <v/>
          </cell>
          <cell r="AJ521" t="str">
            <v/>
          </cell>
        </row>
        <row r="522">
          <cell r="AA522" t="str">
            <v/>
          </cell>
          <cell r="AJ522" t="str">
            <v/>
          </cell>
        </row>
        <row r="523">
          <cell r="AA523" t="str">
            <v/>
          </cell>
          <cell r="AJ523" t="str">
            <v/>
          </cell>
        </row>
        <row r="524">
          <cell r="AA524" t="str">
            <v/>
          </cell>
          <cell r="AJ524" t="str">
            <v/>
          </cell>
        </row>
        <row r="525">
          <cell r="AA525" t="str">
            <v/>
          </cell>
          <cell r="AJ525" t="str">
            <v/>
          </cell>
        </row>
        <row r="526">
          <cell r="AA526" t="str">
            <v/>
          </cell>
          <cell r="AJ526" t="str">
            <v/>
          </cell>
        </row>
        <row r="527">
          <cell r="AA527" t="str">
            <v/>
          </cell>
          <cell r="AJ527" t="str">
            <v/>
          </cell>
        </row>
        <row r="528">
          <cell r="AA528" t="str">
            <v/>
          </cell>
          <cell r="AJ528" t="str">
            <v/>
          </cell>
        </row>
        <row r="529">
          <cell r="AA529" t="str">
            <v/>
          </cell>
          <cell r="AJ529" t="str">
            <v/>
          </cell>
        </row>
        <row r="530">
          <cell r="AA530" t="str">
            <v/>
          </cell>
          <cell r="AJ530" t="str">
            <v/>
          </cell>
        </row>
        <row r="531">
          <cell r="AA531" t="str">
            <v/>
          </cell>
          <cell r="AJ531" t="str">
            <v/>
          </cell>
        </row>
        <row r="532">
          <cell r="AA532" t="str">
            <v/>
          </cell>
          <cell r="AJ532" t="str">
            <v/>
          </cell>
        </row>
        <row r="533">
          <cell r="AA533" t="str">
            <v/>
          </cell>
          <cell r="AJ533" t="str">
            <v/>
          </cell>
        </row>
        <row r="534">
          <cell r="AA534" t="str">
            <v/>
          </cell>
          <cell r="AJ534" t="str">
            <v/>
          </cell>
        </row>
        <row r="535">
          <cell r="AA535" t="str">
            <v/>
          </cell>
          <cell r="AJ535" t="str">
            <v/>
          </cell>
        </row>
        <row r="536">
          <cell r="AA536" t="str">
            <v/>
          </cell>
          <cell r="AJ536" t="str">
            <v/>
          </cell>
        </row>
        <row r="537">
          <cell r="AA537" t="str">
            <v/>
          </cell>
          <cell r="AJ537" t="str">
            <v/>
          </cell>
        </row>
        <row r="538">
          <cell r="AA538" t="str">
            <v/>
          </cell>
          <cell r="AJ538" t="str">
            <v/>
          </cell>
        </row>
        <row r="539">
          <cell r="AA539" t="str">
            <v/>
          </cell>
          <cell r="AJ539" t="str">
            <v/>
          </cell>
        </row>
        <row r="540">
          <cell r="AA540" t="str">
            <v/>
          </cell>
          <cell r="AJ540" t="str">
            <v/>
          </cell>
        </row>
        <row r="541">
          <cell r="AA541" t="str">
            <v/>
          </cell>
          <cell r="AJ541" t="str">
            <v/>
          </cell>
        </row>
        <row r="542">
          <cell r="AA542" t="str">
            <v/>
          </cell>
          <cell r="AJ542" t="str">
            <v/>
          </cell>
        </row>
        <row r="543">
          <cell r="AA543" t="str">
            <v/>
          </cell>
          <cell r="AJ543" t="str">
            <v/>
          </cell>
        </row>
        <row r="544">
          <cell r="AA544" t="str">
            <v/>
          </cell>
          <cell r="AJ544" t="str">
            <v/>
          </cell>
        </row>
        <row r="545">
          <cell r="AA545" t="str">
            <v/>
          </cell>
          <cell r="AJ545" t="str">
            <v/>
          </cell>
        </row>
        <row r="546">
          <cell r="AA546" t="str">
            <v/>
          </cell>
          <cell r="AJ546" t="str">
            <v/>
          </cell>
        </row>
        <row r="547">
          <cell r="AA547" t="str">
            <v/>
          </cell>
          <cell r="AJ547" t="str">
            <v/>
          </cell>
        </row>
        <row r="548">
          <cell r="AA548" t="str">
            <v/>
          </cell>
          <cell r="AJ548" t="str">
            <v/>
          </cell>
        </row>
        <row r="549">
          <cell r="AA549" t="str">
            <v/>
          </cell>
          <cell r="AJ549" t="str">
            <v/>
          </cell>
        </row>
        <row r="550">
          <cell r="AA550" t="str">
            <v/>
          </cell>
          <cell r="AJ550" t="str">
            <v/>
          </cell>
        </row>
        <row r="551">
          <cell r="AA551" t="str">
            <v/>
          </cell>
          <cell r="AJ551" t="str">
            <v/>
          </cell>
        </row>
        <row r="552">
          <cell r="AA552" t="str">
            <v/>
          </cell>
          <cell r="AJ552" t="str">
            <v/>
          </cell>
        </row>
        <row r="553">
          <cell r="AA553" t="str">
            <v/>
          </cell>
          <cell r="AJ553" t="str">
            <v/>
          </cell>
        </row>
        <row r="554">
          <cell r="AA554" t="str">
            <v/>
          </cell>
          <cell r="AJ554" t="str">
            <v/>
          </cell>
        </row>
        <row r="555">
          <cell r="AA555" t="str">
            <v/>
          </cell>
          <cell r="AJ555" t="str">
            <v/>
          </cell>
        </row>
        <row r="556">
          <cell r="AA556" t="str">
            <v/>
          </cell>
          <cell r="AJ556" t="str">
            <v/>
          </cell>
        </row>
        <row r="557">
          <cell r="AA557" t="str">
            <v/>
          </cell>
          <cell r="AJ557" t="str">
            <v/>
          </cell>
        </row>
        <row r="558">
          <cell r="AA558" t="str">
            <v/>
          </cell>
          <cell r="AJ558" t="str">
            <v/>
          </cell>
        </row>
        <row r="559">
          <cell r="AA559" t="str">
            <v/>
          </cell>
          <cell r="AJ559" t="str">
            <v/>
          </cell>
        </row>
        <row r="560">
          <cell r="AA560" t="str">
            <v/>
          </cell>
          <cell r="AJ560" t="str">
            <v/>
          </cell>
        </row>
        <row r="561">
          <cell r="AA561" t="str">
            <v/>
          </cell>
          <cell r="AJ561" t="str">
            <v/>
          </cell>
        </row>
        <row r="562">
          <cell r="AA562" t="str">
            <v/>
          </cell>
          <cell r="AJ562" t="str">
            <v/>
          </cell>
        </row>
        <row r="563">
          <cell r="AA563" t="str">
            <v/>
          </cell>
          <cell r="AJ563" t="str">
            <v/>
          </cell>
        </row>
        <row r="564">
          <cell r="AA564" t="str">
            <v/>
          </cell>
          <cell r="AJ564" t="str">
            <v/>
          </cell>
        </row>
        <row r="565">
          <cell r="AA565" t="str">
            <v/>
          </cell>
          <cell r="AJ565" t="str">
            <v/>
          </cell>
        </row>
        <row r="566">
          <cell r="AA566" t="str">
            <v/>
          </cell>
          <cell r="AJ566" t="str">
            <v/>
          </cell>
        </row>
        <row r="567">
          <cell r="AA567" t="str">
            <v/>
          </cell>
          <cell r="AJ567" t="str">
            <v/>
          </cell>
        </row>
        <row r="568">
          <cell r="AA568" t="str">
            <v/>
          </cell>
          <cell r="AJ568" t="str">
            <v/>
          </cell>
        </row>
        <row r="569">
          <cell r="AA569" t="str">
            <v/>
          </cell>
          <cell r="AJ569" t="str">
            <v/>
          </cell>
        </row>
        <row r="570">
          <cell r="AA570" t="str">
            <v/>
          </cell>
          <cell r="AJ570" t="str">
            <v/>
          </cell>
        </row>
        <row r="571">
          <cell r="AA571" t="str">
            <v/>
          </cell>
          <cell r="AJ571" t="str">
            <v/>
          </cell>
        </row>
        <row r="572">
          <cell r="AA572" t="str">
            <v/>
          </cell>
          <cell r="AJ572" t="str">
            <v/>
          </cell>
        </row>
        <row r="573">
          <cell r="AA573" t="str">
            <v/>
          </cell>
          <cell r="AJ573" t="str">
            <v/>
          </cell>
        </row>
        <row r="574">
          <cell r="AA574" t="str">
            <v/>
          </cell>
          <cell r="AJ574" t="str">
            <v/>
          </cell>
        </row>
        <row r="575">
          <cell r="AA575" t="str">
            <v/>
          </cell>
          <cell r="AJ575" t="str">
            <v/>
          </cell>
        </row>
        <row r="576">
          <cell r="AA576" t="str">
            <v/>
          </cell>
          <cell r="AJ576" t="str">
            <v/>
          </cell>
        </row>
        <row r="577">
          <cell r="AA577" t="str">
            <v/>
          </cell>
          <cell r="AJ577" t="str">
            <v/>
          </cell>
        </row>
        <row r="578">
          <cell r="AA578" t="str">
            <v/>
          </cell>
          <cell r="AJ578" t="str">
            <v/>
          </cell>
        </row>
        <row r="579">
          <cell r="AA579" t="str">
            <v/>
          </cell>
          <cell r="AJ579" t="str">
            <v/>
          </cell>
        </row>
        <row r="580">
          <cell r="AA580" t="str">
            <v/>
          </cell>
          <cell r="AJ580" t="str">
            <v/>
          </cell>
        </row>
        <row r="581">
          <cell r="AA581" t="str">
            <v/>
          </cell>
          <cell r="AJ581" t="str">
            <v/>
          </cell>
        </row>
        <row r="582">
          <cell r="AA582" t="str">
            <v/>
          </cell>
          <cell r="AJ582" t="str">
            <v/>
          </cell>
        </row>
        <row r="583">
          <cell r="AA583" t="str">
            <v/>
          </cell>
          <cell r="AJ583" t="str">
            <v/>
          </cell>
        </row>
        <row r="584">
          <cell r="AA584" t="str">
            <v/>
          </cell>
          <cell r="AJ584" t="str">
            <v/>
          </cell>
        </row>
        <row r="585">
          <cell r="AA585" t="str">
            <v/>
          </cell>
          <cell r="AJ585" t="str">
            <v/>
          </cell>
        </row>
        <row r="586">
          <cell r="AA586" t="str">
            <v/>
          </cell>
          <cell r="AJ586" t="str">
            <v/>
          </cell>
        </row>
        <row r="587">
          <cell r="AA587" t="str">
            <v/>
          </cell>
          <cell r="AJ587" t="str">
            <v/>
          </cell>
        </row>
        <row r="588">
          <cell r="AA588" t="str">
            <v/>
          </cell>
          <cell r="AJ588" t="str">
            <v/>
          </cell>
        </row>
        <row r="589">
          <cell r="AA589" t="str">
            <v/>
          </cell>
          <cell r="AJ589" t="str">
            <v/>
          </cell>
        </row>
        <row r="590">
          <cell r="AA590" t="str">
            <v/>
          </cell>
          <cell r="AJ590" t="str">
            <v/>
          </cell>
        </row>
        <row r="591">
          <cell r="AA591" t="str">
            <v/>
          </cell>
          <cell r="AJ591" t="str">
            <v/>
          </cell>
        </row>
        <row r="592">
          <cell r="AA592" t="str">
            <v/>
          </cell>
          <cell r="AJ592" t="str">
            <v/>
          </cell>
        </row>
        <row r="593">
          <cell r="AA593" t="str">
            <v/>
          </cell>
          <cell r="AJ593" t="str">
            <v/>
          </cell>
        </row>
        <row r="594">
          <cell r="AA594" t="str">
            <v/>
          </cell>
          <cell r="AJ594" t="str">
            <v/>
          </cell>
        </row>
        <row r="595">
          <cell r="AA595" t="str">
            <v/>
          </cell>
          <cell r="AJ595" t="str">
            <v/>
          </cell>
        </row>
        <row r="596">
          <cell r="AA596" t="str">
            <v/>
          </cell>
          <cell r="AJ596" t="str">
            <v/>
          </cell>
        </row>
        <row r="597">
          <cell r="AA597" t="str">
            <v/>
          </cell>
          <cell r="AJ597" t="str">
            <v/>
          </cell>
        </row>
        <row r="598">
          <cell r="AA598" t="str">
            <v/>
          </cell>
          <cell r="AJ598" t="str">
            <v/>
          </cell>
        </row>
        <row r="599">
          <cell r="AA599" t="str">
            <v/>
          </cell>
          <cell r="AJ599" t="str">
            <v/>
          </cell>
        </row>
        <row r="600">
          <cell r="AA600" t="str">
            <v/>
          </cell>
          <cell r="AJ600" t="str">
            <v/>
          </cell>
        </row>
        <row r="601">
          <cell r="AA601" t="str">
            <v/>
          </cell>
          <cell r="AJ601" t="str">
            <v/>
          </cell>
        </row>
        <row r="602">
          <cell r="AA602" t="str">
            <v/>
          </cell>
          <cell r="AJ602" t="str">
            <v/>
          </cell>
        </row>
        <row r="603">
          <cell r="AA603" t="str">
            <v/>
          </cell>
          <cell r="AJ603" t="str">
            <v/>
          </cell>
        </row>
        <row r="604">
          <cell r="AA604" t="str">
            <v/>
          </cell>
          <cell r="AJ604" t="str">
            <v/>
          </cell>
        </row>
        <row r="605">
          <cell r="AA605" t="str">
            <v/>
          </cell>
          <cell r="AJ605" t="str">
            <v/>
          </cell>
        </row>
        <row r="606">
          <cell r="AA606" t="str">
            <v/>
          </cell>
          <cell r="AJ606" t="str">
            <v/>
          </cell>
        </row>
        <row r="607">
          <cell r="AA607" t="str">
            <v/>
          </cell>
          <cell r="AJ607" t="str">
            <v/>
          </cell>
        </row>
        <row r="608">
          <cell r="AA608" t="str">
            <v/>
          </cell>
          <cell r="AJ608" t="str">
            <v/>
          </cell>
        </row>
        <row r="609">
          <cell r="AA609" t="str">
            <v/>
          </cell>
          <cell r="AJ609" t="str">
            <v/>
          </cell>
        </row>
        <row r="610">
          <cell r="AA610" t="str">
            <v/>
          </cell>
          <cell r="AJ610" t="str">
            <v/>
          </cell>
        </row>
        <row r="611">
          <cell r="AA611" t="str">
            <v/>
          </cell>
          <cell r="AJ611" t="str">
            <v/>
          </cell>
        </row>
        <row r="612">
          <cell r="AA612" t="str">
            <v/>
          </cell>
          <cell r="AJ612" t="str">
            <v/>
          </cell>
        </row>
        <row r="613">
          <cell r="AA613" t="str">
            <v/>
          </cell>
          <cell r="AJ613" t="str">
            <v/>
          </cell>
        </row>
        <row r="614">
          <cell r="AA614" t="str">
            <v/>
          </cell>
          <cell r="AJ614" t="str">
            <v/>
          </cell>
        </row>
        <row r="615">
          <cell r="AA615" t="str">
            <v/>
          </cell>
          <cell r="AJ615" t="str">
            <v/>
          </cell>
        </row>
        <row r="616">
          <cell r="AA616" t="str">
            <v/>
          </cell>
          <cell r="AJ616" t="str">
            <v/>
          </cell>
        </row>
        <row r="617">
          <cell r="AA617" t="str">
            <v/>
          </cell>
          <cell r="AJ617" t="str">
            <v/>
          </cell>
        </row>
        <row r="618">
          <cell r="AA618" t="str">
            <v/>
          </cell>
          <cell r="AJ618" t="str">
            <v/>
          </cell>
        </row>
        <row r="619">
          <cell r="AA619" t="str">
            <v/>
          </cell>
          <cell r="AJ619" t="str">
            <v/>
          </cell>
        </row>
        <row r="620">
          <cell r="AA620" t="str">
            <v/>
          </cell>
          <cell r="AJ620" t="str">
            <v/>
          </cell>
        </row>
        <row r="621">
          <cell r="AA621" t="str">
            <v/>
          </cell>
          <cell r="AJ621" t="str">
            <v/>
          </cell>
        </row>
        <row r="622">
          <cell r="AA622" t="str">
            <v/>
          </cell>
          <cell r="AJ622" t="str">
            <v/>
          </cell>
        </row>
        <row r="623">
          <cell r="AA623" t="str">
            <v/>
          </cell>
          <cell r="AJ623" t="str">
            <v/>
          </cell>
        </row>
        <row r="624">
          <cell r="AA624" t="str">
            <v/>
          </cell>
          <cell r="AJ624" t="str">
            <v/>
          </cell>
        </row>
        <row r="625">
          <cell r="AA625" t="str">
            <v/>
          </cell>
          <cell r="AJ625" t="str">
            <v/>
          </cell>
        </row>
        <row r="626">
          <cell r="AA626" t="str">
            <v/>
          </cell>
          <cell r="AJ626" t="str">
            <v/>
          </cell>
        </row>
        <row r="627">
          <cell r="AA627" t="str">
            <v/>
          </cell>
          <cell r="AJ627" t="str">
            <v/>
          </cell>
        </row>
        <row r="628">
          <cell r="AA628" t="str">
            <v/>
          </cell>
          <cell r="AJ628" t="str">
            <v/>
          </cell>
        </row>
        <row r="629">
          <cell r="AA629" t="str">
            <v/>
          </cell>
          <cell r="AJ629" t="str">
            <v/>
          </cell>
        </row>
        <row r="630">
          <cell r="AA630" t="str">
            <v/>
          </cell>
          <cell r="AJ630" t="str">
            <v/>
          </cell>
        </row>
        <row r="631">
          <cell r="AA631" t="str">
            <v/>
          </cell>
          <cell r="AJ631" t="str">
            <v/>
          </cell>
        </row>
        <row r="632">
          <cell r="AA632" t="str">
            <v/>
          </cell>
          <cell r="AJ632" t="str">
            <v/>
          </cell>
        </row>
        <row r="633">
          <cell r="AA633" t="str">
            <v/>
          </cell>
          <cell r="AJ633" t="str">
            <v/>
          </cell>
        </row>
        <row r="634">
          <cell r="AA634" t="str">
            <v/>
          </cell>
          <cell r="AJ634" t="str">
            <v/>
          </cell>
        </row>
        <row r="635">
          <cell r="AA635" t="str">
            <v/>
          </cell>
          <cell r="AJ635" t="str">
            <v/>
          </cell>
        </row>
        <row r="636">
          <cell r="AA636" t="str">
            <v/>
          </cell>
          <cell r="AJ636" t="str">
            <v/>
          </cell>
        </row>
        <row r="637">
          <cell r="AA637" t="str">
            <v/>
          </cell>
          <cell r="AJ637" t="str">
            <v/>
          </cell>
        </row>
        <row r="638">
          <cell r="AA638" t="str">
            <v/>
          </cell>
          <cell r="AJ638" t="str">
            <v/>
          </cell>
        </row>
        <row r="639">
          <cell r="AA639" t="str">
            <v/>
          </cell>
          <cell r="AJ639" t="str">
            <v/>
          </cell>
        </row>
        <row r="640">
          <cell r="AA640" t="str">
            <v/>
          </cell>
          <cell r="AJ640" t="str">
            <v/>
          </cell>
        </row>
        <row r="641">
          <cell r="AA641" t="str">
            <v/>
          </cell>
          <cell r="AJ641" t="str">
            <v/>
          </cell>
        </row>
        <row r="642">
          <cell r="AA642" t="str">
            <v/>
          </cell>
          <cell r="AJ642" t="str">
            <v/>
          </cell>
        </row>
        <row r="643">
          <cell r="AA643" t="str">
            <v/>
          </cell>
          <cell r="AJ643" t="str">
            <v/>
          </cell>
        </row>
        <row r="644">
          <cell r="AA644" t="str">
            <v/>
          </cell>
          <cell r="AJ644" t="str">
            <v/>
          </cell>
        </row>
        <row r="645">
          <cell r="AA645" t="str">
            <v/>
          </cell>
          <cell r="AJ645" t="str">
            <v/>
          </cell>
        </row>
        <row r="646">
          <cell r="AA646" t="str">
            <v/>
          </cell>
          <cell r="AJ646" t="str">
            <v/>
          </cell>
        </row>
        <row r="647">
          <cell r="AA647" t="str">
            <v/>
          </cell>
          <cell r="AJ647" t="str">
            <v/>
          </cell>
        </row>
        <row r="648">
          <cell r="AA648" t="str">
            <v/>
          </cell>
          <cell r="AJ648" t="str">
            <v/>
          </cell>
        </row>
        <row r="649">
          <cell r="AA649" t="str">
            <v/>
          </cell>
          <cell r="AJ649" t="str">
            <v/>
          </cell>
        </row>
        <row r="650">
          <cell r="AA650" t="str">
            <v/>
          </cell>
          <cell r="AJ650" t="str">
            <v/>
          </cell>
        </row>
        <row r="651">
          <cell r="AA651" t="str">
            <v/>
          </cell>
          <cell r="AJ651" t="str">
            <v/>
          </cell>
        </row>
        <row r="652">
          <cell r="AA652" t="str">
            <v/>
          </cell>
          <cell r="AJ652" t="str">
            <v/>
          </cell>
        </row>
        <row r="653">
          <cell r="AA653" t="str">
            <v/>
          </cell>
          <cell r="AJ653" t="str">
            <v/>
          </cell>
        </row>
        <row r="654">
          <cell r="AA654" t="str">
            <v/>
          </cell>
          <cell r="AJ654" t="str">
            <v/>
          </cell>
        </row>
        <row r="655">
          <cell r="AA655" t="str">
            <v/>
          </cell>
          <cell r="AJ655" t="str">
            <v/>
          </cell>
        </row>
        <row r="656">
          <cell r="AA656" t="str">
            <v/>
          </cell>
          <cell r="AJ656" t="str">
            <v/>
          </cell>
        </row>
        <row r="657">
          <cell r="AA657" t="str">
            <v/>
          </cell>
          <cell r="AJ657" t="str">
            <v/>
          </cell>
        </row>
        <row r="658">
          <cell r="AA658" t="str">
            <v/>
          </cell>
          <cell r="AJ658" t="str">
            <v/>
          </cell>
        </row>
        <row r="659">
          <cell r="AA659" t="str">
            <v/>
          </cell>
          <cell r="AJ659" t="str">
            <v/>
          </cell>
        </row>
        <row r="660">
          <cell r="AA660" t="str">
            <v/>
          </cell>
          <cell r="AJ660" t="str">
            <v/>
          </cell>
        </row>
        <row r="661">
          <cell r="AA661" t="str">
            <v/>
          </cell>
          <cell r="AJ661" t="str">
            <v/>
          </cell>
        </row>
        <row r="662">
          <cell r="AA662" t="str">
            <v/>
          </cell>
          <cell r="AJ662" t="str">
            <v/>
          </cell>
        </row>
        <row r="663">
          <cell r="AA663" t="str">
            <v/>
          </cell>
          <cell r="AJ663" t="str">
            <v/>
          </cell>
        </row>
        <row r="664">
          <cell r="AA664" t="str">
            <v/>
          </cell>
          <cell r="AJ664" t="str">
            <v/>
          </cell>
        </row>
        <row r="665">
          <cell r="AA665" t="str">
            <v/>
          </cell>
          <cell r="AJ665" t="str">
            <v/>
          </cell>
        </row>
        <row r="666">
          <cell r="AA666" t="str">
            <v/>
          </cell>
          <cell r="AJ666" t="str">
            <v/>
          </cell>
        </row>
        <row r="667">
          <cell r="AA667" t="str">
            <v/>
          </cell>
          <cell r="AJ667" t="str">
            <v/>
          </cell>
        </row>
        <row r="668">
          <cell r="AA668" t="str">
            <v/>
          </cell>
          <cell r="AJ668" t="str">
            <v/>
          </cell>
        </row>
        <row r="669">
          <cell r="AA669" t="str">
            <v/>
          </cell>
          <cell r="AJ669" t="str">
            <v/>
          </cell>
        </row>
        <row r="670">
          <cell r="AA670" t="str">
            <v/>
          </cell>
          <cell r="AJ670" t="str">
            <v/>
          </cell>
        </row>
        <row r="671">
          <cell r="AA671" t="str">
            <v/>
          </cell>
          <cell r="AJ671" t="str">
            <v/>
          </cell>
        </row>
        <row r="672">
          <cell r="AA672" t="str">
            <v/>
          </cell>
          <cell r="AJ672" t="str">
            <v/>
          </cell>
        </row>
        <row r="673">
          <cell r="AA673" t="str">
            <v/>
          </cell>
          <cell r="AJ673" t="str">
            <v/>
          </cell>
        </row>
        <row r="674">
          <cell r="AA674" t="str">
            <v/>
          </cell>
          <cell r="AJ674" t="str">
            <v/>
          </cell>
        </row>
        <row r="675">
          <cell r="AA675" t="str">
            <v/>
          </cell>
          <cell r="AJ675" t="str">
            <v/>
          </cell>
        </row>
        <row r="676">
          <cell r="AA676" t="str">
            <v/>
          </cell>
          <cell r="AJ676" t="str">
            <v/>
          </cell>
        </row>
        <row r="677">
          <cell r="AA677" t="str">
            <v/>
          </cell>
          <cell r="AJ677" t="str">
            <v/>
          </cell>
        </row>
        <row r="678">
          <cell r="AA678" t="str">
            <v/>
          </cell>
          <cell r="AJ678" t="str">
            <v/>
          </cell>
        </row>
        <row r="679">
          <cell r="AA679" t="str">
            <v/>
          </cell>
          <cell r="AJ679" t="str">
            <v/>
          </cell>
        </row>
        <row r="680">
          <cell r="AA680" t="str">
            <v/>
          </cell>
          <cell r="AJ680" t="str">
            <v/>
          </cell>
        </row>
        <row r="681">
          <cell r="AA681" t="str">
            <v/>
          </cell>
          <cell r="AJ681" t="str">
            <v/>
          </cell>
        </row>
        <row r="682">
          <cell r="AA682" t="str">
            <v/>
          </cell>
          <cell r="AJ682" t="str">
            <v/>
          </cell>
        </row>
        <row r="683">
          <cell r="AA683" t="str">
            <v/>
          </cell>
          <cell r="AJ683" t="str">
            <v/>
          </cell>
        </row>
        <row r="684">
          <cell r="AA684" t="str">
            <v/>
          </cell>
          <cell r="AJ684" t="str">
            <v/>
          </cell>
        </row>
        <row r="685">
          <cell r="AA685" t="str">
            <v/>
          </cell>
          <cell r="AJ685" t="str">
            <v/>
          </cell>
        </row>
        <row r="686">
          <cell r="AA686" t="str">
            <v/>
          </cell>
          <cell r="AJ686" t="str">
            <v/>
          </cell>
        </row>
        <row r="687">
          <cell r="AA687" t="str">
            <v/>
          </cell>
          <cell r="AJ687" t="str">
            <v/>
          </cell>
        </row>
        <row r="688">
          <cell r="AA688" t="str">
            <v/>
          </cell>
          <cell r="AJ688" t="str">
            <v/>
          </cell>
        </row>
        <row r="689">
          <cell r="AA689" t="str">
            <v/>
          </cell>
          <cell r="AJ689" t="str">
            <v/>
          </cell>
        </row>
        <row r="690">
          <cell r="AA690" t="str">
            <v/>
          </cell>
          <cell r="AJ690" t="str">
            <v/>
          </cell>
        </row>
        <row r="691">
          <cell r="AA691" t="str">
            <v/>
          </cell>
          <cell r="AJ691" t="str">
            <v/>
          </cell>
        </row>
        <row r="692">
          <cell r="AA692" t="str">
            <v/>
          </cell>
          <cell r="AJ692" t="str">
            <v/>
          </cell>
        </row>
        <row r="693">
          <cell r="AA693" t="str">
            <v/>
          </cell>
          <cell r="AJ693" t="str">
            <v/>
          </cell>
        </row>
        <row r="694">
          <cell r="AA694" t="str">
            <v/>
          </cell>
          <cell r="AJ694" t="str">
            <v/>
          </cell>
        </row>
        <row r="695">
          <cell r="AA695" t="str">
            <v/>
          </cell>
          <cell r="AJ695" t="str">
            <v/>
          </cell>
        </row>
        <row r="696">
          <cell r="AA696" t="str">
            <v/>
          </cell>
          <cell r="AJ696" t="str">
            <v/>
          </cell>
        </row>
        <row r="697">
          <cell r="AA697" t="str">
            <v/>
          </cell>
          <cell r="AJ697" t="str">
            <v/>
          </cell>
        </row>
        <row r="698">
          <cell r="AA698" t="str">
            <v/>
          </cell>
          <cell r="AJ698" t="str">
            <v/>
          </cell>
        </row>
        <row r="699">
          <cell r="AA699" t="str">
            <v/>
          </cell>
          <cell r="AJ699" t="str">
            <v/>
          </cell>
        </row>
        <row r="700">
          <cell r="AA700" t="str">
            <v/>
          </cell>
          <cell r="AJ700" t="str">
            <v/>
          </cell>
        </row>
        <row r="701">
          <cell r="AA701" t="str">
            <v/>
          </cell>
          <cell r="AJ701" t="str">
            <v/>
          </cell>
        </row>
        <row r="702">
          <cell r="AA702" t="str">
            <v/>
          </cell>
          <cell r="AJ702" t="str">
            <v/>
          </cell>
        </row>
        <row r="703">
          <cell r="AA703" t="str">
            <v/>
          </cell>
          <cell r="AJ703" t="str">
            <v/>
          </cell>
        </row>
        <row r="704">
          <cell r="AA704" t="str">
            <v/>
          </cell>
          <cell r="AJ704" t="str">
            <v/>
          </cell>
        </row>
        <row r="705">
          <cell r="AA705" t="str">
            <v/>
          </cell>
          <cell r="AJ705" t="str">
            <v/>
          </cell>
        </row>
        <row r="706">
          <cell r="AA706" t="str">
            <v/>
          </cell>
          <cell r="AJ706" t="str">
            <v/>
          </cell>
        </row>
        <row r="707">
          <cell r="AA707" t="str">
            <v/>
          </cell>
          <cell r="AJ707" t="str">
            <v/>
          </cell>
        </row>
        <row r="708">
          <cell r="AA708" t="str">
            <v/>
          </cell>
          <cell r="AJ708" t="str">
            <v/>
          </cell>
        </row>
        <row r="709">
          <cell r="AA709" t="str">
            <v/>
          </cell>
          <cell r="AJ709" t="str">
            <v/>
          </cell>
        </row>
        <row r="710">
          <cell r="AA710" t="str">
            <v/>
          </cell>
          <cell r="AJ710" t="str">
            <v/>
          </cell>
        </row>
        <row r="711">
          <cell r="AA711" t="str">
            <v/>
          </cell>
          <cell r="AJ711" t="str">
            <v/>
          </cell>
        </row>
        <row r="712">
          <cell r="AA712" t="str">
            <v/>
          </cell>
          <cell r="AJ712" t="str">
            <v/>
          </cell>
        </row>
        <row r="713">
          <cell r="AA713" t="str">
            <v/>
          </cell>
          <cell r="AJ713" t="str">
            <v/>
          </cell>
        </row>
        <row r="714">
          <cell r="AA714" t="str">
            <v/>
          </cell>
          <cell r="AJ714" t="str">
            <v/>
          </cell>
        </row>
        <row r="715">
          <cell r="AA715" t="str">
            <v/>
          </cell>
          <cell r="AJ715" t="str">
            <v/>
          </cell>
        </row>
        <row r="716">
          <cell r="AA716" t="str">
            <v/>
          </cell>
          <cell r="AJ716" t="str">
            <v/>
          </cell>
        </row>
        <row r="717">
          <cell r="AA717" t="str">
            <v/>
          </cell>
          <cell r="AJ717" t="str">
            <v/>
          </cell>
        </row>
        <row r="718">
          <cell r="AA718" t="str">
            <v/>
          </cell>
          <cell r="AJ718" t="str">
            <v/>
          </cell>
        </row>
        <row r="719">
          <cell r="AA719" t="str">
            <v/>
          </cell>
          <cell r="AJ719" t="str">
            <v/>
          </cell>
        </row>
        <row r="720">
          <cell r="AA720" t="str">
            <v/>
          </cell>
          <cell r="AJ720" t="str">
            <v/>
          </cell>
        </row>
        <row r="721">
          <cell r="AA721" t="str">
            <v/>
          </cell>
          <cell r="AJ721" t="str">
            <v/>
          </cell>
        </row>
        <row r="722">
          <cell r="AA722" t="str">
            <v/>
          </cell>
          <cell r="AJ722" t="str">
            <v/>
          </cell>
        </row>
        <row r="723">
          <cell r="AA723" t="str">
            <v/>
          </cell>
          <cell r="AJ723" t="str">
            <v/>
          </cell>
        </row>
        <row r="724">
          <cell r="AA724" t="str">
            <v/>
          </cell>
          <cell r="AJ724" t="str">
            <v/>
          </cell>
        </row>
        <row r="725">
          <cell r="AA725" t="str">
            <v/>
          </cell>
          <cell r="AJ725" t="str">
            <v/>
          </cell>
        </row>
        <row r="726">
          <cell r="AA726" t="str">
            <v/>
          </cell>
          <cell r="AJ726" t="str">
            <v/>
          </cell>
        </row>
        <row r="727">
          <cell r="AA727" t="str">
            <v/>
          </cell>
          <cell r="AJ727" t="str">
            <v/>
          </cell>
        </row>
        <row r="728">
          <cell r="AA728" t="str">
            <v/>
          </cell>
          <cell r="AJ728" t="str">
            <v/>
          </cell>
        </row>
        <row r="729">
          <cell r="AA729" t="str">
            <v/>
          </cell>
          <cell r="AJ729" t="str">
            <v/>
          </cell>
        </row>
        <row r="730">
          <cell r="AA730" t="str">
            <v/>
          </cell>
          <cell r="AJ730" t="str">
            <v/>
          </cell>
        </row>
        <row r="731">
          <cell r="AA731" t="str">
            <v/>
          </cell>
          <cell r="AJ731" t="str">
            <v/>
          </cell>
        </row>
        <row r="732">
          <cell r="AA732" t="str">
            <v/>
          </cell>
          <cell r="AJ732" t="str">
            <v/>
          </cell>
        </row>
        <row r="733">
          <cell r="AA733" t="str">
            <v/>
          </cell>
          <cell r="AJ733" t="str">
            <v/>
          </cell>
        </row>
        <row r="734">
          <cell r="AA734" t="str">
            <v/>
          </cell>
          <cell r="AJ734" t="str">
            <v/>
          </cell>
        </row>
        <row r="735">
          <cell r="AA735" t="str">
            <v/>
          </cell>
          <cell r="AJ735" t="str">
            <v/>
          </cell>
        </row>
        <row r="736">
          <cell r="AA736" t="str">
            <v/>
          </cell>
          <cell r="AJ736" t="str">
            <v/>
          </cell>
        </row>
        <row r="737">
          <cell r="AA737" t="str">
            <v/>
          </cell>
          <cell r="AJ737" t="str">
            <v/>
          </cell>
        </row>
        <row r="738">
          <cell r="AA738" t="str">
            <v/>
          </cell>
          <cell r="AJ738" t="str">
            <v/>
          </cell>
        </row>
        <row r="739">
          <cell r="AA739" t="str">
            <v/>
          </cell>
          <cell r="AJ739" t="str">
            <v/>
          </cell>
        </row>
        <row r="740">
          <cell r="AA740" t="str">
            <v/>
          </cell>
          <cell r="AJ740" t="str">
            <v/>
          </cell>
        </row>
        <row r="741">
          <cell r="AA741" t="str">
            <v/>
          </cell>
          <cell r="AJ741" t="str">
            <v/>
          </cell>
        </row>
        <row r="742">
          <cell r="AA742" t="str">
            <v/>
          </cell>
          <cell r="AJ742" t="str">
            <v/>
          </cell>
        </row>
        <row r="743">
          <cell r="AA743" t="str">
            <v/>
          </cell>
          <cell r="AJ743" t="str">
            <v/>
          </cell>
        </row>
        <row r="744">
          <cell r="AA744" t="str">
            <v/>
          </cell>
          <cell r="AJ744" t="str">
            <v/>
          </cell>
        </row>
        <row r="745">
          <cell r="AA745" t="str">
            <v/>
          </cell>
          <cell r="AJ745" t="str">
            <v/>
          </cell>
        </row>
        <row r="746">
          <cell r="AA746" t="str">
            <v/>
          </cell>
          <cell r="AJ746" t="str">
            <v/>
          </cell>
        </row>
        <row r="747">
          <cell r="AA747" t="str">
            <v/>
          </cell>
          <cell r="AJ747" t="str">
            <v/>
          </cell>
        </row>
        <row r="748">
          <cell r="AA748" t="str">
            <v/>
          </cell>
          <cell r="AJ748" t="str">
            <v/>
          </cell>
        </row>
        <row r="749">
          <cell r="AA749" t="str">
            <v/>
          </cell>
          <cell r="AJ749" t="str">
            <v/>
          </cell>
        </row>
        <row r="750">
          <cell r="AA750" t="str">
            <v/>
          </cell>
          <cell r="AJ750" t="str">
            <v/>
          </cell>
        </row>
        <row r="751">
          <cell r="AA751" t="str">
            <v/>
          </cell>
          <cell r="AJ751" t="str">
            <v/>
          </cell>
        </row>
        <row r="752">
          <cell r="AA752" t="str">
            <v/>
          </cell>
          <cell r="AJ752" t="str">
            <v/>
          </cell>
        </row>
        <row r="753">
          <cell r="AA753" t="str">
            <v/>
          </cell>
          <cell r="AJ753" t="str">
            <v/>
          </cell>
        </row>
        <row r="754">
          <cell r="AA754" t="str">
            <v/>
          </cell>
          <cell r="AJ754" t="str">
            <v/>
          </cell>
        </row>
        <row r="755">
          <cell r="AA755" t="str">
            <v/>
          </cell>
          <cell r="AJ755" t="str">
            <v/>
          </cell>
        </row>
        <row r="756">
          <cell r="AA756" t="str">
            <v/>
          </cell>
          <cell r="AJ756" t="str">
            <v/>
          </cell>
        </row>
        <row r="757">
          <cell r="AA757" t="str">
            <v/>
          </cell>
          <cell r="AJ757" t="str">
            <v/>
          </cell>
        </row>
        <row r="758">
          <cell r="AA758" t="str">
            <v/>
          </cell>
          <cell r="AJ758" t="str">
            <v/>
          </cell>
        </row>
        <row r="759">
          <cell r="AA759" t="str">
            <v/>
          </cell>
          <cell r="AJ759" t="str">
            <v/>
          </cell>
        </row>
        <row r="760">
          <cell r="AA760" t="str">
            <v/>
          </cell>
          <cell r="AJ760" t="str">
            <v/>
          </cell>
        </row>
        <row r="761">
          <cell r="AA761" t="str">
            <v/>
          </cell>
          <cell r="AJ761" t="str">
            <v/>
          </cell>
        </row>
        <row r="762">
          <cell r="AA762" t="str">
            <v/>
          </cell>
          <cell r="AJ762" t="str">
            <v/>
          </cell>
        </row>
        <row r="763">
          <cell r="AA763" t="str">
            <v/>
          </cell>
          <cell r="AJ763" t="str">
            <v/>
          </cell>
        </row>
        <row r="764">
          <cell r="AA764" t="str">
            <v/>
          </cell>
          <cell r="AJ764" t="str">
            <v/>
          </cell>
        </row>
        <row r="765">
          <cell r="AA765" t="str">
            <v/>
          </cell>
          <cell r="AJ765" t="str">
            <v/>
          </cell>
        </row>
        <row r="766">
          <cell r="AA766" t="str">
            <v/>
          </cell>
          <cell r="AJ766" t="str">
            <v/>
          </cell>
        </row>
        <row r="767">
          <cell r="AA767" t="str">
            <v/>
          </cell>
          <cell r="AJ767" t="str">
            <v/>
          </cell>
        </row>
        <row r="768">
          <cell r="AA768" t="str">
            <v/>
          </cell>
          <cell r="AJ768" t="str">
            <v/>
          </cell>
        </row>
        <row r="769">
          <cell r="AA769" t="str">
            <v/>
          </cell>
          <cell r="AJ769" t="str">
            <v/>
          </cell>
        </row>
        <row r="770">
          <cell r="AA770" t="str">
            <v/>
          </cell>
          <cell r="AJ770" t="str">
            <v/>
          </cell>
        </row>
        <row r="771">
          <cell r="AA771" t="str">
            <v/>
          </cell>
          <cell r="AJ771" t="str">
            <v/>
          </cell>
        </row>
        <row r="772">
          <cell r="AA772" t="str">
            <v/>
          </cell>
          <cell r="AJ772" t="str">
            <v/>
          </cell>
        </row>
        <row r="773">
          <cell r="AA773" t="str">
            <v/>
          </cell>
          <cell r="AJ773" t="str">
            <v/>
          </cell>
        </row>
        <row r="774">
          <cell r="AA774" t="str">
            <v/>
          </cell>
          <cell r="AJ774" t="str">
            <v/>
          </cell>
        </row>
        <row r="775">
          <cell r="AA775" t="str">
            <v/>
          </cell>
          <cell r="AJ775" t="str">
            <v/>
          </cell>
        </row>
        <row r="776">
          <cell r="AA776" t="str">
            <v/>
          </cell>
          <cell r="AJ776" t="str">
            <v/>
          </cell>
        </row>
        <row r="777">
          <cell r="AA777" t="str">
            <v/>
          </cell>
          <cell r="AJ777" t="str">
            <v/>
          </cell>
        </row>
        <row r="778">
          <cell r="AA778" t="str">
            <v/>
          </cell>
          <cell r="AJ778" t="str">
            <v/>
          </cell>
        </row>
        <row r="779">
          <cell r="AA779" t="str">
            <v/>
          </cell>
          <cell r="AJ779" t="str">
            <v/>
          </cell>
        </row>
        <row r="780">
          <cell r="AA780" t="str">
            <v/>
          </cell>
          <cell r="AJ780" t="str">
            <v/>
          </cell>
        </row>
        <row r="781">
          <cell r="AA781" t="str">
            <v/>
          </cell>
          <cell r="AJ781" t="str">
            <v/>
          </cell>
        </row>
        <row r="782">
          <cell r="AA782" t="str">
            <v/>
          </cell>
          <cell r="AJ782" t="str">
            <v/>
          </cell>
        </row>
        <row r="783">
          <cell r="AA783" t="str">
            <v/>
          </cell>
          <cell r="AJ783" t="str">
            <v/>
          </cell>
        </row>
        <row r="784">
          <cell r="AA784" t="str">
            <v/>
          </cell>
          <cell r="AJ784" t="str">
            <v/>
          </cell>
        </row>
        <row r="785">
          <cell r="AA785" t="str">
            <v/>
          </cell>
          <cell r="AJ785" t="str">
            <v/>
          </cell>
        </row>
        <row r="786">
          <cell r="AA786" t="str">
            <v/>
          </cell>
          <cell r="AJ786" t="str">
            <v/>
          </cell>
        </row>
        <row r="787">
          <cell r="AA787" t="str">
            <v/>
          </cell>
          <cell r="AJ787" t="str">
            <v/>
          </cell>
        </row>
        <row r="788">
          <cell r="AA788" t="str">
            <v/>
          </cell>
          <cell r="AJ788" t="str">
            <v/>
          </cell>
        </row>
        <row r="789">
          <cell r="AA789" t="str">
            <v/>
          </cell>
          <cell r="AJ789" t="str">
            <v/>
          </cell>
        </row>
        <row r="790">
          <cell r="AA790" t="str">
            <v/>
          </cell>
          <cell r="AJ790" t="str">
            <v/>
          </cell>
        </row>
        <row r="791">
          <cell r="AA791" t="str">
            <v/>
          </cell>
          <cell r="AJ791" t="str">
            <v/>
          </cell>
        </row>
        <row r="792">
          <cell r="AA792" t="str">
            <v/>
          </cell>
          <cell r="AJ792" t="str">
            <v/>
          </cell>
        </row>
        <row r="793">
          <cell r="AA793" t="str">
            <v/>
          </cell>
          <cell r="AJ793" t="str">
            <v/>
          </cell>
        </row>
        <row r="794">
          <cell r="AA794" t="str">
            <v/>
          </cell>
          <cell r="AJ794" t="str">
            <v/>
          </cell>
        </row>
        <row r="795">
          <cell r="AA795" t="str">
            <v/>
          </cell>
          <cell r="AJ795" t="str">
            <v/>
          </cell>
        </row>
        <row r="796">
          <cell r="AA796" t="str">
            <v/>
          </cell>
          <cell r="AJ796" t="str">
            <v/>
          </cell>
        </row>
        <row r="797">
          <cell r="AA797" t="str">
            <v/>
          </cell>
          <cell r="AJ797" t="str">
            <v/>
          </cell>
        </row>
        <row r="798">
          <cell r="AA798" t="str">
            <v/>
          </cell>
          <cell r="AJ798" t="str">
            <v/>
          </cell>
        </row>
        <row r="799">
          <cell r="AA799" t="str">
            <v/>
          </cell>
          <cell r="AJ799" t="str">
            <v/>
          </cell>
        </row>
        <row r="800">
          <cell r="AA800" t="str">
            <v/>
          </cell>
          <cell r="AJ800" t="str">
            <v/>
          </cell>
        </row>
        <row r="801">
          <cell r="AA801" t="str">
            <v/>
          </cell>
          <cell r="AJ801" t="str">
            <v/>
          </cell>
        </row>
        <row r="802">
          <cell r="AA802" t="str">
            <v/>
          </cell>
          <cell r="AJ802" t="str">
            <v/>
          </cell>
        </row>
        <row r="803">
          <cell r="AA803" t="str">
            <v/>
          </cell>
          <cell r="AJ803" t="str">
            <v/>
          </cell>
        </row>
        <row r="804">
          <cell r="AA804" t="str">
            <v/>
          </cell>
          <cell r="AJ804" t="str">
            <v/>
          </cell>
        </row>
        <row r="805">
          <cell r="AA805" t="str">
            <v/>
          </cell>
          <cell r="AJ805" t="str">
            <v/>
          </cell>
        </row>
        <row r="806">
          <cell r="AA806" t="str">
            <v/>
          </cell>
          <cell r="AJ806" t="str">
            <v/>
          </cell>
        </row>
        <row r="807">
          <cell r="AA807" t="str">
            <v/>
          </cell>
          <cell r="AJ807" t="str">
            <v/>
          </cell>
        </row>
        <row r="808">
          <cell r="AA808" t="str">
            <v/>
          </cell>
          <cell r="AJ808" t="str">
            <v/>
          </cell>
        </row>
        <row r="809">
          <cell r="AA809" t="str">
            <v/>
          </cell>
          <cell r="AJ809" t="str">
            <v/>
          </cell>
        </row>
        <row r="810">
          <cell r="AA810" t="str">
            <v/>
          </cell>
          <cell r="AJ810" t="str">
            <v/>
          </cell>
        </row>
        <row r="811">
          <cell r="AA811" t="str">
            <v/>
          </cell>
          <cell r="AJ811" t="str">
            <v/>
          </cell>
        </row>
        <row r="812">
          <cell r="AA812" t="str">
            <v/>
          </cell>
          <cell r="AJ812" t="str">
            <v/>
          </cell>
        </row>
        <row r="813">
          <cell r="AA813" t="str">
            <v/>
          </cell>
          <cell r="AJ813" t="str">
            <v/>
          </cell>
        </row>
        <row r="814">
          <cell r="AA814" t="str">
            <v/>
          </cell>
          <cell r="AJ814" t="str">
            <v/>
          </cell>
        </row>
        <row r="815">
          <cell r="AA815" t="str">
            <v/>
          </cell>
          <cell r="AJ815" t="str">
            <v/>
          </cell>
        </row>
        <row r="816">
          <cell r="AA816" t="str">
            <v/>
          </cell>
          <cell r="AJ816" t="str">
            <v/>
          </cell>
        </row>
        <row r="817">
          <cell r="AA817" t="str">
            <v/>
          </cell>
          <cell r="AJ817" t="str">
            <v/>
          </cell>
        </row>
        <row r="818">
          <cell r="AA818" t="str">
            <v/>
          </cell>
          <cell r="AJ818" t="str">
            <v/>
          </cell>
        </row>
        <row r="819">
          <cell r="AA819" t="str">
            <v/>
          </cell>
          <cell r="AJ819" t="str">
            <v/>
          </cell>
        </row>
        <row r="820">
          <cell r="AA820" t="str">
            <v/>
          </cell>
          <cell r="AJ820" t="str">
            <v/>
          </cell>
        </row>
        <row r="821">
          <cell r="AA821" t="str">
            <v/>
          </cell>
          <cell r="AJ821" t="str">
            <v/>
          </cell>
        </row>
        <row r="822">
          <cell r="AA822" t="str">
            <v/>
          </cell>
          <cell r="AJ822" t="str">
            <v/>
          </cell>
        </row>
        <row r="823">
          <cell r="AA823" t="str">
            <v/>
          </cell>
          <cell r="AJ823" t="str">
            <v/>
          </cell>
        </row>
        <row r="824">
          <cell r="AA824" t="str">
            <v/>
          </cell>
          <cell r="AJ824" t="str">
            <v/>
          </cell>
        </row>
        <row r="825">
          <cell r="AA825" t="str">
            <v/>
          </cell>
          <cell r="AJ825" t="str">
            <v/>
          </cell>
        </row>
        <row r="826">
          <cell r="AA826" t="str">
            <v/>
          </cell>
          <cell r="AJ826" t="str">
            <v/>
          </cell>
        </row>
        <row r="827">
          <cell r="AA827" t="str">
            <v/>
          </cell>
          <cell r="AJ827" t="str">
            <v/>
          </cell>
        </row>
        <row r="828">
          <cell r="AA828" t="str">
            <v/>
          </cell>
          <cell r="AJ828" t="str">
            <v/>
          </cell>
        </row>
        <row r="829">
          <cell r="AA829" t="str">
            <v/>
          </cell>
          <cell r="AJ829" t="str">
            <v/>
          </cell>
        </row>
        <row r="830">
          <cell r="AA830" t="str">
            <v/>
          </cell>
          <cell r="AJ830" t="str">
            <v/>
          </cell>
        </row>
        <row r="831">
          <cell r="AA831" t="str">
            <v/>
          </cell>
          <cell r="AJ831" t="str">
            <v/>
          </cell>
        </row>
        <row r="832">
          <cell r="AA832" t="str">
            <v/>
          </cell>
          <cell r="AJ832" t="str">
            <v/>
          </cell>
        </row>
        <row r="833">
          <cell r="AA833" t="str">
            <v/>
          </cell>
          <cell r="AJ833" t="str">
            <v/>
          </cell>
        </row>
        <row r="834">
          <cell r="AA834" t="str">
            <v/>
          </cell>
          <cell r="AJ834" t="str">
            <v/>
          </cell>
        </row>
        <row r="835">
          <cell r="AA835" t="str">
            <v/>
          </cell>
          <cell r="AJ835" t="str">
            <v/>
          </cell>
        </row>
        <row r="836">
          <cell r="AA836" t="str">
            <v/>
          </cell>
          <cell r="AJ836" t="str">
            <v/>
          </cell>
        </row>
        <row r="837">
          <cell r="AA837" t="str">
            <v/>
          </cell>
          <cell r="AJ837" t="str">
            <v/>
          </cell>
        </row>
        <row r="838">
          <cell r="AA838" t="str">
            <v/>
          </cell>
          <cell r="AJ838" t="str">
            <v/>
          </cell>
        </row>
        <row r="839">
          <cell r="AA839" t="str">
            <v/>
          </cell>
          <cell r="AJ839" t="str">
            <v/>
          </cell>
        </row>
        <row r="840">
          <cell r="AA840" t="str">
            <v/>
          </cell>
          <cell r="AJ840" t="str">
            <v/>
          </cell>
        </row>
        <row r="841">
          <cell r="AA841" t="str">
            <v/>
          </cell>
          <cell r="AJ841" t="str">
            <v/>
          </cell>
        </row>
        <row r="842">
          <cell r="AA842" t="str">
            <v/>
          </cell>
          <cell r="AJ842" t="str">
            <v/>
          </cell>
        </row>
        <row r="843">
          <cell r="AA843" t="str">
            <v/>
          </cell>
          <cell r="AJ843" t="str">
            <v/>
          </cell>
        </row>
        <row r="844">
          <cell r="AA844" t="str">
            <v/>
          </cell>
          <cell r="AJ844" t="str">
            <v/>
          </cell>
        </row>
        <row r="845">
          <cell r="AA845" t="str">
            <v/>
          </cell>
          <cell r="AJ845" t="str">
            <v/>
          </cell>
        </row>
        <row r="846">
          <cell r="AA846" t="str">
            <v/>
          </cell>
          <cell r="AJ846" t="str">
            <v/>
          </cell>
        </row>
        <row r="847">
          <cell r="AA847" t="str">
            <v/>
          </cell>
          <cell r="AJ847" t="str">
            <v/>
          </cell>
        </row>
        <row r="848">
          <cell r="AA848" t="str">
            <v/>
          </cell>
          <cell r="AJ848" t="str">
            <v/>
          </cell>
        </row>
        <row r="849">
          <cell r="AA849" t="str">
            <v/>
          </cell>
          <cell r="AJ849" t="str">
            <v/>
          </cell>
        </row>
        <row r="850">
          <cell r="AA850" t="str">
            <v/>
          </cell>
          <cell r="AJ850" t="str">
            <v/>
          </cell>
        </row>
        <row r="851">
          <cell r="AA851" t="str">
            <v/>
          </cell>
          <cell r="AJ851" t="str">
            <v/>
          </cell>
        </row>
        <row r="852">
          <cell r="AA852" t="str">
            <v/>
          </cell>
          <cell r="AJ852" t="str">
            <v/>
          </cell>
        </row>
        <row r="853">
          <cell r="AA853" t="str">
            <v/>
          </cell>
          <cell r="AJ853" t="str">
            <v/>
          </cell>
        </row>
        <row r="854">
          <cell r="AA854" t="str">
            <v/>
          </cell>
          <cell r="AJ854" t="str">
            <v/>
          </cell>
        </row>
        <row r="855">
          <cell r="AA855" t="str">
            <v/>
          </cell>
          <cell r="AJ855" t="str">
            <v/>
          </cell>
        </row>
        <row r="856">
          <cell r="AA856" t="str">
            <v/>
          </cell>
          <cell r="AJ856" t="str">
            <v/>
          </cell>
        </row>
        <row r="857">
          <cell r="AA857" t="str">
            <v/>
          </cell>
          <cell r="AJ857" t="str">
            <v/>
          </cell>
        </row>
        <row r="858">
          <cell r="AA858" t="str">
            <v/>
          </cell>
          <cell r="AJ858" t="str">
            <v/>
          </cell>
        </row>
        <row r="859">
          <cell r="AA859" t="str">
            <v/>
          </cell>
          <cell r="AJ859" t="str">
            <v/>
          </cell>
        </row>
        <row r="860">
          <cell r="AA860" t="str">
            <v/>
          </cell>
          <cell r="AJ860" t="str">
            <v/>
          </cell>
        </row>
        <row r="861">
          <cell r="AA861" t="str">
            <v/>
          </cell>
          <cell r="AJ861" t="str">
            <v/>
          </cell>
        </row>
        <row r="862">
          <cell r="AA862" t="str">
            <v/>
          </cell>
          <cell r="AJ862" t="str">
            <v/>
          </cell>
        </row>
        <row r="863">
          <cell r="AA863" t="str">
            <v/>
          </cell>
          <cell r="AJ863" t="str">
            <v/>
          </cell>
        </row>
        <row r="864">
          <cell r="AA864" t="str">
            <v/>
          </cell>
          <cell r="AJ864" t="str">
            <v/>
          </cell>
        </row>
        <row r="865">
          <cell r="AA865" t="str">
            <v/>
          </cell>
          <cell r="AJ865" t="str">
            <v/>
          </cell>
        </row>
        <row r="866">
          <cell r="AA866" t="str">
            <v/>
          </cell>
          <cell r="AJ866" t="str">
            <v/>
          </cell>
        </row>
        <row r="867">
          <cell r="AA867" t="str">
            <v/>
          </cell>
          <cell r="AJ867" t="str">
            <v/>
          </cell>
        </row>
        <row r="868">
          <cell r="AA868" t="str">
            <v/>
          </cell>
          <cell r="AJ868" t="str">
            <v/>
          </cell>
        </row>
        <row r="869">
          <cell r="AA869" t="str">
            <v/>
          </cell>
          <cell r="AJ869" t="str">
            <v/>
          </cell>
        </row>
        <row r="870">
          <cell r="AA870" t="str">
            <v/>
          </cell>
          <cell r="AJ870" t="str">
            <v/>
          </cell>
        </row>
        <row r="871">
          <cell r="AA871" t="str">
            <v/>
          </cell>
          <cell r="AJ871" t="str">
            <v/>
          </cell>
        </row>
        <row r="872">
          <cell r="AA872" t="str">
            <v/>
          </cell>
          <cell r="AJ872" t="str">
            <v/>
          </cell>
        </row>
        <row r="873">
          <cell r="AA873" t="str">
            <v/>
          </cell>
          <cell r="AJ873" t="str">
            <v/>
          </cell>
        </row>
        <row r="874">
          <cell r="AA874" t="str">
            <v/>
          </cell>
          <cell r="AJ874" t="str">
            <v/>
          </cell>
        </row>
        <row r="875">
          <cell r="AA875" t="str">
            <v/>
          </cell>
          <cell r="AJ875" t="str">
            <v/>
          </cell>
        </row>
        <row r="876">
          <cell r="AA876" t="str">
            <v/>
          </cell>
          <cell r="AJ876" t="str">
            <v/>
          </cell>
        </row>
        <row r="877">
          <cell r="AA877" t="str">
            <v/>
          </cell>
          <cell r="AJ877" t="str">
            <v/>
          </cell>
        </row>
        <row r="878">
          <cell r="AA878" t="str">
            <v/>
          </cell>
          <cell r="AJ878" t="str">
            <v/>
          </cell>
        </row>
        <row r="879">
          <cell r="AA879" t="str">
            <v/>
          </cell>
          <cell r="AJ879" t="str">
            <v/>
          </cell>
        </row>
        <row r="880">
          <cell r="AA880" t="str">
            <v/>
          </cell>
          <cell r="AJ880" t="str">
            <v/>
          </cell>
        </row>
        <row r="881">
          <cell r="AA881" t="str">
            <v/>
          </cell>
          <cell r="AJ881" t="str">
            <v/>
          </cell>
        </row>
        <row r="882">
          <cell r="AA882" t="str">
            <v/>
          </cell>
          <cell r="AJ882" t="str">
            <v/>
          </cell>
        </row>
        <row r="883">
          <cell r="AA883" t="str">
            <v/>
          </cell>
          <cell r="AJ883" t="str">
            <v/>
          </cell>
        </row>
        <row r="884">
          <cell r="AA884" t="str">
            <v/>
          </cell>
          <cell r="AJ884" t="str">
            <v/>
          </cell>
        </row>
        <row r="885">
          <cell r="AA885" t="str">
            <v/>
          </cell>
          <cell r="AJ885" t="str">
            <v/>
          </cell>
        </row>
        <row r="886">
          <cell r="AA886" t="str">
            <v/>
          </cell>
          <cell r="AJ886" t="str">
            <v/>
          </cell>
        </row>
        <row r="887">
          <cell r="AA887" t="str">
            <v/>
          </cell>
          <cell r="AJ887" t="str">
            <v/>
          </cell>
        </row>
        <row r="888">
          <cell r="AA888" t="str">
            <v/>
          </cell>
          <cell r="AJ888" t="str">
            <v/>
          </cell>
        </row>
        <row r="889">
          <cell r="AA889" t="str">
            <v/>
          </cell>
          <cell r="AJ889" t="str">
            <v/>
          </cell>
        </row>
        <row r="890">
          <cell r="AA890" t="str">
            <v/>
          </cell>
          <cell r="AJ890" t="str">
            <v/>
          </cell>
        </row>
        <row r="891">
          <cell r="AA891" t="str">
            <v/>
          </cell>
          <cell r="AJ891" t="str">
            <v/>
          </cell>
        </row>
        <row r="892">
          <cell r="AA892" t="str">
            <v/>
          </cell>
          <cell r="AJ892" t="str">
            <v/>
          </cell>
        </row>
        <row r="893">
          <cell r="AA893" t="str">
            <v/>
          </cell>
          <cell r="AJ893" t="str">
            <v/>
          </cell>
        </row>
        <row r="894">
          <cell r="AA894" t="str">
            <v/>
          </cell>
          <cell r="AJ894" t="str">
            <v/>
          </cell>
        </row>
        <row r="895">
          <cell r="AA895" t="str">
            <v/>
          </cell>
          <cell r="AJ895" t="str">
            <v/>
          </cell>
        </row>
        <row r="896">
          <cell r="AA896" t="str">
            <v/>
          </cell>
          <cell r="AJ896" t="str">
            <v/>
          </cell>
        </row>
        <row r="897">
          <cell r="AA897" t="str">
            <v/>
          </cell>
          <cell r="AJ897" t="str">
            <v/>
          </cell>
        </row>
        <row r="898">
          <cell r="AA898" t="str">
            <v/>
          </cell>
          <cell r="AJ898" t="str">
            <v/>
          </cell>
        </row>
        <row r="899">
          <cell r="AA899" t="str">
            <v/>
          </cell>
          <cell r="AJ899" t="str">
            <v/>
          </cell>
        </row>
        <row r="900">
          <cell r="AA900" t="str">
            <v/>
          </cell>
          <cell r="AJ900" t="str">
            <v/>
          </cell>
        </row>
        <row r="901">
          <cell r="AA901" t="str">
            <v/>
          </cell>
          <cell r="AJ901" t="str">
            <v/>
          </cell>
        </row>
        <row r="902">
          <cell r="AA902" t="str">
            <v/>
          </cell>
          <cell r="AJ902" t="str">
            <v/>
          </cell>
        </row>
        <row r="903">
          <cell r="AA903" t="str">
            <v/>
          </cell>
          <cell r="AJ903" t="str">
            <v/>
          </cell>
        </row>
        <row r="904">
          <cell r="AA904" t="str">
            <v/>
          </cell>
          <cell r="AJ904" t="str">
            <v/>
          </cell>
        </row>
        <row r="905">
          <cell r="AA905" t="str">
            <v/>
          </cell>
          <cell r="AJ905" t="str">
            <v/>
          </cell>
        </row>
        <row r="906">
          <cell r="AA906" t="str">
            <v/>
          </cell>
          <cell r="AJ906" t="str">
            <v/>
          </cell>
        </row>
        <row r="907">
          <cell r="AA907" t="str">
            <v/>
          </cell>
          <cell r="AJ907" t="str">
            <v/>
          </cell>
        </row>
        <row r="908">
          <cell r="AA908" t="str">
            <v/>
          </cell>
          <cell r="AJ908" t="str">
            <v/>
          </cell>
        </row>
        <row r="909">
          <cell r="AA909" t="str">
            <v/>
          </cell>
          <cell r="AJ909" t="str">
            <v/>
          </cell>
        </row>
        <row r="910">
          <cell r="AA910" t="str">
            <v/>
          </cell>
          <cell r="AJ910" t="str">
            <v/>
          </cell>
        </row>
        <row r="911">
          <cell r="AA911" t="str">
            <v/>
          </cell>
          <cell r="AJ911" t="str">
            <v/>
          </cell>
        </row>
        <row r="912">
          <cell r="AA912" t="str">
            <v/>
          </cell>
          <cell r="AJ912" t="str">
            <v/>
          </cell>
        </row>
        <row r="913">
          <cell r="AA913" t="str">
            <v/>
          </cell>
          <cell r="AJ913" t="str">
            <v/>
          </cell>
        </row>
        <row r="914">
          <cell r="AA914" t="str">
            <v/>
          </cell>
          <cell r="AJ914" t="str">
            <v/>
          </cell>
        </row>
        <row r="915">
          <cell r="AA915" t="str">
            <v/>
          </cell>
          <cell r="AJ915" t="str">
            <v/>
          </cell>
        </row>
        <row r="916">
          <cell r="AA916" t="str">
            <v/>
          </cell>
          <cell r="AJ916" t="str">
            <v/>
          </cell>
        </row>
        <row r="917">
          <cell r="AA917" t="str">
            <v/>
          </cell>
          <cell r="AJ917" t="str">
            <v/>
          </cell>
        </row>
        <row r="918">
          <cell r="AA918" t="str">
            <v/>
          </cell>
          <cell r="AJ918" t="str">
            <v/>
          </cell>
        </row>
        <row r="919">
          <cell r="AA919" t="str">
            <v/>
          </cell>
          <cell r="AJ919" t="str">
            <v/>
          </cell>
        </row>
        <row r="920">
          <cell r="AA920" t="str">
            <v/>
          </cell>
          <cell r="AJ920" t="str">
            <v/>
          </cell>
        </row>
        <row r="921">
          <cell r="AA921" t="str">
            <v/>
          </cell>
          <cell r="AJ921" t="str">
            <v/>
          </cell>
        </row>
        <row r="922">
          <cell r="AA922" t="str">
            <v/>
          </cell>
          <cell r="AJ922" t="str">
            <v/>
          </cell>
        </row>
        <row r="923">
          <cell r="AA923" t="str">
            <v/>
          </cell>
          <cell r="AJ923" t="str">
            <v/>
          </cell>
        </row>
        <row r="924">
          <cell r="AA924" t="str">
            <v/>
          </cell>
          <cell r="AJ924" t="str">
            <v/>
          </cell>
        </row>
        <row r="925">
          <cell r="AA925" t="str">
            <v/>
          </cell>
          <cell r="AJ925" t="str">
            <v/>
          </cell>
        </row>
        <row r="926">
          <cell r="AA926" t="str">
            <v/>
          </cell>
          <cell r="AJ926" t="str">
            <v/>
          </cell>
        </row>
        <row r="927">
          <cell r="AA927" t="str">
            <v/>
          </cell>
          <cell r="AJ927" t="str">
            <v/>
          </cell>
        </row>
        <row r="928">
          <cell r="AA928" t="str">
            <v/>
          </cell>
          <cell r="AJ928" t="str">
            <v/>
          </cell>
        </row>
        <row r="929">
          <cell r="AA929" t="str">
            <v/>
          </cell>
          <cell r="AJ929" t="str">
            <v/>
          </cell>
        </row>
        <row r="930">
          <cell r="AA930" t="str">
            <v/>
          </cell>
          <cell r="AJ930" t="str">
            <v/>
          </cell>
        </row>
        <row r="931">
          <cell r="AA931" t="str">
            <v/>
          </cell>
          <cell r="AJ931" t="str">
            <v/>
          </cell>
        </row>
        <row r="932">
          <cell r="AA932" t="str">
            <v/>
          </cell>
          <cell r="AJ932" t="str">
            <v/>
          </cell>
        </row>
        <row r="933">
          <cell r="AA933" t="str">
            <v/>
          </cell>
          <cell r="AJ933" t="str">
            <v/>
          </cell>
        </row>
        <row r="934">
          <cell r="AA934" t="str">
            <v/>
          </cell>
          <cell r="AJ934" t="str">
            <v/>
          </cell>
        </row>
        <row r="935">
          <cell r="AA935" t="str">
            <v/>
          </cell>
          <cell r="AJ935" t="str">
            <v/>
          </cell>
        </row>
        <row r="936">
          <cell r="AA936" t="str">
            <v/>
          </cell>
          <cell r="AJ936" t="str">
            <v/>
          </cell>
        </row>
        <row r="937">
          <cell r="AA937" t="str">
            <v/>
          </cell>
          <cell r="AJ937" t="str">
            <v/>
          </cell>
        </row>
        <row r="938">
          <cell r="AA938" t="str">
            <v/>
          </cell>
          <cell r="AJ938" t="str">
            <v/>
          </cell>
        </row>
        <row r="939">
          <cell r="AA939" t="str">
            <v/>
          </cell>
          <cell r="AJ939" t="str">
            <v/>
          </cell>
        </row>
        <row r="940">
          <cell r="AA940" t="str">
            <v/>
          </cell>
          <cell r="AJ940" t="str">
            <v/>
          </cell>
        </row>
        <row r="941">
          <cell r="AA941" t="str">
            <v/>
          </cell>
          <cell r="AJ941" t="str">
            <v/>
          </cell>
        </row>
        <row r="942">
          <cell r="AA942" t="str">
            <v/>
          </cell>
          <cell r="AJ942" t="str">
            <v/>
          </cell>
        </row>
        <row r="943">
          <cell r="AA943" t="str">
            <v/>
          </cell>
          <cell r="AJ943" t="str">
            <v/>
          </cell>
        </row>
        <row r="944">
          <cell r="AA944" t="str">
            <v/>
          </cell>
          <cell r="AJ944" t="str">
            <v/>
          </cell>
        </row>
        <row r="945">
          <cell r="AA945" t="str">
            <v/>
          </cell>
          <cell r="AJ945" t="str">
            <v/>
          </cell>
        </row>
        <row r="946">
          <cell r="AA946" t="str">
            <v/>
          </cell>
          <cell r="AJ946" t="str">
            <v/>
          </cell>
        </row>
        <row r="947">
          <cell r="AA947" t="str">
            <v/>
          </cell>
          <cell r="AJ947" t="str">
            <v/>
          </cell>
        </row>
        <row r="948">
          <cell r="AA948" t="str">
            <v/>
          </cell>
          <cell r="AJ948" t="str">
            <v/>
          </cell>
        </row>
        <row r="949">
          <cell r="AA949" t="str">
            <v/>
          </cell>
          <cell r="AJ949" t="str">
            <v/>
          </cell>
        </row>
        <row r="950">
          <cell r="AA950" t="str">
            <v/>
          </cell>
          <cell r="AJ950" t="str">
            <v/>
          </cell>
        </row>
        <row r="951">
          <cell r="AA951" t="str">
            <v/>
          </cell>
          <cell r="AJ951" t="str">
            <v/>
          </cell>
        </row>
        <row r="952">
          <cell r="AA952" t="str">
            <v/>
          </cell>
          <cell r="AJ952" t="str">
            <v/>
          </cell>
        </row>
        <row r="953">
          <cell r="AA953" t="str">
            <v/>
          </cell>
          <cell r="AJ953" t="str">
            <v/>
          </cell>
        </row>
        <row r="954">
          <cell r="AA954" t="str">
            <v/>
          </cell>
          <cell r="AJ954" t="str">
            <v/>
          </cell>
        </row>
        <row r="955">
          <cell r="AA955" t="str">
            <v/>
          </cell>
          <cell r="AJ955" t="str">
            <v/>
          </cell>
        </row>
        <row r="956">
          <cell r="AA956" t="str">
            <v/>
          </cell>
          <cell r="AJ956" t="str">
            <v/>
          </cell>
        </row>
        <row r="957">
          <cell r="AA957" t="str">
            <v/>
          </cell>
          <cell r="AJ957" t="str">
            <v/>
          </cell>
        </row>
        <row r="958">
          <cell r="AA958" t="str">
            <v/>
          </cell>
          <cell r="AJ958" t="str">
            <v/>
          </cell>
        </row>
        <row r="959">
          <cell r="AA959" t="str">
            <v/>
          </cell>
          <cell r="AJ959" t="str">
            <v/>
          </cell>
        </row>
        <row r="960">
          <cell r="AA960" t="str">
            <v/>
          </cell>
          <cell r="AJ960" t="str">
            <v/>
          </cell>
        </row>
        <row r="961">
          <cell r="AA961" t="str">
            <v/>
          </cell>
          <cell r="AJ961" t="str">
            <v/>
          </cell>
        </row>
        <row r="962">
          <cell r="AA962" t="str">
            <v/>
          </cell>
          <cell r="AJ962" t="str">
            <v/>
          </cell>
        </row>
        <row r="963">
          <cell r="AA963" t="str">
            <v/>
          </cell>
          <cell r="AJ963" t="str">
            <v/>
          </cell>
        </row>
        <row r="964">
          <cell r="AA964" t="str">
            <v/>
          </cell>
          <cell r="AJ964" t="str">
            <v/>
          </cell>
        </row>
        <row r="965">
          <cell r="AA965" t="str">
            <v/>
          </cell>
          <cell r="AJ965" t="str">
            <v/>
          </cell>
        </row>
        <row r="966">
          <cell r="AA966" t="str">
            <v/>
          </cell>
          <cell r="AJ966" t="str">
            <v/>
          </cell>
        </row>
        <row r="967">
          <cell r="AA967" t="str">
            <v/>
          </cell>
          <cell r="AJ967" t="str">
            <v/>
          </cell>
        </row>
        <row r="968">
          <cell r="AA968" t="str">
            <v/>
          </cell>
          <cell r="AJ968" t="str">
            <v/>
          </cell>
        </row>
        <row r="969">
          <cell r="AA969" t="str">
            <v/>
          </cell>
          <cell r="AJ969" t="str">
            <v/>
          </cell>
        </row>
        <row r="970">
          <cell r="AA970" t="str">
            <v/>
          </cell>
          <cell r="AJ970" t="str">
            <v/>
          </cell>
        </row>
        <row r="971">
          <cell r="AA971" t="str">
            <v/>
          </cell>
          <cell r="AJ971" t="str">
            <v/>
          </cell>
        </row>
        <row r="972">
          <cell r="AA972" t="str">
            <v/>
          </cell>
          <cell r="AJ972" t="str">
            <v/>
          </cell>
        </row>
        <row r="973">
          <cell r="AA973" t="str">
            <v/>
          </cell>
          <cell r="AJ973" t="str">
            <v/>
          </cell>
        </row>
        <row r="974">
          <cell r="AA974" t="str">
            <v/>
          </cell>
          <cell r="AJ974" t="str">
            <v/>
          </cell>
        </row>
        <row r="975">
          <cell r="AA975" t="str">
            <v/>
          </cell>
          <cell r="AJ975" t="str">
            <v/>
          </cell>
        </row>
        <row r="976">
          <cell r="AA976" t="str">
            <v/>
          </cell>
          <cell r="AJ976" t="str">
            <v/>
          </cell>
        </row>
        <row r="977">
          <cell r="AA977" t="str">
            <v/>
          </cell>
          <cell r="AJ977" t="str">
            <v/>
          </cell>
        </row>
        <row r="978">
          <cell r="AA978" t="str">
            <v/>
          </cell>
          <cell r="AJ978" t="str">
            <v/>
          </cell>
        </row>
        <row r="979">
          <cell r="AA979" t="str">
            <v/>
          </cell>
          <cell r="AJ979" t="str">
            <v/>
          </cell>
        </row>
        <row r="980">
          <cell r="AA980" t="str">
            <v/>
          </cell>
          <cell r="AJ980" t="str">
            <v/>
          </cell>
        </row>
        <row r="981">
          <cell r="AA981" t="str">
            <v/>
          </cell>
          <cell r="AJ981" t="str">
            <v/>
          </cell>
        </row>
        <row r="982">
          <cell r="AA982" t="str">
            <v/>
          </cell>
          <cell r="AJ982" t="str">
            <v/>
          </cell>
        </row>
        <row r="983">
          <cell r="AA983" t="str">
            <v/>
          </cell>
          <cell r="AJ983" t="str">
            <v/>
          </cell>
        </row>
        <row r="984">
          <cell r="AA984" t="str">
            <v/>
          </cell>
          <cell r="AJ984" t="str">
            <v/>
          </cell>
        </row>
        <row r="985">
          <cell r="AA985" t="str">
            <v/>
          </cell>
          <cell r="AJ985" t="str">
            <v/>
          </cell>
        </row>
        <row r="986">
          <cell r="AA986" t="str">
            <v/>
          </cell>
          <cell r="AJ986" t="str">
            <v/>
          </cell>
        </row>
        <row r="987">
          <cell r="AA987" t="str">
            <v/>
          </cell>
          <cell r="AJ987" t="str">
            <v/>
          </cell>
        </row>
        <row r="988">
          <cell r="AA988" t="str">
            <v/>
          </cell>
          <cell r="AJ988" t="str">
            <v/>
          </cell>
        </row>
        <row r="989">
          <cell r="AA989" t="str">
            <v/>
          </cell>
          <cell r="AJ989" t="str">
            <v/>
          </cell>
        </row>
        <row r="990">
          <cell r="AA990" t="str">
            <v/>
          </cell>
          <cell r="AJ990" t="str">
            <v/>
          </cell>
        </row>
        <row r="991">
          <cell r="AA991" t="str">
            <v/>
          </cell>
          <cell r="AJ991" t="str">
            <v/>
          </cell>
        </row>
        <row r="992">
          <cell r="AA992" t="str">
            <v/>
          </cell>
          <cell r="AJ992" t="str">
            <v/>
          </cell>
        </row>
        <row r="993">
          <cell r="AA993" t="str">
            <v/>
          </cell>
          <cell r="AJ993" t="str">
            <v/>
          </cell>
        </row>
        <row r="994">
          <cell r="AA994" t="str">
            <v/>
          </cell>
          <cell r="AJ994" t="str">
            <v/>
          </cell>
        </row>
        <row r="995">
          <cell r="AA995" t="str">
            <v/>
          </cell>
          <cell r="AJ995" t="str">
            <v/>
          </cell>
        </row>
        <row r="996">
          <cell r="AA996" t="str">
            <v/>
          </cell>
          <cell r="AJ996" t="str">
            <v/>
          </cell>
        </row>
        <row r="997">
          <cell r="AA997" t="str">
            <v/>
          </cell>
          <cell r="AJ997" t="str">
            <v/>
          </cell>
        </row>
        <row r="998">
          <cell r="AA998" t="str">
            <v/>
          </cell>
          <cell r="AJ998" t="str">
            <v/>
          </cell>
        </row>
        <row r="999">
          <cell r="AA999" t="str">
            <v/>
          </cell>
          <cell r="AJ999" t="str">
            <v/>
          </cell>
        </row>
        <row r="1000">
          <cell r="AA1000" t="str">
            <v/>
          </cell>
          <cell r="AJ1000" t="str">
            <v/>
          </cell>
        </row>
        <row r="1001">
          <cell r="AA1001" t="str">
            <v/>
          </cell>
          <cell r="AJ1001" t="str">
            <v/>
          </cell>
        </row>
        <row r="1002">
          <cell r="AA1002" t="str">
            <v/>
          </cell>
          <cell r="AJ1002" t="str">
            <v/>
          </cell>
        </row>
        <row r="1003">
          <cell r="AA1003" t="str">
            <v/>
          </cell>
          <cell r="AJ1003" t="str">
            <v/>
          </cell>
        </row>
        <row r="1004">
          <cell r="AA1004" t="str">
            <v/>
          </cell>
          <cell r="AJ1004" t="str">
            <v/>
          </cell>
        </row>
        <row r="1005">
          <cell r="AA1005" t="str">
            <v/>
          </cell>
          <cell r="AJ1005" t="str">
            <v/>
          </cell>
        </row>
        <row r="1006">
          <cell r="AA1006" t="str">
            <v/>
          </cell>
          <cell r="AJ1006" t="str">
            <v/>
          </cell>
        </row>
        <row r="1007">
          <cell r="AA1007" t="str">
            <v/>
          </cell>
          <cell r="AJ1007" t="str">
            <v/>
          </cell>
        </row>
        <row r="1008">
          <cell r="AA1008" t="str">
            <v/>
          </cell>
          <cell r="AJ1008" t="str">
            <v/>
          </cell>
        </row>
        <row r="1009">
          <cell r="AA1009" t="str">
            <v/>
          </cell>
          <cell r="AJ1009" t="str">
            <v/>
          </cell>
        </row>
      </sheetData>
      <sheetData sheetId="10" refreshError="1"/>
      <sheetData sheetId="1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_com.sap.ip.bi.xl.hiddensheet"/>
      <sheetName val="Reference &amp; Data Validation"/>
      <sheetName val="Instructions"/>
      <sheetName val="System Titles"/>
      <sheetName val="Schedule Entry Guide"/>
      <sheetName val="Thresholds"/>
      <sheetName val="Guidelines"/>
      <sheetName val="P&amp;L Data Source"/>
      <sheetName val="Financial Summary"/>
      <sheetName val="Top Line Data Source"/>
      <sheetName val="Sales By PC"/>
      <sheetName val="Sales By Region"/>
      <sheetName val="TM Data Source- PC01 Price"/>
      <sheetName val="TM Data Source- PC06 Price"/>
      <sheetName val="Trade Margin Actual vs Pr Year"/>
      <sheetName val="Trade Margin Actual vs Plan"/>
      <sheetName val="Trade Margin Actual vs Forecast"/>
      <sheetName val="OMC Data Source"/>
      <sheetName val="OMC By Cost Type "/>
      <sheetName val="OMC By Spend Category"/>
      <sheetName val="Operating Expense Data Source"/>
      <sheetName val="Operating Expense"/>
      <sheetName val="1 HC Data Source"/>
      <sheetName val="3 HC OMC DL Data Source"/>
      <sheetName val="4 HC OMC IL Data Source"/>
      <sheetName val="Headcount"/>
      <sheetName val="1 PC Data Source"/>
      <sheetName val="2 PC Float Data Source"/>
      <sheetName val="3 PC OMC DL Data Source"/>
      <sheetName val="4 PC OMC IL Data Source"/>
      <sheetName val="5 PC OMC DL Float Data Source"/>
      <sheetName val="6 PC OMC IL Float Data Source"/>
      <sheetName val="Position Count"/>
      <sheetName val="Inventory Data Source"/>
      <sheetName val="Inventory"/>
      <sheetName val="Capital"/>
      <sheetName val="Accounts Receivable"/>
      <sheetName val="Financial Summary Sub Regions"/>
      <sheetName val="Financial Summary YTD"/>
      <sheetName val="TM YTD Data Source- PC01 Price"/>
      <sheetName val="TM YTD Data Source- PC06 Price"/>
      <sheetName val="Trade Margin YTD"/>
      <sheetName val="OMC By Cost Type YTD"/>
      <sheetName val="OMC By Spend Category YTD"/>
      <sheetName val="Operating Expense YTD"/>
    </sheetNames>
    <sheetDataSet>
      <sheetData sheetId="0"/>
      <sheetData sheetId="1"/>
      <sheetData sheetId="2">
        <row r="5">
          <cell r="A5" t="str">
            <v>Select Business Unit</v>
          </cell>
        </row>
        <row r="6">
          <cell r="A6" t="str">
            <v>ASIA PACIFIC</v>
          </cell>
        </row>
        <row r="7">
          <cell r="A7" t="str">
            <v>GREATER CHINA</v>
          </cell>
        </row>
        <row r="8">
          <cell r="A8" t="str">
            <v>CORPORATE BUSINESS SUPPORT</v>
          </cell>
        </row>
        <row r="9">
          <cell r="A9" t="str">
            <v>EUROPE</v>
          </cell>
        </row>
        <row r="10">
          <cell r="A10" t="str">
            <v>FX</v>
          </cell>
        </row>
        <row r="11">
          <cell r="A11" t="str">
            <v>GLOBAL MARKETS OTHER</v>
          </cell>
        </row>
        <row r="12">
          <cell r="A12" t="str">
            <v>GLOBAL OPERATIONS</v>
          </cell>
        </row>
        <row r="13">
          <cell r="A13" t="str">
            <v>GLOBAL PRODUCTS INC SOFTWARE CAP</v>
          </cell>
        </row>
        <row r="14">
          <cell r="A14" t="str">
            <v>GREATER CHINA</v>
          </cell>
        </row>
        <row r="15">
          <cell r="A15" t="str">
            <v>LATIN AMERICA</v>
          </cell>
        </row>
        <row r="16">
          <cell r="A16" t="str">
            <v>NON GAAP</v>
          </cell>
        </row>
        <row r="17">
          <cell r="A17" t="str">
            <v>NORTH AMERICA</v>
          </cell>
        </row>
        <row r="18">
          <cell r="A18" t="str">
            <v>TA</v>
          </cell>
        </row>
        <row r="19">
          <cell r="A19" t="str">
            <v>WATERS CORPORATION</v>
          </cell>
        </row>
        <row r="20">
          <cell r="A20"/>
        </row>
        <row r="21">
          <cell r="A21"/>
        </row>
        <row r="22">
          <cell r="A22"/>
        </row>
        <row r="23">
          <cell r="A23"/>
        </row>
      </sheetData>
      <sheetData sheetId="3">
        <row r="6">
          <cell r="B6" t="str">
            <v>GLOBAL OPERATIONS</v>
          </cell>
        </row>
      </sheetData>
      <sheetData sheetId="4"/>
      <sheetData sheetId="5"/>
      <sheetData sheetId="6">
        <row r="28">
          <cell r="C28" t="str">
            <v>Total business unit</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ERA"/>
      <sheetName val="Sheet2"/>
      <sheetName val="Sheet3"/>
    </sheetNames>
    <sheetDataSet>
      <sheetData sheetId="0">
        <row r="2">
          <cell r="M2" t="str">
            <v>S</v>
          </cell>
          <cell r="Q2" t="str">
            <v>Pre Analytics</v>
          </cell>
          <cell r="S2" t="str">
            <v>Value</v>
          </cell>
        </row>
        <row r="3">
          <cell r="M3" t="str">
            <v>K</v>
          </cell>
          <cell r="Q3" t="str">
            <v>Synthesis</v>
          </cell>
          <cell r="S3" t="str">
            <v>Sustaining</v>
          </cell>
        </row>
        <row r="4">
          <cell r="M4" t="str">
            <v>V</v>
          </cell>
          <cell r="Q4" t="str">
            <v>Analitcal Chemist</v>
          </cell>
          <cell r="S4" t="str">
            <v xml:space="preserve">Research </v>
          </cell>
        </row>
        <row r="5">
          <cell r="M5" t="str">
            <v>D</v>
          </cell>
          <cell r="Q5" t="str">
            <v>Technical Writer</v>
          </cell>
          <cell r="S5" t="str">
            <v>Development</v>
          </cell>
        </row>
        <row r="6">
          <cell r="M6" t="str">
            <v>P</v>
          </cell>
          <cell r="Q6" t="str">
            <v>Business Development</v>
          </cell>
          <cell r="S6" t="str">
            <v>Design</v>
          </cell>
        </row>
        <row r="7">
          <cell r="M7" t="str">
            <v xml:space="preserve">T </v>
          </cell>
          <cell r="Q7" t="str">
            <v>Administration</v>
          </cell>
          <cell r="S7" t="str">
            <v>Open 1</v>
          </cell>
        </row>
        <row r="8">
          <cell r="M8" t="str">
            <v>R</v>
          </cell>
          <cell r="Q8" t="str">
            <v>Direct Labor</v>
          </cell>
          <cell r="S8" t="str">
            <v>Open 2</v>
          </cell>
        </row>
        <row r="9">
          <cell r="M9" t="str">
            <v>A</v>
          </cell>
          <cell r="Q9" t="str">
            <v>Indirect Labor</v>
          </cell>
          <cell r="S9" t="str">
            <v>Open 3</v>
          </cell>
        </row>
        <row r="10">
          <cell r="M10" t="str">
            <v>M</v>
          </cell>
          <cell r="Q10" t="str">
            <v>Project Management</v>
          </cell>
          <cell r="S10" t="str">
            <v>Open 4</v>
          </cell>
        </row>
        <row r="11">
          <cell r="M11" t="str">
            <v>B</v>
          </cell>
          <cell r="Q11" t="str">
            <v>Product Management</v>
          </cell>
          <cell r="S11" t="str">
            <v>Open 5</v>
          </cell>
        </row>
        <row r="12">
          <cell r="M12" t="str">
            <v>F</v>
          </cell>
          <cell r="Q12" t="str">
            <v>Application Chemist</v>
          </cell>
          <cell r="S12" t="str">
            <v>Open 6</v>
          </cell>
        </row>
      </sheetData>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Inputs"/>
      <sheetName val="Data"/>
      <sheetName val="Mapping"/>
      <sheetName val="STD P&amp;L"/>
      <sheetName val="ACT P&amp;L"/>
      <sheetName val="STD Orders"/>
      <sheetName val="ACT BC"/>
      <sheetName val="Non-GAAP QTD in K"/>
      <sheetName val="Non-GAAP QTD in M"/>
      <sheetName val="QTD in M"/>
      <sheetName val="QTD in K"/>
      <sheetName val="Non-GAAP YTD in M"/>
      <sheetName val="Non-GAAP YTD in K"/>
      <sheetName val="YTD in M"/>
      <sheetName val="YTD in K"/>
      <sheetName val="Non-GAAP FCST in M"/>
      <sheetName val="Non-GAAP FCST in K"/>
      <sheetName val="FCST in M"/>
      <sheetName val="QTD FCST in K"/>
      <sheetName val="Total Waters Corp"/>
      <sheetName val="Non-GAAP"/>
      <sheetName val="Total Waters P&amp;M"/>
      <sheetName val="Global Mkts"/>
      <sheetName val="Total Americas"/>
      <sheetName val="North America"/>
      <sheetName val="Latin America"/>
      <sheetName val="Total Europe"/>
      <sheetName val="Western Europe"/>
      <sheetName val="Eastern Europe excl. India"/>
      <sheetName val="India"/>
      <sheetName val="Total Asia Pacific"/>
      <sheetName val="Asia incl. China"/>
      <sheetName val="China"/>
      <sheetName val="Asia excl. China"/>
      <sheetName val="Japan"/>
      <sheetName val="Global Service"/>
      <sheetName val="Marketing"/>
      <sheetName val="PKI"/>
      <sheetName val="GMHQ"/>
      <sheetName val="Global Products"/>
      <sheetName val="MS"/>
      <sheetName val="Research"/>
      <sheetName val="Instrument Dev"/>
      <sheetName val="INFO"/>
      <sheetName val="Consumables"/>
      <sheetName val="GPHQ"/>
      <sheetName val="Global Ops"/>
      <sheetName val="Global Support"/>
      <sheetName val="Waters HQ"/>
      <sheetName val="Waters Hedge"/>
      <sheetName val="Corp Support"/>
      <sheetName val="Waters &amp; Corp @ Std"/>
      <sheetName val="FX"/>
      <sheetName val="Waters &amp; Corp @ Actual"/>
      <sheetName val="TA"/>
      <sheetName val="Restatements"/>
      <sheetName val="Sheet1"/>
    </sheetNames>
    <sheetDataSet>
      <sheetData sheetId="0" refreshError="1"/>
      <sheetData sheetId="1" refreshError="1"/>
      <sheetData sheetId="2" refreshError="1">
        <row r="1">
          <cell r="A1"/>
          <cell r="B1"/>
          <cell r="C1" t="str">
            <v>QTD Actual 
Dec-18</v>
          </cell>
          <cell r="D1" t="str">
            <v>QTD AOP
Dec-18</v>
          </cell>
          <cell r="E1" t="str">
            <v>Forecast 
Q4 2018</v>
          </cell>
          <cell r="F1" t="str">
            <v>QTR AOP
Q4 2018</v>
          </cell>
          <cell r="G1" t="str">
            <v>QTD Actual 
Sep-18</v>
          </cell>
          <cell r="H1" t="str">
            <v>QTD Actual 
Dec-17</v>
          </cell>
          <cell r="I1" t="str">
            <v>QTR Actual 
Q4 2017</v>
          </cell>
          <cell r="J1" t="str">
            <v>YTD Actual 
Dec-18</v>
          </cell>
          <cell r="K1" t="str">
            <v>YTD AOP 
Dec-18</v>
          </cell>
          <cell r="L1" t="str">
            <v>YTD Actual 
Dec-17</v>
          </cell>
          <cell r="M1"/>
          <cell r="N1"/>
          <cell r="O1"/>
          <cell r="P1"/>
          <cell r="Q1"/>
          <cell r="R1" t="str">
            <v>Q1 2017 Actual
Z3 Non GAAP</v>
          </cell>
          <cell r="S1" t="str">
            <v>Q2 2017 Actual
Z3 Non GAAP</v>
          </cell>
          <cell r="T1" t="str">
            <v>Q3 2017 Actual
Z3 Non GAAP</v>
          </cell>
          <cell r="U1" t="str">
            <v>Q4 2017 Actual
Z3 Non GAAP</v>
          </cell>
          <cell r="W1" t="str">
            <v>REVISED Q1 2018 AOP</v>
          </cell>
          <cell r="X1" t="str">
            <v>REVISED Q2 2018 AOP</v>
          </cell>
          <cell r="Y1" t="str">
            <v>REVISED Q3 2018 AOP</v>
          </cell>
          <cell r="Z1" t="str">
            <v>REVISED Q4 2018 AOP</v>
          </cell>
          <cell r="AA1"/>
          <cell r="AB1" t="str">
            <v>2018 Jan Geog Z3 Non GAAP</v>
          </cell>
          <cell r="AC1" t="str">
            <v>2018 Feb Geog Z3 Non GAAP</v>
          </cell>
          <cell r="AD1" t="str">
            <v>2018 Mar Geog Z3 Non GAAP</v>
          </cell>
          <cell r="AE1" t="str">
            <v>2018 Apr Geog Z3 Non GAAP</v>
          </cell>
          <cell r="AF1" t="str">
            <v>2018 May Geog Z3 Non GAAP</v>
          </cell>
          <cell r="AG1" t="str">
            <v>2018 Jun Geog Z3 Non GAAP</v>
          </cell>
          <cell r="AH1" t="str">
            <v>2018 Jul Geog Z3 Non GAAP</v>
          </cell>
          <cell r="AI1" t="str">
            <v>2018 Aug Geog Z3 Non GAAP</v>
          </cell>
          <cell r="AJ1" t="str">
            <v>2018 Sep Geog Z3 Non GAAP</v>
          </cell>
          <cell r="AK1" t="str">
            <v>2018 Oct Geog Z3 Non GAAP</v>
          </cell>
          <cell r="AL1" t="str">
            <v>2018 Nov  Geog Z3 Non GAAP</v>
          </cell>
          <cell r="AM1" t="str">
            <v>2018 Dec  Geog Z3 Non GAAP</v>
          </cell>
        </row>
        <row r="2">
          <cell r="A2" t="str">
            <v>North America</v>
          </cell>
          <cell r="B2" t="str">
            <v>North AmericaOrders</v>
          </cell>
          <cell r="C2">
            <v>169877.04921</v>
          </cell>
          <cell r="D2">
            <v>169141.94312000001</v>
          </cell>
          <cell r="E2">
            <v>161600</v>
          </cell>
          <cell r="F2">
            <v>169141.94312000001</v>
          </cell>
          <cell r="G2">
            <v>148022.38675999999</v>
          </cell>
          <cell r="H2">
            <v>159371.03967</v>
          </cell>
          <cell r="I2">
            <v>159371.03967</v>
          </cell>
          <cell r="J2">
            <v>587853.82932000002</v>
          </cell>
          <cell r="K2">
            <v>780607.32000000007</v>
          </cell>
          <cell r="L2">
            <v>576241.02319999994</v>
          </cell>
          <cell r="M2"/>
          <cell r="N2"/>
          <cell r="O2"/>
          <cell r="P2"/>
          <cell r="Q2"/>
          <cell r="W2">
            <v>133398.54576000001</v>
          </cell>
          <cell r="X2">
            <v>153792.35466000001</v>
          </cell>
          <cell r="Y2">
            <v>155132.53333999999</v>
          </cell>
          <cell r="Z2">
            <v>169141.94312000001</v>
          </cell>
          <cell r="AA2"/>
        </row>
        <row r="3">
          <cell r="A3" t="str">
            <v>North America</v>
          </cell>
          <cell r="B3" t="str">
            <v>North AmericaSales</v>
          </cell>
          <cell r="C3">
            <v>173974.89588</v>
          </cell>
          <cell r="D3">
            <v>169141.899</v>
          </cell>
          <cell r="E3">
            <v>165600</v>
          </cell>
          <cell r="F3">
            <v>169141.899</v>
          </cell>
          <cell r="G3">
            <v>148552.48725999999</v>
          </cell>
          <cell r="H3">
            <v>164431.44718999998</v>
          </cell>
          <cell r="I3">
            <v>164431.44718999998</v>
          </cell>
          <cell r="J3">
            <v>587351.05769000005</v>
          </cell>
          <cell r="K3">
            <v>611465.46698000003</v>
          </cell>
          <cell r="L3">
            <v>577843.84149000002</v>
          </cell>
          <cell r="M3"/>
          <cell r="N3"/>
          <cell r="O3"/>
          <cell r="P3"/>
          <cell r="Q3"/>
          <cell r="W3">
            <v>133398.54939999999</v>
          </cell>
          <cell r="X3">
            <v>153792.59909999999</v>
          </cell>
          <cell r="Y3">
            <v>155132.41948000001</v>
          </cell>
          <cell r="Z3">
            <v>169141.89900999999</v>
          </cell>
          <cell r="AA3"/>
        </row>
        <row r="4">
          <cell r="A4" t="str">
            <v>North America</v>
          </cell>
          <cell r="B4" t="str">
            <v>North AmericaCOGS</v>
          </cell>
          <cell r="C4">
            <v>39357.334340000001</v>
          </cell>
          <cell r="D4">
            <v>38907.249770000002</v>
          </cell>
          <cell r="E4">
            <v>36025</v>
          </cell>
          <cell r="F4">
            <v>38907.249770000002</v>
          </cell>
          <cell r="G4">
            <v>32462.429679999997</v>
          </cell>
          <cell r="H4">
            <v>36853.723700000002</v>
          </cell>
          <cell r="I4">
            <v>36853.723700000002</v>
          </cell>
          <cell r="J4">
            <v>127847.3236</v>
          </cell>
          <cell r="K4">
            <v>133106.25990999999</v>
          </cell>
          <cell r="L4">
            <v>127790.13563999999</v>
          </cell>
          <cell r="M4"/>
          <cell r="N4"/>
          <cell r="O4"/>
          <cell r="P4"/>
          <cell r="Q4"/>
          <cell r="W4">
            <v>28425.326290000001</v>
          </cell>
          <cell r="X4">
            <v>33132.99843</v>
          </cell>
          <cell r="Y4">
            <v>32640.685420000002</v>
          </cell>
          <cell r="Z4">
            <v>38907.249759999999</v>
          </cell>
          <cell r="AA4"/>
        </row>
        <row r="5">
          <cell r="A5" t="str">
            <v>North America</v>
          </cell>
          <cell r="B5" t="str">
            <v>North AmericaOMC</v>
          </cell>
          <cell r="C5">
            <v>16969.063019999998</v>
          </cell>
          <cell r="D5">
            <v>15778.071089999998</v>
          </cell>
          <cell r="E5">
            <v>17498</v>
          </cell>
          <cell r="F5">
            <v>15778.071089999999</v>
          </cell>
          <cell r="G5">
            <v>17120.837019999999</v>
          </cell>
          <cell r="H5">
            <v>15027.574710000001</v>
          </cell>
          <cell r="I5">
            <v>15027.574710000001</v>
          </cell>
          <cell r="J5">
            <v>65146.628670000006</v>
          </cell>
          <cell r="K5">
            <v>62310.567159999999</v>
          </cell>
          <cell r="L5">
            <v>59163.449269999997</v>
          </cell>
          <cell r="M5"/>
          <cell r="N5"/>
          <cell r="O5"/>
          <cell r="P5"/>
          <cell r="Q5"/>
          <cell r="W5">
            <v>15020.23857</v>
          </cell>
          <cell r="X5">
            <v>15858.08489</v>
          </cell>
          <cell r="Y5">
            <v>15654.17261</v>
          </cell>
          <cell r="Z5">
            <v>15778.071089999999</v>
          </cell>
          <cell r="AA5"/>
        </row>
        <row r="6">
          <cell r="A6" t="str">
            <v>North America</v>
          </cell>
          <cell r="B6" t="str">
            <v>North AmericaSMS</v>
          </cell>
          <cell r="C6">
            <v>19245.646310000004</v>
          </cell>
          <cell r="D6">
            <v>20633.145840000001</v>
          </cell>
          <cell r="E6">
            <v>18909</v>
          </cell>
          <cell r="F6">
            <v>20633.145840000001</v>
          </cell>
          <cell r="G6">
            <v>16848.80371</v>
          </cell>
          <cell r="H6">
            <v>19606.99352</v>
          </cell>
          <cell r="I6">
            <v>19606.99352</v>
          </cell>
          <cell r="J6">
            <v>74499.207039999994</v>
          </cell>
          <cell r="K6">
            <v>80486.318969999993</v>
          </cell>
          <cell r="L6">
            <v>76891.546419999999</v>
          </cell>
          <cell r="M6"/>
          <cell r="N6"/>
          <cell r="O6"/>
          <cell r="P6"/>
          <cell r="Q6"/>
          <cell r="W6">
            <v>19306.919979999999</v>
          </cell>
          <cell r="X6">
            <v>20425.661329999999</v>
          </cell>
          <cell r="Y6">
            <v>20120.591820000001</v>
          </cell>
          <cell r="Z6">
            <v>20633.145840000001</v>
          </cell>
          <cell r="AA6"/>
        </row>
        <row r="7">
          <cell r="A7" t="str">
            <v>North America</v>
          </cell>
          <cell r="B7" t="str">
            <v>North AmericaG&amp;A</v>
          </cell>
          <cell r="C7">
            <v>870.91480999999999</v>
          </cell>
          <cell r="D7">
            <v>1345.5413600000002</v>
          </cell>
          <cell r="E7">
            <v>1196</v>
          </cell>
          <cell r="F7">
            <v>1345.5413600000002</v>
          </cell>
          <cell r="G7">
            <v>1183.8445900000002</v>
          </cell>
          <cell r="H7">
            <v>1421.9540999999999</v>
          </cell>
          <cell r="I7">
            <v>1421.9540999999999</v>
          </cell>
          <cell r="J7">
            <v>4937.3740400000006</v>
          </cell>
          <cell r="K7">
            <v>5346.6602600000006</v>
          </cell>
          <cell r="L7">
            <v>5858.7947799999993</v>
          </cell>
          <cell r="M7"/>
          <cell r="N7"/>
          <cell r="O7"/>
          <cell r="P7"/>
          <cell r="Q7"/>
          <cell r="W7">
            <v>1319.9090200000001</v>
          </cell>
          <cell r="X7">
            <v>1342.2624000000001</v>
          </cell>
          <cell r="Y7">
            <v>1338.94748</v>
          </cell>
          <cell r="Z7">
            <v>1345.5413699999999</v>
          </cell>
          <cell r="AA7"/>
        </row>
        <row r="8">
          <cell r="A8" t="str">
            <v>North America</v>
          </cell>
          <cell r="B8" t="str">
            <v>North AmericaTrans G/L</v>
          </cell>
          <cell r="C8">
            <v>0</v>
          </cell>
          <cell r="D8">
            <v>0</v>
          </cell>
          <cell r="E8">
            <v>0</v>
          </cell>
          <cell r="F8">
            <v>0</v>
          </cell>
          <cell r="G8">
            <v>0</v>
          </cell>
          <cell r="H8">
            <v>0</v>
          </cell>
          <cell r="I8">
            <v>0</v>
          </cell>
          <cell r="J8">
            <v>0</v>
          </cell>
          <cell r="K8">
            <v>0</v>
          </cell>
          <cell r="L8">
            <v>0</v>
          </cell>
          <cell r="M8"/>
          <cell r="N8"/>
          <cell r="O8"/>
          <cell r="P8"/>
          <cell r="Q8"/>
          <cell r="W8">
            <v>0</v>
          </cell>
          <cell r="X8">
            <v>0</v>
          </cell>
          <cell r="Y8">
            <v>0</v>
          </cell>
          <cell r="Z8">
            <v>0</v>
          </cell>
          <cell r="AA8"/>
        </row>
        <row r="9">
          <cell r="A9" t="str">
            <v>North America</v>
          </cell>
          <cell r="B9" t="str">
            <v>North AmericaR&amp;D</v>
          </cell>
          <cell r="C9">
            <v>0</v>
          </cell>
          <cell r="D9">
            <v>0</v>
          </cell>
          <cell r="E9">
            <v>0</v>
          </cell>
          <cell r="F9">
            <v>0</v>
          </cell>
          <cell r="G9">
            <v>0</v>
          </cell>
          <cell r="H9">
            <v>0</v>
          </cell>
          <cell r="I9">
            <v>0</v>
          </cell>
          <cell r="J9">
            <v>0</v>
          </cell>
          <cell r="K9">
            <v>0</v>
          </cell>
          <cell r="L9">
            <v>0</v>
          </cell>
          <cell r="M9"/>
          <cell r="N9"/>
          <cell r="O9"/>
          <cell r="P9"/>
          <cell r="Q9"/>
          <cell r="W9">
            <v>0</v>
          </cell>
          <cell r="X9">
            <v>0</v>
          </cell>
          <cell r="Y9">
            <v>0</v>
          </cell>
          <cell r="Z9">
            <v>0</v>
          </cell>
          <cell r="AA9"/>
        </row>
        <row r="10">
          <cell r="A10" t="str">
            <v>Latin America</v>
          </cell>
          <cell r="B10" t="str">
            <v>Latin AmericaOrders</v>
          </cell>
          <cell r="C10">
            <v>28111.663189999999</v>
          </cell>
          <cell r="D10">
            <v>27238.12372</v>
          </cell>
          <cell r="E10">
            <v>28350</v>
          </cell>
          <cell r="F10">
            <v>27238.12372</v>
          </cell>
          <cell r="G10">
            <v>22764.228860000003</v>
          </cell>
          <cell r="H10">
            <v>26628.464829999997</v>
          </cell>
          <cell r="I10">
            <v>26628.464829999997</v>
          </cell>
          <cell r="J10">
            <v>96401.686569999991</v>
          </cell>
          <cell r="K10">
            <v>96221.033989999996</v>
          </cell>
          <cell r="L10">
            <v>89039.48719</v>
          </cell>
          <cell r="M10"/>
          <cell r="N10"/>
          <cell r="O10"/>
          <cell r="P10"/>
          <cell r="Q10"/>
          <cell r="W10">
            <v>20444.285199999998</v>
          </cell>
          <cell r="X10">
            <v>23694.917430000001</v>
          </cell>
          <cell r="Y10">
            <v>24843.707640000001</v>
          </cell>
          <cell r="Z10">
            <v>27238.123640000002</v>
          </cell>
          <cell r="AA10"/>
        </row>
        <row r="11">
          <cell r="A11" t="str">
            <v>Latin America</v>
          </cell>
          <cell r="B11" t="str">
            <v>Latin AmericaSales</v>
          </cell>
          <cell r="C11">
            <v>28438.831259999999</v>
          </cell>
          <cell r="D11">
            <v>27238.123679999997</v>
          </cell>
          <cell r="E11">
            <v>29100</v>
          </cell>
          <cell r="F11">
            <v>27238.123679999997</v>
          </cell>
          <cell r="G11">
            <v>23435.44628</v>
          </cell>
          <cell r="H11">
            <v>27164.193729999999</v>
          </cell>
          <cell r="I11">
            <v>27164.193729999999</v>
          </cell>
          <cell r="J11">
            <v>96250.488029999993</v>
          </cell>
          <cell r="K11">
            <v>96221.033949999983</v>
          </cell>
          <cell r="L11">
            <v>89925.803260000001</v>
          </cell>
          <cell r="M11"/>
          <cell r="N11"/>
          <cell r="O11"/>
          <cell r="P11"/>
          <cell r="Q11"/>
          <cell r="W11">
            <v>20444.28515</v>
          </cell>
          <cell r="X11">
            <v>23694.917409999998</v>
          </cell>
          <cell r="Y11">
            <v>24843.707709999999</v>
          </cell>
          <cell r="Z11">
            <v>27238.123680000001</v>
          </cell>
          <cell r="AA11"/>
        </row>
        <row r="12">
          <cell r="A12" t="str">
            <v>Latin America</v>
          </cell>
          <cell r="B12" t="str">
            <v>Latin AmericaCOGS</v>
          </cell>
          <cell r="C12">
            <v>6942.9865200000004</v>
          </cell>
          <cell r="D12">
            <v>6436.7212099999997</v>
          </cell>
          <cell r="E12">
            <v>7580</v>
          </cell>
          <cell r="F12">
            <v>6436.7212099999997</v>
          </cell>
          <cell r="G12">
            <v>5924.1056800000006</v>
          </cell>
          <cell r="H12">
            <v>4836.9820399999999</v>
          </cell>
          <cell r="I12">
            <v>4836.9820399999999</v>
          </cell>
          <cell r="J12">
            <v>23145.57994</v>
          </cell>
          <cell r="K12">
            <v>22448.348239999999</v>
          </cell>
          <cell r="L12">
            <v>19991.960539999996</v>
          </cell>
          <cell r="M12"/>
          <cell r="N12"/>
          <cell r="O12"/>
          <cell r="P12"/>
          <cell r="Q12"/>
          <cell r="W12">
            <v>4703.4770500000004</v>
          </cell>
          <cell r="X12">
            <v>5579.8110399999996</v>
          </cell>
          <cell r="Y12">
            <v>5728.3389399999996</v>
          </cell>
          <cell r="Z12">
            <v>6436.7212099999997</v>
          </cell>
          <cell r="AA12"/>
        </row>
        <row r="13">
          <cell r="A13" t="str">
            <v>Latin America</v>
          </cell>
          <cell r="B13" t="str">
            <v>Latin AmericaOMC</v>
          </cell>
          <cell r="C13">
            <v>4116.6556300000002</v>
          </cell>
          <cell r="D13">
            <v>3652.85376</v>
          </cell>
          <cell r="E13">
            <v>3709</v>
          </cell>
          <cell r="F13">
            <v>3652.85376</v>
          </cell>
          <cell r="G13">
            <v>3388.0054599999999</v>
          </cell>
          <cell r="H13">
            <v>3365.3398099999999</v>
          </cell>
          <cell r="I13">
            <v>3365.3398099999999</v>
          </cell>
          <cell r="J13">
            <v>14047.839189999999</v>
          </cell>
          <cell r="K13">
            <v>13436.73631</v>
          </cell>
          <cell r="L13">
            <v>13146.042110000002</v>
          </cell>
          <cell r="M13"/>
          <cell r="N13"/>
          <cell r="O13"/>
          <cell r="P13"/>
          <cell r="Q13"/>
          <cell r="W13">
            <v>3191.24712</v>
          </cell>
          <cell r="X13">
            <v>3242.11967</v>
          </cell>
          <cell r="Y13">
            <v>3350.5157599999998</v>
          </cell>
          <cell r="Z13">
            <v>3652.85376</v>
          </cell>
          <cell r="AA13"/>
        </row>
        <row r="14">
          <cell r="A14" t="str">
            <v>Latin America</v>
          </cell>
          <cell r="B14" t="str">
            <v>Latin AmericaSMS</v>
          </cell>
          <cell r="C14">
            <v>2725.7016800000001</v>
          </cell>
          <cell r="D14">
            <v>2479.9643599999999</v>
          </cell>
          <cell r="E14">
            <v>2449</v>
          </cell>
          <cell r="F14">
            <v>2479.9643599999999</v>
          </cell>
          <cell r="G14">
            <v>2271.76586</v>
          </cell>
          <cell r="H14">
            <v>2399.79637</v>
          </cell>
          <cell r="I14">
            <v>2399.79637</v>
          </cell>
          <cell r="J14">
            <v>9386.5653700000003</v>
          </cell>
          <cell r="K14">
            <v>9215.5641799999994</v>
          </cell>
          <cell r="L14">
            <v>9094.1094999999987</v>
          </cell>
          <cell r="M14"/>
          <cell r="N14"/>
          <cell r="O14"/>
          <cell r="P14"/>
          <cell r="Q14"/>
          <cell r="W14">
            <v>2053.54412</v>
          </cell>
          <cell r="X14">
            <v>2388.4206899999999</v>
          </cell>
          <cell r="Y14">
            <v>2293.63501</v>
          </cell>
          <cell r="Z14">
            <v>2479.9643599999999</v>
          </cell>
          <cell r="AA14"/>
        </row>
        <row r="15">
          <cell r="A15" t="str">
            <v>Latin America</v>
          </cell>
          <cell r="B15" t="str">
            <v>Latin AmericaG&amp;A</v>
          </cell>
          <cell r="C15">
            <v>759.29690000000005</v>
          </cell>
          <cell r="D15">
            <v>784.90907000000004</v>
          </cell>
          <cell r="E15">
            <v>789</v>
          </cell>
          <cell r="F15">
            <v>784.90907000000004</v>
          </cell>
          <cell r="G15">
            <v>812.27890000000002</v>
          </cell>
          <cell r="H15">
            <v>879.47476999999992</v>
          </cell>
          <cell r="I15">
            <v>879.47476999999992</v>
          </cell>
          <cell r="J15">
            <v>3240.1342399999999</v>
          </cell>
          <cell r="K15">
            <v>3110.99215</v>
          </cell>
          <cell r="L15">
            <v>3437.2880400000004</v>
          </cell>
          <cell r="M15"/>
          <cell r="N15"/>
          <cell r="O15"/>
          <cell r="P15"/>
          <cell r="Q15"/>
          <cell r="W15">
            <v>740.16346999999996</v>
          </cell>
          <cell r="X15">
            <v>784.60987</v>
          </cell>
          <cell r="Y15">
            <v>801.30974000000003</v>
          </cell>
          <cell r="Z15">
            <v>784.90907000000004</v>
          </cell>
          <cell r="AA15"/>
        </row>
        <row r="16">
          <cell r="A16" t="str">
            <v>Latin America</v>
          </cell>
          <cell r="B16" t="str">
            <v>Latin AmericaTrans G/L</v>
          </cell>
          <cell r="C16">
            <v>0.39602999999999999</v>
          </cell>
          <cell r="D16">
            <v>0</v>
          </cell>
          <cell r="E16">
            <v>0</v>
          </cell>
          <cell r="F16">
            <v>0</v>
          </cell>
          <cell r="G16">
            <v>-0.25707000000000002</v>
          </cell>
          <cell r="H16">
            <v>1.3200000000000156E-3</v>
          </cell>
          <cell r="I16">
            <v>1.3200000000000156E-3</v>
          </cell>
          <cell r="J16">
            <v>0.15503</v>
          </cell>
          <cell r="K16">
            <v>0</v>
          </cell>
          <cell r="L16">
            <v>-3.2959999999999615E-2</v>
          </cell>
          <cell r="M16"/>
          <cell r="N16"/>
          <cell r="O16"/>
          <cell r="P16"/>
          <cell r="Q16"/>
          <cell r="W16">
            <v>0</v>
          </cell>
          <cell r="X16">
            <v>0</v>
          </cell>
          <cell r="Y16">
            <v>0</v>
          </cell>
          <cell r="Z16">
            <v>0</v>
          </cell>
          <cell r="AA16"/>
        </row>
        <row r="17">
          <cell r="A17" t="str">
            <v>Latin America</v>
          </cell>
          <cell r="B17" t="str">
            <v>Latin AmericaR&amp;D</v>
          </cell>
          <cell r="C17">
            <v>0</v>
          </cell>
          <cell r="D17">
            <v>0</v>
          </cell>
          <cell r="E17">
            <v>0</v>
          </cell>
          <cell r="F17">
            <v>0</v>
          </cell>
          <cell r="G17">
            <v>0</v>
          </cell>
          <cell r="H17">
            <v>0</v>
          </cell>
          <cell r="I17">
            <v>0</v>
          </cell>
          <cell r="J17">
            <v>0</v>
          </cell>
          <cell r="K17">
            <v>0</v>
          </cell>
          <cell r="L17">
            <v>0</v>
          </cell>
          <cell r="M17"/>
          <cell r="N17"/>
          <cell r="O17"/>
          <cell r="P17"/>
          <cell r="Q17"/>
          <cell r="W17">
            <v>0</v>
          </cell>
          <cell r="X17">
            <v>0</v>
          </cell>
          <cell r="Y17">
            <v>0</v>
          </cell>
          <cell r="Z17">
            <v>0</v>
          </cell>
          <cell r="AA17"/>
        </row>
        <row r="18">
          <cell r="A18" t="str">
            <v>Total Americas</v>
          </cell>
          <cell r="B18" t="str">
            <v>Total AmericasOrders</v>
          </cell>
          <cell r="C18">
            <v>197988.71239999999</v>
          </cell>
          <cell r="D18">
            <v>196380.06684000001</v>
          </cell>
          <cell r="E18">
            <v>189950</v>
          </cell>
          <cell r="F18">
            <v>196380.06684000001</v>
          </cell>
          <cell r="G18">
            <v>170786.61562</v>
          </cell>
          <cell r="H18">
            <v>185999.50449999998</v>
          </cell>
          <cell r="I18">
            <v>185999.50449999998</v>
          </cell>
          <cell r="J18">
            <v>684255.51589000004</v>
          </cell>
          <cell r="K18">
            <v>876828.35399000009</v>
          </cell>
          <cell r="L18">
            <v>665280.51038999995</v>
          </cell>
          <cell r="M18"/>
          <cell r="N18"/>
          <cell r="O18"/>
          <cell r="P18"/>
          <cell r="Q18"/>
          <cell r="W18">
            <v>153842.83095999999</v>
          </cell>
          <cell r="X18">
            <v>177487.27209000001</v>
          </cell>
          <cell r="Y18">
            <v>179976.24098</v>
          </cell>
          <cell r="Z18">
            <v>196380.06676000002</v>
          </cell>
          <cell r="AA18"/>
        </row>
        <row r="19">
          <cell r="A19" t="str">
            <v>Total Americas</v>
          </cell>
          <cell r="B19" t="str">
            <v>Total AmericasSales</v>
          </cell>
          <cell r="C19">
            <v>202413.72714</v>
          </cell>
          <cell r="D19">
            <v>196380.02267999999</v>
          </cell>
          <cell r="E19">
            <v>194700</v>
          </cell>
          <cell r="F19">
            <v>196380.02267999999</v>
          </cell>
          <cell r="G19">
            <v>171987.93354</v>
          </cell>
          <cell r="H19">
            <v>191595.64091999998</v>
          </cell>
          <cell r="I19">
            <v>191595.64091999998</v>
          </cell>
          <cell r="J19">
            <v>683601.54572000005</v>
          </cell>
          <cell r="K19">
            <v>707686.50092999998</v>
          </cell>
          <cell r="L19">
            <v>667769.64474999998</v>
          </cell>
          <cell r="M19"/>
          <cell r="N19"/>
          <cell r="O19"/>
          <cell r="P19"/>
          <cell r="Q19"/>
          <cell r="W19">
            <v>153842.83455</v>
          </cell>
          <cell r="X19">
            <v>177487.51650999999</v>
          </cell>
          <cell r="Y19">
            <v>179976.12719</v>
          </cell>
          <cell r="Z19">
            <v>196380.02268999998</v>
          </cell>
          <cell r="AA19"/>
        </row>
        <row r="20">
          <cell r="A20" t="str">
            <v>Total Americas</v>
          </cell>
          <cell r="B20" t="str">
            <v>Total AmericasCOGS</v>
          </cell>
          <cell r="C20">
            <v>46300.32086</v>
          </cell>
          <cell r="D20">
            <v>45343.970979999998</v>
          </cell>
          <cell r="E20">
            <v>43605</v>
          </cell>
          <cell r="F20">
            <v>45343.970979999998</v>
          </cell>
          <cell r="G20">
            <v>38386.535359999994</v>
          </cell>
          <cell r="H20">
            <v>41690.705740000005</v>
          </cell>
          <cell r="I20">
            <v>41690.705740000005</v>
          </cell>
          <cell r="J20">
            <v>150992.90354</v>
          </cell>
          <cell r="K20">
            <v>155554.60814999999</v>
          </cell>
          <cell r="L20">
            <v>147782.09617999999</v>
          </cell>
          <cell r="M20"/>
          <cell r="N20"/>
          <cell r="O20"/>
          <cell r="P20"/>
          <cell r="Q20"/>
          <cell r="W20">
            <v>33128.803339999999</v>
          </cell>
          <cell r="X20">
            <v>38712.80947</v>
          </cell>
          <cell r="Y20">
            <v>38369.024360000003</v>
          </cell>
          <cell r="Z20">
            <v>45343.970969999995</v>
          </cell>
          <cell r="AA20"/>
        </row>
        <row r="21">
          <cell r="A21" t="str">
            <v>Total Americas</v>
          </cell>
          <cell r="B21" t="str">
            <v>Total AmericasOMC</v>
          </cell>
          <cell r="C21">
            <v>21085.718649999999</v>
          </cell>
          <cell r="D21">
            <v>19430.924849999996</v>
          </cell>
          <cell r="E21">
            <v>21207</v>
          </cell>
          <cell r="F21">
            <v>19430.924849999999</v>
          </cell>
          <cell r="G21">
            <v>20508.842479999999</v>
          </cell>
          <cell r="H21">
            <v>18392.914520000002</v>
          </cell>
          <cell r="I21">
            <v>18392.914520000002</v>
          </cell>
          <cell r="J21">
            <v>79194.467860000004</v>
          </cell>
          <cell r="K21">
            <v>75747.303469999999</v>
          </cell>
          <cell r="L21">
            <v>72309.491379999992</v>
          </cell>
          <cell r="M21"/>
          <cell r="N21"/>
          <cell r="O21"/>
          <cell r="P21"/>
          <cell r="Q21"/>
          <cell r="W21">
            <v>18211.485690000001</v>
          </cell>
          <cell r="X21">
            <v>19100.204559999998</v>
          </cell>
          <cell r="Y21">
            <v>19004.68837</v>
          </cell>
          <cell r="Z21">
            <v>19430.924849999999</v>
          </cell>
          <cell r="AA21"/>
        </row>
        <row r="22">
          <cell r="A22" t="str">
            <v>Total Americas</v>
          </cell>
          <cell r="B22" t="str">
            <v>Total AmericasSMS</v>
          </cell>
          <cell r="C22">
            <v>21971.347990000002</v>
          </cell>
          <cell r="D22">
            <v>23113.110200000003</v>
          </cell>
          <cell r="E22">
            <v>21358</v>
          </cell>
          <cell r="F22">
            <v>23113.110200000003</v>
          </cell>
          <cell r="G22">
            <v>19120.56957</v>
          </cell>
          <cell r="H22">
            <v>22006.78989</v>
          </cell>
          <cell r="I22">
            <v>22006.78989</v>
          </cell>
          <cell r="J22">
            <v>83885.77240999999</v>
          </cell>
          <cell r="K22">
            <v>89701.883149999994</v>
          </cell>
          <cell r="L22">
            <v>85985.65591999999</v>
          </cell>
          <cell r="M22"/>
          <cell r="N22"/>
          <cell r="O22"/>
          <cell r="P22"/>
          <cell r="Q22"/>
          <cell r="W22">
            <v>21360.464099999997</v>
          </cell>
          <cell r="X22">
            <v>22814.082019999998</v>
          </cell>
          <cell r="Y22">
            <v>22414.22683</v>
          </cell>
          <cell r="Z22">
            <v>23113.110200000003</v>
          </cell>
          <cell r="AA22"/>
        </row>
        <row r="23">
          <cell r="A23" t="str">
            <v>Total Americas</v>
          </cell>
          <cell r="B23" t="str">
            <v>Total AmericasG&amp;A</v>
          </cell>
          <cell r="C23">
            <v>1630.21171</v>
          </cell>
          <cell r="D23">
            <v>2130.4504300000003</v>
          </cell>
          <cell r="E23">
            <v>1985</v>
          </cell>
          <cell r="F23">
            <v>2130.4504300000003</v>
          </cell>
          <cell r="G23">
            <v>1996.1234900000002</v>
          </cell>
          <cell r="H23">
            <v>2301.4288699999997</v>
          </cell>
          <cell r="I23">
            <v>2301.4288699999997</v>
          </cell>
          <cell r="J23">
            <v>8177.50828</v>
          </cell>
          <cell r="K23">
            <v>8457.6524100000006</v>
          </cell>
          <cell r="L23">
            <v>9296.0828199999996</v>
          </cell>
          <cell r="M23"/>
          <cell r="N23"/>
          <cell r="O23"/>
          <cell r="P23"/>
          <cell r="Q23"/>
          <cell r="W23">
            <v>2060.07249</v>
          </cell>
          <cell r="X23">
            <v>2126.8722699999998</v>
          </cell>
          <cell r="Y23">
            <v>2140.25722</v>
          </cell>
          <cell r="Z23">
            <v>2130.4504400000001</v>
          </cell>
          <cell r="AA23"/>
        </row>
        <row r="24">
          <cell r="A24" t="str">
            <v>Total Americas</v>
          </cell>
          <cell r="B24" t="str">
            <v>Total AmericasTrans G/L</v>
          </cell>
          <cell r="C24">
            <v>0.39602999999999999</v>
          </cell>
          <cell r="D24">
            <v>0</v>
          </cell>
          <cell r="E24">
            <v>0</v>
          </cell>
          <cell r="F24">
            <v>0</v>
          </cell>
          <cell r="G24">
            <v>-0.25707000000000002</v>
          </cell>
          <cell r="H24">
            <v>1.3200000000000156E-3</v>
          </cell>
          <cell r="I24">
            <v>1.3200000000000156E-3</v>
          </cell>
          <cell r="J24">
            <v>0.15503</v>
          </cell>
          <cell r="K24">
            <v>0</v>
          </cell>
          <cell r="L24">
            <v>-3.2959999999999615E-2</v>
          </cell>
          <cell r="M24"/>
          <cell r="N24"/>
          <cell r="O24"/>
          <cell r="P24"/>
          <cell r="Q24"/>
          <cell r="W24">
            <v>0</v>
          </cell>
          <cell r="X24">
            <v>0</v>
          </cell>
          <cell r="Y24">
            <v>0</v>
          </cell>
          <cell r="Z24">
            <v>0</v>
          </cell>
          <cell r="AA24"/>
        </row>
        <row r="25">
          <cell r="A25" t="str">
            <v>Total Americas</v>
          </cell>
          <cell r="B25" t="str">
            <v>Total AmericasR&amp;D</v>
          </cell>
          <cell r="C25">
            <v>0</v>
          </cell>
          <cell r="D25">
            <v>0</v>
          </cell>
          <cell r="E25">
            <v>0</v>
          </cell>
          <cell r="F25">
            <v>0</v>
          </cell>
          <cell r="G25">
            <v>0</v>
          </cell>
          <cell r="H25">
            <v>0</v>
          </cell>
          <cell r="I25">
            <v>0</v>
          </cell>
          <cell r="J25">
            <v>0</v>
          </cell>
          <cell r="K25">
            <v>0</v>
          </cell>
          <cell r="L25">
            <v>0</v>
          </cell>
          <cell r="M25"/>
          <cell r="N25"/>
          <cell r="O25"/>
          <cell r="P25"/>
          <cell r="Q25"/>
          <cell r="W25">
            <v>0</v>
          </cell>
          <cell r="X25">
            <v>0</v>
          </cell>
          <cell r="Y25">
            <v>0</v>
          </cell>
          <cell r="Z25">
            <v>0</v>
          </cell>
          <cell r="AA25"/>
        </row>
        <row r="26">
          <cell r="A26" t="str">
            <v>Western Europe</v>
          </cell>
          <cell r="B26" t="str">
            <v>Western EuropeOrders</v>
          </cell>
          <cell r="C26">
            <v>141887.68514999998</v>
          </cell>
          <cell r="D26">
            <v>151205.50605</v>
          </cell>
          <cell r="E26">
            <v>141365</v>
          </cell>
          <cell r="F26">
            <v>151205.50605</v>
          </cell>
          <cell r="G26">
            <v>106112.8471</v>
          </cell>
          <cell r="H26">
            <v>141917.03041000001</v>
          </cell>
          <cell r="I26">
            <v>141917.03041000001</v>
          </cell>
          <cell r="J26">
            <v>456477.44277000002</v>
          </cell>
          <cell r="K26">
            <v>481422.01575999998</v>
          </cell>
          <cell r="L26">
            <v>455692.71406999999</v>
          </cell>
          <cell r="M26"/>
          <cell r="N26"/>
          <cell r="O26"/>
          <cell r="P26"/>
          <cell r="Q26"/>
          <cell r="W26">
            <v>105745.88609</v>
          </cell>
          <cell r="X26">
            <v>113064.31345</v>
          </cell>
          <cell r="Y26">
            <v>111406.31017</v>
          </cell>
          <cell r="Z26">
            <v>151205.50605</v>
          </cell>
          <cell r="AA26"/>
        </row>
        <row r="27">
          <cell r="A27" t="str">
            <v>Western Europe</v>
          </cell>
          <cell r="B27" t="str">
            <v>Western EuropeSales</v>
          </cell>
          <cell r="C27">
            <v>146363.22196999998</v>
          </cell>
          <cell r="D27">
            <v>154528.50667</v>
          </cell>
          <cell r="E27">
            <v>145128</v>
          </cell>
          <cell r="F27">
            <v>154528.50667</v>
          </cell>
          <cell r="G27">
            <v>106336.45822</v>
          </cell>
          <cell r="H27">
            <v>144898.32921</v>
          </cell>
          <cell r="I27">
            <v>144898.32921</v>
          </cell>
          <cell r="J27">
            <v>457938.28483999998</v>
          </cell>
          <cell r="K27">
            <v>481422.02228999999</v>
          </cell>
          <cell r="L27">
            <v>454631.83701999998</v>
          </cell>
          <cell r="M27"/>
          <cell r="N27"/>
          <cell r="O27"/>
          <cell r="P27"/>
          <cell r="Q27"/>
          <cell r="W27">
            <v>102422.89022</v>
          </cell>
          <cell r="X27">
            <v>113064.31542</v>
          </cell>
          <cell r="Y27">
            <v>111406.30998000001</v>
          </cell>
          <cell r="Z27">
            <v>154528.50667</v>
          </cell>
          <cell r="AA27"/>
        </row>
        <row r="28">
          <cell r="A28" t="str">
            <v>Western Europe</v>
          </cell>
          <cell r="B28" t="str">
            <v>Western EuropeCOGS</v>
          </cell>
          <cell r="C28">
            <v>43231.099670000003</v>
          </cell>
          <cell r="D28">
            <v>42933.978650000005</v>
          </cell>
          <cell r="E28">
            <v>42017</v>
          </cell>
          <cell r="F28">
            <v>42933.978650000005</v>
          </cell>
          <cell r="G28">
            <v>27600.6067</v>
          </cell>
          <cell r="H28">
            <v>40129.612520000002</v>
          </cell>
          <cell r="I28">
            <v>40129.612520000002</v>
          </cell>
          <cell r="J28">
            <v>122830.44682000001</v>
          </cell>
          <cell r="K28">
            <v>126014.49705000001</v>
          </cell>
          <cell r="L28">
            <v>120515.28836999999</v>
          </cell>
          <cell r="M28"/>
          <cell r="N28"/>
          <cell r="O28"/>
          <cell r="P28"/>
          <cell r="Q28"/>
          <cell r="W28">
            <v>26314.651999999998</v>
          </cell>
          <cell r="X28">
            <v>28856.082699999999</v>
          </cell>
          <cell r="Y28">
            <v>27909.7837</v>
          </cell>
          <cell r="Z28">
            <v>42933.978660000001</v>
          </cell>
          <cell r="AA28"/>
        </row>
        <row r="29">
          <cell r="A29" t="str">
            <v>Western Europe</v>
          </cell>
          <cell r="B29" t="str">
            <v>Western EuropeOMC</v>
          </cell>
          <cell r="C29">
            <v>16721.863890000001</v>
          </cell>
          <cell r="D29">
            <v>17988.182789999999</v>
          </cell>
          <cell r="E29">
            <v>17281</v>
          </cell>
          <cell r="F29">
            <v>17988.182789999999</v>
          </cell>
          <cell r="G29">
            <v>16111.762850000001</v>
          </cell>
          <cell r="H29">
            <v>16930.56799</v>
          </cell>
          <cell r="I29">
            <v>16930.56799</v>
          </cell>
          <cell r="J29">
            <v>63645.620220000004</v>
          </cell>
          <cell r="K29">
            <v>66655.43617999999</v>
          </cell>
          <cell r="L29">
            <v>64009.967250000002</v>
          </cell>
          <cell r="M29"/>
          <cell r="N29"/>
          <cell r="O29"/>
          <cell r="P29"/>
          <cell r="Q29"/>
          <cell r="W29">
            <v>15845.367679999999</v>
          </cell>
          <cell r="X29">
            <v>16295.472040000001</v>
          </cell>
          <cell r="Y29">
            <v>16526.413670000002</v>
          </cell>
          <cell r="Z29">
            <v>17988.182789999999</v>
          </cell>
          <cell r="AA29"/>
        </row>
        <row r="30">
          <cell r="A30" t="str">
            <v>Western Europe</v>
          </cell>
          <cell r="B30" t="str">
            <v>Western EuropeSMS</v>
          </cell>
          <cell r="C30">
            <v>13815.774800000001</v>
          </cell>
          <cell r="D30">
            <v>14063.82209</v>
          </cell>
          <cell r="E30">
            <v>13468</v>
          </cell>
          <cell r="F30">
            <v>14063.82209</v>
          </cell>
          <cell r="G30">
            <v>11635.3956</v>
          </cell>
          <cell r="H30">
            <v>14185.01309</v>
          </cell>
          <cell r="I30">
            <v>14185.01309</v>
          </cell>
          <cell r="J30">
            <v>50050.549139999988</v>
          </cell>
          <cell r="K30">
            <v>52290.490019999997</v>
          </cell>
          <cell r="L30">
            <v>51936.189500000008</v>
          </cell>
          <cell r="M30"/>
          <cell r="N30"/>
          <cell r="O30"/>
          <cell r="P30"/>
          <cell r="Q30"/>
          <cell r="W30">
            <v>12590.339389999999</v>
          </cell>
          <cell r="X30">
            <v>12841.699140000001</v>
          </cell>
          <cell r="Y30">
            <v>12794.6294</v>
          </cell>
          <cell r="Z30">
            <v>14063.822099999999</v>
          </cell>
          <cell r="AA30"/>
        </row>
        <row r="31">
          <cell r="A31" t="str">
            <v>Western Europe</v>
          </cell>
          <cell r="B31" t="str">
            <v>Western EuropeG&amp;A</v>
          </cell>
          <cell r="C31">
            <v>4770.4150100000006</v>
          </cell>
          <cell r="D31">
            <v>5036.5236299999997</v>
          </cell>
          <cell r="E31">
            <v>4855</v>
          </cell>
          <cell r="F31">
            <v>5036.5236299999997</v>
          </cell>
          <cell r="G31">
            <v>4694.5473300000003</v>
          </cell>
          <cell r="H31">
            <v>4994.2020499999999</v>
          </cell>
          <cell r="I31">
            <v>4994.2020499999999</v>
          </cell>
          <cell r="J31">
            <v>19189.29261</v>
          </cell>
          <cell r="K31">
            <v>20123.290959999998</v>
          </cell>
          <cell r="L31">
            <v>19285.739310000001</v>
          </cell>
          <cell r="M31"/>
          <cell r="N31"/>
          <cell r="O31"/>
          <cell r="P31"/>
          <cell r="Q31"/>
          <cell r="W31">
            <v>5074.8771900000002</v>
          </cell>
          <cell r="X31">
            <v>5054.3124500000004</v>
          </cell>
          <cell r="Y31">
            <v>4957.5776900000001</v>
          </cell>
          <cell r="Z31">
            <v>5036.5236400000003</v>
          </cell>
          <cell r="AA31"/>
        </row>
        <row r="32">
          <cell r="A32" t="str">
            <v>Western Europe</v>
          </cell>
          <cell r="B32" t="str">
            <v>Western EuropeTrans G/L</v>
          </cell>
          <cell r="C32">
            <v>0</v>
          </cell>
          <cell r="D32">
            <v>0</v>
          </cell>
          <cell r="E32">
            <v>0</v>
          </cell>
          <cell r="F32">
            <v>0</v>
          </cell>
          <cell r="G32">
            <v>0</v>
          </cell>
          <cell r="H32">
            <v>0</v>
          </cell>
          <cell r="I32">
            <v>0</v>
          </cell>
          <cell r="J32">
            <v>0</v>
          </cell>
          <cell r="K32">
            <v>0</v>
          </cell>
          <cell r="L32">
            <v>0</v>
          </cell>
          <cell r="M32"/>
          <cell r="N32"/>
          <cell r="O32"/>
          <cell r="P32"/>
          <cell r="Q32"/>
          <cell r="W32">
            <v>0</v>
          </cell>
          <cell r="X32">
            <v>0</v>
          </cell>
          <cell r="Y32">
            <v>0</v>
          </cell>
          <cell r="Z32">
            <v>0</v>
          </cell>
          <cell r="AA32"/>
        </row>
        <row r="33">
          <cell r="A33" t="str">
            <v>Western Europe</v>
          </cell>
          <cell r="B33" t="str">
            <v>Western EuropeR&amp;D</v>
          </cell>
          <cell r="C33">
            <v>0</v>
          </cell>
          <cell r="D33">
            <v>0</v>
          </cell>
          <cell r="E33">
            <v>0</v>
          </cell>
          <cell r="F33">
            <v>0</v>
          </cell>
          <cell r="G33">
            <v>0</v>
          </cell>
          <cell r="H33">
            <v>0</v>
          </cell>
          <cell r="I33">
            <v>0</v>
          </cell>
          <cell r="J33">
            <v>0</v>
          </cell>
          <cell r="K33">
            <v>0</v>
          </cell>
          <cell r="L33">
            <v>0</v>
          </cell>
          <cell r="M33"/>
          <cell r="N33"/>
          <cell r="O33"/>
          <cell r="P33"/>
          <cell r="Q33"/>
          <cell r="W33">
            <v>0</v>
          </cell>
          <cell r="X33">
            <v>0</v>
          </cell>
          <cell r="Y33">
            <v>0</v>
          </cell>
          <cell r="Z33">
            <v>0</v>
          </cell>
          <cell r="AA33"/>
        </row>
        <row r="34">
          <cell r="A34" t="str">
            <v>Eastern Europe, excluding India</v>
          </cell>
          <cell r="B34" t="str">
            <v>Eastern Europe, excluding IndiaOrders</v>
          </cell>
          <cell r="C34">
            <v>22625.840560000001</v>
          </cell>
          <cell r="D34">
            <v>25490.143240000001</v>
          </cell>
          <cell r="E34">
            <v>23026</v>
          </cell>
          <cell r="F34">
            <v>25490.143240000001</v>
          </cell>
          <cell r="G34">
            <v>16794.85528</v>
          </cell>
          <cell r="H34">
            <v>24279.05114</v>
          </cell>
          <cell r="I34">
            <v>24279.05114</v>
          </cell>
          <cell r="J34">
            <v>77869.121119999996</v>
          </cell>
          <cell r="K34">
            <v>78281.980929999991</v>
          </cell>
          <cell r="L34">
            <v>74062.862930000003</v>
          </cell>
          <cell r="M34"/>
          <cell r="N34"/>
          <cell r="O34"/>
          <cell r="P34"/>
          <cell r="Q34"/>
          <cell r="W34">
            <v>16239.73677</v>
          </cell>
          <cell r="X34">
            <v>18676.358509999998</v>
          </cell>
          <cell r="Y34">
            <v>17875.742409999999</v>
          </cell>
          <cell r="Z34">
            <v>25490.143240000001</v>
          </cell>
          <cell r="AA34"/>
        </row>
        <row r="35">
          <cell r="A35" t="str">
            <v>Eastern Europe, excluding India</v>
          </cell>
          <cell r="B35" t="str">
            <v>Eastern Europe, excluding IndiaSales</v>
          </cell>
          <cell r="C35">
            <v>22918.083129999999</v>
          </cell>
          <cell r="D35">
            <v>25143.7438</v>
          </cell>
          <cell r="E35">
            <v>23026</v>
          </cell>
          <cell r="F35">
            <v>25143.7438</v>
          </cell>
          <cell r="G35">
            <v>16623.669260000002</v>
          </cell>
          <cell r="H35">
            <v>23977.955620000001</v>
          </cell>
          <cell r="I35">
            <v>23977.955620000001</v>
          </cell>
          <cell r="J35">
            <v>78547.985110000009</v>
          </cell>
          <cell r="K35">
            <v>78281.982069999998</v>
          </cell>
          <cell r="L35">
            <v>73463.740549999988</v>
          </cell>
          <cell r="M35"/>
          <cell r="N35"/>
          <cell r="O35"/>
          <cell r="P35"/>
          <cell r="Q35"/>
          <cell r="W35">
            <v>16586.137299999999</v>
          </cell>
          <cell r="X35">
            <v>18676.35773</v>
          </cell>
          <cell r="Y35">
            <v>17875.74324</v>
          </cell>
          <cell r="Z35">
            <v>25143.7438</v>
          </cell>
          <cell r="AA35"/>
        </row>
        <row r="36">
          <cell r="A36" t="str">
            <v>Eastern Europe, excluding India</v>
          </cell>
          <cell r="B36" t="str">
            <v>Eastern Europe, excluding IndiaCOGS</v>
          </cell>
          <cell r="C36">
            <v>6965.7488000000003</v>
          </cell>
          <cell r="D36">
            <v>7207.9882199999993</v>
          </cell>
          <cell r="E36">
            <v>6791</v>
          </cell>
          <cell r="F36">
            <v>7207.9882199999993</v>
          </cell>
          <cell r="G36">
            <v>4600.20784</v>
          </cell>
          <cell r="H36">
            <v>6823.4555</v>
          </cell>
          <cell r="I36">
            <v>6823.4555</v>
          </cell>
          <cell r="J36">
            <v>23024.636339999997</v>
          </cell>
          <cell r="K36">
            <v>21879.958450000002</v>
          </cell>
          <cell r="L36">
            <v>20857.802409999997</v>
          </cell>
          <cell r="M36"/>
          <cell r="N36"/>
          <cell r="O36"/>
          <cell r="P36"/>
          <cell r="Q36"/>
          <cell r="W36">
            <v>4534.4733100000003</v>
          </cell>
          <cell r="X36">
            <v>5408.8832000000002</v>
          </cell>
          <cell r="Y36">
            <v>4728.6137200000003</v>
          </cell>
          <cell r="Z36">
            <v>7207.9882200000002</v>
          </cell>
          <cell r="AA36"/>
        </row>
        <row r="37">
          <cell r="A37" t="str">
            <v>Eastern Europe, excluding India</v>
          </cell>
          <cell r="B37" t="str">
            <v>Eastern Europe, excluding IndiaOMC</v>
          </cell>
          <cell r="C37">
            <v>933.02718000000004</v>
          </cell>
          <cell r="D37">
            <v>1049.0497800000001</v>
          </cell>
          <cell r="E37">
            <v>1037</v>
          </cell>
          <cell r="F37">
            <v>1049.0497800000001</v>
          </cell>
          <cell r="G37">
            <v>867.33663000000001</v>
          </cell>
          <cell r="H37">
            <v>863.56657999999993</v>
          </cell>
          <cell r="I37">
            <v>863.56657999999993</v>
          </cell>
          <cell r="J37">
            <v>3485.8610799999997</v>
          </cell>
          <cell r="K37">
            <v>4057.1104400000004</v>
          </cell>
          <cell r="L37">
            <v>3357.6794500000001</v>
          </cell>
          <cell r="M37"/>
          <cell r="N37"/>
          <cell r="O37"/>
          <cell r="P37"/>
          <cell r="Q37"/>
          <cell r="W37">
            <v>990.70744999999999</v>
          </cell>
          <cell r="X37">
            <v>1006.1536</v>
          </cell>
          <cell r="Y37">
            <v>1011.19961</v>
          </cell>
          <cell r="Z37">
            <v>1049.0497700000001</v>
          </cell>
          <cell r="AA37"/>
        </row>
        <row r="38">
          <cell r="A38" t="str">
            <v>Eastern Europe, excluding India</v>
          </cell>
          <cell r="B38" t="str">
            <v>Eastern Europe, excluding IndiaSMS</v>
          </cell>
          <cell r="C38">
            <v>1970.0096800000001</v>
          </cell>
          <cell r="D38">
            <v>2011.88852</v>
          </cell>
          <cell r="E38">
            <v>1866</v>
          </cell>
          <cell r="F38">
            <v>2011.88852</v>
          </cell>
          <cell r="G38">
            <v>1573.4123500000001</v>
          </cell>
          <cell r="H38">
            <v>2933.8149000000003</v>
          </cell>
          <cell r="I38">
            <v>2933.8149000000003</v>
          </cell>
          <cell r="J38">
            <v>7623.8871999999992</v>
          </cell>
          <cell r="K38">
            <v>7620.9478999999992</v>
          </cell>
          <cell r="L38">
            <v>8773.6979300000003</v>
          </cell>
          <cell r="M38"/>
          <cell r="N38"/>
          <cell r="O38"/>
          <cell r="P38"/>
          <cell r="Q38"/>
          <cell r="W38">
            <v>1796.9666</v>
          </cell>
          <cell r="X38">
            <v>1928.93246</v>
          </cell>
          <cell r="Y38">
            <v>1883.16032</v>
          </cell>
          <cell r="Z38">
            <v>2011.88852</v>
          </cell>
          <cell r="AA38"/>
        </row>
        <row r="39">
          <cell r="A39" t="str">
            <v>Eastern Europe, excluding India</v>
          </cell>
          <cell r="B39" t="str">
            <v>Eastern Europe, excluding IndiaG&amp;A</v>
          </cell>
          <cell r="C39">
            <v>592.76204000000007</v>
          </cell>
          <cell r="D39">
            <v>566.2106</v>
          </cell>
          <cell r="E39">
            <v>581</v>
          </cell>
          <cell r="F39">
            <v>566.2106</v>
          </cell>
          <cell r="G39">
            <v>474.57429999999999</v>
          </cell>
          <cell r="H39">
            <v>567.58456000000001</v>
          </cell>
          <cell r="I39">
            <v>567.58456000000001</v>
          </cell>
          <cell r="J39">
            <v>2063.1252800000002</v>
          </cell>
          <cell r="K39">
            <v>2099.9983299999999</v>
          </cell>
          <cell r="L39">
            <v>2121.71801</v>
          </cell>
          <cell r="M39"/>
          <cell r="N39"/>
          <cell r="O39"/>
          <cell r="P39"/>
          <cell r="Q39"/>
          <cell r="W39">
            <v>512.54222000000004</v>
          </cell>
          <cell r="X39">
            <v>510.63925999999998</v>
          </cell>
          <cell r="Y39">
            <v>510.60624999999999</v>
          </cell>
          <cell r="Z39">
            <v>566.21060999999997</v>
          </cell>
          <cell r="AA39"/>
        </row>
        <row r="40">
          <cell r="A40" t="str">
            <v>Eastern Europe, excluding India</v>
          </cell>
          <cell r="B40" t="str">
            <v>Eastern Europe, excluding IndiaTrans G/L</v>
          </cell>
          <cell r="C40">
            <v>0</v>
          </cell>
          <cell r="D40">
            <v>0</v>
          </cell>
          <cell r="E40">
            <v>0</v>
          </cell>
          <cell r="F40">
            <v>0</v>
          </cell>
          <cell r="G40">
            <v>0</v>
          </cell>
          <cell r="H40">
            <v>0</v>
          </cell>
          <cell r="I40">
            <v>0</v>
          </cell>
          <cell r="J40">
            <v>0</v>
          </cell>
          <cell r="K40">
            <v>0</v>
          </cell>
          <cell r="L40">
            <v>0</v>
          </cell>
          <cell r="M40"/>
          <cell r="N40"/>
          <cell r="O40"/>
          <cell r="P40"/>
          <cell r="Q40"/>
          <cell r="W40">
            <v>0</v>
          </cell>
          <cell r="X40">
            <v>0</v>
          </cell>
          <cell r="Y40">
            <v>0</v>
          </cell>
          <cell r="Z40">
            <v>0</v>
          </cell>
          <cell r="AA40"/>
        </row>
        <row r="41">
          <cell r="A41" t="str">
            <v>Eastern Europe, excluding India</v>
          </cell>
          <cell r="B41" t="str">
            <v>Eastern Europe, excluding IndiaR&amp;D</v>
          </cell>
          <cell r="C41">
            <v>0</v>
          </cell>
          <cell r="D41">
            <v>0</v>
          </cell>
          <cell r="E41">
            <v>0</v>
          </cell>
          <cell r="F41">
            <v>0</v>
          </cell>
          <cell r="G41">
            <v>0</v>
          </cell>
          <cell r="H41">
            <v>0</v>
          </cell>
          <cell r="I41">
            <v>0</v>
          </cell>
          <cell r="J41">
            <v>0</v>
          </cell>
          <cell r="K41">
            <v>0</v>
          </cell>
          <cell r="L41">
            <v>0</v>
          </cell>
          <cell r="M41"/>
          <cell r="N41"/>
          <cell r="O41"/>
          <cell r="P41"/>
          <cell r="Q41"/>
          <cell r="W41">
            <v>0</v>
          </cell>
          <cell r="X41">
            <v>0</v>
          </cell>
          <cell r="Y41">
            <v>0</v>
          </cell>
          <cell r="Z41">
            <v>0</v>
          </cell>
          <cell r="AA41"/>
        </row>
        <row r="42">
          <cell r="A42" t="str">
            <v>India</v>
          </cell>
          <cell r="B42" t="str">
            <v>IndiaOrders</v>
          </cell>
          <cell r="C42">
            <v>44593.520860000004</v>
          </cell>
          <cell r="D42">
            <v>49867.352330000002</v>
          </cell>
          <cell r="E42">
            <v>44976</v>
          </cell>
          <cell r="F42">
            <v>49867.352330000002</v>
          </cell>
          <cell r="G42">
            <v>36661.585650000001</v>
          </cell>
          <cell r="H42">
            <v>44510.353510000001</v>
          </cell>
          <cell r="I42">
            <v>44510.353510000001</v>
          </cell>
          <cell r="J42">
            <v>161970.26394</v>
          </cell>
          <cell r="K42">
            <v>184053.91688999999</v>
          </cell>
          <cell r="L42">
            <v>165847.86345</v>
          </cell>
          <cell r="M42"/>
          <cell r="N42"/>
          <cell r="O42"/>
          <cell r="P42"/>
          <cell r="Q42"/>
          <cell r="W42">
            <v>43447.270129999997</v>
          </cell>
          <cell r="X42">
            <v>47085.631509999999</v>
          </cell>
          <cell r="Y42">
            <v>43653.662920000002</v>
          </cell>
          <cell r="Z42">
            <v>49867.352330000002</v>
          </cell>
          <cell r="AA42"/>
        </row>
        <row r="43">
          <cell r="A43" t="str">
            <v>India</v>
          </cell>
          <cell r="B43" t="str">
            <v>IndiaSales</v>
          </cell>
          <cell r="C43">
            <v>45010.948499999999</v>
          </cell>
          <cell r="D43">
            <v>50333.391189999995</v>
          </cell>
          <cell r="E43">
            <v>45876</v>
          </cell>
          <cell r="F43">
            <v>50333.391189999995</v>
          </cell>
          <cell r="G43">
            <v>36877.097959999999</v>
          </cell>
          <cell r="H43">
            <v>45622.244550000003</v>
          </cell>
          <cell r="I43">
            <v>45622.244550000003</v>
          </cell>
          <cell r="J43">
            <v>161263.88928</v>
          </cell>
          <cell r="K43">
            <v>184054.05609</v>
          </cell>
          <cell r="L43">
            <v>165374.83843999999</v>
          </cell>
          <cell r="M43"/>
          <cell r="N43"/>
          <cell r="O43"/>
          <cell r="P43"/>
          <cell r="Q43"/>
          <cell r="W43">
            <v>42981.30156</v>
          </cell>
          <cell r="X43">
            <v>47085.667710000002</v>
          </cell>
          <cell r="Y43">
            <v>43653.695630000002</v>
          </cell>
          <cell r="Z43">
            <v>50333.391190000002</v>
          </cell>
          <cell r="AA43"/>
        </row>
        <row r="44">
          <cell r="A44" t="str">
            <v>India</v>
          </cell>
          <cell r="B44" t="str">
            <v>IndiaCOGS</v>
          </cell>
          <cell r="C44">
            <v>9570.9197100000001</v>
          </cell>
          <cell r="D44">
            <v>10737.279979999999</v>
          </cell>
          <cell r="E44">
            <v>10101</v>
          </cell>
          <cell r="F44">
            <v>10737.279979999999</v>
          </cell>
          <cell r="G44">
            <v>7594.5283600000002</v>
          </cell>
          <cell r="H44">
            <v>9894.1031199999998</v>
          </cell>
          <cell r="I44">
            <v>9894.1031199999998</v>
          </cell>
          <cell r="J44">
            <v>33520.083660000004</v>
          </cell>
          <cell r="K44">
            <v>39488.136449999998</v>
          </cell>
          <cell r="L44">
            <v>35537.155579999999</v>
          </cell>
          <cell r="M44"/>
          <cell r="N44"/>
          <cell r="O44"/>
          <cell r="P44"/>
          <cell r="Q44"/>
          <cell r="W44">
            <v>9536.6970799999999</v>
          </cell>
          <cell r="X44">
            <v>9851.0730500000009</v>
          </cell>
          <cell r="Y44">
            <v>9363.0863399999998</v>
          </cell>
          <cell r="Z44">
            <v>10737.27997</v>
          </cell>
          <cell r="AA44"/>
        </row>
        <row r="45">
          <cell r="A45" t="str">
            <v>India</v>
          </cell>
          <cell r="B45" t="str">
            <v>IndiaOMC</v>
          </cell>
          <cell r="C45">
            <v>3508.0622600000002</v>
          </cell>
          <cell r="D45">
            <v>3953.4452500000002</v>
          </cell>
          <cell r="E45">
            <v>3551</v>
          </cell>
          <cell r="F45">
            <v>3953.4452499999998</v>
          </cell>
          <cell r="G45">
            <v>3421.0680699999998</v>
          </cell>
          <cell r="H45">
            <v>3039.7371000000003</v>
          </cell>
          <cell r="I45">
            <v>3039.7371000000003</v>
          </cell>
          <cell r="J45">
            <v>13725.162400000001</v>
          </cell>
          <cell r="K45">
            <v>15187.22451</v>
          </cell>
          <cell r="L45">
            <v>15032.618209999999</v>
          </cell>
          <cell r="M45"/>
          <cell r="N45"/>
          <cell r="O45"/>
          <cell r="P45"/>
          <cell r="Q45"/>
          <cell r="W45">
            <v>3573.00839</v>
          </cell>
          <cell r="X45">
            <v>3880.0756999999999</v>
          </cell>
          <cell r="Y45">
            <v>3780.69517</v>
          </cell>
          <cell r="Z45">
            <v>3953.4452500000002</v>
          </cell>
          <cell r="AA45"/>
        </row>
        <row r="46">
          <cell r="A46" t="str">
            <v>India</v>
          </cell>
          <cell r="B46" t="str">
            <v>IndiaSMS</v>
          </cell>
          <cell r="C46">
            <v>2854.3088799999996</v>
          </cell>
          <cell r="D46">
            <v>3269.5443699999996</v>
          </cell>
          <cell r="E46">
            <v>2779</v>
          </cell>
          <cell r="F46">
            <v>3269.5443699999996</v>
          </cell>
          <cell r="G46">
            <v>2702.7866300000001</v>
          </cell>
          <cell r="H46">
            <v>3245.5757000000003</v>
          </cell>
          <cell r="I46">
            <v>3245.5757000000003</v>
          </cell>
          <cell r="J46">
            <v>10642.986039999998</v>
          </cell>
          <cell r="K46">
            <v>12623.101989999999</v>
          </cell>
          <cell r="L46">
            <v>11832.401260000001</v>
          </cell>
          <cell r="M46"/>
          <cell r="N46"/>
          <cell r="O46"/>
          <cell r="P46"/>
          <cell r="Q46"/>
          <cell r="W46">
            <v>2973.5668599999999</v>
          </cell>
          <cell r="X46">
            <v>3122.4020599999999</v>
          </cell>
          <cell r="Y46">
            <v>3257.5886999999998</v>
          </cell>
          <cell r="Z46">
            <v>3269.5443700000001</v>
          </cell>
          <cell r="AA46"/>
        </row>
        <row r="47">
          <cell r="A47" t="str">
            <v>India</v>
          </cell>
          <cell r="B47" t="str">
            <v>IndiaG&amp;A</v>
          </cell>
          <cell r="C47">
            <v>834.68121999999994</v>
          </cell>
          <cell r="D47">
            <v>944.41490999999996</v>
          </cell>
          <cell r="E47">
            <v>819</v>
          </cell>
          <cell r="F47">
            <v>944.41490999999996</v>
          </cell>
          <cell r="G47">
            <v>909.92907000000002</v>
          </cell>
          <cell r="H47">
            <v>782.27958999999998</v>
          </cell>
          <cell r="I47">
            <v>782.27958999999998</v>
          </cell>
          <cell r="J47">
            <v>3674.3799799999997</v>
          </cell>
          <cell r="K47">
            <v>3608.4263599999999</v>
          </cell>
          <cell r="L47">
            <v>3237.8104899999998</v>
          </cell>
          <cell r="M47"/>
          <cell r="N47"/>
          <cell r="O47"/>
          <cell r="P47"/>
          <cell r="Q47"/>
          <cell r="W47">
            <v>849.22170000000006</v>
          </cell>
          <cell r="X47">
            <v>883.98208</v>
          </cell>
          <cell r="Y47">
            <v>930.80767000000003</v>
          </cell>
          <cell r="Z47">
            <v>944.41490999999996</v>
          </cell>
          <cell r="AA47"/>
        </row>
        <row r="48">
          <cell r="A48" t="str">
            <v>India</v>
          </cell>
          <cell r="B48" t="str">
            <v>IndiaTrans G/L</v>
          </cell>
          <cell r="C48">
            <v>0</v>
          </cell>
          <cell r="D48">
            <v>0</v>
          </cell>
          <cell r="E48"/>
          <cell r="F48">
            <v>0</v>
          </cell>
          <cell r="G48">
            <v>0</v>
          </cell>
          <cell r="H48">
            <v>0</v>
          </cell>
          <cell r="I48">
            <v>0</v>
          </cell>
          <cell r="J48">
            <v>0</v>
          </cell>
          <cell r="K48">
            <v>0</v>
          </cell>
          <cell r="L48">
            <v>0</v>
          </cell>
          <cell r="M48"/>
          <cell r="N48"/>
          <cell r="O48"/>
          <cell r="P48"/>
          <cell r="Q48"/>
          <cell r="W48">
            <v>0</v>
          </cell>
          <cell r="X48">
            <v>0</v>
          </cell>
          <cell r="Y48">
            <v>0</v>
          </cell>
          <cell r="Z48">
            <v>0</v>
          </cell>
          <cell r="AA48"/>
        </row>
        <row r="49">
          <cell r="A49" t="str">
            <v>India</v>
          </cell>
          <cell r="B49" t="str">
            <v>IndiaR&amp;D</v>
          </cell>
          <cell r="C49">
            <v>0</v>
          </cell>
          <cell r="D49">
            <v>0</v>
          </cell>
          <cell r="E49"/>
          <cell r="F49">
            <v>0</v>
          </cell>
          <cell r="G49">
            <v>0</v>
          </cell>
          <cell r="H49">
            <v>0</v>
          </cell>
          <cell r="I49">
            <v>0</v>
          </cell>
          <cell r="J49">
            <v>0</v>
          </cell>
          <cell r="K49">
            <v>0</v>
          </cell>
          <cell r="L49">
            <v>0</v>
          </cell>
          <cell r="M49"/>
          <cell r="N49"/>
          <cell r="O49"/>
          <cell r="P49"/>
          <cell r="Q49"/>
          <cell r="W49">
            <v>0</v>
          </cell>
          <cell r="X49">
            <v>0</v>
          </cell>
          <cell r="Y49">
            <v>0</v>
          </cell>
          <cell r="Z49">
            <v>0</v>
          </cell>
          <cell r="AA49"/>
        </row>
        <row r="50">
          <cell r="A50" t="str">
            <v>Total Europe</v>
          </cell>
          <cell r="B50" t="str">
            <v>Total EuropeOrders</v>
          </cell>
          <cell r="C50">
            <v>209107.04657000001</v>
          </cell>
          <cell r="D50">
            <v>226563.00162</v>
          </cell>
          <cell r="E50">
            <v>209367</v>
          </cell>
          <cell r="F50">
            <v>226563.00162</v>
          </cell>
          <cell r="G50">
            <v>159569.28803</v>
          </cell>
          <cell r="H50">
            <v>210706.43505999999</v>
          </cell>
          <cell r="I50">
            <v>210706.43505999999</v>
          </cell>
          <cell r="J50">
            <v>696316.82782999997</v>
          </cell>
          <cell r="K50">
            <v>743757.91357999993</v>
          </cell>
          <cell r="L50">
            <v>695603.44045000011</v>
          </cell>
          <cell r="M50"/>
          <cell r="N50"/>
          <cell r="O50"/>
          <cell r="P50"/>
          <cell r="Q50"/>
          <cell r="W50">
            <v>165432.89298999999</v>
          </cell>
          <cell r="X50">
            <v>178826.30347000001</v>
          </cell>
          <cell r="Y50">
            <v>172935.71549999999</v>
          </cell>
          <cell r="Z50">
            <v>226563.00162</v>
          </cell>
          <cell r="AA50"/>
        </row>
        <row r="51">
          <cell r="A51" t="str">
            <v>Total Europe</v>
          </cell>
          <cell r="B51" t="str">
            <v>Total EuropeSales</v>
          </cell>
          <cell r="C51">
            <v>214292.2536</v>
          </cell>
          <cell r="D51">
            <v>230005.64165999999</v>
          </cell>
          <cell r="E51">
            <v>214030</v>
          </cell>
          <cell r="F51">
            <v>230005.64165999999</v>
          </cell>
          <cell r="G51">
            <v>159837.22544000001</v>
          </cell>
          <cell r="H51">
            <v>214498.52937999999</v>
          </cell>
          <cell r="I51">
            <v>214498.52937999999</v>
          </cell>
          <cell r="J51">
            <v>697750.15922999999</v>
          </cell>
          <cell r="K51">
            <v>743758.06044999999</v>
          </cell>
          <cell r="L51">
            <v>693470.41600999993</v>
          </cell>
          <cell r="M51"/>
          <cell r="N51"/>
          <cell r="O51"/>
          <cell r="P51"/>
          <cell r="Q51"/>
          <cell r="W51">
            <v>161990.32908</v>
          </cell>
          <cell r="X51">
            <v>178826.34086</v>
          </cell>
          <cell r="Y51">
            <v>172935.74885</v>
          </cell>
          <cell r="Z51">
            <v>230005.64165999999</v>
          </cell>
          <cell r="AA51"/>
        </row>
        <row r="52">
          <cell r="A52" t="str">
            <v>Total Europe</v>
          </cell>
          <cell r="B52" t="str">
            <v>Total EuropeCOGS</v>
          </cell>
          <cell r="C52">
            <v>59767.768180000006</v>
          </cell>
          <cell r="D52">
            <v>60879.246850000003</v>
          </cell>
          <cell r="E52">
            <v>58909</v>
          </cell>
          <cell r="F52">
            <v>60879.246850000003</v>
          </cell>
          <cell r="G52">
            <v>39795.342900000003</v>
          </cell>
          <cell r="H52">
            <v>56847.171140000006</v>
          </cell>
          <cell r="I52">
            <v>56847.171140000006</v>
          </cell>
          <cell r="J52">
            <v>179375.16682000001</v>
          </cell>
          <cell r="K52">
            <v>187382.59195</v>
          </cell>
          <cell r="L52">
            <v>176910.24635999999</v>
          </cell>
          <cell r="M52"/>
          <cell r="N52"/>
          <cell r="O52"/>
          <cell r="P52"/>
          <cell r="Q52"/>
          <cell r="W52">
            <v>40385.822390000001</v>
          </cell>
          <cell r="X52">
            <v>44116.038949999995</v>
          </cell>
          <cell r="Y52">
            <v>42001.483760000003</v>
          </cell>
          <cell r="Z52">
            <v>60879.246849999996</v>
          </cell>
          <cell r="AA52"/>
        </row>
        <row r="53">
          <cell r="A53" t="str">
            <v>Total Europe</v>
          </cell>
          <cell r="B53" t="str">
            <v>Total EuropeOMC</v>
          </cell>
          <cell r="C53">
            <v>21162.95333</v>
          </cell>
          <cell r="D53">
            <v>22990.677820000001</v>
          </cell>
          <cell r="E53">
            <v>21869</v>
          </cell>
          <cell r="F53">
            <v>22990.677820000001</v>
          </cell>
          <cell r="G53">
            <v>20400.167550000002</v>
          </cell>
          <cell r="H53">
            <v>20833.87167</v>
          </cell>
          <cell r="I53">
            <v>20833.87167</v>
          </cell>
          <cell r="J53">
            <v>80856.643700000001</v>
          </cell>
          <cell r="K53">
            <v>85899.771129999994</v>
          </cell>
          <cell r="L53">
            <v>82400.264909999998</v>
          </cell>
          <cell r="M53"/>
          <cell r="N53"/>
          <cell r="O53"/>
          <cell r="P53"/>
          <cell r="Q53"/>
          <cell r="W53">
            <v>20409.08352</v>
          </cell>
          <cell r="X53">
            <v>21181.701340000003</v>
          </cell>
          <cell r="Y53">
            <v>21318.30845</v>
          </cell>
          <cell r="Z53">
            <v>22990.677810000001</v>
          </cell>
          <cell r="AA53"/>
        </row>
        <row r="54">
          <cell r="A54" t="str">
            <v>Total Europe</v>
          </cell>
          <cell r="B54" t="str">
            <v>Total EuropeSMS</v>
          </cell>
          <cell r="C54">
            <v>18640.093360000003</v>
          </cell>
          <cell r="D54">
            <v>19345.254979999998</v>
          </cell>
          <cell r="E54">
            <v>18113</v>
          </cell>
          <cell r="F54">
            <v>19345.254979999998</v>
          </cell>
          <cell r="G54">
            <v>15911.594580000001</v>
          </cell>
          <cell r="H54">
            <v>20364.403690000003</v>
          </cell>
          <cell r="I54">
            <v>20364.403690000003</v>
          </cell>
          <cell r="J54">
            <v>68317.422379999989</v>
          </cell>
          <cell r="K54">
            <v>72534.539909999992</v>
          </cell>
          <cell r="L54">
            <v>72542.288690000016</v>
          </cell>
          <cell r="M54"/>
          <cell r="N54"/>
          <cell r="O54"/>
          <cell r="P54"/>
          <cell r="Q54"/>
          <cell r="W54">
            <v>17360.87285</v>
          </cell>
          <cell r="X54">
            <v>17893.033660000001</v>
          </cell>
          <cell r="Y54">
            <v>17935.378420000001</v>
          </cell>
          <cell r="Z54">
            <v>19345.254990000001</v>
          </cell>
          <cell r="AA54"/>
        </row>
        <row r="55">
          <cell r="A55" t="str">
            <v>Total Europe</v>
          </cell>
          <cell r="B55" t="str">
            <v>Total EuropeG&amp;A</v>
          </cell>
          <cell r="C55">
            <v>6197.8582700000006</v>
          </cell>
          <cell r="D55">
            <v>6547.1491399999995</v>
          </cell>
          <cell r="E55">
            <v>6255</v>
          </cell>
          <cell r="F55">
            <v>6547.1491399999995</v>
          </cell>
          <cell r="G55">
            <v>6079.0507000000007</v>
          </cell>
          <cell r="H55">
            <v>6344.0662000000002</v>
          </cell>
          <cell r="I55">
            <v>6344.0662000000002</v>
          </cell>
          <cell r="J55">
            <v>24926.797870000002</v>
          </cell>
          <cell r="K55">
            <v>25831.715649999998</v>
          </cell>
          <cell r="L55">
            <v>24645.267810000001</v>
          </cell>
          <cell r="M55"/>
          <cell r="N55"/>
          <cell r="O55"/>
          <cell r="P55"/>
          <cell r="Q55"/>
          <cell r="W55">
            <v>6436.6411100000005</v>
          </cell>
          <cell r="X55">
            <v>6448.93379</v>
          </cell>
          <cell r="Y55">
            <v>6398.99161</v>
          </cell>
          <cell r="Z55">
            <v>6547.1491600000008</v>
          </cell>
          <cell r="AA55"/>
        </row>
        <row r="56">
          <cell r="A56" t="str">
            <v>Total Europe</v>
          </cell>
          <cell r="B56" t="str">
            <v>Total EuropeTrans G/L</v>
          </cell>
          <cell r="C56">
            <v>0</v>
          </cell>
          <cell r="D56">
            <v>0</v>
          </cell>
          <cell r="E56">
            <v>0</v>
          </cell>
          <cell r="F56">
            <v>0</v>
          </cell>
          <cell r="G56">
            <v>0</v>
          </cell>
          <cell r="H56">
            <v>0</v>
          </cell>
          <cell r="I56">
            <v>0</v>
          </cell>
          <cell r="J56">
            <v>0</v>
          </cell>
          <cell r="K56">
            <v>0</v>
          </cell>
          <cell r="L56">
            <v>0</v>
          </cell>
          <cell r="M56"/>
          <cell r="N56"/>
          <cell r="O56"/>
          <cell r="P56"/>
          <cell r="Q56"/>
          <cell r="W56">
            <v>0</v>
          </cell>
          <cell r="X56">
            <v>0</v>
          </cell>
          <cell r="Y56">
            <v>0</v>
          </cell>
          <cell r="Z56">
            <v>0</v>
          </cell>
          <cell r="AA56"/>
        </row>
        <row r="57">
          <cell r="A57" t="str">
            <v>Total Europe</v>
          </cell>
          <cell r="B57" t="str">
            <v>Total EuropeR&amp;D</v>
          </cell>
          <cell r="C57">
            <v>0</v>
          </cell>
          <cell r="D57">
            <v>0</v>
          </cell>
          <cell r="E57">
            <v>0</v>
          </cell>
          <cell r="F57">
            <v>0</v>
          </cell>
          <cell r="G57">
            <v>0</v>
          </cell>
          <cell r="H57">
            <v>0</v>
          </cell>
          <cell r="I57">
            <v>0</v>
          </cell>
          <cell r="J57">
            <v>0</v>
          </cell>
          <cell r="K57">
            <v>0</v>
          </cell>
          <cell r="L57">
            <v>0</v>
          </cell>
          <cell r="M57"/>
          <cell r="N57"/>
          <cell r="O57"/>
          <cell r="P57"/>
          <cell r="Q57"/>
          <cell r="W57">
            <v>0</v>
          </cell>
          <cell r="X57">
            <v>0</v>
          </cell>
          <cell r="Y57">
            <v>0</v>
          </cell>
          <cell r="Z57">
            <v>0</v>
          </cell>
          <cell r="AA57"/>
        </row>
        <row r="58">
          <cell r="A58" t="str">
            <v>China</v>
          </cell>
          <cell r="B58" t="str">
            <v>ChinaOrders</v>
          </cell>
          <cell r="C58">
            <v>108846.74543</v>
          </cell>
          <cell r="D58">
            <v>107763.63734</v>
          </cell>
          <cell r="E58">
            <v>106972</v>
          </cell>
          <cell r="F58">
            <v>107763.63734</v>
          </cell>
          <cell r="G58">
            <v>94732.308189999996</v>
          </cell>
          <cell r="H58">
            <v>91865.5533</v>
          </cell>
          <cell r="I58">
            <v>91865.5533</v>
          </cell>
          <cell r="J58">
            <v>384834.17465</v>
          </cell>
          <cell r="K58">
            <v>380340.34438000002</v>
          </cell>
          <cell r="L58">
            <v>334156.20994999993</v>
          </cell>
          <cell r="M58"/>
          <cell r="N58"/>
          <cell r="O58"/>
          <cell r="P58"/>
          <cell r="Q58"/>
          <cell r="W58">
            <v>83630.154790000001</v>
          </cell>
          <cell r="X58">
            <v>93863.31611</v>
          </cell>
          <cell r="Y58">
            <v>95083.236139999994</v>
          </cell>
          <cell r="Z58">
            <v>107763.34419</v>
          </cell>
          <cell r="AA58"/>
        </row>
        <row r="59">
          <cell r="A59" t="str">
            <v>China</v>
          </cell>
          <cell r="B59" t="str">
            <v>ChinaSales</v>
          </cell>
          <cell r="C59">
            <v>111059.42113</v>
          </cell>
          <cell r="D59">
            <v>107763.34409</v>
          </cell>
          <cell r="E59">
            <v>109268</v>
          </cell>
          <cell r="F59">
            <v>107763.34409</v>
          </cell>
          <cell r="G59">
            <v>95982.958600000013</v>
          </cell>
          <cell r="H59">
            <v>94626.34388</v>
          </cell>
          <cell r="I59">
            <v>94626.34388</v>
          </cell>
          <cell r="J59">
            <v>381262.78723999998</v>
          </cell>
          <cell r="K59">
            <v>380340.05107000005</v>
          </cell>
          <cell r="L59">
            <v>334595.95058</v>
          </cell>
          <cell r="M59"/>
          <cell r="N59"/>
          <cell r="O59"/>
          <cell r="P59"/>
          <cell r="Q59"/>
          <cell r="W59">
            <v>83630.154819999996</v>
          </cell>
          <cell r="X59">
            <v>93863.316040000005</v>
          </cell>
          <cell r="Y59">
            <v>95083.236120000001</v>
          </cell>
          <cell r="Z59">
            <v>107763.34408</v>
          </cell>
          <cell r="AA59"/>
        </row>
        <row r="60">
          <cell r="A60" t="str">
            <v>China</v>
          </cell>
          <cell r="B60" t="str">
            <v>ChinaCOGS</v>
          </cell>
          <cell r="C60">
            <v>35556.217570000001</v>
          </cell>
          <cell r="D60">
            <v>31323.568179999998</v>
          </cell>
          <cell r="E60">
            <v>33824</v>
          </cell>
          <cell r="F60">
            <v>31323.568179999998</v>
          </cell>
          <cell r="G60">
            <v>29681.457739999998</v>
          </cell>
          <cell r="H60">
            <v>28747.138800000001</v>
          </cell>
          <cell r="I60">
            <v>28747.138800000001</v>
          </cell>
          <cell r="J60">
            <v>116985.56111000001</v>
          </cell>
          <cell r="K60">
            <v>111968.14733000001</v>
          </cell>
          <cell r="L60">
            <v>100169.20867000001</v>
          </cell>
          <cell r="M60"/>
          <cell r="N60"/>
          <cell r="O60"/>
          <cell r="P60"/>
          <cell r="Q60"/>
          <cell r="W60">
            <v>24523.586749999999</v>
          </cell>
          <cell r="X60">
            <v>28137.55529</v>
          </cell>
          <cell r="Y60">
            <v>27983.437109999999</v>
          </cell>
          <cell r="Z60">
            <v>31323.568179999998</v>
          </cell>
          <cell r="AA60"/>
        </row>
        <row r="61">
          <cell r="A61" t="str">
            <v>China</v>
          </cell>
          <cell r="B61" t="str">
            <v>ChinaOMC</v>
          </cell>
          <cell r="C61">
            <v>5040.6113599999999</v>
          </cell>
          <cell r="D61">
            <v>5471.90967</v>
          </cell>
          <cell r="E61">
            <v>5350</v>
          </cell>
          <cell r="F61">
            <v>5471.90967</v>
          </cell>
          <cell r="G61">
            <v>4790.4736499999999</v>
          </cell>
          <cell r="H61">
            <v>4693.25504</v>
          </cell>
          <cell r="I61">
            <v>4693.25504</v>
          </cell>
          <cell r="J61">
            <v>18685.938839999999</v>
          </cell>
          <cell r="K61">
            <v>19320.781150000003</v>
          </cell>
          <cell r="L61">
            <v>15794.287349999999</v>
          </cell>
          <cell r="M61"/>
          <cell r="N61"/>
          <cell r="O61"/>
          <cell r="P61"/>
          <cell r="Q61"/>
          <cell r="W61">
            <v>3909.0735100000002</v>
          </cell>
          <cell r="X61">
            <v>4796.3921700000001</v>
          </cell>
          <cell r="Y61">
            <v>5143.4058000000005</v>
          </cell>
          <cell r="Z61">
            <v>5471.90967</v>
          </cell>
          <cell r="AA61"/>
        </row>
        <row r="62">
          <cell r="A62" t="str">
            <v>China</v>
          </cell>
          <cell r="B62" t="str">
            <v>ChinaSMS</v>
          </cell>
          <cell r="C62">
            <v>7173.4605599999995</v>
          </cell>
          <cell r="D62">
            <v>5584.6410599999999</v>
          </cell>
          <cell r="E62">
            <v>6751</v>
          </cell>
          <cell r="F62">
            <v>5584.6410599999999</v>
          </cell>
          <cell r="G62">
            <v>6437.9819500000003</v>
          </cell>
          <cell r="H62">
            <v>4881.16597</v>
          </cell>
          <cell r="I62">
            <v>4881.16597</v>
          </cell>
          <cell r="J62">
            <v>23500.360840000001</v>
          </cell>
          <cell r="K62">
            <v>21037.382169999997</v>
          </cell>
          <cell r="L62">
            <v>18755.682290000001</v>
          </cell>
          <cell r="M62"/>
          <cell r="N62"/>
          <cell r="O62"/>
          <cell r="P62"/>
          <cell r="Q62"/>
          <cell r="W62">
            <v>4598.0525799999996</v>
          </cell>
          <cell r="X62">
            <v>5268.8058600000004</v>
          </cell>
          <cell r="Y62">
            <v>5585.88267</v>
          </cell>
          <cell r="Z62">
            <v>5584.6410500000002</v>
          </cell>
          <cell r="AA62"/>
        </row>
        <row r="63">
          <cell r="A63" t="str">
            <v>China</v>
          </cell>
          <cell r="B63" t="str">
            <v>ChinaG&amp;A</v>
          </cell>
          <cell r="C63">
            <v>518.28383000000008</v>
          </cell>
          <cell r="D63">
            <v>1767.6736900000001</v>
          </cell>
          <cell r="E63">
            <v>1518</v>
          </cell>
          <cell r="F63">
            <v>1767.6736900000001</v>
          </cell>
          <cell r="G63">
            <v>1462.6408700000002</v>
          </cell>
          <cell r="H63">
            <v>1125.7850800000001</v>
          </cell>
          <cell r="I63">
            <v>1125.7850800000001</v>
          </cell>
          <cell r="J63">
            <v>4283.4878300000009</v>
          </cell>
          <cell r="K63">
            <v>5761.5622399999993</v>
          </cell>
          <cell r="L63">
            <v>4660.6156399999991</v>
          </cell>
          <cell r="M63"/>
          <cell r="N63"/>
          <cell r="O63"/>
          <cell r="P63"/>
          <cell r="Q63"/>
          <cell r="W63">
            <v>1075.74334</v>
          </cell>
          <cell r="X63">
            <v>1320.4821199999999</v>
          </cell>
          <cell r="Y63">
            <v>1597.66309</v>
          </cell>
          <cell r="Z63">
            <v>1767.6737000000001</v>
          </cell>
          <cell r="AA63"/>
        </row>
        <row r="64">
          <cell r="A64" t="str">
            <v>China</v>
          </cell>
          <cell r="B64" t="str">
            <v>ChinaTrans G/L</v>
          </cell>
          <cell r="C64">
            <v>0</v>
          </cell>
          <cell r="D64">
            <v>0</v>
          </cell>
          <cell r="E64">
            <v>0</v>
          </cell>
          <cell r="F64">
            <v>0</v>
          </cell>
          <cell r="G64">
            <v>0</v>
          </cell>
          <cell r="H64">
            <v>0</v>
          </cell>
          <cell r="I64">
            <v>0</v>
          </cell>
          <cell r="J64">
            <v>0</v>
          </cell>
          <cell r="K64">
            <v>0</v>
          </cell>
          <cell r="L64">
            <v>0</v>
          </cell>
          <cell r="M64"/>
          <cell r="N64"/>
          <cell r="O64"/>
          <cell r="P64"/>
          <cell r="Q64"/>
          <cell r="W64">
            <v>0</v>
          </cell>
          <cell r="X64">
            <v>0</v>
          </cell>
          <cell r="Y64">
            <v>0</v>
          </cell>
          <cell r="Z64">
            <v>0</v>
          </cell>
          <cell r="AA64"/>
        </row>
        <row r="65">
          <cell r="A65" t="str">
            <v>China</v>
          </cell>
          <cell r="B65" t="str">
            <v>ChinaR&amp;D</v>
          </cell>
          <cell r="C65">
            <v>0</v>
          </cell>
          <cell r="D65">
            <v>0</v>
          </cell>
          <cell r="E65">
            <v>0</v>
          </cell>
          <cell r="F65">
            <v>0</v>
          </cell>
          <cell r="G65">
            <v>0</v>
          </cell>
          <cell r="H65">
            <v>0</v>
          </cell>
          <cell r="I65">
            <v>0</v>
          </cell>
          <cell r="J65">
            <v>0</v>
          </cell>
          <cell r="K65">
            <v>0</v>
          </cell>
          <cell r="L65">
            <v>0</v>
          </cell>
          <cell r="M65"/>
          <cell r="N65"/>
          <cell r="O65"/>
          <cell r="P65"/>
          <cell r="Q65"/>
          <cell r="W65">
            <v>0</v>
          </cell>
          <cell r="X65">
            <v>0</v>
          </cell>
          <cell r="Y65">
            <v>0</v>
          </cell>
          <cell r="Z65">
            <v>0</v>
          </cell>
          <cell r="AA65"/>
        </row>
        <row r="66">
          <cell r="A66" t="str">
            <v>Asia, excluding China</v>
          </cell>
          <cell r="B66" t="str">
            <v>Asia, excluding ChinaOrders</v>
          </cell>
          <cell r="C66">
            <v>41536.281069999997</v>
          </cell>
          <cell r="D66">
            <v>41104.367059999997</v>
          </cell>
          <cell r="E66">
            <v>39055</v>
          </cell>
          <cell r="F66">
            <v>41104.367059999997</v>
          </cell>
          <cell r="G66">
            <v>34175.842749999996</v>
          </cell>
          <cell r="H66">
            <v>36636.921159999998</v>
          </cell>
          <cell r="I66">
            <v>36636.921159999998</v>
          </cell>
          <cell r="J66">
            <v>142963.22696</v>
          </cell>
          <cell r="K66">
            <v>142422.36152000001</v>
          </cell>
          <cell r="L66">
            <v>132244.28810000001</v>
          </cell>
          <cell r="M66"/>
          <cell r="N66"/>
          <cell r="O66"/>
          <cell r="P66"/>
          <cell r="Q66"/>
          <cell r="W66">
            <v>29627.80703</v>
          </cell>
          <cell r="X66">
            <v>37241.581380000003</v>
          </cell>
          <cell r="Y66">
            <v>34448.606050000002</v>
          </cell>
          <cell r="Z66">
            <v>41104.367059999997</v>
          </cell>
          <cell r="AA66"/>
        </row>
        <row r="67">
          <cell r="A67" t="str">
            <v>Asia, excluding China</v>
          </cell>
          <cell r="B67" t="str">
            <v>Asia, excluding ChinaSales</v>
          </cell>
          <cell r="C67">
            <v>44699.888699999996</v>
          </cell>
          <cell r="D67">
            <v>41104.89905</v>
          </cell>
          <cell r="E67">
            <v>43108</v>
          </cell>
          <cell r="F67">
            <v>41104.89905</v>
          </cell>
          <cell r="G67">
            <v>32948.42267</v>
          </cell>
          <cell r="H67">
            <v>40224.798949999997</v>
          </cell>
          <cell r="I67">
            <v>40224.798949999997</v>
          </cell>
          <cell r="J67">
            <v>141992.46982</v>
          </cell>
          <cell r="K67">
            <v>142424.33108</v>
          </cell>
          <cell r="L67">
            <v>131417.08162000001</v>
          </cell>
          <cell r="M67"/>
          <cell r="N67"/>
          <cell r="O67"/>
          <cell r="P67"/>
          <cell r="Q67"/>
          <cell r="W67">
            <v>29628.193490000001</v>
          </cell>
          <cell r="X67">
            <v>37242.16274</v>
          </cell>
          <cell r="Y67">
            <v>34449.075799999999</v>
          </cell>
          <cell r="Z67">
            <v>41104.899039999997</v>
          </cell>
          <cell r="AA67"/>
        </row>
        <row r="68">
          <cell r="A68" t="str">
            <v>Asia, excluding China</v>
          </cell>
          <cell r="B68" t="str">
            <v>Asia, excluding ChinaCOGS</v>
          </cell>
          <cell r="C68">
            <v>13312.148679999998</v>
          </cell>
          <cell r="D68">
            <v>10926.24272</v>
          </cell>
          <cell r="E68">
            <v>12709</v>
          </cell>
          <cell r="F68">
            <v>10926.24272</v>
          </cell>
          <cell r="G68">
            <v>9200.7335600000006</v>
          </cell>
          <cell r="H68">
            <v>10924.924220000001</v>
          </cell>
          <cell r="I68">
            <v>10924.924220000001</v>
          </cell>
          <cell r="J68">
            <v>40323.657350000001</v>
          </cell>
          <cell r="K68">
            <v>38020.531970000004</v>
          </cell>
          <cell r="L68">
            <v>35219.858619999999</v>
          </cell>
          <cell r="M68"/>
          <cell r="N68"/>
          <cell r="O68"/>
          <cell r="P68"/>
          <cell r="Q68"/>
          <cell r="W68">
            <v>7576.9615599999997</v>
          </cell>
          <cell r="X68">
            <v>10134.619070000001</v>
          </cell>
          <cell r="Y68">
            <v>9382.7086199999994</v>
          </cell>
          <cell r="Z68">
            <v>10926.24271</v>
          </cell>
          <cell r="AA68"/>
        </row>
        <row r="69">
          <cell r="A69" t="str">
            <v>Asia, excluding China</v>
          </cell>
          <cell r="B69" t="str">
            <v>Asia, excluding ChinaOMC</v>
          </cell>
          <cell r="C69">
            <v>2794.5845399999998</v>
          </cell>
          <cell r="D69">
            <v>2741.5681</v>
          </cell>
          <cell r="E69">
            <v>3078</v>
          </cell>
          <cell r="F69">
            <v>2741.5681</v>
          </cell>
          <cell r="G69">
            <v>2694.2027200000002</v>
          </cell>
          <cell r="H69">
            <v>2708.3895299999999</v>
          </cell>
          <cell r="I69">
            <v>2708.3895299999999</v>
          </cell>
          <cell r="J69">
            <v>10568.895550000003</v>
          </cell>
          <cell r="K69">
            <v>10320.434940000001</v>
          </cell>
          <cell r="L69">
            <v>9837.4481500000002</v>
          </cell>
          <cell r="M69"/>
          <cell r="N69"/>
          <cell r="O69"/>
          <cell r="P69"/>
          <cell r="Q69"/>
          <cell r="W69">
            <v>2398.2025400000002</v>
          </cell>
          <cell r="X69">
            <v>2600.8809099999999</v>
          </cell>
          <cell r="Y69">
            <v>2579.7833900000001</v>
          </cell>
          <cell r="Z69">
            <v>2741.5681</v>
          </cell>
          <cell r="AA69"/>
        </row>
        <row r="70">
          <cell r="A70" t="str">
            <v>Asia, excluding China</v>
          </cell>
          <cell r="B70" t="str">
            <v>Asia, excluding ChinaSMS</v>
          </cell>
          <cell r="C70">
            <v>4083.3908999999999</v>
          </cell>
          <cell r="D70">
            <v>4454.2022500000003</v>
          </cell>
          <cell r="E70">
            <v>4918</v>
          </cell>
          <cell r="F70">
            <v>4454.2022500000003</v>
          </cell>
          <cell r="G70">
            <v>4312.0267199999998</v>
          </cell>
          <cell r="H70">
            <v>4486.2869099999998</v>
          </cell>
          <cell r="I70">
            <v>4486.2869099999998</v>
          </cell>
          <cell r="J70">
            <v>16920.235059999999</v>
          </cell>
          <cell r="K70">
            <v>17429.443550000004</v>
          </cell>
          <cell r="L70">
            <v>16812.186090000003</v>
          </cell>
          <cell r="M70"/>
          <cell r="N70"/>
          <cell r="O70"/>
          <cell r="P70"/>
          <cell r="Q70"/>
          <cell r="W70">
            <v>4083.2974199999999</v>
          </cell>
          <cell r="X70">
            <v>4389.6202000000003</v>
          </cell>
          <cell r="Y70">
            <v>4502.3236800000004</v>
          </cell>
          <cell r="Z70">
            <v>4454.2022500000003</v>
          </cell>
          <cell r="AA70"/>
        </row>
        <row r="71">
          <cell r="A71" t="str">
            <v>Asia, excluding China</v>
          </cell>
          <cell r="B71" t="str">
            <v>Asia, excluding ChinaG&amp;A</v>
          </cell>
          <cell r="C71">
            <v>2024.6401600000002</v>
          </cell>
          <cell r="D71">
            <v>2001.6420300000002</v>
          </cell>
          <cell r="E71">
            <v>2017</v>
          </cell>
          <cell r="F71">
            <v>2001.64203</v>
          </cell>
          <cell r="G71">
            <v>1774.9734599999999</v>
          </cell>
          <cell r="H71">
            <v>1769.8632700000001</v>
          </cell>
          <cell r="I71">
            <v>1769.8632700000001</v>
          </cell>
          <cell r="J71">
            <v>7474.1792599999999</v>
          </cell>
          <cell r="K71">
            <v>7929.27772</v>
          </cell>
          <cell r="L71">
            <v>7215.2879900000007</v>
          </cell>
          <cell r="M71"/>
          <cell r="N71"/>
          <cell r="O71"/>
          <cell r="P71"/>
          <cell r="Q71"/>
          <cell r="W71">
            <v>1883.3134</v>
          </cell>
          <cell r="X71">
            <v>2024.88012</v>
          </cell>
          <cell r="Y71">
            <v>2019.44217</v>
          </cell>
          <cell r="Z71">
            <v>2001.64202</v>
          </cell>
          <cell r="AA71"/>
        </row>
        <row r="72">
          <cell r="A72" t="str">
            <v>Asia, excluding China</v>
          </cell>
          <cell r="B72" t="str">
            <v>Asia, excluding ChinaTrans G/L</v>
          </cell>
          <cell r="C72">
            <v>0</v>
          </cell>
          <cell r="D72">
            <v>0</v>
          </cell>
          <cell r="E72"/>
          <cell r="F72">
            <v>0</v>
          </cell>
          <cell r="G72">
            <v>0</v>
          </cell>
          <cell r="H72">
            <v>0</v>
          </cell>
          <cell r="I72">
            <v>0</v>
          </cell>
          <cell r="J72">
            <v>0</v>
          </cell>
          <cell r="K72">
            <v>0</v>
          </cell>
          <cell r="L72">
            <v>0</v>
          </cell>
          <cell r="M72"/>
          <cell r="N72"/>
          <cell r="O72"/>
          <cell r="P72"/>
          <cell r="Q72"/>
          <cell r="W72">
            <v>0</v>
          </cell>
          <cell r="X72">
            <v>0</v>
          </cell>
          <cell r="Y72">
            <v>0</v>
          </cell>
          <cell r="Z72">
            <v>0</v>
          </cell>
          <cell r="AA72"/>
        </row>
        <row r="73">
          <cell r="A73" t="str">
            <v>Asia, excluding China</v>
          </cell>
          <cell r="B73" t="str">
            <v>Asia, excluding ChinaR&amp;D</v>
          </cell>
          <cell r="C73">
            <v>378.89399000000003</v>
          </cell>
          <cell r="D73">
            <v>447.33731</v>
          </cell>
          <cell r="E73">
            <v>431</v>
          </cell>
          <cell r="F73">
            <v>447.33731</v>
          </cell>
          <cell r="G73">
            <v>421.81058999999999</v>
          </cell>
          <cell r="H73">
            <v>504.04664000000002</v>
          </cell>
          <cell r="I73">
            <v>504.04664000000002</v>
          </cell>
          <cell r="J73">
            <v>1653.3119899999999</v>
          </cell>
          <cell r="K73">
            <v>1739.7420999999999</v>
          </cell>
          <cell r="L73">
            <v>1717.6470299999999</v>
          </cell>
          <cell r="M73"/>
          <cell r="N73"/>
          <cell r="O73"/>
          <cell r="P73"/>
          <cell r="Q73"/>
          <cell r="W73">
            <v>430.44810000000001</v>
          </cell>
          <cell r="X73">
            <v>437.93146000000002</v>
          </cell>
          <cell r="Y73">
            <v>424.02523000000002</v>
          </cell>
          <cell r="Z73">
            <v>447.33730000000003</v>
          </cell>
          <cell r="AA73"/>
        </row>
        <row r="74">
          <cell r="A74" t="str">
            <v>Total Asia, including China</v>
          </cell>
          <cell r="B74" t="str">
            <v>Total Asia, including ChinaOrders</v>
          </cell>
          <cell r="C74">
            <v>150383.02649999998</v>
          </cell>
          <cell r="D74">
            <v>148868.00440000001</v>
          </cell>
          <cell r="E74">
            <v>146027</v>
          </cell>
          <cell r="F74">
            <v>148868.00440000001</v>
          </cell>
          <cell r="G74">
            <v>128908.15093999999</v>
          </cell>
          <cell r="H74">
            <v>128502.47446</v>
          </cell>
          <cell r="I74">
            <v>128502.47446</v>
          </cell>
          <cell r="J74">
            <v>527797.40161000006</v>
          </cell>
          <cell r="K74">
            <v>522762.70590000006</v>
          </cell>
          <cell r="L74">
            <v>466400.49804999994</v>
          </cell>
          <cell r="M74"/>
          <cell r="N74"/>
          <cell r="O74"/>
          <cell r="P74"/>
          <cell r="Q74"/>
          <cell r="W74">
            <v>113257.96182</v>
          </cell>
          <cell r="X74">
            <v>131104.89749</v>
          </cell>
          <cell r="Y74">
            <v>129531.84219</v>
          </cell>
          <cell r="Z74">
            <v>148867.71124999999</v>
          </cell>
          <cell r="AA74"/>
        </row>
        <row r="75">
          <cell r="A75" t="str">
            <v>Total Asia, including China</v>
          </cell>
          <cell r="B75" t="str">
            <v>Total Asia, including ChinaSales</v>
          </cell>
          <cell r="C75">
            <v>155759.30982999998</v>
          </cell>
          <cell r="D75">
            <v>148868.24314000001</v>
          </cell>
          <cell r="E75">
            <v>152376</v>
          </cell>
          <cell r="F75">
            <v>148868.24314000001</v>
          </cell>
          <cell r="G75">
            <v>128931.38127000001</v>
          </cell>
          <cell r="H75">
            <v>134851.14283</v>
          </cell>
          <cell r="I75">
            <v>134851.14283</v>
          </cell>
          <cell r="J75">
            <v>523255.25705999997</v>
          </cell>
          <cell r="K75">
            <v>522764.38215000008</v>
          </cell>
          <cell r="L75">
            <v>466013.03220000002</v>
          </cell>
          <cell r="M75"/>
          <cell r="N75"/>
          <cell r="O75"/>
          <cell r="P75"/>
          <cell r="Q75"/>
          <cell r="W75">
            <v>113258.34831</v>
          </cell>
          <cell r="X75">
            <v>131105.47878</v>
          </cell>
          <cell r="Y75">
            <v>129532.31192000001</v>
          </cell>
          <cell r="Z75">
            <v>148868.24312</v>
          </cell>
          <cell r="AA75"/>
        </row>
        <row r="76">
          <cell r="A76" t="str">
            <v>Total Asia, including China</v>
          </cell>
          <cell r="B76" t="str">
            <v>Total Asia, including ChinaCOGS</v>
          </cell>
          <cell r="C76">
            <v>48868.366249999999</v>
          </cell>
          <cell r="D76">
            <v>42249.810899999997</v>
          </cell>
          <cell r="E76">
            <v>46533</v>
          </cell>
          <cell r="F76">
            <v>42249.810899999997</v>
          </cell>
          <cell r="G76">
            <v>38882.191299999999</v>
          </cell>
          <cell r="H76">
            <v>39672.063020000001</v>
          </cell>
          <cell r="I76">
            <v>39672.063020000001</v>
          </cell>
          <cell r="J76">
            <v>157309.21846</v>
          </cell>
          <cell r="K76">
            <v>149988.67930000002</v>
          </cell>
          <cell r="L76">
            <v>135389.06729000001</v>
          </cell>
          <cell r="M76"/>
          <cell r="N76"/>
          <cell r="O76"/>
          <cell r="P76"/>
          <cell r="Q76"/>
          <cell r="W76">
            <v>32100.548309999998</v>
          </cell>
          <cell r="X76">
            <v>38272.174360000005</v>
          </cell>
          <cell r="Y76">
            <v>37366.145729999997</v>
          </cell>
          <cell r="Z76">
            <v>42249.810890000001</v>
          </cell>
          <cell r="AA76"/>
        </row>
        <row r="77">
          <cell r="A77" t="str">
            <v>Total Asia, including China</v>
          </cell>
          <cell r="B77" t="str">
            <v>Total Asia, including ChinaOMC</v>
          </cell>
          <cell r="C77">
            <v>7835.1958999999997</v>
          </cell>
          <cell r="D77">
            <v>8213.4777699999995</v>
          </cell>
          <cell r="E77">
            <v>8428</v>
          </cell>
          <cell r="F77">
            <v>8213.4777699999995</v>
          </cell>
          <cell r="G77">
            <v>7484.6763700000001</v>
          </cell>
          <cell r="H77">
            <v>7401.6445700000004</v>
          </cell>
          <cell r="I77">
            <v>7401.6445700000004</v>
          </cell>
          <cell r="J77">
            <v>29254.834390000004</v>
          </cell>
          <cell r="K77">
            <v>29641.216090000002</v>
          </cell>
          <cell r="L77">
            <v>25631.735499999999</v>
          </cell>
          <cell r="M77"/>
          <cell r="N77"/>
          <cell r="O77"/>
          <cell r="P77"/>
          <cell r="Q77"/>
          <cell r="W77">
            <v>6307.2760500000004</v>
          </cell>
          <cell r="X77">
            <v>7397.2730799999999</v>
          </cell>
          <cell r="Y77">
            <v>7723.189190000001</v>
          </cell>
          <cell r="Z77">
            <v>8213.4777699999995</v>
          </cell>
          <cell r="AA77"/>
        </row>
        <row r="78">
          <cell r="A78" t="str">
            <v>Total Asia, including China</v>
          </cell>
          <cell r="B78" t="str">
            <v>Total Asia, including ChinaSMS</v>
          </cell>
          <cell r="C78">
            <v>11256.85146</v>
          </cell>
          <cell r="D78">
            <v>10038.84331</v>
          </cell>
          <cell r="E78">
            <v>11669</v>
          </cell>
          <cell r="F78">
            <v>10038.84331</v>
          </cell>
          <cell r="G78">
            <v>10750.008669999999</v>
          </cell>
          <cell r="H78">
            <v>9367.4528800000007</v>
          </cell>
          <cell r="I78">
            <v>9367.4528800000007</v>
          </cell>
          <cell r="J78">
            <v>40420.5959</v>
          </cell>
          <cell r="K78">
            <v>38466.825720000001</v>
          </cell>
          <cell r="L78">
            <v>35567.86838</v>
          </cell>
          <cell r="M78"/>
          <cell r="N78"/>
          <cell r="O78"/>
          <cell r="P78"/>
          <cell r="Q78"/>
          <cell r="W78">
            <v>8681.3499999999985</v>
          </cell>
          <cell r="X78">
            <v>9658.4260600000016</v>
          </cell>
          <cell r="Y78">
            <v>10088.20635</v>
          </cell>
          <cell r="Z78">
            <v>10038.8433</v>
          </cell>
          <cell r="AA78"/>
        </row>
        <row r="79">
          <cell r="A79" t="str">
            <v>Total Asia, including China</v>
          </cell>
          <cell r="B79" t="str">
            <v>Total Asia, including ChinaG&amp;A</v>
          </cell>
          <cell r="C79">
            <v>2542.9239900000002</v>
          </cell>
          <cell r="D79">
            <v>3769.3157200000005</v>
          </cell>
          <cell r="E79">
            <v>3535</v>
          </cell>
          <cell r="F79">
            <v>3769.3157200000001</v>
          </cell>
          <cell r="G79">
            <v>3237.6143300000003</v>
          </cell>
          <cell r="H79">
            <v>2895.6483500000004</v>
          </cell>
          <cell r="I79">
            <v>2895.6483500000004</v>
          </cell>
          <cell r="J79">
            <v>11757.667090000001</v>
          </cell>
          <cell r="K79">
            <v>13690.839959999999</v>
          </cell>
          <cell r="L79">
            <v>11875.903630000001</v>
          </cell>
          <cell r="M79"/>
          <cell r="N79"/>
          <cell r="O79"/>
          <cell r="P79"/>
          <cell r="Q79"/>
          <cell r="W79">
            <v>2959.05674</v>
          </cell>
          <cell r="X79">
            <v>3345.3622399999999</v>
          </cell>
          <cell r="Y79">
            <v>3617.1052600000003</v>
          </cell>
          <cell r="Z79">
            <v>3769.3157200000001</v>
          </cell>
          <cell r="AA79"/>
        </row>
        <row r="80">
          <cell r="A80" t="str">
            <v>Total Asia, including China</v>
          </cell>
          <cell r="B80" t="str">
            <v>Total Asia, including ChinaTrans G/L</v>
          </cell>
          <cell r="C80">
            <v>0</v>
          </cell>
          <cell r="D80">
            <v>0</v>
          </cell>
          <cell r="E80">
            <v>0</v>
          </cell>
          <cell r="F80">
            <v>0</v>
          </cell>
          <cell r="G80">
            <v>0</v>
          </cell>
          <cell r="H80">
            <v>0</v>
          </cell>
          <cell r="I80">
            <v>0</v>
          </cell>
          <cell r="J80">
            <v>0</v>
          </cell>
          <cell r="K80">
            <v>0</v>
          </cell>
          <cell r="L80">
            <v>0</v>
          </cell>
          <cell r="M80"/>
          <cell r="N80"/>
          <cell r="O80"/>
          <cell r="P80"/>
          <cell r="Q80"/>
          <cell r="W80">
            <v>0</v>
          </cell>
          <cell r="X80">
            <v>0</v>
          </cell>
          <cell r="Y80">
            <v>0</v>
          </cell>
          <cell r="Z80">
            <v>0</v>
          </cell>
          <cell r="AA80"/>
        </row>
        <row r="81">
          <cell r="A81" t="str">
            <v>Total Asia, including China</v>
          </cell>
          <cell r="B81" t="str">
            <v>Total Asia, including ChinaR&amp;D</v>
          </cell>
          <cell r="C81">
            <v>378.89399000000003</v>
          </cell>
          <cell r="D81">
            <v>447.33731</v>
          </cell>
          <cell r="E81">
            <v>431</v>
          </cell>
          <cell r="F81">
            <v>447.33731</v>
          </cell>
          <cell r="G81">
            <v>421.81058999999999</v>
          </cell>
          <cell r="H81">
            <v>504.04664000000002</v>
          </cell>
          <cell r="I81">
            <v>504.04664000000002</v>
          </cell>
          <cell r="J81">
            <v>1653.3119899999999</v>
          </cell>
          <cell r="K81">
            <v>1739.7420999999999</v>
          </cell>
          <cell r="L81">
            <v>1717.6470299999999</v>
          </cell>
          <cell r="M81"/>
          <cell r="N81"/>
          <cell r="O81"/>
          <cell r="P81"/>
          <cell r="Q81"/>
          <cell r="W81">
            <v>430.44810000000001</v>
          </cell>
          <cell r="X81">
            <v>437.93146000000002</v>
          </cell>
          <cell r="Y81">
            <v>424.02523000000002</v>
          </cell>
          <cell r="Z81">
            <v>447.33730000000003</v>
          </cell>
          <cell r="AA81"/>
        </row>
        <row r="82">
          <cell r="A82" t="str">
            <v>Japan</v>
          </cell>
          <cell r="B82" t="str">
            <v>JapanOrders</v>
          </cell>
          <cell r="C82">
            <v>37397.325989999998</v>
          </cell>
          <cell r="D82">
            <v>37897.151259999999</v>
          </cell>
          <cell r="E82">
            <v>36610</v>
          </cell>
          <cell r="F82">
            <v>37897.151259999999</v>
          </cell>
          <cell r="G82">
            <v>38772.90969</v>
          </cell>
          <cell r="H82">
            <v>35505.978589999999</v>
          </cell>
          <cell r="I82">
            <v>35505.978589999999</v>
          </cell>
          <cell r="J82">
            <v>150425.05222000001</v>
          </cell>
          <cell r="K82">
            <v>149637.80508000002</v>
          </cell>
          <cell r="L82">
            <v>144094.69954</v>
          </cell>
          <cell r="M82"/>
          <cell r="N82"/>
          <cell r="O82"/>
          <cell r="P82"/>
          <cell r="Q82"/>
          <cell r="W82">
            <v>36600.556550000001</v>
          </cell>
          <cell r="X82">
            <v>37640.553569999996</v>
          </cell>
          <cell r="Y82">
            <v>37499.543700000002</v>
          </cell>
          <cell r="Z82">
            <v>37897.151259999999</v>
          </cell>
          <cell r="AA82"/>
        </row>
        <row r="83">
          <cell r="A83" t="str">
            <v>Japan</v>
          </cell>
          <cell r="B83" t="str">
            <v>JapanSales</v>
          </cell>
          <cell r="C83">
            <v>38193.397089999999</v>
          </cell>
          <cell r="D83">
            <v>37896.942089999997</v>
          </cell>
          <cell r="E83">
            <v>37003</v>
          </cell>
          <cell r="F83">
            <v>37896.942089999997</v>
          </cell>
          <cell r="G83">
            <v>38249.281409999996</v>
          </cell>
          <cell r="H83">
            <v>36404.119030000002</v>
          </cell>
          <cell r="I83">
            <v>36404.119030000002</v>
          </cell>
          <cell r="J83">
            <v>150828.28703000001</v>
          </cell>
          <cell r="K83">
            <v>149636.97909000001</v>
          </cell>
          <cell r="L83">
            <v>145564.26038999998</v>
          </cell>
          <cell r="M83"/>
          <cell r="N83"/>
          <cell r="O83"/>
          <cell r="P83"/>
          <cell r="Q83"/>
          <cell r="W83">
            <v>36600.354529999997</v>
          </cell>
          <cell r="X83">
            <v>37640.345789999999</v>
          </cell>
          <cell r="Y83">
            <v>37499.33668</v>
          </cell>
          <cell r="Z83">
            <v>37896.942089999997</v>
          </cell>
          <cell r="AA83"/>
        </row>
        <row r="84">
          <cell r="A84" t="str">
            <v>Japan</v>
          </cell>
          <cell r="B84" t="str">
            <v>JapanCOGS</v>
          </cell>
          <cell r="C84">
            <v>11359.59253</v>
          </cell>
          <cell r="D84">
            <v>10699.621210000001</v>
          </cell>
          <cell r="E84">
            <v>11133</v>
          </cell>
          <cell r="F84">
            <v>10699.621210000001</v>
          </cell>
          <cell r="G84">
            <v>12305.43194</v>
          </cell>
          <cell r="H84">
            <v>10589.40101</v>
          </cell>
          <cell r="I84">
            <v>10589.40101</v>
          </cell>
          <cell r="J84">
            <v>45950.979870000003</v>
          </cell>
          <cell r="K84">
            <v>43534.020900000003</v>
          </cell>
          <cell r="L84">
            <v>43730.352110000007</v>
          </cell>
          <cell r="M84"/>
          <cell r="N84"/>
          <cell r="O84"/>
          <cell r="P84"/>
          <cell r="Q84"/>
          <cell r="W84">
            <v>10679.409</v>
          </cell>
          <cell r="X84">
            <v>11044.70765</v>
          </cell>
          <cell r="Y84">
            <v>11110.28304</v>
          </cell>
          <cell r="Z84">
            <v>10699.621209999999</v>
          </cell>
          <cell r="AA84"/>
        </row>
        <row r="85">
          <cell r="A85" t="str">
            <v>Japan</v>
          </cell>
          <cell r="B85" t="str">
            <v>JapanOMC</v>
          </cell>
          <cell r="C85">
            <v>3483.5283600000002</v>
          </cell>
          <cell r="D85">
            <v>3608.5454500000001</v>
          </cell>
          <cell r="E85">
            <v>3809</v>
          </cell>
          <cell r="F85">
            <v>3608.5454500000001</v>
          </cell>
          <cell r="G85">
            <v>3692.8988300000001</v>
          </cell>
          <cell r="H85">
            <v>3325.24566</v>
          </cell>
          <cell r="I85">
            <v>3325.24566</v>
          </cell>
          <cell r="J85">
            <v>13765.158819999997</v>
          </cell>
          <cell r="K85">
            <v>14062.68613</v>
          </cell>
          <cell r="L85">
            <v>13223.713080000001</v>
          </cell>
          <cell r="M85"/>
          <cell r="N85"/>
          <cell r="O85"/>
          <cell r="P85"/>
          <cell r="Q85"/>
          <cell r="W85">
            <v>3234.4989300000002</v>
          </cell>
          <cell r="X85">
            <v>3530.67659</v>
          </cell>
          <cell r="Y85">
            <v>3688.9651600000002</v>
          </cell>
          <cell r="Z85">
            <v>3608.5454500000001</v>
          </cell>
          <cell r="AA85"/>
        </row>
        <row r="86">
          <cell r="A86" t="str">
            <v>Japan</v>
          </cell>
          <cell r="B86" t="str">
            <v>JapanSMS</v>
          </cell>
          <cell r="C86">
            <v>3371.3847799999999</v>
          </cell>
          <cell r="D86">
            <v>3546.1409600000002</v>
          </cell>
          <cell r="E86">
            <v>3426</v>
          </cell>
          <cell r="F86">
            <v>3546.1409600000002</v>
          </cell>
          <cell r="G86">
            <v>3275.2277799999997</v>
          </cell>
          <cell r="H86">
            <v>3232.3666800000001</v>
          </cell>
          <cell r="I86">
            <v>3232.3666800000001</v>
          </cell>
          <cell r="J86">
            <v>12824.547230000002</v>
          </cell>
          <cell r="K86">
            <v>13712.532070000001</v>
          </cell>
          <cell r="L86">
            <v>12967.641720000003</v>
          </cell>
          <cell r="M86"/>
          <cell r="N86"/>
          <cell r="O86"/>
          <cell r="P86"/>
          <cell r="Q86"/>
          <cell r="W86">
            <v>3257.8417599999998</v>
          </cell>
          <cell r="X86">
            <v>3424.3656999999998</v>
          </cell>
          <cell r="Y86">
            <v>3484.1836499999999</v>
          </cell>
          <cell r="Z86">
            <v>3546.1409600000002</v>
          </cell>
          <cell r="AA86"/>
        </row>
        <row r="87">
          <cell r="A87" t="str">
            <v>Japan</v>
          </cell>
          <cell r="B87" t="str">
            <v>JapanG&amp;A</v>
          </cell>
          <cell r="C87">
            <v>927.41861000000006</v>
          </cell>
          <cell r="D87">
            <v>936.79033000000004</v>
          </cell>
          <cell r="E87">
            <v>1033</v>
          </cell>
          <cell r="F87">
            <v>936.79033000000004</v>
          </cell>
          <cell r="G87">
            <v>886.28358000000003</v>
          </cell>
          <cell r="H87">
            <v>1091.0905299999999</v>
          </cell>
          <cell r="I87">
            <v>1091.0905299999999</v>
          </cell>
          <cell r="J87">
            <v>3650.6785099999997</v>
          </cell>
          <cell r="K87">
            <v>3687.81891</v>
          </cell>
          <cell r="L87">
            <v>4047.3475800000001</v>
          </cell>
          <cell r="M87"/>
          <cell r="N87"/>
          <cell r="O87"/>
          <cell r="P87"/>
          <cell r="Q87"/>
          <cell r="W87">
            <v>923.86657000000002</v>
          </cell>
          <cell r="X87">
            <v>930.70324000000005</v>
          </cell>
          <cell r="Y87">
            <v>896.45876999999996</v>
          </cell>
          <cell r="Z87">
            <v>936.79031999999995</v>
          </cell>
          <cell r="AA87"/>
        </row>
        <row r="88">
          <cell r="A88" t="str">
            <v>Japan</v>
          </cell>
          <cell r="B88" t="str">
            <v>JapanTrans G/L</v>
          </cell>
          <cell r="C88">
            <v>0</v>
          </cell>
          <cell r="D88">
            <v>0</v>
          </cell>
          <cell r="E88"/>
          <cell r="F88">
            <v>0</v>
          </cell>
          <cell r="G88">
            <v>0</v>
          </cell>
          <cell r="H88">
            <v>0</v>
          </cell>
          <cell r="I88">
            <v>0</v>
          </cell>
          <cell r="J88">
            <v>0</v>
          </cell>
          <cell r="K88">
            <v>0</v>
          </cell>
          <cell r="L88">
            <v>0</v>
          </cell>
          <cell r="M88"/>
          <cell r="N88"/>
          <cell r="O88"/>
          <cell r="P88"/>
          <cell r="Q88"/>
          <cell r="W88">
            <v>0</v>
          </cell>
          <cell r="X88">
            <v>0</v>
          </cell>
          <cell r="Y88">
            <v>0</v>
          </cell>
          <cell r="Z88">
            <v>0</v>
          </cell>
          <cell r="AA88"/>
        </row>
        <row r="89">
          <cell r="A89" t="str">
            <v>Japan</v>
          </cell>
          <cell r="B89" t="str">
            <v>JapanR&amp;D</v>
          </cell>
          <cell r="C89">
            <v>0</v>
          </cell>
          <cell r="D89">
            <v>0</v>
          </cell>
          <cell r="E89"/>
          <cell r="F89">
            <v>0</v>
          </cell>
          <cell r="G89">
            <v>0</v>
          </cell>
          <cell r="H89">
            <v>0</v>
          </cell>
          <cell r="I89">
            <v>0</v>
          </cell>
          <cell r="J89">
            <v>0</v>
          </cell>
          <cell r="K89">
            <v>0</v>
          </cell>
          <cell r="L89">
            <v>0</v>
          </cell>
          <cell r="M89"/>
          <cell r="N89"/>
          <cell r="O89"/>
          <cell r="P89"/>
          <cell r="Q89"/>
          <cell r="W89">
            <v>0</v>
          </cell>
          <cell r="X89">
            <v>0</v>
          </cell>
          <cell r="Y89">
            <v>0</v>
          </cell>
          <cell r="Z89">
            <v>0</v>
          </cell>
          <cell r="AA89"/>
        </row>
        <row r="90">
          <cell r="A90" t="str">
            <v>Total Asia Pacific (China, Japan and Asia)</v>
          </cell>
          <cell r="B90" t="str">
            <v>Total Asia Pacific (China, Japan and Asia)Orders</v>
          </cell>
          <cell r="C90">
            <v>187780.35248999996</v>
          </cell>
          <cell r="D90">
            <v>186765.15565999999</v>
          </cell>
          <cell r="E90">
            <v>182637</v>
          </cell>
          <cell r="F90">
            <v>186765.15565999999</v>
          </cell>
          <cell r="G90">
            <v>167681.06062999999</v>
          </cell>
          <cell r="H90">
            <v>164008.45305000001</v>
          </cell>
          <cell r="I90">
            <v>164008.45305000001</v>
          </cell>
          <cell r="J90">
            <v>678222.45383000001</v>
          </cell>
          <cell r="K90">
            <v>672400.51098000002</v>
          </cell>
          <cell r="L90">
            <v>610495.19759</v>
          </cell>
          <cell r="M90"/>
          <cell r="N90"/>
          <cell r="O90"/>
          <cell r="P90"/>
          <cell r="Q90"/>
          <cell r="W90">
            <v>149858.51837000001</v>
          </cell>
          <cell r="X90">
            <v>168745.45105999999</v>
          </cell>
          <cell r="Y90">
            <v>167031.38589000001</v>
          </cell>
          <cell r="Z90">
            <v>186764.86251000001</v>
          </cell>
          <cell r="AA90"/>
        </row>
        <row r="91">
          <cell r="A91" t="str">
            <v>Total Asia Pacific (China, Japan and Asia)</v>
          </cell>
          <cell r="B91" t="str">
            <v>Total Asia Pacific (China, Japan and Asia)Sales</v>
          </cell>
          <cell r="C91">
            <v>193952.70691999997</v>
          </cell>
          <cell r="D91">
            <v>186765.18523</v>
          </cell>
          <cell r="E91">
            <v>189379</v>
          </cell>
          <cell r="F91">
            <v>186765.18523</v>
          </cell>
          <cell r="G91">
            <v>167180.66268000001</v>
          </cell>
          <cell r="H91">
            <v>171255.26186</v>
          </cell>
          <cell r="I91">
            <v>171255.26186</v>
          </cell>
          <cell r="J91">
            <v>674083.54408999998</v>
          </cell>
          <cell r="K91">
            <v>672401.36124000011</v>
          </cell>
          <cell r="L91">
            <v>611577.29258999997</v>
          </cell>
          <cell r="M91"/>
          <cell r="N91"/>
          <cell r="O91"/>
          <cell r="P91"/>
          <cell r="Q91"/>
          <cell r="W91">
            <v>149858.70283999998</v>
          </cell>
          <cell r="X91">
            <v>168745.82457</v>
          </cell>
          <cell r="Y91">
            <v>167031.64860000001</v>
          </cell>
          <cell r="Z91">
            <v>186765.18521</v>
          </cell>
          <cell r="AA91"/>
        </row>
        <row r="92">
          <cell r="A92" t="str">
            <v>Total Asia Pacific (China, Japan and Asia)</v>
          </cell>
          <cell r="B92" t="str">
            <v>Total Asia Pacific (China, Japan and Asia)COGS</v>
          </cell>
          <cell r="C92">
            <v>60227.958780000001</v>
          </cell>
          <cell r="D92">
            <v>52949.432109999994</v>
          </cell>
          <cell r="E92">
            <v>57666</v>
          </cell>
          <cell r="F92">
            <v>52949.432109999994</v>
          </cell>
          <cell r="G92">
            <v>51187.623240000001</v>
          </cell>
          <cell r="H92">
            <v>50261.464030000003</v>
          </cell>
          <cell r="I92">
            <v>50261.464030000003</v>
          </cell>
          <cell r="J92">
            <v>203260.19833000001</v>
          </cell>
          <cell r="K92">
            <v>193522.70020000002</v>
          </cell>
          <cell r="L92">
            <v>179119.41940000001</v>
          </cell>
          <cell r="M92"/>
          <cell r="N92"/>
          <cell r="O92"/>
          <cell r="P92"/>
          <cell r="Q92"/>
          <cell r="W92">
            <v>42779.957309999998</v>
          </cell>
          <cell r="X92">
            <v>49316.882010000001</v>
          </cell>
          <cell r="Y92">
            <v>48476.428769999999</v>
          </cell>
          <cell r="Z92">
            <v>52949.432099999998</v>
          </cell>
          <cell r="AA92"/>
        </row>
        <row r="93">
          <cell r="A93" t="str">
            <v>Total Asia Pacific (China, Japan and Asia)</v>
          </cell>
          <cell r="B93" t="str">
            <v>Total Asia Pacific (China, Japan and Asia)OMC</v>
          </cell>
          <cell r="C93">
            <v>11318.724259999999</v>
          </cell>
          <cell r="D93">
            <v>11822.023219999999</v>
          </cell>
          <cell r="E93">
            <v>12237</v>
          </cell>
          <cell r="F93">
            <v>11822.023219999999</v>
          </cell>
          <cell r="G93">
            <v>11177.575199999999</v>
          </cell>
          <cell r="H93">
            <v>10726.890230000001</v>
          </cell>
          <cell r="I93">
            <v>10726.890230000001</v>
          </cell>
          <cell r="J93">
            <v>43019.993210000001</v>
          </cell>
          <cell r="K93">
            <v>43703.902220000004</v>
          </cell>
          <cell r="L93">
            <v>38855.448579999997</v>
          </cell>
          <cell r="M93"/>
          <cell r="N93"/>
          <cell r="O93"/>
          <cell r="P93"/>
          <cell r="Q93"/>
          <cell r="W93">
            <v>9541.7749800000001</v>
          </cell>
          <cell r="X93">
            <v>10927.94967</v>
          </cell>
          <cell r="Y93">
            <v>11412.154350000001</v>
          </cell>
          <cell r="Z93">
            <v>11822.023219999999</v>
          </cell>
          <cell r="AA93"/>
        </row>
        <row r="94">
          <cell r="A94" t="str">
            <v>Total Asia Pacific (China, Japan and Asia)</v>
          </cell>
          <cell r="B94" t="str">
            <v>Total Asia Pacific (China, Japan and Asia)SMS</v>
          </cell>
          <cell r="C94">
            <v>14628.23624</v>
          </cell>
          <cell r="D94">
            <v>13584.984270000001</v>
          </cell>
          <cell r="E94">
            <v>15095</v>
          </cell>
          <cell r="F94">
            <v>13584.984270000001</v>
          </cell>
          <cell r="G94">
            <v>14025.236449999999</v>
          </cell>
          <cell r="H94">
            <v>12599.81956</v>
          </cell>
          <cell r="I94">
            <v>12599.81956</v>
          </cell>
          <cell r="J94">
            <v>53245.143130000004</v>
          </cell>
          <cell r="K94">
            <v>52179.357790000002</v>
          </cell>
          <cell r="L94">
            <v>48535.5101</v>
          </cell>
          <cell r="M94"/>
          <cell r="N94"/>
          <cell r="O94"/>
          <cell r="P94"/>
          <cell r="Q94"/>
          <cell r="W94">
            <v>11939.191759999998</v>
          </cell>
          <cell r="X94">
            <v>13082.791760000002</v>
          </cell>
          <cell r="Y94">
            <v>13572.39</v>
          </cell>
          <cell r="Z94">
            <v>13584.984260000001</v>
          </cell>
          <cell r="AA94"/>
        </row>
        <row r="95">
          <cell r="A95" t="str">
            <v>Total Asia Pacific (China, Japan and Asia)</v>
          </cell>
          <cell r="B95" t="str">
            <v>Total Asia Pacific (China, Japan and Asia)G&amp;A</v>
          </cell>
          <cell r="C95">
            <v>3470.3426000000004</v>
          </cell>
          <cell r="D95">
            <v>4706.1060500000003</v>
          </cell>
          <cell r="E95">
            <v>4568</v>
          </cell>
          <cell r="F95">
            <v>4706.1060500000003</v>
          </cell>
          <cell r="G95">
            <v>4123.8979100000006</v>
          </cell>
          <cell r="H95">
            <v>3986.7388800000003</v>
          </cell>
          <cell r="I95">
            <v>3986.7388800000003</v>
          </cell>
          <cell r="J95">
            <v>15408.345600000001</v>
          </cell>
          <cell r="K95">
            <v>17378.658869999999</v>
          </cell>
          <cell r="L95">
            <v>15923.25121</v>
          </cell>
          <cell r="M95"/>
          <cell r="N95"/>
          <cell r="O95"/>
          <cell r="P95"/>
          <cell r="Q95"/>
          <cell r="W95">
            <v>3882.9233100000001</v>
          </cell>
          <cell r="X95">
            <v>4276.0654800000002</v>
          </cell>
          <cell r="Y95">
            <v>4513.5640300000005</v>
          </cell>
          <cell r="Z95">
            <v>4706.1060399999997</v>
          </cell>
          <cell r="AA95"/>
        </row>
        <row r="96">
          <cell r="A96" t="str">
            <v>Total Asia Pacific (China, Japan and Asia)</v>
          </cell>
          <cell r="B96" t="str">
            <v>Total Asia Pacific (China, Japan and Asia)Trans G/L</v>
          </cell>
          <cell r="C96">
            <v>0</v>
          </cell>
          <cell r="D96">
            <v>0</v>
          </cell>
          <cell r="E96">
            <v>0</v>
          </cell>
          <cell r="F96">
            <v>0</v>
          </cell>
          <cell r="G96">
            <v>0</v>
          </cell>
          <cell r="H96">
            <v>0</v>
          </cell>
          <cell r="I96">
            <v>0</v>
          </cell>
          <cell r="J96">
            <v>0</v>
          </cell>
          <cell r="K96">
            <v>0</v>
          </cell>
          <cell r="L96">
            <v>0</v>
          </cell>
          <cell r="M96"/>
          <cell r="N96"/>
          <cell r="O96"/>
          <cell r="P96"/>
          <cell r="Q96"/>
          <cell r="W96">
            <v>0</v>
          </cell>
          <cell r="X96">
            <v>0</v>
          </cell>
          <cell r="Y96">
            <v>0</v>
          </cell>
          <cell r="Z96">
            <v>0</v>
          </cell>
          <cell r="AA96"/>
        </row>
        <row r="97">
          <cell r="A97" t="str">
            <v>Total Asia Pacific (China, Japan and Asia)</v>
          </cell>
          <cell r="B97" t="str">
            <v>Total Asia Pacific (China, Japan and Asia)R&amp;D</v>
          </cell>
          <cell r="C97">
            <v>378.89399000000003</v>
          </cell>
          <cell r="D97">
            <v>447.33731</v>
          </cell>
          <cell r="E97">
            <v>431</v>
          </cell>
          <cell r="F97">
            <v>447.33731</v>
          </cell>
          <cell r="G97">
            <v>421.81058999999999</v>
          </cell>
          <cell r="H97">
            <v>504.04664000000002</v>
          </cell>
          <cell r="I97">
            <v>504.04664000000002</v>
          </cell>
          <cell r="J97">
            <v>1653.3119899999999</v>
          </cell>
          <cell r="K97">
            <v>1739.7420999999999</v>
          </cell>
          <cell r="L97">
            <v>1717.6470299999999</v>
          </cell>
          <cell r="M97"/>
          <cell r="N97"/>
          <cell r="O97"/>
          <cell r="P97"/>
          <cell r="Q97"/>
          <cell r="W97">
            <v>430.44810000000001</v>
          </cell>
          <cell r="X97">
            <v>437.93146000000002</v>
          </cell>
          <cell r="Y97">
            <v>424.02523000000002</v>
          </cell>
          <cell r="Z97">
            <v>447.33730000000003</v>
          </cell>
          <cell r="AA97"/>
        </row>
        <row r="98">
          <cell r="A98" t="str">
            <v>Global Services</v>
          </cell>
          <cell r="B98" t="str">
            <v>Global ServicesOrders</v>
          </cell>
          <cell r="C98">
            <v>0</v>
          </cell>
          <cell r="D98">
            <v>0</v>
          </cell>
          <cell r="E98"/>
          <cell r="F98">
            <v>0</v>
          </cell>
          <cell r="G98">
            <v>0</v>
          </cell>
          <cell r="H98">
            <v>0</v>
          </cell>
          <cell r="I98">
            <v>0</v>
          </cell>
          <cell r="J98">
            <v>0</v>
          </cell>
          <cell r="K98">
            <v>0</v>
          </cell>
          <cell r="L98">
            <v>0</v>
          </cell>
          <cell r="M98"/>
          <cell r="N98"/>
          <cell r="O98"/>
          <cell r="P98"/>
          <cell r="Q98"/>
          <cell r="W98">
            <v>0</v>
          </cell>
          <cell r="X98">
            <v>0</v>
          </cell>
          <cell r="Y98">
            <v>0</v>
          </cell>
          <cell r="Z98">
            <v>0</v>
          </cell>
          <cell r="AA98"/>
        </row>
        <row r="99">
          <cell r="A99" t="str">
            <v>Global Services</v>
          </cell>
          <cell r="B99" t="str">
            <v>Global ServicesSales</v>
          </cell>
          <cell r="C99">
            <v>0</v>
          </cell>
          <cell r="D99">
            <v>0</v>
          </cell>
          <cell r="E99"/>
          <cell r="F99">
            <v>0</v>
          </cell>
          <cell r="G99">
            <v>0</v>
          </cell>
          <cell r="H99">
            <v>0</v>
          </cell>
          <cell r="I99">
            <v>0</v>
          </cell>
          <cell r="J99">
            <v>0</v>
          </cell>
          <cell r="K99">
            <v>0</v>
          </cell>
          <cell r="L99">
            <v>0</v>
          </cell>
          <cell r="M99"/>
          <cell r="N99"/>
          <cell r="O99"/>
          <cell r="P99"/>
          <cell r="Q99"/>
          <cell r="W99">
            <v>0</v>
          </cell>
          <cell r="X99">
            <v>0</v>
          </cell>
          <cell r="Y99">
            <v>0</v>
          </cell>
          <cell r="Z99">
            <v>0</v>
          </cell>
          <cell r="AA99"/>
        </row>
        <row r="100">
          <cell r="A100" t="str">
            <v>Global Services</v>
          </cell>
          <cell r="B100" t="str">
            <v>Global ServicesCOGS</v>
          </cell>
          <cell r="C100">
            <v>0</v>
          </cell>
          <cell r="D100">
            <v>0</v>
          </cell>
          <cell r="E100"/>
          <cell r="F100">
            <v>0</v>
          </cell>
          <cell r="G100">
            <v>0</v>
          </cell>
          <cell r="H100">
            <v>0</v>
          </cell>
          <cell r="I100">
            <v>0</v>
          </cell>
          <cell r="J100">
            <v>0</v>
          </cell>
          <cell r="K100">
            <v>0</v>
          </cell>
          <cell r="L100">
            <v>0</v>
          </cell>
          <cell r="M100"/>
          <cell r="N100"/>
          <cell r="O100"/>
          <cell r="P100"/>
          <cell r="Q100"/>
          <cell r="W100">
            <v>0</v>
          </cell>
          <cell r="X100">
            <v>0</v>
          </cell>
          <cell r="Y100">
            <v>0</v>
          </cell>
          <cell r="Z100">
            <v>0</v>
          </cell>
          <cell r="AA100"/>
        </row>
        <row r="101">
          <cell r="A101" t="str">
            <v>Global Services</v>
          </cell>
          <cell r="B101" t="str">
            <v>Global ServicesOMC</v>
          </cell>
          <cell r="C101">
            <v>4946.9157599999999</v>
          </cell>
          <cell r="D101">
            <v>5030.70417</v>
          </cell>
          <cell r="E101">
            <v>4961</v>
          </cell>
          <cell r="F101">
            <v>5030.70417</v>
          </cell>
          <cell r="G101">
            <v>4781.61823</v>
          </cell>
          <cell r="H101">
            <v>4457.9919600000003</v>
          </cell>
          <cell r="I101">
            <v>4457.9919600000003</v>
          </cell>
          <cell r="J101">
            <v>18552.189839999999</v>
          </cell>
          <cell r="K101">
            <v>19492.447360000002</v>
          </cell>
          <cell r="L101">
            <v>17385.015850000003</v>
          </cell>
          <cell r="M101"/>
          <cell r="N101"/>
          <cell r="O101"/>
          <cell r="P101"/>
          <cell r="Q101"/>
          <cell r="W101">
            <v>4490.3490599999996</v>
          </cell>
          <cell r="X101">
            <v>5107.1710999999996</v>
          </cell>
          <cell r="Y101">
            <v>4864.2230300000001</v>
          </cell>
          <cell r="Z101">
            <v>5030.7041600000002</v>
          </cell>
          <cell r="AA101"/>
        </row>
        <row r="102">
          <cell r="A102" t="str">
            <v>Global Services</v>
          </cell>
          <cell r="B102" t="str">
            <v>Global ServicesSMS</v>
          </cell>
          <cell r="C102">
            <v>302.38134000000002</v>
          </cell>
          <cell r="D102">
            <v>398.57821999999999</v>
          </cell>
          <cell r="E102">
            <v>299</v>
          </cell>
          <cell r="F102">
            <v>398.57821999999999</v>
          </cell>
          <cell r="G102">
            <v>317.65372000000002</v>
          </cell>
          <cell r="H102">
            <v>339.36636999999996</v>
          </cell>
          <cell r="I102">
            <v>339.36636999999996</v>
          </cell>
          <cell r="J102">
            <v>1280.0251599999999</v>
          </cell>
          <cell r="K102">
            <v>1515.6836400000002</v>
          </cell>
          <cell r="L102">
            <v>1349.4143600000002</v>
          </cell>
          <cell r="M102"/>
          <cell r="N102"/>
          <cell r="O102"/>
          <cell r="P102"/>
          <cell r="Q102"/>
          <cell r="W102">
            <v>334.24567000000002</v>
          </cell>
          <cell r="X102">
            <v>385.77051999999998</v>
          </cell>
          <cell r="Y102">
            <v>397.08922999999999</v>
          </cell>
          <cell r="Z102">
            <v>398.57821999999999</v>
          </cell>
          <cell r="AA102"/>
        </row>
        <row r="103">
          <cell r="A103" t="str">
            <v>Global Services</v>
          </cell>
          <cell r="B103" t="str">
            <v>Global ServicesG&amp;A</v>
          </cell>
          <cell r="C103">
            <v>0</v>
          </cell>
          <cell r="D103">
            <v>0</v>
          </cell>
          <cell r="E103"/>
          <cell r="F103">
            <v>0</v>
          </cell>
          <cell r="G103">
            <v>0</v>
          </cell>
          <cell r="H103">
            <v>0</v>
          </cell>
          <cell r="I103">
            <v>0</v>
          </cell>
          <cell r="J103">
            <v>0</v>
          </cell>
          <cell r="K103">
            <v>0</v>
          </cell>
          <cell r="L103">
            <v>0</v>
          </cell>
          <cell r="M103"/>
          <cell r="N103"/>
          <cell r="O103"/>
          <cell r="P103"/>
          <cell r="Q103"/>
          <cell r="W103">
            <v>0</v>
          </cell>
          <cell r="X103">
            <v>0</v>
          </cell>
          <cell r="Y103">
            <v>0</v>
          </cell>
          <cell r="Z103">
            <v>0</v>
          </cell>
          <cell r="AA103"/>
        </row>
        <row r="104">
          <cell r="A104" t="str">
            <v>Global Services</v>
          </cell>
          <cell r="B104" t="str">
            <v>Global ServicesTrans G/L</v>
          </cell>
          <cell r="C104">
            <v>0</v>
          </cell>
          <cell r="D104">
            <v>0</v>
          </cell>
          <cell r="E104"/>
          <cell r="F104">
            <v>0</v>
          </cell>
          <cell r="G104">
            <v>0</v>
          </cell>
          <cell r="H104">
            <v>0</v>
          </cell>
          <cell r="I104">
            <v>0</v>
          </cell>
          <cell r="J104">
            <v>0</v>
          </cell>
          <cell r="K104">
            <v>0</v>
          </cell>
          <cell r="L104">
            <v>0</v>
          </cell>
          <cell r="M104"/>
          <cell r="N104"/>
          <cell r="O104"/>
          <cell r="P104"/>
          <cell r="Q104"/>
          <cell r="W104">
            <v>0</v>
          </cell>
          <cell r="X104">
            <v>0</v>
          </cell>
          <cell r="Y104">
            <v>0</v>
          </cell>
          <cell r="Z104">
            <v>0</v>
          </cell>
          <cell r="AA104"/>
        </row>
        <row r="105">
          <cell r="A105" t="str">
            <v>Global Services</v>
          </cell>
          <cell r="B105" t="str">
            <v>Global ServicesR&amp;D</v>
          </cell>
          <cell r="C105">
            <v>647.73477000000003</v>
          </cell>
          <cell r="D105">
            <v>662.12908000000004</v>
          </cell>
          <cell r="E105">
            <v>632</v>
          </cell>
          <cell r="F105">
            <v>662.12908000000004</v>
          </cell>
          <cell r="G105">
            <v>593.65028000000007</v>
          </cell>
          <cell r="H105">
            <v>640.96086000000003</v>
          </cell>
          <cell r="I105">
            <v>640.96086000000003</v>
          </cell>
          <cell r="J105">
            <v>2473.0884500000002</v>
          </cell>
          <cell r="K105">
            <v>2761.98497</v>
          </cell>
          <cell r="L105">
            <v>2597.6376799999998</v>
          </cell>
          <cell r="M105"/>
          <cell r="N105"/>
          <cell r="O105"/>
          <cell r="P105"/>
          <cell r="Q105"/>
          <cell r="W105">
            <v>702.48027000000002</v>
          </cell>
          <cell r="X105">
            <v>678.27185999999995</v>
          </cell>
          <cell r="Y105">
            <v>719.10375999999997</v>
          </cell>
          <cell r="Z105">
            <v>662.12908000000004</v>
          </cell>
          <cell r="AA105"/>
        </row>
        <row r="106">
          <cell r="A106" t="str">
            <v>Marketing</v>
          </cell>
          <cell r="B106" t="str">
            <v>MarketingOrders</v>
          </cell>
          <cell r="C106">
            <v>0</v>
          </cell>
          <cell r="D106">
            <v>0</v>
          </cell>
          <cell r="E106"/>
          <cell r="F106">
            <v>0</v>
          </cell>
          <cell r="G106">
            <v>0</v>
          </cell>
          <cell r="H106">
            <v>0</v>
          </cell>
          <cell r="I106">
            <v>0</v>
          </cell>
          <cell r="J106">
            <v>0</v>
          </cell>
          <cell r="K106">
            <v>0</v>
          </cell>
          <cell r="L106">
            <v>0</v>
          </cell>
          <cell r="M106"/>
          <cell r="N106"/>
          <cell r="O106"/>
          <cell r="P106"/>
          <cell r="Q106"/>
          <cell r="W106">
            <v>0</v>
          </cell>
          <cell r="X106">
            <v>0</v>
          </cell>
          <cell r="Y106">
            <v>0</v>
          </cell>
          <cell r="Z106">
            <v>0</v>
          </cell>
          <cell r="AA106"/>
        </row>
        <row r="107">
          <cell r="A107" t="str">
            <v>Marketing</v>
          </cell>
          <cell r="B107" t="str">
            <v>MarketingSales</v>
          </cell>
          <cell r="C107">
            <v>0</v>
          </cell>
          <cell r="D107">
            <v>0</v>
          </cell>
          <cell r="E107"/>
          <cell r="F107">
            <v>0</v>
          </cell>
          <cell r="G107">
            <v>0</v>
          </cell>
          <cell r="H107">
            <v>0</v>
          </cell>
          <cell r="I107">
            <v>0</v>
          </cell>
          <cell r="J107">
            <v>0</v>
          </cell>
          <cell r="K107">
            <v>0</v>
          </cell>
          <cell r="L107">
            <v>0</v>
          </cell>
          <cell r="M107"/>
          <cell r="N107"/>
          <cell r="O107"/>
          <cell r="P107"/>
          <cell r="Q107"/>
          <cell r="W107">
            <v>0</v>
          </cell>
          <cell r="X107">
            <v>0</v>
          </cell>
          <cell r="Y107">
            <v>0</v>
          </cell>
          <cell r="Z107">
            <v>0</v>
          </cell>
          <cell r="AA107"/>
        </row>
        <row r="108">
          <cell r="A108" t="str">
            <v>Marketing</v>
          </cell>
          <cell r="B108" t="str">
            <v>MarketingCOGS</v>
          </cell>
          <cell r="C108">
            <v>0.2</v>
          </cell>
          <cell r="D108">
            <v>0</v>
          </cell>
          <cell r="E108"/>
          <cell r="F108">
            <v>0</v>
          </cell>
          <cell r="G108">
            <v>0</v>
          </cell>
          <cell r="H108">
            <v>4.4408920985006262E-16</v>
          </cell>
          <cell r="I108">
            <v>4.4408920985006262E-16</v>
          </cell>
          <cell r="J108">
            <v>0.2</v>
          </cell>
          <cell r="K108">
            <v>0</v>
          </cell>
          <cell r="L108">
            <v>4.4408920985006262E-16</v>
          </cell>
          <cell r="M108"/>
          <cell r="N108"/>
          <cell r="O108"/>
          <cell r="P108"/>
          <cell r="Q108"/>
          <cell r="W108">
            <v>0</v>
          </cell>
          <cell r="X108">
            <v>0</v>
          </cell>
          <cell r="Y108">
            <v>0</v>
          </cell>
          <cell r="Z108">
            <v>0</v>
          </cell>
          <cell r="AA108"/>
        </row>
        <row r="109">
          <cell r="A109" t="str">
            <v>Marketing</v>
          </cell>
          <cell r="B109" t="str">
            <v>MarketingOMC</v>
          </cell>
          <cell r="C109">
            <v>0</v>
          </cell>
          <cell r="D109">
            <v>0</v>
          </cell>
          <cell r="E109"/>
          <cell r="F109">
            <v>0</v>
          </cell>
          <cell r="G109">
            <v>0</v>
          </cell>
          <cell r="H109">
            <v>21.96875</v>
          </cell>
          <cell r="I109">
            <v>21.96875</v>
          </cell>
          <cell r="J109">
            <v>0.6532</v>
          </cell>
          <cell r="K109">
            <v>0</v>
          </cell>
          <cell r="L109">
            <v>95.451399999999992</v>
          </cell>
          <cell r="M109"/>
          <cell r="N109"/>
          <cell r="O109"/>
          <cell r="P109"/>
          <cell r="Q109"/>
          <cell r="W109">
            <v>0</v>
          </cell>
          <cell r="X109">
            <v>0</v>
          </cell>
          <cell r="Y109">
            <v>0</v>
          </cell>
          <cell r="Z109">
            <v>0</v>
          </cell>
          <cell r="AA109"/>
        </row>
        <row r="110">
          <cell r="A110" t="str">
            <v>Marketing</v>
          </cell>
          <cell r="B110" t="str">
            <v>MarketingSMS</v>
          </cell>
          <cell r="C110">
            <v>11343.75994</v>
          </cell>
          <cell r="D110">
            <v>10667.18037</v>
          </cell>
          <cell r="E110">
            <v>10800</v>
          </cell>
          <cell r="F110">
            <v>10667.18037</v>
          </cell>
          <cell r="G110">
            <v>10582.89206</v>
          </cell>
          <cell r="H110">
            <v>9899.46551</v>
          </cell>
          <cell r="I110">
            <v>9899.46551</v>
          </cell>
          <cell r="J110">
            <v>42883.487370000003</v>
          </cell>
          <cell r="K110">
            <v>43059.844140000001</v>
          </cell>
          <cell r="L110">
            <v>40412.849560000002</v>
          </cell>
          <cell r="M110"/>
          <cell r="N110"/>
          <cell r="O110"/>
          <cell r="P110"/>
          <cell r="Q110"/>
          <cell r="W110">
            <v>10016.430179999999</v>
          </cell>
          <cell r="X110">
            <v>11585.24683</v>
          </cell>
          <cell r="Y110">
            <v>10790.98676</v>
          </cell>
          <cell r="Z110">
            <v>10667.18037</v>
          </cell>
          <cell r="AA110"/>
        </row>
        <row r="111">
          <cell r="A111" t="str">
            <v>Marketing</v>
          </cell>
          <cell r="B111" t="str">
            <v>MarketingG&amp;A</v>
          </cell>
          <cell r="C111">
            <v>145.47077999999999</v>
          </cell>
          <cell r="D111">
            <v>756.10861999999997</v>
          </cell>
          <cell r="E111">
            <v>827</v>
          </cell>
          <cell r="F111">
            <v>756.10861999999997</v>
          </cell>
          <cell r="G111">
            <v>863.59650999999997</v>
          </cell>
          <cell r="H111">
            <v>819.79600000000005</v>
          </cell>
          <cell r="I111">
            <v>819.79600000000005</v>
          </cell>
          <cell r="J111">
            <v>2845.5682299999999</v>
          </cell>
          <cell r="K111">
            <v>3065.3493600000002</v>
          </cell>
          <cell r="L111">
            <v>3979.7482800000002</v>
          </cell>
          <cell r="M111"/>
          <cell r="N111"/>
          <cell r="O111"/>
          <cell r="P111"/>
          <cell r="Q111"/>
          <cell r="W111">
            <v>719.06304999999998</v>
          </cell>
          <cell r="X111">
            <v>745.08884</v>
          </cell>
          <cell r="Y111">
            <v>845.08884999999998</v>
          </cell>
          <cell r="Z111">
            <v>756.10861999999997</v>
          </cell>
          <cell r="AA111"/>
        </row>
        <row r="112">
          <cell r="A112" t="str">
            <v>Marketing</v>
          </cell>
          <cell r="B112" t="str">
            <v>MarketingTrans G/L</v>
          </cell>
          <cell r="C112">
            <v>0</v>
          </cell>
          <cell r="D112">
            <v>0</v>
          </cell>
          <cell r="E112"/>
          <cell r="F112">
            <v>0</v>
          </cell>
          <cell r="G112">
            <v>0</v>
          </cell>
          <cell r="H112">
            <v>0</v>
          </cell>
          <cell r="I112">
            <v>0</v>
          </cell>
          <cell r="J112">
            <v>0</v>
          </cell>
          <cell r="K112">
            <v>0</v>
          </cell>
          <cell r="L112">
            <v>0</v>
          </cell>
          <cell r="M112"/>
          <cell r="N112"/>
          <cell r="O112"/>
          <cell r="P112"/>
          <cell r="Q112"/>
          <cell r="W112">
            <v>0</v>
          </cell>
          <cell r="X112">
            <v>0</v>
          </cell>
          <cell r="Y112">
            <v>0</v>
          </cell>
          <cell r="Z112">
            <v>0</v>
          </cell>
          <cell r="AA112"/>
        </row>
        <row r="113">
          <cell r="A113" t="str">
            <v>Marketing</v>
          </cell>
          <cell r="B113" t="str">
            <v>MarketingR&amp;D</v>
          </cell>
          <cell r="C113">
            <v>191.01324999999997</v>
          </cell>
          <cell r="D113">
            <v>329.15436</v>
          </cell>
          <cell r="E113">
            <v>220</v>
          </cell>
          <cell r="F113">
            <v>329.15436</v>
          </cell>
          <cell r="G113">
            <v>210.68157000000002</v>
          </cell>
          <cell r="H113">
            <v>48.95682</v>
          </cell>
          <cell r="I113">
            <v>48.95682</v>
          </cell>
          <cell r="J113">
            <v>500.25834999999995</v>
          </cell>
          <cell r="K113">
            <v>423.69249000000002</v>
          </cell>
          <cell r="L113">
            <v>208.95550999999998</v>
          </cell>
          <cell r="M113"/>
          <cell r="N113"/>
          <cell r="O113"/>
          <cell r="P113"/>
          <cell r="Q113"/>
          <cell r="W113">
            <v>0.45777000000000001</v>
          </cell>
          <cell r="X113">
            <v>0.27698</v>
          </cell>
          <cell r="Y113">
            <v>93.803380000000004</v>
          </cell>
          <cell r="Z113">
            <v>329.15436</v>
          </cell>
          <cell r="AA113"/>
        </row>
        <row r="114">
          <cell r="A114" t="str">
            <v>PKI</v>
          </cell>
          <cell r="B114" t="str">
            <v>PKIOrders</v>
          </cell>
          <cell r="C114">
            <v>0</v>
          </cell>
          <cell r="D114">
            <v>0</v>
          </cell>
          <cell r="E114">
            <v>0</v>
          </cell>
          <cell r="F114">
            <v>0</v>
          </cell>
          <cell r="G114">
            <v>47.060550000000006</v>
          </cell>
          <cell r="H114">
            <v>279.71695</v>
          </cell>
          <cell r="I114">
            <v>279.71695</v>
          </cell>
          <cell r="J114">
            <v>1492.24425</v>
          </cell>
          <cell r="K114">
            <v>0</v>
          </cell>
          <cell r="L114">
            <v>3880.4461999999994</v>
          </cell>
          <cell r="M114"/>
          <cell r="N114"/>
          <cell r="O114"/>
          <cell r="P114"/>
          <cell r="Q114"/>
          <cell r="W114">
            <v>0</v>
          </cell>
          <cell r="X114">
            <v>0</v>
          </cell>
          <cell r="Y114">
            <v>0</v>
          </cell>
          <cell r="Z114">
            <v>0</v>
          </cell>
          <cell r="AA114"/>
        </row>
        <row r="115">
          <cell r="A115" t="str">
            <v>PKI</v>
          </cell>
          <cell r="B115" t="str">
            <v>PKISales</v>
          </cell>
          <cell r="C115">
            <v>0</v>
          </cell>
          <cell r="D115">
            <v>0</v>
          </cell>
          <cell r="E115">
            <v>0</v>
          </cell>
          <cell r="F115">
            <v>0</v>
          </cell>
          <cell r="G115">
            <v>61.977749999999993</v>
          </cell>
          <cell r="H115">
            <v>271.17304999999999</v>
          </cell>
          <cell r="I115">
            <v>271.17304999999999</v>
          </cell>
          <cell r="J115">
            <v>1508.4723500000002</v>
          </cell>
          <cell r="K115">
            <v>0</v>
          </cell>
          <cell r="L115">
            <v>7092.3476000000001</v>
          </cell>
          <cell r="M115"/>
          <cell r="N115"/>
          <cell r="O115"/>
          <cell r="P115"/>
          <cell r="Q115"/>
          <cell r="W115">
            <v>0</v>
          </cell>
          <cell r="X115">
            <v>0</v>
          </cell>
          <cell r="Y115">
            <v>0</v>
          </cell>
          <cell r="Z115">
            <v>0</v>
          </cell>
          <cell r="AA115"/>
        </row>
        <row r="116">
          <cell r="A116" t="str">
            <v>PKI</v>
          </cell>
          <cell r="B116" t="str">
            <v>PKICOGS</v>
          </cell>
          <cell r="C116">
            <v>0</v>
          </cell>
          <cell r="D116">
            <v>0</v>
          </cell>
          <cell r="E116">
            <v>0</v>
          </cell>
          <cell r="F116">
            <v>0</v>
          </cell>
          <cell r="G116">
            <v>12.31456</v>
          </cell>
          <cell r="H116">
            <v>22.14536</v>
          </cell>
          <cell r="I116">
            <v>22.14536</v>
          </cell>
          <cell r="J116">
            <v>200.36464999999998</v>
          </cell>
          <cell r="K116">
            <v>0</v>
          </cell>
          <cell r="L116">
            <v>2162.7101799999991</v>
          </cell>
          <cell r="M116"/>
          <cell r="N116"/>
          <cell r="O116"/>
          <cell r="P116"/>
          <cell r="Q116"/>
          <cell r="W116">
            <v>0</v>
          </cell>
          <cell r="X116">
            <v>0</v>
          </cell>
          <cell r="Y116">
            <v>0</v>
          </cell>
          <cell r="Z116">
            <v>0</v>
          </cell>
          <cell r="AA116"/>
        </row>
        <row r="117">
          <cell r="A117" t="str">
            <v>PKI</v>
          </cell>
          <cell r="B117" t="str">
            <v>PKIOMC</v>
          </cell>
          <cell r="C117">
            <v>0</v>
          </cell>
          <cell r="D117">
            <v>0</v>
          </cell>
          <cell r="E117">
            <v>0</v>
          </cell>
          <cell r="F117">
            <v>0</v>
          </cell>
          <cell r="G117">
            <v>0</v>
          </cell>
          <cell r="H117">
            <v>0</v>
          </cell>
          <cell r="I117">
            <v>0</v>
          </cell>
          <cell r="J117">
            <v>0</v>
          </cell>
          <cell r="K117">
            <v>0</v>
          </cell>
          <cell r="L117">
            <v>0</v>
          </cell>
          <cell r="M117"/>
          <cell r="N117"/>
          <cell r="O117"/>
          <cell r="P117"/>
          <cell r="Q117"/>
          <cell r="W117">
            <v>0</v>
          </cell>
          <cell r="X117">
            <v>0</v>
          </cell>
          <cell r="Y117">
            <v>0</v>
          </cell>
          <cell r="Z117">
            <v>0</v>
          </cell>
          <cell r="AA117"/>
        </row>
        <row r="118">
          <cell r="A118" t="str">
            <v>PKI</v>
          </cell>
          <cell r="B118" t="str">
            <v>PKISMS</v>
          </cell>
          <cell r="C118">
            <v>0</v>
          </cell>
          <cell r="D118">
            <v>0</v>
          </cell>
          <cell r="E118">
            <v>0</v>
          </cell>
          <cell r="F118">
            <v>0</v>
          </cell>
          <cell r="G118">
            <v>0</v>
          </cell>
          <cell r="H118">
            <v>0</v>
          </cell>
          <cell r="I118">
            <v>0</v>
          </cell>
          <cell r="J118">
            <v>0</v>
          </cell>
          <cell r="K118">
            <v>0</v>
          </cell>
          <cell r="L118">
            <v>0</v>
          </cell>
          <cell r="M118"/>
          <cell r="N118"/>
          <cell r="O118"/>
          <cell r="P118"/>
          <cell r="Q118"/>
          <cell r="W118">
            <v>0</v>
          </cell>
          <cell r="X118">
            <v>0</v>
          </cell>
          <cell r="Y118">
            <v>0</v>
          </cell>
          <cell r="Z118">
            <v>0</v>
          </cell>
          <cell r="AA118"/>
        </row>
        <row r="119">
          <cell r="A119" t="str">
            <v>PKI</v>
          </cell>
          <cell r="B119" t="str">
            <v>PKIG&amp;A</v>
          </cell>
          <cell r="C119">
            <v>0</v>
          </cell>
          <cell r="D119">
            <v>0</v>
          </cell>
          <cell r="E119">
            <v>0</v>
          </cell>
          <cell r="F119">
            <v>0</v>
          </cell>
          <cell r="G119">
            <v>0</v>
          </cell>
          <cell r="H119">
            <v>0</v>
          </cell>
          <cell r="I119">
            <v>0</v>
          </cell>
          <cell r="J119">
            <v>0</v>
          </cell>
          <cell r="K119">
            <v>0</v>
          </cell>
          <cell r="L119">
            <v>0</v>
          </cell>
          <cell r="M119"/>
          <cell r="N119"/>
          <cell r="O119"/>
          <cell r="P119"/>
          <cell r="Q119"/>
          <cell r="W119">
            <v>0</v>
          </cell>
          <cell r="X119">
            <v>0</v>
          </cell>
          <cell r="Y119">
            <v>0</v>
          </cell>
          <cell r="Z119">
            <v>0</v>
          </cell>
          <cell r="AA119"/>
        </row>
        <row r="120">
          <cell r="A120" t="str">
            <v>PKI</v>
          </cell>
          <cell r="B120" t="str">
            <v>PKITrans G/L</v>
          </cell>
          <cell r="C120">
            <v>0</v>
          </cell>
          <cell r="D120">
            <v>0</v>
          </cell>
          <cell r="E120">
            <v>0</v>
          </cell>
          <cell r="F120">
            <v>0</v>
          </cell>
          <cell r="G120">
            <v>0</v>
          </cell>
          <cell r="H120">
            <v>0</v>
          </cell>
          <cell r="I120">
            <v>0</v>
          </cell>
          <cell r="J120">
            <v>0</v>
          </cell>
          <cell r="K120">
            <v>0</v>
          </cell>
          <cell r="L120">
            <v>0</v>
          </cell>
          <cell r="M120"/>
          <cell r="N120"/>
          <cell r="O120"/>
          <cell r="P120"/>
          <cell r="Q120"/>
          <cell r="W120">
            <v>0</v>
          </cell>
          <cell r="X120">
            <v>0</v>
          </cell>
          <cell r="Y120">
            <v>0</v>
          </cell>
          <cell r="Z120">
            <v>0</v>
          </cell>
          <cell r="AA120"/>
        </row>
        <row r="121">
          <cell r="A121" t="str">
            <v>PKI</v>
          </cell>
          <cell r="B121" t="str">
            <v>PKIR&amp;D</v>
          </cell>
          <cell r="C121">
            <v>0</v>
          </cell>
          <cell r="D121">
            <v>0</v>
          </cell>
          <cell r="E121">
            <v>0</v>
          </cell>
          <cell r="F121">
            <v>0</v>
          </cell>
          <cell r="G121">
            <v>0</v>
          </cell>
          <cell r="H121">
            <v>0</v>
          </cell>
          <cell r="I121">
            <v>0</v>
          </cell>
          <cell r="J121">
            <v>0</v>
          </cell>
          <cell r="K121">
            <v>0</v>
          </cell>
          <cell r="L121">
            <v>0</v>
          </cell>
          <cell r="M121"/>
          <cell r="N121"/>
          <cell r="O121"/>
          <cell r="P121"/>
          <cell r="Q121"/>
          <cell r="W121">
            <v>0</v>
          </cell>
          <cell r="X121">
            <v>0</v>
          </cell>
          <cell r="Y121">
            <v>0</v>
          </cell>
          <cell r="Z121">
            <v>0</v>
          </cell>
          <cell r="AA121"/>
        </row>
        <row r="122">
          <cell r="A122" t="str">
            <v>Global Markets Group HQ</v>
          </cell>
          <cell r="B122" t="str">
            <v>Global Markets Group HQOrders</v>
          </cell>
          <cell r="C122">
            <v>0</v>
          </cell>
          <cell r="D122">
            <v>-2072.779</v>
          </cell>
          <cell r="E122">
            <v>-3270</v>
          </cell>
          <cell r="F122">
            <v>-2072.779</v>
          </cell>
          <cell r="G122">
            <v>0</v>
          </cell>
          <cell r="H122">
            <v>0</v>
          </cell>
          <cell r="I122">
            <v>0</v>
          </cell>
          <cell r="J122">
            <v>0</v>
          </cell>
          <cell r="K122">
            <v>-7299.9989999999998</v>
          </cell>
          <cell r="L122">
            <v>0</v>
          </cell>
          <cell r="M122"/>
          <cell r="N122"/>
          <cell r="O122"/>
          <cell r="P122"/>
          <cell r="Q122"/>
          <cell r="V122"/>
          <cell r="W122">
            <v>-1602.587</v>
          </cell>
          <cell r="X122">
            <v>-1803.5530000000001</v>
          </cell>
          <cell r="Y122">
            <v>-1821.08</v>
          </cell>
          <cell r="Z122">
            <v>-2072.779</v>
          </cell>
          <cell r="AA122"/>
        </row>
        <row r="123">
          <cell r="A123" t="str">
            <v>Global Markets Group HQ</v>
          </cell>
          <cell r="B123" t="str">
            <v>Global Markets Group HQSales</v>
          </cell>
          <cell r="C123">
            <v>0</v>
          </cell>
          <cell r="D123">
            <v>-2072.7789899999998</v>
          </cell>
          <cell r="E123">
            <v>-2662</v>
          </cell>
          <cell r="F123">
            <v>-2072.7789899999998</v>
          </cell>
          <cell r="G123">
            <v>0</v>
          </cell>
          <cell r="H123">
            <v>0</v>
          </cell>
          <cell r="I123">
            <v>0</v>
          </cell>
          <cell r="J123">
            <v>0</v>
          </cell>
          <cell r="K123">
            <v>-7299.9989799999994</v>
          </cell>
          <cell r="L123">
            <v>0</v>
          </cell>
          <cell r="M123"/>
          <cell r="N123"/>
          <cell r="O123"/>
          <cell r="P123"/>
          <cell r="Q123"/>
          <cell r="V123"/>
          <cell r="W123">
            <v>-1602.587</v>
          </cell>
          <cell r="X123">
            <v>-1803.5529899999999</v>
          </cell>
          <cell r="Y123">
            <v>-1821.08</v>
          </cell>
          <cell r="Z123">
            <v>-2072.7789899999998</v>
          </cell>
          <cell r="AA123"/>
        </row>
        <row r="124">
          <cell r="A124" t="str">
            <v>Global Markets Group HQ</v>
          </cell>
          <cell r="B124" t="str">
            <v>Global Markets Group HQCOGS</v>
          </cell>
          <cell r="C124">
            <v>0</v>
          </cell>
          <cell r="D124">
            <v>-526.34400000000005</v>
          </cell>
          <cell r="E124">
            <v>-998</v>
          </cell>
          <cell r="F124">
            <v>-526.34400000000005</v>
          </cell>
          <cell r="G124">
            <v>0</v>
          </cell>
          <cell r="H124">
            <v>0</v>
          </cell>
          <cell r="I124">
            <v>0</v>
          </cell>
          <cell r="J124">
            <v>0</v>
          </cell>
          <cell r="K124">
            <v>-1074.0019900000002</v>
          </cell>
          <cell r="L124">
            <v>0</v>
          </cell>
          <cell r="M124"/>
          <cell r="N124"/>
          <cell r="O124"/>
          <cell r="P124"/>
          <cell r="Q124"/>
          <cell r="V124"/>
          <cell r="W124">
            <v>-64.659989999999993</v>
          </cell>
          <cell r="X124">
            <v>-167.006</v>
          </cell>
          <cell r="Y124">
            <v>-315.99200000000002</v>
          </cell>
          <cell r="Z124">
            <v>-526.34400000000005</v>
          </cell>
          <cell r="AA124"/>
        </row>
        <row r="125">
          <cell r="A125" t="str">
            <v>Global Markets Group HQ</v>
          </cell>
          <cell r="B125" t="str">
            <v>Global Markets Group HQOMC</v>
          </cell>
          <cell r="C125">
            <v>0</v>
          </cell>
          <cell r="D125">
            <v>118.5</v>
          </cell>
          <cell r="E125">
            <v>-739</v>
          </cell>
          <cell r="F125">
            <v>118.5</v>
          </cell>
          <cell r="G125">
            <v>0</v>
          </cell>
          <cell r="H125">
            <v>0</v>
          </cell>
          <cell r="I125">
            <v>0</v>
          </cell>
          <cell r="J125">
            <v>0</v>
          </cell>
          <cell r="K125">
            <v>651.00000999999997</v>
          </cell>
          <cell r="L125">
            <v>0</v>
          </cell>
          <cell r="M125"/>
          <cell r="N125"/>
          <cell r="O125"/>
          <cell r="P125"/>
          <cell r="Q125"/>
          <cell r="V125"/>
          <cell r="W125">
            <v>118.5</v>
          </cell>
          <cell r="X125">
            <v>295.50000999999997</v>
          </cell>
          <cell r="Y125">
            <v>118.5</v>
          </cell>
          <cell r="Z125">
            <v>118.5</v>
          </cell>
          <cell r="AA125"/>
        </row>
        <row r="126">
          <cell r="A126" t="str">
            <v>Global Markets Group HQ</v>
          </cell>
          <cell r="B126" t="str">
            <v>Global Markets Group HQSMS</v>
          </cell>
          <cell r="C126">
            <v>0</v>
          </cell>
          <cell r="D126">
            <v>-95.599989999999991</v>
          </cell>
          <cell r="E126">
            <v>-793</v>
          </cell>
          <cell r="F126">
            <v>-95.599989999999991</v>
          </cell>
          <cell r="G126">
            <v>0</v>
          </cell>
          <cell r="H126">
            <v>0</v>
          </cell>
          <cell r="I126">
            <v>0</v>
          </cell>
          <cell r="J126">
            <v>0</v>
          </cell>
          <cell r="K126">
            <v>-238.99997999999999</v>
          </cell>
          <cell r="L126">
            <v>0</v>
          </cell>
          <cell r="M126"/>
          <cell r="N126"/>
          <cell r="O126"/>
          <cell r="P126"/>
          <cell r="Q126"/>
          <cell r="V126"/>
          <cell r="W126">
            <v>0</v>
          </cell>
          <cell r="X126">
            <v>-47.8</v>
          </cell>
          <cell r="Y126">
            <v>-95.599990000000005</v>
          </cell>
          <cell r="Z126">
            <v>-95.599990000000005</v>
          </cell>
          <cell r="AA126"/>
        </row>
        <row r="127">
          <cell r="A127" t="str">
            <v>Global Markets Group HQ</v>
          </cell>
          <cell r="B127" t="str">
            <v>Global Markets Group HQG&amp;A</v>
          </cell>
          <cell r="C127">
            <v>0</v>
          </cell>
          <cell r="D127">
            <v>0</v>
          </cell>
          <cell r="E127"/>
          <cell r="F127">
            <v>0</v>
          </cell>
          <cell r="G127">
            <v>0</v>
          </cell>
          <cell r="H127">
            <v>0</v>
          </cell>
          <cell r="I127">
            <v>0</v>
          </cell>
          <cell r="J127">
            <v>0</v>
          </cell>
          <cell r="K127">
            <v>0</v>
          </cell>
          <cell r="L127">
            <v>0</v>
          </cell>
          <cell r="M127"/>
          <cell r="N127"/>
          <cell r="O127"/>
          <cell r="P127"/>
          <cell r="Q127"/>
          <cell r="V127"/>
          <cell r="W127">
            <v>0</v>
          </cell>
          <cell r="X127">
            <v>0</v>
          </cell>
          <cell r="Y127">
            <v>0</v>
          </cell>
          <cell r="Z127">
            <v>0</v>
          </cell>
          <cell r="AA127"/>
        </row>
        <row r="128">
          <cell r="A128" t="str">
            <v>Global Markets Group HQ</v>
          </cell>
          <cell r="B128" t="str">
            <v>Global Markets Group HQTrans G/L</v>
          </cell>
          <cell r="C128">
            <v>0</v>
          </cell>
          <cell r="D128">
            <v>0</v>
          </cell>
          <cell r="E128"/>
          <cell r="F128">
            <v>0</v>
          </cell>
          <cell r="G128">
            <v>0</v>
          </cell>
          <cell r="H128">
            <v>0</v>
          </cell>
          <cell r="I128">
            <v>0</v>
          </cell>
          <cell r="J128">
            <v>0</v>
          </cell>
          <cell r="K128">
            <v>0</v>
          </cell>
          <cell r="L128">
            <v>0</v>
          </cell>
          <cell r="M128"/>
          <cell r="N128"/>
          <cell r="O128"/>
          <cell r="P128"/>
          <cell r="Q128"/>
          <cell r="V128"/>
          <cell r="W128">
            <v>0</v>
          </cell>
          <cell r="X128">
            <v>0</v>
          </cell>
          <cell r="Y128">
            <v>0</v>
          </cell>
          <cell r="Z128">
            <v>0</v>
          </cell>
          <cell r="AA128"/>
        </row>
        <row r="129">
          <cell r="A129" t="str">
            <v>Global Markets Group HQ</v>
          </cell>
          <cell r="B129" t="str">
            <v>Global Markets Group HQR&amp;D</v>
          </cell>
          <cell r="C129">
            <v>0</v>
          </cell>
          <cell r="D129">
            <v>0</v>
          </cell>
          <cell r="E129"/>
          <cell r="F129">
            <v>0</v>
          </cell>
          <cell r="G129">
            <v>0</v>
          </cell>
          <cell r="H129">
            <v>0</v>
          </cell>
          <cell r="I129">
            <v>0</v>
          </cell>
          <cell r="J129">
            <v>0</v>
          </cell>
          <cell r="K129">
            <v>0</v>
          </cell>
          <cell r="L129">
            <v>0</v>
          </cell>
          <cell r="M129"/>
          <cell r="N129"/>
          <cell r="O129"/>
          <cell r="P129"/>
          <cell r="Q129"/>
          <cell r="V129"/>
          <cell r="W129">
            <v>0</v>
          </cell>
          <cell r="X129">
            <v>0</v>
          </cell>
          <cell r="Y129">
            <v>0</v>
          </cell>
          <cell r="Z129">
            <v>0</v>
          </cell>
          <cell r="AA129"/>
        </row>
        <row r="130">
          <cell r="A130" t="str">
            <v>Global Markets Group</v>
          </cell>
          <cell r="B130" t="str">
            <v>Global Markets GroupOrders</v>
          </cell>
          <cell r="C130">
            <v>594876.11145999993</v>
          </cell>
          <cell r="D130">
            <v>607635.44511999993</v>
          </cell>
          <cell r="E130">
            <v>578684</v>
          </cell>
          <cell r="F130">
            <v>607635.44511999993</v>
          </cell>
          <cell r="G130">
            <v>498084.02482999995</v>
          </cell>
          <cell r="H130">
            <v>560994.10956000001</v>
          </cell>
          <cell r="I130">
            <v>560994.10956000001</v>
          </cell>
          <cell r="J130">
            <v>2060287.0418</v>
          </cell>
          <cell r="K130">
            <v>2285686.7795500001</v>
          </cell>
          <cell r="L130">
            <v>1975259.5946299999</v>
          </cell>
          <cell r="M130"/>
          <cell r="N130"/>
          <cell r="O130"/>
          <cell r="P130"/>
          <cell r="Q130"/>
          <cell r="W130">
            <v>467531.65532000002</v>
          </cell>
          <cell r="X130">
            <v>523255.47362</v>
          </cell>
          <cell r="Y130">
            <v>518122.26236999995</v>
          </cell>
          <cell r="Z130">
            <v>607635.15188999998</v>
          </cell>
          <cell r="AA130"/>
        </row>
        <row r="131">
          <cell r="A131" t="str">
            <v>Global Markets Group</v>
          </cell>
          <cell r="B131" t="str">
            <v>Global Markets GroupSales</v>
          </cell>
          <cell r="C131">
            <v>610658.68766000005</v>
          </cell>
          <cell r="D131">
            <v>611078.07058000006</v>
          </cell>
          <cell r="E131">
            <v>595447</v>
          </cell>
          <cell r="F131">
            <v>611078.07058000006</v>
          </cell>
          <cell r="G131">
            <v>499067.79941000004</v>
          </cell>
          <cell r="H131">
            <v>577620.60520999995</v>
          </cell>
          <cell r="I131">
            <v>577620.60520999995</v>
          </cell>
          <cell r="J131">
            <v>2056943.7213900001</v>
          </cell>
          <cell r="K131">
            <v>2116545.9236399997</v>
          </cell>
          <cell r="L131">
            <v>1979909.7009499997</v>
          </cell>
          <cell r="M131"/>
          <cell r="N131"/>
          <cell r="O131"/>
          <cell r="P131"/>
          <cell r="Q131"/>
          <cell r="W131">
            <v>464089.27946999995</v>
          </cell>
          <cell r="X131">
            <v>523256.12895000004</v>
          </cell>
          <cell r="Y131">
            <v>518122.44464</v>
          </cell>
          <cell r="Z131">
            <v>611078.07056999998</v>
          </cell>
          <cell r="AA131"/>
        </row>
        <row r="132">
          <cell r="A132" t="str">
            <v>Global Markets Group</v>
          </cell>
          <cell r="B132" t="str">
            <v>Global Markets GroupCOGS</v>
          </cell>
          <cell r="C132">
            <v>166296.24782000002</v>
          </cell>
          <cell r="D132">
            <v>158646.30593999999</v>
          </cell>
          <cell r="E132">
            <v>159182</v>
          </cell>
          <cell r="F132">
            <v>158646.30593999999</v>
          </cell>
          <cell r="G132">
            <v>129381.81606</v>
          </cell>
          <cell r="H132">
            <v>148821.48627000002</v>
          </cell>
          <cell r="I132">
            <v>148821.48627000002</v>
          </cell>
          <cell r="J132">
            <v>533828.83334000001</v>
          </cell>
          <cell r="K132">
            <v>535385.89831000008</v>
          </cell>
          <cell r="L132">
            <v>505974.47211999999</v>
          </cell>
          <cell r="M132"/>
          <cell r="N132"/>
          <cell r="O132"/>
          <cell r="P132"/>
          <cell r="Q132"/>
          <cell r="W132">
            <v>116229.92305</v>
          </cell>
          <cell r="X132">
            <v>131978.72443</v>
          </cell>
          <cell r="Y132">
            <v>128530.94489000001</v>
          </cell>
          <cell r="Z132">
            <v>158646.30591999998</v>
          </cell>
          <cell r="AA132"/>
        </row>
        <row r="133">
          <cell r="A133" t="str">
            <v>Global Markets Group</v>
          </cell>
          <cell r="B133" t="str">
            <v>Global Markets GroupOMC</v>
          </cell>
          <cell r="C133">
            <v>58514.312000000005</v>
          </cell>
          <cell r="D133">
            <v>59392.830059999993</v>
          </cell>
          <cell r="E133">
            <v>59535</v>
          </cell>
          <cell r="F133">
            <v>59392.830059999993</v>
          </cell>
          <cell r="G133">
            <v>56868.203460000004</v>
          </cell>
          <cell r="H133">
            <v>54433.637130000003</v>
          </cell>
          <cell r="I133">
            <v>54433.637130000003</v>
          </cell>
          <cell r="J133">
            <v>221623.94780999998</v>
          </cell>
          <cell r="K133">
            <v>225494.42418999996</v>
          </cell>
          <cell r="L133">
            <v>211045.67211999997</v>
          </cell>
          <cell r="M133"/>
          <cell r="N133"/>
          <cell r="O133"/>
          <cell r="P133"/>
          <cell r="Q133"/>
          <cell r="W133">
            <v>52771.193250000004</v>
          </cell>
          <cell r="X133">
            <v>56612.526680000003</v>
          </cell>
          <cell r="Y133">
            <v>56717.874199999998</v>
          </cell>
          <cell r="Z133">
            <v>59392.830040000008</v>
          </cell>
          <cell r="AA133"/>
        </row>
        <row r="134">
          <cell r="A134" t="str">
            <v>Global Markets Group</v>
          </cell>
          <cell r="B134" t="str">
            <v>Global Markets GroupSMS</v>
          </cell>
          <cell r="C134">
            <v>66885.818870000003</v>
          </cell>
          <cell r="D134">
            <v>67013.508050000004</v>
          </cell>
          <cell r="E134">
            <v>64872</v>
          </cell>
          <cell r="F134">
            <v>67013.508050000004</v>
          </cell>
          <cell r="G134">
            <v>59957.946379999994</v>
          </cell>
          <cell r="H134">
            <v>65209.845020000015</v>
          </cell>
          <cell r="I134">
            <v>65209.845020000015</v>
          </cell>
          <cell r="J134">
            <v>249611.85044999997</v>
          </cell>
          <cell r="K134">
            <v>258752.30865000002</v>
          </cell>
          <cell r="L134">
            <v>248825.71863000002</v>
          </cell>
          <cell r="M134"/>
          <cell r="N134"/>
          <cell r="O134"/>
          <cell r="P134"/>
          <cell r="Q134"/>
          <cell r="W134">
            <v>61011.204559999998</v>
          </cell>
          <cell r="X134">
            <v>65713.124790000002</v>
          </cell>
          <cell r="Y134">
            <v>65014.471249999995</v>
          </cell>
          <cell r="Z134">
            <v>67013.508050000004</v>
          </cell>
          <cell r="AA134"/>
        </row>
        <row r="135">
          <cell r="A135" t="str">
            <v>Global Markets Group</v>
          </cell>
          <cell r="B135" t="str">
            <v>Global Markets GroupG&amp;A</v>
          </cell>
          <cell r="C135">
            <v>11443.88336</v>
          </cell>
          <cell r="D135">
            <v>14139.81424</v>
          </cell>
          <cell r="E135">
            <v>13635</v>
          </cell>
          <cell r="F135">
            <v>14139.81424</v>
          </cell>
          <cell r="G135">
            <v>13062.668610000001</v>
          </cell>
          <cell r="H135">
            <v>13452.029950000002</v>
          </cell>
          <cell r="I135">
            <v>13452.029950000002</v>
          </cell>
          <cell r="J135">
            <v>51358.219980000002</v>
          </cell>
          <cell r="K135">
            <v>54733.37629</v>
          </cell>
          <cell r="L135">
            <v>53844.350120000003</v>
          </cell>
          <cell r="M135"/>
          <cell r="N135"/>
          <cell r="O135"/>
          <cell r="P135"/>
          <cell r="Q135"/>
          <cell r="W135">
            <v>13098.699960000002</v>
          </cell>
          <cell r="X135">
            <v>13596.96038</v>
          </cell>
          <cell r="Y135">
            <v>13897.901710000002</v>
          </cell>
          <cell r="Z135">
            <v>14139.814259999999</v>
          </cell>
          <cell r="AA135"/>
        </row>
        <row r="136">
          <cell r="A136" t="str">
            <v>Global Markets Group</v>
          </cell>
          <cell r="B136" t="str">
            <v>Global Markets GroupTrans G/L</v>
          </cell>
          <cell r="C136">
            <v>0.39602999999999999</v>
          </cell>
          <cell r="D136">
            <v>0</v>
          </cell>
          <cell r="E136">
            <v>0</v>
          </cell>
          <cell r="F136">
            <v>0</v>
          </cell>
          <cell r="G136">
            <v>-0.25707000000000002</v>
          </cell>
          <cell r="H136">
            <v>1.3200000000000156E-3</v>
          </cell>
          <cell r="I136">
            <v>1.3200000000000156E-3</v>
          </cell>
          <cell r="J136">
            <v>0.15503</v>
          </cell>
          <cell r="K136">
            <v>0</v>
          </cell>
          <cell r="L136">
            <v>-3.2959999999999615E-2</v>
          </cell>
          <cell r="M136"/>
          <cell r="N136"/>
          <cell r="O136"/>
          <cell r="P136"/>
          <cell r="Q136"/>
          <cell r="W136">
            <v>0</v>
          </cell>
          <cell r="X136">
            <v>0</v>
          </cell>
          <cell r="Y136">
            <v>0</v>
          </cell>
          <cell r="Z136">
            <v>0</v>
          </cell>
          <cell r="AA136"/>
        </row>
        <row r="137">
          <cell r="A137" t="str">
            <v>Global Markets Group</v>
          </cell>
          <cell r="B137" t="str">
            <v>Global Markets GroupR&amp;D</v>
          </cell>
          <cell r="C137">
            <v>1217.64201</v>
          </cell>
          <cell r="D137">
            <v>1438.62075</v>
          </cell>
          <cell r="E137">
            <v>1283</v>
          </cell>
          <cell r="F137">
            <v>1438.62075</v>
          </cell>
          <cell r="G137">
            <v>1226.1424400000001</v>
          </cell>
          <cell r="H137">
            <v>1193.9643200000003</v>
          </cell>
          <cell r="I137">
            <v>1193.9643200000003</v>
          </cell>
          <cell r="J137">
            <v>4626.6587900000004</v>
          </cell>
          <cell r="K137">
            <v>4925.4195600000003</v>
          </cell>
          <cell r="L137">
            <v>4524.2402199999997</v>
          </cell>
          <cell r="M137"/>
          <cell r="N137"/>
          <cell r="O137"/>
          <cell r="P137"/>
          <cell r="Q137"/>
          <cell r="W137">
            <v>1133.3861400000001</v>
          </cell>
          <cell r="X137">
            <v>1116.4803000000002</v>
          </cell>
          <cell r="Y137">
            <v>1236.93237</v>
          </cell>
          <cell r="Z137">
            <v>1438.6207400000001</v>
          </cell>
          <cell r="AA137"/>
        </row>
        <row r="138">
          <cell r="A138" t="str">
            <v>Advanced MS</v>
          </cell>
          <cell r="B138" t="str">
            <v>Advanced MSOrders</v>
          </cell>
          <cell r="C138">
            <v>0</v>
          </cell>
          <cell r="D138">
            <v>0</v>
          </cell>
          <cell r="E138"/>
          <cell r="F138">
            <v>0</v>
          </cell>
          <cell r="G138">
            <v>0</v>
          </cell>
          <cell r="H138">
            <v>0</v>
          </cell>
          <cell r="I138">
            <v>0</v>
          </cell>
          <cell r="J138">
            <v>0</v>
          </cell>
          <cell r="K138">
            <v>0</v>
          </cell>
          <cell r="L138">
            <v>0</v>
          </cell>
          <cell r="M138"/>
          <cell r="N138"/>
          <cell r="O138"/>
          <cell r="P138"/>
          <cell r="Q138"/>
          <cell r="W138">
            <v>0</v>
          </cell>
          <cell r="X138">
            <v>0</v>
          </cell>
          <cell r="Y138">
            <v>0</v>
          </cell>
          <cell r="Z138">
            <v>0</v>
          </cell>
          <cell r="AA138"/>
        </row>
        <row r="139">
          <cell r="A139" t="str">
            <v>Advanced MS</v>
          </cell>
          <cell r="B139" t="str">
            <v>Advanced MSSales</v>
          </cell>
          <cell r="C139">
            <v>0</v>
          </cell>
          <cell r="D139">
            <v>0</v>
          </cell>
          <cell r="E139"/>
          <cell r="F139">
            <v>0</v>
          </cell>
          <cell r="G139">
            <v>0</v>
          </cell>
          <cell r="H139">
            <v>0</v>
          </cell>
          <cell r="I139">
            <v>0</v>
          </cell>
          <cell r="J139">
            <v>0</v>
          </cell>
          <cell r="K139">
            <v>0</v>
          </cell>
          <cell r="L139">
            <v>0</v>
          </cell>
          <cell r="M139"/>
          <cell r="N139"/>
          <cell r="O139"/>
          <cell r="P139"/>
          <cell r="Q139"/>
          <cell r="W139">
            <v>0</v>
          </cell>
          <cell r="X139">
            <v>0</v>
          </cell>
          <cell r="Y139">
            <v>0</v>
          </cell>
          <cell r="Z139">
            <v>0</v>
          </cell>
          <cell r="AA139"/>
        </row>
        <row r="140">
          <cell r="A140" t="str">
            <v>Advanced MS</v>
          </cell>
          <cell r="B140" t="str">
            <v>Advanced MSCOGS</v>
          </cell>
          <cell r="C140">
            <v>0</v>
          </cell>
          <cell r="D140">
            <v>0</v>
          </cell>
          <cell r="E140"/>
          <cell r="F140">
            <v>0</v>
          </cell>
          <cell r="G140">
            <v>0</v>
          </cell>
          <cell r="H140">
            <v>0</v>
          </cell>
          <cell r="I140">
            <v>0</v>
          </cell>
          <cell r="J140">
            <v>0</v>
          </cell>
          <cell r="K140">
            <v>0</v>
          </cell>
          <cell r="L140">
            <v>0</v>
          </cell>
          <cell r="M140"/>
          <cell r="N140"/>
          <cell r="O140"/>
          <cell r="P140"/>
          <cell r="Q140"/>
          <cell r="W140">
            <v>0</v>
          </cell>
          <cell r="X140">
            <v>0</v>
          </cell>
          <cell r="Y140">
            <v>0</v>
          </cell>
          <cell r="Z140">
            <v>0</v>
          </cell>
          <cell r="AA140"/>
        </row>
        <row r="141">
          <cell r="A141" t="str">
            <v>Advanced MS</v>
          </cell>
          <cell r="B141" t="str">
            <v>Advanced MSOMC</v>
          </cell>
          <cell r="C141">
            <v>0</v>
          </cell>
          <cell r="D141">
            <v>0</v>
          </cell>
          <cell r="E141"/>
          <cell r="F141">
            <v>0</v>
          </cell>
          <cell r="G141">
            <v>0</v>
          </cell>
          <cell r="H141">
            <v>0</v>
          </cell>
          <cell r="I141">
            <v>0</v>
          </cell>
          <cell r="J141">
            <v>0</v>
          </cell>
          <cell r="K141">
            <v>0</v>
          </cell>
          <cell r="L141">
            <v>0</v>
          </cell>
          <cell r="M141"/>
          <cell r="N141"/>
          <cell r="O141"/>
          <cell r="P141"/>
          <cell r="Q141"/>
          <cell r="W141">
            <v>0</v>
          </cell>
          <cell r="X141">
            <v>0</v>
          </cell>
          <cell r="Y141">
            <v>0</v>
          </cell>
          <cell r="Z141">
            <v>0</v>
          </cell>
          <cell r="AA141"/>
        </row>
        <row r="142">
          <cell r="A142" t="str">
            <v>Advanced MS</v>
          </cell>
          <cell r="B142" t="str">
            <v>Advanced MSSMS</v>
          </cell>
          <cell r="C142">
            <v>0</v>
          </cell>
          <cell r="D142">
            <v>0</v>
          </cell>
          <cell r="E142"/>
          <cell r="F142">
            <v>0</v>
          </cell>
          <cell r="G142">
            <v>0</v>
          </cell>
          <cell r="H142">
            <v>0</v>
          </cell>
          <cell r="I142">
            <v>0</v>
          </cell>
          <cell r="J142">
            <v>0</v>
          </cell>
          <cell r="K142">
            <v>0</v>
          </cell>
          <cell r="L142">
            <v>0</v>
          </cell>
          <cell r="M142"/>
          <cell r="N142"/>
          <cell r="O142"/>
          <cell r="P142"/>
          <cell r="Q142"/>
          <cell r="W142">
            <v>0</v>
          </cell>
          <cell r="X142">
            <v>0</v>
          </cell>
          <cell r="Y142">
            <v>0</v>
          </cell>
          <cell r="Z142">
            <v>0</v>
          </cell>
          <cell r="AA142"/>
        </row>
        <row r="143">
          <cell r="A143" t="str">
            <v>Advanced MS</v>
          </cell>
          <cell r="B143" t="str">
            <v>Advanced MSG&amp;A</v>
          </cell>
          <cell r="C143">
            <v>0</v>
          </cell>
          <cell r="D143">
            <v>0</v>
          </cell>
          <cell r="E143"/>
          <cell r="F143">
            <v>0</v>
          </cell>
          <cell r="G143">
            <v>0</v>
          </cell>
          <cell r="H143">
            <v>0</v>
          </cell>
          <cell r="I143">
            <v>0</v>
          </cell>
          <cell r="J143">
            <v>0</v>
          </cell>
          <cell r="K143">
            <v>0</v>
          </cell>
          <cell r="L143">
            <v>0</v>
          </cell>
          <cell r="M143"/>
          <cell r="N143"/>
          <cell r="O143"/>
          <cell r="P143"/>
          <cell r="Q143"/>
          <cell r="W143">
            <v>0</v>
          </cell>
          <cell r="X143">
            <v>0</v>
          </cell>
          <cell r="Y143">
            <v>0</v>
          </cell>
          <cell r="Z143">
            <v>0</v>
          </cell>
          <cell r="AA143"/>
        </row>
        <row r="144">
          <cell r="A144" t="str">
            <v>Advanced MS</v>
          </cell>
          <cell r="B144" t="str">
            <v>Advanced MSTrans G/L</v>
          </cell>
          <cell r="C144">
            <v>0</v>
          </cell>
          <cell r="D144">
            <v>0</v>
          </cell>
          <cell r="E144"/>
          <cell r="F144">
            <v>0</v>
          </cell>
          <cell r="G144">
            <v>0</v>
          </cell>
          <cell r="H144">
            <v>0</v>
          </cell>
          <cell r="I144">
            <v>0</v>
          </cell>
          <cell r="J144">
            <v>0</v>
          </cell>
          <cell r="K144">
            <v>0</v>
          </cell>
          <cell r="L144">
            <v>0</v>
          </cell>
          <cell r="M144"/>
          <cell r="N144"/>
          <cell r="O144"/>
          <cell r="P144"/>
          <cell r="Q144"/>
          <cell r="W144">
            <v>0</v>
          </cell>
          <cell r="X144">
            <v>0</v>
          </cell>
          <cell r="Y144">
            <v>0</v>
          </cell>
          <cell r="Z144">
            <v>0</v>
          </cell>
          <cell r="AA144"/>
        </row>
        <row r="145">
          <cell r="A145" t="str">
            <v>Advanced MS</v>
          </cell>
          <cell r="B145" t="str">
            <v>Advanced MSR&amp;D</v>
          </cell>
          <cell r="C145">
            <v>2097.2885500000002</v>
          </cell>
          <cell r="D145">
            <v>1449.3429099999998</v>
          </cell>
          <cell r="E145">
            <v>2370</v>
          </cell>
          <cell r="F145">
            <v>1449.3429099999998</v>
          </cell>
          <cell r="G145">
            <v>1404.6389799999999</v>
          </cell>
          <cell r="H145">
            <v>257.20071000000002</v>
          </cell>
          <cell r="I145">
            <v>257.20071000000002</v>
          </cell>
          <cell r="J145">
            <v>5289.1565099999998</v>
          </cell>
          <cell r="K145">
            <v>4290.9366200000004</v>
          </cell>
          <cell r="L145">
            <v>1258.3254899999999</v>
          </cell>
          <cell r="M145"/>
          <cell r="N145"/>
          <cell r="O145"/>
          <cell r="P145"/>
          <cell r="Q145"/>
          <cell r="W145">
            <v>431.44170000000003</v>
          </cell>
          <cell r="X145">
            <v>1142.01829</v>
          </cell>
          <cell r="Y145">
            <v>1268.13372</v>
          </cell>
          <cell r="Z145">
            <v>1449.34292</v>
          </cell>
          <cell r="AA145"/>
        </row>
        <row r="146">
          <cell r="A146" t="str">
            <v>Research</v>
          </cell>
          <cell r="B146" t="str">
            <v>ResearchOrders</v>
          </cell>
          <cell r="C146">
            <v>0</v>
          </cell>
          <cell r="D146">
            <v>0</v>
          </cell>
          <cell r="E146"/>
          <cell r="F146">
            <v>0</v>
          </cell>
          <cell r="G146">
            <v>0</v>
          </cell>
          <cell r="H146">
            <v>0</v>
          </cell>
          <cell r="I146">
            <v>0</v>
          </cell>
          <cell r="J146">
            <v>0</v>
          </cell>
          <cell r="K146">
            <v>0</v>
          </cell>
          <cell r="L146">
            <v>0</v>
          </cell>
          <cell r="M146"/>
          <cell r="N146"/>
          <cell r="O146"/>
          <cell r="P146"/>
          <cell r="Q146"/>
          <cell r="W146">
            <v>0</v>
          </cell>
          <cell r="X146">
            <v>0</v>
          </cell>
          <cell r="Y146">
            <v>0</v>
          </cell>
          <cell r="Z146">
            <v>0</v>
          </cell>
          <cell r="AA146"/>
        </row>
        <row r="147">
          <cell r="A147" t="str">
            <v>Research</v>
          </cell>
          <cell r="B147" t="str">
            <v>ResearchSales</v>
          </cell>
          <cell r="C147">
            <v>0</v>
          </cell>
          <cell r="D147">
            <v>0</v>
          </cell>
          <cell r="E147"/>
          <cell r="F147">
            <v>0</v>
          </cell>
          <cell r="G147">
            <v>0</v>
          </cell>
          <cell r="H147">
            <v>0</v>
          </cell>
          <cell r="I147">
            <v>0</v>
          </cell>
          <cell r="J147">
            <v>0</v>
          </cell>
          <cell r="K147">
            <v>0</v>
          </cell>
          <cell r="L147">
            <v>0</v>
          </cell>
          <cell r="M147"/>
          <cell r="N147"/>
          <cell r="O147"/>
          <cell r="P147"/>
          <cell r="Q147"/>
          <cell r="W147">
            <v>0</v>
          </cell>
          <cell r="X147">
            <v>0</v>
          </cell>
          <cell r="Y147">
            <v>0</v>
          </cell>
          <cell r="Z147">
            <v>0</v>
          </cell>
          <cell r="AA147"/>
        </row>
        <row r="148">
          <cell r="A148" t="str">
            <v>Research</v>
          </cell>
          <cell r="B148" t="str">
            <v>ResearchCOGS</v>
          </cell>
          <cell r="C148">
            <v>0</v>
          </cell>
          <cell r="D148">
            <v>0</v>
          </cell>
          <cell r="E148"/>
          <cell r="F148">
            <v>0</v>
          </cell>
          <cell r="G148">
            <v>0</v>
          </cell>
          <cell r="H148">
            <v>0</v>
          </cell>
          <cell r="I148">
            <v>0</v>
          </cell>
          <cell r="J148">
            <v>0</v>
          </cell>
          <cell r="K148">
            <v>0</v>
          </cell>
          <cell r="L148">
            <v>0</v>
          </cell>
          <cell r="M148"/>
          <cell r="N148"/>
          <cell r="O148"/>
          <cell r="P148"/>
          <cell r="Q148"/>
          <cell r="W148">
            <v>0</v>
          </cell>
          <cell r="X148">
            <v>0</v>
          </cell>
          <cell r="Y148">
            <v>0</v>
          </cell>
          <cell r="Z148">
            <v>0</v>
          </cell>
          <cell r="AA148"/>
        </row>
        <row r="149">
          <cell r="A149" t="str">
            <v>Research</v>
          </cell>
          <cell r="B149" t="str">
            <v>ResearchOMC</v>
          </cell>
          <cell r="C149">
            <v>0</v>
          </cell>
          <cell r="D149">
            <v>0</v>
          </cell>
          <cell r="E149"/>
          <cell r="F149">
            <v>0</v>
          </cell>
          <cell r="G149">
            <v>0</v>
          </cell>
          <cell r="H149">
            <v>0</v>
          </cell>
          <cell r="I149">
            <v>0</v>
          </cell>
          <cell r="J149">
            <v>0</v>
          </cell>
          <cell r="K149">
            <v>0</v>
          </cell>
          <cell r="L149">
            <v>0</v>
          </cell>
          <cell r="M149"/>
          <cell r="N149"/>
          <cell r="O149"/>
          <cell r="P149"/>
          <cell r="Q149"/>
          <cell r="W149">
            <v>0</v>
          </cell>
          <cell r="X149">
            <v>0</v>
          </cell>
          <cell r="Y149">
            <v>0</v>
          </cell>
          <cell r="Z149">
            <v>0</v>
          </cell>
          <cell r="AA149"/>
        </row>
        <row r="150">
          <cell r="A150" t="str">
            <v>Research</v>
          </cell>
          <cell r="B150" t="str">
            <v>ResearchSMS</v>
          </cell>
          <cell r="C150">
            <v>0</v>
          </cell>
          <cell r="D150">
            <v>0</v>
          </cell>
          <cell r="E150"/>
          <cell r="F150">
            <v>0</v>
          </cell>
          <cell r="G150">
            <v>0</v>
          </cell>
          <cell r="H150">
            <v>0</v>
          </cell>
          <cell r="I150">
            <v>0</v>
          </cell>
          <cell r="J150">
            <v>0</v>
          </cell>
          <cell r="K150">
            <v>0</v>
          </cell>
          <cell r="L150">
            <v>0</v>
          </cell>
          <cell r="M150"/>
          <cell r="N150"/>
          <cell r="O150"/>
          <cell r="P150"/>
          <cell r="Q150"/>
          <cell r="W150">
            <v>0</v>
          </cell>
          <cell r="X150">
            <v>0</v>
          </cell>
          <cell r="Y150">
            <v>0</v>
          </cell>
          <cell r="Z150">
            <v>0</v>
          </cell>
          <cell r="AA150"/>
        </row>
        <row r="151">
          <cell r="A151" t="str">
            <v>Research</v>
          </cell>
          <cell r="B151" t="str">
            <v>ResearchG&amp;A</v>
          </cell>
          <cell r="C151">
            <v>304.90004999999996</v>
          </cell>
          <cell r="D151">
            <v>304.99998999999997</v>
          </cell>
          <cell r="E151">
            <v>305</v>
          </cell>
          <cell r="F151">
            <v>304.99998999999997</v>
          </cell>
          <cell r="G151">
            <v>304.90004999999996</v>
          </cell>
          <cell r="H151">
            <v>304.90004999999996</v>
          </cell>
          <cell r="I151">
            <v>304.90004999999996</v>
          </cell>
          <cell r="J151">
            <v>1219.6001999999999</v>
          </cell>
          <cell r="K151">
            <v>1219.99999</v>
          </cell>
          <cell r="L151">
            <v>1219.60004</v>
          </cell>
          <cell r="M151"/>
          <cell r="N151"/>
          <cell r="O151"/>
          <cell r="P151"/>
          <cell r="Q151"/>
          <cell r="W151">
            <v>305</v>
          </cell>
          <cell r="X151">
            <v>305</v>
          </cell>
          <cell r="Y151">
            <v>305</v>
          </cell>
          <cell r="Z151">
            <v>305</v>
          </cell>
          <cell r="AA151"/>
        </row>
        <row r="152">
          <cell r="A152" t="str">
            <v>Research</v>
          </cell>
          <cell r="B152" t="str">
            <v>ResearchTrans G/L</v>
          </cell>
          <cell r="C152">
            <v>0</v>
          </cell>
          <cell r="D152">
            <v>0</v>
          </cell>
          <cell r="E152"/>
          <cell r="F152">
            <v>0</v>
          </cell>
          <cell r="G152">
            <v>0</v>
          </cell>
          <cell r="H152">
            <v>0</v>
          </cell>
          <cell r="I152">
            <v>0</v>
          </cell>
          <cell r="J152">
            <v>0</v>
          </cell>
          <cell r="K152">
            <v>0</v>
          </cell>
          <cell r="L152">
            <v>0</v>
          </cell>
          <cell r="M152"/>
          <cell r="N152"/>
          <cell r="O152"/>
          <cell r="P152"/>
          <cell r="Q152"/>
          <cell r="W152">
            <v>0</v>
          </cell>
          <cell r="X152">
            <v>0</v>
          </cell>
          <cell r="Y152">
            <v>0</v>
          </cell>
          <cell r="Z152">
            <v>0</v>
          </cell>
          <cell r="AA152"/>
        </row>
        <row r="153">
          <cell r="A153" t="str">
            <v>Research</v>
          </cell>
          <cell r="B153" t="str">
            <v>ResearchR&amp;D</v>
          </cell>
          <cell r="C153">
            <v>3954.1163000000001</v>
          </cell>
          <cell r="D153">
            <v>3845.2584199999997</v>
          </cell>
          <cell r="E153">
            <v>4067</v>
          </cell>
          <cell r="F153">
            <v>3845.2584200000001</v>
          </cell>
          <cell r="G153">
            <v>3308.88472</v>
          </cell>
          <cell r="H153">
            <v>3387.0020000000004</v>
          </cell>
          <cell r="I153">
            <v>3387.0020000000004</v>
          </cell>
          <cell r="J153">
            <v>13971.863440000001</v>
          </cell>
          <cell r="K153">
            <v>14394.67477</v>
          </cell>
          <cell r="L153">
            <v>13570.5224</v>
          </cell>
          <cell r="M153"/>
          <cell r="N153"/>
          <cell r="O153"/>
          <cell r="P153"/>
          <cell r="Q153"/>
          <cell r="W153">
            <v>3353.67445</v>
          </cell>
          <cell r="X153">
            <v>3528.5567900000001</v>
          </cell>
          <cell r="Y153">
            <v>3667.1851099999999</v>
          </cell>
          <cell r="Z153">
            <v>3845.2584200000001</v>
          </cell>
          <cell r="AA153"/>
        </row>
        <row r="154">
          <cell r="A154" t="str">
            <v>Instrument Product Development</v>
          </cell>
          <cell r="B154" t="str">
            <v>Instrument Product DevelopmentOrders</v>
          </cell>
          <cell r="C154">
            <v>0</v>
          </cell>
          <cell r="D154">
            <v>0</v>
          </cell>
          <cell r="E154"/>
          <cell r="F154">
            <v>0</v>
          </cell>
          <cell r="G154">
            <v>0</v>
          </cell>
          <cell r="H154">
            <v>0</v>
          </cell>
          <cell r="I154">
            <v>0</v>
          </cell>
          <cell r="J154">
            <v>0</v>
          </cell>
          <cell r="K154">
            <v>0</v>
          </cell>
          <cell r="L154">
            <v>0</v>
          </cell>
          <cell r="M154"/>
          <cell r="N154"/>
          <cell r="O154"/>
          <cell r="P154"/>
          <cell r="Q154"/>
          <cell r="W154">
            <v>0</v>
          </cell>
          <cell r="X154">
            <v>0</v>
          </cell>
          <cell r="Y154">
            <v>0</v>
          </cell>
          <cell r="Z154">
            <v>0</v>
          </cell>
          <cell r="AA154"/>
        </row>
        <row r="155">
          <cell r="A155" t="str">
            <v>Instrument Product Development</v>
          </cell>
          <cell r="B155" t="str">
            <v>Instrument Product DevelopmentSales</v>
          </cell>
          <cell r="C155">
            <v>0</v>
          </cell>
          <cell r="D155">
            <v>0</v>
          </cell>
          <cell r="E155"/>
          <cell r="F155">
            <v>0</v>
          </cell>
          <cell r="G155">
            <v>0</v>
          </cell>
          <cell r="H155">
            <v>0</v>
          </cell>
          <cell r="I155">
            <v>0</v>
          </cell>
          <cell r="J155">
            <v>0</v>
          </cell>
          <cell r="K155">
            <v>0</v>
          </cell>
          <cell r="L155">
            <v>0</v>
          </cell>
          <cell r="M155"/>
          <cell r="N155"/>
          <cell r="O155"/>
          <cell r="P155"/>
          <cell r="Q155"/>
          <cell r="W155">
            <v>0</v>
          </cell>
          <cell r="X155">
            <v>0</v>
          </cell>
          <cell r="Y155">
            <v>0</v>
          </cell>
          <cell r="Z155">
            <v>0</v>
          </cell>
          <cell r="AA155"/>
        </row>
        <row r="156">
          <cell r="A156" t="str">
            <v>Instrument Product Development</v>
          </cell>
          <cell r="B156" t="str">
            <v>Instrument Product DevelopmentCOGS</v>
          </cell>
          <cell r="C156">
            <v>178.02431999999999</v>
          </cell>
          <cell r="D156">
            <v>152.54400999999999</v>
          </cell>
          <cell r="E156">
            <v>153</v>
          </cell>
          <cell r="F156">
            <v>152.54400999999999</v>
          </cell>
          <cell r="G156">
            <v>110.2167</v>
          </cell>
          <cell r="H156">
            <v>108.04239</v>
          </cell>
          <cell r="I156">
            <v>108.04239</v>
          </cell>
          <cell r="J156">
            <v>448.11023</v>
          </cell>
          <cell r="K156">
            <v>477.02400999999998</v>
          </cell>
          <cell r="L156">
            <v>408.10354000000001</v>
          </cell>
          <cell r="M156"/>
          <cell r="N156"/>
          <cell r="O156"/>
          <cell r="P156"/>
          <cell r="Q156"/>
          <cell r="W156">
            <v>88.650999999999996</v>
          </cell>
          <cell r="X156">
            <v>105.77</v>
          </cell>
          <cell r="Y156">
            <v>130.059</v>
          </cell>
          <cell r="Z156">
            <v>152.54400000000001</v>
          </cell>
          <cell r="AA156"/>
        </row>
        <row r="157">
          <cell r="A157" t="str">
            <v>Instrument Product Development</v>
          </cell>
          <cell r="B157" t="str">
            <v>Instrument Product DevelopmentOMC</v>
          </cell>
          <cell r="C157">
            <v>-133.44757000000001</v>
          </cell>
          <cell r="D157">
            <v>-169.09602999999998</v>
          </cell>
          <cell r="E157">
            <v>-156</v>
          </cell>
          <cell r="F157">
            <v>-169.09602999999998</v>
          </cell>
          <cell r="G157">
            <v>-100.07657</v>
          </cell>
          <cell r="H157">
            <v>-41.446930000000002</v>
          </cell>
          <cell r="I157">
            <v>-41.446930000000002</v>
          </cell>
          <cell r="J157">
            <v>-423.40915999999999</v>
          </cell>
          <cell r="K157">
            <v>-365.24599000000001</v>
          </cell>
          <cell r="L157">
            <v>-89.456199999999981</v>
          </cell>
          <cell r="M157"/>
          <cell r="N157"/>
          <cell r="O157"/>
          <cell r="P157"/>
          <cell r="Q157"/>
          <cell r="W157">
            <v>-31.430980000000002</v>
          </cell>
          <cell r="X157">
            <v>-60.248989999999999</v>
          </cell>
          <cell r="Y157">
            <v>-104.46999</v>
          </cell>
          <cell r="Z157">
            <v>-169.09603000000001</v>
          </cell>
          <cell r="AA157"/>
        </row>
        <row r="158">
          <cell r="A158" t="str">
            <v>Instrument Product Development</v>
          </cell>
          <cell r="B158" t="str">
            <v>Instrument Product DevelopmentSMS</v>
          </cell>
          <cell r="C158">
            <v>4278.4530800000002</v>
          </cell>
          <cell r="D158">
            <v>4348.6938499999997</v>
          </cell>
          <cell r="E158">
            <v>4251</v>
          </cell>
          <cell r="F158">
            <v>4348.6938499999997</v>
          </cell>
          <cell r="G158">
            <v>4298.3603199999998</v>
          </cell>
          <cell r="H158">
            <v>4520.0098099999996</v>
          </cell>
          <cell r="I158">
            <v>4520.0098099999996</v>
          </cell>
          <cell r="J158">
            <v>16879.09794</v>
          </cell>
          <cell r="K158">
            <v>16942.3557</v>
          </cell>
          <cell r="L158">
            <v>16361.132089999999</v>
          </cell>
          <cell r="M158"/>
          <cell r="N158"/>
          <cell r="O158"/>
          <cell r="P158"/>
          <cell r="Q158"/>
          <cell r="W158">
            <v>4048.4074500000002</v>
          </cell>
          <cell r="X158">
            <v>4251.3467700000001</v>
          </cell>
          <cell r="Y158">
            <v>4293.9076299999997</v>
          </cell>
          <cell r="Z158">
            <v>4348.6938499999997</v>
          </cell>
          <cell r="AA158"/>
        </row>
        <row r="159">
          <cell r="A159" t="str">
            <v>Instrument Product Development</v>
          </cell>
          <cell r="B159" t="str">
            <v>Instrument Product DevelopmentG&amp;A</v>
          </cell>
          <cell r="C159">
            <v>298.89639</v>
          </cell>
          <cell r="D159">
            <v>299.16664000000003</v>
          </cell>
          <cell r="E159">
            <v>299</v>
          </cell>
          <cell r="F159">
            <v>299.16664000000003</v>
          </cell>
          <cell r="G159">
            <v>292.79860000000002</v>
          </cell>
          <cell r="H159">
            <v>305.91246999999998</v>
          </cell>
          <cell r="I159">
            <v>305.91246999999998</v>
          </cell>
          <cell r="J159">
            <v>1200.3816599999998</v>
          </cell>
          <cell r="K159">
            <v>1196.6665600000001</v>
          </cell>
          <cell r="L159">
            <v>1227.5625500000001</v>
          </cell>
          <cell r="M159"/>
          <cell r="N159"/>
          <cell r="O159"/>
          <cell r="P159"/>
          <cell r="Q159"/>
          <cell r="W159">
            <v>299.16663999999997</v>
          </cell>
          <cell r="X159">
            <v>299.16663999999997</v>
          </cell>
          <cell r="Y159">
            <v>299.16663999999997</v>
          </cell>
          <cell r="Z159">
            <v>299.16663999999997</v>
          </cell>
          <cell r="AA159"/>
        </row>
        <row r="160">
          <cell r="A160" t="str">
            <v>Instrument Product Development</v>
          </cell>
          <cell r="B160" t="str">
            <v>Instrument Product DevelopmentTrans G/L</v>
          </cell>
          <cell r="C160">
            <v>0</v>
          </cell>
          <cell r="D160">
            <v>0</v>
          </cell>
          <cell r="E160">
            <v>0</v>
          </cell>
          <cell r="F160">
            <v>0</v>
          </cell>
          <cell r="G160">
            <v>0</v>
          </cell>
          <cell r="H160">
            <v>0</v>
          </cell>
          <cell r="I160">
            <v>0</v>
          </cell>
          <cell r="J160">
            <v>0</v>
          </cell>
          <cell r="K160">
            <v>0</v>
          </cell>
          <cell r="L160">
            <v>0</v>
          </cell>
          <cell r="M160"/>
          <cell r="N160"/>
          <cell r="O160"/>
          <cell r="P160"/>
          <cell r="Q160"/>
          <cell r="W160">
            <v>0</v>
          </cell>
          <cell r="X160">
            <v>0</v>
          </cell>
          <cell r="Y160">
            <v>0</v>
          </cell>
          <cell r="Z160">
            <v>0</v>
          </cell>
          <cell r="AA160"/>
        </row>
        <row r="161">
          <cell r="A161" t="str">
            <v>Instrument Product Development</v>
          </cell>
          <cell r="B161" t="str">
            <v>Instrument Product DevelopmentR&amp;D</v>
          </cell>
          <cell r="C161">
            <v>15488.273649999999</v>
          </cell>
          <cell r="D161">
            <v>16109.62897</v>
          </cell>
          <cell r="E161">
            <v>15402</v>
          </cell>
          <cell r="F161">
            <v>16109.62897</v>
          </cell>
          <cell r="G161">
            <v>15044.474040000001</v>
          </cell>
          <cell r="H161">
            <v>16138.631599999999</v>
          </cell>
          <cell r="I161">
            <v>16138.631599999999</v>
          </cell>
          <cell r="J161">
            <v>61432.00916999999</v>
          </cell>
          <cell r="K161">
            <v>63523.547709999999</v>
          </cell>
          <cell r="L161">
            <v>60815.298210000001</v>
          </cell>
          <cell r="M161"/>
          <cell r="N161"/>
          <cell r="O161"/>
          <cell r="P161"/>
          <cell r="Q161"/>
          <cell r="W161">
            <v>15559.82609</v>
          </cell>
          <cell r="X161">
            <v>16104.229799999999</v>
          </cell>
          <cell r="Y161">
            <v>15749.86285</v>
          </cell>
          <cell r="Z161">
            <v>16109.62897</v>
          </cell>
          <cell r="AA161"/>
        </row>
        <row r="162">
          <cell r="A162" t="str">
            <v>Informatics</v>
          </cell>
          <cell r="B162" t="str">
            <v>InformaticsOrders</v>
          </cell>
          <cell r="C162">
            <v>0</v>
          </cell>
          <cell r="D162">
            <v>0</v>
          </cell>
          <cell r="E162"/>
          <cell r="F162">
            <v>0</v>
          </cell>
          <cell r="G162">
            <v>0</v>
          </cell>
          <cell r="H162">
            <v>0</v>
          </cell>
          <cell r="I162">
            <v>0</v>
          </cell>
          <cell r="J162">
            <v>0</v>
          </cell>
          <cell r="K162">
            <v>0</v>
          </cell>
          <cell r="L162">
            <v>0</v>
          </cell>
          <cell r="M162"/>
          <cell r="N162"/>
          <cell r="O162"/>
          <cell r="P162"/>
          <cell r="Q162"/>
          <cell r="W162">
            <v>0</v>
          </cell>
          <cell r="X162">
            <v>0</v>
          </cell>
          <cell r="Y162">
            <v>0</v>
          </cell>
          <cell r="Z162">
            <v>0</v>
          </cell>
          <cell r="AA162"/>
        </row>
        <row r="163">
          <cell r="A163" t="str">
            <v>Informatics</v>
          </cell>
          <cell r="B163" t="str">
            <v>InformaticsSales</v>
          </cell>
          <cell r="C163">
            <v>0</v>
          </cell>
          <cell r="D163">
            <v>0</v>
          </cell>
          <cell r="E163"/>
          <cell r="F163">
            <v>0</v>
          </cell>
          <cell r="G163">
            <v>0</v>
          </cell>
          <cell r="H163">
            <v>0</v>
          </cell>
          <cell r="I163">
            <v>0</v>
          </cell>
          <cell r="J163">
            <v>0</v>
          </cell>
          <cell r="K163">
            <v>0</v>
          </cell>
          <cell r="L163">
            <v>0</v>
          </cell>
          <cell r="M163"/>
          <cell r="N163"/>
          <cell r="O163"/>
          <cell r="P163"/>
          <cell r="Q163"/>
          <cell r="W163">
            <v>0</v>
          </cell>
          <cell r="X163">
            <v>0</v>
          </cell>
          <cell r="Y163">
            <v>0</v>
          </cell>
          <cell r="Z163">
            <v>0</v>
          </cell>
          <cell r="AA163"/>
        </row>
        <row r="164">
          <cell r="A164" t="str">
            <v>Informatics</v>
          </cell>
          <cell r="B164" t="str">
            <v>InformaticsCOGS</v>
          </cell>
          <cell r="C164">
            <v>2920.86186</v>
          </cell>
          <cell r="D164">
            <v>1630.5000100000002</v>
          </cell>
          <cell r="E164">
            <v>1843</v>
          </cell>
          <cell r="F164">
            <v>1630.5000100000002</v>
          </cell>
          <cell r="G164">
            <v>1746.29477</v>
          </cell>
          <cell r="H164">
            <v>-226.03397000000007</v>
          </cell>
          <cell r="I164">
            <v>-226.03397000000007</v>
          </cell>
          <cell r="J164">
            <v>8258.4995099999996</v>
          </cell>
          <cell r="K164">
            <v>6022.0000700000001</v>
          </cell>
          <cell r="L164">
            <v>4163.9480399999993</v>
          </cell>
          <cell r="M164"/>
          <cell r="N164"/>
          <cell r="O164"/>
          <cell r="P164"/>
          <cell r="Q164"/>
          <cell r="W164">
            <v>1424.5000199999999</v>
          </cell>
          <cell r="X164">
            <v>1485.5000199999999</v>
          </cell>
          <cell r="Y164">
            <v>1481.5000199999999</v>
          </cell>
          <cell r="Z164">
            <v>1630.50001</v>
          </cell>
          <cell r="AA164"/>
        </row>
        <row r="165">
          <cell r="A165" t="str">
            <v>Informatics</v>
          </cell>
          <cell r="B165" t="str">
            <v>InformaticsOMC</v>
          </cell>
          <cell r="C165">
            <v>2.8496199999999998</v>
          </cell>
          <cell r="D165">
            <v>0</v>
          </cell>
          <cell r="E165"/>
          <cell r="F165">
            <v>0</v>
          </cell>
          <cell r="G165">
            <v>2.84964</v>
          </cell>
          <cell r="H165">
            <v>2.8496299999999999</v>
          </cell>
          <cell r="I165">
            <v>2.8496299999999999</v>
          </cell>
          <cell r="J165">
            <v>11.398520000000001</v>
          </cell>
          <cell r="K165">
            <v>0</v>
          </cell>
          <cell r="L165">
            <v>11.369770000000001</v>
          </cell>
          <cell r="M165"/>
          <cell r="N165"/>
          <cell r="O165"/>
          <cell r="P165"/>
          <cell r="Q165"/>
          <cell r="W165">
            <v>0</v>
          </cell>
          <cell r="X165">
            <v>0</v>
          </cell>
          <cell r="Y165">
            <v>0</v>
          </cell>
          <cell r="Z165">
            <v>0</v>
          </cell>
          <cell r="AA165"/>
        </row>
        <row r="166">
          <cell r="A166" t="str">
            <v>Informatics</v>
          </cell>
          <cell r="B166" t="str">
            <v>InformaticsSMS</v>
          </cell>
          <cell r="C166">
            <v>724.11655999999994</v>
          </cell>
          <cell r="D166">
            <v>921.07666000000006</v>
          </cell>
          <cell r="E166">
            <v>769</v>
          </cell>
          <cell r="F166">
            <v>921.07665999999995</v>
          </cell>
          <cell r="G166">
            <v>764.47341000000006</v>
          </cell>
          <cell r="H166">
            <v>851.98754000000008</v>
          </cell>
          <cell r="I166">
            <v>851.98754000000008</v>
          </cell>
          <cell r="J166">
            <v>3035.8187199999998</v>
          </cell>
          <cell r="K166">
            <v>3595.9292799999998</v>
          </cell>
          <cell r="L166">
            <v>3631.0287800000001</v>
          </cell>
          <cell r="M166"/>
          <cell r="N166"/>
          <cell r="O166"/>
          <cell r="P166"/>
          <cell r="Q166"/>
          <cell r="W166">
            <v>871.75436000000002</v>
          </cell>
          <cell r="X166">
            <v>909.24911999999995</v>
          </cell>
          <cell r="Y166">
            <v>893.84914000000003</v>
          </cell>
          <cell r="Z166">
            <v>921.07665999999995</v>
          </cell>
          <cell r="AA166"/>
        </row>
        <row r="167">
          <cell r="A167" t="str">
            <v>Informatics</v>
          </cell>
          <cell r="B167" t="str">
            <v>InformaticsG&amp;A</v>
          </cell>
          <cell r="C167">
            <v>335.49479000000002</v>
          </cell>
          <cell r="D167">
            <v>361.84114</v>
          </cell>
          <cell r="E167">
            <v>320</v>
          </cell>
          <cell r="F167">
            <v>361.84114</v>
          </cell>
          <cell r="G167">
            <v>348.76056999999997</v>
          </cell>
          <cell r="H167">
            <v>458.57126999999997</v>
          </cell>
          <cell r="I167">
            <v>458.57126999999997</v>
          </cell>
          <cell r="J167">
            <v>1502.2799900000002</v>
          </cell>
          <cell r="K167">
            <v>1692.7711299999999</v>
          </cell>
          <cell r="L167">
            <v>1817.8460700000001</v>
          </cell>
          <cell r="M167"/>
          <cell r="N167"/>
          <cell r="O167"/>
          <cell r="P167"/>
          <cell r="Q167"/>
          <cell r="W167">
            <v>432.64425</v>
          </cell>
          <cell r="X167">
            <v>479.32956999999999</v>
          </cell>
          <cell r="Y167">
            <v>418.95616999999999</v>
          </cell>
          <cell r="Z167">
            <v>361.84115000000003</v>
          </cell>
          <cell r="AA167"/>
        </row>
        <row r="168">
          <cell r="A168" t="str">
            <v>Informatics</v>
          </cell>
          <cell r="B168" t="str">
            <v>InformaticsTrans G/L</v>
          </cell>
          <cell r="C168">
            <v>0</v>
          </cell>
          <cell r="D168">
            <v>0</v>
          </cell>
          <cell r="E168"/>
          <cell r="F168">
            <v>0</v>
          </cell>
          <cell r="G168">
            <v>0</v>
          </cell>
          <cell r="H168">
            <v>0</v>
          </cell>
          <cell r="I168">
            <v>0</v>
          </cell>
          <cell r="J168">
            <v>1.99644</v>
          </cell>
          <cell r="K168">
            <v>0</v>
          </cell>
          <cell r="L168">
            <v>0</v>
          </cell>
          <cell r="M168"/>
          <cell r="N168"/>
          <cell r="O168"/>
          <cell r="P168"/>
          <cell r="Q168"/>
          <cell r="W168">
            <v>0</v>
          </cell>
          <cell r="X168">
            <v>0</v>
          </cell>
          <cell r="Y168">
            <v>0</v>
          </cell>
          <cell r="Z168">
            <v>0</v>
          </cell>
          <cell r="AA168"/>
        </row>
        <row r="169">
          <cell r="A169" t="str">
            <v>Informatics</v>
          </cell>
          <cell r="B169" t="str">
            <v>InformaticsR&amp;D</v>
          </cell>
          <cell r="C169">
            <v>9280.2450500000014</v>
          </cell>
          <cell r="D169">
            <v>9286.0992800000004</v>
          </cell>
          <cell r="E169">
            <v>9187</v>
          </cell>
          <cell r="F169">
            <v>9286.0992800000004</v>
          </cell>
          <cell r="G169">
            <v>9309.8961500000005</v>
          </cell>
          <cell r="H169">
            <v>8691.3815800000011</v>
          </cell>
          <cell r="I169">
            <v>8691.3815800000011</v>
          </cell>
          <cell r="J169">
            <v>35827.861899999996</v>
          </cell>
          <cell r="K169">
            <v>36075.249799999998</v>
          </cell>
          <cell r="L169">
            <v>32972.250410000001</v>
          </cell>
          <cell r="M169"/>
          <cell r="N169"/>
          <cell r="O169"/>
          <cell r="P169"/>
          <cell r="Q169"/>
          <cell r="W169">
            <v>8615.7853699999996</v>
          </cell>
          <cell r="X169">
            <v>9019.7184099999995</v>
          </cell>
          <cell r="Y169">
            <v>9153.6467400000001</v>
          </cell>
          <cell r="Z169">
            <v>9286.0992900000001</v>
          </cell>
          <cell r="AA169"/>
        </row>
        <row r="170">
          <cell r="A170" t="str">
            <v>Consumables</v>
          </cell>
          <cell r="B170" t="str">
            <v>ConsumablesOrders</v>
          </cell>
          <cell r="C170">
            <v>7473.3674599999995</v>
          </cell>
          <cell r="D170">
            <v>7723.1809999999996</v>
          </cell>
          <cell r="E170">
            <v>7289</v>
          </cell>
          <cell r="F170">
            <v>7723.1809999999996</v>
          </cell>
          <cell r="G170">
            <v>8279.4539800000002</v>
          </cell>
          <cell r="H170">
            <v>7278.2543100000003</v>
          </cell>
          <cell r="I170">
            <v>7278.2543100000003</v>
          </cell>
          <cell r="J170">
            <v>34065.715960000001</v>
          </cell>
          <cell r="K170">
            <v>34807.091999999997</v>
          </cell>
          <cell r="L170">
            <v>33436.637849999999</v>
          </cell>
          <cell r="M170"/>
          <cell r="N170"/>
          <cell r="O170"/>
          <cell r="P170"/>
          <cell r="Q170"/>
          <cell r="W170">
            <v>9751.1779999999999</v>
          </cell>
          <cell r="X170">
            <v>8606.1919999999991</v>
          </cell>
          <cell r="Y170">
            <v>8726.5409999999993</v>
          </cell>
          <cell r="Z170">
            <v>7723.1809999999996</v>
          </cell>
          <cell r="AA170"/>
        </row>
        <row r="171">
          <cell r="A171" t="str">
            <v>Consumables</v>
          </cell>
          <cell r="B171" t="str">
            <v>ConsumablesSales</v>
          </cell>
          <cell r="C171">
            <v>7898.0687399999997</v>
          </cell>
          <cell r="D171">
            <v>8091.18102</v>
          </cell>
          <cell r="E171">
            <v>7707</v>
          </cell>
          <cell r="F171">
            <v>8091.18102</v>
          </cell>
          <cell r="G171">
            <v>9180.1195499999994</v>
          </cell>
          <cell r="H171">
            <v>7631.8159199999991</v>
          </cell>
          <cell r="I171">
            <v>7631.8159199999991</v>
          </cell>
          <cell r="J171">
            <v>34074.592239999998</v>
          </cell>
          <cell r="K171">
            <v>34798.093049999996</v>
          </cell>
          <cell r="L171">
            <v>33552.560980000009</v>
          </cell>
          <cell r="M171"/>
          <cell r="N171"/>
          <cell r="O171"/>
          <cell r="P171"/>
          <cell r="Q171"/>
          <cell r="W171">
            <v>8228.1790099999998</v>
          </cell>
          <cell r="X171">
            <v>8767.1919999999991</v>
          </cell>
          <cell r="Y171">
            <v>9711.5410200000006</v>
          </cell>
          <cell r="Z171">
            <v>8091.18102</v>
          </cell>
          <cell r="AA171"/>
        </row>
        <row r="172">
          <cell r="A172" t="str">
            <v>Consumables</v>
          </cell>
          <cell r="B172" t="str">
            <v>ConsumablesCOGS</v>
          </cell>
          <cell r="C172">
            <v>2497.9081200000001</v>
          </cell>
          <cell r="D172">
            <v>2514.6769999999997</v>
          </cell>
          <cell r="E172">
            <v>2448</v>
          </cell>
          <cell r="F172">
            <v>2514.6769999999997</v>
          </cell>
          <cell r="G172">
            <v>2819.6853799999999</v>
          </cell>
          <cell r="H172">
            <v>2428.7945900000004</v>
          </cell>
          <cell r="I172">
            <v>2428.7945900000004</v>
          </cell>
          <cell r="J172">
            <v>10229.967549999999</v>
          </cell>
          <cell r="K172">
            <v>10384.737000000001</v>
          </cell>
          <cell r="L172">
            <v>10042.216630000001</v>
          </cell>
          <cell r="M172"/>
          <cell r="N172"/>
          <cell r="O172"/>
          <cell r="P172"/>
          <cell r="Q172"/>
          <cell r="W172">
            <v>2285.9950100000001</v>
          </cell>
          <cell r="X172">
            <v>2655.3580000000002</v>
          </cell>
          <cell r="Y172">
            <v>2928.7069900000001</v>
          </cell>
          <cell r="Z172">
            <v>2514.6770000000001</v>
          </cell>
          <cell r="AA172"/>
        </row>
        <row r="173">
          <cell r="A173" t="str">
            <v>Consumables</v>
          </cell>
          <cell r="B173" t="str">
            <v>ConsumablesOMC</v>
          </cell>
          <cell r="C173">
            <v>579.60774000000004</v>
          </cell>
          <cell r="D173">
            <v>342.33941000000004</v>
          </cell>
          <cell r="E173">
            <v>506</v>
          </cell>
          <cell r="F173">
            <v>342.33941000000004</v>
          </cell>
          <cell r="G173">
            <v>622.68378999999993</v>
          </cell>
          <cell r="H173">
            <v>545.82853999999998</v>
          </cell>
          <cell r="I173">
            <v>545.82853999999998</v>
          </cell>
          <cell r="J173">
            <v>2713.65569</v>
          </cell>
          <cell r="K173">
            <v>1982.1971400000002</v>
          </cell>
          <cell r="L173">
            <v>1836.6224299999997</v>
          </cell>
          <cell r="M173"/>
          <cell r="N173"/>
          <cell r="O173"/>
          <cell r="P173"/>
          <cell r="Q173"/>
          <cell r="W173">
            <v>607.87324999999998</v>
          </cell>
          <cell r="X173">
            <v>511.03539000000001</v>
          </cell>
          <cell r="Y173">
            <v>520.94908999999996</v>
          </cell>
          <cell r="Z173">
            <v>342.33940999999999</v>
          </cell>
          <cell r="AA173"/>
        </row>
        <row r="174">
          <cell r="A174" t="str">
            <v>Consumables</v>
          </cell>
          <cell r="B174" t="str">
            <v>ConsumablesSMS</v>
          </cell>
          <cell r="C174">
            <v>2130.8745799999997</v>
          </cell>
          <cell r="D174">
            <v>1987.9622899999999</v>
          </cell>
          <cell r="E174">
            <v>2050</v>
          </cell>
          <cell r="F174">
            <v>1987.9622899999999</v>
          </cell>
          <cell r="G174">
            <v>1786.94271</v>
          </cell>
          <cell r="H174">
            <v>1994.2872600000001</v>
          </cell>
          <cell r="I174">
            <v>1994.2872600000001</v>
          </cell>
          <cell r="J174">
            <v>7666.5821500000002</v>
          </cell>
          <cell r="K174">
            <v>8262.6676000000007</v>
          </cell>
          <cell r="L174">
            <v>7807.9215299999996</v>
          </cell>
          <cell r="M174"/>
          <cell r="N174"/>
          <cell r="O174"/>
          <cell r="P174"/>
          <cell r="Q174"/>
          <cell r="W174">
            <v>2019.4703400000001</v>
          </cell>
          <cell r="X174">
            <v>2136.9186800000002</v>
          </cell>
          <cell r="Y174">
            <v>2118.3162900000002</v>
          </cell>
          <cell r="Z174">
            <v>1987.9622899999999</v>
          </cell>
          <cell r="AA174"/>
        </row>
        <row r="175">
          <cell r="A175" t="str">
            <v>Consumables</v>
          </cell>
          <cell r="B175" t="str">
            <v>ConsumablesG&amp;A</v>
          </cell>
          <cell r="C175">
            <v>849.36922000000004</v>
          </cell>
          <cell r="D175">
            <v>903.66686000000004</v>
          </cell>
          <cell r="E175">
            <v>794</v>
          </cell>
          <cell r="F175">
            <v>903.66685999999993</v>
          </cell>
          <cell r="G175">
            <v>821.62790999999993</v>
          </cell>
          <cell r="H175">
            <v>856.58771000000002</v>
          </cell>
          <cell r="I175">
            <v>856.58771000000002</v>
          </cell>
          <cell r="J175">
            <v>3478.2293499999992</v>
          </cell>
          <cell r="K175">
            <v>3587.1886199999999</v>
          </cell>
          <cell r="L175">
            <v>3364.7207699999999</v>
          </cell>
          <cell r="M175"/>
          <cell r="N175"/>
          <cell r="O175"/>
          <cell r="P175"/>
          <cell r="Q175"/>
          <cell r="W175">
            <v>879.91204000000005</v>
          </cell>
          <cell r="X175">
            <v>927.21983</v>
          </cell>
          <cell r="Y175">
            <v>876.38989000000004</v>
          </cell>
          <cell r="Z175">
            <v>903.66686000000004</v>
          </cell>
          <cell r="AA175"/>
        </row>
        <row r="176">
          <cell r="A176" t="str">
            <v>Consumables</v>
          </cell>
          <cell r="B176" t="str">
            <v>ConsumablesTrans G/L</v>
          </cell>
          <cell r="C176">
            <v>0</v>
          </cell>
          <cell r="D176">
            <v>0</v>
          </cell>
          <cell r="E176"/>
          <cell r="F176">
            <v>0</v>
          </cell>
          <cell r="G176">
            <v>0</v>
          </cell>
          <cell r="H176">
            <v>0</v>
          </cell>
          <cell r="I176">
            <v>0</v>
          </cell>
          <cell r="J176">
            <v>0</v>
          </cell>
          <cell r="K176">
            <v>0</v>
          </cell>
          <cell r="L176">
            <v>0</v>
          </cell>
          <cell r="M176"/>
          <cell r="N176"/>
          <cell r="O176"/>
          <cell r="P176"/>
          <cell r="Q176"/>
          <cell r="W176">
            <v>0</v>
          </cell>
          <cell r="X176">
            <v>0</v>
          </cell>
          <cell r="Y176">
            <v>0</v>
          </cell>
          <cell r="Z176">
            <v>0</v>
          </cell>
          <cell r="AA176"/>
        </row>
        <row r="177">
          <cell r="A177" t="str">
            <v>Consumables</v>
          </cell>
          <cell r="B177" t="str">
            <v>ConsumablesR&amp;D</v>
          </cell>
          <cell r="C177">
            <v>3838.6964200000002</v>
          </cell>
          <cell r="D177">
            <v>4152.4265799999994</v>
          </cell>
          <cell r="E177">
            <v>3937</v>
          </cell>
          <cell r="F177">
            <v>4152.4265799999994</v>
          </cell>
          <cell r="G177">
            <v>3982.4347600000001</v>
          </cell>
          <cell r="H177">
            <v>3923.9086500000003</v>
          </cell>
          <cell r="I177">
            <v>3923.9086500000003</v>
          </cell>
          <cell r="J177">
            <v>15628.58856</v>
          </cell>
          <cell r="K177">
            <v>15939.943219999999</v>
          </cell>
          <cell r="L177">
            <v>15184.692050000001</v>
          </cell>
          <cell r="M177"/>
          <cell r="N177"/>
          <cell r="O177"/>
          <cell r="P177"/>
          <cell r="Q177"/>
          <cell r="W177">
            <v>3721.7071999999998</v>
          </cell>
          <cell r="X177">
            <v>4070.1256800000001</v>
          </cell>
          <cell r="Y177">
            <v>3995.6837599999999</v>
          </cell>
          <cell r="Z177">
            <v>4152.4265800000003</v>
          </cell>
          <cell r="AA177"/>
        </row>
        <row r="178">
          <cell r="A178" t="str">
            <v>Global Products HQ</v>
          </cell>
          <cell r="B178" t="str">
            <v>Global Products HQOrders</v>
          </cell>
          <cell r="C178">
            <v>0</v>
          </cell>
          <cell r="D178">
            <v>0</v>
          </cell>
          <cell r="E178"/>
          <cell r="F178">
            <v>0</v>
          </cell>
          <cell r="G178">
            <v>0</v>
          </cell>
          <cell r="H178">
            <v>0</v>
          </cell>
          <cell r="I178">
            <v>0</v>
          </cell>
          <cell r="J178">
            <v>0</v>
          </cell>
          <cell r="K178">
            <v>0</v>
          </cell>
          <cell r="L178">
            <v>0</v>
          </cell>
          <cell r="M178"/>
          <cell r="N178"/>
          <cell r="O178"/>
          <cell r="P178"/>
          <cell r="Q178"/>
          <cell r="W178">
            <v>0</v>
          </cell>
          <cell r="X178">
            <v>0</v>
          </cell>
          <cell r="Y178">
            <v>0</v>
          </cell>
          <cell r="Z178">
            <v>0</v>
          </cell>
          <cell r="AA178"/>
        </row>
        <row r="179">
          <cell r="A179" t="str">
            <v>Global Products HQ</v>
          </cell>
          <cell r="B179" t="str">
            <v>Global Products HQSales</v>
          </cell>
          <cell r="C179">
            <v>0</v>
          </cell>
          <cell r="D179">
            <v>0</v>
          </cell>
          <cell r="E179"/>
          <cell r="F179">
            <v>0</v>
          </cell>
          <cell r="G179">
            <v>0</v>
          </cell>
          <cell r="H179">
            <v>0</v>
          </cell>
          <cell r="I179">
            <v>0</v>
          </cell>
          <cell r="J179">
            <v>0</v>
          </cell>
          <cell r="K179">
            <v>0</v>
          </cell>
          <cell r="L179">
            <v>0</v>
          </cell>
          <cell r="M179"/>
          <cell r="N179"/>
          <cell r="O179"/>
          <cell r="P179"/>
          <cell r="Q179"/>
          <cell r="W179">
            <v>0</v>
          </cell>
          <cell r="X179">
            <v>0</v>
          </cell>
          <cell r="Y179">
            <v>0</v>
          </cell>
          <cell r="Z179">
            <v>0</v>
          </cell>
          <cell r="AA179"/>
        </row>
        <row r="180">
          <cell r="A180" t="str">
            <v>Global Products HQ</v>
          </cell>
          <cell r="B180" t="str">
            <v>Global Products HQCOGS</v>
          </cell>
          <cell r="C180">
            <v>0</v>
          </cell>
          <cell r="D180">
            <v>0</v>
          </cell>
          <cell r="E180"/>
          <cell r="F180">
            <v>0</v>
          </cell>
          <cell r="G180">
            <v>0</v>
          </cell>
          <cell r="H180">
            <v>0</v>
          </cell>
          <cell r="I180">
            <v>0</v>
          </cell>
          <cell r="J180">
            <v>0</v>
          </cell>
          <cell r="K180">
            <v>0</v>
          </cell>
          <cell r="L180">
            <v>0</v>
          </cell>
          <cell r="M180"/>
          <cell r="N180"/>
          <cell r="O180"/>
          <cell r="P180"/>
          <cell r="Q180"/>
          <cell r="W180">
            <v>0</v>
          </cell>
          <cell r="X180">
            <v>0</v>
          </cell>
          <cell r="Y180">
            <v>0</v>
          </cell>
          <cell r="Z180">
            <v>0</v>
          </cell>
          <cell r="AA180"/>
        </row>
        <row r="181">
          <cell r="A181" t="str">
            <v>Global Products HQ</v>
          </cell>
          <cell r="B181" t="str">
            <v>Global Products HQOMC</v>
          </cell>
          <cell r="C181">
            <v>0</v>
          </cell>
          <cell r="D181">
            <v>0</v>
          </cell>
          <cell r="E181"/>
          <cell r="F181">
            <v>0</v>
          </cell>
          <cell r="G181">
            <v>0</v>
          </cell>
          <cell r="H181">
            <v>0</v>
          </cell>
          <cell r="I181">
            <v>0</v>
          </cell>
          <cell r="J181">
            <v>0</v>
          </cell>
          <cell r="K181">
            <v>0</v>
          </cell>
          <cell r="L181">
            <v>1.799999999999996E-4</v>
          </cell>
          <cell r="M181"/>
          <cell r="N181"/>
          <cell r="O181"/>
          <cell r="P181"/>
          <cell r="Q181"/>
          <cell r="W181">
            <v>0</v>
          </cell>
          <cell r="X181">
            <v>0</v>
          </cell>
          <cell r="Y181">
            <v>0</v>
          </cell>
          <cell r="Z181">
            <v>0</v>
          </cell>
          <cell r="AA181"/>
        </row>
        <row r="182">
          <cell r="A182" t="str">
            <v>Global Products HQ</v>
          </cell>
          <cell r="B182" t="str">
            <v>Global Products HQSMS</v>
          </cell>
          <cell r="C182">
            <v>4.0786999999999995</v>
          </cell>
          <cell r="D182">
            <v>0</v>
          </cell>
          <cell r="E182"/>
          <cell r="F182">
            <v>0</v>
          </cell>
          <cell r="G182">
            <v>0</v>
          </cell>
          <cell r="H182">
            <v>0</v>
          </cell>
          <cell r="I182">
            <v>0</v>
          </cell>
          <cell r="J182">
            <v>4.0786999999999995</v>
          </cell>
          <cell r="K182">
            <v>0</v>
          </cell>
          <cell r="L182">
            <v>-3.7700000000000008E-3</v>
          </cell>
          <cell r="M182"/>
          <cell r="N182"/>
          <cell r="O182"/>
          <cell r="P182"/>
          <cell r="Q182"/>
          <cell r="W182">
            <v>0</v>
          </cell>
          <cell r="X182">
            <v>0</v>
          </cell>
          <cell r="Y182">
            <v>0</v>
          </cell>
          <cell r="Z182">
            <v>0</v>
          </cell>
          <cell r="AA182"/>
        </row>
        <row r="183">
          <cell r="A183" t="str">
            <v>Global Products HQ</v>
          </cell>
          <cell r="B183" t="str">
            <v>Global Products HQG&amp;A</v>
          </cell>
          <cell r="C183">
            <v>1182.4616799999999</v>
          </cell>
          <cell r="D183">
            <v>393.62599999999998</v>
          </cell>
          <cell r="E183">
            <v>1225</v>
          </cell>
          <cell r="F183">
            <v>393.62599999999998</v>
          </cell>
          <cell r="G183">
            <v>991.04754000000003</v>
          </cell>
          <cell r="H183">
            <v>346.13157999999999</v>
          </cell>
          <cell r="I183">
            <v>346.13157999999999</v>
          </cell>
          <cell r="J183">
            <v>2939.7523600000004</v>
          </cell>
          <cell r="K183">
            <v>1451.32053</v>
          </cell>
          <cell r="L183">
            <v>1321.5506700000001</v>
          </cell>
          <cell r="M183"/>
          <cell r="N183"/>
          <cell r="O183"/>
          <cell r="P183"/>
          <cell r="Q183"/>
          <cell r="W183">
            <v>345.96420999999998</v>
          </cell>
          <cell r="X183">
            <v>353.69716</v>
          </cell>
          <cell r="Y183">
            <v>358.03316000000001</v>
          </cell>
          <cell r="Z183">
            <v>393.62599999999998</v>
          </cell>
          <cell r="AA183"/>
        </row>
        <row r="184">
          <cell r="A184" t="str">
            <v>Global Products HQ</v>
          </cell>
          <cell r="B184" t="str">
            <v>Global Products HQTrans G/L</v>
          </cell>
          <cell r="C184">
            <v>0</v>
          </cell>
          <cell r="D184">
            <v>0</v>
          </cell>
          <cell r="E184"/>
          <cell r="F184">
            <v>0</v>
          </cell>
          <cell r="G184">
            <v>0</v>
          </cell>
          <cell r="H184">
            <v>0</v>
          </cell>
          <cell r="I184">
            <v>0</v>
          </cell>
          <cell r="J184">
            <v>0</v>
          </cell>
          <cell r="K184">
            <v>0</v>
          </cell>
          <cell r="L184">
            <v>0</v>
          </cell>
          <cell r="M184"/>
          <cell r="N184"/>
          <cell r="O184"/>
          <cell r="P184"/>
          <cell r="Q184"/>
          <cell r="W184">
            <v>0</v>
          </cell>
          <cell r="X184">
            <v>0</v>
          </cell>
          <cell r="Y184">
            <v>0</v>
          </cell>
          <cell r="Z184">
            <v>0</v>
          </cell>
          <cell r="AA184"/>
        </row>
        <row r="185">
          <cell r="A185" t="str">
            <v>Global Products HQ</v>
          </cell>
          <cell r="B185" t="str">
            <v>Global Products HQR&amp;D</v>
          </cell>
          <cell r="C185">
            <v>5117.47264</v>
          </cell>
          <cell r="D185">
            <v>5618.5727100000004</v>
          </cell>
          <cell r="E185">
            <v>5411</v>
          </cell>
          <cell r="F185">
            <v>5618.5727100000004</v>
          </cell>
          <cell r="G185">
            <v>5651.0252899999996</v>
          </cell>
          <cell r="H185">
            <v>5816.7072499999995</v>
          </cell>
          <cell r="I185">
            <v>5816.7072499999995</v>
          </cell>
          <cell r="J185">
            <v>21613.196749999999</v>
          </cell>
          <cell r="K185">
            <v>22799.633809999999</v>
          </cell>
          <cell r="L185">
            <v>23315.066010000006</v>
          </cell>
          <cell r="M185"/>
          <cell r="N185"/>
          <cell r="O185"/>
          <cell r="P185"/>
          <cell r="Q185"/>
          <cell r="W185">
            <v>5670.2198099999996</v>
          </cell>
          <cell r="X185">
            <v>5717.7735199999997</v>
          </cell>
          <cell r="Y185">
            <v>5793.0677699999997</v>
          </cell>
          <cell r="Z185">
            <v>5618.5727200000001</v>
          </cell>
          <cell r="AA185"/>
        </row>
        <row r="186">
          <cell r="A186" t="str">
            <v>Global Products Group</v>
          </cell>
          <cell r="B186" t="str">
            <v>Global Products GroupOrders</v>
          </cell>
          <cell r="C186">
            <v>7473.3674599999995</v>
          </cell>
          <cell r="D186">
            <v>7723.1809999999996</v>
          </cell>
          <cell r="E186">
            <v>7289</v>
          </cell>
          <cell r="F186">
            <v>7723.1809999999996</v>
          </cell>
          <cell r="G186">
            <v>8279.4539800000002</v>
          </cell>
          <cell r="H186">
            <v>7278.2543100000003</v>
          </cell>
          <cell r="I186">
            <v>7278.2543100000003</v>
          </cell>
          <cell r="J186">
            <v>34065.715960000001</v>
          </cell>
          <cell r="K186">
            <v>34807.091999999997</v>
          </cell>
          <cell r="L186">
            <v>33436.637849999999</v>
          </cell>
          <cell r="M186"/>
          <cell r="N186"/>
          <cell r="O186"/>
          <cell r="P186"/>
          <cell r="Q186"/>
          <cell r="W186">
            <v>9751.1779999999999</v>
          </cell>
          <cell r="X186">
            <v>8606.1919999999991</v>
          </cell>
          <cell r="Y186">
            <v>8726.5409999999993</v>
          </cell>
          <cell r="Z186">
            <v>7723.1809999999996</v>
          </cell>
          <cell r="AA186"/>
        </row>
        <row r="187">
          <cell r="A187" t="str">
            <v>Global Products Group</v>
          </cell>
          <cell r="B187" t="str">
            <v>Global Products GroupSales</v>
          </cell>
          <cell r="C187">
            <v>7898.0687399999997</v>
          </cell>
          <cell r="D187">
            <v>8091.18102</v>
          </cell>
          <cell r="E187">
            <v>7707</v>
          </cell>
          <cell r="F187">
            <v>8091.18102</v>
          </cell>
          <cell r="G187">
            <v>9180.1195499999994</v>
          </cell>
          <cell r="H187">
            <v>7631.8159199999991</v>
          </cell>
          <cell r="I187">
            <v>7631.8159199999991</v>
          </cell>
          <cell r="J187">
            <v>34074.592239999998</v>
          </cell>
          <cell r="K187">
            <v>34798.093049999996</v>
          </cell>
          <cell r="L187">
            <v>33552.560980000009</v>
          </cell>
          <cell r="M187"/>
          <cell r="N187"/>
          <cell r="O187"/>
          <cell r="P187"/>
          <cell r="Q187"/>
          <cell r="W187">
            <v>8228.1790099999998</v>
          </cell>
          <cell r="X187">
            <v>8767.1919999999991</v>
          </cell>
          <cell r="Y187">
            <v>9711.5410200000006</v>
          </cell>
          <cell r="Z187">
            <v>8091.18102</v>
          </cell>
          <cell r="AA187"/>
        </row>
        <row r="188">
          <cell r="A188" t="str">
            <v>Global Products Group</v>
          </cell>
          <cell r="B188" t="str">
            <v>Global Products GroupCOGS</v>
          </cell>
          <cell r="C188">
            <v>5596.7942999999996</v>
          </cell>
          <cell r="D188">
            <v>4297.72102</v>
          </cell>
          <cell r="E188">
            <v>4444</v>
          </cell>
          <cell r="F188">
            <v>4297.72102</v>
          </cell>
          <cell r="G188">
            <v>4676.1968500000003</v>
          </cell>
          <cell r="H188">
            <v>2310.8030100000005</v>
          </cell>
          <cell r="I188">
            <v>2310.8030100000005</v>
          </cell>
          <cell r="J188">
            <v>18936.577290000001</v>
          </cell>
          <cell r="K188">
            <v>16883.76108</v>
          </cell>
          <cell r="L188">
            <v>14614.26821</v>
          </cell>
          <cell r="M188"/>
          <cell r="N188"/>
          <cell r="O188"/>
          <cell r="P188"/>
          <cell r="Q188"/>
          <cell r="W188">
            <v>3799.1460299999999</v>
          </cell>
          <cell r="X188">
            <v>4246.6280200000001</v>
          </cell>
          <cell r="Y188">
            <v>4540.2660100000003</v>
          </cell>
          <cell r="Z188">
            <v>4297.7210100000002</v>
          </cell>
          <cell r="AA188"/>
        </row>
        <row r="189">
          <cell r="A189" t="str">
            <v>Global Products Group</v>
          </cell>
          <cell r="B189" t="str">
            <v>Global Products GroupOMC</v>
          </cell>
          <cell r="C189">
            <v>449.00979000000001</v>
          </cell>
          <cell r="D189">
            <v>173.24338000000006</v>
          </cell>
          <cell r="E189">
            <v>350</v>
          </cell>
          <cell r="F189">
            <v>173.24338000000006</v>
          </cell>
          <cell r="G189">
            <v>525.45685999999989</v>
          </cell>
          <cell r="H189">
            <v>507.23123999999996</v>
          </cell>
          <cell r="I189">
            <v>507.23123999999996</v>
          </cell>
          <cell r="J189">
            <v>2301.6450500000001</v>
          </cell>
          <cell r="K189">
            <v>1616.9511500000003</v>
          </cell>
          <cell r="L189">
            <v>1758.5361799999996</v>
          </cell>
          <cell r="M189"/>
          <cell r="N189"/>
          <cell r="O189"/>
          <cell r="P189"/>
          <cell r="Q189"/>
          <cell r="W189">
            <v>576.44227000000001</v>
          </cell>
          <cell r="X189">
            <v>450.78640000000001</v>
          </cell>
          <cell r="Y189">
            <v>416.47909999999996</v>
          </cell>
          <cell r="Z189">
            <v>173.24337999999997</v>
          </cell>
          <cell r="AA189"/>
        </row>
        <row r="190">
          <cell r="A190" t="str">
            <v>Global Products Group</v>
          </cell>
          <cell r="B190" t="str">
            <v>Global Products GroupSMS</v>
          </cell>
          <cell r="C190">
            <v>7137.5229199999994</v>
          </cell>
          <cell r="D190">
            <v>7257.7327999999998</v>
          </cell>
          <cell r="E190">
            <v>7070</v>
          </cell>
          <cell r="F190">
            <v>7257.7327999999998</v>
          </cell>
          <cell r="G190">
            <v>6849.7764400000005</v>
          </cell>
          <cell r="H190">
            <v>7366.2846099999997</v>
          </cell>
          <cell r="I190">
            <v>7366.2846099999997</v>
          </cell>
          <cell r="J190">
            <v>27585.577509999996</v>
          </cell>
          <cell r="K190">
            <v>28800.952580000001</v>
          </cell>
          <cell r="L190">
            <v>27800.07863</v>
          </cell>
          <cell r="M190"/>
          <cell r="N190"/>
          <cell r="O190"/>
          <cell r="P190"/>
          <cell r="Q190"/>
          <cell r="W190">
            <v>6939.6321500000004</v>
          </cell>
          <cell r="X190">
            <v>7297.5145700000012</v>
          </cell>
          <cell r="Y190">
            <v>7306.0730600000006</v>
          </cell>
          <cell r="Z190">
            <v>7257.7327999999998</v>
          </cell>
          <cell r="AA190"/>
        </row>
        <row r="191">
          <cell r="A191" t="str">
            <v>Global Products Group</v>
          </cell>
          <cell r="B191" t="str">
            <v>Global Products GroupG&amp;A</v>
          </cell>
          <cell r="C191">
            <v>2971.1221299999997</v>
          </cell>
          <cell r="D191">
            <v>2263.3006299999997</v>
          </cell>
          <cell r="E191">
            <v>2943</v>
          </cell>
          <cell r="F191">
            <v>2263.3006299999997</v>
          </cell>
          <cell r="G191">
            <v>2759.1346699999999</v>
          </cell>
          <cell r="H191">
            <v>2272.1030799999999</v>
          </cell>
          <cell r="I191">
            <v>2272.1030799999999</v>
          </cell>
          <cell r="J191">
            <v>10340.243559999999</v>
          </cell>
          <cell r="K191">
            <v>9147.9468300000008</v>
          </cell>
          <cell r="L191">
            <v>8951.2800999999999</v>
          </cell>
          <cell r="M191"/>
          <cell r="N191"/>
          <cell r="O191"/>
          <cell r="P191"/>
          <cell r="Q191"/>
          <cell r="W191">
            <v>2262.68714</v>
          </cell>
          <cell r="X191">
            <v>2364.4132</v>
          </cell>
          <cell r="Y191">
            <v>2257.5458599999997</v>
          </cell>
          <cell r="Z191">
            <v>2263.3006500000001</v>
          </cell>
          <cell r="AA191"/>
        </row>
        <row r="192">
          <cell r="A192" t="str">
            <v>Global Products Group</v>
          </cell>
          <cell r="B192" t="str">
            <v>Global Products GroupTrans G/L</v>
          </cell>
          <cell r="C192">
            <v>0</v>
          </cell>
          <cell r="D192">
            <v>0</v>
          </cell>
          <cell r="E192">
            <v>0</v>
          </cell>
          <cell r="F192">
            <v>0</v>
          </cell>
          <cell r="G192">
            <v>0</v>
          </cell>
          <cell r="H192">
            <v>0</v>
          </cell>
          <cell r="I192">
            <v>0</v>
          </cell>
          <cell r="J192">
            <v>1.99644</v>
          </cell>
          <cell r="K192">
            <v>0</v>
          </cell>
          <cell r="L192">
            <v>0</v>
          </cell>
          <cell r="M192"/>
          <cell r="N192"/>
          <cell r="O192"/>
          <cell r="P192"/>
          <cell r="Q192"/>
          <cell r="W192">
            <v>0</v>
          </cell>
          <cell r="X192">
            <v>0</v>
          </cell>
          <cell r="Y192">
            <v>0</v>
          </cell>
          <cell r="Z192">
            <v>0</v>
          </cell>
          <cell r="AA192"/>
        </row>
        <row r="193">
          <cell r="A193" t="str">
            <v>Global Products Group</v>
          </cell>
          <cell r="B193" t="str">
            <v>Global Products GroupR&amp;D</v>
          </cell>
          <cell r="C193">
            <v>39776.09261</v>
          </cell>
          <cell r="D193">
            <v>40461.328869999998</v>
          </cell>
          <cell r="E193">
            <v>40374</v>
          </cell>
          <cell r="F193">
            <v>40461.328869999998</v>
          </cell>
          <cell r="G193">
            <v>38701.353939999994</v>
          </cell>
          <cell r="H193">
            <v>38214.831789999997</v>
          </cell>
          <cell r="I193">
            <v>38214.831789999997</v>
          </cell>
          <cell r="J193">
            <v>153762.67632999999</v>
          </cell>
          <cell r="K193">
            <v>157023.98592999997</v>
          </cell>
          <cell r="L193">
            <v>147116.15456999998</v>
          </cell>
          <cell r="M193"/>
          <cell r="N193"/>
          <cell r="O193"/>
          <cell r="P193"/>
          <cell r="Q193"/>
          <cell r="W193">
            <v>37352.654620000001</v>
          </cell>
          <cell r="X193">
            <v>39582.422489999997</v>
          </cell>
          <cell r="Y193">
            <v>39627.579950000007</v>
          </cell>
          <cell r="Z193">
            <v>40461.328899999993</v>
          </cell>
          <cell r="AA193"/>
        </row>
        <row r="194">
          <cell r="A194" t="str">
            <v>Global Operations</v>
          </cell>
          <cell r="B194" t="str">
            <v>Global OperationsOrders</v>
          </cell>
          <cell r="C194">
            <v>0</v>
          </cell>
          <cell r="D194">
            <v>0</v>
          </cell>
          <cell r="E194"/>
          <cell r="F194">
            <v>0</v>
          </cell>
          <cell r="G194">
            <v>0</v>
          </cell>
          <cell r="H194">
            <v>211.33257</v>
          </cell>
          <cell r="I194">
            <v>211.33257</v>
          </cell>
          <cell r="J194">
            <v>0</v>
          </cell>
          <cell r="K194">
            <v>0</v>
          </cell>
          <cell r="L194">
            <v>1862.4489599999999</v>
          </cell>
          <cell r="M194"/>
          <cell r="N194"/>
          <cell r="O194"/>
          <cell r="P194"/>
          <cell r="Q194"/>
          <cell r="W194">
            <v>0</v>
          </cell>
          <cell r="X194">
            <v>0</v>
          </cell>
          <cell r="Y194">
            <v>0</v>
          </cell>
          <cell r="Z194">
            <v>0</v>
          </cell>
          <cell r="AA194"/>
        </row>
        <row r="195">
          <cell r="A195" t="str">
            <v>Global Operations</v>
          </cell>
          <cell r="B195" t="str">
            <v>Global OperationsSales</v>
          </cell>
          <cell r="C195">
            <v>0</v>
          </cell>
          <cell r="D195">
            <v>0</v>
          </cell>
          <cell r="E195"/>
          <cell r="F195">
            <v>0</v>
          </cell>
          <cell r="G195">
            <v>0</v>
          </cell>
          <cell r="H195">
            <v>211.33257</v>
          </cell>
          <cell r="I195">
            <v>211.33257</v>
          </cell>
          <cell r="J195">
            <v>0</v>
          </cell>
          <cell r="K195">
            <v>0</v>
          </cell>
          <cell r="L195">
            <v>1862.4489699999999</v>
          </cell>
          <cell r="M195"/>
          <cell r="N195"/>
          <cell r="O195"/>
          <cell r="P195"/>
          <cell r="Q195"/>
          <cell r="W195">
            <v>0</v>
          </cell>
          <cell r="X195">
            <v>0</v>
          </cell>
          <cell r="Y195">
            <v>0</v>
          </cell>
          <cell r="Z195">
            <v>0</v>
          </cell>
          <cell r="AA195"/>
        </row>
        <row r="196">
          <cell r="A196" t="str">
            <v>Global Operations</v>
          </cell>
          <cell r="B196" t="str">
            <v>Global OperationsCOGS</v>
          </cell>
          <cell r="C196">
            <v>0</v>
          </cell>
          <cell r="D196">
            <v>0</v>
          </cell>
          <cell r="E196"/>
          <cell r="F196">
            <v>0</v>
          </cell>
          <cell r="G196">
            <v>0</v>
          </cell>
          <cell r="H196">
            <v>60.389579999999995</v>
          </cell>
          <cell r="I196">
            <v>60.389579999999995</v>
          </cell>
          <cell r="J196">
            <v>0</v>
          </cell>
          <cell r="K196">
            <v>0</v>
          </cell>
          <cell r="L196">
            <v>692.75283999999988</v>
          </cell>
          <cell r="M196"/>
          <cell r="N196"/>
          <cell r="O196"/>
          <cell r="P196"/>
          <cell r="Q196"/>
          <cell r="W196">
            <v>0</v>
          </cell>
          <cell r="X196">
            <v>0</v>
          </cell>
          <cell r="Y196">
            <v>0</v>
          </cell>
          <cell r="Z196">
            <v>0</v>
          </cell>
          <cell r="AA196"/>
        </row>
        <row r="197">
          <cell r="A197" t="str">
            <v>Global Operations</v>
          </cell>
          <cell r="B197" t="str">
            <v>Global OperationsOMC</v>
          </cell>
          <cell r="C197">
            <v>15910.718730000001</v>
          </cell>
          <cell r="D197">
            <v>15191.483329999999</v>
          </cell>
          <cell r="E197">
            <v>15985</v>
          </cell>
          <cell r="F197">
            <v>15191.483329999999</v>
          </cell>
          <cell r="G197">
            <v>14442.195879999999</v>
          </cell>
          <cell r="H197">
            <v>15120.455889999999</v>
          </cell>
          <cell r="I197">
            <v>15120.455889999999</v>
          </cell>
          <cell r="J197">
            <v>61319.170270000002</v>
          </cell>
          <cell r="K197">
            <v>61072.499169999996</v>
          </cell>
          <cell r="L197">
            <v>59631.579159999994</v>
          </cell>
          <cell r="M197"/>
          <cell r="N197"/>
          <cell r="O197"/>
          <cell r="P197"/>
          <cell r="Q197"/>
          <cell r="W197">
            <v>15165.7399</v>
          </cell>
          <cell r="X197">
            <v>15951.61371</v>
          </cell>
          <cell r="Y197">
            <v>14763.66223</v>
          </cell>
          <cell r="Z197">
            <v>15191.483340000001</v>
          </cell>
          <cell r="AA197"/>
        </row>
        <row r="198">
          <cell r="A198" t="str">
            <v>Global Operations</v>
          </cell>
          <cell r="B198" t="str">
            <v>Global OperationsSMS</v>
          </cell>
          <cell r="C198">
            <v>0</v>
          </cell>
          <cell r="D198">
            <v>0</v>
          </cell>
          <cell r="E198"/>
          <cell r="F198">
            <v>0</v>
          </cell>
          <cell r="G198">
            <v>0</v>
          </cell>
          <cell r="H198">
            <v>0</v>
          </cell>
          <cell r="I198">
            <v>0</v>
          </cell>
          <cell r="J198">
            <v>0</v>
          </cell>
          <cell r="K198">
            <v>0</v>
          </cell>
          <cell r="L198">
            <v>0</v>
          </cell>
          <cell r="M198"/>
          <cell r="N198"/>
          <cell r="O198"/>
          <cell r="P198"/>
          <cell r="Q198"/>
          <cell r="W198">
            <v>0</v>
          </cell>
          <cell r="X198">
            <v>0</v>
          </cell>
          <cell r="Y198">
            <v>0</v>
          </cell>
          <cell r="Z198">
            <v>0</v>
          </cell>
          <cell r="AA198"/>
        </row>
        <row r="199">
          <cell r="A199" t="str">
            <v>Global Operations</v>
          </cell>
          <cell r="B199" t="str">
            <v>Global OperationsG&amp;A</v>
          </cell>
          <cell r="C199">
            <v>23.200359999999989</v>
          </cell>
          <cell r="D199">
            <v>506.01499000000001</v>
          </cell>
          <cell r="E199">
            <v>207</v>
          </cell>
          <cell r="F199">
            <v>506.01499000000001</v>
          </cell>
          <cell r="G199">
            <v>879.83375999999998</v>
          </cell>
          <cell r="H199">
            <v>531.56837999999993</v>
          </cell>
          <cell r="I199">
            <v>531.56837999999993</v>
          </cell>
          <cell r="J199">
            <v>2832.2425800000001</v>
          </cell>
          <cell r="K199">
            <v>3086.29529</v>
          </cell>
          <cell r="L199">
            <v>3582.8357999999998</v>
          </cell>
          <cell r="M199"/>
          <cell r="N199"/>
          <cell r="O199"/>
          <cell r="P199"/>
          <cell r="Q199"/>
          <cell r="W199">
            <v>975.42399</v>
          </cell>
          <cell r="X199">
            <v>795.43299000000002</v>
          </cell>
          <cell r="Y199">
            <v>809.42331999999999</v>
          </cell>
          <cell r="Z199">
            <v>506.01497999999998</v>
          </cell>
          <cell r="AA199"/>
        </row>
        <row r="200">
          <cell r="A200" t="str">
            <v>Global Operations</v>
          </cell>
          <cell r="B200" t="str">
            <v>Global OperationsTrans G/L</v>
          </cell>
          <cell r="C200">
            <v>0</v>
          </cell>
          <cell r="D200">
            <v>0</v>
          </cell>
          <cell r="E200"/>
          <cell r="F200">
            <v>0</v>
          </cell>
          <cell r="G200">
            <v>0</v>
          </cell>
          <cell r="H200">
            <v>0</v>
          </cell>
          <cell r="I200">
            <v>0</v>
          </cell>
          <cell r="J200">
            <v>0</v>
          </cell>
          <cell r="K200">
            <v>0</v>
          </cell>
          <cell r="L200">
            <v>0</v>
          </cell>
          <cell r="M200"/>
          <cell r="N200"/>
          <cell r="O200"/>
          <cell r="P200"/>
          <cell r="Q200"/>
          <cell r="W200">
            <v>0</v>
          </cell>
          <cell r="X200">
            <v>0</v>
          </cell>
          <cell r="Y200">
            <v>0</v>
          </cell>
          <cell r="Z200">
            <v>0</v>
          </cell>
          <cell r="AA200"/>
        </row>
        <row r="201">
          <cell r="A201" t="str">
            <v>Global Operations</v>
          </cell>
          <cell r="B201" t="str">
            <v>Global OperationsR&amp;D</v>
          </cell>
          <cell r="C201">
            <v>755.79969000000006</v>
          </cell>
          <cell r="D201">
            <v>889.90346999999997</v>
          </cell>
          <cell r="E201">
            <v>745</v>
          </cell>
          <cell r="F201">
            <v>889.90346999999997</v>
          </cell>
          <cell r="G201">
            <v>775.16489000000001</v>
          </cell>
          <cell r="H201">
            <v>701.66206</v>
          </cell>
          <cell r="I201">
            <v>701.66206</v>
          </cell>
          <cell r="J201">
            <v>2911.6090999999997</v>
          </cell>
          <cell r="K201">
            <v>3434.2247500000003</v>
          </cell>
          <cell r="L201">
            <v>2486.4794099999995</v>
          </cell>
          <cell r="M201"/>
          <cell r="N201"/>
          <cell r="O201"/>
          <cell r="P201"/>
          <cell r="Q201"/>
          <cell r="W201">
            <v>758.44914000000006</v>
          </cell>
          <cell r="X201">
            <v>886.76662999999996</v>
          </cell>
          <cell r="Y201">
            <v>899.10550999999998</v>
          </cell>
          <cell r="Z201">
            <v>889.90346999999997</v>
          </cell>
          <cell r="AA201"/>
        </row>
        <row r="202">
          <cell r="A202" t="str">
            <v>Waters HQ</v>
          </cell>
          <cell r="B202" t="str">
            <v>Waters HQOrders</v>
          </cell>
          <cell r="C202">
            <v>0</v>
          </cell>
          <cell r="D202">
            <v>0</v>
          </cell>
          <cell r="E202"/>
          <cell r="F202">
            <v>0</v>
          </cell>
          <cell r="G202">
            <v>0</v>
          </cell>
          <cell r="H202">
            <v>0</v>
          </cell>
          <cell r="I202">
            <v>0</v>
          </cell>
          <cell r="J202">
            <v>0</v>
          </cell>
          <cell r="K202">
            <v>0</v>
          </cell>
          <cell r="L202">
            <v>0</v>
          </cell>
          <cell r="M202"/>
          <cell r="N202"/>
          <cell r="O202"/>
          <cell r="P202"/>
          <cell r="Q202"/>
          <cell r="W202">
            <v>0</v>
          </cell>
          <cell r="X202">
            <v>0</v>
          </cell>
          <cell r="Y202">
            <v>0</v>
          </cell>
          <cell r="Z202">
            <v>0</v>
          </cell>
          <cell r="AA202"/>
        </row>
        <row r="203">
          <cell r="A203" t="str">
            <v>Waters HQ</v>
          </cell>
          <cell r="B203" t="str">
            <v>Waters HQSales</v>
          </cell>
          <cell r="C203">
            <v>0</v>
          </cell>
          <cell r="D203">
            <v>0</v>
          </cell>
          <cell r="E203"/>
          <cell r="F203">
            <v>0</v>
          </cell>
          <cell r="G203">
            <v>0</v>
          </cell>
          <cell r="H203">
            <v>0</v>
          </cell>
          <cell r="I203">
            <v>0</v>
          </cell>
          <cell r="J203">
            <v>0</v>
          </cell>
          <cell r="K203">
            <v>0</v>
          </cell>
          <cell r="L203">
            <v>0</v>
          </cell>
          <cell r="M203"/>
          <cell r="N203"/>
          <cell r="O203"/>
          <cell r="P203"/>
          <cell r="Q203"/>
          <cell r="W203">
            <v>0</v>
          </cell>
          <cell r="X203">
            <v>0</v>
          </cell>
          <cell r="Y203">
            <v>0</v>
          </cell>
          <cell r="Z203">
            <v>0</v>
          </cell>
          <cell r="AA203"/>
        </row>
        <row r="204">
          <cell r="A204" t="str">
            <v>Waters HQ</v>
          </cell>
          <cell r="B204" t="str">
            <v>Waters HQCOGS</v>
          </cell>
          <cell r="C204">
            <v>495.29338000000001</v>
          </cell>
          <cell r="D204">
            <v>416.21313000000004</v>
          </cell>
          <cell r="E204">
            <v>329</v>
          </cell>
          <cell r="F204">
            <v>416.21313000000004</v>
          </cell>
          <cell r="G204">
            <v>355.21582000000001</v>
          </cell>
          <cell r="H204">
            <v>309.65771000000001</v>
          </cell>
          <cell r="I204">
            <v>309.65771000000001</v>
          </cell>
          <cell r="J204">
            <v>1314.15327</v>
          </cell>
          <cell r="K204">
            <v>1387.14185</v>
          </cell>
          <cell r="L204">
            <v>1093.5851400000001</v>
          </cell>
          <cell r="M204"/>
          <cell r="N204"/>
          <cell r="O204"/>
          <cell r="P204"/>
          <cell r="Q204"/>
          <cell r="W204">
            <v>292.86214999999999</v>
          </cell>
          <cell r="X204">
            <v>359.37817000000001</v>
          </cell>
          <cell r="Y204">
            <v>318.6884</v>
          </cell>
          <cell r="Z204">
            <v>416.21312999999998</v>
          </cell>
          <cell r="AA204"/>
        </row>
        <row r="205">
          <cell r="A205" t="str">
            <v>Waters HQ</v>
          </cell>
          <cell r="B205" t="str">
            <v>Waters HQOMC</v>
          </cell>
          <cell r="C205">
            <v>8793.7368799999986</v>
          </cell>
          <cell r="D205">
            <v>10849.54399</v>
          </cell>
          <cell r="E205">
            <v>8430</v>
          </cell>
          <cell r="F205">
            <v>10849.54399</v>
          </cell>
          <cell r="G205">
            <v>8999.4596700000002</v>
          </cell>
          <cell r="H205">
            <v>10912.396189999999</v>
          </cell>
          <cell r="I205">
            <v>10912.396189999999</v>
          </cell>
          <cell r="J205">
            <v>36108.708709999999</v>
          </cell>
          <cell r="K205">
            <v>42009.130819999998</v>
          </cell>
          <cell r="L205">
            <v>37141.431100000002</v>
          </cell>
          <cell r="M205"/>
          <cell r="N205"/>
          <cell r="O205"/>
          <cell r="P205"/>
          <cell r="Q205"/>
          <cell r="W205">
            <v>10120.37701</v>
          </cell>
          <cell r="X205">
            <v>10432.561400000001</v>
          </cell>
          <cell r="Y205">
            <v>10606.64842</v>
          </cell>
          <cell r="Z205">
            <v>10849.54399</v>
          </cell>
          <cell r="AA205"/>
        </row>
        <row r="206">
          <cell r="A206" t="str">
            <v>Waters HQ</v>
          </cell>
          <cell r="B206" t="str">
            <v>Waters HQSMS</v>
          </cell>
          <cell r="C206">
            <v>1532.96489</v>
          </cell>
          <cell r="D206">
            <v>1552.1579999999999</v>
          </cell>
          <cell r="E206">
            <v>627</v>
          </cell>
          <cell r="F206">
            <v>1552.1579999999999</v>
          </cell>
          <cell r="G206">
            <v>-603.89288999999985</v>
          </cell>
          <cell r="H206">
            <v>-2.1526799999999184</v>
          </cell>
          <cell r="I206">
            <v>-2.1526799999999184</v>
          </cell>
          <cell r="J206">
            <v>3153.7449999999999</v>
          </cell>
          <cell r="K206">
            <v>5006.9599600000001</v>
          </cell>
          <cell r="L206">
            <v>5281.7143999999998</v>
          </cell>
          <cell r="M206"/>
          <cell r="N206"/>
          <cell r="O206"/>
          <cell r="P206"/>
          <cell r="Q206"/>
          <cell r="W206">
            <v>951.322</v>
          </cell>
          <cell r="X206">
            <v>1251.7399800000001</v>
          </cell>
          <cell r="Y206">
            <v>1251.7399800000001</v>
          </cell>
          <cell r="Z206">
            <v>1552.1579999999999</v>
          </cell>
          <cell r="AA206"/>
        </row>
        <row r="207">
          <cell r="A207" t="str">
            <v>Waters HQ</v>
          </cell>
          <cell r="B207" t="str">
            <v>Waters HQG&amp;A</v>
          </cell>
          <cell r="C207">
            <v>3410.7913600000002</v>
          </cell>
          <cell r="D207">
            <v>3703.6136399999996</v>
          </cell>
          <cell r="E207">
            <v>3327</v>
          </cell>
          <cell r="F207">
            <v>3703.6136399999996</v>
          </cell>
          <cell r="G207">
            <v>2697.34998</v>
          </cell>
          <cell r="H207">
            <v>5421.7055899999996</v>
          </cell>
          <cell r="I207">
            <v>5421.7055899999996</v>
          </cell>
          <cell r="J207">
            <v>12298.994130000001</v>
          </cell>
          <cell r="K207">
            <v>19734.550589999999</v>
          </cell>
          <cell r="L207">
            <v>13220.72135</v>
          </cell>
          <cell r="M207"/>
          <cell r="N207"/>
          <cell r="O207"/>
          <cell r="P207"/>
          <cell r="Q207"/>
          <cell r="W207">
            <v>5203.9491500000004</v>
          </cell>
          <cell r="X207">
            <v>5403.4747699999998</v>
          </cell>
          <cell r="Y207">
            <v>5423.5130300000001</v>
          </cell>
          <cell r="Z207">
            <v>5783.6554900000001</v>
          </cell>
          <cell r="AA207"/>
        </row>
        <row r="208">
          <cell r="A208" t="str">
            <v>Waters HQ</v>
          </cell>
          <cell r="B208" t="str">
            <v>Waters HQTrans G/L</v>
          </cell>
          <cell r="C208">
            <v>0</v>
          </cell>
          <cell r="D208">
            <v>0</v>
          </cell>
          <cell r="E208"/>
          <cell r="F208">
            <v>0</v>
          </cell>
          <cell r="G208">
            <v>0</v>
          </cell>
          <cell r="H208">
            <v>0</v>
          </cell>
          <cell r="I208">
            <v>0</v>
          </cell>
          <cell r="J208">
            <v>0</v>
          </cell>
          <cell r="K208">
            <v>0</v>
          </cell>
          <cell r="L208">
            <v>-0.217</v>
          </cell>
          <cell r="M208"/>
          <cell r="N208"/>
          <cell r="O208"/>
          <cell r="P208"/>
          <cell r="Q208"/>
          <cell r="W208">
            <v>0</v>
          </cell>
          <cell r="X208">
            <v>0</v>
          </cell>
          <cell r="Y208">
            <v>0</v>
          </cell>
          <cell r="Z208">
            <v>0</v>
          </cell>
          <cell r="AA208"/>
        </row>
        <row r="209">
          <cell r="A209" t="str">
            <v>Waters HQ</v>
          </cell>
          <cell r="B209" t="str">
            <v>Waters HQR&amp;D</v>
          </cell>
          <cell r="C209">
            <v>-4780.6172000000006</v>
          </cell>
          <cell r="D209">
            <v>-7362.6939899999998</v>
          </cell>
          <cell r="E209">
            <v>-6657</v>
          </cell>
          <cell r="F209">
            <v>-7362.6939899999998</v>
          </cell>
          <cell r="G209">
            <v>-6749.24424</v>
          </cell>
          <cell r="H209">
            <v>-6276.7370700000001</v>
          </cell>
          <cell r="I209">
            <v>-6276.7370700000001</v>
          </cell>
          <cell r="J209">
            <v>-24101.47364</v>
          </cell>
          <cell r="K209">
            <v>-29231.82994</v>
          </cell>
          <cell r="L209">
            <v>-25686.926029999999</v>
          </cell>
          <cell r="M209"/>
          <cell r="N209"/>
          <cell r="O209"/>
          <cell r="P209"/>
          <cell r="Q209"/>
          <cell r="W209">
            <v>-7080.4579899999999</v>
          </cell>
          <cell r="X209">
            <v>-7327.9009599999999</v>
          </cell>
          <cell r="Y209">
            <v>-7460.777</v>
          </cell>
          <cell r="Z209">
            <v>-7362.6939899999998</v>
          </cell>
          <cell r="AA209"/>
        </row>
        <row r="210">
          <cell r="A210" t="str">
            <v>Waters Hedge</v>
          </cell>
          <cell r="B210" t="str">
            <v>Waters HedgeOrders</v>
          </cell>
          <cell r="C210">
            <v>0</v>
          </cell>
          <cell r="D210">
            <v>0</v>
          </cell>
          <cell r="E210"/>
          <cell r="F210">
            <v>0</v>
          </cell>
          <cell r="G210">
            <v>0</v>
          </cell>
          <cell r="H210">
            <v>0</v>
          </cell>
          <cell r="I210">
            <v>0</v>
          </cell>
          <cell r="J210">
            <v>0</v>
          </cell>
          <cell r="K210">
            <v>0</v>
          </cell>
          <cell r="L210">
            <v>0</v>
          </cell>
          <cell r="M210"/>
          <cell r="N210"/>
          <cell r="O210"/>
          <cell r="P210"/>
          <cell r="Q210"/>
          <cell r="W210">
            <v>0</v>
          </cell>
          <cell r="X210">
            <v>0</v>
          </cell>
          <cell r="Y210">
            <v>0</v>
          </cell>
          <cell r="Z210">
            <v>0</v>
          </cell>
          <cell r="AA210"/>
        </row>
        <row r="211">
          <cell r="A211" t="str">
            <v>Waters Hedge</v>
          </cell>
          <cell r="B211" t="str">
            <v>Waters HedgeSales</v>
          </cell>
          <cell r="C211">
            <v>0</v>
          </cell>
          <cell r="D211">
            <v>0</v>
          </cell>
          <cell r="E211"/>
          <cell r="F211">
            <v>0</v>
          </cell>
          <cell r="G211">
            <v>0</v>
          </cell>
          <cell r="H211">
            <v>0</v>
          </cell>
          <cell r="I211">
            <v>0</v>
          </cell>
          <cell r="J211">
            <v>0</v>
          </cell>
          <cell r="K211">
            <v>0</v>
          </cell>
          <cell r="L211">
            <v>0</v>
          </cell>
          <cell r="M211"/>
          <cell r="N211"/>
          <cell r="O211"/>
          <cell r="P211"/>
          <cell r="Q211"/>
          <cell r="W211">
            <v>0</v>
          </cell>
          <cell r="X211">
            <v>0</v>
          </cell>
          <cell r="Y211">
            <v>0</v>
          </cell>
          <cell r="Z211">
            <v>0</v>
          </cell>
          <cell r="AA211"/>
        </row>
        <row r="212">
          <cell r="A212" t="str">
            <v>Waters Hedge</v>
          </cell>
          <cell r="B212" t="str">
            <v>Waters HedgeCOGS</v>
          </cell>
          <cell r="C212">
            <v>0</v>
          </cell>
          <cell r="D212">
            <v>0</v>
          </cell>
          <cell r="E212"/>
          <cell r="F212">
            <v>0</v>
          </cell>
          <cell r="G212">
            <v>0</v>
          </cell>
          <cell r="H212">
            <v>0</v>
          </cell>
          <cell r="I212">
            <v>0</v>
          </cell>
          <cell r="J212">
            <v>0</v>
          </cell>
          <cell r="K212">
            <v>0</v>
          </cell>
          <cell r="L212">
            <v>0</v>
          </cell>
          <cell r="M212"/>
          <cell r="N212"/>
          <cell r="O212"/>
          <cell r="P212"/>
          <cell r="Q212"/>
          <cell r="W212">
            <v>0</v>
          </cell>
          <cell r="X212">
            <v>0</v>
          </cell>
          <cell r="Y212">
            <v>0</v>
          </cell>
          <cell r="Z212">
            <v>0</v>
          </cell>
          <cell r="AA212"/>
        </row>
        <row r="213">
          <cell r="A213" t="str">
            <v>Waters Hedge</v>
          </cell>
          <cell r="B213" t="str">
            <v>Waters HedgeOMC</v>
          </cell>
          <cell r="C213">
            <v>0</v>
          </cell>
          <cell r="D213">
            <v>-900.00000999999986</v>
          </cell>
          <cell r="E213">
            <v>100</v>
          </cell>
          <cell r="F213">
            <v>-900.00000999999997</v>
          </cell>
          <cell r="G213">
            <v>0</v>
          </cell>
          <cell r="H213">
            <v>0</v>
          </cell>
          <cell r="I213">
            <v>0</v>
          </cell>
          <cell r="J213">
            <v>0</v>
          </cell>
          <cell r="K213">
            <v>8252.9999900000003</v>
          </cell>
          <cell r="L213">
            <v>0</v>
          </cell>
          <cell r="M213"/>
          <cell r="N213"/>
          <cell r="O213"/>
          <cell r="P213"/>
          <cell r="Q213"/>
          <cell r="W213">
            <v>0</v>
          </cell>
          <cell r="X213">
            <v>1760</v>
          </cell>
          <cell r="Y213">
            <v>7393</v>
          </cell>
          <cell r="Z213">
            <v>-900.00000999999997</v>
          </cell>
          <cell r="AA213"/>
        </row>
        <row r="214">
          <cell r="A214" t="str">
            <v>Waters Hedge</v>
          </cell>
          <cell r="B214" t="str">
            <v>Waters HedgeSMS</v>
          </cell>
          <cell r="C214">
            <v>0</v>
          </cell>
          <cell r="D214">
            <v>-999.99998000000005</v>
          </cell>
          <cell r="E214">
            <v>-1000</v>
          </cell>
          <cell r="F214">
            <v>-999.99998000000005</v>
          </cell>
          <cell r="G214">
            <v>0</v>
          </cell>
          <cell r="H214">
            <v>0</v>
          </cell>
          <cell r="I214">
            <v>0</v>
          </cell>
          <cell r="J214">
            <v>0</v>
          </cell>
          <cell r="K214">
            <v>-2999.9999400000002</v>
          </cell>
          <cell r="L214">
            <v>0</v>
          </cell>
          <cell r="M214"/>
          <cell r="N214"/>
          <cell r="O214"/>
          <cell r="P214"/>
          <cell r="Q214"/>
          <cell r="W214">
            <v>0</v>
          </cell>
          <cell r="X214">
            <v>-999.99998000000005</v>
          </cell>
          <cell r="Y214">
            <v>-999.99998000000005</v>
          </cell>
          <cell r="Z214">
            <v>-999.99998000000005</v>
          </cell>
          <cell r="AA214"/>
        </row>
        <row r="215">
          <cell r="A215" t="str">
            <v>Waters Hedge</v>
          </cell>
          <cell r="B215" t="str">
            <v>Waters HedgeG&amp;A</v>
          </cell>
          <cell r="C215">
            <v>0</v>
          </cell>
          <cell r="D215">
            <v>-499.99999000000003</v>
          </cell>
          <cell r="E215">
            <v>-500</v>
          </cell>
          <cell r="F215">
            <v>-499.99999000000003</v>
          </cell>
          <cell r="G215">
            <v>0</v>
          </cell>
          <cell r="H215">
            <v>0</v>
          </cell>
          <cell r="I215">
            <v>0</v>
          </cell>
          <cell r="J215">
            <v>0</v>
          </cell>
          <cell r="K215">
            <v>-1499.9999700000001</v>
          </cell>
          <cell r="L215">
            <v>0</v>
          </cell>
          <cell r="M215"/>
          <cell r="N215"/>
          <cell r="O215"/>
          <cell r="P215"/>
          <cell r="Q215"/>
          <cell r="W215">
            <v>0</v>
          </cell>
          <cell r="X215">
            <v>-499.99999000000003</v>
          </cell>
          <cell r="Y215">
            <v>-499.99999000000003</v>
          </cell>
          <cell r="Z215">
            <v>-499.99999000000003</v>
          </cell>
          <cell r="AA215"/>
        </row>
        <row r="216">
          <cell r="A216" t="str">
            <v>Waters Hedge</v>
          </cell>
          <cell r="B216" t="str">
            <v>Waters HedgeTrans G/L</v>
          </cell>
          <cell r="C216">
            <v>0</v>
          </cell>
          <cell r="D216">
            <v>0</v>
          </cell>
          <cell r="E216"/>
          <cell r="F216">
            <v>0</v>
          </cell>
          <cell r="G216">
            <v>0</v>
          </cell>
          <cell r="H216">
            <v>0</v>
          </cell>
          <cell r="I216">
            <v>0</v>
          </cell>
          <cell r="J216">
            <v>0</v>
          </cell>
          <cell r="K216">
            <v>0</v>
          </cell>
          <cell r="L216">
            <v>0</v>
          </cell>
          <cell r="M216"/>
          <cell r="N216"/>
          <cell r="O216"/>
          <cell r="P216"/>
          <cell r="Q216"/>
          <cell r="W216">
            <v>0</v>
          </cell>
          <cell r="X216">
            <v>0</v>
          </cell>
          <cell r="Y216">
            <v>0</v>
          </cell>
          <cell r="Z216">
            <v>0</v>
          </cell>
          <cell r="AA216"/>
        </row>
        <row r="217">
          <cell r="A217" t="str">
            <v>Waters Hedge</v>
          </cell>
          <cell r="B217" t="str">
            <v>Waters HedgeR&amp;D</v>
          </cell>
          <cell r="C217">
            <v>0</v>
          </cell>
          <cell r="D217">
            <v>0</v>
          </cell>
          <cell r="E217"/>
          <cell r="F217">
            <v>0</v>
          </cell>
          <cell r="G217">
            <v>0</v>
          </cell>
          <cell r="H217">
            <v>0</v>
          </cell>
          <cell r="I217">
            <v>0</v>
          </cell>
          <cell r="J217">
            <v>0</v>
          </cell>
          <cell r="K217">
            <v>0</v>
          </cell>
          <cell r="L217">
            <v>0</v>
          </cell>
          <cell r="M217"/>
          <cell r="N217"/>
          <cell r="O217"/>
          <cell r="P217"/>
          <cell r="Q217"/>
          <cell r="W217">
            <v>0</v>
          </cell>
          <cell r="X217">
            <v>0</v>
          </cell>
          <cell r="Y217">
            <v>0</v>
          </cell>
          <cell r="Z217">
            <v>0</v>
          </cell>
          <cell r="AA217"/>
        </row>
        <row r="218">
          <cell r="A218" t="str">
            <v>Total Waters Products &amp; Markets</v>
          </cell>
          <cell r="B218" t="str">
            <v>Total Waters Products &amp; MarketsOrders</v>
          </cell>
          <cell r="C218">
            <v>602349.47891999991</v>
          </cell>
          <cell r="D218">
            <v>615358.62611999991</v>
          </cell>
          <cell r="E218">
            <v>585973</v>
          </cell>
          <cell r="F218">
            <v>615358.62611999991</v>
          </cell>
          <cell r="G218">
            <v>506363.47880999994</v>
          </cell>
          <cell r="H218">
            <v>568483.69643999997</v>
          </cell>
          <cell r="I218">
            <v>568483.69643999997</v>
          </cell>
          <cell r="J218">
            <v>2094352.7577599999</v>
          </cell>
          <cell r="K218">
            <v>2320493.8715500003</v>
          </cell>
          <cell r="L218">
            <v>2010558.68144</v>
          </cell>
          <cell r="M218"/>
          <cell r="N218"/>
          <cell r="O218"/>
          <cell r="P218"/>
          <cell r="Q218"/>
          <cell r="V218"/>
          <cell r="W218">
            <v>477282.83332000003</v>
          </cell>
          <cell r="X218">
            <v>531861.66561999999</v>
          </cell>
          <cell r="Y218">
            <v>526848.80336999998</v>
          </cell>
          <cell r="Z218">
            <v>615358.33288999996</v>
          </cell>
          <cell r="AA218"/>
        </row>
        <row r="219">
          <cell r="A219" t="str">
            <v>Total Waters Products &amp; Markets</v>
          </cell>
          <cell r="B219" t="str">
            <v>Total Waters Products &amp; MarketsSales</v>
          </cell>
          <cell r="C219">
            <v>618556.75640000007</v>
          </cell>
          <cell r="D219">
            <v>619169.25160000008</v>
          </cell>
          <cell r="E219">
            <v>603154</v>
          </cell>
          <cell r="F219">
            <v>619169.25160000008</v>
          </cell>
          <cell r="G219">
            <v>508247.91896000004</v>
          </cell>
          <cell r="H219">
            <v>585463.75369999988</v>
          </cell>
          <cell r="I219">
            <v>585463.75369999988</v>
          </cell>
          <cell r="J219">
            <v>2091018.31363</v>
          </cell>
          <cell r="K219">
            <v>2151344.0166899995</v>
          </cell>
          <cell r="L219">
            <v>2015324.7108999998</v>
          </cell>
          <cell r="M219"/>
          <cell r="N219"/>
          <cell r="O219"/>
          <cell r="P219"/>
          <cell r="Q219"/>
          <cell r="V219"/>
          <cell r="W219">
            <v>472317.45847999997</v>
          </cell>
          <cell r="X219">
            <v>532023.32095000008</v>
          </cell>
          <cell r="Y219">
            <v>527833.98566000001</v>
          </cell>
          <cell r="Z219">
            <v>619169.25159</v>
          </cell>
          <cell r="AA219"/>
        </row>
        <row r="220">
          <cell r="A220" t="str">
            <v>Total Waters Products &amp; Markets</v>
          </cell>
          <cell r="B220" t="str">
            <v>Total Waters Products &amp; MarketsCOGS</v>
          </cell>
          <cell r="C220">
            <v>172388.33550000002</v>
          </cell>
          <cell r="D220">
            <v>163360.24008999998</v>
          </cell>
          <cell r="E220">
            <v>163955</v>
          </cell>
          <cell r="F220">
            <v>163360.24008999998</v>
          </cell>
          <cell r="G220">
            <v>134413.22873</v>
          </cell>
          <cell r="H220">
            <v>151502.33657000001</v>
          </cell>
          <cell r="I220">
            <v>151502.33657000001</v>
          </cell>
          <cell r="J220">
            <v>554079.56390000007</v>
          </cell>
          <cell r="K220">
            <v>553656.80124000006</v>
          </cell>
          <cell r="L220">
            <v>522375.07830999995</v>
          </cell>
          <cell r="M220"/>
          <cell r="N220"/>
          <cell r="O220"/>
          <cell r="P220"/>
          <cell r="Q220"/>
          <cell r="V220"/>
          <cell r="W220">
            <v>120321.93123</v>
          </cell>
          <cell r="X220">
            <v>136584.73062000002</v>
          </cell>
          <cell r="Y220">
            <v>133389.89930000002</v>
          </cell>
          <cell r="Z220">
            <v>163360.24005999998</v>
          </cell>
          <cell r="AA220"/>
        </row>
        <row r="221">
          <cell r="A221" t="str">
            <v>Total Waters Products &amp; Markets</v>
          </cell>
          <cell r="B221" t="str">
            <v>Total Waters Products &amp; MarketsOMC</v>
          </cell>
          <cell r="C221">
            <v>83667.777400000006</v>
          </cell>
          <cell r="D221">
            <v>84707.100749999998</v>
          </cell>
          <cell r="E221">
            <v>84400</v>
          </cell>
          <cell r="F221">
            <v>84707.100749999998</v>
          </cell>
          <cell r="G221">
            <v>80835.315870000006</v>
          </cell>
          <cell r="H221">
            <v>80973.720450000008</v>
          </cell>
          <cell r="I221">
            <v>80973.720450000008</v>
          </cell>
          <cell r="J221">
            <v>321353.47183999995</v>
          </cell>
          <cell r="K221">
            <v>338446.00532</v>
          </cell>
          <cell r="L221">
            <v>309577.21855999995</v>
          </cell>
          <cell r="M221"/>
          <cell r="N221"/>
          <cell r="O221"/>
          <cell r="P221"/>
          <cell r="Q221"/>
          <cell r="V221"/>
          <cell r="W221">
            <v>78633.752429999993</v>
          </cell>
          <cell r="X221">
            <v>85207.488190000004</v>
          </cell>
          <cell r="Y221">
            <v>89897.663949999987</v>
          </cell>
          <cell r="Z221">
            <v>84707.100740000009</v>
          </cell>
          <cell r="AA221"/>
        </row>
        <row r="222">
          <cell r="A222" t="str">
            <v>Total Waters Products &amp; Markets</v>
          </cell>
          <cell r="B222" t="str">
            <v>Total Waters Products &amp; MarketsSMS</v>
          </cell>
          <cell r="C222">
            <v>75556.306680000009</v>
          </cell>
          <cell r="D222">
            <v>74823.398870000005</v>
          </cell>
          <cell r="E222">
            <v>71569</v>
          </cell>
          <cell r="F222">
            <v>74823.398870000005</v>
          </cell>
          <cell r="G222">
            <v>66203.829929999993</v>
          </cell>
          <cell r="H222">
            <v>72573.976950000011</v>
          </cell>
          <cell r="I222">
            <v>72573.976950000011</v>
          </cell>
          <cell r="J222">
            <v>280351.17295999994</v>
          </cell>
          <cell r="K222">
            <v>289560.22125</v>
          </cell>
          <cell r="L222">
            <v>281907.51166000002</v>
          </cell>
          <cell r="M222"/>
          <cell r="N222"/>
          <cell r="O222"/>
          <cell r="P222"/>
          <cell r="Q222"/>
          <cell r="V222"/>
          <cell r="W222">
            <v>68902.158710000003</v>
          </cell>
          <cell r="X222">
            <v>73262.379360000006</v>
          </cell>
          <cell r="Y222">
            <v>72572.284310000003</v>
          </cell>
          <cell r="Z222">
            <v>74823.398870000005</v>
          </cell>
          <cell r="AA222"/>
        </row>
        <row r="223">
          <cell r="A223" t="str">
            <v>Total Waters Products &amp; Markets</v>
          </cell>
          <cell r="B223" t="str">
            <v>Total Waters Products &amp; MarketsG&amp;A</v>
          </cell>
          <cell r="C223">
            <v>17848.997210000001</v>
          </cell>
          <cell r="D223">
            <v>20112.743509999997</v>
          </cell>
          <cell r="E223">
            <v>19612</v>
          </cell>
          <cell r="F223">
            <v>20112.743509999997</v>
          </cell>
          <cell r="G223">
            <v>19398.98702</v>
          </cell>
          <cell r="H223">
            <v>21677.406999999999</v>
          </cell>
          <cell r="I223">
            <v>21677.406999999999</v>
          </cell>
          <cell r="J223">
            <v>76829.700249999994</v>
          </cell>
          <cell r="K223">
            <v>85202.16902999999</v>
          </cell>
          <cell r="L223">
            <v>79599.18737</v>
          </cell>
          <cell r="M223"/>
          <cell r="N223"/>
          <cell r="O223"/>
          <cell r="P223"/>
          <cell r="Q223"/>
          <cell r="V223"/>
          <cell r="W223">
            <v>21540.760240000003</v>
          </cell>
          <cell r="X223">
            <v>21660.281350000001</v>
          </cell>
          <cell r="Y223">
            <v>21888.38393</v>
          </cell>
          <cell r="Z223">
            <v>22192.785390000001</v>
          </cell>
          <cell r="AA223"/>
        </row>
        <row r="224">
          <cell r="A224" t="str">
            <v>Total Waters Products &amp; Markets</v>
          </cell>
          <cell r="B224" t="str">
            <v>Total Waters Products &amp; MarketsTrans G/L</v>
          </cell>
          <cell r="C224">
            <v>0.39602999999999999</v>
          </cell>
          <cell r="D224">
            <v>0</v>
          </cell>
          <cell r="E224">
            <v>0</v>
          </cell>
          <cell r="F224">
            <v>0</v>
          </cell>
          <cell r="G224">
            <v>-0.25707000000000002</v>
          </cell>
          <cell r="H224">
            <v>1.3200000000000156E-3</v>
          </cell>
          <cell r="I224">
            <v>1.3200000000000156E-3</v>
          </cell>
          <cell r="J224">
            <v>2.1514699999999998</v>
          </cell>
          <cell r="K224">
            <v>0</v>
          </cell>
          <cell r="L224">
            <v>-0.24995999999999963</v>
          </cell>
          <cell r="M224"/>
          <cell r="N224"/>
          <cell r="O224"/>
          <cell r="P224"/>
          <cell r="Q224"/>
          <cell r="V224"/>
          <cell r="W224">
            <v>0</v>
          </cell>
          <cell r="X224">
            <v>0</v>
          </cell>
          <cell r="Y224">
            <v>0</v>
          </cell>
          <cell r="Z224">
            <v>0</v>
          </cell>
          <cell r="AA224"/>
        </row>
        <row r="225">
          <cell r="A225" t="str">
            <v>Total Waters Products &amp; Markets</v>
          </cell>
          <cell r="B225" t="str">
            <v>Total Waters Products &amp; MarketsR&amp;D</v>
          </cell>
          <cell r="C225">
            <v>36968.917110000002</v>
          </cell>
          <cell r="D225">
            <v>35427.159099999997</v>
          </cell>
          <cell r="E225">
            <v>35745</v>
          </cell>
          <cell r="F225">
            <v>35427.159099999997</v>
          </cell>
          <cell r="G225">
            <v>33953.417029999997</v>
          </cell>
          <cell r="H225">
            <v>33833.721099999995</v>
          </cell>
          <cell r="I225">
            <v>33833.721099999995</v>
          </cell>
          <cell r="J225">
            <v>137199.47057999996</v>
          </cell>
          <cell r="K225">
            <v>136151.80029999997</v>
          </cell>
          <cell r="L225">
            <v>128439.94816999999</v>
          </cell>
          <cell r="M225"/>
          <cell r="N225"/>
          <cell r="O225"/>
          <cell r="P225"/>
          <cell r="Q225"/>
          <cell r="V225"/>
          <cell r="W225">
            <v>32164.031910000002</v>
          </cell>
          <cell r="X225">
            <v>34257.768459999999</v>
          </cell>
          <cell r="Y225">
            <v>34302.840830000008</v>
          </cell>
          <cell r="Z225">
            <v>35427.159119999989</v>
          </cell>
          <cell r="AA225"/>
        </row>
        <row r="226">
          <cell r="A226" t="str">
            <v>Corporate Business Support</v>
          </cell>
          <cell r="B226" t="str">
            <v>Corporate Business SupportOrders</v>
          </cell>
          <cell r="C226">
            <v>2935.114</v>
          </cell>
          <cell r="D226">
            <v>2935</v>
          </cell>
          <cell r="E226">
            <v>2300</v>
          </cell>
          <cell r="F226">
            <v>2935</v>
          </cell>
          <cell r="G226">
            <v>2238.6190000000001</v>
          </cell>
          <cell r="H226">
            <v>3012</v>
          </cell>
          <cell r="I226">
            <v>3012</v>
          </cell>
          <cell r="J226">
            <v>9606.5579999999991</v>
          </cell>
          <cell r="K226">
            <v>10045</v>
          </cell>
          <cell r="L226">
            <v>9412.7710000000006</v>
          </cell>
          <cell r="M226"/>
          <cell r="N226"/>
          <cell r="O226"/>
          <cell r="P226"/>
          <cell r="Q226"/>
          <cell r="W226">
            <v>2187</v>
          </cell>
          <cell r="X226">
            <v>2469</v>
          </cell>
          <cell r="Y226">
            <v>2454</v>
          </cell>
          <cell r="Z226">
            <v>2935</v>
          </cell>
          <cell r="AA226"/>
        </row>
        <row r="227">
          <cell r="A227" t="str">
            <v>Corporate Business Support</v>
          </cell>
          <cell r="B227" t="str">
            <v>Corporate Business SupportSales</v>
          </cell>
          <cell r="C227">
            <v>-795.44408999999996</v>
          </cell>
          <cell r="D227">
            <v>454</v>
          </cell>
          <cell r="E227">
            <v>654</v>
          </cell>
          <cell r="F227">
            <v>454</v>
          </cell>
          <cell r="G227">
            <v>-359.96021000000002</v>
          </cell>
          <cell r="H227">
            <v>4543.8681500000002</v>
          </cell>
          <cell r="I227">
            <v>4543.8681500000002</v>
          </cell>
          <cell r="J227">
            <v>5862.02225</v>
          </cell>
          <cell r="K227">
            <v>6564.0000199999995</v>
          </cell>
          <cell r="L227">
            <v>14791.22755</v>
          </cell>
          <cell r="M227"/>
          <cell r="N227"/>
          <cell r="O227"/>
          <cell r="P227"/>
          <cell r="Q227"/>
          <cell r="W227">
            <v>2187.0000100000002</v>
          </cell>
          <cell r="X227">
            <v>2469</v>
          </cell>
          <cell r="Y227">
            <v>1454.00001</v>
          </cell>
          <cell r="Z227">
            <v>454</v>
          </cell>
          <cell r="AA227"/>
        </row>
        <row r="228">
          <cell r="A228" t="str">
            <v>Corporate Business Support</v>
          </cell>
          <cell r="B228" t="str">
            <v>Corporate Business SupportCOGS</v>
          </cell>
          <cell r="C228">
            <v>-1085.6893500000001</v>
          </cell>
          <cell r="D228">
            <v>55596</v>
          </cell>
          <cell r="E228">
            <v>-815</v>
          </cell>
          <cell r="F228">
            <v>55596</v>
          </cell>
          <cell r="G228">
            <v>-884.02032999999994</v>
          </cell>
          <cell r="H228">
            <v>56773.47337</v>
          </cell>
          <cell r="I228">
            <v>56773.47337</v>
          </cell>
          <cell r="J228">
            <v>108932.00395000001</v>
          </cell>
          <cell r="K228">
            <v>216792</v>
          </cell>
          <cell r="L228">
            <v>211023.54936</v>
          </cell>
          <cell r="M228"/>
          <cell r="N228"/>
          <cell r="O228"/>
          <cell r="P228"/>
          <cell r="Q228"/>
          <cell r="W228">
            <v>51195.999989999997</v>
          </cell>
          <cell r="X228">
            <v>55527</v>
          </cell>
          <cell r="Y228">
            <v>54473.000010000003</v>
          </cell>
          <cell r="Z228">
            <v>55596</v>
          </cell>
          <cell r="AA228"/>
        </row>
        <row r="229">
          <cell r="A229" t="str">
            <v>Corporate Business Support</v>
          </cell>
          <cell r="B229" t="str">
            <v>Corporate Business SupportOMC</v>
          </cell>
          <cell r="C229">
            <v>2376.2066800000002</v>
          </cell>
          <cell r="D229">
            <v>-54813.011579999999</v>
          </cell>
          <cell r="E229">
            <v>2439</v>
          </cell>
          <cell r="F229">
            <v>-54813.011579999999</v>
          </cell>
          <cell r="G229">
            <v>1531.9068299999999</v>
          </cell>
          <cell r="H229">
            <v>-50978.03559</v>
          </cell>
          <cell r="I229">
            <v>-50978.03559</v>
          </cell>
          <cell r="J229">
            <v>-104022.82444000003</v>
          </cell>
          <cell r="K229">
            <v>-211845.17335999999</v>
          </cell>
          <cell r="L229">
            <v>-193386.02998000002</v>
          </cell>
          <cell r="M229"/>
          <cell r="N229"/>
          <cell r="O229"/>
          <cell r="P229"/>
          <cell r="Q229"/>
          <cell r="W229">
            <v>-49937.884460000001</v>
          </cell>
          <cell r="X229">
            <v>-53774.138659999997</v>
          </cell>
          <cell r="Y229">
            <v>-53320.138659999997</v>
          </cell>
          <cell r="Z229">
            <v>-54813.011579999999</v>
          </cell>
          <cell r="AA229"/>
        </row>
        <row r="230">
          <cell r="A230" t="str">
            <v>Corporate Business Support</v>
          </cell>
          <cell r="B230" t="str">
            <v>Corporate Business SupportSMS</v>
          </cell>
          <cell r="C230">
            <v>48.850009999999997</v>
          </cell>
          <cell r="D230">
            <v>48.500010000000003</v>
          </cell>
          <cell r="E230">
            <v>49</v>
          </cell>
          <cell r="F230">
            <v>48.500010000000003</v>
          </cell>
          <cell r="G230">
            <v>48.500010000000003</v>
          </cell>
          <cell r="H230">
            <v>-1243.3389899999997</v>
          </cell>
          <cell r="I230">
            <v>-1243.3389899999997</v>
          </cell>
          <cell r="J230">
            <v>-324.03295999999995</v>
          </cell>
          <cell r="K230">
            <v>194.00004000000001</v>
          </cell>
          <cell r="L230">
            <v>-4131.6393200000002</v>
          </cell>
          <cell r="M230"/>
          <cell r="N230"/>
          <cell r="O230"/>
          <cell r="P230"/>
          <cell r="Q230"/>
          <cell r="W230">
            <v>48.500010000000003</v>
          </cell>
          <cell r="X230">
            <v>48.500010000000003</v>
          </cell>
          <cell r="Y230">
            <v>48.500010000000003</v>
          </cell>
          <cell r="Z230">
            <v>48.500010000000003</v>
          </cell>
          <cell r="AA230"/>
        </row>
        <row r="231">
          <cell r="A231" t="str">
            <v>Corporate Business Support</v>
          </cell>
          <cell r="B231" t="str">
            <v>Corporate Business SupportG&amp;A</v>
          </cell>
          <cell r="C231">
            <v>32623.748159999999</v>
          </cell>
          <cell r="D231">
            <v>32436.976119999999</v>
          </cell>
          <cell r="E231">
            <v>34722</v>
          </cell>
          <cell r="F231">
            <v>32436.976119999999</v>
          </cell>
          <cell r="G231">
            <v>30750.257160000001</v>
          </cell>
          <cell r="H231">
            <v>39698.688929999997</v>
          </cell>
          <cell r="I231">
            <v>39698.688929999997</v>
          </cell>
          <cell r="J231">
            <v>121451.23999999999</v>
          </cell>
          <cell r="K231">
            <v>120895.94292</v>
          </cell>
          <cell r="L231">
            <v>143210.44356000001</v>
          </cell>
          <cell r="M231"/>
          <cell r="N231"/>
          <cell r="O231"/>
          <cell r="P231"/>
          <cell r="Q231"/>
          <cell r="W231">
            <v>30334.648669999999</v>
          </cell>
          <cell r="X231">
            <v>29197.927380000001</v>
          </cell>
          <cell r="Y231">
            <v>28926.390749999999</v>
          </cell>
          <cell r="Z231">
            <v>30356.934280000001</v>
          </cell>
          <cell r="AA231"/>
        </row>
        <row r="232">
          <cell r="A232" t="str">
            <v>Corporate Business Support</v>
          </cell>
          <cell r="B232" t="str">
            <v>Corporate Business SupportTrans G/L</v>
          </cell>
          <cell r="C232">
            <v>0</v>
          </cell>
          <cell r="D232">
            <v>0</v>
          </cell>
          <cell r="E232"/>
          <cell r="F232">
            <v>0</v>
          </cell>
          <cell r="G232">
            <v>0</v>
          </cell>
          <cell r="H232">
            <v>0</v>
          </cell>
          <cell r="I232">
            <v>0</v>
          </cell>
          <cell r="J232">
            <v>0</v>
          </cell>
          <cell r="K232">
            <v>0</v>
          </cell>
          <cell r="L232">
            <v>0</v>
          </cell>
          <cell r="M232"/>
          <cell r="N232"/>
          <cell r="O232"/>
          <cell r="P232"/>
          <cell r="Q232"/>
          <cell r="W232">
            <v>0</v>
          </cell>
          <cell r="X232">
            <v>0</v>
          </cell>
          <cell r="Y232">
            <v>0</v>
          </cell>
          <cell r="Z232">
            <v>0</v>
          </cell>
          <cell r="AA232"/>
        </row>
        <row r="233">
          <cell r="A233" t="str">
            <v>Corporate Business Support</v>
          </cell>
          <cell r="B233" t="str">
            <v>Corporate Business SupportR&amp;D</v>
          </cell>
          <cell r="C233">
            <v>2746.3336199999999</v>
          </cell>
          <cell r="D233">
            <v>2896.2861600000001</v>
          </cell>
          <cell r="E233">
            <v>2269</v>
          </cell>
          <cell r="F233">
            <v>2896.2861600000001</v>
          </cell>
          <cell r="G233">
            <v>3423.6934099999999</v>
          </cell>
          <cell r="H233">
            <v>2883.90652</v>
          </cell>
          <cell r="I233">
            <v>2883.90652</v>
          </cell>
          <cell r="J233">
            <v>12206.32825</v>
          </cell>
          <cell r="K233">
            <v>11266.54314</v>
          </cell>
          <cell r="L233">
            <v>18198.709739999995</v>
          </cell>
          <cell r="M233"/>
          <cell r="N233"/>
          <cell r="O233"/>
          <cell r="P233"/>
          <cell r="Q233"/>
          <cell r="W233">
            <v>2782.8747899999998</v>
          </cell>
          <cell r="X233">
            <v>2773.7721000000001</v>
          </cell>
          <cell r="Y233">
            <v>2813.6100900000001</v>
          </cell>
          <cell r="Z233">
            <v>2896.2861699999999</v>
          </cell>
          <cell r="AA233"/>
        </row>
        <row r="234">
          <cell r="A234" t="str">
            <v>Global Support Functions</v>
          </cell>
          <cell r="B234" t="str">
            <v>Global Support FunctionsOrders</v>
          </cell>
          <cell r="C234">
            <v>2935.114</v>
          </cell>
          <cell r="D234">
            <v>2935</v>
          </cell>
          <cell r="E234">
            <v>2300</v>
          </cell>
          <cell r="F234">
            <v>2935</v>
          </cell>
          <cell r="G234">
            <v>2238.6190000000001</v>
          </cell>
          <cell r="H234">
            <v>3012</v>
          </cell>
          <cell r="I234">
            <v>3012</v>
          </cell>
          <cell r="J234">
            <v>9606.5579999999991</v>
          </cell>
          <cell r="K234">
            <v>10045</v>
          </cell>
          <cell r="L234">
            <v>9412.7710000000006</v>
          </cell>
          <cell r="M234"/>
          <cell r="N234"/>
          <cell r="O234"/>
          <cell r="P234"/>
          <cell r="Q234"/>
          <cell r="W234">
            <v>2187</v>
          </cell>
          <cell r="X234">
            <v>2469</v>
          </cell>
          <cell r="Y234">
            <v>2454</v>
          </cell>
          <cell r="Z234">
            <v>2935</v>
          </cell>
          <cell r="AA234"/>
        </row>
        <row r="235">
          <cell r="A235" t="str">
            <v>Global Support Functions</v>
          </cell>
          <cell r="B235" t="str">
            <v>Global Support FunctionsSales</v>
          </cell>
          <cell r="C235">
            <v>-795.44408999999996</v>
          </cell>
          <cell r="D235">
            <v>454</v>
          </cell>
          <cell r="E235">
            <v>654</v>
          </cell>
          <cell r="F235">
            <v>454</v>
          </cell>
          <cell r="G235">
            <v>-359.96021000000002</v>
          </cell>
          <cell r="H235">
            <v>4543.8681500000002</v>
          </cell>
          <cell r="I235">
            <v>4543.8681500000002</v>
          </cell>
          <cell r="J235">
            <v>5862.02225</v>
          </cell>
          <cell r="K235">
            <v>6564.0000199999995</v>
          </cell>
          <cell r="L235">
            <v>14791.22755</v>
          </cell>
          <cell r="M235"/>
          <cell r="N235"/>
          <cell r="O235"/>
          <cell r="P235"/>
          <cell r="Q235"/>
          <cell r="W235">
            <v>2187.0000100000002</v>
          </cell>
          <cell r="X235">
            <v>2469</v>
          </cell>
          <cell r="Y235">
            <v>1454.00001</v>
          </cell>
          <cell r="Z235">
            <v>454</v>
          </cell>
          <cell r="AA235"/>
        </row>
        <row r="236">
          <cell r="A236" t="str">
            <v>Global Support Functions</v>
          </cell>
          <cell r="B236" t="str">
            <v>Global Support FunctionsCOGS</v>
          </cell>
          <cell r="C236">
            <v>-590.39597000000003</v>
          </cell>
          <cell r="D236">
            <v>56012.213129999996</v>
          </cell>
          <cell r="E236">
            <v>-486</v>
          </cell>
          <cell r="F236">
            <v>56012.213129999996</v>
          </cell>
          <cell r="G236">
            <v>-528.80450999999994</v>
          </cell>
          <cell r="H236">
            <v>57083.131079999999</v>
          </cell>
          <cell r="I236">
            <v>57083.131079999999</v>
          </cell>
          <cell r="J236">
            <v>110246.15722000001</v>
          </cell>
          <cell r="K236">
            <v>218179.14185000001</v>
          </cell>
          <cell r="L236">
            <v>212117.13450000001</v>
          </cell>
          <cell r="M236"/>
          <cell r="N236"/>
          <cell r="O236"/>
          <cell r="P236"/>
          <cell r="Q236"/>
          <cell r="W236">
            <v>51488.862139999997</v>
          </cell>
          <cell r="X236">
            <v>55886.378170000004</v>
          </cell>
          <cell r="Y236">
            <v>54791.688410000002</v>
          </cell>
          <cell r="Z236">
            <v>56012.213129999996</v>
          </cell>
          <cell r="AA236"/>
        </row>
        <row r="237">
          <cell r="A237" t="str">
            <v>Global Support Functions</v>
          </cell>
          <cell r="B237" t="str">
            <v>Global Support FunctionsOMC</v>
          </cell>
          <cell r="C237">
            <v>11169.94356</v>
          </cell>
          <cell r="D237">
            <v>-44863.467599999996</v>
          </cell>
          <cell r="E237">
            <v>10969</v>
          </cell>
          <cell r="F237">
            <v>-44863.467599999996</v>
          </cell>
          <cell r="G237">
            <v>10531.3665</v>
          </cell>
          <cell r="H237">
            <v>-40065.6394</v>
          </cell>
          <cell r="I237">
            <v>-40065.6394</v>
          </cell>
          <cell r="J237">
            <v>-67914.11573000002</v>
          </cell>
          <cell r="K237">
            <v>-161583.04254999998</v>
          </cell>
          <cell r="L237">
            <v>-156244.59888000001</v>
          </cell>
          <cell r="M237"/>
          <cell r="N237"/>
          <cell r="O237"/>
          <cell r="P237"/>
          <cell r="Q237"/>
          <cell r="W237">
            <v>-39817.507450000005</v>
          </cell>
          <cell r="X237">
            <v>-41581.577259999998</v>
          </cell>
          <cell r="Y237">
            <v>-35320.490239999999</v>
          </cell>
          <cell r="Z237">
            <v>-44863.467599999996</v>
          </cell>
          <cell r="AA237"/>
        </row>
        <row r="238">
          <cell r="A238" t="str">
            <v>Global Support Functions</v>
          </cell>
          <cell r="B238" t="str">
            <v>Global Support FunctionsSMS</v>
          </cell>
          <cell r="C238">
            <v>1581.8148999999999</v>
          </cell>
          <cell r="D238">
            <v>600.65802999999983</v>
          </cell>
          <cell r="E238">
            <v>-324</v>
          </cell>
          <cell r="F238">
            <v>600.65802999999983</v>
          </cell>
          <cell r="G238">
            <v>-555.39287999999988</v>
          </cell>
          <cell r="H238">
            <v>-1245.4916699999997</v>
          </cell>
          <cell r="I238">
            <v>-1245.4916699999997</v>
          </cell>
          <cell r="J238">
            <v>2829.7120399999999</v>
          </cell>
          <cell r="K238">
            <v>2200.9600599999999</v>
          </cell>
          <cell r="L238">
            <v>1150.0750799999996</v>
          </cell>
          <cell r="M238"/>
          <cell r="N238"/>
          <cell r="O238"/>
          <cell r="P238"/>
          <cell r="Q238"/>
          <cell r="W238">
            <v>999.82200999999998</v>
          </cell>
          <cell r="X238">
            <v>300.24000999999998</v>
          </cell>
          <cell r="Y238">
            <v>300.24000999999998</v>
          </cell>
          <cell r="Z238">
            <v>600.65802999999983</v>
          </cell>
          <cell r="AA238"/>
        </row>
        <row r="239">
          <cell r="A239" t="str">
            <v>Global Support Functions</v>
          </cell>
          <cell r="B239" t="str">
            <v>Global Support FunctionsG&amp;A</v>
          </cell>
          <cell r="C239">
            <v>36034.539519999998</v>
          </cell>
          <cell r="D239">
            <v>35640.589769999999</v>
          </cell>
          <cell r="E239">
            <v>37549</v>
          </cell>
          <cell r="F239">
            <v>35640.589769999999</v>
          </cell>
          <cell r="G239">
            <v>33447.60714</v>
          </cell>
          <cell r="H239">
            <v>45120.394519999994</v>
          </cell>
          <cell r="I239">
            <v>45120.394519999994</v>
          </cell>
          <cell r="J239">
            <v>133750.23413</v>
          </cell>
          <cell r="K239">
            <v>139130.49354</v>
          </cell>
          <cell r="L239">
            <v>156431.16491000002</v>
          </cell>
          <cell r="M239"/>
          <cell r="N239"/>
          <cell r="O239"/>
          <cell r="P239"/>
          <cell r="Q239"/>
          <cell r="W239">
            <v>35538.597819999995</v>
          </cell>
          <cell r="X239">
            <v>34101.402159999998</v>
          </cell>
          <cell r="Y239">
            <v>33849.903789999997</v>
          </cell>
          <cell r="Z239">
            <v>35640.589780000002</v>
          </cell>
          <cell r="AA239"/>
        </row>
        <row r="240">
          <cell r="A240" t="str">
            <v>Global Support Functions</v>
          </cell>
          <cell r="B240" t="str">
            <v>Global Support FunctionsTrans G/L</v>
          </cell>
          <cell r="C240">
            <v>0</v>
          </cell>
          <cell r="D240">
            <v>0</v>
          </cell>
          <cell r="E240">
            <v>0</v>
          </cell>
          <cell r="F240">
            <v>0</v>
          </cell>
          <cell r="G240">
            <v>0</v>
          </cell>
          <cell r="H240">
            <v>0</v>
          </cell>
          <cell r="I240">
            <v>0</v>
          </cell>
          <cell r="J240">
            <v>0</v>
          </cell>
          <cell r="K240">
            <v>0</v>
          </cell>
          <cell r="L240">
            <v>-0.217</v>
          </cell>
          <cell r="M240"/>
          <cell r="N240"/>
          <cell r="O240"/>
          <cell r="P240"/>
          <cell r="Q240"/>
          <cell r="W240">
            <v>0</v>
          </cell>
          <cell r="X240">
            <v>0</v>
          </cell>
          <cell r="Y240">
            <v>0</v>
          </cell>
          <cell r="Z240">
            <v>0</v>
          </cell>
          <cell r="AA240"/>
        </row>
        <row r="241">
          <cell r="A241" t="str">
            <v>Global Support Functions</v>
          </cell>
          <cell r="B241" t="str">
            <v>Global Support FunctionsR&amp;D</v>
          </cell>
          <cell r="C241">
            <v>-2034.2835800000007</v>
          </cell>
          <cell r="D241">
            <v>-4466.4078300000001</v>
          </cell>
          <cell r="E241">
            <v>-4388</v>
          </cell>
          <cell r="F241">
            <v>-4466.4078300000001</v>
          </cell>
          <cell r="G241">
            <v>-3325.5508300000001</v>
          </cell>
          <cell r="H241">
            <v>-3392.8305500000001</v>
          </cell>
          <cell r="I241">
            <v>-3392.8305500000001</v>
          </cell>
          <cell r="J241">
            <v>-11895.14539</v>
          </cell>
          <cell r="K241">
            <v>-17965.286800000002</v>
          </cell>
          <cell r="L241">
            <v>-7488.2162900000039</v>
          </cell>
          <cell r="M241"/>
          <cell r="N241"/>
          <cell r="O241"/>
          <cell r="P241"/>
          <cell r="Q241"/>
          <cell r="W241">
            <v>-4297.5832</v>
          </cell>
          <cell r="X241">
            <v>-4554.1288599999998</v>
          </cell>
          <cell r="Y241">
            <v>-4647.1669099999999</v>
          </cell>
          <cell r="Z241">
            <v>-4466.4078200000004</v>
          </cell>
          <cell r="AA241"/>
        </row>
        <row r="242">
          <cell r="A242" t="str">
            <v>Waters and Corp @ Standard FX</v>
          </cell>
          <cell r="B242" t="str">
            <v>Waters and Corp @ Standard FXOrders</v>
          </cell>
          <cell r="C242">
            <v>605284.59291999985</v>
          </cell>
          <cell r="D242">
            <v>618293.62611999991</v>
          </cell>
          <cell r="E242">
            <v>588273</v>
          </cell>
          <cell r="F242">
            <v>618293.62611999991</v>
          </cell>
          <cell r="G242">
            <v>508602.09780999995</v>
          </cell>
          <cell r="H242">
            <v>571495.69643999997</v>
          </cell>
          <cell r="I242">
            <v>571495.69643999997</v>
          </cell>
          <cell r="J242">
            <v>2103959.3157600001</v>
          </cell>
          <cell r="K242">
            <v>2330538.8715500003</v>
          </cell>
          <cell r="L242">
            <v>2019971.4524399999</v>
          </cell>
          <cell r="M242"/>
          <cell r="N242"/>
          <cell r="O242"/>
          <cell r="P242"/>
          <cell r="Q242"/>
          <cell r="W242">
            <v>479469.83332000003</v>
          </cell>
          <cell r="X242">
            <v>534330.66561999999</v>
          </cell>
          <cell r="Y242">
            <v>529302.80336999998</v>
          </cell>
          <cell r="Z242">
            <v>618293.33288999996</v>
          </cell>
          <cell r="AA242"/>
        </row>
        <row r="243">
          <cell r="A243" t="str">
            <v>Waters and Corp @ Standard FX</v>
          </cell>
          <cell r="B243" t="str">
            <v>Waters and Corp @ Standard FXSales</v>
          </cell>
          <cell r="C243">
            <v>617761.31231000007</v>
          </cell>
          <cell r="D243">
            <v>619623.25160000008</v>
          </cell>
          <cell r="E243">
            <v>603808</v>
          </cell>
          <cell r="F243">
            <v>619623.25160000008</v>
          </cell>
          <cell r="G243">
            <v>507887.95875000005</v>
          </cell>
          <cell r="H243">
            <v>590007.62184999988</v>
          </cell>
          <cell r="I243">
            <v>590007.62184999988</v>
          </cell>
          <cell r="J243">
            <v>2096880.3358799999</v>
          </cell>
          <cell r="K243">
            <v>2157908.0167099996</v>
          </cell>
          <cell r="L243">
            <v>2030115.9384499998</v>
          </cell>
          <cell r="M243"/>
          <cell r="N243"/>
          <cell r="O243"/>
          <cell r="P243"/>
          <cell r="Q243"/>
          <cell r="W243">
            <v>474504.45848999999</v>
          </cell>
          <cell r="X243">
            <v>534492.32095000008</v>
          </cell>
          <cell r="Y243">
            <v>529287.98566999997</v>
          </cell>
          <cell r="Z243">
            <v>619623.25159</v>
          </cell>
          <cell r="AA243"/>
        </row>
        <row r="244">
          <cell r="A244" t="str">
            <v>Waters and Corp @ Standard FX</v>
          </cell>
          <cell r="B244" t="str">
            <v>Waters and Corp @ Standard FXCOGS</v>
          </cell>
          <cell r="C244">
            <v>171302.64615000002</v>
          </cell>
          <cell r="D244">
            <v>218956.24008999998</v>
          </cell>
          <cell r="E244">
            <v>163140</v>
          </cell>
          <cell r="F244">
            <v>218956.24008999998</v>
          </cell>
          <cell r="G244">
            <v>133529.2084</v>
          </cell>
          <cell r="H244">
            <v>208275.80994000001</v>
          </cell>
          <cell r="I244">
            <v>208275.80994000001</v>
          </cell>
          <cell r="J244">
            <v>663011.56785000011</v>
          </cell>
          <cell r="K244">
            <v>770448.80124000006</v>
          </cell>
          <cell r="L244">
            <v>733398.62766999996</v>
          </cell>
          <cell r="M244"/>
          <cell r="N244"/>
          <cell r="O244"/>
          <cell r="P244"/>
          <cell r="Q244"/>
          <cell r="W244">
            <v>171517.93122</v>
          </cell>
          <cell r="X244">
            <v>192111.73062000002</v>
          </cell>
          <cell r="Y244">
            <v>187862.89931000001</v>
          </cell>
          <cell r="Z244">
            <v>218956.24005999998</v>
          </cell>
          <cell r="AA244"/>
        </row>
        <row r="245">
          <cell r="A245" t="str">
            <v>Waters and Corp @ Standard FX</v>
          </cell>
          <cell r="B245" t="str">
            <v>Waters and Corp @ Standard FXOMC</v>
          </cell>
          <cell r="C245">
            <v>86043.984080000009</v>
          </cell>
          <cell r="D245">
            <v>29894.089169999999</v>
          </cell>
          <cell r="E245">
            <v>86839</v>
          </cell>
          <cell r="F245">
            <v>29894.089169999999</v>
          </cell>
          <cell r="G245">
            <v>82367.222700000013</v>
          </cell>
          <cell r="H245">
            <v>29995.684860000008</v>
          </cell>
          <cell r="I245">
            <v>29995.684860000008</v>
          </cell>
          <cell r="J245">
            <v>217330.64739999996</v>
          </cell>
          <cell r="K245">
            <v>126600.83196000001</v>
          </cell>
          <cell r="L245">
            <v>116191.18857999996</v>
          </cell>
          <cell r="M245"/>
          <cell r="N245"/>
          <cell r="O245"/>
          <cell r="P245"/>
          <cell r="Q245"/>
          <cell r="W245">
            <v>28695.867969999992</v>
          </cell>
          <cell r="X245">
            <v>31433.34953</v>
          </cell>
          <cell r="Y245">
            <v>36577.52528999999</v>
          </cell>
          <cell r="Z245">
            <v>29894.08916000001</v>
          </cell>
          <cell r="AA245"/>
        </row>
        <row r="246">
          <cell r="A246" t="str">
            <v>Waters and Corp @ Standard FX</v>
          </cell>
          <cell r="B246" t="str">
            <v>Waters and Corp @ Standard FXSMS</v>
          </cell>
          <cell r="C246">
            <v>75605.156690000003</v>
          </cell>
          <cell r="D246">
            <v>74871.898880000008</v>
          </cell>
          <cell r="E246">
            <v>71618</v>
          </cell>
          <cell r="F246">
            <v>74871.898880000008</v>
          </cell>
          <cell r="G246">
            <v>66252.329939999996</v>
          </cell>
          <cell r="H246">
            <v>71330.637960000007</v>
          </cell>
          <cell r="I246">
            <v>71330.637960000007</v>
          </cell>
          <cell r="J246">
            <v>280027.13999999996</v>
          </cell>
          <cell r="K246">
            <v>289754.22129000002</v>
          </cell>
          <cell r="L246">
            <v>277775.87234</v>
          </cell>
          <cell r="M246"/>
          <cell r="N246"/>
          <cell r="O246"/>
          <cell r="P246"/>
          <cell r="Q246"/>
          <cell r="W246">
            <v>68950.658720000007</v>
          </cell>
          <cell r="X246">
            <v>73310.879369999995</v>
          </cell>
          <cell r="Y246">
            <v>72620.784319999992</v>
          </cell>
          <cell r="Z246">
            <v>74871.898880000008</v>
          </cell>
          <cell r="AA246"/>
        </row>
        <row r="247">
          <cell r="A247" t="str">
            <v>Waters and Corp @ Standard FX</v>
          </cell>
          <cell r="B247" t="str">
            <v>Waters and Corp @ Standard FXG&amp;A</v>
          </cell>
          <cell r="C247">
            <v>50472.745369999997</v>
          </cell>
          <cell r="D247">
            <v>52549.719629999992</v>
          </cell>
          <cell r="E247">
            <v>54334</v>
          </cell>
          <cell r="F247">
            <v>52549.719629999992</v>
          </cell>
          <cell r="G247">
            <v>50149.244180000002</v>
          </cell>
          <cell r="H247">
            <v>61376.095929999996</v>
          </cell>
          <cell r="I247">
            <v>61376.095929999996</v>
          </cell>
          <cell r="J247">
            <v>198280.94024999999</v>
          </cell>
          <cell r="K247">
            <v>206098.11194999999</v>
          </cell>
          <cell r="L247">
            <v>222809.63093000004</v>
          </cell>
          <cell r="M247"/>
          <cell r="N247"/>
          <cell r="O247"/>
          <cell r="P247"/>
          <cell r="Q247"/>
          <cell r="W247">
            <v>51875.408909999998</v>
          </cell>
          <cell r="X247">
            <v>50858.208729999998</v>
          </cell>
          <cell r="Y247">
            <v>50814.774680000002</v>
          </cell>
          <cell r="Z247">
            <v>52549.719670000006</v>
          </cell>
          <cell r="AA247"/>
        </row>
        <row r="248">
          <cell r="A248" t="str">
            <v>Waters and Corp @ Standard FX</v>
          </cell>
          <cell r="B248" t="str">
            <v>Waters and Corp @ Standard FXTrans G/L</v>
          </cell>
          <cell r="C248">
            <v>0.39602999999999999</v>
          </cell>
          <cell r="D248">
            <v>0</v>
          </cell>
          <cell r="E248">
            <v>0</v>
          </cell>
          <cell r="F248">
            <v>0</v>
          </cell>
          <cell r="G248">
            <v>-0.25707000000000002</v>
          </cell>
          <cell r="H248">
            <v>1.3200000000000156E-3</v>
          </cell>
          <cell r="I248">
            <v>1.3200000000000156E-3</v>
          </cell>
          <cell r="J248">
            <v>2.1514699999999998</v>
          </cell>
          <cell r="K248">
            <v>0</v>
          </cell>
          <cell r="L248">
            <v>-0.24995999999999963</v>
          </cell>
          <cell r="M248"/>
          <cell r="N248"/>
          <cell r="O248"/>
          <cell r="P248"/>
          <cell r="Q248"/>
          <cell r="W248">
            <v>0</v>
          </cell>
          <cell r="X248">
            <v>0</v>
          </cell>
          <cell r="Y248">
            <v>0</v>
          </cell>
          <cell r="Z248">
            <v>0</v>
          </cell>
          <cell r="AA248"/>
        </row>
        <row r="249">
          <cell r="A249" t="str">
            <v>Waters and Corp @ Standard FX</v>
          </cell>
          <cell r="B249" t="str">
            <v>Waters and Corp @ Standard FXR&amp;D</v>
          </cell>
          <cell r="C249">
            <v>39715.25073</v>
          </cell>
          <cell r="D249">
            <v>38323.445259999993</v>
          </cell>
          <cell r="E249">
            <v>38014</v>
          </cell>
          <cell r="F249">
            <v>38323.445259999993</v>
          </cell>
          <cell r="G249">
            <v>37377.110439999997</v>
          </cell>
          <cell r="H249">
            <v>36717.627619999999</v>
          </cell>
          <cell r="I249">
            <v>36717.627619999999</v>
          </cell>
          <cell r="J249">
            <v>149405.79882999999</v>
          </cell>
          <cell r="K249">
            <v>147418.34343999997</v>
          </cell>
          <cell r="L249">
            <v>146638.65790999998</v>
          </cell>
          <cell r="M249"/>
          <cell r="N249"/>
          <cell r="O249"/>
          <cell r="P249"/>
          <cell r="Q249"/>
          <cell r="W249">
            <v>34946.9067</v>
          </cell>
          <cell r="X249">
            <v>37031.540560000001</v>
          </cell>
          <cell r="Y249">
            <v>37116.45092000001</v>
          </cell>
          <cell r="Z249">
            <v>38323.445289999989</v>
          </cell>
          <cell r="AA249"/>
        </row>
        <row r="250">
          <cell r="A250" t="str">
            <v>FX</v>
          </cell>
          <cell r="B250" t="str">
            <v>FXOrders</v>
          </cell>
          <cell r="C250">
            <v>8164</v>
          </cell>
          <cell r="D250">
            <v>5824</v>
          </cell>
          <cell r="E250">
            <v>4000</v>
          </cell>
          <cell r="F250">
            <v>5824</v>
          </cell>
          <cell r="G250">
            <v>8476</v>
          </cell>
          <cell r="H250">
            <v>13072</v>
          </cell>
          <cell r="I250">
            <v>13072</v>
          </cell>
          <cell r="J250">
            <v>45955</v>
          </cell>
          <cell r="K250">
            <v>21001</v>
          </cell>
          <cell r="L250">
            <v>18345</v>
          </cell>
          <cell r="M250"/>
          <cell r="N250"/>
          <cell r="O250"/>
          <cell r="P250"/>
          <cell r="Q250"/>
          <cell r="V250"/>
          <cell r="W250">
            <v>5250</v>
          </cell>
          <cell r="X250">
            <v>4985</v>
          </cell>
          <cell r="Y250">
            <v>4942</v>
          </cell>
          <cell r="Z250">
            <v>5824</v>
          </cell>
          <cell r="AA250"/>
        </row>
        <row r="251">
          <cell r="A251" t="str">
            <v>FX</v>
          </cell>
          <cell r="B251" t="str">
            <v>FXSales</v>
          </cell>
          <cell r="C251">
            <v>6965.7802599999122</v>
          </cell>
          <cell r="D251">
            <v>5824.2514799998607</v>
          </cell>
          <cell r="E251">
            <v>4000</v>
          </cell>
          <cell r="F251">
            <v>5824.2514799998607</v>
          </cell>
          <cell r="G251">
            <v>8178.1765699999523</v>
          </cell>
          <cell r="H251">
            <v>11989.682740000077</v>
          </cell>
          <cell r="I251">
            <v>11989.682740000077</v>
          </cell>
          <cell r="J251">
            <v>43609.786719999975</v>
          </cell>
          <cell r="K251">
            <v>21001.089719999814</v>
          </cell>
          <cell r="L251">
            <v>19345.56621000031</v>
          </cell>
          <cell r="M251"/>
          <cell r="N251"/>
          <cell r="O251"/>
          <cell r="P251"/>
          <cell r="Q251"/>
          <cell r="W251">
            <v>5249.8470499999821</v>
          </cell>
          <cell r="X251">
            <v>4985.2085999998963</v>
          </cell>
          <cell r="Y251">
            <v>4941.7825900000753</v>
          </cell>
          <cell r="Z251">
            <v>5824.2514900000533</v>
          </cell>
          <cell r="AA251"/>
        </row>
        <row r="252">
          <cell r="A252" t="str">
            <v>FX</v>
          </cell>
          <cell r="B252" t="str">
            <v>FXCOGS</v>
          </cell>
          <cell r="C252">
            <v>-6241.9623899998842</v>
          </cell>
          <cell r="D252">
            <v>-971.43312999996124</v>
          </cell>
          <cell r="E252">
            <v>1750</v>
          </cell>
          <cell r="F252">
            <v>-971.43312999996124</v>
          </cell>
          <cell r="G252">
            <v>-10438.532509999961</v>
          </cell>
          <cell r="H252">
            <v>-10527.347180000099</v>
          </cell>
          <cell r="I252">
            <v>-10527.347180000099</v>
          </cell>
          <cell r="J252">
            <v>-45942.776270000264</v>
          </cell>
          <cell r="K252">
            <v>-3501.8586899999937</v>
          </cell>
          <cell r="L252">
            <v>-32730.191849999945</v>
          </cell>
          <cell r="M252"/>
          <cell r="N252"/>
          <cell r="O252"/>
          <cell r="P252"/>
          <cell r="Q252"/>
          <cell r="W252">
            <v>-874.7229900000093</v>
          </cell>
          <cell r="X252">
            <v>-831.2833400000236</v>
          </cell>
          <cell r="Y252">
            <v>-824.41922999999952</v>
          </cell>
          <cell r="Z252">
            <v>-971.43309999999474</v>
          </cell>
          <cell r="AA252"/>
        </row>
        <row r="253">
          <cell r="A253" t="str">
            <v>FX</v>
          </cell>
          <cell r="B253" t="str">
            <v>FXOMC</v>
          </cell>
          <cell r="C253">
            <v>4832.3737600000022</v>
          </cell>
          <cell r="D253">
            <v>8433.4116700000013</v>
          </cell>
          <cell r="E253">
            <v>1750</v>
          </cell>
          <cell r="F253">
            <v>8433.4116700000013</v>
          </cell>
          <cell r="G253">
            <v>11820.709160000013</v>
          </cell>
          <cell r="H253">
            <v>13556.911690000037</v>
          </cell>
          <cell r="I253">
            <v>13556.911690000037</v>
          </cell>
          <cell r="J253">
            <v>56459.735479999857</v>
          </cell>
          <cell r="K253">
            <v>32221.761330000023</v>
          </cell>
          <cell r="L253">
            <v>38037.368279999762</v>
          </cell>
          <cell r="M253"/>
          <cell r="N253"/>
          <cell r="O253"/>
          <cell r="P253"/>
          <cell r="Q253"/>
          <cell r="W253">
            <v>7622.5997900000075</v>
          </cell>
          <cell r="X253">
            <v>8131.5498500000031</v>
          </cell>
          <cell r="Y253">
            <v>8034.2000200000111</v>
          </cell>
          <cell r="Z253">
            <v>8433.4116799999902</v>
          </cell>
          <cell r="AA253"/>
        </row>
        <row r="254">
          <cell r="A254" t="str">
            <v>FX</v>
          </cell>
          <cell r="B254" t="str">
            <v>FXSMS</v>
          </cell>
          <cell r="C254">
            <v>1085.8564299999998</v>
          </cell>
          <cell r="D254">
            <v>-1971.7139400000012</v>
          </cell>
          <cell r="E254">
            <v>1000</v>
          </cell>
          <cell r="F254">
            <v>-1971.7139400000015</v>
          </cell>
          <cell r="G254">
            <v>1388.6472500000091</v>
          </cell>
          <cell r="H254">
            <v>1753.1824799999886</v>
          </cell>
          <cell r="I254">
            <v>1753.1824799999886</v>
          </cell>
          <cell r="J254">
            <v>8046.5845200000331</v>
          </cell>
          <cell r="K254">
            <v>-8921.1600899999903</v>
          </cell>
          <cell r="L254">
            <v>3577.9248400000506</v>
          </cell>
          <cell r="M254"/>
          <cell r="N254"/>
          <cell r="O254"/>
          <cell r="P254"/>
          <cell r="Q254"/>
          <cell r="W254">
            <v>-1797.8951400000078</v>
          </cell>
          <cell r="X254">
            <v>-2600.6693299999897</v>
          </cell>
          <cell r="Y254">
            <v>-2550.8816799999913</v>
          </cell>
          <cell r="Z254">
            <v>-1971.7139400000015</v>
          </cell>
          <cell r="AA254"/>
        </row>
        <row r="255">
          <cell r="A255" t="str">
            <v>FX</v>
          </cell>
          <cell r="B255" t="str">
            <v>FXG&amp;A</v>
          </cell>
          <cell r="C255">
            <v>-465.98999999999069</v>
          </cell>
          <cell r="D255">
            <v>-28.324599999992646</v>
          </cell>
          <cell r="E255">
            <v>0</v>
          </cell>
          <cell r="F255">
            <v>-28.324599999992643</v>
          </cell>
          <cell r="G255">
            <v>854.3143399999899</v>
          </cell>
          <cell r="H255">
            <v>-238.11073999999644</v>
          </cell>
          <cell r="I255">
            <v>-238.11073999999644</v>
          </cell>
          <cell r="J255">
            <v>3339.2879500000272</v>
          </cell>
          <cell r="K255">
            <v>-101.87905999999202</v>
          </cell>
          <cell r="L255">
            <v>676.97313999998732</v>
          </cell>
          <cell r="M255"/>
          <cell r="N255"/>
          <cell r="O255"/>
          <cell r="P255"/>
          <cell r="Q255"/>
          <cell r="W255">
            <v>-24.715830000001006</v>
          </cell>
          <cell r="X255">
            <v>-24.456089999999676</v>
          </cell>
          <cell r="Y255">
            <v>-24.382539999998698</v>
          </cell>
          <cell r="Z255">
            <v>-28.324640000006184</v>
          </cell>
          <cell r="AA255"/>
        </row>
        <row r="256">
          <cell r="A256" t="str">
            <v>FX</v>
          </cell>
          <cell r="B256" t="str">
            <v>FXTrans G/L</v>
          </cell>
          <cell r="C256">
            <v>-361.99021999999991</v>
          </cell>
          <cell r="D256">
            <v>0</v>
          </cell>
          <cell r="E256">
            <v>0</v>
          </cell>
          <cell r="F256">
            <v>0</v>
          </cell>
          <cell r="G256">
            <v>998.23890000000006</v>
          </cell>
          <cell r="H256">
            <v>-569.05883999999992</v>
          </cell>
          <cell r="I256">
            <v>-569.05883999999992</v>
          </cell>
          <cell r="J256">
            <v>2522.8266800000006</v>
          </cell>
          <cell r="K256">
            <v>0</v>
          </cell>
          <cell r="L256">
            <v>1044.6525800000002</v>
          </cell>
          <cell r="M256"/>
          <cell r="N256"/>
          <cell r="O256"/>
          <cell r="P256"/>
          <cell r="Q256"/>
          <cell r="W256">
            <v>0</v>
          </cell>
          <cell r="X256">
            <v>0</v>
          </cell>
          <cell r="Y256">
            <v>0</v>
          </cell>
          <cell r="Z256">
            <v>0</v>
          </cell>
          <cell r="AA256"/>
        </row>
        <row r="257">
          <cell r="A257" t="str">
            <v>FX</v>
          </cell>
          <cell r="B257" t="str">
            <v>FXR&amp;D</v>
          </cell>
          <cell r="C257">
            <v>-5044.6306899999981</v>
          </cell>
          <cell r="D257">
            <v>-5684.7748599999904</v>
          </cell>
          <cell r="E257">
            <v>-4500</v>
          </cell>
          <cell r="F257">
            <v>-5684.7748599999904</v>
          </cell>
          <cell r="G257">
            <v>-5209.3965899999966</v>
          </cell>
          <cell r="H257">
            <v>-4492.5366600000016</v>
          </cell>
          <cell r="I257">
            <v>-4492.5366600000016</v>
          </cell>
          <cell r="J257">
            <v>-18258.882669999992</v>
          </cell>
          <cell r="K257">
            <v>-20500.350109999999</v>
          </cell>
          <cell r="L257">
            <v>-18458.051249999975</v>
          </cell>
          <cell r="M257"/>
          <cell r="N257"/>
          <cell r="O257"/>
          <cell r="P257"/>
          <cell r="Q257"/>
          <cell r="W257">
            <v>-5125.3571499999962</v>
          </cell>
          <cell r="X257">
            <v>-4865.8280900000027</v>
          </cell>
          <cell r="Y257">
            <v>-4824.3900100000101</v>
          </cell>
          <cell r="Z257">
            <v>-5684.774889999986</v>
          </cell>
          <cell r="AA257"/>
        </row>
        <row r="258">
          <cell r="A258" t="str">
            <v>CHFX/CHZZ/ZTEE</v>
          </cell>
          <cell r="B258" t="str">
            <v>Orders</v>
          </cell>
          <cell r="C258"/>
          <cell r="D258"/>
          <cell r="E258"/>
          <cell r="F258"/>
          <cell r="G258"/>
          <cell r="H258"/>
          <cell r="I258"/>
          <cell r="J258"/>
          <cell r="K258">
            <v>0</v>
          </cell>
          <cell r="L258"/>
          <cell r="M258"/>
          <cell r="N258"/>
          <cell r="O258"/>
          <cell r="P258"/>
          <cell r="Q258"/>
          <cell r="W258"/>
          <cell r="X258"/>
          <cell r="Y258"/>
          <cell r="Z258"/>
          <cell r="AA258"/>
        </row>
        <row r="259">
          <cell r="A259" t="str">
            <v>CHFX/CHZZ/ZTEE</v>
          </cell>
          <cell r="B259" t="str">
            <v>Sales</v>
          </cell>
          <cell r="C259">
            <v>-6923.4422400000003</v>
          </cell>
          <cell r="D259">
            <v>-41563</v>
          </cell>
          <cell r="E259"/>
          <cell r="F259">
            <v>-41563</v>
          </cell>
          <cell r="G259">
            <v>-5261.3655600000002</v>
          </cell>
          <cell r="H259">
            <v>-7570.9492899999996</v>
          </cell>
          <cell r="I259">
            <v>-7570.9492899999996</v>
          </cell>
          <cell r="J259">
            <v>-26557.479049999998</v>
          </cell>
          <cell r="K259">
            <v>-144763</v>
          </cell>
          <cell r="L259">
            <v>-21840.18231</v>
          </cell>
          <cell r="M259"/>
          <cell r="N259"/>
          <cell r="O259"/>
          <cell r="P259"/>
          <cell r="Q259"/>
          <cell r="W259">
            <v>-33008</v>
          </cell>
          <cell r="X259">
            <v>-37764</v>
          </cell>
          <cell r="Y259">
            <v>-32428</v>
          </cell>
          <cell r="Z259">
            <v>-41563</v>
          </cell>
          <cell r="AA259"/>
        </row>
        <row r="260">
          <cell r="A260" t="str">
            <v>CHFX/CHZZ/ZTEE</v>
          </cell>
          <cell r="B260" t="str">
            <v>COGS</v>
          </cell>
          <cell r="C260">
            <v>-9.5883800000000008</v>
          </cell>
          <cell r="D260">
            <v>-12601</v>
          </cell>
          <cell r="E260"/>
          <cell r="F260">
            <v>-12601</v>
          </cell>
          <cell r="G260">
            <v>-9.4133099999999992</v>
          </cell>
          <cell r="H260">
            <v>-12.158160000000001</v>
          </cell>
          <cell r="I260">
            <v>-12.158160000000001</v>
          </cell>
          <cell r="J260">
            <v>-36.114440000000002</v>
          </cell>
          <cell r="K260">
            <v>-47658</v>
          </cell>
          <cell r="L260">
            <v>10.458960000000001</v>
          </cell>
          <cell r="M260"/>
          <cell r="N260"/>
          <cell r="O260"/>
          <cell r="P260"/>
          <cell r="Q260"/>
          <cell r="W260">
            <v>-11364</v>
          </cell>
          <cell r="X260">
            <v>-12415</v>
          </cell>
          <cell r="Y260">
            <v>-11278</v>
          </cell>
          <cell r="Z260">
            <v>-12601</v>
          </cell>
          <cell r="AA260"/>
        </row>
        <row r="261">
          <cell r="A261" t="str">
            <v>CHFX/CHZZ/ZTEE</v>
          </cell>
          <cell r="B261" t="str">
            <v>OMC</v>
          </cell>
          <cell r="C261">
            <v>2463.9365300000004</v>
          </cell>
          <cell r="D261">
            <v>3003</v>
          </cell>
          <cell r="E261"/>
          <cell r="F261">
            <v>3003</v>
          </cell>
          <cell r="G261">
            <v>7588.5705699999999</v>
          </cell>
          <cell r="H261">
            <v>7629.8352000000004</v>
          </cell>
          <cell r="I261">
            <v>7629.8352000000004</v>
          </cell>
          <cell r="J261">
            <v>35936.243500000004</v>
          </cell>
          <cell r="K261">
            <v>10680</v>
          </cell>
          <cell r="L261">
            <v>26828.655019999998</v>
          </cell>
          <cell r="M261"/>
          <cell r="N261"/>
          <cell r="O261"/>
          <cell r="P261"/>
          <cell r="Q261"/>
          <cell r="W261">
            <v>2391</v>
          </cell>
          <cell r="X261">
            <v>3366</v>
          </cell>
          <cell r="Y261">
            <v>1920</v>
          </cell>
          <cell r="Z261">
            <v>3003</v>
          </cell>
          <cell r="AA261"/>
        </row>
        <row r="262">
          <cell r="A262" t="str">
            <v>CHFX/CHZZ/ZTEE</v>
          </cell>
          <cell r="B262" t="str">
            <v>SMS</v>
          </cell>
          <cell r="C262">
            <v>-122.40388</v>
          </cell>
          <cell r="D262">
            <v>-7117</v>
          </cell>
          <cell r="E262"/>
          <cell r="F262">
            <v>-7117</v>
          </cell>
          <cell r="G262">
            <v>-139.6301</v>
          </cell>
          <cell r="H262">
            <v>-186.00976</v>
          </cell>
          <cell r="I262">
            <v>-186.00976</v>
          </cell>
          <cell r="J262">
            <v>-654.36177999999995</v>
          </cell>
          <cell r="K262">
            <v>-31817</v>
          </cell>
          <cell r="L262">
            <v>-538.11538999999993</v>
          </cell>
          <cell r="M262"/>
          <cell r="N262"/>
          <cell r="O262"/>
          <cell r="P262"/>
          <cell r="Q262"/>
          <cell r="W262">
            <v>-7343</v>
          </cell>
          <cell r="X262">
            <v>-8808</v>
          </cell>
          <cell r="Y262">
            <v>-8549</v>
          </cell>
          <cell r="Z262">
            <v>-7117</v>
          </cell>
          <cell r="AA262"/>
        </row>
        <row r="263">
          <cell r="A263" t="str">
            <v>CHFX/CHZZ/ZTEE</v>
          </cell>
          <cell r="B263" t="str">
            <v>G&amp;A</v>
          </cell>
          <cell r="C263">
            <v>-575.79071999999996</v>
          </cell>
          <cell r="D263">
            <v>-1276</v>
          </cell>
          <cell r="E263"/>
          <cell r="F263">
            <v>-1276</v>
          </cell>
          <cell r="G263">
            <v>818.71096</v>
          </cell>
          <cell r="H263">
            <v>-682.78088999999989</v>
          </cell>
          <cell r="I263">
            <v>-682.78088999999989</v>
          </cell>
          <cell r="J263">
            <v>1794.8699099999994</v>
          </cell>
          <cell r="K263">
            <v>-5165</v>
          </cell>
          <cell r="L263">
            <v>1189.4637399999999</v>
          </cell>
          <cell r="M263"/>
          <cell r="N263"/>
          <cell r="O263"/>
          <cell r="P263"/>
          <cell r="Q263"/>
          <cell r="W263">
            <v>-1213</v>
          </cell>
          <cell r="X263">
            <v>-1395</v>
          </cell>
          <cell r="Y263">
            <v>-1281</v>
          </cell>
          <cell r="Z263">
            <v>-1276</v>
          </cell>
          <cell r="AA263"/>
        </row>
        <row r="264">
          <cell r="A264" t="str">
            <v>CHFX/CHZZ/ZTEE</v>
          </cell>
          <cell r="B264" t="str">
            <v>Trans G/L</v>
          </cell>
          <cell r="C264">
            <v>-361.99021999999991</v>
          </cell>
          <cell r="D264">
            <v>0</v>
          </cell>
          <cell r="E264"/>
          <cell r="F264">
            <v>0</v>
          </cell>
          <cell r="G264">
            <v>998.23890000000006</v>
          </cell>
          <cell r="H264">
            <v>-569.05883999999992</v>
          </cell>
          <cell r="I264">
            <v>-569.05883999999992</v>
          </cell>
          <cell r="J264">
            <v>2523.1277600000003</v>
          </cell>
          <cell r="K264">
            <v>0</v>
          </cell>
          <cell r="L264">
            <v>1044.6677300000001</v>
          </cell>
          <cell r="M264"/>
          <cell r="N264"/>
          <cell r="O264"/>
          <cell r="P264"/>
          <cell r="Q264"/>
          <cell r="W264">
            <v>0</v>
          </cell>
          <cell r="X264">
            <v>0</v>
          </cell>
          <cell r="Y264">
            <v>0</v>
          </cell>
          <cell r="Z264">
            <v>0</v>
          </cell>
          <cell r="AA264"/>
        </row>
        <row r="265">
          <cell r="A265" t="str">
            <v>CHFX/CHZZ/ZTEE</v>
          </cell>
          <cell r="B265" t="str">
            <v>R&amp;D</v>
          </cell>
          <cell r="C265">
            <v>0</v>
          </cell>
          <cell r="D265">
            <v>-5979</v>
          </cell>
          <cell r="E265"/>
          <cell r="F265">
            <v>-5979</v>
          </cell>
          <cell r="G265">
            <v>0</v>
          </cell>
          <cell r="H265">
            <v>0</v>
          </cell>
          <cell r="I265">
            <v>0</v>
          </cell>
          <cell r="J265">
            <v>0</v>
          </cell>
          <cell r="K265">
            <v>-21651</v>
          </cell>
          <cell r="L265">
            <v>0</v>
          </cell>
          <cell r="M265"/>
          <cell r="N265"/>
          <cell r="O265"/>
          <cell r="P265"/>
          <cell r="Q265"/>
          <cell r="W265">
            <v>-5394</v>
          </cell>
          <cell r="X265">
            <v>-5165</v>
          </cell>
          <cell r="Y265">
            <v>-5113</v>
          </cell>
          <cell r="Z265">
            <v>-5979</v>
          </cell>
          <cell r="AA265"/>
        </row>
        <row r="266">
          <cell r="A266" t="str">
            <v>CHFX/CHZZ/ZTEE</v>
          </cell>
          <cell r="B266" t="str">
            <v>I/C Sales</v>
          </cell>
          <cell r="C266">
            <v>70.687550000000002</v>
          </cell>
          <cell r="D266">
            <v>0</v>
          </cell>
          <cell r="E266"/>
          <cell r="F266">
            <v>0</v>
          </cell>
          <cell r="G266">
            <v>285.56816000000003</v>
          </cell>
          <cell r="H266">
            <v>250.68444</v>
          </cell>
          <cell r="I266">
            <v>250.68444</v>
          </cell>
          <cell r="J266">
            <v>943.77493000000004</v>
          </cell>
          <cell r="K266">
            <v>0</v>
          </cell>
          <cell r="L266">
            <v>210.35521</v>
          </cell>
          <cell r="M266"/>
          <cell r="N266"/>
          <cell r="O266"/>
          <cell r="P266"/>
          <cell r="Q266"/>
          <cell r="W266">
            <v>0</v>
          </cell>
          <cell r="X266">
            <v>0</v>
          </cell>
          <cell r="Y266">
            <v>0</v>
          </cell>
          <cell r="Z266">
            <v>0</v>
          </cell>
          <cell r="AA266"/>
        </row>
        <row r="267">
          <cell r="A267" t="str">
            <v>CHFX/CHZZ/ZTEE</v>
          </cell>
          <cell r="B267" t="str">
            <v>I/C COS</v>
          </cell>
          <cell r="C267">
            <v>0</v>
          </cell>
          <cell r="D267">
            <v>0</v>
          </cell>
          <cell r="E267"/>
          <cell r="F267">
            <v>0</v>
          </cell>
          <cell r="G267">
            <v>0</v>
          </cell>
          <cell r="H267">
            <v>0</v>
          </cell>
          <cell r="I267">
            <v>0</v>
          </cell>
          <cell r="J267">
            <v>0</v>
          </cell>
          <cell r="K267">
            <v>0</v>
          </cell>
          <cell r="L267">
            <v>0</v>
          </cell>
          <cell r="M267"/>
          <cell r="N267"/>
          <cell r="O267"/>
          <cell r="P267"/>
          <cell r="Q267"/>
          <cell r="W267">
            <v>0</v>
          </cell>
          <cell r="X267">
            <v>0</v>
          </cell>
          <cell r="Y267">
            <v>0</v>
          </cell>
          <cell r="Z267">
            <v>0</v>
          </cell>
          <cell r="AA267"/>
        </row>
        <row r="268">
          <cell r="A268" t="str">
            <v>CHFX/CHZZ/ZTEE</v>
          </cell>
          <cell r="B268" t="str">
            <v>I/C Profit in end inv</v>
          </cell>
          <cell r="C268">
            <v>0</v>
          </cell>
          <cell r="D268">
            <v>0</v>
          </cell>
          <cell r="E268"/>
          <cell r="F268">
            <v>0</v>
          </cell>
          <cell r="G268">
            <v>0</v>
          </cell>
          <cell r="H268">
            <v>0</v>
          </cell>
          <cell r="I268">
            <v>0</v>
          </cell>
          <cell r="J268">
            <v>0</v>
          </cell>
          <cell r="K268">
            <v>0</v>
          </cell>
          <cell r="L268">
            <v>0</v>
          </cell>
          <cell r="M268"/>
          <cell r="N268"/>
          <cell r="O268"/>
          <cell r="P268"/>
          <cell r="Q268"/>
          <cell r="W268">
            <v>0</v>
          </cell>
          <cell r="X268">
            <v>0</v>
          </cell>
          <cell r="Y268">
            <v>0</v>
          </cell>
          <cell r="Z268">
            <v>0</v>
          </cell>
          <cell r="AA268"/>
        </row>
        <row r="269">
          <cell r="A269" t="str">
            <v>CHFX/CHZZ/ZTEE</v>
          </cell>
          <cell r="B269" t="str">
            <v>COS - Reval</v>
          </cell>
          <cell r="C269">
            <v>0</v>
          </cell>
          <cell r="D269">
            <v>0</v>
          </cell>
          <cell r="E269"/>
          <cell r="F269">
            <v>0</v>
          </cell>
          <cell r="G269">
            <v>0</v>
          </cell>
          <cell r="H269">
            <v>0</v>
          </cell>
          <cell r="I269">
            <v>0</v>
          </cell>
          <cell r="J269">
            <v>0</v>
          </cell>
          <cell r="K269">
            <v>0</v>
          </cell>
          <cell r="L269">
            <v>0</v>
          </cell>
          <cell r="M269"/>
          <cell r="N269"/>
          <cell r="O269"/>
          <cell r="P269"/>
          <cell r="Q269"/>
          <cell r="W269">
            <v>0</v>
          </cell>
          <cell r="X269">
            <v>0</v>
          </cell>
          <cell r="Y269">
            <v>0</v>
          </cell>
          <cell r="Z269">
            <v>0</v>
          </cell>
          <cell r="AA269"/>
        </row>
        <row r="270">
          <cell r="A270" t="str">
            <v>CHFX/CHZZ/ZTEE</v>
          </cell>
          <cell r="B270" t="str">
            <v>Exchange Var</v>
          </cell>
          <cell r="C270">
            <v>0</v>
          </cell>
          <cell r="D270">
            <v>0</v>
          </cell>
          <cell r="E270"/>
          <cell r="F270">
            <v>0</v>
          </cell>
          <cell r="G270">
            <v>0</v>
          </cell>
          <cell r="H270">
            <v>0</v>
          </cell>
          <cell r="I270">
            <v>0</v>
          </cell>
          <cell r="J270">
            <v>0</v>
          </cell>
          <cell r="K270">
            <v>0</v>
          </cell>
          <cell r="L270">
            <v>0</v>
          </cell>
          <cell r="M270"/>
          <cell r="N270"/>
          <cell r="O270"/>
          <cell r="P270"/>
          <cell r="Q270"/>
          <cell r="W270">
            <v>0</v>
          </cell>
          <cell r="X270">
            <v>0</v>
          </cell>
          <cell r="Y270">
            <v>0</v>
          </cell>
          <cell r="Z270">
            <v>0</v>
          </cell>
          <cell r="AA270"/>
        </row>
        <row r="271">
          <cell r="A271" t="str">
            <v>Waters and Corp @ Actual FX</v>
          </cell>
          <cell r="B271" t="str">
            <v>Waters and Corp @ Actual FXOrders</v>
          </cell>
          <cell r="C271">
            <v>613448.59291999985</v>
          </cell>
          <cell r="D271">
            <v>624117.62611999991</v>
          </cell>
          <cell r="E271">
            <v>592273</v>
          </cell>
          <cell r="F271">
            <v>624117.62611999991</v>
          </cell>
          <cell r="G271">
            <v>517078.09780999995</v>
          </cell>
          <cell r="H271">
            <v>584567.69643999997</v>
          </cell>
          <cell r="I271">
            <v>584567.69643999997</v>
          </cell>
          <cell r="J271">
            <v>2149914.3157600001</v>
          </cell>
          <cell r="K271">
            <v>2182397.9284300003</v>
          </cell>
          <cell r="L271">
            <v>2038316.4524399999</v>
          </cell>
          <cell r="M271"/>
          <cell r="N271"/>
          <cell r="O271"/>
          <cell r="P271"/>
          <cell r="Q271"/>
          <cell r="W271">
            <v>484719.83332000003</v>
          </cell>
          <cell r="X271">
            <v>539315.66561999999</v>
          </cell>
          <cell r="Y271">
            <v>534244.80336999998</v>
          </cell>
          <cell r="Z271">
            <v>624117.33288999996</v>
          </cell>
          <cell r="AA271"/>
        </row>
        <row r="272">
          <cell r="A272" t="str">
            <v>Waters and Corp @ Actual FX</v>
          </cell>
          <cell r="B272" t="str">
            <v>Waters and Corp @ Actual FXSales</v>
          </cell>
          <cell r="C272">
            <v>624727.09256999998</v>
          </cell>
          <cell r="D272">
            <v>625447.50307999994</v>
          </cell>
          <cell r="E272">
            <v>607808</v>
          </cell>
          <cell r="F272">
            <v>625447.50307999994</v>
          </cell>
          <cell r="G272">
            <v>516066.13532</v>
          </cell>
          <cell r="H272">
            <v>601997.30458999996</v>
          </cell>
          <cell r="I272">
            <v>601997.30458999996</v>
          </cell>
          <cell r="J272">
            <v>2140490.1225999999</v>
          </cell>
          <cell r="K272">
            <v>2178909.1064299997</v>
          </cell>
          <cell r="L272">
            <v>2049461.5046600001</v>
          </cell>
          <cell r="M272"/>
          <cell r="N272"/>
          <cell r="O272"/>
          <cell r="P272"/>
          <cell r="Q272"/>
          <cell r="W272">
            <v>479754.30553999997</v>
          </cell>
          <cell r="X272">
            <v>539477.52954999998</v>
          </cell>
          <cell r="Y272">
            <v>534229.76826000004</v>
          </cell>
          <cell r="Z272">
            <v>625447.50308000005</v>
          </cell>
          <cell r="AA272"/>
        </row>
        <row r="273">
          <cell r="A273" t="str">
            <v>Waters and Corp @ Actual FX</v>
          </cell>
          <cell r="B273" t="str">
            <v>Waters and Corp @ Actual FXCOGS</v>
          </cell>
          <cell r="C273">
            <v>165060.68376000013</v>
          </cell>
          <cell r="D273">
            <v>217984.80696000002</v>
          </cell>
          <cell r="E273">
            <v>164890</v>
          </cell>
          <cell r="F273">
            <v>217984.80696000002</v>
          </cell>
          <cell r="G273">
            <v>123090.67589000004</v>
          </cell>
          <cell r="H273">
            <v>197748.46275999991</v>
          </cell>
          <cell r="I273">
            <v>197748.46275999991</v>
          </cell>
          <cell r="J273">
            <v>617068.79157999984</v>
          </cell>
          <cell r="K273">
            <v>766946.94255000004</v>
          </cell>
          <cell r="L273">
            <v>700668.43582000001</v>
          </cell>
          <cell r="M273"/>
          <cell r="N273"/>
          <cell r="O273"/>
          <cell r="P273"/>
          <cell r="Q273"/>
          <cell r="W273">
            <v>170643.20822999999</v>
          </cell>
          <cell r="X273">
            <v>191280.44727999999</v>
          </cell>
          <cell r="Y273">
            <v>187038.48008000001</v>
          </cell>
          <cell r="Z273">
            <v>217984.80695999999</v>
          </cell>
          <cell r="AA273"/>
        </row>
        <row r="274">
          <cell r="A274" t="str">
            <v>Waters and Corp @ Actual FX</v>
          </cell>
          <cell r="B274" t="str">
            <v>Waters and Corp @ Actual FXOMC</v>
          </cell>
          <cell r="C274">
            <v>90876.357840000011</v>
          </cell>
          <cell r="D274">
            <v>38327.500840000001</v>
          </cell>
          <cell r="E274">
            <v>88589</v>
          </cell>
          <cell r="F274">
            <v>38327.500840000001</v>
          </cell>
          <cell r="G274">
            <v>94187.931860000026</v>
          </cell>
          <cell r="H274">
            <v>43552.596550000046</v>
          </cell>
          <cell r="I274">
            <v>43552.596550000046</v>
          </cell>
          <cell r="J274">
            <v>273790.38287999982</v>
          </cell>
          <cell r="K274">
            <v>158822.59328999999</v>
          </cell>
          <cell r="L274">
            <v>154228.55685999972</v>
          </cell>
          <cell r="M274"/>
          <cell r="N274"/>
          <cell r="O274"/>
          <cell r="P274"/>
          <cell r="Q274"/>
          <cell r="W274">
            <v>36318.46776</v>
          </cell>
          <cell r="X274">
            <v>39564.899380000003</v>
          </cell>
          <cell r="Y274">
            <v>44611.725310000002</v>
          </cell>
          <cell r="Z274">
            <v>38327.500840000001</v>
          </cell>
          <cell r="AA274"/>
        </row>
        <row r="275">
          <cell r="A275" t="str">
            <v>Waters and Corp @ Actual FX</v>
          </cell>
          <cell r="B275" t="str">
            <v>Waters and Corp @ Actual FXSMS</v>
          </cell>
          <cell r="C275">
            <v>76691.013120000003</v>
          </cell>
          <cell r="D275">
            <v>72900.184940000006</v>
          </cell>
          <cell r="E275">
            <v>72618</v>
          </cell>
          <cell r="F275">
            <v>72900.184940000006</v>
          </cell>
          <cell r="G275">
            <v>67640.977190000005</v>
          </cell>
          <cell r="H275">
            <v>73083.820439999996</v>
          </cell>
          <cell r="I275">
            <v>73083.820439999996</v>
          </cell>
          <cell r="J275">
            <v>288073.72451999999</v>
          </cell>
          <cell r="K275">
            <v>280833.0612</v>
          </cell>
          <cell r="L275">
            <v>281353.79718000005</v>
          </cell>
          <cell r="M275"/>
          <cell r="N275"/>
          <cell r="O275"/>
          <cell r="P275"/>
          <cell r="Q275"/>
          <cell r="W275">
            <v>67152.763579999999</v>
          </cell>
          <cell r="X275">
            <v>70710.210040000005</v>
          </cell>
          <cell r="Y275">
            <v>70069.90264</v>
          </cell>
          <cell r="Z275">
            <v>72900.184940000006</v>
          </cell>
          <cell r="AA275"/>
        </row>
        <row r="276">
          <cell r="A276" t="str">
            <v>Waters and Corp @ Actual FX</v>
          </cell>
          <cell r="B276" t="str">
            <v>Waters and Corp @ Actual FXG&amp;A</v>
          </cell>
          <cell r="C276">
            <v>50006.755370000006</v>
          </cell>
          <cell r="D276">
            <v>52521.39503</v>
          </cell>
          <cell r="E276">
            <v>54334</v>
          </cell>
          <cell r="F276">
            <v>52521.39503</v>
          </cell>
          <cell r="G276">
            <v>51003.558519999991</v>
          </cell>
          <cell r="H276">
            <v>61137.985189999999</v>
          </cell>
          <cell r="I276">
            <v>61137.985189999999</v>
          </cell>
          <cell r="J276">
            <v>201620.22820000001</v>
          </cell>
          <cell r="K276">
            <v>205996.23288999998</v>
          </cell>
          <cell r="L276">
            <v>223486.60407000003</v>
          </cell>
          <cell r="M276"/>
          <cell r="N276"/>
          <cell r="O276"/>
          <cell r="P276"/>
          <cell r="Q276"/>
          <cell r="W276">
            <v>51850.693079999997</v>
          </cell>
          <cell r="X276">
            <v>50833.752639999999</v>
          </cell>
          <cell r="Y276">
            <v>50790.392140000004</v>
          </cell>
          <cell r="Z276">
            <v>52521.39503</v>
          </cell>
          <cell r="AA276"/>
        </row>
        <row r="277">
          <cell r="A277" t="str">
            <v>Waters and Corp @ Actual FX</v>
          </cell>
          <cell r="B277" t="str">
            <v>Waters and Corp @ Actual FXTrans G/L</v>
          </cell>
          <cell r="C277">
            <v>-361.59418999999991</v>
          </cell>
          <cell r="D277">
            <v>0</v>
          </cell>
          <cell r="E277">
            <v>0</v>
          </cell>
          <cell r="F277">
            <v>0</v>
          </cell>
          <cell r="G277">
            <v>997.98183000000006</v>
          </cell>
          <cell r="H277">
            <v>-569.05751999999995</v>
          </cell>
          <cell r="I277">
            <v>-569.05751999999995</v>
          </cell>
          <cell r="J277">
            <v>2524.9781500000004</v>
          </cell>
          <cell r="K277">
            <v>0</v>
          </cell>
          <cell r="L277">
            <v>1044.4026200000001</v>
          </cell>
          <cell r="M277"/>
          <cell r="N277"/>
          <cell r="O277"/>
          <cell r="P277"/>
          <cell r="Q277"/>
          <cell r="W277">
            <v>0</v>
          </cell>
          <cell r="X277">
            <v>0</v>
          </cell>
          <cell r="Y277">
            <v>0</v>
          </cell>
          <cell r="Z277">
            <v>0</v>
          </cell>
          <cell r="AA277"/>
        </row>
        <row r="278">
          <cell r="A278" t="str">
            <v>Waters and Corp @ Actual FX</v>
          </cell>
          <cell r="B278" t="str">
            <v>Waters and Corp @ Actual FXR&amp;D</v>
          </cell>
          <cell r="C278">
            <v>34670.620040000002</v>
          </cell>
          <cell r="D278">
            <v>32638.670400000003</v>
          </cell>
          <cell r="E278">
            <v>33514</v>
          </cell>
          <cell r="F278">
            <v>32638.670400000003</v>
          </cell>
          <cell r="G278">
            <v>32167.71385</v>
          </cell>
          <cell r="H278">
            <v>32225.090959999998</v>
          </cell>
          <cell r="I278">
            <v>32225.090959999998</v>
          </cell>
          <cell r="J278">
            <v>131146.91615999999</v>
          </cell>
          <cell r="K278">
            <v>126917.99333</v>
          </cell>
          <cell r="L278">
            <v>128180.60666</v>
          </cell>
          <cell r="M278"/>
          <cell r="N278"/>
          <cell r="O278"/>
          <cell r="P278"/>
          <cell r="Q278"/>
          <cell r="W278">
            <v>29821.549550000003</v>
          </cell>
          <cell r="X278">
            <v>32165.712469999999</v>
          </cell>
          <cell r="Y278">
            <v>32292.06091</v>
          </cell>
          <cell r="Z278">
            <v>32638.670400000003</v>
          </cell>
          <cell r="AA278"/>
        </row>
        <row r="279">
          <cell r="A279" t="str">
            <v>Waters and Corp @ Actual FX</v>
          </cell>
          <cell r="B279" t="str">
            <v>Waters and Corp @ Actual FXI/C Sales</v>
          </cell>
          <cell r="C279">
            <v>-1002375.0123899999</v>
          </cell>
          <cell r="D279">
            <v>5824</v>
          </cell>
          <cell r="E279">
            <v>4000</v>
          </cell>
          <cell r="F279">
            <v>0</v>
          </cell>
          <cell r="G279">
            <v>-867982.49867999996</v>
          </cell>
          <cell r="H279">
            <v>-926607.6555900001</v>
          </cell>
          <cell r="I279">
            <v>-926607.6555900001</v>
          </cell>
          <cell r="J279">
            <v>-3584626.2164100003</v>
          </cell>
          <cell r="K279">
            <v>5824</v>
          </cell>
          <cell r="L279">
            <v>-3298806.5011800001</v>
          </cell>
          <cell r="M279"/>
          <cell r="N279"/>
          <cell r="O279"/>
          <cell r="P279"/>
          <cell r="Q279"/>
          <cell r="W279">
            <v>0</v>
          </cell>
          <cell r="X279">
            <v>0</v>
          </cell>
          <cell r="Y279">
            <v>0</v>
          </cell>
          <cell r="Z279">
            <v>0</v>
          </cell>
          <cell r="AA279"/>
        </row>
        <row r="280">
          <cell r="A280" t="str">
            <v>Waters and Corp @ Actual FX</v>
          </cell>
          <cell r="B280" t="str">
            <v>Waters and Corp @ Actual FXI/C COS</v>
          </cell>
          <cell r="C280">
            <v>676116.03408999997</v>
          </cell>
          <cell r="D280">
            <v>-35738.748520000139</v>
          </cell>
          <cell r="E280">
            <v>4000</v>
          </cell>
          <cell r="F280">
            <v>0</v>
          </cell>
          <cell r="G280">
            <v>577054.65191999997</v>
          </cell>
          <cell r="H280">
            <v>618973.12858000002</v>
          </cell>
          <cell r="I280">
            <v>618973.12858000002</v>
          </cell>
          <cell r="J280">
            <v>2358188.9192000004</v>
          </cell>
          <cell r="K280">
            <v>-35738.748520000139</v>
          </cell>
          <cell r="L280">
            <v>2193833.2430700003</v>
          </cell>
          <cell r="M280"/>
          <cell r="N280"/>
          <cell r="O280"/>
          <cell r="P280"/>
          <cell r="Q280"/>
          <cell r="W280">
            <v>0</v>
          </cell>
          <cell r="X280">
            <v>0</v>
          </cell>
          <cell r="Y280">
            <v>0</v>
          </cell>
          <cell r="Z280">
            <v>0</v>
          </cell>
          <cell r="AA280"/>
        </row>
        <row r="281">
          <cell r="A281" t="str">
            <v>Waters and Corp @ Actual FX</v>
          </cell>
          <cell r="B281" t="str">
            <v>Waters and Corp @ Actual FXI/C Profit in end inv</v>
          </cell>
          <cell r="C281">
            <v>305895.23730000004</v>
          </cell>
          <cell r="D281">
            <v>-13572.433129999961</v>
          </cell>
          <cell r="E281">
            <v>1750</v>
          </cell>
          <cell r="F281">
            <v>0</v>
          </cell>
          <cell r="G281">
            <v>268377.08265999996</v>
          </cell>
          <cell r="H281">
            <v>281084.28058000002</v>
          </cell>
          <cell r="I281">
            <v>281084.28058000002</v>
          </cell>
          <cell r="J281">
            <v>1120043.87026</v>
          </cell>
          <cell r="K281">
            <v>-13572.433129999961</v>
          </cell>
          <cell r="L281">
            <v>1032526.70098</v>
          </cell>
          <cell r="M281"/>
          <cell r="N281"/>
          <cell r="O281"/>
          <cell r="P281"/>
          <cell r="Q281"/>
          <cell r="W281">
            <v>0</v>
          </cell>
          <cell r="X281">
            <v>0</v>
          </cell>
          <cell r="Y281">
            <v>0</v>
          </cell>
          <cell r="Z281">
            <v>0</v>
          </cell>
          <cell r="AA281"/>
        </row>
        <row r="282">
          <cell r="A282" t="str">
            <v>TA</v>
          </cell>
          <cell r="B282" t="str">
            <v>TAOrders</v>
          </cell>
          <cell r="C282">
            <v>86128</v>
          </cell>
          <cell r="D282">
            <v>86500</v>
          </cell>
          <cell r="E282">
            <v>85050</v>
          </cell>
          <cell r="F282">
            <v>86500</v>
          </cell>
          <cell r="G282">
            <v>65337</v>
          </cell>
          <cell r="H282">
            <v>81771</v>
          </cell>
          <cell r="I282">
            <v>81771</v>
          </cell>
          <cell r="J282">
            <v>274847</v>
          </cell>
          <cell r="K282">
            <v>279400</v>
          </cell>
          <cell r="L282">
            <v>260413</v>
          </cell>
          <cell r="M282"/>
          <cell r="N282"/>
          <cell r="O282"/>
          <cell r="P282"/>
          <cell r="Q282"/>
          <cell r="W282">
            <v>58300</v>
          </cell>
          <cell r="X282">
            <v>68900</v>
          </cell>
          <cell r="Y282">
            <v>65700</v>
          </cell>
          <cell r="Z282">
            <v>86500</v>
          </cell>
          <cell r="AA282"/>
        </row>
        <row r="283">
          <cell r="A283" t="str">
            <v>TA</v>
          </cell>
          <cell r="B283" t="str">
            <v>TASales</v>
          </cell>
          <cell r="C283">
            <v>90291.86606</v>
          </cell>
          <cell r="D283">
            <v>91500</v>
          </cell>
          <cell r="E283">
            <v>87000</v>
          </cell>
          <cell r="F283">
            <v>91500</v>
          </cell>
          <cell r="G283">
            <v>61954.591769999999</v>
          </cell>
          <cell r="H283">
            <v>85278.267170000006</v>
          </cell>
          <cell r="I283">
            <v>85278.267170000006</v>
          </cell>
          <cell r="J283">
            <v>279438.72586000001</v>
          </cell>
          <cell r="K283">
            <v>281000</v>
          </cell>
          <cell r="L283">
            <v>259616.59360000002</v>
          </cell>
          <cell r="M283"/>
          <cell r="N283"/>
          <cell r="O283"/>
          <cell r="P283"/>
          <cell r="Q283"/>
          <cell r="W283">
            <v>57300</v>
          </cell>
          <cell r="X283">
            <v>65800</v>
          </cell>
          <cell r="Y283">
            <v>66400</v>
          </cell>
          <cell r="Z283">
            <v>91500</v>
          </cell>
          <cell r="AA283"/>
        </row>
        <row r="284">
          <cell r="A284" t="str">
            <v>TA</v>
          </cell>
          <cell r="B284" t="str">
            <v>TACOGS</v>
          </cell>
          <cell r="C284">
            <v>26293.88205</v>
          </cell>
          <cell r="D284">
            <v>25088</v>
          </cell>
          <cell r="E284">
            <v>23363</v>
          </cell>
          <cell r="F284">
            <v>25088</v>
          </cell>
          <cell r="G284">
            <v>16988.998749999999</v>
          </cell>
          <cell r="H284">
            <v>25391.29293</v>
          </cell>
          <cell r="I284">
            <v>25391.29293</v>
          </cell>
          <cell r="J284">
            <v>79028.146740000011</v>
          </cell>
          <cell r="K284">
            <v>75643.455099999992</v>
          </cell>
          <cell r="L284">
            <v>75272.901060000004</v>
          </cell>
          <cell r="M284"/>
          <cell r="N284"/>
          <cell r="O284"/>
          <cell r="P284"/>
          <cell r="Q284"/>
          <cell r="W284">
            <v>15863.64459</v>
          </cell>
          <cell r="X284">
            <v>17647.29063</v>
          </cell>
          <cell r="Y284">
            <v>17044.51988</v>
          </cell>
          <cell r="Z284">
            <v>25088.013599999998</v>
          </cell>
          <cell r="AA284"/>
        </row>
        <row r="285">
          <cell r="A285" t="str">
            <v>TA</v>
          </cell>
          <cell r="B285" t="str">
            <v>TAOMC</v>
          </cell>
          <cell r="C285">
            <v>4909.6304700000001</v>
          </cell>
          <cell r="D285">
            <v>6103</v>
          </cell>
          <cell r="E285">
            <v>6862</v>
          </cell>
          <cell r="F285">
            <v>6103</v>
          </cell>
          <cell r="G285">
            <v>5354.6476000000002</v>
          </cell>
          <cell r="H285">
            <v>4329.9892399999999</v>
          </cell>
          <cell r="I285">
            <v>4329.9892399999999</v>
          </cell>
          <cell r="J285">
            <v>20061.840700000004</v>
          </cell>
          <cell r="K285">
            <v>23497.546579999998</v>
          </cell>
          <cell r="L285">
            <v>17473.524799999999</v>
          </cell>
          <cell r="M285"/>
          <cell r="N285"/>
          <cell r="O285"/>
          <cell r="P285"/>
          <cell r="Q285"/>
          <cell r="W285">
            <v>5584.8992199999993</v>
          </cell>
          <cell r="X285">
            <v>5917.7781799999993</v>
          </cell>
          <cell r="Y285">
            <v>5891.8691799999997</v>
          </cell>
          <cell r="Z285">
            <v>6102.6883199999993</v>
          </cell>
          <cell r="AA285"/>
        </row>
        <row r="286">
          <cell r="A286" t="str">
            <v>TA</v>
          </cell>
          <cell r="B286" t="str">
            <v>TASMS</v>
          </cell>
          <cell r="C286">
            <v>10869.440920000001</v>
          </cell>
          <cell r="D286">
            <v>12919</v>
          </cell>
          <cell r="E286">
            <v>11820</v>
          </cell>
          <cell r="F286">
            <v>12919</v>
          </cell>
          <cell r="G286">
            <v>9230.6308900000004</v>
          </cell>
          <cell r="H286">
            <v>12857.920549999999</v>
          </cell>
          <cell r="I286">
            <v>12857.920549999999</v>
          </cell>
          <cell r="J286">
            <v>38802.080649999996</v>
          </cell>
          <cell r="K286">
            <v>43533.17884</v>
          </cell>
          <cell r="L286">
            <v>41223.001879999996</v>
          </cell>
          <cell r="M286"/>
          <cell r="N286"/>
          <cell r="O286"/>
          <cell r="P286"/>
          <cell r="Q286"/>
          <cell r="W286">
            <v>9701.0672799999993</v>
          </cell>
          <cell r="X286">
            <v>10418.02492</v>
          </cell>
          <cell r="Y286">
            <v>10495.08664</v>
          </cell>
          <cell r="Z286">
            <v>12919.38653</v>
          </cell>
          <cell r="AA286"/>
        </row>
        <row r="287">
          <cell r="A287" t="str">
            <v>TA</v>
          </cell>
          <cell r="B287" t="str">
            <v>TAG&amp;A</v>
          </cell>
          <cell r="C287">
            <v>3628.0034900000001</v>
          </cell>
          <cell r="D287">
            <v>3696.9999999999995</v>
          </cell>
          <cell r="E287">
            <v>3401</v>
          </cell>
          <cell r="F287">
            <v>3697</v>
          </cell>
          <cell r="G287">
            <v>3286.4659000000001</v>
          </cell>
          <cell r="H287">
            <v>3894.6644799999999</v>
          </cell>
          <cell r="I287">
            <v>3894.6644799999999</v>
          </cell>
          <cell r="J287">
            <v>13578.947529999998</v>
          </cell>
          <cell r="K287">
            <v>14394.62767</v>
          </cell>
          <cell r="L287">
            <v>14135.31568</v>
          </cell>
          <cell r="M287"/>
          <cell r="N287"/>
          <cell r="O287"/>
          <cell r="P287"/>
          <cell r="Q287"/>
          <cell r="W287">
            <v>3435.3114999999998</v>
          </cell>
          <cell r="X287">
            <v>3654.4002399999999</v>
          </cell>
          <cell r="Y287">
            <v>3607.9159300000001</v>
          </cell>
          <cell r="Z287">
            <v>3697.1911500000001</v>
          </cell>
          <cell r="AA287"/>
        </row>
        <row r="288">
          <cell r="A288" t="str">
            <v>TA</v>
          </cell>
          <cell r="B288" t="str">
            <v>TATrans G/L</v>
          </cell>
          <cell r="C288">
            <v>0</v>
          </cell>
          <cell r="D288">
            <v>0</v>
          </cell>
          <cell r="E288">
            <v>0</v>
          </cell>
          <cell r="F288">
            <v>0</v>
          </cell>
          <cell r="G288">
            <v>0</v>
          </cell>
          <cell r="H288">
            <v>0</v>
          </cell>
          <cell r="I288">
            <v>0</v>
          </cell>
          <cell r="J288">
            <v>0</v>
          </cell>
          <cell r="K288">
            <v>0</v>
          </cell>
          <cell r="L288">
            <v>0</v>
          </cell>
          <cell r="M288"/>
          <cell r="N288"/>
          <cell r="O288"/>
          <cell r="P288"/>
          <cell r="Q288"/>
          <cell r="W288">
            <v>0</v>
          </cell>
          <cell r="X288">
            <v>0</v>
          </cell>
          <cell r="Y288">
            <v>0</v>
          </cell>
          <cell r="Z288">
            <v>0</v>
          </cell>
          <cell r="AA288"/>
        </row>
        <row r="289">
          <cell r="A289" t="str">
            <v>TA</v>
          </cell>
          <cell r="B289" t="str">
            <v>TAR&amp;D</v>
          </cell>
          <cell r="C289">
            <v>2883.38958</v>
          </cell>
          <cell r="D289">
            <v>3147</v>
          </cell>
          <cell r="E289">
            <v>3004</v>
          </cell>
          <cell r="F289">
            <v>3147</v>
          </cell>
          <cell r="G289">
            <v>3005.0622400000002</v>
          </cell>
          <cell r="H289">
            <v>2897.1088</v>
          </cell>
          <cell r="I289">
            <v>2897.1088</v>
          </cell>
          <cell r="J289">
            <v>11704.288770000001</v>
          </cell>
          <cell r="K289">
            <v>12499.93476</v>
          </cell>
          <cell r="L289">
            <v>11363.53751</v>
          </cell>
          <cell r="M289"/>
          <cell r="N289"/>
          <cell r="O289"/>
          <cell r="P289"/>
          <cell r="Q289"/>
          <cell r="W289">
            <v>2936.6733399999998</v>
          </cell>
          <cell r="X289">
            <v>3194.16732</v>
          </cell>
          <cell r="Y289">
            <v>3222.0940999999998</v>
          </cell>
          <cell r="Z289">
            <v>3147.3549600000001</v>
          </cell>
          <cell r="AA289"/>
        </row>
        <row r="290">
          <cell r="A290" t="str">
            <v>TA</v>
          </cell>
          <cell r="B290" t="str">
            <v>TAI/C Sales</v>
          </cell>
          <cell r="C290">
            <v>0</v>
          </cell>
          <cell r="D290"/>
          <cell r="E290"/>
          <cell r="F290">
            <v>0</v>
          </cell>
          <cell r="G290">
            <v>0</v>
          </cell>
          <cell r="H290">
            <v>0</v>
          </cell>
          <cell r="I290">
            <v>0</v>
          </cell>
          <cell r="J290">
            <v>0</v>
          </cell>
          <cell r="K290">
            <v>0</v>
          </cell>
          <cell r="L290">
            <v>0</v>
          </cell>
          <cell r="M290"/>
          <cell r="N290"/>
          <cell r="O290"/>
          <cell r="P290"/>
          <cell r="Q290"/>
          <cell r="W290">
            <v>0</v>
          </cell>
          <cell r="X290">
            <v>0</v>
          </cell>
          <cell r="Y290">
            <v>0</v>
          </cell>
          <cell r="Z290">
            <v>0</v>
          </cell>
          <cell r="AA290"/>
        </row>
        <row r="291">
          <cell r="A291" t="str">
            <v>TA</v>
          </cell>
          <cell r="B291" t="str">
            <v>TAI/C COS</v>
          </cell>
          <cell r="C291">
            <v>0</v>
          </cell>
          <cell r="D291"/>
          <cell r="E291"/>
          <cell r="F291">
            <v>0</v>
          </cell>
          <cell r="G291">
            <v>0</v>
          </cell>
          <cell r="H291">
            <v>0</v>
          </cell>
          <cell r="I291">
            <v>0</v>
          </cell>
          <cell r="J291">
            <v>0</v>
          </cell>
          <cell r="K291">
            <v>0</v>
          </cell>
          <cell r="L291">
            <v>-1.1900000000000001E-3</v>
          </cell>
          <cell r="M291"/>
          <cell r="N291"/>
          <cell r="O291"/>
          <cell r="P291"/>
          <cell r="Q291"/>
          <cell r="W291">
            <v>0</v>
          </cell>
          <cell r="X291">
            <v>0</v>
          </cell>
          <cell r="Y291">
            <v>0</v>
          </cell>
          <cell r="Z291">
            <v>0</v>
          </cell>
          <cell r="AA291"/>
        </row>
        <row r="292">
          <cell r="A292" t="str">
            <v>TA</v>
          </cell>
          <cell r="B292" t="str">
            <v>TAI/C Profit in end inv</v>
          </cell>
          <cell r="C292">
            <v>0</v>
          </cell>
          <cell r="D292"/>
          <cell r="E292"/>
          <cell r="F292">
            <v>0</v>
          </cell>
          <cell r="G292">
            <v>0</v>
          </cell>
          <cell r="H292">
            <v>0</v>
          </cell>
          <cell r="I292">
            <v>0</v>
          </cell>
          <cell r="J292">
            <v>0</v>
          </cell>
          <cell r="K292">
            <v>0</v>
          </cell>
          <cell r="L292">
            <v>0</v>
          </cell>
          <cell r="M292"/>
          <cell r="N292"/>
          <cell r="O292"/>
          <cell r="P292"/>
          <cell r="Q292"/>
          <cell r="W292">
            <v>0</v>
          </cell>
          <cell r="X292">
            <v>0</v>
          </cell>
          <cell r="Y292">
            <v>0</v>
          </cell>
          <cell r="Z292">
            <v>0</v>
          </cell>
          <cell r="AA292"/>
        </row>
        <row r="293">
          <cell r="A293" t="str">
            <v>Restatements</v>
          </cell>
          <cell r="B293" t="str">
            <v>RestatementsOrders</v>
          </cell>
          <cell r="C293"/>
          <cell r="D293"/>
          <cell r="E293"/>
          <cell r="F293"/>
          <cell r="G293"/>
          <cell r="H293"/>
          <cell r="I293"/>
          <cell r="J293"/>
          <cell r="K293"/>
          <cell r="L293"/>
          <cell r="M293"/>
          <cell r="N293"/>
          <cell r="O293"/>
          <cell r="P293"/>
          <cell r="Q293"/>
          <cell r="W293">
            <v>0</v>
          </cell>
          <cell r="X293"/>
          <cell r="Y293"/>
          <cell r="Z293"/>
          <cell r="AA293"/>
        </row>
        <row r="294">
          <cell r="A294" t="str">
            <v>Restatements</v>
          </cell>
          <cell r="B294" t="str">
            <v>RestatementsSales</v>
          </cell>
          <cell r="C294"/>
          <cell r="D294"/>
          <cell r="E294"/>
          <cell r="F294"/>
          <cell r="G294"/>
          <cell r="H294"/>
          <cell r="I294"/>
          <cell r="J294"/>
          <cell r="K294"/>
          <cell r="L294"/>
          <cell r="M294"/>
          <cell r="N294"/>
          <cell r="O294"/>
          <cell r="P294"/>
          <cell r="Q294"/>
          <cell r="W294">
            <v>0</v>
          </cell>
          <cell r="X294"/>
          <cell r="Y294"/>
          <cell r="Z294"/>
          <cell r="AA294"/>
        </row>
        <row r="295">
          <cell r="A295" t="str">
            <v>Restatements</v>
          </cell>
          <cell r="B295" t="str">
            <v>RestatementsCOGS</v>
          </cell>
          <cell r="C295"/>
          <cell r="D295"/>
          <cell r="E295"/>
          <cell r="F295"/>
          <cell r="G295"/>
          <cell r="H295"/>
          <cell r="I295"/>
          <cell r="J295"/>
          <cell r="K295"/>
          <cell r="L295"/>
          <cell r="M295"/>
          <cell r="N295"/>
          <cell r="O295"/>
          <cell r="P295"/>
          <cell r="Q295"/>
          <cell r="W295">
            <v>0</v>
          </cell>
          <cell r="X295"/>
          <cell r="Y295"/>
          <cell r="Z295"/>
          <cell r="AA295"/>
        </row>
        <row r="296">
          <cell r="A296" t="str">
            <v>Restatements</v>
          </cell>
          <cell r="B296" t="str">
            <v>RestatementsOMC</v>
          </cell>
          <cell r="C296"/>
          <cell r="D296"/>
          <cell r="E296"/>
          <cell r="F296"/>
          <cell r="G296"/>
          <cell r="H296"/>
          <cell r="I296"/>
          <cell r="J296"/>
          <cell r="K296"/>
          <cell r="L296"/>
          <cell r="M296"/>
          <cell r="N296"/>
          <cell r="O296"/>
          <cell r="P296"/>
          <cell r="Q296"/>
          <cell r="W296">
            <v>0</v>
          </cell>
          <cell r="X296"/>
          <cell r="Y296"/>
          <cell r="Z296"/>
          <cell r="AA296"/>
        </row>
        <row r="297">
          <cell r="A297" t="str">
            <v>Restatements</v>
          </cell>
          <cell r="B297" t="str">
            <v>RestatementsSMS</v>
          </cell>
          <cell r="C297"/>
          <cell r="D297"/>
          <cell r="E297"/>
          <cell r="F297"/>
          <cell r="G297"/>
          <cell r="H297"/>
          <cell r="I297"/>
          <cell r="J297"/>
          <cell r="K297"/>
          <cell r="L297"/>
          <cell r="M297"/>
          <cell r="N297"/>
          <cell r="O297"/>
          <cell r="P297"/>
          <cell r="Q297"/>
          <cell r="W297">
            <v>0</v>
          </cell>
          <cell r="X297"/>
          <cell r="Y297"/>
          <cell r="Z297"/>
          <cell r="AA297"/>
        </row>
        <row r="298">
          <cell r="A298" t="str">
            <v>Restatements</v>
          </cell>
          <cell r="B298" t="str">
            <v>RestatementsG&amp;A</v>
          </cell>
          <cell r="C298"/>
          <cell r="D298"/>
          <cell r="E298"/>
          <cell r="F298"/>
          <cell r="G298"/>
          <cell r="H298"/>
          <cell r="I298"/>
          <cell r="J298"/>
          <cell r="K298"/>
          <cell r="L298"/>
          <cell r="M298"/>
          <cell r="N298"/>
          <cell r="O298"/>
          <cell r="P298"/>
          <cell r="Q298"/>
          <cell r="W298">
            <v>0</v>
          </cell>
          <cell r="X298"/>
          <cell r="Y298"/>
          <cell r="Z298"/>
          <cell r="AA298"/>
        </row>
        <row r="299">
          <cell r="A299" t="str">
            <v>Restatements</v>
          </cell>
          <cell r="B299" t="str">
            <v>RestatementsTrans G/L</v>
          </cell>
          <cell r="C299"/>
          <cell r="D299"/>
          <cell r="E299"/>
          <cell r="F299"/>
          <cell r="G299"/>
          <cell r="H299"/>
          <cell r="I299"/>
          <cell r="J299"/>
          <cell r="K299"/>
          <cell r="L299"/>
          <cell r="M299"/>
          <cell r="N299"/>
          <cell r="O299"/>
          <cell r="P299"/>
          <cell r="Q299"/>
          <cell r="W299">
            <v>0</v>
          </cell>
          <cell r="X299"/>
          <cell r="Y299"/>
          <cell r="Z299"/>
          <cell r="AA299"/>
        </row>
        <row r="300">
          <cell r="A300" t="str">
            <v>Restatements</v>
          </cell>
          <cell r="B300" t="str">
            <v>RestatementsR&amp;D</v>
          </cell>
          <cell r="C300"/>
          <cell r="D300"/>
          <cell r="E300"/>
          <cell r="F300"/>
          <cell r="G300"/>
          <cell r="H300"/>
          <cell r="I300"/>
          <cell r="J300"/>
          <cell r="K300"/>
          <cell r="L300"/>
          <cell r="M300"/>
          <cell r="N300"/>
          <cell r="O300"/>
          <cell r="P300"/>
          <cell r="Q300"/>
          <cell r="W300">
            <v>0</v>
          </cell>
          <cell r="X300"/>
          <cell r="Y300"/>
          <cell r="Z300"/>
          <cell r="AA300"/>
        </row>
        <row r="301">
          <cell r="A301" t="str">
            <v>Corporate Hedge</v>
          </cell>
          <cell r="B301" t="str">
            <v>Corporate HedgeOrders</v>
          </cell>
          <cell r="C301"/>
          <cell r="D301"/>
          <cell r="E301"/>
          <cell r="F301"/>
          <cell r="G301"/>
          <cell r="H301"/>
          <cell r="I301"/>
          <cell r="J301"/>
          <cell r="K301"/>
          <cell r="L301"/>
          <cell r="M301"/>
          <cell r="N301"/>
          <cell r="O301"/>
          <cell r="P301"/>
          <cell r="Q301"/>
          <cell r="W301"/>
          <cell r="X301"/>
          <cell r="Y301"/>
          <cell r="Z301"/>
          <cell r="AA301"/>
        </row>
        <row r="302">
          <cell r="A302" t="str">
            <v>Corporate Hedge</v>
          </cell>
          <cell r="B302" t="str">
            <v>Corporate HedgeSales</v>
          </cell>
          <cell r="C302"/>
          <cell r="D302"/>
          <cell r="E302"/>
          <cell r="F302"/>
          <cell r="G302"/>
          <cell r="H302"/>
          <cell r="I302"/>
          <cell r="J302"/>
          <cell r="K302"/>
          <cell r="L302"/>
          <cell r="M302"/>
          <cell r="N302"/>
          <cell r="O302"/>
          <cell r="P302"/>
          <cell r="Q302"/>
          <cell r="W302"/>
          <cell r="X302"/>
          <cell r="Y302"/>
          <cell r="Z302"/>
          <cell r="AA302"/>
        </row>
        <row r="303">
          <cell r="A303" t="str">
            <v>Corporate Hedge</v>
          </cell>
          <cell r="B303" t="str">
            <v>Corporate HedgeCOGS</v>
          </cell>
          <cell r="C303"/>
          <cell r="D303"/>
          <cell r="E303"/>
          <cell r="F303"/>
          <cell r="G303"/>
          <cell r="H303"/>
          <cell r="I303"/>
          <cell r="J303"/>
          <cell r="K303"/>
          <cell r="L303"/>
          <cell r="M303"/>
          <cell r="N303"/>
          <cell r="O303"/>
          <cell r="P303"/>
          <cell r="Q303"/>
          <cell r="W303"/>
          <cell r="X303"/>
          <cell r="Y303"/>
          <cell r="Z303"/>
          <cell r="AA303"/>
        </row>
        <row r="304">
          <cell r="A304" t="str">
            <v>Corporate Hedge</v>
          </cell>
          <cell r="B304" t="str">
            <v>Corporate HedgeOMC</v>
          </cell>
          <cell r="C304"/>
          <cell r="D304"/>
          <cell r="E304"/>
          <cell r="F304"/>
          <cell r="G304"/>
          <cell r="H304"/>
          <cell r="I304"/>
          <cell r="J304"/>
          <cell r="K304"/>
          <cell r="L304"/>
          <cell r="M304"/>
          <cell r="N304"/>
          <cell r="O304"/>
          <cell r="P304"/>
          <cell r="Q304"/>
          <cell r="W304"/>
          <cell r="X304"/>
          <cell r="Y304"/>
          <cell r="Z304"/>
          <cell r="AA304"/>
        </row>
        <row r="305">
          <cell r="A305" t="str">
            <v>Corporate Hedge</v>
          </cell>
          <cell r="B305" t="str">
            <v>Corporate HedgeSMS</v>
          </cell>
          <cell r="C305"/>
          <cell r="D305"/>
          <cell r="E305"/>
          <cell r="F305"/>
          <cell r="G305"/>
          <cell r="H305"/>
          <cell r="I305"/>
          <cell r="J305"/>
          <cell r="K305"/>
          <cell r="L305"/>
          <cell r="M305"/>
          <cell r="N305"/>
          <cell r="O305"/>
          <cell r="P305"/>
          <cell r="Q305"/>
          <cell r="W305"/>
          <cell r="X305"/>
          <cell r="Y305"/>
          <cell r="Z305"/>
          <cell r="AA305"/>
        </row>
        <row r="306">
          <cell r="A306" t="str">
            <v>Corporate Hedge</v>
          </cell>
          <cell r="B306" t="str">
            <v>Corporate HedgeG&amp;A</v>
          </cell>
          <cell r="C306"/>
          <cell r="D306"/>
          <cell r="E306"/>
          <cell r="F306"/>
          <cell r="G306"/>
          <cell r="H306"/>
          <cell r="I306"/>
          <cell r="J306"/>
          <cell r="K306"/>
          <cell r="L306"/>
          <cell r="M306"/>
          <cell r="N306"/>
          <cell r="O306"/>
          <cell r="P306"/>
          <cell r="Q306"/>
          <cell r="W306"/>
          <cell r="X306"/>
          <cell r="Y306"/>
          <cell r="Z306"/>
          <cell r="AA306"/>
        </row>
        <row r="307">
          <cell r="A307" t="str">
            <v>Corporate Hedge</v>
          </cell>
          <cell r="B307" t="str">
            <v>Corporate HedgeTrans G/L</v>
          </cell>
          <cell r="C307"/>
          <cell r="D307"/>
          <cell r="E307"/>
          <cell r="F307"/>
          <cell r="G307"/>
          <cell r="H307"/>
          <cell r="I307"/>
          <cell r="J307"/>
          <cell r="K307"/>
          <cell r="L307"/>
          <cell r="M307"/>
          <cell r="N307"/>
          <cell r="O307"/>
          <cell r="P307"/>
          <cell r="Q307"/>
          <cell r="W307"/>
          <cell r="X307"/>
          <cell r="Y307"/>
          <cell r="Z307"/>
          <cell r="AA307"/>
        </row>
        <row r="308">
          <cell r="A308" t="str">
            <v>Corporate Hedge</v>
          </cell>
          <cell r="B308" t="str">
            <v>Corporate HedgeR&amp;D</v>
          </cell>
          <cell r="C308"/>
          <cell r="D308"/>
          <cell r="E308"/>
          <cell r="F308"/>
          <cell r="G308"/>
          <cell r="H308"/>
          <cell r="I308"/>
          <cell r="J308"/>
          <cell r="K308"/>
          <cell r="L308"/>
          <cell r="M308"/>
          <cell r="N308"/>
          <cell r="O308"/>
          <cell r="P308"/>
          <cell r="Q308"/>
          <cell r="W308"/>
          <cell r="X308"/>
          <cell r="Y308"/>
          <cell r="Z308"/>
          <cell r="AA308"/>
        </row>
        <row r="309">
          <cell r="A309" t="str">
            <v>Total Waters Corporation</v>
          </cell>
          <cell r="B309" t="str">
            <v>Total Waters CorporationOrders</v>
          </cell>
          <cell r="C309">
            <v>699576.59291999985</v>
          </cell>
          <cell r="D309">
            <v>710617.62611999991</v>
          </cell>
          <cell r="E309">
            <v>677323</v>
          </cell>
          <cell r="F309">
            <v>710617.62611999991</v>
          </cell>
          <cell r="G309">
            <v>582415.09780999995</v>
          </cell>
          <cell r="H309">
            <v>666338.69643999997</v>
          </cell>
          <cell r="I309">
            <v>666338.69643999997</v>
          </cell>
          <cell r="J309">
            <v>2424761.3157600001</v>
          </cell>
          <cell r="K309">
            <v>2461797.6351999994</v>
          </cell>
          <cell r="L309">
            <v>2298729.4524400001</v>
          </cell>
          <cell r="M309"/>
          <cell r="N309"/>
          <cell r="O309"/>
          <cell r="P309"/>
          <cell r="Q309"/>
          <cell r="W309">
            <v>543019.83331999998</v>
          </cell>
          <cell r="X309">
            <v>608215.66561999999</v>
          </cell>
          <cell r="Y309">
            <v>599944.80336999998</v>
          </cell>
          <cell r="Z309">
            <v>710617.33288999996</v>
          </cell>
          <cell r="AA309"/>
          <cell r="AB309">
            <v>2461797.6351999994</v>
          </cell>
        </row>
        <row r="310">
          <cell r="A310" t="str">
            <v>Total Waters Corporation</v>
          </cell>
          <cell r="B310" t="str">
            <v>Total Waters CorporationSales</v>
          </cell>
          <cell r="C310">
            <v>715018.95863000001</v>
          </cell>
          <cell r="D310">
            <v>716947.50307999994</v>
          </cell>
          <cell r="E310">
            <v>694808</v>
          </cell>
          <cell r="F310">
            <v>716947.50307999994</v>
          </cell>
          <cell r="G310">
            <v>578020.72708999994</v>
          </cell>
          <cell r="H310">
            <v>687275.57175999996</v>
          </cell>
          <cell r="I310">
            <v>687275.57175999996</v>
          </cell>
          <cell r="J310">
            <v>2419928.84846</v>
          </cell>
          <cell r="K310">
            <v>2459910.7682600003</v>
          </cell>
          <cell r="L310">
            <v>2309078.0982600003</v>
          </cell>
          <cell r="M310"/>
          <cell r="N310"/>
          <cell r="O310"/>
          <cell r="P310"/>
          <cell r="Q310"/>
          <cell r="W310">
            <v>537055</v>
          </cell>
          <cell r="X310">
            <v>605278</v>
          </cell>
          <cell r="Y310">
            <v>600629.76826000004</v>
          </cell>
          <cell r="Z310">
            <v>716948</v>
          </cell>
          <cell r="AA310"/>
          <cell r="AB310">
            <v>2459910.7682600003</v>
          </cell>
        </row>
        <row r="311">
          <cell r="A311" t="str">
            <v>Total Waters Corporation</v>
          </cell>
          <cell r="B311" t="str">
            <v>Total Waters CorporationCOGS</v>
          </cell>
          <cell r="C311">
            <v>191354.56581000012</v>
          </cell>
          <cell r="D311">
            <v>243072.80696000002</v>
          </cell>
          <cell r="E311">
            <v>188253</v>
          </cell>
          <cell r="F311">
            <v>243072.80696000002</v>
          </cell>
          <cell r="G311">
            <v>140079.67464000004</v>
          </cell>
          <cell r="H311">
            <v>223139.7556899999</v>
          </cell>
          <cell r="I311">
            <v>223139.7556899999</v>
          </cell>
          <cell r="J311">
            <v>696096.93831999984</v>
          </cell>
          <cell r="K311">
            <v>842590.41125</v>
          </cell>
          <cell r="L311">
            <v>775941.33688000008</v>
          </cell>
          <cell r="M311"/>
          <cell r="N311"/>
          <cell r="O311"/>
          <cell r="P311"/>
          <cell r="Q311"/>
          <cell r="W311">
            <v>186506.85282</v>
          </cell>
          <cell r="X311">
            <v>208927.73791</v>
          </cell>
          <cell r="Y311">
            <v>204082.99996000002</v>
          </cell>
          <cell r="Z311">
            <v>243072.82055999999</v>
          </cell>
          <cell r="AA311"/>
          <cell r="AB311">
            <v>842590.41125</v>
          </cell>
        </row>
        <row r="312">
          <cell r="A312" t="str">
            <v>Total Waters Corporation</v>
          </cell>
          <cell r="B312" t="str">
            <v>Total Waters CorporationOMC</v>
          </cell>
          <cell r="C312">
            <v>95785.988310000015</v>
          </cell>
          <cell r="D312">
            <v>44430.500840000001</v>
          </cell>
          <cell r="E312">
            <v>95451</v>
          </cell>
          <cell r="F312">
            <v>44430.500840000001</v>
          </cell>
          <cell r="G312">
            <v>99542.579460000023</v>
          </cell>
          <cell r="H312">
            <v>47882.585790000048</v>
          </cell>
          <cell r="I312">
            <v>47882.585790000048</v>
          </cell>
          <cell r="J312">
            <v>293852.22357999982</v>
          </cell>
          <cell r="K312">
            <v>182319.82819000003</v>
          </cell>
          <cell r="L312">
            <v>171702.08165999973</v>
          </cell>
          <cell r="M312"/>
          <cell r="N312"/>
          <cell r="O312"/>
          <cell r="P312"/>
          <cell r="Q312"/>
          <cell r="W312">
            <v>41903.366979999999</v>
          </cell>
          <cell r="X312">
            <v>45482.677560000004</v>
          </cell>
          <cell r="Y312">
            <v>50503.594490000003</v>
          </cell>
          <cell r="Z312">
            <v>44430.189160000002</v>
          </cell>
          <cell r="AA312"/>
          <cell r="AB312">
            <v>182319.82819000003</v>
          </cell>
        </row>
        <row r="313">
          <cell r="A313" t="str">
            <v>Total Waters Corporation</v>
          </cell>
          <cell r="B313" t="str">
            <v>Total Waters CorporationSMS</v>
          </cell>
          <cell r="C313">
            <v>87560.454040000011</v>
          </cell>
          <cell r="D313">
            <v>85819.184940000006</v>
          </cell>
          <cell r="E313">
            <v>84438</v>
          </cell>
          <cell r="F313">
            <v>85819.184940000006</v>
          </cell>
          <cell r="G313">
            <v>76871.608080000005</v>
          </cell>
          <cell r="H313">
            <v>85941.740989999991</v>
          </cell>
          <cell r="I313">
            <v>85941.740989999991</v>
          </cell>
          <cell r="J313">
            <v>326875.80517000001</v>
          </cell>
          <cell r="K313">
            <v>324366.62657000002</v>
          </cell>
          <cell r="L313">
            <v>322576.79906000005</v>
          </cell>
          <cell r="M313"/>
          <cell r="N313"/>
          <cell r="O313"/>
          <cell r="P313"/>
          <cell r="Q313"/>
          <cell r="W313">
            <v>76853.830860000002</v>
          </cell>
          <cell r="X313">
            <v>81128.234960000002</v>
          </cell>
          <cell r="Y313">
            <v>80564.989279999994</v>
          </cell>
          <cell r="Z313">
            <v>85819.57147000001</v>
          </cell>
          <cell r="AA313"/>
          <cell r="AB313">
            <v>324366.62657000002</v>
          </cell>
        </row>
        <row r="314">
          <cell r="A314" t="str">
            <v>Total Waters Corporation</v>
          </cell>
          <cell r="B314" t="str">
            <v>Total Waters CorporationG&amp;A</v>
          </cell>
          <cell r="C314">
            <v>53634.758860000009</v>
          </cell>
          <cell r="D314">
            <v>56218.39503</v>
          </cell>
          <cell r="E314">
            <v>57735</v>
          </cell>
          <cell r="F314">
            <v>56218.39503</v>
          </cell>
          <cell r="G314">
            <v>54290.024419999994</v>
          </cell>
          <cell r="H314">
            <v>65032.649669999999</v>
          </cell>
          <cell r="I314">
            <v>65032.649669999999</v>
          </cell>
          <cell r="J314">
            <v>215199.17573000002</v>
          </cell>
          <cell r="K314">
            <v>220390</v>
          </cell>
          <cell r="L314">
            <v>237621.91975000003</v>
          </cell>
          <cell r="M314"/>
          <cell r="N314"/>
          <cell r="O314"/>
          <cell r="P314"/>
          <cell r="Q314"/>
          <cell r="W314">
            <v>55286</v>
          </cell>
          <cell r="X314">
            <v>54488</v>
          </cell>
          <cell r="Y314">
            <v>54398</v>
          </cell>
          <cell r="Z314">
            <v>56218</v>
          </cell>
          <cell r="AA314"/>
          <cell r="AB314">
            <v>220390</v>
          </cell>
        </row>
        <row r="315">
          <cell r="A315" t="str">
            <v>Total Waters Corporation</v>
          </cell>
          <cell r="B315" t="str">
            <v>Total Waters CorporationTrans G/L</v>
          </cell>
          <cell r="C315">
            <v>-361.59418999999991</v>
          </cell>
          <cell r="D315">
            <v>0</v>
          </cell>
          <cell r="E315">
            <v>0</v>
          </cell>
          <cell r="F315">
            <v>0</v>
          </cell>
          <cell r="G315">
            <v>997.98183000000006</v>
          </cell>
          <cell r="H315">
            <v>-569.05751999999995</v>
          </cell>
          <cell r="I315">
            <v>-569.05751999999995</v>
          </cell>
          <cell r="J315">
            <v>2524.9781500000004</v>
          </cell>
          <cell r="K315">
            <v>0</v>
          </cell>
          <cell r="L315">
            <v>1044.4026200000001</v>
          </cell>
          <cell r="M315"/>
          <cell r="N315"/>
          <cell r="O315"/>
          <cell r="P315"/>
          <cell r="Q315"/>
          <cell r="W315">
            <v>0</v>
          </cell>
          <cell r="X315">
            <v>0</v>
          </cell>
          <cell r="Y315">
            <v>0</v>
          </cell>
          <cell r="Z315">
            <v>0</v>
          </cell>
          <cell r="AA315"/>
          <cell r="AB315">
            <v>0</v>
          </cell>
        </row>
        <row r="316">
          <cell r="A316" t="str">
            <v>Total Waters Corporation</v>
          </cell>
          <cell r="B316" t="str">
            <v>Total Waters CorporationR&amp;D</v>
          </cell>
          <cell r="C316">
            <v>37554.009620000004</v>
          </cell>
          <cell r="D316">
            <v>35785.670400000003</v>
          </cell>
          <cell r="E316">
            <v>36518</v>
          </cell>
          <cell r="F316">
            <v>35785.670400000003</v>
          </cell>
          <cell r="G316">
            <v>35172.776089999999</v>
          </cell>
          <cell r="H316">
            <v>35122.199759999996</v>
          </cell>
          <cell r="I316">
            <v>35122.199759999996</v>
          </cell>
          <cell r="J316">
            <v>142851.20493000001</v>
          </cell>
          <cell r="K316">
            <v>139418.28305000003</v>
          </cell>
          <cell r="L316">
            <v>139544.14417000001</v>
          </cell>
          <cell r="M316"/>
          <cell r="N316"/>
          <cell r="O316"/>
          <cell r="P316"/>
          <cell r="Q316"/>
          <cell r="W316">
            <v>32758.222890000005</v>
          </cell>
          <cell r="X316">
            <v>35359.879789999999</v>
          </cell>
          <cell r="Y316">
            <v>35514.155010000002</v>
          </cell>
          <cell r="Z316">
            <v>35786.02536</v>
          </cell>
          <cell r="AA316"/>
          <cell r="AB316">
            <v>139418.28305000003</v>
          </cell>
        </row>
        <row r="317">
          <cell r="A317" t="str">
            <v>Total Waters Corporation</v>
          </cell>
          <cell r="B317" t="str">
            <v>Total Waters CorporationOther Income / (Expense)</v>
          </cell>
          <cell r="C317">
            <v>-46309.263800000001</v>
          </cell>
          <cell r="D317">
            <v>0</v>
          </cell>
          <cell r="E317">
            <v>0</v>
          </cell>
          <cell r="F317">
            <v>0</v>
          </cell>
          <cell r="G317">
            <v>-1201.90762</v>
          </cell>
          <cell r="H317">
            <v>13.217880000000001</v>
          </cell>
          <cell r="I317">
            <v>13.217880000000001</v>
          </cell>
          <cell r="J317">
            <v>-49285.275740000005</v>
          </cell>
          <cell r="K317">
            <v>0</v>
          </cell>
          <cell r="L317">
            <v>166.21122</v>
          </cell>
          <cell r="M317"/>
          <cell r="N317"/>
          <cell r="O317"/>
          <cell r="P317"/>
          <cell r="Q317"/>
          <cell r="W317">
            <v>0</v>
          </cell>
          <cell r="X317">
            <v>0</v>
          </cell>
          <cell r="Y317">
            <v>0</v>
          </cell>
          <cell r="Z317">
            <v>0</v>
          </cell>
          <cell r="AA317"/>
          <cell r="AB317">
            <v>0</v>
          </cell>
        </row>
        <row r="318">
          <cell r="A318" t="str">
            <v>Total Waters Corporation</v>
          </cell>
          <cell r="B318" t="str">
            <v>Total Waters CorporationInterest Income / (Expense)</v>
          </cell>
          <cell r="C318">
            <v>-1225.2984199999999</v>
          </cell>
          <cell r="D318">
            <v>-4000</v>
          </cell>
          <cell r="E318">
            <v>-1500</v>
          </cell>
          <cell r="F318">
            <v>-4000</v>
          </cell>
          <cell r="G318">
            <v>-1632.3875700000008</v>
          </cell>
          <cell r="H318">
            <v>-4431.4650299999985</v>
          </cell>
          <cell r="I318">
            <v>-4431.4650299999985</v>
          </cell>
          <cell r="J318">
            <v>-9834.1847600000019</v>
          </cell>
          <cell r="K318">
            <v>-16000</v>
          </cell>
          <cell r="L318">
            <v>-20760.319319999999</v>
          </cell>
          <cell r="M318"/>
          <cell r="N318"/>
          <cell r="O318"/>
          <cell r="P318"/>
          <cell r="Q318"/>
          <cell r="W318">
            <v>-4000</v>
          </cell>
          <cell r="X318">
            <v>-4000</v>
          </cell>
          <cell r="Y318">
            <v>-4000</v>
          </cell>
          <cell r="Z318">
            <v>-4000</v>
          </cell>
          <cell r="AA318"/>
          <cell r="AB318">
            <v>-16000</v>
          </cell>
        </row>
        <row r="319">
          <cell r="A319" t="str">
            <v>Total Waters Corporation</v>
          </cell>
          <cell r="B319" t="str">
            <v>Total Waters CorporationProvision for Income Taxes</v>
          </cell>
          <cell r="C319">
            <v>32914.246767799988</v>
          </cell>
          <cell r="D319">
            <v>35868</v>
          </cell>
          <cell r="E319">
            <v>35098.775999999998</v>
          </cell>
          <cell r="F319">
            <v>35868</v>
          </cell>
          <cell r="G319">
            <v>28217</v>
          </cell>
          <cell r="H319">
            <v>578910</v>
          </cell>
          <cell r="I319">
            <v>578910.40123999992</v>
          </cell>
          <cell r="J319">
            <v>108612</v>
          </cell>
          <cell r="K319">
            <v>103692</v>
          </cell>
          <cell r="L319">
            <v>620786</v>
          </cell>
          <cell r="M319"/>
          <cell r="N319"/>
          <cell r="O319"/>
          <cell r="P319"/>
          <cell r="Q319"/>
          <cell r="W319">
            <v>19389</v>
          </cell>
          <cell r="X319">
            <v>25245.471700999999</v>
          </cell>
          <cell r="Y319">
            <v>24294</v>
          </cell>
          <cell r="Z319">
            <v>35868</v>
          </cell>
          <cell r="AA319"/>
          <cell r="AB319">
            <v>104796.471701</v>
          </cell>
        </row>
        <row r="320">
          <cell r="A320" t="str">
            <v>Total Waters Corporation</v>
          </cell>
          <cell r="B320" t="str">
            <v>Total Waters CorporationDiluted Shares</v>
          </cell>
          <cell r="C320">
            <v>75345</v>
          </cell>
          <cell r="D320">
            <v>78600</v>
          </cell>
          <cell r="E320">
            <v>76500</v>
          </cell>
          <cell r="F320">
            <v>78600</v>
          </cell>
          <cell r="G320">
            <v>77136</v>
          </cell>
          <cell r="H320">
            <v>80365</v>
          </cell>
          <cell r="I320">
            <v>79454</v>
          </cell>
          <cell r="J320">
            <v>77618</v>
          </cell>
          <cell r="K320">
            <v>78500</v>
          </cell>
          <cell r="L320">
            <v>80604</v>
          </cell>
          <cell r="M320"/>
          <cell r="N320"/>
          <cell r="O320"/>
          <cell r="P320"/>
          <cell r="Q320"/>
          <cell r="W320">
            <v>80000</v>
          </cell>
          <cell r="X320">
            <v>79800</v>
          </cell>
          <cell r="Y320">
            <v>79400</v>
          </cell>
          <cell r="Z320">
            <v>78600</v>
          </cell>
          <cell r="AA320"/>
          <cell r="AB320">
            <v>317800</v>
          </cell>
        </row>
        <row r="321">
          <cell r="A321" t="str">
            <v>Z3 Adjustments</v>
          </cell>
          <cell r="B321" t="str">
            <v>Z3 AdjustmentsSales</v>
          </cell>
          <cell r="C321"/>
          <cell r="D321">
            <v>0</v>
          </cell>
          <cell r="E321"/>
          <cell r="F321"/>
          <cell r="G321"/>
          <cell r="H321"/>
          <cell r="I321"/>
          <cell r="J321"/>
          <cell r="K321">
            <v>0</v>
          </cell>
          <cell r="L321"/>
          <cell r="M321"/>
          <cell r="N321"/>
          <cell r="O321"/>
          <cell r="P321"/>
          <cell r="Q321"/>
          <cell r="R321"/>
          <cell r="S321"/>
          <cell r="T321">
            <v>0</v>
          </cell>
          <cell r="U321"/>
          <cell r="W321"/>
          <cell r="X321"/>
          <cell r="Y321"/>
          <cell r="Z321"/>
          <cell r="AA321"/>
          <cell r="AB321"/>
          <cell r="AC321"/>
          <cell r="AD321"/>
          <cell r="AE321"/>
          <cell r="AF321"/>
          <cell r="AG321"/>
          <cell r="AH321"/>
          <cell r="AI321"/>
          <cell r="AJ321"/>
          <cell r="AK321"/>
          <cell r="AL321"/>
          <cell r="AM321"/>
        </row>
        <row r="322">
          <cell r="A322" t="str">
            <v>Z3 Adjustments</v>
          </cell>
          <cell r="B322" t="str">
            <v>Z3 AdjustmentsCOGS</v>
          </cell>
          <cell r="C322"/>
          <cell r="D322">
            <v>0</v>
          </cell>
          <cell r="E322"/>
          <cell r="F322"/>
          <cell r="G322"/>
          <cell r="H322"/>
          <cell r="I322"/>
          <cell r="J322"/>
          <cell r="K322">
            <v>0</v>
          </cell>
          <cell r="L322">
            <v>0</v>
          </cell>
          <cell r="M322"/>
          <cell r="N322"/>
          <cell r="O322"/>
          <cell r="P322"/>
          <cell r="Q322"/>
          <cell r="R322"/>
          <cell r="S322"/>
          <cell r="T322">
            <v>0</v>
          </cell>
          <cell r="U322"/>
          <cell r="W322"/>
          <cell r="X322"/>
          <cell r="Y322"/>
          <cell r="Z322"/>
          <cell r="AA322"/>
          <cell r="AB322"/>
          <cell r="AC322"/>
          <cell r="AD322"/>
          <cell r="AE322"/>
          <cell r="AF322"/>
          <cell r="AG322"/>
          <cell r="AH322"/>
          <cell r="AI322"/>
          <cell r="AJ322"/>
          <cell r="AK322"/>
          <cell r="AL322"/>
          <cell r="AM322"/>
        </row>
        <row r="323">
          <cell r="A323" t="str">
            <v>Z3 Adjustments</v>
          </cell>
          <cell r="B323" t="str">
            <v>Z3 AdjustmentsOMC</v>
          </cell>
          <cell r="C323"/>
          <cell r="D323">
            <v>0</v>
          </cell>
          <cell r="E323"/>
          <cell r="F323"/>
          <cell r="G323"/>
          <cell r="H323">
            <v>0</v>
          </cell>
          <cell r="I323">
            <v>0</v>
          </cell>
          <cell r="J323"/>
          <cell r="K323">
            <v>0</v>
          </cell>
          <cell r="L323">
            <v>0</v>
          </cell>
          <cell r="M323"/>
          <cell r="N323"/>
          <cell r="O323"/>
          <cell r="P323"/>
          <cell r="Q323"/>
          <cell r="R323">
            <v>1914</v>
          </cell>
          <cell r="S323">
            <v>-1254</v>
          </cell>
          <cell r="T323">
            <v>953</v>
          </cell>
          <cell r="U323">
            <v>-569.05751999999995</v>
          </cell>
          <cell r="W323"/>
          <cell r="X323"/>
          <cell r="Y323"/>
          <cell r="Z323"/>
          <cell r="AA323"/>
          <cell r="AB323"/>
          <cell r="AC323"/>
          <cell r="AD323"/>
          <cell r="AE323"/>
          <cell r="AF323"/>
          <cell r="AG323"/>
          <cell r="AH323"/>
          <cell r="AI323"/>
          <cell r="AJ323"/>
          <cell r="AK323"/>
          <cell r="AL323"/>
          <cell r="AM323"/>
        </row>
        <row r="324">
          <cell r="A324" t="str">
            <v>Z3 Adjustments</v>
          </cell>
          <cell r="B324" t="str">
            <v>Z3 AdjustmentsSMS</v>
          </cell>
          <cell r="C324"/>
          <cell r="D324">
            <v>0</v>
          </cell>
          <cell r="E324"/>
          <cell r="F324"/>
          <cell r="G324"/>
          <cell r="H324"/>
          <cell r="I324"/>
          <cell r="J324"/>
          <cell r="K324">
            <v>0</v>
          </cell>
          <cell r="L324">
            <v>0</v>
          </cell>
          <cell r="M324"/>
          <cell r="N324"/>
          <cell r="O324"/>
          <cell r="P324"/>
          <cell r="Q324"/>
          <cell r="R324">
            <v>-660</v>
          </cell>
          <cell r="S324">
            <v>1252</v>
          </cell>
          <cell r="T324">
            <v>0</v>
          </cell>
          <cell r="U324"/>
          <cell r="W324"/>
          <cell r="X324"/>
          <cell r="Y324"/>
          <cell r="Z324"/>
          <cell r="AA324"/>
          <cell r="AB324"/>
          <cell r="AC324"/>
          <cell r="AD324"/>
          <cell r="AE324"/>
          <cell r="AF324"/>
          <cell r="AG324"/>
          <cell r="AH324"/>
          <cell r="AI324"/>
          <cell r="AJ324"/>
          <cell r="AK324"/>
          <cell r="AL324"/>
          <cell r="AM324"/>
        </row>
        <row r="325">
          <cell r="A325" t="str">
            <v>Z3 Adjustments</v>
          </cell>
          <cell r="B325" t="str">
            <v>Z3 AdjustmentsG&amp;A</v>
          </cell>
          <cell r="C325"/>
          <cell r="D325">
            <v>0</v>
          </cell>
          <cell r="E325"/>
          <cell r="F325"/>
          <cell r="G325"/>
          <cell r="H325">
            <v>0</v>
          </cell>
          <cell r="I325">
            <v>0</v>
          </cell>
          <cell r="J325"/>
          <cell r="K325">
            <v>0</v>
          </cell>
          <cell r="L325">
            <v>0</v>
          </cell>
          <cell r="M325"/>
          <cell r="N325"/>
          <cell r="O325"/>
          <cell r="P325"/>
          <cell r="Q325"/>
          <cell r="R325">
            <v>-518</v>
          </cell>
          <cell r="S325">
            <v>1252</v>
          </cell>
          <cell r="T325">
            <v>-996.43993999999998</v>
          </cell>
          <cell r="U325">
            <v>555.83963999999992</v>
          </cell>
          <cell r="W325"/>
          <cell r="X325"/>
          <cell r="Y325"/>
          <cell r="Z325"/>
          <cell r="AA325"/>
          <cell r="AB325"/>
          <cell r="AC325"/>
          <cell r="AD325"/>
          <cell r="AE325"/>
          <cell r="AF325"/>
          <cell r="AG325"/>
          <cell r="AH325"/>
          <cell r="AI325"/>
          <cell r="AJ325"/>
          <cell r="AK325"/>
          <cell r="AL325"/>
          <cell r="AM325"/>
        </row>
        <row r="326">
          <cell r="A326" t="str">
            <v>Z3 Adjustments</v>
          </cell>
          <cell r="B326" t="str">
            <v>Z3 AdjustmentsTrans G/L</v>
          </cell>
          <cell r="C326"/>
          <cell r="D326">
            <v>0</v>
          </cell>
          <cell r="E326"/>
          <cell r="F326"/>
          <cell r="G326"/>
          <cell r="H326">
            <v>0</v>
          </cell>
          <cell r="I326">
            <v>0</v>
          </cell>
          <cell r="J326"/>
          <cell r="K326">
            <v>0</v>
          </cell>
          <cell r="L326">
            <v>0</v>
          </cell>
          <cell r="M326"/>
          <cell r="N326"/>
          <cell r="O326"/>
          <cell r="P326"/>
          <cell r="Q326"/>
          <cell r="R326">
            <v>-1914</v>
          </cell>
          <cell r="S326">
            <v>1254</v>
          </cell>
          <cell r="T326">
            <v>-953</v>
          </cell>
          <cell r="U326">
            <v>569.05751999999995</v>
          </cell>
          <cell r="W326"/>
          <cell r="X326"/>
          <cell r="Y326"/>
          <cell r="Z326"/>
          <cell r="AA326"/>
          <cell r="AB326"/>
          <cell r="AC326"/>
          <cell r="AD326"/>
          <cell r="AE326"/>
          <cell r="AF326"/>
          <cell r="AG326"/>
          <cell r="AH326"/>
          <cell r="AI326"/>
          <cell r="AJ326"/>
          <cell r="AK326"/>
          <cell r="AL326"/>
          <cell r="AM326"/>
        </row>
        <row r="327">
          <cell r="A327" t="str">
            <v>Z3 Adjustments</v>
          </cell>
          <cell r="B327" t="str">
            <v>Z3 AdjustmentsR&amp;D</v>
          </cell>
          <cell r="C327"/>
          <cell r="D327">
            <v>0</v>
          </cell>
          <cell r="E327"/>
          <cell r="F327"/>
          <cell r="G327"/>
          <cell r="H327"/>
          <cell r="I327"/>
          <cell r="J327"/>
          <cell r="K327">
            <v>0</v>
          </cell>
          <cell r="L327">
            <v>0</v>
          </cell>
          <cell r="M327"/>
          <cell r="N327"/>
          <cell r="O327"/>
          <cell r="P327"/>
          <cell r="Q327"/>
          <cell r="R327">
            <v>-893</v>
          </cell>
          <cell r="S327"/>
          <cell r="T327">
            <v>-236</v>
          </cell>
          <cell r="U327"/>
          <cell r="W327"/>
          <cell r="X327"/>
          <cell r="Y327"/>
          <cell r="Z327"/>
          <cell r="AA327"/>
          <cell r="AB327"/>
          <cell r="AC327"/>
          <cell r="AD327"/>
          <cell r="AE327"/>
          <cell r="AF327"/>
          <cell r="AG327"/>
          <cell r="AH327"/>
          <cell r="AI327"/>
          <cell r="AJ327"/>
          <cell r="AK327"/>
          <cell r="AL327"/>
          <cell r="AM327"/>
        </row>
        <row r="328">
          <cell r="A328" t="str">
            <v>Z3 Adjustments</v>
          </cell>
          <cell r="B328" t="str">
            <v>Z3 AdjustmentsOther Income / (Expense)</v>
          </cell>
          <cell r="C328"/>
          <cell r="D328">
            <v>0</v>
          </cell>
          <cell r="E328"/>
          <cell r="F328"/>
          <cell r="G328"/>
          <cell r="H328">
            <v>0</v>
          </cell>
          <cell r="I328">
            <v>0</v>
          </cell>
          <cell r="J328"/>
          <cell r="K328">
            <v>0</v>
          </cell>
          <cell r="L328">
            <v>0</v>
          </cell>
          <cell r="M328"/>
          <cell r="N328"/>
          <cell r="O328"/>
          <cell r="P328"/>
          <cell r="Q328"/>
          <cell r="R328">
            <v>-109</v>
          </cell>
          <cell r="S328"/>
          <cell r="T328">
            <v>-43.43994</v>
          </cell>
          <cell r="U328">
            <v>-13.217880000000001</v>
          </cell>
          <cell r="W328"/>
          <cell r="X328"/>
          <cell r="Y328"/>
          <cell r="Z328"/>
          <cell r="AA328"/>
          <cell r="AB328"/>
          <cell r="AC328"/>
          <cell r="AD328"/>
          <cell r="AE328"/>
          <cell r="AF328"/>
          <cell r="AG328"/>
          <cell r="AH328"/>
          <cell r="AI328"/>
          <cell r="AJ328"/>
          <cell r="AK328"/>
          <cell r="AL328"/>
          <cell r="AM328"/>
        </row>
        <row r="329">
          <cell r="A329" t="str">
            <v>Z3 Adjustments</v>
          </cell>
          <cell r="B329" t="str">
            <v>Z3 AdjustmentsInterest Income / (Expense)</v>
          </cell>
          <cell r="C329"/>
          <cell r="D329">
            <v>0</v>
          </cell>
          <cell r="E329"/>
          <cell r="F329"/>
          <cell r="G329"/>
          <cell r="H329"/>
          <cell r="I329"/>
          <cell r="J329"/>
          <cell r="K329">
            <v>0</v>
          </cell>
          <cell r="L329"/>
          <cell r="M329"/>
          <cell r="N329"/>
          <cell r="O329"/>
          <cell r="P329"/>
          <cell r="Q329"/>
          <cell r="R329"/>
          <cell r="S329"/>
          <cell r="T329">
            <v>0</v>
          </cell>
          <cell r="U329"/>
          <cell r="W329"/>
          <cell r="X329"/>
          <cell r="Y329"/>
          <cell r="Z329"/>
          <cell r="AA329"/>
          <cell r="AB329"/>
          <cell r="AC329"/>
          <cell r="AD329"/>
          <cell r="AE329"/>
          <cell r="AF329"/>
          <cell r="AG329"/>
          <cell r="AH329"/>
          <cell r="AI329"/>
          <cell r="AJ329"/>
          <cell r="AK329"/>
          <cell r="AL329"/>
          <cell r="AM329"/>
        </row>
        <row r="330">
          <cell r="A330" t="str">
            <v>Z3 Adjustments</v>
          </cell>
          <cell r="B330" t="str">
            <v>Z3 AdjustmentsProvision for Income Taxes</v>
          </cell>
          <cell r="C330"/>
          <cell r="D330">
            <v>0</v>
          </cell>
          <cell r="E330"/>
          <cell r="F330"/>
          <cell r="G330"/>
          <cell r="H330"/>
          <cell r="I330"/>
          <cell r="J330"/>
          <cell r="K330">
            <v>0</v>
          </cell>
          <cell r="L330"/>
          <cell r="M330"/>
          <cell r="N330"/>
          <cell r="O330"/>
          <cell r="P330"/>
          <cell r="Q330"/>
          <cell r="R330"/>
          <cell r="S330"/>
          <cell r="T330">
            <v>0</v>
          </cell>
          <cell r="U330"/>
          <cell r="W330"/>
          <cell r="X330"/>
          <cell r="Y330"/>
          <cell r="Z330"/>
          <cell r="AA330"/>
          <cell r="AB330"/>
          <cell r="AC330"/>
          <cell r="AD330"/>
          <cell r="AE330"/>
          <cell r="AF330"/>
          <cell r="AG330"/>
          <cell r="AH330"/>
          <cell r="AI330"/>
          <cell r="AJ330"/>
          <cell r="AK330"/>
          <cell r="AL330"/>
          <cell r="AM330"/>
        </row>
        <row r="331">
          <cell r="A331" t="str">
            <v>Non-GAAP Adjustments</v>
          </cell>
          <cell r="B331" t="str">
            <v>Non-GAAP AdjustmentsSales</v>
          </cell>
          <cell r="C331"/>
          <cell r="D331">
            <v>0</v>
          </cell>
          <cell r="E331"/>
          <cell r="F331"/>
          <cell r="G331"/>
          <cell r="H331"/>
          <cell r="I331"/>
          <cell r="J331"/>
          <cell r="K331">
            <v>0</v>
          </cell>
          <cell r="L331"/>
          <cell r="M331"/>
          <cell r="N331"/>
          <cell r="O331"/>
          <cell r="P331"/>
          <cell r="Q331"/>
          <cell r="R331"/>
          <cell r="S331"/>
          <cell r="T331">
            <v>0</v>
          </cell>
          <cell r="U331"/>
          <cell r="W331"/>
          <cell r="X331"/>
          <cell r="Y331"/>
          <cell r="Z331"/>
          <cell r="AA331"/>
          <cell r="AB331"/>
          <cell r="AC331"/>
          <cell r="AD331"/>
          <cell r="AE331"/>
          <cell r="AF331"/>
          <cell r="AG331"/>
          <cell r="AH331"/>
          <cell r="AI331"/>
          <cell r="AJ331"/>
          <cell r="AK331"/>
          <cell r="AL331"/>
          <cell r="AM331"/>
        </row>
        <row r="332">
          <cell r="A332" t="str">
            <v>Non-GAAP Adjustments</v>
          </cell>
          <cell r="B332" t="str">
            <v>Non-GAAP AdjustmentsCOGS</v>
          </cell>
          <cell r="C332"/>
          <cell r="D332">
            <v>0</v>
          </cell>
          <cell r="E332"/>
          <cell r="F332"/>
          <cell r="G332"/>
          <cell r="H332"/>
          <cell r="I332"/>
          <cell r="J332"/>
          <cell r="K332">
            <v>0</v>
          </cell>
          <cell r="L332"/>
          <cell r="M332"/>
          <cell r="N332"/>
          <cell r="O332"/>
          <cell r="P332"/>
          <cell r="Q332"/>
          <cell r="R332"/>
          <cell r="S332"/>
          <cell r="T332">
            <v>-356</v>
          </cell>
          <cell r="U332"/>
          <cell r="W332"/>
          <cell r="X332"/>
          <cell r="Y332"/>
          <cell r="Z332"/>
          <cell r="AA332"/>
          <cell r="AB332"/>
          <cell r="AC332"/>
          <cell r="AD332"/>
          <cell r="AE332">
            <v>1793</v>
          </cell>
          <cell r="AF332"/>
          <cell r="AG332"/>
          <cell r="AH332"/>
          <cell r="AI332"/>
          <cell r="AJ332"/>
          <cell r="AK332"/>
          <cell r="AL332"/>
          <cell r="AM332"/>
        </row>
        <row r="333">
          <cell r="A333" t="str">
            <v>Non-GAAP Adjustments</v>
          </cell>
          <cell r="B333" t="str">
            <v>Non-GAAP AdjustmentsOMC</v>
          </cell>
          <cell r="C333"/>
          <cell r="D333">
            <v>0</v>
          </cell>
          <cell r="E333"/>
          <cell r="F333"/>
          <cell r="G333"/>
          <cell r="H333"/>
          <cell r="I333"/>
          <cell r="J333"/>
          <cell r="K333">
            <v>0</v>
          </cell>
          <cell r="L333"/>
          <cell r="M333"/>
          <cell r="N333"/>
          <cell r="O333"/>
          <cell r="P333"/>
          <cell r="Q333"/>
          <cell r="R333">
            <v>47</v>
          </cell>
          <cell r="S333">
            <v>-427</v>
          </cell>
          <cell r="T333">
            <v>0</v>
          </cell>
          <cell r="U333"/>
          <cell r="W333"/>
          <cell r="X333"/>
          <cell r="Y333"/>
          <cell r="Z333"/>
          <cell r="AA333"/>
          <cell r="AB333"/>
          <cell r="AC333"/>
          <cell r="AD333"/>
          <cell r="AE333"/>
          <cell r="AF333"/>
          <cell r="AG333"/>
          <cell r="AH333"/>
          <cell r="AI333"/>
          <cell r="AJ333"/>
          <cell r="AK333"/>
          <cell r="AL333"/>
          <cell r="AM333"/>
        </row>
        <row r="334">
          <cell r="A334" t="str">
            <v>Non-GAAP Adjustments</v>
          </cell>
          <cell r="B334" t="str">
            <v>Non-GAAP AdjustmentsSMS</v>
          </cell>
          <cell r="C334"/>
          <cell r="D334">
            <v>0</v>
          </cell>
          <cell r="E334"/>
          <cell r="F334"/>
          <cell r="G334"/>
          <cell r="H334">
            <v>0</v>
          </cell>
          <cell r="I334"/>
          <cell r="J334"/>
          <cell r="K334">
            <v>0</v>
          </cell>
          <cell r="L334">
            <v>0</v>
          </cell>
          <cell r="M334"/>
          <cell r="N334"/>
          <cell r="O334"/>
          <cell r="P334"/>
          <cell r="Q334"/>
          <cell r="R334">
            <v>-6203</v>
          </cell>
          <cell r="S334">
            <v>-3356</v>
          </cell>
          <cell r="T334">
            <v>590</v>
          </cell>
          <cell r="U334">
            <v>-139</v>
          </cell>
          <cell r="W334"/>
          <cell r="X334"/>
          <cell r="Y334"/>
          <cell r="Z334"/>
          <cell r="AA334"/>
          <cell r="AB334"/>
          <cell r="AC334"/>
          <cell r="AD334"/>
          <cell r="AE334"/>
          <cell r="AF334"/>
          <cell r="AG334"/>
          <cell r="AH334"/>
          <cell r="AI334"/>
          <cell r="AJ334"/>
          <cell r="AK334"/>
          <cell r="AL334"/>
          <cell r="AM334"/>
        </row>
        <row r="335">
          <cell r="A335" t="str">
            <v>Non-GAAP Adjustments</v>
          </cell>
          <cell r="B335" t="str">
            <v>Non-GAAP AdjustmentsG&amp;A</v>
          </cell>
          <cell r="C335">
            <v>-2569</v>
          </cell>
          <cell r="D335">
            <v>-2018</v>
          </cell>
          <cell r="E335">
            <v>-3228</v>
          </cell>
          <cell r="F335">
            <v>-2018</v>
          </cell>
          <cell r="G335">
            <v>-3719</v>
          </cell>
          <cell r="H335">
            <v>-5579</v>
          </cell>
          <cell r="I335">
            <v>-5566</v>
          </cell>
          <cell r="J335">
            <v>-10648</v>
          </cell>
          <cell r="K335">
            <v>-9077</v>
          </cell>
          <cell r="L335">
            <v>-34678</v>
          </cell>
          <cell r="M335"/>
          <cell r="N335"/>
          <cell r="O335"/>
          <cell r="P335"/>
          <cell r="Q335"/>
          <cell r="R335">
            <v>-4874</v>
          </cell>
          <cell r="S335">
            <v>-10018</v>
          </cell>
          <cell r="T335">
            <v>-8065</v>
          </cell>
          <cell r="U335">
            <v>-5427</v>
          </cell>
          <cell r="W335">
            <v>-2353</v>
          </cell>
          <cell r="X335">
            <v>-2353</v>
          </cell>
          <cell r="Y335">
            <v>-2353</v>
          </cell>
          <cell r="Z335">
            <v>-2018</v>
          </cell>
          <cell r="AA335"/>
          <cell r="AB335"/>
          <cell r="AC335"/>
          <cell r="AD335">
            <v>-1569</v>
          </cell>
          <cell r="AE335">
            <v>-1793</v>
          </cell>
          <cell r="AF335"/>
          <cell r="AG335"/>
          <cell r="AH335"/>
          <cell r="AI335"/>
          <cell r="AJ335"/>
          <cell r="AK335"/>
          <cell r="AL335"/>
          <cell r="AM335"/>
        </row>
        <row r="336">
          <cell r="A336" t="str">
            <v>Non-GAAP Adjustments</v>
          </cell>
          <cell r="B336" t="str">
            <v>Non-GAAP AdjustmentsTrans G/L</v>
          </cell>
          <cell r="C336"/>
          <cell r="D336">
            <v>0</v>
          </cell>
          <cell r="E336"/>
          <cell r="F336"/>
          <cell r="G336"/>
          <cell r="H336"/>
          <cell r="I336"/>
          <cell r="J336"/>
          <cell r="K336"/>
          <cell r="L336"/>
          <cell r="M336"/>
          <cell r="N336"/>
          <cell r="O336"/>
          <cell r="P336"/>
          <cell r="Q336"/>
          <cell r="R336"/>
          <cell r="S336"/>
          <cell r="T336">
            <v>0</v>
          </cell>
          <cell r="U336"/>
          <cell r="W336"/>
          <cell r="X336"/>
          <cell r="Y336"/>
          <cell r="Z336"/>
          <cell r="AA336"/>
          <cell r="AB336"/>
          <cell r="AC336"/>
          <cell r="AD336"/>
          <cell r="AE336">
            <v>-1793</v>
          </cell>
          <cell r="AF336"/>
          <cell r="AG336"/>
          <cell r="AH336"/>
          <cell r="AI336"/>
          <cell r="AJ336"/>
          <cell r="AK336"/>
          <cell r="AL336"/>
          <cell r="AM336"/>
        </row>
        <row r="337">
          <cell r="A337" t="str">
            <v>Non-GAAP Adjustments</v>
          </cell>
          <cell r="B337" t="str">
            <v>Non-GAAP AdjustmentsR&amp;D</v>
          </cell>
          <cell r="C337"/>
          <cell r="D337">
            <v>0</v>
          </cell>
          <cell r="E337"/>
          <cell r="F337"/>
          <cell r="G337"/>
          <cell r="H337"/>
          <cell r="I337"/>
          <cell r="J337"/>
          <cell r="K337"/>
          <cell r="L337">
            <v>-6951</v>
          </cell>
          <cell r="M337"/>
          <cell r="N337"/>
          <cell r="O337"/>
          <cell r="P337"/>
          <cell r="Q337"/>
          <cell r="R337">
            <v>-5000</v>
          </cell>
          <cell r="S337">
            <v>-822</v>
          </cell>
          <cell r="T337">
            <v>0</v>
          </cell>
          <cell r="U337"/>
          <cell r="W337"/>
          <cell r="X337"/>
          <cell r="Y337"/>
          <cell r="Z337"/>
          <cell r="AA337"/>
          <cell r="AB337"/>
          <cell r="AC337"/>
          <cell r="AD337"/>
          <cell r="AE337"/>
          <cell r="AF337"/>
          <cell r="AG337"/>
          <cell r="AH337"/>
          <cell r="AI337"/>
          <cell r="AJ337"/>
          <cell r="AK337"/>
          <cell r="AL337"/>
          <cell r="AM337"/>
        </row>
        <row r="338">
          <cell r="A338" t="str">
            <v>Non-GAAP Adjustments</v>
          </cell>
          <cell r="B338" t="str">
            <v>Non-GAAP AdjustmentsOther Income / (Expense)</v>
          </cell>
          <cell r="C338">
            <v>45891</v>
          </cell>
          <cell r="D338">
            <v>0</v>
          </cell>
          <cell r="E338"/>
          <cell r="F338"/>
          <cell r="G338">
            <v>1082</v>
          </cell>
          <cell r="H338"/>
          <cell r="I338"/>
          <cell r="J338">
            <v>49138</v>
          </cell>
          <cell r="K338"/>
          <cell r="L338">
            <v>0</v>
          </cell>
          <cell r="M338"/>
          <cell r="N338"/>
          <cell r="O338"/>
          <cell r="P338"/>
          <cell r="Q338"/>
          <cell r="R338"/>
          <cell r="S338"/>
          <cell r="T338">
            <v>0</v>
          </cell>
          <cell r="U338"/>
          <cell r="W338"/>
          <cell r="X338"/>
          <cell r="Y338"/>
          <cell r="Z338"/>
          <cell r="AA338"/>
          <cell r="AB338"/>
          <cell r="AC338"/>
          <cell r="AD338"/>
          <cell r="AE338"/>
          <cell r="AF338"/>
          <cell r="AG338"/>
          <cell r="AH338"/>
          <cell r="AI338"/>
          <cell r="AJ338"/>
          <cell r="AK338"/>
          <cell r="AL338"/>
          <cell r="AM338"/>
        </row>
        <row r="339">
          <cell r="A339" t="str">
            <v>Non-GAAP Adjustments</v>
          </cell>
          <cell r="B339" t="str">
            <v>Non-GAAP AdjustmentsInterest Income / (Expense)</v>
          </cell>
          <cell r="C339"/>
          <cell r="D339">
            <v>0</v>
          </cell>
          <cell r="E339"/>
          <cell r="F339"/>
          <cell r="G339"/>
          <cell r="H339"/>
          <cell r="I339"/>
          <cell r="J339"/>
          <cell r="K339"/>
          <cell r="L339">
            <v>0</v>
          </cell>
          <cell r="M339"/>
          <cell r="N339"/>
          <cell r="O339"/>
          <cell r="P339"/>
          <cell r="Q339"/>
          <cell r="R339"/>
          <cell r="S339"/>
          <cell r="T339">
            <v>0</v>
          </cell>
          <cell r="U339"/>
          <cell r="W339"/>
          <cell r="X339"/>
          <cell r="Y339"/>
          <cell r="Z339"/>
          <cell r="AA339"/>
          <cell r="AB339"/>
          <cell r="AC339"/>
          <cell r="AD339"/>
          <cell r="AE339"/>
          <cell r="AF339"/>
          <cell r="AG339"/>
          <cell r="AH339"/>
          <cell r="AI339"/>
          <cell r="AJ339"/>
          <cell r="AK339"/>
          <cell r="AL339"/>
          <cell r="AM339"/>
        </row>
        <row r="340">
          <cell r="A340" t="str">
            <v>Non-GAAP Adjustments</v>
          </cell>
          <cell r="B340" t="str">
            <v>Non-GAAP AdjustmentsProvision for Income Taxes</v>
          </cell>
          <cell r="C340">
            <v>4935</v>
          </cell>
          <cell r="D340">
            <v>-244</v>
          </cell>
          <cell r="E340">
            <v>212</v>
          </cell>
          <cell r="F340">
            <v>-244</v>
          </cell>
          <cell r="G340">
            <v>-1985</v>
          </cell>
          <cell r="H340">
            <v>-549244</v>
          </cell>
          <cell r="I340">
            <v>-549244</v>
          </cell>
          <cell r="J340">
            <v>-2352</v>
          </cell>
          <cell r="K340">
            <v>1200</v>
          </cell>
          <cell r="L340">
            <v>-540280</v>
          </cell>
          <cell r="M340"/>
          <cell r="N340"/>
          <cell r="O340"/>
          <cell r="P340"/>
          <cell r="Q340"/>
          <cell r="R340">
            <v>4019</v>
          </cell>
          <cell r="S340">
            <v>2969</v>
          </cell>
          <cell r="T340">
            <v>1976</v>
          </cell>
          <cell r="U340">
            <v>-549244</v>
          </cell>
          <cell r="W340">
            <v>300</v>
          </cell>
          <cell r="X340">
            <v>300</v>
          </cell>
          <cell r="Y340">
            <v>300</v>
          </cell>
          <cell r="Z340">
            <v>300</v>
          </cell>
          <cell r="AA340"/>
          <cell r="AB340"/>
          <cell r="AC340"/>
          <cell r="AD340">
            <v>-40</v>
          </cell>
          <cell r="AE340">
            <v>-125</v>
          </cell>
          <cell r="AF340"/>
          <cell r="AG340"/>
          <cell r="AH340"/>
          <cell r="AI340"/>
          <cell r="AJ340"/>
          <cell r="AK340"/>
          <cell r="AL340"/>
          <cell r="AM340"/>
        </row>
        <row r="341">
          <cell r="A341" t="str">
            <v>Non-GAAP Waters Corporation</v>
          </cell>
          <cell r="B341" t="str">
            <v>Non-GAAP Waters CorporationOrders</v>
          </cell>
          <cell r="C341">
            <v>699576.59291999985</v>
          </cell>
          <cell r="D341">
            <v>710617.62611999991</v>
          </cell>
          <cell r="E341">
            <v>677323</v>
          </cell>
          <cell r="F341">
            <v>710617.62611999991</v>
          </cell>
          <cell r="G341">
            <v>582415.09780999995</v>
          </cell>
          <cell r="H341">
            <v>666338.69643999997</v>
          </cell>
          <cell r="I341">
            <v>666338.69643999997</v>
          </cell>
          <cell r="J341">
            <v>2424761.3157600001</v>
          </cell>
          <cell r="K341">
            <v>2461797.6351999994</v>
          </cell>
          <cell r="L341">
            <v>2298729.4524400001</v>
          </cell>
          <cell r="M341"/>
          <cell r="N341"/>
          <cell r="O341"/>
          <cell r="P341"/>
          <cell r="Q341"/>
          <cell r="W341">
            <v>543019.83331999998</v>
          </cell>
          <cell r="X341">
            <v>608215.66561999999</v>
          </cell>
          <cell r="Y341">
            <v>599944.80336999998</v>
          </cell>
          <cell r="Z341">
            <v>710617.33288999996</v>
          </cell>
          <cell r="AA341"/>
        </row>
        <row r="342">
          <cell r="A342" t="str">
            <v>Non-GAAP Waters Corporation</v>
          </cell>
          <cell r="B342" t="str">
            <v>Non-GAAP Waters CorporationSales</v>
          </cell>
          <cell r="C342">
            <v>715018.95863000001</v>
          </cell>
          <cell r="D342">
            <v>716947.50307999994</v>
          </cell>
          <cell r="E342">
            <v>694808</v>
          </cell>
          <cell r="F342">
            <v>716947.50307999994</v>
          </cell>
          <cell r="G342">
            <v>578020.72708999994</v>
          </cell>
          <cell r="H342">
            <v>687275.57175999996</v>
          </cell>
          <cell r="I342">
            <v>687275.57175999996</v>
          </cell>
          <cell r="J342">
            <v>2419928.84846</v>
          </cell>
          <cell r="K342">
            <v>2459910.7682600003</v>
          </cell>
          <cell r="L342">
            <v>2309078.0982600003</v>
          </cell>
          <cell r="M342"/>
          <cell r="N342"/>
          <cell r="O342"/>
          <cell r="P342"/>
          <cell r="Q342"/>
          <cell r="W342">
            <v>539372.92166999995</v>
          </cell>
          <cell r="X342">
            <v>608997.19524999999</v>
          </cell>
          <cell r="Y342">
            <v>600629.76826000004</v>
          </cell>
          <cell r="Z342">
            <v>720553.19581000006</v>
          </cell>
          <cell r="AA342"/>
        </row>
        <row r="343">
          <cell r="A343" t="str">
            <v>Non-GAAP Waters Corporation</v>
          </cell>
          <cell r="B343" t="str">
            <v>Non-GAAP Waters CorporationCOGS</v>
          </cell>
          <cell r="C343">
            <v>191354.56581000012</v>
          </cell>
          <cell r="D343">
            <v>243072.80696000002</v>
          </cell>
          <cell r="E343">
            <v>188253</v>
          </cell>
          <cell r="F343">
            <v>243072.80696000002</v>
          </cell>
          <cell r="G343">
            <v>140079.67464000004</v>
          </cell>
          <cell r="H343">
            <v>223139.7556899999</v>
          </cell>
          <cell r="I343">
            <v>223139.7556899999</v>
          </cell>
          <cell r="J343">
            <v>696096.93831999984</v>
          </cell>
          <cell r="K343">
            <v>842590.41125</v>
          </cell>
          <cell r="L343">
            <v>775941.33688000008</v>
          </cell>
          <cell r="M343"/>
          <cell r="N343"/>
          <cell r="O343"/>
          <cell r="P343"/>
          <cell r="Q343"/>
          <cell r="W343">
            <v>186506.85282</v>
          </cell>
          <cell r="X343">
            <v>208927.73791</v>
          </cell>
          <cell r="Y343">
            <v>204082.99996000002</v>
          </cell>
          <cell r="Z343">
            <v>243072.82055999999</v>
          </cell>
          <cell r="AA343"/>
        </row>
        <row r="344">
          <cell r="A344" t="str">
            <v>Non-GAAP Waters Corporation</v>
          </cell>
          <cell r="B344" t="str">
            <v>Non-GAAP Waters CorporationOMC</v>
          </cell>
          <cell r="C344">
            <v>95785.988310000015</v>
          </cell>
          <cell r="D344">
            <v>44430.500840000001</v>
          </cell>
          <cell r="E344">
            <v>95451</v>
          </cell>
          <cell r="F344">
            <v>44430.500840000001</v>
          </cell>
          <cell r="G344">
            <v>99542.579460000023</v>
          </cell>
          <cell r="H344">
            <v>47882.585790000048</v>
          </cell>
          <cell r="I344">
            <v>47882.585790000048</v>
          </cell>
          <cell r="J344">
            <v>293852.22357999982</v>
          </cell>
          <cell r="K344">
            <v>182319.82819000003</v>
          </cell>
          <cell r="L344">
            <v>171702.08165999973</v>
          </cell>
          <cell r="M344"/>
          <cell r="N344"/>
          <cell r="O344"/>
          <cell r="P344"/>
          <cell r="Q344"/>
          <cell r="W344">
            <v>41903.366979999999</v>
          </cell>
          <cell r="X344">
            <v>45482.677560000004</v>
          </cell>
          <cell r="Y344">
            <v>50503.594490000003</v>
          </cell>
          <cell r="Z344">
            <v>44430.189160000002</v>
          </cell>
          <cell r="AA344"/>
        </row>
        <row r="345">
          <cell r="A345" t="str">
            <v>Non-GAAP Waters Corporation</v>
          </cell>
          <cell r="B345" t="str">
            <v>Non-GAAP Waters CorporationSMS</v>
          </cell>
          <cell r="C345">
            <v>87560.454040000011</v>
          </cell>
          <cell r="D345">
            <v>85819.184940000006</v>
          </cell>
          <cell r="E345">
            <v>84438</v>
          </cell>
          <cell r="F345">
            <v>85819.184940000006</v>
          </cell>
          <cell r="G345">
            <v>76871.608080000005</v>
          </cell>
          <cell r="H345">
            <v>85941.740989999991</v>
          </cell>
          <cell r="I345">
            <v>85941.740989999991</v>
          </cell>
          <cell r="J345">
            <v>326875.80517000001</v>
          </cell>
          <cell r="K345">
            <v>324366.62657000002</v>
          </cell>
          <cell r="L345">
            <v>322576.79906000005</v>
          </cell>
          <cell r="M345"/>
          <cell r="N345"/>
          <cell r="O345"/>
          <cell r="P345"/>
          <cell r="Q345"/>
          <cell r="W345">
            <v>76853.830860000002</v>
          </cell>
          <cell r="X345">
            <v>81128.234960000002</v>
          </cell>
          <cell r="Y345">
            <v>80564.989279999994</v>
          </cell>
          <cell r="Z345">
            <v>85819.57147000001</v>
          </cell>
          <cell r="AA345"/>
        </row>
        <row r="346">
          <cell r="A346" t="str">
            <v>Non-GAAP Waters Corporation</v>
          </cell>
          <cell r="B346" t="str">
            <v>Non-GAAP Waters CorporationG&amp;A</v>
          </cell>
          <cell r="C346">
            <v>51065.758860000009</v>
          </cell>
          <cell r="D346">
            <v>54200.39503</v>
          </cell>
          <cell r="E346">
            <v>54507</v>
          </cell>
          <cell r="F346">
            <v>54200.39503</v>
          </cell>
          <cell r="G346">
            <v>50571.024419999994</v>
          </cell>
          <cell r="H346">
            <v>59453.649669999999</v>
          </cell>
          <cell r="I346">
            <v>59466.649669999999</v>
          </cell>
          <cell r="J346">
            <v>204551.17573000002</v>
          </cell>
          <cell r="K346">
            <v>211313</v>
          </cell>
          <cell r="L346">
            <v>202943.91975000003</v>
          </cell>
          <cell r="M346"/>
          <cell r="N346"/>
          <cell r="O346"/>
          <cell r="P346"/>
          <cell r="Q346"/>
          <cell r="W346">
            <v>52933.004579999993</v>
          </cell>
          <cell r="X346">
            <v>52135.152880000001</v>
          </cell>
          <cell r="Y346">
            <v>52045.308070000006</v>
          </cell>
          <cell r="Z346">
            <v>54200.586179999998</v>
          </cell>
          <cell r="AA346"/>
        </row>
        <row r="347">
          <cell r="A347" t="str">
            <v>Non-GAAP Waters Corporation</v>
          </cell>
          <cell r="B347" t="str">
            <v>Non-GAAP Waters CorporationTrans G/L</v>
          </cell>
          <cell r="C347">
            <v>-361.59418999999991</v>
          </cell>
          <cell r="D347">
            <v>0</v>
          </cell>
          <cell r="E347">
            <v>0</v>
          </cell>
          <cell r="F347">
            <v>0</v>
          </cell>
          <cell r="G347">
            <v>997.98183000000006</v>
          </cell>
          <cell r="H347">
            <v>-569.05751999999995</v>
          </cell>
          <cell r="I347">
            <v>-569.05751999999995</v>
          </cell>
          <cell r="J347">
            <v>2524.9781500000004</v>
          </cell>
          <cell r="K347">
            <v>0</v>
          </cell>
          <cell r="L347">
            <v>1044.4026200000001</v>
          </cell>
          <cell r="M347"/>
          <cell r="N347"/>
          <cell r="O347"/>
          <cell r="P347"/>
          <cell r="Q347"/>
          <cell r="W347">
            <v>0</v>
          </cell>
          <cell r="X347">
            <v>0</v>
          </cell>
          <cell r="Y347">
            <v>0</v>
          </cell>
          <cell r="Z347">
            <v>0</v>
          </cell>
          <cell r="AA347"/>
        </row>
        <row r="348">
          <cell r="A348" t="str">
            <v>Non-GAAP Waters Corporation</v>
          </cell>
          <cell r="B348" t="str">
            <v>Non-GAAP Waters CorporationR&amp;D</v>
          </cell>
          <cell r="C348">
            <v>37554.009620000004</v>
          </cell>
          <cell r="D348">
            <v>35785.670400000003</v>
          </cell>
          <cell r="E348">
            <v>36518</v>
          </cell>
          <cell r="F348">
            <v>35785.670400000003</v>
          </cell>
          <cell r="G348">
            <v>35172.776089999999</v>
          </cell>
          <cell r="H348">
            <v>35122.199759999996</v>
          </cell>
          <cell r="I348">
            <v>35122.199759999996</v>
          </cell>
          <cell r="J348">
            <v>142851.20493000001</v>
          </cell>
          <cell r="K348">
            <v>139418.28305000003</v>
          </cell>
          <cell r="L348">
            <v>132593.14417000001</v>
          </cell>
          <cell r="M348"/>
          <cell r="N348"/>
          <cell r="O348"/>
          <cell r="P348"/>
          <cell r="Q348"/>
          <cell r="W348">
            <v>32758.222890000005</v>
          </cell>
          <cell r="X348">
            <v>35359.879789999999</v>
          </cell>
          <cell r="Y348">
            <v>35514.155010000002</v>
          </cell>
          <cell r="Z348">
            <v>35786.02536</v>
          </cell>
          <cell r="AA348"/>
        </row>
        <row r="349">
          <cell r="A349" t="str">
            <v>Non-GAAP Waters Corporation</v>
          </cell>
          <cell r="B349" t="str">
            <v>Non-GAAP Waters CorporationOther Income / (Expense)</v>
          </cell>
          <cell r="C349">
            <v>-418.26380000000063</v>
          </cell>
          <cell r="D349">
            <v>0</v>
          </cell>
          <cell r="E349">
            <v>0</v>
          </cell>
          <cell r="F349">
            <v>0</v>
          </cell>
          <cell r="G349">
            <v>-119.90761999999995</v>
          </cell>
          <cell r="H349">
            <v>13.217880000000001</v>
          </cell>
          <cell r="I349">
            <v>13.217880000000001</v>
          </cell>
          <cell r="J349">
            <v>-147.27574000000459</v>
          </cell>
          <cell r="K349">
            <v>0</v>
          </cell>
          <cell r="L349">
            <v>166.21122</v>
          </cell>
          <cell r="M349"/>
          <cell r="N349"/>
          <cell r="O349"/>
          <cell r="P349"/>
          <cell r="Q349"/>
          <cell r="W349">
            <v>0</v>
          </cell>
          <cell r="X349">
            <v>0</v>
          </cell>
          <cell r="Y349">
            <v>0</v>
          </cell>
          <cell r="Z349">
            <v>0</v>
          </cell>
          <cell r="AA349"/>
        </row>
        <row r="350">
          <cell r="A350" t="str">
            <v>Non-GAAP Waters Corporation</v>
          </cell>
          <cell r="B350" t="str">
            <v>Non-GAAP Waters CorporationInterest Income / (Expense)</v>
          </cell>
          <cell r="C350">
            <v>-1225.2984199999999</v>
          </cell>
          <cell r="D350">
            <v>-4000</v>
          </cell>
          <cell r="E350">
            <v>-1500</v>
          </cell>
          <cell r="F350">
            <v>-4000</v>
          </cell>
          <cell r="G350">
            <v>-1632.3875700000008</v>
          </cell>
          <cell r="H350">
            <v>-4431.4650299999985</v>
          </cell>
          <cell r="I350">
            <v>-4431.4650299999985</v>
          </cell>
          <cell r="J350">
            <v>-9834.1847600000019</v>
          </cell>
          <cell r="K350">
            <v>-16000</v>
          </cell>
          <cell r="L350">
            <v>-20760.319319999999</v>
          </cell>
          <cell r="M350"/>
          <cell r="N350"/>
          <cell r="O350"/>
          <cell r="P350"/>
          <cell r="Q350"/>
          <cell r="W350">
            <v>-4000</v>
          </cell>
          <cell r="X350">
            <v>-4000</v>
          </cell>
          <cell r="Y350">
            <v>-4000</v>
          </cell>
          <cell r="Z350">
            <v>-4000</v>
          </cell>
          <cell r="AA350"/>
        </row>
        <row r="351">
          <cell r="A351" t="str">
            <v>Non-GAAP Waters Corporation</v>
          </cell>
          <cell r="B351" t="str">
            <v>Non-GAAP Waters CorporationProvision for Income Taxes</v>
          </cell>
          <cell r="C351">
            <v>37849.246767799988</v>
          </cell>
          <cell r="D351">
            <v>35624</v>
          </cell>
          <cell r="E351">
            <v>35310.775999999998</v>
          </cell>
          <cell r="F351">
            <v>35624</v>
          </cell>
          <cell r="G351">
            <v>26232</v>
          </cell>
          <cell r="H351">
            <v>29666</v>
          </cell>
          <cell r="I351">
            <v>29666.401239999919</v>
          </cell>
          <cell r="J351">
            <v>106260</v>
          </cell>
          <cell r="K351">
            <v>104892</v>
          </cell>
          <cell r="L351">
            <v>80506</v>
          </cell>
          <cell r="M351"/>
          <cell r="N351"/>
          <cell r="O351"/>
          <cell r="P351"/>
          <cell r="Q351"/>
          <cell r="W351">
            <v>19689.050095599992</v>
          </cell>
          <cell r="X351">
            <v>25545.471700999999</v>
          </cell>
          <cell r="Y351">
            <v>24319.201003000006</v>
          </cell>
          <cell r="Z351">
            <v>36671.640431200009</v>
          </cell>
          <cell r="AA351"/>
        </row>
        <row r="352">
          <cell r="A352" t="str">
            <v>Non-GAAP Waters Corporation</v>
          </cell>
          <cell r="B352" t="str">
            <v>Non-GAAP Waters CorporationDiluted Shares</v>
          </cell>
          <cell r="C352">
            <v>75345</v>
          </cell>
          <cell r="D352">
            <v>78600</v>
          </cell>
          <cell r="E352">
            <v>76500</v>
          </cell>
          <cell r="F352">
            <v>78600</v>
          </cell>
          <cell r="G352">
            <v>77136</v>
          </cell>
          <cell r="H352">
            <v>80365</v>
          </cell>
          <cell r="I352">
            <v>79454</v>
          </cell>
          <cell r="J352">
            <v>77618</v>
          </cell>
          <cell r="K352">
            <v>78500</v>
          </cell>
          <cell r="L352">
            <v>80604</v>
          </cell>
          <cell r="M352"/>
          <cell r="N352"/>
          <cell r="O352"/>
          <cell r="P352"/>
          <cell r="Q352"/>
          <cell r="W352">
            <v>80000</v>
          </cell>
          <cell r="X352">
            <v>79800</v>
          </cell>
          <cell r="Y352">
            <v>79400</v>
          </cell>
          <cell r="Z352">
            <v>78600</v>
          </cell>
          <cell r="AA352"/>
        </row>
        <row r="353">
          <cell r="A353" t="str">
            <v>Depreciation &amp; Amortization</v>
          </cell>
          <cell r="B353"/>
          <cell r="C353">
            <v>28000</v>
          </cell>
          <cell r="D353">
            <v>27000</v>
          </cell>
          <cell r="E353">
            <v>27000</v>
          </cell>
          <cell r="F353"/>
          <cell r="G353">
            <v>28640</v>
          </cell>
          <cell r="H353">
            <v>29455</v>
          </cell>
          <cell r="I353">
            <v>29455</v>
          </cell>
          <cell r="J353"/>
          <cell r="K353"/>
          <cell r="L353">
            <v>56640</v>
          </cell>
          <cell r="M353"/>
          <cell r="N353"/>
          <cell r="O353"/>
          <cell r="P353"/>
          <cell r="Q353"/>
          <cell r="W353"/>
          <cell r="X353"/>
          <cell r="Y353"/>
          <cell r="Z353"/>
          <cell r="AA353"/>
        </row>
        <row r="354">
          <cell r="A354"/>
          <cell r="B354"/>
          <cell r="C354"/>
          <cell r="D354"/>
          <cell r="E354"/>
          <cell r="F354"/>
          <cell r="G354"/>
          <cell r="H354"/>
          <cell r="I354"/>
          <cell r="J354"/>
          <cell r="K354"/>
          <cell r="L354"/>
          <cell r="M354"/>
          <cell r="N354"/>
          <cell r="O354"/>
          <cell r="P354"/>
          <cell r="W354"/>
          <cell r="X354"/>
          <cell r="Y354"/>
          <cell r="Z354"/>
        </row>
      </sheetData>
      <sheetData sheetId="3" refreshError="1">
        <row r="1">
          <cell r="A1" t="str">
            <v>Page Name</v>
          </cell>
          <cell r="B1" t="str">
            <v>Tab Name</v>
          </cell>
          <cell r="C1" t="str">
            <v>STD/ACT</v>
          </cell>
          <cell r="D1" t="str">
            <v>MCS700 Order Level General BOB</v>
          </cell>
          <cell r="E1" t="str">
            <v>SL PL AdHoc BOB</v>
          </cell>
          <cell r="F1" t="str">
            <v>Calc'd</v>
          </cell>
        </row>
        <row r="2">
          <cell r="A2" t="str">
            <v>North America</v>
          </cell>
          <cell r="B2" t="str">
            <v>North America</v>
          </cell>
          <cell r="C2" t="str">
            <v>STD</v>
          </cell>
          <cell r="D2" t="str">
            <v>NORTH AMERICA</v>
          </cell>
          <cell r="E2" t="str">
            <v>FA_NA.ZZZWATT</v>
          </cell>
          <cell r="F2" t="str">
            <v>N/A</v>
          </cell>
        </row>
        <row r="3">
          <cell r="A3" t="str">
            <v>Latin America</v>
          </cell>
          <cell r="B3" t="str">
            <v>Latin America</v>
          </cell>
          <cell r="C3" t="str">
            <v>STD</v>
          </cell>
          <cell r="D3" t="str">
            <v>LATIN AMERICA</v>
          </cell>
          <cell r="E3" t="str">
            <v>FA_LA.ZZZWATT</v>
          </cell>
          <cell r="F3" t="str">
            <v>Group Subtotal</v>
          </cell>
        </row>
        <row r="4">
          <cell r="A4" t="str">
            <v>Total Americas</v>
          </cell>
          <cell r="B4" t="str">
            <v>Total Americas</v>
          </cell>
          <cell r="C4" t="str">
            <v>STD</v>
          </cell>
          <cell r="D4"/>
          <cell r="E4" t="str">
            <v>FA_AMER</v>
          </cell>
        </row>
        <row r="5">
          <cell r="A5" t="str">
            <v>Western Europe</v>
          </cell>
          <cell r="B5" t="str">
            <v>Western Europe</v>
          </cell>
          <cell r="C5" t="str">
            <v>STD</v>
          </cell>
          <cell r="D5" t="str">
            <v>SOB-WESTERN EUROPE</v>
          </cell>
          <cell r="E5" t="str">
            <v>FA_EUROPE.ZZZWATT</v>
          </cell>
        </row>
        <row r="6">
          <cell r="A6" t="str">
            <v>Eastern Europe, excluding India</v>
          </cell>
          <cell r="B6" t="str">
            <v>Eastern Europe excl. India</v>
          </cell>
          <cell r="C6" t="str">
            <v>STD</v>
          </cell>
          <cell r="D6" t="str">
            <v>SOB-EASTERN EUROPE AND EXPORT</v>
          </cell>
          <cell r="E6" t="str">
            <v>FA_AUSTRIAEXPORTS</v>
          </cell>
        </row>
        <row r="7">
          <cell r="A7" t="str">
            <v>India</v>
          </cell>
          <cell r="B7" t="str">
            <v>India</v>
          </cell>
          <cell r="C7" t="str">
            <v>STD</v>
          </cell>
          <cell r="D7" t="str">
            <v>SOB-INDIA</v>
          </cell>
          <cell r="E7" t="str">
            <v>FA_INDIA</v>
          </cell>
        </row>
        <row r="8">
          <cell r="A8" t="str">
            <v>Total Europe</v>
          </cell>
          <cell r="B8" t="str">
            <v>Total Europe</v>
          </cell>
          <cell r="C8" t="str">
            <v>STD</v>
          </cell>
          <cell r="D8" t="str">
            <v>EUROPE</v>
          </cell>
          <cell r="E8" t="str">
            <v>FA_EURSTD.ZZZWATT</v>
          </cell>
        </row>
        <row r="9">
          <cell r="A9" t="str">
            <v>China</v>
          </cell>
          <cell r="B9" t="str">
            <v>China</v>
          </cell>
          <cell r="C9" t="str">
            <v>STD</v>
          </cell>
          <cell r="D9" t="str">
            <v>CHINA</v>
          </cell>
          <cell r="E9" t="str">
            <v>FA_China</v>
          </cell>
        </row>
        <row r="10">
          <cell r="A10" t="str">
            <v>Asia, excluding China</v>
          </cell>
          <cell r="B10" t="str">
            <v>Asia excl. China</v>
          </cell>
          <cell r="C10" t="str">
            <v>STD</v>
          </cell>
          <cell r="D10" t="str">
            <v>REST OF ASIA</v>
          </cell>
          <cell r="E10" t="str">
            <v>FA_ASIA_ROA</v>
          </cell>
        </row>
        <row r="11">
          <cell r="A11" t="str">
            <v>Total Asia, including China</v>
          </cell>
          <cell r="B11" t="str">
            <v>Asia incl. China</v>
          </cell>
          <cell r="C11" t="str">
            <v>STD</v>
          </cell>
          <cell r="D11" t="str">
            <v>SOB-ASIA</v>
          </cell>
          <cell r="E11" t="str">
            <v>FA_ASIASTD.ZZZWATT</v>
          </cell>
        </row>
        <row r="12">
          <cell r="A12" t="str">
            <v>Japan</v>
          </cell>
          <cell r="B12" t="str">
            <v>Japan</v>
          </cell>
          <cell r="C12" t="str">
            <v>STD</v>
          </cell>
          <cell r="D12" t="str">
            <v>SOB-JAPAN</v>
          </cell>
          <cell r="E12" t="str">
            <v>WTJA</v>
          </cell>
        </row>
        <row r="13">
          <cell r="A13" t="str">
            <v>Total Asia Pacific (China, Japan and Asia)</v>
          </cell>
          <cell r="B13" t="str">
            <v>Total Asia Pacific</v>
          </cell>
          <cell r="C13" t="str">
            <v>STD</v>
          </cell>
          <cell r="D13" t="str">
            <v>PACIFIC</v>
          </cell>
          <cell r="E13" t="str">
            <v>FA_ASIA_PACS.ZZZWATT</v>
          </cell>
        </row>
        <row r="14">
          <cell r="A14" t="str">
            <v>Global Services</v>
          </cell>
          <cell r="B14" t="str">
            <v>Global Service</v>
          </cell>
          <cell r="C14" t="str">
            <v>STD</v>
          </cell>
          <cell r="D14"/>
          <cell r="E14" t="str">
            <v>FA_SERVICE</v>
          </cell>
        </row>
        <row r="15">
          <cell r="A15" t="str">
            <v>Marketing</v>
          </cell>
          <cell r="B15" t="str">
            <v>Marketing</v>
          </cell>
          <cell r="C15" t="str">
            <v>STD</v>
          </cell>
          <cell r="D15"/>
          <cell r="E15" t="str">
            <v>FA_WMUS.ZZZWATT</v>
          </cell>
        </row>
        <row r="16">
          <cell r="A16" t="str">
            <v>PKI</v>
          </cell>
          <cell r="B16" t="str">
            <v>PKI</v>
          </cell>
          <cell r="C16" t="str">
            <v>STD</v>
          </cell>
          <cell r="D16" t="str">
            <v>WPKI</v>
          </cell>
          <cell r="E16" t="str">
            <v>WPKI</v>
          </cell>
        </row>
        <row r="17">
          <cell r="A17" t="str">
            <v>Global Markets Group HQ</v>
          </cell>
          <cell r="B17" t="str">
            <v>GMHQ</v>
          </cell>
          <cell r="C17" t="str">
            <v>STD</v>
          </cell>
          <cell r="D17" t="str">
            <v>GMHQ</v>
          </cell>
          <cell r="E17" t="str">
            <v>GMHQ</v>
          </cell>
        </row>
        <row r="18">
          <cell r="A18" t="str">
            <v>Global Markets Group</v>
          </cell>
          <cell r="B18" t="str">
            <v>Global Mkts</v>
          </cell>
          <cell r="C18" t="str">
            <v>STD</v>
          </cell>
          <cell r="D18"/>
          <cell r="E18" t="str">
            <v>FA_GMS</v>
          </cell>
        </row>
        <row r="19">
          <cell r="A19" t="str">
            <v>Advanced MS</v>
          </cell>
          <cell r="B19" t="str">
            <v>MS</v>
          </cell>
          <cell r="C19" t="str">
            <v>STD</v>
          </cell>
          <cell r="E19" t="str">
            <v>WRLS</v>
          </cell>
        </row>
        <row r="20">
          <cell r="A20" t="str">
            <v>Research</v>
          </cell>
          <cell r="B20" t="str">
            <v>Research</v>
          </cell>
          <cell r="C20" t="str">
            <v>STD</v>
          </cell>
          <cell r="E20" t="str">
            <v>WRRS</v>
          </cell>
        </row>
        <row r="21">
          <cell r="A21" t="str">
            <v>Instrument Product Development</v>
          </cell>
          <cell r="B21" t="str">
            <v>Instrument Dev</v>
          </cell>
          <cell r="C21" t="str">
            <v>STD</v>
          </cell>
          <cell r="D21"/>
          <cell r="E21" t="str">
            <v>FA_IPD</v>
          </cell>
        </row>
        <row r="22">
          <cell r="A22" t="str">
            <v>Informatics</v>
          </cell>
          <cell r="B22" t="str">
            <v>INFO</v>
          </cell>
          <cell r="C22" t="str">
            <v>STD</v>
          </cell>
          <cell r="D22"/>
          <cell r="E22" t="str">
            <v>FA_INFORMATICS</v>
          </cell>
        </row>
        <row r="23">
          <cell r="A23" t="str">
            <v>Consumables</v>
          </cell>
          <cell r="B23" t="str">
            <v>Consumables</v>
          </cell>
          <cell r="C23" t="str">
            <v>STD</v>
          </cell>
          <cell r="D23" t="str">
            <v>CHEMISTRY ACQUIRED BUSINESSES</v>
          </cell>
          <cell r="E23" t="str">
            <v>FA_CHEM.ZZZWATT</v>
          </cell>
        </row>
        <row r="24">
          <cell r="A24" t="str">
            <v>Global Products HQ</v>
          </cell>
          <cell r="B24" t="str">
            <v>GPHQ</v>
          </cell>
          <cell r="C24" t="str">
            <v>STD</v>
          </cell>
          <cell r="D24"/>
          <cell r="E24" t="str">
            <v>FA_GPHQ</v>
          </cell>
        </row>
        <row r="25">
          <cell r="A25" t="str">
            <v>Global Products Group</v>
          </cell>
          <cell r="B25" t="str">
            <v>Global Products</v>
          </cell>
          <cell r="C25" t="str">
            <v>STD</v>
          </cell>
          <cell r="D25"/>
          <cell r="E25"/>
        </row>
        <row r="26">
          <cell r="A26" t="str">
            <v>Global Operations</v>
          </cell>
          <cell r="B26" t="str">
            <v>Global Ops</v>
          </cell>
          <cell r="C26" t="str">
            <v>STD</v>
          </cell>
          <cell r="D26" t="str">
            <v>MTMP</v>
          </cell>
          <cell r="E26" t="str">
            <v>FA_MFGREV</v>
          </cell>
        </row>
        <row r="27">
          <cell r="A27" t="str">
            <v>Waters HQ</v>
          </cell>
          <cell r="B27" t="str">
            <v>Waters HQ</v>
          </cell>
          <cell r="C27" t="str">
            <v>STD</v>
          </cell>
          <cell r="D27"/>
          <cell r="E27" t="str">
            <v>FA_WDHEADQUARTERS</v>
          </cell>
        </row>
        <row r="28">
          <cell r="A28" t="str">
            <v>Waters Hedge</v>
          </cell>
          <cell r="B28" t="str">
            <v>Waters Hedge</v>
          </cell>
          <cell r="C28" t="str">
            <v>STD</v>
          </cell>
          <cell r="D28" t="str">
            <v>WDHD</v>
          </cell>
          <cell r="E28" t="str">
            <v>WDHD</v>
          </cell>
        </row>
        <row r="29">
          <cell r="A29" t="str">
            <v>Total Waters Products &amp; Markets</v>
          </cell>
          <cell r="B29" t="str">
            <v>Total Waters P&amp;M</v>
          </cell>
          <cell r="C29" t="str">
            <v>STD</v>
          </cell>
          <cell r="D29" t="str">
            <v>WATERS DIVISION WORLDWIDE</v>
          </cell>
          <cell r="E29" t="str">
            <v>FA_WATDIVS</v>
          </cell>
        </row>
        <row r="30">
          <cell r="A30" t="str">
            <v>Corporate Business Support</v>
          </cell>
          <cell r="B30" t="str">
            <v>Corp Support</v>
          </cell>
          <cell r="C30" t="str">
            <v>STD</v>
          </cell>
          <cell r="D30" t="str">
            <v>WCIA</v>
          </cell>
          <cell r="E30" t="str">
            <v>FA_SUPPORT</v>
          </cell>
        </row>
        <row r="31">
          <cell r="A31" t="str">
            <v>Global Support Functions</v>
          </cell>
          <cell r="B31" t="str">
            <v>Global Support</v>
          </cell>
          <cell r="C31" t="str">
            <v>STD</v>
          </cell>
          <cell r="D31"/>
          <cell r="E31"/>
        </row>
        <row r="32">
          <cell r="A32" t="str">
            <v>Waters and Corp @ Standard FX</v>
          </cell>
          <cell r="B32"/>
          <cell r="C32" t="str">
            <v>STD</v>
          </cell>
          <cell r="D32"/>
          <cell r="E32" t="str">
            <v>FA_WTRADSTD.ZZZWATT</v>
          </cell>
        </row>
        <row r="33">
          <cell r="A33" t="str">
            <v>FX</v>
          </cell>
          <cell r="B33" t="str">
            <v>FX</v>
          </cell>
          <cell r="C33" t="str">
            <v>STD vs. Actual</v>
          </cell>
          <cell r="D33"/>
          <cell r="E33"/>
        </row>
        <row r="34">
          <cell r="A34" t="str">
            <v>Waters and Corp @ Actual FX</v>
          </cell>
          <cell r="B34" t="str">
            <v>Waters &amp; Corp @ Actual</v>
          </cell>
          <cell r="C34" t="str">
            <v>Actual</v>
          </cell>
          <cell r="D34"/>
          <cell r="E34" t="str">
            <v>FA_WTRADACT.ZZZWATT</v>
          </cell>
        </row>
        <row r="35">
          <cell r="A35" t="str">
            <v>TA</v>
          </cell>
          <cell r="B35" t="str">
            <v>TA</v>
          </cell>
          <cell r="C35" t="str">
            <v>Actual</v>
          </cell>
          <cell r="D35" t="str">
            <v>TA INSTRUMENTS, INC.</v>
          </cell>
          <cell r="E35" t="str">
            <v>FA_TAMATSS</v>
          </cell>
        </row>
        <row r="36">
          <cell r="A36" t="str">
            <v>Restatements</v>
          </cell>
          <cell r="B36" t="str">
            <v>Restatements</v>
          </cell>
          <cell r="C36" t="str">
            <v>Actual</v>
          </cell>
          <cell r="D36"/>
        </row>
        <row r="37">
          <cell r="A37" t="str">
            <v>Corporate Hedge</v>
          </cell>
          <cell r="B37" t="str">
            <v>Corp Hedge</v>
          </cell>
          <cell r="C37" t="str">
            <v>Actual</v>
          </cell>
          <cell r="D37"/>
        </row>
        <row r="38">
          <cell r="A38" t="str">
            <v>Total Waters Corporation</v>
          </cell>
          <cell r="B38" t="str">
            <v>Total Waters Corp</v>
          </cell>
          <cell r="C38" t="str">
            <v>Actual</v>
          </cell>
          <cell r="D38" t="str">
            <v>WATERS CORPORATION</v>
          </cell>
          <cell r="E38" t="str">
            <v>FA_STD2</v>
          </cell>
        </row>
        <row r="39">
          <cell r="A39" t="str">
            <v>Non-GAAP Waters Corporation</v>
          </cell>
          <cell r="B39" t="str">
            <v>Non-GAAP</v>
          </cell>
          <cell r="C39" t="str">
            <v>Actual</v>
          </cell>
        </row>
        <row r="40">
          <cell r="D40"/>
          <cell r="E40"/>
        </row>
        <row r="41">
          <cell r="A41" t="str">
            <v>Other</v>
          </cell>
          <cell r="D41"/>
          <cell r="E41"/>
        </row>
        <row r="42">
          <cell r="A42" t="str">
            <v>CHFX</v>
          </cell>
          <cell r="D42"/>
          <cell r="E42" t="str">
            <v>CHFX</v>
          </cell>
        </row>
        <row r="43">
          <cell r="A43" t="str">
            <v>CHZZ</v>
          </cell>
          <cell r="D43"/>
          <cell r="E43" t="str">
            <v>CHZZ</v>
          </cell>
        </row>
        <row r="44">
          <cell r="A44" t="str">
            <v>ZTEE</v>
          </cell>
          <cell r="D44"/>
          <cell r="E44" t="str">
            <v>ZTEE</v>
          </cell>
        </row>
        <row r="46">
          <cell r="A46" t="str">
            <v>P&amp;L Structure</v>
          </cell>
          <cell r="E46" t="str">
            <v>SL PL AdHoc BOB</v>
          </cell>
        </row>
        <row r="47">
          <cell r="A47" t="str">
            <v>Orders</v>
          </cell>
          <cell r="E47"/>
        </row>
        <row r="48">
          <cell r="A48" t="str">
            <v>Sales</v>
          </cell>
          <cell r="E48" t="str">
            <v>Net Sales</v>
          </cell>
        </row>
        <row r="49">
          <cell r="A49" t="str">
            <v>COGS</v>
          </cell>
          <cell r="E49" t="str">
            <v>Cost of Goods Sold</v>
          </cell>
        </row>
        <row r="50">
          <cell r="A50" t="str">
            <v>TM</v>
          </cell>
          <cell r="E50"/>
        </row>
        <row r="51">
          <cell r="A51" t="str">
            <v>TM%</v>
          </cell>
          <cell r="E51"/>
        </row>
        <row r="52">
          <cell r="A52" t="str">
            <v>OMC</v>
          </cell>
          <cell r="E52" t="str">
            <v>Total Non-Trade COS</v>
          </cell>
        </row>
        <row r="53">
          <cell r="A53" t="str">
            <v>GM</v>
          </cell>
          <cell r="E53"/>
        </row>
        <row r="54">
          <cell r="A54" t="str">
            <v>GM%</v>
          </cell>
          <cell r="E54"/>
        </row>
        <row r="55">
          <cell r="A55" t="str">
            <v>SMS</v>
          </cell>
          <cell r="E55" t="str">
            <v>Total SMS</v>
          </cell>
        </row>
        <row r="56">
          <cell r="A56" t="str">
            <v>G&amp;A</v>
          </cell>
          <cell r="E56" t="str">
            <v>Total G&amp;A</v>
          </cell>
        </row>
        <row r="57">
          <cell r="A57" t="str">
            <v>Trans G/L</v>
          </cell>
          <cell r="E57" t="str">
            <v>Transaction Gain/Loss</v>
          </cell>
        </row>
        <row r="58">
          <cell r="A58" t="str">
            <v>R&amp;D</v>
          </cell>
          <cell r="E58" t="str">
            <v>Total R&amp;D</v>
          </cell>
        </row>
        <row r="59">
          <cell r="A59" t="str">
            <v>Total Expenses</v>
          </cell>
          <cell r="E59"/>
        </row>
        <row r="60">
          <cell r="A60" t="str">
            <v>Contribution</v>
          </cell>
          <cell r="E60"/>
        </row>
        <row r="61">
          <cell r="A61" t="str">
            <v>Contribution %</v>
          </cell>
          <cell r="E61"/>
        </row>
        <row r="62">
          <cell r="A62" t="str">
            <v>I/C Sales</v>
          </cell>
          <cell r="E62" t="str">
            <v>I/C Sales</v>
          </cell>
        </row>
        <row r="63">
          <cell r="A63" t="str">
            <v>I/C COS</v>
          </cell>
          <cell r="E63" t="str">
            <v>I/C COS</v>
          </cell>
        </row>
        <row r="64">
          <cell r="A64" t="str">
            <v>I/C Profit in end inv</v>
          </cell>
          <cell r="E64" t="str">
            <v>I/C Profit in end inv</v>
          </cell>
        </row>
        <row r="65">
          <cell r="A65" t="str">
            <v>COS - Reval</v>
          </cell>
          <cell r="E65" t="str">
            <v>COS - Reval</v>
          </cell>
        </row>
        <row r="66">
          <cell r="A66" t="str">
            <v>Exchange Var</v>
          </cell>
          <cell r="E66" t="str">
            <v>Exchange Var</v>
          </cell>
        </row>
        <row r="67">
          <cell r="A67" t="str">
            <v>Other Income / (Expense)</v>
          </cell>
          <cell r="E67"/>
        </row>
        <row r="68">
          <cell r="A68" t="str">
            <v>Interest Income / (Expense)</v>
          </cell>
          <cell r="E68"/>
        </row>
        <row r="69">
          <cell r="A69" t="str">
            <v>Income (Loss) from Operations before Income Taxes</v>
          </cell>
          <cell r="E69"/>
        </row>
        <row r="70">
          <cell r="A70" t="str">
            <v>Provision for Income Taxes</v>
          </cell>
          <cell r="E70"/>
        </row>
        <row r="71">
          <cell r="A71" t="str">
            <v>Net Income (Loss)</v>
          </cell>
          <cell r="E71"/>
        </row>
        <row r="72">
          <cell r="A72" t="str">
            <v>Diluted Shares</v>
          </cell>
          <cell r="E72"/>
        </row>
        <row r="73">
          <cell r="A73" t="str">
            <v>Diluted EPS</v>
          </cell>
          <cell r="E73"/>
        </row>
        <row r="75">
          <cell r="A75" t="str">
            <v>Month # drop-down list</v>
          </cell>
        </row>
        <row r="76">
          <cell r="A76">
            <v>1</v>
          </cell>
        </row>
        <row r="77">
          <cell r="A77">
            <v>2</v>
          </cell>
        </row>
        <row r="78">
          <cell r="A78">
            <v>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nies"/>
      <sheetName val="People"/>
    </sheetNames>
    <sheetDataSet>
      <sheetData sheetId="0">
        <row r="12">
          <cell r="I12" t="str">
            <v>NAME</v>
          </cell>
          <cell r="O12" t="str">
            <v>ID</v>
          </cell>
        </row>
        <row r="13">
          <cell r="I13" t="str">
            <v>NAME</v>
          </cell>
          <cell r="O13" t="str">
            <v>ID</v>
          </cell>
        </row>
        <row r="14">
          <cell r="I14" t="str">
            <v>NAME</v>
          </cell>
          <cell r="O14" t="str">
            <v>ID</v>
          </cell>
        </row>
        <row r="15">
          <cell r="I15" t="str">
            <v>NAME</v>
          </cell>
          <cell r="J15" t="str">
            <v>Apple Inc.</v>
          </cell>
          <cell r="K15" t="str">
            <v>Apple Leisure Group</v>
          </cell>
          <cell r="O15" t="str">
            <v>ID</v>
          </cell>
          <cell r="P15" t="str">
            <v>IQ24937</v>
          </cell>
          <cell r="Q15" t="str">
            <v>IQ38576368</v>
          </cell>
        </row>
        <row r="16">
          <cell r="I16" t="str">
            <v>NAME</v>
          </cell>
          <cell r="O16" t="str">
            <v>ID</v>
          </cell>
        </row>
      </sheetData>
      <sheetData sheetId="1">
        <row r="12">
          <cell r="I12" t="str">
            <v>NAME</v>
          </cell>
          <cell r="J12" t="str">
            <v>Cook, Timothy</v>
          </cell>
          <cell r="K12" t="str">
            <v>Cook, Timothy</v>
          </cell>
          <cell r="L12" t="str">
            <v>Cook, Tim</v>
          </cell>
          <cell r="M12" t="str">
            <v>Cook, Timothy</v>
          </cell>
          <cell r="O12" t="str">
            <v>ID</v>
          </cell>
          <cell r="P12" t="str">
            <v>IQ169601</v>
          </cell>
          <cell r="Q12" t="str">
            <v>IQ169601</v>
          </cell>
          <cell r="R12" t="str">
            <v>IQ23642147</v>
          </cell>
          <cell r="S12" t="str">
            <v>IQ24903039</v>
          </cell>
        </row>
        <row r="13">
          <cell r="I13" t="str">
            <v>NAME</v>
          </cell>
          <cell r="J13" t="str">
            <v>Gates, William</v>
          </cell>
          <cell r="K13" t="str">
            <v>Gates, William</v>
          </cell>
          <cell r="L13" t="str">
            <v>Gates, Bill</v>
          </cell>
          <cell r="M13" t="str">
            <v>Gates, Bill</v>
          </cell>
          <cell r="O13" t="str">
            <v>ID</v>
          </cell>
          <cell r="P13" t="str">
            <v>IQ999647</v>
          </cell>
          <cell r="Q13" t="str">
            <v>IQ4882076</v>
          </cell>
          <cell r="R13" t="str">
            <v>IQ36644335</v>
          </cell>
          <cell r="S13" t="str">
            <v>IQ61538995</v>
          </cell>
        </row>
        <row r="14">
          <cell r="I14" t="str">
            <v>NAME</v>
          </cell>
          <cell r="J14" t="str">
            <v>McGraw, Harold</v>
          </cell>
          <cell r="K14" t="str">
            <v>McGraw, Terry</v>
          </cell>
          <cell r="L14" t="str">
            <v>McGraw, Harold</v>
          </cell>
          <cell r="M14" t="str">
            <v>McGraw, Deirdre</v>
          </cell>
          <cell r="O14" t="str">
            <v>ID</v>
          </cell>
          <cell r="P14" t="str">
            <v>IQ181697</v>
          </cell>
          <cell r="Q14" t="str">
            <v>IQ53273963</v>
          </cell>
          <cell r="R14" t="str">
            <v>IQ99046141</v>
          </cell>
          <cell r="S14" t="str">
            <v>IQ32945032</v>
          </cell>
        </row>
        <row r="15">
          <cell r="I15" t="str">
            <v>NAME</v>
          </cell>
          <cell r="J15" t="str">
            <v>Dayakar, G.</v>
          </cell>
          <cell r="K15" t="str">
            <v>Dayakar, G.</v>
          </cell>
          <cell r="O15" t="str">
            <v>ID</v>
          </cell>
          <cell r="P15" t="str">
            <v>IQ25360032</v>
          </cell>
          <cell r="Q15" t="str">
            <v>IQ205570894</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Exchange Rate"/>
    </sheetNames>
    <sheetDataSet>
      <sheetData sheetId="0"/>
      <sheetData sheetId="1">
        <row r="6">
          <cell r="R6">
            <v>41555</v>
          </cell>
        </row>
        <row r="7">
          <cell r="R7">
            <v>41556</v>
          </cell>
        </row>
        <row r="8">
          <cell r="R8">
            <v>41557</v>
          </cell>
        </row>
        <row r="9">
          <cell r="R9">
            <v>41558</v>
          </cell>
        </row>
        <row r="10">
          <cell r="R10">
            <v>41561</v>
          </cell>
        </row>
        <row r="11">
          <cell r="R11">
            <v>41562</v>
          </cell>
        </row>
        <row r="12">
          <cell r="R12">
            <v>41563</v>
          </cell>
        </row>
        <row r="13">
          <cell r="R13">
            <v>41564</v>
          </cell>
        </row>
        <row r="14">
          <cell r="R14">
            <v>41565</v>
          </cell>
        </row>
        <row r="15">
          <cell r="R15">
            <v>41568</v>
          </cell>
        </row>
        <row r="16">
          <cell r="R16">
            <v>41569</v>
          </cell>
        </row>
        <row r="17">
          <cell r="R17">
            <v>41570</v>
          </cell>
        </row>
        <row r="18">
          <cell r="R18">
            <v>41571</v>
          </cell>
        </row>
        <row r="19">
          <cell r="R19">
            <v>41572</v>
          </cell>
        </row>
        <row r="20">
          <cell r="R20">
            <v>41575</v>
          </cell>
        </row>
        <row r="21">
          <cell r="R21">
            <v>41576</v>
          </cell>
        </row>
        <row r="22">
          <cell r="R22">
            <v>41577</v>
          </cell>
        </row>
        <row r="23">
          <cell r="R23">
            <v>41578</v>
          </cell>
        </row>
        <row r="24">
          <cell r="R24">
            <v>41579</v>
          </cell>
        </row>
        <row r="25">
          <cell r="R25">
            <v>41582</v>
          </cell>
        </row>
        <row r="26">
          <cell r="R26">
            <v>41583</v>
          </cell>
        </row>
        <row r="27">
          <cell r="R27">
            <v>41584</v>
          </cell>
        </row>
        <row r="28">
          <cell r="R28">
            <v>41585</v>
          </cell>
        </row>
        <row r="29">
          <cell r="R29">
            <v>41586</v>
          </cell>
        </row>
        <row r="30">
          <cell r="R30">
            <v>41589</v>
          </cell>
        </row>
        <row r="31">
          <cell r="R31">
            <v>41590</v>
          </cell>
        </row>
        <row r="32">
          <cell r="R32">
            <v>41591</v>
          </cell>
        </row>
        <row r="33">
          <cell r="R33">
            <v>41592</v>
          </cell>
        </row>
        <row r="34">
          <cell r="R34">
            <v>41593</v>
          </cell>
        </row>
        <row r="35">
          <cell r="R35">
            <v>41596</v>
          </cell>
        </row>
        <row r="36">
          <cell r="R36">
            <v>41597</v>
          </cell>
        </row>
        <row r="37">
          <cell r="R37">
            <v>41598</v>
          </cell>
        </row>
        <row r="38">
          <cell r="R38">
            <v>41599</v>
          </cell>
        </row>
        <row r="39">
          <cell r="R39">
            <v>41600</v>
          </cell>
        </row>
        <row r="40">
          <cell r="R40">
            <v>41603</v>
          </cell>
        </row>
        <row r="41">
          <cell r="R41">
            <v>41604</v>
          </cell>
        </row>
        <row r="42">
          <cell r="R42">
            <v>41605</v>
          </cell>
        </row>
        <row r="43">
          <cell r="R43">
            <v>41607</v>
          </cell>
        </row>
        <row r="44">
          <cell r="R44">
            <v>41610</v>
          </cell>
        </row>
        <row r="45">
          <cell r="R45">
            <v>41611</v>
          </cell>
        </row>
        <row r="46">
          <cell r="R46">
            <v>41612</v>
          </cell>
        </row>
        <row r="47">
          <cell r="R47">
            <v>41613</v>
          </cell>
        </row>
        <row r="48">
          <cell r="R48">
            <v>41614</v>
          </cell>
        </row>
        <row r="49">
          <cell r="R49">
            <v>41617</v>
          </cell>
        </row>
        <row r="50">
          <cell r="R50">
            <v>41618</v>
          </cell>
        </row>
        <row r="51">
          <cell r="R51">
            <v>41619</v>
          </cell>
        </row>
        <row r="52">
          <cell r="R52">
            <v>41620</v>
          </cell>
        </row>
        <row r="53">
          <cell r="R53">
            <v>41621</v>
          </cell>
        </row>
        <row r="54">
          <cell r="R54">
            <v>41624</v>
          </cell>
        </row>
        <row r="55">
          <cell r="R55">
            <v>41625</v>
          </cell>
        </row>
        <row r="56">
          <cell r="R56">
            <v>41626</v>
          </cell>
        </row>
        <row r="57">
          <cell r="R57">
            <v>41627</v>
          </cell>
        </row>
        <row r="58">
          <cell r="R58">
            <v>41628</v>
          </cell>
        </row>
        <row r="59">
          <cell r="R59">
            <v>41631</v>
          </cell>
        </row>
        <row r="60">
          <cell r="R60">
            <v>41632</v>
          </cell>
        </row>
        <row r="61">
          <cell r="R61">
            <v>41634</v>
          </cell>
        </row>
        <row r="62">
          <cell r="R62">
            <v>41635</v>
          </cell>
        </row>
        <row r="63">
          <cell r="R63">
            <v>41638</v>
          </cell>
        </row>
        <row r="64">
          <cell r="R64">
            <v>41639</v>
          </cell>
        </row>
        <row r="65">
          <cell r="R65">
            <v>41641</v>
          </cell>
        </row>
        <row r="66">
          <cell r="R66">
            <v>41642</v>
          </cell>
        </row>
        <row r="67">
          <cell r="R67">
            <v>41645</v>
          </cell>
        </row>
        <row r="68">
          <cell r="R68">
            <v>41646</v>
          </cell>
        </row>
        <row r="69">
          <cell r="R69">
            <v>41647</v>
          </cell>
        </row>
        <row r="70">
          <cell r="R70">
            <v>41648</v>
          </cell>
        </row>
        <row r="71">
          <cell r="R71">
            <v>41649</v>
          </cell>
        </row>
        <row r="72">
          <cell r="R72">
            <v>41652</v>
          </cell>
        </row>
        <row r="73">
          <cell r="R73">
            <v>41653</v>
          </cell>
        </row>
        <row r="74">
          <cell r="R74">
            <v>41654</v>
          </cell>
        </row>
        <row r="75">
          <cell r="R75">
            <v>41655</v>
          </cell>
        </row>
        <row r="76">
          <cell r="R76">
            <v>41656</v>
          </cell>
        </row>
        <row r="77">
          <cell r="R77">
            <v>41660</v>
          </cell>
        </row>
        <row r="78">
          <cell r="R78">
            <v>41661</v>
          </cell>
        </row>
        <row r="79">
          <cell r="R79">
            <v>41662</v>
          </cell>
        </row>
        <row r="80">
          <cell r="R80">
            <v>41663</v>
          </cell>
        </row>
        <row r="81">
          <cell r="R81">
            <v>41666</v>
          </cell>
        </row>
        <row r="82">
          <cell r="R82">
            <v>41667</v>
          </cell>
        </row>
        <row r="83">
          <cell r="R83">
            <v>41668</v>
          </cell>
        </row>
        <row r="84">
          <cell r="R84">
            <v>41669</v>
          </cell>
        </row>
        <row r="85">
          <cell r="R85">
            <v>41670</v>
          </cell>
        </row>
        <row r="86">
          <cell r="R86">
            <v>41673</v>
          </cell>
        </row>
        <row r="87">
          <cell r="R87">
            <v>41674</v>
          </cell>
        </row>
        <row r="88">
          <cell r="R88">
            <v>41675</v>
          </cell>
        </row>
        <row r="89">
          <cell r="R89">
            <v>41676</v>
          </cell>
        </row>
        <row r="90">
          <cell r="R90">
            <v>41677</v>
          </cell>
        </row>
        <row r="91">
          <cell r="R91">
            <v>41680</v>
          </cell>
        </row>
        <row r="92">
          <cell r="R92">
            <v>41681</v>
          </cell>
        </row>
        <row r="93">
          <cell r="R93">
            <v>41682</v>
          </cell>
        </row>
        <row r="94">
          <cell r="R94">
            <v>41683</v>
          </cell>
        </row>
        <row r="95">
          <cell r="R95">
            <v>41684</v>
          </cell>
        </row>
        <row r="96">
          <cell r="R96">
            <v>41688</v>
          </cell>
        </row>
        <row r="97">
          <cell r="R97">
            <v>41689</v>
          </cell>
        </row>
        <row r="98">
          <cell r="R98">
            <v>41690</v>
          </cell>
        </row>
        <row r="99">
          <cell r="R99">
            <v>41691</v>
          </cell>
        </row>
        <row r="100">
          <cell r="R100">
            <v>41694</v>
          </cell>
        </row>
        <row r="101">
          <cell r="R101">
            <v>41695</v>
          </cell>
        </row>
        <row r="102">
          <cell r="R102">
            <v>41696</v>
          </cell>
        </row>
        <row r="103">
          <cell r="R103">
            <v>41697</v>
          </cell>
        </row>
        <row r="104">
          <cell r="R104">
            <v>41698</v>
          </cell>
        </row>
        <row r="105">
          <cell r="R105">
            <v>41701</v>
          </cell>
        </row>
        <row r="106">
          <cell r="R106">
            <v>41702</v>
          </cell>
        </row>
        <row r="107">
          <cell r="R107">
            <v>41703</v>
          </cell>
        </row>
        <row r="108">
          <cell r="R108">
            <v>41704</v>
          </cell>
        </row>
        <row r="109">
          <cell r="R109">
            <v>41705</v>
          </cell>
        </row>
        <row r="110">
          <cell r="R110">
            <v>41708</v>
          </cell>
        </row>
        <row r="111">
          <cell r="R111">
            <v>41709</v>
          </cell>
        </row>
        <row r="112">
          <cell r="R112">
            <v>41710</v>
          </cell>
        </row>
        <row r="113">
          <cell r="R113">
            <v>41711</v>
          </cell>
        </row>
        <row r="114">
          <cell r="R114">
            <v>41712</v>
          </cell>
        </row>
        <row r="115">
          <cell r="R115">
            <v>41715</v>
          </cell>
        </row>
        <row r="116">
          <cell r="R116">
            <v>41716</v>
          </cell>
        </row>
        <row r="117">
          <cell r="R117">
            <v>41717</v>
          </cell>
        </row>
        <row r="118">
          <cell r="R118">
            <v>41718</v>
          </cell>
        </row>
        <row r="119">
          <cell r="R119">
            <v>41719</v>
          </cell>
        </row>
        <row r="120">
          <cell r="R120">
            <v>41722</v>
          </cell>
        </row>
        <row r="121">
          <cell r="R121">
            <v>41723</v>
          </cell>
        </row>
        <row r="122">
          <cell r="R122">
            <v>41724</v>
          </cell>
        </row>
        <row r="123">
          <cell r="R123">
            <v>41725</v>
          </cell>
        </row>
        <row r="124">
          <cell r="R124">
            <v>41726</v>
          </cell>
        </row>
        <row r="125">
          <cell r="R125">
            <v>41729</v>
          </cell>
        </row>
        <row r="126">
          <cell r="R126">
            <v>41730</v>
          </cell>
        </row>
        <row r="127">
          <cell r="R127">
            <v>41731</v>
          </cell>
        </row>
        <row r="128">
          <cell r="R128">
            <v>41732</v>
          </cell>
        </row>
        <row r="129">
          <cell r="R129">
            <v>41733</v>
          </cell>
        </row>
        <row r="130">
          <cell r="R130">
            <v>41736</v>
          </cell>
        </row>
        <row r="131">
          <cell r="R131">
            <v>41737</v>
          </cell>
        </row>
        <row r="132">
          <cell r="R132">
            <v>41738</v>
          </cell>
        </row>
        <row r="133">
          <cell r="R133">
            <v>41739</v>
          </cell>
        </row>
        <row r="134">
          <cell r="R134">
            <v>41740</v>
          </cell>
        </row>
        <row r="135">
          <cell r="R135">
            <v>41743</v>
          </cell>
        </row>
        <row r="136">
          <cell r="R136">
            <v>41744</v>
          </cell>
        </row>
        <row r="137">
          <cell r="R137">
            <v>41745</v>
          </cell>
        </row>
        <row r="138">
          <cell r="R138">
            <v>41746</v>
          </cell>
        </row>
        <row r="139">
          <cell r="R139">
            <v>41750</v>
          </cell>
        </row>
        <row r="140">
          <cell r="R140">
            <v>41751</v>
          </cell>
        </row>
        <row r="141">
          <cell r="R141">
            <v>41752</v>
          </cell>
        </row>
        <row r="142">
          <cell r="R142">
            <v>41753</v>
          </cell>
        </row>
        <row r="143">
          <cell r="R143">
            <v>41754</v>
          </cell>
        </row>
        <row r="144">
          <cell r="R144">
            <v>41757</v>
          </cell>
        </row>
        <row r="145">
          <cell r="R145">
            <v>41758</v>
          </cell>
        </row>
        <row r="146">
          <cell r="R146">
            <v>41759</v>
          </cell>
        </row>
        <row r="147">
          <cell r="R147">
            <v>41760</v>
          </cell>
        </row>
        <row r="148">
          <cell r="R148">
            <v>41761</v>
          </cell>
        </row>
        <row r="149">
          <cell r="R149">
            <v>41764</v>
          </cell>
        </row>
        <row r="150">
          <cell r="R150">
            <v>41765</v>
          </cell>
        </row>
        <row r="151">
          <cell r="R151">
            <v>41766</v>
          </cell>
        </row>
        <row r="152">
          <cell r="R152">
            <v>41767</v>
          </cell>
        </row>
        <row r="153">
          <cell r="R153">
            <v>41768</v>
          </cell>
        </row>
        <row r="154">
          <cell r="R154">
            <v>41771</v>
          </cell>
        </row>
        <row r="155">
          <cell r="R155">
            <v>41772</v>
          </cell>
        </row>
        <row r="156">
          <cell r="R156">
            <v>41773</v>
          </cell>
        </row>
        <row r="157">
          <cell r="R157">
            <v>41774</v>
          </cell>
        </row>
        <row r="158">
          <cell r="R158">
            <v>41775</v>
          </cell>
        </row>
        <row r="159">
          <cell r="R159">
            <v>41778</v>
          </cell>
        </row>
        <row r="160">
          <cell r="R160">
            <v>41779</v>
          </cell>
        </row>
        <row r="161">
          <cell r="R161">
            <v>41780</v>
          </cell>
        </row>
        <row r="162">
          <cell r="R162">
            <v>41781</v>
          </cell>
        </row>
        <row r="163">
          <cell r="R163">
            <v>41782</v>
          </cell>
        </row>
        <row r="164">
          <cell r="R164">
            <v>41786</v>
          </cell>
        </row>
        <row r="165">
          <cell r="R165">
            <v>41787</v>
          </cell>
        </row>
        <row r="166">
          <cell r="R166">
            <v>41788</v>
          </cell>
        </row>
        <row r="167">
          <cell r="R167">
            <v>41789</v>
          </cell>
        </row>
        <row r="168">
          <cell r="R168">
            <v>41792</v>
          </cell>
        </row>
        <row r="169">
          <cell r="R169">
            <v>41793</v>
          </cell>
        </row>
        <row r="170">
          <cell r="R170">
            <v>41794</v>
          </cell>
        </row>
        <row r="171">
          <cell r="R171">
            <v>41795</v>
          </cell>
        </row>
        <row r="172">
          <cell r="R172">
            <v>41796</v>
          </cell>
        </row>
        <row r="173">
          <cell r="R173">
            <v>41799</v>
          </cell>
        </row>
        <row r="174">
          <cell r="R174">
            <v>41800</v>
          </cell>
        </row>
        <row r="175">
          <cell r="R175">
            <v>41801</v>
          </cell>
        </row>
        <row r="176">
          <cell r="R176">
            <v>41802</v>
          </cell>
        </row>
        <row r="177">
          <cell r="R177">
            <v>41803</v>
          </cell>
        </row>
        <row r="178">
          <cell r="R178">
            <v>41806</v>
          </cell>
        </row>
        <row r="179">
          <cell r="R179">
            <v>41807</v>
          </cell>
        </row>
        <row r="180">
          <cell r="R180">
            <v>41808</v>
          </cell>
        </row>
        <row r="181">
          <cell r="R181">
            <v>41809</v>
          </cell>
        </row>
        <row r="182">
          <cell r="R182">
            <v>41810</v>
          </cell>
        </row>
        <row r="183">
          <cell r="R183">
            <v>41813</v>
          </cell>
        </row>
        <row r="184">
          <cell r="R184">
            <v>41814</v>
          </cell>
        </row>
        <row r="185">
          <cell r="R185">
            <v>41815</v>
          </cell>
        </row>
        <row r="186">
          <cell r="R186">
            <v>41816</v>
          </cell>
        </row>
        <row r="187">
          <cell r="R187">
            <v>41817</v>
          </cell>
        </row>
        <row r="188">
          <cell r="R188">
            <v>41820</v>
          </cell>
        </row>
        <row r="189">
          <cell r="R189">
            <v>41821</v>
          </cell>
        </row>
        <row r="190">
          <cell r="R190">
            <v>41822</v>
          </cell>
        </row>
        <row r="191">
          <cell r="R191">
            <v>41823</v>
          </cell>
        </row>
        <row r="192">
          <cell r="R192">
            <v>41827</v>
          </cell>
        </row>
        <row r="193">
          <cell r="R193">
            <v>41828</v>
          </cell>
        </row>
        <row r="194">
          <cell r="R194">
            <v>41829</v>
          </cell>
        </row>
        <row r="195">
          <cell r="R195">
            <v>41830</v>
          </cell>
        </row>
        <row r="196">
          <cell r="R196">
            <v>41831</v>
          </cell>
        </row>
        <row r="197">
          <cell r="R197">
            <v>41834</v>
          </cell>
        </row>
        <row r="198">
          <cell r="R198">
            <v>41835</v>
          </cell>
        </row>
        <row r="199">
          <cell r="R199">
            <v>41836</v>
          </cell>
        </row>
        <row r="200">
          <cell r="R200">
            <v>41837</v>
          </cell>
        </row>
        <row r="201">
          <cell r="R201">
            <v>41838</v>
          </cell>
        </row>
        <row r="202">
          <cell r="R202">
            <v>41841</v>
          </cell>
        </row>
        <row r="203">
          <cell r="R203">
            <v>41842</v>
          </cell>
        </row>
        <row r="204">
          <cell r="R204">
            <v>41843</v>
          </cell>
        </row>
        <row r="205">
          <cell r="R205">
            <v>41844</v>
          </cell>
        </row>
        <row r="206">
          <cell r="R206">
            <v>41845</v>
          </cell>
        </row>
        <row r="207">
          <cell r="R207">
            <v>41848</v>
          </cell>
        </row>
        <row r="208">
          <cell r="R208">
            <v>41849</v>
          </cell>
        </row>
        <row r="209">
          <cell r="R209">
            <v>41850</v>
          </cell>
        </row>
        <row r="210">
          <cell r="R210">
            <v>41851</v>
          </cell>
        </row>
        <row r="211">
          <cell r="R211">
            <v>41852</v>
          </cell>
        </row>
        <row r="212">
          <cell r="R212">
            <v>41855</v>
          </cell>
        </row>
        <row r="213">
          <cell r="R213">
            <v>41856</v>
          </cell>
        </row>
        <row r="214">
          <cell r="R214">
            <v>41857</v>
          </cell>
        </row>
        <row r="215">
          <cell r="R215">
            <v>41858</v>
          </cell>
        </row>
        <row r="216">
          <cell r="R216">
            <v>41859</v>
          </cell>
        </row>
        <row r="217">
          <cell r="R217">
            <v>41862</v>
          </cell>
        </row>
        <row r="218">
          <cell r="R218">
            <v>41863</v>
          </cell>
        </row>
        <row r="219">
          <cell r="R219">
            <v>41864</v>
          </cell>
        </row>
        <row r="220">
          <cell r="R220">
            <v>41865</v>
          </cell>
        </row>
        <row r="221">
          <cell r="R221">
            <v>41866</v>
          </cell>
        </row>
        <row r="222">
          <cell r="R222">
            <v>41869</v>
          </cell>
        </row>
        <row r="223">
          <cell r="R223">
            <v>41870</v>
          </cell>
        </row>
        <row r="224">
          <cell r="R224">
            <v>41871</v>
          </cell>
        </row>
        <row r="225">
          <cell r="R225">
            <v>41872</v>
          </cell>
        </row>
        <row r="226">
          <cell r="R226">
            <v>41873</v>
          </cell>
        </row>
        <row r="227">
          <cell r="R227">
            <v>41876</v>
          </cell>
        </row>
        <row r="228">
          <cell r="R228">
            <v>41877</v>
          </cell>
        </row>
        <row r="229">
          <cell r="R229">
            <v>41878</v>
          </cell>
        </row>
        <row r="230">
          <cell r="R230">
            <v>41879</v>
          </cell>
        </row>
        <row r="231">
          <cell r="R231">
            <v>41880</v>
          </cell>
        </row>
        <row r="232">
          <cell r="R232">
            <v>41884</v>
          </cell>
        </row>
        <row r="233">
          <cell r="R233">
            <v>41885</v>
          </cell>
        </row>
        <row r="234">
          <cell r="R234">
            <v>41886</v>
          </cell>
        </row>
        <row r="235">
          <cell r="R235">
            <v>41887</v>
          </cell>
        </row>
        <row r="236">
          <cell r="R236">
            <v>41890</v>
          </cell>
        </row>
        <row r="237">
          <cell r="R237">
            <v>41891</v>
          </cell>
        </row>
        <row r="238">
          <cell r="R238">
            <v>41892</v>
          </cell>
        </row>
        <row r="239">
          <cell r="R239">
            <v>41893</v>
          </cell>
        </row>
        <row r="240">
          <cell r="R240">
            <v>41894</v>
          </cell>
        </row>
        <row r="241">
          <cell r="R241">
            <v>41897</v>
          </cell>
        </row>
        <row r="242">
          <cell r="R242">
            <v>41898</v>
          </cell>
        </row>
        <row r="243">
          <cell r="R243">
            <v>41899</v>
          </cell>
        </row>
        <row r="244">
          <cell r="R244">
            <v>41900</v>
          </cell>
        </row>
        <row r="245">
          <cell r="R245">
            <v>41901</v>
          </cell>
        </row>
        <row r="246">
          <cell r="R246">
            <v>41904</v>
          </cell>
        </row>
        <row r="247">
          <cell r="R247">
            <v>41905</v>
          </cell>
        </row>
        <row r="248">
          <cell r="R248">
            <v>41906</v>
          </cell>
        </row>
        <row r="249">
          <cell r="R249">
            <v>41907</v>
          </cell>
        </row>
        <row r="250">
          <cell r="R250">
            <v>41908</v>
          </cell>
        </row>
        <row r="251">
          <cell r="R251">
            <v>41911</v>
          </cell>
        </row>
        <row r="252">
          <cell r="R252">
            <v>41912</v>
          </cell>
        </row>
        <row r="253">
          <cell r="R253">
            <v>41913</v>
          </cell>
        </row>
        <row r="254">
          <cell r="R254">
            <v>41914</v>
          </cell>
        </row>
        <row r="255">
          <cell r="R255">
            <v>41915</v>
          </cell>
        </row>
        <row r="256">
          <cell r="R256">
            <v>41918</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ustom Index"/>
      <sheetName val="Chart Data"/>
      <sheetName val="Index Data"/>
    </sheetNames>
    <sheetDataSet>
      <sheetData sheetId="0"/>
      <sheetData sheetId="1"/>
      <sheetData sheetId="2"/>
      <sheetData sheetId="3">
        <row r="14">
          <cell r="A14">
            <v>42587</v>
          </cell>
        </row>
        <row r="15">
          <cell r="A15">
            <v>42594</v>
          </cell>
        </row>
        <row r="16">
          <cell r="A16">
            <v>42601</v>
          </cell>
        </row>
        <row r="17">
          <cell r="A17">
            <v>42608</v>
          </cell>
        </row>
        <row r="18">
          <cell r="A18">
            <v>42615</v>
          </cell>
        </row>
        <row r="19">
          <cell r="A19">
            <v>42622</v>
          </cell>
        </row>
        <row r="20">
          <cell r="A20">
            <v>42629</v>
          </cell>
        </row>
        <row r="21">
          <cell r="A21">
            <v>42636</v>
          </cell>
        </row>
        <row r="22">
          <cell r="A22">
            <v>42643</v>
          </cell>
        </row>
        <row r="23">
          <cell r="A23">
            <v>42650</v>
          </cell>
        </row>
        <row r="24">
          <cell r="A24">
            <v>42657</v>
          </cell>
        </row>
        <row r="25">
          <cell r="A25">
            <v>42664</v>
          </cell>
        </row>
        <row r="26">
          <cell r="A26">
            <v>42671</v>
          </cell>
        </row>
        <row r="27">
          <cell r="A27">
            <v>42678</v>
          </cell>
        </row>
        <row r="28">
          <cell r="A28">
            <v>42685</v>
          </cell>
        </row>
        <row r="29">
          <cell r="A29">
            <v>42692</v>
          </cell>
        </row>
        <row r="30">
          <cell r="A30">
            <v>42699</v>
          </cell>
        </row>
        <row r="31">
          <cell r="A31">
            <v>42706</v>
          </cell>
        </row>
        <row r="32">
          <cell r="A32">
            <v>42713</v>
          </cell>
        </row>
        <row r="33">
          <cell r="A33">
            <v>42720</v>
          </cell>
        </row>
        <row r="34">
          <cell r="A34">
            <v>42727</v>
          </cell>
        </row>
        <row r="35">
          <cell r="A35">
            <v>42734</v>
          </cell>
        </row>
        <row r="36">
          <cell r="A36">
            <v>42741</v>
          </cell>
        </row>
        <row r="37">
          <cell r="A37">
            <v>42748</v>
          </cell>
        </row>
        <row r="38">
          <cell r="A38">
            <v>42755</v>
          </cell>
        </row>
        <row r="39">
          <cell r="A39">
            <v>42762</v>
          </cell>
        </row>
        <row r="40">
          <cell r="A40">
            <v>42769</v>
          </cell>
        </row>
        <row r="41">
          <cell r="A41">
            <v>42776</v>
          </cell>
        </row>
        <row r="42">
          <cell r="A42">
            <v>42783</v>
          </cell>
        </row>
        <row r="43">
          <cell r="A43">
            <v>42790</v>
          </cell>
        </row>
        <row r="44">
          <cell r="A44">
            <v>42797</v>
          </cell>
        </row>
        <row r="45">
          <cell r="A45">
            <v>42804</v>
          </cell>
        </row>
        <row r="46">
          <cell r="A46">
            <v>42811</v>
          </cell>
        </row>
        <row r="47">
          <cell r="A47">
            <v>42818</v>
          </cell>
        </row>
        <row r="48">
          <cell r="A48">
            <v>42825</v>
          </cell>
        </row>
        <row r="49">
          <cell r="A49">
            <v>42832</v>
          </cell>
        </row>
        <row r="50">
          <cell r="A50">
            <v>42838</v>
          </cell>
        </row>
        <row r="51">
          <cell r="A51">
            <v>42846</v>
          </cell>
        </row>
        <row r="52">
          <cell r="A52">
            <v>42853</v>
          </cell>
        </row>
        <row r="53">
          <cell r="A53">
            <v>42860</v>
          </cell>
        </row>
        <row r="54">
          <cell r="A54">
            <v>42867</v>
          </cell>
        </row>
        <row r="55">
          <cell r="A55">
            <v>42874</v>
          </cell>
        </row>
        <row r="56">
          <cell r="A56">
            <v>42881</v>
          </cell>
        </row>
        <row r="57">
          <cell r="A57">
            <v>42888</v>
          </cell>
        </row>
        <row r="58">
          <cell r="A58">
            <v>42895</v>
          </cell>
        </row>
        <row r="59">
          <cell r="A59">
            <v>42902</v>
          </cell>
        </row>
        <row r="60">
          <cell r="A60">
            <v>42909</v>
          </cell>
        </row>
        <row r="61">
          <cell r="A61">
            <v>42916</v>
          </cell>
        </row>
        <row r="62">
          <cell r="A62">
            <v>42923</v>
          </cell>
        </row>
        <row r="63">
          <cell r="A63">
            <v>42930</v>
          </cell>
        </row>
        <row r="64">
          <cell r="A64">
            <v>42937</v>
          </cell>
        </row>
        <row r="65">
          <cell r="A65">
            <v>42944</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M&amp;A - Transaction ID"/>
      <sheetName val="M&amp;A - Company ID"/>
      <sheetName val="IPO"/>
    </sheetNames>
    <sheetDataSet>
      <sheetData sheetId="0"/>
      <sheetData sheetId="1"/>
      <sheetData sheetId="2">
        <row r="7">
          <cell r="A7" t="str">
            <v>IQTR223270478</v>
          </cell>
        </row>
        <row r="8">
          <cell r="A8" t="str">
            <v>IQTR44433530</v>
          </cell>
        </row>
      </sheetData>
      <sheetData sheetId="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Sheet1"/>
      <sheetName val="Capital Forecast"/>
      <sheetName val="Capital Contact Report"/>
      <sheetName val="Instructions"/>
      <sheetName val="Pivots Lookup"/>
      <sheetName val="Summary Appropriations"/>
      <sheetName val="Summary Spend"/>
      <sheetName val="Combined List"/>
      <sheetName val="GLB OPS"/>
      <sheetName val="1"/>
      <sheetName val="Milford Mfg Ops"/>
      <sheetName val="Facility"/>
      <sheetName val="Sharpsburg"/>
      <sheetName val="Global Supply Chain"/>
      <sheetName val="Quality"/>
      <sheetName val="Wilmslow"/>
      <sheetName val="Taunton"/>
      <sheetName val="HQ &amp; PMO"/>
      <sheetName val="2"/>
      <sheetName val="Solihull"/>
      <sheetName val="3"/>
      <sheetName val="Wex Inst"/>
      <sheetName val="Wex Cons"/>
      <sheetName val="4"/>
      <sheetName val="WD07"/>
      <sheetName val="WP21"/>
      <sheetName val="WP20"/>
      <sheetName val="Category"/>
      <sheetName val="5"/>
      <sheetName val="EDC"/>
      <sheetName val="6"/>
      <sheetName val="ASR"/>
      <sheetName val="ERA"/>
      <sheetName val="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Sheet1"/>
      <sheetName val="Capital Forecast"/>
      <sheetName val="Capital Contact Report"/>
      <sheetName val="Instructions"/>
      <sheetName val="Pivots Lookup"/>
      <sheetName val="Summary Appropriations"/>
      <sheetName val="Summary Spend"/>
      <sheetName val="Combined List"/>
      <sheetName val="GLB OPS"/>
      <sheetName val="1"/>
      <sheetName val="Facility"/>
      <sheetName val="Milford Mfg Ops"/>
      <sheetName val="Sharpsburg"/>
      <sheetName val="Global Supply Chain"/>
      <sheetName val="Quality"/>
      <sheetName val="Wilmslow"/>
      <sheetName val="Taunton"/>
      <sheetName val="HQ &amp; PMO"/>
      <sheetName val="2"/>
      <sheetName val="Solihull"/>
      <sheetName val="3"/>
      <sheetName val="Wex Inst"/>
      <sheetName val="Wex Cons"/>
      <sheetName val="4"/>
      <sheetName val="Singapore"/>
      <sheetName val="ADC"/>
      <sheetName val="5"/>
      <sheetName val="EDC"/>
      <sheetName val="6"/>
      <sheetName val="ASR"/>
      <sheetName val="ERA"/>
      <sheetName val="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6C3C-8E49-4C32-A7EA-B4D3FA489FB0}">
  <dimension ref="B2:W17"/>
  <sheetViews>
    <sheetView topLeftCell="R1" workbookViewId="0">
      <selection activeCell="H16" sqref="H16"/>
    </sheetView>
  </sheetViews>
  <sheetFormatPr defaultRowHeight="12.75" x14ac:dyDescent="0.2"/>
  <cols>
    <col min="1" max="1" width="3.42578125" customWidth="1"/>
    <col min="2" max="2" width="28.28515625" customWidth="1"/>
    <col min="3" max="3" width="10.140625" customWidth="1"/>
    <col min="4" max="4" width="22.42578125" bestFit="1" customWidth="1"/>
    <col min="5" max="5" width="7.140625" bestFit="1" customWidth="1"/>
    <col min="21" max="21" width="13.140625" bestFit="1" customWidth="1"/>
    <col min="23" max="23" width="12.85546875" bestFit="1" customWidth="1"/>
    <col min="26" max="26" width="12.85546875" bestFit="1" customWidth="1"/>
  </cols>
  <sheetData>
    <row r="2" spans="2:23" x14ac:dyDescent="0.2">
      <c r="B2" t="s">
        <v>193</v>
      </c>
    </row>
    <row r="6" spans="2:23" ht="24" x14ac:dyDescent="0.2">
      <c r="B6" s="179" t="s">
        <v>17</v>
      </c>
      <c r="C6" s="181" t="s">
        <v>18</v>
      </c>
      <c r="D6" s="181" t="s">
        <v>19</v>
      </c>
      <c r="E6" s="194" t="s">
        <v>54</v>
      </c>
      <c r="F6" s="320" t="s">
        <v>190</v>
      </c>
      <c r="G6" s="321" t="str">
        <f>"Amount"&amp;" Approp."</f>
        <v>Amount Approp.</v>
      </c>
      <c r="H6" s="249" t="str">
        <f>"Q121"&amp;" Approp."</f>
        <v>Q121 Approp.</v>
      </c>
      <c r="I6" s="249" t="str">
        <f>"Q221"&amp;" Approp."</f>
        <v>Q221 Approp.</v>
      </c>
      <c r="J6" s="249" t="str">
        <f>"Q321"&amp;" Approp."</f>
        <v>Q321 Approp.</v>
      </c>
      <c r="K6" s="249" t="str">
        <f>"Q421"&amp;" Approp."</f>
        <v>Q421 Approp.</v>
      </c>
      <c r="L6" s="250" t="str">
        <f>"2021"&amp;" Total Approp."</f>
        <v>2021 Total Approp.</v>
      </c>
      <c r="M6" s="320" t="s">
        <v>191</v>
      </c>
      <c r="N6" s="321" t="str">
        <f>"Amount"&amp;" Spend"</f>
        <v>Amount Spend</v>
      </c>
      <c r="O6" s="249" t="str">
        <f>"Q121"&amp;" Spend"</f>
        <v>Q121 Spend</v>
      </c>
      <c r="P6" s="249" t="str">
        <f>"Q221"&amp;" Spend"</f>
        <v>Q221 Spend</v>
      </c>
      <c r="Q6" s="249" t="str">
        <f>"Q321"&amp;" Spend"</f>
        <v>Q321 Spend</v>
      </c>
      <c r="R6" s="249" t="str">
        <f>"Q421"&amp;" Spend"</f>
        <v>Q421 Spend</v>
      </c>
      <c r="S6" s="250" t="str">
        <f>"2021"&amp;" Total Spend"</f>
        <v>2021 Total Spend</v>
      </c>
      <c r="T6" s="251" t="str">
        <f>"2022"&amp;" C/O"</f>
        <v>2022 C/O</v>
      </c>
      <c r="U6" s="321" t="s">
        <v>57</v>
      </c>
      <c r="V6" s="321" t="s">
        <v>58</v>
      </c>
      <c r="W6" s="321" t="s">
        <v>16</v>
      </c>
    </row>
    <row r="7" spans="2:23" x14ac:dyDescent="0.2">
      <c r="B7" s="322" t="s">
        <v>194</v>
      </c>
      <c r="C7" s="322" t="s">
        <v>65</v>
      </c>
      <c r="D7" s="322" t="s">
        <v>147</v>
      </c>
      <c r="E7" s="322"/>
      <c r="F7" s="327" t="s">
        <v>33</v>
      </c>
      <c r="G7" s="323">
        <v>1000</v>
      </c>
      <c r="H7" s="323" t="str">
        <f>IF(OR($F7="Jan", $F7="Feb", $F7="Mar"), $G7, "")</f>
        <v/>
      </c>
      <c r="I7" s="323" t="str">
        <f>IF(OR($F7="Apr", $F7="May", $F7="Jun"), $G7, "")</f>
        <v/>
      </c>
      <c r="J7" s="323">
        <f>IF(OR($F7="Jul", $F7="Aug", $F7="Sep"), $G7, "")</f>
        <v>1000</v>
      </c>
      <c r="K7" s="323" t="str">
        <f>IF(OR($F7="Oct", $F7="Nov", $F7="Dec"), $G7, "")</f>
        <v/>
      </c>
      <c r="L7" s="324">
        <f>SUM(H7:K7)</f>
        <v>1000</v>
      </c>
      <c r="M7" s="327" t="s">
        <v>37</v>
      </c>
      <c r="N7" s="323">
        <v>1000</v>
      </c>
      <c r="O7" s="323" t="str">
        <f>IF(OR($M7="Jan", $M7="Feb", $M7="Mar"), $N7, "")</f>
        <v/>
      </c>
      <c r="P7" s="323" t="str">
        <f>IF(OR($M7="Apr", $M7="May", $M7="Jun"), $N7, "")</f>
        <v/>
      </c>
      <c r="Q7" s="323" t="str">
        <f>IF(OR($M7="Jul", $M7="Aug", $M7="Sep"), $N7, "")</f>
        <v/>
      </c>
      <c r="R7" s="323">
        <f>IF(OR($M7="Oct", $M7="Nov", $M7="Dec"), $N7, "")</f>
        <v>1000</v>
      </c>
      <c r="S7" s="324">
        <f>SUM(O7:R7)</f>
        <v>1000</v>
      </c>
      <c r="T7" s="325">
        <f>E7+L7-S7</f>
        <v>0</v>
      </c>
      <c r="U7" s="326"/>
      <c r="V7" s="326">
        <v>1</v>
      </c>
      <c r="W7" s="326" t="s">
        <v>67</v>
      </c>
    </row>
    <row r="16" spans="2:23" x14ac:dyDescent="0.2">
      <c r="B16" t="s">
        <v>198</v>
      </c>
    </row>
    <row r="17" spans="2:2" x14ac:dyDescent="0.2">
      <c r="B17" t="s">
        <v>199</v>
      </c>
    </row>
  </sheetData>
  <pageMargins left="0.7" right="0.7" top="0.75" bottom="0.75" header="0.3" footer="0.3"/>
  <pageSetup orientation="portrait" horizontalDpi="300" verticalDpi="0" r:id="rId1"/>
  <customProperties>
    <customPr name="_pios_id" r:id="rId2"/>
  </customProperties>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37F3987-2516-4AD5-9A8A-430F4FDF5BCA}">
          <x14:formula1>
            <xm:f>Category!$C$2:$C$13</xm:f>
          </x14:formula1>
          <xm:sqref>F7 M7</xm:sqref>
        </x14:dataValidation>
        <x14:dataValidation type="list" allowBlank="1" showInputMessage="1" showErrorMessage="1" xr:uid="{BC2189E5-F729-452D-94B4-833CED99ED36}">
          <x14:formula1>
            <xm:f>Category!$A$2:$A$5</xm:f>
          </x14:formula1>
          <xm:sqref>V7</xm:sqref>
        </x14:dataValidation>
        <x14:dataValidation type="list" allowBlank="1" showInputMessage="1" showErrorMessage="1" xr:uid="{53A9FDA9-E884-4353-A41F-295B3151D67F}">
          <x14:formula1>
            <xm:f>Category!$B$2:$B$5</xm:f>
          </x14:formula1>
          <xm:sqref>W7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3E899-8CB2-4398-B5CD-163501E0CCF1}">
  <dimension ref="A1:CI484"/>
  <sheetViews>
    <sheetView zoomScale="115" zoomScaleNormal="115" workbookViewId="0">
      <pane xSplit="9" ySplit="8" topLeftCell="BM9" activePane="bottomRight" state="frozen"/>
      <selection activeCell="CA17" sqref="CA17"/>
      <selection pane="topRight" activeCell="CA17" sqref="CA17"/>
      <selection pane="bottomLeft" activeCell="CA17" sqref="CA17"/>
      <selection pane="bottomRight" activeCell="G13" sqref="G13"/>
    </sheetView>
  </sheetViews>
  <sheetFormatPr defaultColWidth="9.28515625" defaultRowHeight="12" outlineLevelRow="2" outlineLevelCol="1" x14ac:dyDescent="0.2"/>
  <cols>
    <col min="1" max="1" width="17.7109375" style="228" hidden="1" customWidth="1" outlineLevel="1"/>
    <col min="2" max="2" width="8.7109375" style="228" hidden="1" customWidth="1" outlineLevel="1"/>
    <col min="3" max="3" width="6" style="228" customWidth="1" collapsed="1"/>
    <col min="4" max="4" width="5.7109375" style="228" customWidth="1"/>
    <col min="5" max="5" width="6.7109375" style="195" customWidth="1"/>
    <col min="6" max="6" width="16.5703125" style="228" customWidth="1"/>
    <col min="7" max="7" width="31.28515625" style="228" customWidth="1"/>
    <col min="8" max="8" width="7.28515625" style="228" customWidth="1"/>
    <col min="9" max="9" width="9.42578125" style="228" customWidth="1"/>
    <col min="10" max="10" width="6.5703125" style="228" customWidth="1"/>
    <col min="11" max="14" width="6.7109375" style="228" hidden="1" customWidth="1" outlineLevel="1"/>
    <col min="15" max="15" width="12.42578125" style="228" customWidth="1" collapsed="1"/>
    <col min="16" max="19" width="6.5703125" style="228" hidden="1" customWidth="1" outlineLevel="1"/>
    <col min="20" max="20" width="10.42578125" style="228" customWidth="1" collapsed="1"/>
    <col min="21" max="21" width="6.42578125" style="228" customWidth="1"/>
    <col min="22" max="22" width="10" style="228" customWidth="1"/>
    <col min="23" max="25" width="6.7109375" style="228" hidden="1" customWidth="1" outlineLevel="1"/>
    <col min="26" max="26" width="6.7109375" style="228" customWidth="1" collapsed="1"/>
    <col min="27" max="27" width="6.7109375" style="228" customWidth="1"/>
    <col min="28" max="28" width="6.7109375" style="279" hidden="1" customWidth="1" outlineLevel="1"/>
    <col min="29" max="30" width="6.7109375" style="228" hidden="1" customWidth="1" outlineLevel="1"/>
    <col min="31" max="31" width="6.7109375" style="228" customWidth="1" collapsed="1"/>
    <col min="32" max="32" width="6.7109375" style="228" customWidth="1"/>
    <col min="33" max="34" width="6.7109375" style="228" hidden="1" customWidth="1" outlineLevel="1"/>
    <col min="35" max="35" width="6.7109375" style="280" hidden="1" customWidth="1" outlineLevel="1"/>
    <col min="36" max="36" width="6.7109375" style="285" customWidth="1" collapsed="1"/>
    <col min="37" max="37" width="6.7109375" style="285" customWidth="1"/>
    <col min="38" max="38" width="6.7109375" style="279" hidden="1" customWidth="1" outlineLevel="1"/>
    <col min="39" max="40" width="6.7109375" style="228" hidden="1" customWidth="1" outlineLevel="1"/>
    <col min="41" max="41" width="6.7109375" style="228" customWidth="1" collapsed="1"/>
    <col min="42" max="42" width="7" style="228" customWidth="1"/>
    <col min="43" max="44" width="6.7109375" style="228" customWidth="1"/>
    <col min="45" max="47" width="6.7109375" style="228" hidden="1" customWidth="1" outlineLevel="1"/>
    <col min="48" max="48" width="6.7109375" style="280" customWidth="1" collapsed="1"/>
    <col min="49" max="49" width="6.7109375" style="228" customWidth="1"/>
    <col min="50" max="50" width="6.7109375" style="234" hidden="1" customWidth="1" outlineLevel="1"/>
    <col min="51" max="52" width="6.7109375" style="228" hidden="1" customWidth="1" outlineLevel="1"/>
    <col min="53" max="53" width="6.7109375" style="228" customWidth="1" collapsed="1"/>
    <col min="54" max="54" width="6.7109375" style="228" customWidth="1"/>
    <col min="55" max="57" width="6.7109375" style="228" hidden="1" customWidth="1" outlineLevel="1"/>
    <col min="58" max="58" width="6.7109375" style="228" customWidth="1" collapsed="1"/>
    <col min="59" max="59" width="6.7109375" style="228" customWidth="1"/>
    <col min="60" max="62" width="6.7109375" style="228" hidden="1" customWidth="1" outlineLevel="1"/>
    <col min="63" max="63" width="6.7109375" style="228" customWidth="1" collapsed="1"/>
    <col min="64" max="68" width="6.7109375" style="228" customWidth="1"/>
    <col min="69" max="69" width="13.7109375" style="218" bestFit="1" customWidth="1"/>
    <col min="70" max="70" width="8.7109375" style="218" customWidth="1" collapsed="1"/>
    <col min="71" max="72" width="8.7109375" style="228" customWidth="1"/>
    <col min="73" max="74" width="8.7109375" style="7" customWidth="1"/>
    <col min="75" max="87" width="8.7109375" style="228" customWidth="1"/>
    <col min="88" max="16384" width="9.28515625" style="228"/>
  </cols>
  <sheetData>
    <row r="1" spans="1:87" s="1" customFormat="1" ht="13.5" hidden="1" customHeight="1" outlineLevel="1" x14ac:dyDescent="0.2">
      <c r="D1" s="220" t="s">
        <v>0</v>
      </c>
      <c r="E1" s="221"/>
      <c r="F1" s="221"/>
      <c r="G1" s="222"/>
      <c r="H1" s="222"/>
      <c r="I1" s="222"/>
      <c r="J1" s="222"/>
      <c r="K1" s="222"/>
      <c r="L1" s="222"/>
      <c r="M1" s="222"/>
      <c r="N1" s="222"/>
      <c r="O1" s="222"/>
      <c r="P1" s="222"/>
      <c r="Q1" s="222"/>
      <c r="R1" s="222"/>
      <c r="S1" s="222"/>
      <c r="T1" s="222"/>
      <c r="U1" s="222"/>
      <c r="Z1" s="2"/>
      <c r="AE1" s="2"/>
      <c r="AJ1" s="2"/>
      <c r="AO1" s="2"/>
      <c r="AQ1" s="3"/>
      <c r="AR1" s="3"/>
      <c r="AS1" s="4"/>
      <c r="AX1" s="5"/>
      <c r="BQ1" s="6"/>
      <c r="BR1" s="6"/>
      <c r="BU1" s="7"/>
      <c r="BV1" s="7"/>
    </row>
    <row r="2" spans="1:87" s="1" customFormat="1" ht="13.5" hidden="1" customHeight="1" outlineLevel="1" x14ac:dyDescent="0.2">
      <c r="D2" s="223" t="s">
        <v>188</v>
      </c>
      <c r="E2" s="221"/>
      <c r="F2" s="221"/>
      <c r="G2" s="224"/>
      <c r="H2" s="224"/>
      <c r="I2" s="224"/>
      <c r="J2" s="224"/>
      <c r="K2" s="224"/>
      <c r="L2" s="224"/>
      <c r="M2" s="224"/>
      <c r="N2" s="224"/>
      <c r="O2" s="224"/>
      <c r="P2" s="224"/>
      <c r="Q2" s="224"/>
      <c r="R2" s="224"/>
      <c r="S2" s="224"/>
      <c r="T2" s="224"/>
      <c r="U2" s="224"/>
      <c r="V2" s="8" t="s">
        <v>1</v>
      </c>
      <c r="Z2" s="2"/>
      <c r="AE2" s="2"/>
      <c r="AJ2" s="2"/>
      <c r="AO2" s="2"/>
      <c r="AQ2" s="3"/>
      <c r="AR2" s="3"/>
      <c r="AS2" s="4"/>
      <c r="AX2" s="5"/>
      <c r="BQ2" s="6"/>
      <c r="BR2" s="6"/>
      <c r="BU2" s="7"/>
      <c r="BV2" s="7"/>
    </row>
    <row r="3" spans="1:87" s="1" customFormat="1" ht="13.5" hidden="1" customHeight="1" outlineLevel="1" x14ac:dyDescent="0.2">
      <c r="D3" s="225" t="s">
        <v>2</v>
      </c>
      <c r="E3" s="226"/>
      <c r="F3" s="226"/>
      <c r="G3" s="227"/>
      <c r="H3" s="227"/>
      <c r="I3" s="227"/>
      <c r="J3" s="227"/>
      <c r="K3" s="227"/>
      <c r="L3" s="227"/>
      <c r="M3" s="227"/>
      <c r="N3" s="227"/>
      <c r="O3" s="227"/>
      <c r="P3" s="227"/>
      <c r="Q3" s="227"/>
      <c r="R3" s="227"/>
      <c r="S3" s="227"/>
      <c r="T3" s="227"/>
      <c r="U3" s="227"/>
      <c r="Z3" s="2"/>
      <c r="AE3" s="2"/>
      <c r="AJ3" s="2"/>
      <c r="AO3" s="2"/>
      <c r="AQ3" s="3"/>
      <c r="AR3" s="3"/>
      <c r="AS3" s="4"/>
      <c r="AX3" s="5"/>
      <c r="BQ3" s="6"/>
      <c r="BR3" s="6"/>
      <c r="BU3" s="7"/>
      <c r="BV3" s="7"/>
    </row>
    <row r="4" spans="1:87" s="9" customFormat="1" ht="13.5" hidden="1" customHeight="1" outlineLevel="1" x14ac:dyDescent="0.2">
      <c r="D4" s="399" t="str">
        <f>E5</f>
        <v>Global Operations</v>
      </c>
      <c r="E4" s="399"/>
      <c r="F4" s="399"/>
      <c r="G4" s="399"/>
      <c r="H4" s="399"/>
      <c r="I4" s="399"/>
      <c r="J4" s="399"/>
      <c r="K4" s="399"/>
      <c r="L4" s="399"/>
      <c r="M4" s="399"/>
      <c r="N4" s="399"/>
      <c r="O4" s="399"/>
      <c r="P4" s="399"/>
      <c r="Q4" s="399"/>
      <c r="R4" s="399"/>
      <c r="S4" s="399"/>
      <c r="T4" s="399"/>
      <c r="U4" s="399"/>
      <c r="V4" s="228"/>
      <c r="Z4" s="10"/>
      <c r="AE4" s="10"/>
      <c r="AJ4" s="10"/>
      <c r="AO4" s="10"/>
      <c r="AQ4" s="11"/>
      <c r="AR4" s="11"/>
      <c r="AS4" s="12"/>
      <c r="AX4" s="5"/>
      <c r="BQ4" s="13"/>
      <c r="BR4" s="13"/>
      <c r="BU4" s="14"/>
      <c r="BV4" s="14"/>
    </row>
    <row r="5" spans="1:87" ht="12.75" hidden="1" customHeight="1" outlineLevel="1" x14ac:dyDescent="0.2">
      <c r="D5" s="229"/>
      <c r="E5" s="230" t="s">
        <v>3</v>
      </c>
      <c r="F5" s="221"/>
      <c r="O5" s="228" t="s">
        <v>4</v>
      </c>
      <c r="T5" s="228" t="s">
        <v>4</v>
      </c>
      <c r="Z5" s="231"/>
      <c r="AB5" s="228"/>
      <c r="AE5" s="231"/>
      <c r="AI5" s="228"/>
      <c r="AJ5" s="231"/>
      <c r="AK5" s="228"/>
      <c r="AL5" s="228"/>
      <c r="AO5" s="231"/>
      <c r="AQ5" s="232"/>
      <c r="AR5" s="232"/>
      <c r="AS5" s="233"/>
      <c r="AV5" s="228"/>
    </row>
    <row r="6" spans="1:87" ht="39" customHeight="1" collapsed="1" x14ac:dyDescent="0.2">
      <c r="K6" s="400" t="s">
        <v>5</v>
      </c>
      <c r="L6" s="400"/>
      <c r="M6" s="400"/>
      <c r="N6" s="400"/>
      <c r="O6" s="400"/>
      <c r="P6" s="400" t="s">
        <v>6</v>
      </c>
      <c r="Q6" s="400"/>
      <c r="R6" s="400"/>
      <c r="S6" s="400"/>
      <c r="T6" s="400"/>
      <c r="U6" s="235"/>
      <c r="V6" s="228" t="s">
        <v>192</v>
      </c>
      <c r="W6" s="401" t="s">
        <v>7</v>
      </c>
      <c r="X6" s="402"/>
      <c r="Y6" s="402"/>
      <c r="Z6" s="402"/>
      <c r="AA6" s="402"/>
      <c r="AB6" s="402"/>
      <c r="AC6" s="402"/>
      <c r="AD6" s="402"/>
      <c r="AE6" s="402"/>
      <c r="AF6" s="402"/>
      <c r="AG6" s="402"/>
      <c r="AH6" s="402"/>
      <c r="AI6" s="402"/>
      <c r="AJ6" s="402"/>
      <c r="AK6" s="402"/>
      <c r="AL6" s="402"/>
      <c r="AM6" s="402"/>
      <c r="AN6" s="402"/>
      <c r="AO6" s="402"/>
      <c r="AP6" s="402"/>
      <c r="AQ6" s="402"/>
      <c r="AR6" s="403"/>
      <c r="AS6" s="401" t="s">
        <v>8</v>
      </c>
      <c r="AT6" s="402"/>
      <c r="AU6" s="402"/>
      <c r="AV6" s="402"/>
      <c r="AW6" s="402"/>
      <c r="AX6" s="402"/>
      <c r="AY6" s="402"/>
      <c r="AZ6" s="402"/>
      <c r="BA6" s="402"/>
      <c r="BB6" s="402"/>
      <c r="BC6" s="402"/>
      <c r="BD6" s="402"/>
      <c r="BE6" s="402"/>
      <c r="BF6" s="402"/>
      <c r="BG6" s="402"/>
      <c r="BH6" s="402"/>
      <c r="BI6" s="402"/>
      <c r="BJ6" s="402"/>
      <c r="BK6" s="402"/>
      <c r="BL6" s="402"/>
      <c r="BM6" s="402"/>
      <c r="BN6" s="403"/>
      <c r="BO6" s="231"/>
      <c r="BP6" s="231"/>
      <c r="BR6" s="396" t="s">
        <v>9</v>
      </c>
      <c r="BS6" s="397"/>
      <c r="BT6" s="397"/>
      <c r="BU6" s="397"/>
      <c r="BV6" s="397"/>
      <c r="BW6" s="397"/>
      <c r="BX6" s="398"/>
      <c r="BY6" s="396" t="s">
        <v>10</v>
      </c>
      <c r="BZ6" s="397"/>
      <c r="CA6" s="397"/>
      <c r="CB6" s="397"/>
      <c r="CC6" s="397"/>
      <c r="CD6" s="397"/>
      <c r="CE6" s="398"/>
      <c r="CF6" s="236"/>
      <c r="CG6" s="236"/>
      <c r="CH6" s="236"/>
      <c r="CI6" s="236"/>
    </row>
    <row r="7" spans="1:87" ht="12" customHeight="1" x14ac:dyDescent="0.2">
      <c r="D7" s="237"/>
      <c r="F7" s="238"/>
      <c r="J7" s="239"/>
      <c r="K7" s="240"/>
      <c r="L7" s="240"/>
      <c r="M7" s="240"/>
      <c r="N7" s="240"/>
      <c r="O7" s="240"/>
      <c r="P7" s="240"/>
      <c r="Q7" s="240"/>
      <c r="R7" s="240"/>
      <c r="S7" s="240"/>
      <c r="T7" s="240"/>
      <c r="U7" s="241"/>
      <c r="W7" s="404"/>
      <c r="X7" s="405"/>
      <c r="Y7" s="405"/>
      <c r="Z7" s="405"/>
      <c r="AA7" s="405"/>
      <c r="AB7" s="405"/>
      <c r="AC7" s="405"/>
      <c r="AD7" s="405"/>
      <c r="AE7" s="405"/>
      <c r="AF7" s="405"/>
      <c r="AG7" s="405"/>
      <c r="AH7" s="405"/>
      <c r="AI7" s="405"/>
      <c r="AJ7" s="405"/>
      <c r="AK7" s="405"/>
      <c r="AL7" s="405"/>
      <c r="AM7" s="405"/>
      <c r="AN7" s="405"/>
      <c r="AO7" s="405"/>
      <c r="AP7" s="405"/>
      <c r="AQ7" s="405"/>
      <c r="AR7" s="406"/>
      <c r="AS7" s="404"/>
      <c r="AT7" s="405"/>
      <c r="AU7" s="405"/>
      <c r="AV7" s="405"/>
      <c r="AW7" s="405"/>
      <c r="AX7" s="405"/>
      <c r="AY7" s="405"/>
      <c r="AZ7" s="405"/>
      <c r="BA7" s="405"/>
      <c r="BB7" s="405"/>
      <c r="BC7" s="405"/>
      <c r="BD7" s="405"/>
      <c r="BE7" s="405"/>
      <c r="BF7" s="405"/>
      <c r="BG7" s="405"/>
      <c r="BH7" s="405"/>
      <c r="BI7" s="405"/>
      <c r="BJ7" s="405"/>
      <c r="BK7" s="405"/>
      <c r="BL7" s="405"/>
      <c r="BM7" s="405"/>
      <c r="BN7" s="406"/>
      <c r="BO7" s="231"/>
      <c r="BP7" s="231"/>
      <c r="BR7" s="242"/>
      <c r="BS7" s="243"/>
      <c r="BT7" s="243"/>
      <c r="BU7" s="243"/>
      <c r="BV7" s="243"/>
      <c r="BW7" s="243"/>
      <c r="BX7" s="244"/>
      <c r="BY7" s="242"/>
      <c r="BZ7" s="243"/>
      <c r="CA7" s="243"/>
      <c r="CB7" s="243"/>
      <c r="CC7" s="243"/>
      <c r="CD7" s="243"/>
      <c r="CE7" s="244"/>
      <c r="CF7" s="245"/>
      <c r="CG7" s="245"/>
      <c r="CH7" s="245"/>
      <c r="CI7" s="245"/>
    </row>
    <row r="8" spans="1:87" s="178" customFormat="1" ht="42" customHeight="1" x14ac:dyDescent="0.2">
      <c r="A8" s="246" t="s">
        <v>11</v>
      </c>
      <c r="B8" s="247" t="s">
        <v>12</v>
      </c>
      <c r="C8" s="178" t="s">
        <v>13</v>
      </c>
      <c r="D8" s="179" t="s">
        <v>14</v>
      </c>
      <c r="E8" s="179" t="s">
        <v>15</v>
      </c>
      <c r="F8" s="180" t="s">
        <v>16</v>
      </c>
      <c r="G8" s="179" t="s">
        <v>17</v>
      </c>
      <c r="H8" s="181" t="s">
        <v>18</v>
      </c>
      <c r="I8" s="181" t="s">
        <v>19</v>
      </c>
      <c r="J8" s="180" t="s">
        <v>20</v>
      </c>
      <c r="K8" s="182" t="str">
        <f>"Q120"&amp;" Approp."</f>
        <v>Q120 Approp.</v>
      </c>
      <c r="L8" s="182" t="str">
        <f>"Q220"&amp;" Approp."</f>
        <v>Q220 Approp.</v>
      </c>
      <c r="M8" s="182" t="str">
        <f>"Q320"&amp;" Approp."</f>
        <v>Q320 Approp.</v>
      </c>
      <c r="N8" s="182" t="str">
        <f>"Q420"&amp;" Approp."</f>
        <v>Q420 Approp.</v>
      </c>
      <c r="O8" s="183" t="str">
        <f>"2020"&amp;" Total Approp."</f>
        <v>2020 Total Approp.</v>
      </c>
      <c r="P8" s="182" t="str">
        <f>"Q120"&amp;" Spend"</f>
        <v>Q120 Spend</v>
      </c>
      <c r="Q8" s="182" t="str">
        <f>"Q220"&amp;" Spend"</f>
        <v>Q220 Spend</v>
      </c>
      <c r="R8" s="182" t="str">
        <f>"Q320"&amp;" Spend"</f>
        <v>Q320 Spend</v>
      </c>
      <c r="S8" s="182" t="str">
        <f>"Q420"&amp;" Spend"</f>
        <v>Q420 Spend</v>
      </c>
      <c r="T8" s="183" t="str">
        <f>"2020"&amp;" Total Spend"</f>
        <v>2020 Total Spend</v>
      </c>
      <c r="U8" s="182" t="str">
        <f>"2021"&amp;" C/O"</f>
        <v>2021 C/O</v>
      </c>
      <c r="V8" s="184" t="s">
        <v>21</v>
      </c>
      <c r="W8" s="188" t="s">
        <v>22</v>
      </c>
      <c r="X8" s="188" t="s">
        <v>23</v>
      </c>
      <c r="Y8" s="188" t="s">
        <v>24</v>
      </c>
      <c r="Z8" s="186" t="s">
        <v>25</v>
      </c>
      <c r="AA8" s="185" t="s">
        <v>26</v>
      </c>
      <c r="AB8" s="187" t="s">
        <v>27</v>
      </c>
      <c r="AC8" s="185" t="s">
        <v>28</v>
      </c>
      <c r="AD8" s="185" t="s">
        <v>29</v>
      </c>
      <c r="AE8" s="186" t="s">
        <v>30</v>
      </c>
      <c r="AF8" s="185" t="s">
        <v>31</v>
      </c>
      <c r="AG8" s="185" t="s">
        <v>32</v>
      </c>
      <c r="AH8" s="188" t="s">
        <v>33</v>
      </c>
      <c r="AI8" s="189" t="s">
        <v>34</v>
      </c>
      <c r="AJ8" s="190" t="s">
        <v>35</v>
      </c>
      <c r="AK8" s="191" t="s">
        <v>36</v>
      </c>
      <c r="AL8" s="188" t="s">
        <v>37</v>
      </c>
      <c r="AM8" s="188" t="s">
        <v>38</v>
      </c>
      <c r="AN8" s="189" t="s">
        <v>39</v>
      </c>
      <c r="AO8" s="190" t="s">
        <v>40</v>
      </c>
      <c r="AP8" s="185" t="s">
        <v>41</v>
      </c>
      <c r="AQ8" s="192" t="s">
        <v>42</v>
      </c>
      <c r="AR8" s="192" t="s">
        <v>43</v>
      </c>
      <c r="AS8" s="188" t="s">
        <v>22</v>
      </c>
      <c r="AT8" s="188" t="s">
        <v>23</v>
      </c>
      <c r="AU8" s="248" t="s">
        <v>24</v>
      </c>
      <c r="AV8" s="193" t="s">
        <v>44</v>
      </c>
      <c r="AW8" s="185" t="s">
        <v>45</v>
      </c>
      <c r="AX8" s="187" t="s">
        <v>27</v>
      </c>
      <c r="AY8" s="185" t="s">
        <v>28</v>
      </c>
      <c r="AZ8" s="185" t="s">
        <v>29</v>
      </c>
      <c r="BA8" s="186" t="s">
        <v>46</v>
      </c>
      <c r="BB8" s="185" t="s">
        <v>47</v>
      </c>
      <c r="BC8" s="185" t="s">
        <v>32</v>
      </c>
      <c r="BD8" s="188" t="s">
        <v>33</v>
      </c>
      <c r="BE8" s="189" t="s">
        <v>34</v>
      </c>
      <c r="BF8" s="190" t="s">
        <v>48</v>
      </c>
      <c r="BG8" s="191" t="s">
        <v>49</v>
      </c>
      <c r="BH8" s="188" t="s">
        <v>37</v>
      </c>
      <c r="BI8" s="188" t="s">
        <v>38</v>
      </c>
      <c r="BJ8" s="189" t="s">
        <v>39</v>
      </c>
      <c r="BK8" s="190" t="s">
        <v>50</v>
      </c>
      <c r="BL8" s="185" t="s">
        <v>51</v>
      </c>
      <c r="BM8" s="192" t="s">
        <v>52</v>
      </c>
      <c r="BN8" s="192" t="s">
        <v>53</v>
      </c>
      <c r="BO8" s="194" t="s">
        <v>54</v>
      </c>
      <c r="BP8" s="194" t="s">
        <v>55</v>
      </c>
      <c r="BQ8" s="178" t="s">
        <v>56</v>
      </c>
      <c r="BR8" s="320" t="s">
        <v>190</v>
      </c>
      <c r="BS8" s="321" t="str">
        <f>"Amount"&amp;" Approp."</f>
        <v>Amount Approp.</v>
      </c>
      <c r="BT8" s="249" t="str">
        <f>"Q121"&amp;" Approp."</f>
        <v>Q121 Approp.</v>
      </c>
      <c r="BU8" s="249" t="str">
        <f>"Q221"&amp;" Approp."</f>
        <v>Q221 Approp.</v>
      </c>
      <c r="BV8" s="249" t="str">
        <f>"Q321"&amp;" Approp."</f>
        <v>Q321 Approp.</v>
      </c>
      <c r="BW8" s="249" t="str">
        <f>"Q421"&amp;" Approp."</f>
        <v>Q421 Approp.</v>
      </c>
      <c r="BX8" s="250" t="str">
        <f>"2021"&amp;" Total Approp."</f>
        <v>2021 Total Approp.</v>
      </c>
      <c r="BY8" s="320" t="s">
        <v>191</v>
      </c>
      <c r="BZ8" s="321" t="str">
        <f>"Amount"&amp;" Spend"</f>
        <v>Amount Spend</v>
      </c>
      <c r="CA8" s="249" t="str">
        <f>"Q121"&amp;" Spend"</f>
        <v>Q121 Spend</v>
      </c>
      <c r="CB8" s="249" t="str">
        <f>"Q221"&amp;" Spend"</f>
        <v>Q221 Spend</v>
      </c>
      <c r="CC8" s="249" t="str">
        <f>"Q321"&amp;" Spend"</f>
        <v>Q321 Spend</v>
      </c>
      <c r="CD8" s="249" t="str">
        <f>"Q421"&amp;" Spend"</f>
        <v>Q421 Spend</v>
      </c>
      <c r="CE8" s="250" t="str">
        <f>"2021"&amp;" Total Spend"</f>
        <v>2021 Total Spend</v>
      </c>
      <c r="CF8" s="251" t="str">
        <f>"2022"&amp;" C/O"</f>
        <v>2022 C/O</v>
      </c>
      <c r="CG8" s="321" t="s">
        <v>57</v>
      </c>
      <c r="CH8" s="321" t="s">
        <v>58</v>
      </c>
      <c r="CI8" s="321" t="s">
        <v>16</v>
      </c>
    </row>
    <row r="9" spans="1:87" s="195" customFormat="1" ht="12.75" customHeight="1" x14ac:dyDescent="0.2">
      <c r="A9" s="252" t="s">
        <v>59</v>
      </c>
      <c r="B9" s="253" t="s">
        <v>60</v>
      </c>
      <c r="C9" s="330">
        <v>1</v>
      </c>
      <c r="D9" s="196" t="s">
        <v>61</v>
      </c>
      <c r="E9" s="197" t="s">
        <v>62</v>
      </c>
      <c r="F9" s="198" t="s">
        <v>63</v>
      </c>
      <c r="G9" s="199" t="s">
        <v>64</v>
      </c>
      <c r="H9" s="200" t="s">
        <v>65</v>
      </c>
      <c r="I9" s="201" t="s">
        <v>66</v>
      </c>
      <c r="J9" s="202">
        <v>12.5</v>
      </c>
      <c r="K9" s="51">
        <v>0</v>
      </c>
      <c r="L9" s="51">
        <v>0</v>
      </c>
      <c r="M9" s="51">
        <v>0</v>
      </c>
      <c r="N9" s="51">
        <v>0</v>
      </c>
      <c r="O9" s="52">
        <f>SUM(K9:N9)</f>
        <v>0</v>
      </c>
      <c r="P9" s="51">
        <v>12.5</v>
      </c>
      <c r="Q9" s="51">
        <v>0</v>
      </c>
      <c r="R9" s="51">
        <v>0</v>
      </c>
      <c r="S9" s="51">
        <v>0</v>
      </c>
      <c r="T9" s="52">
        <f>SUM(P9:S9)</f>
        <v>12.5</v>
      </c>
      <c r="U9" s="51">
        <f>J9+O9-T9</f>
        <v>0</v>
      </c>
      <c r="V9" s="203" t="s">
        <v>60</v>
      </c>
      <c r="W9" s="254"/>
      <c r="X9" s="254"/>
      <c r="Y9" s="254"/>
      <c r="Z9" s="204">
        <f>SUM(W9:Y9)</f>
        <v>0</v>
      </c>
      <c r="AA9" s="205">
        <f>Z9-K9</f>
        <v>0</v>
      </c>
      <c r="AB9" s="205"/>
      <c r="AC9" s="205"/>
      <c r="AD9" s="205"/>
      <c r="AE9" s="204">
        <f>SUM(AB9:AD9)</f>
        <v>0</v>
      </c>
      <c r="AF9" s="205">
        <f>AE9-L9</f>
        <v>0</v>
      </c>
      <c r="AG9" s="206"/>
      <c r="AH9" s="207"/>
      <c r="AI9" s="208"/>
      <c r="AJ9" s="204">
        <f>SUM(AG9:AI9)</f>
        <v>0</v>
      </c>
      <c r="AK9" s="206">
        <f>AJ9-M9</f>
        <v>0</v>
      </c>
      <c r="AL9" s="219"/>
      <c r="AM9" s="219"/>
      <c r="AN9" s="219"/>
      <c r="AO9" s="210">
        <f>SUM(AL9:AN9)</f>
        <v>0</v>
      </c>
      <c r="AP9" s="211">
        <f>AO9-N9</f>
        <v>0</v>
      </c>
      <c r="AQ9" s="212">
        <f>Z9+AE9+AJ9+AO9</f>
        <v>0</v>
      </c>
      <c r="AR9" s="212">
        <f>AQ9-O9</f>
        <v>0</v>
      </c>
      <c r="AS9" s="254">
        <v>12.55517</v>
      </c>
      <c r="AT9" s="254"/>
      <c r="AU9" s="255"/>
      <c r="AV9" s="213">
        <f>SUM(AS9:AU9)</f>
        <v>12.55517</v>
      </c>
      <c r="AW9" s="206">
        <f>AV9-P9</f>
        <v>5.5170000000000385E-2</v>
      </c>
      <c r="AX9" s="206"/>
      <c r="AY9" s="206"/>
      <c r="AZ9" s="211"/>
      <c r="BA9" s="214">
        <f>SUM(AX9:AZ9)</f>
        <v>0</v>
      </c>
      <c r="BB9" s="206">
        <f>BA9-Q9</f>
        <v>0</v>
      </c>
      <c r="BC9" s="206"/>
      <c r="BD9" s="207"/>
      <c r="BE9" s="215"/>
      <c r="BF9" s="214">
        <f>SUM(BC9:BE9)</f>
        <v>0</v>
      </c>
      <c r="BG9" s="206">
        <f>BF9-R9</f>
        <v>0</v>
      </c>
      <c r="BH9" s="207"/>
      <c r="BI9" s="207"/>
      <c r="BJ9" s="215"/>
      <c r="BK9" s="214">
        <f>SUM(BH9:BJ9)</f>
        <v>0</v>
      </c>
      <c r="BL9" s="206">
        <f>BK9-S9</f>
        <v>0</v>
      </c>
      <c r="BM9" s="212">
        <f>AV9+BA9+BF9+BK9</f>
        <v>12.55517</v>
      </c>
      <c r="BN9" s="212">
        <f>BM9-T9</f>
        <v>5.5170000000000385E-2</v>
      </c>
      <c r="BO9" s="216">
        <f>(J9+AQ9-BM9)*0</f>
        <v>0</v>
      </c>
      <c r="BP9" s="217">
        <f>BO9-U9</f>
        <v>0</v>
      </c>
      <c r="BQ9" s="218" t="s">
        <v>67</v>
      </c>
      <c r="BR9" s="256"/>
      <c r="BS9" s="257"/>
      <c r="BT9" s="257" t="str">
        <f>IF(OR($BR9="Jan", $BR9="Feb", $BR9="Mar"), $BS9, "")</f>
        <v/>
      </c>
      <c r="BU9" s="257" t="str">
        <f>IF(OR($BR9="Apr", $BR9="May", $BR9="Jun"), $BS9, "")</f>
        <v/>
      </c>
      <c r="BV9" s="257" t="str">
        <f>IF(OR($BR9="Jul", $BR9="Aug", $BR9="Sep"), $BS9, "")</f>
        <v/>
      </c>
      <c r="BW9" s="257" t="str">
        <f>IF(OR($BR9="Oct", $BR9="Nov", $BR9="Dec"), $BS9, "")</f>
        <v/>
      </c>
      <c r="BX9" s="258">
        <f>SUM(BT9:BW9)</f>
        <v>0</v>
      </c>
      <c r="BY9" s="256" t="s">
        <v>23</v>
      </c>
      <c r="BZ9" s="329">
        <f>BO9</f>
        <v>0</v>
      </c>
      <c r="CA9" s="329">
        <f t="shared" ref="CA9:CA72" si="0">IF(OR($BY9="Jan", $BY9="Feb", $BY9="Mar"), $BZ9, "")</f>
        <v>0</v>
      </c>
      <c r="CB9" s="329" t="str">
        <f t="shared" ref="CB9:CB72" si="1">IF(OR($BY9="Apr", $BY9="May", $BY9="Jun"), $BZ9, "")</f>
        <v/>
      </c>
      <c r="CC9" s="329" t="str">
        <f t="shared" ref="CC9:CC72" si="2">IF(OR($BY9="Jul", $BY9="Aug", $BY9="Sep"), $BZ9, "")</f>
        <v/>
      </c>
      <c r="CD9" s="329" t="str">
        <f t="shared" ref="CD9:CD72" si="3">IF(OR($BY9="Oct", $BY9="Nov", $BY9="Dec"), $BZ9, "")</f>
        <v/>
      </c>
      <c r="CE9" s="258">
        <f>SUM(CA9:CD9)</f>
        <v>0</v>
      </c>
      <c r="CF9" s="259">
        <f>BO9+BX9-CE9</f>
        <v>0</v>
      </c>
      <c r="CG9" s="260"/>
      <c r="CH9" s="260"/>
      <c r="CI9" s="260"/>
    </row>
    <row r="10" spans="1:87" s="195" customFormat="1" ht="12.75" customHeight="1" x14ac:dyDescent="0.2">
      <c r="A10" s="252" t="s">
        <v>59</v>
      </c>
      <c r="B10" s="253" t="s">
        <v>60</v>
      </c>
      <c r="C10" s="330">
        <v>2</v>
      </c>
      <c r="D10" s="196" t="s">
        <v>61</v>
      </c>
      <c r="E10" s="197" t="s">
        <v>62</v>
      </c>
      <c r="F10" s="198" t="s">
        <v>68</v>
      </c>
      <c r="G10" s="199" t="s">
        <v>69</v>
      </c>
      <c r="H10" s="200" t="s">
        <v>65</v>
      </c>
      <c r="I10" s="201" t="s">
        <v>66</v>
      </c>
      <c r="J10" s="202">
        <v>40.5</v>
      </c>
      <c r="K10" s="51">
        <v>0</v>
      </c>
      <c r="L10" s="51">
        <v>0</v>
      </c>
      <c r="M10" s="51">
        <v>0</v>
      </c>
      <c r="N10" s="51">
        <v>0</v>
      </c>
      <c r="O10" s="52">
        <f t="shared" ref="O10:O73" si="4">SUM(K10:N10)</f>
        <v>0</v>
      </c>
      <c r="P10" s="51">
        <v>40.5</v>
      </c>
      <c r="Q10" s="51">
        <v>0</v>
      </c>
      <c r="R10" s="51">
        <v>0</v>
      </c>
      <c r="S10" s="51">
        <v>0</v>
      </c>
      <c r="T10" s="52">
        <f t="shared" ref="T10:T73" si="5">SUM(P10:S10)</f>
        <v>40.5</v>
      </c>
      <c r="U10" s="51">
        <f t="shared" ref="U10:U73" si="6">J10+O10-T10</f>
        <v>0</v>
      </c>
      <c r="V10" s="203" t="s">
        <v>60</v>
      </c>
      <c r="W10" s="254"/>
      <c r="X10" s="254"/>
      <c r="Y10" s="254"/>
      <c r="Z10" s="204">
        <f t="shared" ref="Z10:Z73" si="7">SUM(W10:Y10)</f>
        <v>0</v>
      </c>
      <c r="AA10" s="205">
        <f t="shared" ref="AA10:AA73" si="8">Z10-K10</f>
        <v>0</v>
      </c>
      <c r="AB10" s="205"/>
      <c r="AC10" s="205"/>
      <c r="AD10" s="205"/>
      <c r="AE10" s="204">
        <f t="shared" ref="AE10:AE73" si="9">SUM(AB10:AD10)</f>
        <v>0</v>
      </c>
      <c r="AF10" s="205">
        <f t="shared" ref="AF10:AF73" si="10">AE10-L10</f>
        <v>0</v>
      </c>
      <c r="AG10" s="206"/>
      <c r="AH10" s="207"/>
      <c r="AI10" s="208"/>
      <c r="AJ10" s="204">
        <f t="shared" ref="AJ10:AJ73" si="11">SUM(AG10:AI10)</f>
        <v>0</v>
      </c>
      <c r="AK10" s="206">
        <f t="shared" ref="AK10:AK73" si="12">AJ10-M10</f>
        <v>0</v>
      </c>
      <c r="AL10" s="219"/>
      <c r="AM10" s="219"/>
      <c r="AN10" s="219"/>
      <c r="AO10" s="210">
        <f t="shared" ref="AO10:AO73" si="13">SUM(AL10:AN10)</f>
        <v>0</v>
      </c>
      <c r="AP10" s="211">
        <f t="shared" ref="AP10:AP73" si="14">AO10-N10</f>
        <v>0</v>
      </c>
      <c r="AQ10" s="212">
        <f t="shared" ref="AQ10:AQ73" si="15">Z10+AE10+AJ10+AO10</f>
        <v>0</v>
      </c>
      <c r="AR10" s="212">
        <f t="shared" ref="AR10:AR73" si="16">AQ10-O10</f>
        <v>0</v>
      </c>
      <c r="AS10" s="254">
        <v>43.825560000000003</v>
      </c>
      <c r="AT10" s="254"/>
      <c r="AU10" s="255"/>
      <c r="AV10" s="213">
        <f t="shared" ref="AV10:AV73" si="17">SUM(AS10:AU10)</f>
        <v>43.825560000000003</v>
      </c>
      <c r="AW10" s="206">
        <f t="shared" ref="AW10:AW73" si="18">AV10-P10</f>
        <v>3.325560000000003</v>
      </c>
      <c r="AX10" s="206"/>
      <c r="AY10" s="206"/>
      <c r="AZ10" s="211"/>
      <c r="BA10" s="214">
        <f t="shared" ref="BA10:BA73" si="19">SUM(AX10:AZ10)</f>
        <v>0</v>
      </c>
      <c r="BB10" s="206">
        <f t="shared" ref="BB10:BB73" si="20">BA10-Q10</f>
        <v>0</v>
      </c>
      <c r="BC10" s="206"/>
      <c r="BD10" s="207"/>
      <c r="BE10" s="215"/>
      <c r="BF10" s="214">
        <f t="shared" ref="BF10:BF73" si="21">SUM(BC10:BE10)</f>
        <v>0</v>
      </c>
      <c r="BG10" s="206">
        <f t="shared" ref="BG10:BG73" si="22">BF10-R10</f>
        <v>0</v>
      </c>
      <c r="BH10" s="207"/>
      <c r="BI10" s="207"/>
      <c r="BJ10" s="215"/>
      <c r="BK10" s="214">
        <f t="shared" ref="BK10:BK73" si="23">SUM(BH10:BJ10)</f>
        <v>0</v>
      </c>
      <c r="BL10" s="206">
        <f t="shared" ref="BL10:BL73" si="24">BK10-S10</f>
        <v>0</v>
      </c>
      <c r="BM10" s="212">
        <f t="shared" ref="BM10:BM73" si="25">AV10+BA10+BF10+BK10</f>
        <v>43.825560000000003</v>
      </c>
      <c r="BN10" s="212">
        <f t="shared" ref="BN10:BN73" si="26">BM10-T10</f>
        <v>3.325560000000003</v>
      </c>
      <c r="BO10" s="216">
        <f>(J10+AQ10-BM10)*0</f>
        <v>0</v>
      </c>
      <c r="BP10" s="217">
        <f t="shared" ref="BP10:BP73" si="27">BO10-U10</f>
        <v>0</v>
      </c>
      <c r="BQ10" s="218" t="s">
        <v>67</v>
      </c>
      <c r="BR10" s="256"/>
      <c r="BS10" s="257"/>
      <c r="BT10" s="257" t="str">
        <f t="shared" ref="BT10:BT73" si="28">IF(OR($BR10="Jan", $BR10="Feb", $BR10="Mar"), $BS10, "")</f>
        <v/>
      </c>
      <c r="BU10" s="257" t="str">
        <f t="shared" ref="BU10:BU73" si="29">IF(OR($BR10="Apr", $BR10="May", $BR10="Jun"), $BS10, "")</f>
        <v/>
      </c>
      <c r="BV10" s="257" t="str">
        <f t="shared" ref="BV10:BV73" si="30">IF(OR($BR10="Jul", $BR10="Aug", $BR10="Sep"), $BS10, "")</f>
        <v/>
      </c>
      <c r="BW10" s="257" t="str">
        <f t="shared" ref="BW10:BW73" si="31">IF(OR($BR10="Oct", $BR10="Nov", $BR10="Dec"), $BS10, "")</f>
        <v/>
      </c>
      <c r="BX10" s="258">
        <f t="shared" ref="BX10:BX73" si="32">SUM(BT10:BW10)</f>
        <v>0</v>
      </c>
      <c r="BY10" s="256" t="s">
        <v>23</v>
      </c>
      <c r="BZ10" s="329">
        <f t="shared" ref="BZ10:BZ17" si="33">BO10</f>
        <v>0</v>
      </c>
      <c r="CA10" s="329">
        <f t="shared" si="0"/>
        <v>0</v>
      </c>
      <c r="CB10" s="329" t="str">
        <f t="shared" si="1"/>
        <v/>
      </c>
      <c r="CC10" s="329" t="str">
        <f t="shared" si="2"/>
        <v/>
      </c>
      <c r="CD10" s="329" t="str">
        <f t="shared" si="3"/>
        <v/>
      </c>
      <c r="CE10" s="258">
        <f t="shared" ref="CE10:CE47" si="34">SUM(CA10:CD10)</f>
        <v>0</v>
      </c>
      <c r="CF10" s="259">
        <f t="shared" ref="CF10:CF73" si="35">BO10+BX10-CE10</f>
        <v>0</v>
      </c>
      <c r="CG10" s="260"/>
      <c r="CH10" s="260"/>
      <c r="CI10" s="260"/>
    </row>
    <row r="11" spans="1:87" s="195" customFormat="1" ht="12.75" customHeight="1" x14ac:dyDescent="0.2">
      <c r="A11" s="252" t="s">
        <v>59</v>
      </c>
      <c r="B11" s="253" t="s">
        <v>60</v>
      </c>
      <c r="C11" s="330">
        <v>3</v>
      </c>
      <c r="D11" s="196" t="s">
        <v>61</v>
      </c>
      <c r="E11" s="197" t="s">
        <v>62</v>
      </c>
      <c r="F11" s="198" t="s">
        <v>68</v>
      </c>
      <c r="G11" s="199" t="s">
        <v>70</v>
      </c>
      <c r="H11" s="200" t="s">
        <v>65</v>
      </c>
      <c r="I11" s="201" t="s">
        <v>66</v>
      </c>
      <c r="J11" s="202">
        <v>4.75</v>
      </c>
      <c r="K11" s="51">
        <v>0</v>
      </c>
      <c r="L11" s="51">
        <v>0</v>
      </c>
      <c r="M11" s="51">
        <v>0</v>
      </c>
      <c r="N11" s="51">
        <v>0</v>
      </c>
      <c r="O11" s="52">
        <f t="shared" si="4"/>
        <v>0</v>
      </c>
      <c r="P11" s="51">
        <v>4.75</v>
      </c>
      <c r="Q11" s="51">
        <v>0</v>
      </c>
      <c r="R11" s="51">
        <v>0</v>
      </c>
      <c r="S11" s="51">
        <v>0</v>
      </c>
      <c r="T11" s="52">
        <f t="shared" si="5"/>
        <v>4.75</v>
      </c>
      <c r="U11" s="51">
        <f t="shared" si="6"/>
        <v>0</v>
      </c>
      <c r="V11" s="203" t="s">
        <v>60</v>
      </c>
      <c r="W11" s="254"/>
      <c r="X11" s="254"/>
      <c r="Y11" s="254"/>
      <c r="Z11" s="204">
        <f t="shared" si="7"/>
        <v>0</v>
      </c>
      <c r="AA11" s="205">
        <f t="shared" si="8"/>
        <v>0</v>
      </c>
      <c r="AB11" s="205"/>
      <c r="AC11" s="205"/>
      <c r="AD11" s="205"/>
      <c r="AE11" s="204">
        <f t="shared" si="9"/>
        <v>0</v>
      </c>
      <c r="AF11" s="205">
        <f t="shared" si="10"/>
        <v>0</v>
      </c>
      <c r="AG11" s="206"/>
      <c r="AH11" s="207"/>
      <c r="AI11" s="208"/>
      <c r="AJ11" s="204">
        <f t="shared" si="11"/>
        <v>0</v>
      </c>
      <c r="AK11" s="206">
        <f t="shared" si="12"/>
        <v>0</v>
      </c>
      <c r="AL11" s="219"/>
      <c r="AM11" s="219"/>
      <c r="AN11" s="219"/>
      <c r="AO11" s="210">
        <f t="shared" si="13"/>
        <v>0</v>
      </c>
      <c r="AP11" s="211">
        <f t="shared" si="14"/>
        <v>0</v>
      </c>
      <c r="AQ11" s="212">
        <f t="shared" si="15"/>
        <v>0</v>
      </c>
      <c r="AR11" s="212">
        <f t="shared" si="16"/>
        <v>0</v>
      </c>
      <c r="AS11" s="254"/>
      <c r="AT11" s="254"/>
      <c r="AU11" s="255">
        <v>4.3070000000000004</v>
      </c>
      <c r="AV11" s="213">
        <f t="shared" si="17"/>
        <v>4.3070000000000004</v>
      </c>
      <c r="AW11" s="206">
        <f t="shared" si="18"/>
        <v>-0.44299999999999962</v>
      </c>
      <c r="AX11" s="206"/>
      <c r="AY11" s="206"/>
      <c r="AZ11" s="211"/>
      <c r="BA11" s="214">
        <f t="shared" si="19"/>
        <v>0</v>
      </c>
      <c r="BB11" s="206">
        <f t="shared" si="20"/>
        <v>0</v>
      </c>
      <c r="BC11" s="206"/>
      <c r="BD11" s="207"/>
      <c r="BE11" s="215"/>
      <c r="BF11" s="214">
        <f t="shared" si="21"/>
        <v>0</v>
      </c>
      <c r="BG11" s="206">
        <f t="shared" si="22"/>
        <v>0</v>
      </c>
      <c r="BH11" s="207"/>
      <c r="BI11" s="207"/>
      <c r="BJ11" s="215"/>
      <c r="BK11" s="214">
        <f t="shared" si="23"/>
        <v>0</v>
      </c>
      <c r="BL11" s="206">
        <f t="shared" si="24"/>
        <v>0</v>
      </c>
      <c r="BM11" s="212">
        <f t="shared" si="25"/>
        <v>4.3070000000000004</v>
      </c>
      <c r="BN11" s="212">
        <f t="shared" si="26"/>
        <v>-0.44299999999999962</v>
      </c>
      <c r="BO11" s="216">
        <f>(J11+AQ11-BM11)*0</f>
        <v>0</v>
      </c>
      <c r="BP11" s="217">
        <f t="shared" si="27"/>
        <v>0</v>
      </c>
      <c r="BQ11" s="218" t="s">
        <v>71</v>
      </c>
      <c r="BR11" s="256"/>
      <c r="BS11" s="257"/>
      <c r="BT11" s="257" t="str">
        <f t="shared" si="28"/>
        <v/>
      </c>
      <c r="BU11" s="257" t="str">
        <f t="shared" si="29"/>
        <v/>
      </c>
      <c r="BV11" s="257" t="str">
        <f t="shared" si="30"/>
        <v/>
      </c>
      <c r="BW11" s="257" t="str">
        <f t="shared" si="31"/>
        <v/>
      </c>
      <c r="BX11" s="258">
        <f t="shared" si="32"/>
        <v>0</v>
      </c>
      <c r="BY11" s="256" t="s">
        <v>23</v>
      </c>
      <c r="BZ11" s="329">
        <f t="shared" si="33"/>
        <v>0</v>
      </c>
      <c r="CA11" s="329">
        <f t="shared" si="0"/>
        <v>0</v>
      </c>
      <c r="CB11" s="329" t="str">
        <f t="shared" si="1"/>
        <v/>
      </c>
      <c r="CC11" s="329" t="str">
        <f t="shared" si="2"/>
        <v/>
      </c>
      <c r="CD11" s="329" t="str">
        <f t="shared" si="3"/>
        <v/>
      </c>
      <c r="CE11" s="258">
        <f t="shared" si="34"/>
        <v>0</v>
      </c>
      <c r="CF11" s="259">
        <f t="shared" si="35"/>
        <v>0</v>
      </c>
      <c r="CG11" s="260"/>
      <c r="CH11" s="260"/>
      <c r="CI11" s="260"/>
    </row>
    <row r="12" spans="1:87" s="195" customFormat="1" ht="12.75" customHeight="1" x14ac:dyDescent="0.2">
      <c r="A12" s="252" t="s">
        <v>59</v>
      </c>
      <c r="B12" s="253" t="s">
        <v>60</v>
      </c>
      <c r="C12" s="330">
        <v>4</v>
      </c>
      <c r="D12" s="196" t="s">
        <v>61</v>
      </c>
      <c r="E12" s="197" t="s">
        <v>62</v>
      </c>
      <c r="F12" s="198" t="s">
        <v>68</v>
      </c>
      <c r="G12" s="199" t="s">
        <v>72</v>
      </c>
      <c r="H12" s="200" t="s">
        <v>65</v>
      </c>
      <c r="I12" s="201" t="s">
        <v>66</v>
      </c>
      <c r="J12" s="202">
        <v>10.3</v>
      </c>
      <c r="K12" s="51">
        <v>0</v>
      </c>
      <c r="L12" s="51">
        <v>0</v>
      </c>
      <c r="M12" s="51">
        <v>0</v>
      </c>
      <c r="N12" s="51">
        <v>0</v>
      </c>
      <c r="O12" s="52">
        <f t="shared" si="4"/>
        <v>0</v>
      </c>
      <c r="P12" s="51">
        <v>10.3</v>
      </c>
      <c r="Q12" s="51">
        <v>0</v>
      </c>
      <c r="R12" s="51">
        <v>0</v>
      </c>
      <c r="S12" s="51">
        <v>0</v>
      </c>
      <c r="T12" s="52">
        <f t="shared" si="5"/>
        <v>10.3</v>
      </c>
      <c r="U12" s="51">
        <f t="shared" si="6"/>
        <v>0</v>
      </c>
      <c r="V12" s="203" t="s">
        <v>60</v>
      </c>
      <c r="W12" s="254"/>
      <c r="X12" s="254"/>
      <c r="Y12" s="254"/>
      <c r="Z12" s="204">
        <f t="shared" si="7"/>
        <v>0</v>
      </c>
      <c r="AA12" s="205">
        <f t="shared" si="8"/>
        <v>0</v>
      </c>
      <c r="AB12" s="205"/>
      <c r="AC12" s="205"/>
      <c r="AD12" s="205"/>
      <c r="AE12" s="204">
        <f t="shared" si="9"/>
        <v>0</v>
      </c>
      <c r="AF12" s="205">
        <f t="shared" si="10"/>
        <v>0</v>
      </c>
      <c r="AG12" s="206"/>
      <c r="AH12" s="207"/>
      <c r="AI12" s="208"/>
      <c r="AJ12" s="204">
        <f t="shared" si="11"/>
        <v>0</v>
      </c>
      <c r="AK12" s="206">
        <f t="shared" si="12"/>
        <v>0</v>
      </c>
      <c r="AL12" s="219"/>
      <c r="AM12" s="219"/>
      <c r="AN12" s="219"/>
      <c r="AO12" s="210">
        <f t="shared" si="13"/>
        <v>0</v>
      </c>
      <c r="AP12" s="211">
        <f t="shared" si="14"/>
        <v>0</v>
      </c>
      <c r="AQ12" s="212">
        <f t="shared" si="15"/>
        <v>0</v>
      </c>
      <c r="AR12" s="212">
        <f t="shared" si="16"/>
        <v>0</v>
      </c>
      <c r="AS12" s="254"/>
      <c r="AT12" s="254"/>
      <c r="AU12" s="255">
        <v>8.1396800000000002</v>
      </c>
      <c r="AV12" s="213">
        <f t="shared" si="17"/>
        <v>8.1396800000000002</v>
      </c>
      <c r="AW12" s="206">
        <f t="shared" si="18"/>
        <v>-2.1603200000000005</v>
      </c>
      <c r="AX12" s="206"/>
      <c r="AY12" s="206"/>
      <c r="AZ12" s="211"/>
      <c r="BA12" s="214">
        <f t="shared" si="19"/>
        <v>0</v>
      </c>
      <c r="BB12" s="206">
        <f t="shared" si="20"/>
        <v>0</v>
      </c>
      <c r="BC12" s="206"/>
      <c r="BD12" s="207"/>
      <c r="BE12" s="215"/>
      <c r="BF12" s="214">
        <f t="shared" si="21"/>
        <v>0</v>
      </c>
      <c r="BG12" s="206">
        <f t="shared" si="22"/>
        <v>0</v>
      </c>
      <c r="BH12" s="207"/>
      <c r="BI12" s="207"/>
      <c r="BJ12" s="215"/>
      <c r="BK12" s="214">
        <f t="shared" si="23"/>
        <v>0</v>
      </c>
      <c r="BL12" s="206">
        <f t="shared" si="24"/>
        <v>0</v>
      </c>
      <c r="BM12" s="212">
        <f t="shared" si="25"/>
        <v>8.1396800000000002</v>
      </c>
      <c r="BN12" s="212">
        <f t="shared" si="26"/>
        <v>-2.1603200000000005</v>
      </c>
      <c r="BO12" s="216">
        <f>(J12+AQ12-BM12)*0</f>
        <v>0</v>
      </c>
      <c r="BP12" s="217">
        <f t="shared" si="27"/>
        <v>0</v>
      </c>
      <c r="BQ12" s="218" t="s">
        <v>71</v>
      </c>
      <c r="BR12" s="256"/>
      <c r="BS12" s="257"/>
      <c r="BT12" s="257" t="str">
        <f t="shared" si="28"/>
        <v/>
      </c>
      <c r="BU12" s="257" t="str">
        <f t="shared" si="29"/>
        <v/>
      </c>
      <c r="BV12" s="257" t="str">
        <f t="shared" si="30"/>
        <v/>
      </c>
      <c r="BW12" s="257" t="str">
        <f t="shared" si="31"/>
        <v/>
      </c>
      <c r="BX12" s="258">
        <f t="shared" si="32"/>
        <v>0</v>
      </c>
      <c r="BY12" s="256" t="s">
        <v>23</v>
      </c>
      <c r="BZ12" s="329">
        <f t="shared" si="33"/>
        <v>0</v>
      </c>
      <c r="CA12" s="329">
        <f t="shared" si="0"/>
        <v>0</v>
      </c>
      <c r="CB12" s="329" t="str">
        <f t="shared" si="1"/>
        <v/>
      </c>
      <c r="CC12" s="329" t="str">
        <f t="shared" si="2"/>
        <v/>
      </c>
      <c r="CD12" s="329" t="str">
        <f t="shared" si="3"/>
        <v/>
      </c>
      <c r="CE12" s="258">
        <f t="shared" si="34"/>
        <v>0</v>
      </c>
      <c r="CF12" s="259">
        <f t="shared" si="35"/>
        <v>0</v>
      </c>
      <c r="CG12" s="260"/>
      <c r="CH12" s="260"/>
      <c r="CI12" s="260"/>
    </row>
    <row r="13" spans="1:87" s="195" customFormat="1" ht="12.75" customHeight="1" x14ac:dyDescent="0.2">
      <c r="A13" s="252" t="s">
        <v>59</v>
      </c>
      <c r="B13" s="253" t="s">
        <v>60</v>
      </c>
      <c r="C13" s="330">
        <v>5</v>
      </c>
      <c r="D13" s="196" t="s">
        <v>61</v>
      </c>
      <c r="E13" s="197" t="s">
        <v>62</v>
      </c>
      <c r="F13" s="198" t="s">
        <v>68</v>
      </c>
      <c r="G13" s="199" t="s">
        <v>73</v>
      </c>
      <c r="H13" s="200" t="s">
        <v>65</v>
      </c>
      <c r="I13" s="201" t="s">
        <v>66</v>
      </c>
      <c r="J13" s="202">
        <v>8.4</v>
      </c>
      <c r="K13" s="51">
        <v>0</v>
      </c>
      <c r="L13" s="51">
        <v>0</v>
      </c>
      <c r="M13" s="51">
        <v>0</v>
      </c>
      <c r="N13" s="51">
        <v>0</v>
      </c>
      <c r="O13" s="52">
        <f t="shared" si="4"/>
        <v>0</v>
      </c>
      <c r="P13" s="51">
        <v>8.4</v>
      </c>
      <c r="Q13" s="51">
        <v>0</v>
      </c>
      <c r="R13" s="51">
        <v>0</v>
      </c>
      <c r="S13" s="51">
        <v>0</v>
      </c>
      <c r="T13" s="52">
        <f t="shared" si="5"/>
        <v>8.4</v>
      </c>
      <c r="U13" s="51">
        <f t="shared" si="6"/>
        <v>0</v>
      </c>
      <c r="V13" s="203" t="s">
        <v>60</v>
      </c>
      <c r="W13" s="254"/>
      <c r="X13" s="254"/>
      <c r="Y13" s="254"/>
      <c r="Z13" s="204">
        <f t="shared" si="7"/>
        <v>0</v>
      </c>
      <c r="AA13" s="205">
        <f t="shared" si="8"/>
        <v>0</v>
      </c>
      <c r="AB13" s="205"/>
      <c r="AC13" s="205"/>
      <c r="AD13" s="205"/>
      <c r="AE13" s="204">
        <f t="shared" si="9"/>
        <v>0</v>
      </c>
      <c r="AF13" s="205">
        <f t="shared" si="10"/>
        <v>0</v>
      </c>
      <c r="AG13" s="206"/>
      <c r="AH13" s="207"/>
      <c r="AI13" s="208"/>
      <c r="AJ13" s="204">
        <f t="shared" si="11"/>
        <v>0</v>
      </c>
      <c r="AK13" s="206">
        <f t="shared" si="12"/>
        <v>0</v>
      </c>
      <c r="AL13" s="219"/>
      <c r="AM13" s="219"/>
      <c r="AN13" s="219"/>
      <c r="AO13" s="210">
        <f t="shared" si="13"/>
        <v>0</v>
      </c>
      <c r="AP13" s="211">
        <f t="shared" si="14"/>
        <v>0</v>
      </c>
      <c r="AQ13" s="212">
        <f t="shared" si="15"/>
        <v>0</v>
      </c>
      <c r="AR13" s="212">
        <f t="shared" si="16"/>
        <v>0</v>
      </c>
      <c r="AS13" s="254"/>
      <c r="AT13" s="254"/>
      <c r="AU13" s="261">
        <f>7.383</f>
        <v>7.383</v>
      </c>
      <c r="AV13" s="213">
        <f t="shared" si="17"/>
        <v>7.383</v>
      </c>
      <c r="AW13" s="206">
        <f t="shared" si="18"/>
        <v>-1.0170000000000003</v>
      </c>
      <c r="AX13" s="206"/>
      <c r="AY13" s="206"/>
      <c r="AZ13" s="211"/>
      <c r="BA13" s="214">
        <f t="shared" si="19"/>
        <v>0</v>
      </c>
      <c r="BB13" s="206">
        <f t="shared" si="20"/>
        <v>0</v>
      </c>
      <c r="BC13" s="206"/>
      <c r="BD13" s="207"/>
      <c r="BE13" s="215"/>
      <c r="BF13" s="214">
        <f t="shared" si="21"/>
        <v>0</v>
      </c>
      <c r="BG13" s="206">
        <f t="shared" si="22"/>
        <v>0</v>
      </c>
      <c r="BH13" s="207"/>
      <c r="BI13" s="207"/>
      <c r="BJ13" s="215"/>
      <c r="BK13" s="214">
        <f t="shared" si="23"/>
        <v>0</v>
      </c>
      <c r="BL13" s="206">
        <f t="shared" si="24"/>
        <v>0</v>
      </c>
      <c r="BM13" s="212">
        <f t="shared" si="25"/>
        <v>7.383</v>
      </c>
      <c r="BN13" s="212">
        <f t="shared" si="26"/>
        <v>-1.0170000000000003</v>
      </c>
      <c r="BO13" s="216">
        <f>(J13+AQ13-BM13)*0</f>
        <v>0</v>
      </c>
      <c r="BP13" s="217">
        <f t="shared" si="27"/>
        <v>0</v>
      </c>
      <c r="BQ13" s="218" t="s">
        <v>71</v>
      </c>
      <c r="BR13" s="256"/>
      <c r="BS13" s="257"/>
      <c r="BT13" s="257" t="str">
        <f t="shared" si="28"/>
        <v/>
      </c>
      <c r="BU13" s="257" t="str">
        <f t="shared" si="29"/>
        <v/>
      </c>
      <c r="BV13" s="257" t="str">
        <f t="shared" si="30"/>
        <v/>
      </c>
      <c r="BW13" s="257" t="str">
        <f t="shared" si="31"/>
        <v/>
      </c>
      <c r="BX13" s="258">
        <f t="shared" si="32"/>
        <v>0</v>
      </c>
      <c r="BY13" s="256" t="s">
        <v>23</v>
      </c>
      <c r="BZ13" s="329">
        <f t="shared" si="33"/>
        <v>0</v>
      </c>
      <c r="CA13" s="329">
        <f t="shared" si="0"/>
        <v>0</v>
      </c>
      <c r="CB13" s="329" t="str">
        <f t="shared" si="1"/>
        <v/>
      </c>
      <c r="CC13" s="329" t="str">
        <f t="shared" si="2"/>
        <v/>
      </c>
      <c r="CD13" s="329" t="str">
        <f t="shared" si="3"/>
        <v/>
      </c>
      <c r="CE13" s="258">
        <f t="shared" si="34"/>
        <v>0</v>
      </c>
      <c r="CF13" s="259">
        <f t="shared" si="35"/>
        <v>0</v>
      </c>
      <c r="CG13" s="260"/>
      <c r="CH13" s="260"/>
      <c r="CI13" s="260"/>
    </row>
    <row r="14" spans="1:87" s="195" customFormat="1" ht="12.75" customHeight="1" x14ac:dyDescent="0.2">
      <c r="A14" s="252" t="s">
        <v>59</v>
      </c>
      <c r="B14" s="253" t="s">
        <v>60</v>
      </c>
      <c r="C14" s="330">
        <v>6</v>
      </c>
      <c r="D14" s="196" t="s">
        <v>61</v>
      </c>
      <c r="E14" s="197" t="s">
        <v>62</v>
      </c>
      <c r="F14" s="198" t="s">
        <v>74</v>
      </c>
      <c r="G14" s="199" t="s">
        <v>75</v>
      </c>
      <c r="H14" s="200" t="s">
        <v>65</v>
      </c>
      <c r="I14" s="201" t="s">
        <v>66</v>
      </c>
      <c r="J14" s="202">
        <v>0</v>
      </c>
      <c r="K14" s="51">
        <v>0</v>
      </c>
      <c r="L14" s="51">
        <v>13</v>
      </c>
      <c r="M14" s="51">
        <v>0</v>
      </c>
      <c r="N14" s="51">
        <v>0</v>
      </c>
      <c r="O14" s="52">
        <f t="shared" si="4"/>
        <v>13</v>
      </c>
      <c r="P14" s="51">
        <v>0</v>
      </c>
      <c r="Q14" s="51">
        <v>0</v>
      </c>
      <c r="R14" s="51">
        <v>13</v>
      </c>
      <c r="S14" s="51">
        <v>0</v>
      </c>
      <c r="T14" s="52">
        <f t="shared" si="5"/>
        <v>13</v>
      </c>
      <c r="U14" s="51">
        <f t="shared" si="6"/>
        <v>0</v>
      </c>
      <c r="V14" s="203" t="s">
        <v>60</v>
      </c>
      <c r="W14" s="254"/>
      <c r="X14" s="254"/>
      <c r="Y14" s="254"/>
      <c r="Z14" s="204">
        <f t="shared" si="7"/>
        <v>0</v>
      </c>
      <c r="AA14" s="205">
        <f t="shared" si="8"/>
        <v>0</v>
      </c>
      <c r="AB14" s="205"/>
      <c r="AC14" s="205"/>
      <c r="AD14" s="205">
        <f>13*0</f>
        <v>0</v>
      </c>
      <c r="AE14" s="204">
        <f t="shared" si="9"/>
        <v>0</v>
      </c>
      <c r="AF14" s="205">
        <f t="shared" si="10"/>
        <v>-13</v>
      </c>
      <c r="AG14" s="206"/>
      <c r="AH14" s="207"/>
      <c r="AI14" s="208"/>
      <c r="AJ14" s="204">
        <f t="shared" si="11"/>
        <v>0</v>
      </c>
      <c r="AK14" s="206">
        <f t="shared" si="12"/>
        <v>0</v>
      </c>
      <c r="AL14" s="219"/>
      <c r="AM14" s="219"/>
      <c r="AN14" s="209">
        <v>13</v>
      </c>
      <c r="AO14" s="210">
        <f t="shared" si="13"/>
        <v>13</v>
      </c>
      <c r="AP14" s="211">
        <f t="shared" si="14"/>
        <v>13</v>
      </c>
      <c r="AQ14" s="212">
        <f t="shared" si="15"/>
        <v>13</v>
      </c>
      <c r="AR14" s="212">
        <f t="shared" si="16"/>
        <v>0</v>
      </c>
      <c r="AS14" s="254"/>
      <c r="AT14" s="254"/>
      <c r="AU14" s="255"/>
      <c r="AV14" s="213">
        <f t="shared" si="17"/>
        <v>0</v>
      </c>
      <c r="AW14" s="206">
        <f t="shared" si="18"/>
        <v>0</v>
      </c>
      <c r="AX14" s="206"/>
      <c r="AY14" s="206"/>
      <c r="AZ14" s="211"/>
      <c r="BA14" s="214">
        <f t="shared" si="19"/>
        <v>0</v>
      </c>
      <c r="BB14" s="206">
        <f t="shared" si="20"/>
        <v>0</v>
      </c>
      <c r="BC14" s="206"/>
      <c r="BD14" s="207"/>
      <c r="BE14" s="215">
        <f>13*0</f>
        <v>0</v>
      </c>
      <c r="BF14" s="214">
        <f t="shared" si="21"/>
        <v>0</v>
      </c>
      <c r="BG14" s="206">
        <f t="shared" si="22"/>
        <v>-13</v>
      </c>
      <c r="BH14" s="207"/>
      <c r="BI14" s="207"/>
      <c r="BJ14" s="215"/>
      <c r="BK14" s="214">
        <f t="shared" si="23"/>
        <v>0</v>
      </c>
      <c r="BL14" s="206">
        <f t="shared" si="24"/>
        <v>0</v>
      </c>
      <c r="BM14" s="212">
        <f t="shared" si="25"/>
        <v>0</v>
      </c>
      <c r="BN14" s="212">
        <f t="shared" si="26"/>
        <v>-13</v>
      </c>
      <c r="BO14" s="214">
        <f t="shared" ref="BO14:BO77" si="36">J14+AQ14-BM14</f>
        <v>13</v>
      </c>
      <c r="BP14" s="217">
        <f t="shared" si="27"/>
        <v>13</v>
      </c>
      <c r="BQ14" s="218" t="s">
        <v>71</v>
      </c>
      <c r="BR14" s="256"/>
      <c r="BS14" s="257"/>
      <c r="BT14" s="257" t="str">
        <f t="shared" si="28"/>
        <v/>
      </c>
      <c r="BU14" s="257" t="str">
        <f t="shared" si="29"/>
        <v/>
      </c>
      <c r="BV14" s="257" t="str">
        <f t="shared" si="30"/>
        <v/>
      </c>
      <c r="BW14" s="257" t="str">
        <f t="shared" si="31"/>
        <v/>
      </c>
      <c r="BX14" s="258">
        <f t="shared" si="32"/>
        <v>0</v>
      </c>
      <c r="BY14" s="256" t="s">
        <v>23</v>
      </c>
      <c r="BZ14" s="329">
        <f>BO14</f>
        <v>13</v>
      </c>
      <c r="CA14" s="329">
        <f t="shared" si="0"/>
        <v>13</v>
      </c>
      <c r="CB14" s="329" t="str">
        <f t="shared" si="1"/>
        <v/>
      </c>
      <c r="CC14" s="329" t="str">
        <f t="shared" si="2"/>
        <v/>
      </c>
      <c r="CD14" s="329" t="str">
        <f t="shared" si="3"/>
        <v/>
      </c>
      <c r="CE14" s="258">
        <f t="shared" si="34"/>
        <v>13</v>
      </c>
      <c r="CF14" s="259">
        <f t="shared" si="35"/>
        <v>0</v>
      </c>
      <c r="CG14" s="260"/>
      <c r="CH14" s="260"/>
      <c r="CI14" s="260"/>
    </row>
    <row r="15" spans="1:87" s="195" customFormat="1" ht="12.75" customHeight="1" x14ac:dyDescent="0.2">
      <c r="A15" s="252" t="s">
        <v>59</v>
      </c>
      <c r="B15" s="253" t="s">
        <v>60</v>
      </c>
      <c r="C15" s="330">
        <v>7</v>
      </c>
      <c r="D15" s="196" t="s">
        <v>61</v>
      </c>
      <c r="E15" s="197" t="s">
        <v>62</v>
      </c>
      <c r="F15" s="198" t="s">
        <v>74</v>
      </c>
      <c r="G15" s="199" t="s">
        <v>76</v>
      </c>
      <c r="H15" s="200" t="s">
        <v>65</v>
      </c>
      <c r="I15" s="201" t="s">
        <v>66</v>
      </c>
      <c r="J15" s="202">
        <v>0</v>
      </c>
      <c r="K15" s="51">
        <v>0</v>
      </c>
      <c r="L15" s="51">
        <v>14.5</v>
      </c>
      <c r="M15" s="51">
        <v>0</v>
      </c>
      <c r="N15" s="51">
        <v>0</v>
      </c>
      <c r="O15" s="52">
        <f t="shared" si="4"/>
        <v>14.5</v>
      </c>
      <c r="P15" s="51">
        <v>0</v>
      </c>
      <c r="Q15" s="51">
        <v>0</v>
      </c>
      <c r="R15" s="51">
        <v>14.5</v>
      </c>
      <c r="S15" s="51">
        <v>0</v>
      </c>
      <c r="T15" s="52">
        <f t="shared" si="5"/>
        <v>14.5</v>
      </c>
      <c r="U15" s="51">
        <f t="shared" si="6"/>
        <v>0</v>
      </c>
      <c r="V15" s="203" t="s">
        <v>60</v>
      </c>
      <c r="W15" s="254"/>
      <c r="X15" s="254"/>
      <c r="Y15" s="254"/>
      <c r="Z15" s="204">
        <f t="shared" si="7"/>
        <v>0</v>
      </c>
      <c r="AA15" s="205">
        <f t="shared" si="8"/>
        <v>0</v>
      </c>
      <c r="AB15" s="205"/>
      <c r="AC15" s="205"/>
      <c r="AD15" s="205">
        <f>14.5*0</f>
        <v>0</v>
      </c>
      <c r="AE15" s="204">
        <f t="shared" si="9"/>
        <v>0</v>
      </c>
      <c r="AF15" s="205">
        <f t="shared" si="10"/>
        <v>-14.5</v>
      </c>
      <c r="AG15" s="206"/>
      <c r="AH15" s="207"/>
      <c r="AI15" s="208"/>
      <c r="AJ15" s="204">
        <f t="shared" si="11"/>
        <v>0</v>
      </c>
      <c r="AK15" s="206">
        <f t="shared" si="12"/>
        <v>0</v>
      </c>
      <c r="AL15" s="219"/>
      <c r="AM15" s="219"/>
      <c r="AN15" s="209">
        <v>14.5</v>
      </c>
      <c r="AO15" s="210">
        <f t="shared" si="13"/>
        <v>14.5</v>
      </c>
      <c r="AP15" s="211">
        <f t="shared" si="14"/>
        <v>14.5</v>
      </c>
      <c r="AQ15" s="212">
        <f t="shared" si="15"/>
        <v>14.5</v>
      </c>
      <c r="AR15" s="212">
        <f t="shared" si="16"/>
        <v>0</v>
      </c>
      <c r="AS15" s="254"/>
      <c r="AT15" s="254"/>
      <c r="AU15" s="255"/>
      <c r="AV15" s="213">
        <f t="shared" si="17"/>
        <v>0</v>
      </c>
      <c r="AW15" s="206">
        <f t="shared" si="18"/>
        <v>0</v>
      </c>
      <c r="AX15" s="206"/>
      <c r="AY15" s="206"/>
      <c r="AZ15" s="211"/>
      <c r="BA15" s="214">
        <f t="shared" si="19"/>
        <v>0</v>
      </c>
      <c r="BB15" s="206">
        <f t="shared" si="20"/>
        <v>0</v>
      </c>
      <c r="BC15" s="206"/>
      <c r="BD15" s="207"/>
      <c r="BE15" s="215">
        <f>14.5*0</f>
        <v>0</v>
      </c>
      <c r="BF15" s="214">
        <f t="shared" si="21"/>
        <v>0</v>
      </c>
      <c r="BG15" s="206">
        <f t="shared" si="22"/>
        <v>-14.5</v>
      </c>
      <c r="BH15" s="207">
        <f>14.5*0</f>
        <v>0</v>
      </c>
      <c r="BI15" s="207"/>
      <c r="BJ15" s="215"/>
      <c r="BK15" s="214">
        <f t="shared" si="23"/>
        <v>0</v>
      </c>
      <c r="BL15" s="206">
        <f t="shared" si="24"/>
        <v>0</v>
      </c>
      <c r="BM15" s="212">
        <f t="shared" si="25"/>
        <v>0</v>
      </c>
      <c r="BN15" s="212">
        <f t="shared" si="26"/>
        <v>-14.5</v>
      </c>
      <c r="BO15" s="214">
        <f t="shared" si="36"/>
        <v>14.5</v>
      </c>
      <c r="BP15" s="217">
        <f t="shared" si="27"/>
        <v>14.5</v>
      </c>
      <c r="BQ15" s="218" t="s">
        <v>71</v>
      </c>
      <c r="BR15" s="256"/>
      <c r="BS15" s="257"/>
      <c r="BT15" s="257" t="str">
        <f t="shared" si="28"/>
        <v/>
      </c>
      <c r="BU15" s="257" t="str">
        <f t="shared" si="29"/>
        <v/>
      </c>
      <c r="BV15" s="257" t="str">
        <f t="shared" si="30"/>
        <v/>
      </c>
      <c r="BW15" s="257" t="str">
        <f t="shared" si="31"/>
        <v/>
      </c>
      <c r="BX15" s="258">
        <f t="shared" si="32"/>
        <v>0</v>
      </c>
      <c r="BY15" s="256" t="s">
        <v>23</v>
      </c>
      <c r="BZ15" s="329">
        <f t="shared" si="33"/>
        <v>14.5</v>
      </c>
      <c r="CA15" s="329">
        <f t="shared" si="0"/>
        <v>14.5</v>
      </c>
      <c r="CB15" s="329" t="str">
        <f t="shared" si="1"/>
        <v/>
      </c>
      <c r="CC15" s="329" t="str">
        <f t="shared" si="2"/>
        <v/>
      </c>
      <c r="CD15" s="329" t="str">
        <f t="shared" si="3"/>
        <v/>
      </c>
      <c r="CE15" s="258">
        <f t="shared" si="34"/>
        <v>14.5</v>
      </c>
      <c r="CF15" s="259">
        <f t="shared" si="35"/>
        <v>0</v>
      </c>
      <c r="CG15" s="260"/>
      <c r="CH15" s="260"/>
      <c r="CI15" s="260"/>
    </row>
    <row r="16" spans="1:87" s="195" customFormat="1" ht="12.75" customHeight="1" x14ac:dyDescent="0.2">
      <c r="A16" s="252" t="s">
        <v>59</v>
      </c>
      <c r="B16" s="253" t="s">
        <v>60</v>
      </c>
      <c r="C16" s="330">
        <v>8</v>
      </c>
      <c r="D16" s="196" t="s">
        <v>61</v>
      </c>
      <c r="E16" s="197" t="s">
        <v>62</v>
      </c>
      <c r="F16" s="198" t="s">
        <v>68</v>
      </c>
      <c r="G16" s="199" t="s">
        <v>77</v>
      </c>
      <c r="H16" s="200" t="s">
        <v>65</v>
      </c>
      <c r="I16" s="201" t="s">
        <v>66</v>
      </c>
      <c r="J16" s="202">
        <v>0</v>
      </c>
      <c r="K16" s="51">
        <v>0</v>
      </c>
      <c r="L16" s="51">
        <v>0</v>
      </c>
      <c r="M16" s="51">
        <v>10</v>
      </c>
      <c r="N16" s="51">
        <v>0</v>
      </c>
      <c r="O16" s="52">
        <f t="shared" si="4"/>
        <v>10</v>
      </c>
      <c r="P16" s="51">
        <v>0</v>
      </c>
      <c r="Q16" s="51">
        <v>0</v>
      </c>
      <c r="R16" s="51">
        <v>0</v>
      </c>
      <c r="S16" s="51">
        <v>10</v>
      </c>
      <c r="T16" s="52">
        <f t="shared" si="5"/>
        <v>10</v>
      </c>
      <c r="U16" s="51">
        <f t="shared" si="6"/>
        <v>0</v>
      </c>
      <c r="V16" s="203" t="s">
        <v>60</v>
      </c>
      <c r="W16" s="254"/>
      <c r="X16" s="254"/>
      <c r="Y16" s="254"/>
      <c r="Z16" s="204">
        <f t="shared" si="7"/>
        <v>0</v>
      </c>
      <c r="AA16" s="205">
        <f t="shared" si="8"/>
        <v>0</v>
      </c>
      <c r="AB16" s="205"/>
      <c r="AC16" s="205"/>
      <c r="AD16" s="205"/>
      <c r="AE16" s="204">
        <f t="shared" si="9"/>
        <v>0</v>
      </c>
      <c r="AF16" s="205">
        <f t="shared" si="10"/>
        <v>0</v>
      </c>
      <c r="AG16" s="206"/>
      <c r="AH16" s="207"/>
      <c r="AI16" s="208"/>
      <c r="AJ16" s="204">
        <f t="shared" si="11"/>
        <v>0</v>
      </c>
      <c r="AK16" s="206">
        <f t="shared" si="12"/>
        <v>-10</v>
      </c>
      <c r="AL16" s="209">
        <f>10*0</f>
        <v>0</v>
      </c>
      <c r="AM16" s="219"/>
      <c r="AN16" s="209">
        <v>10</v>
      </c>
      <c r="AO16" s="210">
        <f t="shared" si="13"/>
        <v>10</v>
      </c>
      <c r="AP16" s="211">
        <f t="shared" si="14"/>
        <v>10</v>
      </c>
      <c r="AQ16" s="212">
        <f t="shared" si="15"/>
        <v>10</v>
      </c>
      <c r="AR16" s="212">
        <f t="shared" si="16"/>
        <v>0</v>
      </c>
      <c r="AS16" s="254"/>
      <c r="AT16" s="254"/>
      <c r="AU16" s="255"/>
      <c r="AV16" s="213">
        <f t="shared" si="17"/>
        <v>0</v>
      </c>
      <c r="AW16" s="206">
        <f t="shared" si="18"/>
        <v>0</v>
      </c>
      <c r="AX16" s="206"/>
      <c r="AY16" s="206"/>
      <c r="AZ16" s="211"/>
      <c r="BA16" s="214">
        <f t="shared" si="19"/>
        <v>0</v>
      </c>
      <c r="BB16" s="206">
        <f t="shared" si="20"/>
        <v>0</v>
      </c>
      <c r="BC16" s="206"/>
      <c r="BD16" s="207"/>
      <c r="BE16" s="215"/>
      <c r="BF16" s="214">
        <f t="shared" si="21"/>
        <v>0</v>
      </c>
      <c r="BG16" s="206">
        <f t="shared" si="22"/>
        <v>0</v>
      </c>
      <c r="BH16" s="207"/>
      <c r="BI16" s="207"/>
      <c r="BJ16" s="215">
        <f>10*0</f>
        <v>0</v>
      </c>
      <c r="BK16" s="214">
        <f t="shared" si="23"/>
        <v>0</v>
      </c>
      <c r="BL16" s="206">
        <f t="shared" si="24"/>
        <v>-10</v>
      </c>
      <c r="BM16" s="212">
        <f t="shared" si="25"/>
        <v>0</v>
      </c>
      <c r="BN16" s="212">
        <f t="shared" si="26"/>
        <v>-10</v>
      </c>
      <c r="BO16" s="214">
        <f t="shared" si="36"/>
        <v>10</v>
      </c>
      <c r="BP16" s="217">
        <f t="shared" si="27"/>
        <v>10</v>
      </c>
      <c r="BQ16" s="218" t="s">
        <v>67</v>
      </c>
      <c r="BR16" s="256"/>
      <c r="BS16" s="257"/>
      <c r="BT16" s="257" t="str">
        <f t="shared" si="28"/>
        <v/>
      </c>
      <c r="BU16" s="257" t="str">
        <f t="shared" si="29"/>
        <v/>
      </c>
      <c r="BV16" s="257" t="str">
        <f t="shared" si="30"/>
        <v/>
      </c>
      <c r="BW16" s="257" t="str">
        <f t="shared" si="31"/>
        <v/>
      </c>
      <c r="BX16" s="258">
        <f t="shared" si="32"/>
        <v>0</v>
      </c>
      <c r="BY16" s="256" t="s">
        <v>23</v>
      </c>
      <c r="BZ16" s="329">
        <f t="shared" si="33"/>
        <v>10</v>
      </c>
      <c r="CA16" s="329">
        <f t="shared" si="0"/>
        <v>10</v>
      </c>
      <c r="CB16" s="329" t="str">
        <f t="shared" si="1"/>
        <v/>
      </c>
      <c r="CC16" s="329" t="str">
        <f t="shared" si="2"/>
        <v/>
      </c>
      <c r="CD16" s="329" t="str">
        <f t="shared" si="3"/>
        <v/>
      </c>
      <c r="CE16" s="258">
        <f t="shared" si="34"/>
        <v>10</v>
      </c>
      <c r="CF16" s="259">
        <f t="shared" si="35"/>
        <v>0</v>
      </c>
      <c r="CG16" s="260"/>
      <c r="CH16" s="260"/>
      <c r="CI16" s="260"/>
    </row>
    <row r="17" spans="1:87" s="195" customFormat="1" ht="12.75" customHeight="1" x14ac:dyDescent="0.2">
      <c r="A17" s="252" t="s">
        <v>59</v>
      </c>
      <c r="B17" s="253" t="s">
        <v>60</v>
      </c>
      <c r="C17" s="330">
        <v>9</v>
      </c>
      <c r="D17" s="196" t="s">
        <v>61</v>
      </c>
      <c r="E17" s="197" t="s">
        <v>62</v>
      </c>
      <c r="F17" s="198" t="s">
        <v>63</v>
      </c>
      <c r="G17" s="262" t="s">
        <v>78</v>
      </c>
      <c r="H17" s="200" t="s">
        <v>65</v>
      </c>
      <c r="I17" s="201" t="s">
        <v>66</v>
      </c>
      <c r="J17" s="202">
        <v>0</v>
      </c>
      <c r="K17" s="51">
        <v>0</v>
      </c>
      <c r="L17" s="51">
        <v>0</v>
      </c>
      <c r="M17" s="51">
        <v>80</v>
      </c>
      <c r="N17" s="51">
        <v>0</v>
      </c>
      <c r="O17" s="52">
        <f t="shared" si="4"/>
        <v>80</v>
      </c>
      <c r="P17" s="51">
        <v>0</v>
      </c>
      <c r="Q17" s="51">
        <v>0</v>
      </c>
      <c r="R17" s="51">
        <v>0</v>
      </c>
      <c r="S17" s="51">
        <v>60</v>
      </c>
      <c r="T17" s="52">
        <f t="shared" si="5"/>
        <v>60</v>
      </c>
      <c r="U17" s="51">
        <f t="shared" si="6"/>
        <v>20</v>
      </c>
      <c r="V17" s="203" t="s">
        <v>60</v>
      </c>
      <c r="W17" s="254"/>
      <c r="X17" s="254"/>
      <c r="Y17" s="254"/>
      <c r="Z17" s="204">
        <f t="shared" si="7"/>
        <v>0</v>
      </c>
      <c r="AA17" s="205">
        <f t="shared" si="8"/>
        <v>0</v>
      </c>
      <c r="AB17" s="205"/>
      <c r="AC17" s="205"/>
      <c r="AD17" s="205"/>
      <c r="AE17" s="204">
        <f t="shared" si="9"/>
        <v>0</v>
      </c>
      <c r="AF17" s="205">
        <f t="shared" si="10"/>
        <v>0</v>
      </c>
      <c r="AG17" s="206"/>
      <c r="AH17" s="207"/>
      <c r="AI17" s="208"/>
      <c r="AJ17" s="204">
        <f t="shared" si="11"/>
        <v>0</v>
      </c>
      <c r="AK17" s="206">
        <f t="shared" si="12"/>
        <v>-80</v>
      </c>
      <c r="AL17" s="209">
        <f>80*0</f>
        <v>0</v>
      </c>
      <c r="AM17" s="219"/>
      <c r="AN17" s="209">
        <v>80</v>
      </c>
      <c r="AO17" s="210">
        <f t="shared" si="13"/>
        <v>80</v>
      </c>
      <c r="AP17" s="211">
        <f t="shared" si="14"/>
        <v>80</v>
      </c>
      <c r="AQ17" s="212">
        <f t="shared" si="15"/>
        <v>80</v>
      </c>
      <c r="AR17" s="212">
        <f t="shared" si="16"/>
        <v>0</v>
      </c>
      <c r="AS17" s="254"/>
      <c r="AT17" s="254"/>
      <c r="AU17" s="255"/>
      <c r="AV17" s="213">
        <f t="shared" si="17"/>
        <v>0</v>
      </c>
      <c r="AW17" s="206">
        <f t="shared" si="18"/>
        <v>0</v>
      </c>
      <c r="AX17" s="206"/>
      <c r="AY17" s="206"/>
      <c r="AZ17" s="211"/>
      <c r="BA17" s="214">
        <f t="shared" si="19"/>
        <v>0</v>
      </c>
      <c r="BB17" s="206">
        <f t="shared" si="20"/>
        <v>0</v>
      </c>
      <c r="BC17" s="206"/>
      <c r="BD17" s="207"/>
      <c r="BE17" s="215"/>
      <c r="BF17" s="214">
        <f t="shared" si="21"/>
        <v>0</v>
      </c>
      <c r="BG17" s="206">
        <f t="shared" si="22"/>
        <v>0</v>
      </c>
      <c r="BH17" s="207"/>
      <c r="BI17" s="207"/>
      <c r="BJ17" s="215">
        <f>60*0</f>
        <v>0</v>
      </c>
      <c r="BK17" s="214">
        <f t="shared" si="23"/>
        <v>0</v>
      </c>
      <c r="BL17" s="206">
        <f t="shared" si="24"/>
        <v>-60</v>
      </c>
      <c r="BM17" s="212">
        <f t="shared" si="25"/>
        <v>0</v>
      </c>
      <c r="BN17" s="212">
        <f t="shared" si="26"/>
        <v>-60</v>
      </c>
      <c r="BO17" s="214">
        <f>J17+AQ17-BM17</f>
        <v>80</v>
      </c>
      <c r="BP17" s="217">
        <f t="shared" si="27"/>
        <v>60</v>
      </c>
      <c r="BQ17" s="218" t="s">
        <v>67</v>
      </c>
      <c r="BR17" s="256"/>
      <c r="BS17" s="257"/>
      <c r="BT17" s="257" t="str">
        <f t="shared" si="28"/>
        <v/>
      </c>
      <c r="BU17" s="257" t="str">
        <f t="shared" si="29"/>
        <v/>
      </c>
      <c r="BV17" s="257" t="str">
        <f t="shared" si="30"/>
        <v/>
      </c>
      <c r="BW17" s="257" t="str">
        <f t="shared" si="31"/>
        <v/>
      </c>
      <c r="BX17" s="258">
        <f t="shared" si="32"/>
        <v>0</v>
      </c>
      <c r="BY17" s="256" t="s">
        <v>23</v>
      </c>
      <c r="BZ17" s="329">
        <f t="shared" si="33"/>
        <v>80</v>
      </c>
      <c r="CA17" s="329">
        <f t="shared" si="0"/>
        <v>80</v>
      </c>
      <c r="CB17" s="329" t="str">
        <f t="shared" si="1"/>
        <v/>
      </c>
      <c r="CC17" s="329" t="str">
        <f t="shared" si="2"/>
        <v/>
      </c>
      <c r="CD17" s="329" t="str">
        <f t="shared" si="3"/>
        <v/>
      </c>
      <c r="CE17" s="258">
        <f t="shared" si="34"/>
        <v>80</v>
      </c>
      <c r="CF17" s="259">
        <f t="shared" si="35"/>
        <v>0</v>
      </c>
      <c r="CG17" s="260"/>
      <c r="CH17" s="260"/>
      <c r="CI17" s="260"/>
    </row>
    <row r="18" spans="1:87" s="24" customFormat="1" ht="12.75" customHeight="1" x14ac:dyDescent="0.2">
      <c r="A18" s="177" t="s">
        <v>59</v>
      </c>
      <c r="B18" s="312" t="s">
        <v>60</v>
      </c>
      <c r="C18" s="24">
        <v>10</v>
      </c>
      <c r="D18" s="108"/>
      <c r="E18" s="109"/>
      <c r="F18" s="49"/>
      <c r="G18" s="110"/>
      <c r="H18" s="111"/>
      <c r="I18" s="112"/>
      <c r="J18" s="50"/>
      <c r="K18" s="113"/>
      <c r="L18" s="113"/>
      <c r="M18" s="113"/>
      <c r="N18" s="113"/>
      <c r="O18" s="114">
        <f t="shared" si="4"/>
        <v>0</v>
      </c>
      <c r="P18" s="113"/>
      <c r="Q18" s="113"/>
      <c r="R18" s="113"/>
      <c r="S18" s="113"/>
      <c r="T18" s="114">
        <f t="shared" si="5"/>
        <v>0</v>
      </c>
      <c r="U18" s="113">
        <f t="shared" si="6"/>
        <v>0</v>
      </c>
      <c r="V18" s="115"/>
      <c r="W18" s="313"/>
      <c r="X18" s="313"/>
      <c r="Y18" s="313"/>
      <c r="Z18" s="117">
        <f t="shared" si="7"/>
        <v>0</v>
      </c>
      <c r="AA18" s="118">
        <f t="shared" si="8"/>
        <v>0</v>
      </c>
      <c r="AB18" s="118"/>
      <c r="AC18" s="118"/>
      <c r="AD18" s="118"/>
      <c r="AE18" s="117">
        <f t="shared" si="9"/>
        <v>0</v>
      </c>
      <c r="AF18" s="118">
        <f t="shared" si="10"/>
        <v>0</v>
      </c>
      <c r="AG18" s="119"/>
      <c r="AH18" s="120"/>
      <c r="AI18" s="121"/>
      <c r="AJ18" s="117">
        <f t="shared" si="11"/>
        <v>0</v>
      </c>
      <c r="AK18" s="119">
        <f t="shared" si="12"/>
        <v>0</v>
      </c>
      <c r="AL18" s="53"/>
      <c r="AM18" s="53"/>
      <c r="AN18" s="53"/>
      <c r="AO18" s="54">
        <f t="shared" si="13"/>
        <v>0</v>
      </c>
      <c r="AP18" s="122">
        <f t="shared" si="14"/>
        <v>0</v>
      </c>
      <c r="AQ18" s="123">
        <f t="shared" si="15"/>
        <v>0</v>
      </c>
      <c r="AR18" s="123">
        <f t="shared" si="16"/>
        <v>0</v>
      </c>
      <c r="AS18" s="313"/>
      <c r="AT18" s="313"/>
      <c r="AU18" s="314"/>
      <c r="AV18" s="125">
        <f t="shared" si="17"/>
        <v>0</v>
      </c>
      <c r="AW18" s="119">
        <f t="shared" si="18"/>
        <v>0</v>
      </c>
      <c r="AX18" s="119"/>
      <c r="AY18" s="119"/>
      <c r="AZ18" s="122"/>
      <c r="BA18" s="126">
        <f t="shared" si="19"/>
        <v>0</v>
      </c>
      <c r="BB18" s="119">
        <f t="shared" si="20"/>
        <v>0</v>
      </c>
      <c r="BC18" s="119"/>
      <c r="BD18" s="120"/>
      <c r="BE18" s="127"/>
      <c r="BF18" s="126">
        <f t="shared" si="21"/>
        <v>0</v>
      </c>
      <c r="BG18" s="119">
        <f t="shared" si="22"/>
        <v>0</v>
      </c>
      <c r="BH18" s="120"/>
      <c r="BI18" s="120"/>
      <c r="BJ18" s="127"/>
      <c r="BK18" s="126">
        <f t="shared" si="23"/>
        <v>0</v>
      </c>
      <c r="BL18" s="119">
        <f t="shared" si="24"/>
        <v>0</v>
      </c>
      <c r="BM18" s="123">
        <f t="shared" si="25"/>
        <v>0</v>
      </c>
      <c r="BN18" s="123">
        <f t="shared" si="26"/>
        <v>0</v>
      </c>
      <c r="BO18" s="126">
        <f t="shared" si="36"/>
        <v>0</v>
      </c>
      <c r="BP18" s="128">
        <f t="shared" si="27"/>
        <v>0</v>
      </c>
      <c r="BQ18" s="22"/>
      <c r="BR18" s="256"/>
      <c r="BS18" s="257"/>
      <c r="BT18" s="257" t="str">
        <f t="shared" si="28"/>
        <v/>
      </c>
      <c r="BU18" s="257" t="str">
        <f t="shared" si="29"/>
        <v/>
      </c>
      <c r="BV18" s="257" t="str">
        <f t="shared" si="30"/>
        <v/>
      </c>
      <c r="BW18" s="257" t="str">
        <f t="shared" si="31"/>
        <v/>
      </c>
      <c r="BX18" s="258">
        <f t="shared" si="32"/>
        <v>0</v>
      </c>
      <c r="BY18" s="256"/>
      <c r="BZ18" s="329"/>
      <c r="CA18" s="329" t="str">
        <f t="shared" si="0"/>
        <v/>
      </c>
      <c r="CB18" s="329" t="str">
        <f t="shared" si="1"/>
        <v/>
      </c>
      <c r="CC18" s="329" t="str">
        <f t="shared" si="2"/>
        <v/>
      </c>
      <c r="CD18" s="329" t="str">
        <f t="shared" si="3"/>
        <v/>
      </c>
      <c r="CE18" s="258">
        <f t="shared" si="34"/>
        <v>0</v>
      </c>
      <c r="CF18" s="259">
        <f t="shared" si="35"/>
        <v>0</v>
      </c>
      <c r="CG18" s="260"/>
      <c r="CH18" s="260"/>
      <c r="CI18" s="260"/>
    </row>
    <row r="19" spans="1:87" s="24" customFormat="1" ht="12.75" customHeight="1" x14ac:dyDescent="0.2">
      <c r="A19" s="177" t="s">
        <v>59</v>
      </c>
      <c r="B19" s="312" t="s">
        <v>60</v>
      </c>
      <c r="C19" s="24">
        <v>11</v>
      </c>
      <c r="D19" s="108"/>
      <c r="E19" s="109"/>
      <c r="F19" s="49"/>
      <c r="G19" s="110"/>
      <c r="H19" s="111"/>
      <c r="I19" s="112"/>
      <c r="J19" s="50"/>
      <c r="K19" s="113"/>
      <c r="L19" s="113"/>
      <c r="M19" s="113"/>
      <c r="N19" s="113"/>
      <c r="O19" s="114">
        <f t="shared" si="4"/>
        <v>0</v>
      </c>
      <c r="P19" s="113"/>
      <c r="Q19" s="113"/>
      <c r="R19" s="113"/>
      <c r="S19" s="113"/>
      <c r="T19" s="114">
        <f t="shared" si="5"/>
        <v>0</v>
      </c>
      <c r="U19" s="113">
        <f t="shared" si="6"/>
        <v>0</v>
      </c>
      <c r="V19" s="115"/>
      <c r="W19" s="313"/>
      <c r="X19" s="313"/>
      <c r="Y19" s="313"/>
      <c r="Z19" s="117">
        <f t="shared" si="7"/>
        <v>0</v>
      </c>
      <c r="AA19" s="118">
        <f t="shared" si="8"/>
        <v>0</v>
      </c>
      <c r="AB19" s="118"/>
      <c r="AC19" s="118"/>
      <c r="AD19" s="118"/>
      <c r="AE19" s="117">
        <f t="shared" si="9"/>
        <v>0</v>
      </c>
      <c r="AF19" s="118">
        <f t="shared" si="10"/>
        <v>0</v>
      </c>
      <c r="AG19" s="119"/>
      <c r="AH19" s="120"/>
      <c r="AI19" s="121"/>
      <c r="AJ19" s="117">
        <f t="shared" si="11"/>
        <v>0</v>
      </c>
      <c r="AK19" s="119">
        <f t="shared" si="12"/>
        <v>0</v>
      </c>
      <c r="AL19" s="53"/>
      <c r="AM19" s="53"/>
      <c r="AN19" s="53"/>
      <c r="AO19" s="54">
        <f t="shared" si="13"/>
        <v>0</v>
      </c>
      <c r="AP19" s="122">
        <f t="shared" si="14"/>
        <v>0</v>
      </c>
      <c r="AQ19" s="123">
        <f t="shared" si="15"/>
        <v>0</v>
      </c>
      <c r="AR19" s="123">
        <f t="shared" si="16"/>
        <v>0</v>
      </c>
      <c r="AS19" s="313"/>
      <c r="AT19" s="313"/>
      <c r="AU19" s="314"/>
      <c r="AV19" s="125">
        <f t="shared" si="17"/>
        <v>0</v>
      </c>
      <c r="AW19" s="119">
        <f t="shared" si="18"/>
        <v>0</v>
      </c>
      <c r="AX19" s="119"/>
      <c r="AY19" s="119"/>
      <c r="AZ19" s="122"/>
      <c r="BA19" s="126">
        <f t="shared" si="19"/>
        <v>0</v>
      </c>
      <c r="BB19" s="119">
        <f t="shared" si="20"/>
        <v>0</v>
      </c>
      <c r="BC19" s="119"/>
      <c r="BD19" s="120"/>
      <c r="BE19" s="127"/>
      <c r="BF19" s="126">
        <f t="shared" si="21"/>
        <v>0</v>
      </c>
      <c r="BG19" s="119">
        <f t="shared" si="22"/>
        <v>0</v>
      </c>
      <c r="BH19" s="120"/>
      <c r="BI19" s="120"/>
      <c r="BJ19" s="127"/>
      <c r="BK19" s="126">
        <f t="shared" si="23"/>
        <v>0</v>
      </c>
      <c r="BL19" s="119">
        <f t="shared" si="24"/>
        <v>0</v>
      </c>
      <c r="BM19" s="123">
        <f t="shared" si="25"/>
        <v>0</v>
      </c>
      <c r="BN19" s="123">
        <f t="shared" si="26"/>
        <v>0</v>
      </c>
      <c r="BO19" s="126">
        <f t="shared" si="36"/>
        <v>0</v>
      </c>
      <c r="BP19" s="128">
        <f t="shared" si="27"/>
        <v>0</v>
      </c>
      <c r="BQ19" s="22"/>
      <c r="BR19" s="256"/>
      <c r="BS19" s="257"/>
      <c r="BT19" s="257" t="str">
        <f t="shared" si="28"/>
        <v/>
      </c>
      <c r="BU19" s="257" t="str">
        <f t="shared" si="29"/>
        <v/>
      </c>
      <c r="BV19" s="257" t="str">
        <f t="shared" si="30"/>
        <v/>
      </c>
      <c r="BW19" s="257" t="str">
        <f t="shared" si="31"/>
        <v/>
      </c>
      <c r="BX19" s="258">
        <f t="shared" si="32"/>
        <v>0</v>
      </c>
      <c r="BY19" s="256"/>
      <c r="BZ19" s="329"/>
      <c r="CA19" s="329" t="str">
        <f t="shared" si="0"/>
        <v/>
      </c>
      <c r="CB19" s="329" t="str">
        <f t="shared" si="1"/>
        <v/>
      </c>
      <c r="CC19" s="329" t="str">
        <f t="shared" si="2"/>
        <v/>
      </c>
      <c r="CD19" s="329" t="str">
        <f t="shared" si="3"/>
        <v/>
      </c>
      <c r="CE19" s="258">
        <f t="shared" si="34"/>
        <v>0</v>
      </c>
      <c r="CF19" s="259">
        <f t="shared" si="35"/>
        <v>0</v>
      </c>
      <c r="CG19" s="260"/>
      <c r="CH19" s="260"/>
      <c r="CI19" s="260"/>
    </row>
    <row r="20" spans="1:87" s="24" customFormat="1" ht="12.75" customHeight="1" x14ac:dyDescent="0.2">
      <c r="A20" s="177" t="s">
        <v>59</v>
      </c>
      <c r="B20" s="312" t="s">
        <v>60</v>
      </c>
      <c r="C20" s="24">
        <v>12</v>
      </c>
      <c r="D20" s="108"/>
      <c r="E20" s="109"/>
      <c r="F20" s="49"/>
      <c r="G20" s="110"/>
      <c r="H20" s="111"/>
      <c r="I20" s="112"/>
      <c r="J20" s="50"/>
      <c r="K20" s="113"/>
      <c r="L20" s="113"/>
      <c r="M20" s="113"/>
      <c r="N20" s="113"/>
      <c r="O20" s="114">
        <f t="shared" si="4"/>
        <v>0</v>
      </c>
      <c r="P20" s="113"/>
      <c r="Q20" s="113"/>
      <c r="R20" s="113"/>
      <c r="S20" s="113"/>
      <c r="T20" s="114">
        <f t="shared" si="5"/>
        <v>0</v>
      </c>
      <c r="U20" s="113">
        <f t="shared" si="6"/>
        <v>0</v>
      </c>
      <c r="V20" s="115"/>
      <c r="W20" s="313"/>
      <c r="X20" s="313"/>
      <c r="Y20" s="313"/>
      <c r="Z20" s="117">
        <f t="shared" si="7"/>
        <v>0</v>
      </c>
      <c r="AA20" s="118">
        <f t="shared" si="8"/>
        <v>0</v>
      </c>
      <c r="AB20" s="118"/>
      <c r="AC20" s="118"/>
      <c r="AD20" s="118"/>
      <c r="AE20" s="117">
        <f t="shared" si="9"/>
        <v>0</v>
      </c>
      <c r="AF20" s="118">
        <f t="shared" si="10"/>
        <v>0</v>
      </c>
      <c r="AG20" s="119"/>
      <c r="AH20" s="120"/>
      <c r="AI20" s="121"/>
      <c r="AJ20" s="117">
        <f t="shared" si="11"/>
        <v>0</v>
      </c>
      <c r="AK20" s="119">
        <f t="shared" si="12"/>
        <v>0</v>
      </c>
      <c r="AL20" s="53"/>
      <c r="AM20" s="53"/>
      <c r="AN20" s="53"/>
      <c r="AO20" s="54">
        <f t="shared" si="13"/>
        <v>0</v>
      </c>
      <c r="AP20" s="122">
        <f t="shared" si="14"/>
        <v>0</v>
      </c>
      <c r="AQ20" s="123">
        <f t="shared" si="15"/>
        <v>0</v>
      </c>
      <c r="AR20" s="123">
        <f t="shared" si="16"/>
        <v>0</v>
      </c>
      <c r="AS20" s="313"/>
      <c r="AT20" s="313"/>
      <c r="AU20" s="314"/>
      <c r="AV20" s="125">
        <f t="shared" si="17"/>
        <v>0</v>
      </c>
      <c r="AW20" s="119">
        <f t="shared" si="18"/>
        <v>0</v>
      </c>
      <c r="AX20" s="119"/>
      <c r="AY20" s="119"/>
      <c r="AZ20" s="122"/>
      <c r="BA20" s="126">
        <f t="shared" si="19"/>
        <v>0</v>
      </c>
      <c r="BB20" s="119">
        <f t="shared" si="20"/>
        <v>0</v>
      </c>
      <c r="BC20" s="119"/>
      <c r="BD20" s="120"/>
      <c r="BE20" s="127"/>
      <c r="BF20" s="126">
        <f t="shared" si="21"/>
        <v>0</v>
      </c>
      <c r="BG20" s="119">
        <f t="shared" si="22"/>
        <v>0</v>
      </c>
      <c r="BH20" s="120"/>
      <c r="BI20" s="120"/>
      <c r="BJ20" s="127"/>
      <c r="BK20" s="126">
        <f t="shared" si="23"/>
        <v>0</v>
      </c>
      <c r="BL20" s="119">
        <f t="shared" si="24"/>
        <v>0</v>
      </c>
      <c r="BM20" s="123">
        <f t="shared" si="25"/>
        <v>0</v>
      </c>
      <c r="BN20" s="123">
        <f t="shared" si="26"/>
        <v>0</v>
      </c>
      <c r="BO20" s="126">
        <f t="shared" si="36"/>
        <v>0</v>
      </c>
      <c r="BP20" s="128">
        <f t="shared" si="27"/>
        <v>0</v>
      </c>
      <c r="BQ20" s="22"/>
      <c r="BR20" s="256"/>
      <c r="BS20" s="257"/>
      <c r="BT20" s="257" t="str">
        <f t="shared" si="28"/>
        <v/>
      </c>
      <c r="BU20" s="257" t="str">
        <f t="shared" si="29"/>
        <v/>
      </c>
      <c r="BV20" s="257" t="str">
        <f t="shared" si="30"/>
        <v/>
      </c>
      <c r="BW20" s="257" t="str">
        <f t="shared" si="31"/>
        <v/>
      </c>
      <c r="BX20" s="258">
        <f t="shared" si="32"/>
        <v>0</v>
      </c>
      <c r="BY20" s="256"/>
      <c r="BZ20" s="329"/>
      <c r="CA20" s="329" t="str">
        <f t="shared" si="0"/>
        <v/>
      </c>
      <c r="CB20" s="329" t="str">
        <f t="shared" si="1"/>
        <v/>
      </c>
      <c r="CC20" s="329" t="str">
        <f t="shared" si="2"/>
        <v/>
      </c>
      <c r="CD20" s="329" t="str">
        <f t="shared" si="3"/>
        <v/>
      </c>
      <c r="CE20" s="258">
        <f t="shared" si="34"/>
        <v>0</v>
      </c>
      <c r="CF20" s="259">
        <f t="shared" si="35"/>
        <v>0</v>
      </c>
      <c r="CG20" s="260"/>
      <c r="CH20" s="260"/>
      <c r="CI20" s="260"/>
    </row>
    <row r="21" spans="1:87" s="24" customFormat="1" ht="12.75" customHeight="1" x14ac:dyDescent="0.2">
      <c r="A21" s="177" t="s">
        <v>59</v>
      </c>
      <c r="B21" s="312" t="s">
        <v>60</v>
      </c>
      <c r="C21" s="24">
        <v>13</v>
      </c>
      <c r="D21" s="108"/>
      <c r="E21" s="109"/>
      <c r="F21" s="49"/>
      <c r="G21" s="110"/>
      <c r="H21" s="111"/>
      <c r="I21" s="112"/>
      <c r="J21" s="50"/>
      <c r="K21" s="113"/>
      <c r="L21" s="113"/>
      <c r="M21" s="113"/>
      <c r="N21" s="113"/>
      <c r="O21" s="114">
        <f t="shared" si="4"/>
        <v>0</v>
      </c>
      <c r="P21" s="113"/>
      <c r="Q21" s="113"/>
      <c r="R21" s="113"/>
      <c r="S21" s="113"/>
      <c r="T21" s="114">
        <f t="shared" si="5"/>
        <v>0</v>
      </c>
      <c r="U21" s="113">
        <f t="shared" si="6"/>
        <v>0</v>
      </c>
      <c r="V21" s="115"/>
      <c r="W21" s="313"/>
      <c r="X21" s="313"/>
      <c r="Y21" s="313"/>
      <c r="Z21" s="117">
        <f t="shared" si="7"/>
        <v>0</v>
      </c>
      <c r="AA21" s="118">
        <f t="shared" si="8"/>
        <v>0</v>
      </c>
      <c r="AB21" s="118"/>
      <c r="AC21" s="118"/>
      <c r="AD21" s="118"/>
      <c r="AE21" s="117">
        <f t="shared" si="9"/>
        <v>0</v>
      </c>
      <c r="AF21" s="118">
        <f t="shared" si="10"/>
        <v>0</v>
      </c>
      <c r="AG21" s="119"/>
      <c r="AH21" s="120"/>
      <c r="AI21" s="121"/>
      <c r="AJ21" s="117">
        <f t="shared" si="11"/>
        <v>0</v>
      </c>
      <c r="AK21" s="119">
        <f t="shared" si="12"/>
        <v>0</v>
      </c>
      <c r="AL21" s="53"/>
      <c r="AM21" s="53"/>
      <c r="AN21" s="53"/>
      <c r="AO21" s="54">
        <f t="shared" si="13"/>
        <v>0</v>
      </c>
      <c r="AP21" s="122">
        <f t="shared" si="14"/>
        <v>0</v>
      </c>
      <c r="AQ21" s="123">
        <f t="shared" si="15"/>
        <v>0</v>
      </c>
      <c r="AR21" s="123">
        <f t="shared" si="16"/>
        <v>0</v>
      </c>
      <c r="AS21" s="313"/>
      <c r="AT21" s="313"/>
      <c r="AU21" s="314"/>
      <c r="AV21" s="125">
        <f t="shared" si="17"/>
        <v>0</v>
      </c>
      <c r="AW21" s="119">
        <f t="shared" si="18"/>
        <v>0</v>
      </c>
      <c r="AX21" s="119"/>
      <c r="AY21" s="119"/>
      <c r="AZ21" s="122"/>
      <c r="BA21" s="126">
        <f t="shared" si="19"/>
        <v>0</v>
      </c>
      <c r="BB21" s="119">
        <f t="shared" si="20"/>
        <v>0</v>
      </c>
      <c r="BC21" s="119"/>
      <c r="BD21" s="120"/>
      <c r="BE21" s="127"/>
      <c r="BF21" s="126">
        <f t="shared" si="21"/>
        <v>0</v>
      </c>
      <c r="BG21" s="119">
        <f t="shared" si="22"/>
        <v>0</v>
      </c>
      <c r="BH21" s="120"/>
      <c r="BI21" s="120"/>
      <c r="BJ21" s="127"/>
      <c r="BK21" s="126">
        <f t="shared" si="23"/>
        <v>0</v>
      </c>
      <c r="BL21" s="119">
        <f t="shared" si="24"/>
        <v>0</v>
      </c>
      <c r="BM21" s="123">
        <f t="shared" si="25"/>
        <v>0</v>
      </c>
      <c r="BN21" s="123">
        <f t="shared" si="26"/>
        <v>0</v>
      </c>
      <c r="BO21" s="126">
        <f t="shared" si="36"/>
        <v>0</v>
      </c>
      <c r="BP21" s="128">
        <f t="shared" si="27"/>
        <v>0</v>
      </c>
      <c r="BQ21" s="22"/>
      <c r="BR21" s="256"/>
      <c r="BS21" s="257"/>
      <c r="BT21" s="257" t="str">
        <f t="shared" si="28"/>
        <v/>
      </c>
      <c r="BU21" s="257" t="str">
        <f t="shared" si="29"/>
        <v/>
      </c>
      <c r="BV21" s="257" t="str">
        <f t="shared" si="30"/>
        <v/>
      </c>
      <c r="BW21" s="257" t="str">
        <f t="shared" si="31"/>
        <v/>
      </c>
      <c r="BX21" s="258">
        <f t="shared" si="32"/>
        <v>0</v>
      </c>
      <c r="BY21" s="256"/>
      <c r="BZ21" s="329"/>
      <c r="CA21" s="329" t="str">
        <f t="shared" si="0"/>
        <v/>
      </c>
      <c r="CB21" s="329" t="str">
        <f t="shared" si="1"/>
        <v/>
      </c>
      <c r="CC21" s="329" t="str">
        <f t="shared" si="2"/>
        <v/>
      </c>
      <c r="CD21" s="329" t="str">
        <f t="shared" si="3"/>
        <v/>
      </c>
      <c r="CE21" s="258">
        <f t="shared" si="34"/>
        <v>0</v>
      </c>
      <c r="CF21" s="259">
        <f t="shared" si="35"/>
        <v>0</v>
      </c>
      <c r="CG21" s="260"/>
      <c r="CH21" s="260"/>
      <c r="CI21" s="260"/>
    </row>
    <row r="22" spans="1:87" s="24" customFormat="1" ht="12.75" customHeight="1" x14ac:dyDescent="0.2">
      <c r="A22" s="177" t="s">
        <v>59</v>
      </c>
      <c r="B22" s="312" t="s">
        <v>60</v>
      </c>
      <c r="C22" s="24">
        <v>14</v>
      </c>
      <c r="D22" s="108"/>
      <c r="E22" s="109"/>
      <c r="F22" s="49"/>
      <c r="G22" s="110"/>
      <c r="H22" s="111"/>
      <c r="I22" s="112"/>
      <c r="J22" s="50"/>
      <c r="K22" s="113"/>
      <c r="L22" s="113"/>
      <c r="M22" s="113"/>
      <c r="N22" s="113"/>
      <c r="O22" s="114">
        <f t="shared" si="4"/>
        <v>0</v>
      </c>
      <c r="P22" s="113"/>
      <c r="Q22" s="113"/>
      <c r="R22" s="113"/>
      <c r="S22" s="113"/>
      <c r="T22" s="114">
        <f t="shared" si="5"/>
        <v>0</v>
      </c>
      <c r="U22" s="113">
        <f t="shared" si="6"/>
        <v>0</v>
      </c>
      <c r="V22" s="115"/>
      <c r="W22" s="313"/>
      <c r="X22" s="313"/>
      <c r="Y22" s="313"/>
      <c r="Z22" s="117">
        <f t="shared" si="7"/>
        <v>0</v>
      </c>
      <c r="AA22" s="118">
        <f t="shared" si="8"/>
        <v>0</v>
      </c>
      <c r="AB22" s="118"/>
      <c r="AC22" s="118"/>
      <c r="AD22" s="118"/>
      <c r="AE22" s="117">
        <f t="shared" si="9"/>
        <v>0</v>
      </c>
      <c r="AF22" s="118">
        <f t="shared" si="10"/>
        <v>0</v>
      </c>
      <c r="AG22" s="119"/>
      <c r="AH22" s="120"/>
      <c r="AI22" s="121"/>
      <c r="AJ22" s="117">
        <f t="shared" si="11"/>
        <v>0</v>
      </c>
      <c r="AK22" s="119">
        <f t="shared" si="12"/>
        <v>0</v>
      </c>
      <c r="AL22" s="53"/>
      <c r="AM22" s="53"/>
      <c r="AN22" s="53"/>
      <c r="AO22" s="54">
        <f t="shared" si="13"/>
        <v>0</v>
      </c>
      <c r="AP22" s="122">
        <f t="shared" si="14"/>
        <v>0</v>
      </c>
      <c r="AQ22" s="123">
        <f t="shared" si="15"/>
        <v>0</v>
      </c>
      <c r="AR22" s="123">
        <f t="shared" si="16"/>
        <v>0</v>
      </c>
      <c r="AS22" s="313"/>
      <c r="AT22" s="313"/>
      <c r="AU22" s="314"/>
      <c r="AV22" s="125">
        <f t="shared" si="17"/>
        <v>0</v>
      </c>
      <c r="AW22" s="119">
        <f t="shared" si="18"/>
        <v>0</v>
      </c>
      <c r="AX22" s="119"/>
      <c r="AY22" s="119"/>
      <c r="AZ22" s="122"/>
      <c r="BA22" s="126">
        <f t="shared" si="19"/>
        <v>0</v>
      </c>
      <c r="BB22" s="119">
        <f t="shared" si="20"/>
        <v>0</v>
      </c>
      <c r="BC22" s="119"/>
      <c r="BD22" s="120"/>
      <c r="BE22" s="127"/>
      <c r="BF22" s="126">
        <f t="shared" si="21"/>
        <v>0</v>
      </c>
      <c r="BG22" s="119">
        <f t="shared" si="22"/>
        <v>0</v>
      </c>
      <c r="BH22" s="120"/>
      <c r="BI22" s="120"/>
      <c r="BJ22" s="127"/>
      <c r="BK22" s="126">
        <f t="shared" si="23"/>
        <v>0</v>
      </c>
      <c r="BL22" s="119">
        <f t="shared" si="24"/>
        <v>0</v>
      </c>
      <c r="BM22" s="123">
        <f t="shared" si="25"/>
        <v>0</v>
      </c>
      <c r="BN22" s="123">
        <f t="shared" si="26"/>
        <v>0</v>
      </c>
      <c r="BO22" s="126">
        <f t="shared" si="36"/>
        <v>0</v>
      </c>
      <c r="BP22" s="128">
        <f t="shared" si="27"/>
        <v>0</v>
      </c>
      <c r="BQ22" s="22"/>
      <c r="BR22" s="256"/>
      <c r="BS22" s="257"/>
      <c r="BT22" s="257" t="str">
        <f t="shared" si="28"/>
        <v/>
      </c>
      <c r="BU22" s="257" t="str">
        <f t="shared" si="29"/>
        <v/>
      </c>
      <c r="BV22" s="257" t="str">
        <f t="shared" si="30"/>
        <v/>
      </c>
      <c r="BW22" s="257" t="str">
        <f t="shared" si="31"/>
        <v/>
      </c>
      <c r="BX22" s="258">
        <f t="shared" si="32"/>
        <v>0</v>
      </c>
      <c r="BY22" s="256"/>
      <c r="BZ22" s="329"/>
      <c r="CA22" s="329" t="str">
        <f t="shared" si="0"/>
        <v/>
      </c>
      <c r="CB22" s="329" t="str">
        <f t="shared" si="1"/>
        <v/>
      </c>
      <c r="CC22" s="329" t="str">
        <f t="shared" si="2"/>
        <v/>
      </c>
      <c r="CD22" s="329" t="str">
        <f t="shared" si="3"/>
        <v/>
      </c>
      <c r="CE22" s="258">
        <f t="shared" si="34"/>
        <v>0</v>
      </c>
      <c r="CF22" s="259">
        <f t="shared" si="35"/>
        <v>0</v>
      </c>
      <c r="CG22" s="260"/>
      <c r="CH22" s="260"/>
      <c r="CI22" s="260"/>
    </row>
    <row r="23" spans="1:87" s="24" customFormat="1" ht="12.75" customHeight="1" x14ac:dyDescent="0.2">
      <c r="A23" s="177" t="s">
        <v>59</v>
      </c>
      <c r="B23" s="312" t="s">
        <v>60</v>
      </c>
      <c r="C23" s="24">
        <v>15</v>
      </c>
      <c r="D23" s="108"/>
      <c r="E23" s="109"/>
      <c r="F23" s="49"/>
      <c r="G23" s="110"/>
      <c r="H23" s="111"/>
      <c r="I23" s="112"/>
      <c r="J23" s="50"/>
      <c r="K23" s="113"/>
      <c r="L23" s="113"/>
      <c r="M23" s="113"/>
      <c r="N23" s="113"/>
      <c r="O23" s="114">
        <f t="shared" si="4"/>
        <v>0</v>
      </c>
      <c r="P23" s="113"/>
      <c r="Q23" s="113"/>
      <c r="R23" s="113"/>
      <c r="S23" s="113"/>
      <c r="T23" s="114">
        <f t="shared" si="5"/>
        <v>0</v>
      </c>
      <c r="U23" s="113">
        <f t="shared" si="6"/>
        <v>0</v>
      </c>
      <c r="V23" s="115"/>
      <c r="W23" s="313"/>
      <c r="X23" s="313"/>
      <c r="Y23" s="313"/>
      <c r="Z23" s="117">
        <f t="shared" si="7"/>
        <v>0</v>
      </c>
      <c r="AA23" s="118">
        <f t="shared" si="8"/>
        <v>0</v>
      </c>
      <c r="AB23" s="118"/>
      <c r="AC23" s="118"/>
      <c r="AD23" s="118"/>
      <c r="AE23" s="117">
        <f t="shared" si="9"/>
        <v>0</v>
      </c>
      <c r="AF23" s="118">
        <f t="shared" si="10"/>
        <v>0</v>
      </c>
      <c r="AG23" s="119"/>
      <c r="AH23" s="120"/>
      <c r="AI23" s="121"/>
      <c r="AJ23" s="117">
        <f t="shared" si="11"/>
        <v>0</v>
      </c>
      <c r="AK23" s="119">
        <f t="shared" si="12"/>
        <v>0</v>
      </c>
      <c r="AL23" s="53"/>
      <c r="AM23" s="53"/>
      <c r="AN23" s="53"/>
      <c r="AO23" s="54">
        <f t="shared" si="13"/>
        <v>0</v>
      </c>
      <c r="AP23" s="122">
        <f t="shared" si="14"/>
        <v>0</v>
      </c>
      <c r="AQ23" s="123">
        <f t="shared" si="15"/>
        <v>0</v>
      </c>
      <c r="AR23" s="123">
        <f t="shared" si="16"/>
        <v>0</v>
      </c>
      <c r="AS23" s="313"/>
      <c r="AT23" s="313"/>
      <c r="AU23" s="314"/>
      <c r="AV23" s="125">
        <f t="shared" si="17"/>
        <v>0</v>
      </c>
      <c r="AW23" s="119">
        <f t="shared" si="18"/>
        <v>0</v>
      </c>
      <c r="AX23" s="119"/>
      <c r="AY23" s="119"/>
      <c r="AZ23" s="122"/>
      <c r="BA23" s="126">
        <f t="shared" si="19"/>
        <v>0</v>
      </c>
      <c r="BB23" s="119">
        <f t="shared" si="20"/>
        <v>0</v>
      </c>
      <c r="BC23" s="119"/>
      <c r="BD23" s="120"/>
      <c r="BE23" s="127"/>
      <c r="BF23" s="126">
        <f t="shared" si="21"/>
        <v>0</v>
      </c>
      <c r="BG23" s="119">
        <f t="shared" si="22"/>
        <v>0</v>
      </c>
      <c r="BH23" s="120"/>
      <c r="BI23" s="120"/>
      <c r="BJ23" s="127"/>
      <c r="BK23" s="126">
        <f t="shared" si="23"/>
        <v>0</v>
      </c>
      <c r="BL23" s="119">
        <f t="shared" si="24"/>
        <v>0</v>
      </c>
      <c r="BM23" s="123">
        <f t="shared" si="25"/>
        <v>0</v>
      </c>
      <c r="BN23" s="123">
        <f t="shared" si="26"/>
        <v>0</v>
      </c>
      <c r="BO23" s="126">
        <f t="shared" si="36"/>
        <v>0</v>
      </c>
      <c r="BP23" s="128">
        <f t="shared" si="27"/>
        <v>0</v>
      </c>
      <c r="BQ23" s="22"/>
      <c r="BR23" s="256"/>
      <c r="BS23" s="257"/>
      <c r="BT23" s="257" t="str">
        <f t="shared" si="28"/>
        <v/>
      </c>
      <c r="BU23" s="257" t="str">
        <f t="shared" si="29"/>
        <v/>
      </c>
      <c r="BV23" s="257" t="str">
        <f t="shared" si="30"/>
        <v/>
      </c>
      <c r="BW23" s="257" t="str">
        <f t="shared" si="31"/>
        <v/>
      </c>
      <c r="BX23" s="258">
        <f t="shared" si="32"/>
        <v>0</v>
      </c>
      <c r="BY23" s="256"/>
      <c r="BZ23" s="329"/>
      <c r="CA23" s="329" t="str">
        <f t="shared" si="0"/>
        <v/>
      </c>
      <c r="CB23" s="329" t="str">
        <f t="shared" si="1"/>
        <v/>
      </c>
      <c r="CC23" s="329" t="str">
        <f t="shared" si="2"/>
        <v/>
      </c>
      <c r="CD23" s="329" t="str">
        <f t="shared" si="3"/>
        <v/>
      </c>
      <c r="CE23" s="258">
        <f t="shared" si="34"/>
        <v>0</v>
      </c>
      <c r="CF23" s="259">
        <f t="shared" si="35"/>
        <v>0</v>
      </c>
      <c r="CG23" s="260"/>
      <c r="CH23" s="260"/>
      <c r="CI23" s="260"/>
    </row>
    <row r="24" spans="1:87" s="24" customFormat="1" ht="12.75" customHeight="1" x14ac:dyDescent="0.2">
      <c r="A24" s="177" t="s">
        <v>59</v>
      </c>
      <c r="B24" s="312" t="s">
        <v>60</v>
      </c>
      <c r="C24" s="24">
        <v>16</v>
      </c>
      <c r="D24" s="108"/>
      <c r="E24" s="109"/>
      <c r="F24" s="49"/>
      <c r="G24" s="110"/>
      <c r="H24" s="111"/>
      <c r="I24" s="112"/>
      <c r="J24" s="50"/>
      <c r="K24" s="113"/>
      <c r="L24" s="113"/>
      <c r="M24" s="113"/>
      <c r="N24" s="113"/>
      <c r="O24" s="114">
        <f t="shared" si="4"/>
        <v>0</v>
      </c>
      <c r="P24" s="113"/>
      <c r="Q24" s="113"/>
      <c r="R24" s="113"/>
      <c r="S24" s="113"/>
      <c r="T24" s="114">
        <f t="shared" si="5"/>
        <v>0</v>
      </c>
      <c r="U24" s="113">
        <f t="shared" si="6"/>
        <v>0</v>
      </c>
      <c r="V24" s="115"/>
      <c r="W24" s="313"/>
      <c r="X24" s="313"/>
      <c r="Y24" s="313"/>
      <c r="Z24" s="117">
        <f t="shared" si="7"/>
        <v>0</v>
      </c>
      <c r="AA24" s="118">
        <f t="shared" si="8"/>
        <v>0</v>
      </c>
      <c r="AB24" s="118"/>
      <c r="AC24" s="118"/>
      <c r="AD24" s="118"/>
      <c r="AE24" s="117">
        <f t="shared" si="9"/>
        <v>0</v>
      </c>
      <c r="AF24" s="118">
        <f t="shared" si="10"/>
        <v>0</v>
      </c>
      <c r="AG24" s="119"/>
      <c r="AH24" s="120"/>
      <c r="AI24" s="121"/>
      <c r="AJ24" s="117">
        <f t="shared" si="11"/>
        <v>0</v>
      </c>
      <c r="AK24" s="119">
        <f t="shared" si="12"/>
        <v>0</v>
      </c>
      <c r="AL24" s="53"/>
      <c r="AM24" s="53"/>
      <c r="AN24" s="53"/>
      <c r="AO24" s="54">
        <f t="shared" si="13"/>
        <v>0</v>
      </c>
      <c r="AP24" s="122">
        <f t="shared" si="14"/>
        <v>0</v>
      </c>
      <c r="AQ24" s="123">
        <f t="shared" si="15"/>
        <v>0</v>
      </c>
      <c r="AR24" s="123">
        <f t="shared" si="16"/>
        <v>0</v>
      </c>
      <c r="AS24" s="313"/>
      <c r="AT24" s="313"/>
      <c r="AU24" s="314"/>
      <c r="AV24" s="125">
        <f t="shared" si="17"/>
        <v>0</v>
      </c>
      <c r="AW24" s="119">
        <f t="shared" si="18"/>
        <v>0</v>
      </c>
      <c r="AX24" s="119"/>
      <c r="AY24" s="119"/>
      <c r="AZ24" s="122"/>
      <c r="BA24" s="126">
        <f t="shared" si="19"/>
        <v>0</v>
      </c>
      <c r="BB24" s="119">
        <f t="shared" si="20"/>
        <v>0</v>
      </c>
      <c r="BC24" s="119"/>
      <c r="BD24" s="120"/>
      <c r="BE24" s="127"/>
      <c r="BF24" s="126">
        <f t="shared" si="21"/>
        <v>0</v>
      </c>
      <c r="BG24" s="119">
        <f t="shared" si="22"/>
        <v>0</v>
      </c>
      <c r="BH24" s="120"/>
      <c r="BI24" s="120"/>
      <c r="BJ24" s="127"/>
      <c r="BK24" s="126">
        <f t="shared" si="23"/>
        <v>0</v>
      </c>
      <c r="BL24" s="119">
        <f t="shared" si="24"/>
        <v>0</v>
      </c>
      <c r="BM24" s="123">
        <f t="shared" si="25"/>
        <v>0</v>
      </c>
      <c r="BN24" s="123">
        <f t="shared" si="26"/>
        <v>0</v>
      </c>
      <c r="BO24" s="126">
        <f t="shared" si="36"/>
        <v>0</v>
      </c>
      <c r="BP24" s="128">
        <f t="shared" si="27"/>
        <v>0</v>
      </c>
      <c r="BQ24" s="22"/>
      <c r="BR24" s="256"/>
      <c r="BS24" s="257"/>
      <c r="BT24" s="257" t="str">
        <f t="shared" si="28"/>
        <v/>
      </c>
      <c r="BU24" s="257" t="str">
        <f t="shared" si="29"/>
        <v/>
      </c>
      <c r="BV24" s="257" t="str">
        <f t="shared" si="30"/>
        <v/>
      </c>
      <c r="BW24" s="257" t="str">
        <f t="shared" si="31"/>
        <v/>
      </c>
      <c r="BX24" s="258">
        <f t="shared" si="32"/>
        <v>0</v>
      </c>
      <c r="BY24" s="256"/>
      <c r="BZ24" s="329"/>
      <c r="CA24" s="329" t="str">
        <f t="shared" si="0"/>
        <v/>
      </c>
      <c r="CB24" s="329" t="str">
        <f t="shared" si="1"/>
        <v/>
      </c>
      <c r="CC24" s="329" t="str">
        <f t="shared" si="2"/>
        <v/>
      </c>
      <c r="CD24" s="329" t="str">
        <f t="shared" si="3"/>
        <v/>
      </c>
      <c r="CE24" s="258">
        <f t="shared" si="34"/>
        <v>0</v>
      </c>
      <c r="CF24" s="259">
        <f t="shared" si="35"/>
        <v>0</v>
      </c>
      <c r="CG24" s="260"/>
      <c r="CH24" s="260"/>
      <c r="CI24" s="260"/>
    </row>
    <row r="25" spans="1:87" s="24" customFormat="1" ht="12.75" customHeight="1" x14ac:dyDescent="0.2">
      <c r="A25" s="177" t="s">
        <v>59</v>
      </c>
      <c r="B25" s="312" t="s">
        <v>60</v>
      </c>
      <c r="C25" s="24">
        <v>17</v>
      </c>
      <c r="D25" s="108"/>
      <c r="E25" s="109"/>
      <c r="F25" s="49"/>
      <c r="G25" s="110"/>
      <c r="H25" s="111"/>
      <c r="I25" s="112"/>
      <c r="J25" s="50"/>
      <c r="K25" s="113"/>
      <c r="L25" s="113"/>
      <c r="M25" s="113"/>
      <c r="N25" s="113"/>
      <c r="O25" s="114">
        <f t="shared" si="4"/>
        <v>0</v>
      </c>
      <c r="P25" s="113"/>
      <c r="Q25" s="113"/>
      <c r="R25" s="113"/>
      <c r="S25" s="113"/>
      <c r="T25" s="114">
        <f t="shared" si="5"/>
        <v>0</v>
      </c>
      <c r="U25" s="113">
        <f t="shared" si="6"/>
        <v>0</v>
      </c>
      <c r="V25" s="115"/>
      <c r="W25" s="313"/>
      <c r="X25" s="313"/>
      <c r="Y25" s="313"/>
      <c r="Z25" s="117">
        <f t="shared" si="7"/>
        <v>0</v>
      </c>
      <c r="AA25" s="118">
        <f t="shared" si="8"/>
        <v>0</v>
      </c>
      <c r="AB25" s="118"/>
      <c r="AC25" s="118"/>
      <c r="AD25" s="118"/>
      <c r="AE25" s="117">
        <f t="shared" si="9"/>
        <v>0</v>
      </c>
      <c r="AF25" s="118">
        <f t="shared" si="10"/>
        <v>0</v>
      </c>
      <c r="AG25" s="119"/>
      <c r="AH25" s="120"/>
      <c r="AI25" s="121"/>
      <c r="AJ25" s="117">
        <f t="shared" si="11"/>
        <v>0</v>
      </c>
      <c r="AK25" s="119">
        <f t="shared" si="12"/>
        <v>0</v>
      </c>
      <c r="AL25" s="53"/>
      <c r="AM25" s="53"/>
      <c r="AN25" s="53"/>
      <c r="AO25" s="54">
        <f t="shared" si="13"/>
        <v>0</v>
      </c>
      <c r="AP25" s="122">
        <f t="shared" si="14"/>
        <v>0</v>
      </c>
      <c r="AQ25" s="123">
        <f t="shared" si="15"/>
        <v>0</v>
      </c>
      <c r="AR25" s="123">
        <f t="shared" si="16"/>
        <v>0</v>
      </c>
      <c r="AS25" s="313"/>
      <c r="AT25" s="313"/>
      <c r="AU25" s="314"/>
      <c r="AV25" s="125">
        <f t="shared" si="17"/>
        <v>0</v>
      </c>
      <c r="AW25" s="119">
        <f t="shared" si="18"/>
        <v>0</v>
      </c>
      <c r="AX25" s="119"/>
      <c r="AY25" s="119"/>
      <c r="AZ25" s="122"/>
      <c r="BA25" s="126">
        <f t="shared" si="19"/>
        <v>0</v>
      </c>
      <c r="BB25" s="119">
        <f t="shared" si="20"/>
        <v>0</v>
      </c>
      <c r="BC25" s="119"/>
      <c r="BD25" s="120"/>
      <c r="BE25" s="127"/>
      <c r="BF25" s="126">
        <f t="shared" si="21"/>
        <v>0</v>
      </c>
      <c r="BG25" s="119">
        <f t="shared" si="22"/>
        <v>0</v>
      </c>
      <c r="BH25" s="120"/>
      <c r="BI25" s="120"/>
      <c r="BJ25" s="127"/>
      <c r="BK25" s="126">
        <f t="shared" si="23"/>
        <v>0</v>
      </c>
      <c r="BL25" s="119">
        <f t="shared" si="24"/>
        <v>0</v>
      </c>
      <c r="BM25" s="123">
        <f t="shared" si="25"/>
        <v>0</v>
      </c>
      <c r="BN25" s="123">
        <f t="shared" si="26"/>
        <v>0</v>
      </c>
      <c r="BO25" s="126">
        <f t="shared" si="36"/>
        <v>0</v>
      </c>
      <c r="BP25" s="128">
        <f t="shared" si="27"/>
        <v>0</v>
      </c>
      <c r="BQ25" s="22"/>
      <c r="BR25" s="256"/>
      <c r="BS25" s="257"/>
      <c r="BT25" s="257" t="str">
        <f t="shared" si="28"/>
        <v/>
      </c>
      <c r="BU25" s="257" t="str">
        <f t="shared" si="29"/>
        <v/>
      </c>
      <c r="BV25" s="257" t="str">
        <f t="shared" si="30"/>
        <v/>
      </c>
      <c r="BW25" s="257" t="str">
        <f t="shared" si="31"/>
        <v/>
      </c>
      <c r="BX25" s="258">
        <f t="shared" si="32"/>
        <v>0</v>
      </c>
      <c r="BY25" s="256"/>
      <c r="BZ25" s="329"/>
      <c r="CA25" s="329" t="str">
        <f t="shared" si="0"/>
        <v/>
      </c>
      <c r="CB25" s="329" t="str">
        <f t="shared" si="1"/>
        <v/>
      </c>
      <c r="CC25" s="329" t="str">
        <f t="shared" si="2"/>
        <v/>
      </c>
      <c r="CD25" s="329" t="str">
        <f t="shared" si="3"/>
        <v/>
      </c>
      <c r="CE25" s="258">
        <f t="shared" si="34"/>
        <v>0</v>
      </c>
      <c r="CF25" s="259">
        <f t="shared" si="35"/>
        <v>0</v>
      </c>
      <c r="CG25" s="260"/>
      <c r="CH25" s="260"/>
      <c r="CI25" s="260"/>
    </row>
    <row r="26" spans="1:87" s="24" customFormat="1" ht="12.75" customHeight="1" x14ac:dyDescent="0.2">
      <c r="A26" s="177" t="s">
        <v>59</v>
      </c>
      <c r="B26" s="312" t="s">
        <v>60</v>
      </c>
      <c r="C26" s="24">
        <v>18</v>
      </c>
      <c r="D26" s="108"/>
      <c r="E26" s="109"/>
      <c r="F26" s="49"/>
      <c r="G26" s="110"/>
      <c r="H26" s="111"/>
      <c r="I26" s="112"/>
      <c r="J26" s="50"/>
      <c r="K26" s="113"/>
      <c r="L26" s="113"/>
      <c r="M26" s="113"/>
      <c r="N26" s="113"/>
      <c r="O26" s="114">
        <f t="shared" si="4"/>
        <v>0</v>
      </c>
      <c r="P26" s="113"/>
      <c r="Q26" s="113"/>
      <c r="R26" s="113"/>
      <c r="S26" s="113"/>
      <c r="T26" s="114">
        <f t="shared" si="5"/>
        <v>0</v>
      </c>
      <c r="U26" s="113">
        <f t="shared" si="6"/>
        <v>0</v>
      </c>
      <c r="V26" s="115"/>
      <c r="W26" s="313"/>
      <c r="X26" s="313"/>
      <c r="Y26" s="313"/>
      <c r="Z26" s="117">
        <f t="shared" si="7"/>
        <v>0</v>
      </c>
      <c r="AA26" s="118">
        <f t="shared" si="8"/>
        <v>0</v>
      </c>
      <c r="AB26" s="118"/>
      <c r="AC26" s="118"/>
      <c r="AD26" s="118"/>
      <c r="AE26" s="117">
        <f t="shared" si="9"/>
        <v>0</v>
      </c>
      <c r="AF26" s="118">
        <f t="shared" si="10"/>
        <v>0</v>
      </c>
      <c r="AG26" s="119"/>
      <c r="AH26" s="120"/>
      <c r="AI26" s="121"/>
      <c r="AJ26" s="117">
        <f t="shared" si="11"/>
        <v>0</v>
      </c>
      <c r="AK26" s="119">
        <f t="shared" si="12"/>
        <v>0</v>
      </c>
      <c r="AL26" s="53"/>
      <c r="AM26" s="53"/>
      <c r="AN26" s="53"/>
      <c r="AO26" s="54">
        <f t="shared" si="13"/>
        <v>0</v>
      </c>
      <c r="AP26" s="122">
        <f t="shared" si="14"/>
        <v>0</v>
      </c>
      <c r="AQ26" s="123">
        <f t="shared" si="15"/>
        <v>0</v>
      </c>
      <c r="AR26" s="123">
        <f t="shared" si="16"/>
        <v>0</v>
      </c>
      <c r="AS26" s="313"/>
      <c r="AT26" s="313"/>
      <c r="AU26" s="314"/>
      <c r="AV26" s="125">
        <f t="shared" si="17"/>
        <v>0</v>
      </c>
      <c r="AW26" s="119">
        <f t="shared" si="18"/>
        <v>0</v>
      </c>
      <c r="AX26" s="119"/>
      <c r="AY26" s="119"/>
      <c r="AZ26" s="122"/>
      <c r="BA26" s="126">
        <f t="shared" si="19"/>
        <v>0</v>
      </c>
      <c r="BB26" s="119">
        <f t="shared" si="20"/>
        <v>0</v>
      </c>
      <c r="BC26" s="119"/>
      <c r="BD26" s="120"/>
      <c r="BE26" s="127"/>
      <c r="BF26" s="126">
        <f t="shared" si="21"/>
        <v>0</v>
      </c>
      <c r="BG26" s="119">
        <f t="shared" si="22"/>
        <v>0</v>
      </c>
      <c r="BH26" s="120"/>
      <c r="BI26" s="120"/>
      <c r="BJ26" s="127"/>
      <c r="BK26" s="126">
        <f t="shared" si="23"/>
        <v>0</v>
      </c>
      <c r="BL26" s="119">
        <f t="shared" si="24"/>
        <v>0</v>
      </c>
      <c r="BM26" s="123">
        <f t="shared" si="25"/>
        <v>0</v>
      </c>
      <c r="BN26" s="123">
        <f t="shared" si="26"/>
        <v>0</v>
      </c>
      <c r="BO26" s="126">
        <f t="shared" si="36"/>
        <v>0</v>
      </c>
      <c r="BP26" s="128">
        <f t="shared" si="27"/>
        <v>0</v>
      </c>
      <c r="BQ26" s="22"/>
      <c r="BR26" s="256"/>
      <c r="BS26" s="257"/>
      <c r="BT26" s="257" t="str">
        <f t="shared" si="28"/>
        <v/>
      </c>
      <c r="BU26" s="257" t="str">
        <f t="shared" si="29"/>
        <v/>
      </c>
      <c r="BV26" s="257" t="str">
        <f t="shared" si="30"/>
        <v/>
      </c>
      <c r="BW26" s="257" t="str">
        <f t="shared" si="31"/>
        <v/>
      </c>
      <c r="BX26" s="258">
        <f t="shared" si="32"/>
        <v>0</v>
      </c>
      <c r="BY26" s="256"/>
      <c r="BZ26" s="329"/>
      <c r="CA26" s="329" t="str">
        <f t="shared" si="0"/>
        <v/>
      </c>
      <c r="CB26" s="329" t="str">
        <f t="shared" si="1"/>
        <v/>
      </c>
      <c r="CC26" s="329" t="str">
        <f t="shared" si="2"/>
        <v/>
      </c>
      <c r="CD26" s="329" t="str">
        <f t="shared" si="3"/>
        <v/>
      </c>
      <c r="CE26" s="258">
        <f t="shared" si="34"/>
        <v>0</v>
      </c>
      <c r="CF26" s="259">
        <f t="shared" si="35"/>
        <v>0</v>
      </c>
      <c r="CG26" s="260"/>
      <c r="CH26" s="260"/>
      <c r="CI26" s="260"/>
    </row>
    <row r="27" spans="1:87" s="24" customFormat="1" ht="12.75" customHeight="1" x14ac:dyDescent="0.2">
      <c r="A27" s="177" t="s">
        <v>59</v>
      </c>
      <c r="B27" s="312" t="s">
        <v>60</v>
      </c>
      <c r="C27" s="24">
        <v>19</v>
      </c>
      <c r="D27" s="108"/>
      <c r="E27" s="109"/>
      <c r="F27" s="49"/>
      <c r="G27" s="110"/>
      <c r="H27" s="111"/>
      <c r="I27" s="112"/>
      <c r="J27" s="50"/>
      <c r="K27" s="113"/>
      <c r="L27" s="113"/>
      <c r="M27" s="113"/>
      <c r="N27" s="113"/>
      <c r="O27" s="114">
        <f t="shared" si="4"/>
        <v>0</v>
      </c>
      <c r="P27" s="113"/>
      <c r="Q27" s="113"/>
      <c r="R27" s="113"/>
      <c r="S27" s="113"/>
      <c r="T27" s="114">
        <f t="shared" si="5"/>
        <v>0</v>
      </c>
      <c r="U27" s="113">
        <f t="shared" si="6"/>
        <v>0</v>
      </c>
      <c r="V27" s="115"/>
      <c r="W27" s="313"/>
      <c r="X27" s="313"/>
      <c r="Y27" s="313"/>
      <c r="Z27" s="117">
        <f t="shared" si="7"/>
        <v>0</v>
      </c>
      <c r="AA27" s="118">
        <f t="shared" si="8"/>
        <v>0</v>
      </c>
      <c r="AB27" s="118"/>
      <c r="AC27" s="118"/>
      <c r="AD27" s="118"/>
      <c r="AE27" s="117">
        <f t="shared" si="9"/>
        <v>0</v>
      </c>
      <c r="AF27" s="118">
        <f t="shared" si="10"/>
        <v>0</v>
      </c>
      <c r="AG27" s="119"/>
      <c r="AH27" s="120"/>
      <c r="AI27" s="121"/>
      <c r="AJ27" s="117">
        <f t="shared" si="11"/>
        <v>0</v>
      </c>
      <c r="AK27" s="119">
        <f t="shared" si="12"/>
        <v>0</v>
      </c>
      <c r="AL27" s="53"/>
      <c r="AM27" s="53"/>
      <c r="AN27" s="53"/>
      <c r="AO27" s="54">
        <f t="shared" si="13"/>
        <v>0</v>
      </c>
      <c r="AP27" s="122">
        <f t="shared" si="14"/>
        <v>0</v>
      </c>
      <c r="AQ27" s="123">
        <f t="shared" si="15"/>
        <v>0</v>
      </c>
      <c r="AR27" s="123">
        <f t="shared" si="16"/>
        <v>0</v>
      </c>
      <c r="AS27" s="313"/>
      <c r="AT27" s="313"/>
      <c r="AU27" s="314"/>
      <c r="AV27" s="125">
        <f t="shared" si="17"/>
        <v>0</v>
      </c>
      <c r="AW27" s="119">
        <f t="shared" si="18"/>
        <v>0</v>
      </c>
      <c r="AX27" s="119"/>
      <c r="AY27" s="119"/>
      <c r="AZ27" s="122"/>
      <c r="BA27" s="126">
        <f t="shared" si="19"/>
        <v>0</v>
      </c>
      <c r="BB27" s="119">
        <f t="shared" si="20"/>
        <v>0</v>
      </c>
      <c r="BC27" s="119"/>
      <c r="BD27" s="120"/>
      <c r="BE27" s="127"/>
      <c r="BF27" s="126">
        <f t="shared" si="21"/>
        <v>0</v>
      </c>
      <c r="BG27" s="119">
        <f t="shared" si="22"/>
        <v>0</v>
      </c>
      <c r="BH27" s="120"/>
      <c r="BI27" s="120"/>
      <c r="BJ27" s="127"/>
      <c r="BK27" s="126">
        <f t="shared" si="23"/>
        <v>0</v>
      </c>
      <c r="BL27" s="119">
        <f t="shared" si="24"/>
        <v>0</v>
      </c>
      <c r="BM27" s="123">
        <f t="shared" si="25"/>
        <v>0</v>
      </c>
      <c r="BN27" s="123">
        <f t="shared" si="26"/>
        <v>0</v>
      </c>
      <c r="BO27" s="126">
        <f t="shared" si="36"/>
        <v>0</v>
      </c>
      <c r="BP27" s="128">
        <f t="shared" si="27"/>
        <v>0</v>
      </c>
      <c r="BQ27" s="22"/>
      <c r="BR27" s="256"/>
      <c r="BS27" s="257"/>
      <c r="BT27" s="257" t="str">
        <f t="shared" si="28"/>
        <v/>
      </c>
      <c r="BU27" s="257" t="str">
        <f t="shared" si="29"/>
        <v/>
      </c>
      <c r="BV27" s="257" t="str">
        <f t="shared" si="30"/>
        <v/>
      </c>
      <c r="BW27" s="257" t="str">
        <f t="shared" si="31"/>
        <v/>
      </c>
      <c r="BX27" s="258">
        <f t="shared" si="32"/>
        <v>0</v>
      </c>
      <c r="BY27" s="256"/>
      <c r="BZ27" s="329"/>
      <c r="CA27" s="329" t="str">
        <f t="shared" si="0"/>
        <v/>
      </c>
      <c r="CB27" s="329" t="str">
        <f t="shared" si="1"/>
        <v/>
      </c>
      <c r="CC27" s="329" t="str">
        <f t="shared" si="2"/>
        <v/>
      </c>
      <c r="CD27" s="329" t="str">
        <f t="shared" si="3"/>
        <v/>
      </c>
      <c r="CE27" s="258">
        <f t="shared" si="34"/>
        <v>0</v>
      </c>
      <c r="CF27" s="259">
        <f t="shared" si="35"/>
        <v>0</v>
      </c>
      <c r="CG27" s="260"/>
      <c r="CH27" s="260"/>
      <c r="CI27" s="260"/>
    </row>
    <row r="28" spans="1:87" s="24" customFormat="1" ht="12.75" customHeight="1" x14ac:dyDescent="0.2">
      <c r="A28" s="177" t="s">
        <v>59</v>
      </c>
      <c r="B28" s="312" t="s">
        <v>60</v>
      </c>
      <c r="C28" s="24">
        <v>20</v>
      </c>
      <c r="D28" s="108"/>
      <c r="E28" s="109"/>
      <c r="F28" s="49"/>
      <c r="G28" s="110"/>
      <c r="H28" s="111"/>
      <c r="I28" s="112"/>
      <c r="J28" s="50"/>
      <c r="K28" s="113"/>
      <c r="L28" s="113"/>
      <c r="M28" s="113"/>
      <c r="N28" s="113"/>
      <c r="O28" s="114">
        <f t="shared" si="4"/>
        <v>0</v>
      </c>
      <c r="P28" s="113"/>
      <c r="Q28" s="113"/>
      <c r="R28" s="113"/>
      <c r="S28" s="113"/>
      <c r="T28" s="114">
        <f t="shared" si="5"/>
        <v>0</v>
      </c>
      <c r="U28" s="113">
        <f t="shared" si="6"/>
        <v>0</v>
      </c>
      <c r="V28" s="115"/>
      <c r="W28" s="313"/>
      <c r="X28" s="313"/>
      <c r="Y28" s="313"/>
      <c r="Z28" s="117">
        <f t="shared" si="7"/>
        <v>0</v>
      </c>
      <c r="AA28" s="118">
        <f t="shared" si="8"/>
        <v>0</v>
      </c>
      <c r="AB28" s="118"/>
      <c r="AC28" s="118"/>
      <c r="AD28" s="118"/>
      <c r="AE28" s="117">
        <f t="shared" si="9"/>
        <v>0</v>
      </c>
      <c r="AF28" s="118">
        <f t="shared" si="10"/>
        <v>0</v>
      </c>
      <c r="AG28" s="119"/>
      <c r="AH28" s="120"/>
      <c r="AI28" s="121"/>
      <c r="AJ28" s="117">
        <f t="shared" si="11"/>
        <v>0</v>
      </c>
      <c r="AK28" s="119">
        <f t="shared" si="12"/>
        <v>0</v>
      </c>
      <c r="AL28" s="53"/>
      <c r="AM28" s="53"/>
      <c r="AN28" s="53"/>
      <c r="AO28" s="54">
        <f t="shared" si="13"/>
        <v>0</v>
      </c>
      <c r="AP28" s="122">
        <f t="shared" si="14"/>
        <v>0</v>
      </c>
      <c r="AQ28" s="123">
        <f t="shared" si="15"/>
        <v>0</v>
      </c>
      <c r="AR28" s="123">
        <f t="shared" si="16"/>
        <v>0</v>
      </c>
      <c r="AS28" s="313"/>
      <c r="AT28" s="313"/>
      <c r="AU28" s="314"/>
      <c r="AV28" s="125">
        <f t="shared" si="17"/>
        <v>0</v>
      </c>
      <c r="AW28" s="119">
        <f t="shared" si="18"/>
        <v>0</v>
      </c>
      <c r="AX28" s="119"/>
      <c r="AY28" s="119"/>
      <c r="AZ28" s="122"/>
      <c r="BA28" s="126">
        <f t="shared" si="19"/>
        <v>0</v>
      </c>
      <c r="BB28" s="119">
        <f t="shared" si="20"/>
        <v>0</v>
      </c>
      <c r="BC28" s="119"/>
      <c r="BD28" s="120"/>
      <c r="BE28" s="127"/>
      <c r="BF28" s="126">
        <f t="shared" si="21"/>
        <v>0</v>
      </c>
      <c r="BG28" s="119">
        <f t="shared" si="22"/>
        <v>0</v>
      </c>
      <c r="BH28" s="120"/>
      <c r="BI28" s="120"/>
      <c r="BJ28" s="127"/>
      <c r="BK28" s="126">
        <f t="shared" si="23"/>
        <v>0</v>
      </c>
      <c r="BL28" s="119">
        <f t="shared" si="24"/>
        <v>0</v>
      </c>
      <c r="BM28" s="123">
        <f t="shared" si="25"/>
        <v>0</v>
      </c>
      <c r="BN28" s="123">
        <f t="shared" si="26"/>
        <v>0</v>
      </c>
      <c r="BO28" s="126">
        <f t="shared" si="36"/>
        <v>0</v>
      </c>
      <c r="BP28" s="128">
        <f t="shared" si="27"/>
        <v>0</v>
      </c>
      <c r="BQ28" s="22"/>
      <c r="BR28" s="256"/>
      <c r="BS28" s="257"/>
      <c r="BT28" s="257" t="str">
        <f t="shared" si="28"/>
        <v/>
      </c>
      <c r="BU28" s="257" t="str">
        <f t="shared" si="29"/>
        <v/>
      </c>
      <c r="BV28" s="257" t="str">
        <f t="shared" si="30"/>
        <v/>
      </c>
      <c r="BW28" s="257" t="str">
        <f t="shared" si="31"/>
        <v/>
      </c>
      <c r="BX28" s="258">
        <f t="shared" si="32"/>
        <v>0</v>
      </c>
      <c r="BY28" s="256"/>
      <c r="BZ28" s="329"/>
      <c r="CA28" s="329" t="str">
        <f t="shared" si="0"/>
        <v/>
      </c>
      <c r="CB28" s="329" t="str">
        <f t="shared" si="1"/>
        <v/>
      </c>
      <c r="CC28" s="329" t="str">
        <f t="shared" si="2"/>
        <v/>
      </c>
      <c r="CD28" s="329" t="str">
        <f t="shared" si="3"/>
        <v/>
      </c>
      <c r="CE28" s="258">
        <f t="shared" si="34"/>
        <v>0</v>
      </c>
      <c r="CF28" s="259">
        <f t="shared" si="35"/>
        <v>0</v>
      </c>
      <c r="CG28" s="260"/>
      <c r="CH28" s="260"/>
      <c r="CI28" s="260"/>
    </row>
    <row r="29" spans="1:87" s="24" customFormat="1" ht="12.75" customHeight="1" x14ac:dyDescent="0.2">
      <c r="A29" s="177" t="s">
        <v>59</v>
      </c>
      <c r="B29" s="312" t="s">
        <v>60</v>
      </c>
      <c r="C29" s="24">
        <v>21</v>
      </c>
      <c r="D29" s="108"/>
      <c r="E29" s="109"/>
      <c r="F29" s="49"/>
      <c r="G29" s="110"/>
      <c r="H29" s="111"/>
      <c r="I29" s="112"/>
      <c r="J29" s="50"/>
      <c r="K29" s="113"/>
      <c r="L29" s="113"/>
      <c r="M29" s="113"/>
      <c r="N29" s="113"/>
      <c r="O29" s="114">
        <f t="shared" si="4"/>
        <v>0</v>
      </c>
      <c r="P29" s="113"/>
      <c r="Q29" s="113"/>
      <c r="R29" s="113"/>
      <c r="S29" s="113"/>
      <c r="T29" s="114">
        <f t="shared" si="5"/>
        <v>0</v>
      </c>
      <c r="U29" s="113">
        <f t="shared" si="6"/>
        <v>0</v>
      </c>
      <c r="V29" s="115"/>
      <c r="W29" s="313"/>
      <c r="X29" s="313"/>
      <c r="Y29" s="313"/>
      <c r="Z29" s="117">
        <f t="shared" si="7"/>
        <v>0</v>
      </c>
      <c r="AA29" s="118">
        <f t="shared" si="8"/>
        <v>0</v>
      </c>
      <c r="AB29" s="118"/>
      <c r="AC29" s="118"/>
      <c r="AD29" s="118"/>
      <c r="AE29" s="117">
        <f t="shared" si="9"/>
        <v>0</v>
      </c>
      <c r="AF29" s="118">
        <f t="shared" si="10"/>
        <v>0</v>
      </c>
      <c r="AG29" s="119"/>
      <c r="AH29" s="120"/>
      <c r="AI29" s="121"/>
      <c r="AJ29" s="117">
        <f t="shared" si="11"/>
        <v>0</v>
      </c>
      <c r="AK29" s="119">
        <f t="shared" si="12"/>
        <v>0</v>
      </c>
      <c r="AL29" s="53"/>
      <c r="AM29" s="53"/>
      <c r="AN29" s="53"/>
      <c r="AO29" s="54">
        <f t="shared" si="13"/>
        <v>0</v>
      </c>
      <c r="AP29" s="122">
        <f t="shared" si="14"/>
        <v>0</v>
      </c>
      <c r="AQ29" s="123">
        <f t="shared" si="15"/>
        <v>0</v>
      </c>
      <c r="AR29" s="123">
        <f t="shared" si="16"/>
        <v>0</v>
      </c>
      <c r="AS29" s="313"/>
      <c r="AT29" s="313"/>
      <c r="AU29" s="314"/>
      <c r="AV29" s="125">
        <f t="shared" si="17"/>
        <v>0</v>
      </c>
      <c r="AW29" s="119">
        <f t="shared" si="18"/>
        <v>0</v>
      </c>
      <c r="AX29" s="119"/>
      <c r="AY29" s="119"/>
      <c r="AZ29" s="122"/>
      <c r="BA29" s="126">
        <f t="shared" si="19"/>
        <v>0</v>
      </c>
      <c r="BB29" s="119">
        <f t="shared" si="20"/>
        <v>0</v>
      </c>
      <c r="BC29" s="119"/>
      <c r="BD29" s="120"/>
      <c r="BE29" s="127"/>
      <c r="BF29" s="126">
        <f t="shared" si="21"/>
        <v>0</v>
      </c>
      <c r="BG29" s="119">
        <f t="shared" si="22"/>
        <v>0</v>
      </c>
      <c r="BH29" s="120"/>
      <c r="BI29" s="120"/>
      <c r="BJ29" s="127"/>
      <c r="BK29" s="126">
        <f t="shared" si="23"/>
        <v>0</v>
      </c>
      <c r="BL29" s="119">
        <f t="shared" si="24"/>
        <v>0</v>
      </c>
      <c r="BM29" s="123">
        <f t="shared" si="25"/>
        <v>0</v>
      </c>
      <c r="BN29" s="123">
        <f t="shared" si="26"/>
        <v>0</v>
      </c>
      <c r="BO29" s="126">
        <f t="shared" si="36"/>
        <v>0</v>
      </c>
      <c r="BP29" s="128">
        <f t="shared" si="27"/>
        <v>0</v>
      </c>
      <c r="BQ29" s="22"/>
      <c r="BR29" s="256"/>
      <c r="BS29" s="257"/>
      <c r="BT29" s="257" t="str">
        <f t="shared" si="28"/>
        <v/>
      </c>
      <c r="BU29" s="257" t="str">
        <f t="shared" si="29"/>
        <v/>
      </c>
      <c r="BV29" s="257" t="str">
        <f t="shared" si="30"/>
        <v/>
      </c>
      <c r="BW29" s="257" t="str">
        <f t="shared" si="31"/>
        <v/>
      </c>
      <c r="BX29" s="258">
        <f t="shared" si="32"/>
        <v>0</v>
      </c>
      <c r="BY29" s="256"/>
      <c r="BZ29" s="329"/>
      <c r="CA29" s="329" t="str">
        <f t="shared" si="0"/>
        <v/>
      </c>
      <c r="CB29" s="329" t="str">
        <f t="shared" si="1"/>
        <v/>
      </c>
      <c r="CC29" s="329" t="str">
        <f t="shared" si="2"/>
        <v/>
      </c>
      <c r="CD29" s="329" t="str">
        <f t="shared" si="3"/>
        <v/>
      </c>
      <c r="CE29" s="258">
        <f t="shared" si="34"/>
        <v>0</v>
      </c>
      <c r="CF29" s="259">
        <f t="shared" si="35"/>
        <v>0</v>
      </c>
      <c r="CG29" s="260"/>
      <c r="CH29" s="260"/>
      <c r="CI29" s="260"/>
    </row>
    <row r="30" spans="1:87" s="24" customFormat="1" ht="12.75" customHeight="1" x14ac:dyDescent="0.2">
      <c r="A30" s="177" t="s">
        <v>59</v>
      </c>
      <c r="B30" s="312" t="s">
        <v>60</v>
      </c>
      <c r="C30" s="24">
        <v>22</v>
      </c>
      <c r="D30" s="108"/>
      <c r="E30" s="109"/>
      <c r="F30" s="49"/>
      <c r="G30" s="110"/>
      <c r="H30" s="111"/>
      <c r="I30" s="112"/>
      <c r="J30" s="50"/>
      <c r="K30" s="113"/>
      <c r="L30" s="113"/>
      <c r="M30" s="113"/>
      <c r="N30" s="113"/>
      <c r="O30" s="114">
        <f t="shared" si="4"/>
        <v>0</v>
      </c>
      <c r="P30" s="113"/>
      <c r="Q30" s="113"/>
      <c r="R30" s="113"/>
      <c r="S30" s="113"/>
      <c r="T30" s="114">
        <f t="shared" si="5"/>
        <v>0</v>
      </c>
      <c r="U30" s="113">
        <f t="shared" si="6"/>
        <v>0</v>
      </c>
      <c r="V30" s="115"/>
      <c r="W30" s="313"/>
      <c r="X30" s="313"/>
      <c r="Y30" s="313"/>
      <c r="Z30" s="117">
        <f t="shared" si="7"/>
        <v>0</v>
      </c>
      <c r="AA30" s="118">
        <f t="shared" si="8"/>
        <v>0</v>
      </c>
      <c r="AB30" s="118"/>
      <c r="AC30" s="118"/>
      <c r="AD30" s="118"/>
      <c r="AE30" s="117">
        <f t="shared" si="9"/>
        <v>0</v>
      </c>
      <c r="AF30" s="118">
        <f t="shared" si="10"/>
        <v>0</v>
      </c>
      <c r="AG30" s="119"/>
      <c r="AH30" s="120"/>
      <c r="AI30" s="121"/>
      <c r="AJ30" s="117">
        <f t="shared" si="11"/>
        <v>0</v>
      </c>
      <c r="AK30" s="119">
        <f t="shared" si="12"/>
        <v>0</v>
      </c>
      <c r="AL30" s="53"/>
      <c r="AM30" s="53"/>
      <c r="AN30" s="53"/>
      <c r="AO30" s="54">
        <f t="shared" si="13"/>
        <v>0</v>
      </c>
      <c r="AP30" s="122">
        <f t="shared" si="14"/>
        <v>0</v>
      </c>
      <c r="AQ30" s="123">
        <f t="shared" si="15"/>
        <v>0</v>
      </c>
      <c r="AR30" s="123">
        <f t="shared" si="16"/>
        <v>0</v>
      </c>
      <c r="AS30" s="313"/>
      <c r="AT30" s="313"/>
      <c r="AU30" s="314"/>
      <c r="AV30" s="125">
        <f t="shared" si="17"/>
        <v>0</v>
      </c>
      <c r="AW30" s="119">
        <f t="shared" si="18"/>
        <v>0</v>
      </c>
      <c r="AX30" s="119"/>
      <c r="AY30" s="119"/>
      <c r="AZ30" s="122"/>
      <c r="BA30" s="126">
        <f t="shared" si="19"/>
        <v>0</v>
      </c>
      <c r="BB30" s="119">
        <f t="shared" si="20"/>
        <v>0</v>
      </c>
      <c r="BC30" s="119"/>
      <c r="BD30" s="120"/>
      <c r="BE30" s="127"/>
      <c r="BF30" s="126">
        <f t="shared" si="21"/>
        <v>0</v>
      </c>
      <c r="BG30" s="119">
        <f t="shared" si="22"/>
        <v>0</v>
      </c>
      <c r="BH30" s="120"/>
      <c r="BI30" s="120"/>
      <c r="BJ30" s="127"/>
      <c r="BK30" s="126">
        <f t="shared" si="23"/>
        <v>0</v>
      </c>
      <c r="BL30" s="119">
        <f t="shared" si="24"/>
        <v>0</v>
      </c>
      <c r="BM30" s="123">
        <f t="shared" si="25"/>
        <v>0</v>
      </c>
      <c r="BN30" s="123">
        <f t="shared" si="26"/>
        <v>0</v>
      </c>
      <c r="BO30" s="126">
        <f t="shared" si="36"/>
        <v>0</v>
      </c>
      <c r="BP30" s="128">
        <f t="shared" si="27"/>
        <v>0</v>
      </c>
      <c r="BQ30" s="22"/>
      <c r="BR30" s="256"/>
      <c r="BS30" s="257"/>
      <c r="BT30" s="257" t="str">
        <f t="shared" si="28"/>
        <v/>
      </c>
      <c r="BU30" s="257" t="str">
        <f t="shared" si="29"/>
        <v/>
      </c>
      <c r="BV30" s="257" t="str">
        <f t="shared" si="30"/>
        <v/>
      </c>
      <c r="BW30" s="257" t="str">
        <f t="shared" si="31"/>
        <v/>
      </c>
      <c r="BX30" s="258">
        <f t="shared" si="32"/>
        <v>0</v>
      </c>
      <c r="BY30" s="256"/>
      <c r="BZ30" s="329"/>
      <c r="CA30" s="329" t="str">
        <f t="shared" si="0"/>
        <v/>
      </c>
      <c r="CB30" s="329" t="str">
        <f t="shared" si="1"/>
        <v/>
      </c>
      <c r="CC30" s="329" t="str">
        <f t="shared" si="2"/>
        <v/>
      </c>
      <c r="CD30" s="329" t="str">
        <f t="shared" si="3"/>
        <v/>
      </c>
      <c r="CE30" s="258">
        <f t="shared" si="34"/>
        <v>0</v>
      </c>
      <c r="CF30" s="259">
        <f t="shared" si="35"/>
        <v>0</v>
      </c>
      <c r="CG30" s="260"/>
      <c r="CH30" s="260"/>
      <c r="CI30" s="260"/>
    </row>
    <row r="31" spans="1:87" s="24" customFormat="1" ht="12.75" customHeight="1" x14ac:dyDescent="0.2">
      <c r="A31" s="177" t="s">
        <v>59</v>
      </c>
      <c r="B31" s="312" t="s">
        <v>60</v>
      </c>
      <c r="C31" s="24">
        <v>23</v>
      </c>
      <c r="D31" s="108"/>
      <c r="E31" s="109"/>
      <c r="F31" s="49"/>
      <c r="G31" s="110"/>
      <c r="H31" s="111"/>
      <c r="I31" s="112"/>
      <c r="J31" s="50"/>
      <c r="K31" s="113"/>
      <c r="L31" s="113"/>
      <c r="M31" s="113"/>
      <c r="N31" s="113"/>
      <c r="O31" s="114">
        <f t="shared" si="4"/>
        <v>0</v>
      </c>
      <c r="P31" s="113"/>
      <c r="Q31" s="113"/>
      <c r="R31" s="113"/>
      <c r="S31" s="113"/>
      <c r="T31" s="114">
        <f t="shared" si="5"/>
        <v>0</v>
      </c>
      <c r="U31" s="113">
        <f t="shared" si="6"/>
        <v>0</v>
      </c>
      <c r="V31" s="115"/>
      <c r="W31" s="313"/>
      <c r="X31" s="313"/>
      <c r="Y31" s="313"/>
      <c r="Z31" s="117">
        <f t="shared" si="7"/>
        <v>0</v>
      </c>
      <c r="AA31" s="118">
        <f t="shared" si="8"/>
        <v>0</v>
      </c>
      <c r="AB31" s="118"/>
      <c r="AC31" s="118"/>
      <c r="AD31" s="118"/>
      <c r="AE31" s="117">
        <f t="shared" si="9"/>
        <v>0</v>
      </c>
      <c r="AF31" s="118">
        <f t="shared" si="10"/>
        <v>0</v>
      </c>
      <c r="AG31" s="119"/>
      <c r="AH31" s="120"/>
      <c r="AI31" s="121"/>
      <c r="AJ31" s="117">
        <f t="shared" si="11"/>
        <v>0</v>
      </c>
      <c r="AK31" s="119">
        <f t="shared" si="12"/>
        <v>0</v>
      </c>
      <c r="AL31" s="53"/>
      <c r="AM31" s="53"/>
      <c r="AN31" s="53"/>
      <c r="AO31" s="54">
        <f t="shared" si="13"/>
        <v>0</v>
      </c>
      <c r="AP31" s="122">
        <f t="shared" si="14"/>
        <v>0</v>
      </c>
      <c r="AQ31" s="123">
        <f t="shared" si="15"/>
        <v>0</v>
      </c>
      <c r="AR31" s="123">
        <f t="shared" si="16"/>
        <v>0</v>
      </c>
      <c r="AS31" s="313"/>
      <c r="AT31" s="313"/>
      <c r="AU31" s="314"/>
      <c r="AV31" s="125">
        <f t="shared" si="17"/>
        <v>0</v>
      </c>
      <c r="AW31" s="119">
        <f t="shared" si="18"/>
        <v>0</v>
      </c>
      <c r="AX31" s="119"/>
      <c r="AY31" s="119"/>
      <c r="AZ31" s="122"/>
      <c r="BA31" s="126">
        <f t="shared" si="19"/>
        <v>0</v>
      </c>
      <c r="BB31" s="119">
        <f t="shared" si="20"/>
        <v>0</v>
      </c>
      <c r="BC31" s="119"/>
      <c r="BD31" s="120"/>
      <c r="BE31" s="127"/>
      <c r="BF31" s="126">
        <f t="shared" si="21"/>
        <v>0</v>
      </c>
      <c r="BG31" s="119">
        <f t="shared" si="22"/>
        <v>0</v>
      </c>
      <c r="BH31" s="120"/>
      <c r="BI31" s="120"/>
      <c r="BJ31" s="127"/>
      <c r="BK31" s="126">
        <f t="shared" si="23"/>
        <v>0</v>
      </c>
      <c r="BL31" s="119">
        <f t="shared" si="24"/>
        <v>0</v>
      </c>
      <c r="BM31" s="123">
        <f t="shared" si="25"/>
        <v>0</v>
      </c>
      <c r="BN31" s="123">
        <f t="shared" si="26"/>
        <v>0</v>
      </c>
      <c r="BO31" s="126">
        <f t="shared" si="36"/>
        <v>0</v>
      </c>
      <c r="BP31" s="128">
        <f t="shared" si="27"/>
        <v>0</v>
      </c>
      <c r="BQ31" s="22"/>
      <c r="BR31" s="256"/>
      <c r="BS31" s="257"/>
      <c r="BT31" s="257" t="str">
        <f t="shared" si="28"/>
        <v/>
      </c>
      <c r="BU31" s="257" t="str">
        <f t="shared" si="29"/>
        <v/>
      </c>
      <c r="BV31" s="257" t="str">
        <f t="shared" si="30"/>
        <v/>
      </c>
      <c r="BW31" s="257" t="str">
        <f t="shared" si="31"/>
        <v/>
      </c>
      <c r="BX31" s="258">
        <f t="shared" si="32"/>
        <v>0</v>
      </c>
      <c r="BY31" s="256"/>
      <c r="BZ31" s="329"/>
      <c r="CA31" s="329" t="str">
        <f t="shared" si="0"/>
        <v/>
      </c>
      <c r="CB31" s="329" t="str">
        <f t="shared" si="1"/>
        <v/>
      </c>
      <c r="CC31" s="329" t="str">
        <f t="shared" si="2"/>
        <v/>
      </c>
      <c r="CD31" s="329" t="str">
        <f t="shared" si="3"/>
        <v/>
      </c>
      <c r="CE31" s="258">
        <f t="shared" si="34"/>
        <v>0</v>
      </c>
      <c r="CF31" s="259">
        <f t="shared" si="35"/>
        <v>0</v>
      </c>
      <c r="CG31" s="260"/>
      <c r="CH31" s="260"/>
      <c r="CI31" s="260"/>
    </row>
    <row r="32" spans="1:87" s="24" customFormat="1" ht="12.75" customHeight="1" x14ac:dyDescent="0.2">
      <c r="A32" s="177" t="s">
        <v>59</v>
      </c>
      <c r="B32" s="312" t="s">
        <v>60</v>
      </c>
      <c r="C32" s="24">
        <v>24</v>
      </c>
      <c r="D32" s="108"/>
      <c r="E32" s="109"/>
      <c r="F32" s="49"/>
      <c r="G32" s="110"/>
      <c r="H32" s="111"/>
      <c r="I32" s="112"/>
      <c r="J32" s="50"/>
      <c r="K32" s="113"/>
      <c r="L32" s="113"/>
      <c r="M32" s="113"/>
      <c r="N32" s="113"/>
      <c r="O32" s="114">
        <f t="shared" si="4"/>
        <v>0</v>
      </c>
      <c r="P32" s="113"/>
      <c r="Q32" s="113"/>
      <c r="R32" s="113"/>
      <c r="S32" s="113"/>
      <c r="T32" s="114">
        <f t="shared" si="5"/>
        <v>0</v>
      </c>
      <c r="U32" s="113">
        <f t="shared" si="6"/>
        <v>0</v>
      </c>
      <c r="V32" s="115"/>
      <c r="W32" s="313"/>
      <c r="X32" s="313"/>
      <c r="Y32" s="313"/>
      <c r="Z32" s="117">
        <f t="shared" si="7"/>
        <v>0</v>
      </c>
      <c r="AA32" s="118">
        <f t="shared" si="8"/>
        <v>0</v>
      </c>
      <c r="AB32" s="118"/>
      <c r="AC32" s="118"/>
      <c r="AD32" s="118"/>
      <c r="AE32" s="117">
        <f t="shared" si="9"/>
        <v>0</v>
      </c>
      <c r="AF32" s="118">
        <f t="shared" si="10"/>
        <v>0</v>
      </c>
      <c r="AG32" s="119"/>
      <c r="AH32" s="120"/>
      <c r="AI32" s="121"/>
      <c r="AJ32" s="117">
        <f t="shared" si="11"/>
        <v>0</v>
      </c>
      <c r="AK32" s="119">
        <f t="shared" si="12"/>
        <v>0</v>
      </c>
      <c r="AL32" s="53"/>
      <c r="AM32" s="53"/>
      <c r="AN32" s="53"/>
      <c r="AO32" s="54">
        <f t="shared" si="13"/>
        <v>0</v>
      </c>
      <c r="AP32" s="122">
        <f t="shared" si="14"/>
        <v>0</v>
      </c>
      <c r="AQ32" s="123">
        <f t="shared" si="15"/>
        <v>0</v>
      </c>
      <c r="AR32" s="123">
        <f t="shared" si="16"/>
        <v>0</v>
      </c>
      <c r="AS32" s="313"/>
      <c r="AT32" s="313"/>
      <c r="AU32" s="314"/>
      <c r="AV32" s="125">
        <f t="shared" si="17"/>
        <v>0</v>
      </c>
      <c r="AW32" s="119">
        <f t="shared" si="18"/>
        <v>0</v>
      </c>
      <c r="AX32" s="119"/>
      <c r="AY32" s="119"/>
      <c r="AZ32" s="122"/>
      <c r="BA32" s="126">
        <f t="shared" si="19"/>
        <v>0</v>
      </c>
      <c r="BB32" s="119">
        <f t="shared" si="20"/>
        <v>0</v>
      </c>
      <c r="BC32" s="119"/>
      <c r="BD32" s="120"/>
      <c r="BE32" s="127"/>
      <c r="BF32" s="126">
        <f t="shared" si="21"/>
        <v>0</v>
      </c>
      <c r="BG32" s="119">
        <f t="shared" si="22"/>
        <v>0</v>
      </c>
      <c r="BH32" s="120"/>
      <c r="BI32" s="120"/>
      <c r="BJ32" s="127"/>
      <c r="BK32" s="126">
        <f t="shared" si="23"/>
        <v>0</v>
      </c>
      <c r="BL32" s="119">
        <f t="shared" si="24"/>
        <v>0</v>
      </c>
      <c r="BM32" s="123">
        <f t="shared" si="25"/>
        <v>0</v>
      </c>
      <c r="BN32" s="123">
        <f t="shared" si="26"/>
        <v>0</v>
      </c>
      <c r="BO32" s="126">
        <f t="shared" si="36"/>
        <v>0</v>
      </c>
      <c r="BP32" s="128">
        <f t="shared" si="27"/>
        <v>0</v>
      </c>
      <c r="BQ32" s="22"/>
      <c r="BR32" s="256"/>
      <c r="BS32" s="257"/>
      <c r="BT32" s="257" t="str">
        <f t="shared" si="28"/>
        <v/>
      </c>
      <c r="BU32" s="257" t="str">
        <f t="shared" si="29"/>
        <v/>
      </c>
      <c r="BV32" s="257" t="str">
        <f t="shared" si="30"/>
        <v/>
      </c>
      <c r="BW32" s="257" t="str">
        <f t="shared" si="31"/>
        <v/>
      </c>
      <c r="BX32" s="258">
        <f t="shared" si="32"/>
        <v>0</v>
      </c>
      <c r="BY32" s="256"/>
      <c r="BZ32" s="329"/>
      <c r="CA32" s="329" t="str">
        <f t="shared" si="0"/>
        <v/>
      </c>
      <c r="CB32" s="329" t="str">
        <f t="shared" si="1"/>
        <v/>
      </c>
      <c r="CC32" s="329" t="str">
        <f t="shared" si="2"/>
        <v/>
      </c>
      <c r="CD32" s="329" t="str">
        <f t="shared" si="3"/>
        <v/>
      </c>
      <c r="CE32" s="258">
        <f t="shared" si="34"/>
        <v>0</v>
      </c>
      <c r="CF32" s="259">
        <f t="shared" si="35"/>
        <v>0</v>
      </c>
      <c r="CG32" s="260"/>
      <c r="CH32" s="260"/>
      <c r="CI32" s="260"/>
    </row>
    <row r="33" spans="1:87" s="24" customFormat="1" ht="12.75" customHeight="1" x14ac:dyDescent="0.2">
      <c r="A33" s="177" t="s">
        <v>59</v>
      </c>
      <c r="B33" s="312" t="s">
        <v>60</v>
      </c>
      <c r="C33" s="24">
        <v>25</v>
      </c>
      <c r="D33" s="108"/>
      <c r="E33" s="109"/>
      <c r="F33" s="49"/>
      <c r="G33" s="110"/>
      <c r="H33" s="111"/>
      <c r="I33" s="112"/>
      <c r="J33" s="50"/>
      <c r="K33" s="113"/>
      <c r="L33" s="113"/>
      <c r="M33" s="113"/>
      <c r="N33" s="113"/>
      <c r="O33" s="114">
        <f t="shared" si="4"/>
        <v>0</v>
      </c>
      <c r="P33" s="113"/>
      <c r="Q33" s="113"/>
      <c r="R33" s="113"/>
      <c r="S33" s="113"/>
      <c r="T33" s="114">
        <f t="shared" si="5"/>
        <v>0</v>
      </c>
      <c r="U33" s="113">
        <f t="shared" si="6"/>
        <v>0</v>
      </c>
      <c r="V33" s="115"/>
      <c r="W33" s="313"/>
      <c r="X33" s="313"/>
      <c r="Y33" s="313"/>
      <c r="Z33" s="117">
        <f t="shared" si="7"/>
        <v>0</v>
      </c>
      <c r="AA33" s="118">
        <f t="shared" si="8"/>
        <v>0</v>
      </c>
      <c r="AB33" s="118"/>
      <c r="AC33" s="118"/>
      <c r="AD33" s="118"/>
      <c r="AE33" s="117">
        <f t="shared" si="9"/>
        <v>0</v>
      </c>
      <c r="AF33" s="118">
        <f t="shared" si="10"/>
        <v>0</v>
      </c>
      <c r="AG33" s="119"/>
      <c r="AH33" s="120"/>
      <c r="AI33" s="121"/>
      <c r="AJ33" s="117">
        <f t="shared" si="11"/>
        <v>0</v>
      </c>
      <c r="AK33" s="119">
        <f t="shared" si="12"/>
        <v>0</v>
      </c>
      <c r="AL33" s="53"/>
      <c r="AM33" s="53"/>
      <c r="AN33" s="53"/>
      <c r="AO33" s="54">
        <f t="shared" si="13"/>
        <v>0</v>
      </c>
      <c r="AP33" s="122">
        <f t="shared" si="14"/>
        <v>0</v>
      </c>
      <c r="AQ33" s="123">
        <f t="shared" si="15"/>
        <v>0</v>
      </c>
      <c r="AR33" s="123">
        <f t="shared" si="16"/>
        <v>0</v>
      </c>
      <c r="AS33" s="313"/>
      <c r="AT33" s="313"/>
      <c r="AU33" s="314"/>
      <c r="AV33" s="125">
        <f t="shared" si="17"/>
        <v>0</v>
      </c>
      <c r="AW33" s="119">
        <f t="shared" si="18"/>
        <v>0</v>
      </c>
      <c r="AX33" s="119"/>
      <c r="AY33" s="119"/>
      <c r="AZ33" s="122"/>
      <c r="BA33" s="126">
        <f t="shared" si="19"/>
        <v>0</v>
      </c>
      <c r="BB33" s="119">
        <f t="shared" si="20"/>
        <v>0</v>
      </c>
      <c r="BC33" s="119"/>
      <c r="BD33" s="120"/>
      <c r="BE33" s="127"/>
      <c r="BF33" s="126">
        <f t="shared" si="21"/>
        <v>0</v>
      </c>
      <c r="BG33" s="119">
        <f t="shared" si="22"/>
        <v>0</v>
      </c>
      <c r="BH33" s="120"/>
      <c r="BI33" s="120"/>
      <c r="BJ33" s="127"/>
      <c r="BK33" s="126">
        <f t="shared" si="23"/>
        <v>0</v>
      </c>
      <c r="BL33" s="119">
        <f t="shared" si="24"/>
        <v>0</v>
      </c>
      <c r="BM33" s="123">
        <f t="shared" si="25"/>
        <v>0</v>
      </c>
      <c r="BN33" s="123">
        <f t="shared" si="26"/>
        <v>0</v>
      </c>
      <c r="BO33" s="126">
        <f t="shared" si="36"/>
        <v>0</v>
      </c>
      <c r="BP33" s="128">
        <f t="shared" si="27"/>
        <v>0</v>
      </c>
      <c r="BQ33" s="22"/>
      <c r="BR33" s="256"/>
      <c r="BS33" s="257"/>
      <c r="BT33" s="257" t="str">
        <f t="shared" si="28"/>
        <v/>
      </c>
      <c r="BU33" s="257" t="str">
        <f t="shared" si="29"/>
        <v/>
      </c>
      <c r="BV33" s="257" t="str">
        <f t="shared" si="30"/>
        <v/>
      </c>
      <c r="BW33" s="257" t="str">
        <f t="shared" si="31"/>
        <v/>
      </c>
      <c r="BX33" s="258">
        <f t="shared" si="32"/>
        <v>0</v>
      </c>
      <c r="BY33" s="256"/>
      <c r="BZ33" s="329"/>
      <c r="CA33" s="329" t="str">
        <f t="shared" si="0"/>
        <v/>
      </c>
      <c r="CB33" s="329" t="str">
        <f t="shared" si="1"/>
        <v/>
      </c>
      <c r="CC33" s="329" t="str">
        <f t="shared" si="2"/>
        <v/>
      </c>
      <c r="CD33" s="329" t="str">
        <f t="shared" si="3"/>
        <v/>
      </c>
      <c r="CE33" s="258">
        <f t="shared" si="34"/>
        <v>0</v>
      </c>
      <c r="CF33" s="259">
        <f t="shared" si="35"/>
        <v>0</v>
      </c>
      <c r="CG33" s="260"/>
      <c r="CH33" s="260"/>
      <c r="CI33" s="260"/>
    </row>
    <row r="34" spans="1:87" s="24" customFormat="1" ht="12.75" customHeight="1" x14ac:dyDescent="0.2">
      <c r="A34" s="177" t="s">
        <v>59</v>
      </c>
      <c r="B34" s="312" t="s">
        <v>60</v>
      </c>
      <c r="C34" s="24">
        <v>26</v>
      </c>
      <c r="D34" s="108"/>
      <c r="E34" s="109"/>
      <c r="F34" s="49"/>
      <c r="G34" s="110"/>
      <c r="H34" s="111"/>
      <c r="I34" s="112"/>
      <c r="J34" s="50"/>
      <c r="K34" s="113"/>
      <c r="L34" s="113"/>
      <c r="M34" s="113"/>
      <c r="N34" s="113"/>
      <c r="O34" s="114">
        <f t="shared" si="4"/>
        <v>0</v>
      </c>
      <c r="P34" s="113"/>
      <c r="Q34" s="113"/>
      <c r="R34" s="113"/>
      <c r="S34" s="113"/>
      <c r="T34" s="114">
        <f t="shared" si="5"/>
        <v>0</v>
      </c>
      <c r="U34" s="113">
        <f t="shared" si="6"/>
        <v>0</v>
      </c>
      <c r="V34" s="115"/>
      <c r="W34" s="313"/>
      <c r="X34" s="313"/>
      <c r="Y34" s="313"/>
      <c r="Z34" s="117">
        <f t="shared" si="7"/>
        <v>0</v>
      </c>
      <c r="AA34" s="118">
        <f t="shared" si="8"/>
        <v>0</v>
      </c>
      <c r="AB34" s="118"/>
      <c r="AC34" s="118"/>
      <c r="AD34" s="118"/>
      <c r="AE34" s="117">
        <f t="shared" si="9"/>
        <v>0</v>
      </c>
      <c r="AF34" s="118">
        <f t="shared" si="10"/>
        <v>0</v>
      </c>
      <c r="AG34" s="119"/>
      <c r="AH34" s="120"/>
      <c r="AI34" s="121"/>
      <c r="AJ34" s="117">
        <f t="shared" si="11"/>
        <v>0</v>
      </c>
      <c r="AK34" s="119">
        <f t="shared" si="12"/>
        <v>0</v>
      </c>
      <c r="AL34" s="53"/>
      <c r="AM34" s="53"/>
      <c r="AN34" s="53"/>
      <c r="AO34" s="54">
        <f t="shared" si="13"/>
        <v>0</v>
      </c>
      <c r="AP34" s="122">
        <f t="shared" si="14"/>
        <v>0</v>
      </c>
      <c r="AQ34" s="123">
        <f t="shared" si="15"/>
        <v>0</v>
      </c>
      <c r="AR34" s="123">
        <f t="shared" si="16"/>
        <v>0</v>
      </c>
      <c r="AS34" s="313"/>
      <c r="AT34" s="313"/>
      <c r="AU34" s="314"/>
      <c r="AV34" s="125">
        <f t="shared" si="17"/>
        <v>0</v>
      </c>
      <c r="AW34" s="119">
        <f t="shared" si="18"/>
        <v>0</v>
      </c>
      <c r="AX34" s="119"/>
      <c r="AY34" s="119"/>
      <c r="AZ34" s="122"/>
      <c r="BA34" s="126">
        <f t="shared" si="19"/>
        <v>0</v>
      </c>
      <c r="BB34" s="119">
        <f t="shared" si="20"/>
        <v>0</v>
      </c>
      <c r="BC34" s="119"/>
      <c r="BD34" s="120"/>
      <c r="BE34" s="127"/>
      <c r="BF34" s="126">
        <f t="shared" si="21"/>
        <v>0</v>
      </c>
      <c r="BG34" s="119">
        <f t="shared" si="22"/>
        <v>0</v>
      </c>
      <c r="BH34" s="120"/>
      <c r="BI34" s="120"/>
      <c r="BJ34" s="127"/>
      <c r="BK34" s="126">
        <f t="shared" si="23"/>
        <v>0</v>
      </c>
      <c r="BL34" s="119">
        <f t="shared" si="24"/>
        <v>0</v>
      </c>
      <c r="BM34" s="123">
        <f t="shared" si="25"/>
        <v>0</v>
      </c>
      <c r="BN34" s="123">
        <f t="shared" si="26"/>
        <v>0</v>
      </c>
      <c r="BO34" s="126">
        <f t="shared" si="36"/>
        <v>0</v>
      </c>
      <c r="BP34" s="128">
        <f t="shared" si="27"/>
        <v>0</v>
      </c>
      <c r="BQ34" s="22"/>
      <c r="BR34" s="256"/>
      <c r="BS34" s="257"/>
      <c r="BT34" s="257" t="str">
        <f t="shared" si="28"/>
        <v/>
      </c>
      <c r="BU34" s="257" t="str">
        <f t="shared" si="29"/>
        <v/>
      </c>
      <c r="BV34" s="257" t="str">
        <f t="shared" si="30"/>
        <v/>
      </c>
      <c r="BW34" s="257" t="str">
        <f t="shared" si="31"/>
        <v/>
      </c>
      <c r="BX34" s="258">
        <f t="shared" si="32"/>
        <v>0</v>
      </c>
      <c r="BY34" s="256"/>
      <c r="BZ34" s="329"/>
      <c r="CA34" s="329" t="str">
        <f t="shared" si="0"/>
        <v/>
      </c>
      <c r="CB34" s="329" t="str">
        <f t="shared" si="1"/>
        <v/>
      </c>
      <c r="CC34" s="329" t="str">
        <f t="shared" si="2"/>
        <v/>
      </c>
      <c r="CD34" s="329" t="str">
        <f t="shared" si="3"/>
        <v/>
      </c>
      <c r="CE34" s="258">
        <f t="shared" si="34"/>
        <v>0</v>
      </c>
      <c r="CF34" s="259">
        <f t="shared" si="35"/>
        <v>0</v>
      </c>
      <c r="CG34" s="260"/>
      <c r="CH34" s="260"/>
      <c r="CI34" s="260"/>
    </row>
    <row r="35" spans="1:87" s="24" customFormat="1" ht="12.75" customHeight="1" x14ac:dyDescent="0.2">
      <c r="A35" s="177" t="s">
        <v>59</v>
      </c>
      <c r="B35" s="312" t="s">
        <v>60</v>
      </c>
      <c r="C35" s="24">
        <v>27</v>
      </c>
      <c r="D35" s="108"/>
      <c r="E35" s="109"/>
      <c r="F35" s="49"/>
      <c r="G35" s="110"/>
      <c r="H35" s="111"/>
      <c r="I35" s="112"/>
      <c r="J35" s="50"/>
      <c r="K35" s="113"/>
      <c r="L35" s="113"/>
      <c r="M35" s="113"/>
      <c r="N35" s="113"/>
      <c r="O35" s="114">
        <f t="shared" si="4"/>
        <v>0</v>
      </c>
      <c r="P35" s="113"/>
      <c r="Q35" s="113"/>
      <c r="R35" s="113"/>
      <c r="S35" s="113"/>
      <c r="T35" s="114">
        <f t="shared" si="5"/>
        <v>0</v>
      </c>
      <c r="U35" s="113">
        <f t="shared" si="6"/>
        <v>0</v>
      </c>
      <c r="V35" s="115"/>
      <c r="W35" s="313"/>
      <c r="X35" s="313"/>
      <c r="Y35" s="313"/>
      <c r="Z35" s="117">
        <f t="shared" si="7"/>
        <v>0</v>
      </c>
      <c r="AA35" s="118">
        <f t="shared" si="8"/>
        <v>0</v>
      </c>
      <c r="AB35" s="118"/>
      <c r="AC35" s="118"/>
      <c r="AD35" s="118"/>
      <c r="AE35" s="117">
        <f t="shared" si="9"/>
        <v>0</v>
      </c>
      <c r="AF35" s="118">
        <f t="shared" si="10"/>
        <v>0</v>
      </c>
      <c r="AG35" s="119"/>
      <c r="AH35" s="120"/>
      <c r="AI35" s="121"/>
      <c r="AJ35" s="117">
        <f t="shared" si="11"/>
        <v>0</v>
      </c>
      <c r="AK35" s="119">
        <f t="shared" si="12"/>
        <v>0</v>
      </c>
      <c r="AL35" s="53"/>
      <c r="AM35" s="53"/>
      <c r="AN35" s="53"/>
      <c r="AO35" s="54">
        <f t="shared" si="13"/>
        <v>0</v>
      </c>
      <c r="AP35" s="122">
        <f t="shared" si="14"/>
        <v>0</v>
      </c>
      <c r="AQ35" s="123">
        <f t="shared" si="15"/>
        <v>0</v>
      </c>
      <c r="AR35" s="123">
        <f t="shared" si="16"/>
        <v>0</v>
      </c>
      <c r="AS35" s="313"/>
      <c r="AT35" s="313"/>
      <c r="AU35" s="314"/>
      <c r="AV35" s="125">
        <f t="shared" si="17"/>
        <v>0</v>
      </c>
      <c r="AW35" s="119">
        <f t="shared" si="18"/>
        <v>0</v>
      </c>
      <c r="AX35" s="119"/>
      <c r="AY35" s="119"/>
      <c r="AZ35" s="122"/>
      <c r="BA35" s="126">
        <f t="shared" si="19"/>
        <v>0</v>
      </c>
      <c r="BB35" s="119">
        <f t="shared" si="20"/>
        <v>0</v>
      </c>
      <c r="BC35" s="119"/>
      <c r="BD35" s="120"/>
      <c r="BE35" s="127"/>
      <c r="BF35" s="126">
        <f t="shared" si="21"/>
        <v>0</v>
      </c>
      <c r="BG35" s="119">
        <f t="shared" si="22"/>
        <v>0</v>
      </c>
      <c r="BH35" s="120"/>
      <c r="BI35" s="120"/>
      <c r="BJ35" s="127"/>
      <c r="BK35" s="126">
        <f t="shared" si="23"/>
        <v>0</v>
      </c>
      <c r="BL35" s="119">
        <f t="shared" si="24"/>
        <v>0</v>
      </c>
      <c r="BM35" s="123">
        <f t="shared" si="25"/>
        <v>0</v>
      </c>
      <c r="BN35" s="123">
        <f t="shared" si="26"/>
        <v>0</v>
      </c>
      <c r="BO35" s="126">
        <f t="shared" si="36"/>
        <v>0</v>
      </c>
      <c r="BP35" s="128">
        <f t="shared" si="27"/>
        <v>0</v>
      </c>
      <c r="BQ35" s="22"/>
      <c r="BR35" s="256"/>
      <c r="BS35" s="257"/>
      <c r="BT35" s="257" t="str">
        <f t="shared" si="28"/>
        <v/>
      </c>
      <c r="BU35" s="257" t="str">
        <f t="shared" si="29"/>
        <v/>
      </c>
      <c r="BV35" s="257" t="str">
        <f t="shared" si="30"/>
        <v/>
      </c>
      <c r="BW35" s="257" t="str">
        <f t="shared" si="31"/>
        <v/>
      </c>
      <c r="BX35" s="258">
        <f t="shared" si="32"/>
        <v>0</v>
      </c>
      <c r="BY35" s="256"/>
      <c r="BZ35" s="329"/>
      <c r="CA35" s="329" t="str">
        <f t="shared" si="0"/>
        <v/>
      </c>
      <c r="CB35" s="329" t="str">
        <f t="shared" si="1"/>
        <v/>
      </c>
      <c r="CC35" s="329" t="str">
        <f t="shared" si="2"/>
        <v/>
      </c>
      <c r="CD35" s="329" t="str">
        <f t="shared" si="3"/>
        <v/>
      </c>
      <c r="CE35" s="258">
        <f t="shared" si="34"/>
        <v>0</v>
      </c>
      <c r="CF35" s="259">
        <f t="shared" si="35"/>
        <v>0</v>
      </c>
      <c r="CG35" s="260"/>
      <c r="CH35" s="260"/>
      <c r="CI35" s="260"/>
    </row>
    <row r="36" spans="1:87" s="24" customFormat="1" ht="12.75" customHeight="1" x14ac:dyDescent="0.2">
      <c r="A36" s="177" t="s">
        <v>59</v>
      </c>
      <c r="B36" s="312" t="s">
        <v>60</v>
      </c>
      <c r="C36" s="24">
        <v>28</v>
      </c>
      <c r="D36" s="108"/>
      <c r="E36" s="109"/>
      <c r="F36" s="49"/>
      <c r="G36" s="110"/>
      <c r="H36" s="111"/>
      <c r="I36" s="112"/>
      <c r="J36" s="50"/>
      <c r="K36" s="113"/>
      <c r="L36" s="113"/>
      <c r="M36" s="113"/>
      <c r="N36" s="113"/>
      <c r="O36" s="114">
        <f t="shared" si="4"/>
        <v>0</v>
      </c>
      <c r="P36" s="113"/>
      <c r="Q36" s="113"/>
      <c r="R36" s="113"/>
      <c r="S36" s="113"/>
      <c r="T36" s="114">
        <f t="shared" si="5"/>
        <v>0</v>
      </c>
      <c r="U36" s="113">
        <f t="shared" si="6"/>
        <v>0</v>
      </c>
      <c r="V36" s="115"/>
      <c r="W36" s="313"/>
      <c r="X36" s="313"/>
      <c r="Y36" s="313"/>
      <c r="Z36" s="117">
        <f t="shared" si="7"/>
        <v>0</v>
      </c>
      <c r="AA36" s="118">
        <f t="shared" si="8"/>
        <v>0</v>
      </c>
      <c r="AB36" s="118"/>
      <c r="AC36" s="118"/>
      <c r="AD36" s="118"/>
      <c r="AE36" s="117">
        <f t="shared" si="9"/>
        <v>0</v>
      </c>
      <c r="AF36" s="118">
        <f t="shared" si="10"/>
        <v>0</v>
      </c>
      <c r="AG36" s="119"/>
      <c r="AH36" s="120"/>
      <c r="AI36" s="121"/>
      <c r="AJ36" s="117">
        <f t="shared" si="11"/>
        <v>0</v>
      </c>
      <c r="AK36" s="119">
        <f t="shared" si="12"/>
        <v>0</v>
      </c>
      <c r="AL36" s="53"/>
      <c r="AM36" s="53"/>
      <c r="AN36" s="53"/>
      <c r="AO36" s="54">
        <f t="shared" si="13"/>
        <v>0</v>
      </c>
      <c r="AP36" s="122">
        <f t="shared" si="14"/>
        <v>0</v>
      </c>
      <c r="AQ36" s="123">
        <f t="shared" si="15"/>
        <v>0</v>
      </c>
      <c r="AR36" s="123">
        <f t="shared" si="16"/>
        <v>0</v>
      </c>
      <c r="AS36" s="313"/>
      <c r="AT36" s="313"/>
      <c r="AU36" s="314"/>
      <c r="AV36" s="125">
        <f t="shared" si="17"/>
        <v>0</v>
      </c>
      <c r="AW36" s="119">
        <f t="shared" si="18"/>
        <v>0</v>
      </c>
      <c r="AX36" s="119"/>
      <c r="AY36" s="119"/>
      <c r="AZ36" s="122"/>
      <c r="BA36" s="126">
        <f t="shared" si="19"/>
        <v>0</v>
      </c>
      <c r="BB36" s="119">
        <f t="shared" si="20"/>
        <v>0</v>
      </c>
      <c r="BC36" s="119"/>
      <c r="BD36" s="120"/>
      <c r="BE36" s="127"/>
      <c r="BF36" s="126">
        <f t="shared" si="21"/>
        <v>0</v>
      </c>
      <c r="BG36" s="119">
        <f t="shared" si="22"/>
        <v>0</v>
      </c>
      <c r="BH36" s="120"/>
      <c r="BI36" s="120"/>
      <c r="BJ36" s="127"/>
      <c r="BK36" s="126">
        <f t="shared" si="23"/>
        <v>0</v>
      </c>
      <c r="BL36" s="119">
        <f t="shared" si="24"/>
        <v>0</v>
      </c>
      <c r="BM36" s="123">
        <f t="shared" si="25"/>
        <v>0</v>
      </c>
      <c r="BN36" s="123">
        <f t="shared" si="26"/>
        <v>0</v>
      </c>
      <c r="BO36" s="126">
        <f t="shared" si="36"/>
        <v>0</v>
      </c>
      <c r="BP36" s="128">
        <f t="shared" si="27"/>
        <v>0</v>
      </c>
      <c r="BQ36" s="22"/>
      <c r="BR36" s="256"/>
      <c r="BS36" s="257"/>
      <c r="BT36" s="257" t="str">
        <f t="shared" si="28"/>
        <v/>
      </c>
      <c r="BU36" s="257" t="str">
        <f t="shared" si="29"/>
        <v/>
      </c>
      <c r="BV36" s="257" t="str">
        <f t="shared" si="30"/>
        <v/>
      </c>
      <c r="BW36" s="257" t="str">
        <f t="shared" si="31"/>
        <v/>
      </c>
      <c r="BX36" s="258">
        <f t="shared" si="32"/>
        <v>0</v>
      </c>
      <c r="BY36" s="256"/>
      <c r="BZ36" s="329"/>
      <c r="CA36" s="329" t="str">
        <f t="shared" si="0"/>
        <v/>
      </c>
      <c r="CB36" s="329" t="str">
        <f t="shared" si="1"/>
        <v/>
      </c>
      <c r="CC36" s="329" t="str">
        <f t="shared" si="2"/>
        <v/>
      </c>
      <c r="CD36" s="329" t="str">
        <f t="shared" si="3"/>
        <v/>
      </c>
      <c r="CE36" s="258">
        <f t="shared" si="34"/>
        <v>0</v>
      </c>
      <c r="CF36" s="259">
        <f t="shared" si="35"/>
        <v>0</v>
      </c>
      <c r="CG36" s="260"/>
      <c r="CH36" s="260"/>
      <c r="CI36" s="260"/>
    </row>
    <row r="37" spans="1:87" s="24" customFormat="1" ht="12.75" customHeight="1" x14ac:dyDescent="0.2">
      <c r="A37" s="177" t="s">
        <v>59</v>
      </c>
      <c r="B37" s="312" t="s">
        <v>60</v>
      </c>
      <c r="C37" s="24">
        <v>29</v>
      </c>
      <c r="D37" s="108"/>
      <c r="E37" s="109"/>
      <c r="F37" s="49"/>
      <c r="G37" s="110"/>
      <c r="H37" s="111"/>
      <c r="I37" s="112"/>
      <c r="J37" s="50"/>
      <c r="K37" s="113"/>
      <c r="L37" s="113"/>
      <c r="M37" s="113"/>
      <c r="N37" s="113"/>
      <c r="O37" s="114">
        <f t="shared" si="4"/>
        <v>0</v>
      </c>
      <c r="P37" s="113"/>
      <c r="Q37" s="113"/>
      <c r="R37" s="113"/>
      <c r="S37" s="113"/>
      <c r="T37" s="114">
        <f t="shared" si="5"/>
        <v>0</v>
      </c>
      <c r="U37" s="113">
        <f t="shared" si="6"/>
        <v>0</v>
      </c>
      <c r="V37" s="115"/>
      <c r="W37" s="313"/>
      <c r="X37" s="313"/>
      <c r="Y37" s="313"/>
      <c r="Z37" s="117">
        <f t="shared" si="7"/>
        <v>0</v>
      </c>
      <c r="AA37" s="118">
        <f t="shared" si="8"/>
        <v>0</v>
      </c>
      <c r="AB37" s="118"/>
      <c r="AC37" s="118"/>
      <c r="AD37" s="118"/>
      <c r="AE37" s="117">
        <f t="shared" si="9"/>
        <v>0</v>
      </c>
      <c r="AF37" s="118">
        <f t="shared" si="10"/>
        <v>0</v>
      </c>
      <c r="AG37" s="119"/>
      <c r="AH37" s="120"/>
      <c r="AI37" s="121"/>
      <c r="AJ37" s="117">
        <f t="shared" si="11"/>
        <v>0</v>
      </c>
      <c r="AK37" s="119">
        <f t="shared" si="12"/>
        <v>0</v>
      </c>
      <c r="AL37" s="53"/>
      <c r="AM37" s="53"/>
      <c r="AN37" s="53"/>
      <c r="AO37" s="54">
        <f t="shared" si="13"/>
        <v>0</v>
      </c>
      <c r="AP37" s="122">
        <f t="shared" si="14"/>
        <v>0</v>
      </c>
      <c r="AQ37" s="123">
        <f t="shared" si="15"/>
        <v>0</v>
      </c>
      <c r="AR37" s="123">
        <f t="shared" si="16"/>
        <v>0</v>
      </c>
      <c r="AS37" s="313"/>
      <c r="AT37" s="313"/>
      <c r="AU37" s="314"/>
      <c r="AV37" s="125">
        <f t="shared" si="17"/>
        <v>0</v>
      </c>
      <c r="AW37" s="119">
        <f t="shared" si="18"/>
        <v>0</v>
      </c>
      <c r="AX37" s="119"/>
      <c r="AY37" s="119"/>
      <c r="AZ37" s="122"/>
      <c r="BA37" s="126">
        <f t="shared" si="19"/>
        <v>0</v>
      </c>
      <c r="BB37" s="119">
        <f t="shared" si="20"/>
        <v>0</v>
      </c>
      <c r="BC37" s="119"/>
      <c r="BD37" s="120"/>
      <c r="BE37" s="127"/>
      <c r="BF37" s="126">
        <f t="shared" si="21"/>
        <v>0</v>
      </c>
      <c r="BG37" s="119">
        <f t="shared" si="22"/>
        <v>0</v>
      </c>
      <c r="BH37" s="120"/>
      <c r="BI37" s="120"/>
      <c r="BJ37" s="127"/>
      <c r="BK37" s="126">
        <f t="shared" si="23"/>
        <v>0</v>
      </c>
      <c r="BL37" s="119">
        <f t="shared" si="24"/>
        <v>0</v>
      </c>
      <c r="BM37" s="123">
        <f t="shared" si="25"/>
        <v>0</v>
      </c>
      <c r="BN37" s="123">
        <f t="shared" si="26"/>
        <v>0</v>
      </c>
      <c r="BO37" s="126">
        <f t="shared" si="36"/>
        <v>0</v>
      </c>
      <c r="BP37" s="128">
        <f t="shared" si="27"/>
        <v>0</v>
      </c>
      <c r="BQ37" s="22"/>
      <c r="BR37" s="256"/>
      <c r="BS37" s="257"/>
      <c r="BT37" s="257" t="str">
        <f t="shared" si="28"/>
        <v/>
      </c>
      <c r="BU37" s="257" t="str">
        <f t="shared" si="29"/>
        <v/>
      </c>
      <c r="BV37" s="257" t="str">
        <f t="shared" si="30"/>
        <v/>
      </c>
      <c r="BW37" s="257" t="str">
        <f t="shared" si="31"/>
        <v/>
      </c>
      <c r="BX37" s="258">
        <f t="shared" si="32"/>
        <v>0</v>
      </c>
      <c r="BY37" s="256"/>
      <c r="BZ37" s="329"/>
      <c r="CA37" s="329" t="str">
        <f t="shared" si="0"/>
        <v/>
      </c>
      <c r="CB37" s="329" t="str">
        <f t="shared" si="1"/>
        <v/>
      </c>
      <c r="CC37" s="329" t="str">
        <f t="shared" si="2"/>
        <v/>
      </c>
      <c r="CD37" s="329" t="str">
        <f t="shared" si="3"/>
        <v/>
      </c>
      <c r="CE37" s="258">
        <f t="shared" si="34"/>
        <v>0</v>
      </c>
      <c r="CF37" s="259">
        <f t="shared" si="35"/>
        <v>0</v>
      </c>
      <c r="CG37" s="260"/>
      <c r="CH37" s="260"/>
      <c r="CI37" s="260"/>
    </row>
    <row r="38" spans="1:87" s="24" customFormat="1" ht="12.75" customHeight="1" x14ac:dyDescent="0.2">
      <c r="A38" s="177" t="s">
        <v>59</v>
      </c>
      <c r="B38" s="312" t="s">
        <v>60</v>
      </c>
      <c r="C38" s="24">
        <v>30</v>
      </c>
      <c r="D38" s="108"/>
      <c r="E38" s="109"/>
      <c r="F38" s="49"/>
      <c r="G38" s="110"/>
      <c r="H38" s="111"/>
      <c r="I38" s="112"/>
      <c r="J38" s="50"/>
      <c r="K38" s="113"/>
      <c r="L38" s="113"/>
      <c r="M38" s="113"/>
      <c r="N38" s="113"/>
      <c r="O38" s="114">
        <f t="shared" si="4"/>
        <v>0</v>
      </c>
      <c r="P38" s="113"/>
      <c r="Q38" s="113"/>
      <c r="R38" s="113"/>
      <c r="S38" s="113"/>
      <c r="T38" s="114">
        <f t="shared" si="5"/>
        <v>0</v>
      </c>
      <c r="U38" s="113">
        <f t="shared" si="6"/>
        <v>0</v>
      </c>
      <c r="V38" s="115"/>
      <c r="W38" s="313"/>
      <c r="X38" s="313"/>
      <c r="Y38" s="313"/>
      <c r="Z38" s="117">
        <f t="shared" si="7"/>
        <v>0</v>
      </c>
      <c r="AA38" s="118">
        <f t="shared" si="8"/>
        <v>0</v>
      </c>
      <c r="AB38" s="118"/>
      <c r="AC38" s="118"/>
      <c r="AD38" s="118"/>
      <c r="AE38" s="117">
        <f t="shared" si="9"/>
        <v>0</v>
      </c>
      <c r="AF38" s="118">
        <f t="shared" si="10"/>
        <v>0</v>
      </c>
      <c r="AG38" s="119"/>
      <c r="AH38" s="120"/>
      <c r="AI38" s="121"/>
      <c r="AJ38" s="117">
        <f t="shared" si="11"/>
        <v>0</v>
      </c>
      <c r="AK38" s="119">
        <f t="shared" si="12"/>
        <v>0</v>
      </c>
      <c r="AL38" s="53"/>
      <c r="AM38" s="53"/>
      <c r="AN38" s="53"/>
      <c r="AO38" s="54">
        <f t="shared" si="13"/>
        <v>0</v>
      </c>
      <c r="AP38" s="122">
        <f t="shared" si="14"/>
        <v>0</v>
      </c>
      <c r="AQ38" s="123">
        <f t="shared" si="15"/>
        <v>0</v>
      </c>
      <c r="AR38" s="123">
        <f t="shared" si="16"/>
        <v>0</v>
      </c>
      <c r="AS38" s="313"/>
      <c r="AT38" s="313"/>
      <c r="AU38" s="314"/>
      <c r="AV38" s="125">
        <f t="shared" si="17"/>
        <v>0</v>
      </c>
      <c r="AW38" s="119">
        <f t="shared" si="18"/>
        <v>0</v>
      </c>
      <c r="AX38" s="119"/>
      <c r="AY38" s="119"/>
      <c r="AZ38" s="122"/>
      <c r="BA38" s="126">
        <f t="shared" si="19"/>
        <v>0</v>
      </c>
      <c r="BB38" s="119">
        <f t="shared" si="20"/>
        <v>0</v>
      </c>
      <c r="BC38" s="119"/>
      <c r="BD38" s="120"/>
      <c r="BE38" s="127"/>
      <c r="BF38" s="126">
        <f t="shared" si="21"/>
        <v>0</v>
      </c>
      <c r="BG38" s="119">
        <f t="shared" si="22"/>
        <v>0</v>
      </c>
      <c r="BH38" s="120"/>
      <c r="BI38" s="120"/>
      <c r="BJ38" s="127"/>
      <c r="BK38" s="126">
        <f t="shared" si="23"/>
        <v>0</v>
      </c>
      <c r="BL38" s="119">
        <f t="shared" si="24"/>
        <v>0</v>
      </c>
      <c r="BM38" s="123">
        <f t="shared" si="25"/>
        <v>0</v>
      </c>
      <c r="BN38" s="123">
        <f t="shared" si="26"/>
        <v>0</v>
      </c>
      <c r="BO38" s="126">
        <f t="shared" si="36"/>
        <v>0</v>
      </c>
      <c r="BP38" s="128">
        <f t="shared" si="27"/>
        <v>0</v>
      </c>
      <c r="BQ38" s="22"/>
      <c r="BR38" s="256"/>
      <c r="BS38" s="257"/>
      <c r="BT38" s="257" t="str">
        <f t="shared" si="28"/>
        <v/>
      </c>
      <c r="BU38" s="257" t="str">
        <f t="shared" si="29"/>
        <v/>
      </c>
      <c r="BV38" s="257" t="str">
        <f t="shared" si="30"/>
        <v/>
      </c>
      <c r="BW38" s="257" t="str">
        <f t="shared" si="31"/>
        <v/>
      </c>
      <c r="BX38" s="258">
        <f t="shared" si="32"/>
        <v>0</v>
      </c>
      <c r="BY38" s="256"/>
      <c r="BZ38" s="329"/>
      <c r="CA38" s="329" t="str">
        <f t="shared" si="0"/>
        <v/>
      </c>
      <c r="CB38" s="329" t="str">
        <f t="shared" si="1"/>
        <v/>
      </c>
      <c r="CC38" s="329" t="str">
        <f t="shared" si="2"/>
        <v/>
      </c>
      <c r="CD38" s="329" t="str">
        <f t="shared" si="3"/>
        <v/>
      </c>
      <c r="CE38" s="258">
        <f t="shared" si="34"/>
        <v>0</v>
      </c>
      <c r="CF38" s="259">
        <f t="shared" si="35"/>
        <v>0</v>
      </c>
      <c r="CG38" s="260"/>
      <c r="CH38" s="260"/>
      <c r="CI38" s="260"/>
    </row>
    <row r="39" spans="1:87" s="24" customFormat="1" ht="12.75" customHeight="1" x14ac:dyDescent="0.2">
      <c r="A39" s="177" t="s">
        <v>59</v>
      </c>
      <c r="B39" s="312" t="s">
        <v>60</v>
      </c>
      <c r="C39" s="24">
        <v>31</v>
      </c>
      <c r="D39" s="108"/>
      <c r="E39" s="109"/>
      <c r="F39" s="49"/>
      <c r="G39" s="110"/>
      <c r="H39" s="111"/>
      <c r="I39" s="112"/>
      <c r="J39" s="50"/>
      <c r="K39" s="113"/>
      <c r="L39" s="113"/>
      <c r="M39" s="113"/>
      <c r="N39" s="113"/>
      <c r="O39" s="114">
        <f t="shared" si="4"/>
        <v>0</v>
      </c>
      <c r="P39" s="113"/>
      <c r="Q39" s="113"/>
      <c r="R39" s="113"/>
      <c r="S39" s="113"/>
      <c r="T39" s="114">
        <f t="shared" si="5"/>
        <v>0</v>
      </c>
      <c r="U39" s="113">
        <f t="shared" si="6"/>
        <v>0</v>
      </c>
      <c r="V39" s="115"/>
      <c r="W39" s="313"/>
      <c r="X39" s="313"/>
      <c r="Y39" s="313"/>
      <c r="Z39" s="117">
        <f t="shared" si="7"/>
        <v>0</v>
      </c>
      <c r="AA39" s="118">
        <f t="shared" si="8"/>
        <v>0</v>
      </c>
      <c r="AB39" s="118"/>
      <c r="AC39" s="118"/>
      <c r="AD39" s="118"/>
      <c r="AE39" s="117">
        <f t="shared" si="9"/>
        <v>0</v>
      </c>
      <c r="AF39" s="118">
        <f t="shared" si="10"/>
        <v>0</v>
      </c>
      <c r="AG39" s="119"/>
      <c r="AH39" s="120"/>
      <c r="AI39" s="121"/>
      <c r="AJ39" s="117">
        <f t="shared" si="11"/>
        <v>0</v>
      </c>
      <c r="AK39" s="119">
        <f t="shared" si="12"/>
        <v>0</v>
      </c>
      <c r="AL39" s="53"/>
      <c r="AM39" s="53"/>
      <c r="AN39" s="53"/>
      <c r="AO39" s="54">
        <f t="shared" si="13"/>
        <v>0</v>
      </c>
      <c r="AP39" s="122">
        <f t="shared" si="14"/>
        <v>0</v>
      </c>
      <c r="AQ39" s="123">
        <f t="shared" si="15"/>
        <v>0</v>
      </c>
      <c r="AR39" s="123">
        <f t="shared" si="16"/>
        <v>0</v>
      </c>
      <c r="AS39" s="313"/>
      <c r="AT39" s="313"/>
      <c r="AU39" s="314"/>
      <c r="AV39" s="125">
        <f t="shared" si="17"/>
        <v>0</v>
      </c>
      <c r="AW39" s="119">
        <f t="shared" si="18"/>
        <v>0</v>
      </c>
      <c r="AX39" s="119"/>
      <c r="AY39" s="119"/>
      <c r="AZ39" s="122"/>
      <c r="BA39" s="126">
        <f t="shared" si="19"/>
        <v>0</v>
      </c>
      <c r="BB39" s="119">
        <f t="shared" si="20"/>
        <v>0</v>
      </c>
      <c r="BC39" s="119"/>
      <c r="BD39" s="120"/>
      <c r="BE39" s="127"/>
      <c r="BF39" s="126">
        <f t="shared" si="21"/>
        <v>0</v>
      </c>
      <c r="BG39" s="119">
        <f t="shared" si="22"/>
        <v>0</v>
      </c>
      <c r="BH39" s="120"/>
      <c r="BI39" s="120"/>
      <c r="BJ39" s="127"/>
      <c r="BK39" s="126">
        <f t="shared" si="23"/>
        <v>0</v>
      </c>
      <c r="BL39" s="119">
        <f t="shared" si="24"/>
        <v>0</v>
      </c>
      <c r="BM39" s="123">
        <f t="shared" si="25"/>
        <v>0</v>
      </c>
      <c r="BN39" s="123">
        <f t="shared" si="26"/>
        <v>0</v>
      </c>
      <c r="BO39" s="126">
        <f t="shared" si="36"/>
        <v>0</v>
      </c>
      <c r="BP39" s="128">
        <f t="shared" si="27"/>
        <v>0</v>
      </c>
      <c r="BQ39" s="22"/>
      <c r="BR39" s="256"/>
      <c r="BS39" s="257"/>
      <c r="BT39" s="257" t="str">
        <f t="shared" si="28"/>
        <v/>
      </c>
      <c r="BU39" s="257" t="str">
        <f t="shared" si="29"/>
        <v/>
      </c>
      <c r="BV39" s="257" t="str">
        <f t="shared" si="30"/>
        <v/>
      </c>
      <c r="BW39" s="257" t="str">
        <f t="shared" si="31"/>
        <v/>
      </c>
      <c r="BX39" s="258">
        <f t="shared" si="32"/>
        <v>0</v>
      </c>
      <c r="BY39" s="256"/>
      <c r="BZ39" s="329"/>
      <c r="CA39" s="329" t="str">
        <f t="shared" si="0"/>
        <v/>
      </c>
      <c r="CB39" s="329" t="str">
        <f t="shared" si="1"/>
        <v/>
      </c>
      <c r="CC39" s="329" t="str">
        <f t="shared" si="2"/>
        <v/>
      </c>
      <c r="CD39" s="329" t="str">
        <f t="shared" si="3"/>
        <v/>
      </c>
      <c r="CE39" s="258">
        <f t="shared" si="34"/>
        <v>0</v>
      </c>
      <c r="CF39" s="259">
        <f t="shared" si="35"/>
        <v>0</v>
      </c>
      <c r="CG39" s="260"/>
      <c r="CH39" s="260"/>
      <c r="CI39" s="260"/>
    </row>
    <row r="40" spans="1:87" s="24" customFormat="1" ht="12.75" customHeight="1" x14ac:dyDescent="0.2">
      <c r="A40" s="177" t="s">
        <v>59</v>
      </c>
      <c r="B40" s="312" t="s">
        <v>60</v>
      </c>
      <c r="C40" s="24">
        <v>32</v>
      </c>
      <c r="D40" s="108"/>
      <c r="E40" s="109"/>
      <c r="F40" s="49"/>
      <c r="G40" s="110"/>
      <c r="H40" s="111"/>
      <c r="I40" s="112"/>
      <c r="J40" s="50"/>
      <c r="K40" s="113"/>
      <c r="L40" s="113"/>
      <c r="M40" s="113"/>
      <c r="N40" s="113"/>
      <c r="O40" s="114">
        <f t="shared" si="4"/>
        <v>0</v>
      </c>
      <c r="P40" s="113"/>
      <c r="Q40" s="113"/>
      <c r="R40" s="113"/>
      <c r="S40" s="113"/>
      <c r="T40" s="114">
        <f t="shared" si="5"/>
        <v>0</v>
      </c>
      <c r="U40" s="113">
        <f t="shared" si="6"/>
        <v>0</v>
      </c>
      <c r="V40" s="115"/>
      <c r="W40" s="313"/>
      <c r="X40" s="313"/>
      <c r="Y40" s="313"/>
      <c r="Z40" s="117">
        <f t="shared" si="7"/>
        <v>0</v>
      </c>
      <c r="AA40" s="118">
        <f t="shared" si="8"/>
        <v>0</v>
      </c>
      <c r="AB40" s="118"/>
      <c r="AC40" s="118"/>
      <c r="AD40" s="118"/>
      <c r="AE40" s="117">
        <f t="shared" si="9"/>
        <v>0</v>
      </c>
      <c r="AF40" s="118">
        <f t="shared" si="10"/>
        <v>0</v>
      </c>
      <c r="AG40" s="119"/>
      <c r="AH40" s="120"/>
      <c r="AI40" s="121"/>
      <c r="AJ40" s="117">
        <f t="shared" si="11"/>
        <v>0</v>
      </c>
      <c r="AK40" s="119">
        <f t="shared" si="12"/>
        <v>0</v>
      </c>
      <c r="AL40" s="53"/>
      <c r="AM40" s="53"/>
      <c r="AN40" s="53"/>
      <c r="AO40" s="54">
        <f t="shared" si="13"/>
        <v>0</v>
      </c>
      <c r="AP40" s="122">
        <f t="shared" si="14"/>
        <v>0</v>
      </c>
      <c r="AQ40" s="123">
        <f t="shared" si="15"/>
        <v>0</v>
      </c>
      <c r="AR40" s="123">
        <f t="shared" si="16"/>
        <v>0</v>
      </c>
      <c r="AS40" s="313"/>
      <c r="AT40" s="313"/>
      <c r="AU40" s="314"/>
      <c r="AV40" s="125">
        <f t="shared" si="17"/>
        <v>0</v>
      </c>
      <c r="AW40" s="119">
        <f t="shared" si="18"/>
        <v>0</v>
      </c>
      <c r="AX40" s="119"/>
      <c r="AY40" s="119"/>
      <c r="AZ40" s="122"/>
      <c r="BA40" s="126">
        <f t="shared" si="19"/>
        <v>0</v>
      </c>
      <c r="BB40" s="119">
        <f t="shared" si="20"/>
        <v>0</v>
      </c>
      <c r="BC40" s="119"/>
      <c r="BD40" s="120"/>
      <c r="BE40" s="127"/>
      <c r="BF40" s="126">
        <f t="shared" si="21"/>
        <v>0</v>
      </c>
      <c r="BG40" s="119">
        <f t="shared" si="22"/>
        <v>0</v>
      </c>
      <c r="BH40" s="120"/>
      <c r="BI40" s="120"/>
      <c r="BJ40" s="127"/>
      <c r="BK40" s="126">
        <f t="shared" si="23"/>
        <v>0</v>
      </c>
      <c r="BL40" s="119">
        <f t="shared" si="24"/>
        <v>0</v>
      </c>
      <c r="BM40" s="123">
        <f t="shared" si="25"/>
        <v>0</v>
      </c>
      <c r="BN40" s="123">
        <f t="shared" si="26"/>
        <v>0</v>
      </c>
      <c r="BO40" s="126">
        <f t="shared" si="36"/>
        <v>0</v>
      </c>
      <c r="BP40" s="128">
        <f t="shared" si="27"/>
        <v>0</v>
      </c>
      <c r="BQ40" s="22"/>
      <c r="BR40" s="256"/>
      <c r="BS40" s="257"/>
      <c r="BT40" s="257" t="str">
        <f t="shared" si="28"/>
        <v/>
      </c>
      <c r="BU40" s="257" t="str">
        <f t="shared" si="29"/>
        <v/>
      </c>
      <c r="BV40" s="257" t="str">
        <f t="shared" si="30"/>
        <v/>
      </c>
      <c r="BW40" s="257" t="str">
        <f t="shared" si="31"/>
        <v/>
      </c>
      <c r="BX40" s="258">
        <f t="shared" si="32"/>
        <v>0</v>
      </c>
      <c r="BY40" s="256"/>
      <c r="BZ40" s="329"/>
      <c r="CA40" s="329" t="str">
        <f t="shared" si="0"/>
        <v/>
      </c>
      <c r="CB40" s="329" t="str">
        <f t="shared" si="1"/>
        <v/>
      </c>
      <c r="CC40" s="329" t="str">
        <f t="shared" si="2"/>
        <v/>
      </c>
      <c r="CD40" s="329" t="str">
        <f t="shared" si="3"/>
        <v/>
      </c>
      <c r="CE40" s="258">
        <f t="shared" si="34"/>
        <v>0</v>
      </c>
      <c r="CF40" s="259">
        <f t="shared" si="35"/>
        <v>0</v>
      </c>
      <c r="CG40" s="260"/>
      <c r="CH40" s="260"/>
      <c r="CI40" s="260"/>
    </row>
    <row r="41" spans="1:87" s="24" customFormat="1" ht="12.75" customHeight="1" x14ac:dyDescent="0.2">
      <c r="A41" s="177" t="s">
        <v>59</v>
      </c>
      <c r="B41" s="312" t="s">
        <v>60</v>
      </c>
      <c r="C41" s="24">
        <v>33</v>
      </c>
      <c r="D41" s="108"/>
      <c r="E41" s="109"/>
      <c r="F41" s="49"/>
      <c r="G41" s="110"/>
      <c r="H41" s="111"/>
      <c r="I41" s="112"/>
      <c r="J41" s="50"/>
      <c r="K41" s="113"/>
      <c r="L41" s="113"/>
      <c r="M41" s="113"/>
      <c r="N41" s="113"/>
      <c r="O41" s="114">
        <f t="shared" si="4"/>
        <v>0</v>
      </c>
      <c r="P41" s="113"/>
      <c r="Q41" s="113"/>
      <c r="R41" s="113"/>
      <c r="S41" s="113"/>
      <c r="T41" s="114">
        <f t="shared" si="5"/>
        <v>0</v>
      </c>
      <c r="U41" s="113">
        <f t="shared" si="6"/>
        <v>0</v>
      </c>
      <c r="V41" s="115"/>
      <c r="W41" s="313"/>
      <c r="X41" s="313"/>
      <c r="Y41" s="313"/>
      <c r="Z41" s="117">
        <f t="shared" si="7"/>
        <v>0</v>
      </c>
      <c r="AA41" s="118">
        <f t="shared" si="8"/>
        <v>0</v>
      </c>
      <c r="AB41" s="118"/>
      <c r="AC41" s="118"/>
      <c r="AD41" s="118"/>
      <c r="AE41" s="117">
        <f t="shared" si="9"/>
        <v>0</v>
      </c>
      <c r="AF41" s="118">
        <f t="shared" si="10"/>
        <v>0</v>
      </c>
      <c r="AG41" s="119"/>
      <c r="AH41" s="120"/>
      <c r="AI41" s="121"/>
      <c r="AJ41" s="117">
        <f t="shared" si="11"/>
        <v>0</v>
      </c>
      <c r="AK41" s="119">
        <f t="shared" si="12"/>
        <v>0</v>
      </c>
      <c r="AL41" s="53"/>
      <c r="AM41" s="53"/>
      <c r="AN41" s="53"/>
      <c r="AO41" s="54">
        <f t="shared" si="13"/>
        <v>0</v>
      </c>
      <c r="AP41" s="122">
        <f t="shared" si="14"/>
        <v>0</v>
      </c>
      <c r="AQ41" s="123">
        <f t="shared" si="15"/>
        <v>0</v>
      </c>
      <c r="AR41" s="123">
        <f t="shared" si="16"/>
        <v>0</v>
      </c>
      <c r="AS41" s="313"/>
      <c r="AT41" s="313"/>
      <c r="AU41" s="314"/>
      <c r="AV41" s="125">
        <f t="shared" si="17"/>
        <v>0</v>
      </c>
      <c r="AW41" s="119">
        <f t="shared" si="18"/>
        <v>0</v>
      </c>
      <c r="AX41" s="119"/>
      <c r="AY41" s="119"/>
      <c r="AZ41" s="122"/>
      <c r="BA41" s="126">
        <f t="shared" si="19"/>
        <v>0</v>
      </c>
      <c r="BB41" s="119">
        <f t="shared" si="20"/>
        <v>0</v>
      </c>
      <c r="BC41" s="119"/>
      <c r="BD41" s="120"/>
      <c r="BE41" s="127"/>
      <c r="BF41" s="126">
        <f t="shared" si="21"/>
        <v>0</v>
      </c>
      <c r="BG41" s="119">
        <f t="shared" si="22"/>
        <v>0</v>
      </c>
      <c r="BH41" s="120"/>
      <c r="BI41" s="120"/>
      <c r="BJ41" s="127"/>
      <c r="BK41" s="126">
        <f t="shared" si="23"/>
        <v>0</v>
      </c>
      <c r="BL41" s="119">
        <f t="shared" si="24"/>
        <v>0</v>
      </c>
      <c r="BM41" s="123">
        <f t="shared" si="25"/>
        <v>0</v>
      </c>
      <c r="BN41" s="123">
        <f t="shared" si="26"/>
        <v>0</v>
      </c>
      <c r="BO41" s="126">
        <f t="shared" si="36"/>
        <v>0</v>
      </c>
      <c r="BP41" s="128">
        <f t="shared" si="27"/>
        <v>0</v>
      </c>
      <c r="BQ41" s="22"/>
      <c r="BR41" s="256"/>
      <c r="BS41" s="257"/>
      <c r="BT41" s="257" t="str">
        <f t="shared" si="28"/>
        <v/>
      </c>
      <c r="BU41" s="257" t="str">
        <f t="shared" si="29"/>
        <v/>
      </c>
      <c r="BV41" s="257" t="str">
        <f t="shared" si="30"/>
        <v/>
      </c>
      <c r="BW41" s="257" t="str">
        <f t="shared" si="31"/>
        <v/>
      </c>
      <c r="BX41" s="258">
        <f t="shared" si="32"/>
        <v>0</v>
      </c>
      <c r="BY41" s="256"/>
      <c r="BZ41" s="329"/>
      <c r="CA41" s="329" t="str">
        <f t="shared" si="0"/>
        <v/>
      </c>
      <c r="CB41" s="329" t="str">
        <f t="shared" si="1"/>
        <v/>
      </c>
      <c r="CC41" s="329" t="str">
        <f t="shared" si="2"/>
        <v/>
      </c>
      <c r="CD41" s="329" t="str">
        <f t="shared" si="3"/>
        <v/>
      </c>
      <c r="CE41" s="258">
        <f t="shared" si="34"/>
        <v>0</v>
      </c>
      <c r="CF41" s="259">
        <f t="shared" si="35"/>
        <v>0</v>
      </c>
      <c r="CG41" s="260"/>
      <c r="CH41" s="260"/>
      <c r="CI41" s="260"/>
    </row>
    <row r="42" spans="1:87" s="24" customFormat="1" ht="12.75" customHeight="1" x14ac:dyDescent="0.2">
      <c r="A42" s="177" t="s">
        <v>59</v>
      </c>
      <c r="B42" s="312" t="s">
        <v>60</v>
      </c>
      <c r="C42" s="24">
        <v>34</v>
      </c>
      <c r="D42" s="108"/>
      <c r="E42" s="109"/>
      <c r="F42" s="49"/>
      <c r="G42" s="110"/>
      <c r="H42" s="111"/>
      <c r="I42" s="112"/>
      <c r="J42" s="50"/>
      <c r="K42" s="113"/>
      <c r="L42" s="113"/>
      <c r="M42" s="113"/>
      <c r="N42" s="113"/>
      <c r="O42" s="114">
        <f t="shared" si="4"/>
        <v>0</v>
      </c>
      <c r="P42" s="113"/>
      <c r="Q42" s="113"/>
      <c r="R42" s="113"/>
      <c r="S42" s="113"/>
      <c r="T42" s="114">
        <f t="shared" si="5"/>
        <v>0</v>
      </c>
      <c r="U42" s="113">
        <f t="shared" si="6"/>
        <v>0</v>
      </c>
      <c r="V42" s="115"/>
      <c r="W42" s="313"/>
      <c r="X42" s="313"/>
      <c r="Y42" s="313"/>
      <c r="Z42" s="117">
        <f t="shared" si="7"/>
        <v>0</v>
      </c>
      <c r="AA42" s="118">
        <f t="shared" si="8"/>
        <v>0</v>
      </c>
      <c r="AB42" s="118"/>
      <c r="AC42" s="118"/>
      <c r="AD42" s="118"/>
      <c r="AE42" s="117">
        <f t="shared" si="9"/>
        <v>0</v>
      </c>
      <c r="AF42" s="118">
        <f t="shared" si="10"/>
        <v>0</v>
      </c>
      <c r="AG42" s="119"/>
      <c r="AH42" s="120"/>
      <c r="AI42" s="121"/>
      <c r="AJ42" s="117">
        <f t="shared" si="11"/>
        <v>0</v>
      </c>
      <c r="AK42" s="119">
        <f t="shared" si="12"/>
        <v>0</v>
      </c>
      <c r="AL42" s="53"/>
      <c r="AM42" s="53"/>
      <c r="AN42" s="53"/>
      <c r="AO42" s="54">
        <f t="shared" si="13"/>
        <v>0</v>
      </c>
      <c r="AP42" s="122">
        <f t="shared" si="14"/>
        <v>0</v>
      </c>
      <c r="AQ42" s="123">
        <f t="shared" si="15"/>
        <v>0</v>
      </c>
      <c r="AR42" s="123">
        <f t="shared" si="16"/>
        <v>0</v>
      </c>
      <c r="AS42" s="313"/>
      <c r="AT42" s="313"/>
      <c r="AU42" s="314"/>
      <c r="AV42" s="125">
        <f t="shared" si="17"/>
        <v>0</v>
      </c>
      <c r="AW42" s="119">
        <f t="shared" si="18"/>
        <v>0</v>
      </c>
      <c r="AX42" s="119"/>
      <c r="AY42" s="119"/>
      <c r="AZ42" s="122"/>
      <c r="BA42" s="126">
        <f t="shared" si="19"/>
        <v>0</v>
      </c>
      <c r="BB42" s="119">
        <f t="shared" si="20"/>
        <v>0</v>
      </c>
      <c r="BC42" s="119"/>
      <c r="BD42" s="120"/>
      <c r="BE42" s="127"/>
      <c r="BF42" s="126">
        <f t="shared" si="21"/>
        <v>0</v>
      </c>
      <c r="BG42" s="119">
        <f t="shared" si="22"/>
        <v>0</v>
      </c>
      <c r="BH42" s="120"/>
      <c r="BI42" s="120"/>
      <c r="BJ42" s="127"/>
      <c r="BK42" s="126">
        <f t="shared" si="23"/>
        <v>0</v>
      </c>
      <c r="BL42" s="119">
        <f t="shared" si="24"/>
        <v>0</v>
      </c>
      <c r="BM42" s="123">
        <f t="shared" si="25"/>
        <v>0</v>
      </c>
      <c r="BN42" s="123">
        <f t="shared" si="26"/>
        <v>0</v>
      </c>
      <c r="BO42" s="126">
        <f t="shared" si="36"/>
        <v>0</v>
      </c>
      <c r="BP42" s="128">
        <f t="shared" si="27"/>
        <v>0</v>
      </c>
      <c r="BQ42" s="22"/>
      <c r="BR42" s="256"/>
      <c r="BS42" s="257"/>
      <c r="BT42" s="257" t="str">
        <f t="shared" si="28"/>
        <v/>
      </c>
      <c r="BU42" s="257" t="str">
        <f t="shared" si="29"/>
        <v/>
      </c>
      <c r="BV42" s="257" t="str">
        <f t="shared" si="30"/>
        <v/>
      </c>
      <c r="BW42" s="257" t="str">
        <f t="shared" si="31"/>
        <v/>
      </c>
      <c r="BX42" s="258">
        <f t="shared" si="32"/>
        <v>0</v>
      </c>
      <c r="BY42" s="256"/>
      <c r="BZ42" s="329"/>
      <c r="CA42" s="329" t="str">
        <f t="shared" si="0"/>
        <v/>
      </c>
      <c r="CB42" s="329" t="str">
        <f t="shared" si="1"/>
        <v/>
      </c>
      <c r="CC42" s="329" t="str">
        <f t="shared" si="2"/>
        <v/>
      </c>
      <c r="CD42" s="329" t="str">
        <f t="shared" si="3"/>
        <v/>
      </c>
      <c r="CE42" s="258">
        <f t="shared" si="34"/>
        <v>0</v>
      </c>
      <c r="CF42" s="259">
        <f t="shared" si="35"/>
        <v>0</v>
      </c>
      <c r="CG42" s="260"/>
      <c r="CH42" s="260"/>
      <c r="CI42" s="260"/>
    </row>
    <row r="43" spans="1:87" s="24" customFormat="1" ht="12.75" customHeight="1" x14ac:dyDescent="0.2">
      <c r="A43" s="177" t="s">
        <v>59</v>
      </c>
      <c r="B43" s="312" t="s">
        <v>60</v>
      </c>
      <c r="C43" s="24">
        <v>35</v>
      </c>
      <c r="D43" s="108"/>
      <c r="E43" s="109"/>
      <c r="F43" s="49"/>
      <c r="G43" s="110"/>
      <c r="H43" s="111"/>
      <c r="I43" s="112"/>
      <c r="J43" s="50"/>
      <c r="K43" s="113"/>
      <c r="L43" s="113"/>
      <c r="M43" s="113"/>
      <c r="N43" s="113"/>
      <c r="O43" s="114">
        <f t="shared" si="4"/>
        <v>0</v>
      </c>
      <c r="P43" s="113"/>
      <c r="Q43" s="113"/>
      <c r="R43" s="113"/>
      <c r="S43" s="113"/>
      <c r="T43" s="114">
        <f t="shared" si="5"/>
        <v>0</v>
      </c>
      <c r="U43" s="113">
        <f t="shared" si="6"/>
        <v>0</v>
      </c>
      <c r="V43" s="115"/>
      <c r="W43" s="313"/>
      <c r="X43" s="313"/>
      <c r="Y43" s="313"/>
      <c r="Z43" s="117">
        <f t="shared" si="7"/>
        <v>0</v>
      </c>
      <c r="AA43" s="118">
        <f t="shared" si="8"/>
        <v>0</v>
      </c>
      <c r="AB43" s="118"/>
      <c r="AC43" s="118"/>
      <c r="AD43" s="118"/>
      <c r="AE43" s="117">
        <f t="shared" si="9"/>
        <v>0</v>
      </c>
      <c r="AF43" s="118">
        <f t="shared" si="10"/>
        <v>0</v>
      </c>
      <c r="AG43" s="119"/>
      <c r="AH43" s="120"/>
      <c r="AI43" s="121"/>
      <c r="AJ43" s="117">
        <f t="shared" si="11"/>
        <v>0</v>
      </c>
      <c r="AK43" s="119">
        <f t="shared" si="12"/>
        <v>0</v>
      </c>
      <c r="AL43" s="53"/>
      <c r="AM43" s="53"/>
      <c r="AN43" s="53"/>
      <c r="AO43" s="54">
        <f t="shared" si="13"/>
        <v>0</v>
      </c>
      <c r="AP43" s="122">
        <f t="shared" si="14"/>
        <v>0</v>
      </c>
      <c r="AQ43" s="123">
        <f t="shared" si="15"/>
        <v>0</v>
      </c>
      <c r="AR43" s="123">
        <f t="shared" si="16"/>
        <v>0</v>
      </c>
      <c r="AS43" s="313"/>
      <c r="AT43" s="313"/>
      <c r="AU43" s="314"/>
      <c r="AV43" s="125">
        <f t="shared" si="17"/>
        <v>0</v>
      </c>
      <c r="AW43" s="119">
        <f t="shared" si="18"/>
        <v>0</v>
      </c>
      <c r="AX43" s="119"/>
      <c r="AY43" s="119"/>
      <c r="AZ43" s="122"/>
      <c r="BA43" s="126">
        <f t="shared" si="19"/>
        <v>0</v>
      </c>
      <c r="BB43" s="119">
        <f t="shared" si="20"/>
        <v>0</v>
      </c>
      <c r="BC43" s="119"/>
      <c r="BD43" s="120"/>
      <c r="BE43" s="127"/>
      <c r="BF43" s="126">
        <f t="shared" si="21"/>
        <v>0</v>
      </c>
      <c r="BG43" s="119">
        <f t="shared" si="22"/>
        <v>0</v>
      </c>
      <c r="BH43" s="120"/>
      <c r="BI43" s="120"/>
      <c r="BJ43" s="127"/>
      <c r="BK43" s="126">
        <f t="shared" si="23"/>
        <v>0</v>
      </c>
      <c r="BL43" s="119">
        <f t="shared" si="24"/>
        <v>0</v>
      </c>
      <c r="BM43" s="123">
        <f t="shared" si="25"/>
        <v>0</v>
      </c>
      <c r="BN43" s="123">
        <f t="shared" si="26"/>
        <v>0</v>
      </c>
      <c r="BO43" s="126">
        <f t="shared" si="36"/>
        <v>0</v>
      </c>
      <c r="BP43" s="128">
        <f t="shared" si="27"/>
        <v>0</v>
      </c>
      <c r="BQ43" s="22"/>
      <c r="BR43" s="256"/>
      <c r="BS43" s="257"/>
      <c r="BT43" s="257" t="str">
        <f t="shared" si="28"/>
        <v/>
      </c>
      <c r="BU43" s="257" t="str">
        <f t="shared" si="29"/>
        <v/>
      </c>
      <c r="BV43" s="257" t="str">
        <f t="shared" si="30"/>
        <v/>
      </c>
      <c r="BW43" s="257" t="str">
        <f t="shared" si="31"/>
        <v/>
      </c>
      <c r="BX43" s="258">
        <f t="shared" si="32"/>
        <v>0</v>
      </c>
      <c r="BY43" s="256"/>
      <c r="BZ43" s="329"/>
      <c r="CA43" s="329" t="str">
        <f t="shared" si="0"/>
        <v/>
      </c>
      <c r="CB43" s="329" t="str">
        <f t="shared" si="1"/>
        <v/>
      </c>
      <c r="CC43" s="329" t="str">
        <f t="shared" si="2"/>
        <v/>
      </c>
      <c r="CD43" s="329" t="str">
        <f t="shared" si="3"/>
        <v/>
      </c>
      <c r="CE43" s="258">
        <f t="shared" si="34"/>
        <v>0</v>
      </c>
      <c r="CF43" s="259">
        <f t="shared" si="35"/>
        <v>0</v>
      </c>
      <c r="CG43" s="260"/>
      <c r="CH43" s="260"/>
      <c r="CI43" s="260"/>
    </row>
    <row r="44" spans="1:87" s="24" customFormat="1" ht="12.75" customHeight="1" x14ac:dyDescent="0.2">
      <c r="A44" s="177" t="s">
        <v>59</v>
      </c>
      <c r="B44" s="312" t="s">
        <v>60</v>
      </c>
      <c r="C44" s="24">
        <v>36</v>
      </c>
      <c r="D44" s="108"/>
      <c r="E44" s="109"/>
      <c r="F44" s="49"/>
      <c r="G44" s="110"/>
      <c r="H44" s="111"/>
      <c r="I44" s="112"/>
      <c r="J44" s="50"/>
      <c r="K44" s="113"/>
      <c r="L44" s="113"/>
      <c r="M44" s="113"/>
      <c r="N44" s="113"/>
      <c r="O44" s="114">
        <f t="shared" si="4"/>
        <v>0</v>
      </c>
      <c r="P44" s="113"/>
      <c r="Q44" s="113"/>
      <c r="R44" s="113"/>
      <c r="S44" s="113"/>
      <c r="T44" s="114">
        <f t="shared" si="5"/>
        <v>0</v>
      </c>
      <c r="U44" s="113">
        <f t="shared" si="6"/>
        <v>0</v>
      </c>
      <c r="V44" s="115"/>
      <c r="W44" s="313"/>
      <c r="X44" s="313"/>
      <c r="Y44" s="313"/>
      <c r="Z44" s="117">
        <f t="shared" si="7"/>
        <v>0</v>
      </c>
      <c r="AA44" s="118">
        <f t="shared" si="8"/>
        <v>0</v>
      </c>
      <c r="AB44" s="118"/>
      <c r="AC44" s="118"/>
      <c r="AD44" s="118"/>
      <c r="AE44" s="117">
        <f t="shared" si="9"/>
        <v>0</v>
      </c>
      <c r="AF44" s="118">
        <f t="shared" si="10"/>
        <v>0</v>
      </c>
      <c r="AG44" s="119"/>
      <c r="AH44" s="120"/>
      <c r="AI44" s="121"/>
      <c r="AJ44" s="117">
        <f t="shared" si="11"/>
        <v>0</v>
      </c>
      <c r="AK44" s="119">
        <f t="shared" si="12"/>
        <v>0</v>
      </c>
      <c r="AL44" s="53"/>
      <c r="AM44" s="53"/>
      <c r="AN44" s="53"/>
      <c r="AO44" s="54">
        <f t="shared" si="13"/>
        <v>0</v>
      </c>
      <c r="AP44" s="122">
        <f t="shared" si="14"/>
        <v>0</v>
      </c>
      <c r="AQ44" s="123">
        <f t="shared" si="15"/>
        <v>0</v>
      </c>
      <c r="AR44" s="123">
        <f t="shared" si="16"/>
        <v>0</v>
      </c>
      <c r="AS44" s="313"/>
      <c r="AT44" s="313"/>
      <c r="AU44" s="314"/>
      <c r="AV44" s="125">
        <f t="shared" si="17"/>
        <v>0</v>
      </c>
      <c r="AW44" s="119">
        <f t="shared" si="18"/>
        <v>0</v>
      </c>
      <c r="AX44" s="119"/>
      <c r="AY44" s="119"/>
      <c r="AZ44" s="122"/>
      <c r="BA44" s="126">
        <f t="shared" si="19"/>
        <v>0</v>
      </c>
      <c r="BB44" s="119">
        <f t="shared" si="20"/>
        <v>0</v>
      </c>
      <c r="BC44" s="119"/>
      <c r="BD44" s="120"/>
      <c r="BE44" s="127"/>
      <c r="BF44" s="126">
        <f t="shared" si="21"/>
        <v>0</v>
      </c>
      <c r="BG44" s="119">
        <f t="shared" si="22"/>
        <v>0</v>
      </c>
      <c r="BH44" s="120"/>
      <c r="BI44" s="120"/>
      <c r="BJ44" s="127"/>
      <c r="BK44" s="126">
        <f t="shared" si="23"/>
        <v>0</v>
      </c>
      <c r="BL44" s="119">
        <f t="shared" si="24"/>
        <v>0</v>
      </c>
      <c r="BM44" s="123">
        <f t="shared" si="25"/>
        <v>0</v>
      </c>
      <c r="BN44" s="123">
        <f t="shared" si="26"/>
        <v>0</v>
      </c>
      <c r="BO44" s="126">
        <f t="shared" si="36"/>
        <v>0</v>
      </c>
      <c r="BP44" s="128">
        <f t="shared" si="27"/>
        <v>0</v>
      </c>
      <c r="BQ44" s="22"/>
      <c r="BR44" s="256"/>
      <c r="BS44" s="257"/>
      <c r="BT44" s="257" t="str">
        <f t="shared" si="28"/>
        <v/>
      </c>
      <c r="BU44" s="257" t="str">
        <f t="shared" si="29"/>
        <v/>
      </c>
      <c r="BV44" s="257" t="str">
        <f t="shared" si="30"/>
        <v/>
      </c>
      <c r="BW44" s="257" t="str">
        <f t="shared" si="31"/>
        <v/>
      </c>
      <c r="BX44" s="258">
        <f t="shared" si="32"/>
        <v>0</v>
      </c>
      <c r="BY44" s="256"/>
      <c r="BZ44" s="329"/>
      <c r="CA44" s="329" t="str">
        <f t="shared" si="0"/>
        <v/>
      </c>
      <c r="CB44" s="329" t="str">
        <f t="shared" si="1"/>
        <v/>
      </c>
      <c r="CC44" s="329" t="str">
        <f t="shared" si="2"/>
        <v/>
      </c>
      <c r="CD44" s="329" t="str">
        <f t="shared" si="3"/>
        <v/>
      </c>
      <c r="CE44" s="258">
        <f t="shared" si="34"/>
        <v>0</v>
      </c>
      <c r="CF44" s="259">
        <f t="shared" si="35"/>
        <v>0</v>
      </c>
      <c r="CG44" s="260"/>
      <c r="CH44" s="260"/>
      <c r="CI44" s="260"/>
    </row>
    <row r="45" spans="1:87" s="24" customFormat="1" ht="12.75" customHeight="1" x14ac:dyDescent="0.2">
      <c r="A45" s="177" t="s">
        <v>59</v>
      </c>
      <c r="B45" s="312" t="s">
        <v>60</v>
      </c>
      <c r="C45" s="24">
        <v>37</v>
      </c>
      <c r="D45" s="108"/>
      <c r="E45" s="109"/>
      <c r="F45" s="49"/>
      <c r="G45" s="110"/>
      <c r="H45" s="111"/>
      <c r="I45" s="112"/>
      <c r="J45" s="50"/>
      <c r="K45" s="113"/>
      <c r="L45" s="113"/>
      <c r="M45" s="113"/>
      <c r="N45" s="113"/>
      <c r="O45" s="114">
        <f t="shared" si="4"/>
        <v>0</v>
      </c>
      <c r="P45" s="113"/>
      <c r="Q45" s="113"/>
      <c r="R45" s="113"/>
      <c r="S45" s="113"/>
      <c r="T45" s="114">
        <f t="shared" si="5"/>
        <v>0</v>
      </c>
      <c r="U45" s="113">
        <f t="shared" si="6"/>
        <v>0</v>
      </c>
      <c r="V45" s="115"/>
      <c r="W45" s="313"/>
      <c r="X45" s="313"/>
      <c r="Y45" s="313"/>
      <c r="Z45" s="117">
        <f t="shared" si="7"/>
        <v>0</v>
      </c>
      <c r="AA45" s="118">
        <f t="shared" si="8"/>
        <v>0</v>
      </c>
      <c r="AB45" s="118"/>
      <c r="AC45" s="118"/>
      <c r="AD45" s="118"/>
      <c r="AE45" s="117">
        <f t="shared" si="9"/>
        <v>0</v>
      </c>
      <c r="AF45" s="118">
        <f t="shared" si="10"/>
        <v>0</v>
      </c>
      <c r="AG45" s="119"/>
      <c r="AH45" s="120"/>
      <c r="AI45" s="121"/>
      <c r="AJ45" s="117">
        <f t="shared" si="11"/>
        <v>0</v>
      </c>
      <c r="AK45" s="119">
        <f t="shared" si="12"/>
        <v>0</v>
      </c>
      <c r="AL45" s="53"/>
      <c r="AM45" s="53"/>
      <c r="AN45" s="53"/>
      <c r="AO45" s="54">
        <f t="shared" si="13"/>
        <v>0</v>
      </c>
      <c r="AP45" s="122">
        <f t="shared" si="14"/>
        <v>0</v>
      </c>
      <c r="AQ45" s="123">
        <f t="shared" si="15"/>
        <v>0</v>
      </c>
      <c r="AR45" s="123">
        <f t="shared" si="16"/>
        <v>0</v>
      </c>
      <c r="AS45" s="313"/>
      <c r="AT45" s="313"/>
      <c r="AU45" s="314"/>
      <c r="AV45" s="125">
        <f t="shared" si="17"/>
        <v>0</v>
      </c>
      <c r="AW45" s="119">
        <f t="shared" si="18"/>
        <v>0</v>
      </c>
      <c r="AX45" s="119"/>
      <c r="AY45" s="119"/>
      <c r="AZ45" s="122"/>
      <c r="BA45" s="126">
        <f t="shared" si="19"/>
        <v>0</v>
      </c>
      <c r="BB45" s="119">
        <f t="shared" si="20"/>
        <v>0</v>
      </c>
      <c r="BC45" s="119"/>
      <c r="BD45" s="120"/>
      <c r="BE45" s="127"/>
      <c r="BF45" s="126">
        <f t="shared" si="21"/>
        <v>0</v>
      </c>
      <c r="BG45" s="119">
        <f t="shared" si="22"/>
        <v>0</v>
      </c>
      <c r="BH45" s="120"/>
      <c r="BI45" s="120"/>
      <c r="BJ45" s="127"/>
      <c r="BK45" s="126">
        <f t="shared" si="23"/>
        <v>0</v>
      </c>
      <c r="BL45" s="119">
        <f t="shared" si="24"/>
        <v>0</v>
      </c>
      <c r="BM45" s="123">
        <f t="shared" si="25"/>
        <v>0</v>
      </c>
      <c r="BN45" s="123">
        <f t="shared" si="26"/>
        <v>0</v>
      </c>
      <c r="BO45" s="126">
        <f t="shared" si="36"/>
        <v>0</v>
      </c>
      <c r="BP45" s="128">
        <f t="shared" si="27"/>
        <v>0</v>
      </c>
      <c r="BQ45" s="22"/>
      <c r="BR45" s="256"/>
      <c r="BS45" s="257"/>
      <c r="BT45" s="257" t="str">
        <f t="shared" si="28"/>
        <v/>
      </c>
      <c r="BU45" s="257" t="str">
        <f t="shared" si="29"/>
        <v/>
      </c>
      <c r="BV45" s="257" t="str">
        <f t="shared" si="30"/>
        <v/>
      </c>
      <c r="BW45" s="257" t="str">
        <f t="shared" si="31"/>
        <v/>
      </c>
      <c r="BX45" s="258">
        <f t="shared" si="32"/>
        <v>0</v>
      </c>
      <c r="BY45" s="256"/>
      <c r="BZ45" s="329"/>
      <c r="CA45" s="329" t="str">
        <f t="shared" si="0"/>
        <v/>
      </c>
      <c r="CB45" s="329" t="str">
        <f t="shared" si="1"/>
        <v/>
      </c>
      <c r="CC45" s="329" t="str">
        <f t="shared" si="2"/>
        <v/>
      </c>
      <c r="CD45" s="329" t="str">
        <f t="shared" si="3"/>
        <v/>
      </c>
      <c r="CE45" s="258">
        <f t="shared" si="34"/>
        <v>0</v>
      </c>
      <c r="CF45" s="259">
        <f t="shared" si="35"/>
        <v>0</v>
      </c>
      <c r="CG45" s="260"/>
      <c r="CH45" s="260"/>
      <c r="CI45" s="260"/>
    </row>
    <row r="46" spans="1:87" s="24" customFormat="1" ht="12.75" customHeight="1" x14ac:dyDescent="0.2">
      <c r="A46" s="177" t="s">
        <v>59</v>
      </c>
      <c r="B46" s="312" t="s">
        <v>60</v>
      </c>
      <c r="C46" s="24">
        <v>38</v>
      </c>
      <c r="D46" s="108"/>
      <c r="E46" s="109"/>
      <c r="F46" s="49"/>
      <c r="G46" s="110"/>
      <c r="H46" s="111"/>
      <c r="I46" s="112"/>
      <c r="J46" s="50"/>
      <c r="K46" s="113"/>
      <c r="L46" s="113"/>
      <c r="M46" s="113"/>
      <c r="N46" s="113"/>
      <c r="O46" s="114">
        <f t="shared" si="4"/>
        <v>0</v>
      </c>
      <c r="P46" s="113"/>
      <c r="Q46" s="113"/>
      <c r="R46" s="113"/>
      <c r="S46" s="113"/>
      <c r="T46" s="114">
        <f t="shared" si="5"/>
        <v>0</v>
      </c>
      <c r="U46" s="113">
        <f t="shared" si="6"/>
        <v>0</v>
      </c>
      <c r="V46" s="115"/>
      <c r="W46" s="313"/>
      <c r="X46" s="313"/>
      <c r="Y46" s="313"/>
      <c r="Z46" s="117">
        <f t="shared" si="7"/>
        <v>0</v>
      </c>
      <c r="AA46" s="118">
        <f t="shared" si="8"/>
        <v>0</v>
      </c>
      <c r="AB46" s="118"/>
      <c r="AC46" s="118"/>
      <c r="AD46" s="118"/>
      <c r="AE46" s="117">
        <f t="shared" si="9"/>
        <v>0</v>
      </c>
      <c r="AF46" s="118">
        <f t="shared" si="10"/>
        <v>0</v>
      </c>
      <c r="AG46" s="119"/>
      <c r="AH46" s="120"/>
      <c r="AI46" s="121"/>
      <c r="AJ46" s="117">
        <f t="shared" si="11"/>
        <v>0</v>
      </c>
      <c r="AK46" s="119">
        <f t="shared" si="12"/>
        <v>0</v>
      </c>
      <c r="AL46" s="53"/>
      <c r="AM46" s="53"/>
      <c r="AN46" s="53"/>
      <c r="AO46" s="54">
        <f t="shared" si="13"/>
        <v>0</v>
      </c>
      <c r="AP46" s="122">
        <f t="shared" si="14"/>
        <v>0</v>
      </c>
      <c r="AQ46" s="123">
        <f t="shared" si="15"/>
        <v>0</v>
      </c>
      <c r="AR46" s="123">
        <f t="shared" si="16"/>
        <v>0</v>
      </c>
      <c r="AS46" s="313"/>
      <c r="AT46" s="313"/>
      <c r="AU46" s="314"/>
      <c r="AV46" s="125">
        <f t="shared" si="17"/>
        <v>0</v>
      </c>
      <c r="AW46" s="119">
        <f t="shared" si="18"/>
        <v>0</v>
      </c>
      <c r="AX46" s="119"/>
      <c r="AY46" s="119"/>
      <c r="AZ46" s="122"/>
      <c r="BA46" s="126">
        <f t="shared" si="19"/>
        <v>0</v>
      </c>
      <c r="BB46" s="119">
        <f t="shared" si="20"/>
        <v>0</v>
      </c>
      <c r="BC46" s="119"/>
      <c r="BD46" s="120"/>
      <c r="BE46" s="127"/>
      <c r="BF46" s="126">
        <f t="shared" si="21"/>
        <v>0</v>
      </c>
      <c r="BG46" s="119">
        <f t="shared" si="22"/>
        <v>0</v>
      </c>
      <c r="BH46" s="120"/>
      <c r="BI46" s="120"/>
      <c r="BJ46" s="127"/>
      <c r="BK46" s="126">
        <f t="shared" si="23"/>
        <v>0</v>
      </c>
      <c r="BL46" s="119">
        <f t="shared" si="24"/>
        <v>0</v>
      </c>
      <c r="BM46" s="123">
        <f t="shared" si="25"/>
        <v>0</v>
      </c>
      <c r="BN46" s="123">
        <f t="shared" si="26"/>
        <v>0</v>
      </c>
      <c r="BO46" s="126">
        <f t="shared" si="36"/>
        <v>0</v>
      </c>
      <c r="BP46" s="128">
        <f t="shared" si="27"/>
        <v>0</v>
      </c>
      <c r="BQ46" s="22"/>
      <c r="BR46" s="129"/>
      <c r="BS46" s="130"/>
      <c r="BT46" s="257" t="str">
        <f t="shared" si="28"/>
        <v/>
      </c>
      <c r="BU46" s="257" t="str">
        <f t="shared" si="29"/>
        <v/>
      </c>
      <c r="BV46" s="257" t="str">
        <f t="shared" si="30"/>
        <v/>
      </c>
      <c r="BW46" s="257" t="str">
        <f t="shared" si="31"/>
        <v/>
      </c>
      <c r="BX46" s="258">
        <f t="shared" si="32"/>
        <v>0</v>
      </c>
      <c r="BY46" s="256"/>
      <c r="BZ46" s="329"/>
      <c r="CA46" s="329" t="str">
        <f t="shared" si="0"/>
        <v/>
      </c>
      <c r="CB46" s="329" t="str">
        <f t="shared" si="1"/>
        <v/>
      </c>
      <c r="CC46" s="329" t="str">
        <f t="shared" si="2"/>
        <v/>
      </c>
      <c r="CD46" s="329" t="str">
        <f t="shared" si="3"/>
        <v/>
      </c>
      <c r="CE46" s="258">
        <f t="shared" si="34"/>
        <v>0</v>
      </c>
      <c r="CF46" s="259">
        <f t="shared" si="35"/>
        <v>0</v>
      </c>
      <c r="CG46" s="132"/>
      <c r="CH46" s="132"/>
      <c r="CI46" s="132"/>
    </row>
    <row r="47" spans="1:87" s="24" customFormat="1" ht="12.75" customHeight="1" x14ac:dyDescent="0.2">
      <c r="A47" s="177" t="s">
        <v>59</v>
      </c>
      <c r="B47" s="312" t="s">
        <v>60</v>
      </c>
      <c r="C47" s="24">
        <v>39</v>
      </c>
      <c r="D47" s="108"/>
      <c r="E47" s="109"/>
      <c r="F47" s="49"/>
      <c r="G47" s="110"/>
      <c r="H47" s="111"/>
      <c r="I47" s="112"/>
      <c r="J47" s="50"/>
      <c r="K47" s="113"/>
      <c r="L47" s="113"/>
      <c r="M47" s="113"/>
      <c r="N47" s="113"/>
      <c r="O47" s="114">
        <f t="shared" si="4"/>
        <v>0</v>
      </c>
      <c r="P47" s="113"/>
      <c r="Q47" s="113"/>
      <c r="R47" s="113"/>
      <c r="S47" s="113"/>
      <c r="T47" s="114">
        <f t="shared" si="5"/>
        <v>0</v>
      </c>
      <c r="U47" s="113">
        <f t="shared" si="6"/>
        <v>0</v>
      </c>
      <c r="V47" s="115"/>
      <c r="W47" s="313"/>
      <c r="X47" s="313"/>
      <c r="Y47" s="313"/>
      <c r="Z47" s="117">
        <f t="shared" si="7"/>
        <v>0</v>
      </c>
      <c r="AA47" s="118">
        <f t="shared" si="8"/>
        <v>0</v>
      </c>
      <c r="AB47" s="118"/>
      <c r="AC47" s="118"/>
      <c r="AD47" s="118"/>
      <c r="AE47" s="117">
        <f t="shared" si="9"/>
        <v>0</v>
      </c>
      <c r="AF47" s="118">
        <f t="shared" si="10"/>
        <v>0</v>
      </c>
      <c r="AG47" s="119"/>
      <c r="AH47" s="120"/>
      <c r="AI47" s="121"/>
      <c r="AJ47" s="117">
        <f t="shared" si="11"/>
        <v>0</v>
      </c>
      <c r="AK47" s="119">
        <f t="shared" si="12"/>
        <v>0</v>
      </c>
      <c r="AL47" s="53"/>
      <c r="AM47" s="53"/>
      <c r="AN47" s="53"/>
      <c r="AO47" s="54">
        <f t="shared" si="13"/>
        <v>0</v>
      </c>
      <c r="AP47" s="122">
        <f t="shared" si="14"/>
        <v>0</v>
      </c>
      <c r="AQ47" s="123">
        <f t="shared" si="15"/>
        <v>0</v>
      </c>
      <c r="AR47" s="123">
        <f t="shared" si="16"/>
        <v>0</v>
      </c>
      <c r="AS47" s="313"/>
      <c r="AT47" s="313"/>
      <c r="AU47" s="314"/>
      <c r="AV47" s="125">
        <f t="shared" si="17"/>
        <v>0</v>
      </c>
      <c r="AW47" s="119">
        <f t="shared" si="18"/>
        <v>0</v>
      </c>
      <c r="AX47" s="119"/>
      <c r="AY47" s="119"/>
      <c r="AZ47" s="122"/>
      <c r="BA47" s="126">
        <f t="shared" si="19"/>
        <v>0</v>
      </c>
      <c r="BB47" s="119">
        <f t="shared" si="20"/>
        <v>0</v>
      </c>
      <c r="BC47" s="119"/>
      <c r="BD47" s="120"/>
      <c r="BE47" s="127"/>
      <c r="BF47" s="126">
        <f t="shared" si="21"/>
        <v>0</v>
      </c>
      <c r="BG47" s="119">
        <f t="shared" si="22"/>
        <v>0</v>
      </c>
      <c r="BH47" s="120"/>
      <c r="BI47" s="120"/>
      <c r="BJ47" s="127"/>
      <c r="BK47" s="126">
        <f t="shared" si="23"/>
        <v>0</v>
      </c>
      <c r="BL47" s="119">
        <f t="shared" si="24"/>
        <v>0</v>
      </c>
      <c r="BM47" s="123">
        <f t="shared" si="25"/>
        <v>0</v>
      </c>
      <c r="BN47" s="123">
        <f t="shared" si="26"/>
        <v>0</v>
      </c>
      <c r="BO47" s="126">
        <f t="shared" si="36"/>
        <v>0</v>
      </c>
      <c r="BP47" s="128">
        <f t="shared" si="27"/>
        <v>0</v>
      </c>
      <c r="BQ47" s="22"/>
      <c r="BR47" s="129"/>
      <c r="BS47" s="130"/>
      <c r="BT47" s="257" t="str">
        <f t="shared" si="28"/>
        <v/>
      </c>
      <c r="BU47" s="257" t="str">
        <f t="shared" si="29"/>
        <v/>
      </c>
      <c r="BV47" s="257" t="str">
        <f t="shared" si="30"/>
        <v/>
      </c>
      <c r="BW47" s="257" t="str">
        <f t="shared" si="31"/>
        <v/>
      </c>
      <c r="BX47" s="258">
        <f t="shared" si="32"/>
        <v>0</v>
      </c>
      <c r="BY47" s="256"/>
      <c r="BZ47" s="329"/>
      <c r="CA47" s="329" t="str">
        <f t="shared" si="0"/>
        <v/>
      </c>
      <c r="CB47" s="329" t="str">
        <f t="shared" si="1"/>
        <v/>
      </c>
      <c r="CC47" s="329" t="str">
        <f t="shared" si="2"/>
        <v/>
      </c>
      <c r="CD47" s="329" t="str">
        <f t="shared" si="3"/>
        <v/>
      </c>
      <c r="CE47" s="258">
        <f t="shared" si="34"/>
        <v>0</v>
      </c>
      <c r="CF47" s="259">
        <f t="shared" si="35"/>
        <v>0</v>
      </c>
      <c r="CG47" s="132"/>
      <c r="CH47" s="132"/>
      <c r="CI47" s="132"/>
    </row>
    <row r="48" spans="1:87" s="24" customFormat="1" ht="12.75" customHeight="1" x14ac:dyDescent="0.2">
      <c r="A48" s="177" t="s">
        <v>59</v>
      </c>
      <c r="B48" s="312" t="s">
        <v>60</v>
      </c>
      <c r="C48" s="24">
        <v>40</v>
      </c>
      <c r="D48" s="108"/>
      <c r="E48" s="109"/>
      <c r="F48" s="49"/>
      <c r="G48" s="110"/>
      <c r="H48" s="111"/>
      <c r="I48" s="112"/>
      <c r="J48" s="50"/>
      <c r="K48" s="113"/>
      <c r="L48" s="113"/>
      <c r="M48" s="113"/>
      <c r="N48" s="113"/>
      <c r="O48" s="114">
        <f t="shared" si="4"/>
        <v>0</v>
      </c>
      <c r="P48" s="113"/>
      <c r="Q48" s="113"/>
      <c r="R48" s="113"/>
      <c r="S48" s="113"/>
      <c r="T48" s="114">
        <f t="shared" si="5"/>
        <v>0</v>
      </c>
      <c r="U48" s="113">
        <f t="shared" si="6"/>
        <v>0</v>
      </c>
      <c r="V48" s="115"/>
      <c r="W48" s="313"/>
      <c r="X48" s="313"/>
      <c r="Y48" s="313"/>
      <c r="Z48" s="117">
        <f t="shared" si="7"/>
        <v>0</v>
      </c>
      <c r="AA48" s="118">
        <f t="shared" si="8"/>
        <v>0</v>
      </c>
      <c r="AB48" s="118"/>
      <c r="AC48" s="118"/>
      <c r="AD48" s="118"/>
      <c r="AE48" s="117">
        <f t="shared" si="9"/>
        <v>0</v>
      </c>
      <c r="AF48" s="118">
        <f t="shared" si="10"/>
        <v>0</v>
      </c>
      <c r="AG48" s="119"/>
      <c r="AH48" s="120"/>
      <c r="AI48" s="121"/>
      <c r="AJ48" s="117">
        <f t="shared" si="11"/>
        <v>0</v>
      </c>
      <c r="AK48" s="119">
        <f t="shared" si="12"/>
        <v>0</v>
      </c>
      <c r="AL48" s="53"/>
      <c r="AM48" s="53"/>
      <c r="AN48" s="53"/>
      <c r="AO48" s="54">
        <f t="shared" si="13"/>
        <v>0</v>
      </c>
      <c r="AP48" s="122">
        <f t="shared" si="14"/>
        <v>0</v>
      </c>
      <c r="AQ48" s="123">
        <f t="shared" si="15"/>
        <v>0</v>
      </c>
      <c r="AR48" s="123">
        <f t="shared" si="16"/>
        <v>0</v>
      </c>
      <c r="AS48" s="313"/>
      <c r="AT48" s="313"/>
      <c r="AU48" s="314"/>
      <c r="AV48" s="125">
        <f t="shared" si="17"/>
        <v>0</v>
      </c>
      <c r="AW48" s="119">
        <f t="shared" si="18"/>
        <v>0</v>
      </c>
      <c r="AX48" s="119"/>
      <c r="AY48" s="119"/>
      <c r="AZ48" s="122"/>
      <c r="BA48" s="126">
        <f t="shared" si="19"/>
        <v>0</v>
      </c>
      <c r="BB48" s="119">
        <f t="shared" si="20"/>
        <v>0</v>
      </c>
      <c r="BC48" s="119"/>
      <c r="BD48" s="120"/>
      <c r="BE48" s="127"/>
      <c r="BF48" s="126">
        <f t="shared" si="21"/>
        <v>0</v>
      </c>
      <c r="BG48" s="119">
        <f t="shared" si="22"/>
        <v>0</v>
      </c>
      <c r="BH48" s="120"/>
      <c r="BI48" s="120"/>
      <c r="BJ48" s="127"/>
      <c r="BK48" s="126">
        <f t="shared" si="23"/>
        <v>0</v>
      </c>
      <c r="BL48" s="119">
        <f t="shared" si="24"/>
        <v>0</v>
      </c>
      <c r="BM48" s="123">
        <f t="shared" si="25"/>
        <v>0</v>
      </c>
      <c r="BN48" s="123">
        <f t="shared" si="26"/>
        <v>0</v>
      </c>
      <c r="BO48" s="126">
        <f t="shared" si="36"/>
        <v>0</v>
      </c>
      <c r="BP48" s="128">
        <f t="shared" si="27"/>
        <v>0</v>
      </c>
      <c r="BQ48" s="22"/>
      <c r="BR48" s="129"/>
      <c r="BS48" s="130"/>
      <c r="BT48" s="257" t="str">
        <f t="shared" si="28"/>
        <v/>
      </c>
      <c r="BU48" s="257" t="str">
        <f t="shared" si="29"/>
        <v/>
      </c>
      <c r="BV48" s="257" t="str">
        <f t="shared" si="30"/>
        <v/>
      </c>
      <c r="BW48" s="257" t="str">
        <f t="shared" si="31"/>
        <v/>
      </c>
      <c r="BX48" s="258">
        <f t="shared" si="32"/>
        <v>0</v>
      </c>
      <c r="BY48" s="129"/>
      <c r="BZ48" s="130"/>
      <c r="CA48" s="130" t="str">
        <f t="shared" si="0"/>
        <v/>
      </c>
      <c r="CB48" s="130" t="str">
        <f t="shared" si="1"/>
        <v/>
      </c>
      <c r="CC48" s="130" t="str">
        <f t="shared" si="2"/>
        <v/>
      </c>
      <c r="CD48" s="130" t="str">
        <f t="shared" si="3"/>
        <v/>
      </c>
      <c r="CE48" s="131">
        <f t="shared" ref="CE48:CE111" si="37">SUM(CA48:CD48)</f>
        <v>0</v>
      </c>
      <c r="CF48" s="259">
        <f t="shared" si="35"/>
        <v>0</v>
      </c>
      <c r="CG48" s="132"/>
      <c r="CH48" s="132"/>
      <c r="CI48" s="132"/>
    </row>
    <row r="49" spans="1:87" s="24" customFormat="1" ht="12.75" customHeight="1" x14ac:dyDescent="0.2">
      <c r="A49" s="177" t="s">
        <v>59</v>
      </c>
      <c r="B49" s="312" t="s">
        <v>60</v>
      </c>
      <c r="C49" s="24">
        <v>41</v>
      </c>
      <c r="D49" s="108"/>
      <c r="E49" s="109"/>
      <c r="F49" s="49"/>
      <c r="G49" s="110"/>
      <c r="H49" s="111"/>
      <c r="I49" s="112"/>
      <c r="J49" s="50"/>
      <c r="K49" s="113"/>
      <c r="L49" s="113"/>
      <c r="M49" s="113"/>
      <c r="N49" s="113"/>
      <c r="O49" s="114">
        <f t="shared" si="4"/>
        <v>0</v>
      </c>
      <c r="P49" s="113"/>
      <c r="Q49" s="113"/>
      <c r="R49" s="113"/>
      <c r="S49" s="113"/>
      <c r="T49" s="114">
        <f t="shared" si="5"/>
        <v>0</v>
      </c>
      <c r="U49" s="113">
        <f t="shared" si="6"/>
        <v>0</v>
      </c>
      <c r="V49" s="115"/>
      <c r="W49" s="313"/>
      <c r="X49" s="313"/>
      <c r="Y49" s="313"/>
      <c r="Z49" s="117">
        <f t="shared" si="7"/>
        <v>0</v>
      </c>
      <c r="AA49" s="118">
        <f t="shared" si="8"/>
        <v>0</v>
      </c>
      <c r="AB49" s="118"/>
      <c r="AC49" s="118"/>
      <c r="AD49" s="118"/>
      <c r="AE49" s="117">
        <f t="shared" si="9"/>
        <v>0</v>
      </c>
      <c r="AF49" s="118">
        <f t="shared" si="10"/>
        <v>0</v>
      </c>
      <c r="AG49" s="119"/>
      <c r="AH49" s="120"/>
      <c r="AI49" s="121"/>
      <c r="AJ49" s="117">
        <f t="shared" si="11"/>
        <v>0</v>
      </c>
      <c r="AK49" s="119">
        <f t="shared" si="12"/>
        <v>0</v>
      </c>
      <c r="AL49" s="53"/>
      <c r="AM49" s="53"/>
      <c r="AN49" s="53"/>
      <c r="AO49" s="54">
        <f t="shared" si="13"/>
        <v>0</v>
      </c>
      <c r="AP49" s="122">
        <f t="shared" si="14"/>
        <v>0</v>
      </c>
      <c r="AQ49" s="123">
        <f t="shared" si="15"/>
        <v>0</v>
      </c>
      <c r="AR49" s="123">
        <f t="shared" si="16"/>
        <v>0</v>
      </c>
      <c r="AS49" s="313"/>
      <c r="AT49" s="313"/>
      <c r="AU49" s="314"/>
      <c r="AV49" s="125">
        <f t="shared" si="17"/>
        <v>0</v>
      </c>
      <c r="AW49" s="119">
        <f t="shared" si="18"/>
        <v>0</v>
      </c>
      <c r="AX49" s="119"/>
      <c r="AY49" s="119"/>
      <c r="AZ49" s="122"/>
      <c r="BA49" s="126">
        <f t="shared" si="19"/>
        <v>0</v>
      </c>
      <c r="BB49" s="119">
        <f t="shared" si="20"/>
        <v>0</v>
      </c>
      <c r="BC49" s="119"/>
      <c r="BD49" s="120"/>
      <c r="BE49" s="127"/>
      <c r="BF49" s="126">
        <f t="shared" si="21"/>
        <v>0</v>
      </c>
      <c r="BG49" s="119">
        <f t="shared" si="22"/>
        <v>0</v>
      </c>
      <c r="BH49" s="120"/>
      <c r="BI49" s="120"/>
      <c r="BJ49" s="127"/>
      <c r="BK49" s="126">
        <f t="shared" si="23"/>
        <v>0</v>
      </c>
      <c r="BL49" s="119">
        <f t="shared" si="24"/>
        <v>0</v>
      </c>
      <c r="BM49" s="123">
        <f t="shared" si="25"/>
        <v>0</v>
      </c>
      <c r="BN49" s="123">
        <f t="shared" si="26"/>
        <v>0</v>
      </c>
      <c r="BO49" s="126">
        <f t="shared" si="36"/>
        <v>0</v>
      </c>
      <c r="BP49" s="128">
        <f t="shared" si="27"/>
        <v>0</v>
      </c>
      <c r="BQ49" s="22"/>
      <c r="BR49" s="129"/>
      <c r="BS49" s="130"/>
      <c r="BT49" s="257" t="str">
        <f t="shared" si="28"/>
        <v/>
      </c>
      <c r="BU49" s="257" t="str">
        <f t="shared" si="29"/>
        <v/>
      </c>
      <c r="BV49" s="257" t="str">
        <f t="shared" si="30"/>
        <v/>
      </c>
      <c r="BW49" s="257" t="str">
        <f t="shared" si="31"/>
        <v/>
      </c>
      <c r="BX49" s="258">
        <f t="shared" si="32"/>
        <v>0</v>
      </c>
      <c r="BY49" s="129"/>
      <c r="BZ49" s="130"/>
      <c r="CA49" s="130" t="str">
        <f t="shared" si="0"/>
        <v/>
      </c>
      <c r="CB49" s="130" t="str">
        <f t="shared" si="1"/>
        <v/>
      </c>
      <c r="CC49" s="130" t="str">
        <f t="shared" si="2"/>
        <v/>
      </c>
      <c r="CD49" s="130" t="str">
        <f t="shared" si="3"/>
        <v/>
      </c>
      <c r="CE49" s="131">
        <f t="shared" si="37"/>
        <v>0</v>
      </c>
      <c r="CF49" s="259">
        <f t="shared" si="35"/>
        <v>0</v>
      </c>
      <c r="CG49" s="132"/>
      <c r="CH49" s="132"/>
      <c r="CI49" s="132"/>
    </row>
    <row r="50" spans="1:87" s="24" customFormat="1" ht="12.75" customHeight="1" x14ac:dyDescent="0.2">
      <c r="A50" s="177" t="s">
        <v>59</v>
      </c>
      <c r="B50" s="312" t="s">
        <v>60</v>
      </c>
      <c r="C50" s="24">
        <v>42</v>
      </c>
      <c r="D50" s="108"/>
      <c r="E50" s="109"/>
      <c r="F50" s="49"/>
      <c r="G50" s="110"/>
      <c r="H50" s="111"/>
      <c r="I50" s="112"/>
      <c r="J50" s="50"/>
      <c r="K50" s="113"/>
      <c r="L50" s="113"/>
      <c r="M50" s="113"/>
      <c r="N50" s="113"/>
      <c r="O50" s="114">
        <f t="shared" si="4"/>
        <v>0</v>
      </c>
      <c r="P50" s="113"/>
      <c r="Q50" s="113"/>
      <c r="R50" s="113"/>
      <c r="S50" s="113"/>
      <c r="T50" s="114">
        <f t="shared" si="5"/>
        <v>0</v>
      </c>
      <c r="U50" s="113">
        <f t="shared" si="6"/>
        <v>0</v>
      </c>
      <c r="V50" s="115"/>
      <c r="W50" s="313"/>
      <c r="X50" s="313"/>
      <c r="Y50" s="313"/>
      <c r="Z50" s="117">
        <f t="shared" si="7"/>
        <v>0</v>
      </c>
      <c r="AA50" s="118">
        <f t="shared" si="8"/>
        <v>0</v>
      </c>
      <c r="AB50" s="118"/>
      <c r="AC50" s="118"/>
      <c r="AD50" s="118"/>
      <c r="AE50" s="117">
        <f t="shared" si="9"/>
        <v>0</v>
      </c>
      <c r="AF50" s="118">
        <f t="shared" si="10"/>
        <v>0</v>
      </c>
      <c r="AG50" s="119"/>
      <c r="AH50" s="120"/>
      <c r="AI50" s="121"/>
      <c r="AJ50" s="117">
        <f t="shared" si="11"/>
        <v>0</v>
      </c>
      <c r="AK50" s="119">
        <f t="shared" si="12"/>
        <v>0</v>
      </c>
      <c r="AL50" s="53"/>
      <c r="AM50" s="53"/>
      <c r="AN50" s="53"/>
      <c r="AO50" s="54">
        <f t="shared" si="13"/>
        <v>0</v>
      </c>
      <c r="AP50" s="122">
        <f t="shared" si="14"/>
        <v>0</v>
      </c>
      <c r="AQ50" s="123">
        <f t="shared" si="15"/>
        <v>0</v>
      </c>
      <c r="AR50" s="123">
        <f t="shared" si="16"/>
        <v>0</v>
      </c>
      <c r="AS50" s="313"/>
      <c r="AT50" s="313"/>
      <c r="AU50" s="314"/>
      <c r="AV50" s="125">
        <f t="shared" si="17"/>
        <v>0</v>
      </c>
      <c r="AW50" s="119">
        <f t="shared" si="18"/>
        <v>0</v>
      </c>
      <c r="AX50" s="119"/>
      <c r="AY50" s="119"/>
      <c r="AZ50" s="122"/>
      <c r="BA50" s="126">
        <f t="shared" si="19"/>
        <v>0</v>
      </c>
      <c r="BB50" s="119">
        <f t="shared" si="20"/>
        <v>0</v>
      </c>
      <c r="BC50" s="119"/>
      <c r="BD50" s="120"/>
      <c r="BE50" s="127"/>
      <c r="BF50" s="126">
        <f t="shared" si="21"/>
        <v>0</v>
      </c>
      <c r="BG50" s="119">
        <f t="shared" si="22"/>
        <v>0</v>
      </c>
      <c r="BH50" s="120"/>
      <c r="BI50" s="120"/>
      <c r="BJ50" s="127"/>
      <c r="BK50" s="126">
        <f t="shared" si="23"/>
        <v>0</v>
      </c>
      <c r="BL50" s="119">
        <f t="shared" si="24"/>
        <v>0</v>
      </c>
      <c r="BM50" s="123">
        <f t="shared" si="25"/>
        <v>0</v>
      </c>
      <c r="BN50" s="123">
        <f t="shared" si="26"/>
        <v>0</v>
      </c>
      <c r="BO50" s="126">
        <f t="shared" si="36"/>
        <v>0</v>
      </c>
      <c r="BP50" s="128">
        <f t="shared" si="27"/>
        <v>0</v>
      </c>
      <c r="BQ50" s="22"/>
      <c r="BR50" s="129"/>
      <c r="BS50" s="130"/>
      <c r="BT50" s="257" t="str">
        <f t="shared" si="28"/>
        <v/>
      </c>
      <c r="BU50" s="257" t="str">
        <f t="shared" si="29"/>
        <v/>
      </c>
      <c r="BV50" s="257" t="str">
        <f t="shared" si="30"/>
        <v/>
      </c>
      <c r="BW50" s="257" t="str">
        <f t="shared" si="31"/>
        <v/>
      </c>
      <c r="BX50" s="258">
        <f t="shared" si="32"/>
        <v>0</v>
      </c>
      <c r="BY50" s="129"/>
      <c r="BZ50" s="130"/>
      <c r="CA50" s="130" t="str">
        <f t="shared" si="0"/>
        <v/>
      </c>
      <c r="CB50" s="130" t="str">
        <f t="shared" si="1"/>
        <v/>
      </c>
      <c r="CC50" s="130" t="str">
        <f t="shared" si="2"/>
        <v/>
      </c>
      <c r="CD50" s="130" t="str">
        <f t="shared" si="3"/>
        <v/>
      </c>
      <c r="CE50" s="131">
        <f t="shared" si="37"/>
        <v>0</v>
      </c>
      <c r="CF50" s="259">
        <f t="shared" si="35"/>
        <v>0</v>
      </c>
      <c r="CG50" s="132"/>
      <c r="CH50" s="132"/>
      <c r="CI50" s="132"/>
    </row>
    <row r="51" spans="1:87" s="24" customFormat="1" ht="12.75" customHeight="1" outlineLevel="1" x14ac:dyDescent="0.2">
      <c r="A51" s="177" t="s">
        <v>59</v>
      </c>
      <c r="B51" s="312" t="s">
        <v>60</v>
      </c>
      <c r="C51" s="24">
        <v>43</v>
      </c>
      <c r="D51" s="137"/>
      <c r="E51" s="138"/>
      <c r="F51" s="56"/>
      <c r="G51" s="135"/>
      <c r="H51" s="136"/>
      <c r="I51" s="139"/>
      <c r="J51" s="57"/>
      <c r="K51" s="113"/>
      <c r="L51" s="113"/>
      <c r="M51" s="113"/>
      <c r="N51" s="113"/>
      <c r="O51" s="114">
        <f t="shared" si="4"/>
        <v>0</v>
      </c>
      <c r="P51" s="113"/>
      <c r="Q51" s="113"/>
      <c r="R51" s="113"/>
      <c r="S51" s="113"/>
      <c r="T51" s="114">
        <f t="shared" si="5"/>
        <v>0</v>
      </c>
      <c r="U51" s="113">
        <f t="shared" si="6"/>
        <v>0</v>
      </c>
      <c r="V51" s="136"/>
      <c r="W51" s="313"/>
      <c r="X51" s="313"/>
      <c r="Y51" s="313"/>
      <c r="Z51" s="117">
        <f t="shared" si="7"/>
        <v>0</v>
      </c>
      <c r="AA51" s="118">
        <f t="shared" si="8"/>
        <v>0</v>
      </c>
      <c r="AB51" s="121"/>
      <c r="AC51" s="121"/>
      <c r="AD51" s="121"/>
      <c r="AE51" s="117">
        <f t="shared" si="9"/>
        <v>0</v>
      </c>
      <c r="AF51" s="118">
        <f t="shared" si="10"/>
        <v>0</v>
      </c>
      <c r="AG51" s="120"/>
      <c r="AH51" s="120"/>
      <c r="AI51" s="121"/>
      <c r="AJ51" s="117">
        <f t="shared" si="11"/>
        <v>0</v>
      </c>
      <c r="AK51" s="119">
        <f t="shared" si="12"/>
        <v>0</v>
      </c>
      <c r="AL51" s="53"/>
      <c r="AM51" s="53"/>
      <c r="AN51" s="53"/>
      <c r="AO51" s="54">
        <f t="shared" si="13"/>
        <v>0</v>
      </c>
      <c r="AP51" s="122">
        <f t="shared" si="14"/>
        <v>0</v>
      </c>
      <c r="AQ51" s="123">
        <f t="shared" si="15"/>
        <v>0</v>
      </c>
      <c r="AR51" s="123">
        <f t="shared" si="16"/>
        <v>0</v>
      </c>
      <c r="AS51" s="313"/>
      <c r="AT51" s="313"/>
      <c r="AU51" s="314"/>
      <c r="AV51" s="125">
        <f t="shared" si="17"/>
        <v>0</v>
      </c>
      <c r="AW51" s="119">
        <f t="shared" si="18"/>
        <v>0</v>
      </c>
      <c r="AX51" s="120"/>
      <c r="AY51" s="120"/>
      <c r="AZ51" s="127"/>
      <c r="BA51" s="126">
        <f t="shared" si="19"/>
        <v>0</v>
      </c>
      <c r="BB51" s="119">
        <f t="shared" si="20"/>
        <v>0</v>
      </c>
      <c r="BC51" s="120"/>
      <c r="BD51" s="120"/>
      <c r="BE51" s="127"/>
      <c r="BF51" s="126">
        <f t="shared" si="21"/>
        <v>0</v>
      </c>
      <c r="BG51" s="119">
        <f t="shared" si="22"/>
        <v>0</v>
      </c>
      <c r="BH51" s="120"/>
      <c r="BI51" s="120"/>
      <c r="BJ51" s="127"/>
      <c r="BK51" s="126">
        <f t="shared" si="23"/>
        <v>0</v>
      </c>
      <c r="BL51" s="119">
        <f t="shared" si="24"/>
        <v>0</v>
      </c>
      <c r="BM51" s="123">
        <f t="shared" si="25"/>
        <v>0</v>
      </c>
      <c r="BN51" s="123">
        <f t="shared" si="26"/>
        <v>0</v>
      </c>
      <c r="BO51" s="126">
        <f t="shared" si="36"/>
        <v>0</v>
      </c>
      <c r="BP51" s="128">
        <f t="shared" si="27"/>
        <v>0</v>
      </c>
      <c r="BQ51" s="22"/>
      <c r="BR51" s="129"/>
      <c r="BS51" s="130"/>
      <c r="BT51" s="257" t="str">
        <f t="shared" si="28"/>
        <v/>
      </c>
      <c r="BU51" s="257" t="str">
        <f t="shared" si="29"/>
        <v/>
      </c>
      <c r="BV51" s="257" t="str">
        <f t="shared" si="30"/>
        <v/>
      </c>
      <c r="BW51" s="257" t="str">
        <f t="shared" si="31"/>
        <v/>
      </c>
      <c r="BX51" s="258">
        <f t="shared" si="32"/>
        <v>0</v>
      </c>
      <c r="BY51" s="129"/>
      <c r="BZ51" s="130"/>
      <c r="CA51" s="130" t="str">
        <f t="shared" si="0"/>
        <v/>
      </c>
      <c r="CB51" s="130" t="str">
        <f t="shared" si="1"/>
        <v/>
      </c>
      <c r="CC51" s="130" t="str">
        <f t="shared" si="2"/>
        <v/>
      </c>
      <c r="CD51" s="130" t="str">
        <f t="shared" si="3"/>
        <v/>
      </c>
      <c r="CE51" s="131">
        <f t="shared" si="37"/>
        <v>0</v>
      </c>
      <c r="CF51" s="259">
        <f t="shared" si="35"/>
        <v>0</v>
      </c>
      <c r="CG51" s="132"/>
      <c r="CH51" s="132"/>
      <c r="CI51" s="132"/>
    </row>
    <row r="52" spans="1:87" s="24" customFormat="1" ht="12.75" customHeight="1" outlineLevel="1" x14ac:dyDescent="0.2">
      <c r="A52" s="177" t="s">
        <v>59</v>
      </c>
      <c r="B52" s="312" t="s">
        <v>60</v>
      </c>
      <c r="C52" s="24">
        <v>44</v>
      </c>
      <c r="D52" s="137"/>
      <c r="E52" s="138"/>
      <c r="F52" s="56"/>
      <c r="G52" s="135"/>
      <c r="H52" s="136"/>
      <c r="I52" s="139"/>
      <c r="J52" s="57"/>
      <c r="K52" s="113"/>
      <c r="L52" s="113"/>
      <c r="M52" s="113"/>
      <c r="N52" s="113"/>
      <c r="O52" s="114">
        <f t="shared" si="4"/>
        <v>0</v>
      </c>
      <c r="P52" s="113"/>
      <c r="Q52" s="113"/>
      <c r="R52" s="113"/>
      <c r="S52" s="113"/>
      <c r="T52" s="114">
        <f t="shared" si="5"/>
        <v>0</v>
      </c>
      <c r="U52" s="113">
        <f t="shared" si="6"/>
        <v>0</v>
      </c>
      <c r="V52" s="136"/>
      <c r="W52" s="313"/>
      <c r="X52" s="313"/>
      <c r="Y52" s="313"/>
      <c r="Z52" s="117">
        <f t="shared" si="7"/>
        <v>0</v>
      </c>
      <c r="AA52" s="118">
        <f t="shared" si="8"/>
        <v>0</v>
      </c>
      <c r="AB52" s="121"/>
      <c r="AC52" s="121"/>
      <c r="AD52" s="121"/>
      <c r="AE52" s="117">
        <f t="shared" si="9"/>
        <v>0</v>
      </c>
      <c r="AF52" s="118">
        <f t="shared" si="10"/>
        <v>0</v>
      </c>
      <c r="AG52" s="120"/>
      <c r="AH52" s="120"/>
      <c r="AI52" s="121"/>
      <c r="AJ52" s="117">
        <f t="shared" si="11"/>
        <v>0</v>
      </c>
      <c r="AK52" s="119">
        <f t="shared" si="12"/>
        <v>0</v>
      </c>
      <c r="AL52" s="53"/>
      <c r="AM52" s="53"/>
      <c r="AN52" s="53"/>
      <c r="AO52" s="54">
        <f t="shared" si="13"/>
        <v>0</v>
      </c>
      <c r="AP52" s="122">
        <f t="shared" si="14"/>
        <v>0</v>
      </c>
      <c r="AQ52" s="123">
        <f t="shared" si="15"/>
        <v>0</v>
      </c>
      <c r="AR52" s="123">
        <f t="shared" si="16"/>
        <v>0</v>
      </c>
      <c r="AS52" s="313"/>
      <c r="AT52" s="313"/>
      <c r="AU52" s="314"/>
      <c r="AV52" s="125">
        <f t="shared" si="17"/>
        <v>0</v>
      </c>
      <c r="AW52" s="119">
        <f t="shared" si="18"/>
        <v>0</v>
      </c>
      <c r="AX52" s="120"/>
      <c r="AY52" s="120"/>
      <c r="AZ52" s="127"/>
      <c r="BA52" s="126">
        <f t="shared" si="19"/>
        <v>0</v>
      </c>
      <c r="BB52" s="119">
        <f t="shared" si="20"/>
        <v>0</v>
      </c>
      <c r="BC52" s="120"/>
      <c r="BD52" s="120"/>
      <c r="BE52" s="127"/>
      <c r="BF52" s="126">
        <f t="shared" si="21"/>
        <v>0</v>
      </c>
      <c r="BG52" s="119">
        <f t="shared" si="22"/>
        <v>0</v>
      </c>
      <c r="BH52" s="120"/>
      <c r="BI52" s="120"/>
      <c r="BJ52" s="127"/>
      <c r="BK52" s="126">
        <f t="shared" si="23"/>
        <v>0</v>
      </c>
      <c r="BL52" s="119">
        <f t="shared" si="24"/>
        <v>0</v>
      </c>
      <c r="BM52" s="123">
        <f t="shared" si="25"/>
        <v>0</v>
      </c>
      <c r="BN52" s="123">
        <f t="shared" si="26"/>
        <v>0</v>
      </c>
      <c r="BO52" s="126">
        <f t="shared" si="36"/>
        <v>0</v>
      </c>
      <c r="BP52" s="128">
        <f t="shared" si="27"/>
        <v>0</v>
      </c>
      <c r="BQ52" s="22"/>
      <c r="BR52" s="129"/>
      <c r="BS52" s="130"/>
      <c r="BT52" s="257" t="str">
        <f t="shared" si="28"/>
        <v/>
      </c>
      <c r="BU52" s="257" t="str">
        <f t="shared" si="29"/>
        <v/>
      </c>
      <c r="BV52" s="257" t="str">
        <f t="shared" si="30"/>
        <v/>
      </c>
      <c r="BW52" s="257" t="str">
        <f t="shared" si="31"/>
        <v/>
      </c>
      <c r="BX52" s="258">
        <f t="shared" si="32"/>
        <v>0</v>
      </c>
      <c r="BY52" s="129"/>
      <c r="BZ52" s="130"/>
      <c r="CA52" s="130" t="str">
        <f t="shared" si="0"/>
        <v/>
      </c>
      <c r="CB52" s="130" t="str">
        <f t="shared" si="1"/>
        <v/>
      </c>
      <c r="CC52" s="130" t="str">
        <f t="shared" si="2"/>
        <v/>
      </c>
      <c r="CD52" s="130" t="str">
        <f t="shared" si="3"/>
        <v/>
      </c>
      <c r="CE52" s="131">
        <f t="shared" si="37"/>
        <v>0</v>
      </c>
      <c r="CF52" s="259">
        <f t="shared" si="35"/>
        <v>0</v>
      </c>
      <c r="CG52" s="132"/>
      <c r="CH52" s="132"/>
      <c r="CI52" s="132"/>
    </row>
    <row r="53" spans="1:87" s="24" customFormat="1" ht="12.75" customHeight="1" outlineLevel="1" x14ac:dyDescent="0.2">
      <c r="A53" s="177" t="s">
        <v>59</v>
      </c>
      <c r="B53" s="312" t="s">
        <v>60</v>
      </c>
      <c r="C53" s="24">
        <v>45</v>
      </c>
      <c r="D53" s="137"/>
      <c r="E53" s="138"/>
      <c r="F53" s="56"/>
      <c r="G53" s="135"/>
      <c r="H53" s="136"/>
      <c r="I53" s="139"/>
      <c r="J53" s="57"/>
      <c r="K53" s="113"/>
      <c r="L53" s="113"/>
      <c r="M53" s="113"/>
      <c r="N53" s="113"/>
      <c r="O53" s="114">
        <f t="shared" si="4"/>
        <v>0</v>
      </c>
      <c r="P53" s="113"/>
      <c r="Q53" s="113"/>
      <c r="R53" s="113"/>
      <c r="S53" s="113"/>
      <c r="T53" s="114">
        <f t="shared" si="5"/>
        <v>0</v>
      </c>
      <c r="U53" s="113">
        <f t="shared" si="6"/>
        <v>0</v>
      </c>
      <c r="V53" s="136"/>
      <c r="W53" s="313"/>
      <c r="X53" s="313"/>
      <c r="Y53" s="313"/>
      <c r="Z53" s="117">
        <f t="shared" si="7"/>
        <v>0</v>
      </c>
      <c r="AA53" s="118">
        <f t="shared" si="8"/>
        <v>0</v>
      </c>
      <c r="AB53" s="121"/>
      <c r="AC53" s="121"/>
      <c r="AD53" s="121"/>
      <c r="AE53" s="117">
        <f t="shared" si="9"/>
        <v>0</v>
      </c>
      <c r="AF53" s="118">
        <f t="shared" si="10"/>
        <v>0</v>
      </c>
      <c r="AG53" s="120"/>
      <c r="AH53" s="120"/>
      <c r="AI53" s="121"/>
      <c r="AJ53" s="117">
        <f t="shared" si="11"/>
        <v>0</v>
      </c>
      <c r="AK53" s="119">
        <f t="shared" si="12"/>
        <v>0</v>
      </c>
      <c r="AL53" s="53"/>
      <c r="AM53" s="53"/>
      <c r="AN53" s="53"/>
      <c r="AO53" s="54">
        <f t="shared" si="13"/>
        <v>0</v>
      </c>
      <c r="AP53" s="122">
        <f t="shared" si="14"/>
        <v>0</v>
      </c>
      <c r="AQ53" s="123">
        <f t="shared" si="15"/>
        <v>0</v>
      </c>
      <c r="AR53" s="123">
        <f t="shared" si="16"/>
        <v>0</v>
      </c>
      <c r="AS53" s="313"/>
      <c r="AT53" s="313"/>
      <c r="AU53" s="314"/>
      <c r="AV53" s="125">
        <f t="shared" si="17"/>
        <v>0</v>
      </c>
      <c r="AW53" s="119">
        <f t="shared" si="18"/>
        <v>0</v>
      </c>
      <c r="AX53" s="120"/>
      <c r="AY53" s="120"/>
      <c r="AZ53" s="127"/>
      <c r="BA53" s="126">
        <f t="shared" si="19"/>
        <v>0</v>
      </c>
      <c r="BB53" s="119">
        <f t="shared" si="20"/>
        <v>0</v>
      </c>
      <c r="BC53" s="120"/>
      <c r="BD53" s="120"/>
      <c r="BE53" s="127"/>
      <c r="BF53" s="126">
        <f t="shared" si="21"/>
        <v>0</v>
      </c>
      <c r="BG53" s="119">
        <f t="shared" si="22"/>
        <v>0</v>
      </c>
      <c r="BH53" s="120"/>
      <c r="BI53" s="120"/>
      <c r="BJ53" s="127"/>
      <c r="BK53" s="126">
        <f t="shared" si="23"/>
        <v>0</v>
      </c>
      <c r="BL53" s="119">
        <f t="shared" si="24"/>
        <v>0</v>
      </c>
      <c r="BM53" s="123">
        <f t="shared" si="25"/>
        <v>0</v>
      </c>
      <c r="BN53" s="123">
        <f t="shared" si="26"/>
        <v>0</v>
      </c>
      <c r="BO53" s="126">
        <f t="shared" si="36"/>
        <v>0</v>
      </c>
      <c r="BP53" s="128">
        <f t="shared" si="27"/>
        <v>0</v>
      </c>
      <c r="BQ53" s="22"/>
      <c r="BR53" s="129"/>
      <c r="BS53" s="130"/>
      <c r="BT53" s="257" t="str">
        <f t="shared" si="28"/>
        <v/>
      </c>
      <c r="BU53" s="257" t="str">
        <f t="shared" si="29"/>
        <v/>
      </c>
      <c r="BV53" s="257" t="str">
        <f t="shared" si="30"/>
        <v/>
      </c>
      <c r="BW53" s="257" t="str">
        <f t="shared" si="31"/>
        <v/>
      </c>
      <c r="BX53" s="258">
        <f t="shared" si="32"/>
        <v>0</v>
      </c>
      <c r="BY53" s="129"/>
      <c r="BZ53" s="130"/>
      <c r="CA53" s="130" t="str">
        <f t="shared" si="0"/>
        <v/>
      </c>
      <c r="CB53" s="130" t="str">
        <f t="shared" si="1"/>
        <v/>
      </c>
      <c r="CC53" s="130" t="str">
        <f t="shared" si="2"/>
        <v/>
      </c>
      <c r="CD53" s="130" t="str">
        <f t="shared" si="3"/>
        <v/>
      </c>
      <c r="CE53" s="131">
        <f t="shared" si="37"/>
        <v>0</v>
      </c>
      <c r="CF53" s="259">
        <f t="shared" si="35"/>
        <v>0</v>
      </c>
      <c r="CG53" s="132"/>
      <c r="CH53" s="132"/>
      <c r="CI53" s="132"/>
    </row>
    <row r="54" spans="1:87" s="24" customFormat="1" ht="12.75" customHeight="1" outlineLevel="1" x14ac:dyDescent="0.2">
      <c r="A54" s="177" t="s">
        <v>59</v>
      </c>
      <c r="B54" s="312" t="s">
        <v>60</v>
      </c>
      <c r="C54" s="24">
        <v>46</v>
      </c>
      <c r="D54" s="137"/>
      <c r="E54" s="138"/>
      <c r="F54" s="56"/>
      <c r="G54" s="135"/>
      <c r="H54" s="136"/>
      <c r="I54" s="139"/>
      <c r="J54" s="57"/>
      <c r="K54" s="113"/>
      <c r="L54" s="113"/>
      <c r="M54" s="113"/>
      <c r="N54" s="113"/>
      <c r="O54" s="114">
        <f t="shared" si="4"/>
        <v>0</v>
      </c>
      <c r="P54" s="113"/>
      <c r="Q54" s="113"/>
      <c r="R54" s="113"/>
      <c r="S54" s="113"/>
      <c r="T54" s="114">
        <f t="shared" si="5"/>
        <v>0</v>
      </c>
      <c r="U54" s="113">
        <f t="shared" si="6"/>
        <v>0</v>
      </c>
      <c r="V54" s="136"/>
      <c r="W54" s="313"/>
      <c r="X54" s="313"/>
      <c r="Y54" s="313"/>
      <c r="Z54" s="117">
        <f t="shared" si="7"/>
        <v>0</v>
      </c>
      <c r="AA54" s="118">
        <f t="shared" si="8"/>
        <v>0</v>
      </c>
      <c r="AB54" s="121"/>
      <c r="AC54" s="121"/>
      <c r="AD54" s="121"/>
      <c r="AE54" s="117">
        <f t="shared" si="9"/>
        <v>0</v>
      </c>
      <c r="AF54" s="118">
        <f t="shared" si="10"/>
        <v>0</v>
      </c>
      <c r="AG54" s="120"/>
      <c r="AH54" s="120"/>
      <c r="AI54" s="121"/>
      <c r="AJ54" s="117">
        <f t="shared" si="11"/>
        <v>0</v>
      </c>
      <c r="AK54" s="119">
        <f t="shared" si="12"/>
        <v>0</v>
      </c>
      <c r="AL54" s="53"/>
      <c r="AM54" s="53"/>
      <c r="AN54" s="53"/>
      <c r="AO54" s="54">
        <f t="shared" si="13"/>
        <v>0</v>
      </c>
      <c r="AP54" s="122">
        <f t="shared" si="14"/>
        <v>0</v>
      </c>
      <c r="AQ54" s="123">
        <f t="shared" si="15"/>
        <v>0</v>
      </c>
      <c r="AR54" s="123">
        <f t="shared" si="16"/>
        <v>0</v>
      </c>
      <c r="AS54" s="313"/>
      <c r="AT54" s="313"/>
      <c r="AU54" s="314"/>
      <c r="AV54" s="125">
        <f t="shared" si="17"/>
        <v>0</v>
      </c>
      <c r="AW54" s="119">
        <f t="shared" si="18"/>
        <v>0</v>
      </c>
      <c r="AX54" s="120"/>
      <c r="AY54" s="120"/>
      <c r="AZ54" s="127"/>
      <c r="BA54" s="126">
        <f t="shared" si="19"/>
        <v>0</v>
      </c>
      <c r="BB54" s="119">
        <f t="shared" si="20"/>
        <v>0</v>
      </c>
      <c r="BC54" s="120"/>
      <c r="BD54" s="120"/>
      <c r="BE54" s="127"/>
      <c r="BF54" s="126">
        <f t="shared" si="21"/>
        <v>0</v>
      </c>
      <c r="BG54" s="119">
        <f t="shared" si="22"/>
        <v>0</v>
      </c>
      <c r="BH54" s="120"/>
      <c r="BI54" s="120"/>
      <c r="BJ54" s="127"/>
      <c r="BK54" s="126">
        <f t="shared" si="23"/>
        <v>0</v>
      </c>
      <c r="BL54" s="119">
        <f t="shared" si="24"/>
        <v>0</v>
      </c>
      <c r="BM54" s="123">
        <f t="shared" si="25"/>
        <v>0</v>
      </c>
      <c r="BN54" s="123">
        <f t="shared" si="26"/>
        <v>0</v>
      </c>
      <c r="BO54" s="126">
        <f t="shared" si="36"/>
        <v>0</v>
      </c>
      <c r="BP54" s="128">
        <f t="shared" si="27"/>
        <v>0</v>
      </c>
      <c r="BQ54" s="22"/>
      <c r="BR54" s="129"/>
      <c r="BS54" s="130"/>
      <c r="BT54" s="257" t="str">
        <f t="shared" si="28"/>
        <v/>
      </c>
      <c r="BU54" s="257" t="str">
        <f t="shared" si="29"/>
        <v/>
      </c>
      <c r="BV54" s="257" t="str">
        <f t="shared" si="30"/>
        <v/>
      </c>
      <c r="BW54" s="257" t="str">
        <f t="shared" si="31"/>
        <v/>
      </c>
      <c r="BX54" s="258">
        <f t="shared" si="32"/>
        <v>0</v>
      </c>
      <c r="BY54" s="129"/>
      <c r="BZ54" s="130"/>
      <c r="CA54" s="130" t="str">
        <f t="shared" si="0"/>
        <v/>
      </c>
      <c r="CB54" s="130" t="str">
        <f t="shared" si="1"/>
        <v/>
      </c>
      <c r="CC54" s="130" t="str">
        <f t="shared" si="2"/>
        <v/>
      </c>
      <c r="CD54" s="130" t="str">
        <f t="shared" si="3"/>
        <v/>
      </c>
      <c r="CE54" s="131">
        <f t="shared" si="37"/>
        <v>0</v>
      </c>
      <c r="CF54" s="259">
        <f t="shared" si="35"/>
        <v>0</v>
      </c>
      <c r="CG54" s="132"/>
      <c r="CH54" s="132"/>
      <c r="CI54" s="132"/>
    </row>
    <row r="55" spans="1:87" s="24" customFormat="1" ht="12.75" customHeight="1" outlineLevel="1" x14ac:dyDescent="0.2">
      <c r="A55" s="177" t="s">
        <v>59</v>
      </c>
      <c r="B55" s="312" t="s">
        <v>60</v>
      </c>
      <c r="C55" s="24">
        <v>47</v>
      </c>
      <c r="D55" s="137"/>
      <c r="E55" s="138"/>
      <c r="F55" s="56"/>
      <c r="G55" s="135"/>
      <c r="H55" s="136"/>
      <c r="I55" s="139"/>
      <c r="J55" s="57"/>
      <c r="K55" s="113"/>
      <c r="L55" s="113"/>
      <c r="M55" s="113"/>
      <c r="N55" s="113"/>
      <c r="O55" s="114">
        <f t="shared" si="4"/>
        <v>0</v>
      </c>
      <c r="P55" s="113"/>
      <c r="Q55" s="113"/>
      <c r="R55" s="113"/>
      <c r="S55" s="113"/>
      <c r="T55" s="114">
        <f t="shared" si="5"/>
        <v>0</v>
      </c>
      <c r="U55" s="113">
        <f t="shared" si="6"/>
        <v>0</v>
      </c>
      <c r="V55" s="136"/>
      <c r="W55" s="313"/>
      <c r="X55" s="313"/>
      <c r="Y55" s="313"/>
      <c r="Z55" s="117">
        <f t="shared" si="7"/>
        <v>0</v>
      </c>
      <c r="AA55" s="118">
        <f t="shared" si="8"/>
        <v>0</v>
      </c>
      <c r="AB55" s="121"/>
      <c r="AC55" s="121"/>
      <c r="AD55" s="121"/>
      <c r="AE55" s="117">
        <f t="shared" si="9"/>
        <v>0</v>
      </c>
      <c r="AF55" s="118">
        <f t="shared" si="10"/>
        <v>0</v>
      </c>
      <c r="AG55" s="120"/>
      <c r="AH55" s="120"/>
      <c r="AI55" s="121"/>
      <c r="AJ55" s="117">
        <f t="shared" si="11"/>
        <v>0</v>
      </c>
      <c r="AK55" s="119">
        <f t="shared" si="12"/>
        <v>0</v>
      </c>
      <c r="AL55" s="53"/>
      <c r="AM55" s="53"/>
      <c r="AN55" s="53"/>
      <c r="AO55" s="54">
        <f t="shared" si="13"/>
        <v>0</v>
      </c>
      <c r="AP55" s="122">
        <f t="shared" si="14"/>
        <v>0</v>
      </c>
      <c r="AQ55" s="123">
        <f t="shared" si="15"/>
        <v>0</v>
      </c>
      <c r="AR55" s="123">
        <f t="shared" si="16"/>
        <v>0</v>
      </c>
      <c r="AS55" s="313"/>
      <c r="AT55" s="313"/>
      <c r="AU55" s="314"/>
      <c r="AV55" s="125">
        <f t="shared" si="17"/>
        <v>0</v>
      </c>
      <c r="AW55" s="119">
        <f t="shared" si="18"/>
        <v>0</v>
      </c>
      <c r="AX55" s="120"/>
      <c r="AY55" s="120"/>
      <c r="AZ55" s="127"/>
      <c r="BA55" s="126">
        <f t="shared" si="19"/>
        <v>0</v>
      </c>
      <c r="BB55" s="119">
        <f t="shared" si="20"/>
        <v>0</v>
      </c>
      <c r="BC55" s="120"/>
      <c r="BD55" s="120"/>
      <c r="BE55" s="127"/>
      <c r="BF55" s="126">
        <f t="shared" si="21"/>
        <v>0</v>
      </c>
      <c r="BG55" s="119">
        <f t="shared" si="22"/>
        <v>0</v>
      </c>
      <c r="BH55" s="120"/>
      <c r="BI55" s="120"/>
      <c r="BJ55" s="127"/>
      <c r="BK55" s="126">
        <f t="shared" si="23"/>
        <v>0</v>
      </c>
      <c r="BL55" s="119">
        <f t="shared" si="24"/>
        <v>0</v>
      </c>
      <c r="BM55" s="123">
        <f t="shared" si="25"/>
        <v>0</v>
      </c>
      <c r="BN55" s="123">
        <f t="shared" si="26"/>
        <v>0</v>
      </c>
      <c r="BO55" s="126">
        <f t="shared" si="36"/>
        <v>0</v>
      </c>
      <c r="BP55" s="128">
        <f t="shared" si="27"/>
        <v>0</v>
      </c>
      <c r="BQ55" s="22"/>
      <c r="BR55" s="129"/>
      <c r="BS55" s="130"/>
      <c r="BT55" s="257" t="str">
        <f t="shared" si="28"/>
        <v/>
      </c>
      <c r="BU55" s="257" t="str">
        <f t="shared" si="29"/>
        <v/>
      </c>
      <c r="BV55" s="257" t="str">
        <f t="shared" si="30"/>
        <v/>
      </c>
      <c r="BW55" s="257" t="str">
        <f t="shared" si="31"/>
        <v/>
      </c>
      <c r="BX55" s="258">
        <f t="shared" si="32"/>
        <v>0</v>
      </c>
      <c r="BY55" s="129"/>
      <c r="BZ55" s="130"/>
      <c r="CA55" s="130" t="str">
        <f t="shared" si="0"/>
        <v/>
      </c>
      <c r="CB55" s="130" t="str">
        <f t="shared" si="1"/>
        <v/>
      </c>
      <c r="CC55" s="130" t="str">
        <f t="shared" si="2"/>
        <v/>
      </c>
      <c r="CD55" s="130" t="str">
        <f t="shared" si="3"/>
        <v/>
      </c>
      <c r="CE55" s="131">
        <f t="shared" si="37"/>
        <v>0</v>
      </c>
      <c r="CF55" s="259">
        <f t="shared" si="35"/>
        <v>0</v>
      </c>
      <c r="CG55" s="132"/>
      <c r="CH55" s="132"/>
      <c r="CI55" s="132"/>
    </row>
    <row r="56" spans="1:87" s="24" customFormat="1" ht="12.75" customHeight="1" outlineLevel="1" x14ac:dyDescent="0.2">
      <c r="A56" s="177" t="s">
        <v>59</v>
      </c>
      <c r="B56" s="312" t="s">
        <v>60</v>
      </c>
      <c r="C56" s="24">
        <v>48</v>
      </c>
      <c r="D56" s="137"/>
      <c r="E56" s="138"/>
      <c r="F56" s="56"/>
      <c r="G56" s="135"/>
      <c r="H56" s="136"/>
      <c r="I56" s="139"/>
      <c r="J56" s="57"/>
      <c r="K56" s="113"/>
      <c r="L56" s="113"/>
      <c r="M56" s="113"/>
      <c r="N56" s="113"/>
      <c r="O56" s="114">
        <f t="shared" si="4"/>
        <v>0</v>
      </c>
      <c r="P56" s="113"/>
      <c r="Q56" s="113"/>
      <c r="R56" s="113"/>
      <c r="S56" s="113"/>
      <c r="T56" s="114">
        <f t="shared" si="5"/>
        <v>0</v>
      </c>
      <c r="U56" s="113">
        <f t="shared" si="6"/>
        <v>0</v>
      </c>
      <c r="V56" s="136"/>
      <c r="W56" s="313"/>
      <c r="X56" s="313"/>
      <c r="Y56" s="313"/>
      <c r="Z56" s="117">
        <f t="shared" si="7"/>
        <v>0</v>
      </c>
      <c r="AA56" s="118">
        <f t="shared" si="8"/>
        <v>0</v>
      </c>
      <c r="AB56" s="121"/>
      <c r="AC56" s="121"/>
      <c r="AD56" s="121"/>
      <c r="AE56" s="117">
        <f t="shared" si="9"/>
        <v>0</v>
      </c>
      <c r="AF56" s="118">
        <f t="shared" si="10"/>
        <v>0</v>
      </c>
      <c r="AG56" s="120"/>
      <c r="AH56" s="120"/>
      <c r="AI56" s="121"/>
      <c r="AJ56" s="117">
        <f t="shared" si="11"/>
        <v>0</v>
      </c>
      <c r="AK56" s="119">
        <f t="shared" si="12"/>
        <v>0</v>
      </c>
      <c r="AL56" s="53"/>
      <c r="AM56" s="53"/>
      <c r="AN56" s="53"/>
      <c r="AO56" s="54">
        <f t="shared" si="13"/>
        <v>0</v>
      </c>
      <c r="AP56" s="122">
        <f t="shared" si="14"/>
        <v>0</v>
      </c>
      <c r="AQ56" s="123">
        <f t="shared" si="15"/>
        <v>0</v>
      </c>
      <c r="AR56" s="123">
        <f t="shared" si="16"/>
        <v>0</v>
      </c>
      <c r="AS56" s="313"/>
      <c r="AT56" s="313"/>
      <c r="AU56" s="314"/>
      <c r="AV56" s="125">
        <f t="shared" si="17"/>
        <v>0</v>
      </c>
      <c r="AW56" s="119">
        <f t="shared" si="18"/>
        <v>0</v>
      </c>
      <c r="AX56" s="120"/>
      <c r="AY56" s="120"/>
      <c r="AZ56" s="127"/>
      <c r="BA56" s="126">
        <f t="shared" si="19"/>
        <v>0</v>
      </c>
      <c r="BB56" s="119">
        <f t="shared" si="20"/>
        <v>0</v>
      </c>
      <c r="BC56" s="120"/>
      <c r="BD56" s="120"/>
      <c r="BE56" s="127"/>
      <c r="BF56" s="126">
        <f t="shared" si="21"/>
        <v>0</v>
      </c>
      <c r="BG56" s="119">
        <f t="shared" si="22"/>
        <v>0</v>
      </c>
      <c r="BH56" s="120"/>
      <c r="BI56" s="120"/>
      <c r="BJ56" s="127"/>
      <c r="BK56" s="126">
        <f t="shared" si="23"/>
        <v>0</v>
      </c>
      <c r="BL56" s="119">
        <f t="shared" si="24"/>
        <v>0</v>
      </c>
      <c r="BM56" s="123">
        <f t="shared" si="25"/>
        <v>0</v>
      </c>
      <c r="BN56" s="123">
        <f t="shared" si="26"/>
        <v>0</v>
      </c>
      <c r="BO56" s="126">
        <f t="shared" si="36"/>
        <v>0</v>
      </c>
      <c r="BP56" s="128">
        <f t="shared" si="27"/>
        <v>0</v>
      </c>
      <c r="BQ56" s="22"/>
      <c r="BR56" s="129"/>
      <c r="BS56" s="130"/>
      <c r="BT56" s="257" t="str">
        <f t="shared" si="28"/>
        <v/>
      </c>
      <c r="BU56" s="257" t="str">
        <f t="shared" si="29"/>
        <v/>
      </c>
      <c r="BV56" s="257" t="str">
        <f t="shared" si="30"/>
        <v/>
      </c>
      <c r="BW56" s="257" t="str">
        <f t="shared" si="31"/>
        <v/>
      </c>
      <c r="BX56" s="258">
        <f t="shared" si="32"/>
        <v>0</v>
      </c>
      <c r="BY56" s="129"/>
      <c r="BZ56" s="130"/>
      <c r="CA56" s="130" t="str">
        <f t="shared" si="0"/>
        <v/>
      </c>
      <c r="CB56" s="130" t="str">
        <f t="shared" si="1"/>
        <v/>
      </c>
      <c r="CC56" s="130" t="str">
        <f t="shared" si="2"/>
        <v/>
      </c>
      <c r="CD56" s="130" t="str">
        <f t="shared" si="3"/>
        <v/>
      </c>
      <c r="CE56" s="131">
        <f t="shared" si="37"/>
        <v>0</v>
      </c>
      <c r="CF56" s="259">
        <f t="shared" si="35"/>
        <v>0</v>
      </c>
      <c r="CG56" s="132"/>
      <c r="CH56" s="132"/>
      <c r="CI56" s="132"/>
    </row>
    <row r="57" spans="1:87" s="24" customFormat="1" ht="12.75" customHeight="1" outlineLevel="1" x14ac:dyDescent="0.2">
      <c r="A57" s="177" t="s">
        <v>59</v>
      </c>
      <c r="B57" s="312" t="s">
        <v>60</v>
      </c>
      <c r="C57" s="24">
        <v>49</v>
      </c>
      <c r="D57" s="137"/>
      <c r="E57" s="138"/>
      <c r="F57" s="56"/>
      <c r="G57" s="135"/>
      <c r="H57" s="136"/>
      <c r="I57" s="139"/>
      <c r="J57" s="57"/>
      <c r="K57" s="113"/>
      <c r="L57" s="113"/>
      <c r="M57" s="113"/>
      <c r="N57" s="113"/>
      <c r="O57" s="114">
        <f t="shared" si="4"/>
        <v>0</v>
      </c>
      <c r="P57" s="113"/>
      <c r="Q57" s="113"/>
      <c r="R57" s="113"/>
      <c r="S57" s="113"/>
      <c r="T57" s="114">
        <f t="shared" si="5"/>
        <v>0</v>
      </c>
      <c r="U57" s="113">
        <f t="shared" si="6"/>
        <v>0</v>
      </c>
      <c r="V57" s="136"/>
      <c r="W57" s="313"/>
      <c r="X57" s="313"/>
      <c r="Y57" s="313"/>
      <c r="Z57" s="117">
        <f t="shared" si="7"/>
        <v>0</v>
      </c>
      <c r="AA57" s="118">
        <f t="shared" si="8"/>
        <v>0</v>
      </c>
      <c r="AB57" s="121"/>
      <c r="AC57" s="121"/>
      <c r="AD57" s="121"/>
      <c r="AE57" s="117">
        <f t="shared" si="9"/>
        <v>0</v>
      </c>
      <c r="AF57" s="118">
        <f t="shared" si="10"/>
        <v>0</v>
      </c>
      <c r="AG57" s="120"/>
      <c r="AH57" s="120"/>
      <c r="AI57" s="121"/>
      <c r="AJ57" s="117">
        <f t="shared" si="11"/>
        <v>0</v>
      </c>
      <c r="AK57" s="119">
        <f t="shared" si="12"/>
        <v>0</v>
      </c>
      <c r="AL57" s="53"/>
      <c r="AM57" s="53"/>
      <c r="AN57" s="53"/>
      <c r="AO57" s="54">
        <f t="shared" si="13"/>
        <v>0</v>
      </c>
      <c r="AP57" s="122">
        <f t="shared" si="14"/>
        <v>0</v>
      </c>
      <c r="AQ57" s="123">
        <f t="shared" si="15"/>
        <v>0</v>
      </c>
      <c r="AR57" s="123">
        <f t="shared" si="16"/>
        <v>0</v>
      </c>
      <c r="AS57" s="313"/>
      <c r="AT57" s="313"/>
      <c r="AU57" s="314"/>
      <c r="AV57" s="125">
        <f t="shared" si="17"/>
        <v>0</v>
      </c>
      <c r="AW57" s="119">
        <f t="shared" si="18"/>
        <v>0</v>
      </c>
      <c r="AX57" s="120"/>
      <c r="AY57" s="120"/>
      <c r="AZ57" s="127"/>
      <c r="BA57" s="126">
        <f t="shared" si="19"/>
        <v>0</v>
      </c>
      <c r="BB57" s="119">
        <f t="shared" si="20"/>
        <v>0</v>
      </c>
      <c r="BC57" s="120"/>
      <c r="BD57" s="120"/>
      <c r="BE57" s="127"/>
      <c r="BF57" s="126">
        <f t="shared" si="21"/>
        <v>0</v>
      </c>
      <c r="BG57" s="119">
        <f t="shared" si="22"/>
        <v>0</v>
      </c>
      <c r="BH57" s="120"/>
      <c r="BI57" s="120"/>
      <c r="BJ57" s="127"/>
      <c r="BK57" s="126">
        <f t="shared" si="23"/>
        <v>0</v>
      </c>
      <c r="BL57" s="119">
        <f t="shared" si="24"/>
        <v>0</v>
      </c>
      <c r="BM57" s="123">
        <f t="shared" si="25"/>
        <v>0</v>
      </c>
      <c r="BN57" s="123">
        <f t="shared" si="26"/>
        <v>0</v>
      </c>
      <c r="BO57" s="126">
        <f t="shared" si="36"/>
        <v>0</v>
      </c>
      <c r="BP57" s="128">
        <f t="shared" si="27"/>
        <v>0</v>
      </c>
      <c r="BQ57" s="22"/>
      <c r="BR57" s="129"/>
      <c r="BS57" s="130"/>
      <c r="BT57" s="257" t="str">
        <f t="shared" si="28"/>
        <v/>
      </c>
      <c r="BU57" s="257" t="str">
        <f t="shared" si="29"/>
        <v/>
      </c>
      <c r="BV57" s="257" t="str">
        <f t="shared" si="30"/>
        <v/>
      </c>
      <c r="BW57" s="257" t="str">
        <f t="shared" si="31"/>
        <v/>
      </c>
      <c r="BX57" s="258">
        <f t="shared" si="32"/>
        <v>0</v>
      </c>
      <c r="BY57" s="129"/>
      <c r="BZ57" s="130"/>
      <c r="CA57" s="130" t="str">
        <f t="shared" si="0"/>
        <v/>
      </c>
      <c r="CB57" s="130" t="str">
        <f t="shared" si="1"/>
        <v/>
      </c>
      <c r="CC57" s="130" t="str">
        <f t="shared" si="2"/>
        <v/>
      </c>
      <c r="CD57" s="130" t="str">
        <f t="shared" si="3"/>
        <v/>
      </c>
      <c r="CE57" s="131">
        <f t="shared" si="37"/>
        <v>0</v>
      </c>
      <c r="CF57" s="259">
        <f t="shared" si="35"/>
        <v>0</v>
      </c>
      <c r="CG57" s="132"/>
      <c r="CH57" s="132"/>
      <c r="CI57" s="132"/>
    </row>
    <row r="58" spans="1:87" s="24" customFormat="1" ht="12.75" customHeight="1" outlineLevel="1" x14ac:dyDescent="0.2">
      <c r="A58" s="177" t="s">
        <v>59</v>
      </c>
      <c r="B58" s="312" t="s">
        <v>60</v>
      </c>
      <c r="C58" s="24">
        <v>50</v>
      </c>
      <c r="D58" s="137"/>
      <c r="E58" s="138"/>
      <c r="F58" s="56"/>
      <c r="G58" s="135"/>
      <c r="H58" s="136"/>
      <c r="I58" s="139"/>
      <c r="J58" s="57"/>
      <c r="K58" s="113"/>
      <c r="L58" s="113"/>
      <c r="M58" s="113"/>
      <c r="N58" s="113"/>
      <c r="O58" s="114">
        <f t="shared" si="4"/>
        <v>0</v>
      </c>
      <c r="P58" s="113"/>
      <c r="Q58" s="113"/>
      <c r="R58" s="113"/>
      <c r="S58" s="113"/>
      <c r="T58" s="114">
        <f t="shared" si="5"/>
        <v>0</v>
      </c>
      <c r="U58" s="113">
        <f t="shared" si="6"/>
        <v>0</v>
      </c>
      <c r="V58" s="136"/>
      <c r="W58" s="313"/>
      <c r="X58" s="313"/>
      <c r="Y58" s="313"/>
      <c r="Z58" s="117">
        <f t="shared" si="7"/>
        <v>0</v>
      </c>
      <c r="AA58" s="118">
        <f t="shared" si="8"/>
        <v>0</v>
      </c>
      <c r="AB58" s="121"/>
      <c r="AC58" s="121"/>
      <c r="AD58" s="121"/>
      <c r="AE58" s="117">
        <f t="shared" si="9"/>
        <v>0</v>
      </c>
      <c r="AF58" s="118">
        <f t="shared" si="10"/>
        <v>0</v>
      </c>
      <c r="AG58" s="120"/>
      <c r="AH58" s="120"/>
      <c r="AI58" s="121"/>
      <c r="AJ58" s="117">
        <f t="shared" si="11"/>
        <v>0</v>
      </c>
      <c r="AK58" s="119">
        <f t="shared" si="12"/>
        <v>0</v>
      </c>
      <c r="AL58" s="53"/>
      <c r="AM58" s="53"/>
      <c r="AN58" s="53"/>
      <c r="AO58" s="54">
        <f t="shared" si="13"/>
        <v>0</v>
      </c>
      <c r="AP58" s="122">
        <f t="shared" si="14"/>
        <v>0</v>
      </c>
      <c r="AQ58" s="123">
        <f t="shared" si="15"/>
        <v>0</v>
      </c>
      <c r="AR58" s="123">
        <f t="shared" si="16"/>
        <v>0</v>
      </c>
      <c r="AS58" s="313"/>
      <c r="AT58" s="313"/>
      <c r="AU58" s="314"/>
      <c r="AV58" s="125">
        <f t="shared" si="17"/>
        <v>0</v>
      </c>
      <c r="AW58" s="119">
        <f t="shared" si="18"/>
        <v>0</v>
      </c>
      <c r="AX58" s="120"/>
      <c r="AY58" s="120"/>
      <c r="AZ58" s="127"/>
      <c r="BA58" s="126">
        <f t="shared" si="19"/>
        <v>0</v>
      </c>
      <c r="BB58" s="119">
        <f t="shared" si="20"/>
        <v>0</v>
      </c>
      <c r="BC58" s="120"/>
      <c r="BD58" s="120"/>
      <c r="BE58" s="127"/>
      <c r="BF58" s="126">
        <f t="shared" si="21"/>
        <v>0</v>
      </c>
      <c r="BG58" s="119">
        <f t="shared" si="22"/>
        <v>0</v>
      </c>
      <c r="BH58" s="120"/>
      <c r="BI58" s="120"/>
      <c r="BJ58" s="127"/>
      <c r="BK58" s="126">
        <f t="shared" si="23"/>
        <v>0</v>
      </c>
      <c r="BL58" s="119">
        <f t="shared" si="24"/>
        <v>0</v>
      </c>
      <c r="BM58" s="123">
        <f t="shared" si="25"/>
        <v>0</v>
      </c>
      <c r="BN58" s="123">
        <f t="shared" si="26"/>
        <v>0</v>
      </c>
      <c r="BO58" s="126">
        <f t="shared" si="36"/>
        <v>0</v>
      </c>
      <c r="BP58" s="128">
        <f t="shared" si="27"/>
        <v>0</v>
      </c>
      <c r="BQ58" s="22"/>
      <c r="BR58" s="129"/>
      <c r="BS58" s="130"/>
      <c r="BT58" s="257" t="str">
        <f t="shared" si="28"/>
        <v/>
      </c>
      <c r="BU58" s="257" t="str">
        <f t="shared" si="29"/>
        <v/>
      </c>
      <c r="BV58" s="257" t="str">
        <f t="shared" si="30"/>
        <v/>
      </c>
      <c r="BW58" s="257" t="str">
        <f t="shared" si="31"/>
        <v/>
      </c>
      <c r="BX58" s="258">
        <f t="shared" si="32"/>
        <v>0</v>
      </c>
      <c r="BY58" s="129"/>
      <c r="BZ58" s="130"/>
      <c r="CA58" s="130" t="str">
        <f t="shared" si="0"/>
        <v/>
      </c>
      <c r="CB58" s="130" t="str">
        <f t="shared" si="1"/>
        <v/>
      </c>
      <c r="CC58" s="130" t="str">
        <f t="shared" si="2"/>
        <v/>
      </c>
      <c r="CD58" s="130" t="str">
        <f t="shared" si="3"/>
        <v/>
      </c>
      <c r="CE58" s="131">
        <f t="shared" si="37"/>
        <v>0</v>
      </c>
      <c r="CF58" s="259">
        <f t="shared" si="35"/>
        <v>0</v>
      </c>
      <c r="CG58" s="132"/>
      <c r="CH58" s="132"/>
      <c r="CI58" s="132"/>
    </row>
    <row r="59" spans="1:87" s="24" customFormat="1" ht="12.75" customHeight="1" outlineLevel="1" x14ac:dyDescent="0.2">
      <c r="A59" s="177" t="s">
        <v>59</v>
      </c>
      <c r="B59" s="312" t="s">
        <v>60</v>
      </c>
      <c r="C59" s="24">
        <v>51</v>
      </c>
      <c r="D59" s="137"/>
      <c r="E59" s="138"/>
      <c r="F59" s="56"/>
      <c r="G59" s="135"/>
      <c r="H59" s="136"/>
      <c r="I59" s="139"/>
      <c r="J59" s="57"/>
      <c r="K59" s="113"/>
      <c r="L59" s="113"/>
      <c r="M59" s="113"/>
      <c r="N59" s="113"/>
      <c r="O59" s="114">
        <f t="shared" si="4"/>
        <v>0</v>
      </c>
      <c r="P59" s="113"/>
      <c r="Q59" s="113"/>
      <c r="R59" s="113"/>
      <c r="S59" s="113"/>
      <c r="T59" s="114">
        <f t="shared" si="5"/>
        <v>0</v>
      </c>
      <c r="U59" s="113">
        <f t="shared" si="6"/>
        <v>0</v>
      </c>
      <c r="V59" s="136"/>
      <c r="W59" s="313"/>
      <c r="X59" s="313"/>
      <c r="Y59" s="313"/>
      <c r="Z59" s="117">
        <f t="shared" si="7"/>
        <v>0</v>
      </c>
      <c r="AA59" s="118">
        <f t="shared" si="8"/>
        <v>0</v>
      </c>
      <c r="AB59" s="121"/>
      <c r="AC59" s="121"/>
      <c r="AD59" s="121"/>
      <c r="AE59" s="117">
        <f t="shared" si="9"/>
        <v>0</v>
      </c>
      <c r="AF59" s="118">
        <f t="shared" si="10"/>
        <v>0</v>
      </c>
      <c r="AG59" s="120"/>
      <c r="AH59" s="120"/>
      <c r="AI59" s="121"/>
      <c r="AJ59" s="117">
        <f t="shared" si="11"/>
        <v>0</v>
      </c>
      <c r="AK59" s="119">
        <f t="shared" si="12"/>
        <v>0</v>
      </c>
      <c r="AL59" s="53"/>
      <c r="AM59" s="53"/>
      <c r="AN59" s="53"/>
      <c r="AO59" s="54">
        <f t="shared" si="13"/>
        <v>0</v>
      </c>
      <c r="AP59" s="122">
        <f t="shared" si="14"/>
        <v>0</v>
      </c>
      <c r="AQ59" s="123">
        <f t="shared" si="15"/>
        <v>0</v>
      </c>
      <c r="AR59" s="123">
        <f t="shared" si="16"/>
        <v>0</v>
      </c>
      <c r="AS59" s="313"/>
      <c r="AT59" s="313"/>
      <c r="AU59" s="314"/>
      <c r="AV59" s="125">
        <f t="shared" si="17"/>
        <v>0</v>
      </c>
      <c r="AW59" s="119">
        <f t="shared" si="18"/>
        <v>0</v>
      </c>
      <c r="AX59" s="120"/>
      <c r="AY59" s="120"/>
      <c r="AZ59" s="127"/>
      <c r="BA59" s="126">
        <f t="shared" si="19"/>
        <v>0</v>
      </c>
      <c r="BB59" s="119">
        <f t="shared" si="20"/>
        <v>0</v>
      </c>
      <c r="BC59" s="120"/>
      <c r="BD59" s="120"/>
      <c r="BE59" s="127"/>
      <c r="BF59" s="126">
        <f t="shared" si="21"/>
        <v>0</v>
      </c>
      <c r="BG59" s="119">
        <f t="shared" si="22"/>
        <v>0</v>
      </c>
      <c r="BH59" s="120"/>
      <c r="BI59" s="120"/>
      <c r="BJ59" s="127"/>
      <c r="BK59" s="126">
        <f t="shared" si="23"/>
        <v>0</v>
      </c>
      <c r="BL59" s="119">
        <f t="shared" si="24"/>
        <v>0</v>
      </c>
      <c r="BM59" s="123">
        <f t="shared" si="25"/>
        <v>0</v>
      </c>
      <c r="BN59" s="123">
        <f t="shared" si="26"/>
        <v>0</v>
      </c>
      <c r="BO59" s="126">
        <f t="shared" si="36"/>
        <v>0</v>
      </c>
      <c r="BP59" s="128">
        <f t="shared" si="27"/>
        <v>0</v>
      </c>
      <c r="BQ59" s="22"/>
      <c r="BR59" s="129"/>
      <c r="BS59" s="130"/>
      <c r="BT59" s="257" t="str">
        <f t="shared" si="28"/>
        <v/>
      </c>
      <c r="BU59" s="257" t="str">
        <f t="shared" si="29"/>
        <v/>
      </c>
      <c r="BV59" s="257" t="str">
        <f t="shared" si="30"/>
        <v/>
      </c>
      <c r="BW59" s="257" t="str">
        <f t="shared" si="31"/>
        <v/>
      </c>
      <c r="BX59" s="258">
        <f t="shared" si="32"/>
        <v>0</v>
      </c>
      <c r="BY59" s="129"/>
      <c r="BZ59" s="130"/>
      <c r="CA59" s="130" t="str">
        <f t="shared" si="0"/>
        <v/>
      </c>
      <c r="CB59" s="130" t="str">
        <f t="shared" si="1"/>
        <v/>
      </c>
      <c r="CC59" s="130" t="str">
        <f t="shared" si="2"/>
        <v/>
      </c>
      <c r="CD59" s="130" t="str">
        <f t="shared" si="3"/>
        <v/>
      </c>
      <c r="CE59" s="131">
        <f t="shared" si="37"/>
        <v>0</v>
      </c>
      <c r="CF59" s="259">
        <f t="shared" si="35"/>
        <v>0</v>
      </c>
      <c r="CG59" s="132"/>
      <c r="CH59" s="132"/>
      <c r="CI59" s="132"/>
    </row>
    <row r="60" spans="1:87" s="24" customFormat="1" ht="12.75" customHeight="1" outlineLevel="1" x14ac:dyDescent="0.2">
      <c r="A60" s="177" t="s">
        <v>59</v>
      </c>
      <c r="B60" s="312" t="s">
        <v>60</v>
      </c>
      <c r="C60" s="24">
        <v>52</v>
      </c>
      <c r="D60" s="137"/>
      <c r="E60" s="138"/>
      <c r="F60" s="56"/>
      <c r="G60" s="135"/>
      <c r="H60" s="136"/>
      <c r="I60" s="139"/>
      <c r="J60" s="57"/>
      <c r="K60" s="113"/>
      <c r="L60" s="113"/>
      <c r="M60" s="113"/>
      <c r="N60" s="113"/>
      <c r="O60" s="114">
        <f t="shared" si="4"/>
        <v>0</v>
      </c>
      <c r="P60" s="113"/>
      <c r="Q60" s="113"/>
      <c r="R60" s="113"/>
      <c r="S60" s="113"/>
      <c r="T60" s="114">
        <f t="shared" si="5"/>
        <v>0</v>
      </c>
      <c r="U60" s="113">
        <f t="shared" si="6"/>
        <v>0</v>
      </c>
      <c r="V60" s="136"/>
      <c r="W60" s="313"/>
      <c r="X60" s="313"/>
      <c r="Y60" s="313"/>
      <c r="Z60" s="117">
        <f t="shared" si="7"/>
        <v>0</v>
      </c>
      <c r="AA60" s="118">
        <f t="shared" si="8"/>
        <v>0</v>
      </c>
      <c r="AB60" s="121"/>
      <c r="AC60" s="121"/>
      <c r="AD60" s="121"/>
      <c r="AE60" s="117">
        <f t="shared" si="9"/>
        <v>0</v>
      </c>
      <c r="AF60" s="118">
        <f t="shared" si="10"/>
        <v>0</v>
      </c>
      <c r="AG60" s="120"/>
      <c r="AH60" s="120"/>
      <c r="AI60" s="121"/>
      <c r="AJ60" s="117">
        <f t="shared" si="11"/>
        <v>0</v>
      </c>
      <c r="AK60" s="119">
        <f t="shared" si="12"/>
        <v>0</v>
      </c>
      <c r="AL60" s="53"/>
      <c r="AM60" s="53"/>
      <c r="AN60" s="53"/>
      <c r="AO60" s="54">
        <f t="shared" si="13"/>
        <v>0</v>
      </c>
      <c r="AP60" s="122">
        <f t="shared" si="14"/>
        <v>0</v>
      </c>
      <c r="AQ60" s="123">
        <f t="shared" si="15"/>
        <v>0</v>
      </c>
      <c r="AR60" s="123">
        <f t="shared" si="16"/>
        <v>0</v>
      </c>
      <c r="AS60" s="313"/>
      <c r="AT60" s="313"/>
      <c r="AU60" s="314"/>
      <c r="AV60" s="125">
        <f t="shared" si="17"/>
        <v>0</v>
      </c>
      <c r="AW60" s="119">
        <f t="shared" si="18"/>
        <v>0</v>
      </c>
      <c r="AX60" s="120"/>
      <c r="AY60" s="120"/>
      <c r="AZ60" s="127"/>
      <c r="BA60" s="126">
        <f t="shared" si="19"/>
        <v>0</v>
      </c>
      <c r="BB60" s="119">
        <f t="shared" si="20"/>
        <v>0</v>
      </c>
      <c r="BC60" s="120"/>
      <c r="BD60" s="120"/>
      <c r="BE60" s="127"/>
      <c r="BF60" s="126">
        <f t="shared" si="21"/>
        <v>0</v>
      </c>
      <c r="BG60" s="119">
        <f t="shared" si="22"/>
        <v>0</v>
      </c>
      <c r="BH60" s="120"/>
      <c r="BI60" s="120"/>
      <c r="BJ60" s="127"/>
      <c r="BK60" s="126">
        <f t="shared" si="23"/>
        <v>0</v>
      </c>
      <c r="BL60" s="119">
        <f t="shared" si="24"/>
        <v>0</v>
      </c>
      <c r="BM60" s="123">
        <f t="shared" si="25"/>
        <v>0</v>
      </c>
      <c r="BN60" s="123">
        <f t="shared" si="26"/>
        <v>0</v>
      </c>
      <c r="BO60" s="126">
        <f t="shared" si="36"/>
        <v>0</v>
      </c>
      <c r="BP60" s="128">
        <f t="shared" si="27"/>
        <v>0</v>
      </c>
      <c r="BQ60" s="22"/>
      <c r="BR60" s="129"/>
      <c r="BS60" s="130"/>
      <c r="BT60" s="257" t="str">
        <f t="shared" si="28"/>
        <v/>
      </c>
      <c r="BU60" s="257" t="str">
        <f t="shared" si="29"/>
        <v/>
      </c>
      <c r="BV60" s="257" t="str">
        <f t="shared" si="30"/>
        <v/>
      </c>
      <c r="BW60" s="257" t="str">
        <f t="shared" si="31"/>
        <v/>
      </c>
      <c r="BX60" s="258">
        <f t="shared" si="32"/>
        <v>0</v>
      </c>
      <c r="BY60" s="129"/>
      <c r="BZ60" s="130"/>
      <c r="CA60" s="130" t="str">
        <f t="shared" si="0"/>
        <v/>
      </c>
      <c r="CB60" s="130" t="str">
        <f t="shared" si="1"/>
        <v/>
      </c>
      <c r="CC60" s="130" t="str">
        <f t="shared" si="2"/>
        <v/>
      </c>
      <c r="CD60" s="130" t="str">
        <f t="shared" si="3"/>
        <v/>
      </c>
      <c r="CE60" s="131">
        <f t="shared" si="37"/>
        <v>0</v>
      </c>
      <c r="CF60" s="259">
        <f t="shared" si="35"/>
        <v>0</v>
      </c>
      <c r="CG60" s="132"/>
      <c r="CH60" s="132"/>
      <c r="CI60" s="132"/>
    </row>
    <row r="61" spans="1:87" s="24" customFormat="1" ht="12.75" customHeight="1" outlineLevel="1" x14ac:dyDescent="0.2">
      <c r="A61" s="177" t="s">
        <v>59</v>
      </c>
      <c r="B61" s="312" t="s">
        <v>60</v>
      </c>
      <c r="C61" s="24">
        <v>53</v>
      </c>
      <c r="D61" s="137"/>
      <c r="E61" s="138"/>
      <c r="F61" s="56"/>
      <c r="G61" s="135"/>
      <c r="H61" s="136"/>
      <c r="I61" s="139"/>
      <c r="J61" s="57"/>
      <c r="K61" s="113"/>
      <c r="L61" s="113"/>
      <c r="M61" s="113"/>
      <c r="N61" s="113"/>
      <c r="O61" s="114">
        <f t="shared" si="4"/>
        <v>0</v>
      </c>
      <c r="P61" s="113"/>
      <c r="Q61" s="113"/>
      <c r="R61" s="113"/>
      <c r="S61" s="113"/>
      <c r="T61" s="114">
        <f t="shared" si="5"/>
        <v>0</v>
      </c>
      <c r="U61" s="113">
        <f t="shared" si="6"/>
        <v>0</v>
      </c>
      <c r="V61" s="136"/>
      <c r="W61" s="313"/>
      <c r="X61" s="313"/>
      <c r="Y61" s="313"/>
      <c r="Z61" s="117">
        <f t="shared" si="7"/>
        <v>0</v>
      </c>
      <c r="AA61" s="118">
        <f t="shared" si="8"/>
        <v>0</v>
      </c>
      <c r="AB61" s="121"/>
      <c r="AC61" s="121"/>
      <c r="AD61" s="121"/>
      <c r="AE61" s="117">
        <f t="shared" si="9"/>
        <v>0</v>
      </c>
      <c r="AF61" s="118">
        <f t="shared" si="10"/>
        <v>0</v>
      </c>
      <c r="AG61" s="120"/>
      <c r="AH61" s="120"/>
      <c r="AI61" s="121"/>
      <c r="AJ61" s="117">
        <f t="shared" si="11"/>
        <v>0</v>
      </c>
      <c r="AK61" s="119">
        <f t="shared" si="12"/>
        <v>0</v>
      </c>
      <c r="AL61" s="53"/>
      <c r="AM61" s="53"/>
      <c r="AN61" s="53"/>
      <c r="AO61" s="54">
        <f t="shared" si="13"/>
        <v>0</v>
      </c>
      <c r="AP61" s="122">
        <f t="shared" si="14"/>
        <v>0</v>
      </c>
      <c r="AQ61" s="123">
        <f t="shared" si="15"/>
        <v>0</v>
      </c>
      <c r="AR61" s="123">
        <f t="shared" si="16"/>
        <v>0</v>
      </c>
      <c r="AS61" s="313"/>
      <c r="AT61" s="313"/>
      <c r="AU61" s="314"/>
      <c r="AV61" s="125">
        <f t="shared" si="17"/>
        <v>0</v>
      </c>
      <c r="AW61" s="119">
        <f t="shared" si="18"/>
        <v>0</v>
      </c>
      <c r="AX61" s="120"/>
      <c r="AY61" s="120"/>
      <c r="AZ61" s="127"/>
      <c r="BA61" s="126">
        <f t="shared" si="19"/>
        <v>0</v>
      </c>
      <c r="BB61" s="119">
        <f t="shared" si="20"/>
        <v>0</v>
      </c>
      <c r="BC61" s="120"/>
      <c r="BD61" s="120"/>
      <c r="BE61" s="127"/>
      <c r="BF61" s="126">
        <f t="shared" si="21"/>
        <v>0</v>
      </c>
      <c r="BG61" s="119">
        <f t="shared" si="22"/>
        <v>0</v>
      </c>
      <c r="BH61" s="120"/>
      <c r="BI61" s="120"/>
      <c r="BJ61" s="127"/>
      <c r="BK61" s="126">
        <f t="shared" si="23"/>
        <v>0</v>
      </c>
      <c r="BL61" s="119">
        <f t="shared" si="24"/>
        <v>0</v>
      </c>
      <c r="BM61" s="123">
        <f t="shared" si="25"/>
        <v>0</v>
      </c>
      <c r="BN61" s="123">
        <f t="shared" si="26"/>
        <v>0</v>
      </c>
      <c r="BO61" s="126">
        <f t="shared" si="36"/>
        <v>0</v>
      </c>
      <c r="BP61" s="128">
        <f t="shared" si="27"/>
        <v>0</v>
      </c>
      <c r="BQ61" s="22"/>
      <c r="BR61" s="129"/>
      <c r="BS61" s="130"/>
      <c r="BT61" s="257" t="str">
        <f t="shared" si="28"/>
        <v/>
      </c>
      <c r="BU61" s="257" t="str">
        <f t="shared" si="29"/>
        <v/>
      </c>
      <c r="BV61" s="257" t="str">
        <f t="shared" si="30"/>
        <v/>
      </c>
      <c r="BW61" s="257" t="str">
        <f t="shared" si="31"/>
        <v/>
      </c>
      <c r="BX61" s="258">
        <f t="shared" si="32"/>
        <v>0</v>
      </c>
      <c r="BY61" s="129"/>
      <c r="BZ61" s="130"/>
      <c r="CA61" s="130" t="str">
        <f t="shared" si="0"/>
        <v/>
      </c>
      <c r="CB61" s="130" t="str">
        <f t="shared" si="1"/>
        <v/>
      </c>
      <c r="CC61" s="130" t="str">
        <f t="shared" si="2"/>
        <v/>
      </c>
      <c r="CD61" s="130" t="str">
        <f t="shared" si="3"/>
        <v/>
      </c>
      <c r="CE61" s="131">
        <f t="shared" si="37"/>
        <v>0</v>
      </c>
      <c r="CF61" s="259">
        <f t="shared" si="35"/>
        <v>0</v>
      </c>
      <c r="CG61" s="132"/>
      <c r="CH61" s="132"/>
      <c r="CI61" s="132"/>
    </row>
    <row r="62" spans="1:87" s="24" customFormat="1" ht="12.75" customHeight="1" outlineLevel="1" x14ac:dyDescent="0.2">
      <c r="A62" s="177" t="s">
        <v>59</v>
      </c>
      <c r="B62" s="312" t="s">
        <v>60</v>
      </c>
      <c r="C62" s="24">
        <v>54</v>
      </c>
      <c r="D62" s="137"/>
      <c r="E62" s="138"/>
      <c r="F62" s="56"/>
      <c r="G62" s="135"/>
      <c r="H62" s="136"/>
      <c r="I62" s="139"/>
      <c r="J62" s="57"/>
      <c r="K62" s="113"/>
      <c r="L62" s="113"/>
      <c r="M62" s="113"/>
      <c r="N62" s="113"/>
      <c r="O62" s="114">
        <f t="shared" si="4"/>
        <v>0</v>
      </c>
      <c r="P62" s="113"/>
      <c r="Q62" s="113"/>
      <c r="R62" s="113"/>
      <c r="S62" s="113"/>
      <c r="T62" s="114">
        <f t="shared" si="5"/>
        <v>0</v>
      </c>
      <c r="U62" s="113">
        <f t="shared" si="6"/>
        <v>0</v>
      </c>
      <c r="V62" s="136"/>
      <c r="W62" s="313"/>
      <c r="X62" s="313"/>
      <c r="Y62" s="313"/>
      <c r="Z62" s="117">
        <f t="shared" si="7"/>
        <v>0</v>
      </c>
      <c r="AA62" s="118">
        <f t="shared" si="8"/>
        <v>0</v>
      </c>
      <c r="AB62" s="121"/>
      <c r="AC62" s="121"/>
      <c r="AD62" s="121"/>
      <c r="AE62" s="117">
        <f t="shared" si="9"/>
        <v>0</v>
      </c>
      <c r="AF62" s="118">
        <f t="shared" si="10"/>
        <v>0</v>
      </c>
      <c r="AG62" s="120"/>
      <c r="AH62" s="120"/>
      <c r="AI62" s="121"/>
      <c r="AJ62" s="117">
        <f t="shared" si="11"/>
        <v>0</v>
      </c>
      <c r="AK62" s="119">
        <f t="shared" si="12"/>
        <v>0</v>
      </c>
      <c r="AL62" s="53"/>
      <c r="AM62" s="53"/>
      <c r="AN62" s="53"/>
      <c r="AO62" s="54">
        <f t="shared" si="13"/>
        <v>0</v>
      </c>
      <c r="AP62" s="122">
        <f t="shared" si="14"/>
        <v>0</v>
      </c>
      <c r="AQ62" s="123">
        <f t="shared" si="15"/>
        <v>0</v>
      </c>
      <c r="AR62" s="123">
        <f t="shared" si="16"/>
        <v>0</v>
      </c>
      <c r="AS62" s="313"/>
      <c r="AT62" s="313"/>
      <c r="AU62" s="314"/>
      <c r="AV62" s="125">
        <f t="shared" si="17"/>
        <v>0</v>
      </c>
      <c r="AW62" s="119">
        <f t="shared" si="18"/>
        <v>0</v>
      </c>
      <c r="AX62" s="120"/>
      <c r="AY62" s="120"/>
      <c r="AZ62" s="127"/>
      <c r="BA62" s="126">
        <f t="shared" si="19"/>
        <v>0</v>
      </c>
      <c r="BB62" s="119">
        <f t="shared" si="20"/>
        <v>0</v>
      </c>
      <c r="BC62" s="120"/>
      <c r="BD62" s="120"/>
      <c r="BE62" s="127"/>
      <c r="BF62" s="126">
        <f t="shared" si="21"/>
        <v>0</v>
      </c>
      <c r="BG62" s="119">
        <f t="shared" si="22"/>
        <v>0</v>
      </c>
      <c r="BH62" s="120"/>
      <c r="BI62" s="120"/>
      <c r="BJ62" s="127"/>
      <c r="BK62" s="126">
        <f t="shared" si="23"/>
        <v>0</v>
      </c>
      <c r="BL62" s="119">
        <f t="shared" si="24"/>
        <v>0</v>
      </c>
      <c r="BM62" s="123">
        <f t="shared" si="25"/>
        <v>0</v>
      </c>
      <c r="BN62" s="123">
        <f t="shared" si="26"/>
        <v>0</v>
      </c>
      <c r="BO62" s="126">
        <f t="shared" si="36"/>
        <v>0</v>
      </c>
      <c r="BP62" s="128">
        <f t="shared" si="27"/>
        <v>0</v>
      </c>
      <c r="BQ62" s="22"/>
      <c r="BR62" s="129"/>
      <c r="BS62" s="130"/>
      <c r="BT62" s="257" t="str">
        <f t="shared" si="28"/>
        <v/>
      </c>
      <c r="BU62" s="257" t="str">
        <f t="shared" si="29"/>
        <v/>
      </c>
      <c r="BV62" s="257" t="str">
        <f t="shared" si="30"/>
        <v/>
      </c>
      <c r="BW62" s="257" t="str">
        <f t="shared" si="31"/>
        <v/>
      </c>
      <c r="BX62" s="258">
        <f t="shared" si="32"/>
        <v>0</v>
      </c>
      <c r="BY62" s="129"/>
      <c r="BZ62" s="130"/>
      <c r="CA62" s="130" t="str">
        <f t="shared" si="0"/>
        <v/>
      </c>
      <c r="CB62" s="130" t="str">
        <f t="shared" si="1"/>
        <v/>
      </c>
      <c r="CC62" s="130" t="str">
        <f t="shared" si="2"/>
        <v/>
      </c>
      <c r="CD62" s="130" t="str">
        <f t="shared" si="3"/>
        <v/>
      </c>
      <c r="CE62" s="131">
        <f t="shared" si="37"/>
        <v>0</v>
      </c>
      <c r="CF62" s="259">
        <f t="shared" si="35"/>
        <v>0</v>
      </c>
      <c r="CG62" s="132"/>
      <c r="CH62" s="132"/>
      <c r="CI62" s="132"/>
    </row>
    <row r="63" spans="1:87" s="24" customFormat="1" ht="12.75" customHeight="1" outlineLevel="1" x14ac:dyDescent="0.2">
      <c r="A63" s="177" t="s">
        <v>59</v>
      </c>
      <c r="B63" s="312" t="s">
        <v>60</v>
      </c>
      <c r="C63" s="24">
        <v>55</v>
      </c>
      <c r="D63" s="137"/>
      <c r="E63" s="138"/>
      <c r="F63" s="56"/>
      <c r="G63" s="135"/>
      <c r="H63" s="136"/>
      <c r="I63" s="139"/>
      <c r="J63" s="57"/>
      <c r="K63" s="113"/>
      <c r="L63" s="113"/>
      <c r="M63" s="113"/>
      <c r="N63" s="113"/>
      <c r="O63" s="114">
        <f t="shared" si="4"/>
        <v>0</v>
      </c>
      <c r="P63" s="113"/>
      <c r="Q63" s="113"/>
      <c r="R63" s="113"/>
      <c r="S63" s="113"/>
      <c r="T63" s="114">
        <f t="shared" si="5"/>
        <v>0</v>
      </c>
      <c r="U63" s="113">
        <f t="shared" si="6"/>
        <v>0</v>
      </c>
      <c r="V63" s="136"/>
      <c r="W63" s="313"/>
      <c r="X63" s="313"/>
      <c r="Y63" s="313"/>
      <c r="Z63" s="117">
        <f t="shared" si="7"/>
        <v>0</v>
      </c>
      <c r="AA63" s="118">
        <f t="shared" si="8"/>
        <v>0</v>
      </c>
      <c r="AB63" s="121"/>
      <c r="AC63" s="121"/>
      <c r="AD63" s="121"/>
      <c r="AE63" s="117">
        <f t="shared" si="9"/>
        <v>0</v>
      </c>
      <c r="AF63" s="118">
        <f t="shared" si="10"/>
        <v>0</v>
      </c>
      <c r="AG63" s="120"/>
      <c r="AH63" s="120"/>
      <c r="AI63" s="121"/>
      <c r="AJ63" s="117">
        <f t="shared" si="11"/>
        <v>0</v>
      </c>
      <c r="AK63" s="119">
        <f t="shared" si="12"/>
        <v>0</v>
      </c>
      <c r="AL63" s="53"/>
      <c r="AM63" s="53"/>
      <c r="AN63" s="53"/>
      <c r="AO63" s="54">
        <f t="shared" si="13"/>
        <v>0</v>
      </c>
      <c r="AP63" s="122">
        <f t="shared" si="14"/>
        <v>0</v>
      </c>
      <c r="AQ63" s="123">
        <f t="shared" si="15"/>
        <v>0</v>
      </c>
      <c r="AR63" s="123">
        <f t="shared" si="16"/>
        <v>0</v>
      </c>
      <c r="AS63" s="313"/>
      <c r="AT63" s="313"/>
      <c r="AU63" s="314"/>
      <c r="AV63" s="125">
        <f t="shared" si="17"/>
        <v>0</v>
      </c>
      <c r="AW63" s="119">
        <f t="shared" si="18"/>
        <v>0</v>
      </c>
      <c r="AX63" s="120"/>
      <c r="AY63" s="120"/>
      <c r="AZ63" s="127"/>
      <c r="BA63" s="126">
        <f t="shared" si="19"/>
        <v>0</v>
      </c>
      <c r="BB63" s="119">
        <f t="shared" si="20"/>
        <v>0</v>
      </c>
      <c r="BC63" s="120"/>
      <c r="BD63" s="120"/>
      <c r="BE63" s="127"/>
      <c r="BF63" s="126">
        <f t="shared" si="21"/>
        <v>0</v>
      </c>
      <c r="BG63" s="119">
        <f t="shared" si="22"/>
        <v>0</v>
      </c>
      <c r="BH63" s="120"/>
      <c r="BI63" s="120"/>
      <c r="BJ63" s="127"/>
      <c r="BK63" s="126">
        <f t="shared" si="23"/>
        <v>0</v>
      </c>
      <c r="BL63" s="119">
        <f t="shared" si="24"/>
        <v>0</v>
      </c>
      <c r="BM63" s="123">
        <f t="shared" si="25"/>
        <v>0</v>
      </c>
      <c r="BN63" s="123">
        <f t="shared" si="26"/>
        <v>0</v>
      </c>
      <c r="BO63" s="126">
        <f t="shared" si="36"/>
        <v>0</v>
      </c>
      <c r="BP63" s="128">
        <f t="shared" si="27"/>
        <v>0</v>
      </c>
      <c r="BQ63" s="22"/>
      <c r="BR63" s="129"/>
      <c r="BS63" s="130"/>
      <c r="BT63" s="257" t="str">
        <f t="shared" si="28"/>
        <v/>
      </c>
      <c r="BU63" s="257" t="str">
        <f t="shared" si="29"/>
        <v/>
      </c>
      <c r="BV63" s="257" t="str">
        <f t="shared" si="30"/>
        <v/>
      </c>
      <c r="BW63" s="257" t="str">
        <f t="shared" si="31"/>
        <v/>
      </c>
      <c r="BX63" s="258">
        <f t="shared" si="32"/>
        <v>0</v>
      </c>
      <c r="BY63" s="129"/>
      <c r="BZ63" s="130"/>
      <c r="CA63" s="130" t="str">
        <f t="shared" si="0"/>
        <v/>
      </c>
      <c r="CB63" s="130" t="str">
        <f t="shared" si="1"/>
        <v/>
      </c>
      <c r="CC63" s="130" t="str">
        <f t="shared" si="2"/>
        <v/>
      </c>
      <c r="CD63" s="130" t="str">
        <f t="shared" si="3"/>
        <v/>
      </c>
      <c r="CE63" s="131">
        <f t="shared" si="37"/>
        <v>0</v>
      </c>
      <c r="CF63" s="259">
        <f t="shared" si="35"/>
        <v>0</v>
      </c>
      <c r="CG63" s="132"/>
      <c r="CH63" s="132"/>
      <c r="CI63" s="132"/>
    </row>
    <row r="64" spans="1:87" s="24" customFormat="1" ht="12.75" customHeight="1" outlineLevel="1" x14ac:dyDescent="0.2">
      <c r="A64" s="177" t="s">
        <v>59</v>
      </c>
      <c r="B64" s="312" t="s">
        <v>60</v>
      </c>
      <c r="C64" s="24">
        <v>56</v>
      </c>
      <c r="D64" s="137"/>
      <c r="E64" s="138"/>
      <c r="F64" s="56"/>
      <c r="G64" s="135"/>
      <c r="H64" s="136"/>
      <c r="I64" s="139"/>
      <c r="J64" s="57"/>
      <c r="K64" s="113"/>
      <c r="L64" s="113"/>
      <c r="M64" s="113"/>
      <c r="N64" s="113"/>
      <c r="O64" s="114">
        <f t="shared" si="4"/>
        <v>0</v>
      </c>
      <c r="P64" s="113"/>
      <c r="Q64" s="113"/>
      <c r="R64" s="113"/>
      <c r="S64" s="113"/>
      <c r="T64" s="114">
        <f t="shared" si="5"/>
        <v>0</v>
      </c>
      <c r="U64" s="113">
        <f t="shared" si="6"/>
        <v>0</v>
      </c>
      <c r="V64" s="136"/>
      <c r="W64" s="313"/>
      <c r="X64" s="313"/>
      <c r="Y64" s="313"/>
      <c r="Z64" s="117">
        <f t="shared" si="7"/>
        <v>0</v>
      </c>
      <c r="AA64" s="118">
        <f t="shared" si="8"/>
        <v>0</v>
      </c>
      <c r="AB64" s="121"/>
      <c r="AC64" s="121"/>
      <c r="AD64" s="121"/>
      <c r="AE64" s="117">
        <f t="shared" si="9"/>
        <v>0</v>
      </c>
      <c r="AF64" s="118">
        <f t="shared" si="10"/>
        <v>0</v>
      </c>
      <c r="AG64" s="120"/>
      <c r="AH64" s="120"/>
      <c r="AI64" s="121"/>
      <c r="AJ64" s="117">
        <f t="shared" si="11"/>
        <v>0</v>
      </c>
      <c r="AK64" s="119">
        <f t="shared" si="12"/>
        <v>0</v>
      </c>
      <c r="AL64" s="53"/>
      <c r="AM64" s="53"/>
      <c r="AN64" s="53"/>
      <c r="AO64" s="54">
        <f t="shared" si="13"/>
        <v>0</v>
      </c>
      <c r="AP64" s="122">
        <f t="shared" si="14"/>
        <v>0</v>
      </c>
      <c r="AQ64" s="123">
        <f t="shared" si="15"/>
        <v>0</v>
      </c>
      <c r="AR64" s="123">
        <f t="shared" si="16"/>
        <v>0</v>
      </c>
      <c r="AS64" s="313"/>
      <c r="AT64" s="313"/>
      <c r="AU64" s="314"/>
      <c r="AV64" s="125">
        <f t="shared" si="17"/>
        <v>0</v>
      </c>
      <c r="AW64" s="119">
        <f t="shared" si="18"/>
        <v>0</v>
      </c>
      <c r="AX64" s="120"/>
      <c r="AY64" s="120"/>
      <c r="AZ64" s="127"/>
      <c r="BA64" s="126">
        <f t="shared" si="19"/>
        <v>0</v>
      </c>
      <c r="BB64" s="119">
        <f t="shared" si="20"/>
        <v>0</v>
      </c>
      <c r="BC64" s="120"/>
      <c r="BD64" s="120"/>
      <c r="BE64" s="127"/>
      <c r="BF64" s="126">
        <f t="shared" si="21"/>
        <v>0</v>
      </c>
      <c r="BG64" s="119">
        <f t="shared" si="22"/>
        <v>0</v>
      </c>
      <c r="BH64" s="120"/>
      <c r="BI64" s="120"/>
      <c r="BJ64" s="127"/>
      <c r="BK64" s="126">
        <f t="shared" si="23"/>
        <v>0</v>
      </c>
      <c r="BL64" s="119">
        <f t="shared" si="24"/>
        <v>0</v>
      </c>
      <c r="BM64" s="123">
        <f t="shared" si="25"/>
        <v>0</v>
      </c>
      <c r="BN64" s="123">
        <f t="shared" si="26"/>
        <v>0</v>
      </c>
      <c r="BO64" s="126">
        <f t="shared" si="36"/>
        <v>0</v>
      </c>
      <c r="BP64" s="128">
        <f t="shared" si="27"/>
        <v>0</v>
      </c>
      <c r="BQ64" s="22"/>
      <c r="BR64" s="129"/>
      <c r="BS64" s="130"/>
      <c r="BT64" s="257" t="str">
        <f t="shared" si="28"/>
        <v/>
      </c>
      <c r="BU64" s="257" t="str">
        <f t="shared" si="29"/>
        <v/>
      </c>
      <c r="BV64" s="257" t="str">
        <f t="shared" si="30"/>
        <v/>
      </c>
      <c r="BW64" s="257" t="str">
        <f t="shared" si="31"/>
        <v/>
      </c>
      <c r="BX64" s="258">
        <f t="shared" si="32"/>
        <v>0</v>
      </c>
      <c r="BY64" s="129"/>
      <c r="BZ64" s="130"/>
      <c r="CA64" s="130" t="str">
        <f t="shared" si="0"/>
        <v/>
      </c>
      <c r="CB64" s="130" t="str">
        <f t="shared" si="1"/>
        <v/>
      </c>
      <c r="CC64" s="130" t="str">
        <f t="shared" si="2"/>
        <v/>
      </c>
      <c r="CD64" s="130" t="str">
        <f t="shared" si="3"/>
        <v/>
      </c>
      <c r="CE64" s="131">
        <f t="shared" si="37"/>
        <v>0</v>
      </c>
      <c r="CF64" s="259">
        <f t="shared" si="35"/>
        <v>0</v>
      </c>
      <c r="CG64" s="132"/>
      <c r="CH64" s="132"/>
      <c r="CI64" s="132"/>
    </row>
    <row r="65" spans="1:87" s="24" customFormat="1" ht="12.75" customHeight="1" outlineLevel="1" x14ac:dyDescent="0.2">
      <c r="A65" s="177" t="s">
        <v>59</v>
      </c>
      <c r="B65" s="312" t="s">
        <v>60</v>
      </c>
      <c r="C65" s="24">
        <v>57</v>
      </c>
      <c r="D65" s="137"/>
      <c r="E65" s="138"/>
      <c r="F65" s="56"/>
      <c r="G65" s="135"/>
      <c r="H65" s="136"/>
      <c r="I65" s="139"/>
      <c r="J65" s="57"/>
      <c r="K65" s="113"/>
      <c r="L65" s="113"/>
      <c r="M65" s="113"/>
      <c r="N65" s="113"/>
      <c r="O65" s="114">
        <f t="shared" si="4"/>
        <v>0</v>
      </c>
      <c r="P65" s="113"/>
      <c r="Q65" s="113"/>
      <c r="R65" s="113"/>
      <c r="S65" s="113"/>
      <c r="T65" s="114">
        <f t="shared" si="5"/>
        <v>0</v>
      </c>
      <c r="U65" s="113">
        <f t="shared" si="6"/>
        <v>0</v>
      </c>
      <c r="V65" s="136"/>
      <c r="W65" s="313"/>
      <c r="X65" s="313"/>
      <c r="Y65" s="313"/>
      <c r="Z65" s="117">
        <f t="shared" si="7"/>
        <v>0</v>
      </c>
      <c r="AA65" s="118">
        <f t="shared" si="8"/>
        <v>0</v>
      </c>
      <c r="AB65" s="121"/>
      <c r="AC65" s="121"/>
      <c r="AD65" s="121"/>
      <c r="AE65" s="117">
        <f t="shared" si="9"/>
        <v>0</v>
      </c>
      <c r="AF65" s="118">
        <f t="shared" si="10"/>
        <v>0</v>
      </c>
      <c r="AG65" s="120"/>
      <c r="AH65" s="120"/>
      <c r="AI65" s="121"/>
      <c r="AJ65" s="117">
        <f t="shared" si="11"/>
        <v>0</v>
      </c>
      <c r="AK65" s="119">
        <f t="shared" si="12"/>
        <v>0</v>
      </c>
      <c r="AL65" s="53"/>
      <c r="AM65" s="53"/>
      <c r="AN65" s="53"/>
      <c r="AO65" s="54">
        <f t="shared" si="13"/>
        <v>0</v>
      </c>
      <c r="AP65" s="122">
        <f t="shared" si="14"/>
        <v>0</v>
      </c>
      <c r="AQ65" s="123">
        <f t="shared" si="15"/>
        <v>0</v>
      </c>
      <c r="AR65" s="123">
        <f t="shared" si="16"/>
        <v>0</v>
      </c>
      <c r="AS65" s="313"/>
      <c r="AT65" s="313"/>
      <c r="AU65" s="314"/>
      <c r="AV65" s="125">
        <f t="shared" si="17"/>
        <v>0</v>
      </c>
      <c r="AW65" s="119">
        <f t="shared" si="18"/>
        <v>0</v>
      </c>
      <c r="AX65" s="120"/>
      <c r="AY65" s="120"/>
      <c r="AZ65" s="127"/>
      <c r="BA65" s="126">
        <f t="shared" si="19"/>
        <v>0</v>
      </c>
      <c r="BB65" s="119">
        <f t="shared" si="20"/>
        <v>0</v>
      </c>
      <c r="BC65" s="120"/>
      <c r="BD65" s="120"/>
      <c r="BE65" s="127"/>
      <c r="BF65" s="126">
        <f t="shared" si="21"/>
        <v>0</v>
      </c>
      <c r="BG65" s="119">
        <f t="shared" si="22"/>
        <v>0</v>
      </c>
      <c r="BH65" s="120"/>
      <c r="BI65" s="120"/>
      <c r="BJ65" s="127"/>
      <c r="BK65" s="126">
        <f t="shared" si="23"/>
        <v>0</v>
      </c>
      <c r="BL65" s="119">
        <f t="shared" si="24"/>
        <v>0</v>
      </c>
      <c r="BM65" s="123">
        <f t="shared" si="25"/>
        <v>0</v>
      </c>
      <c r="BN65" s="123">
        <f t="shared" si="26"/>
        <v>0</v>
      </c>
      <c r="BO65" s="126">
        <f t="shared" si="36"/>
        <v>0</v>
      </c>
      <c r="BP65" s="128">
        <f t="shared" si="27"/>
        <v>0</v>
      </c>
      <c r="BQ65" s="22"/>
      <c r="BR65" s="129"/>
      <c r="BS65" s="130"/>
      <c r="BT65" s="257" t="str">
        <f t="shared" si="28"/>
        <v/>
      </c>
      <c r="BU65" s="257" t="str">
        <f t="shared" si="29"/>
        <v/>
      </c>
      <c r="BV65" s="257" t="str">
        <f t="shared" si="30"/>
        <v/>
      </c>
      <c r="BW65" s="257" t="str">
        <f t="shared" si="31"/>
        <v/>
      </c>
      <c r="BX65" s="258">
        <f t="shared" si="32"/>
        <v>0</v>
      </c>
      <c r="BY65" s="129"/>
      <c r="BZ65" s="130"/>
      <c r="CA65" s="130" t="str">
        <f t="shared" si="0"/>
        <v/>
      </c>
      <c r="CB65" s="130" t="str">
        <f t="shared" si="1"/>
        <v/>
      </c>
      <c r="CC65" s="130" t="str">
        <f t="shared" si="2"/>
        <v/>
      </c>
      <c r="CD65" s="130" t="str">
        <f t="shared" si="3"/>
        <v/>
      </c>
      <c r="CE65" s="131">
        <f t="shared" si="37"/>
        <v>0</v>
      </c>
      <c r="CF65" s="259">
        <f t="shared" si="35"/>
        <v>0</v>
      </c>
      <c r="CG65" s="132"/>
      <c r="CH65" s="132"/>
      <c r="CI65" s="132"/>
    </row>
    <row r="66" spans="1:87" s="24" customFormat="1" ht="12.75" customHeight="1" outlineLevel="1" x14ac:dyDescent="0.2">
      <c r="A66" s="177" t="s">
        <v>59</v>
      </c>
      <c r="B66" s="312" t="s">
        <v>60</v>
      </c>
      <c r="C66" s="24">
        <v>58</v>
      </c>
      <c r="D66" s="137"/>
      <c r="E66" s="138"/>
      <c r="F66" s="56"/>
      <c r="G66" s="135"/>
      <c r="H66" s="136"/>
      <c r="I66" s="139"/>
      <c r="J66" s="57"/>
      <c r="K66" s="113"/>
      <c r="L66" s="113"/>
      <c r="M66" s="113"/>
      <c r="N66" s="113"/>
      <c r="O66" s="114">
        <f t="shared" si="4"/>
        <v>0</v>
      </c>
      <c r="P66" s="113"/>
      <c r="Q66" s="113"/>
      <c r="R66" s="113"/>
      <c r="S66" s="113"/>
      <c r="T66" s="114">
        <f t="shared" si="5"/>
        <v>0</v>
      </c>
      <c r="U66" s="113">
        <f t="shared" si="6"/>
        <v>0</v>
      </c>
      <c r="V66" s="136"/>
      <c r="W66" s="313"/>
      <c r="X66" s="313"/>
      <c r="Y66" s="313"/>
      <c r="Z66" s="117">
        <f t="shared" si="7"/>
        <v>0</v>
      </c>
      <c r="AA66" s="118">
        <f t="shared" si="8"/>
        <v>0</v>
      </c>
      <c r="AB66" s="121"/>
      <c r="AC66" s="121"/>
      <c r="AD66" s="121"/>
      <c r="AE66" s="117">
        <f t="shared" si="9"/>
        <v>0</v>
      </c>
      <c r="AF66" s="118">
        <f t="shared" si="10"/>
        <v>0</v>
      </c>
      <c r="AG66" s="120"/>
      <c r="AH66" s="120"/>
      <c r="AI66" s="121"/>
      <c r="AJ66" s="117">
        <f t="shared" si="11"/>
        <v>0</v>
      </c>
      <c r="AK66" s="119">
        <f t="shared" si="12"/>
        <v>0</v>
      </c>
      <c r="AL66" s="53"/>
      <c r="AM66" s="53"/>
      <c r="AN66" s="53"/>
      <c r="AO66" s="54">
        <f t="shared" si="13"/>
        <v>0</v>
      </c>
      <c r="AP66" s="122">
        <f t="shared" si="14"/>
        <v>0</v>
      </c>
      <c r="AQ66" s="123">
        <f t="shared" si="15"/>
        <v>0</v>
      </c>
      <c r="AR66" s="123">
        <f t="shared" si="16"/>
        <v>0</v>
      </c>
      <c r="AS66" s="313"/>
      <c r="AT66" s="313"/>
      <c r="AU66" s="314"/>
      <c r="AV66" s="125">
        <f t="shared" si="17"/>
        <v>0</v>
      </c>
      <c r="AW66" s="119">
        <f t="shared" si="18"/>
        <v>0</v>
      </c>
      <c r="AX66" s="120"/>
      <c r="AY66" s="120"/>
      <c r="AZ66" s="127"/>
      <c r="BA66" s="126">
        <f t="shared" si="19"/>
        <v>0</v>
      </c>
      <c r="BB66" s="119">
        <f t="shared" si="20"/>
        <v>0</v>
      </c>
      <c r="BC66" s="120"/>
      <c r="BD66" s="120"/>
      <c r="BE66" s="127"/>
      <c r="BF66" s="126">
        <f t="shared" si="21"/>
        <v>0</v>
      </c>
      <c r="BG66" s="119">
        <f t="shared" si="22"/>
        <v>0</v>
      </c>
      <c r="BH66" s="120"/>
      <c r="BI66" s="120"/>
      <c r="BJ66" s="127"/>
      <c r="BK66" s="126">
        <f t="shared" si="23"/>
        <v>0</v>
      </c>
      <c r="BL66" s="119">
        <f t="shared" si="24"/>
        <v>0</v>
      </c>
      <c r="BM66" s="123">
        <f t="shared" si="25"/>
        <v>0</v>
      </c>
      <c r="BN66" s="123">
        <f t="shared" si="26"/>
        <v>0</v>
      </c>
      <c r="BO66" s="126">
        <f t="shared" si="36"/>
        <v>0</v>
      </c>
      <c r="BP66" s="128">
        <f t="shared" si="27"/>
        <v>0</v>
      </c>
      <c r="BQ66" s="22"/>
      <c r="BR66" s="129"/>
      <c r="BS66" s="130"/>
      <c r="BT66" s="257" t="str">
        <f t="shared" si="28"/>
        <v/>
      </c>
      <c r="BU66" s="257" t="str">
        <f t="shared" si="29"/>
        <v/>
      </c>
      <c r="BV66" s="257" t="str">
        <f t="shared" si="30"/>
        <v/>
      </c>
      <c r="BW66" s="257" t="str">
        <f t="shared" si="31"/>
        <v/>
      </c>
      <c r="BX66" s="258">
        <f t="shared" si="32"/>
        <v>0</v>
      </c>
      <c r="BY66" s="129"/>
      <c r="BZ66" s="130"/>
      <c r="CA66" s="130" t="str">
        <f t="shared" si="0"/>
        <v/>
      </c>
      <c r="CB66" s="130" t="str">
        <f t="shared" si="1"/>
        <v/>
      </c>
      <c r="CC66" s="130" t="str">
        <f t="shared" si="2"/>
        <v/>
      </c>
      <c r="CD66" s="130" t="str">
        <f t="shared" si="3"/>
        <v/>
      </c>
      <c r="CE66" s="131">
        <f t="shared" si="37"/>
        <v>0</v>
      </c>
      <c r="CF66" s="259">
        <f t="shared" si="35"/>
        <v>0</v>
      </c>
      <c r="CG66" s="132"/>
      <c r="CH66" s="132"/>
      <c r="CI66" s="132"/>
    </row>
    <row r="67" spans="1:87" s="24" customFormat="1" ht="12.75" customHeight="1" outlineLevel="1" x14ac:dyDescent="0.2">
      <c r="A67" s="177" t="s">
        <v>59</v>
      </c>
      <c r="B67" s="312" t="s">
        <v>60</v>
      </c>
      <c r="C67" s="24">
        <v>59</v>
      </c>
      <c r="D67" s="137"/>
      <c r="E67" s="138"/>
      <c r="F67" s="56"/>
      <c r="G67" s="135"/>
      <c r="H67" s="136"/>
      <c r="I67" s="139"/>
      <c r="J67" s="57"/>
      <c r="K67" s="113"/>
      <c r="L67" s="113"/>
      <c r="M67" s="113"/>
      <c r="N67" s="113"/>
      <c r="O67" s="114">
        <f t="shared" si="4"/>
        <v>0</v>
      </c>
      <c r="P67" s="113"/>
      <c r="Q67" s="113"/>
      <c r="R67" s="113"/>
      <c r="S67" s="113"/>
      <c r="T67" s="114">
        <f t="shared" si="5"/>
        <v>0</v>
      </c>
      <c r="U67" s="113">
        <f t="shared" si="6"/>
        <v>0</v>
      </c>
      <c r="V67" s="136"/>
      <c r="W67" s="313"/>
      <c r="X67" s="313"/>
      <c r="Y67" s="313"/>
      <c r="Z67" s="117">
        <f t="shared" si="7"/>
        <v>0</v>
      </c>
      <c r="AA67" s="118">
        <f t="shared" si="8"/>
        <v>0</v>
      </c>
      <c r="AB67" s="121"/>
      <c r="AC67" s="121"/>
      <c r="AD67" s="121"/>
      <c r="AE67" s="117">
        <f t="shared" si="9"/>
        <v>0</v>
      </c>
      <c r="AF67" s="118">
        <f t="shared" si="10"/>
        <v>0</v>
      </c>
      <c r="AG67" s="120"/>
      <c r="AH67" s="120"/>
      <c r="AI67" s="121"/>
      <c r="AJ67" s="117">
        <f t="shared" si="11"/>
        <v>0</v>
      </c>
      <c r="AK67" s="119">
        <f t="shared" si="12"/>
        <v>0</v>
      </c>
      <c r="AL67" s="53"/>
      <c r="AM67" s="53"/>
      <c r="AN67" s="53"/>
      <c r="AO67" s="54">
        <f t="shared" si="13"/>
        <v>0</v>
      </c>
      <c r="AP67" s="122">
        <f t="shared" si="14"/>
        <v>0</v>
      </c>
      <c r="AQ67" s="123">
        <f t="shared" si="15"/>
        <v>0</v>
      </c>
      <c r="AR67" s="123">
        <f t="shared" si="16"/>
        <v>0</v>
      </c>
      <c r="AS67" s="313"/>
      <c r="AT67" s="313"/>
      <c r="AU67" s="314"/>
      <c r="AV67" s="125">
        <f t="shared" si="17"/>
        <v>0</v>
      </c>
      <c r="AW67" s="119">
        <f t="shared" si="18"/>
        <v>0</v>
      </c>
      <c r="AX67" s="120"/>
      <c r="AY67" s="120"/>
      <c r="AZ67" s="127"/>
      <c r="BA67" s="126">
        <f t="shared" si="19"/>
        <v>0</v>
      </c>
      <c r="BB67" s="119">
        <f t="shared" si="20"/>
        <v>0</v>
      </c>
      <c r="BC67" s="120"/>
      <c r="BD67" s="120"/>
      <c r="BE67" s="127"/>
      <c r="BF67" s="126">
        <f t="shared" si="21"/>
        <v>0</v>
      </c>
      <c r="BG67" s="119">
        <f t="shared" si="22"/>
        <v>0</v>
      </c>
      <c r="BH67" s="120"/>
      <c r="BI67" s="120"/>
      <c r="BJ67" s="127"/>
      <c r="BK67" s="126">
        <f t="shared" si="23"/>
        <v>0</v>
      </c>
      <c r="BL67" s="119">
        <f t="shared" si="24"/>
        <v>0</v>
      </c>
      <c r="BM67" s="123">
        <f t="shared" si="25"/>
        <v>0</v>
      </c>
      <c r="BN67" s="123">
        <f t="shared" si="26"/>
        <v>0</v>
      </c>
      <c r="BO67" s="126">
        <f t="shared" si="36"/>
        <v>0</v>
      </c>
      <c r="BP67" s="128">
        <f t="shared" si="27"/>
        <v>0</v>
      </c>
      <c r="BQ67" s="22"/>
      <c r="BR67" s="129"/>
      <c r="BS67" s="130"/>
      <c r="BT67" s="257" t="str">
        <f t="shared" si="28"/>
        <v/>
      </c>
      <c r="BU67" s="257" t="str">
        <f t="shared" si="29"/>
        <v/>
      </c>
      <c r="BV67" s="257" t="str">
        <f t="shared" si="30"/>
        <v/>
      </c>
      <c r="BW67" s="257" t="str">
        <f t="shared" si="31"/>
        <v/>
      </c>
      <c r="BX67" s="258">
        <f t="shared" si="32"/>
        <v>0</v>
      </c>
      <c r="BY67" s="129"/>
      <c r="BZ67" s="130"/>
      <c r="CA67" s="130" t="str">
        <f t="shared" si="0"/>
        <v/>
      </c>
      <c r="CB67" s="130" t="str">
        <f t="shared" si="1"/>
        <v/>
      </c>
      <c r="CC67" s="130" t="str">
        <f t="shared" si="2"/>
        <v/>
      </c>
      <c r="CD67" s="130" t="str">
        <f t="shared" si="3"/>
        <v/>
      </c>
      <c r="CE67" s="131">
        <f t="shared" si="37"/>
        <v>0</v>
      </c>
      <c r="CF67" s="259">
        <f t="shared" si="35"/>
        <v>0</v>
      </c>
      <c r="CG67" s="132"/>
      <c r="CH67" s="132"/>
      <c r="CI67" s="132"/>
    </row>
    <row r="68" spans="1:87" s="24" customFormat="1" ht="12.75" customHeight="1" outlineLevel="1" x14ac:dyDescent="0.2">
      <c r="A68" s="177" t="s">
        <v>59</v>
      </c>
      <c r="B68" s="312" t="s">
        <v>60</v>
      </c>
      <c r="C68" s="24">
        <v>60</v>
      </c>
      <c r="D68" s="137"/>
      <c r="E68" s="138"/>
      <c r="F68" s="56"/>
      <c r="G68" s="135"/>
      <c r="H68" s="136"/>
      <c r="I68" s="139"/>
      <c r="J68" s="57"/>
      <c r="K68" s="113"/>
      <c r="L68" s="113"/>
      <c r="M68" s="113"/>
      <c r="N68" s="113"/>
      <c r="O68" s="114">
        <f t="shared" si="4"/>
        <v>0</v>
      </c>
      <c r="P68" s="113"/>
      <c r="Q68" s="113"/>
      <c r="R68" s="113"/>
      <c r="S68" s="113"/>
      <c r="T68" s="114">
        <f t="shared" si="5"/>
        <v>0</v>
      </c>
      <c r="U68" s="113">
        <f t="shared" si="6"/>
        <v>0</v>
      </c>
      <c r="V68" s="136"/>
      <c r="W68" s="313"/>
      <c r="X68" s="313"/>
      <c r="Y68" s="313"/>
      <c r="Z68" s="117">
        <f t="shared" si="7"/>
        <v>0</v>
      </c>
      <c r="AA68" s="118">
        <f t="shared" si="8"/>
        <v>0</v>
      </c>
      <c r="AB68" s="121"/>
      <c r="AC68" s="121"/>
      <c r="AD68" s="121"/>
      <c r="AE68" s="117">
        <f t="shared" si="9"/>
        <v>0</v>
      </c>
      <c r="AF68" s="118">
        <f t="shared" si="10"/>
        <v>0</v>
      </c>
      <c r="AG68" s="120"/>
      <c r="AH68" s="120"/>
      <c r="AI68" s="121"/>
      <c r="AJ68" s="117">
        <f t="shared" si="11"/>
        <v>0</v>
      </c>
      <c r="AK68" s="119">
        <f t="shared" si="12"/>
        <v>0</v>
      </c>
      <c r="AL68" s="53"/>
      <c r="AM68" s="53"/>
      <c r="AN68" s="53"/>
      <c r="AO68" s="54">
        <f t="shared" si="13"/>
        <v>0</v>
      </c>
      <c r="AP68" s="122">
        <f t="shared" si="14"/>
        <v>0</v>
      </c>
      <c r="AQ68" s="123">
        <f t="shared" si="15"/>
        <v>0</v>
      </c>
      <c r="AR68" s="123">
        <f t="shared" si="16"/>
        <v>0</v>
      </c>
      <c r="AS68" s="313"/>
      <c r="AT68" s="313"/>
      <c r="AU68" s="314"/>
      <c r="AV68" s="125">
        <f t="shared" si="17"/>
        <v>0</v>
      </c>
      <c r="AW68" s="119">
        <f t="shared" si="18"/>
        <v>0</v>
      </c>
      <c r="AX68" s="120"/>
      <c r="AY68" s="120"/>
      <c r="AZ68" s="127"/>
      <c r="BA68" s="126">
        <f t="shared" si="19"/>
        <v>0</v>
      </c>
      <c r="BB68" s="119">
        <f t="shared" si="20"/>
        <v>0</v>
      </c>
      <c r="BC68" s="120"/>
      <c r="BD68" s="120"/>
      <c r="BE68" s="127"/>
      <c r="BF68" s="126">
        <f t="shared" si="21"/>
        <v>0</v>
      </c>
      <c r="BG68" s="119">
        <f t="shared" si="22"/>
        <v>0</v>
      </c>
      <c r="BH68" s="120"/>
      <c r="BI68" s="120"/>
      <c r="BJ68" s="127"/>
      <c r="BK68" s="126">
        <f t="shared" si="23"/>
        <v>0</v>
      </c>
      <c r="BL68" s="119">
        <f t="shared" si="24"/>
        <v>0</v>
      </c>
      <c r="BM68" s="123">
        <f t="shared" si="25"/>
        <v>0</v>
      </c>
      <c r="BN68" s="123">
        <f t="shared" si="26"/>
        <v>0</v>
      </c>
      <c r="BO68" s="126">
        <f t="shared" si="36"/>
        <v>0</v>
      </c>
      <c r="BP68" s="128">
        <f t="shared" si="27"/>
        <v>0</v>
      </c>
      <c r="BQ68" s="22"/>
      <c r="BR68" s="129"/>
      <c r="BS68" s="130"/>
      <c r="BT68" s="257" t="str">
        <f t="shared" si="28"/>
        <v/>
      </c>
      <c r="BU68" s="257" t="str">
        <f t="shared" si="29"/>
        <v/>
      </c>
      <c r="BV68" s="257" t="str">
        <f t="shared" si="30"/>
        <v/>
      </c>
      <c r="BW68" s="257" t="str">
        <f t="shared" si="31"/>
        <v/>
      </c>
      <c r="BX68" s="258">
        <f t="shared" si="32"/>
        <v>0</v>
      </c>
      <c r="BY68" s="129"/>
      <c r="BZ68" s="130"/>
      <c r="CA68" s="130" t="str">
        <f t="shared" si="0"/>
        <v/>
      </c>
      <c r="CB68" s="130" t="str">
        <f t="shared" si="1"/>
        <v/>
      </c>
      <c r="CC68" s="130" t="str">
        <f t="shared" si="2"/>
        <v/>
      </c>
      <c r="CD68" s="130" t="str">
        <f t="shared" si="3"/>
        <v/>
      </c>
      <c r="CE68" s="131">
        <f t="shared" si="37"/>
        <v>0</v>
      </c>
      <c r="CF68" s="259">
        <f t="shared" si="35"/>
        <v>0</v>
      </c>
      <c r="CG68" s="132"/>
      <c r="CH68" s="132"/>
      <c r="CI68" s="132"/>
    </row>
    <row r="69" spans="1:87" s="24" customFormat="1" ht="12.75" customHeight="1" outlineLevel="1" x14ac:dyDescent="0.2">
      <c r="A69" s="177" t="s">
        <v>59</v>
      </c>
      <c r="B69" s="312" t="s">
        <v>60</v>
      </c>
      <c r="C69" s="24">
        <v>61</v>
      </c>
      <c r="D69" s="137"/>
      <c r="E69" s="138"/>
      <c r="F69" s="56"/>
      <c r="G69" s="135"/>
      <c r="H69" s="136"/>
      <c r="I69" s="139"/>
      <c r="J69" s="57"/>
      <c r="K69" s="113"/>
      <c r="L69" s="113"/>
      <c r="M69" s="113"/>
      <c r="N69" s="113"/>
      <c r="O69" s="114">
        <f t="shared" si="4"/>
        <v>0</v>
      </c>
      <c r="P69" s="113"/>
      <c r="Q69" s="113"/>
      <c r="R69" s="113"/>
      <c r="S69" s="113"/>
      <c r="T69" s="114">
        <f t="shared" si="5"/>
        <v>0</v>
      </c>
      <c r="U69" s="113">
        <f t="shared" si="6"/>
        <v>0</v>
      </c>
      <c r="V69" s="136"/>
      <c r="W69" s="313"/>
      <c r="X69" s="313"/>
      <c r="Y69" s="313"/>
      <c r="Z69" s="117">
        <f t="shared" si="7"/>
        <v>0</v>
      </c>
      <c r="AA69" s="118">
        <f t="shared" si="8"/>
        <v>0</v>
      </c>
      <c r="AB69" s="121"/>
      <c r="AC69" s="121"/>
      <c r="AD69" s="121"/>
      <c r="AE69" s="117">
        <f t="shared" si="9"/>
        <v>0</v>
      </c>
      <c r="AF69" s="118">
        <f t="shared" si="10"/>
        <v>0</v>
      </c>
      <c r="AG69" s="120"/>
      <c r="AH69" s="120"/>
      <c r="AI69" s="121"/>
      <c r="AJ69" s="117">
        <f t="shared" si="11"/>
        <v>0</v>
      </c>
      <c r="AK69" s="119">
        <f t="shared" si="12"/>
        <v>0</v>
      </c>
      <c r="AL69" s="53"/>
      <c r="AM69" s="53"/>
      <c r="AN69" s="53"/>
      <c r="AO69" s="54">
        <f t="shared" si="13"/>
        <v>0</v>
      </c>
      <c r="AP69" s="122">
        <f t="shared" si="14"/>
        <v>0</v>
      </c>
      <c r="AQ69" s="123">
        <f t="shared" si="15"/>
        <v>0</v>
      </c>
      <c r="AR69" s="123">
        <f t="shared" si="16"/>
        <v>0</v>
      </c>
      <c r="AS69" s="313"/>
      <c r="AT69" s="313"/>
      <c r="AU69" s="314"/>
      <c r="AV69" s="125">
        <f t="shared" si="17"/>
        <v>0</v>
      </c>
      <c r="AW69" s="119">
        <f t="shared" si="18"/>
        <v>0</v>
      </c>
      <c r="AX69" s="120"/>
      <c r="AY69" s="120"/>
      <c r="AZ69" s="127"/>
      <c r="BA69" s="126">
        <f t="shared" si="19"/>
        <v>0</v>
      </c>
      <c r="BB69" s="119">
        <f t="shared" si="20"/>
        <v>0</v>
      </c>
      <c r="BC69" s="120"/>
      <c r="BD69" s="120"/>
      <c r="BE69" s="127"/>
      <c r="BF69" s="126">
        <f t="shared" si="21"/>
        <v>0</v>
      </c>
      <c r="BG69" s="119">
        <f t="shared" si="22"/>
        <v>0</v>
      </c>
      <c r="BH69" s="120"/>
      <c r="BI69" s="120"/>
      <c r="BJ69" s="127"/>
      <c r="BK69" s="126">
        <f t="shared" si="23"/>
        <v>0</v>
      </c>
      <c r="BL69" s="119">
        <f t="shared" si="24"/>
        <v>0</v>
      </c>
      <c r="BM69" s="123">
        <f t="shared" si="25"/>
        <v>0</v>
      </c>
      <c r="BN69" s="123">
        <f t="shared" si="26"/>
        <v>0</v>
      </c>
      <c r="BO69" s="126">
        <f t="shared" si="36"/>
        <v>0</v>
      </c>
      <c r="BP69" s="128">
        <f t="shared" si="27"/>
        <v>0</v>
      </c>
      <c r="BQ69" s="22"/>
      <c r="BR69" s="129"/>
      <c r="BS69" s="130"/>
      <c r="BT69" s="257" t="str">
        <f t="shared" si="28"/>
        <v/>
      </c>
      <c r="BU69" s="257" t="str">
        <f t="shared" si="29"/>
        <v/>
      </c>
      <c r="BV69" s="257" t="str">
        <f t="shared" si="30"/>
        <v/>
      </c>
      <c r="BW69" s="257" t="str">
        <f t="shared" si="31"/>
        <v/>
      </c>
      <c r="BX69" s="258">
        <f t="shared" si="32"/>
        <v>0</v>
      </c>
      <c r="BY69" s="129"/>
      <c r="BZ69" s="130"/>
      <c r="CA69" s="130" t="str">
        <f t="shared" si="0"/>
        <v/>
      </c>
      <c r="CB69" s="130" t="str">
        <f t="shared" si="1"/>
        <v/>
      </c>
      <c r="CC69" s="130" t="str">
        <f t="shared" si="2"/>
        <v/>
      </c>
      <c r="CD69" s="130" t="str">
        <f t="shared" si="3"/>
        <v/>
      </c>
      <c r="CE69" s="131">
        <f t="shared" si="37"/>
        <v>0</v>
      </c>
      <c r="CF69" s="259">
        <f t="shared" si="35"/>
        <v>0</v>
      </c>
      <c r="CG69" s="132"/>
      <c r="CH69" s="132"/>
      <c r="CI69" s="132"/>
    </row>
    <row r="70" spans="1:87" s="24" customFormat="1" ht="12.75" customHeight="1" outlineLevel="1" x14ac:dyDescent="0.2">
      <c r="A70" s="177" t="s">
        <v>59</v>
      </c>
      <c r="B70" s="312" t="s">
        <v>60</v>
      </c>
      <c r="C70" s="24">
        <v>62</v>
      </c>
      <c r="D70" s="137"/>
      <c r="E70" s="138"/>
      <c r="F70" s="56"/>
      <c r="G70" s="135"/>
      <c r="H70" s="136"/>
      <c r="I70" s="139"/>
      <c r="J70" s="57"/>
      <c r="K70" s="113"/>
      <c r="L70" s="113"/>
      <c r="M70" s="113"/>
      <c r="N70" s="113"/>
      <c r="O70" s="114">
        <f t="shared" si="4"/>
        <v>0</v>
      </c>
      <c r="P70" s="113"/>
      <c r="Q70" s="113"/>
      <c r="R70" s="113"/>
      <c r="S70" s="113"/>
      <c r="T70" s="114">
        <f t="shared" si="5"/>
        <v>0</v>
      </c>
      <c r="U70" s="113">
        <f t="shared" si="6"/>
        <v>0</v>
      </c>
      <c r="V70" s="136"/>
      <c r="W70" s="313"/>
      <c r="X70" s="313"/>
      <c r="Y70" s="313"/>
      <c r="Z70" s="117">
        <f t="shared" si="7"/>
        <v>0</v>
      </c>
      <c r="AA70" s="118">
        <f t="shared" si="8"/>
        <v>0</v>
      </c>
      <c r="AB70" s="121"/>
      <c r="AC70" s="121"/>
      <c r="AD70" s="121"/>
      <c r="AE70" s="117">
        <f t="shared" si="9"/>
        <v>0</v>
      </c>
      <c r="AF70" s="118">
        <f t="shared" si="10"/>
        <v>0</v>
      </c>
      <c r="AG70" s="120"/>
      <c r="AH70" s="120"/>
      <c r="AI70" s="121"/>
      <c r="AJ70" s="117">
        <f t="shared" si="11"/>
        <v>0</v>
      </c>
      <c r="AK70" s="119">
        <f t="shared" si="12"/>
        <v>0</v>
      </c>
      <c r="AL70" s="53"/>
      <c r="AM70" s="53"/>
      <c r="AN70" s="53"/>
      <c r="AO70" s="54">
        <f t="shared" si="13"/>
        <v>0</v>
      </c>
      <c r="AP70" s="122">
        <f t="shared" si="14"/>
        <v>0</v>
      </c>
      <c r="AQ70" s="123">
        <f t="shared" si="15"/>
        <v>0</v>
      </c>
      <c r="AR70" s="123">
        <f t="shared" si="16"/>
        <v>0</v>
      </c>
      <c r="AS70" s="313"/>
      <c r="AT70" s="313"/>
      <c r="AU70" s="314"/>
      <c r="AV70" s="125">
        <f t="shared" si="17"/>
        <v>0</v>
      </c>
      <c r="AW70" s="119">
        <f t="shared" si="18"/>
        <v>0</v>
      </c>
      <c r="AX70" s="120"/>
      <c r="AY70" s="120"/>
      <c r="AZ70" s="127"/>
      <c r="BA70" s="126">
        <f t="shared" si="19"/>
        <v>0</v>
      </c>
      <c r="BB70" s="119">
        <f t="shared" si="20"/>
        <v>0</v>
      </c>
      <c r="BC70" s="120"/>
      <c r="BD70" s="120"/>
      <c r="BE70" s="127"/>
      <c r="BF70" s="126">
        <f t="shared" si="21"/>
        <v>0</v>
      </c>
      <c r="BG70" s="119">
        <f t="shared" si="22"/>
        <v>0</v>
      </c>
      <c r="BH70" s="120"/>
      <c r="BI70" s="120"/>
      <c r="BJ70" s="127"/>
      <c r="BK70" s="126">
        <f t="shared" si="23"/>
        <v>0</v>
      </c>
      <c r="BL70" s="119">
        <f t="shared" si="24"/>
        <v>0</v>
      </c>
      <c r="BM70" s="123">
        <f t="shared" si="25"/>
        <v>0</v>
      </c>
      <c r="BN70" s="123">
        <f t="shared" si="26"/>
        <v>0</v>
      </c>
      <c r="BO70" s="126">
        <f t="shared" si="36"/>
        <v>0</v>
      </c>
      <c r="BP70" s="128">
        <f t="shared" si="27"/>
        <v>0</v>
      </c>
      <c r="BQ70" s="22"/>
      <c r="BR70" s="129"/>
      <c r="BS70" s="130"/>
      <c r="BT70" s="257" t="str">
        <f t="shared" si="28"/>
        <v/>
      </c>
      <c r="BU70" s="257" t="str">
        <f t="shared" si="29"/>
        <v/>
      </c>
      <c r="BV70" s="257" t="str">
        <f t="shared" si="30"/>
        <v/>
      </c>
      <c r="BW70" s="257" t="str">
        <f t="shared" si="31"/>
        <v/>
      </c>
      <c r="BX70" s="258">
        <f t="shared" si="32"/>
        <v>0</v>
      </c>
      <c r="BY70" s="129"/>
      <c r="BZ70" s="130"/>
      <c r="CA70" s="130" t="str">
        <f t="shared" si="0"/>
        <v/>
      </c>
      <c r="CB70" s="130" t="str">
        <f t="shared" si="1"/>
        <v/>
      </c>
      <c r="CC70" s="130" t="str">
        <f t="shared" si="2"/>
        <v/>
      </c>
      <c r="CD70" s="130" t="str">
        <f t="shared" si="3"/>
        <v/>
      </c>
      <c r="CE70" s="131">
        <f t="shared" si="37"/>
        <v>0</v>
      </c>
      <c r="CF70" s="259">
        <f t="shared" si="35"/>
        <v>0</v>
      </c>
      <c r="CG70" s="132"/>
      <c r="CH70" s="132"/>
      <c r="CI70" s="132"/>
    </row>
    <row r="71" spans="1:87" s="24" customFormat="1" ht="12.75" customHeight="1" outlineLevel="1" x14ac:dyDescent="0.2">
      <c r="A71" s="177" t="s">
        <v>59</v>
      </c>
      <c r="B71" s="312" t="s">
        <v>60</v>
      </c>
      <c r="C71" s="24">
        <v>63</v>
      </c>
      <c r="D71" s="137"/>
      <c r="E71" s="138"/>
      <c r="F71" s="56"/>
      <c r="G71" s="135"/>
      <c r="H71" s="136"/>
      <c r="I71" s="139"/>
      <c r="J71" s="57"/>
      <c r="K71" s="113"/>
      <c r="L71" s="113"/>
      <c r="M71" s="113"/>
      <c r="N71" s="113"/>
      <c r="O71" s="114">
        <f t="shared" si="4"/>
        <v>0</v>
      </c>
      <c r="P71" s="113"/>
      <c r="Q71" s="113"/>
      <c r="R71" s="113"/>
      <c r="S71" s="113"/>
      <c r="T71" s="114">
        <f t="shared" si="5"/>
        <v>0</v>
      </c>
      <c r="U71" s="113">
        <f t="shared" si="6"/>
        <v>0</v>
      </c>
      <c r="V71" s="136"/>
      <c r="W71" s="313"/>
      <c r="X71" s="313"/>
      <c r="Y71" s="313"/>
      <c r="Z71" s="117">
        <f t="shared" si="7"/>
        <v>0</v>
      </c>
      <c r="AA71" s="118">
        <f t="shared" si="8"/>
        <v>0</v>
      </c>
      <c r="AB71" s="121"/>
      <c r="AC71" s="121"/>
      <c r="AD71" s="121"/>
      <c r="AE71" s="117">
        <f t="shared" si="9"/>
        <v>0</v>
      </c>
      <c r="AF71" s="118">
        <f t="shared" si="10"/>
        <v>0</v>
      </c>
      <c r="AG71" s="120"/>
      <c r="AH71" s="120"/>
      <c r="AI71" s="121"/>
      <c r="AJ71" s="117">
        <f t="shared" si="11"/>
        <v>0</v>
      </c>
      <c r="AK71" s="119">
        <f t="shared" si="12"/>
        <v>0</v>
      </c>
      <c r="AL71" s="53"/>
      <c r="AM71" s="53"/>
      <c r="AN71" s="53"/>
      <c r="AO71" s="54">
        <f t="shared" si="13"/>
        <v>0</v>
      </c>
      <c r="AP71" s="122">
        <f t="shared" si="14"/>
        <v>0</v>
      </c>
      <c r="AQ71" s="123">
        <f t="shared" si="15"/>
        <v>0</v>
      </c>
      <c r="AR71" s="123">
        <f t="shared" si="16"/>
        <v>0</v>
      </c>
      <c r="AS71" s="313"/>
      <c r="AT71" s="313"/>
      <c r="AU71" s="314"/>
      <c r="AV71" s="125">
        <f t="shared" si="17"/>
        <v>0</v>
      </c>
      <c r="AW71" s="119">
        <f t="shared" si="18"/>
        <v>0</v>
      </c>
      <c r="AX71" s="120"/>
      <c r="AY71" s="120"/>
      <c r="AZ71" s="127"/>
      <c r="BA71" s="126">
        <f t="shared" si="19"/>
        <v>0</v>
      </c>
      <c r="BB71" s="119">
        <f t="shared" si="20"/>
        <v>0</v>
      </c>
      <c r="BC71" s="120"/>
      <c r="BD71" s="120"/>
      <c r="BE71" s="127"/>
      <c r="BF71" s="126">
        <f t="shared" si="21"/>
        <v>0</v>
      </c>
      <c r="BG71" s="119">
        <f t="shared" si="22"/>
        <v>0</v>
      </c>
      <c r="BH71" s="120"/>
      <c r="BI71" s="120"/>
      <c r="BJ71" s="127"/>
      <c r="BK71" s="126">
        <f t="shared" si="23"/>
        <v>0</v>
      </c>
      <c r="BL71" s="119">
        <f t="shared" si="24"/>
        <v>0</v>
      </c>
      <c r="BM71" s="123">
        <f t="shared" si="25"/>
        <v>0</v>
      </c>
      <c r="BN71" s="123">
        <f t="shared" si="26"/>
        <v>0</v>
      </c>
      <c r="BO71" s="126">
        <f t="shared" si="36"/>
        <v>0</v>
      </c>
      <c r="BP71" s="128">
        <f t="shared" si="27"/>
        <v>0</v>
      </c>
      <c r="BQ71" s="22"/>
      <c r="BR71" s="129"/>
      <c r="BS71" s="130"/>
      <c r="BT71" s="257" t="str">
        <f t="shared" si="28"/>
        <v/>
      </c>
      <c r="BU71" s="257" t="str">
        <f t="shared" si="29"/>
        <v/>
      </c>
      <c r="BV71" s="257" t="str">
        <f t="shared" si="30"/>
        <v/>
      </c>
      <c r="BW71" s="257" t="str">
        <f t="shared" si="31"/>
        <v/>
      </c>
      <c r="BX71" s="258">
        <f t="shared" si="32"/>
        <v>0</v>
      </c>
      <c r="BY71" s="129"/>
      <c r="BZ71" s="130"/>
      <c r="CA71" s="130" t="str">
        <f t="shared" si="0"/>
        <v/>
      </c>
      <c r="CB71" s="130" t="str">
        <f t="shared" si="1"/>
        <v/>
      </c>
      <c r="CC71" s="130" t="str">
        <f t="shared" si="2"/>
        <v/>
      </c>
      <c r="CD71" s="130" t="str">
        <f t="shared" si="3"/>
        <v/>
      </c>
      <c r="CE71" s="131">
        <f t="shared" si="37"/>
        <v>0</v>
      </c>
      <c r="CF71" s="259">
        <f t="shared" si="35"/>
        <v>0</v>
      </c>
      <c r="CG71" s="132"/>
      <c r="CH71" s="132"/>
      <c r="CI71" s="132"/>
    </row>
    <row r="72" spans="1:87" s="24" customFormat="1" ht="12.75" customHeight="1" outlineLevel="1" x14ac:dyDescent="0.2">
      <c r="A72" s="177" t="s">
        <v>59</v>
      </c>
      <c r="B72" s="312" t="s">
        <v>60</v>
      </c>
      <c r="C72" s="24">
        <v>64</v>
      </c>
      <c r="D72" s="137"/>
      <c r="E72" s="138"/>
      <c r="F72" s="56"/>
      <c r="G72" s="135"/>
      <c r="H72" s="136"/>
      <c r="I72" s="139"/>
      <c r="J72" s="57"/>
      <c r="K72" s="113"/>
      <c r="L72" s="113"/>
      <c r="M72" s="113"/>
      <c r="N72" s="113"/>
      <c r="O72" s="114">
        <f t="shared" si="4"/>
        <v>0</v>
      </c>
      <c r="P72" s="113"/>
      <c r="Q72" s="113"/>
      <c r="R72" s="113"/>
      <c r="S72" s="113"/>
      <c r="T72" s="114">
        <f t="shared" si="5"/>
        <v>0</v>
      </c>
      <c r="U72" s="113">
        <f t="shared" si="6"/>
        <v>0</v>
      </c>
      <c r="V72" s="136"/>
      <c r="W72" s="313"/>
      <c r="X72" s="313"/>
      <c r="Y72" s="313"/>
      <c r="Z72" s="117">
        <f t="shared" si="7"/>
        <v>0</v>
      </c>
      <c r="AA72" s="118">
        <f t="shared" si="8"/>
        <v>0</v>
      </c>
      <c r="AB72" s="121"/>
      <c r="AC72" s="121"/>
      <c r="AD72" s="121"/>
      <c r="AE72" s="117">
        <f t="shared" si="9"/>
        <v>0</v>
      </c>
      <c r="AF72" s="118">
        <f t="shared" si="10"/>
        <v>0</v>
      </c>
      <c r="AG72" s="120"/>
      <c r="AH72" s="120"/>
      <c r="AI72" s="121"/>
      <c r="AJ72" s="117">
        <f t="shared" si="11"/>
        <v>0</v>
      </c>
      <c r="AK72" s="119">
        <f t="shared" si="12"/>
        <v>0</v>
      </c>
      <c r="AL72" s="53"/>
      <c r="AM72" s="53"/>
      <c r="AN72" s="53"/>
      <c r="AO72" s="54">
        <f t="shared" si="13"/>
        <v>0</v>
      </c>
      <c r="AP72" s="122">
        <f t="shared" si="14"/>
        <v>0</v>
      </c>
      <c r="AQ72" s="123">
        <f t="shared" si="15"/>
        <v>0</v>
      </c>
      <c r="AR72" s="123">
        <f t="shared" si="16"/>
        <v>0</v>
      </c>
      <c r="AS72" s="313"/>
      <c r="AT72" s="313"/>
      <c r="AU72" s="314"/>
      <c r="AV72" s="125">
        <f t="shared" si="17"/>
        <v>0</v>
      </c>
      <c r="AW72" s="119">
        <f t="shared" si="18"/>
        <v>0</v>
      </c>
      <c r="AX72" s="120"/>
      <c r="AY72" s="120"/>
      <c r="AZ72" s="127"/>
      <c r="BA72" s="126">
        <f t="shared" si="19"/>
        <v>0</v>
      </c>
      <c r="BB72" s="119">
        <f t="shared" si="20"/>
        <v>0</v>
      </c>
      <c r="BC72" s="120"/>
      <c r="BD72" s="120"/>
      <c r="BE72" s="127"/>
      <c r="BF72" s="126">
        <f t="shared" si="21"/>
        <v>0</v>
      </c>
      <c r="BG72" s="119">
        <f t="shared" si="22"/>
        <v>0</v>
      </c>
      <c r="BH72" s="120"/>
      <c r="BI72" s="120"/>
      <c r="BJ72" s="127"/>
      <c r="BK72" s="126">
        <f t="shared" si="23"/>
        <v>0</v>
      </c>
      <c r="BL72" s="119">
        <f t="shared" si="24"/>
        <v>0</v>
      </c>
      <c r="BM72" s="123">
        <f t="shared" si="25"/>
        <v>0</v>
      </c>
      <c r="BN72" s="123">
        <f t="shared" si="26"/>
        <v>0</v>
      </c>
      <c r="BO72" s="126">
        <f t="shared" si="36"/>
        <v>0</v>
      </c>
      <c r="BP72" s="128">
        <f t="shared" si="27"/>
        <v>0</v>
      </c>
      <c r="BQ72" s="22"/>
      <c r="BR72" s="129"/>
      <c r="BS72" s="130"/>
      <c r="BT72" s="257" t="str">
        <f t="shared" si="28"/>
        <v/>
      </c>
      <c r="BU72" s="257" t="str">
        <f t="shared" si="29"/>
        <v/>
      </c>
      <c r="BV72" s="257" t="str">
        <f t="shared" si="30"/>
        <v/>
      </c>
      <c r="BW72" s="257" t="str">
        <f t="shared" si="31"/>
        <v/>
      </c>
      <c r="BX72" s="258">
        <f t="shared" si="32"/>
        <v>0</v>
      </c>
      <c r="BY72" s="129"/>
      <c r="BZ72" s="130"/>
      <c r="CA72" s="130" t="str">
        <f t="shared" si="0"/>
        <v/>
      </c>
      <c r="CB72" s="130" t="str">
        <f t="shared" si="1"/>
        <v/>
      </c>
      <c r="CC72" s="130" t="str">
        <f t="shared" si="2"/>
        <v/>
      </c>
      <c r="CD72" s="130" t="str">
        <f t="shared" si="3"/>
        <v/>
      </c>
      <c r="CE72" s="131">
        <f t="shared" si="37"/>
        <v>0</v>
      </c>
      <c r="CF72" s="259">
        <f t="shared" si="35"/>
        <v>0</v>
      </c>
      <c r="CG72" s="132"/>
      <c r="CH72" s="132"/>
      <c r="CI72" s="132"/>
    </row>
    <row r="73" spans="1:87" s="24" customFormat="1" ht="12.75" customHeight="1" outlineLevel="1" x14ac:dyDescent="0.2">
      <c r="A73" s="177" t="s">
        <v>59</v>
      </c>
      <c r="B73" s="312" t="s">
        <v>60</v>
      </c>
      <c r="C73" s="24">
        <v>65</v>
      </c>
      <c r="D73" s="137"/>
      <c r="E73" s="138"/>
      <c r="F73" s="56"/>
      <c r="G73" s="135"/>
      <c r="H73" s="136"/>
      <c r="I73" s="139"/>
      <c r="J73" s="57"/>
      <c r="K73" s="113"/>
      <c r="L73" s="113"/>
      <c r="M73" s="113"/>
      <c r="N73" s="113"/>
      <c r="O73" s="114">
        <f t="shared" si="4"/>
        <v>0</v>
      </c>
      <c r="P73" s="113"/>
      <c r="Q73" s="113"/>
      <c r="R73" s="113"/>
      <c r="S73" s="113"/>
      <c r="T73" s="114">
        <f t="shared" si="5"/>
        <v>0</v>
      </c>
      <c r="U73" s="113">
        <f t="shared" si="6"/>
        <v>0</v>
      </c>
      <c r="V73" s="136"/>
      <c r="W73" s="313"/>
      <c r="X73" s="313"/>
      <c r="Y73" s="313"/>
      <c r="Z73" s="117">
        <f t="shared" si="7"/>
        <v>0</v>
      </c>
      <c r="AA73" s="118">
        <f t="shared" si="8"/>
        <v>0</v>
      </c>
      <c r="AB73" s="121"/>
      <c r="AC73" s="121"/>
      <c r="AD73" s="121"/>
      <c r="AE73" s="117">
        <f t="shared" si="9"/>
        <v>0</v>
      </c>
      <c r="AF73" s="118">
        <f t="shared" si="10"/>
        <v>0</v>
      </c>
      <c r="AG73" s="120"/>
      <c r="AH73" s="120"/>
      <c r="AI73" s="121"/>
      <c r="AJ73" s="117">
        <f t="shared" si="11"/>
        <v>0</v>
      </c>
      <c r="AK73" s="119">
        <f t="shared" si="12"/>
        <v>0</v>
      </c>
      <c r="AL73" s="53"/>
      <c r="AM73" s="53"/>
      <c r="AN73" s="53"/>
      <c r="AO73" s="54">
        <f t="shared" si="13"/>
        <v>0</v>
      </c>
      <c r="AP73" s="122">
        <f t="shared" si="14"/>
        <v>0</v>
      </c>
      <c r="AQ73" s="123">
        <f t="shared" si="15"/>
        <v>0</v>
      </c>
      <c r="AR73" s="123">
        <f t="shared" si="16"/>
        <v>0</v>
      </c>
      <c r="AS73" s="313"/>
      <c r="AT73" s="313"/>
      <c r="AU73" s="314"/>
      <c r="AV73" s="125">
        <f t="shared" si="17"/>
        <v>0</v>
      </c>
      <c r="AW73" s="119">
        <f t="shared" si="18"/>
        <v>0</v>
      </c>
      <c r="AX73" s="120"/>
      <c r="AY73" s="120"/>
      <c r="AZ73" s="127"/>
      <c r="BA73" s="126">
        <f t="shared" si="19"/>
        <v>0</v>
      </c>
      <c r="BB73" s="119">
        <f t="shared" si="20"/>
        <v>0</v>
      </c>
      <c r="BC73" s="120"/>
      <c r="BD73" s="120"/>
      <c r="BE73" s="127"/>
      <c r="BF73" s="126">
        <f t="shared" si="21"/>
        <v>0</v>
      </c>
      <c r="BG73" s="119">
        <f t="shared" si="22"/>
        <v>0</v>
      </c>
      <c r="BH73" s="120"/>
      <c r="BI73" s="120"/>
      <c r="BJ73" s="127"/>
      <c r="BK73" s="126">
        <f t="shared" si="23"/>
        <v>0</v>
      </c>
      <c r="BL73" s="119">
        <f t="shared" si="24"/>
        <v>0</v>
      </c>
      <c r="BM73" s="123">
        <f t="shared" si="25"/>
        <v>0</v>
      </c>
      <c r="BN73" s="123">
        <f t="shared" si="26"/>
        <v>0</v>
      </c>
      <c r="BO73" s="126">
        <f t="shared" si="36"/>
        <v>0</v>
      </c>
      <c r="BP73" s="128">
        <f t="shared" si="27"/>
        <v>0</v>
      </c>
      <c r="BQ73" s="22"/>
      <c r="BR73" s="129"/>
      <c r="BS73" s="130"/>
      <c r="BT73" s="257" t="str">
        <f t="shared" si="28"/>
        <v/>
      </c>
      <c r="BU73" s="257" t="str">
        <f t="shared" si="29"/>
        <v/>
      </c>
      <c r="BV73" s="257" t="str">
        <f t="shared" si="30"/>
        <v/>
      </c>
      <c r="BW73" s="257" t="str">
        <f t="shared" si="31"/>
        <v/>
      </c>
      <c r="BX73" s="258">
        <f t="shared" si="32"/>
        <v>0</v>
      </c>
      <c r="BY73" s="129"/>
      <c r="BZ73" s="130"/>
      <c r="CA73" s="130" t="str">
        <f t="shared" ref="CA73:CA136" si="38">IF(OR($BY73="Jan", $BY73="Feb", $BY73="Mar"), $BZ73, "")</f>
        <v/>
      </c>
      <c r="CB73" s="130" t="str">
        <f t="shared" ref="CB73:CB136" si="39">IF(OR($BY73="Apr", $BY73="May", $BY73="Jun"), $BZ73, "")</f>
        <v/>
      </c>
      <c r="CC73" s="130" t="str">
        <f t="shared" ref="CC73:CC136" si="40">IF(OR($BY73="Jul", $BY73="Aug", $BY73="Sep"), $BZ73, "")</f>
        <v/>
      </c>
      <c r="CD73" s="130" t="str">
        <f t="shared" ref="CD73:CD136" si="41">IF(OR($BY73="Oct", $BY73="Nov", $BY73="Dec"), $BZ73, "")</f>
        <v/>
      </c>
      <c r="CE73" s="131">
        <f t="shared" si="37"/>
        <v>0</v>
      </c>
      <c r="CF73" s="259">
        <f t="shared" si="35"/>
        <v>0</v>
      </c>
      <c r="CG73" s="132"/>
      <c r="CH73" s="132"/>
      <c r="CI73" s="132"/>
    </row>
    <row r="74" spans="1:87" s="24" customFormat="1" ht="12.75" customHeight="1" outlineLevel="1" x14ac:dyDescent="0.2">
      <c r="A74" s="177" t="s">
        <v>59</v>
      </c>
      <c r="B74" s="312" t="s">
        <v>60</v>
      </c>
      <c r="C74" s="24">
        <v>66</v>
      </c>
      <c r="D74" s="137"/>
      <c r="E74" s="138"/>
      <c r="F74" s="56"/>
      <c r="G74" s="135"/>
      <c r="H74" s="136"/>
      <c r="I74" s="139"/>
      <c r="J74" s="57"/>
      <c r="K74" s="113"/>
      <c r="L74" s="113"/>
      <c r="M74" s="113"/>
      <c r="N74" s="113"/>
      <c r="O74" s="114">
        <f t="shared" ref="O74:O137" si="42">SUM(K74:N74)</f>
        <v>0</v>
      </c>
      <c r="P74" s="113"/>
      <c r="Q74" s="113"/>
      <c r="R74" s="113"/>
      <c r="S74" s="113"/>
      <c r="T74" s="114">
        <f t="shared" ref="T74:T137" si="43">SUM(P74:S74)</f>
        <v>0</v>
      </c>
      <c r="U74" s="113">
        <f t="shared" ref="U74:U137" si="44">J74+O74-T74</f>
        <v>0</v>
      </c>
      <c r="V74" s="136"/>
      <c r="W74" s="313"/>
      <c r="X74" s="313"/>
      <c r="Y74" s="313"/>
      <c r="Z74" s="117">
        <f t="shared" ref="Z74:Z137" si="45">SUM(W74:Y74)</f>
        <v>0</v>
      </c>
      <c r="AA74" s="118">
        <f t="shared" ref="AA74:AA137" si="46">Z74-K74</f>
        <v>0</v>
      </c>
      <c r="AB74" s="121"/>
      <c r="AC74" s="121"/>
      <c r="AD74" s="121"/>
      <c r="AE74" s="117">
        <f t="shared" ref="AE74:AE137" si="47">SUM(AB74:AD74)</f>
        <v>0</v>
      </c>
      <c r="AF74" s="118">
        <f t="shared" ref="AF74:AF137" si="48">AE74-L74</f>
        <v>0</v>
      </c>
      <c r="AG74" s="120"/>
      <c r="AH74" s="120"/>
      <c r="AI74" s="121"/>
      <c r="AJ74" s="117">
        <f t="shared" ref="AJ74:AJ137" si="49">SUM(AG74:AI74)</f>
        <v>0</v>
      </c>
      <c r="AK74" s="119">
        <f t="shared" ref="AK74:AK137" si="50">AJ74-M74</f>
        <v>0</v>
      </c>
      <c r="AL74" s="53"/>
      <c r="AM74" s="53"/>
      <c r="AN74" s="53"/>
      <c r="AO74" s="54">
        <f t="shared" ref="AO74:AO137" si="51">SUM(AL74:AN74)</f>
        <v>0</v>
      </c>
      <c r="AP74" s="122">
        <f t="shared" ref="AP74:AP137" si="52">AO74-N74</f>
        <v>0</v>
      </c>
      <c r="AQ74" s="123">
        <f t="shared" ref="AQ74:AQ137" si="53">Z74+AE74+AJ74+AO74</f>
        <v>0</v>
      </c>
      <c r="AR74" s="123">
        <f t="shared" ref="AR74:AR137" si="54">AQ74-O74</f>
        <v>0</v>
      </c>
      <c r="AS74" s="313"/>
      <c r="AT74" s="313"/>
      <c r="AU74" s="314"/>
      <c r="AV74" s="125">
        <f t="shared" ref="AV74:AV137" si="55">SUM(AS74:AU74)</f>
        <v>0</v>
      </c>
      <c r="AW74" s="119">
        <f t="shared" ref="AW74:AW137" si="56">AV74-P74</f>
        <v>0</v>
      </c>
      <c r="AX74" s="120"/>
      <c r="AY74" s="120"/>
      <c r="AZ74" s="127"/>
      <c r="BA74" s="126">
        <f t="shared" ref="BA74:BA137" si="57">SUM(AX74:AZ74)</f>
        <v>0</v>
      </c>
      <c r="BB74" s="119">
        <f t="shared" ref="BB74:BB137" si="58">BA74-Q74</f>
        <v>0</v>
      </c>
      <c r="BC74" s="120"/>
      <c r="BD74" s="120"/>
      <c r="BE74" s="127"/>
      <c r="BF74" s="126">
        <f t="shared" ref="BF74:BF137" si="59">SUM(BC74:BE74)</f>
        <v>0</v>
      </c>
      <c r="BG74" s="119">
        <f t="shared" ref="BG74:BG137" si="60">BF74-R74</f>
        <v>0</v>
      </c>
      <c r="BH74" s="120"/>
      <c r="BI74" s="120"/>
      <c r="BJ74" s="127"/>
      <c r="BK74" s="126">
        <f t="shared" ref="BK74:BK137" si="61">SUM(BH74:BJ74)</f>
        <v>0</v>
      </c>
      <c r="BL74" s="119">
        <f t="shared" ref="BL74:BL137" si="62">BK74-S74</f>
        <v>0</v>
      </c>
      <c r="BM74" s="123">
        <f t="shared" ref="BM74:BM137" si="63">AV74+BA74+BF74+BK74</f>
        <v>0</v>
      </c>
      <c r="BN74" s="123">
        <f t="shared" ref="BN74:BN137" si="64">BM74-T74</f>
        <v>0</v>
      </c>
      <c r="BO74" s="126">
        <f t="shared" si="36"/>
        <v>0</v>
      </c>
      <c r="BP74" s="128">
        <f t="shared" ref="BP74:BP137" si="65">BO74-U74</f>
        <v>0</v>
      </c>
      <c r="BQ74" s="22"/>
      <c r="BR74" s="129"/>
      <c r="BS74" s="130"/>
      <c r="BT74" s="257" t="str">
        <f t="shared" ref="BT74:BT137" si="66">IF(OR($BR74="Jan", $BR74="Feb", $BR74="Mar"), $BS74, "")</f>
        <v/>
      </c>
      <c r="BU74" s="257" t="str">
        <f t="shared" ref="BU74:BU137" si="67">IF(OR($BR74="Apr", $BR74="May", $BR74="Jun"), $BS74, "")</f>
        <v/>
      </c>
      <c r="BV74" s="257" t="str">
        <f t="shared" ref="BV74:BV137" si="68">IF(OR($BR74="Jul", $BR74="Aug", $BR74="Sep"), $BS74, "")</f>
        <v/>
      </c>
      <c r="BW74" s="257" t="str">
        <f t="shared" ref="BW74:BW137" si="69">IF(OR($BR74="Oct", $BR74="Nov", $BR74="Dec"), $BS74, "")</f>
        <v/>
      </c>
      <c r="BX74" s="258">
        <f t="shared" ref="BX74:BX137" si="70">SUM(BT74:BW74)</f>
        <v>0</v>
      </c>
      <c r="BY74" s="129"/>
      <c r="BZ74" s="130"/>
      <c r="CA74" s="130" t="str">
        <f t="shared" si="38"/>
        <v/>
      </c>
      <c r="CB74" s="130" t="str">
        <f t="shared" si="39"/>
        <v/>
      </c>
      <c r="CC74" s="130" t="str">
        <f t="shared" si="40"/>
        <v/>
      </c>
      <c r="CD74" s="130" t="str">
        <f t="shared" si="41"/>
        <v/>
      </c>
      <c r="CE74" s="131">
        <f t="shared" si="37"/>
        <v>0</v>
      </c>
      <c r="CF74" s="259">
        <f t="shared" ref="CF74:CF137" si="71">BO74+BX74-CE74</f>
        <v>0</v>
      </c>
      <c r="CG74" s="132"/>
      <c r="CH74" s="132"/>
      <c r="CI74" s="132"/>
    </row>
    <row r="75" spans="1:87" s="24" customFormat="1" ht="12.75" customHeight="1" outlineLevel="1" x14ac:dyDescent="0.2">
      <c r="A75" s="177" t="s">
        <v>59</v>
      </c>
      <c r="B75" s="312" t="s">
        <v>60</v>
      </c>
      <c r="C75" s="24">
        <v>67</v>
      </c>
      <c r="D75" s="137"/>
      <c r="E75" s="138"/>
      <c r="F75" s="56"/>
      <c r="G75" s="135"/>
      <c r="H75" s="136"/>
      <c r="I75" s="139"/>
      <c r="J75" s="57"/>
      <c r="K75" s="113"/>
      <c r="L75" s="113"/>
      <c r="M75" s="113"/>
      <c r="N75" s="113"/>
      <c r="O75" s="114">
        <f t="shared" si="42"/>
        <v>0</v>
      </c>
      <c r="P75" s="113"/>
      <c r="Q75" s="113"/>
      <c r="R75" s="113"/>
      <c r="S75" s="113"/>
      <c r="T75" s="114">
        <f t="shared" si="43"/>
        <v>0</v>
      </c>
      <c r="U75" s="113">
        <f t="shared" si="44"/>
        <v>0</v>
      </c>
      <c r="V75" s="136"/>
      <c r="W75" s="313"/>
      <c r="X75" s="313"/>
      <c r="Y75" s="313"/>
      <c r="Z75" s="117">
        <f t="shared" si="45"/>
        <v>0</v>
      </c>
      <c r="AA75" s="118">
        <f t="shared" si="46"/>
        <v>0</v>
      </c>
      <c r="AB75" s="121"/>
      <c r="AC75" s="121"/>
      <c r="AD75" s="121"/>
      <c r="AE75" s="117">
        <f t="shared" si="47"/>
        <v>0</v>
      </c>
      <c r="AF75" s="118">
        <f t="shared" si="48"/>
        <v>0</v>
      </c>
      <c r="AG75" s="120"/>
      <c r="AH75" s="120"/>
      <c r="AI75" s="121"/>
      <c r="AJ75" s="117">
        <f t="shared" si="49"/>
        <v>0</v>
      </c>
      <c r="AK75" s="119">
        <f t="shared" si="50"/>
        <v>0</v>
      </c>
      <c r="AL75" s="53"/>
      <c r="AM75" s="53"/>
      <c r="AN75" s="53"/>
      <c r="AO75" s="54">
        <f t="shared" si="51"/>
        <v>0</v>
      </c>
      <c r="AP75" s="122">
        <f t="shared" si="52"/>
        <v>0</v>
      </c>
      <c r="AQ75" s="123">
        <f t="shared" si="53"/>
        <v>0</v>
      </c>
      <c r="AR75" s="123">
        <f t="shared" si="54"/>
        <v>0</v>
      </c>
      <c r="AS75" s="313"/>
      <c r="AT75" s="313"/>
      <c r="AU75" s="314"/>
      <c r="AV75" s="125">
        <f t="shared" si="55"/>
        <v>0</v>
      </c>
      <c r="AW75" s="119">
        <f t="shared" si="56"/>
        <v>0</v>
      </c>
      <c r="AX75" s="120"/>
      <c r="AY75" s="120"/>
      <c r="AZ75" s="127"/>
      <c r="BA75" s="126">
        <f t="shared" si="57"/>
        <v>0</v>
      </c>
      <c r="BB75" s="119">
        <f t="shared" si="58"/>
        <v>0</v>
      </c>
      <c r="BC75" s="120"/>
      <c r="BD75" s="120"/>
      <c r="BE75" s="127"/>
      <c r="BF75" s="126">
        <f t="shared" si="59"/>
        <v>0</v>
      </c>
      <c r="BG75" s="119">
        <f t="shared" si="60"/>
        <v>0</v>
      </c>
      <c r="BH75" s="120"/>
      <c r="BI75" s="120"/>
      <c r="BJ75" s="127"/>
      <c r="BK75" s="126">
        <f t="shared" si="61"/>
        <v>0</v>
      </c>
      <c r="BL75" s="119">
        <f t="shared" si="62"/>
        <v>0</v>
      </c>
      <c r="BM75" s="123">
        <f t="shared" si="63"/>
        <v>0</v>
      </c>
      <c r="BN75" s="123">
        <f t="shared" si="64"/>
        <v>0</v>
      </c>
      <c r="BO75" s="126">
        <f t="shared" si="36"/>
        <v>0</v>
      </c>
      <c r="BP75" s="128">
        <f t="shared" si="65"/>
        <v>0</v>
      </c>
      <c r="BQ75" s="22"/>
      <c r="BR75" s="129"/>
      <c r="BS75" s="130"/>
      <c r="BT75" s="257" t="str">
        <f t="shared" si="66"/>
        <v/>
      </c>
      <c r="BU75" s="257" t="str">
        <f t="shared" si="67"/>
        <v/>
      </c>
      <c r="BV75" s="257" t="str">
        <f t="shared" si="68"/>
        <v/>
      </c>
      <c r="BW75" s="257" t="str">
        <f t="shared" si="69"/>
        <v/>
      </c>
      <c r="BX75" s="258">
        <f t="shared" si="70"/>
        <v>0</v>
      </c>
      <c r="BY75" s="129"/>
      <c r="BZ75" s="130"/>
      <c r="CA75" s="130" t="str">
        <f t="shared" si="38"/>
        <v/>
      </c>
      <c r="CB75" s="130" t="str">
        <f t="shared" si="39"/>
        <v/>
      </c>
      <c r="CC75" s="130" t="str">
        <f t="shared" si="40"/>
        <v/>
      </c>
      <c r="CD75" s="130" t="str">
        <f t="shared" si="41"/>
        <v/>
      </c>
      <c r="CE75" s="131">
        <f t="shared" si="37"/>
        <v>0</v>
      </c>
      <c r="CF75" s="259">
        <f t="shared" si="71"/>
        <v>0</v>
      </c>
      <c r="CG75" s="132"/>
      <c r="CH75" s="132"/>
      <c r="CI75" s="132"/>
    </row>
    <row r="76" spans="1:87" s="24" customFormat="1" ht="12.75" customHeight="1" outlineLevel="1" x14ac:dyDescent="0.2">
      <c r="A76" s="177" t="s">
        <v>59</v>
      </c>
      <c r="B76" s="312" t="s">
        <v>60</v>
      </c>
      <c r="C76" s="24">
        <v>68</v>
      </c>
      <c r="D76" s="137"/>
      <c r="E76" s="138"/>
      <c r="F76" s="56"/>
      <c r="G76" s="135"/>
      <c r="H76" s="136"/>
      <c r="I76" s="139"/>
      <c r="J76" s="57"/>
      <c r="K76" s="113"/>
      <c r="L76" s="113"/>
      <c r="M76" s="113"/>
      <c r="N76" s="113"/>
      <c r="O76" s="114">
        <f t="shared" si="42"/>
        <v>0</v>
      </c>
      <c r="P76" s="113"/>
      <c r="Q76" s="113"/>
      <c r="R76" s="113"/>
      <c r="S76" s="113"/>
      <c r="T76" s="114">
        <f t="shared" si="43"/>
        <v>0</v>
      </c>
      <c r="U76" s="113">
        <f t="shared" si="44"/>
        <v>0</v>
      </c>
      <c r="V76" s="136"/>
      <c r="W76" s="313"/>
      <c r="X76" s="313"/>
      <c r="Y76" s="313"/>
      <c r="Z76" s="117">
        <f t="shared" si="45"/>
        <v>0</v>
      </c>
      <c r="AA76" s="118">
        <f t="shared" si="46"/>
        <v>0</v>
      </c>
      <c r="AB76" s="121"/>
      <c r="AC76" s="121"/>
      <c r="AD76" s="121"/>
      <c r="AE76" s="117">
        <f t="shared" si="47"/>
        <v>0</v>
      </c>
      <c r="AF76" s="118">
        <f t="shared" si="48"/>
        <v>0</v>
      </c>
      <c r="AG76" s="120"/>
      <c r="AH76" s="120"/>
      <c r="AI76" s="121"/>
      <c r="AJ76" s="117">
        <f t="shared" si="49"/>
        <v>0</v>
      </c>
      <c r="AK76" s="119">
        <f t="shared" si="50"/>
        <v>0</v>
      </c>
      <c r="AL76" s="53"/>
      <c r="AM76" s="53"/>
      <c r="AN76" s="53"/>
      <c r="AO76" s="54">
        <f t="shared" si="51"/>
        <v>0</v>
      </c>
      <c r="AP76" s="122">
        <f t="shared" si="52"/>
        <v>0</v>
      </c>
      <c r="AQ76" s="123">
        <f t="shared" si="53"/>
        <v>0</v>
      </c>
      <c r="AR76" s="123">
        <f t="shared" si="54"/>
        <v>0</v>
      </c>
      <c r="AS76" s="313"/>
      <c r="AT76" s="313"/>
      <c r="AU76" s="314"/>
      <c r="AV76" s="125">
        <f t="shared" si="55"/>
        <v>0</v>
      </c>
      <c r="AW76" s="119">
        <f t="shared" si="56"/>
        <v>0</v>
      </c>
      <c r="AX76" s="120"/>
      <c r="AY76" s="120"/>
      <c r="AZ76" s="127"/>
      <c r="BA76" s="126">
        <f t="shared" si="57"/>
        <v>0</v>
      </c>
      <c r="BB76" s="119">
        <f t="shared" si="58"/>
        <v>0</v>
      </c>
      <c r="BC76" s="120"/>
      <c r="BD76" s="120"/>
      <c r="BE76" s="127"/>
      <c r="BF76" s="126">
        <f t="shared" si="59"/>
        <v>0</v>
      </c>
      <c r="BG76" s="119">
        <f t="shared" si="60"/>
        <v>0</v>
      </c>
      <c r="BH76" s="120"/>
      <c r="BI76" s="120"/>
      <c r="BJ76" s="127"/>
      <c r="BK76" s="126">
        <f t="shared" si="61"/>
        <v>0</v>
      </c>
      <c r="BL76" s="119">
        <f t="shared" si="62"/>
        <v>0</v>
      </c>
      <c r="BM76" s="123">
        <f t="shared" si="63"/>
        <v>0</v>
      </c>
      <c r="BN76" s="123">
        <f t="shared" si="64"/>
        <v>0</v>
      </c>
      <c r="BO76" s="126">
        <f t="shared" si="36"/>
        <v>0</v>
      </c>
      <c r="BP76" s="128">
        <f t="shared" si="65"/>
        <v>0</v>
      </c>
      <c r="BQ76" s="22"/>
      <c r="BR76" s="129"/>
      <c r="BS76" s="130"/>
      <c r="BT76" s="257" t="str">
        <f t="shared" si="66"/>
        <v/>
      </c>
      <c r="BU76" s="257" t="str">
        <f t="shared" si="67"/>
        <v/>
      </c>
      <c r="BV76" s="257" t="str">
        <f t="shared" si="68"/>
        <v/>
      </c>
      <c r="BW76" s="257" t="str">
        <f t="shared" si="69"/>
        <v/>
      </c>
      <c r="BX76" s="258">
        <f t="shared" si="70"/>
        <v>0</v>
      </c>
      <c r="BY76" s="129"/>
      <c r="BZ76" s="130"/>
      <c r="CA76" s="130" t="str">
        <f t="shared" si="38"/>
        <v/>
      </c>
      <c r="CB76" s="130" t="str">
        <f t="shared" si="39"/>
        <v/>
      </c>
      <c r="CC76" s="130" t="str">
        <f t="shared" si="40"/>
        <v/>
      </c>
      <c r="CD76" s="130" t="str">
        <f t="shared" si="41"/>
        <v/>
      </c>
      <c r="CE76" s="131">
        <f t="shared" si="37"/>
        <v>0</v>
      </c>
      <c r="CF76" s="259">
        <f t="shared" si="71"/>
        <v>0</v>
      </c>
      <c r="CG76" s="132"/>
      <c r="CH76" s="132"/>
      <c r="CI76" s="132"/>
    </row>
    <row r="77" spans="1:87" s="24" customFormat="1" ht="12.75" customHeight="1" outlineLevel="1" x14ac:dyDescent="0.2">
      <c r="A77" s="177" t="s">
        <v>59</v>
      </c>
      <c r="B77" s="312" t="s">
        <v>60</v>
      </c>
      <c r="C77" s="24">
        <v>69</v>
      </c>
      <c r="D77" s="137"/>
      <c r="E77" s="138"/>
      <c r="F77" s="56"/>
      <c r="G77" s="135"/>
      <c r="H77" s="136"/>
      <c r="I77" s="139"/>
      <c r="J77" s="57"/>
      <c r="K77" s="113"/>
      <c r="L77" s="113"/>
      <c r="M77" s="113"/>
      <c r="N77" s="113"/>
      <c r="O77" s="114">
        <f t="shared" si="42"/>
        <v>0</v>
      </c>
      <c r="P77" s="113"/>
      <c r="Q77" s="113"/>
      <c r="R77" s="113"/>
      <c r="S77" s="113"/>
      <c r="T77" s="114">
        <f t="shared" si="43"/>
        <v>0</v>
      </c>
      <c r="U77" s="113">
        <f t="shared" si="44"/>
        <v>0</v>
      </c>
      <c r="V77" s="136"/>
      <c r="W77" s="313"/>
      <c r="X77" s="313"/>
      <c r="Y77" s="313"/>
      <c r="Z77" s="117">
        <f t="shared" si="45"/>
        <v>0</v>
      </c>
      <c r="AA77" s="118">
        <f t="shared" si="46"/>
        <v>0</v>
      </c>
      <c r="AB77" s="121"/>
      <c r="AC77" s="121"/>
      <c r="AD77" s="121"/>
      <c r="AE77" s="117">
        <f t="shared" si="47"/>
        <v>0</v>
      </c>
      <c r="AF77" s="118">
        <f t="shared" si="48"/>
        <v>0</v>
      </c>
      <c r="AG77" s="120"/>
      <c r="AH77" s="120"/>
      <c r="AI77" s="121"/>
      <c r="AJ77" s="117">
        <f t="shared" si="49"/>
        <v>0</v>
      </c>
      <c r="AK77" s="119">
        <f t="shared" si="50"/>
        <v>0</v>
      </c>
      <c r="AL77" s="53"/>
      <c r="AM77" s="53"/>
      <c r="AN77" s="53"/>
      <c r="AO77" s="54">
        <f t="shared" si="51"/>
        <v>0</v>
      </c>
      <c r="AP77" s="122">
        <f t="shared" si="52"/>
        <v>0</v>
      </c>
      <c r="AQ77" s="123">
        <f t="shared" si="53"/>
        <v>0</v>
      </c>
      <c r="AR77" s="123">
        <f t="shared" si="54"/>
        <v>0</v>
      </c>
      <c r="AS77" s="313"/>
      <c r="AT77" s="313"/>
      <c r="AU77" s="314"/>
      <c r="AV77" s="125">
        <f t="shared" si="55"/>
        <v>0</v>
      </c>
      <c r="AW77" s="119">
        <f t="shared" si="56"/>
        <v>0</v>
      </c>
      <c r="AX77" s="120"/>
      <c r="AY77" s="120"/>
      <c r="AZ77" s="127"/>
      <c r="BA77" s="126">
        <f t="shared" si="57"/>
        <v>0</v>
      </c>
      <c r="BB77" s="119">
        <f t="shared" si="58"/>
        <v>0</v>
      </c>
      <c r="BC77" s="120"/>
      <c r="BD77" s="120"/>
      <c r="BE77" s="127"/>
      <c r="BF77" s="126">
        <f t="shared" si="59"/>
        <v>0</v>
      </c>
      <c r="BG77" s="119">
        <f t="shared" si="60"/>
        <v>0</v>
      </c>
      <c r="BH77" s="120"/>
      <c r="BI77" s="120"/>
      <c r="BJ77" s="127"/>
      <c r="BK77" s="126">
        <f t="shared" si="61"/>
        <v>0</v>
      </c>
      <c r="BL77" s="119">
        <f t="shared" si="62"/>
        <v>0</v>
      </c>
      <c r="BM77" s="123">
        <f t="shared" si="63"/>
        <v>0</v>
      </c>
      <c r="BN77" s="123">
        <f t="shared" si="64"/>
        <v>0</v>
      </c>
      <c r="BO77" s="126">
        <f t="shared" si="36"/>
        <v>0</v>
      </c>
      <c r="BP77" s="128">
        <f t="shared" si="65"/>
        <v>0</v>
      </c>
      <c r="BQ77" s="22"/>
      <c r="BR77" s="129"/>
      <c r="BS77" s="130"/>
      <c r="BT77" s="257" t="str">
        <f t="shared" si="66"/>
        <v/>
      </c>
      <c r="BU77" s="257" t="str">
        <f t="shared" si="67"/>
        <v/>
      </c>
      <c r="BV77" s="257" t="str">
        <f t="shared" si="68"/>
        <v/>
      </c>
      <c r="BW77" s="257" t="str">
        <f t="shared" si="69"/>
        <v/>
      </c>
      <c r="BX77" s="258">
        <f t="shared" si="70"/>
        <v>0</v>
      </c>
      <c r="BY77" s="129"/>
      <c r="BZ77" s="130"/>
      <c r="CA77" s="130" t="str">
        <f t="shared" si="38"/>
        <v/>
      </c>
      <c r="CB77" s="130" t="str">
        <f t="shared" si="39"/>
        <v/>
      </c>
      <c r="CC77" s="130" t="str">
        <f t="shared" si="40"/>
        <v/>
      </c>
      <c r="CD77" s="130" t="str">
        <f t="shared" si="41"/>
        <v/>
      </c>
      <c r="CE77" s="131">
        <f t="shared" si="37"/>
        <v>0</v>
      </c>
      <c r="CF77" s="259">
        <f t="shared" si="71"/>
        <v>0</v>
      </c>
      <c r="CG77" s="132"/>
      <c r="CH77" s="132"/>
      <c r="CI77" s="132"/>
    </row>
    <row r="78" spans="1:87" s="24" customFormat="1" ht="12.75" customHeight="1" outlineLevel="1" x14ac:dyDescent="0.2">
      <c r="A78" s="177" t="s">
        <v>59</v>
      </c>
      <c r="B78" s="312" t="s">
        <v>60</v>
      </c>
      <c r="C78" s="24">
        <v>70</v>
      </c>
      <c r="D78" s="137"/>
      <c r="E78" s="138"/>
      <c r="F78" s="56"/>
      <c r="G78" s="135"/>
      <c r="H78" s="136"/>
      <c r="I78" s="139"/>
      <c r="J78" s="57"/>
      <c r="K78" s="113"/>
      <c r="L78" s="113"/>
      <c r="M78" s="113"/>
      <c r="N78" s="113"/>
      <c r="O78" s="114">
        <f t="shared" si="42"/>
        <v>0</v>
      </c>
      <c r="P78" s="113"/>
      <c r="Q78" s="113"/>
      <c r="R78" s="113"/>
      <c r="S78" s="113"/>
      <c r="T78" s="114">
        <f t="shared" si="43"/>
        <v>0</v>
      </c>
      <c r="U78" s="113">
        <f t="shared" si="44"/>
        <v>0</v>
      </c>
      <c r="V78" s="136"/>
      <c r="W78" s="313"/>
      <c r="X78" s="313"/>
      <c r="Y78" s="313"/>
      <c r="Z78" s="117">
        <f t="shared" si="45"/>
        <v>0</v>
      </c>
      <c r="AA78" s="118">
        <f t="shared" si="46"/>
        <v>0</v>
      </c>
      <c r="AB78" s="121"/>
      <c r="AC78" s="121"/>
      <c r="AD78" s="121"/>
      <c r="AE78" s="117">
        <f t="shared" si="47"/>
        <v>0</v>
      </c>
      <c r="AF78" s="118">
        <f t="shared" si="48"/>
        <v>0</v>
      </c>
      <c r="AG78" s="120"/>
      <c r="AH78" s="120"/>
      <c r="AI78" s="121"/>
      <c r="AJ78" s="117">
        <f t="shared" si="49"/>
        <v>0</v>
      </c>
      <c r="AK78" s="119">
        <f t="shared" si="50"/>
        <v>0</v>
      </c>
      <c r="AL78" s="53"/>
      <c r="AM78" s="53"/>
      <c r="AN78" s="53"/>
      <c r="AO78" s="54">
        <f t="shared" si="51"/>
        <v>0</v>
      </c>
      <c r="AP78" s="122">
        <f t="shared" si="52"/>
        <v>0</v>
      </c>
      <c r="AQ78" s="123">
        <f t="shared" si="53"/>
        <v>0</v>
      </c>
      <c r="AR78" s="123">
        <f t="shared" si="54"/>
        <v>0</v>
      </c>
      <c r="AS78" s="313"/>
      <c r="AT78" s="313"/>
      <c r="AU78" s="314"/>
      <c r="AV78" s="125">
        <f t="shared" si="55"/>
        <v>0</v>
      </c>
      <c r="AW78" s="119">
        <f t="shared" si="56"/>
        <v>0</v>
      </c>
      <c r="AX78" s="120"/>
      <c r="AY78" s="120"/>
      <c r="AZ78" s="127"/>
      <c r="BA78" s="126">
        <f t="shared" si="57"/>
        <v>0</v>
      </c>
      <c r="BB78" s="119">
        <f t="shared" si="58"/>
        <v>0</v>
      </c>
      <c r="BC78" s="120"/>
      <c r="BD78" s="120"/>
      <c r="BE78" s="127"/>
      <c r="BF78" s="126">
        <f t="shared" si="59"/>
        <v>0</v>
      </c>
      <c r="BG78" s="119">
        <f t="shared" si="60"/>
        <v>0</v>
      </c>
      <c r="BH78" s="120"/>
      <c r="BI78" s="120"/>
      <c r="BJ78" s="127"/>
      <c r="BK78" s="126">
        <f t="shared" si="61"/>
        <v>0</v>
      </c>
      <c r="BL78" s="119">
        <f t="shared" si="62"/>
        <v>0</v>
      </c>
      <c r="BM78" s="123">
        <f t="shared" si="63"/>
        <v>0</v>
      </c>
      <c r="BN78" s="123">
        <f t="shared" si="64"/>
        <v>0</v>
      </c>
      <c r="BO78" s="126">
        <f t="shared" ref="BO78:BO141" si="72">J78+AQ78-BM78</f>
        <v>0</v>
      </c>
      <c r="BP78" s="128">
        <f t="shared" si="65"/>
        <v>0</v>
      </c>
      <c r="BQ78" s="22"/>
      <c r="BR78" s="129"/>
      <c r="BS78" s="130"/>
      <c r="BT78" s="257" t="str">
        <f t="shared" si="66"/>
        <v/>
      </c>
      <c r="BU78" s="257" t="str">
        <f t="shared" si="67"/>
        <v/>
      </c>
      <c r="BV78" s="257" t="str">
        <f t="shared" si="68"/>
        <v/>
      </c>
      <c r="BW78" s="257" t="str">
        <f t="shared" si="69"/>
        <v/>
      </c>
      <c r="BX78" s="258">
        <f t="shared" si="70"/>
        <v>0</v>
      </c>
      <c r="BY78" s="129"/>
      <c r="BZ78" s="130"/>
      <c r="CA78" s="130" t="str">
        <f t="shared" si="38"/>
        <v/>
      </c>
      <c r="CB78" s="130" t="str">
        <f t="shared" si="39"/>
        <v/>
      </c>
      <c r="CC78" s="130" t="str">
        <f t="shared" si="40"/>
        <v/>
      </c>
      <c r="CD78" s="130" t="str">
        <f t="shared" si="41"/>
        <v/>
      </c>
      <c r="CE78" s="131">
        <f t="shared" si="37"/>
        <v>0</v>
      </c>
      <c r="CF78" s="259">
        <f t="shared" si="71"/>
        <v>0</v>
      </c>
      <c r="CG78" s="132"/>
      <c r="CH78" s="132"/>
      <c r="CI78" s="132"/>
    </row>
    <row r="79" spans="1:87" s="24" customFormat="1" ht="12.75" customHeight="1" outlineLevel="1" x14ac:dyDescent="0.2">
      <c r="A79" s="177" t="s">
        <v>59</v>
      </c>
      <c r="B79" s="312" t="s">
        <v>60</v>
      </c>
      <c r="C79" s="24">
        <v>71</v>
      </c>
      <c r="D79" s="137"/>
      <c r="E79" s="138"/>
      <c r="F79" s="56"/>
      <c r="G79" s="135"/>
      <c r="H79" s="136"/>
      <c r="I79" s="139"/>
      <c r="J79" s="57"/>
      <c r="K79" s="113"/>
      <c r="L79" s="113"/>
      <c r="M79" s="113"/>
      <c r="N79" s="113"/>
      <c r="O79" s="114">
        <f t="shared" si="42"/>
        <v>0</v>
      </c>
      <c r="P79" s="113"/>
      <c r="Q79" s="113"/>
      <c r="R79" s="113"/>
      <c r="S79" s="113"/>
      <c r="T79" s="114">
        <f t="shared" si="43"/>
        <v>0</v>
      </c>
      <c r="U79" s="113">
        <f t="shared" si="44"/>
        <v>0</v>
      </c>
      <c r="V79" s="136"/>
      <c r="W79" s="313"/>
      <c r="X79" s="313"/>
      <c r="Y79" s="313"/>
      <c r="Z79" s="117">
        <f t="shared" si="45"/>
        <v>0</v>
      </c>
      <c r="AA79" s="118">
        <f t="shared" si="46"/>
        <v>0</v>
      </c>
      <c r="AB79" s="121"/>
      <c r="AC79" s="121"/>
      <c r="AD79" s="121"/>
      <c r="AE79" s="117">
        <f t="shared" si="47"/>
        <v>0</v>
      </c>
      <c r="AF79" s="118">
        <f t="shared" si="48"/>
        <v>0</v>
      </c>
      <c r="AG79" s="120"/>
      <c r="AH79" s="120"/>
      <c r="AI79" s="121"/>
      <c r="AJ79" s="117">
        <f t="shared" si="49"/>
        <v>0</v>
      </c>
      <c r="AK79" s="119">
        <f t="shared" si="50"/>
        <v>0</v>
      </c>
      <c r="AL79" s="53"/>
      <c r="AM79" s="53"/>
      <c r="AN79" s="53"/>
      <c r="AO79" s="54">
        <f t="shared" si="51"/>
        <v>0</v>
      </c>
      <c r="AP79" s="122">
        <f t="shared" si="52"/>
        <v>0</v>
      </c>
      <c r="AQ79" s="123">
        <f t="shared" si="53"/>
        <v>0</v>
      </c>
      <c r="AR79" s="123">
        <f t="shared" si="54"/>
        <v>0</v>
      </c>
      <c r="AS79" s="313"/>
      <c r="AT79" s="313"/>
      <c r="AU79" s="314"/>
      <c r="AV79" s="125">
        <f t="shared" si="55"/>
        <v>0</v>
      </c>
      <c r="AW79" s="119">
        <f t="shared" si="56"/>
        <v>0</v>
      </c>
      <c r="AX79" s="120"/>
      <c r="AY79" s="120"/>
      <c r="AZ79" s="127"/>
      <c r="BA79" s="126">
        <f t="shared" si="57"/>
        <v>0</v>
      </c>
      <c r="BB79" s="119">
        <f t="shared" si="58"/>
        <v>0</v>
      </c>
      <c r="BC79" s="120"/>
      <c r="BD79" s="120"/>
      <c r="BE79" s="127"/>
      <c r="BF79" s="126">
        <f t="shared" si="59"/>
        <v>0</v>
      </c>
      <c r="BG79" s="119">
        <f t="shared" si="60"/>
        <v>0</v>
      </c>
      <c r="BH79" s="120"/>
      <c r="BI79" s="120"/>
      <c r="BJ79" s="127"/>
      <c r="BK79" s="126">
        <f t="shared" si="61"/>
        <v>0</v>
      </c>
      <c r="BL79" s="119">
        <f t="shared" si="62"/>
        <v>0</v>
      </c>
      <c r="BM79" s="123">
        <f t="shared" si="63"/>
        <v>0</v>
      </c>
      <c r="BN79" s="123">
        <f t="shared" si="64"/>
        <v>0</v>
      </c>
      <c r="BO79" s="126">
        <f t="shared" si="72"/>
        <v>0</v>
      </c>
      <c r="BP79" s="128">
        <f t="shared" si="65"/>
        <v>0</v>
      </c>
      <c r="BQ79" s="22"/>
      <c r="BR79" s="129"/>
      <c r="BS79" s="130"/>
      <c r="BT79" s="257" t="str">
        <f t="shared" si="66"/>
        <v/>
      </c>
      <c r="BU79" s="257" t="str">
        <f t="shared" si="67"/>
        <v/>
      </c>
      <c r="BV79" s="257" t="str">
        <f t="shared" si="68"/>
        <v/>
      </c>
      <c r="BW79" s="257" t="str">
        <f t="shared" si="69"/>
        <v/>
      </c>
      <c r="BX79" s="258">
        <f t="shared" si="70"/>
        <v>0</v>
      </c>
      <c r="BY79" s="129"/>
      <c r="BZ79" s="130"/>
      <c r="CA79" s="130" t="str">
        <f t="shared" si="38"/>
        <v/>
      </c>
      <c r="CB79" s="130" t="str">
        <f t="shared" si="39"/>
        <v/>
      </c>
      <c r="CC79" s="130" t="str">
        <f t="shared" si="40"/>
        <v/>
      </c>
      <c r="CD79" s="130" t="str">
        <f t="shared" si="41"/>
        <v/>
      </c>
      <c r="CE79" s="131">
        <f t="shared" si="37"/>
        <v>0</v>
      </c>
      <c r="CF79" s="259">
        <f t="shared" si="71"/>
        <v>0</v>
      </c>
      <c r="CG79" s="132"/>
      <c r="CH79" s="132"/>
      <c r="CI79" s="132"/>
    </row>
    <row r="80" spans="1:87" s="24" customFormat="1" ht="12.75" customHeight="1" outlineLevel="1" x14ac:dyDescent="0.2">
      <c r="A80" s="177" t="s">
        <v>59</v>
      </c>
      <c r="B80" s="312" t="s">
        <v>60</v>
      </c>
      <c r="C80" s="24">
        <v>72</v>
      </c>
      <c r="D80" s="137"/>
      <c r="E80" s="138"/>
      <c r="F80" s="56"/>
      <c r="G80" s="135"/>
      <c r="H80" s="136"/>
      <c r="I80" s="139"/>
      <c r="J80" s="57"/>
      <c r="K80" s="113"/>
      <c r="L80" s="113"/>
      <c r="M80" s="113"/>
      <c r="N80" s="113"/>
      <c r="O80" s="114">
        <f t="shared" si="42"/>
        <v>0</v>
      </c>
      <c r="P80" s="113"/>
      <c r="Q80" s="113"/>
      <c r="R80" s="113"/>
      <c r="S80" s="113"/>
      <c r="T80" s="114">
        <f t="shared" si="43"/>
        <v>0</v>
      </c>
      <c r="U80" s="113">
        <f t="shared" si="44"/>
        <v>0</v>
      </c>
      <c r="V80" s="136"/>
      <c r="W80" s="313"/>
      <c r="X80" s="313"/>
      <c r="Y80" s="313"/>
      <c r="Z80" s="117">
        <f t="shared" si="45"/>
        <v>0</v>
      </c>
      <c r="AA80" s="118">
        <f t="shared" si="46"/>
        <v>0</v>
      </c>
      <c r="AB80" s="121"/>
      <c r="AC80" s="121"/>
      <c r="AD80" s="121"/>
      <c r="AE80" s="117">
        <f t="shared" si="47"/>
        <v>0</v>
      </c>
      <c r="AF80" s="118">
        <f t="shared" si="48"/>
        <v>0</v>
      </c>
      <c r="AG80" s="120"/>
      <c r="AH80" s="120"/>
      <c r="AI80" s="121"/>
      <c r="AJ80" s="117">
        <f t="shared" si="49"/>
        <v>0</v>
      </c>
      <c r="AK80" s="119">
        <f t="shared" si="50"/>
        <v>0</v>
      </c>
      <c r="AL80" s="53"/>
      <c r="AM80" s="53"/>
      <c r="AN80" s="53"/>
      <c r="AO80" s="54">
        <f t="shared" si="51"/>
        <v>0</v>
      </c>
      <c r="AP80" s="122">
        <f t="shared" si="52"/>
        <v>0</v>
      </c>
      <c r="AQ80" s="123">
        <f t="shared" si="53"/>
        <v>0</v>
      </c>
      <c r="AR80" s="123">
        <f t="shared" si="54"/>
        <v>0</v>
      </c>
      <c r="AS80" s="313"/>
      <c r="AT80" s="313"/>
      <c r="AU80" s="314"/>
      <c r="AV80" s="125">
        <f t="shared" si="55"/>
        <v>0</v>
      </c>
      <c r="AW80" s="119">
        <f t="shared" si="56"/>
        <v>0</v>
      </c>
      <c r="AX80" s="120"/>
      <c r="AY80" s="120"/>
      <c r="AZ80" s="127"/>
      <c r="BA80" s="126">
        <f t="shared" si="57"/>
        <v>0</v>
      </c>
      <c r="BB80" s="119">
        <f t="shared" si="58"/>
        <v>0</v>
      </c>
      <c r="BC80" s="120"/>
      <c r="BD80" s="120"/>
      <c r="BE80" s="127"/>
      <c r="BF80" s="126">
        <f t="shared" si="59"/>
        <v>0</v>
      </c>
      <c r="BG80" s="119">
        <f t="shared" si="60"/>
        <v>0</v>
      </c>
      <c r="BH80" s="120"/>
      <c r="BI80" s="120"/>
      <c r="BJ80" s="127"/>
      <c r="BK80" s="126">
        <f t="shared" si="61"/>
        <v>0</v>
      </c>
      <c r="BL80" s="119">
        <f t="shared" si="62"/>
        <v>0</v>
      </c>
      <c r="BM80" s="123">
        <f t="shared" si="63"/>
        <v>0</v>
      </c>
      <c r="BN80" s="123">
        <f t="shared" si="64"/>
        <v>0</v>
      </c>
      <c r="BO80" s="126">
        <f t="shared" si="72"/>
        <v>0</v>
      </c>
      <c r="BP80" s="128">
        <f t="shared" si="65"/>
        <v>0</v>
      </c>
      <c r="BQ80" s="22"/>
      <c r="BR80" s="129"/>
      <c r="BS80" s="130"/>
      <c r="BT80" s="257" t="str">
        <f t="shared" si="66"/>
        <v/>
      </c>
      <c r="BU80" s="257" t="str">
        <f t="shared" si="67"/>
        <v/>
      </c>
      <c r="BV80" s="257" t="str">
        <f t="shared" si="68"/>
        <v/>
      </c>
      <c r="BW80" s="257" t="str">
        <f t="shared" si="69"/>
        <v/>
      </c>
      <c r="BX80" s="258">
        <f t="shared" si="70"/>
        <v>0</v>
      </c>
      <c r="BY80" s="129"/>
      <c r="BZ80" s="130"/>
      <c r="CA80" s="130" t="str">
        <f t="shared" si="38"/>
        <v/>
      </c>
      <c r="CB80" s="130" t="str">
        <f t="shared" si="39"/>
        <v/>
      </c>
      <c r="CC80" s="130" t="str">
        <f t="shared" si="40"/>
        <v/>
      </c>
      <c r="CD80" s="130" t="str">
        <f t="shared" si="41"/>
        <v/>
      </c>
      <c r="CE80" s="131">
        <f t="shared" si="37"/>
        <v>0</v>
      </c>
      <c r="CF80" s="259">
        <f t="shared" si="71"/>
        <v>0</v>
      </c>
      <c r="CG80" s="132"/>
      <c r="CH80" s="132"/>
      <c r="CI80" s="132"/>
    </row>
    <row r="81" spans="1:87" s="24" customFormat="1" ht="12.75" customHeight="1" outlineLevel="1" x14ac:dyDescent="0.2">
      <c r="A81" s="177" t="s">
        <v>59</v>
      </c>
      <c r="B81" s="312" t="s">
        <v>60</v>
      </c>
      <c r="C81" s="24">
        <v>73</v>
      </c>
      <c r="D81" s="137"/>
      <c r="E81" s="138"/>
      <c r="F81" s="56"/>
      <c r="G81" s="135"/>
      <c r="H81" s="136"/>
      <c r="I81" s="139"/>
      <c r="J81" s="57"/>
      <c r="K81" s="113"/>
      <c r="L81" s="113"/>
      <c r="M81" s="113"/>
      <c r="N81" s="113"/>
      <c r="O81" s="114">
        <f t="shared" si="42"/>
        <v>0</v>
      </c>
      <c r="P81" s="113"/>
      <c r="Q81" s="113"/>
      <c r="R81" s="113"/>
      <c r="S81" s="113"/>
      <c r="T81" s="114">
        <f t="shared" si="43"/>
        <v>0</v>
      </c>
      <c r="U81" s="113">
        <f t="shared" si="44"/>
        <v>0</v>
      </c>
      <c r="V81" s="136"/>
      <c r="W81" s="313"/>
      <c r="X81" s="313"/>
      <c r="Y81" s="313"/>
      <c r="Z81" s="117">
        <f t="shared" si="45"/>
        <v>0</v>
      </c>
      <c r="AA81" s="118">
        <f t="shared" si="46"/>
        <v>0</v>
      </c>
      <c r="AB81" s="121"/>
      <c r="AC81" s="121"/>
      <c r="AD81" s="121"/>
      <c r="AE81" s="117">
        <f t="shared" si="47"/>
        <v>0</v>
      </c>
      <c r="AF81" s="118">
        <f t="shared" si="48"/>
        <v>0</v>
      </c>
      <c r="AG81" s="120"/>
      <c r="AH81" s="120"/>
      <c r="AI81" s="121"/>
      <c r="AJ81" s="117">
        <f t="shared" si="49"/>
        <v>0</v>
      </c>
      <c r="AK81" s="119">
        <f t="shared" si="50"/>
        <v>0</v>
      </c>
      <c r="AL81" s="53"/>
      <c r="AM81" s="53"/>
      <c r="AN81" s="53"/>
      <c r="AO81" s="54">
        <f t="shared" si="51"/>
        <v>0</v>
      </c>
      <c r="AP81" s="122">
        <f t="shared" si="52"/>
        <v>0</v>
      </c>
      <c r="AQ81" s="123">
        <f t="shared" si="53"/>
        <v>0</v>
      </c>
      <c r="AR81" s="123">
        <f t="shared" si="54"/>
        <v>0</v>
      </c>
      <c r="AS81" s="313"/>
      <c r="AT81" s="313"/>
      <c r="AU81" s="314"/>
      <c r="AV81" s="125">
        <f t="shared" si="55"/>
        <v>0</v>
      </c>
      <c r="AW81" s="119">
        <f t="shared" si="56"/>
        <v>0</v>
      </c>
      <c r="AX81" s="120"/>
      <c r="AY81" s="120"/>
      <c r="AZ81" s="127"/>
      <c r="BA81" s="126">
        <f t="shared" si="57"/>
        <v>0</v>
      </c>
      <c r="BB81" s="119">
        <f t="shared" si="58"/>
        <v>0</v>
      </c>
      <c r="BC81" s="120"/>
      <c r="BD81" s="120"/>
      <c r="BE81" s="127"/>
      <c r="BF81" s="126">
        <f t="shared" si="59"/>
        <v>0</v>
      </c>
      <c r="BG81" s="119">
        <f t="shared" si="60"/>
        <v>0</v>
      </c>
      <c r="BH81" s="120"/>
      <c r="BI81" s="120"/>
      <c r="BJ81" s="127"/>
      <c r="BK81" s="126">
        <f t="shared" si="61"/>
        <v>0</v>
      </c>
      <c r="BL81" s="119">
        <f t="shared" si="62"/>
        <v>0</v>
      </c>
      <c r="BM81" s="123">
        <f t="shared" si="63"/>
        <v>0</v>
      </c>
      <c r="BN81" s="123">
        <f t="shared" si="64"/>
        <v>0</v>
      </c>
      <c r="BO81" s="126">
        <f t="shared" si="72"/>
        <v>0</v>
      </c>
      <c r="BP81" s="128">
        <f t="shared" si="65"/>
        <v>0</v>
      </c>
      <c r="BQ81" s="22"/>
      <c r="BR81" s="129"/>
      <c r="BS81" s="130"/>
      <c r="BT81" s="257" t="str">
        <f t="shared" si="66"/>
        <v/>
      </c>
      <c r="BU81" s="257" t="str">
        <f t="shared" si="67"/>
        <v/>
      </c>
      <c r="BV81" s="257" t="str">
        <f t="shared" si="68"/>
        <v/>
      </c>
      <c r="BW81" s="257" t="str">
        <f t="shared" si="69"/>
        <v/>
      </c>
      <c r="BX81" s="258">
        <f t="shared" si="70"/>
        <v>0</v>
      </c>
      <c r="BY81" s="129"/>
      <c r="BZ81" s="130"/>
      <c r="CA81" s="130" t="str">
        <f t="shared" si="38"/>
        <v/>
      </c>
      <c r="CB81" s="130" t="str">
        <f t="shared" si="39"/>
        <v/>
      </c>
      <c r="CC81" s="130" t="str">
        <f t="shared" si="40"/>
        <v/>
      </c>
      <c r="CD81" s="130" t="str">
        <f t="shared" si="41"/>
        <v/>
      </c>
      <c r="CE81" s="131">
        <f t="shared" si="37"/>
        <v>0</v>
      </c>
      <c r="CF81" s="259">
        <f t="shared" si="71"/>
        <v>0</v>
      </c>
      <c r="CG81" s="132"/>
      <c r="CH81" s="132"/>
      <c r="CI81" s="132"/>
    </row>
    <row r="82" spans="1:87" s="24" customFormat="1" ht="12.75" customHeight="1" outlineLevel="1" x14ac:dyDescent="0.2">
      <c r="A82" s="177" t="s">
        <v>59</v>
      </c>
      <c r="B82" s="312" t="s">
        <v>60</v>
      </c>
      <c r="C82" s="24">
        <v>74</v>
      </c>
      <c r="D82" s="137"/>
      <c r="E82" s="138"/>
      <c r="F82" s="56"/>
      <c r="G82" s="135"/>
      <c r="H82" s="136"/>
      <c r="I82" s="139"/>
      <c r="J82" s="57"/>
      <c r="K82" s="113"/>
      <c r="L82" s="113"/>
      <c r="M82" s="113"/>
      <c r="N82" s="113"/>
      <c r="O82" s="114">
        <f t="shared" si="42"/>
        <v>0</v>
      </c>
      <c r="P82" s="113"/>
      <c r="Q82" s="113"/>
      <c r="R82" s="113"/>
      <c r="S82" s="113"/>
      <c r="T82" s="114">
        <f t="shared" si="43"/>
        <v>0</v>
      </c>
      <c r="U82" s="113">
        <f t="shared" si="44"/>
        <v>0</v>
      </c>
      <c r="V82" s="136"/>
      <c r="W82" s="313"/>
      <c r="X82" s="313"/>
      <c r="Y82" s="313"/>
      <c r="Z82" s="117">
        <f t="shared" si="45"/>
        <v>0</v>
      </c>
      <c r="AA82" s="118">
        <f t="shared" si="46"/>
        <v>0</v>
      </c>
      <c r="AB82" s="121"/>
      <c r="AC82" s="121"/>
      <c r="AD82" s="121"/>
      <c r="AE82" s="117">
        <f t="shared" si="47"/>
        <v>0</v>
      </c>
      <c r="AF82" s="118">
        <f t="shared" si="48"/>
        <v>0</v>
      </c>
      <c r="AG82" s="120"/>
      <c r="AH82" s="120"/>
      <c r="AI82" s="121"/>
      <c r="AJ82" s="117">
        <f t="shared" si="49"/>
        <v>0</v>
      </c>
      <c r="AK82" s="119">
        <f t="shared" si="50"/>
        <v>0</v>
      </c>
      <c r="AL82" s="53"/>
      <c r="AM82" s="53"/>
      <c r="AN82" s="53"/>
      <c r="AO82" s="54">
        <f t="shared" si="51"/>
        <v>0</v>
      </c>
      <c r="AP82" s="122">
        <f t="shared" si="52"/>
        <v>0</v>
      </c>
      <c r="AQ82" s="123">
        <f t="shared" si="53"/>
        <v>0</v>
      </c>
      <c r="AR82" s="123">
        <f t="shared" si="54"/>
        <v>0</v>
      </c>
      <c r="AS82" s="313"/>
      <c r="AT82" s="313"/>
      <c r="AU82" s="314"/>
      <c r="AV82" s="125">
        <f t="shared" si="55"/>
        <v>0</v>
      </c>
      <c r="AW82" s="119">
        <f t="shared" si="56"/>
        <v>0</v>
      </c>
      <c r="AX82" s="120"/>
      <c r="AY82" s="120"/>
      <c r="AZ82" s="127"/>
      <c r="BA82" s="126">
        <f t="shared" si="57"/>
        <v>0</v>
      </c>
      <c r="BB82" s="119">
        <f t="shared" si="58"/>
        <v>0</v>
      </c>
      <c r="BC82" s="120"/>
      <c r="BD82" s="120"/>
      <c r="BE82" s="127"/>
      <c r="BF82" s="126">
        <f t="shared" si="59"/>
        <v>0</v>
      </c>
      <c r="BG82" s="119">
        <f t="shared" si="60"/>
        <v>0</v>
      </c>
      <c r="BH82" s="120"/>
      <c r="BI82" s="120"/>
      <c r="BJ82" s="127"/>
      <c r="BK82" s="126">
        <f t="shared" si="61"/>
        <v>0</v>
      </c>
      <c r="BL82" s="119">
        <f t="shared" si="62"/>
        <v>0</v>
      </c>
      <c r="BM82" s="123">
        <f t="shared" si="63"/>
        <v>0</v>
      </c>
      <c r="BN82" s="123">
        <f t="shared" si="64"/>
        <v>0</v>
      </c>
      <c r="BO82" s="126">
        <f t="shared" si="72"/>
        <v>0</v>
      </c>
      <c r="BP82" s="128">
        <f t="shared" si="65"/>
        <v>0</v>
      </c>
      <c r="BQ82" s="22"/>
      <c r="BR82" s="129"/>
      <c r="BS82" s="130"/>
      <c r="BT82" s="257" t="str">
        <f t="shared" si="66"/>
        <v/>
      </c>
      <c r="BU82" s="257" t="str">
        <f t="shared" si="67"/>
        <v/>
      </c>
      <c r="BV82" s="257" t="str">
        <f t="shared" si="68"/>
        <v/>
      </c>
      <c r="BW82" s="257" t="str">
        <f t="shared" si="69"/>
        <v/>
      </c>
      <c r="BX82" s="258">
        <f t="shared" si="70"/>
        <v>0</v>
      </c>
      <c r="BY82" s="129"/>
      <c r="BZ82" s="130"/>
      <c r="CA82" s="130" t="str">
        <f t="shared" si="38"/>
        <v/>
      </c>
      <c r="CB82" s="130" t="str">
        <f t="shared" si="39"/>
        <v/>
      </c>
      <c r="CC82" s="130" t="str">
        <f t="shared" si="40"/>
        <v/>
      </c>
      <c r="CD82" s="130" t="str">
        <f t="shared" si="41"/>
        <v/>
      </c>
      <c r="CE82" s="131">
        <f t="shared" si="37"/>
        <v>0</v>
      </c>
      <c r="CF82" s="259">
        <f t="shared" si="71"/>
        <v>0</v>
      </c>
      <c r="CG82" s="132"/>
      <c r="CH82" s="132"/>
      <c r="CI82" s="132"/>
    </row>
    <row r="83" spans="1:87" s="24" customFormat="1" ht="12.75" customHeight="1" outlineLevel="1" x14ac:dyDescent="0.2">
      <c r="A83" s="177" t="s">
        <v>59</v>
      </c>
      <c r="B83" s="312" t="s">
        <v>60</v>
      </c>
      <c r="C83" s="24">
        <v>75</v>
      </c>
      <c r="D83" s="137"/>
      <c r="E83" s="138"/>
      <c r="F83" s="56"/>
      <c r="G83" s="135"/>
      <c r="H83" s="136"/>
      <c r="I83" s="139"/>
      <c r="J83" s="57"/>
      <c r="K83" s="113"/>
      <c r="L83" s="113"/>
      <c r="M83" s="113"/>
      <c r="N83" s="113"/>
      <c r="O83" s="114">
        <f t="shared" si="42"/>
        <v>0</v>
      </c>
      <c r="P83" s="113"/>
      <c r="Q83" s="113"/>
      <c r="R83" s="113"/>
      <c r="S83" s="113"/>
      <c r="T83" s="114">
        <f t="shared" si="43"/>
        <v>0</v>
      </c>
      <c r="U83" s="113">
        <f t="shared" si="44"/>
        <v>0</v>
      </c>
      <c r="V83" s="136"/>
      <c r="W83" s="313"/>
      <c r="X83" s="313"/>
      <c r="Y83" s="313"/>
      <c r="Z83" s="117">
        <f t="shared" si="45"/>
        <v>0</v>
      </c>
      <c r="AA83" s="118">
        <f t="shared" si="46"/>
        <v>0</v>
      </c>
      <c r="AB83" s="121"/>
      <c r="AC83" s="121"/>
      <c r="AD83" s="121"/>
      <c r="AE83" s="117">
        <f t="shared" si="47"/>
        <v>0</v>
      </c>
      <c r="AF83" s="118">
        <f t="shared" si="48"/>
        <v>0</v>
      </c>
      <c r="AG83" s="120"/>
      <c r="AH83" s="120"/>
      <c r="AI83" s="121"/>
      <c r="AJ83" s="117">
        <f t="shared" si="49"/>
        <v>0</v>
      </c>
      <c r="AK83" s="119">
        <f t="shared" si="50"/>
        <v>0</v>
      </c>
      <c r="AL83" s="53"/>
      <c r="AM83" s="53"/>
      <c r="AN83" s="53"/>
      <c r="AO83" s="54">
        <f t="shared" si="51"/>
        <v>0</v>
      </c>
      <c r="AP83" s="122">
        <f t="shared" si="52"/>
        <v>0</v>
      </c>
      <c r="AQ83" s="123">
        <f t="shared" si="53"/>
        <v>0</v>
      </c>
      <c r="AR83" s="123">
        <f t="shared" si="54"/>
        <v>0</v>
      </c>
      <c r="AS83" s="313"/>
      <c r="AT83" s="313"/>
      <c r="AU83" s="314"/>
      <c r="AV83" s="125">
        <f t="shared" si="55"/>
        <v>0</v>
      </c>
      <c r="AW83" s="119">
        <f t="shared" si="56"/>
        <v>0</v>
      </c>
      <c r="AX83" s="120"/>
      <c r="AY83" s="120"/>
      <c r="AZ83" s="127"/>
      <c r="BA83" s="126">
        <f t="shared" si="57"/>
        <v>0</v>
      </c>
      <c r="BB83" s="119">
        <f t="shared" si="58"/>
        <v>0</v>
      </c>
      <c r="BC83" s="120"/>
      <c r="BD83" s="120"/>
      <c r="BE83" s="127"/>
      <c r="BF83" s="126">
        <f t="shared" si="59"/>
        <v>0</v>
      </c>
      <c r="BG83" s="119">
        <f t="shared" si="60"/>
        <v>0</v>
      </c>
      <c r="BH83" s="120"/>
      <c r="BI83" s="120"/>
      <c r="BJ83" s="127"/>
      <c r="BK83" s="126">
        <f t="shared" si="61"/>
        <v>0</v>
      </c>
      <c r="BL83" s="119">
        <f t="shared" si="62"/>
        <v>0</v>
      </c>
      <c r="BM83" s="123">
        <f t="shared" si="63"/>
        <v>0</v>
      </c>
      <c r="BN83" s="123">
        <f t="shared" si="64"/>
        <v>0</v>
      </c>
      <c r="BO83" s="126">
        <f t="shared" si="72"/>
        <v>0</v>
      </c>
      <c r="BP83" s="128">
        <f t="shared" si="65"/>
        <v>0</v>
      </c>
      <c r="BQ83" s="22"/>
      <c r="BR83" s="129"/>
      <c r="BS83" s="130"/>
      <c r="BT83" s="257" t="str">
        <f t="shared" si="66"/>
        <v/>
      </c>
      <c r="BU83" s="257" t="str">
        <f t="shared" si="67"/>
        <v/>
      </c>
      <c r="BV83" s="257" t="str">
        <f t="shared" si="68"/>
        <v/>
      </c>
      <c r="BW83" s="257" t="str">
        <f t="shared" si="69"/>
        <v/>
      </c>
      <c r="BX83" s="258">
        <f t="shared" si="70"/>
        <v>0</v>
      </c>
      <c r="BY83" s="129"/>
      <c r="BZ83" s="130"/>
      <c r="CA83" s="130" t="str">
        <f t="shared" si="38"/>
        <v/>
      </c>
      <c r="CB83" s="130" t="str">
        <f t="shared" si="39"/>
        <v/>
      </c>
      <c r="CC83" s="130" t="str">
        <f t="shared" si="40"/>
        <v/>
      </c>
      <c r="CD83" s="130" t="str">
        <f t="shared" si="41"/>
        <v/>
      </c>
      <c r="CE83" s="131">
        <f t="shared" si="37"/>
        <v>0</v>
      </c>
      <c r="CF83" s="259">
        <f t="shared" si="71"/>
        <v>0</v>
      </c>
      <c r="CG83" s="132"/>
      <c r="CH83" s="132"/>
      <c r="CI83" s="132"/>
    </row>
    <row r="84" spans="1:87" s="24" customFormat="1" ht="12.75" customHeight="1" outlineLevel="1" x14ac:dyDescent="0.2">
      <c r="A84" s="177" t="s">
        <v>59</v>
      </c>
      <c r="B84" s="312" t="s">
        <v>60</v>
      </c>
      <c r="C84" s="24">
        <v>76</v>
      </c>
      <c r="D84" s="137"/>
      <c r="E84" s="138"/>
      <c r="F84" s="56"/>
      <c r="G84" s="135"/>
      <c r="H84" s="136"/>
      <c r="I84" s="139"/>
      <c r="J84" s="57"/>
      <c r="K84" s="113"/>
      <c r="L84" s="113"/>
      <c r="M84" s="113"/>
      <c r="N84" s="113"/>
      <c r="O84" s="114">
        <f t="shared" si="42"/>
        <v>0</v>
      </c>
      <c r="P84" s="113"/>
      <c r="Q84" s="113"/>
      <c r="R84" s="113"/>
      <c r="S84" s="113"/>
      <c r="T84" s="114">
        <f t="shared" si="43"/>
        <v>0</v>
      </c>
      <c r="U84" s="113">
        <f t="shared" si="44"/>
        <v>0</v>
      </c>
      <c r="V84" s="136"/>
      <c r="W84" s="313"/>
      <c r="X84" s="313"/>
      <c r="Y84" s="313"/>
      <c r="Z84" s="117">
        <f t="shared" si="45"/>
        <v>0</v>
      </c>
      <c r="AA84" s="118">
        <f t="shared" si="46"/>
        <v>0</v>
      </c>
      <c r="AB84" s="121"/>
      <c r="AC84" s="121"/>
      <c r="AD84" s="121"/>
      <c r="AE84" s="117">
        <f t="shared" si="47"/>
        <v>0</v>
      </c>
      <c r="AF84" s="118">
        <f t="shared" si="48"/>
        <v>0</v>
      </c>
      <c r="AG84" s="120"/>
      <c r="AH84" s="120"/>
      <c r="AI84" s="121"/>
      <c r="AJ84" s="117">
        <f t="shared" si="49"/>
        <v>0</v>
      </c>
      <c r="AK84" s="119">
        <f t="shared" si="50"/>
        <v>0</v>
      </c>
      <c r="AL84" s="53"/>
      <c r="AM84" s="53"/>
      <c r="AN84" s="53"/>
      <c r="AO84" s="54">
        <f t="shared" si="51"/>
        <v>0</v>
      </c>
      <c r="AP84" s="122">
        <f t="shared" si="52"/>
        <v>0</v>
      </c>
      <c r="AQ84" s="123">
        <f t="shared" si="53"/>
        <v>0</v>
      </c>
      <c r="AR84" s="123">
        <f t="shared" si="54"/>
        <v>0</v>
      </c>
      <c r="AS84" s="313"/>
      <c r="AT84" s="313"/>
      <c r="AU84" s="314"/>
      <c r="AV84" s="125">
        <f t="shared" si="55"/>
        <v>0</v>
      </c>
      <c r="AW84" s="119">
        <f t="shared" si="56"/>
        <v>0</v>
      </c>
      <c r="AX84" s="120"/>
      <c r="AY84" s="120"/>
      <c r="AZ84" s="127"/>
      <c r="BA84" s="126">
        <f t="shared" si="57"/>
        <v>0</v>
      </c>
      <c r="BB84" s="119">
        <f t="shared" si="58"/>
        <v>0</v>
      </c>
      <c r="BC84" s="120"/>
      <c r="BD84" s="120"/>
      <c r="BE84" s="127"/>
      <c r="BF84" s="126">
        <f t="shared" si="59"/>
        <v>0</v>
      </c>
      <c r="BG84" s="119">
        <f t="shared" si="60"/>
        <v>0</v>
      </c>
      <c r="BH84" s="120"/>
      <c r="BI84" s="120"/>
      <c r="BJ84" s="127"/>
      <c r="BK84" s="126">
        <f t="shared" si="61"/>
        <v>0</v>
      </c>
      <c r="BL84" s="119">
        <f t="shared" si="62"/>
        <v>0</v>
      </c>
      <c r="BM84" s="123">
        <f t="shared" si="63"/>
        <v>0</v>
      </c>
      <c r="BN84" s="123">
        <f t="shared" si="64"/>
        <v>0</v>
      </c>
      <c r="BO84" s="126">
        <f t="shared" si="72"/>
        <v>0</v>
      </c>
      <c r="BP84" s="128">
        <f t="shared" si="65"/>
        <v>0</v>
      </c>
      <c r="BQ84" s="22"/>
      <c r="BR84" s="129"/>
      <c r="BS84" s="130"/>
      <c r="BT84" s="257" t="str">
        <f t="shared" si="66"/>
        <v/>
      </c>
      <c r="BU84" s="257" t="str">
        <f t="shared" si="67"/>
        <v/>
      </c>
      <c r="BV84" s="257" t="str">
        <f t="shared" si="68"/>
        <v/>
      </c>
      <c r="BW84" s="257" t="str">
        <f t="shared" si="69"/>
        <v/>
      </c>
      <c r="BX84" s="258">
        <f t="shared" si="70"/>
        <v>0</v>
      </c>
      <c r="BY84" s="129"/>
      <c r="BZ84" s="130"/>
      <c r="CA84" s="130" t="str">
        <f t="shared" si="38"/>
        <v/>
      </c>
      <c r="CB84" s="130" t="str">
        <f t="shared" si="39"/>
        <v/>
      </c>
      <c r="CC84" s="130" t="str">
        <f t="shared" si="40"/>
        <v/>
      </c>
      <c r="CD84" s="130" t="str">
        <f t="shared" si="41"/>
        <v/>
      </c>
      <c r="CE84" s="131">
        <f t="shared" si="37"/>
        <v>0</v>
      </c>
      <c r="CF84" s="259">
        <f t="shared" si="71"/>
        <v>0</v>
      </c>
      <c r="CG84" s="132"/>
      <c r="CH84" s="132"/>
      <c r="CI84" s="132"/>
    </row>
    <row r="85" spans="1:87" s="24" customFormat="1" ht="12.75" customHeight="1" outlineLevel="1" x14ac:dyDescent="0.2">
      <c r="A85" s="177" t="s">
        <v>59</v>
      </c>
      <c r="B85" s="312" t="s">
        <v>60</v>
      </c>
      <c r="C85" s="24">
        <v>77</v>
      </c>
      <c r="D85" s="137"/>
      <c r="E85" s="138"/>
      <c r="F85" s="56"/>
      <c r="G85" s="135"/>
      <c r="H85" s="136"/>
      <c r="I85" s="139"/>
      <c r="J85" s="57"/>
      <c r="K85" s="113"/>
      <c r="L85" s="113"/>
      <c r="M85" s="113"/>
      <c r="N85" s="113"/>
      <c r="O85" s="114">
        <f t="shared" si="42"/>
        <v>0</v>
      </c>
      <c r="P85" s="113"/>
      <c r="Q85" s="113"/>
      <c r="R85" s="113"/>
      <c r="S85" s="113"/>
      <c r="T85" s="114">
        <f t="shared" si="43"/>
        <v>0</v>
      </c>
      <c r="U85" s="113">
        <f t="shared" si="44"/>
        <v>0</v>
      </c>
      <c r="V85" s="136"/>
      <c r="W85" s="313"/>
      <c r="X85" s="313"/>
      <c r="Y85" s="313"/>
      <c r="Z85" s="117">
        <f t="shared" si="45"/>
        <v>0</v>
      </c>
      <c r="AA85" s="118">
        <f t="shared" si="46"/>
        <v>0</v>
      </c>
      <c r="AB85" s="121"/>
      <c r="AC85" s="121"/>
      <c r="AD85" s="121"/>
      <c r="AE85" s="117">
        <f t="shared" si="47"/>
        <v>0</v>
      </c>
      <c r="AF85" s="118">
        <f t="shared" si="48"/>
        <v>0</v>
      </c>
      <c r="AG85" s="120"/>
      <c r="AH85" s="120"/>
      <c r="AI85" s="121"/>
      <c r="AJ85" s="117">
        <f t="shared" si="49"/>
        <v>0</v>
      </c>
      <c r="AK85" s="119">
        <f t="shared" si="50"/>
        <v>0</v>
      </c>
      <c r="AL85" s="53"/>
      <c r="AM85" s="53"/>
      <c r="AN85" s="53"/>
      <c r="AO85" s="54">
        <f t="shared" si="51"/>
        <v>0</v>
      </c>
      <c r="AP85" s="122">
        <f t="shared" si="52"/>
        <v>0</v>
      </c>
      <c r="AQ85" s="123">
        <f t="shared" si="53"/>
        <v>0</v>
      </c>
      <c r="AR85" s="123">
        <f t="shared" si="54"/>
        <v>0</v>
      </c>
      <c r="AS85" s="313"/>
      <c r="AT85" s="313"/>
      <c r="AU85" s="314"/>
      <c r="AV85" s="125">
        <f t="shared" si="55"/>
        <v>0</v>
      </c>
      <c r="AW85" s="119">
        <f t="shared" si="56"/>
        <v>0</v>
      </c>
      <c r="AX85" s="120"/>
      <c r="AY85" s="120"/>
      <c r="AZ85" s="127"/>
      <c r="BA85" s="126">
        <f t="shared" si="57"/>
        <v>0</v>
      </c>
      <c r="BB85" s="119">
        <f t="shared" si="58"/>
        <v>0</v>
      </c>
      <c r="BC85" s="120"/>
      <c r="BD85" s="120"/>
      <c r="BE85" s="127"/>
      <c r="BF85" s="126">
        <f t="shared" si="59"/>
        <v>0</v>
      </c>
      <c r="BG85" s="119">
        <f t="shared" si="60"/>
        <v>0</v>
      </c>
      <c r="BH85" s="120"/>
      <c r="BI85" s="120"/>
      <c r="BJ85" s="127"/>
      <c r="BK85" s="126">
        <f t="shared" si="61"/>
        <v>0</v>
      </c>
      <c r="BL85" s="119">
        <f t="shared" si="62"/>
        <v>0</v>
      </c>
      <c r="BM85" s="123">
        <f t="shared" si="63"/>
        <v>0</v>
      </c>
      <c r="BN85" s="123">
        <f t="shared" si="64"/>
        <v>0</v>
      </c>
      <c r="BO85" s="126">
        <f t="shared" si="72"/>
        <v>0</v>
      </c>
      <c r="BP85" s="128">
        <f t="shared" si="65"/>
        <v>0</v>
      </c>
      <c r="BQ85" s="22"/>
      <c r="BR85" s="129"/>
      <c r="BS85" s="130"/>
      <c r="BT85" s="257" t="str">
        <f t="shared" si="66"/>
        <v/>
      </c>
      <c r="BU85" s="257" t="str">
        <f t="shared" si="67"/>
        <v/>
      </c>
      <c r="BV85" s="257" t="str">
        <f t="shared" si="68"/>
        <v/>
      </c>
      <c r="BW85" s="257" t="str">
        <f t="shared" si="69"/>
        <v/>
      </c>
      <c r="BX85" s="258">
        <f t="shared" si="70"/>
        <v>0</v>
      </c>
      <c r="BY85" s="129"/>
      <c r="BZ85" s="130"/>
      <c r="CA85" s="130" t="str">
        <f t="shared" si="38"/>
        <v/>
      </c>
      <c r="CB85" s="130" t="str">
        <f t="shared" si="39"/>
        <v/>
      </c>
      <c r="CC85" s="130" t="str">
        <f t="shared" si="40"/>
        <v/>
      </c>
      <c r="CD85" s="130" t="str">
        <f t="shared" si="41"/>
        <v/>
      </c>
      <c r="CE85" s="131">
        <f t="shared" si="37"/>
        <v>0</v>
      </c>
      <c r="CF85" s="259">
        <f t="shared" si="71"/>
        <v>0</v>
      </c>
      <c r="CG85" s="132"/>
      <c r="CH85" s="132"/>
      <c r="CI85" s="132"/>
    </row>
    <row r="86" spans="1:87" s="24" customFormat="1" ht="12.75" customHeight="1" outlineLevel="1" x14ac:dyDescent="0.2">
      <c r="A86" s="177" t="s">
        <v>59</v>
      </c>
      <c r="B86" s="312" t="s">
        <v>60</v>
      </c>
      <c r="C86" s="24">
        <v>78</v>
      </c>
      <c r="D86" s="137"/>
      <c r="E86" s="138"/>
      <c r="F86" s="56"/>
      <c r="G86" s="135"/>
      <c r="H86" s="136"/>
      <c r="I86" s="139"/>
      <c r="J86" s="57"/>
      <c r="K86" s="113"/>
      <c r="L86" s="113"/>
      <c r="M86" s="113"/>
      <c r="N86" s="113"/>
      <c r="O86" s="114">
        <f t="shared" si="42"/>
        <v>0</v>
      </c>
      <c r="P86" s="113"/>
      <c r="Q86" s="113"/>
      <c r="R86" s="113"/>
      <c r="S86" s="113"/>
      <c r="T86" s="114">
        <f t="shared" si="43"/>
        <v>0</v>
      </c>
      <c r="U86" s="113">
        <f t="shared" si="44"/>
        <v>0</v>
      </c>
      <c r="V86" s="136"/>
      <c r="W86" s="313"/>
      <c r="X86" s="313"/>
      <c r="Y86" s="313"/>
      <c r="Z86" s="117">
        <f t="shared" si="45"/>
        <v>0</v>
      </c>
      <c r="AA86" s="118">
        <f t="shared" si="46"/>
        <v>0</v>
      </c>
      <c r="AB86" s="121"/>
      <c r="AC86" s="121"/>
      <c r="AD86" s="121"/>
      <c r="AE86" s="117">
        <f t="shared" si="47"/>
        <v>0</v>
      </c>
      <c r="AF86" s="118">
        <f t="shared" si="48"/>
        <v>0</v>
      </c>
      <c r="AG86" s="120"/>
      <c r="AH86" s="120"/>
      <c r="AI86" s="121"/>
      <c r="AJ86" s="117">
        <f t="shared" si="49"/>
        <v>0</v>
      </c>
      <c r="AK86" s="119">
        <f t="shared" si="50"/>
        <v>0</v>
      </c>
      <c r="AL86" s="53"/>
      <c r="AM86" s="53"/>
      <c r="AN86" s="53"/>
      <c r="AO86" s="54">
        <f t="shared" si="51"/>
        <v>0</v>
      </c>
      <c r="AP86" s="122">
        <f t="shared" si="52"/>
        <v>0</v>
      </c>
      <c r="AQ86" s="123">
        <f t="shared" si="53"/>
        <v>0</v>
      </c>
      <c r="AR86" s="123">
        <f t="shared" si="54"/>
        <v>0</v>
      </c>
      <c r="AS86" s="313"/>
      <c r="AT86" s="313"/>
      <c r="AU86" s="314"/>
      <c r="AV86" s="125">
        <f t="shared" si="55"/>
        <v>0</v>
      </c>
      <c r="AW86" s="119">
        <f t="shared" si="56"/>
        <v>0</v>
      </c>
      <c r="AX86" s="120"/>
      <c r="AY86" s="120"/>
      <c r="AZ86" s="127"/>
      <c r="BA86" s="126">
        <f t="shared" si="57"/>
        <v>0</v>
      </c>
      <c r="BB86" s="119">
        <f t="shared" si="58"/>
        <v>0</v>
      </c>
      <c r="BC86" s="120"/>
      <c r="BD86" s="120"/>
      <c r="BE86" s="127"/>
      <c r="BF86" s="126">
        <f t="shared" si="59"/>
        <v>0</v>
      </c>
      <c r="BG86" s="119">
        <f t="shared" si="60"/>
        <v>0</v>
      </c>
      <c r="BH86" s="120"/>
      <c r="BI86" s="120"/>
      <c r="BJ86" s="127"/>
      <c r="BK86" s="126">
        <f t="shared" si="61"/>
        <v>0</v>
      </c>
      <c r="BL86" s="119">
        <f t="shared" si="62"/>
        <v>0</v>
      </c>
      <c r="BM86" s="123">
        <f t="shared" si="63"/>
        <v>0</v>
      </c>
      <c r="BN86" s="123">
        <f t="shared" si="64"/>
        <v>0</v>
      </c>
      <c r="BO86" s="126">
        <f t="shared" si="72"/>
        <v>0</v>
      </c>
      <c r="BP86" s="128">
        <f t="shared" si="65"/>
        <v>0</v>
      </c>
      <c r="BQ86" s="22"/>
      <c r="BR86" s="129"/>
      <c r="BS86" s="130"/>
      <c r="BT86" s="257" t="str">
        <f t="shared" si="66"/>
        <v/>
      </c>
      <c r="BU86" s="257" t="str">
        <f t="shared" si="67"/>
        <v/>
      </c>
      <c r="BV86" s="257" t="str">
        <f t="shared" si="68"/>
        <v/>
      </c>
      <c r="BW86" s="257" t="str">
        <f t="shared" si="69"/>
        <v/>
      </c>
      <c r="BX86" s="258">
        <f t="shared" si="70"/>
        <v>0</v>
      </c>
      <c r="BY86" s="129"/>
      <c r="BZ86" s="130"/>
      <c r="CA86" s="130" t="str">
        <f t="shared" si="38"/>
        <v/>
      </c>
      <c r="CB86" s="130" t="str">
        <f t="shared" si="39"/>
        <v/>
      </c>
      <c r="CC86" s="130" t="str">
        <f t="shared" si="40"/>
        <v/>
      </c>
      <c r="CD86" s="130" t="str">
        <f t="shared" si="41"/>
        <v/>
      </c>
      <c r="CE86" s="131">
        <f t="shared" si="37"/>
        <v>0</v>
      </c>
      <c r="CF86" s="259">
        <f t="shared" si="71"/>
        <v>0</v>
      </c>
      <c r="CG86" s="132"/>
      <c r="CH86" s="132"/>
      <c r="CI86" s="132"/>
    </row>
    <row r="87" spans="1:87" s="24" customFormat="1" ht="12.75" customHeight="1" outlineLevel="1" x14ac:dyDescent="0.2">
      <c r="A87" s="177" t="s">
        <v>59</v>
      </c>
      <c r="B87" s="312" t="s">
        <v>60</v>
      </c>
      <c r="C87" s="24">
        <v>79</v>
      </c>
      <c r="D87" s="137"/>
      <c r="E87" s="138"/>
      <c r="F87" s="56"/>
      <c r="G87" s="135"/>
      <c r="H87" s="136"/>
      <c r="I87" s="139"/>
      <c r="J87" s="57"/>
      <c r="K87" s="113"/>
      <c r="L87" s="113"/>
      <c r="M87" s="113"/>
      <c r="N87" s="113"/>
      <c r="O87" s="114">
        <f t="shared" si="42"/>
        <v>0</v>
      </c>
      <c r="P87" s="113"/>
      <c r="Q87" s="113"/>
      <c r="R87" s="113"/>
      <c r="S87" s="113"/>
      <c r="T87" s="114">
        <f t="shared" si="43"/>
        <v>0</v>
      </c>
      <c r="U87" s="113">
        <f t="shared" si="44"/>
        <v>0</v>
      </c>
      <c r="V87" s="136"/>
      <c r="W87" s="313"/>
      <c r="X87" s="313"/>
      <c r="Y87" s="313"/>
      <c r="Z87" s="117">
        <f t="shared" si="45"/>
        <v>0</v>
      </c>
      <c r="AA87" s="118">
        <f t="shared" si="46"/>
        <v>0</v>
      </c>
      <c r="AB87" s="121"/>
      <c r="AC87" s="121"/>
      <c r="AD87" s="121"/>
      <c r="AE87" s="117">
        <f t="shared" si="47"/>
        <v>0</v>
      </c>
      <c r="AF87" s="118">
        <f t="shared" si="48"/>
        <v>0</v>
      </c>
      <c r="AG87" s="120"/>
      <c r="AH87" s="120"/>
      <c r="AI87" s="121"/>
      <c r="AJ87" s="117">
        <f t="shared" si="49"/>
        <v>0</v>
      </c>
      <c r="AK87" s="119">
        <f t="shared" si="50"/>
        <v>0</v>
      </c>
      <c r="AL87" s="53"/>
      <c r="AM87" s="53"/>
      <c r="AN87" s="53"/>
      <c r="AO87" s="54">
        <f t="shared" si="51"/>
        <v>0</v>
      </c>
      <c r="AP87" s="122">
        <f t="shared" si="52"/>
        <v>0</v>
      </c>
      <c r="AQ87" s="123">
        <f t="shared" si="53"/>
        <v>0</v>
      </c>
      <c r="AR87" s="123">
        <f t="shared" si="54"/>
        <v>0</v>
      </c>
      <c r="AS87" s="313"/>
      <c r="AT87" s="313"/>
      <c r="AU87" s="314"/>
      <c r="AV87" s="125">
        <f t="shared" si="55"/>
        <v>0</v>
      </c>
      <c r="AW87" s="119">
        <f t="shared" si="56"/>
        <v>0</v>
      </c>
      <c r="AX87" s="120"/>
      <c r="AY87" s="120"/>
      <c r="AZ87" s="127"/>
      <c r="BA87" s="126">
        <f t="shared" si="57"/>
        <v>0</v>
      </c>
      <c r="BB87" s="119">
        <f t="shared" si="58"/>
        <v>0</v>
      </c>
      <c r="BC87" s="120"/>
      <c r="BD87" s="120"/>
      <c r="BE87" s="127"/>
      <c r="BF87" s="126">
        <f t="shared" si="59"/>
        <v>0</v>
      </c>
      <c r="BG87" s="119">
        <f t="shared" si="60"/>
        <v>0</v>
      </c>
      <c r="BH87" s="120"/>
      <c r="BI87" s="120"/>
      <c r="BJ87" s="127"/>
      <c r="BK87" s="126">
        <f t="shared" si="61"/>
        <v>0</v>
      </c>
      <c r="BL87" s="119">
        <f t="shared" si="62"/>
        <v>0</v>
      </c>
      <c r="BM87" s="123">
        <f t="shared" si="63"/>
        <v>0</v>
      </c>
      <c r="BN87" s="123">
        <f t="shared" si="64"/>
        <v>0</v>
      </c>
      <c r="BO87" s="126">
        <f t="shared" si="72"/>
        <v>0</v>
      </c>
      <c r="BP87" s="128">
        <f t="shared" si="65"/>
        <v>0</v>
      </c>
      <c r="BQ87" s="22"/>
      <c r="BR87" s="129"/>
      <c r="BS87" s="130"/>
      <c r="BT87" s="257" t="str">
        <f t="shared" si="66"/>
        <v/>
      </c>
      <c r="BU87" s="257" t="str">
        <f t="shared" si="67"/>
        <v/>
      </c>
      <c r="BV87" s="257" t="str">
        <f t="shared" si="68"/>
        <v/>
      </c>
      <c r="BW87" s="257" t="str">
        <f t="shared" si="69"/>
        <v/>
      </c>
      <c r="BX87" s="258">
        <f t="shared" si="70"/>
        <v>0</v>
      </c>
      <c r="BY87" s="129"/>
      <c r="BZ87" s="130"/>
      <c r="CA87" s="130" t="str">
        <f t="shared" si="38"/>
        <v/>
      </c>
      <c r="CB87" s="130" t="str">
        <f t="shared" si="39"/>
        <v/>
      </c>
      <c r="CC87" s="130" t="str">
        <f t="shared" si="40"/>
        <v/>
      </c>
      <c r="CD87" s="130" t="str">
        <f t="shared" si="41"/>
        <v/>
      </c>
      <c r="CE87" s="131">
        <f t="shared" si="37"/>
        <v>0</v>
      </c>
      <c r="CF87" s="259">
        <f t="shared" si="71"/>
        <v>0</v>
      </c>
      <c r="CG87" s="132"/>
      <c r="CH87" s="132"/>
      <c r="CI87" s="132"/>
    </row>
    <row r="88" spans="1:87" s="24" customFormat="1" ht="12.75" customHeight="1" outlineLevel="1" x14ac:dyDescent="0.2">
      <c r="A88" s="177" t="s">
        <v>59</v>
      </c>
      <c r="B88" s="312" t="s">
        <v>60</v>
      </c>
      <c r="C88" s="24">
        <v>80</v>
      </c>
      <c r="D88" s="137"/>
      <c r="E88" s="138"/>
      <c r="F88" s="56"/>
      <c r="G88" s="135"/>
      <c r="H88" s="136"/>
      <c r="I88" s="139"/>
      <c r="J88" s="57"/>
      <c r="K88" s="113"/>
      <c r="L88" s="113"/>
      <c r="M88" s="113"/>
      <c r="N88" s="113"/>
      <c r="O88" s="114">
        <f t="shared" si="42"/>
        <v>0</v>
      </c>
      <c r="P88" s="113"/>
      <c r="Q88" s="113"/>
      <c r="R88" s="113"/>
      <c r="S88" s="113"/>
      <c r="T88" s="114">
        <f t="shared" si="43"/>
        <v>0</v>
      </c>
      <c r="U88" s="113">
        <f t="shared" si="44"/>
        <v>0</v>
      </c>
      <c r="V88" s="136"/>
      <c r="W88" s="313"/>
      <c r="X88" s="313"/>
      <c r="Y88" s="313"/>
      <c r="Z88" s="117">
        <f t="shared" si="45"/>
        <v>0</v>
      </c>
      <c r="AA88" s="118">
        <f t="shared" si="46"/>
        <v>0</v>
      </c>
      <c r="AB88" s="121"/>
      <c r="AC88" s="121"/>
      <c r="AD88" s="121"/>
      <c r="AE88" s="117">
        <f t="shared" si="47"/>
        <v>0</v>
      </c>
      <c r="AF88" s="118">
        <f t="shared" si="48"/>
        <v>0</v>
      </c>
      <c r="AG88" s="120"/>
      <c r="AH88" s="120"/>
      <c r="AI88" s="121"/>
      <c r="AJ88" s="117">
        <f t="shared" si="49"/>
        <v>0</v>
      </c>
      <c r="AK88" s="119">
        <f t="shared" si="50"/>
        <v>0</v>
      </c>
      <c r="AL88" s="53"/>
      <c r="AM88" s="53"/>
      <c r="AN88" s="53"/>
      <c r="AO88" s="54">
        <f t="shared" si="51"/>
        <v>0</v>
      </c>
      <c r="AP88" s="122">
        <f t="shared" si="52"/>
        <v>0</v>
      </c>
      <c r="AQ88" s="123">
        <f t="shared" si="53"/>
        <v>0</v>
      </c>
      <c r="AR88" s="123">
        <f t="shared" si="54"/>
        <v>0</v>
      </c>
      <c r="AS88" s="313"/>
      <c r="AT88" s="313"/>
      <c r="AU88" s="314"/>
      <c r="AV88" s="125">
        <f t="shared" si="55"/>
        <v>0</v>
      </c>
      <c r="AW88" s="119">
        <f t="shared" si="56"/>
        <v>0</v>
      </c>
      <c r="AX88" s="120"/>
      <c r="AY88" s="120"/>
      <c r="AZ88" s="127"/>
      <c r="BA88" s="126">
        <f t="shared" si="57"/>
        <v>0</v>
      </c>
      <c r="BB88" s="119">
        <f t="shared" si="58"/>
        <v>0</v>
      </c>
      <c r="BC88" s="120"/>
      <c r="BD88" s="120"/>
      <c r="BE88" s="127"/>
      <c r="BF88" s="126">
        <f t="shared" si="59"/>
        <v>0</v>
      </c>
      <c r="BG88" s="119">
        <f t="shared" si="60"/>
        <v>0</v>
      </c>
      <c r="BH88" s="120"/>
      <c r="BI88" s="120"/>
      <c r="BJ88" s="127"/>
      <c r="BK88" s="126">
        <f t="shared" si="61"/>
        <v>0</v>
      </c>
      <c r="BL88" s="119">
        <f t="shared" si="62"/>
        <v>0</v>
      </c>
      <c r="BM88" s="123">
        <f t="shared" si="63"/>
        <v>0</v>
      </c>
      <c r="BN88" s="123">
        <f t="shared" si="64"/>
        <v>0</v>
      </c>
      <c r="BO88" s="126">
        <f t="shared" si="72"/>
        <v>0</v>
      </c>
      <c r="BP88" s="128">
        <f t="shared" si="65"/>
        <v>0</v>
      </c>
      <c r="BQ88" s="22"/>
      <c r="BR88" s="129"/>
      <c r="BS88" s="130"/>
      <c r="BT88" s="257" t="str">
        <f t="shared" si="66"/>
        <v/>
      </c>
      <c r="BU88" s="257" t="str">
        <f t="shared" si="67"/>
        <v/>
      </c>
      <c r="BV88" s="257" t="str">
        <f t="shared" si="68"/>
        <v/>
      </c>
      <c r="BW88" s="257" t="str">
        <f t="shared" si="69"/>
        <v/>
      </c>
      <c r="BX88" s="258">
        <f t="shared" si="70"/>
        <v>0</v>
      </c>
      <c r="BY88" s="129"/>
      <c r="BZ88" s="130"/>
      <c r="CA88" s="130" t="str">
        <f t="shared" si="38"/>
        <v/>
      </c>
      <c r="CB88" s="130" t="str">
        <f t="shared" si="39"/>
        <v/>
      </c>
      <c r="CC88" s="130" t="str">
        <f t="shared" si="40"/>
        <v/>
      </c>
      <c r="CD88" s="130" t="str">
        <f t="shared" si="41"/>
        <v/>
      </c>
      <c r="CE88" s="131">
        <f t="shared" si="37"/>
        <v>0</v>
      </c>
      <c r="CF88" s="259">
        <f t="shared" si="71"/>
        <v>0</v>
      </c>
      <c r="CG88" s="132"/>
      <c r="CH88" s="132"/>
      <c r="CI88" s="132"/>
    </row>
    <row r="89" spans="1:87" s="24" customFormat="1" ht="12.75" customHeight="1" outlineLevel="1" x14ac:dyDescent="0.2">
      <c r="A89" s="177" t="s">
        <v>59</v>
      </c>
      <c r="B89" s="312" t="s">
        <v>60</v>
      </c>
      <c r="C89" s="24">
        <v>81</v>
      </c>
      <c r="D89" s="137"/>
      <c r="E89" s="138"/>
      <c r="F89" s="56"/>
      <c r="G89" s="135"/>
      <c r="H89" s="136"/>
      <c r="I89" s="139"/>
      <c r="J89" s="57"/>
      <c r="K89" s="113"/>
      <c r="L89" s="113"/>
      <c r="M89" s="113"/>
      <c r="N89" s="113"/>
      <c r="O89" s="114">
        <f t="shared" si="42"/>
        <v>0</v>
      </c>
      <c r="P89" s="113"/>
      <c r="Q89" s="113"/>
      <c r="R89" s="113"/>
      <c r="S89" s="113"/>
      <c r="T89" s="114">
        <f t="shared" si="43"/>
        <v>0</v>
      </c>
      <c r="U89" s="113">
        <f t="shared" si="44"/>
        <v>0</v>
      </c>
      <c r="V89" s="136"/>
      <c r="W89" s="313"/>
      <c r="X89" s="313"/>
      <c r="Y89" s="313"/>
      <c r="Z89" s="117">
        <f t="shared" si="45"/>
        <v>0</v>
      </c>
      <c r="AA89" s="118">
        <f t="shared" si="46"/>
        <v>0</v>
      </c>
      <c r="AB89" s="121"/>
      <c r="AC89" s="121"/>
      <c r="AD89" s="121"/>
      <c r="AE89" s="117">
        <f t="shared" si="47"/>
        <v>0</v>
      </c>
      <c r="AF89" s="118">
        <f t="shared" si="48"/>
        <v>0</v>
      </c>
      <c r="AG89" s="120"/>
      <c r="AH89" s="120"/>
      <c r="AI89" s="121"/>
      <c r="AJ89" s="117">
        <f t="shared" si="49"/>
        <v>0</v>
      </c>
      <c r="AK89" s="119">
        <f t="shared" si="50"/>
        <v>0</v>
      </c>
      <c r="AL89" s="53"/>
      <c r="AM89" s="53"/>
      <c r="AN89" s="53"/>
      <c r="AO89" s="54">
        <f t="shared" si="51"/>
        <v>0</v>
      </c>
      <c r="AP89" s="122">
        <f t="shared" si="52"/>
        <v>0</v>
      </c>
      <c r="AQ89" s="123">
        <f t="shared" si="53"/>
        <v>0</v>
      </c>
      <c r="AR89" s="123">
        <f t="shared" si="54"/>
        <v>0</v>
      </c>
      <c r="AS89" s="313"/>
      <c r="AT89" s="313"/>
      <c r="AU89" s="314"/>
      <c r="AV89" s="125">
        <f t="shared" si="55"/>
        <v>0</v>
      </c>
      <c r="AW89" s="119">
        <f t="shared" si="56"/>
        <v>0</v>
      </c>
      <c r="AX89" s="120"/>
      <c r="AY89" s="120"/>
      <c r="AZ89" s="127"/>
      <c r="BA89" s="126">
        <f t="shared" si="57"/>
        <v>0</v>
      </c>
      <c r="BB89" s="119">
        <f t="shared" si="58"/>
        <v>0</v>
      </c>
      <c r="BC89" s="120"/>
      <c r="BD89" s="120"/>
      <c r="BE89" s="127"/>
      <c r="BF89" s="126">
        <f t="shared" si="59"/>
        <v>0</v>
      </c>
      <c r="BG89" s="119">
        <f t="shared" si="60"/>
        <v>0</v>
      </c>
      <c r="BH89" s="120"/>
      <c r="BI89" s="120"/>
      <c r="BJ89" s="127"/>
      <c r="BK89" s="126">
        <f t="shared" si="61"/>
        <v>0</v>
      </c>
      <c r="BL89" s="119">
        <f t="shared" si="62"/>
        <v>0</v>
      </c>
      <c r="BM89" s="123">
        <f t="shared" si="63"/>
        <v>0</v>
      </c>
      <c r="BN89" s="123">
        <f t="shared" si="64"/>
        <v>0</v>
      </c>
      <c r="BO89" s="126">
        <f t="shared" si="72"/>
        <v>0</v>
      </c>
      <c r="BP89" s="128">
        <f t="shared" si="65"/>
        <v>0</v>
      </c>
      <c r="BQ89" s="22"/>
      <c r="BR89" s="129"/>
      <c r="BS89" s="130"/>
      <c r="BT89" s="257" t="str">
        <f t="shared" si="66"/>
        <v/>
      </c>
      <c r="BU89" s="257" t="str">
        <f t="shared" si="67"/>
        <v/>
      </c>
      <c r="BV89" s="257" t="str">
        <f t="shared" si="68"/>
        <v/>
      </c>
      <c r="BW89" s="257" t="str">
        <f t="shared" si="69"/>
        <v/>
      </c>
      <c r="BX89" s="258">
        <f t="shared" si="70"/>
        <v>0</v>
      </c>
      <c r="BY89" s="129"/>
      <c r="BZ89" s="130"/>
      <c r="CA89" s="130" t="str">
        <f t="shared" si="38"/>
        <v/>
      </c>
      <c r="CB89" s="130" t="str">
        <f t="shared" si="39"/>
        <v/>
      </c>
      <c r="CC89" s="130" t="str">
        <f t="shared" si="40"/>
        <v/>
      </c>
      <c r="CD89" s="130" t="str">
        <f t="shared" si="41"/>
        <v/>
      </c>
      <c r="CE89" s="131">
        <f t="shared" si="37"/>
        <v>0</v>
      </c>
      <c r="CF89" s="259">
        <f t="shared" si="71"/>
        <v>0</v>
      </c>
      <c r="CG89" s="132"/>
      <c r="CH89" s="132"/>
      <c r="CI89" s="132"/>
    </row>
    <row r="90" spans="1:87" s="24" customFormat="1" ht="12.75" customHeight="1" outlineLevel="1" x14ac:dyDescent="0.2">
      <c r="A90" s="177" t="s">
        <v>59</v>
      </c>
      <c r="B90" s="312" t="s">
        <v>60</v>
      </c>
      <c r="C90" s="24">
        <v>82</v>
      </c>
      <c r="D90" s="137"/>
      <c r="E90" s="138"/>
      <c r="F90" s="56"/>
      <c r="G90" s="135"/>
      <c r="H90" s="136"/>
      <c r="I90" s="139"/>
      <c r="J90" s="57"/>
      <c r="K90" s="113"/>
      <c r="L90" s="113"/>
      <c r="M90" s="113"/>
      <c r="N90" s="113"/>
      <c r="O90" s="114">
        <f t="shared" si="42"/>
        <v>0</v>
      </c>
      <c r="P90" s="113"/>
      <c r="Q90" s="113"/>
      <c r="R90" s="113"/>
      <c r="S90" s="113"/>
      <c r="T90" s="114">
        <f t="shared" si="43"/>
        <v>0</v>
      </c>
      <c r="U90" s="113">
        <f t="shared" si="44"/>
        <v>0</v>
      </c>
      <c r="V90" s="136"/>
      <c r="W90" s="313"/>
      <c r="X90" s="313"/>
      <c r="Y90" s="313"/>
      <c r="Z90" s="117">
        <f t="shared" si="45"/>
        <v>0</v>
      </c>
      <c r="AA90" s="118">
        <f t="shared" si="46"/>
        <v>0</v>
      </c>
      <c r="AB90" s="121"/>
      <c r="AC90" s="121"/>
      <c r="AD90" s="121"/>
      <c r="AE90" s="117">
        <f t="shared" si="47"/>
        <v>0</v>
      </c>
      <c r="AF90" s="118">
        <f t="shared" si="48"/>
        <v>0</v>
      </c>
      <c r="AG90" s="120"/>
      <c r="AH90" s="120"/>
      <c r="AI90" s="121"/>
      <c r="AJ90" s="117">
        <f t="shared" si="49"/>
        <v>0</v>
      </c>
      <c r="AK90" s="119">
        <f t="shared" si="50"/>
        <v>0</v>
      </c>
      <c r="AL90" s="53"/>
      <c r="AM90" s="53"/>
      <c r="AN90" s="53"/>
      <c r="AO90" s="54">
        <f t="shared" si="51"/>
        <v>0</v>
      </c>
      <c r="AP90" s="122">
        <f t="shared" si="52"/>
        <v>0</v>
      </c>
      <c r="AQ90" s="123">
        <f t="shared" si="53"/>
        <v>0</v>
      </c>
      <c r="AR90" s="123">
        <f t="shared" si="54"/>
        <v>0</v>
      </c>
      <c r="AS90" s="313"/>
      <c r="AT90" s="313"/>
      <c r="AU90" s="314"/>
      <c r="AV90" s="125">
        <f t="shared" si="55"/>
        <v>0</v>
      </c>
      <c r="AW90" s="119">
        <f t="shared" si="56"/>
        <v>0</v>
      </c>
      <c r="AX90" s="120"/>
      <c r="AY90" s="120"/>
      <c r="AZ90" s="127"/>
      <c r="BA90" s="126">
        <f t="shared" si="57"/>
        <v>0</v>
      </c>
      <c r="BB90" s="119">
        <f t="shared" si="58"/>
        <v>0</v>
      </c>
      <c r="BC90" s="120"/>
      <c r="BD90" s="120"/>
      <c r="BE90" s="127"/>
      <c r="BF90" s="126">
        <f t="shared" si="59"/>
        <v>0</v>
      </c>
      <c r="BG90" s="119">
        <f t="shared" si="60"/>
        <v>0</v>
      </c>
      <c r="BH90" s="120"/>
      <c r="BI90" s="120"/>
      <c r="BJ90" s="127"/>
      <c r="BK90" s="126">
        <f t="shared" si="61"/>
        <v>0</v>
      </c>
      <c r="BL90" s="119">
        <f t="shared" si="62"/>
        <v>0</v>
      </c>
      <c r="BM90" s="123">
        <f t="shared" si="63"/>
        <v>0</v>
      </c>
      <c r="BN90" s="123">
        <f t="shared" si="64"/>
        <v>0</v>
      </c>
      <c r="BO90" s="126">
        <f t="shared" si="72"/>
        <v>0</v>
      </c>
      <c r="BP90" s="128">
        <f t="shared" si="65"/>
        <v>0</v>
      </c>
      <c r="BQ90" s="22"/>
      <c r="BR90" s="129"/>
      <c r="BS90" s="130"/>
      <c r="BT90" s="257" t="str">
        <f t="shared" si="66"/>
        <v/>
      </c>
      <c r="BU90" s="257" t="str">
        <f t="shared" si="67"/>
        <v/>
      </c>
      <c r="BV90" s="257" t="str">
        <f t="shared" si="68"/>
        <v/>
      </c>
      <c r="BW90" s="257" t="str">
        <f t="shared" si="69"/>
        <v/>
      </c>
      <c r="BX90" s="258">
        <f t="shared" si="70"/>
        <v>0</v>
      </c>
      <c r="BY90" s="129"/>
      <c r="BZ90" s="130"/>
      <c r="CA90" s="130" t="str">
        <f t="shared" si="38"/>
        <v/>
      </c>
      <c r="CB90" s="130" t="str">
        <f t="shared" si="39"/>
        <v/>
      </c>
      <c r="CC90" s="130" t="str">
        <f t="shared" si="40"/>
        <v/>
      </c>
      <c r="CD90" s="130" t="str">
        <f t="shared" si="41"/>
        <v/>
      </c>
      <c r="CE90" s="131">
        <f t="shared" si="37"/>
        <v>0</v>
      </c>
      <c r="CF90" s="259">
        <f t="shared" si="71"/>
        <v>0</v>
      </c>
      <c r="CG90" s="132"/>
      <c r="CH90" s="132"/>
      <c r="CI90" s="132"/>
    </row>
    <row r="91" spans="1:87" s="24" customFormat="1" ht="12.75" customHeight="1" outlineLevel="1" x14ac:dyDescent="0.2">
      <c r="A91" s="177" t="s">
        <v>59</v>
      </c>
      <c r="B91" s="312" t="s">
        <v>60</v>
      </c>
      <c r="C91" s="24">
        <v>83</v>
      </c>
      <c r="D91" s="137"/>
      <c r="E91" s="138"/>
      <c r="F91" s="56"/>
      <c r="G91" s="135"/>
      <c r="H91" s="136"/>
      <c r="I91" s="139"/>
      <c r="J91" s="57"/>
      <c r="K91" s="113"/>
      <c r="L91" s="113"/>
      <c r="M91" s="113"/>
      <c r="N91" s="113"/>
      <c r="O91" s="114">
        <f t="shared" si="42"/>
        <v>0</v>
      </c>
      <c r="P91" s="113"/>
      <c r="Q91" s="113"/>
      <c r="R91" s="113"/>
      <c r="S91" s="113"/>
      <c r="T91" s="114">
        <f t="shared" si="43"/>
        <v>0</v>
      </c>
      <c r="U91" s="113">
        <f t="shared" si="44"/>
        <v>0</v>
      </c>
      <c r="V91" s="136"/>
      <c r="W91" s="313"/>
      <c r="X91" s="313"/>
      <c r="Y91" s="313"/>
      <c r="Z91" s="117">
        <f t="shared" si="45"/>
        <v>0</v>
      </c>
      <c r="AA91" s="118">
        <f t="shared" si="46"/>
        <v>0</v>
      </c>
      <c r="AB91" s="121"/>
      <c r="AC91" s="121"/>
      <c r="AD91" s="121"/>
      <c r="AE91" s="117">
        <f t="shared" si="47"/>
        <v>0</v>
      </c>
      <c r="AF91" s="118">
        <f t="shared" si="48"/>
        <v>0</v>
      </c>
      <c r="AG91" s="120"/>
      <c r="AH91" s="120"/>
      <c r="AI91" s="121"/>
      <c r="AJ91" s="117">
        <f t="shared" si="49"/>
        <v>0</v>
      </c>
      <c r="AK91" s="119">
        <f t="shared" si="50"/>
        <v>0</v>
      </c>
      <c r="AL91" s="53"/>
      <c r="AM91" s="53"/>
      <c r="AN91" s="53"/>
      <c r="AO91" s="54">
        <f t="shared" si="51"/>
        <v>0</v>
      </c>
      <c r="AP91" s="122">
        <f t="shared" si="52"/>
        <v>0</v>
      </c>
      <c r="AQ91" s="123">
        <f t="shared" si="53"/>
        <v>0</v>
      </c>
      <c r="AR91" s="123">
        <f t="shared" si="54"/>
        <v>0</v>
      </c>
      <c r="AS91" s="313"/>
      <c r="AT91" s="313"/>
      <c r="AU91" s="314"/>
      <c r="AV91" s="125">
        <f t="shared" si="55"/>
        <v>0</v>
      </c>
      <c r="AW91" s="119">
        <f t="shared" si="56"/>
        <v>0</v>
      </c>
      <c r="AX91" s="120"/>
      <c r="AY91" s="120"/>
      <c r="AZ91" s="127"/>
      <c r="BA91" s="126">
        <f t="shared" si="57"/>
        <v>0</v>
      </c>
      <c r="BB91" s="119">
        <f t="shared" si="58"/>
        <v>0</v>
      </c>
      <c r="BC91" s="120"/>
      <c r="BD91" s="120"/>
      <c r="BE91" s="127"/>
      <c r="BF91" s="126">
        <f t="shared" si="59"/>
        <v>0</v>
      </c>
      <c r="BG91" s="119">
        <f t="shared" si="60"/>
        <v>0</v>
      </c>
      <c r="BH91" s="120"/>
      <c r="BI91" s="120"/>
      <c r="BJ91" s="127"/>
      <c r="BK91" s="126">
        <f t="shared" si="61"/>
        <v>0</v>
      </c>
      <c r="BL91" s="119">
        <f t="shared" si="62"/>
        <v>0</v>
      </c>
      <c r="BM91" s="123">
        <f t="shared" si="63"/>
        <v>0</v>
      </c>
      <c r="BN91" s="123">
        <f t="shared" si="64"/>
        <v>0</v>
      </c>
      <c r="BO91" s="126">
        <f t="shared" si="72"/>
        <v>0</v>
      </c>
      <c r="BP91" s="128">
        <f t="shared" si="65"/>
        <v>0</v>
      </c>
      <c r="BQ91" s="22"/>
      <c r="BR91" s="129"/>
      <c r="BS91" s="130"/>
      <c r="BT91" s="257" t="str">
        <f t="shared" si="66"/>
        <v/>
      </c>
      <c r="BU91" s="257" t="str">
        <f t="shared" si="67"/>
        <v/>
      </c>
      <c r="BV91" s="257" t="str">
        <f t="shared" si="68"/>
        <v/>
      </c>
      <c r="BW91" s="257" t="str">
        <f t="shared" si="69"/>
        <v/>
      </c>
      <c r="BX91" s="258">
        <f t="shared" si="70"/>
        <v>0</v>
      </c>
      <c r="BY91" s="129"/>
      <c r="BZ91" s="130"/>
      <c r="CA91" s="130" t="str">
        <f t="shared" si="38"/>
        <v/>
      </c>
      <c r="CB91" s="130" t="str">
        <f t="shared" si="39"/>
        <v/>
      </c>
      <c r="CC91" s="130" t="str">
        <f t="shared" si="40"/>
        <v/>
      </c>
      <c r="CD91" s="130" t="str">
        <f t="shared" si="41"/>
        <v/>
      </c>
      <c r="CE91" s="131">
        <f t="shared" si="37"/>
        <v>0</v>
      </c>
      <c r="CF91" s="259">
        <f t="shared" si="71"/>
        <v>0</v>
      </c>
      <c r="CG91" s="132"/>
      <c r="CH91" s="132"/>
      <c r="CI91" s="132"/>
    </row>
    <row r="92" spans="1:87" s="24" customFormat="1" ht="12.75" customHeight="1" outlineLevel="1" x14ac:dyDescent="0.2">
      <c r="A92" s="177" t="s">
        <v>59</v>
      </c>
      <c r="B92" s="312" t="s">
        <v>60</v>
      </c>
      <c r="C92" s="24">
        <v>84</v>
      </c>
      <c r="D92" s="137"/>
      <c r="E92" s="138"/>
      <c r="F92" s="56"/>
      <c r="G92" s="135"/>
      <c r="H92" s="136"/>
      <c r="I92" s="139"/>
      <c r="J92" s="57"/>
      <c r="K92" s="113"/>
      <c r="L92" s="113"/>
      <c r="M92" s="113"/>
      <c r="N92" s="113"/>
      <c r="O92" s="114">
        <f t="shared" si="42"/>
        <v>0</v>
      </c>
      <c r="P92" s="113"/>
      <c r="Q92" s="113"/>
      <c r="R92" s="113"/>
      <c r="S92" s="113"/>
      <c r="T92" s="114">
        <f t="shared" si="43"/>
        <v>0</v>
      </c>
      <c r="U92" s="113">
        <f t="shared" si="44"/>
        <v>0</v>
      </c>
      <c r="V92" s="136"/>
      <c r="W92" s="313"/>
      <c r="X92" s="313"/>
      <c r="Y92" s="313"/>
      <c r="Z92" s="117">
        <f t="shared" si="45"/>
        <v>0</v>
      </c>
      <c r="AA92" s="118">
        <f t="shared" si="46"/>
        <v>0</v>
      </c>
      <c r="AB92" s="121"/>
      <c r="AC92" s="121"/>
      <c r="AD92" s="121"/>
      <c r="AE92" s="117">
        <f t="shared" si="47"/>
        <v>0</v>
      </c>
      <c r="AF92" s="118">
        <f t="shared" si="48"/>
        <v>0</v>
      </c>
      <c r="AG92" s="120"/>
      <c r="AH92" s="120"/>
      <c r="AI92" s="121"/>
      <c r="AJ92" s="117">
        <f t="shared" si="49"/>
        <v>0</v>
      </c>
      <c r="AK92" s="119">
        <f t="shared" si="50"/>
        <v>0</v>
      </c>
      <c r="AL92" s="53"/>
      <c r="AM92" s="53"/>
      <c r="AN92" s="53"/>
      <c r="AO92" s="54">
        <f t="shared" si="51"/>
        <v>0</v>
      </c>
      <c r="AP92" s="122">
        <f t="shared" si="52"/>
        <v>0</v>
      </c>
      <c r="AQ92" s="123">
        <f t="shared" si="53"/>
        <v>0</v>
      </c>
      <c r="AR92" s="123">
        <f t="shared" si="54"/>
        <v>0</v>
      </c>
      <c r="AS92" s="313"/>
      <c r="AT92" s="313"/>
      <c r="AU92" s="314"/>
      <c r="AV92" s="125">
        <f t="shared" si="55"/>
        <v>0</v>
      </c>
      <c r="AW92" s="119">
        <f t="shared" si="56"/>
        <v>0</v>
      </c>
      <c r="AX92" s="120"/>
      <c r="AY92" s="120"/>
      <c r="AZ92" s="127"/>
      <c r="BA92" s="126">
        <f t="shared" si="57"/>
        <v>0</v>
      </c>
      <c r="BB92" s="119">
        <f t="shared" si="58"/>
        <v>0</v>
      </c>
      <c r="BC92" s="120"/>
      <c r="BD92" s="120"/>
      <c r="BE92" s="127"/>
      <c r="BF92" s="126">
        <f t="shared" si="59"/>
        <v>0</v>
      </c>
      <c r="BG92" s="119">
        <f t="shared" si="60"/>
        <v>0</v>
      </c>
      <c r="BH92" s="120"/>
      <c r="BI92" s="120"/>
      <c r="BJ92" s="127"/>
      <c r="BK92" s="126">
        <f t="shared" si="61"/>
        <v>0</v>
      </c>
      <c r="BL92" s="119">
        <f t="shared" si="62"/>
        <v>0</v>
      </c>
      <c r="BM92" s="123">
        <f t="shared" si="63"/>
        <v>0</v>
      </c>
      <c r="BN92" s="123">
        <f t="shared" si="64"/>
        <v>0</v>
      </c>
      <c r="BO92" s="126">
        <f t="shared" si="72"/>
        <v>0</v>
      </c>
      <c r="BP92" s="128">
        <f t="shared" si="65"/>
        <v>0</v>
      </c>
      <c r="BQ92" s="22"/>
      <c r="BR92" s="129"/>
      <c r="BS92" s="130"/>
      <c r="BT92" s="257" t="str">
        <f t="shared" si="66"/>
        <v/>
      </c>
      <c r="BU92" s="257" t="str">
        <f t="shared" si="67"/>
        <v/>
      </c>
      <c r="BV92" s="257" t="str">
        <f t="shared" si="68"/>
        <v/>
      </c>
      <c r="BW92" s="257" t="str">
        <f t="shared" si="69"/>
        <v/>
      </c>
      <c r="BX92" s="258">
        <f t="shared" si="70"/>
        <v>0</v>
      </c>
      <c r="BY92" s="129"/>
      <c r="BZ92" s="130"/>
      <c r="CA92" s="130" t="str">
        <f t="shared" si="38"/>
        <v/>
      </c>
      <c r="CB92" s="130" t="str">
        <f t="shared" si="39"/>
        <v/>
      </c>
      <c r="CC92" s="130" t="str">
        <f t="shared" si="40"/>
        <v/>
      </c>
      <c r="CD92" s="130" t="str">
        <f t="shared" si="41"/>
        <v/>
      </c>
      <c r="CE92" s="131">
        <f t="shared" si="37"/>
        <v>0</v>
      </c>
      <c r="CF92" s="259">
        <f t="shared" si="71"/>
        <v>0</v>
      </c>
      <c r="CG92" s="132"/>
      <c r="CH92" s="132"/>
      <c r="CI92" s="132"/>
    </row>
    <row r="93" spans="1:87" s="24" customFormat="1" ht="12.75" customHeight="1" outlineLevel="1" x14ac:dyDescent="0.2">
      <c r="A93" s="177" t="s">
        <v>59</v>
      </c>
      <c r="B93" s="312" t="s">
        <v>60</v>
      </c>
      <c r="C93" s="24">
        <v>85</v>
      </c>
      <c r="D93" s="137"/>
      <c r="E93" s="138"/>
      <c r="F93" s="56"/>
      <c r="G93" s="135"/>
      <c r="H93" s="136"/>
      <c r="I93" s="139"/>
      <c r="J93" s="57"/>
      <c r="K93" s="113"/>
      <c r="L93" s="113"/>
      <c r="M93" s="113"/>
      <c r="N93" s="113"/>
      <c r="O93" s="114">
        <f t="shared" si="42"/>
        <v>0</v>
      </c>
      <c r="P93" s="113"/>
      <c r="Q93" s="113"/>
      <c r="R93" s="113"/>
      <c r="S93" s="113"/>
      <c r="T93" s="114">
        <f t="shared" si="43"/>
        <v>0</v>
      </c>
      <c r="U93" s="113">
        <f t="shared" si="44"/>
        <v>0</v>
      </c>
      <c r="V93" s="136"/>
      <c r="W93" s="313"/>
      <c r="X93" s="313"/>
      <c r="Y93" s="313"/>
      <c r="Z93" s="117">
        <f t="shared" si="45"/>
        <v>0</v>
      </c>
      <c r="AA93" s="118">
        <f t="shared" si="46"/>
        <v>0</v>
      </c>
      <c r="AB93" s="121"/>
      <c r="AC93" s="121"/>
      <c r="AD93" s="121"/>
      <c r="AE93" s="117">
        <f t="shared" si="47"/>
        <v>0</v>
      </c>
      <c r="AF93" s="118">
        <f t="shared" si="48"/>
        <v>0</v>
      </c>
      <c r="AG93" s="120"/>
      <c r="AH93" s="120"/>
      <c r="AI93" s="121"/>
      <c r="AJ93" s="117">
        <f t="shared" si="49"/>
        <v>0</v>
      </c>
      <c r="AK93" s="119">
        <f t="shared" si="50"/>
        <v>0</v>
      </c>
      <c r="AL93" s="53"/>
      <c r="AM93" s="53"/>
      <c r="AN93" s="53"/>
      <c r="AO93" s="54">
        <f t="shared" si="51"/>
        <v>0</v>
      </c>
      <c r="AP93" s="122">
        <f t="shared" si="52"/>
        <v>0</v>
      </c>
      <c r="AQ93" s="123">
        <f t="shared" si="53"/>
        <v>0</v>
      </c>
      <c r="AR93" s="123">
        <f t="shared" si="54"/>
        <v>0</v>
      </c>
      <c r="AS93" s="313"/>
      <c r="AT93" s="313"/>
      <c r="AU93" s="314"/>
      <c r="AV93" s="125">
        <f t="shared" si="55"/>
        <v>0</v>
      </c>
      <c r="AW93" s="119">
        <f t="shared" si="56"/>
        <v>0</v>
      </c>
      <c r="AX93" s="120"/>
      <c r="AY93" s="120"/>
      <c r="AZ93" s="127"/>
      <c r="BA93" s="126">
        <f t="shared" si="57"/>
        <v>0</v>
      </c>
      <c r="BB93" s="119">
        <f t="shared" si="58"/>
        <v>0</v>
      </c>
      <c r="BC93" s="120"/>
      <c r="BD93" s="120"/>
      <c r="BE93" s="127"/>
      <c r="BF93" s="126">
        <f t="shared" si="59"/>
        <v>0</v>
      </c>
      <c r="BG93" s="119">
        <f t="shared" si="60"/>
        <v>0</v>
      </c>
      <c r="BH93" s="120"/>
      <c r="BI93" s="120"/>
      <c r="BJ93" s="127"/>
      <c r="BK93" s="126">
        <f t="shared" si="61"/>
        <v>0</v>
      </c>
      <c r="BL93" s="119">
        <f t="shared" si="62"/>
        <v>0</v>
      </c>
      <c r="BM93" s="123">
        <f t="shared" si="63"/>
        <v>0</v>
      </c>
      <c r="BN93" s="123">
        <f t="shared" si="64"/>
        <v>0</v>
      </c>
      <c r="BO93" s="126">
        <f t="shared" si="72"/>
        <v>0</v>
      </c>
      <c r="BP93" s="128">
        <f t="shared" si="65"/>
        <v>0</v>
      </c>
      <c r="BQ93" s="22"/>
      <c r="BR93" s="129"/>
      <c r="BS93" s="130"/>
      <c r="BT93" s="257" t="str">
        <f t="shared" si="66"/>
        <v/>
      </c>
      <c r="BU93" s="257" t="str">
        <f t="shared" si="67"/>
        <v/>
      </c>
      <c r="BV93" s="257" t="str">
        <f t="shared" si="68"/>
        <v/>
      </c>
      <c r="BW93" s="257" t="str">
        <f t="shared" si="69"/>
        <v/>
      </c>
      <c r="BX93" s="258">
        <f t="shared" si="70"/>
        <v>0</v>
      </c>
      <c r="BY93" s="129"/>
      <c r="BZ93" s="130"/>
      <c r="CA93" s="130" t="str">
        <f t="shared" si="38"/>
        <v/>
      </c>
      <c r="CB93" s="130" t="str">
        <f t="shared" si="39"/>
        <v/>
      </c>
      <c r="CC93" s="130" t="str">
        <f t="shared" si="40"/>
        <v/>
      </c>
      <c r="CD93" s="130" t="str">
        <f t="shared" si="41"/>
        <v/>
      </c>
      <c r="CE93" s="131">
        <f t="shared" si="37"/>
        <v>0</v>
      </c>
      <c r="CF93" s="259">
        <f t="shared" si="71"/>
        <v>0</v>
      </c>
      <c r="CG93" s="132"/>
      <c r="CH93" s="132"/>
      <c r="CI93" s="132"/>
    </row>
    <row r="94" spans="1:87" s="24" customFormat="1" ht="12.75" customHeight="1" outlineLevel="1" x14ac:dyDescent="0.2">
      <c r="A94" s="177" t="s">
        <v>59</v>
      </c>
      <c r="B94" s="312" t="s">
        <v>60</v>
      </c>
      <c r="C94" s="24">
        <v>86</v>
      </c>
      <c r="D94" s="137"/>
      <c r="E94" s="138"/>
      <c r="F94" s="56"/>
      <c r="G94" s="135"/>
      <c r="H94" s="136"/>
      <c r="I94" s="139"/>
      <c r="J94" s="57"/>
      <c r="K94" s="113"/>
      <c r="L94" s="113"/>
      <c r="M94" s="113"/>
      <c r="N94" s="113"/>
      <c r="O94" s="114">
        <f t="shared" si="42"/>
        <v>0</v>
      </c>
      <c r="P94" s="113"/>
      <c r="Q94" s="113"/>
      <c r="R94" s="113"/>
      <c r="S94" s="113"/>
      <c r="T94" s="114">
        <f t="shared" si="43"/>
        <v>0</v>
      </c>
      <c r="U94" s="113">
        <f t="shared" si="44"/>
        <v>0</v>
      </c>
      <c r="V94" s="136"/>
      <c r="W94" s="313"/>
      <c r="X94" s="313"/>
      <c r="Y94" s="313"/>
      <c r="Z94" s="117">
        <f t="shared" si="45"/>
        <v>0</v>
      </c>
      <c r="AA94" s="118">
        <f t="shared" si="46"/>
        <v>0</v>
      </c>
      <c r="AB94" s="121"/>
      <c r="AC94" s="121"/>
      <c r="AD94" s="121"/>
      <c r="AE94" s="117">
        <f t="shared" si="47"/>
        <v>0</v>
      </c>
      <c r="AF94" s="118">
        <f t="shared" si="48"/>
        <v>0</v>
      </c>
      <c r="AG94" s="120"/>
      <c r="AH94" s="120"/>
      <c r="AI94" s="121"/>
      <c r="AJ94" s="117">
        <f t="shared" si="49"/>
        <v>0</v>
      </c>
      <c r="AK94" s="119">
        <f t="shared" si="50"/>
        <v>0</v>
      </c>
      <c r="AL94" s="53"/>
      <c r="AM94" s="53"/>
      <c r="AN94" s="53"/>
      <c r="AO94" s="54">
        <f t="shared" si="51"/>
        <v>0</v>
      </c>
      <c r="AP94" s="122">
        <f t="shared" si="52"/>
        <v>0</v>
      </c>
      <c r="AQ94" s="123">
        <f t="shared" si="53"/>
        <v>0</v>
      </c>
      <c r="AR94" s="123">
        <f t="shared" si="54"/>
        <v>0</v>
      </c>
      <c r="AS94" s="313"/>
      <c r="AT94" s="313"/>
      <c r="AU94" s="314"/>
      <c r="AV94" s="125">
        <f t="shared" si="55"/>
        <v>0</v>
      </c>
      <c r="AW94" s="119">
        <f t="shared" si="56"/>
        <v>0</v>
      </c>
      <c r="AX94" s="120"/>
      <c r="AY94" s="120"/>
      <c r="AZ94" s="127"/>
      <c r="BA94" s="126">
        <f t="shared" si="57"/>
        <v>0</v>
      </c>
      <c r="BB94" s="119">
        <f t="shared" si="58"/>
        <v>0</v>
      </c>
      <c r="BC94" s="120"/>
      <c r="BD94" s="120"/>
      <c r="BE94" s="127"/>
      <c r="BF94" s="126">
        <f t="shared" si="59"/>
        <v>0</v>
      </c>
      <c r="BG94" s="119">
        <f t="shared" si="60"/>
        <v>0</v>
      </c>
      <c r="BH94" s="120"/>
      <c r="BI94" s="120"/>
      <c r="BJ94" s="127"/>
      <c r="BK94" s="126">
        <f t="shared" si="61"/>
        <v>0</v>
      </c>
      <c r="BL94" s="119">
        <f t="shared" si="62"/>
        <v>0</v>
      </c>
      <c r="BM94" s="123">
        <f t="shared" si="63"/>
        <v>0</v>
      </c>
      <c r="BN94" s="123">
        <f t="shared" si="64"/>
        <v>0</v>
      </c>
      <c r="BO94" s="126">
        <f t="shared" si="72"/>
        <v>0</v>
      </c>
      <c r="BP94" s="128">
        <f t="shared" si="65"/>
        <v>0</v>
      </c>
      <c r="BQ94" s="22"/>
      <c r="BR94" s="129"/>
      <c r="BS94" s="130"/>
      <c r="BT94" s="257" t="str">
        <f t="shared" si="66"/>
        <v/>
      </c>
      <c r="BU94" s="257" t="str">
        <f t="shared" si="67"/>
        <v/>
      </c>
      <c r="BV94" s="257" t="str">
        <f t="shared" si="68"/>
        <v/>
      </c>
      <c r="BW94" s="257" t="str">
        <f t="shared" si="69"/>
        <v/>
      </c>
      <c r="BX94" s="258">
        <f t="shared" si="70"/>
        <v>0</v>
      </c>
      <c r="BY94" s="129"/>
      <c r="BZ94" s="130"/>
      <c r="CA94" s="130" t="str">
        <f t="shared" si="38"/>
        <v/>
      </c>
      <c r="CB94" s="130" t="str">
        <f t="shared" si="39"/>
        <v/>
      </c>
      <c r="CC94" s="130" t="str">
        <f t="shared" si="40"/>
        <v/>
      </c>
      <c r="CD94" s="130" t="str">
        <f t="shared" si="41"/>
        <v/>
      </c>
      <c r="CE94" s="131">
        <f t="shared" si="37"/>
        <v>0</v>
      </c>
      <c r="CF94" s="259">
        <f t="shared" si="71"/>
        <v>0</v>
      </c>
      <c r="CG94" s="132"/>
      <c r="CH94" s="132"/>
      <c r="CI94" s="132"/>
    </row>
    <row r="95" spans="1:87" s="24" customFormat="1" ht="12.75" customHeight="1" outlineLevel="1" x14ac:dyDescent="0.2">
      <c r="A95" s="177" t="s">
        <v>59</v>
      </c>
      <c r="B95" s="312" t="s">
        <v>60</v>
      </c>
      <c r="C95" s="24">
        <v>87</v>
      </c>
      <c r="D95" s="137"/>
      <c r="E95" s="138"/>
      <c r="F95" s="56"/>
      <c r="G95" s="135"/>
      <c r="H95" s="136"/>
      <c r="I95" s="139"/>
      <c r="J95" s="57"/>
      <c r="K95" s="113"/>
      <c r="L95" s="113"/>
      <c r="M95" s="113"/>
      <c r="N95" s="113"/>
      <c r="O95" s="114">
        <f t="shared" si="42"/>
        <v>0</v>
      </c>
      <c r="P95" s="113"/>
      <c r="Q95" s="113"/>
      <c r="R95" s="113"/>
      <c r="S95" s="113"/>
      <c r="T95" s="114">
        <f t="shared" si="43"/>
        <v>0</v>
      </c>
      <c r="U95" s="113">
        <f t="shared" si="44"/>
        <v>0</v>
      </c>
      <c r="V95" s="136"/>
      <c r="W95" s="313"/>
      <c r="X95" s="313"/>
      <c r="Y95" s="313"/>
      <c r="Z95" s="117">
        <f t="shared" si="45"/>
        <v>0</v>
      </c>
      <c r="AA95" s="118">
        <f t="shared" si="46"/>
        <v>0</v>
      </c>
      <c r="AB95" s="121"/>
      <c r="AC95" s="121"/>
      <c r="AD95" s="121"/>
      <c r="AE95" s="117">
        <f t="shared" si="47"/>
        <v>0</v>
      </c>
      <c r="AF95" s="118">
        <f t="shared" si="48"/>
        <v>0</v>
      </c>
      <c r="AG95" s="120"/>
      <c r="AH95" s="120"/>
      <c r="AI95" s="121"/>
      <c r="AJ95" s="117">
        <f t="shared" si="49"/>
        <v>0</v>
      </c>
      <c r="AK95" s="119">
        <f t="shared" si="50"/>
        <v>0</v>
      </c>
      <c r="AL95" s="53"/>
      <c r="AM95" s="53"/>
      <c r="AN95" s="53"/>
      <c r="AO95" s="54">
        <f t="shared" si="51"/>
        <v>0</v>
      </c>
      <c r="AP95" s="122">
        <f t="shared" si="52"/>
        <v>0</v>
      </c>
      <c r="AQ95" s="123">
        <f t="shared" si="53"/>
        <v>0</v>
      </c>
      <c r="AR95" s="123">
        <f t="shared" si="54"/>
        <v>0</v>
      </c>
      <c r="AS95" s="313"/>
      <c r="AT95" s="313"/>
      <c r="AU95" s="314"/>
      <c r="AV95" s="125">
        <f t="shared" si="55"/>
        <v>0</v>
      </c>
      <c r="AW95" s="119">
        <f t="shared" si="56"/>
        <v>0</v>
      </c>
      <c r="AX95" s="120"/>
      <c r="AY95" s="120"/>
      <c r="AZ95" s="127"/>
      <c r="BA95" s="126">
        <f t="shared" si="57"/>
        <v>0</v>
      </c>
      <c r="BB95" s="119">
        <f t="shared" si="58"/>
        <v>0</v>
      </c>
      <c r="BC95" s="120"/>
      <c r="BD95" s="120"/>
      <c r="BE95" s="127"/>
      <c r="BF95" s="126">
        <f t="shared" si="59"/>
        <v>0</v>
      </c>
      <c r="BG95" s="119">
        <f t="shared" si="60"/>
        <v>0</v>
      </c>
      <c r="BH95" s="120"/>
      <c r="BI95" s="120"/>
      <c r="BJ95" s="127"/>
      <c r="BK95" s="126">
        <f t="shared" si="61"/>
        <v>0</v>
      </c>
      <c r="BL95" s="119">
        <f t="shared" si="62"/>
        <v>0</v>
      </c>
      <c r="BM95" s="123">
        <f t="shared" si="63"/>
        <v>0</v>
      </c>
      <c r="BN95" s="123">
        <f t="shared" si="64"/>
        <v>0</v>
      </c>
      <c r="BO95" s="126">
        <f t="shared" si="72"/>
        <v>0</v>
      </c>
      <c r="BP95" s="128">
        <f t="shared" si="65"/>
        <v>0</v>
      </c>
      <c r="BQ95" s="22"/>
      <c r="BR95" s="129"/>
      <c r="BS95" s="130"/>
      <c r="BT95" s="257" t="str">
        <f t="shared" si="66"/>
        <v/>
      </c>
      <c r="BU95" s="257" t="str">
        <f t="shared" si="67"/>
        <v/>
      </c>
      <c r="BV95" s="257" t="str">
        <f t="shared" si="68"/>
        <v/>
      </c>
      <c r="BW95" s="257" t="str">
        <f t="shared" si="69"/>
        <v/>
      </c>
      <c r="BX95" s="258">
        <f t="shared" si="70"/>
        <v>0</v>
      </c>
      <c r="BY95" s="129"/>
      <c r="BZ95" s="130"/>
      <c r="CA95" s="130" t="str">
        <f t="shared" si="38"/>
        <v/>
      </c>
      <c r="CB95" s="130" t="str">
        <f t="shared" si="39"/>
        <v/>
      </c>
      <c r="CC95" s="130" t="str">
        <f t="shared" si="40"/>
        <v/>
      </c>
      <c r="CD95" s="130" t="str">
        <f t="shared" si="41"/>
        <v/>
      </c>
      <c r="CE95" s="131">
        <f t="shared" si="37"/>
        <v>0</v>
      </c>
      <c r="CF95" s="259">
        <f t="shared" si="71"/>
        <v>0</v>
      </c>
      <c r="CG95" s="132"/>
      <c r="CH95" s="132"/>
      <c r="CI95" s="132"/>
    </row>
    <row r="96" spans="1:87" s="24" customFormat="1" ht="12.75" customHeight="1" outlineLevel="1" x14ac:dyDescent="0.2">
      <c r="A96" s="177" t="s">
        <v>59</v>
      </c>
      <c r="B96" s="312" t="s">
        <v>60</v>
      </c>
      <c r="C96" s="24">
        <v>88</v>
      </c>
      <c r="D96" s="137"/>
      <c r="E96" s="138"/>
      <c r="F96" s="56"/>
      <c r="G96" s="135"/>
      <c r="H96" s="136"/>
      <c r="I96" s="139"/>
      <c r="J96" s="57"/>
      <c r="K96" s="113"/>
      <c r="L96" s="113"/>
      <c r="M96" s="113"/>
      <c r="N96" s="113"/>
      <c r="O96" s="114">
        <f t="shared" si="42"/>
        <v>0</v>
      </c>
      <c r="P96" s="113"/>
      <c r="Q96" s="113"/>
      <c r="R96" s="113"/>
      <c r="S96" s="113"/>
      <c r="T96" s="114">
        <f t="shared" si="43"/>
        <v>0</v>
      </c>
      <c r="U96" s="113">
        <f t="shared" si="44"/>
        <v>0</v>
      </c>
      <c r="V96" s="136"/>
      <c r="W96" s="313"/>
      <c r="X96" s="313"/>
      <c r="Y96" s="313"/>
      <c r="Z96" s="117">
        <f t="shared" si="45"/>
        <v>0</v>
      </c>
      <c r="AA96" s="118">
        <f t="shared" si="46"/>
        <v>0</v>
      </c>
      <c r="AB96" s="121"/>
      <c r="AC96" s="121"/>
      <c r="AD96" s="121"/>
      <c r="AE96" s="117">
        <f t="shared" si="47"/>
        <v>0</v>
      </c>
      <c r="AF96" s="118">
        <f t="shared" si="48"/>
        <v>0</v>
      </c>
      <c r="AG96" s="120"/>
      <c r="AH96" s="120"/>
      <c r="AI96" s="121"/>
      <c r="AJ96" s="117">
        <f t="shared" si="49"/>
        <v>0</v>
      </c>
      <c r="AK96" s="119">
        <f t="shared" si="50"/>
        <v>0</v>
      </c>
      <c r="AL96" s="53"/>
      <c r="AM96" s="53"/>
      <c r="AN96" s="53"/>
      <c r="AO96" s="54">
        <f t="shared" si="51"/>
        <v>0</v>
      </c>
      <c r="AP96" s="122">
        <f t="shared" si="52"/>
        <v>0</v>
      </c>
      <c r="AQ96" s="123">
        <f t="shared" si="53"/>
        <v>0</v>
      </c>
      <c r="AR96" s="123">
        <f t="shared" si="54"/>
        <v>0</v>
      </c>
      <c r="AS96" s="313"/>
      <c r="AT96" s="313"/>
      <c r="AU96" s="314"/>
      <c r="AV96" s="125">
        <f t="shared" si="55"/>
        <v>0</v>
      </c>
      <c r="AW96" s="119">
        <f t="shared" si="56"/>
        <v>0</v>
      </c>
      <c r="AX96" s="120"/>
      <c r="AY96" s="120"/>
      <c r="AZ96" s="127"/>
      <c r="BA96" s="126">
        <f t="shared" si="57"/>
        <v>0</v>
      </c>
      <c r="BB96" s="119">
        <f t="shared" si="58"/>
        <v>0</v>
      </c>
      <c r="BC96" s="120"/>
      <c r="BD96" s="120"/>
      <c r="BE96" s="127"/>
      <c r="BF96" s="126">
        <f t="shared" si="59"/>
        <v>0</v>
      </c>
      <c r="BG96" s="119">
        <f t="shared" si="60"/>
        <v>0</v>
      </c>
      <c r="BH96" s="120"/>
      <c r="BI96" s="120"/>
      <c r="BJ96" s="127"/>
      <c r="BK96" s="126">
        <f t="shared" si="61"/>
        <v>0</v>
      </c>
      <c r="BL96" s="119">
        <f t="shared" si="62"/>
        <v>0</v>
      </c>
      <c r="BM96" s="123">
        <f t="shared" si="63"/>
        <v>0</v>
      </c>
      <c r="BN96" s="123">
        <f t="shared" si="64"/>
        <v>0</v>
      </c>
      <c r="BO96" s="126">
        <f t="shared" si="72"/>
        <v>0</v>
      </c>
      <c r="BP96" s="128">
        <f t="shared" si="65"/>
        <v>0</v>
      </c>
      <c r="BQ96" s="22"/>
      <c r="BR96" s="129"/>
      <c r="BS96" s="130"/>
      <c r="BT96" s="257" t="str">
        <f t="shared" si="66"/>
        <v/>
      </c>
      <c r="BU96" s="257" t="str">
        <f t="shared" si="67"/>
        <v/>
      </c>
      <c r="BV96" s="257" t="str">
        <f t="shared" si="68"/>
        <v/>
      </c>
      <c r="BW96" s="257" t="str">
        <f t="shared" si="69"/>
        <v/>
      </c>
      <c r="BX96" s="258">
        <f t="shared" si="70"/>
        <v>0</v>
      </c>
      <c r="BY96" s="129"/>
      <c r="BZ96" s="130"/>
      <c r="CA96" s="130" t="str">
        <f t="shared" si="38"/>
        <v/>
      </c>
      <c r="CB96" s="130" t="str">
        <f t="shared" si="39"/>
        <v/>
      </c>
      <c r="CC96" s="130" t="str">
        <f t="shared" si="40"/>
        <v/>
      </c>
      <c r="CD96" s="130" t="str">
        <f t="shared" si="41"/>
        <v/>
      </c>
      <c r="CE96" s="131">
        <f t="shared" si="37"/>
        <v>0</v>
      </c>
      <c r="CF96" s="259">
        <f t="shared" si="71"/>
        <v>0</v>
      </c>
      <c r="CG96" s="132"/>
      <c r="CH96" s="132"/>
      <c r="CI96" s="132"/>
    </row>
    <row r="97" spans="1:87" s="24" customFormat="1" ht="12.75" customHeight="1" outlineLevel="1" x14ac:dyDescent="0.2">
      <c r="A97" s="177" t="s">
        <v>59</v>
      </c>
      <c r="B97" s="312" t="s">
        <v>60</v>
      </c>
      <c r="C97" s="24">
        <v>89</v>
      </c>
      <c r="D97" s="137"/>
      <c r="E97" s="138"/>
      <c r="F97" s="56"/>
      <c r="G97" s="135"/>
      <c r="H97" s="136"/>
      <c r="I97" s="139"/>
      <c r="J97" s="57"/>
      <c r="K97" s="113"/>
      <c r="L97" s="113"/>
      <c r="M97" s="113"/>
      <c r="N97" s="113"/>
      <c r="O97" s="114">
        <f t="shared" si="42"/>
        <v>0</v>
      </c>
      <c r="P97" s="113"/>
      <c r="Q97" s="113"/>
      <c r="R97" s="113"/>
      <c r="S97" s="113"/>
      <c r="T97" s="114">
        <f t="shared" si="43"/>
        <v>0</v>
      </c>
      <c r="U97" s="113">
        <f t="shared" si="44"/>
        <v>0</v>
      </c>
      <c r="V97" s="136"/>
      <c r="W97" s="313"/>
      <c r="X97" s="313"/>
      <c r="Y97" s="313"/>
      <c r="Z97" s="117">
        <f t="shared" si="45"/>
        <v>0</v>
      </c>
      <c r="AA97" s="118">
        <f t="shared" si="46"/>
        <v>0</v>
      </c>
      <c r="AB97" s="121"/>
      <c r="AC97" s="121"/>
      <c r="AD97" s="121"/>
      <c r="AE97" s="117">
        <f t="shared" si="47"/>
        <v>0</v>
      </c>
      <c r="AF97" s="118">
        <f t="shared" si="48"/>
        <v>0</v>
      </c>
      <c r="AG97" s="120"/>
      <c r="AH97" s="120"/>
      <c r="AI97" s="121"/>
      <c r="AJ97" s="117">
        <f t="shared" si="49"/>
        <v>0</v>
      </c>
      <c r="AK97" s="119">
        <f t="shared" si="50"/>
        <v>0</v>
      </c>
      <c r="AL97" s="53"/>
      <c r="AM97" s="53"/>
      <c r="AN97" s="53"/>
      <c r="AO97" s="54">
        <f t="shared" si="51"/>
        <v>0</v>
      </c>
      <c r="AP97" s="122">
        <f t="shared" si="52"/>
        <v>0</v>
      </c>
      <c r="AQ97" s="123">
        <f t="shared" si="53"/>
        <v>0</v>
      </c>
      <c r="AR97" s="123">
        <f t="shared" si="54"/>
        <v>0</v>
      </c>
      <c r="AS97" s="313"/>
      <c r="AT97" s="313"/>
      <c r="AU97" s="314"/>
      <c r="AV97" s="125">
        <f t="shared" si="55"/>
        <v>0</v>
      </c>
      <c r="AW97" s="119">
        <f t="shared" si="56"/>
        <v>0</v>
      </c>
      <c r="AX97" s="120"/>
      <c r="AY97" s="120"/>
      <c r="AZ97" s="127"/>
      <c r="BA97" s="126">
        <f t="shared" si="57"/>
        <v>0</v>
      </c>
      <c r="BB97" s="119">
        <f t="shared" si="58"/>
        <v>0</v>
      </c>
      <c r="BC97" s="120"/>
      <c r="BD97" s="120"/>
      <c r="BE97" s="127"/>
      <c r="BF97" s="126">
        <f t="shared" si="59"/>
        <v>0</v>
      </c>
      <c r="BG97" s="119">
        <f t="shared" si="60"/>
        <v>0</v>
      </c>
      <c r="BH97" s="120"/>
      <c r="BI97" s="120"/>
      <c r="BJ97" s="127"/>
      <c r="BK97" s="126">
        <f t="shared" si="61"/>
        <v>0</v>
      </c>
      <c r="BL97" s="119">
        <f t="shared" si="62"/>
        <v>0</v>
      </c>
      <c r="BM97" s="123">
        <f t="shared" si="63"/>
        <v>0</v>
      </c>
      <c r="BN97" s="123">
        <f t="shared" si="64"/>
        <v>0</v>
      </c>
      <c r="BO97" s="126">
        <f t="shared" si="72"/>
        <v>0</v>
      </c>
      <c r="BP97" s="128">
        <f t="shared" si="65"/>
        <v>0</v>
      </c>
      <c r="BQ97" s="22"/>
      <c r="BR97" s="129"/>
      <c r="BS97" s="130"/>
      <c r="BT97" s="257" t="str">
        <f t="shared" si="66"/>
        <v/>
      </c>
      <c r="BU97" s="257" t="str">
        <f t="shared" si="67"/>
        <v/>
      </c>
      <c r="BV97" s="257" t="str">
        <f t="shared" si="68"/>
        <v/>
      </c>
      <c r="BW97" s="257" t="str">
        <f t="shared" si="69"/>
        <v/>
      </c>
      <c r="BX97" s="258">
        <f t="shared" si="70"/>
        <v>0</v>
      </c>
      <c r="BY97" s="129"/>
      <c r="BZ97" s="130"/>
      <c r="CA97" s="130" t="str">
        <f t="shared" si="38"/>
        <v/>
      </c>
      <c r="CB97" s="130" t="str">
        <f t="shared" si="39"/>
        <v/>
      </c>
      <c r="CC97" s="130" t="str">
        <f t="shared" si="40"/>
        <v/>
      </c>
      <c r="CD97" s="130" t="str">
        <f t="shared" si="41"/>
        <v/>
      </c>
      <c r="CE97" s="131">
        <f t="shared" si="37"/>
        <v>0</v>
      </c>
      <c r="CF97" s="259">
        <f t="shared" si="71"/>
        <v>0</v>
      </c>
      <c r="CG97" s="132"/>
      <c r="CH97" s="132"/>
      <c r="CI97" s="132"/>
    </row>
    <row r="98" spans="1:87" s="24" customFormat="1" ht="12.75" customHeight="1" outlineLevel="1" x14ac:dyDescent="0.2">
      <c r="A98" s="177" t="s">
        <v>59</v>
      </c>
      <c r="B98" s="312" t="s">
        <v>60</v>
      </c>
      <c r="C98" s="24">
        <v>90</v>
      </c>
      <c r="D98" s="137"/>
      <c r="E98" s="138"/>
      <c r="F98" s="56"/>
      <c r="G98" s="135"/>
      <c r="H98" s="136"/>
      <c r="I98" s="139"/>
      <c r="J98" s="57"/>
      <c r="K98" s="113"/>
      <c r="L98" s="113"/>
      <c r="M98" s="113"/>
      <c r="N98" s="113"/>
      <c r="O98" s="114">
        <f t="shared" si="42"/>
        <v>0</v>
      </c>
      <c r="P98" s="113"/>
      <c r="Q98" s="113"/>
      <c r="R98" s="113"/>
      <c r="S98" s="113"/>
      <c r="T98" s="114">
        <f t="shared" si="43"/>
        <v>0</v>
      </c>
      <c r="U98" s="113">
        <f t="shared" si="44"/>
        <v>0</v>
      </c>
      <c r="V98" s="136"/>
      <c r="W98" s="313"/>
      <c r="X98" s="313"/>
      <c r="Y98" s="313"/>
      <c r="Z98" s="117">
        <f t="shared" si="45"/>
        <v>0</v>
      </c>
      <c r="AA98" s="118">
        <f t="shared" si="46"/>
        <v>0</v>
      </c>
      <c r="AB98" s="121"/>
      <c r="AC98" s="121"/>
      <c r="AD98" s="121"/>
      <c r="AE98" s="117">
        <f t="shared" si="47"/>
        <v>0</v>
      </c>
      <c r="AF98" s="118">
        <f t="shared" si="48"/>
        <v>0</v>
      </c>
      <c r="AG98" s="120"/>
      <c r="AH98" s="120"/>
      <c r="AI98" s="121"/>
      <c r="AJ98" s="117">
        <f t="shared" si="49"/>
        <v>0</v>
      </c>
      <c r="AK98" s="119">
        <f t="shared" si="50"/>
        <v>0</v>
      </c>
      <c r="AL98" s="53"/>
      <c r="AM98" s="53"/>
      <c r="AN98" s="53"/>
      <c r="AO98" s="54">
        <f t="shared" si="51"/>
        <v>0</v>
      </c>
      <c r="AP98" s="122">
        <f t="shared" si="52"/>
        <v>0</v>
      </c>
      <c r="AQ98" s="123">
        <f t="shared" si="53"/>
        <v>0</v>
      </c>
      <c r="AR98" s="123">
        <f t="shared" si="54"/>
        <v>0</v>
      </c>
      <c r="AS98" s="313"/>
      <c r="AT98" s="313"/>
      <c r="AU98" s="314"/>
      <c r="AV98" s="125">
        <f t="shared" si="55"/>
        <v>0</v>
      </c>
      <c r="AW98" s="119">
        <f t="shared" si="56"/>
        <v>0</v>
      </c>
      <c r="AX98" s="120"/>
      <c r="AY98" s="120"/>
      <c r="AZ98" s="127"/>
      <c r="BA98" s="126">
        <f t="shared" si="57"/>
        <v>0</v>
      </c>
      <c r="BB98" s="119">
        <f t="shared" si="58"/>
        <v>0</v>
      </c>
      <c r="BC98" s="120"/>
      <c r="BD98" s="120"/>
      <c r="BE98" s="127"/>
      <c r="BF98" s="126">
        <f t="shared" si="59"/>
        <v>0</v>
      </c>
      <c r="BG98" s="119">
        <f t="shared" si="60"/>
        <v>0</v>
      </c>
      <c r="BH98" s="120"/>
      <c r="BI98" s="120"/>
      <c r="BJ98" s="127"/>
      <c r="BK98" s="126">
        <f t="shared" si="61"/>
        <v>0</v>
      </c>
      <c r="BL98" s="119">
        <f t="shared" si="62"/>
        <v>0</v>
      </c>
      <c r="BM98" s="123">
        <f t="shared" si="63"/>
        <v>0</v>
      </c>
      <c r="BN98" s="123">
        <f t="shared" si="64"/>
        <v>0</v>
      </c>
      <c r="BO98" s="126">
        <f t="shared" si="72"/>
        <v>0</v>
      </c>
      <c r="BP98" s="128">
        <f t="shared" si="65"/>
        <v>0</v>
      </c>
      <c r="BQ98" s="22"/>
      <c r="BR98" s="129"/>
      <c r="BS98" s="130"/>
      <c r="BT98" s="257" t="str">
        <f t="shared" si="66"/>
        <v/>
      </c>
      <c r="BU98" s="257" t="str">
        <f t="shared" si="67"/>
        <v/>
      </c>
      <c r="BV98" s="257" t="str">
        <f t="shared" si="68"/>
        <v/>
      </c>
      <c r="BW98" s="257" t="str">
        <f t="shared" si="69"/>
        <v/>
      </c>
      <c r="BX98" s="258">
        <f t="shared" si="70"/>
        <v>0</v>
      </c>
      <c r="BY98" s="129"/>
      <c r="BZ98" s="130"/>
      <c r="CA98" s="130" t="str">
        <f t="shared" si="38"/>
        <v/>
      </c>
      <c r="CB98" s="130" t="str">
        <f t="shared" si="39"/>
        <v/>
      </c>
      <c r="CC98" s="130" t="str">
        <f t="shared" si="40"/>
        <v/>
      </c>
      <c r="CD98" s="130" t="str">
        <f t="shared" si="41"/>
        <v/>
      </c>
      <c r="CE98" s="131">
        <f t="shared" si="37"/>
        <v>0</v>
      </c>
      <c r="CF98" s="259">
        <f t="shared" si="71"/>
        <v>0</v>
      </c>
      <c r="CG98" s="132"/>
      <c r="CH98" s="132"/>
      <c r="CI98" s="132"/>
    </row>
    <row r="99" spans="1:87" s="24" customFormat="1" ht="12.75" customHeight="1" outlineLevel="1" x14ac:dyDescent="0.2">
      <c r="A99" s="177" t="s">
        <v>59</v>
      </c>
      <c r="B99" s="312" t="s">
        <v>60</v>
      </c>
      <c r="C99" s="24">
        <v>91</v>
      </c>
      <c r="D99" s="137"/>
      <c r="E99" s="138"/>
      <c r="F99" s="56"/>
      <c r="G99" s="135"/>
      <c r="H99" s="136"/>
      <c r="I99" s="139"/>
      <c r="J99" s="57"/>
      <c r="K99" s="113"/>
      <c r="L99" s="113"/>
      <c r="M99" s="113"/>
      <c r="N99" s="113"/>
      <c r="O99" s="114">
        <f t="shared" si="42"/>
        <v>0</v>
      </c>
      <c r="P99" s="113"/>
      <c r="Q99" s="113"/>
      <c r="R99" s="113"/>
      <c r="S99" s="113"/>
      <c r="T99" s="114">
        <f t="shared" si="43"/>
        <v>0</v>
      </c>
      <c r="U99" s="113">
        <f t="shared" si="44"/>
        <v>0</v>
      </c>
      <c r="V99" s="136"/>
      <c r="W99" s="313"/>
      <c r="X99" s="313"/>
      <c r="Y99" s="313"/>
      <c r="Z99" s="117">
        <f t="shared" si="45"/>
        <v>0</v>
      </c>
      <c r="AA99" s="118">
        <f t="shared" si="46"/>
        <v>0</v>
      </c>
      <c r="AB99" s="121"/>
      <c r="AC99" s="121"/>
      <c r="AD99" s="121"/>
      <c r="AE99" s="117">
        <f t="shared" si="47"/>
        <v>0</v>
      </c>
      <c r="AF99" s="118">
        <f t="shared" si="48"/>
        <v>0</v>
      </c>
      <c r="AG99" s="120"/>
      <c r="AH99" s="120"/>
      <c r="AI99" s="121"/>
      <c r="AJ99" s="117">
        <f t="shared" si="49"/>
        <v>0</v>
      </c>
      <c r="AK99" s="119">
        <f t="shared" si="50"/>
        <v>0</v>
      </c>
      <c r="AL99" s="53"/>
      <c r="AM99" s="53"/>
      <c r="AN99" s="53"/>
      <c r="AO99" s="54">
        <f t="shared" si="51"/>
        <v>0</v>
      </c>
      <c r="AP99" s="122">
        <f t="shared" si="52"/>
        <v>0</v>
      </c>
      <c r="AQ99" s="123">
        <f t="shared" si="53"/>
        <v>0</v>
      </c>
      <c r="AR99" s="123">
        <f t="shared" si="54"/>
        <v>0</v>
      </c>
      <c r="AS99" s="313"/>
      <c r="AT99" s="313"/>
      <c r="AU99" s="314"/>
      <c r="AV99" s="125">
        <f t="shared" si="55"/>
        <v>0</v>
      </c>
      <c r="AW99" s="119">
        <f t="shared" si="56"/>
        <v>0</v>
      </c>
      <c r="AX99" s="120"/>
      <c r="AY99" s="120"/>
      <c r="AZ99" s="127"/>
      <c r="BA99" s="126">
        <f t="shared" si="57"/>
        <v>0</v>
      </c>
      <c r="BB99" s="119">
        <f t="shared" si="58"/>
        <v>0</v>
      </c>
      <c r="BC99" s="120"/>
      <c r="BD99" s="120"/>
      <c r="BE99" s="127"/>
      <c r="BF99" s="126">
        <f t="shared" si="59"/>
        <v>0</v>
      </c>
      <c r="BG99" s="119">
        <f t="shared" si="60"/>
        <v>0</v>
      </c>
      <c r="BH99" s="120"/>
      <c r="BI99" s="120"/>
      <c r="BJ99" s="127"/>
      <c r="BK99" s="126">
        <f t="shared" si="61"/>
        <v>0</v>
      </c>
      <c r="BL99" s="119">
        <f t="shared" si="62"/>
        <v>0</v>
      </c>
      <c r="BM99" s="123">
        <f t="shared" si="63"/>
        <v>0</v>
      </c>
      <c r="BN99" s="123">
        <f t="shared" si="64"/>
        <v>0</v>
      </c>
      <c r="BO99" s="126">
        <f t="shared" si="72"/>
        <v>0</v>
      </c>
      <c r="BP99" s="128">
        <f t="shared" si="65"/>
        <v>0</v>
      </c>
      <c r="BQ99" s="22"/>
      <c r="BR99" s="129"/>
      <c r="BS99" s="130"/>
      <c r="BT99" s="257" t="str">
        <f t="shared" si="66"/>
        <v/>
      </c>
      <c r="BU99" s="257" t="str">
        <f t="shared" si="67"/>
        <v/>
      </c>
      <c r="BV99" s="257" t="str">
        <f t="shared" si="68"/>
        <v/>
      </c>
      <c r="BW99" s="257" t="str">
        <f t="shared" si="69"/>
        <v/>
      </c>
      <c r="BX99" s="258">
        <f t="shared" si="70"/>
        <v>0</v>
      </c>
      <c r="BY99" s="129"/>
      <c r="BZ99" s="130"/>
      <c r="CA99" s="130" t="str">
        <f t="shared" si="38"/>
        <v/>
      </c>
      <c r="CB99" s="130" t="str">
        <f t="shared" si="39"/>
        <v/>
      </c>
      <c r="CC99" s="130" t="str">
        <f t="shared" si="40"/>
        <v/>
      </c>
      <c r="CD99" s="130" t="str">
        <f t="shared" si="41"/>
        <v/>
      </c>
      <c r="CE99" s="131">
        <f t="shared" si="37"/>
        <v>0</v>
      </c>
      <c r="CF99" s="259">
        <f t="shared" si="71"/>
        <v>0</v>
      </c>
      <c r="CG99" s="132"/>
      <c r="CH99" s="132"/>
      <c r="CI99" s="132"/>
    </row>
    <row r="100" spans="1:87" s="24" customFormat="1" ht="12.75" customHeight="1" outlineLevel="1" x14ac:dyDescent="0.2">
      <c r="A100" s="177" t="s">
        <v>59</v>
      </c>
      <c r="B100" s="312" t="s">
        <v>60</v>
      </c>
      <c r="C100" s="24">
        <v>92</v>
      </c>
      <c r="D100" s="137"/>
      <c r="E100" s="138"/>
      <c r="F100" s="56"/>
      <c r="G100" s="135"/>
      <c r="H100" s="136"/>
      <c r="I100" s="139"/>
      <c r="J100" s="57"/>
      <c r="K100" s="113"/>
      <c r="L100" s="113"/>
      <c r="M100" s="113"/>
      <c r="N100" s="113"/>
      <c r="O100" s="114">
        <f t="shared" si="42"/>
        <v>0</v>
      </c>
      <c r="P100" s="113"/>
      <c r="Q100" s="113"/>
      <c r="R100" s="113"/>
      <c r="S100" s="113"/>
      <c r="T100" s="114">
        <f t="shared" si="43"/>
        <v>0</v>
      </c>
      <c r="U100" s="113">
        <f t="shared" si="44"/>
        <v>0</v>
      </c>
      <c r="V100" s="136"/>
      <c r="W100" s="313"/>
      <c r="X100" s="313"/>
      <c r="Y100" s="313"/>
      <c r="Z100" s="117">
        <f t="shared" si="45"/>
        <v>0</v>
      </c>
      <c r="AA100" s="118">
        <f t="shared" si="46"/>
        <v>0</v>
      </c>
      <c r="AB100" s="121"/>
      <c r="AC100" s="121"/>
      <c r="AD100" s="121"/>
      <c r="AE100" s="117">
        <f t="shared" si="47"/>
        <v>0</v>
      </c>
      <c r="AF100" s="118">
        <f t="shared" si="48"/>
        <v>0</v>
      </c>
      <c r="AG100" s="120"/>
      <c r="AH100" s="120"/>
      <c r="AI100" s="121"/>
      <c r="AJ100" s="117">
        <f t="shared" si="49"/>
        <v>0</v>
      </c>
      <c r="AK100" s="119">
        <f t="shared" si="50"/>
        <v>0</v>
      </c>
      <c r="AL100" s="53"/>
      <c r="AM100" s="53"/>
      <c r="AN100" s="53"/>
      <c r="AO100" s="54">
        <f t="shared" si="51"/>
        <v>0</v>
      </c>
      <c r="AP100" s="122">
        <f t="shared" si="52"/>
        <v>0</v>
      </c>
      <c r="AQ100" s="123">
        <f t="shared" si="53"/>
        <v>0</v>
      </c>
      <c r="AR100" s="123">
        <f t="shared" si="54"/>
        <v>0</v>
      </c>
      <c r="AS100" s="313"/>
      <c r="AT100" s="313"/>
      <c r="AU100" s="314"/>
      <c r="AV100" s="125">
        <f t="shared" si="55"/>
        <v>0</v>
      </c>
      <c r="AW100" s="119">
        <f t="shared" si="56"/>
        <v>0</v>
      </c>
      <c r="AX100" s="120"/>
      <c r="AY100" s="120"/>
      <c r="AZ100" s="127"/>
      <c r="BA100" s="126">
        <f t="shared" si="57"/>
        <v>0</v>
      </c>
      <c r="BB100" s="119">
        <f t="shared" si="58"/>
        <v>0</v>
      </c>
      <c r="BC100" s="120"/>
      <c r="BD100" s="120"/>
      <c r="BE100" s="127"/>
      <c r="BF100" s="126">
        <f t="shared" si="59"/>
        <v>0</v>
      </c>
      <c r="BG100" s="119">
        <f t="shared" si="60"/>
        <v>0</v>
      </c>
      <c r="BH100" s="120"/>
      <c r="BI100" s="120"/>
      <c r="BJ100" s="127"/>
      <c r="BK100" s="126">
        <f t="shared" si="61"/>
        <v>0</v>
      </c>
      <c r="BL100" s="119">
        <f t="shared" si="62"/>
        <v>0</v>
      </c>
      <c r="BM100" s="123">
        <f t="shared" si="63"/>
        <v>0</v>
      </c>
      <c r="BN100" s="123">
        <f t="shared" si="64"/>
        <v>0</v>
      </c>
      <c r="BO100" s="126">
        <f t="shared" si="72"/>
        <v>0</v>
      </c>
      <c r="BP100" s="128">
        <f t="shared" si="65"/>
        <v>0</v>
      </c>
      <c r="BQ100" s="22"/>
      <c r="BR100" s="129"/>
      <c r="BS100" s="130"/>
      <c r="BT100" s="257" t="str">
        <f t="shared" si="66"/>
        <v/>
      </c>
      <c r="BU100" s="257" t="str">
        <f t="shared" si="67"/>
        <v/>
      </c>
      <c r="BV100" s="257" t="str">
        <f t="shared" si="68"/>
        <v/>
      </c>
      <c r="BW100" s="257" t="str">
        <f t="shared" si="69"/>
        <v/>
      </c>
      <c r="BX100" s="258">
        <f t="shared" si="70"/>
        <v>0</v>
      </c>
      <c r="BY100" s="129"/>
      <c r="BZ100" s="130"/>
      <c r="CA100" s="130" t="str">
        <f t="shared" si="38"/>
        <v/>
      </c>
      <c r="CB100" s="130" t="str">
        <f t="shared" si="39"/>
        <v/>
      </c>
      <c r="CC100" s="130" t="str">
        <f t="shared" si="40"/>
        <v/>
      </c>
      <c r="CD100" s="130" t="str">
        <f t="shared" si="41"/>
        <v/>
      </c>
      <c r="CE100" s="131">
        <f t="shared" si="37"/>
        <v>0</v>
      </c>
      <c r="CF100" s="259">
        <f t="shared" si="71"/>
        <v>0</v>
      </c>
      <c r="CG100" s="132"/>
      <c r="CH100" s="132"/>
      <c r="CI100" s="132"/>
    </row>
    <row r="101" spans="1:87" s="24" customFormat="1" ht="12.75" customHeight="1" outlineLevel="1" x14ac:dyDescent="0.2">
      <c r="A101" s="177" t="s">
        <v>59</v>
      </c>
      <c r="B101" s="312" t="s">
        <v>60</v>
      </c>
      <c r="C101" s="24">
        <v>93</v>
      </c>
      <c r="D101" s="137"/>
      <c r="E101" s="138"/>
      <c r="F101" s="56"/>
      <c r="G101" s="135"/>
      <c r="H101" s="136"/>
      <c r="I101" s="139"/>
      <c r="J101" s="57"/>
      <c r="K101" s="113"/>
      <c r="L101" s="113"/>
      <c r="M101" s="113"/>
      <c r="N101" s="113"/>
      <c r="O101" s="114">
        <f t="shared" si="42"/>
        <v>0</v>
      </c>
      <c r="P101" s="113"/>
      <c r="Q101" s="113"/>
      <c r="R101" s="113"/>
      <c r="S101" s="113"/>
      <c r="T101" s="114">
        <f t="shared" si="43"/>
        <v>0</v>
      </c>
      <c r="U101" s="113">
        <f t="shared" si="44"/>
        <v>0</v>
      </c>
      <c r="V101" s="136"/>
      <c r="W101" s="313"/>
      <c r="X101" s="313"/>
      <c r="Y101" s="313"/>
      <c r="Z101" s="117">
        <f t="shared" si="45"/>
        <v>0</v>
      </c>
      <c r="AA101" s="118">
        <f t="shared" si="46"/>
        <v>0</v>
      </c>
      <c r="AB101" s="121"/>
      <c r="AC101" s="121"/>
      <c r="AD101" s="121"/>
      <c r="AE101" s="117">
        <f t="shared" si="47"/>
        <v>0</v>
      </c>
      <c r="AF101" s="118">
        <f t="shared" si="48"/>
        <v>0</v>
      </c>
      <c r="AG101" s="120"/>
      <c r="AH101" s="120"/>
      <c r="AI101" s="121"/>
      <c r="AJ101" s="117">
        <f t="shared" si="49"/>
        <v>0</v>
      </c>
      <c r="AK101" s="119">
        <f t="shared" si="50"/>
        <v>0</v>
      </c>
      <c r="AL101" s="53"/>
      <c r="AM101" s="53"/>
      <c r="AN101" s="53"/>
      <c r="AO101" s="54">
        <f t="shared" si="51"/>
        <v>0</v>
      </c>
      <c r="AP101" s="122">
        <f t="shared" si="52"/>
        <v>0</v>
      </c>
      <c r="AQ101" s="123">
        <f t="shared" si="53"/>
        <v>0</v>
      </c>
      <c r="AR101" s="123">
        <f t="shared" si="54"/>
        <v>0</v>
      </c>
      <c r="AS101" s="313"/>
      <c r="AT101" s="313"/>
      <c r="AU101" s="314"/>
      <c r="AV101" s="125">
        <f t="shared" si="55"/>
        <v>0</v>
      </c>
      <c r="AW101" s="119">
        <f t="shared" si="56"/>
        <v>0</v>
      </c>
      <c r="AX101" s="120"/>
      <c r="AY101" s="120"/>
      <c r="AZ101" s="127"/>
      <c r="BA101" s="126">
        <f t="shared" si="57"/>
        <v>0</v>
      </c>
      <c r="BB101" s="119">
        <f t="shared" si="58"/>
        <v>0</v>
      </c>
      <c r="BC101" s="120"/>
      <c r="BD101" s="120"/>
      <c r="BE101" s="127"/>
      <c r="BF101" s="126">
        <f t="shared" si="59"/>
        <v>0</v>
      </c>
      <c r="BG101" s="119">
        <f t="shared" si="60"/>
        <v>0</v>
      </c>
      <c r="BH101" s="120"/>
      <c r="BI101" s="120"/>
      <c r="BJ101" s="127"/>
      <c r="BK101" s="126">
        <f t="shared" si="61"/>
        <v>0</v>
      </c>
      <c r="BL101" s="119">
        <f t="shared" si="62"/>
        <v>0</v>
      </c>
      <c r="BM101" s="123">
        <f t="shared" si="63"/>
        <v>0</v>
      </c>
      <c r="BN101" s="123">
        <f t="shared" si="64"/>
        <v>0</v>
      </c>
      <c r="BO101" s="126">
        <f t="shared" si="72"/>
        <v>0</v>
      </c>
      <c r="BP101" s="128">
        <f t="shared" si="65"/>
        <v>0</v>
      </c>
      <c r="BQ101" s="22"/>
      <c r="BR101" s="129"/>
      <c r="BS101" s="130"/>
      <c r="BT101" s="257" t="str">
        <f t="shared" si="66"/>
        <v/>
      </c>
      <c r="BU101" s="257" t="str">
        <f t="shared" si="67"/>
        <v/>
      </c>
      <c r="BV101" s="257" t="str">
        <f t="shared" si="68"/>
        <v/>
      </c>
      <c r="BW101" s="257" t="str">
        <f t="shared" si="69"/>
        <v/>
      </c>
      <c r="BX101" s="258">
        <f t="shared" si="70"/>
        <v>0</v>
      </c>
      <c r="BY101" s="129"/>
      <c r="BZ101" s="130"/>
      <c r="CA101" s="130" t="str">
        <f t="shared" si="38"/>
        <v/>
      </c>
      <c r="CB101" s="130" t="str">
        <f t="shared" si="39"/>
        <v/>
      </c>
      <c r="CC101" s="130" t="str">
        <f t="shared" si="40"/>
        <v/>
      </c>
      <c r="CD101" s="130" t="str">
        <f t="shared" si="41"/>
        <v/>
      </c>
      <c r="CE101" s="131">
        <f t="shared" si="37"/>
        <v>0</v>
      </c>
      <c r="CF101" s="259">
        <f t="shared" si="71"/>
        <v>0</v>
      </c>
      <c r="CG101" s="132"/>
      <c r="CH101" s="132"/>
      <c r="CI101" s="132"/>
    </row>
    <row r="102" spans="1:87" s="24" customFormat="1" ht="12.75" customHeight="1" outlineLevel="1" x14ac:dyDescent="0.2">
      <c r="A102" s="177" t="s">
        <v>59</v>
      </c>
      <c r="B102" s="312" t="s">
        <v>60</v>
      </c>
      <c r="C102" s="24">
        <v>94</v>
      </c>
      <c r="D102" s="137"/>
      <c r="E102" s="138"/>
      <c r="F102" s="56"/>
      <c r="G102" s="135"/>
      <c r="H102" s="136"/>
      <c r="I102" s="139"/>
      <c r="J102" s="57"/>
      <c r="K102" s="113"/>
      <c r="L102" s="113"/>
      <c r="M102" s="113"/>
      <c r="N102" s="113"/>
      <c r="O102" s="114">
        <f t="shared" si="42"/>
        <v>0</v>
      </c>
      <c r="P102" s="113"/>
      <c r="Q102" s="113"/>
      <c r="R102" s="113"/>
      <c r="S102" s="113"/>
      <c r="T102" s="114">
        <f t="shared" si="43"/>
        <v>0</v>
      </c>
      <c r="U102" s="113">
        <f t="shared" si="44"/>
        <v>0</v>
      </c>
      <c r="V102" s="136"/>
      <c r="W102" s="313"/>
      <c r="X102" s="313"/>
      <c r="Y102" s="313"/>
      <c r="Z102" s="117">
        <f t="shared" si="45"/>
        <v>0</v>
      </c>
      <c r="AA102" s="118">
        <f t="shared" si="46"/>
        <v>0</v>
      </c>
      <c r="AB102" s="121"/>
      <c r="AC102" s="121"/>
      <c r="AD102" s="121"/>
      <c r="AE102" s="117">
        <f t="shared" si="47"/>
        <v>0</v>
      </c>
      <c r="AF102" s="118">
        <f t="shared" si="48"/>
        <v>0</v>
      </c>
      <c r="AG102" s="120"/>
      <c r="AH102" s="120"/>
      <c r="AI102" s="121"/>
      <c r="AJ102" s="117">
        <f t="shared" si="49"/>
        <v>0</v>
      </c>
      <c r="AK102" s="119">
        <f t="shared" si="50"/>
        <v>0</v>
      </c>
      <c r="AL102" s="53"/>
      <c r="AM102" s="53"/>
      <c r="AN102" s="53"/>
      <c r="AO102" s="54">
        <f t="shared" si="51"/>
        <v>0</v>
      </c>
      <c r="AP102" s="122">
        <f t="shared" si="52"/>
        <v>0</v>
      </c>
      <c r="AQ102" s="123">
        <f t="shared" si="53"/>
        <v>0</v>
      </c>
      <c r="AR102" s="123">
        <f t="shared" si="54"/>
        <v>0</v>
      </c>
      <c r="AS102" s="313"/>
      <c r="AT102" s="313"/>
      <c r="AU102" s="314"/>
      <c r="AV102" s="125">
        <f t="shared" si="55"/>
        <v>0</v>
      </c>
      <c r="AW102" s="119">
        <f t="shared" si="56"/>
        <v>0</v>
      </c>
      <c r="AX102" s="120"/>
      <c r="AY102" s="120"/>
      <c r="AZ102" s="127"/>
      <c r="BA102" s="126">
        <f t="shared" si="57"/>
        <v>0</v>
      </c>
      <c r="BB102" s="119">
        <f t="shared" si="58"/>
        <v>0</v>
      </c>
      <c r="BC102" s="120"/>
      <c r="BD102" s="120"/>
      <c r="BE102" s="127"/>
      <c r="BF102" s="126">
        <f t="shared" si="59"/>
        <v>0</v>
      </c>
      <c r="BG102" s="119">
        <f t="shared" si="60"/>
        <v>0</v>
      </c>
      <c r="BH102" s="120"/>
      <c r="BI102" s="120"/>
      <c r="BJ102" s="127"/>
      <c r="BK102" s="126">
        <f t="shared" si="61"/>
        <v>0</v>
      </c>
      <c r="BL102" s="119">
        <f t="shared" si="62"/>
        <v>0</v>
      </c>
      <c r="BM102" s="123">
        <f t="shared" si="63"/>
        <v>0</v>
      </c>
      <c r="BN102" s="123">
        <f t="shared" si="64"/>
        <v>0</v>
      </c>
      <c r="BO102" s="126">
        <f t="shared" si="72"/>
        <v>0</v>
      </c>
      <c r="BP102" s="128">
        <f t="shared" si="65"/>
        <v>0</v>
      </c>
      <c r="BQ102" s="22"/>
      <c r="BR102" s="129"/>
      <c r="BS102" s="130"/>
      <c r="BT102" s="257" t="str">
        <f t="shared" si="66"/>
        <v/>
      </c>
      <c r="BU102" s="257" t="str">
        <f t="shared" si="67"/>
        <v/>
      </c>
      <c r="BV102" s="257" t="str">
        <f t="shared" si="68"/>
        <v/>
      </c>
      <c r="BW102" s="257" t="str">
        <f t="shared" si="69"/>
        <v/>
      </c>
      <c r="BX102" s="258">
        <f t="shared" si="70"/>
        <v>0</v>
      </c>
      <c r="BY102" s="129"/>
      <c r="BZ102" s="130"/>
      <c r="CA102" s="130" t="str">
        <f t="shared" si="38"/>
        <v/>
      </c>
      <c r="CB102" s="130" t="str">
        <f t="shared" si="39"/>
        <v/>
      </c>
      <c r="CC102" s="130" t="str">
        <f t="shared" si="40"/>
        <v/>
      </c>
      <c r="CD102" s="130" t="str">
        <f t="shared" si="41"/>
        <v/>
      </c>
      <c r="CE102" s="131">
        <f t="shared" si="37"/>
        <v>0</v>
      </c>
      <c r="CF102" s="259">
        <f t="shared" si="71"/>
        <v>0</v>
      </c>
      <c r="CG102" s="132"/>
      <c r="CH102" s="132"/>
      <c r="CI102" s="132"/>
    </row>
    <row r="103" spans="1:87" s="24" customFormat="1" ht="12.75" customHeight="1" outlineLevel="1" x14ac:dyDescent="0.2">
      <c r="A103" s="177" t="s">
        <v>59</v>
      </c>
      <c r="B103" s="312" t="s">
        <v>60</v>
      </c>
      <c r="C103" s="24">
        <v>95</v>
      </c>
      <c r="D103" s="137"/>
      <c r="E103" s="138"/>
      <c r="F103" s="56"/>
      <c r="G103" s="135"/>
      <c r="H103" s="136"/>
      <c r="I103" s="139"/>
      <c r="J103" s="57"/>
      <c r="K103" s="113"/>
      <c r="L103" s="113"/>
      <c r="M103" s="113"/>
      <c r="N103" s="113"/>
      <c r="O103" s="114">
        <f t="shared" si="42"/>
        <v>0</v>
      </c>
      <c r="P103" s="113"/>
      <c r="Q103" s="113"/>
      <c r="R103" s="113"/>
      <c r="S103" s="113"/>
      <c r="T103" s="114">
        <f t="shared" si="43"/>
        <v>0</v>
      </c>
      <c r="U103" s="113">
        <f t="shared" si="44"/>
        <v>0</v>
      </c>
      <c r="V103" s="136"/>
      <c r="W103" s="313"/>
      <c r="X103" s="313"/>
      <c r="Y103" s="313"/>
      <c r="Z103" s="117">
        <f t="shared" si="45"/>
        <v>0</v>
      </c>
      <c r="AA103" s="118">
        <f t="shared" si="46"/>
        <v>0</v>
      </c>
      <c r="AB103" s="121"/>
      <c r="AC103" s="121"/>
      <c r="AD103" s="121"/>
      <c r="AE103" s="117">
        <f t="shared" si="47"/>
        <v>0</v>
      </c>
      <c r="AF103" s="118">
        <f t="shared" si="48"/>
        <v>0</v>
      </c>
      <c r="AG103" s="120"/>
      <c r="AH103" s="120"/>
      <c r="AI103" s="121"/>
      <c r="AJ103" s="117">
        <f t="shared" si="49"/>
        <v>0</v>
      </c>
      <c r="AK103" s="119">
        <f t="shared" si="50"/>
        <v>0</v>
      </c>
      <c r="AL103" s="53"/>
      <c r="AM103" s="53"/>
      <c r="AN103" s="53"/>
      <c r="AO103" s="54">
        <f t="shared" si="51"/>
        <v>0</v>
      </c>
      <c r="AP103" s="122">
        <f t="shared" si="52"/>
        <v>0</v>
      </c>
      <c r="AQ103" s="123">
        <f t="shared" si="53"/>
        <v>0</v>
      </c>
      <c r="AR103" s="123">
        <f t="shared" si="54"/>
        <v>0</v>
      </c>
      <c r="AS103" s="313"/>
      <c r="AT103" s="313"/>
      <c r="AU103" s="314"/>
      <c r="AV103" s="125">
        <f t="shared" si="55"/>
        <v>0</v>
      </c>
      <c r="AW103" s="119">
        <f t="shared" si="56"/>
        <v>0</v>
      </c>
      <c r="AX103" s="120"/>
      <c r="AY103" s="120"/>
      <c r="AZ103" s="127"/>
      <c r="BA103" s="126">
        <f t="shared" si="57"/>
        <v>0</v>
      </c>
      <c r="BB103" s="119">
        <f t="shared" si="58"/>
        <v>0</v>
      </c>
      <c r="BC103" s="120"/>
      <c r="BD103" s="120"/>
      <c r="BE103" s="127"/>
      <c r="BF103" s="126">
        <f t="shared" si="59"/>
        <v>0</v>
      </c>
      <c r="BG103" s="119">
        <f t="shared" si="60"/>
        <v>0</v>
      </c>
      <c r="BH103" s="120"/>
      <c r="BI103" s="120"/>
      <c r="BJ103" s="127"/>
      <c r="BK103" s="126">
        <f t="shared" si="61"/>
        <v>0</v>
      </c>
      <c r="BL103" s="119">
        <f t="shared" si="62"/>
        <v>0</v>
      </c>
      <c r="BM103" s="123">
        <f t="shared" si="63"/>
        <v>0</v>
      </c>
      <c r="BN103" s="123">
        <f t="shared" si="64"/>
        <v>0</v>
      </c>
      <c r="BO103" s="126">
        <f t="shared" si="72"/>
        <v>0</v>
      </c>
      <c r="BP103" s="128">
        <f t="shared" si="65"/>
        <v>0</v>
      </c>
      <c r="BQ103" s="22"/>
      <c r="BR103" s="129"/>
      <c r="BS103" s="130"/>
      <c r="BT103" s="257" t="str">
        <f t="shared" si="66"/>
        <v/>
      </c>
      <c r="BU103" s="257" t="str">
        <f t="shared" si="67"/>
        <v/>
      </c>
      <c r="BV103" s="257" t="str">
        <f t="shared" si="68"/>
        <v/>
      </c>
      <c r="BW103" s="257" t="str">
        <f t="shared" si="69"/>
        <v/>
      </c>
      <c r="BX103" s="258">
        <f t="shared" si="70"/>
        <v>0</v>
      </c>
      <c r="BY103" s="129"/>
      <c r="BZ103" s="130"/>
      <c r="CA103" s="130" t="str">
        <f t="shared" si="38"/>
        <v/>
      </c>
      <c r="CB103" s="130" t="str">
        <f t="shared" si="39"/>
        <v/>
      </c>
      <c r="CC103" s="130" t="str">
        <f t="shared" si="40"/>
        <v/>
      </c>
      <c r="CD103" s="130" t="str">
        <f t="shared" si="41"/>
        <v/>
      </c>
      <c r="CE103" s="131">
        <f t="shared" si="37"/>
        <v>0</v>
      </c>
      <c r="CF103" s="259">
        <f t="shared" si="71"/>
        <v>0</v>
      </c>
      <c r="CG103" s="132"/>
      <c r="CH103" s="132"/>
      <c r="CI103" s="132"/>
    </row>
    <row r="104" spans="1:87" s="24" customFormat="1" ht="12.75" customHeight="1" outlineLevel="1" x14ac:dyDescent="0.2">
      <c r="A104" s="177" t="s">
        <v>59</v>
      </c>
      <c r="B104" s="312" t="s">
        <v>60</v>
      </c>
      <c r="C104" s="24">
        <v>96</v>
      </c>
      <c r="D104" s="137"/>
      <c r="E104" s="138"/>
      <c r="F104" s="56"/>
      <c r="G104" s="135"/>
      <c r="H104" s="136"/>
      <c r="I104" s="139"/>
      <c r="J104" s="57"/>
      <c r="K104" s="113"/>
      <c r="L104" s="113"/>
      <c r="M104" s="113"/>
      <c r="N104" s="113"/>
      <c r="O104" s="114">
        <f t="shared" si="42"/>
        <v>0</v>
      </c>
      <c r="P104" s="113"/>
      <c r="Q104" s="113"/>
      <c r="R104" s="113"/>
      <c r="S104" s="113"/>
      <c r="T104" s="114">
        <f t="shared" si="43"/>
        <v>0</v>
      </c>
      <c r="U104" s="113">
        <f t="shared" si="44"/>
        <v>0</v>
      </c>
      <c r="V104" s="136"/>
      <c r="W104" s="313"/>
      <c r="X104" s="313"/>
      <c r="Y104" s="313"/>
      <c r="Z104" s="117">
        <f t="shared" si="45"/>
        <v>0</v>
      </c>
      <c r="AA104" s="118">
        <f t="shared" si="46"/>
        <v>0</v>
      </c>
      <c r="AB104" s="121"/>
      <c r="AC104" s="121"/>
      <c r="AD104" s="121"/>
      <c r="AE104" s="117">
        <f t="shared" si="47"/>
        <v>0</v>
      </c>
      <c r="AF104" s="118">
        <f t="shared" si="48"/>
        <v>0</v>
      </c>
      <c r="AG104" s="120"/>
      <c r="AH104" s="120"/>
      <c r="AI104" s="121"/>
      <c r="AJ104" s="117">
        <f t="shared" si="49"/>
        <v>0</v>
      </c>
      <c r="AK104" s="119">
        <f t="shared" si="50"/>
        <v>0</v>
      </c>
      <c r="AL104" s="53"/>
      <c r="AM104" s="53"/>
      <c r="AN104" s="53"/>
      <c r="AO104" s="54">
        <f t="shared" si="51"/>
        <v>0</v>
      </c>
      <c r="AP104" s="122">
        <f t="shared" si="52"/>
        <v>0</v>
      </c>
      <c r="AQ104" s="123">
        <f t="shared" si="53"/>
        <v>0</v>
      </c>
      <c r="AR104" s="123">
        <f t="shared" si="54"/>
        <v>0</v>
      </c>
      <c r="AS104" s="313"/>
      <c r="AT104" s="313"/>
      <c r="AU104" s="314"/>
      <c r="AV104" s="125">
        <f t="shared" si="55"/>
        <v>0</v>
      </c>
      <c r="AW104" s="119">
        <f t="shared" si="56"/>
        <v>0</v>
      </c>
      <c r="AX104" s="120"/>
      <c r="AY104" s="120"/>
      <c r="AZ104" s="127"/>
      <c r="BA104" s="126">
        <f t="shared" si="57"/>
        <v>0</v>
      </c>
      <c r="BB104" s="119">
        <f t="shared" si="58"/>
        <v>0</v>
      </c>
      <c r="BC104" s="120"/>
      <c r="BD104" s="120"/>
      <c r="BE104" s="127"/>
      <c r="BF104" s="126">
        <f t="shared" si="59"/>
        <v>0</v>
      </c>
      <c r="BG104" s="119">
        <f t="shared" si="60"/>
        <v>0</v>
      </c>
      <c r="BH104" s="120"/>
      <c r="BI104" s="120"/>
      <c r="BJ104" s="127"/>
      <c r="BK104" s="126">
        <f t="shared" si="61"/>
        <v>0</v>
      </c>
      <c r="BL104" s="119">
        <f t="shared" si="62"/>
        <v>0</v>
      </c>
      <c r="BM104" s="123">
        <f t="shared" si="63"/>
        <v>0</v>
      </c>
      <c r="BN104" s="123">
        <f t="shared" si="64"/>
        <v>0</v>
      </c>
      <c r="BO104" s="126">
        <f t="shared" si="72"/>
        <v>0</v>
      </c>
      <c r="BP104" s="128">
        <f t="shared" si="65"/>
        <v>0</v>
      </c>
      <c r="BQ104" s="22"/>
      <c r="BR104" s="129"/>
      <c r="BS104" s="130"/>
      <c r="BT104" s="257" t="str">
        <f t="shared" si="66"/>
        <v/>
      </c>
      <c r="BU104" s="257" t="str">
        <f t="shared" si="67"/>
        <v/>
      </c>
      <c r="BV104" s="257" t="str">
        <f t="shared" si="68"/>
        <v/>
      </c>
      <c r="BW104" s="257" t="str">
        <f t="shared" si="69"/>
        <v/>
      </c>
      <c r="BX104" s="258">
        <f t="shared" si="70"/>
        <v>0</v>
      </c>
      <c r="BY104" s="129"/>
      <c r="BZ104" s="130"/>
      <c r="CA104" s="130" t="str">
        <f t="shared" si="38"/>
        <v/>
      </c>
      <c r="CB104" s="130" t="str">
        <f t="shared" si="39"/>
        <v/>
      </c>
      <c r="CC104" s="130" t="str">
        <f t="shared" si="40"/>
        <v/>
      </c>
      <c r="CD104" s="130" t="str">
        <f t="shared" si="41"/>
        <v/>
      </c>
      <c r="CE104" s="131">
        <f t="shared" si="37"/>
        <v>0</v>
      </c>
      <c r="CF104" s="259">
        <f t="shared" si="71"/>
        <v>0</v>
      </c>
      <c r="CG104" s="132"/>
      <c r="CH104" s="132"/>
      <c r="CI104" s="132"/>
    </row>
    <row r="105" spans="1:87" s="24" customFormat="1" ht="12.75" customHeight="1" outlineLevel="1" x14ac:dyDescent="0.2">
      <c r="A105" s="177" t="s">
        <v>59</v>
      </c>
      <c r="B105" s="312" t="s">
        <v>60</v>
      </c>
      <c r="C105" s="24">
        <v>97</v>
      </c>
      <c r="D105" s="137"/>
      <c r="E105" s="138"/>
      <c r="F105" s="56"/>
      <c r="G105" s="135"/>
      <c r="H105" s="136"/>
      <c r="I105" s="139"/>
      <c r="J105" s="57"/>
      <c r="K105" s="113"/>
      <c r="L105" s="113"/>
      <c r="M105" s="113"/>
      <c r="N105" s="113"/>
      <c r="O105" s="114">
        <f t="shared" si="42"/>
        <v>0</v>
      </c>
      <c r="P105" s="113"/>
      <c r="Q105" s="113"/>
      <c r="R105" s="113"/>
      <c r="S105" s="113"/>
      <c r="T105" s="114">
        <f t="shared" si="43"/>
        <v>0</v>
      </c>
      <c r="U105" s="113">
        <f t="shared" si="44"/>
        <v>0</v>
      </c>
      <c r="V105" s="136"/>
      <c r="W105" s="313"/>
      <c r="X105" s="313"/>
      <c r="Y105" s="313"/>
      <c r="Z105" s="117">
        <f t="shared" si="45"/>
        <v>0</v>
      </c>
      <c r="AA105" s="118">
        <f t="shared" si="46"/>
        <v>0</v>
      </c>
      <c r="AB105" s="121"/>
      <c r="AC105" s="121"/>
      <c r="AD105" s="121"/>
      <c r="AE105" s="117">
        <f t="shared" si="47"/>
        <v>0</v>
      </c>
      <c r="AF105" s="118">
        <f t="shared" si="48"/>
        <v>0</v>
      </c>
      <c r="AG105" s="120"/>
      <c r="AH105" s="120"/>
      <c r="AI105" s="121"/>
      <c r="AJ105" s="117">
        <f t="shared" si="49"/>
        <v>0</v>
      </c>
      <c r="AK105" s="119">
        <f t="shared" si="50"/>
        <v>0</v>
      </c>
      <c r="AL105" s="53"/>
      <c r="AM105" s="53"/>
      <c r="AN105" s="53"/>
      <c r="AO105" s="54">
        <f t="shared" si="51"/>
        <v>0</v>
      </c>
      <c r="AP105" s="122">
        <f t="shared" si="52"/>
        <v>0</v>
      </c>
      <c r="AQ105" s="123">
        <f t="shared" si="53"/>
        <v>0</v>
      </c>
      <c r="AR105" s="123">
        <f t="shared" si="54"/>
        <v>0</v>
      </c>
      <c r="AS105" s="313"/>
      <c r="AT105" s="313"/>
      <c r="AU105" s="314"/>
      <c r="AV105" s="125">
        <f t="shared" si="55"/>
        <v>0</v>
      </c>
      <c r="AW105" s="119">
        <f t="shared" si="56"/>
        <v>0</v>
      </c>
      <c r="AX105" s="120"/>
      <c r="AY105" s="120"/>
      <c r="AZ105" s="127"/>
      <c r="BA105" s="126">
        <f t="shared" si="57"/>
        <v>0</v>
      </c>
      <c r="BB105" s="119">
        <f t="shared" si="58"/>
        <v>0</v>
      </c>
      <c r="BC105" s="120"/>
      <c r="BD105" s="120"/>
      <c r="BE105" s="127"/>
      <c r="BF105" s="126">
        <f t="shared" si="59"/>
        <v>0</v>
      </c>
      <c r="BG105" s="119">
        <f t="shared" si="60"/>
        <v>0</v>
      </c>
      <c r="BH105" s="120"/>
      <c r="BI105" s="120"/>
      <c r="BJ105" s="127"/>
      <c r="BK105" s="126">
        <f t="shared" si="61"/>
        <v>0</v>
      </c>
      <c r="BL105" s="119">
        <f t="shared" si="62"/>
        <v>0</v>
      </c>
      <c r="BM105" s="123">
        <f t="shared" si="63"/>
        <v>0</v>
      </c>
      <c r="BN105" s="123">
        <f t="shared" si="64"/>
        <v>0</v>
      </c>
      <c r="BO105" s="126">
        <f t="shared" si="72"/>
        <v>0</v>
      </c>
      <c r="BP105" s="128">
        <f t="shared" si="65"/>
        <v>0</v>
      </c>
      <c r="BQ105" s="22"/>
      <c r="BR105" s="129"/>
      <c r="BS105" s="130"/>
      <c r="BT105" s="257" t="str">
        <f t="shared" si="66"/>
        <v/>
      </c>
      <c r="BU105" s="257" t="str">
        <f t="shared" si="67"/>
        <v/>
      </c>
      <c r="BV105" s="257" t="str">
        <f t="shared" si="68"/>
        <v/>
      </c>
      <c r="BW105" s="257" t="str">
        <f t="shared" si="69"/>
        <v/>
      </c>
      <c r="BX105" s="258">
        <f t="shared" si="70"/>
        <v>0</v>
      </c>
      <c r="BY105" s="129"/>
      <c r="BZ105" s="130"/>
      <c r="CA105" s="130" t="str">
        <f t="shared" si="38"/>
        <v/>
      </c>
      <c r="CB105" s="130" t="str">
        <f t="shared" si="39"/>
        <v/>
      </c>
      <c r="CC105" s="130" t="str">
        <f t="shared" si="40"/>
        <v/>
      </c>
      <c r="CD105" s="130" t="str">
        <f t="shared" si="41"/>
        <v/>
      </c>
      <c r="CE105" s="131">
        <f t="shared" si="37"/>
        <v>0</v>
      </c>
      <c r="CF105" s="259">
        <f t="shared" si="71"/>
        <v>0</v>
      </c>
      <c r="CG105" s="132"/>
      <c r="CH105" s="132"/>
      <c r="CI105" s="132"/>
    </row>
    <row r="106" spans="1:87" s="24" customFormat="1" ht="12.75" customHeight="1" outlineLevel="1" x14ac:dyDescent="0.2">
      <c r="A106" s="177" t="s">
        <v>59</v>
      </c>
      <c r="B106" s="312" t="s">
        <v>60</v>
      </c>
      <c r="C106" s="24">
        <v>98</v>
      </c>
      <c r="D106" s="137"/>
      <c r="E106" s="138"/>
      <c r="F106" s="56"/>
      <c r="G106" s="135"/>
      <c r="H106" s="136"/>
      <c r="I106" s="139"/>
      <c r="J106" s="57"/>
      <c r="K106" s="113"/>
      <c r="L106" s="113"/>
      <c r="M106" s="113"/>
      <c r="N106" s="113"/>
      <c r="O106" s="114">
        <f t="shared" si="42"/>
        <v>0</v>
      </c>
      <c r="P106" s="113"/>
      <c r="Q106" s="113"/>
      <c r="R106" s="113"/>
      <c r="S106" s="113"/>
      <c r="T106" s="114">
        <f t="shared" si="43"/>
        <v>0</v>
      </c>
      <c r="U106" s="113">
        <f t="shared" si="44"/>
        <v>0</v>
      </c>
      <c r="V106" s="136"/>
      <c r="W106" s="313"/>
      <c r="X106" s="313"/>
      <c r="Y106" s="313"/>
      <c r="Z106" s="117">
        <f t="shared" si="45"/>
        <v>0</v>
      </c>
      <c r="AA106" s="118">
        <f t="shared" si="46"/>
        <v>0</v>
      </c>
      <c r="AB106" s="121"/>
      <c r="AC106" s="121"/>
      <c r="AD106" s="121"/>
      <c r="AE106" s="117">
        <f t="shared" si="47"/>
        <v>0</v>
      </c>
      <c r="AF106" s="118">
        <f t="shared" si="48"/>
        <v>0</v>
      </c>
      <c r="AG106" s="120"/>
      <c r="AH106" s="120"/>
      <c r="AI106" s="121"/>
      <c r="AJ106" s="117">
        <f t="shared" si="49"/>
        <v>0</v>
      </c>
      <c r="AK106" s="119">
        <f t="shared" si="50"/>
        <v>0</v>
      </c>
      <c r="AL106" s="53"/>
      <c r="AM106" s="53"/>
      <c r="AN106" s="53"/>
      <c r="AO106" s="54">
        <f t="shared" si="51"/>
        <v>0</v>
      </c>
      <c r="AP106" s="122">
        <f t="shared" si="52"/>
        <v>0</v>
      </c>
      <c r="AQ106" s="123">
        <f t="shared" si="53"/>
        <v>0</v>
      </c>
      <c r="AR106" s="123">
        <f t="shared" si="54"/>
        <v>0</v>
      </c>
      <c r="AS106" s="313"/>
      <c r="AT106" s="313"/>
      <c r="AU106" s="314"/>
      <c r="AV106" s="125">
        <f t="shared" si="55"/>
        <v>0</v>
      </c>
      <c r="AW106" s="119">
        <f t="shared" si="56"/>
        <v>0</v>
      </c>
      <c r="AX106" s="120"/>
      <c r="AY106" s="120"/>
      <c r="AZ106" s="127"/>
      <c r="BA106" s="126">
        <f t="shared" si="57"/>
        <v>0</v>
      </c>
      <c r="BB106" s="119">
        <f t="shared" si="58"/>
        <v>0</v>
      </c>
      <c r="BC106" s="120"/>
      <c r="BD106" s="120"/>
      <c r="BE106" s="127"/>
      <c r="BF106" s="126">
        <f t="shared" si="59"/>
        <v>0</v>
      </c>
      <c r="BG106" s="119">
        <f t="shared" si="60"/>
        <v>0</v>
      </c>
      <c r="BH106" s="120"/>
      <c r="BI106" s="120"/>
      <c r="BJ106" s="127"/>
      <c r="BK106" s="126">
        <f t="shared" si="61"/>
        <v>0</v>
      </c>
      <c r="BL106" s="119">
        <f t="shared" si="62"/>
        <v>0</v>
      </c>
      <c r="BM106" s="123">
        <f t="shared" si="63"/>
        <v>0</v>
      </c>
      <c r="BN106" s="123">
        <f t="shared" si="64"/>
        <v>0</v>
      </c>
      <c r="BO106" s="126">
        <f t="shared" si="72"/>
        <v>0</v>
      </c>
      <c r="BP106" s="128">
        <f t="shared" si="65"/>
        <v>0</v>
      </c>
      <c r="BQ106" s="22"/>
      <c r="BR106" s="129"/>
      <c r="BS106" s="130"/>
      <c r="BT106" s="257" t="str">
        <f t="shared" si="66"/>
        <v/>
      </c>
      <c r="BU106" s="257" t="str">
        <f t="shared" si="67"/>
        <v/>
      </c>
      <c r="BV106" s="257" t="str">
        <f t="shared" si="68"/>
        <v/>
      </c>
      <c r="BW106" s="257" t="str">
        <f t="shared" si="69"/>
        <v/>
      </c>
      <c r="BX106" s="258">
        <f t="shared" si="70"/>
        <v>0</v>
      </c>
      <c r="BY106" s="129"/>
      <c r="BZ106" s="130"/>
      <c r="CA106" s="130" t="str">
        <f t="shared" si="38"/>
        <v/>
      </c>
      <c r="CB106" s="130" t="str">
        <f t="shared" si="39"/>
        <v/>
      </c>
      <c r="CC106" s="130" t="str">
        <f t="shared" si="40"/>
        <v/>
      </c>
      <c r="CD106" s="130" t="str">
        <f t="shared" si="41"/>
        <v/>
      </c>
      <c r="CE106" s="131">
        <f t="shared" si="37"/>
        <v>0</v>
      </c>
      <c r="CF106" s="259">
        <f t="shared" si="71"/>
        <v>0</v>
      </c>
      <c r="CG106" s="132"/>
      <c r="CH106" s="132"/>
      <c r="CI106" s="132"/>
    </row>
    <row r="107" spans="1:87" s="24" customFormat="1" ht="12.75" customHeight="1" outlineLevel="1" x14ac:dyDescent="0.2">
      <c r="A107" s="177" t="s">
        <v>59</v>
      </c>
      <c r="B107" s="312" t="s">
        <v>60</v>
      </c>
      <c r="C107" s="24">
        <v>99</v>
      </c>
      <c r="D107" s="137"/>
      <c r="E107" s="138"/>
      <c r="F107" s="56"/>
      <c r="G107" s="135"/>
      <c r="H107" s="136"/>
      <c r="I107" s="139"/>
      <c r="J107" s="57"/>
      <c r="K107" s="113"/>
      <c r="L107" s="113"/>
      <c r="M107" s="113"/>
      <c r="N107" s="113"/>
      <c r="O107" s="114">
        <f t="shared" si="42"/>
        <v>0</v>
      </c>
      <c r="P107" s="113"/>
      <c r="Q107" s="113"/>
      <c r="R107" s="113"/>
      <c r="S107" s="113"/>
      <c r="T107" s="114">
        <f t="shared" si="43"/>
        <v>0</v>
      </c>
      <c r="U107" s="113">
        <f t="shared" si="44"/>
        <v>0</v>
      </c>
      <c r="V107" s="136"/>
      <c r="W107" s="313"/>
      <c r="X107" s="313"/>
      <c r="Y107" s="313"/>
      <c r="Z107" s="117">
        <f t="shared" si="45"/>
        <v>0</v>
      </c>
      <c r="AA107" s="118">
        <f t="shared" si="46"/>
        <v>0</v>
      </c>
      <c r="AB107" s="121"/>
      <c r="AC107" s="121"/>
      <c r="AD107" s="121"/>
      <c r="AE107" s="117">
        <f t="shared" si="47"/>
        <v>0</v>
      </c>
      <c r="AF107" s="118">
        <f t="shared" si="48"/>
        <v>0</v>
      </c>
      <c r="AG107" s="120"/>
      <c r="AH107" s="120"/>
      <c r="AI107" s="121"/>
      <c r="AJ107" s="117">
        <f t="shared" si="49"/>
        <v>0</v>
      </c>
      <c r="AK107" s="119">
        <f t="shared" si="50"/>
        <v>0</v>
      </c>
      <c r="AL107" s="53"/>
      <c r="AM107" s="53"/>
      <c r="AN107" s="53"/>
      <c r="AO107" s="54">
        <f t="shared" si="51"/>
        <v>0</v>
      </c>
      <c r="AP107" s="122">
        <f t="shared" si="52"/>
        <v>0</v>
      </c>
      <c r="AQ107" s="123">
        <f t="shared" si="53"/>
        <v>0</v>
      </c>
      <c r="AR107" s="123">
        <f t="shared" si="54"/>
        <v>0</v>
      </c>
      <c r="AS107" s="313"/>
      <c r="AT107" s="313"/>
      <c r="AU107" s="314"/>
      <c r="AV107" s="125">
        <f t="shared" si="55"/>
        <v>0</v>
      </c>
      <c r="AW107" s="119">
        <f t="shared" si="56"/>
        <v>0</v>
      </c>
      <c r="AX107" s="120"/>
      <c r="AY107" s="120"/>
      <c r="AZ107" s="127"/>
      <c r="BA107" s="126">
        <f t="shared" si="57"/>
        <v>0</v>
      </c>
      <c r="BB107" s="119">
        <f t="shared" si="58"/>
        <v>0</v>
      </c>
      <c r="BC107" s="120"/>
      <c r="BD107" s="120"/>
      <c r="BE107" s="127"/>
      <c r="BF107" s="126">
        <f t="shared" si="59"/>
        <v>0</v>
      </c>
      <c r="BG107" s="119">
        <f t="shared" si="60"/>
        <v>0</v>
      </c>
      <c r="BH107" s="120"/>
      <c r="BI107" s="120"/>
      <c r="BJ107" s="127"/>
      <c r="BK107" s="126">
        <f t="shared" si="61"/>
        <v>0</v>
      </c>
      <c r="BL107" s="119">
        <f t="shared" si="62"/>
        <v>0</v>
      </c>
      <c r="BM107" s="123">
        <f t="shared" si="63"/>
        <v>0</v>
      </c>
      <c r="BN107" s="123">
        <f t="shared" si="64"/>
        <v>0</v>
      </c>
      <c r="BO107" s="126">
        <f t="shared" si="72"/>
        <v>0</v>
      </c>
      <c r="BP107" s="128">
        <f t="shared" si="65"/>
        <v>0</v>
      </c>
      <c r="BQ107" s="22"/>
      <c r="BR107" s="129"/>
      <c r="BS107" s="130"/>
      <c r="BT107" s="257" t="str">
        <f t="shared" si="66"/>
        <v/>
      </c>
      <c r="BU107" s="257" t="str">
        <f t="shared" si="67"/>
        <v/>
      </c>
      <c r="BV107" s="257" t="str">
        <f t="shared" si="68"/>
        <v/>
      </c>
      <c r="BW107" s="257" t="str">
        <f t="shared" si="69"/>
        <v/>
      </c>
      <c r="BX107" s="258">
        <f t="shared" si="70"/>
        <v>0</v>
      </c>
      <c r="BY107" s="129"/>
      <c r="BZ107" s="130"/>
      <c r="CA107" s="130" t="str">
        <f t="shared" si="38"/>
        <v/>
      </c>
      <c r="CB107" s="130" t="str">
        <f t="shared" si="39"/>
        <v/>
      </c>
      <c r="CC107" s="130" t="str">
        <f t="shared" si="40"/>
        <v/>
      </c>
      <c r="CD107" s="130" t="str">
        <f t="shared" si="41"/>
        <v/>
      </c>
      <c r="CE107" s="131">
        <f t="shared" si="37"/>
        <v>0</v>
      </c>
      <c r="CF107" s="259">
        <f t="shared" si="71"/>
        <v>0</v>
      </c>
      <c r="CG107" s="132"/>
      <c r="CH107" s="132"/>
      <c r="CI107" s="132"/>
    </row>
    <row r="108" spans="1:87" s="24" customFormat="1" ht="12.75" customHeight="1" outlineLevel="1" x14ac:dyDescent="0.2">
      <c r="A108" s="177" t="s">
        <v>59</v>
      </c>
      <c r="B108" s="312" t="s">
        <v>60</v>
      </c>
      <c r="C108" s="24">
        <v>100</v>
      </c>
      <c r="D108" s="137"/>
      <c r="E108" s="138"/>
      <c r="F108" s="56"/>
      <c r="G108" s="135"/>
      <c r="H108" s="136"/>
      <c r="I108" s="139"/>
      <c r="J108" s="57"/>
      <c r="K108" s="113"/>
      <c r="L108" s="113"/>
      <c r="M108" s="113"/>
      <c r="N108" s="113"/>
      <c r="O108" s="114">
        <f t="shared" si="42"/>
        <v>0</v>
      </c>
      <c r="P108" s="113"/>
      <c r="Q108" s="113"/>
      <c r="R108" s="113"/>
      <c r="S108" s="113"/>
      <c r="T108" s="114">
        <f t="shared" si="43"/>
        <v>0</v>
      </c>
      <c r="U108" s="113">
        <f t="shared" si="44"/>
        <v>0</v>
      </c>
      <c r="V108" s="136"/>
      <c r="W108" s="313"/>
      <c r="X108" s="313"/>
      <c r="Y108" s="313"/>
      <c r="Z108" s="117">
        <f t="shared" si="45"/>
        <v>0</v>
      </c>
      <c r="AA108" s="118">
        <f t="shared" si="46"/>
        <v>0</v>
      </c>
      <c r="AB108" s="121"/>
      <c r="AC108" s="121"/>
      <c r="AD108" s="121"/>
      <c r="AE108" s="117">
        <f t="shared" si="47"/>
        <v>0</v>
      </c>
      <c r="AF108" s="118">
        <f t="shared" si="48"/>
        <v>0</v>
      </c>
      <c r="AG108" s="120"/>
      <c r="AH108" s="120"/>
      <c r="AI108" s="121"/>
      <c r="AJ108" s="117">
        <f t="shared" si="49"/>
        <v>0</v>
      </c>
      <c r="AK108" s="119">
        <f t="shared" si="50"/>
        <v>0</v>
      </c>
      <c r="AL108" s="53"/>
      <c r="AM108" s="53"/>
      <c r="AN108" s="53"/>
      <c r="AO108" s="54">
        <f t="shared" si="51"/>
        <v>0</v>
      </c>
      <c r="AP108" s="122">
        <f t="shared" si="52"/>
        <v>0</v>
      </c>
      <c r="AQ108" s="123">
        <f t="shared" si="53"/>
        <v>0</v>
      </c>
      <c r="AR108" s="123">
        <f t="shared" si="54"/>
        <v>0</v>
      </c>
      <c r="AS108" s="313"/>
      <c r="AT108" s="313"/>
      <c r="AU108" s="314"/>
      <c r="AV108" s="125">
        <f t="shared" si="55"/>
        <v>0</v>
      </c>
      <c r="AW108" s="119">
        <f t="shared" si="56"/>
        <v>0</v>
      </c>
      <c r="AX108" s="120"/>
      <c r="AY108" s="120"/>
      <c r="AZ108" s="127"/>
      <c r="BA108" s="126">
        <f t="shared" si="57"/>
        <v>0</v>
      </c>
      <c r="BB108" s="119">
        <f t="shared" si="58"/>
        <v>0</v>
      </c>
      <c r="BC108" s="120"/>
      <c r="BD108" s="120"/>
      <c r="BE108" s="127"/>
      <c r="BF108" s="126">
        <f t="shared" si="59"/>
        <v>0</v>
      </c>
      <c r="BG108" s="119">
        <f t="shared" si="60"/>
        <v>0</v>
      </c>
      <c r="BH108" s="120"/>
      <c r="BI108" s="120"/>
      <c r="BJ108" s="127"/>
      <c r="BK108" s="126">
        <f t="shared" si="61"/>
        <v>0</v>
      </c>
      <c r="BL108" s="119">
        <f t="shared" si="62"/>
        <v>0</v>
      </c>
      <c r="BM108" s="123">
        <f t="shared" si="63"/>
        <v>0</v>
      </c>
      <c r="BN108" s="123">
        <f t="shared" si="64"/>
        <v>0</v>
      </c>
      <c r="BO108" s="126">
        <f t="shared" si="72"/>
        <v>0</v>
      </c>
      <c r="BP108" s="128">
        <f t="shared" si="65"/>
        <v>0</v>
      </c>
      <c r="BQ108" s="22"/>
      <c r="BR108" s="129"/>
      <c r="BS108" s="130"/>
      <c r="BT108" s="257" t="str">
        <f t="shared" si="66"/>
        <v/>
      </c>
      <c r="BU108" s="257" t="str">
        <f t="shared" si="67"/>
        <v/>
      </c>
      <c r="BV108" s="257" t="str">
        <f t="shared" si="68"/>
        <v/>
      </c>
      <c r="BW108" s="257" t="str">
        <f t="shared" si="69"/>
        <v/>
      </c>
      <c r="BX108" s="258">
        <f t="shared" si="70"/>
        <v>0</v>
      </c>
      <c r="BY108" s="129"/>
      <c r="BZ108" s="130"/>
      <c r="CA108" s="130" t="str">
        <f t="shared" si="38"/>
        <v/>
      </c>
      <c r="CB108" s="130" t="str">
        <f t="shared" si="39"/>
        <v/>
      </c>
      <c r="CC108" s="130" t="str">
        <f t="shared" si="40"/>
        <v/>
      </c>
      <c r="CD108" s="130" t="str">
        <f t="shared" si="41"/>
        <v/>
      </c>
      <c r="CE108" s="131">
        <f t="shared" si="37"/>
        <v>0</v>
      </c>
      <c r="CF108" s="259">
        <f t="shared" si="71"/>
        <v>0</v>
      </c>
      <c r="CG108" s="132"/>
      <c r="CH108" s="132"/>
      <c r="CI108" s="132"/>
    </row>
    <row r="109" spans="1:87" s="24" customFormat="1" ht="12.75" customHeight="1" outlineLevel="1" x14ac:dyDescent="0.2">
      <c r="A109" s="177" t="s">
        <v>59</v>
      </c>
      <c r="B109" s="312" t="s">
        <v>60</v>
      </c>
      <c r="C109" s="24">
        <v>101</v>
      </c>
      <c r="D109" s="137"/>
      <c r="E109" s="138"/>
      <c r="F109" s="56"/>
      <c r="G109" s="135"/>
      <c r="H109" s="136"/>
      <c r="I109" s="139"/>
      <c r="J109" s="57"/>
      <c r="K109" s="113"/>
      <c r="L109" s="113"/>
      <c r="M109" s="113"/>
      <c r="N109" s="113"/>
      <c r="O109" s="114">
        <f t="shared" si="42"/>
        <v>0</v>
      </c>
      <c r="P109" s="113"/>
      <c r="Q109" s="113"/>
      <c r="R109" s="113"/>
      <c r="S109" s="113"/>
      <c r="T109" s="114">
        <f t="shared" si="43"/>
        <v>0</v>
      </c>
      <c r="U109" s="113">
        <f t="shared" si="44"/>
        <v>0</v>
      </c>
      <c r="V109" s="136"/>
      <c r="W109" s="313"/>
      <c r="X109" s="313"/>
      <c r="Y109" s="313"/>
      <c r="Z109" s="117">
        <f t="shared" si="45"/>
        <v>0</v>
      </c>
      <c r="AA109" s="118">
        <f t="shared" si="46"/>
        <v>0</v>
      </c>
      <c r="AB109" s="121"/>
      <c r="AC109" s="121"/>
      <c r="AD109" s="121"/>
      <c r="AE109" s="117">
        <f t="shared" si="47"/>
        <v>0</v>
      </c>
      <c r="AF109" s="118">
        <f t="shared" si="48"/>
        <v>0</v>
      </c>
      <c r="AG109" s="120"/>
      <c r="AH109" s="120"/>
      <c r="AI109" s="121"/>
      <c r="AJ109" s="117">
        <f t="shared" si="49"/>
        <v>0</v>
      </c>
      <c r="AK109" s="119">
        <f t="shared" si="50"/>
        <v>0</v>
      </c>
      <c r="AL109" s="53"/>
      <c r="AM109" s="53"/>
      <c r="AN109" s="53"/>
      <c r="AO109" s="54">
        <f t="shared" si="51"/>
        <v>0</v>
      </c>
      <c r="AP109" s="122">
        <f t="shared" si="52"/>
        <v>0</v>
      </c>
      <c r="AQ109" s="123">
        <f t="shared" si="53"/>
        <v>0</v>
      </c>
      <c r="AR109" s="123">
        <f t="shared" si="54"/>
        <v>0</v>
      </c>
      <c r="AS109" s="313"/>
      <c r="AT109" s="313"/>
      <c r="AU109" s="314"/>
      <c r="AV109" s="125">
        <f t="shared" si="55"/>
        <v>0</v>
      </c>
      <c r="AW109" s="119">
        <f t="shared" si="56"/>
        <v>0</v>
      </c>
      <c r="AX109" s="120"/>
      <c r="AY109" s="120"/>
      <c r="AZ109" s="127"/>
      <c r="BA109" s="126">
        <f t="shared" si="57"/>
        <v>0</v>
      </c>
      <c r="BB109" s="119">
        <f t="shared" si="58"/>
        <v>0</v>
      </c>
      <c r="BC109" s="120"/>
      <c r="BD109" s="120"/>
      <c r="BE109" s="127"/>
      <c r="BF109" s="126">
        <f t="shared" si="59"/>
        <v>0</v>
      </c>
      <c r="BG109" s="119">
        <f t="shared" si="60"/>
        <v>0</v>
      </c>
      <c r="BH109" s="120"/>
      <c r="BI109" s="120"/>
      <c r="BJ109" s="127"/>
      <c r="BK109" s="126">
        <f t="shared" si="61"/>
        <v>0</v>
      </c>
      <c r="BL109" s="119">
        <f t="shared" si="62"/>
        <v>0</v>
      </c>
      <c r="BM109" s="123">
        <f t="shared" si="63"/>
        <v>0</v>
      </c>
      <c r="BN109" s="123">
        <f t="shared" si="64"/>
        <v>0</v>
      </c>
      <c r="BO109" s="126">
        <f t="shared" si="72"/>
        <v>0</v>
      </c>
      <c r="BP109" s="128">
        <f t="shared" si="65"/>
        <v>0</v>
      </c>
      <c r="BQ109" s="22"/>
      <c r="BR109" s="129"/>
      <c r="BS109" s="130"/>
      <c r="BT109" s="257" t="str">
        <f t="shared" si="66"/>
        <v/>
      </c>
      <c r="BU109" s="257" t="str">
        <f t="shared" si="67"/>
        <v/>
      </c>
      <c r="BV109" s="257" t="str">
        <f t="shared" si="68"/>
        <v/>
      </c>
      <c r="BW109" s="257" t="str">
        <f t="shared" si="69"/>
        <v/>
      </c>
      <c r="BX109" s="258">
        <f t="shared" si="70"/>
        <v>0</v>
      </c>
      <c r="BY109" s="129"/>
      <c r="BZ109" s="130"/>
      <c r="CA109" s="130" t="str">
        <f t="shared" si="38"/>
        <v/>
      </c>
      <c r="CB109" s="130" t="str">
        <f t="shared" si="39"/>
        <v/>
      </c>
      <c r="CC109" s="130" t="str">
        <f t="shared" si="40"/>
        <v/>
      </c>
      <c r="CD109" s="130" t="str">
        <f t="shared" si="41"/>
        <v/>
      </c>
      <c r="CE109" s="131">
        <f t="shared" si="37"/>
        <v>0</v>
      </c>
      <c r="CF109" s="259">
        <f t="shared" si="71"/>
        <v>0</v>
      </c>
      <c r="CG109" s="132"/>
      <c r="CH109" s="132"/>
      <c r="CI109" s="132"/>
    </row>
    <row r="110" spans="1:87" s="24" customFormat="1" ht="12.75" customHeight="1" outlineLevel="1" x14ac:dyDescent="0.2">
      <c r="A110" s="177" t="s">
        <v>59</v>
      </c>
      <c r="B110" s="312" t="s">
        <v>60</v>
      </c>
      <c r="C110" s="24">
        <v>102</v>
      </c>
      <c r="D110" s="137"/>
      <c r="E110" s="138"/>
      <c r="F110" s="56"/>
      <c r="G110" s="133"/>
      <c r="H110" s="136"/>
      <c r="I110" s="139"/>
      <c r="J110" s="57"/>
      <c r="K110" s="113"/>
      <c r="L110" s="113"/>
      <c r="M110" s="113"/>
      <c r="N110" s="113"/>
      <c r="O110" s="114">
        <f t="shared" si="42"/>
        <v>0</v>
      </c>
      <c r="P110" s="113"/>
      <c r="Q110" s="113"/>
      <c r="R110" s="113"/>
      <c r="S110" s="113"/>
      <c r="T110" s="114">
        <f t="shared" si="43"/>
        <v>0</v>
      </c>
      <c r="U110" s="113">
        <f t="shared" si="44"/>
        <v>0</v>
      </c>
      <c r="V110" s="136"/>
      <c r="W110" s="313"/>
      <c r="X110" s="313"/>
      <c r="Y110" s="313"/>
      <c r="Z110" s="117">
        <f t="shared" si="45"/>
        <v>0</v>
      </c>
      <c r="AA110" s="118">
        <f t="shared" si="46"/>
        <v>0</v>
      </c>
      <c r="AB110" s="121"/>
      <c r="AC110" s="121"/>
      <c r="AD110" s="121"/>
      <c r="AE110" s="117">
        <f t="shared" si="47"/>
        <v>0</v>
      </c>
      <c r="AF110" s="118">
        <f t="shared" si="48"/>
        <v>0</v>
      </c>
      <c r="AG110" s="120"/>
      <c r="AH110" s="120"/>
      <c r="AI110" s="121"/>
      <c r="AJ110" s="117">
        <f t="shared" si="49"/>
        <v>0</v>
      </c>
      <c r="AK110" s="119">
        <f t="shared" si="50"/>
        <v>0</v>
      </c>
      <c r="AL110" s="53"/>
      <c r="AM110" s="53"/>
      <c r="AN110" s="53"/>
      <c r="AO110" s="54">
        <f t="shared" si="51"/>
        <v>0</v>
      </c>
      <c r="AP110" s="122">
        <f t="shared" si="52"/>
        <v>0</v>
      </c>
      <c r="AQ110" s="123">
        <f t="shared" si="53"/>
        <v>0</v>
      </c>
      <c r="AR110" s="123">
        <f t="shared" si="54"/>
        <v>0</v>
      </c>
      <c r="AS110" s="313"/>
      <c r="AT110" s="313"/>
      <c r="AU110" s="314"/>
      <c r="AV110" s="125">
        <f t="shared" si="55"/>
        <v>0</v>
      </c>
      <c r="AW110" s="119">
        <f t="shared" si="56"/>
        <v>0</v>
      </c>
      <c r="AX110" s="120"/>
      <c r="AY110" s="120"/>
      <c r="AZ110" s="127"/>
      <c r="BA110" s="126">
        <f t="shared" si="57"/>
        <v>0</v>
      </c>
      <c r="BB110" s="119">
        <f t="shared" si="58"/>
        <v>0</v>
      </c>
      <c r="BC110" s="120"/>
      <c r="BD110" s="120"/>
      <c r="BE110" s="127"/>
      <c r="BF110" s="126">
        <f t="shared" si="59"/>
        <v>0</v>
      </c>
      <c r="BG110" s="119">
        <f t="shared" si="60"/>
        <v>0</v>
      </c>
      <c r="BH110" s="120"/>
      <c r="BI110" s="120"/>
      <c r="BJ110" s="127"/>
      <c r="BK110" s="126">
        <f t="shared" si="61"/>
        <v>0</v>
      </c>
      <c r="BL110" s="119">
        <f t="shared" si="62"/>
        <v>0</v>
      </c>
      <c r="BM110" s="123">
        <f t="shared" si="63"/>
        <v>0</v>
      </c>
      <c r="BN110" s="123">
        <f t="shared" si="64"/>
        <v>0</v>
      </c>
      <c r="BO110" s="126">
        <f t="shared" si="72"/>
        <v>0</v>
      </c>
      <c r="BP110" s="128">
        <f t="shared" si="65"/>
        <v>0</v>
      </c>
      <c r="BQ110" s="22"/>
      <c r="BR110" s="129"/>
      <c r="BS110" s="130"/>
      <c r="BT110" s="257" t="str">
        <f t="shared" si="66"/>
        <v/>
      </c>
      <c r="BU110" s="257" t="str">
        <f t="shared" si="67"/>
        <v/>
      </c>
      <c r="BV110" s="257" t="str">
        <f t="shared" si="68"/>
        <v/>
      </c>
      <c r="BW110" s="257" t="str">
        <f t="shared" si="69"/>
        <v/>
      </c>
      <c r="BX110" s="258">
        <f t="shared" si="70"/>
        <v>0</v>
      </c>
      <c r="BY110" s="129"/>
      <c r="BZ110" s="130"/>
      <c r="CA110" s="130" t="str">
        <f t="shared" si="38"/>
        <v/>
      </c>
      <c r="CB110" s="130" t="str">
        <f t="shared" si="39"/>
        <v/>
      </c>
      <c r="CC110" s="130" t="str">
        <f t="shared" si="40"/>
        <v/>
      </c>
      <c r="CD110" s="130" t="str">
        <f t="shared" si="41"/>
        <v/>
      </c>
      <c r="CE110" s="131">
        <f t="shared" si="37"/>
        <v>0</v>
      </c>
      <c r="CF110" s="259">
        <f t="shared" si="71"/>
        <v>0</v>
      </c>
      <c r="CG110" s="132"/>
      <c r="CH110" s="132"/>
      <c r="CI110" s="132"/>
    </row>
    <row r="111" spans="1:87" s="24" customFormat="1" ht="12.75" customHeight="1" outlineLevel="1" x14ac:dyDescent="0.2">
      <c r="A111" s="177" t="s">
        <v>59</v>
      </c>
      <c r="B111" s="312" t="s">
        <v>60</v>
      </c>
      <c r="C111" s="24">
        <v>103</v>
      </c>
      <c r="D111" s="137"/>
      <c r="E111" s="138"/>
      <c r="F111" s="56"/>
      <c r="G111" s="135"/>
      <c r="H111" s="136"/>
      <c r="I111" s="139"/>
      <c r="J111" s="57"/>
      <c r="K111" s="113"/>
      <c r="L111" s="113"/>
      <c r="M111" s="113"/>
      <c r="N111" s="113"/>
      <c r="O111" s="114">
        <f t="shared" si="42"/>
        <v>0</v>
      </c>
      <c r="P111" s="113"/>
      <c r="Q111" s="113"/>
      <c r="R111" s="113"/>
      <c r="S111" s="113"/>
      <c r="T111" s="114">
        <f t="shared" si="43"/>
        <v>0</v>
      </c>
      <c r="U111" s="113">
        <f t="shared" si="44"/>
        <v>0</v>
      </c>
      <c r="V111" s="136"/>
      <c r="W111" s="313"/>
      <c r="X111" s="313"/>
      <c r="Y111" s="313"/>
      <c r="Z111" s="117">
        <f t="shared" si="45"/>
        <v>0</v>
      </c>
      <c r="AA111" s="118">
        <f t="shared" si="46"/>
        <v>0</v>
      </c>
      <c r="AB111" s="121"/>
      <c r="AC111" s="121"/>
      <c r="AD111" s="121"/>
      <c r="AE111" s="117">
        <f t="shared" si="47"/>
        <v>0</v>
      </c>
      <c r="AF111" s="118">
        <f t="shared" si="48"/>
        <v>0</v>
      </c>
      <c r="AG111" s="120"/>
      <c r="AH111" s="120"/>
      <c r="AI111" s="121"/>
      <c r="AJ111" s="117">
        <f t="shared" si="49"/>
        <v>0</v>
      </c>
      <c r="AK111" s="119">
        <f t="shared" si="50"/>
        <v>0</v>
      </c>
      <c r="AL111" s="53"/>
      <c r="AM111" s="53"/>
      <c r="AN111" s="53"/>
      <c r="AO111" s="54">
        <f t="shared" si="51"/>
        <v>0</v>
      </c>
      <c r="AP111" s="122">
        <f t="shared" si="52"/>
        <v>0</v>
      </c>
      <c r="AQ111" s="123">
        <f t="shared" si="53"/>
        <v>0</v>
      </c>
      <c r="AR111" s="123">
        <f t="shared" si="54"/>
        <v>0</v>
      </c>
      <c r="AS111" s="313"/>
      <c r="AT111" s="313"/>
      <c r="AU111" s="314"/>
      <c r="AV111" s="125">
        <f t="shared" si="55"/>
        <v>0</v>
      </c>
      <c r="AW111" s="119">
        <f t="shared" si="56"/>
        <v>0</v>
      </c>
      <c r="AX111" s="120"/>
      <c r="AY111" s="120"/>
      <c r="AZ111" s="127"/>
      <c r="BA111" s="126">
        <f t="shared" si="57"/>
        <v>0</v>
      </c>
      <c r="BB111" s="119">
        <f t="shared" si="58"/>
        <v>0</v>
      </c>
      <c r="BC111" s="120"/>
      <c r="BD111" s="120"/>
      <c r="BE111" s="127"/>
      <c r="BF111" s="126">
        <f t="shared" si="59"/>
        <v>0</v>
      </c>
      <c r="BG111" s="119">
        <f t="shared" si="60"/>
        <v>0</v>
      </c>
      <c r="BH111" s="120"/>
      <c r="BI111" s="120"/>
      <c r="BJ111" s="127"/>
      <c r="BK111" s="126">
        <f t="shared" si="61"/>
        <v>0</v>
      </c>
      <c r="BL111" s="119">
        <f t="shared" si="62"/>
        <v>0</v>
      </c>
      <c r="BM111" s="123">
        <f t="shared" si="63"/>
        <v>0</v>
      </c>
      <c r="BN111" s="123">
        <f t="shared" si="64"/>
        <v>0</v>
      </c>
      <c r="BO111" s="126">
        <f t="shared" si="72"/>
        <v>0</v>
      </c>
      <c r="BP111" s="128">
        <f t="shared" si="65"/>
        <v>0</v>
      </c>
      <c r="BQ111" s="22"/>
      <c r="BR111" s="129"/>
      <c r="BS111" s="130"/>
      <c r="BT111" s="257" t="str">
        <f t="shared" si="66"/>
        <v/>
      </c>
      <c r="BU111" s="257" t="str">
        <f t="shared" si="67"/>
        <v/>
      </c>
      <c r="BV111" s="257" t="str">
        <f t="shared" si="68"/>
        <v/>
      </c>
      <c r="BW111" s="257" t="str">
        <f t="shared" si="69"/>
        <v/>
      </c>
      <c r="BX111" s="258">
        <f t="shared" si="70"/>
        <v>0</v>
      </c>
      <c r="BY111" s="129"/>
      <c r="BZ111" s="130"/>
      <c r="CA111" s="130" t="str">
        <f t="shared" si="38"/>
        <v/>
      </c>
      <c r="CB111" s="130" t="str">
        <f t="shared" si="39"/>
        <v/>
      </c>
      <c r="CC111" s="130" t="str">
        <f t="shared" si="40"/>
        <v/>
      </c>
      <c r="CD111" s="130" t="str">
        <f t="shared" si="41"/>
        <v/>
      </c>
      <c r="CE111" s="131">
        <f t="shared" si="37"/>
        <v>0</v>
      </c>
      <c r="CF111" s="259">
        <f t="shared" si="71"/>
        <v>0</v>
      </c>
      <c r="CG111" s="132"/>
      <c r="CH111" s="132"/>
      <c r="CI111" s="132"/>
    </row>
    <row r="112" spans="1:87" s="24" customFormat="1" ht="12.75" customHeight="1" outlineLevel="1" x14ac:dyDescent="0.2">
      <c r="A112" s="177" t="s">
        <v>59</v>
      </c>
      <c r="B112" s="312" t="s">
        <v>60</v>
      </c>
      <c r="C112" s="24">
        <v>104</v>
      </c>
      <c r="D112" s="137"/>
      <c r="E112" s="138"/>
      <c r="F112" s="56"/>
      <c r="G112" s="135"/>
      <c r="H112" s="136"/>
      <c r="I112" s="139"/>
      <c r="J112" s="57"/>
      <c r="K112" s="113"/>
      <c r="L112" s="113"/>
      <c r="M112" s="113"/>
      <c r="N112" s="113"/>
      <c r="O112" s="114">
        <f t="shared" si="42"/>
        <v>0</v>
      </c>
      <c r="P112" s="113"/>
      <c r="Q112" s="113"/>
      <c r="R112" s="113"/>
      <c r="S112" s="113"/>
      <c r="T112" s="114">
        <f t="shared" si="43"/>
        <v>0</v>
      </c>
      <c r="U112" s="113">
        <f t="shared" si="44"/>
        <v>0</v>
      </c>
      <c r="V112" s="136"/>
      <c r="W112" s="313"/>
      <c r="X112" s="313"/>
      <c r="Y112" s="313"/>
      <c r="Z112" s="117">
        <f t="shared" si="45"/>
        <v>0</v>
      </c>
      <c r="AA112" s="118">
        <f t="shared" si="46"/>
        <v>0</v>
      </c>
      <c r="AB112" s="121"/>
      <c r="AC112" s="121"/>
      <c r="AD112" s="121"/>
      <c r="AE112" s="117">
        <f t="shared" si="47"/>
        <v>0</v>
      </c>
      <c r="AF112" s="118">
        <f t="shared" si="48"/>
        <v>0</v>
      </c>
      <c r="AG112" s="120"/>
      <c r="AH112" s="120"/>
      <c r="AI112" s="121"/>
      <c r="AJ112" s="117">
        <f t="shared" si="49"/>
        <v>0</v>
      </c>
      <c r="AK112" s="119">
        <f t="shared" si="50"/>
        <v>0</v>
      </c>
      <c r="AL112" s="53"/>
      <c r="AM112" s="53"/>
      <c r="AN112" s="53"/>
      <c r="AO112" s="54">
        <f t="shared" si="51"/>
        <v>0</v>
      </c>
      <c r="AP112" s="122">
        <f t="shared" si="52"/>
        <v>0</v>
      </c>
      <c r="AQ112" s="123">
        <f t="shared" si="53"/>
        <v>0</v>
      </c>
      <c r="AR112" s="123">
        <f t="shared" si="54"/>
        <v>0</v>
      </c>
      <c r="AS112" s="313"/>
      <c r="AT112" s="313"/>
      <c r="AU112" s="314"/>
      <c r="AV112" s="125">
        <f t="shared" si="55"/>
        <v>0</v>
      </c>
      <c r="AW112" s="119">
        <f t="shared" si="56"/>
        <v>0</v>
      </c>
      <c r="AX112" s="120"/>
      <c r="AY112" s="120"/>
      <c r="AZ112" s="127"/>
      <c r="BA112" s="126">
        <f t="shared" si="57"/>
        <v>0</v>
      </c>
      <c r="BB112" s="119">
        <f t="shared" si="58"/>
        <v>0</v>
      </c>
      <c r="BC112" s="120"/>
      <c r="BD112" s="120"/>
      <c r="BE112" s="127"/>
      <c r="BF112" s="126">
        <f t="shared" si="59"/>
        <v>0</v>
      </c>
      <c r="BG112" s="119">
        <f t="shared" si="60"/>
        <v>0</v>
      </c>
      <c r="BH112" s="120"/>
      <c r="BI112" s="120"/>
      <c r="BJ112" s="127"/>
      <c r="BK112" s="126">
        <f t="shared" si="61"/>
        <v>0</v>
      </c>
      <c r="BL112" s="119">
        <f t="shared" si="62"/>
        <v>0</v>
      </c>
      <c r="BM112" s="123">
        <f t="shared" si="63"/>
        <v>0</v>
      </c>
      <c r="BN112" s="123">
        <f t="shared" si="64"/>
        <v>0</v>
      </c>
      <c r="BO112" s="126">
        <f t="shared" si="72"/>
        <v>0</v>
      </c>
      <c r="BP112" s="128">
        <f t="shared" si="65"/>
        <v>0</v>
      </c>
      <c r="BQ112" s="22"/>
      <c r="BR112" s="129"/>
      <c r="BS112" s="130"/>
      <c r="BT112" s="257" t="str">
        <f t="shared" si="66"/>
        <v/>
      </c>
      <c r="BU112" s="257" t="str">
        <f t="shared" si="67"/>
        <v/>
      </c>
      <c r="BV112" s="257" t="str">
        <f t="shared" si="68"/>
        <v/>
      </c>
      <c r="BW112" s="257" t="str">
        <f t="shared" si="69"/>
        <v/>
      </c>
      <c r="BX112" s="258">
        <f t="shared" si="70"/>
        <v>0</v>
      </c>
      <c r="BY112" s="129"/>
      <c r="BZ112" s="130"/>
      <c r="CA112" s="130" t="str">
        <f t="shared" si="38"/>
        <v/>
      </c>
      <c r="CB112" s="130" t="str">
        <f t="shared" si="39"/>
        <v/>
      </c>
      <c r="CC112" s="130" t="str">
        <f t="shared" si="40"/>
        <v/>
      </c>
      <c r="CD112" s="130" t="str">
        <f t="shared" si="41"/>
        <v/>
      </c>
      <c r="CE112" s="131">
        <f t="shared" ref="CE112:CE175" si="73">SUM(CA112:CD112)</f>
        <v>0</v>
      </c>
      <c r="CF112" s="259">
        <f t="shared" si="71"/>
        <v>0</v>
      </c>
      <c r="CG112" s="132"/>
      <c r="CH112" s="132"/>
      <c r="CI112" s="132"/>
    </row>
    <row r="113" spans="1:87" s="24" customFormat="1" ht="12.75" customHeight="1" outlineLevel="1" x14ac:dyDescent="0.2">
      <c r="A113" s="177" t="s">
        <v>59</v>
      </c>
      <c r="B113" s="312" t="s">
        <v>60</v>
      </c>
      <c r="C113" s="24">
        <v>105</v>
      </c>
      <c r="D113" s="137"/>
      <c r="E113" s="138"/>
      <c r="F113" s="56"/>
      <c r="G113" s="135"/>
      <c r="H113" s="136"/>
      <c r="I113" s="139"/>
      <c r="J113" s="57"/>
      <c r="K113" s="113"/>
      <c r="L113" s="113"/>
      <c r="M113" s="113"/>
      <c r="N113" s="113"/>
      <c r="O113" s="114">
        <f t="shared" si="42"/>
        <v>0</v>
      </c>
      <c r="P113" s="113"/>
      <c r="Q113" s="113"/>
      <c r="R113" s="113"/>
      <c r="S113" s="113"/>
      <c r="T113" s="114">
        <f t="shared" si="43"/>
        <v>0</v>
      </c>
      <c r="U113" s="113">
        <f t="shared" si="44"/>
        <v>0</v>
      </c>
      <c r="V113" s="136"/>
      <c r="W113" s="313"/>
      <c r="X113" s="313"/>
      <c r="Y113" s="313"/>
      <c r="Z113" s="117">
        <f t="shared" si="45"/>
        <v>0</v>
      </c>
      <c r="AA113" s="118">
        <f t="shared" si="46"/>
        <v>0</v>
      </c>
      <c r="AB113" s="121"/>
      <c r="AC113" s="121"/>
      <c r="AD113" s="121"/>
      <c r="AE113" s="117">
        <f t="shared" si="47"/>
        <v>0</v>
      </c>
      <c r="AF113" s="118">
        <f t="shared" si="48"/>
        <v>0</v>
      </c>
      <c r="AG113" s="120"/>
      <c r="AH113" s="120"/>
      <c r="AI113" s="121"/>
      <c r="AJ113" s="117">
        <f t="shared" si="49"/>
        <v>0</v>
      </c>
      <c r="AK113" s="119">
        <f t="shared" si="50"/>
        <v>0</v>
      </c>
      <c r="AL113" s="53"/>
      <c r="AM113" s="53"/>
      <c r="AN113" s="53"/>
      <c r="AO113" s="54">
        <f t="shared" si="51"/>
        <v>0</v>
      </c>
      <c r="AP113" s="122">
        <f t="shared" si="52"/>
        <v>0</v>
      </c>
      <c r="AQ113" s="123">
        <f t="shared" si="53"/>
        <v>0</v>
      </c>
      <c r="AR113" s="123">
        <f t="shared" si="54"/>
        <v>0</v>
      </c>
      <c r="AS113" s="313"/>
      <c r="AT113" s="313"/>
      <c r="AU113" s="314"/>
      <c r="AV113" s="125">
        <f t="shared" si="55"/>
        <v>0</v>
      </c>
      <c r="AW113" s="119">
        <f t="shared" si="56"/>
        <v>0</v>
      </c>
      <c r="AX113" s="120"/>
      <c r="AY113" s="120"/>
      <c r="AZ113" s="127"/>
      <c r="BA113" s="126">
        <f t="shared" si="57"/>
        <v>0</v>
      </c>
      <c r="BB113" s="119">
        <f t="shared" si="58"/>
        <v>0</v>
      </c>
      <c r="BC113" s="120"/>
      <c r="BD113" s="120"/>
      <c r="BE113" s="127"/>
      <c r="BF113" s="126">
        <f t="shared" si="59"/>
        <v>0</v>
      </c>
      <c r="BG113" s="119">
        <f t="shared" si="60"/>
        <v>0</v>
      </c>
      <c r="BH113" s="120"/>
      <c r="BI113" s="120"/>
      <c r="BJ113" s="127"/>
      <c r="BK113" s="126">
        <f t="shared" si="61"/>
        <v>0</v>
      </c>
      <c r="BL113" s="119">
        <f t="shared" si="62"/>
        <v>0</v>
      </c>
      <c r="BM113" s="123">
        <f t="shared" si="63"/>
        <v>0</v>
      </c>
      <c r="BN113" s="123">
        <f t="shared" si="64"/>
        <v>0</v>
      </c>
      <c r="BO113" s="126">
        <f t="shared" si="72"/>
        <v>0</v>
      </c>
      <c r="BP113" s="128">
        <f t="shared" si="65"/>
        <v>0</v>
      </c>
      <c r="BQ113" s="22"/>
      <c r="BR113" s="129"/>
      <c r="BS113" s="130"/>
      <c r="BT113" s="257" t="str">
        <f t="shared" si="66"/>
        <v/>
      </c>
      <c r="BU113" s="257" t="str">
        <f t="shared" si="67"/>
        <v/>
      </c>
      <c r="BV113" s="257" t="str">
        <f t="shared" si="68"/>
        <v/>
      </c>
      <c r="BW113" s="257" t="str">
        <f t="shared" si="69"/>
        <v/>
      </c>
      <c r="BX113" s="258">
        <f t="shared" si="70"/>
        <v>0</v>
      </c>
      <c r="BY113" s="129"/>
      <c r="BZ113" s="130"/>
      <c r="CA113" s="130" t="str">
        <f t="shared" si="38"/>
        <v/>
      </c>
      <c r="CB113" s="130" t="str">
        <f t="shared" si="39"/>
        <v/>
      </c>
      <c r="CC113" s="130" t="str">
        <f t="shared" si="40"/>
        <v/>
      </c>
      <c r="CD113" s="130" t="str">
        <f t="shared" si="41"/>
        <v/>
      </c>
      <c r="CE113" s="131">
        <f t="shared" si="73"/>
        <v>0</v>
      </c>
      <c r="CF113" s="259">
        <f t="shared" si="71"/>
        <v>0</v>
      </c>
      <c r="CG113" s="132"/>
      <c r="CH113" s="132"/>
      <c r="CI113" s="132"/>
    </row>
    <row r="114" spans="1:87" s="24" customFormat="1" ht="12.75" customHeight="1" outlineLevel="1" x14ac:dyDescent="0.2">
      <c r="A114" s="177" t="s">
        <v>59</v>
      </c>
      <c r="B114" s="312" t="s">
        <v>60</v>
      </c>
      <c r="C114" s="24">
        <v>106</v>
      </c>
      <c r="D114" s="137"/>
      <c r="E114" s="138"/>
      <c r="F114" s="56"/>
      <c r="G114" s="135"/>
      <c r="H114" s="136"/>
      <c r="I114" s="139"/>
      <c r="J114" s="57"/>
      <c r="K114" s="113"/>
      <c r="L114" s="113"/>
      <c r="M114" s="113"/>
      <c r="N114" s="113"/>
      <c r="O114" s="114">
        <f t="shared" si="42"/>
        <v>0</v>
      </c>
      <c r="P114" s="113"/>
      <c r="Q114" s="113"/>
      <c r="R114" s="113"/>
      <c r="S114" s="113"/>
      <c r="T114" s="114">
        <f t="shared" si="43"/>
        <v>0</v>
      </c>
      <c r="U114" s="113">
        <f t="shared" si="44"/>
        <v>0</v>
      </c>
      <c r="V114" s="136"/>
      <c r="W114" s="313"/>
      <c r="X114" s="313"/>
      <c r="Y114" s="313"/>
      <c r="Z114" s="117">
        <f t="shared" si="45"/>
        <v>0</v>
      </c>
      <c r="AA114" s="118">
        <f t="shared" si="46"/>
        <v>0</v>
      </c>
      <c r="AB114" s="121"/>
      <c r="AC114" s="121"/>
      <c r="AD114" s="121"/>
      <c r="AE114" s="117">
        <f t="shared" si="47"/>
        <v>0</v>
      </c>
      <c r="AF114" s="118">
        <f t="shared" si="48"/>
        <v>0</v>
      </c>
      <c r="AG114" s="120"/>
      <c r="AH114" s="120"/>
      <c r="AI114" s="121"/>
      <c r="AJ114" s="117">
        <f t="shared" si="49"/>
        <v>0</v>
      </c>
      <c r="AK114" s="119">
        <f t="shared" si="50"/>
        <v>0</v>
      </c>
      <c r="AL114" s="53"/>
      <c r="AM114" s="53"/>
      <c r="AN114" s="53"/>
      <c r="AO114" s="54">
        <f t="shared" si="51"/>
        <v>0</v>
      </c>
      <c r="AP114" s="122">
        <f t="shared" si="52"/>
        <v>0</v>
      </c>
      <c r="AQ114" s="123">
        <f t="shared" si="53"/>
        <v>0</v>
      </c>
      <c r="AR114" s="123">
        <f t="shared" si="54"/>
        <v>0</v>
      </c>
      <c r="AS114" s="313"/>
      <c r="AT114" s="313"/>
      <c r="AU114" s="314"/>
      <c r="AV114" s="125">
        <f t="shared" si="55"/>
        <v>0</v>
      </c>
      <c r="AW114" s="119">
        <f t="shared" si="56"/>
        <v>0</v>
      </c>
      <c r="AX114" s="120"/>
      <c r="AY114" s="120"/>
      <c r="AZ114" s="127"/>
      <c r="BA114" s="126">
        <f t="shared" si="57"/>
        <v>0</v>
      </c>
      <c r="BB114" s="119">
        <f t="shared" si="58"/>
        <v>0</v>
      </c>
      <c r="BC114" s="120"/>
      <c r="BD114" s="120"/>
      <c r="BE114" s="127"/>
      <c r="BF114" s="126">
        <f t="shared" si="59"/>
        <v>0</v>
      </c>
      <c r="BG114" s="119">
        <f t="shared" si="60"/>
        <v>0</v>
      </c>
      <c r="BH114" s="120"/>
      <c r="BI114" s="120"/>
      <c r="BJ114" s="127"/>
      <c r="BK114" s="126">
        <f t="shared" si="61"/>
        <v>0</v>
      </c>
      <c r="BL114" s="119">
        <f t="shared" si="62"/>
        <v>0</v>
      </c>
      <c r="BM114" s="123">
        <f t="shared" si="63"/>
        <v>0</v>
      </c>
      <c r="BN114" s="123">
        <f t="shared" si="64"/>
        <v>0</v>
      </c>
      <c r="BO114" s="126">
        <f t="shared" si="72"/>
        <v>0</v>
      </c>
      <c r="BP114" s="128">
        <f t="shared" si="65"/>
        <v>0</v>
      </c>
      <c r="BQ114" s="22"/>
      <c r="BR114" s="129"/>
      <c r="BS114" s="130"/>
      <c r="BT114" s="257" t="str">
        <f t="shared" si="66"/>
        <v/>
      </c>
      <c r="BU114" s="257" t="str">
        <f t="shared" si="67"/>
        <v/>
      </c>
      <c r="BV114" s="257" t="str">
        <f t="shared" si="68"/>
        <v/>
      </c>
      <c r="BW114" s="257" t="str">
        <f t="shared" si="69"/>
        <v/>
      </c>
      <c r="BX114" s="258">
        <f t="shared" si="70"/>
        <v>0</v>
      </c>
      <c r="BY114" s="129"/>
      <c r="BZ114" s="130"/>
      <c r="CA114" s="130" t="str">
        <f t="shared" si="38"/>
        <v/>
      </c>
      <c r="CB114" s="130" t="str">
        <f t="shared" si="39"/>
        <v/>
      </c>
      <c r="CC114" s="130" t="str">
        <f t="shared" si="40"/>
        <v/>
      </c>
      <c r="CD114" s="130" t="str">
        <f t="shared" si="41"/>
        <v/>
      </c>
      <c r="CE114" s="131">
        <f t="shared" si="73"/>
        <v>0</v>
      </c>
      <c r="CF114" s="259">
        <f t="shared" si="71"/>
        <v>0</v>
      </c>
      <c r="CG114" s="132"/>
      <c r="CH114" s="132"/>
      <c r="CI114" s="132"/>
    </row>
    <row r="115" spans="1:87" s="24" customFormat="1" ht="12.75" customHeight="1" outlineLevel="1" x14ac:dyDescent="0.2">
      <c r="A115" s="177" t="s">
        <v>59</v>
      </c>
      <c r="B115" s="312" t="s">
        <v>60</v>
      </c>
      <c r="C115" s="24">
        <v>107</v>
      </c>
      <c r="D115" s="137"/>
      <c r="E115" s="138"/>
      <c r="F115" s="56"/>
      <c r="G115" s="135"/>
      <c r="H115" s="136"/>
      <c r="I115" s="139"/>
      <c r="J115" s="57"/>
      <c r="K115" s="113"/>
      <c r="L115" s="113"/>
      <c r="M115" s="113"/>
      <c r="N115" s="113"/>
      <c r="O115" s="114">
        <f t="shared" si="42"/>
        <v>0</v>
      </c>
      <c r="P115" s="113"/>
      <c r="Q115" s="113"/>
      <c r="R115" s="113"/>
      <c r="S115" s="113"/>
      <c r="T115" s="114">
        <f t="shared" si="43"/>
        <v>0</v>
      </c>
      <c r="U115" s="113">
        <f t="shared" si="44"/>
        <v>0</v>
      </c>
      <c r="V115" s="136"/>
      <c r="W115" s="313"/>
      <c r="X115" s="313"/>
      <c r="Y115" s="313"/>
      <c r="Z115" s="117">
        <f t="shared" si="45"/>
        <v>0</v>
      </c>
      <c r="AA115" s="118">
        <f t="shared" si="46"/>
        <v>0</v>
      </c>
      <c r="AB115" s="121"/>
      <c r="AC115" s="121"/>
      <c r="AD115" s="121"/>
      <c r="AE115" s="117">
        <f t="shared" si="47"/>
        <v>0</v>
      </c>
      <c r="AF115" s="118">
        <f t="shared" si="48"/>
        <v>0</v>
      </c>
      <c r="AG115" s="120"/>
      <c r="AH115" s="120"/>
      <c r="AI115" s="121"/>
      <c r="AJ115" s="117">
        <f t="shared" si="49"/>
        <v>0</v>
      </c>
      <c r="AK115" s="119">
        <f t="shared" si="50"/>
        <v>0</v>
      </c>
      <c r="AL115" s="53"/>
      <c r="AM115" s="53"/>
      <c r="AN115" s="53"/>
      <c r="AO115" s="54">
        <f t="shared" si="51"/>
        <v>0</v>
      </c>
      <c r="AP115" s="122">
        <f t="shared" si="52"/>
        <v>0</v>
      </c>
      <c r="AQ115" s="123">
        <f t="shared" si="53"/>
        <v>0</v>
      </c>
      <c r="AR115" s="123">
        <f t="shared" si="54"/>
        <v>0</v>
      </c>
      <c r="AS115" s="313"/>
      <c r="AT115" s="313"/>
      <c r="AU115" s="314"/>
      <c r="AV115" s="125">
        <f t="shared" si="55"/>
        <v>0</v>
      </c>
      <c r="AW115" s="119">
        <f t="shared" si="56"/>
        <v>0</v>
      </c>
      <c r="AX115" s="120"/>
      <c r="AY115" s="120"/>
      <c r="AZ115" s="127"/>
      <c r="BA115" s="126">
        <f t="shared" si="57"/>
        <v>0</v>
      </c>
      <c r="BB115" s="119">
        <f t="shared" si="58"/>
        <v>0</v>
      </c>
      <c r="BC115" s="120"/>
      <c r="BD115" s="120"/>
      <c r="BE115" s="127"/>
      <c r="BF115" s="126">
        <f t="shared" si="59"/>
        <v>0</v>
      </c>
      <c r="BG115" s="119">
        <f t="shared" si="60"/>
        <v>0</v>
      </c>
      <c r="BH115" s="120"/>
      <c r="BI115" s="120"/>
      <c r="BJ115" s="127"/>
      <c r="BK115" s="126">
        <f t="shared" si="61"/>
        <v>0</v>
      </c>
      <c r="BL115" s="119">
        <f t="shared" si="62"/>
        <v>0</v>
      </c>
      <c r="BM115" s="123">
        <f t="shared" si="63"/>
        <v>0</v>
      </c>
      <c r="BN115" s="123">
        <f t="shared" si="64"/>
        <v>0</v>
      </c>
      <c r="BO115" s="126">
        <f t="shared" si="72"/>
        <v>0</v>
      </c>
      <c r="BP115" s="128">
        <f t="shared" si="65"/>
        <v>0</v>
      </c>
      <c r="BQ115" s="22"/>
      <c r="BR115" s="129"/>
      <c r="BS115" s="130"/>
      <c r="BT115" s="257" t="str">
        <f t="shared" si="66"/>
        <v/>
      </c>
      <c r="BU115" s="257" t="str">
        <f t="shared" si="67"/>
        <v/>
      </c>
      <c r="BV115" s="257" t="str">
        <f t="shared" si="68"/>
        <v/>
      </c>
      <c r="BW115" s="257" t="str">
        <f t="shared" si="69"/>
        <v/>
      </c>
      <c r="BX115" s="258">
        <f t="shared" si="70"/>
        <v>0</v>
      </c>
      <c r="BY115" s="129"/>
      <c r="BZ115" s="130"/>
      <c r="CA115" s="130" t="str">
        <f t="shared" si="38"/>
        <v/>
      </c>
      <c r="CB115" s="130" t="str">
        <f t="shared" si="39"/>
        <v/>
      </c>
      <c r="CC115" s="130" t="str">
        <f t="shared" si="40"/>
        <v/>
      </c>
      <c r="CD115" s="130" t="str">
        <f t="shared" si="41"/>
        <v/>
      </c>
      <c r="CE115" s="131">
        <f t="shared" si="73"/>
        <v>0</v>
      </c>
      <c r="CF115" s="259">
        <f t="shared" si="71"/>
        <v>0</v>
      </c>
      <c r="CG115" s="132"/>
      <c r="CH115" s="132"/>
      <c r="CI115" s="132"/>
    </row>
    <row r="116" spans="1:87" s="24" customFormat="1" ht="12.75" customHeight="1" outlineLevel="1" x14ac:dyDescent="0.2">
      <c r="A116" s="177" t="s">
        <v>59</v>
      </c>
      <c r="B116" s="312" t="s">
        <v>60</v>
      </c>
      <c r="C116" s="24">
        <v>108</v>
      </c>
      <c r="D116" s="137"/>
      <c r="E116" s="138"/>
      <c r="F116" s="56"/>
      <c r="G116" s="135"/>
      <c r="H116" s="136"/>
      <c r="I116" s="139"/>
      <c r="J116" s="57"/>
      <c r="K116" s="113"/>
      <c r="L116" s="113"/>
      <c r="M116" s="113"/>
      <c r="N116" s="113"/>
      <c r="O116" s="114">
        <f t="shared" si="42"/>
        <v>0</v>
      </c>
      <c r="P116" s="113"/>
      <c r="Q116" s="113"/>
      <c r="R116" s="113"/>
      <c r="S116" s="113"/>
      <c r="T116" s="114">
        <f t="shared" si="43"/>
        <v>0</v>
      </c>
      <c r="U116" s="113">
        <f t="shared" si="44"/>
        <v>0</v>
      </c>
      <c r="V116" s="136"/>
      <c r="W116" s="313"/>
      <c r="X116" s="313"/>
      <c r="Y116" s="313"/>
      <c r="Z116" s="117">
        <f t="shared" si="45"/>
        <v>0</v>
      </c>
      <c r="AA116" s="118">
        <f t="shared" si="46"/>
        <v>0</v>
      </c>
      <c r="AB116" s="121"/>
      <c r="AC116" s="121"/>
      <c r="AD116" s="121"/>
      <c r="AE116" s="117">
        <f t="shared" si="47"/>
        <v>0</v>
      </c>
      <c r="AF116" s="118">
        <f t="shared" si="48"/>
        <v>0</v>
      </c>
      <c r="AG116" s="120"/>
      <c r="AH116" s="120"/>
      <c r="AI116" s="121"/>
      <c r="AJ116" s="117">
        <f t="shared" si="49"/>
        <v>0</v>
      </c>
      <c r="AK116" s="119">
        <f t="shared" si="50"/>
        <v>0</v>
      </c>
      <c r="AL116" s="53"/>
      <c r="AM116" s="53"/>
      <c r="AN116" s="53"/>
      <c r="AO116" s="54">
        <f t="shared" si="51"/>
        <v>0</v>
      </c>
      <c r="AP116" s="122">
        <f t="shared" si="52"/>
        <v>0</v>
      </c>
      <c r="AQ116" s="123">
        <f t="shared" si="53"/>
        <v>0</v>
      </c>
      <c r="AR116" s="123">
        <f t="shared" si="54"/>
        <v>0</v>
      </c>
      <c r="AS116" s="313"/>
      <c r="AT116" s="313"/>
      <c r="AU116" s="314"/>
      <c r="AV116" s="125">
        <f t="shared" si="55"/>
        <v>0</v>
      </c>
      <c r="AW116" s="119">
        <f t="shared" si="56"/>
        <v>0</v>
      </c>
      <c r="AX116" s="120"/>
      <c r="AY116" s="120"/>
      <c r="AZ116" s="127"/>
      <c r="BA116" s="126">
        <f t="shared" si="57"/>
        <v>0</v>
      </c>
      <c r="BB116" s="119">
        <f t="shared" si="58"/>
        <v>0</v>
      </c>
      <c r="BC116" s="120"/>
      <c r="BD116" s="120"/>
      <c r="BE116" s="127"/>
      <c r="BF116" s="126">
        <f t="shared" si="59"/>
        <v>0</v>
      </c>
      <c r="BG116" s="119">
        <f t="shared" si="60"/>
        <v>0</v>
      </c>
      <c r="BH116" s="120"/>
      <c r="BI116" s="120"/>
      <c r="BJ116" s="127"/>
      <c r="BK116" s="126">
        <f t="shared" si="61"/>
        <v>0</v>
      </c>
      <c r="BL116" s="119">
        <f t="shared" si="62"/>
        <v>0</v>
      </c>
      <c r="BM116" s="123">
        <f t="shared" si="63"/>
        <v>0</v>
      </c>
      <c r="BN116" s="123">
        <f t="shared" si="64"/>
        <v>0</v>
      </c>
      <c r="BO116" s="126">
        <f t="shared" si="72"/>
        <v>0</v>
      </c>
      <c r="BP116" s="128">
        <f t="shared" si="65"/>
        <v>0</v>
      </c>
      <c r="BQ116" s="22"/>
      <c r="BR116" s="129"/>
      <c r="BS116" s="130"/>
      <c r="BT116" s="257" t="str">
        <f t="shared" si="66"/>
        <v/>
      </c>
      <c r="BU116" s="257" t="str">
        <f t="shared" si="67"/>
        <v/>
      </c>
      <c r="BV116" s="257" t="str">
        <f t="shared" si="68"/>
        <v/>
      </c>
      <c r="BW116" s="257" t="str">
        <f t="shared" si="69"/>
        <v/>
      </c>
      <c r="BX116" s="258">
        <f t="shared" si="70"/>
        <v>0</v>
      </c>
      <c r="BY116" s="129"/>
      <c r="BZ116" s="130"/>
      <c r="CA116" s="130" t="str">
        <f t="shared" si="38"/>
        <v/>
      </c>
      <c r="CB116" s="130" t="str">
        <f t="shared" si="39"/>
        <v/>
      </c>
      <c r="CC116" s="130" t="str">
        <f t="shared" si="40"/>
        <v/>
      </c>
      <c r="CD116" s="130" t="str">
        <f t="shared" si="41"/>
        <v/>
      </c>
      <c r="CE116" s="131">
        <f t="shared" si="73"/>
        <v>0</v>
      </c>
      <c r="CF116" s="259">
        <f t="shared" si="71"/>
        <v>0</v>
      </c>
      <c r="CG116" s="132"/>
      <c r="CH116" s="132"/>
      <c r="CI116" s="132"/>
    </row>
    <row r="117" spans="1:87" s="24" customFormat="1" ht="12.75" customHeight="1" outlineLevel="1" x14ac:dyDescent="0.2">
      <c r="A117" s="177" t="s">
        <v>59</v>
      </c>
      <c r="B117" s="312" t="s">
        <v>60</v>
      </c>
      <c r="C117" s="24">
        <v>109</v>
      </c>
      <c r="D117" s="137"/>
      <c r="E117" s="138"/>
      <c r="F117" s="56"/>
      <c r="G117" s="135"/>
      <c r="H117" s="136"/>
      <c r="I117" s="139"/>
      <c r="J117" s="57"/>
      <c r="K117" s="113"/>
      <c r="L117" s="113"/>
      <c r="M117" s="113"/>
      <c r="N117" s="113"/>
      <c r="O117" s="114">
        <f t="shared" si="42"/>
        <v>0</v>
      </c>
      <c r="P117" s="113"/>
      <c r="Q117" s="113"/>
      <c r="R117" s="113"/>
      <c r="S117" s="113"/>
      <c r="T117" s="114">
        <f t="shared" si="43"/>
        <v>0</v>
      </c>
      <c r="U117" s="113">
        <f t="shared" si="44"/>
        <v>0</v>
      </c>
      <c r="V117" s="136"/>
      <c r="W117" s="313"/>
      <c r="X117" s="313"/>
      <c r="Y117" s="313"/>
      <c r="Z117" s="117">
        <f t="shared" si="45"/>
        <v>0</v>
      </c>
      <c r="AA117" s="118">
        <f t="shared" si="46"/>
        <v>0</v>
      </c>
      <c r="AB117" s="121"/>
      <c r="AC117" s="121"/>
      <c r="AD117" s="121"/>
      <c r="AE117" s="117">
        <f t="shared" si="47"/>
        <v>0</v>
      </c>
      <c r="AF117" s="118">
        <f t="shared" si="48"/>
        <v>0</v>
      </c>
      <c r="AG117" s="120"/>
      <c r="AH117" s="120"/>
      <c r="AI117" s="121"/>
      <c r="AJ117" s="117">
        <f t="shared" si="49"/>
        <v>0</v>
      </c>
      <c r="AK117" s="119">
        <f t="shared" si="50"/>
        <v>0</v>
      </c>
      <c r="AL117" s="53"/>
      <c r="AM117" s="53"/>
      <c r="AN117" s="53"/>
      <c r="AO117" s="54">
        <f t="shared" si="51"/>
        <v>0</v>
      </c>
      <c r="AP117" s="122">
        <f t="shared" si="52"/>
        <v>0</v>
      </c>
      <c r="AQ117" s="123">
        <f t="shared" si="53"/>
        <v>0</v>
      </c>
      <c r="AR117" s="123">
        <f t="shared" si="54"/>
        <v>0</v>
      </c>
      <c r="AS117" s="313"/>
      <c r="AT117" s="313"/>
      <c r="AU117" s="314"/>
      <c r="AV117" s="125">
        <f t="shared" si="55"/>
        <v>0</v>
      </c>
      <c r="AW117" s="119">
        <f t="shared" si="56"/>
        <v>0</v>
      </c>
      <c r="AX117" s="120"/>
      <c r="AY117" s="120"/>
      <c r="AZ117" s="127"/>
      <c r="BA117" s="126">
        <f t="shared" si="57"/>
        <v>0</v>
      </c>
      <c r="BB117" s="119">
        <f t="shared" si="58"/>
        <v>0</v>
      </c>
      <c r="BC117" s="120"/>
      <c r="BD117" s="120"/>
      <c r="BE117" s="127"/>
      <c r="BF117" s="126">
        <f t="shared" si="59"/>
        <v>0</v>
      </c>
      <c r="BG117" s="119">
        <f t="shared" si="60"/>
        <v>0</v>
      </c>
      <c r="BH117" s="120"/>
      <c r="BI117" s="120"/>
      <c r="BJ117" s="127"/>
      <c r="BK117" s="126">
        <f t="shared" si="61"/>
        <v>0</v>
      </c>
      <c r="BL117" s="119">
        <f t="shared" si="62"/>
        <v>0</v>
      </c>
      <c r="BM117" s="123">
        <f t="shared" si="63"/>
        <v>0</v>
      </c>
      <c r="BN117" s="123">
        <f t="shared" si="64"/>
        <v>0</v>
      </c>
      <c r="BO117" s="126">
        <f t="shared" si="72"/>
        <v>0</v>
      </c>
      <c r="BP117" s="128">
        <f t="shared" si="65"/>
        <v>0</v>
      </c>
      <c r="BQ117" s="22"/>
      <c r="BR117" s="129"/>
      <c r="BS117" s="130"/>
      <c r="BT117" s="257" t="str">
        <f t="shared" si="66"/>
        <v/>
      </c>
      <c r="BU117" s="257" t="str">
        <f t="shared" si="67"/>
        <v/>
      </c>
      <c r="BV117" s="257" t="str">
        <f t="shared" si="68"/>
        <v/>
      </c>
      <c r="BW117" s="257" t="str">
        <f t="shared" si="69"/>
        <v/>
      </c>
      <c r="BX117" s="258">
        <f t="shared" si="70"/>
        <v>0</v>
      </c>
      <c r="BY117" s="129"/>
      <c r="BZ117" s="130"/>
      <c r="CA117" s="130" t="str">
        <f t="shared" si="38"/>
        <v/>
      </c>
      <c r="CB117" s="130" t="str">
        <f t="shared" si="39"/>
        <v/>
      </c>
      <c r="CC117" s="130" t="str">
        <f t="shared" si="40"/>
        <v/>
      </c>
      <c r="CD117" s="130" t="str">
        <f t="shared" si="41"/>
        <v/>
      </c>
      <c r="CE117" s="131">
        <f t="shared" si="73"/>
        <v>0</v>
      </c>
      <c r="CF117" s="259">
        <f t="shared" si="71"/>
        <v>0</v>
      </c>
      <c r="CG117" s="132"/>
      <c r="CH117" s="132"/>
      <c r="CI117" s="132"/>
    </row>
    <row r="118" spans="1:87" s="24" customFormat="1" ht="12.75" customHeight="1" outlineLevel="1" x14ac:dyDescent="0.2">
      <c r="A118" s="177" t="s">
        <v>59</v>
      </c>
      <c r="B118" s="312" t="s">
        <v>60</v>
      </c>
      <c r="C118" s="24">
        <v>110</v>
      </c>
      <c r="D118" s="137"/>
      <c r="E118" s="138"/>
      <c r="F118" s="56"/>
      <c r="G118" s="135"/>
      <c r="H118" s="136"/>
      <c r="I118" s="139"/>
      <c r="J118" s="57"/>
      <c r="K118" s="113"/>
      <c r="L118" s="113"/>
      <c r="M118" s="113"/>
      <c r="N118" s="113"/>
      <c r="O118" s="114">
        <f t="shared" si="42"/>
        <v>0</v>
      </c>
      <c r="P118" s="113"/>
      <c r="Q118" s="113"/>
      <c r="R118" s="113"/>
      <c r="S118" s="113"/>
      <c r="T118" s="114">
        <f t="shared" si="43"/>
        <v>0</v>
      </c>
      <c r="U118" s="113">
        <f t="shared" si="44"/>
        <v>0</v>
      </c>
      <c r="V118" s="136"/>
      <c r="W118" s="313"/>
      <c r="X118" s="313"/>
      <c r="Y118" s="313"/>
      <c r="Z118" s="117">
        <f t="shared" si="45"/>
        <v>0</v>
      </c>
      <c r="AA118" s="118">
        <f t="shared" si="46"/>
        <v>0</v>
      </c>
      <c r="AB118" s="121"/>
      <c r="AC118" s="121"/>
      <c r="AD118" s="121"/>
      <c r="AE118" s="117">
        <f t="shared" si="47"/>
        <v>0</v>
      </c>
      <c r="AF118" s="118">
        <f t="shared" si="48"/>
        <v>0</v>
      </c>
      <c r="AG118" s="120"/>
      <c r="AH118" s="120"/>
      <c r="AI118" s="121"/>
      <c r="AJ118" s="117">
        <f t="shared" si="49"/>
        <v>0</v>
      </c>
      <c r="AK118" s="119">
        <f t="shared" si="50"/>
        <v>0</v>
      </c>
      <c r="AL118" s="53"/>
      <c r="AM118" s="53"/>
      <c r="AN118" s="53"/>
      <c r="AO118" s="54">
        <f t="shared" si="51"/>
        <v>0</v>
      </c>
      <c r="AP118" s="122">
        <f t="shared" si="52"/>
        <v>0</v>
      </c>
      <c r="AQ118" s="123">
        <f t="shared" si="53"/>
        <v>0</v>
      </c>
      <c r="AR118" s="123">
        <f t="shared" si="54"/>
        <v>0</v>
      </c>
      <c r="AS118" s="313"/>
      <c r="AT118" s="313"/>
      <c r="AU118" s="314"/>
      <c r="AV118" s="125">
        <f t="shared" si="55"/>
        <v>0</v>
      </c>
      <c r="AW118" s="119">
        <f t="shared" si="56"/>
        <v>0</v>
      </c>
      <c r="AX118" s="120"/>
      <c r="AY118" s="120"/>
      <c r="AZ118" s="127"/>
      <c r="BA118" s="126">
        <f t="shared" si="57"/>
        <v>0</v>
      </c>
      <c r="BB118" s="119">
        <f t="shared" si="58"/>
        <v>0</v>
      </c>
      <c r="BC118" s="120"/>
      <c r="BD118" s="120"/>
      <c r="BE118" s="127"/>
      <c r="BF118" s="126">
        <f t="shared" si="59"/>
        <v>0</v>
      </c>
      <c r="BG118" s="119">
        <f t="shared" si="60"/>
        <v>0</v>
      </c>
      <c r="BH118" s="120"/>
      <c r="BI118" s="120"/>
      <c r="BJ118" s="127"/>
      <c r="BK118" s="126">
        <f t="shared" si="61"/>
        <v>0</v>
      </c>
      <c r="BL118" s="119">
        <f t="shared" si="62"/>
        <v>0</v>
      </c>
      <c r="BM118" s="123">
        <f t="shared" si="63"/>
        <v>0</v>
      </c>
      <c r="BN118" s="123">
        <f t="shared" si="64"/>
        <v>0</v>
      </c>
      <c r="BO118" s="126">
        <f t="shared" si="72"/>
        <v>0</v>
      </c>
      <c r="BP118" s="128">
        <f t="shared" si="65"/>
        <v>0</v>
      </c>
      <c r="BQ118" s="22"/>
      <c r="BR118" s="129"/>
      <c r="BS118" s="130"/>
      <c r="BT118" s="257" t="str">
        <f t="shared" si="66"/>
        <v/>
      </c>
      <c r="BU118" s="257" t="str">
        <f t="shared" si="67"/>
        <v/>
      </c>
      <c r="BV118" s="257" t="str">
        <f t="shared" si="68"/>
        <v/>
      </c>
      <c r="BW118" s="257" t="str">
        <f t="shared" si="69"/>
        <v/>
      </c>
      <c r="BX118" s="258">
        <f t="shared" si="70"/>
        <v>0</v>
      </c>
      <c r="BY118" s="129"/>
      <c r="BZ118" s="130"/>
      <c r="CA118" s="130" t="str">
        <f t="shared" si="38"/>
        <v/>
      </c>
      <c r="CB118" s="130" t="str">
        <f t="shared" si="39"/>
        <v/>
      </c>
      <c r="CC118" s="130" t="str">
        <f t="shared" si="40"/>
        <v/>
      </c>
      <c r="CD118" s="130" t="str">
        <f t="shared" si="41"/>
        <v/>
      </c>
      <c r="CE118" s="131">
        <f t="shared" si="73"/>
        <v>0</v>
      </c>
      <c r="CF118" s="259">
        <f t="shared" si="71"/>
        <v>0</v>
      </c>
      <c r="CG118" s="132"/>
      <c r="CH118" s="132"/>
      <c r="CI118" s="132"/>
    </row>
    <row r="119" spans="1:87" s="24" customFormat="1" ht="12.75" customHeight="1" outlineLevel="1" x14ac:dyDescent="0.2">
      <c r="A119" s="177" t="s">
        <v>59</v>
      </c>
      <c r="B119" s="312" t="s">
        <v>60</v>
      </c>
      <c r="C119" s="24">
        <v>111</v>
      </c>
      <c r="D119" s="137"/>
      <c r="E119" s="138"/>
      <c r="F119" s="56"/>
      <c r="G119" s="135"/>
      <c r="H119" s="136"/>
      <c r="I119" s="139"/>
      <c r="J119" s="57"/>
      <c r="K119" s="113"/>
      <c r="L119" s="113"/>
      <c r="M119" s="113"/>
      <c r="N119" s="113"/>
      <c r="O119" s="114">
        <f t="shared" si="42"/>
        <v>0</v>
      </c>
      <c r="P119" s="113"/>
      <c r="Q119" s="113"/>
      <c r="R119" s="113"/>
      <c r="S119" s="113"/>
      <c r="T119" s="114">
        <f t="shared" si="43"/>
        <v>0</v>
      </c>
      <c r="U119" s="113">
        <f t="shared" si="44"/>
        <v>0</v>
      </c>
      <c r="V119" s="136"/>
      <c r="W119" s="313"/>
      <c r="X119" s="313"/>
      <c r="Y119" s="313"/>
      <c r="Z119" s="117">
        <f t="shared" si="45"/>
        <v>0</v>
      </c>
      <c r="AA119" s="118">
        <f t="shared" si="46"/>
        <v>0</v>
      </c>
      <c r="AB119" s="121"/>
      <c r="AC119" s="121"/>
      <c r="AD119" s="121"/>
      <c r="AE119" s="117">
        <f t="shared" si="47"/>
        <v>0</v>
      </c>
      <c r="AF119" s="118">
        <f t="shared" si="48"/>
        <v>0</v>
      </c>
      <c r="AG119" s="120"/>
      <c r="AH119" s="120"/>
      <c r="AI119" s="121"/>
      <c r="AJ119" s="117">
        <f t="shared" si="49"/>
        <v>0</v>
      </c>
      <c r="AK119" s="119">
        <f t="shared" si="50"/>
        <v>0</v>
      </c>
      <c r="AL119" s="53"/>
      <c r="AM119" s="53"/>
      <c r="AN119" s="53"/>
      <c r="AO119" s="54">
        <f t="shared" si="51"/>
        <v>0</v>
      </c>
      <c r="AP119" s="122">
        <f t="shared" si="52"/>
        <v>0</v>
      </c>
      <c r="AQ119" s="123">
        <f t="shared" si="53"/>
        <v>0</v>
      </c>
      <c r="AR119" s="123">
        <f t="shared" si="54"/>
        <v>0</v>
      </c>
      <c r="AS119" s="313"/>
      <c r="AT119" s="313"/>
      <c r="AU119" s="314"/>
      <c r="AV119" s="125">
        <f t="shared" si="55"/>
        <v>0</v>
      </c>
      <c r="AW119" s="119">
        <f t="shared" si="56"/>
        <v>0</v>
      </c>
      <c r="AX119" s="120"/>
      <c r="AY119" s="120"/>
      <c r="AZ119" s="127"/>
      <c r="BA119" s="126">
        <f t="shared" si="57"/>
        <v>0</v>
      </c>
      <c r="BB119" s="119">
        <f t="shared" si="58"/>
        <v>0</v>
      </c>
      <c r="BC119" s="120"/>
      <c r="BD119" s="120"/>
      <c r="BE119" s="127"/>
      <c r="BF119" s="126">
        <f t="shared" si="59"/>
        <v>0</v>
      </c>
      <c r="BG119" s="119">
        <f t="shared" si="60"/>
        <v>0</v>
      </c>
      <c r="BH119" s="120"/>
      <c r="BI119" s="120"/>
      <c r="BJ119" s="127"/>
      <c r="BK119" s="126">
        <f t="shared" si="61"/>
        <v>0</v>
      </c>
      <c r="BL119" s="119">
        <f t="shared" si="62"/>
        <v>0</v>
      </c>
      <c r="BM119" s="123">
        <f t="shared" si="63"/>
        <v>0</v>
      </c>
      <c r="BN119" s="123">
        <f t="shared" si="64"/>
        <v>0</v>
      </c>
      <c r="BO119" s="126">
        <f t="shared" si="72"/>
        <v>0</v>
      </c>
      <c r="BP119" s="128">
        <f t="shared" si="65"/>
        <v>0</v>
      </c>
      <c r="BQ119" s="22"/>
      <c r="BR119" s="129"/>
      <c r="BS119" s="130"/>
      <c r="BT119" s="257" t="str">
        <f t="shared" si="66"/>
        <v/>
      </c>
      <c r="BU119" s="257" t="str">
        <f t="shared" si="67"/>
        <v/>
      </c>
      <c r="BV119" s="257" t="str">
        <f t="shared" si="68"/>
        <v/>
      </c>
      <c r="BW119" s="257" t="str">
        <f t="shared" si="69"/>
        <v/>
      </c>
      <c r="BX119" s="258">
        <f t="shared" si="70"/>
        <v>0</v>
      </c>
      <c r="BY119" s="129"/>
      <c r="BZ119" s="130"/>
      <c r="CA119" s="130" t="str">
        <f t="shared" si="38"/>
        <v/>
      </c>
      <c r="CB119" s="130" t="str">
        <f t="shared" si="39"/>
        <v/>
      </c>
      <c r="CC119" s="130" t="str">
        <f t="shared" si="40"/>
        <v/>
      </c>
      <c r="CD119" s="130" t="str">
        <f t="shared" si="41"/>
        <v/>
      </c>
      <c r="CE119" s="131">
        <f t="shared" si="73"/>
        <v>0</v>
      </c>
      <c r="CF119" s="259">
        <f t="shared" si="71"/>
        <v>0</v>
      </c>
      <c r="CG119" s="132"/>
      <c r="CH119" s="132"/>
      <c r="CI119" s="132"/>
    </row>
    <row r="120" spans="1:87" s="24" customFormat="1" ht="12.75" customHeight="1" outlineLevel="1" x14ac:dyDescent="0.2">
      <c r="A120" s="177" t="s">
        <v>59</v>
      </c>
      <c r="B120" s="312" t="s">
        <v>60</v>
      </c>
      <c r="C120" s="24">
        <v>112</v>
      </c>
      <c r="D120" s="137"/>
      <c r="E120" s="138"/>
      <c r="F120" s="56"/>
      <c r="G120" s="135"/>
      <c r="H120" s="136"/>
      <c r="I120" s="139"/>
      <c r="J120" s="57"/>
      <c r="K120" s="113"/>
      <c r="L120" s="113"/>
      <c r="M120" s="113"/>
      <c r="N120" s="113"/>
      <c r="O120" s="114">
        <f t="shared" si="42"/>
        <v>0</v>
      </c>
      <c r="P120" s="113"/>
      <c r="Q120" s="113"/>
      <c r="R120" s="113"/>
      <c r="S120" s="113"/>
      <c r="T120" s="114">
        <f t="shared" si="43"/>
        <v>0</v>
      </c>
      <c r="U120" s="113">
        <f t="shared" si="44"/>
        <v>0</v>
      </c>
      <c r="V120" s="136"/>
      <c r="W120" s="313"/>
      <c r="X120" s="313"/>
      <c r="Y120" s="313"/>
      <c r="Z120" s="117">
        <f t="shared" si="45"/>
        <v>0</v>
      </c>
      <c r="AA120" s="118">
        <f t="shared" si="46"/>
        <v>0</v>
      </c>
      <c r="AB120" s="121"/>
      <c r="AC120" s="121"/>
      <c r="AD120" s="121"/>
      <c r="AE120" s="117">
        <f t="shared" si="47"/>
        <v>0</v>
      </c>
      <c r="AF120" s="118">
        <f t="shared" si="48"/>
        <v>0</v>
      </c>
      <c r="AG120" s="120"/>
      <c r="AH120" s="120"/>
      <c r="AI120" s="121"/>
      <c r="AJ120" s="117">
        <f t="shared" si="49"/>
        <v>0</v>
      </c>
      <c r="AK120" s="119">
        <f t="shared" si="50"/>
        <v>0</v>
      </c>
      <c r="AL120" s="53"/>
      <c r="AM120" s="53"/>
      <c r="AN120" s="53"/>
      <c r="AO120" s="54">
        <f t="shared" si="51"/>
        <v>0</v>
      </c>
      <c r="AP120" s="122">
        <f t="shared" si="52"/>
        <v>0</v>
      </c>
      <c r="AQ120" s="123">
        <f t="shared" si="53"/>
        <v>0</v>
      </c>
      <c r="AR120" s="123">
        <f t="shared" si="54"/>
        <v>0</v>
      </c>
      <c r="AS120" s="313"/>
      <c r="AT120" s="313"/>
      <c r="AU120" s="314"/>
      <c r="AV120" s="125">
        <f t="shared" si="55"/>
        <v>0</v>
      </c>
      <c r="AW120" s="119">
        <f t="shared" si="56"/>
        <v>0</v>
      </c>
      <c r="AX120" s="120"/>
      <c r="AY120" s="120"/>
      <c r="AZ120" s="127"/>
      <c r="BA120" s="126">
        <f t="shared" si="57"/>
        <v>0</v>
      </c>
      <c r="BB120" s="119">
        <f t="shared" si="58"/>
        <v>0</v>
      </c>
      <c r="BC120" s="120"/>
      <c r="BD120" s="120"/>
      <c r="BE120" s="127"/>
      <c r="BF120" s="126">
        <f t="shared" si="59"/>
        <v>0</v>
      </c>
      <c r="BG120" s="119">
        <f t="shared" si="60"/>
        <v>0</v>
      </c>
      <c r="BH120" s="120"/>
      <c r="BI120" s="120"/>
      <c r="BJ120" s="127"/>
      <c r="BK120" s="126">
        <f t="shared" si="61"/>
        <v>0</v>
      </c>
      <c r="BL120" s="119">
        <f t="shared" si="62"/>
        <v>0</v>
      </c>
      <c r="BM120" s="123">
        <f t="shared" si="63"/>
        <v>0</v>
      </c>
      <c r="BN120" s="123">
        <f t="shared" si="64"/>
        <v>0</v>
      </c>
      <c r="BO120" s="126">
        <f t="shared" si="72"/>
        <v>0</v>
      </c>
      <c r="BP120" s="128">
        <f t="shared" si="65"/>
        <v>0</v>
      </c>
      <c r="BQ120" s="22"/>
      <c r="BR120" s="129"/>
      <c r="BS120" s="130"/>
      <c r="BT120" s="257" t="str">
        <f t="shared" si="66"/>
        <v/>
      </c>
      <c r="BU120" s="257" t="str">
        <f t="shared" si="67"/>
        <v/>
      </c>
      <c r="BV120" s="257" t="str">
        <f t="shared" si="68"/>
        <v/>
      </c>
      <c r="BW120" s="257" t="str">
        <f t="shared" si="69"/>
        <v/>
      </c>
      <c r="BX120" s="258">
        <f t="shared" si="70"/>
        <v>0</v>
      </c>
      <c r="BY120" s="129"/>
      <c r="BZ120" s="130"/>
      <c r="CA120" s="130" t="str">
        <f t="shared" si="38"/>
        <v/>
      </c>
      <c r="CB120" s="130" t="str">
        <f t="shared" si="39"/>
        <v/>
      </c>
      <c r="CC120" s="130" t="str">
        <f t="shared" si="40"/>
        <v/>
      </c>
      <c r="CD120" s="130" t="str">
        <f t="shared" si="41"/>
        <v/>
      </c>
      <c r="CE120" s="131">
        <f t="shared" si="73"/>
        <v>0</v>
      </c>
      <c r="CF120" s="259">
        <f t="shared" si="71"/>
        <v>0</v>
      </c>
      <c r="CG120" s="132"/>
      <c r="CH120" s="132"/>
      <c r="CI120" s="132"/>
    </row>
    <row r="121" spans="1:87" s="24" customFormat="1" ht="12.75" customHeight="1" outlineLevel="1" x14ac:dyDescent="0.2">
      <c r="A121" s="177" t="s">
        <v>59</v>
      </c>
      <c r="B121" s="312" t="s">
        <v>60</v>
      </c>
      <c r="C121" s="24">
        <v>113</v>
      </c>
      <c r="D121" s="137"/>
      <c r="E121" s="138"/>
      <c r="F121" s="56"/>
      <c r="G121" s="135"/>
      <c r="H121" s="136"/>
      <c r="I121" s="139"/>
      <c r="J121" s="57"/>
      <c r="K121" s="113"/>
      <c r="L121" s="113"/>
      <c r="M121" s="113"/>
      <c r="N121" s="113"/>
      <c r="O121" s="114">
        <f t="shared" si="42"/>
        <v>0</v>
      </c>
      <c r="P121" s="113"/>
      <c r="Q121" s="113"/>
      <c r="R121" s="113"/>
      <c r="S121" s="113"/>
      <c r="T121" s="114">
        <f t="shared" si="43"/>
        <v>0</v>
      </c>
      <c r="U121" s="113">
        <f t="shared" si="44"/>
        <v>0</v>
      </c>
      <c r="V121" s="136"/>
      <c r="W121" s="313"/>
      <c r="X121" s="313"/>
      <c r="Y121" s="313"/>
      <c r="Z121" s="117">
        <f t="shared" si="45"/>
        <v>0</v>
      </c>
      <c r="AA121" s="118">
        <f t="shared" si="46"/>
        <v>0</v>
      </c>
      <c r="AB121" s="121"/>
      <c r="AC121" s="121"/>
      <c r="AD121" s="121"/>
      <c r="AE121" s="117">
        <f t="shared" si="47"/>
        <v>0</v>
      </c>
      <c r="AF121" s="118">
        <f t="shared" si="48"/>
        <v>0</v>
      </c>
      <c r="AG121" s="120"/>
      <c r="AH121" s="120"/>
      <c r="AI121" s="121"/>
      <c r="AJ121" s="117">
        <f t="shared" si="49"/>
        <v>0</v>
      </c>
      <c r="AK121" s="119">
        <f t="shared" si="50"/>
        <v>0</v>
      </c>
      <c r="AL121" s="53"/>
      <c r="AM121" s="53"/>
      <c r="AN121" s="53"/>
      <c r="AO121" s="54">
        <f t="shared" si="51"/>
        <v>0</v>
      </c>
      <c r="AP121" s="122">
        <f t="shared" si="52"/>
        <v>0</v>
      </c>
      <c r="AQ121" s="123">
        <f t="shared" si="53"/>
        <v>0</v>
      </c>
      <c r="AR121" s="123">
        <f t="shared" si="54"/>
        <v>0</v>
      </c>
      <c r="AS121" s="313"/>
      <c r="AT121" s="313"/>
      <c r="AU121" s="314"/>
      <c r="AV121" s="125">
        <f t="shared" si="55"/>
        <v>0</v>
      </c>
      <c r="AW121" s="119">
        <f t="shared" si="56"/>
        <v>0</v>
      </c>
      <c r="AX121" s="120"/>
      <c r="AY121" s="120"/>
      <c r="AZ121" s="127"/>
      <c r="BA121" s="126">
        <f t="shared" si="57"/>
        <v>0</v>
      </c>
      <c r="BB121" s="119">
        <f t="shared" si="58"/>
        <v>0</v>
      </c>
      <c r="BC121" s="120"/>
      <c r="BD121" s="120"/>
      <c r="BE121" s="127"/>
      <c r="BF121" s="126">
        <f t="shared" si="59"/>
        <v>0</v>
      </c>
      <c r="BG121" s="119">
        <f t="shared" si="60"/>
        <v>0</v>
      </c>
      <c r="BH121" s="120"/>
      <c r="BI121" s="120"/>
      <c r="BJ121" s="127"/>
      <c r="BK121" s="126">
        <f t="shared" si="61"/>
        <v>0</v>
      </c>
      <c r="BL121" s="119">
        <f t="shared" si="62"/>
        <v>0</v>
      </c>
      <c r="BM121" s="123">
        <f t="shared" si="63"/>
        <v>0</v>
      </c>
      <c r="BN121" s="123">
        <f t="shared" si="64"/>
        <v>0</v>
      </c>
      <c r="BO121" s="126">
        <f t="shared" si="72"/>
        <v>0</v>
      </c>
      <c r="BP121" s="128">
        <f t="shared" si="65"/>
        <v>0</v>
      </c>
      <c r="BQ121" s="22"/>
      <c r="BR121" s="129"/>
      <c r="BS121" s="130"/>
      <c r="BT121" s="257" t="str">
        <f t="shared" si="66"/>
        <v/>
      </c>
      <c r="BU121" s="257" t="str">
        <f t="shared" si="67"/>
        <v/>
      </c>
      <c r="BV121" s="257" t="str">
        <f t="shared" si="68"/>
        <v/>
      </c>
      <c r="BW121" s="257" t="str">
        <f t="shared" si="69"/>
        <v/>
      </c>
      <c r="BX121" s="258">
        <f t="shared" si="70"/>
        <v>0</v>
      </c>
      <c r="BY121" s="129"/>
      <c r="BZ121" s="130"/>
      <c r="CA121" s="130" t="str">
        <f t="shared" si="38"/>
        <v/>
      </c>
      <c r="CB121" s="130" t="str">
        <f t="shared" si="39"/>
        <v/>
      </c>
      <c r="CC121" s="130" t="str">
        <f t="shared" si="40"/>
        <v/>
      </c>
      <c r="CD121" s="130" t="str">
        <f t="shared" si="41"/>
        <v/>
      </c>
      <c r="CE121" s="131">
        <f t="shared" si="73"/>
        <v>0</v>
      </c>
      <c r="CF121" s="259">
        <f t="shared" si="71"/>
        <v>0</v>
      </c>
      <c r="CG121" s="132"/>
      <c r="CH121" s="132"/>
      <c r="CI121" s="132"/>
    </row>
    <row r="122" spans="1:87" s="24" customFormat="1" ht="12.75" customHeight="1" outlineLevel="1" x14ac:dyDescent="0.2">
      <c r="A122" s="177" t="s">
        <v>59</v>
      </c>
      <c r="B122" s="312" t="s">
        <v>60</v>
      </c>
      <c r="C122" s="24">
        <v>114</v>
      </c>
      <c r="D122" s="137"/>
      <c r="E122" s="138"/>
      <c r="F122" s="56"/>
      <c r="G122" s="135"/>
      <c r="H122" s="136"/>
      <c r="I122" s="139"/>
      <c r="J122" s="57"/>
      <c r="K122" s="113"/>
      <c r="L122" s="113"/>
      <c r="M122" s="113"/>
      <c r="N122" s="113"/>
      <c r="O122" s="114">
        <f t="shared" si="42"/>
        <v>0</v>
      </c>
      <c r="P122" s="113"/>
      <c r="Q122" s="113"/>
      <c r="R122" s="113"/>
      <c r="S122" s="113"/>
      <c r="T122" s="114">
        <f t="shared" si="43"/>
        <v>0</v>
      </c>
      <c r="U122" s="113">
        <f t="shared" si="44"/>
        <v>0</v>
      </c>
      <c r="V122" s="136"/>
      <c r="W122" s="313"/>
      <c r="X122" s="313"/>
      <c r="Y122" s="313"/>
      <c r="Z122" s="117">
        <f t="shared" si="45"/>
        <v>0</v>
      </c>
      <c r="AA122" s="118">
        <f t="shared" si="46"/>
        <v>0</v>
      </c>
      <c r="AB122" s="121"/>
      <c r="AC122" s="121"/>
      <c r="AD122" s="121"/>
      <c r="AE122" s="117">
        <f t="shared" si="47"/>
        <v>0</v>
      </c>
      <c r="AF122" s="118">
        <f t="shared" si="48"/>
        <v>0</v>
      </c>
      <c r="AG122" s="120"/>
      <c r="AH122" s="120"/>
      <c r="AI122" s="121"/>
      <c r="AJ122" s="117">
        <f t="shared" si="49"/>
        <v>0</v>
      </c>
      <c r="AK122" s="119">
        <f t="shared" si="50"/>
        <v>0</v>
      </c>
      <c r="AL122" s="53"/>
      <c r="AM122" s="53"/>
      <c r="AN122" s="53"/>
      <c r="AO122" s="54">
        <f t="shared" si="51"/>
        <v>0</v>
      </c>
      <c r="AP122" s="122">
        <f t="shared" si="52"/>
        <v>0</v>
      </c>
      <c r="AQ122" s="123">
        <f t="shared" si="53"/>
        <v>0</v>
      </c>
      <c r="AR122" s="123">
        <f t="shared" si="54"/>
        <v>0</v>
      </c>
      <c r="AS122" s="313"/>
      <c r="AT122" s="313"/>
      <c r="AU122" s="314"/>
      <c r="AV122" s="125">
        <f t="shared" si="55"/>
        <v>0</v>
      </c>
      <c r="AW122" s="119">
        <f t="shared" si="56"/>
        <v>0</v>
      </c>
      <c r="AX122" s="120"/>
      <c r="AY122" s="120"/>
      <c r="AZ122" s="127"/>
      <c r="BA122" s="126">
        <f t="shared" si="57"/>
        <v>0</v>
      </c>
      <c r="BB122" s="119">
        <f t="shared" si="58"/>
        <v>0</v>
      </c>
      <c r="BC122" s="120"/>
      <c r="BD122" s="120"/>
      <c r="BE122" s="127"/>
      <c r="BF122" s="126">
        <f t="shared" si="59"/>
        <v>0</v>
      </c>
      <c r="BG122" s="119">
        <f t="shared" si="60"/>
        <v>0</v>
      </c>
      <c r="BH122" s="120"/>
      <c r="BI122" s="120"/>
      <c r="BJ122" s="127"/>
      <c r="BK122" s="126">
        <f t="shared" si="61"/>
        <v>0</v>
      </c>
      <c r="BL122" s="119">
        <f t="shared" si="62"/>
        <v>0</v>
      </c>
      <c r="BM122" s="123">
        <f t="shared" si="63"/>
        <v>0</v>
      </c>
      <c r="BN122" s="123">
        <f t="shared" si="64"/>
        <v>0</v>
      </c>
      <c r="BO122" s="126">
        <f t="shared" si="72"/>
        <v>0</v>
      </c>
      <c r="BP122" s="128">
        <f t="shared" si="65"/>
        <v>0</v>
      </c>
      <c r="BQ122" s="22"/>
      <c r="BR122" s="129"/>
      <c r="BS122" s="130"/>
      <c r="BT122" s="257" t="str">
        <f t="shared" si="66"/>
        <v/>
      </c>
      <c r="BU122" s="257" t="str">
        <f t="shared" si="67"/>
        <v/>
      </c>
      <c r="BV122" s="257" t="str">
        <f t="shared" si="68"/>
        <v/>
      </c>
      <c r="BW122" s="257" t="str">
        <f t="shared" si="69"/>
        <v/>
      </c>
      <c r="BX122" s="258">
        <f t="shared" si="70"/>
        <v>0</v>
      </c>
      <c r="BY122" s="129"/>
      <c r="BZ122" s="130"/>
      <c r="CA122" s="130" t="str">
        <f t="shared" si="38"/>
        <v/>
      </c>
      <c r="CB122" s="130" t="str">
        <f t="shared" si="39"/>
        <v/>
      </c>
      <c r="CC122" s="130" t="str">
        <f t="shared" si="40"/>
        <v/>
      </c>
      <c r="CD122" s="130" t="str">
        <f t="shared" si="41"/>
        <v/>
      </c>
      <c r="CE122" s="131">
        <f t="shared" si="73"/>
        <v>0</v>
      </c>
      <c r="CF122" s="259">
        <f t="shared" si="71"/>
        <v>0</v>
      </c>
      <c r="CG122" s="132"/>
      <c r="CH122" s="132"/>
      <c r="CI122" s="132"/>
    </row>
    <row r="123" spans="1:87" s="24" customFormat="1" ht="12.75" customHeight="1" outlineLevel="1" x14ac:dyDescent="0.2">
      <c r="A123" s="177" t="s">
        <v>59</v>
      </c>
      <c r="B123" s="312" t="s">
        <v>60</v>
      </c>
      <c r="C123" s="24">
        <v>115</v>
      </c>
      <c r="D123" s="137"/>
      <c r="E123" s="138"/>
      <c r="F123" s="56"/>
      <c r="G123" s="135"/>
      <c r="H123" s="136"/>
      <c r="I123" s="139"/>
      <c r="J123" s="57"/>
      <c r="K123" s="113"/>
      <c r="L123" s="113"/>
      <c r="M123" s="113"/>
      <c r="N123" s="113"/>
      <c r="O123" s="114">
        <f t="shared" si="42"/>
        <v>0</v>
      </c>
      <c r="P123" s="113"/>
      <c r="Q123" s="113"/>
      <c r="R123" s="113"/>
      <c r="S123" s="113"/>
      <c r="T123" s="114">
        <f t="shared" si="43"/>
        <v>0</v>
      </c>
      <c r="U123" s="113">
        <f t="shared" si="44"/>
        <v>0</v>
      </c>
      <c r="V123" s="136"/>
      <c r="W123" s="313"/>
      <c r="X123" s="313"/>
      <c r="Y123" s="313"/>
      <c r="Z123" s="117">
        <f t="shared" si="45"/>
        <v>0</v>
      </c>
      <c r="AA123" s="118">
        <f t="shared" si="46"/>
        <v>0</v>
      </c>
      <c r="AB123" s="121"/>
      <c r="AC123" s="121"/>
      <c r="AD123" s="121"/>
      <c r="AE123" s="117">
        <f t="shared" si="47"/>
        <v>0</v>
      </c>
      <c r="AF123" s="118">
        <f t="shared" si="48"/>
        <v>0</v>
      </c>
      <c r="AG123" s="120"/>
      <c r="AH123" s="120"/>
      <c r="AI123" s="121"/>
      <c r="AJ123" s="117">
        <f t="shared" si="49"/>
        <v>0</v>
      </c>
      <c r="AK123" s="119">
        <f t="shared" si="50"/>
        <v>0</v>
      </c>
      <c r="AL123" s="53"/>
      <c r="AM123" s="53"/>
      <c r="AN123" s="53"/>
      <c r="AO123" s="54">
        <f t="shared" si="51"/>
        <v>0</v>
      </c>
      <c r="AP123" s="122">
        <f t="shared" si="52"/>
        <v>0</v>
      </c>
      <c r="AQ123" s="123">
        <f t="shared" si="53"/>
        <v>0</v>
      </c>
      <c r="AR123" s="123">
        <f t="shared" si="54"/>
        <v>0</v>
      </c>
      <c r="AS123" s="313"/>
      <c r="AT123" s="313"/>
      <c r="AU123" s="314"/>
      <c r="AV123" s="125">
        <f t="shared" si="55"/>
        <v>0</v>
      </c>
      <c r="AW123" s="119">
        <f t="shared" si="56"/>
        <v>0</v>
      </c>
      <c r="AX123" s="120"/>
      <c r="AY123" s="120"/>
      <c r="AZ123" s="127"/>
      <c r="BA123" s="126">
        <f t="shared" si="57"/>
        <v>0</v>
      </c>
      <c r="BB123" s="119">
        <f t="shared" si="58"/>
        <v>0</v>
      </c>
      <c r="BC123" s="120"/>
      <c r="BD123" s="120"/>
      <c r="BE123" s="127"/>
      <c r="BF123" s="126">
        <f t="shared" si="59"/>
        <v>0</v>
      </c>
      <c r="BG123" s="119">
        <f t="shared" si="60"/>
        <v>0</v>
      </c>
      <c r="BH123" s="120"/>
      <c r="BI123" s="120"/>
      <c r="BJ123" s="127"/>
      <c r="BK123" s="126">
        <f t="shared" si="61"/>
        <v>0</v>
      </c>
      <c r="BL123" s="119">
        <f t="shared" si="62"/>
        <v>0</v>
      </c>
      <c r="BM123" s="123">
        <f t="shared" si="63"/>
        <v>0</v>
      </c>
      <c r="BN123" s="123">
        <f t="shared" si="64"/>
        <v>0</v>
      </c>
      <c r="BO123" s="126">
        <f t="shared" si="72"/>
        <v>0</v>
      </c>
      <c r="BP123" s="128">
        <f t="shared" si="65"/>
        <v>0</v>
      </c>
      <c r="BQ123" s="22"/>
      <c r="BR123" s="129"/>
      <c r="BS123" s="130"/>
      <c r="BT123" s="257" t="str">
        <f t="shared" si="66"/>
        <v/>
      </c>
      <c r="BU123" s="257" t="str">
        <f t="shared" si="67"/>
        <v/>
      </c>
      <c r="BV123" s="257" t="str">
        <f t="shared" si="68"/>
        <v/>
      </c>
      <c r="BW123" s="257" t="str">
        <f t="shared" si="69"/>
        <v/>
      </c>
      <c r="BX123" s="258">
        <f t="shared" si="70"/>
        <v>0</v>
      </c>
      <c r="BY123" s="129"/>
      <c r="BZ123" s="130"/>
      <c r="CA123" s="130" t="str">
        <f t="shared" si="38"/>
        <v/>
      </c>
      <c r="CB123" s="130" t="str">
        <f t="shared" si="39"/>
        <v/>
      </c>
      <c r="CC123" s="130" t="str">
        <f t="shared" si="40"/>
        <v/>
      </c>
      <c r="CD123" s="130" t="str">
        <f t="shared" si="41"/>
        <v/>
      </c>
      <c r="CE123" s="131">
        <f t="shared" si="73"/>
        <v>0</v>
      </c>
      <c r="CF123" s="259">
        <f t="shared" si="71"/>
        <v>0</v>
      </c>
      <c r="CG123" s="132"/>
      <c r="CH123" s="132"/>
      <c r="CI123" s="132"/>
    </row>
    <row r="124" spans="1:87" s="24" customFormat="1" ht="12.75" customHeight="1" outlineLevel="1" x14ac:dyDescent="0.2">
      <c r="A124" s="177" t="s">
        <v>59</v>
      </c>
      <c r="B124" s="312" t="s">
        <v>60</v>
      </c>
      <c r="C124" s="24">
        <v>116</v>
      </c>
      <c r="D124" s="137"/>
      <c r="E124" s="138"/>
      <c r="F124" s="56"/>
      <c r="G124" s="135"/>
      <c r="H124" s="136"/>
      <c r="I124" s="139"/>
      <c r="J124" s="57"/>
      <c r="K124" s="113"/>
      <c r="L124" s="113"/>
      <c r="M124" s="113"/>
      <c r="N124" s="113"/>
      <c r="O124" s="114">
        <f t="shared" si="42"/>
        <v>0</v>
      </c>
      <c r="P124" s="113"/>
      <c r="Q124" s="113"/>
      <c r="R124" s="113"/>
      <c r="S124" s="113"/>
      <c r="T124" s="114">
        <f t="shared" si="43"/>
        <v>0</v>
      </c>
      <c r="U124" s="113">
        <f t="shared" si="44"/>
        <v>0</v>
      </c>
      <c r="V124" s="136"/>
      <c r="W124" s="313"/>
      <c r="X124" s="313"/>
      <c r="Y124" s="313"/>
      <c r="Z124" s="117">
        <f t="shared" si="45"/>
        <v>0</v>
      </c>
      <c r="AA124" s="118">
        <f t="shared" si="46"/>
        <v>0</v>
      </c>
      <c r="AB124" s="121"/>
      <c r="AC124" s="121"/>
      <c r="AD124" s="121"/>
      <c r="AE124" s="117">
        <f t="shared" si="47"/>
        <v>0</v>
      </c>
      <c r="AF124" s="118">
        <f t="shared" si="48"/>
        <v>0</v>
      </c>
      <c r="AG124" s="120"/>
      <c r="AH124" s="120"/>
      <c r="AI124" s="121"/>
      <c r="AJ124" s="117">
        <f t="shared" si="49"/>
        <v>0</v>
      </c>
      <c r="AK124" s="119">
        <f t="shared" si="50"/>
        <v>0</v>
      </c>
      <c r="AL124" s="53"/>
      <c r="AM124" s="53"/>
      <c r="AN124" s="53"/>
      <c r="AO124" s="54">
        <f t="shared" si="51"/>
        <v>0</v>
      </c>
      <c r="AP124" s="122">
        <f t="shared" si="52"/>
        <v>0</v>
      </c>
      <c r="AQ124" s="123">
        <f t="shared" si="53"/>
        <v>0</v>
      </c>
      <c r="AR124" s="123">
        <f t="shared" si="54"/>
        <v>0</v>
      </c>
      <c r="AS124" s="313"/>
      <c r="AT124" s="313"/>
      <c r="AU124" s="314"/>
      <c r="AV124" s="125">
        <f t="shared" si="55"/>
        <v>0</v>
      </c>
      <c r="AW124" s="119">
        <f t="shared" si="56"/>
        <v>0</v>
      </c>
      <c r="AX124" s="120"/>
      <c r="AY124" s="120"/>
      <c r="AZ124" s="127"/>
      <c r="BA124" s="126">
        <f t="shared" si="57"/>
        <v>0</v>
      </c>
      <c r="BB124" s="119">
        <f t="shared" si="58"/>
        <v>0</v>
      </c>
      <c r="BC124" s="120"/>
      <c r="BD124" s="120"/>
      <c r="BE124" s="127"/>
      <c r="BF124" s="126">
        <f t="shared" si="59"/>
        <v>0</v>
      </c>
      <c r="BG124" s="119">
        <f t="shared" si="60"/>
        <v>0</v>
      </c>
      <c r="BH124" s="120"/>
      <c r="BI124" s="120"/>
      <c r="BJ124" s="127"/>
      <c r="BK124" s="126">
        <f t="shared" si="61"/>
        <v>0</v>
      </c>
      <c r="BL124" s="119">
        <f t="shared" si="62"/>
        <v>0</v>
      </c>
      <c r="BM124" s="123">
        <f t="shared" si="63"/>
        <v>0</v>
      </c>
      <c r="BN124" s="123">
        <f t="shared" si="64"/>
        <v>0</v>
      </c>
      <c r="BO124" s="126">
        <f t="shared" si="72"/>
        <v>0</v>
      </c>
      <c r="BP124" s="128">
        <f t="shared" si="65"/>
        <v>0</v>
      </c>
      <c r="BQ124" s="22"/>
      <c r="BR124" s="129"/>
      <c r="BS124" s="130"/>
      <c r="BT124" s="257" t="str">
        <f t="shared" si="66"/>
        <v/>
      </c>
      <c r="BU124" s="257" t="str">
        <f t="shared" si="67"/>
        <v/>
      </c>
      <c r="BV124" s="257" t="str">
        <f t="shared" si="68"/>
        <v/>
      </c>
      <c r="BW124" s="257" t="str">
        <f t="shared" si="69"/>
        <v/>
      </c>
      <c r="BX124" s="258">
        <f t="shared" si="70"/>
        <v>0</v>
      </c>
      <c r="BY124" s="129"/>
      <c r="BZ124" s="130"/>
      <c r="CA124" s="130" t="str">
        <f t="shared" si="38"/>
        <v/>
      </c>
      <c r="CB124" s="130" t="str">
        <f t="shared" si="39"/>
        <v/>
      </c>
      <c r="CC124" s="130" t="str">
        <f t="shared" si="40"/>
        <v/>
      </c>
      <c r="CD124" s="130" t="str">
        <f t="shared" si="41"/>
        <v/>
      </c>
      <c r="CE124" s="131">
        <f t="shared" si="73"/>
        <v>0</v>
      </c>
      <c r="CF124" s="259">
        <f t="shared" si="71"/>
        <v>0</v>
      </c>
      <c r="CG124" s="132"/>
      <c r="CH124" s="132"/>
      <c r="CI124" s="132"/>
    </row>
    <row r="125" spans="1:87" s="24" customFormat="1" ht="12.75" customHeight="1" outlineLevel="1" x14ac:dyDescent="0.2">
      <c r="A125" s="177" t="s">
        <v>59</v>
      </c>
      <c r="B125" s="312" t="s">
        <v>60</v>
      </c>
      <c r="C125" s="24">
        <v>117</v>
      </c>
      <c r="D125" s="137"/>
      <c r="E125" s="138"/>
      <c r="F125" s="56"/>
      <c r="G125" s="135"/>
      <c r="H125" s="136"/>
      <c r="I125" s="139"/>
      <c r="J125" s="57"/>
      <c r="K125" s="113"/>
      <c r="L125" s="113"/>
      <c r="M125" s="113"/>
      <c r="N125" s="113"/>
      <c r="O125" s="114">
        <f t="shared" si="42"/>
        <v>0</v>
      </c>
      <c r="P125" s="113"/>
      <c r="Q125" s="113"/>
      <c r="R125" s="113"/>
      <c r="S125" s="113"/>
      <c r="T125" s="114">
        <f t="shared" si="43"/>
        <v>0</v>
      </c>
      <c r="U125" s="113">
        <f t="shared" si="44"/>
        <v>0</v>
      </c>
      <c r="V125" s="136"/>
      <c r="W125" s="313"/>
      <c r="X125" s="313"/>
      <c r="Y125" s="313"/>
      <c r="Z125" s="117">
        <f t="shared" si="45"/>
        <v>0</v>
      </c>
      <c r="AA125" s="118">
        <f t="shared" si="46"/>
        <v>0</v>
      </c>
      <c r="AB125" s="121"/>
      <c r="AC125" s="121"/>
      <c r="AD125" s="121"/>
      <c r="AE125" s="117">
        <f t="shared" si="47"/>
        <v>0</v>
      </c>
      <c r="AF125" s="118">
        <f t="shared" si="48"/>
        <v>0</v>
      </c>
      <c r="AG125" s="120"/>
      <c r="AH125" s="120"/>
      <c r="AI125" s="121"/>
      <c r="AJ125" s="117">
        <f t="shared" si="49"/>
        <v>0</v>
      </c>
      <c r="AK125" s="119">
        <f t="shared" si="50"/>
        <v>0</v>
      </c>
      <c r="AL125" s="53"/>
      <c r="AM125" s="53"/>
      <c r="AN125" s="53"/>
      <c r="AO125" s="54">
        <f t="shared" si="51"/>
        <v>0</v>
      </c>
      <c r="AP125" s="122">
        <f t="shared" si="52"/>
        <v>0</v>
      </c>
      <c r="AQ125" s="123">
        <f t="shared" si="53"/>
        <v>0</v>
      </c>
      <c r="AR125" s="123">
        <f t="shared" si="54"/>
        <v>0</v>
      </c>
      <c r="AS125" s="313"/>
      <c r="AT125" s="313"/>
      <c r="AU125" s="314"/>
      <c r="AV125" s="125">
        <f t="shared" si="55"/>
        <v>0</v>
      </c>
      <c r="AW125" s="119">
        <f t="shared" si="56"/>
        <v>0</v>
      </c>
      <c r="AX125" s="120"/>
      <c r="AY125" s="120"/>
      <c r="AZ125" s="127"/>
      <c r="BA125" s="126">
        <f t="shared" si="57"/>
        <v>0</v>
      </c>
      <c r="BB125" s="119">
        <f t="shared" si="58"/>
        <v>0</v>
      </c>
      <c r="BC125" s="120"/>
      <c r="BD125" s="120"/>
      <c r="BE125" s="127"/>
      <c r="BF125" s="126">
        <f t="shared" si="59"/>
        <v>0</v>
      </c>
      <c r="BG125" s="119">
        <f t="shared" si="60"/>
        <v>0</v>
      </c>
      <c r="BH125" s="120"/>
      <c r="BI125" s="120"/>
      <c r="BJ125" s="127"/>
      <c r="BK125" s="126">
        <f t="shared" si="61"/>
        <v>0</v>
      </c>
      <c r="BL125" s="119">
        <f t="shared" si="62"/>
        <v>0</v>
      </c>
      <c r="BM125" s="123">
        <f t="shared" si="63"/>
        <v>0</v>
      </c>
      <c r="BN125" s="123">
        <f t="shared" si="64"/>
        <v>0</v>
      </c>
      <c r="BO125" s="126">
        <f t="shared" si="72"/>
        <v>0</v>
      </c>
      <c r="BP125" s="128">
        <f t="shared" si="65"/>
        <v>0</v>
      </c>
      <c r="BQ125" s="22"/>
      <c r="BR125" s="129"/>
      <c r="BS125" s="130"/>
      <c r="BT125" s="257" t="str">
        <f t="shared" si="66"/>
        <v/>
      </c>
      <c r="BU125" s="257" t="str">
        <f t="shared" si="67"/>
        <v/>
      </c>
      <c r="BV125" s="257" t="str">
        <f t="shared" si="68"/>
        <v/>
      </c>
      <c r="BW125" s="257" t="str">
        <f t="shared" si="69"/>
        <v/>
      </c>
      <c r="BX125" s="258">
        <f t="shared" si="70"/>
        <v>0</v>
      </c>
      <c r="BY125" s="129"/>
      <c r="BZ125" s="130"/>
      <c r="CA125" s="130" t="str">
        <f t="shared" si="38"/>
        <v/>
      </c>
      <c r="CB125" s="130" t="str">
        <f t="shared" si="39"/>
        <v/>
      </c>
      <c r="CC125" s="130" t="str">
        <f t="shared" si="40"/>
        <v/>
      </c>
      <c r="CD125" s="130" t="str">
        <f t="shared" si="41"/>
        <v/>
      </c>
      <c r="CE125" s="131">
        <f t="shared" si="73"/>
        <v>0</v>
      </c>
      <c r="CF125" s="259">
        <f t="shared" si="71"/>
        <v>0</v>
      </c>
      <c r="CG125" s="132"/>
      <c r="CH125" s="132"/>
      <c r="CI125" s="132"/>
    </row>
    <row r="126" spans="1:87" s="24" customFormat="1" ht="12.75" customHeight="1" outlineLevel="1" x14ac:dyDescent="0.2">
      <c r="A126" s="177" t="s">
        <v>59</v>
      </c>
      <c r="B126" s="312" t="s">
        <v>60</v>
      </c>
      <c r="C126" s="24">
        <v>118</v>
      </c>
      <c r="D126" s="137"/>
      <c r="E126" s="138"/>
      <c r="F126" s="56"/>
      <c r="G126" s="135"/>
      <c r="H126" s="136"/>
      <c r="I126" s="139"/>
      <c r="J126" s="57"/>
      <c r="K126" s="113"/>
      <c r="L126" s="113"/>
      <c r="M126" s="113"/>
      <c r="N126" s="113"/>
      <c r="O126" s="114">
        <f t="shared" si="42"/>
        <v>0</v>
      </c>
      <c r="P126" s="113"/>
      <c r="Q126" s="113"/>
      <c r="R126" s="113"/>
      <c r="S126" s="113"/>
      <c r="T126" s="114">
        <f t="shared" si="43"/>
        <v>0</v>
      </c>
      <c r="U126" s="113">
        <f t="shared" si="44"/>
        <v>0</v>
      </c>
      <c r="V126" s="136"/>
      <c r="W126" s="313"/>
      <c r="X126" s="313"/>
      <c r="Y126" s="313"/>
      <c r="Z126" s="117">
        <f t="shared" si="45"/>
        <v>0</v>
      </c>
      <c r="AA126" s="118">
        <f t="shared" si="46"/>
        <v>0</v>
      </c>
      <c r="AB126" s="121"/>
      <c r="AC126" s="121"/>
      <c r="AD126" s="121"/>
      <c r="AE126" s="117">
        <f t="shared" si="47"/>
        <v>0</v>
      </c>
      <c r="AF126" s="118">
        <f t="shared" si="48"/>
        <v>0</v>
      </c>
      <c r="AG126" s="120"/>
      <c r="AH126" s="120"/>
      <c r="AI126" s="121"/>
      <c r="AJ126" s="117">
        <f t="shared" si="49"/>
        <v>0</v>
      </c>
      <c r="AK126" s="119">
        <f t="shared" si="50"/>
        <v>0</v>
      </c>
      <c r="AL126" s="53"/>
      <c r="AM126" s="53"/>
      <c r="AN126" s="53"/>
      <c r="AO126" s="54">
        <f t="shared" si="51"/>
        <v>0</v>
      </c>
      <c r="AP126" s="122">
        <f t="shared" si="52"/>
        <v>0</v>
      </c>
      <c r="AQ126" s="123">
        <f t="shared" si="53"/>
        <v>0</v>
      </c>
      <c r="AR126" s="123">
        <f t="shared" si="54"/>
        <v>0</v>
      </c>
      <c r="AS126" s="313"/>
      <c r="AT126" s="313"/>
      <c r="AU126" s="314"/>
      <c r="AV126" s="125">
        <f t="shared" si="55"/>
        <v>0</v>
      </c>
      <c r="AW126" s="119">
        <f t="shared" si="56"/>
        <v>0</v>
      </c>
      <c r="AX126" s="120"/>
      <c r="AY126" s="120"/>
      <c r="AZ126" s="127"/>
      <c r="BA126" s="126">
        <f t="shared" si="57"/>
        <v>0</v>
      </c>
      <c r="BB126" s="119">
        <f t="shared" si="58"/>
        <v>0</v>
      </c>
      <c r="BC126" s="120"/>
      <c r="BD126" s="120"/>
      <c r="BE126" s="127"/>
      <c r="BF126" s="126">
        <f t="shared" si="59"/>
        <v>0</v>
      </c>
      <c r="BG126" s="119">
        <f t="shared" si="60"/>
        <v>0</v>
      </c>
      <c r="BH126" s="120"/>
      <c r="BI126" s="120"/>
      <c r="BJ126" s="127"/>
      <c r="BK126" s="126">
        <f t="shared" si="61"/>
        <v>0</v>
      </c>
      <c r="BL126" s="119">
        <f t="shared" si="62"/>
        <v>0</v>
      </c>
      <c r="BM126" s="123">
        <f t="shared" si="63"/>
        <v>0</v>
      </c>
      <c r="BN126" s="123">
        <f t="shared" si="64"/>
        <v>0</v>
      </c>
      <c r="BO126" s="126">
        <f t="shared" si="72"/>
        <v>0</v>
      </c>
      <c r="BP126" s="128">
        <f t="shared" si="65"/>
        <v>0</v>
      </c>
      <c r="BQ126" s="22"/>
      <c r="BR126" s="129"/>
      <c r="BS126" s="130"/>
      <c r="BT126" s="257" t="str">
        <f t="shared" si="66"/>
        <v/>
      </c>
      <c r="BU126" s="257" t="str">
        <f t="shared" si="67"/>
        <v/>
      </c>
      <c r="BV126" s="257" t="str">
        <f t="shared" si="68"/>
        <v/>
      </c>
      <c r="BW126" s="257" t="str">
        <f t="shared" si="69"/>
        <v/>
      </c>
      <c r="BX126" s="258">
        <f t="shared" si="70"/>
        <v>0</v>
      </c>
      <c r="BY126" s="129"/>
      <c r="BZ126" s="130"/>
      <c r="CA126" s="130" t="str">
        <f t="shared" si="38"/>
        <v/>
      </c>
      <c r="CB126" s="130" t="str">
        <f t="shared" si="39"/>
        <v/>
      </c>
      <c r="CC126" s="130" t="str">
        <f t="shared" si="40"/>
        <v/>
      </c>
      <c r="CD126" s="130" t="str">
        <f t="shared" si="41"/>
        <v/>
      </c>
      <c r="CE126" s="131">
        <f t="shared" si="73"/>
        <v>0</v>
      </c>
      <c r="CF126" s="259">
        <f t="shared" si="71"/>
        <v>0</v>
      </c>
      <c r="CG126" s="132"/>
      <c r="CH126" s="132"/>
      <c r="CI126" s="132"/>
    </row>
    <row r="127" spans="1:87" s="24" customFormat="1" ht="12.75" customHeight="1" outlineLevel="1" x14ac:dyDescent="0.2">
      <c r="A127" s="177" t="s">
        <v>59</v>
      </c>
      <c r="B127" s="312" t="s">
        <v>60</v>
      </c>
      <c r="C127" s="24">
        <v>119</v>
      </c>
      <c r="D127" s="137"/>
      <c r="E127" s="138"/>
      <c r="F127" s="56"/>
      <c r="G127" s="135"/>
      <c r="H127" s="136"/>
      <c r="I127" s="139"/>
      <c r="J127" s="57"/>
      <c r="K127" s="113"/>
      <c r="L127" s="113"/>
      <c r="M127" s="113"/>
      <c r="N127" s="113"/>
      <c r="O127" s="114">
        <f t="shared" si="42"/>
        <v>0</v>
      </c>
      <c r="P127" s="113"/>
      <c r="Q127" s="113"/>
      <c r="R127" s="113"/>
      <c r="S127" s="113"/>
      <c r="T127" s="114">
        <f t="shared" si="43"/>
        <v>0</v>
      </c>
      <c r="U127" s="113">
        <f t="shared" si="44"/>
        <v>0</v>
      </c>
      <c r="V127" s="136"/>
      <c r="W127" s="313"/>
      <c r="X127" s="313"/>
      <c r="Y127" s="313"/>
      <c r="Z127" s="117">
        <f t="shared" si="45"/>
        <v>0</v>
      </c>
      <c r="AA127" s="118">
        <f t="shared" si="46"/>
        <v>0</v>
      </c>
      <c r="AB127" s="121"/>
      <c r="AC127" s="121"/>
      <c r="AD127" s="121"/>
      <c r="AE127" s="117">
        <f t="shared" si="47"/>
        <v>0</v>
      </c>
      <c r="AF127" s="118">
        <f t="shared" si="48"/>
        <v>0</v>
      </c>
      <c r="AG127" s="120"/>
      <c r="AH127" s="120"/>
      <c r="AI127" s="121"/>
      <c r="AJ127" s="117">
        <f t="shared" si="49"/>
        <v>0</v>
      </c>
      <c r="AK127" s="119">
        <f t="shared" si="50"/>
        <v>0</v>
      </c>
      <c r="AL127" s="53"/>
      <c r="AM127" s="53"/>
      <c r="AN127" s="53"/>
      <c r="AO127" s="54">
        <f t="shared" si="51"/>
        <v>0</v>
      </c>
      <c r="AP127" s="122">
        <f t="shared" si="52"/>
        <v>0</v>
      </c>
      <c r="AQ127" s="123">
        <f t="shared" si="53"/>
        <v>0</v>
      </c>
      <c r="AR127" s="123">
        <f t="shared" si="54"/>
        <v>0</v>
      </c>
      <c r="AS127" s="313"/>
      <c r="AT127" s="313"/>
      <c r="AU127" s="314"/>
      <c r="AV127" s="125">
        <f t="shared" si="55"/>
        <v>0</v>
      </c>
      <c r="AW127" s="119">
        <f t="shared" si="56"/>
        <v>0</v>
      </c>
      <c r="AX127" s="120"/>
      <c r="AY127" s="120"/>
      <c r="AZ127" s="127"/>
      <c r="BA127" s="126">
        <f t="shared" si="57"/>
        <v>0</v>
      </c>
      <c r="BB127" s="119">
        <f t="shared" si="58"/>
        <v>0</v>
      </c>
      <c r="BC127" s="120"/>
      <c r="BD127" s="120"/>
      <c r="BE127" s="127"/>
      <c r="BF127" s="126">
        <f t="shared" si="59"/>
        <v>0</v>
      </c>
      <c r="BG127" s="119">
        <f t="shared" si="60"/>
        <v>0</v>
      </c>
      <c r="BH127" s="120"/>
      <c r="BI127" s="120"/>
      <c r="BJ127" s="127"/>
      <c r="BK127" s="126">
        <f t="shared" si="61"/>
        <v>0</v>
      </c>
      <c r="BL127" s="119">
        <f t="shared" si="62"/>
        <v>0</v>
      </c>
      <c r="BM127" s="123">
        <f t="shared" si="63"/>
        <v>0</v>
      </c>
      <c r="BN127" s="123">
        <f t="shared" si="64"/>
        <v>0</v>
      </c>
      <c r="BO127" s="126">
        <f t="shared" si="72"/>
        <v>0</v>
      </c>
      <c r="BP127" s="128">
        <f t="shared" si="65"/>
        <v>0</v>
      </c>
      <c r="BQ127" s="22"/>
      <c r="BR127" s="129"/>
      <c r="BS127" s="130"/>
      <c r="BT127" s="257" t="str">
        <f t="shared" si="66"/>
        <v/>
      </c>
      <c r="BU127" s="257" t="str">
        <f t="shared" si="67"/>
        <v/>
      </c>
      <c r="BV127" s="257" t="str">
        <f t="shared" si="68"/>
        <v/>
      </c>
      <c r="BW127" s="257" t="str">
        <f t="shared" si="69"/>
        <v/>
      </c>
      <c r="BX127" s="258">
        <f t="shared" si="70"/>
        <v>0</v>
      </c>
      <c r="BY127" s="129"/>
      <c r="BZ127" s="130"/>
      <c r="CA127" s="130" t="str">
        <f t="shared" si="38"/>
        <v/>
      </c>
      <c r="CB127" s="130" t="str">
        <f t="shared" si="39"/>
        <v/>
      </c>
      <c r="CC127" s="130" t="str">
        <f t="shared" si="40"/>
        <v/>
      </c>
      <c r="CD127" s="130" t="str">
        <f t="shared" si="41"/>
        <v/>
      </c>
      <c r="CE127" s="131">
        <f t="shared" si="73"/>
        <v>0</v>
      </c>
      <c r="CF127" s="259">
        <f t="shared" si="71"/>
        <v>0</v>
      </c>
      <c r="CG127" s="132"/>
      <c r="CH127" s="132"/>
      <c r="CI127" s="132"/>
    </row>
    <row r="128" spans="1:87" s="24" customFormat="1" ht="12.75" customHeight="1" outlineLevel="1" x14ac:dyDescent="0.2">
      <c r="A128" s="177" t="s">
        <v>59</v>
      </c>
      <c r="B128" s="312" t="s">
        <v>60</v>
      </c>
      <c r="C128" s="24">
        <v>120</v>
      </c>
      <c r="D128" s="137"/>
      <c r="E128" s="138"/>
      <c r="F128" s="56"/>
      <c r="G128" s="135"/>
      <c r="H128" s="136"/>
      <c r="I128" s="139"/>
      <c r="J128" s="57"/>
      <c r="K128" s="113"/>
      <c r="L128" s="113"/>
      <c r="M128" s="113"/>
      <c r="N128" s="113"/>
      <c r="O128" s="114">
        <f t="shared" si="42"/>
        <v>0</v>
      </c>
      <c r="P128" s="113"/>
      <c r="Q128" s="113"/>
      <c r="R128" s="113"/>
      <c r="S128" s="113"/>
      <c r="T128" s="114">
        <f t="shared" si="43"/>
        <v>0</v>
      </c>
      <c r="U128" s="113">
        <f t="shared" si="44"/>
        <v>0</v>
      </c>
      <c r="V128" s="136"/>
      <c r="W128" s="313"/>
      <c r="X128" s="313"/>
      <c r="Y128" s="313"/>
      <c r="Z128" s="117">
        <f t="shared" si="45"/>
        <v>0</v>
      </c>
      <c r="AA128" s="118">
        <f t="shared" si="46"/>
        <v>0</v>
      </c>
      <c r="AB128" s="121"/>
      <c r="AC128" s="121"/>
      <c r="AD128" s="121"/>
      <c r="AE128" s="117">
        <f t="shared" si="47"/>
        <v>0</v>
      </c>
      <c r="AF128" s="118">
        <f t="shared" si="48"/>
        <v>0</v>
      </c>
      <c r="AG128" s="120"/>
      <c r="AH128" s="120"/>
      <c r="AI128" s="121"/>
      <c r="AJ128" s="117">
        <f t="shared" si="49"/>
        <v>0</v>
      </c>
      <c r="AK128" s="119">
        <f t="shared" si="50"/>
        <v>0</v>
      </c>
      <c r="AL128" s="53"/>
      <c r="AM128" s="53"/>
      <c r="AN128" s="53"/>
      <c r="AO128" s="54">
        <f t="shared" si="51"/>
        <v>0</v>
      </c>
      <c r="AP128" s="122">
        <f t="shared" si="52"/>
        <v>0</v>
      </c>
      <c r="AQ128" s="123">
        <f t="shared" si="53"/>
        <v>0</v>
      </c>
      <c r="AR128" s="123">
        <f t="shared" si="54"/>
        <v>0</v>
      </c>
      <c r="AS128" s="313"/>
      <c r="AT128" s="313"/>
      <c r="AU128" s="314"/>
      <c r="AV128" s="125">
        <f t="shared" si="55"/>
        <v>0</v>
      </c>
      <c r="AW128" s="119">
        <f t="shared" si="56"/>
        <v>0</v>
      </c>
      <c r="AX128" s="120"/>
      <c r="AY128" s="120"/>
      <c r="AZ128" s="127"/>
      <c r="BA128" s="126">
        <f t="shared" si="57"/>
        <v>0</v>
      </c>
      <c r="BB128" s="119">
        <f t="shared" si="58"/>
        <v>0</v>
      </c>
      <c r="BC128" s="120"/>
      <c r="BD128" s="120"/>
      <c r="BE128" s="127"/>
      <c r="BF128" s="126">
        <f t="shared" si="59"/>
        <v>0</v>
      </c>
      <c r="BG128" s="119">
        <f t="shared" si="60"/>
        <v>0</v>
      </c>
      <c r="BH128" s="120"/>
      <c r="BI128" s="120"/>
      <c r="BJ128" s="127"/>
      <c r="BK128" s="126">
        <f t="shared" si="61"/>
        <v>0</v>
      </c>
      <c r="BL128" s="119">
        <f t="shared" si="62"/>
        <v>0</v>
      </c>
      <c r="BM128" s="123">
        <f t="shared" si="63"/>
        <v>0</v>
      </c>
      <c r="BN128" s="123">
        <f t="shared" si="64"/>
        <v>0</v>
      </c>
      <c r="BO128" s="126">
        <f t="shared" si="72"/>
        <v>0</v>
      </c>
      <c r="BP128" s="128">
        <f t="shared" si="65"/>
        <v>0</v>
      </c>
      <c r="BQ128" s="22"/>
      <c r="BR128" s="129"/>
      <c r="BS128" s="130"/>
      <c r="BT128" s="257" t="str">
        <f t="shared" si="66"/>
        <v/>
      </c>
      <c r="BU128" s="257" t="str">
        <f t="shared" si="67"/>
        <v/>
      </c>
      <c r="BV128" s="257" t="str">
        <f t="shared" si="68"/>
        <v/>
      </c>
      <c r="BW128" s="257" t="str">
        <f t="shared" si="69"/>
        <v/>
      </c>
      <c r="BX128" s="258">
        <f t="shared" si="70"/>
        <v>0</v>
      </c>
      <c r="BY128" s="129"/>
      <c r="BZ128" s="130"/>
      <c r="CA128" s="130" t="str">
        <f t="shared" si="38"/>
        <v/>
      </c>
      <c r="CB128" s="130" t="str">
        <f t="shared" si="39"/>
        <v/>
      </c>
      <c r="CC128" s="130" t="str">
        <f t="shared" si="40"/>
        <v/>
      </c>
      <c r="CD128" s="130" t="str">
        <f t="shared" si="41"/>
        <v/>
      </c>
      <c r="CE128" s="131">
        <f t="shared" si="73"/>
        <v>0</v>
      </c>
      <c r="CF128" s="259">
        <f t="shared" si="71"/>
        <v>0</v>
      </c>
      <c r="CG128" s="132"/>
      <c r="CH128" s="132"/>
      <c r="CI128" s="132"/>
    </row>
    <row r="129" spans="1:87" s="24" customFormat="1" ht="12.75" customHeight="1" outlineLevel="1" x14ac:dyDescent="0.2">
      <c r="A129" s="177" t="s">
        <v>59</v>
      </c>
      <c r="B129" s="312" t="s">
        <v>60</v>
      </c>
      <c r="C129" s="24">
        <v>121</v>
      </c>
      <c r="D129" s="137"/>
      <c r="E129" s="138"/>
      <c r="F129" s="56"/>
      <c r="G129" s="135"/>
      <c r="H129" s="136"/>
      <c r="I129" s="139"/>
      <c r="J129" s="57"/>
      <c r="K129" s="113"/>
      <c r="L129" s="113"/>
      <c r="M129" s="113"/>
      <c r="N129" s="113"/>
      <c r="O129" s="114">
        <f t="shared" si="42"/>
        <v>0</v>
      </c>
      <c r="P129" s="113"/>
      <c r="Q129" s="113"/>
      <c r="R129" s="113"/>
      <c r="S129" s="113"/>
      <c r="T129" s="114">
        <f t="shared" si="43"/>
        <v>0</v>
      </c>
      <c r="U129" s="113">
        <f t="shared" si="44"/>
        <v>0</v>
      </c>
      <c r="V129" s="136"/>
      <c r="W129" s="313"/>
      <c r="X129" s="313"/>
      <c r="Y129" s="313"/>
      <c r="Z129" s="117">
        <f t="shared" si="45"/>
        <v>0</v>
      </c>
      <c r="AA129" s="118">
        <f t="shared" si="46"/>
        <v>0</v>
      </c>
      <c r="AB129" s="121"/>
      <c r="AC129" s="121"/>
      <c r="AD129" s="121"/>
      <c r="AE129" s="117">
        <f t="shared" si="47"/>
        <v>0</v>
      </c>
      <c r="AF129" s="118">
        <f t="shared" si="48"/>
        <v>0</v>
      </c>
      <c r="AG129" s="120"/>
      <c r="AH129" s="120"/>
      <c r="AI129" s="121"/>
      <c r="AJ129" s="117">
        <f t="shared" si="49"/>
        <v>0</v>
      </c>
      <c r="AK129" s="119">
        <f t="shared" si="50"/>
        <v>0</v>
      </c>
      <c r="AL129" s="53"/>
      <c r="AM129" s="53"/>
      <c r="AN129" s="53"/>
      <c r="AO129" s="54">
        <f t="shared" si="51"/>
        <v>0</v>
      </c>
      <c r="AP129" s="122">
        <f t="shared" si="52"/>
        <v>0</v>
      </c>
      <c r="AQ129" s="123">
        <f t="shared" si="53"/>
        <v>0</v>
      </c>
      <c r="AR129" s="123">
        <f t="shared" si="54"/>
        <v>0</v>
      </c>
      <c r="AS129" s="313"/>
      <c r="AT129" s="313"/>
      <c r="AU129" s="314"/>
      <c r="AV129" s="125">
        <f t="shared" si="55"/>
        <v>0</v>
      </c>
      <c r="AW129" s="119">
        <f t="shared" si="56"/>
        <v>0</v>
      </c>
      <c r="AX129" s="120"/>
      <c r="AY129" s="120"/>
      <c r="AZ129" s="127"/>
      <c r="BA129" s="126">
        <f t="shared" si="57"/>
        <v>0</v>
      </c>
      <c r="BB129" s="119">
        <f t="shared" si="58"/>
        <v>0</v>
      </c>
      <c r="BC129" s="120"/>
      <c r="BD129" s="120"/>
      <c r="BE129" s="127"/>
      <c r="BF129" s="126">
        <f t="shared" si="59"/>
        <v>0</v>
      </c>
      <c r="BG129" s="119">
        <f t="shared" si="60"/>
        <v>0</v>
      </c>
      <c r="BH129" s="120"/>
      <c r="BI129" s="120"/>
      <c r="BJ129" s="127"/>
      <c r="BK129" s="126">
        <f t="shared" si="61"/>
        <v>0</v>
      </c>
      <c r="BL129" s="119">
        <f t="shared" si="62"/>
        <v>0</v>
      </c>
      <c r="BM129" s="123">
        <f t="shared" si="63"/>
        <v>0</v>
      </c>
      <c r="BN129" s="123">
        <f t="shared" si="64"/>
        <v>0</v>
      </c>
      <c r="BO129" s="126">
        <f t="shared" si="72"/>
        <v>0</v>
      </c>
      <c r="BP129" s="128">
        <f t="shared" si="65"/>
        <v>0</v>
      </c>
      <c r="BQ129" s="22"/>
      <c r="BR129" s="129"/>
      <c r="BS129" s="130"/>
      <c r="BT129" s="257" t="str">
        <f t="shared" si="66"/>
        <v/>
      </c>
      <c r="BU129" s="257" t="str">
        <f t="shared" si="67"/>
        <v/>
      </c>
      <c r="BV129" s="257" t="str">
        <f t="shared" si="68"/>
        <v/>
      </c>
      <c r="BW129" s="257" t="str">
        <f t="shared" si="69"/>
        <v/>
      </c>
      <c r="BX129" s="258">
        <f t="shared" si="70"/>
        <v>0</v>
      </c>
      <c r="BY129" s="129"/>
      <c r="BZ129" s="130"/>
      <c r="CA129" s="130" t="str">
        <f t="shared" si="38"/>
        <v/>
      </c>
      <c r="CB129" s="130" t="str">
        <f t="shared" si="39"/>
        <v/>
      </c>
      <c r="CC129" s="130" t="str">
        <f t="shared" si="40"/>
        <v/>
      </c>
      <c r="CD129" s="130" t="str">
        <f t="shared" si="41"/>
        <v/>
      </c>
      <c r="CE129" s="131">
        <f t="shared" si="73"/>
        <v>0</v>
      </c>
      <c r="CF129" s="259">
        <f t="shared" si="71"/>
        <v>0</v>
      </c>
      <c r="CG129" s="132"/>
      <c r="CH129" s="132"/>
      <c r="CI129" s="132"/>
    </row>
    <row r="130" spans="1:87" s="24" customFormat="1" ht="12.75" customHeight="1" outlineLevel="1" x14ac:dyDescent="0.2">
      <c r="A130" s="177" t="s">
        <v>59</v>
      </c>
      <c r="B130" s="312" t="s">
        <v>60</v>
      </c>
      <c r="C130" s="24">
        <v>122</v>
      </c>
      <c r="D130" s="137"/>
      <c r="E130" s="138"/>
      <c r="F130" s="56"/>
      <c r="G130" s="135"/>
      <c r="H130" s="136"/>
      <c r="I130" s="139"/>
      <c r="J130" s="57"/>
      <c r="K130" s="113"/>
      <c r="L130" s="113"/>
      <c r="M130" s="113"/>
      <c r="N130" s="113"/>
      <c r="O130" s="114">
        <f t="shared" si="42"/>
        <v>0</v>
      </c>
      <c r="P130" s="113"/>
      <c r="Q130" s="113"/>
      <c r="R130" s="113"/>
      <c r="S130" s="113"/>
      <c r="T130" s="114">
        <f t="shared" si="43"/>
        <v>0</v>
      </c>
      <c r="U130" s="113">
        <f t="shared" si="44"/>
        <v>0</v>
      </c>
      <c r="V130" s="136"/>
      <c r="W130" s="313"/>
      <c r="X130" s="313"/>
      <c r="Y130" s="313"/>
      <c r="Z130" s="117">
        <f t="shared" si="45"/>
        <v>0</v>
      </c>
      <c r="AA130" s="118">
        <f t="shared" si="46"/>
        <v>0</v>
      </c>
      <c r="AB130" s="121"/>
      <c r="AC130" s="121"/>
      <c r="AD130" s="121"/>
      <c r="AE130" s="117">
        <f t="shared" si="47"/>
        <v>0</v>
      </c>
      <c r="AF130" s="118">
        <f t="shared" si="48"/>
        <v>0</v>
      </c>
      <c r="AG130" s="120"/>
      <c r="AH130" s="120"/>
      <c r="AI130" s="121"/>
      <c r="AJ130" s="117">
        <f t="shared" si="49"/>
        <v>0</v>
      </c>
      <c r="AK130" s="119">
        <f t="shared" si="50"/>
        <v>0</v>
      </c>
      <c r="AL130" s="53"/>
      <c r="AM130" s="53"/>
      <c r="AN130" s="53"/>
      <c r="AO130" s="54">
        <f t="shared" si="51"/>
        <v>0</v>
      </c>
      <c r="AP130" s="122">
        <f t="shared" si="52"/>
        <v>0</v>
      </c>
      <c r="AQ130" s="123">
        <f t="shared" si="53"/>
        <v>0</v>
      </c>
      <c r="AR130" s="123">
        <f t="shared" si="54"/>
        <v>0</v>
      </c>
      <c r="AS130" s="313"/>
      <c r="AT130" s="313"/>
      <c r="AU130" s="314"/>
      <c r="AV130" s="125">
        <f t="shared" si="55"/>
        <v>0</v>
      </c>
      <c r="AW130" s="119">
        <f t="shared" si="56"/>
        <v>0</v>
      </c>
      <c r="AX130" s="120"/>
      <c r="AY130" s="120"/>
      <c r="AZ130" s="127"/>
      <c r="BA130" s="126">
        <f t="shared" si="57"/>
        <v>0</v>
      </c>
      <c r="BB130" s="119">
        <f t="shared" si="58"/>
        <v>0</v>
      </c>
      <c r="BC130" s="120"/>
      <c r="BD130" s="120"/>
      <c r="BE130" s="127"/>
      <c r="BF130" s="126">
        <f t="shared" si="59"/>
        <v>0</v>
      </c>
      <c r="BG130" s="119">
        <f t="shared" si="60"/>
        <v>0</v>
      </c>
      <c r="BH130" s="120"/>
      <c r="BI130" s="120"/>
      <c r="BJ130" s="127"/>
      <c r="BK130" s="126">
        <f t="shared" si="61"/>
        <v>0</v>
      </c>
      <c r="BL130" s="119">
        <f t="shared" si="62"/>
        <v>0</v>
      </c>
      <c r="BM130" s="123">
        <f t="shared" si="63"/>
        <v>0</v>
      </c>
      <c r="BN130" s="123">
        <f t="shared" si="64"/>
        <v>0</v>
      </c>
      <c r="BO130" s="126">
        <f t="shared" si="72"/>
        <v>0</v>
      </c>
      <c r="BP130" s="128">
        <f t="shared" si="65"/>
        <v>0</v>
      </c>
      <c r="BQ130" s="22"/>
      <c r="BR130" s="129"/>
      <c r="BS130" s="130"/>
      <c r="BT130" s="257" t="str">
        <f t="shared" si="66"/>
        <v/>
      </c>
      <c r="BU130" s="257" t="str">
        <f t="shared" si="67"/>
        <v/>
      </c>
      <c r="BV130" s="257" t="str">
        <f t="shared" si="68"/>
        <v/>
      </c>
      <c r="BW130" s="257" t="str">
        <f t="shared" si="69"/>
        <v/>
      </c>
      <c r="BX130" s="258">
        <f t="shared" si="70"/>
        <v>0</v>
      </c>
      <c r="BY130" s="129"/>
      <c r="BZ130" s="130"/>
      <c r="CA130" s="130" t="str">
        <f t="shared" si="38"/>
        <v/>
      </c>
      <c r="CB130" s="130" t="str">
        <f t="shared" si="39"/>
        <v/>
      </c>
      <c r="CC130" s="130" t="str">
        <f t="shared" si="40"/>
        <v/>
      </c>
      <c r="CD130" s="130" t="str">
        <f t="shared" si="41"/>
        <v/>
      </c>
      <c r="CE130" s="131">
        <f t="shared" si="73"/>
        <v>0</v>
      </c>
      <c r="CF130" s="259">
        <f t="shared" si="71"/>
        <v>0</v>
      </c>
      <c r="CG130" s="132"/>
      <c r="CH130" s="132"/>
      <c r="CI130" s="132"/>
    </row>
    <row r="131" spans="1:87" s="24" customFormat="1" ht="12.75" customHeight="1" outlineLevel="1" x14ac:dyDescent="0.2">
      <c r="A131" s="177" t="s">
        <v>59</v>
      </c>
      <c r="B131" s="312" t="s">
        <v>60</v>
      </c>
      <c r="C131" s="24">
        <v>123</v>
      </c>
      <c r="D131" s="137"/>
      <c r="E131" s="138"/>
      <c r="F131" s="56"/>
      <c r="G131" s="135"/>
      <c r="H131" s="136"/>
      <c r="I131" s="139"/>
      <c r="J131" s="57"/>
      <c r="K131" s="113"/>
      <c r="L131" s="113"/>
      <c r="M131" s="113"/>
      <c r="N131" s="113"/>
      <c r="O131" s="114">
        <f t="shared" si="42"/>
        <v>0</v>
      </c>
      <c r="P131" s="113"/>
      <c r="Q131" s="113"/>
      <c r="R131" s="113"/>
      <c r="S131" s="113"/>
      <c r="T131" s="114">
        <f t="shared" si="43"/>
        <v>0</v>
      </c>
      <c r="U131" s="113">
        <f t="shared" si="44"/>
        <v>0</v>
      </c>
      <c r="V131" s="136"/>
      <c r="W131" s="313"/>
      <c r="X131" s="313"/>
      <c r="Y131" s="313"/>
      <c r="Z131" s="117">
        <f t="shared" si="45"/>
        <v>0</v>
      </c>
      <c r="AA131" s="118">
        <f t="shared" si="46"/>
        <v>0</v>
      </c>
      <c r="AB131" s="121"/>
      <c r="AC131" s="121"/>
      <c r="AD131" s="121"/>
      <c r="AE131" s="117">
        <f t="shared" si="47"/>
        <v>0</v>
      </c>
      <c r="AF131" s="118">
        <f t="shared" si="48"/>
        <v>0</v>
      </c>
      <c r="AG131" s="120"/>
      <c r="AH131" s="120"/>
      <c r="AI131" s="121"/>
      <c r="AJ131" s="117">
        <f t="shared" si="49"/>
        <v>0</v>
      </c>
      <c r="AK131" s="119">
        <f t="shared" si="50"/>
        <v>0</v>
      </c>
      <c r="AL131" s="53"/>
      <c r="AM131" s="53"/>
      <c r="AN131" s="53"/>
      <c r="AO131" s="54">
        <f t="shared" si="51"/>
        <v>0</v>
      </c>
      <c r="AP131" s="122">
        <f t="shared" si="52"/>
        <v>0</v>
      </c>
      <c r="AQ131" s="123">
        <f t="shared" si="53"/>
        <v>0</v>
      </c>
      <c r="AR131" s="123">
        <f t="shared" si="54"/>
        <v>0</v>
      </c>
      <c r="AS131" s="313"/>
      <c r="AT131" s="313"/>
      <c r="AU131" s="314"/>
      <c r="AV131" s="125">
        <f t="shared" si="55"/>
        <v>0</v>
      </c>
      <c r="AW131" s="119">
        <f t="shared" si="56"/>
        <v>0</v>
      </c>
      <c r="AX131" s="120"/>
      <c r="AY131" s="120"/>
      <c r="AZ131" s="127"/>
      <c r="BA131" s="126">
        <f t="shared" si="57"/>
        <v>0</v>
      </c>
      <c r="BB131" s="119">
        <f t="shared" si="58"/>
        <v>0</v>
      </c>
      <c r="BC131" s="120"/>
      <c r="BD131" s="120"/>
      <c r="BE131" s="127"/>
      <c r="BF131" s="126">
        <f t="shared" si="59"/>
        <v>0</v>
      </c>
      <c r="BG131" s="119">
        <f t="shared" si="60"/>
        <v>0</v>
      </c>
      <c r="BH131" s="120"/>
      <c r="BI131" s="120"/>
      <c r="BJ131" s="127"/>
      <c r="BK131" s="126">
        <f t="shared" si="61"/>
        <v>0</v>
      </c>
      <c r="BL131" s="119">
        <f t="shared" si="62"/>
        <v>0</v>
      </c>
      <c r="BM131" s="123">
        <f t="shared" si="63"/>
        <v>0</v>
      </c>
      <c r="BN131" s="123">
        <f t="shared" si="64"/>
        <v>0</v>
      </c>
      <c r="BO131" s="126">
        <f t="shared" si="72"/>
        <v>0</v>
      </c>
      <c r="BP131" s="128">
        <f t="shared" si="65"/>
        <v>0</v>
      </c>
      <c r="BQ131" s="22"/>
      <c r="BR131" s="129"/>
      <c r="BS131" s="130"/>
      <c r="BT131" s="257" t="str">
        <f t="shared" si="66"/>
        <v/>
      </c>
      <c r="BU131" s="257" t="str">
        <f t="shared" si="67"/>
        <v/>
      </c>
      <c r="BV131" s="257" t="str">
        <f t="shared" si="68"/>
        <v/>
      </c>
      <c r="BW131" s="257" t="str">
        <f t="shared" si="69"/>
        <v/>
      </c>
      <c r="BX131" s="258">
        <f t="shared" si="70"/>
        <v>0</v>
      </c>
      <c r="BY131" s="129"/>
      <c r="BZ131" s="130"/>
      <c r="CA131" s="130" t="str">
        <f t="shared" si="38"/>
        <v/>
      </c>
      <c r="CB131" s="130" t="str">
        <f t="shared" si="39"/>
        <v/>
      </c>
      <c r="CC131" s="130" t="str">
        <f t="shared" si="40"/>
        <v/>
      </c>
      <c r="CD131" s="130" t="str">
        <f t="shared" si="41"/>
        <v/>
      </c>
      <c r="CE131" s="131">
        <f t="shared" si="73"/>
        <v>0</v>
      </c>
      <c r="CF131" s="259">
        <f t="shared" si="71"/>
        <v>0</v>
      </c>
      <c r="CG131" s="132"/>
      <c r="CH131" s="132"/>
      <c r="CI131" s="132"/>
    </row>
    <row r="132" spans="1:87" s="24" customFormat="1" ht="12.75" customHeight="1" outlineLevel="1" x14ac:dyDescent="0.2">
      <c r="A132" s="177" t="s">
        <v>59</v>
      </c>
      <c r="B132" s="312" t="s">
        <v>60</v>
      </c>
      <c r="C132" s="24">
        <v>124</v>
      </c>
      <c r="D132" s="137"/>
      <c r="E132" s="138"/>
      <c r="F132" s="56"/>
      <c r="G132" s="135"/>
      <c r="H132" s="136"/>
      <c r="I132" s="139"/>
      <c r="J132" s="57"/>
      <c r="K132" s="113"/>
      <c r="L132" s="113"/>
      <c r="M132" s="113"/>
      <c r="N132" s="113"/>
      <c r="O132" s="114">
        <f t="shared" si="42"/>
        <v>0</v>
      </c>
      <c r="P132" s="113"/>
      <c r="Q132" s="113"/>
      <c r="R132" s="113"/>
      <c r="S132" s="113"/>
      <c r="T132" s="114">
        <f t="shared" si="43"/>
        <v>0</v>
      </c>
      <c r="U132" s="113">
        <f t="shared" si="44"/>
        <v>0</v>
      </c>
      <c r="V132" s="136"/>
      <c r="W132" s="313"/>
      <c r="X132" s="313"/>
      <c r="Y132" s="313"/>
      <c r="Z132" s="117">
        <f t="shared" si="45"/>
        <v>0</v>
      </c>
      <c r="AA132" s="118">
        <f t="shared" si="46"/>
        <v>0</v>
      </c>
      <c r="AB132" s="121"/>
      <c r="AC132" s="121"/>
      <c r="AD132" s="121"/>
      <c r="AE132" s="117">
        <f t="shared" si="47"/>
        <v>0</v>
      </c>
      <c r="AF132" s="118">
        <f t="shared" si="48"/>
        <v>0</v>
      </c>
      <c r="AG132" s="120"/>
      <c r="AH132" s="120"/>
      <c r="AI132" s="121"/>
      <c r="AJ132" s="117">
        <f t="shared" si="49"/>
        <v>0</v>
      </c>
      <c r="AK132" s="119">
        <f t="shared" si="50"/>
        <v>0</v>
      </c>
      <c r="AL132" s="53"/>
      <c r="AM132" s="53"/>
      <c r="AN132" s="53"/>
      <c r="AO132" s="54">
        <f t="shared" si="51"/>
        <v>0</v>
      </c>
      <c r="AP132" s="122">
        <f t="shared" si="52"/>
        <v>0</v>
      </c>
      <c r="AQ132" s="123">
        <f t="shared" si="53"/>
        <v>0</v>
      </c>
      <c r="AR132" s="123">
        <f t="shared" si="54"/>
        <v>0</v>
      </c>
      <c r="AS132" s="313"/>
      <c r="AT132" s="313"/>
      <c r="AU132" s="314"/>
      <c r="AV132" s="125">
        <f t="shared" si="55"/>
        <v>0</v>
      </c>
      <c r="AW132" s="119">
        <f t="shared" si="56"/>
        <v>0</v>
      </c>
      <c r="AX132" s="120"/>
      <c r="AY132" s="120"/>
      <c r="AZ132" s="127"/>
      <c r="BA132" s="126">
        <f t="shared" si="57"/>
        <v>0</v>
      </c>
      <c r="BB132" s="119">
        <f t="shared" si="58"/>
        <v>0</v>
      </c>
      <c r="BC132" s="120"/>
      <c r="BD132" s="120"/>
      <c r="BE132" s="127"/>
      <c r="BF132" s="126">
        <f t="shared" si="59"/>
        <v>0</v>
      </c>
      <c r="BG132" s="119">
        <f t="shared" si="60"/>
        <v>0</v>
      </c>
      <c r="BH132" s="120"/>
      <c r="BI132" s="120"/>
      <c r="BJ132" s="127"/>
      <c r="BK132" s="126">
        <f t="shared" si="61"/>
        <v>0</v>
      </c>
      <c r="BL132" s="119">
        <f t="shared" si="62"/>
        <v>0</v>
      </c>
      <c r="BM132" s="123">
        <f t="shared" si="63"/>
        <v>0</v>
      </c>
      <c r="BN132" s="123">
        <f t="shared" si="64"/>
        <v>0</v>
      </c>
      <c r="BO132" s="126">
        <f t="shared" si="72"/>
        <v>0</v>
      </c>
      <c r="BP132" s="128">
        <f t="shared" si="65"/>
        <v>0</v>
      </c>
      <c r="BQ132" s="22"/>
      <c r="BR132" s="129"/>
      <c r="BS132" s="130"/>
      <c r="BT132" s="257" t="str">
        <f t="shared" si="66"/>
        <v/>
      </c>
      <c r="BU132" s="257" t="str">
        <f t="shared" si="67"/>
        <v/>
      </c>
      <c r="BV132" s="257" t="str">
        <f t="shared" si="68"/>
        <v/>
      </c>
      <c r="BW132" s="257" t="str">
        <f t="shared" si="69"/>
        <v/>
      </c>
      <c r="BX132" s="258">
        <f t="shared" si="70"/>
        <v>0</v>
      </c>
      <c r="BY132" s="129"/>
      <c r="BZ132" s="130"/>
      <c r="CA132" s="130" t="str">
        <f t="shared" si="38"/>
        <v/>
      </c>
      <c r="CB132" s="130" t="str">
        <f t="shared" si="39"/>
        <v/>
      </c>
      <c r="CC132" s="130" t="str">
        <f t="shared" si="40"/>
        <v/>
      </c>
      <c r="CD132" s="130" t="str">
        <f t="shared" si="41"/>
        <v/>
      </c>
      <c r="CE132" s="131">
        <f t="shared" si="73"/>
        <v>0</v>
      </c>
      <c r="CF132" s="259">
        <f t="shared" si="71"/>
        <v>0</v>
      </c>
      <c r="CG132" s="132"/>
      <c r="CH132" s="132"/>
      <c r="CI132" s="132"/>
    </row>
    <row r="133" spans="1:87" s="24" customFormat="1" ht="12.75" customHeight="1" outlineLevel="1" x14ac:dyDescent="0.2">
      <c r="A133" s="177" t="s">
        <v>59</v>
      </c>
      <c r="B133" s="312" t="s">
        <v>60</v>
      </c>
      <c r="C133" s="24">
        <v>125</v>
      </c>
      <c r="D133" s="137"/>
      <c r="E133" s="138"/>
      <c r="F133" s="56"/>
      <c r="G133" s="135"/>
      <c r="H133" s="136"/>
      <c r="I133" s="139"/>
      <c r="J133" s="57"/>
      <c r="K133" s="113"/>
      <c r="L133" s="113"/>
      <c r="M133" s="113"/>
      <c r="N133" s="113"/>
      <c r="O133" s="114">
        <f t="shared" si="42"/>
        <v>0</v>
      </c>
      <c r="P133" s="113"/>
      <c r="Q133" s="113"/>
      <c r="R133" s="113"/>
      <c r="S133" s="113"/>
      <c r="T133" s="114">
        <f t="shared" si="43"/>
        <v>0</v>
      </c>
      <c r="U133" s="113">
        <f t="shared" si="44"/>
        <v>0</v>
      </c>
      <c r="V133" s="136"/>
      <c r="W133" s="313"/>
      <c r="X133" s="313"/>
      <c r="Y133" s="313"/>
      <c r="Z133" s="117">
        <f t="shared" si="45"/>
        <v>0</v>
      </c>
      <c r="AA133" s="118">
        <f t="shared" si="46"/>
        <v>0</v>
      </c>
      <c r="AB133" s="121"/>
      <c r="AC133" s="121"/>
      <c r="AD133" s="121"/>
      <c r="AE133" s="117">
        <f t="shared" si="47"/>
        <v>0</v>
      </c>
      <c r="AF133" s="118">
        <f t="shared" si="48"/>
        <v>0</v>
      </c>
      <c r="AG133" s="120"/>
      <c r="AH133" s="120"/>
      <c r="AI133" s="121"/>
      <c r="AJ133" s="117">
        <f t="shared" si="49"/>
        <v>0</v>
      </c>
      <c r="AK133" s="119">
        <f t="shared" si="50"/>
        <v>0</v>
      </c>
      <c r="AL133" s="53"/>
      <c r="AM133" s="53"/>
      <c r="AN133" s="53"/>
      <c r="AO133" s="54">
        <f t="shared" si="51"/>
        <v>0</v>
      </c>
      <c r="AP133" s="122">
        <f t="shared" si="52"/>
        <v>0</v>
      </c>
      <c r="AQ133" s="123">
        <f t="shared" si="53"/>
        <v>0</v>
      </c>
      <c r="AR133" s="123">
        <f t="shared" si="54"/>
        <v>0</v>
      </c>
      <c r="AS133" s="313"/>
      <c r="AT133" s="313"/>
      <c r="AU133" s="314"/>
      <c r="AV133" s="125">
        <f t="shared" si="55"/>
        <v>0</v>
      </c>
      <c r="AW133" s="119">
        <f t="shared" si="56"/>
        <v>0</v>
      </c>
      <c r="AX133" s="120"/>
      <c r="AY133" s="120"/>
      <c r="AZ133" s="127"/>
      <c r="BA133" s="126">
        <f t="shared" si="57"/>
        <v>0</v>
      </c>
      <c r="BB133" s="119">
        <f t="shared" si="58"/>
        <v>0</v>
      </c>
      <c r="BC133" s="120"/>
      <c r="BD133" s="120"/>
      <c r="BE133" s="127"/>
      <c r="BF133" s="126">
        <f t="shared" si="59"/>
        <v>0</v>
      </c>
      <c r="BG133" s="119">
        <f t="shared" si="60"/>
        <v>0</v>
      </c>
      <c r="BH133" s="120"/>
      <c r="BI133" s="120"/>
      <c r="BJ133" s="127"/>
      <c r="BK133" s="126">
        <f t="shared" si="61"/>
        <v>0</v>
      </c>
      <c r="BL133" s="119">
        <f t="shared" si="62"/>
        <v>0</v>
      </c>
      <c r="BM133" s="123">
        <f t="shared" si="63"/>
        <v>0</v>
      </c>
      <c r="BN133" s="123">
        <f t="shared" si="64"/>
        <v>0</v>
      </c>
      <c r="BO133" s="126">
        <f t="shared" si="72"/>
        <v>0</v>
      </c>
      <c r="BP133" s="128">
        <f t="shared" si="65"/>
        <v>0</v>
      </c>
      <c r="BQ133" s="22"/>
      <c r="BR133" s="129"/>
      <c r="BS133" s="130"/>
      <c r="BT133" s="257" t="str">
        <f t="shared" si="66"/>
        <v/>
      </c>
      <c r="BU133" s="257" t="str">
        <f t="shared" si="67"/>
        <v/>
      </c>
      <c r="BV133" s="257" t="str">
        <f t="shared" si="68"/>
        <v/>
      </c>
      <c r="BW133" s="257" t="str">
        <f t="shared" si="69"/>
        <v/>
      </c>
      <c r="BX133" s="258">
        <f t="shared" si="70"/>
        <v>0</v>
      </c>
      <c r="BY133" s="129"/>
      <c r="BZ133" s="130"/>
      <c r="CA133" s="130" t="str">
        <f t="shared" si="38"/>
        <v/>
      </c>
      <c r="CB133" s="130" t="str">
        <f t="shared" si="39"/>
        <v/>
      </c>
      <c r="CC133" s="130" t="str">
        <f t="shared" si="40"/>
        <v/>
      </c>
      <c r="CD133" s="130" t="str">
        <f t="shared" si="41"/>
        <v/>
      </c>
      <c r="CE133" s="131">
        <f t="shared" si="73"/>
        <v>0</v>
      </c>
      <c r="CF133" s="259">
        <f t="shared" si="71"/>
        <v>0</v>
      </c>
      <c r="CG133" s="132"/>
      <c r="CH133" s="132"/>
      <c r="CI133" s="132"/>
    </row>
    <row r="134" spans="1:87" s="24" customFormat="1" ht="12.75" customHeight="1" outlineLevel="1" x14ac:dyDescent="0.2">
      <c r="A134" s="177" t="s">
        <v>59</v>
      </c>
      <c r="B134" s="312" t="s">
        <v>60</v>
      </c>
      <c r="C134" s="24">
        <v>126</v>
      </c>
      <c r="D134" s="137"/>
      <c r="E134" s="138"/>
      <c r="F134" s="56"/>
      <c r="G134" s="135"/>
      <c r="H134" s="136"/>
      <c r="I134" s="139"/>
      <c r="J134" s="57"/>
      <c r="K134" s="113"/>
      <c r="L134" s="113"/>
      <c r="M134" s="113"/>
      <c r="N134" s="113"/>
      <c r="O134" s="114">
        <f t="shared" si="42"/>
        <v>0</v>
      </c>
      <c r="P134" s="113"/>
      <c r="Q134" s="113"/>
      <c r="R134" s="113"/>
      <c r="S134" s="113"/>
      <c r="T134" s="114">
        <f t="shared" si="43"/>
        <v>0</v>
      </c>
      <c r="U134" s="113">
        <f t="shared" si="44"/>
        <v>0</v>
      </c>
      <c r="V134" s="136"/>
      <c r="W134" s="313"/>
      <c r="X134" s="313"/>
      <c r="Y134" s="313"/>
      <c r="Z134" s="117">
        <f t="shared" si="45"/>
        <v>0</v>
      </c>
      <c r="AA134" s="118">
        <f t="shared" si="46"/>
        <v>0</v>
      </c>
      <c r="AB134" s="121"/>
      <c r="AC134" s="121"/>
      <c r="AD134" s="121"/>
      <c r="AE134" s="117">
        <f t="shared" si="47"/>
        <v>0</v>
      </c>
      <c r="AF134" s="118">
        <f t="shared" si="48"/>
        <v>0</v>
      </c>
      <c r="AG134" s="120"/>
      <c r="AH134" s="120"/>
      <c r="AI134" s="121"/>
      <c r="AJ134" s="117">
        <f t="shared" si="49"/>
        <v>0</v>
      </c>
      <c r="AK134" s="119">
        <f t="shared" si="50"/>
        <v>0</v>
      </c>
      <c r="AL134" s="53"/>
      <c r="AM134" s="53"/>
      <c r="AN134" s="53"/>
      <c r="AO134" s="54">
        <f t="shared" si="51"/>
        <v>0</v>
      </c>
      <c r="AP134" s="122">
        <f t="shared" si="52"/>
        <v>0</v>
      </c>
      <c r="AQ134" s="123">
        <f t="shared" si="53"/>
        <v>0</v>
      </c>
      <c r="AR134" s="123">
        <f t="shared" si="54"/>
        <v>0</v>
      </c>
      <c r="AS134" s="313"/>
      <c r="AT134" s="313"/>
      <c r="AU134" s="314"/>
      <c r="AV134" s="125">
        <f t="shared" si="55"/>
        <v>0</v>
      </c>
      <c r="AW134" s="119">
        <f t="shared" si="56"/>
        <v>0</v>
      </c>
      <c r="AX134" s="120"/>
      <c r="AY134" s="120"/>
      <c r="AZ134" s="127"/>
      <c r="BA134" s="126">
        <f t="shared" si="57"/>
        <v>0</v>
      </c>
      <c r="BB134" s="119">
        <f t="shared" si="58"/>
        <v>0</v>
      </c>
      <c r="BC134" s="120"/>
      <c r="BD134" s="120"/>
      <c r="BE134" s="127"/>
      <c r="BF134" s="126">
        <f t="shared" si="59"/>
        <v>0</v>
      </c>
      <c r="BG134" s="119">
        <f t="shared" si="60"/>
        <v>0</v>
      </c>
      <c r="BH134" s="120"/>
      <c r="BI134" s="120"/>
      <c r="BJ134" s="127"/>
      <c r="BK134" s="126">
        <f t="shared" si="61"/>
        <v>0</v>
      </c>
      <c r="BL134" s="119">
        <f t="shared" si="62"/>
        <v>0</v>
      </c>
      <c r="BM134" s="123">
        <f t="shared" si="63"/>
        <v>0</v>
      </c>
      <c r="BN134" s="123">
        <f t="shared" si="64"/>
        <v>0</v>
      </c>
      <c r="BO134" s="126">
        <f t="shared" si="72"/>
        <v>0</v>
      </c>
      <c r="BP134" s="128">
        <f t="shared" si="65"/>
        <v>0</v>
      </c>
      <c r="BQ134" s="22"/>
      <c r="BR134" s="129"/>
      <c r="BS134" s="130"/>
      <c r="BT134" s="257" t="str">
        <f t="shared" si="66"/>
        <v/>
      </c>
      <c r="BU134" s="257" t="str">
        <f t="shared" si="67"/>
        <v/>
      </c>
      <c r="BV134" s="257" t="str">
        <f t="shared" si="68"/>
        <v/>
      </c>
      <c r="BW134" s="257" t="str">
        <f t="shared" si="69"/>
        <v/>
      </c>
      <c r="BX134" s="258">
        <f t="shared" si="70"/>
        <v>0</v>
      </c>
      <c r="BY134" s="129"/>
      <c r="BZ134" s="130"/>
      <c r="CA134" s="130" t="str">
        <f t="shared" si="38"/>
        <v/>
      </c>
      <c r="CB134" s="130" t="str">
        <f t="shared" si="39"/>
        <v/>
      </c>
      <c r="CC134" s="130" t="str">
        <f t="shared" si="40"/>
        <v/>
      </c>
      <c r="CD134" s="130" t="str">
        <f t="shared" si="41"/>
        <v/>
      </c>
      <c r="CE134" s="131">
        <f t="shared" si="73"/>
        <v>0</v>
      </c>
      <c r="CF134" s="259">
        <f t="shared" si="71"/>
        <v>0</v>
      </c>
      <c r="CG134" s="132"/>
      <c r="CH134" s="132"/>
      <c r="CI134" s="132"/>
    </row>
    <row r="135" spans="1:87" s="24" customFormat="1" ht="12.75" customHeight="1" outlineLevel="1" x14ac:dyDescent="0.2">
      <c r="A135" s="177" t="s">
        <v>59</v>
      </c>
      <c r="B135" s="312" t="s">
        <v>60</v>
      </c>
      <c r="C135" s="24">
        <v>127</v>
      </c>
      <c r="D135" s="137"/>
      <c r="E135" s="138"/>
      <c r="F135" s="56"/>
      <c r="G135" s="135"/>
      <c r="H135" s="136"/>
      <c r="I135" s="139"/>
      <c r="J135" s="57"/>
      <c r="K135" s="113"/>
      <c r="L135" s="113"/>
      <c r="M135" s="113"/>
      <c r="N135" s="113"/>
      <c r="O135" s="114">
        <f t="shared" si="42"/>
        <v>0</v>
      </c>
      <c r="P135" s="113"/>
      <c r="Q135" s="113"/>
      <c r="R135" s="113"/>
      <c r="S135" s="113"/>
      <c r="T135" s="114">
        <f t="shared" si="43"/>
        <v>0</v>
      </c>
      <c r="U135" s="113">
        <f t="shared" si="44"/>
        <v>0</v>
      </c>
      <c r="V135" s="136"/>
      <c r="W135" s="313"/>
      <c r="X135" s="313"/>
      <c r="Y135" s="313"/>
      <c r="Z135" s="117">
        <f t="shared" si="45"/>
        <v>0</v>
      </c>
      <c r="AA135" s="118">
        <f t="shared" si="46"/>
        <v>0</v>
      </c>
      <c r="AB135" s="121"/>
      <c r="AC135" s="121"/>
      <c r="AD135" s="121"/>
      <c r="AE135" s="117">
        <f t="shared" si="47"/>
        <v>0</v>
      </c>
      <c r="AF135" s="118">
        <f t="shared" si="48"/>
        <v>0</v>
      </c>
      <c r="AG135" s="120"/>
      <c r="AH135" s="120"/>
      <c r="AI135" s="121"/>
      <c r="AJ135" s="117">
        <f t="shared" si="49"/>
        <v>0</v>
      </c>
      <c r="AK135" s="119">
        <f t="shared" si="50"/>
        <v>0</v>
      </c>
      <c r="AL135" s="53"/>
      <c r="AM135" s="53"/>
      <c r="AN135" s="53"/>
      <c r="AO135" s="54">
        <f t="shared" si="51"/>
        <v>0</v>
      </c>
      <c r="AP135" s="122">
        <f t="shared" si="52"/>
        <v>0</v>
      </c>
      <c r="AQ135" s="123">
        <f t="shared" si="53"/>
        <v>0</v>
      </c>
      <c r="AR135" s="123">
        <f t="shared" si="54"/>
        <v>0</v>
      </c>
      <c r="AS135" s="313"/>
      <c r="AT135" s="313"/>
      <c r="AU135" s="314"/>
      <c r="AV135" s="125">
        <f t="shared" si="55"/>
        <v>0</v>
      </c>
      <c r="AW135" s="119">
        <f t="shared" si="56"/>
        <v>0</v>
      </c>
      <c r="AX135" s="120"/>
      <c r="AY135" s="120"/>
      <c r="AZ135" s="127"/>
      <c r="BA135" s="126">
        <f t="shared" si="57"/>
        <v>0</v>
      </c>
      <c r="BB135" s="119">
        <f t="shared" si="58"/>
        <v>0</v>
      </c>
      <c r="BC135" s="120"/>
      <c r="BD135" s="120"/>
      <c r="BE135" s="127"/>
      <c r="BF135" s="126">
        <f t="shared" si="59"/>
        <v>0</v>
      </c>
      <c r="BG135" s="119">
        <f t="shared" si="60"/>
        <v>0</v>
      </c>
      <c r="BH135" s="120"/>
      <c r="BI135" s="120"/>
      <c r="BJ135" s="127"/>
      <c r="BK135" s="126">
        <f t="shared" si="61"/>
        <v>0</v>
      </c>
      <c r="BL135" s="119">
        <f t="shared" si="62"/>
        <v>0</v>
      </c>
      <c r="BM135" s="123">
        <f t="shared" si="63"/>
        <v>0</v>
      </c>
      <c r="BN135" s="123">
        <f t="shared" si="64"/>
        <v>0</v>
      </c>
      <c r="BO135" s="126">
        <f t="shared" si="72"/>
        <v>0</v>
      </c>
      <c r="BP135" s="128">
        <f t="shared" si="65"/>
        <v>0</v>
      </c>
      <c r="BQ135" s="22"/>
      <c r="BR135" s="129"/>
      <c r="BS135" s="130"/>
      <c r="BT135" s="257" t="str">
        <f t="shared" si="66"/>
        <v/>
      </c>
      <c r="BU135" s="257" t="str">
        <f t="shared" si="67"/>
        <v/>
      </c>
      <c r="BV135" s="257" t="str">
        <f t="shared" si="68"/>
        <v/>
      </c>
      <c r="BW135" s="257" t="str">
        <f t="shared" si="69"/>
        <v/>
      </c>
      <c r="BX135" s="258">
        <f t="shared" si="70"/>
        <v>0</v>
      </c>
      <c r="BY135" s="129"/>
      <c r="BZ135" s="130"/>
      <c r="CA135" s="130" t="str">
        <f t="shared" si="38"/>
        <v/>
      </c>
      <c r="CB135" s="130" t="str">
        <f t="shared" si="39"/>
        <v/>
      </c>
      <c r="CC135" s="130" t="str">
        <f t="shared" si="40"/>
        <v/>
      </c>
      <c r="CD135" s="130" t="str">
        <f t="shared" si="41"/>
        <v/>
      </c>
      <c r="CE135" s="131">
        <f t="shared" si="73"/>
        <v>0</v>
      </c>
      <c r="CF135" s="259">
        <f t="shared" si="71"/>
        <v>0</v>
      </c>
      <c r="CG135" s="132"/>
      <c r="CH135" s="132"/>
      <c r="CI135" s="132"/>
    </row>
    <row r="136" spans="1:87" s="24" customFormat="1" ht="12.75" customHeight="1" outlineLevel="1" x14ac:dyDescent="0.2">
      <c r="A136" s="177" t="s">
        <v>59</v>
      </c>
      <c r="B136" s="312" t="s">
        <v>60</v>
      </c>
      <c r="C136" s="24">
        <v>128</v>
      </c>
      <c r="D136" s="137"/>
      <c r="E136" s="138"/>
      <c r="F136" s="56"/>
      <c r="G136" s="135"/>
      <c r="H136" s="136"/>
      <c r="I136" s="139"/>
      <c r="J136" s="57"/>
      <c r="K136" s="113"/>
      <c r="L136" s="113"/>
      <c r="M136" s="113"/>
      <c r="N136" s="113"/>
      <c r="O136" s="114">
        <f t="shared" si="42"/>
        <v>0</v>
      </c>
      <c r="P136" s="113"/>
      <c r="Q136" s="113"/>
      <c r="R136" s="113"/>
      <c r="S136" s="113"/>
      <c r="T136" s="114">
        <f t="shared" si="43"/>
        <v>0</v>
      </c>
      <c r="U136" s="113">
        <f t="shared" si="44"/>
        <v>0</v>
      </c>
      <c r="V136" s="136"/>
      <c r="W136" s="313"/>
      <c r="X136" s="313"/>
      <c r="Y136" s="313"/>
      <c r="Z136" s="117">
        <f t="shared" si="45"/>
        <v>0</v>
      </c>
      <c r="AA136" s="118">
        <f t="shared" si="46"/>
        <v>0</v>
      </c>
      <c r="AB136" s="121"/>
      <c r="AC136" s="121"/>
      <c r="AD136" s="121"/>
      <c r="AE136" s="117">
        <f t="shared" si="47"/>
        <v>0</v>
      </c>
      <c r="AF136" s="118">
        <f t="shared" si="48"/>
        <v>0</v>
      </c>
      <c r="AG136" s="120"/>
      <c r="AH136" s="120"/>
      <c r="AI136" s="121"/>
      <c r="AJ136" s="117">
        <f t="shared" si="49"/>
        <v>0</v>
      </c>
      <c r="AK136" s="119">
        <f t="shared" si="50"/>
        <v>0</v>
      </c>
      <c r="AL136" s="53"/>
      <c r="AM136" s="53"/>
      <c r="AN136" s="53"/>
      <c r="AO136" s="54">
        <f t="shared" si="51"/>
        <v>0</v>
      </c>
      <c r="AP136" s="122">
        <f t="shared" si="52"/>
        <v>0</v>
      </c>
      <c r="AQ136" s="123">
        <f t="shared" si="53"/>
        <v>0</v>
      </c>
      <c r="AR136" s="123">
        <f t="shared" si="54"/>
        <v>0</v>
      </c>
      <c r="AS136" s="313"/>
      <c r="AT136" s="313"/>
      <c r="AU136" s="314"/>
      <c r="AV136" s="125">
        <f t="shared" si="55"/>
        <v>0</v>
      </c>
      <c r="AW136" s="119">
        <f t="shared" si="56"/>
        <v>0</v>
      </c>
      <c r="AX136" s="120"/>
      <c r="AY136" s="120"/>
      <c r="AZ136" s="127"/>
      <c r="BA136" s="126">
        <f t="shared" si="57"/>
        <v>0</v>
      </c>
      <c r="BB136" s="119">
        <f t="shared" si="58"/>
        <v>0</v>
      </c>
      <c r="BC136" s="120"/>
      <c r="BD136" s="120"/>
      <c r="BE136" s="127"/>
      <c r="BF136" s="126">
        <f t="shared" si="59"/>
        <v>0</v>
      </c>
      <c r="BG136" s="119">
        <f t="shared" si="60"/>
        <v>0</v>
      </c>
      <c r="BH136" s="120"/>
      <c r="BI136" s="120"/>
      <c r="BJ136" s="127"/>
      <c r="BK136" s="126">
        <f t="shared" si="61"/>
        <v>0</v>
      </c>
      <c r="BL136" s="119">
        <f t="shared" si="62"/>
        <v>0</v>
      </c>
      <c r="BM136" s="123">
        <f t="shared" si="63"/>
        <v>0</v>
      </c>
      <c r="BN136" s="123">
        <f t="shared" si="64"/>
        <v>0</v>
      </c>
      <c r="BO136" s="126">
        <f t="shared" si="72"/>
        <v>0</v>
      </c>
      <c r="BP136" s="128">
        <f t="shared" si="65"/>
        <v>0</v>
      </c>
      <c r="BQ136" s="22"/>
      <c r="BR136" s="129"/>
      <c r="BS136" s="130"/>
      <c r="BT136" s="257" t="str">
        <f t="shared" si="66"/>
        <v/>
      </c>
      <c r="BU136" s="257" t="str">
        <f t="shared" si="67"/>
        <v/>
      </c>
      <c r="BV136" s="257" t="str">
        <f t="shared" si="68"/>
        <v/>
      </c>
      <c r="BW136" s="257" t="str">
        <f t="shared" si="69"/>
        <v/>
      </c>
      <c r="BX136" s="258">
        <f t="shared" si="70"/>
        <v>0</v>
      </c>
      <c r="BY136" s="129"/>
      <c r="BZ136" s="130"/>
      <c r="CA136" s="130" t="str">
        <f t="shared" si="38"/>
        <v/>
      </c>
      <c r="CB136" s="130" t="str">
        <f t="shared" si="39"/>
        <v/>
      </c>
      <c r="CC136" s="130" t="str">
        <f t="shared" si="40"/>
        <v/>
      </c>
      <c r="CD136" s="130" t="str">
        <f t="shared" si="41"/>
        <v/>
      </c>
      <c r="CE136" s="131">
        <f t="shared" si="73"/>
        <v>0</v>
      </c>
      <c r="CF136" s="259">
        <f t="shared" si="71"/>
        <v>0</v>
      </c>
      <c r="CG136" s="132"/>
      <c r="CH136" s="132"/>
      <c r="CI136" s="132"/>
    </row>
    <row r="137" spans="1:87" s="24" customFormat="1" ht="12.75" customHeight="1" outlineLevel="1" x14ac:dyDescent="0.2">
      <c r="A137" s="177" t="s">
        <v>59</v>
      </c>
      <c r="B137" s="312" t="s">
        <v>60</v>
      </c>
      <c r="C137" s="24">
        <v>129</v>
      </c>
      <c r="D137" s="137"/>
      <c r="E137" s="138"/>
      <c r="F137" s="56"/>
      <c r="G137" s="135"/>
      <c r="H137" s="136"/>
      <c r="I137" s="139"/>
      <c r="J137" s="57"/>
      <c r="K137" s="113"/>
      <c r="L137" s="113"/>
      <c r="M137" s="113"/>
      <c r="N137" s="113"/>
      <c r="O137" s="114">
        <f t="shared" si="42"/>
        <v>0</v>
      </c>
      <c r="P137" s="113"/>
      <c r="Q137" s="113"/>
      <c r="R137" s="113"/>
      <c r="S137" s="113"/>
      <c r="T137" s="114">
        <f t="shared" si="43"/>
        <v>0</v>
      </c>
      <c r="U137" s="113">
        <f t="shared" si="44"/>
        <v>0</v>
      </c>
      <c r="V137" s="136"/>
      <c r="W137" s="313"/>
      <c r="X137" s="313"/>
      <c r="Y137" s="313"/>
      <c r="Z137" s="117">
        <f t="shared" si="45"/>
        <v>0</v>
      </c>
      <c r="AA137" s="118">
        <f t="shared" si="46"/>
        <v>0</v>
      </c>
      <c r="AB137" s="121"/>
      <c r="AC137" s="121"/>
      <c r="AD137" s="121"/>
      <c r="AE137" s="117">
        <f t="shared" si="47"/>
        <v>0</v>
      </c>
      <c r="AF137" s="118">
        <f t="shared" si="48"/>
        <v>0</v>
      </c>
      <c r="AG137" s="120"/>
      <c r="AH137" s="120"/>
      <c r="AI137" s="121"/>
      <c r="AJ137" s="117">
        <f t="shared" si="49"/>
        <v>0</v>
      </c>
      <c r="AK137" s="119">
        <f t="shared" si="50"/>
        <v>0</v>
      </c>
      <c r="AL137" s="53"/>
      <c r="AM137" s="53"/>
      <c r="AN137" s="53"/>
      <c r="AO137" s="54">
        <f t="shared" si="51"/>
        <v>0</v>
      </c>
      <c r="AP137" s="122">
        <f t="shared" si="52"/>
        <v>0</v>
      </c>
      <c r="AQ137" s="123">
        <f t="shared" si="53"/>
        <v>0</v>
      </c>
      <c r="AR137" s="123">
        <f t="shared" si="54"/>
        <v>0</v>
      </c>
      <c r="AS137" s="313"/>
      <c r="AT137" s="313"/>
      <c r="AU137" s="314"/>
      <c r="AV137" s="125">
        <f t="shared" si="55"/>
        <v>0</v>
      </c>
      <c r="AW137" s="119">
        <f t="shared" si="56"/>
        <v>0</v>
      </c>
      <c r="AX137" s="120"/>
      <c r="AY137" s="120"/>
      <c r="AZ137" s="127"/>
      <c r="BA137" s="126">
        <f t="shared" si="57"/>
        <v>0</v>
      </c>
      <c r="BB137" s="119">
        <f t="shared" si="58"/>
        <v>0</v>
      </c>
      <c r="BC137" s="120"/>
      <c r="BD137" s="120"/>
      <c r="BE137" s="127"/>
      <c r="BF137" s="126">
        <f t="shared" si="59"/>
        <v>0</v>
      </c>
      <c r="BG137" s="119">
        <f t="shared" si="60"/>
        <v>0</v>
      </c>
      <c r="BH137" s="120"/>
      <c r="BI137" s="120"/>
      <c r="BJ137" s="127"/>
      <c r="BK137" s="126">
        <f t="shared" si="61"/>
        <v>0</v>
      </c>
      <c r="BL137" s="119">
        <f t="shared" si="62"/>
        <v>0</v>
      </c>
      <c r="BM137" s="123">
        <f t="shared" si="63"/>
        <v>0</v>
      </c>
      <c r="BN137" s="123">
        <f t="shared" si="64"/>
        <v>0</v>
      </c>
      <c r="BO137" s="126">
        <f t="shared" si="72"/>
        <v>0</v>
      </c>
      <c r="BP137" s="128">
        <f t="shared" si="65"/>
        <v>0</v>
      </c>
      <c r="BQ137" s="22"/>
      <c r="BR137" s="129"/>
      <c r="BS137" s="130"/>
      <c r="BT137" s="257" t="str">
        <f t="shared" si="66"/>
        <v/>
      </c>
      <c r="BU137" s="257" t="str">
        <f t="shared" si="67"/>
        <v/>
      </c>
      <c r="BV137" s="257" t="str">
        <f t="shared" si="68"/>
        <v/>
      </c>
      <c r="BW137" s="257" t="str">
        <f t="shared" si="69"/>
        <v/>
      </c>
      <c r="BX137" s="258">
        <f t="shared" si="70"/>
        <v>0</v>
      </c>
      <c r="BY137" s="129"/>
      <c r="BZ137" s="130"/>
      <c r="CA137" s="130" t="str">
        <f t="shared" ref="CA137:CA200" si="74">IF(OR($BY137="Jan", $BY137="Feb", $BY137="Mar"), $BZ137, "")</f>
        <v/>
      </c>
      <c r="CB137" s="130" t="str">
        <f t="shared" ref="CB137:CB200" si="75">IF(OR($BY137="Apr", $BY137="May", $BY137="Jun"), $BZ137, "")</f>
        <v/>
      </c>
      <c r="CC137" s="130" t="str">
        <f t="shared" ref="CC137:CC200" si="76">IF(OR($BY137="Jul", $BY137="Aug", $BY137="Sep"), $BZ137, "")</f>
        <v/>
      </c>
      <c r="CD137" s="130" t="str">
        <f t="shared" ref="CD137:CD200" si="77">IF(OR($BY137="Oct", $BY137="Nov", $BY137="Dec"), $BZ137, "")</f>
        <v/>
      </c>
      <c r="CE137" s="131">
        <f t="shared" si="73"/>
        <v>0</v>
      </c>
      <c r="CF137" s="259">
        <f t="shared" si="71"/>
        <v>0</v>
      </c>
      <c r="CG137" s="132"/>
      <c r="CH137" s="132"/>
      <c r="CI137" s="132"/>
    </row>
    <row r="138" spans="1:87" s="24" customFormat="1" ht="12.75" customHeight="1" outlineLevel="1" x14ac:dyDescent="0.2">
      <c r="A138" s="177" t="s">
        <v>59</v>
      </c>
      <c r="B138" s="312" t="s">
        <v>60</v>
      </c>
      <c r="C138" s="24">
        <v>130</v>
      </c>
      <c r="D138" s="137"/>
      <c r="E138" s="138"/>
      <c r="F138" s="56"/>
      <c r="G138" s="135"/>
      <c r="H138" s="136"/>
      <c r="I138" s="139"/>
      <c r="J138" s="57"/>
      <c r="K138" s="113"/>
      <c r="L138" s="113"/>
      <c r="M138" s="113"/>
      <c r="N138" s="113"/>
      <c r="O138" s="114">
        <f t="shared" ref="O138:O201" si="78">SUM(K138:N138)</f>
        <v>0</v>
      </c>
      <c r="P138" s="113"/>
      <c r="Q138" s="113"/>
      <c r="R138" s="113"/>
      <c r="S138" s="113"/>
      <c r="T138" s="114">
        <f t="shared" ref="T138:T201" si="79">SUM(P138:S138)</f>
        <v>0</v>
      </c>
      <c r="U138" s="113">
        <f t="shared" ref="U138:U201" si="80">J138+O138-T138</f>
        <v>0</v>
      </c>
      <c r="V138" s="136"/>
      <c r="W138" s="313"/>
      <c r="X138" s="313"/>
      <c r="Y138" s="313"/>
      <c r="Z138" s="117">
        <f t="shared" ref="Z138:Z201" si="81">SUM(W138:Y138)</f>
        <v>0</v>
      </c>
      <c r="AA138" s="118">
        <f t="shared" ref="AA138:AA201" si="82">Z138-K138</f>
        <v>0</v>
      </c>
      <c r="AB138" s="121"/>
      <c r="AC138" s="121"/>
      <c r="AD138" s="121"/>
      <c r="AE138" s="117">
        <f t="shared" ref="AE138:AE201" si="83">SUM(AB138:AD138)</f>
        <v>0</v>
      </c>
      <c r="AF138" s="118">
        <f t="shared" ref="AF138:AF201" si="84">AE138-L138</f>
        <v>0</v>
      </c>
      <c r="AG138" s="120"/>
      <c r="AH138" s="120"/>
      <c r="AI138" s="121"/>
      <c r="AJ138" s="117">
        <f t="shared" ref="AJ138:AJ201" si="85">SUM(AG138:AI138)</f>
        <v>0</v>
      </c>
      <c r="AK138" s="119">
        <f t="shared" ref="AK138:AK201" si="86">AJ138-M138</f>
        <v>0</v>
      </c>
      <c r="AL138" s="53"/>
      <c r="AM138" s="53"/>
      <c r="AN138" s="53"/>
      <c r="AO138" s="54">
        <f t="shared" ref="AO138:AO201" si="87">SUM(AL138:AN138)</f>
        <v>0</v>
      </c>
      <c r="AP138" s="122">
        <f t="shared" ref="AP138:AP201" si="88">AO138-N138</f>
        <v>0</v>
      </c>
      <c r="AQ138" s="123">
        <f t="shared" ref="AQ138:AQ201" si="89">Z138+AE138+AJ138+AO138</f>
        <v>0</v>
      </c>
      <c r="AR138" s="123">
        <f t="shared" ref="AR138:AR201" si="90">AQ138-O138</f>
        <v>0</v>
      </c>
      <c r="AS138" s="313"/>
      <c r="AT138" s="313"/>
      <c r="AU138" s="314"/>
      <c r="AV138" s="125">
        <f t="shared" ref="AV138:AV201" si="91">SUM(AS138:AU138)</f>
        <v>0</v>
      </c>
      <c r="AW138" s="119">
        <f t="shared" ref="AW138:AW201" si="92">AV138-P138</f>
        <v>0</v>
      </c>
      <c r="AX138" s="120"/>
      <c r="AY138" s="120"/>
      <c r="AZ138" s="127"/>
      <c r="BA138" s="126">
        <f t="shared" ref="BA138:BA201" si="93">SUM(AX138:AZ138)</f>
        <v>0</v>
      </c>
      <c r="BB138" s="119">
        <f t="shared" ref="BB138:BB201" si="94">BA138-Q138</f>
        <v>0</v>
      </c>
      <c r="BC138" s="120"/>
      <c r="BD138" s="120"/>
      <c r="BE138" s="127"/>
      <c r="BF138" s="126">
        <f t="shared" ref="BF138:BF201" si="95">SUM(BC138:BE138)</f>
        <v>0</v>
      </c>
      <c r="BG138" s="119">
        <f t="shared" ref="BG138:BG201" si="96">BF138-R138</f>
        <v>0</v>
      </c>
      <c r="BH138" s="120"/>
      <c r="BI138" s="120"/>
      <c r="BJ138" s="127"/>
      <c r="BK138" s="126">
        <f t="shared" ref="BK138:BK201" si="97">SUM(BH138:BJ138)</f>
        <v>0</v>
      </c>
      <c r="BL138" s="119">
        <f t="shared" ref="BL138:BL201" si="98">BK138-S138</f>
        <v>0</v>
      </c>
      <c r="BM138" s="123">
        <f t="shared" ref="BM138:BM201" si="99">AV138+BA138+BF138+BK138</f>
        <v>0</v>
      </c>
      <c r="BN138" s="123">
        <f t="shared" ref="BN138:BN201" si="100">BM138-T138</f>
        <v>0</v>
      </c>
      <c r="BO138" s="126">
        <f t="shared" si="72"/>
        <v>0</v>
      </c>
      <c r="BP138" s="128">
        <f t="shared" ref="BP138:BP201" si="101">BO138-U138</f>
        <v>0</v>
      </c>
      <c r="BQ138" s="22"/>
      <c r="BR138" s="129"/>
      <c r="BS138" s="130"/>
      <c r="BT138" s="257" t="str">
        <f t="shared" ref="BT138:BT201" si="102">IF(OR($BR138="Jan", $BR138="Feb", $BR138="Mar"), $BS138, "")</f>
        <v/>
      </c>
      <c r="BU138" s="257" t="str">
        <f t="shared" ref="BU138:BU201" si="103">IF(OR($BR138="Apr", $BR138="May", $BR138="Jun"), $BS138, "")</f>
        <v/>
      </c>
      <c r="BV138" s="257" t="str">
        <f t="shared" ref="BV138:BV201" si="104">IF(OR($BR138="Jul", $BR138="Aug", $BR138="Sep"), $BS138, "")</f>
        <v/>
      </c>
      <c r="BW138" s="257" t="str">
        <f t="shared" ref="BW138:BW201" si="105">IF(OR($BR138="Oct", $BR138="Nov", $BR138="Dec"), $BS138, "")</f>
        <v/>
      </c>
      <c r="BX138" s="258">
        <f t="shared" ref="BX138:BX201" si="106">SUM(BT138:BW138)</f>
        <v>0</v>
      </c>
      <c r="BY138" s="129"/>
      <c r="BZ138" s="130"/>
      <c r="CA138" s="130" t="str">
        <f t="shared" si="74"/>
        <v/>
      </c>
      <c r="CB138" s="130" t="str">
        <f t="shared" si="75"/>
        <v/>
      </c>
      <c r="CC138" s="130" t="str">
        <f t="shared" si="76"/>
        <v/>
      </c>
      <c r="CD138" s="130" t="str">
        <f t="shared" si="77"/>
        <v/>
      </c>
      <c r="CE138" s="131">
        <f t="shared" si="73"/>
        <v>0</v>
      </c>
      <c r="CF138" s="259">
        <f t="shared" ref="CF138:CF201" si="107">BO138+BX138-CE138</f>
        <v>0</v>
      </c>
      <c r="CG138" s="132"/>
      <c r="CH138" s="132"/>
      <c r="CI138" s="132"/>
    </row>
    <row r="139" spans="1:87" s="24" customFormat="1" ht="12.75" customHeight="1" outlineLevel="1" x14ac:dyDescent="0.2">
      <c r="A139" s="177" t="s">
        <v>59</v>
      </c>
      <c r="B139" s="312" t="s">
        <v>60</v>
      </c>
      <c r="C139" s="24">
        <v>131</v>
      </c>
      <c r="D139" s="137"/>
      <c r="E139" s="138"/>
      <c r="F139" s="56"/>
      <c r="G139" s="135"/>
      <c r="H139" s="136"/>
      <c r="I139" s="139"/>
      <c r="J139" s="57"/>
      <c r="K139" s="113"/>
      <c r="L139" s="113"/>
      <c r="M139" s="113"/>
      <c r="N139" s="113"/>
      <c r="O139" s="114">
        <f t="shared" si="78"/>
        <v>0</v>
      </c>
      <c r="P139" s="113"/>
      <c r="Q139" s="113"/>
      <c r="R139" s="113"/>
      <c r="S139" s="113"/>
      <c r="T139" s="114">
        <f t="shared" si="79"/>
        <v>0</v>
      </c>
      <c r="U139" s="113">
        <f t="shared" si="80"/>
        <v>0</v>
      </c>
      <c r="V139" s="136"/>
      <c r="W139" s="313"/>
      <c r="X139" s="313"/>
      <c r="Y139" s="313"/>
      <c r="Z139" s="117">
        <f t="shared" si="81"/>
        <v>0</v>
      </c>
      <c r="AA139" s="118">
        <f t="shared" si="82"/>
        <v>0</v>
      </c>
      <c r="AB139" s="121"/>
      <c r="AC139" s="121"/>
      <c r="AD139" s="121"/>
      <c r="AE139" s="117">
        <f t="shared" si="83"/>
        <v>0</v>
      </c>
      <c r="AF139" s="118">
        <f t="shared" si="84"/>
        <v>0</v>
      </c>
      <c r="AG139" s="120"/>
      <c r="AH139" s="120"/>
      <c r="AI139" s="121"/>
      <c r="AJ139" s="117">
        <f t="shared" si="85"/>
        <v>0</v>
      </c>
      <c r="AK139" s="119">
        <f t="shared" si="86"/>
        <v>0</v>
      </c>
      <c r="AL139" s="53"/>
      <c r="AM139" s="53"/>
      <c r="AN139" s="53"/>
      <c r="AO139" s="54">
        <f t="shared" si="87"/>
        <v>0</v>
      </c>
      <c r="AP139" s="122">
        <f t="shared" si="88"/>
        <v>0</v>
      </c>
      <c r="AQ139" s="123">
        <f t="shared" si="89"/>
        <v>0</v>
      </c>
      <c r="AR139" s="123">
        <f t="shared" si="90"/>
        <v>0</v>
      </c>
      <c r="AS139" s="313"/>
      <c r="AT139" s="313"/>
      <c r="AU139" s="314"/>
      <c r="AV139" s="125">
        <f t="shared" si="91"/>
        <v>0</v>
      </c>
      <c r="AW139" s="119">
        <f t="shared" si="92"/>
        <v>0</v>
      </c>
      <c r="AX139" s="120"/>
      <c r="AY139" s="120"/>
      <c r="AZ139" s="127"/>
      <c r="BA139" s="126">
        <f t="shared" si="93"/>
        <v>0</v>
      </c>
      <c r="BB139" s="119">
        <f t="shared" si="94"/>
        <v>0</v>
      </c>
      <c r="BC139" s="120"/>
      <c r="BD139" s="120"/>
      <c r="BE139" s="127"/>
      <c r="BF139" s="126">
        <f t="shared" si="95"/>
        <v>0</v>
      </c>
      <c r="BG139" s="119">
        <f t="shared" si="96"/>
        <v>0</v>
      </c>
      <c r="BH139" s="120"/>
      <c r="BI139" s="120"/>
      <c r="BJ139" s="127"/>
      <c r="BK139" s="126">
        <f t="shared" si="97"/>
        <v>0</v>
      </c>
      <c r="BL139" s="119">
        <f t="shared" si="98"/>
        <v>0</v>
      </c>
      <c r="BM139" s="123">
        <f t="shared" si="99"/>
        <v>0</v>
      </c>
      <c r="BN139" s="123">
        <f t="shared" si="100"/>
        <v>0</v>
      </c>
      <c r="BO139" s="126">
        <f t="shared" si="72"/>
        <v>0</v>
      </c>
      <c r="BP139" s="128">
        <f t="shared" si="101"/>
        <v>0</v>
      </c>
      <c r="BQ139" s="22"/>
      <c r="BR139" s="129"/>
      <c r="BS139" s="130"/>
      <c r="BT139" s="257" t="str">
        <f t="shared" si="102"/>
        <v/>
      </c>
      <c r="BU139" s="257" t="str">
        <f t="shared" si="103"/>
        <v/>
      </c>
      <c r="BV139" s="257" t="str">
        <f t="shared" si="104"/>
        <v/>
      </c>
      <c r="BW139" s="257" t="str">
        <f t="shared" si="105"/>
        <v/>
      </c>
      <c r="BX139" s="258">
        <f t="shared" si="106"/>
        <v>0</v>
      </c>
      <c r="BY139" s="129"/>
      <c r="BZ139" s="130"/>
      <c r="CA139" s="130" t="str">
        <f t="shared" si="74"/>
        <v/>
      </c>
      <c r="CB139" s="130" t="str">
        <f t="shared" si="75"/>
        <v/>
      </c>
      <c r="CC139" s="130" t="str">
        <f t="shared" si="76"/>
        <v/>
      </c>
      <c r="CD139" s="130" t="str">
        <f t="shared" si="77"/>
        <v/>
      </c>
      <c r="CE139" s="131">
        <f t="shared" si="73"/>
        <v>0</v>
      </c>
      <c r="CF139" s="259">
        <f t="shared" si="107"/>
        <v>0</v>
      </c>
      <c r="CG139" s="132"/>
      <c r="CH139" s="132"/>
      <c r="CI139" s="132"/>
    </row>
    <row r="140" spans="1:87" s="24" customFormat="1" ht="12.75" customHeight="1" outlineLevel="1" x14ac:dyDescent="0.2">
      <c r="A140" s="177" t="s">
        <v>59</v>
      </c>
      <c r="B140" s="312" t="s">
        <v>60</v>
      </c>
      <c r="C140" s="24">
        <v>132</v>
      </c>
      <c r="D140" s="137"/>
      <c r="E140" s="138"/>
      <c r="F140" s="56"/>
      <c r="G140" s="135"/>
      <c r="H140" s="136"/>
      <c r="I140" s="139"/>
      <c r="J140" s="57"/>
      <c r="K140" s="113"/>
      <c r="L140" s="113"/>
      <c r="M140" s="113"/>
      <c r="N140" s="113"/>
      <c r="O140" s="114">
        <f t="shared" si="78"/>
        <v>0</v>
      </c>
      <c r="P140" s="113"/>
      <c r="Q140" s="113"/>
      <c r="R140" s="113"/>
      <c r="S140" s="113"/>
      <c r="T140" s="114">
        <f t="shared" si="79"/>
        <v>0</v>
      </c>
      <c r="U140" s="113">
        <f t="shared" si="80"/>
        <v>0</v>
      </c>
      <c r="V140" s="136"/>
      <c r="W140" s="313"/>
      <c r="X140" s="313"/>
      <c r="Y140" s="313"/>
      <c r="Z140" s="117">
        <f t="shared" si="81"/>
        <v>0</v>
      </c>
      <c r="AA140" s="118">
        <f t="shared" si="82"/>
        <v>0</v>
      </c>
      <c r="AB140" s="121"/>
      <c r="AC140" s="121"/>
      <c r="AD140" s="121"/>
      <c r="AE140" s="117">
        <f t="shared" si="83"/>
        <v>0</v>
      </c>
      <c r="AF140" s="118">
        <f t="shared" si="84"/>
        <v>0</v>
      </c>
      <c r="AG140" s="120"/>
      <c r="AH140" s="120"/>
      <c r="AI140" s="121"/>
      <c r="AJ140" s="117">
        <f t="shared" si="85"/>
        <v>0</v>
      </c>
      <c r="AK140" s="119">
        <f t="shared" si="86"/>
        <v>0</v>
      </c>
      <c r="AL140" s="53"/>
      <c r="AM140" s="53"/>
      <c r="AN140" s="53"/>
      <c r="AO140" s="54">
        <f t="shared" si="87"/>
        <v>0</v>
      </c>
      <c r="AP140" s="122">
        <f t="shared" si="88"/>
        <v>0</v>
      </c>
      <c r="AQ140" s="123">
        <f t="shared" si="89"/>
        <v>0</v>
      </c>
      <c r="AR140" s="123">
        <f t="shared" si="90"/>
        <v>0</v>
      </c>
      <c r="AS140" s="313"/>
      <c r="AT140" s="313"/>
      <c r="AU140" s="314"/>
      <c r="AV140" s="125">
        <f t="shared" si="91"/>
        <v>0</v>
      </c>
      <c r="AW140" s="119">
        <f t="shared" si="92"/>
        <v>0</v>
      </c>
      <c r="AX140" s="120"/>
      <c r="AY140" s="120"/>
      <c r="AZ140" s="127"/>
      <c r="BA140" s="126">
        <f t="shared" si="93"/>
        <v>0</v>
      </c>
      <c r="BB140" s="119">
        <f t="shared" si="94"/>
        <v>0</v>
      </c>
      <c r="BC140" s="120"/>
      <c r="BD140" s="120"/>
      <c r="BE140" s="127"/>
      <c r="BF140" s="126">
        <f t="shared" si="95"/>
        <v>0</v>
      </c>
      <c r="BG140" s="119">
        <f t="shared" si="96"/>
        <v>0</v>
      </c>
      <c r="BH140" s="120"/>
      <c r="BI140" s="120"/>
      <c r="BJ140" s="127"/>
      <c r="BK140" s="126">
        <f t="shared" si="97"/>
        <v>0</v>
      </c>
      <c r="BL140" s="119">
        <f t="shared" si="98"/>
        <v>0</v>
      </c>
      <c r="BM140" s="123">
        <f t="shared" si="99"/>
        <v>0</v>
      </c>
      <c r="BN140" s="123">
        <f t="shared" si="100"/>
        <v>0</v>
      </c>
      <c r="BO140" s="126">
        <f t="shared" si="72"/>
        <v>0</v>
      </c>
      <c r="BP140" s="128">
        <f t="shared" si="101"/>
        <v>0</v>
      </c>
      <c r="BQ140" s="22"/>
      <c r="BR140" s="129"/>
      <c r="BS140" s="130"/>
      <c r="BT140" s="257" t="str">
        <f t="shared" si="102"/>
        <v/>
      </c>
      <c r="BU140" s="257" t="str">
        <f t="shared" si="103"/>
        <v/>
      </c>
      <c r="BV140" s="257" t="str">
        <f t="shared" si="104"/>
        <v/>
      </c>
      <c r="BW140" s="257" t="str">
        <f t="shared" si="105"/>
        <v/>
      </c>
      <c r="BX140" s="258">
        <f t="shared" si="106"/>
        <v>0</v>
      </c>
      <c r="BY140" s="129"/>
      <c r="BZ140" s="130"/>
      <c r="CA140" s="130" t="str">
        <f t="shared" si="74"/>
        <v/>
      </c>
      <c r="CB140" s="130" t="str">
        <f t="shared" si="75"/>
        <v/>
      </c>
      <c r="CC140" s="130" t="str">
        <f t="shared" si="76"/>
        <v/>
      </c>
      <c r="CD140" s="130" t="str">
        <f t="shared" si="77"/>
        <v/>
      </c>
      <c r="CE140" s="131">
        <f t="shared" si="73"/>
        <v>0</v>
      </c>
      <c r="CF140" s="259">
        <f t="shared" si="107"/>
        <v>0</v>
      </c>
      <c r="CG140" s="132"/>
      <c r="CH140" s="132"/>
      <c r="CI140" s="132"/>
    </row>
    <row r="141" spans="1:87" s="24" customFormat="1" ht="12.75" customHeight="1" outlineLevel="1" x14ac:dyDescent="0.2">
      <c r="A141" s="177" t="s">
        <v>59</v>
      </c>
      <c r="B141" s="312" t="s">
        <v>60</v>
      </c>
      <c r="C141" s="24">
        <v>133</v>
      </c>
      <c r="D141" s="137"/>
      <c r="E141" s="138"/>
      <c r="F141" s="56"/>
      <c r="G141" s="135"/>
      <c r="H141" s="136"/>
      <c r="I141" s="139"/>
      <c r="J141" s="57"/>
      <c r="K141" s="113"/>
      <c r="L141" s="113"/>
      <c r="M141" s="113"/>
      <c r="N141" s="113"/>
      <c r="O141" s="114">
        <f t="shared" si="78"/>
        <v>0</v>
      </c>
      <c r="P141" s="113"/>
      <c r="Q141" s="113"/>
      <c r="R141" s="113"/>
      <c r="S141" s="113"/>
      <c r="T141" s="114">
        <f t="shared" si="79"/>
        <v>0</v>
      </c>
      <c r="U141" s="113">
        <f t="shared" si="80"/>
        <v>0</v>
      </c>
      <c r="V141" s="136"/>
      <c r="W141" s="313"/>
      <c r="X141" s="313"/>
      <c r="Y141" s="313"/>
      <c r="Z141" s="117">
        <f t="shared" si="81"/>
        <v>0</v>
      </c>
      <c r="AA141" s="118">
        <f t="shared" si="82"/>
        <v>0</v>
      </c>
      <c r="AB141" s="121"/>
      <c r="AC141" s="121"/>
      <c r="AD141" s="121"/>
      <c r="AE141" s="117">
        <f t="shared" si="83"/>
        <v>0</v>
      </c>
      <c r="AF141" s="118">
        <f t="shared" si="84"/>
        <v>0</v>
      </c>
      <c r="AG141" s="120"/>
      <c r="AH141" s="120"/>
      <c r="AI141" s="121"/>
      <c r="AJ141" s="117">
        <f t="shared" si="85"/>
        <v>0</v>
      </c>
      <c r="AK141" s="119">
        <f t="shared" si="86"/>
        <v>0</v>
      </c>
      <c r="AL141" s="53"/>
      <c r="AM141" s="53"/>
      <c r="AN141" s="53"/>
      <c r="AO141" s="54">
        <f t="shared" si="87"/>
        <v>0</v>
      </c>
      <c r="AP141" s="122">
        <f t="shared" si="88"/>
        <v>0</v>
      </c>
      <c r="AQ141" s="123">
        <f t="shared" si="89"/>
        <v>0</v>
      </c>
      <c r="AR141" s="123">
        <f t="shared" si="90"/>
        <v>0</v>
      </c>
      <c r="AS141" s="313"/>
      <c r="AT141" s="313"/>
      <c r="AU141" s="314"/>
      <c r="AV141" s="125">
        <f t="shared" si="91"/>
        <v>0</v>
      </c>
      <c r="AW141" s="119">
        <f t="shared" si="92"/>
        <v>0</v>
      </c>
      <c r="AX141" s="120"/>
      <c r="AY141" s="120"/>
      <c r="AZ141" s="127"/>
      <c r="BA141" s="126">
        <f t="shared" si="93"/>
        <v>0</v>
      </c>
      <c r="BB141" s="119">
        <f t="shared" si="94"/>
        <v>0</v>
      </c>
      <c r="BC141" s="120"/>
      <c r="BD141" s="120"/>
      <c r="BE141" s="127"/>
      <c r="BF141" s="126">
        <f t="shared" si="95"/>
        <v>0</v>
      </c>
      <c r="BG141" s="119">
        <f t="shared" si="96"/>
        <v>0</v>
      </c>
      <c r="BH141" s="120"/>
      <c r="BI141" s="120"/>
      <c r="BJ141" s="127"/>
      <c r="BK141" s="126">
        <f t="shared" si="97"/>
        <v>0</v>
      </c>
      <c r="BL141" s="119">
        <f t="shared" si="98"/>
        <v>0</v>
      </c>
      <c r="BM141" s="123">
        <f t="shared" si="99"/>
        <v>0</v>
      </c>
      <c r="BN141" s="123">
        <f t="shared" si="100"/>
        <v>0</v>
      </c>
      <c r="BO141" s="126">
        <f t="shared" si="72"/>
        <v>0</v>
      </c>
      <c r="BP141" s="128">
        <f t="shared" si="101"/>
        <v>0</v>
      </c>
      <c r="BQ141" s="22"/>
      <c r="BR141" s="129"/>
      <c r="BS141" s="130"/>
      <c r="BT141" s="257" t="str">
        <f t="shared" si="102"/>
        <v/>
      </c>
      <c r="BU141" s="257" t="str">
        <f t="shared" si="103"/>
        <v/>
      </c>
      <c r="BV141" s="257" t="str">
        <f t="shared" si="104"/>
        <v/>
      </c>
      <c r="BW141" s="257" t="str">
        <f t="shared" si="105"/>
        <v/>
      </c>
      <c r="BX141" s="258">
        <f t="shared" si="106"/>
        <v>0</v>
      </c>
      <c r="BY141" s="129"/>
      <c r="BZ141" s="130"/>
      <c r="CA141" s="130" t="str">
        <f t="shared" si="74"/>
        <v/>
      </c>
      <c r="CB141" s="130" t="str">
        <f t="shared" si="75"/>
        <v/>
      </c>
      <c r="CC141" s="130" t="str">
        <f t="shared" si="76"/>
        <v/>
      </c>
      <c r="CD141" s="130" t="str">
        <f t="shared" si="77"/>
        <v/>
      </c>
      <c r="CE141" s="131">
        <f t="shared" si="73"/>
        <v>0</v>
      </c>
      <c r="CF141" s="259">
        <f t="shared" si="107"/>
        <v>0</v>
      </c>
      <c r="CG141" s="132"/>
      <c r="CH141" s="132"/>
      <c r="CI141" s="132"/>
    </row>
    <row r="142" spans="1:87" s="24" customFormat="1" ht="12.75" customHeight="1" outlineLevel="1" x14ac:dyDescent="0.2">
      <c r="A142" s="177" t="s">
        <v>59</v>
      </c>
      <c r="B142" s="312" t="s">
        <v>60</v>
      </c>
      <c r="C142" s="24">
        <v>134</v>
      </c>
      <c r="D142" s="137"/>
      <c r="E142" s="138"/>
      <c r="F142" s="56"/>
      <c r="G142" s="135"/>
      <c r="H142" s="136"/>
      <c r="I142" s="139"/>
      <c r="J142" s="57"/>
      <c r="K142" s="113"/>
      <c r="L142" s="113"/>
      <c r="M142" s="113"/>
      <c r="N142" s="113"/>
      <c r="O142" s="114">
        <f t="shared" si="78"/>
        <v>0</v>
      </c>
      <c r="P142" s="113"/>
      <c r="Q142" s="113"/>
      <c r="R142" s="113"/>
      <c r="S142" s="113"/>
      <c r="T142" s="114">
        <f t="shared" si="79"/>
        <v>0</v>
      </c>
      <c r="U142" s="113">
        <f t="shared" si="80"/>
        <v>0</v>
      </c>
      <c r="V142" s="136"/>
      <c r="W142" s="313"/>
      <c r="X142" s="313"/>
      <c r="Y142" s="313"/>
      <c r="Z142" s="117">
        <f t="shared" si="81"/>
        <v>0</v>
      </c>
      <c r="AA142" s="118">
        <f t="shared" si="82"/>
        <v>0</v>
      </c>
      <c r="AB142" s="121"/>
      <c r="AC142" s="121"/>
      <c r="AD142" s="121"/>
      <c r="AE142" s="117">
        <f t="shared" si="83"/>
        <v>0</v>
      </c>
      <c r="AF142" s="118">
        <f t="shared" si="84"/>
        <v>0</v>
      </c>
      <c r="AG142" s="120"/>
      <c r="AH142" s="120"/>
      <c r="AI142" s="121"/>
      <c r="AJ142" s="117">
        <f t="shared" si="85"/>
        <v>0</v>
      </c>
      <c r="AK142" s="119">
        <f t="shared" si="86"/>
        <v>0</v>
      </c>
      <c r="AL142" s="53"/>
      <c r="AM142" s="53"/>
      <c r="AN142" s="53"/>
      <c r="AO142" s="54">
        <f t="shared" si="87"/>
        <v>0</v>
      </c>
      <c r="AP142" s="122">
        <f t="shared" si="88"/>
        <v>0</v>
      </c>
      <c r="AQ142" s="123">
        <f t="shared" si="89"/>
        <v>0</v>
      </c>
      <c r="AR142" s="123">
        <f t="shared" si="90"/>
        <v>0</v>
      </c>
      <c r="AS142" s="313"/>
      <c r="AT142" s="313"/>
      <c r="AU142" s="314"/>
      <c r="AV142" s="125">
        <f t="shared" si="91"/>
        <v>0</v>
      </c>
      <c r="AW142" s="119">
        <f t="shared" si="92"/>
        <v>0</v>
      </c>
      <c r="AX142" s="120"/>
      <c r="AY142" s="120"/>
      <c r="AZ142" s="127"/>
      <c r="BA142" s="126">
        <f t="shared" si="93"/>
        <v>0</v>
      </c>
      <c r="BB142" s="119">
        <f t="shared" si="94"/>
        <v>0</v>
      </c>
      <c r="BC142" s="120"/>
      <c r="BD142" s="120"/>
      <c r="BE142" s="127"/>
      <c r="BF142" s="126">
        <f t="shared" si="95"/>
        <v>0</v>
      </c>
      <c r="BG142" s="119">
        <f t="shared" si="96"/>
        <v>0</v>
      </c>
      <c r="BH142" s="120"/>
      <c r="BI142" s="120"/>
      <c r="BJ142" s="127"/>
      <c r="BK142" s="126">
        <f t="shared" si="97"/>
        <v>0</v>
      </c>
      <c r="BL142" s="119">
        <f t="shared" si="98"/>
        <v>0</v>
      </c>
      <c r="BM142" s="123">
        <f t="shared" si="99"/>
        <v>0</v>
      </c>
      <c r="BN142" s="123">
        <f t="shared" si="100"/>
        <v>0</v>
      </c>
      <c r="BO142" s="126">
        <f t="shared" ref="BO142:BO205" si="108">J142+AQ142-BM142</f>
        <v>0</v>
      </c>
      <c r="BP142" s="128">
        <f t="shared" si="101"/>
        <v>0</v>
      </c>
      <c r="BQ142" s="22"/>
      <c r="BR142" s="129"/>
      <c r="BS142" s="130"/>
      <c r="BT142" s="257" t="str">
        <f t="shared" si="102"/>
        <v/>
      </c>
      <c r="BU142" s="257" t="str">
        <f t="shared" si="103"/>
        <v/>
      </c>
      <c r="BV142" s="257" t="str">
        <f t="shared" si="104"/>
        <v/>
      </c>
      <c r="BW142" s="257" t="str">
        <f t="shared" si="105"/>
        <v/>
      </c>
      <c r="BX142" s="258">
        <f t="shared" si="106"/>
        <v>0</v>
      </c>
      <c r="BY142" s="129"/>
      <c r="BZ142" s="130"/>
      <c r="CA142" s="130" t="str">
        <f t="shared" si="74"/>
        <v/>
      </c>
      <c r="CB142" s="130" t="str">
        <f t="shared" si="75"/>
        <v/>
      </c>
      <c r="CC142" s="130" t="str">
        <f t="shared" si="76"/>
        <v/>
      </c>
      <c r="CD142" s="130" t="str">
        <f t="shared" si="77"/>
        <v/>
      </c>
      <c r="CE142" s="131">
        <f t="shared" si="73"/>
        <v>0</v>
      </c>
      <c r="CF142" s="259">
        <f t="shared" si="107"/>
        <v>0</v>
      </c>
      <c r="CG142" s="132"/>
      <c r="CH142" s="132"/>
      <c r="CI142" s="132"/>
    </row>
    <row r="143" spans="1:87" s="24" customFormat="1" ht="12.75" customHeight="1" outlineLevel="1" x14ac:dyDescent="0.2">
      <c r="A143" s="177" t="s">
        <v>59</v>
      </c>
      <c r="B143" s="312" t="s">
        <v>60</v>
      </c>
      <c r="C143" s="24">
        <v>135</v>
      </c>
      <c r="D143" s="137"/>
      <c r="E143" s="138"/>
      <c r="F143" s="56"/>
      <c r="G143" s="135"/>
      <c r="H143" s="136"/>
      <c r="I143" s="139"/>
      <c r="J143" s="57"/>
      <c r="K143" s="113"/>
      <c r="L143" s="113"/>
      <c r="M143" s="113"/>
      <c r="N143" s="113"/>
      <c r="O143" s="114">
        <f t="shared" si="78"/>
        <v>0</v>
      </c>
      <c r="P143" s="113"/>
      <c r="Q143" s="113"/>
      <c r="R143" s="113"/>
      <c r="S143" s="113"/>
      <c r="T143" s="114">
        <f t="shared" si="79"/>
        <v>0</v>
      </c>
      <c r="U143" s="113">
        <f t="shared" si="80"/>
        <v>0</v>
      </c>
      <c r="V143" s="136"/>
      <c r="W143" s="313"/>
      <c r="X143" s="313"/>
      <c r="Y143" s="313"/>
      <c r="Z143" s="117">
        <f t="shared" si="81"/>
        <v>0</v>
      </c>
      <c r="AA143" s="118">
        <f t="shared" si="82"/>
        <v>0</v>
      </c>
      <c r="AB143" s="121"/>
      <c r="AC143" s="121"/>
      <c r="AD143" s="121"/>
      <c r="AE143" s="117">
        <f t="shared" si="83"/>
        <v>0</v>
      </c>
      <c r="AF143" s="118">
        <f t="shared" si="84"/>
        <v>0</v>
      </c>
      <c r="AG143" s="120"/>
      <c r="AH143" s="120"/>
      <c r="AI143" s="121"/>
      <c r="AJ143" s="117">
        <f t="shared" si="85"/>
        <v>0</v>
      </c>
      <c r="AK143" s="119">
        <f t="shared" si="86"/>
        <v>0</v>
      </c>
      <c r="AL143" s="53"/>
      <c r="AM143" s="53"/>
      <c r="AN143" s="53"/>
      <c r="AO143" s="54">
        <f t="shared" si="87"/>
        <v>0</v>
      </c>
      <c r="AP143" s="122">
        <f t="shared" si="88"/>
        <v>0</v>
      </c>
      <c r="AQ143" s="123">
        <f t="shared" si="89"/>
        <v>0</v>
      </c>
      <c r="AR143" s="123">
        <f t="shared" si="90"/>
        <v>0</v>
      </c>
      <c r="AS143" s="313"/>
      <c r="AT143" s="313"/>
      <c r="AU143" s="314"/>
      <c r="AV143" s="125">
        <f t="shared" si="91"/>
        <v>0</v>
      </c>
      <c r="AW143" s="119">
        <f t="shared" si="92"/>
        <v>0</v>
      </c>
      <c r="AX143" s="120"/>
      <c r="AY143" s="120"/>
      <c r="AZ143" s="127"/>
      <c r="BA143" s="126">
        <f t="shared" si="93"/>
        <v>0</v>
      </c>
      <c r="BB143" s="119">
        <f t="shared" si="94"/>
        <v>0</v>
      </c>
      <c r="BC143" s="120"/>
      <c r="BD143" s="120"/>
      <c r="BE143" s="127"/>
      <c r="BF143" s="126">
        <f t="shared" si="95"/>
        <v>0</v>
      </c>
      <c r="BG143" s="119">
        <f t="shared" si="96"/>
        <v>0</v>
      </c>
      <c r="BH143" s="120"/>
      <c r="BI143" s="120"/>
      <c r="BJ143" s="127"/>
      <c r="BK143" s="126">
        <f t="shared" si="97"/>
        <v>0</v>
      </c>
      <c r="BL143" s="119">
        <f t="shared" si="98"/>
        <v>0</v>
      </c>
      <c r="BM143" s="123">
        <f t="shared" si="99"/>
        <v>0</v>
      </c>
      <c r="BN143" s="123">
        <f t="shared" si="100"/>
        <v>0</v>
      </c>
      <c r="BO143" s="126">
        <f t="shared" si="108"/>
        <v>0</v>
      </c>
      <c r="BP143" s="128">
        <f t="shared" si="101"/>
        <v>0</v>
      </c>
      <c r="BQ143" s="22"/>
      <c r="BR143" s="129"/>
      <c r="BS143" s="130"/>
      <c r="BT143" s="257" t="str">
        <f t="shared" si="102"/>
        <v/>
      </c>
      <c r="BU143" s="257" t="str">
        <f t="shared" si="103"/>
        <v/>
      </c>
      <c r="BV143" s="257" t="str">
        <f t="shared" si="104"/>
        <v/>
      </c>
      <c r="BW143" s="257" t="str">
        <f t="shared" si="105"/>
        <v/>
      </c>
      <c r="BX143" s="258">
        <f t="shared" si="106"/>
        <v>0</v>
      </c>
      <c r="BY143" s="129"/>
      <c r="BZ143" s="130"/>
      <c r="CA143" s="130" t="str">
        <f t="shared" si="74"/>
        <v/>
      </c>
      <c r="CB143" s="130" t="str">
        <f t="shared" si="75"/>
        <v/>
      </c>
      <c r="CC143" s="130" t="str">
        <f t="shared" si="76"/>
        <v/>
      </c>
      <c r="CD143" s="130" t="str">
        <f t="shared" si="77"/>
        <v/>
      </c>
      <c r="CE143" s="131">
        <f t="shared" si="73"/>
        <v>0</v>
      </c>
      <c r="CF143" s="259">
        <f t="shared" si="107"/>
        <v>0</v>
      </c>
      <c r="CG143" s="132"/>
      <c r="CH143" s="132"/>
      <c r="CI143" s="132"/>
    </row>
    <row r="144" spans="1:87" s="24" customFormat="1" ht="12.75" customHeight="1" outlineLevel="1" x14ac:dyDescent="0.2">
      <c r="A144" s="177" t="s">
        <v>59</v>
      </c>
      <c r="B144" s="312" t="s">
        <v>60</v>
      </c>
      <c r="C144" s="24">
        <v>136</v>
      </c>
      <c r="D144" s="137"/>
      <c r="E144" s="138"/>
      <c r="F144" s="56"/>
      <c r="G144" s="135"/>
      <c r="H144" s="136"/>
      <c r="I144" s="139"/>
      <c r="J144" s="57"/>
      <c r="K144" s="113"/>
      <c r="L144" s="113"/>
      <c r="M144" s="113"/>
      <c r="N144" s="113"/>
      <c r="O144" s="114">
        <f t="shared" si="78"/>
        <v>0</v>
      </c>
      <c r="P144" s="113"/>
      <c r="Q144" s="113"/>
      <c r="R144" s="113"/>
      <c r="S144" s="113"/>
      <c r="T144" s="114">
        <f t="shared" si="79"/>
        <v>0</v>
      </c>
      <c r="U144" s="113">
        <f t="shared" si="80"/>
        <v>0</v>
      </c>
      <c r="V144" s="136"/>
      <c r="W144" s="313"/>
      <c r="X144" s="313"/>
      <c r="Y144" s="313"/>
      <c r="Z144" s="117">
        <f t="shared" si="81"/>
        <v>0</v>
      </c>
      <c r="AA144" s="118">
        <f t="shared" si="82"/>
        <v>0</v>
      </c>
      <c r="AB144" s="121"/>
      <c r="AC144" s="121"/>
      <c r="AD144" s="121"/>
      <c r="AE144" s="117">
        <f t="shared" si="83"/>
        <v>0</v>
      </c>
      <c r="AF144" s="118">
        <f t="shared" si="84"/>
        <v>0</v>
      </c>
      <c r="AG144" s="120"/>
      <c r="AH144" s="120"/>
      <c r="AI144" s="121"/>
      <c r="AJ144" s="117">
        <f t="shared" si="85"/>
        <v>0</v>
      </c>
      <c r="AK144" s="119">
        <f t="shared" si="86"/>
        <v>0</v>
      </c>
      <c r="AL144" s="53"/>
      <c r="AM144" s="53"/>
      <c r="AN144" s="53"/>
      <c r="AO144" s="54">
        <f t="shared" si="87"/>
        <v>0</v>
      </c>
      <c r="AP144" s="122">
        <f t="shared" si="88"/>
        <v>0</v>
      </c>
      <c r="AQ144" s="123">
        <f t="shared" si="89"/>
        <v>0</v>
      </c>
      <c r="AR144" s="123">
        <f t="shared" si="90"/>
        <v>0</v>
      </c>
      <c r="AS144" s="313"/>
      <c r="AT144" s="313"/>
      <c r="AU144" s="314"/>
      <c r="AV144" s="125">
        <f t="shared" si="91"/>
        <v>0</v>
      </c>
      <c r="AW144" s="119">
        <f t="shared" si="92"/>
        <v>0</v>
      </c>
      <c r="AX144" s="120"/>
      <c r="AY144" s="120"/>
      <c r="AZ144" s="127"/>
      <c r="BA144" s="126">
        <f t="shared" si="93"/>
        <v>0</v>
      </c>
      <c r="BB144" s="119">
        <f t="shared" si="94"/>
        <v>0</v>
      </c>
      <c r="BC144" s="120"/>
      <c r="BD144" s="120"/>
      <c r="BE144" s="127"/>
      <c r="BF144" s="126">
        <f t="shared" si="95"/>
        <v>0</v>
      </c>
      <c r="BG144" s="119">
        <f t="shared" si="96"/>
        <v>0</v>
      </c>
      <c r="BH144" s="120"/>
      <c r="BI144" s="120"/>
      <c r="BJ144" s="127"/>
      <c r="BK144" s="126">
        <f t="shared" si="97"/>
        <v>0</v>
      </c>
      <c r="BL144" s="119">
        <f t="shared" si="98"/>
        <v>0</v>
      </c>
      <c r="BM144" s="123">
        <f t="shared" si="99"/>
        <v>0</v>
      </c>
      <c r="BN144" s="123">
        <f t="shared" si="100"/>
        <v>0</v>
      </c>
      <c r="BO144" s="126">
        <f t="shared" si="108"/>
        <v>0</v>
      </c>
      <c r="BP144" s="128">
        <f t="shared" si="101"/>
        <v>0</v>
      </c>
      <c r="BQ144" s="22"/>
      <c r="BR144" s="129"/>
      <c r="BS144" s="130"/>
      <c r="BT144" s="257" t="str">
        <f t="shared" si="102"/>
        <v/>
      </c>
      <c r="BU144" s="257" t="str">
        <f t="shared" si="103"/>
        <v/>
      </c>
      <c r="BV144" s="257" t="str">
        <f t="shared" si="104"/>
        <v/>
      </c>
      <c r="BW144" s="257" t="str">
        <f t="shared" si="105"/>
        <v/>
      </c>
      <c r="BX144" s="258">
        <f t="shared" si="106"/>
        <v>0</v>
      </c>
      <c r="BY144" s="129"/>
      <c r="BZ144" s="130"/>
      <c r="CA144" s="130" t="str">
        <f t="shared" si="74"/>
        <v/>
      </c>
      <c r="CB144" s="130" t="str">
        <f t="shared" si="75"/>
        <v/>
      </c>
      <c r="CC144" s="130" t="str">
        <f t="shared" si="76"/>
        <v/>
      </c>
      <c r="CD144" s="130" t="str">
        <f t="shared" si="77"/>
        <v/>
      </c>
      <c r="CE144" s="131">
        <f t="shared" si="73"/>
        <v>0</v>
      </c>
      <c r="CF144" s="259">
        <f t="shared" si="107"/>
        <v>0</v>
      </c>
      <c r="CG144" s="132"/>
      <c r="CH144" s="132"/>
      <c r="CI144" s="132"/>
    </row>
    <row r="145" spans="1:87" s="24" customFormat="1" ht="12.75" customHeight="1" outlineLevel="1" x14ac:dyDescent="0.2">
      <c r="A145" s="177" t="s">
        <v>59</v>
      </c>
      <c r="B145" s="312" t="s">
        <v>60</v>
      </c>
      <c r="C145" s="24">
        <v>137</v>
      </c>
      <c r="D145" s="137"/>
      <c r="E145" s="138"/>
      <c r="F145" s="56"/>
      <c r="G145" s="135"/>
      <c r="H145" s="136"/>
      <c r="I145" s="139"/>
      <c r="J145" s="57"/>
      <c r="K145" s="113"/>
      <c r="L145" s="113"/>
      <c r="M145" s="113"/>
      <c r="N145" s="113"/>
      <c r="O145" s="114">
        <f t="shared" si="78"/>
        <v>0</v>
      </c>
      <c r="P145" s="113"/>
      <c r="Q145" s="113"/>
      <c r="R145" s="113"/>
      <c r="S145" s="113"/>
      <c r="T145" s="114">
        <f t="shared" si="79"/>
        <v>0</v>
      </c>
      <c r="U145" s="113">
        <f t="shared" si="80"/>
        <v>0</v>
      </c>
      <c r="V145" s="136"/>
      <c r="W145" s="313"/>
      <c r="X145" s="313"/>
      <c r="Y145" s="313"/>
      <c r="Z145" s="117">
        <f t="shared" si="81"/>
        <v>0</v>
      </c>
      <c r="AA145" s="118">
        <f t="shared" si="82"/>
        <v>0</v>
      </c>
      <c r="AB145" s="121"/>
      <c r="AC145" s="121"/>
      <c r="AD145" s="121"/>
      <c r="AE145" s="117">
        <f t="shared" si="83"/>
        <v>0</v>
      </c>
      <c r="AF145" s="118">
        <f t="shared" si="84"/>
        <v>0</v>
      </c>
      <c r="AG145" s="120"/>
      <c r="AH145" s="120"/>
      <c r="AI145" s="121"/>
      <c r="AJ145" s="117">
        <f t="shared" si="85"/>
        <v>0</v>
      </c>
      <c r="AK145" s="119">
        <f t="shared" si="86"/>
        <v>0</v>
      </c>
      <c r="AL145" s="53"/>
      <c r="AM145" s="53"/>
      <c r="AN145" s="53"/>
      <c r="AO145" s="54">
        <f t="shared" si="87"/>
        <v>0</v>
      </c>
      <c r="AP145" s="122">
        <f t="shared" si="88"/>
        <v>0</v>
      </c>
      <c r="AQ145" s="123">
        <f t="shared" si="89"/>
        <v>0</v>
      </c>
      <c r="AR145" s="123">
        <f t="shared" si="90"/>
        <v>0</v>
      </c>
      <c r="AS145" s="313"/>
      <c r="AT145" s="313"/>
      <c r="AU145" s="314"/>
      <c r="AV145" s="125">
        <f t="shared" si="91"/>
        <v>0</v>
      </c>
      <c r="AW145" s="119">
        <f t="shared" si="92"/>
        <v>0</v>
      </c>
      <c r="AX145" s="120"/>
      <c r="AY145" s="120"/>
      <c r="AZ145" s="127"/>
      <c r="BA145" s="126">
        <f t="shared" si="93"/>
        <v>0</v>
      </c>
      <c r="BB145" s="119">
        <f t="shared" si="94"/>
        <v>0</v>
      </c>
      <c r="BC145" s="120"/>
      <c r="BD145" s="120"/>
      <c r="BE145" s="127"/>
      <c r="BF145" s="126">
        <f t="shared" si="95"/>
        <v>0</v>
      </c>
      <c r="BG145" s="119">
        <f t="shared" si="96"/>
        <v>0</v>
      </c>
      <c r="BH145" s="120"/>
      <c r="BI145" s="120"/>
      <c r="BJ145" s="127"/>
      <c r="BK145" s="126">
        <f t="shared" si="97"/>
        <v>0</v>
      </c>
      <c r="BL145" s="119">
        <f t="shared" si="98"/>
        <v>0</v>
      </c>
      <c r="BM145" s="123">
        <f t="shared" si="99"/>
        <v>0</v>
      </c>
      <c r="BN145" s="123">
        <f t="shared" si="100"/>
        <v>0</v>
      </c>
      <c r="BO145" s="126">
        <f t="shared" si="108"/>
        <v>0</v>
      </c>
      <c r="BP145" s="128">
        <f t="shared" si="101"/>
        <v>0</v>
      </c>
      <c r="BQ145" s="22"/>
      <c r="BR145" s="129"/>
      <c r="BS145" s="130"/>
      <c r="BT145" s="257" t="str">
        <f t="shared" si="102"/>
        <v/>
      </c>
      <c r="BU145" s="257" t="str">
        <f t="shared" si="103"/>
        <v/>
      </c>
      <c r="BV145" s="257" t="str">
        <f t="shared" si="104"/>
        <v/>
      </c>
      <c r="BW145" s="257" t="str">
        <f t="shared" si="105"/>
        <v/>
      </c>
      <c r="BX145" s="258">
        <f t="shared" si="106"/>
        <v>0</v>
      </c>
      <c r="BY145" s="129"/>
      <c r="BZ145" s="130"/>
      <c r="CA145" s="130" t="str">
        <f t="shared" si="74"/>
        <v/>
      </c>
      <c r="CB145" s="130" t="str">
        <f t="shared" si="75"/>
        <v/>
      </c>
      <c r="CC145" s="130" t="str">
        <f t="shared" si="76"/>
        <v/>
      </c>
      <c r="CD145" s="130" t="str">
        <f t="shared" si="77"/>
        <v/>
      </c>
      <c r="CE145" s="131">
        <f t="shared" si="73"/>
        <v>0</v>
      </c>
      <c r="CF145" s="259">
        <f t="shared" si="107"/>
        <v>0</v>
      </c>
      <c r="CG145" s="132"/>
      <c r="CH145" s="132"/>
      <c r="CI145" s="132"/>
    </row>
    <row r="146" spans="1:87" s="24" customFormat="1" ht="12.75" customHeight="1" outlineLevel="1" x14ac:dyDescent="0.2">
      <c r="A146" s="177" t="s">
        <v>59</v>
      </c>
      <c r="B146" s="312" t="s">
        <v>60</v>
      </c>
      <c r="C146" s="24">
        <v>138</v>
      </c>
      <c r="D146" s="137"/>
      <c r="E146" s="138"/>
      <c r="F146" s="56"/>
      <c r="G146" s="135"/>
      <c r="H146" s="136"/>
      <c r="I146" s="139"/>
      <c r="J146" s="57"/>
      <c r="K146" s="113"/>
      <c r="L146" s="113"/>
      <c r="M146" s="113"/>
      <c r="N146" s="113"/>
      <c r="O146" s="114">
        <f t="shared" si="78"/>
        <v>0</v>
      </c>
      <c r="P146" s="113"/>
      <c r="Q146" s="113"/>
      <c r="R146" s="113"/>
      <c r="S146" s="113"/>
      <c r="T146" s="114">
        <f t="shared" si="79"/>
        <v>0</v>
      </c>
      <c r="U146" s="113">
        <f t="shared" si="80"/>
        <v>0</v>
      </c>
      <c r="V146" s="136"/>
      <c r="W146" s="313"/>
      <c r="X146" s="313"/>
      <c r="Y146" s="313"/>
      <c r="Z146" s="117">
        <f t="shared" si="81"/>
        <v>0</v>
      </c>
      <c r="AA146" s="118">
        <f t="shared" si="82"/>
        <v>0</v>
      </c>
      <c r="AB146" s="121"/>
      <c r="AC146" s="121"/>
      <c r="AD146" s="121"/>
      <c r="AE146" s="117">
        <f t="shared" si="83"/>
        <v>0</v>
      </c>
      <c r="AF146" s="118">
        <f t="shared" si="84"/>
        <v>0</v>
      </c>
      <c r="AG146" s="120"/>
      <c r="AH146" s="120"/>
      <c r="AI146" s="121"/>
      <c r="AJ146" s="117">
        <f t="shared" si="85"/>
        <v>0</v>
      </c>
      <c r="AK146" s="119">
        <f t="shared" si="86"/>
        <v>0</v>
      </c>
      <c r="AL146" s="53"/>
      <c r="AM146" s="53"/>
      <c r="AN146" s="53"/>
      <c r="AO146" s="54">
        <f t="shared" si="87"/>
        <v>0</v>
      </c>
      <c r="AP146" s="122">
        <f t="shared" si="88"/>
        <v>0</v>
      </c>
      <c r="AQ146" s="123">
        <f t="shared" si="89"/>
        <v>0</v>
      </c>
      <c r="AR146" s="123">
        <f t="shared" si="90"/>
        <v>0</v>
      </c>
      <c r="AS146" s="313"/>
      <c r="AT146" s="313"/>
      <c r="AU146" s="314"/>
      <c r="AV146" s="125">
        <f t="shared" si="91"/>
        <v>0</v>
      </c>
      <c r="AW146" s="119">
        <f t="shared" si="92"/>
        <v>0</v>
      </c>
      <c r="AX146" s="120"/>
      <c r="AY146" s="120"/>
      <c r="AZ146" s="127"/>
      <c r="BA146" s="126">
        <f t="shared" si="93"/>
        <v>0</v>
      </c>
      <c r="BB146" s="119">
        <f t="shared" si="94"/>
        <v>0</v>
      </c>
      <c r="BC146" s="120"/>
      <c r="BD146" s="120"/>
      <c r="BE146" s="127"/>
      <c r="BF146" s="126">
        <f t="shared" si="95"/>
        <v>0</v>
      </c>
      <c r="BG146" s="119">
        <f t="shared" si="96"/>
        <v>0</v>
      </c>
      <c r="BH146" s="120"/>
      <c r="BI146" s="120"/>
      <c r="BJ146" s="127"/>
      <c r="BK146" s="126">
        <f t="shared" si="97"/>
        <v>0</v>
      </c>
      <c r="BL146" s="119">
        <f t="shared" si="98"/>
        <v>0</v>
      </c>
      <c r="BM146" s="123">
        <f t="shared" si="99"/>
        <v>0</v>
      </c>
      <c r="BN146" s="123">
        <f t="shared" si="100"/>
        <v>0</v>
      </c>
      <c r="BO146" s="126">
        <f t="shared" si="108"/>
        <v>0</v>
      </c>
      <c r="BP146" s="128">
        <f t="shared" si="101"/>
        <v>0</v>
      </c>
      <c r="BQ146" s="22"/>
      <c r="BR146" s="129"/>
      <c r="BS146" s="130"/>
      <c r="BT146" s="257" t="str">
        <f t="shared" si="102"/>
        <v/>
      </c>
      <c r="BU146" s="257" t="str">
        <f t="shared" si="103"/>
        <v/>
      </c>
      <c r="BV146" s="257" t="str">
        <f t="shared" si="104"/>
        <v/>
      </c>
      <c r="BW146" s="257" t="str">
        <f t="shared" si="105"/>
        <v/>
      </c>
      <c r="BX146" s="258">
        <f t="shared" si="106"/>
        <v>0</v>
      </c>
      <c r="BY146" s="129"/>
      <c r="BZ146" s="130"/>
      <c r="CA146" s="130" t="str">
        <f t="shared" si="74"/>
        <v/>
      </c>
      <c r="CB146" s="130" t="str">
        <f t="shared" si="75"/>
        <v/>
      </c>
      <c r="CC146" s="130" t="str">
        <f t="shared" si="76"/>
        <v/>
      </c>
      <c r="CD146" s="130" t="str">
        <f t="shared" si="77"/>
        <v/>
      </c>
      <c r="CE146" s="131">
        <f t="shared" si="73"/>
        <v>0</v>
      </c>
      <c r="CF146" s="259">
        <f t="shared" si="107"/>
        <v>0</v>
      </c>
      <c r="CG146" s="132"/>
      <c r="CH146" s="132"/>
      <c r="CI146" s="132"/>
    </row>
    <row r="147" spans="1:87" s="24" customFormat="1" ht="12.75" customHeight="1" outlineLevel="1" x14ac:dyDescent="0.2">
      <c r="A147" s="177" t="s">
        <v>59</v>
      </c>
      <c r="B147" s="312" t="s">
        <v>60</v>
      </c>
      <c r="C147" s="24">
        <v>139</v>
      </c>
      <c r="D147" s="137"/>
      <c r="E147" s="138"/>
      <c r="F147" s="56"/>
      <c r="G147" s="135"/>
      <c r="H147" s="136"/>
      <c r="I147" s="139"/>
      <c r="J147" s="57"/>
      <c r="K147" s="113"/>
      <c r="L147" s="113"/>
      <c r="M147" s="113"/>
      <c r="N147" s="113"/>
      <c r="O147" s="114">
        <f t="shared" si="78"/>
        <v>0</v>
      </c>
      <c r="P147" s="113"/>
      <c r="Q147" s="113"/>
      <c r="R147" s="113"/>
      <c r="S147" s="113"/>
      <c r="T147" s="114">
        <f t="shared" si="79"/>
        <v>0</v>
      </c>
      <c r="U147" s="113">
        <f t="shared" si="80"/>
        <v>0</v>
      </c>
      <c r="V147" s="136"/>
      <c r="W147" s="313"/>
      <c r="X147" s="313"/>
      <c r="Y147" s="313"/>
      <c r="Z147" s="117">
        <f t="shared" si="81"/>
        <v>0</v>
      </c>
      <c r="AA147" s="118">
        <f t="shared" si="82"/>
        <v>0</v>
      </c>
      <c r="AB147" s="121"/>
      <c r="AC147" s="121"/>
      <c r="AD147" s="121"/>
      <c r="AE147" s="117">
        <f t="shared" si="83"/>
        <v>0</v>
      </c>
      <c r="AF147" s="118">
        <f t="shared" si="84"/>
        <v>0</v>
      </c>
      <c r="AG147" s="120"/>
      <c r="AH147" s="120"/>
      <c r="AI147" s="121"/>
      <c r="AJ147" s="117">
        <f t="shared" si="85"/>
        <v>0</v>
      </c>
      <c r="AK147" s="119">
        <f t="shared" si="86"/>
        <v>0</v>
      </c>
      <c r="AL147" s="53"/>
      <c r="AM147" s="53"/>
      <c r="AN147" s="53"/>
      <c r="AO147" s="54">
        <f t="shared" si="87"/>
        <v>0</v>
      </c>
      <c r="AP147" s="122">
        <f t="shared" si="88"/>
        <v>0</v>
      </c>
      <c r="AQ147" s="123">
        <f t="shared" si="89"/>
        <v>0</v>
      </c>
      <c r="AR147" s="123">
        <f t="shared" si="90"/>
        <v>0</v>
      </c>
      <c r="AS147" s="313"/>
      <c r="AT147" s="313"/>
      <c r="AU147" s="314"/>
      <c r="AV147" s="125">
        <f t="shared" si="91"/>
        <v>0</v>
      </c>
      <c r="AW147" s="119">
        <f t="shared" si="92"/>
        <v>0</v>
      </c>
      <c r="AX147" s="120"/>
      <c r="AY147" s="120"/>
      <c r="AZ147" s="127"/>
      <c r="BA147" s="126">
        <f t="shared" si="93"/>
        <v>0</v>
      </c>
      <c r="BB147" s="119">
        <f t="shared" si="94"/>
        <v>0</v>
      </c>
      <c r="BC147" s="120"/>
      <c r="BD147" s="120"/>
      <c r="BE147" s="127"/>
      <c r="BF147" s="126">
        <f t="shared" si="95"/>
        <v>0</v>
      </c>
      <c r="BG147" s="119">
        <f t="shared" si="96"/>
        <v>0</v>
      </c>
      <c r="BH147" s="120"/>
      <c r="BI147" s="120"/>
      <c r="BJ147" s="127"/>
      <c r="BK147" s="126">
        <f t="shared" si="97"/>
        <v>0</v>
      </c>
      <c r="BL147" s="119">
        <f t="shared" si="98"/>
        <v>0</v>
      </c>
      <c r="BM147" s="123">
        <f t="shared" si="99"/>
        <v>0</v>
      </c>
      <c r="BN147" s="123">
        <f t="shared" si="100"/>
        <v>0</v>
      </c>
      <c r="BO147" s="126">
        <f t="shared" si="108"/>
        <v>0</v>
      </c>
      <c r="BP147" s="128">
        <f t="shared" si="101"/>
        <v>0</v>
      </c>
      <c r="BQ147" s="22"/>
      <c r="BR147" s="129"/>
      <c r="BS147" s="130"/>
      <c r="BT147" s="257" t="str">
        <f t="shared" si="102"/>
        <v/>
      </c>
      <c r="BU147" s="257" t="str">
        <f t="shared" si="103"/>
        <v/>
      </c>
      <c r="BV147" s="257" t="str">
        <f t="shared" si="104"/>
        <v/>
      </c>
      <c r="BW147" s="257" t="str">
        <f t="shared" si="105"/>
        <v/>
      </c>
      <c r="BX147" s="258">
        <f t="shared" si="106"/>
        <v>0</v>
      </c>
      <c r="BY147" s="129"/>
      <c r="BZ147" s="130"/>
      <c r="CA147" s="130" t="str">
        <f t="shared" si="74"/>
        <v/>
      </c>
      <c r="CB147" s="130" t="str">
        <f t="shared" si="75"/>
        <v/>
      </c>
      <c r="CC147" s="130" t="str">
        <f t="shared" si="76"/>
        <v/>
      </c>
      <c r="CD147" s="130" t="str">
        <f t="shared" si="77"/>
        <v/>
      </c>
      <c r="CE147" s="131">
        <f t="shared" si="73"/>
        <v>0</v>
      </c>
      <c r="CF147" s="259">
        <f t="shared" si="107"/>
        <v>0</v>
      </c>
      <c r="CG147" s="132"/>
      <c r="CH147" s="132"/>
      <c r="CI147" s="132"/>
    </row>
    <row r="148" spans="1:87" s="24" customFormat="1" ht="12.75" customHeight="1" outlineLevel="1" x14ac:dyDescent="0.2">
      <c r="A148" s="177" t="s">
        <v>59</v>
      </c>
      <c r="B148" s="312" t="s">
        <v>60</v>
      </c>
      <c r="C148" s="24">
        <v>140</v>
      </c>
      <c r="D148" s="137"/>
      <c r="E148" s="138"/>
      <c r="F148" s="56"/>
      <c r="G148" s="135"/>
      <c r="H148" s="136"/>
      <c r="I148" s="139"/>
      <c r="J148" s="57"/>
      <c r="K148" s="113"/>
      <c r="L148" s="113"/>
      <c r="M148" s="113"/>
      <c r="N148" s="113"/>
      <c r="O148" s="114">
        <f t="shared" si="78"/>
        <v>0</v>
      </c>
      <c r="P148" s="113"/>
      <c r="Q148" s="113"/>
      <c r="R148" s="113"/>
      <c r="S148" s="113"/>
      <c r="T148" s="114">
        <f t="shared" si="79"/>
        <v>0</v>
      </c>
      <c r="U148" s="113">
        <f t="shared" si="80"/>
        <v>0</v>
      </c>
      <c r="V148" s="136"/>
      <c r="W148" s="313"/>
      <c r="X148" s="313"/>
      <c r="Y148" s="313"/>
      <c r="Z148" s="117">
        <f t="shared" si="81"/>
        <v>0</v>
      </c>
      <c r="AA148" s="118">
        <f t="shared" si="82"/>
        <v>0</v>
      </c>
      <c r="AB148" s="121"/>
      <c r="AC148" s="121"/>
      <c r="AD148" s="121"/>
      <c r="AE148" s="117">
        <f t="shared" si="83"/>
        <v>0</v>
      </c>
      <c r="AF148" s="118">
        <f t="shared" si="84"/>
        <v>0</v>
      </c>
      <c r="AG148" s="120"/>
      <c r="AH148" s="120"/>
      <c r="AI148" s="121"/>
      <c r="AJ148" s="117">
        <f t="shared" si="85"/>
        <v>0</v>
      </c>
      <c r="AK148" s="119">
        <f t="shared" si="86"/>
        <v>0</v>
      </c>
      <c r="AL148" s="53"/>
      <c r="AM148" s="53"/>
      <c r="AN148" s="53"/>
      <c r="AO148" s="54">
        <f t="shared" si="87"/>
        <v>0</v>
      </c>
      <c r="AP148" s="122">
        <f t="shared" si="88"/>
        <v>0</v>
      </c>
      <c r="AQ148" s="123">
        <f t="shared" si="89"/>
        <v>0</v>
      </c>
      <c r="AR148" s="123">
        <f t="shared" si="90"/>
        <v>0</v>
      </c>
      <c r="AS148" s="313"/>
      <c r="AT148" s="313"/>
      <c r="AU148" s="314"/>
      <c r="AV148" s="125">
        <f t="shared" si="91"/>
        <v>0</v>
      </c>
      <c r="AW148" s="119">
        <f t="shared" si="92"/>
        <v>0</v>
      </c>
      <c r="AX148" s="120"/>
      <c r="AY148" s="120"/>
      <c r="AZ148" s="127"/>
      <c r="BA148" s="126">
        <f t="shared" si="93"/>
        <v>0</v>
      </c>
      <c r="BB148" s="119">
        <f t="shared" si="94"/>
        <v>0</v>
      </c>
      <c r="BC148" s="120"/>
      <c r="BD148" s="120"/>
      <c r="BE148" s="127"/>
      <c r="BF148" s="126">
        <f t="shared" si="95"/>
        <v>0</v>
      </c>
      <c r="BG148" s="119">
        <f t="shared" si="96"/>
        <v>0</v>
      </c>
      <c r="BH148" s="120"/>
      <c r="BI148" s="120"/>
      <c r="BJ148" s="127"/>
      <c r="BK148" s="126">
        <f t="shared" si="97"/>
        <v>0</v>
      </c>
      <c r="BL148" s="119">
        <f t="shared" si="98"/>
        <v>0</v>
      </c>
      <c r="BM148" s="123">
        <f t="shared" si="99"/>
        <v>0</v>
      </c>
      <c r="BN148" s="123">
        <f t="shared" si="100"/>
        <v>0</v>
      </c>
      <c r="BO148" s="126">
        <f t="shared" si="108"/>
        <v>0</v>
      </c>
      <c r="BP148" s="128">
        <f t="shared" si="101"/>
        <v>0</v>
      </c>
      <c r="BQ148" s="22"/>
      <c r="BR148" s="129"/>
      <c r="BS148" s="130"/>
      <c r="BT148" s="257" t="str">
        <f t="shared" si="102"/>
        <v/>
      </c>
      <c r="BU148" s="257" t="str">
        <f t="shared" si="103"/>
        <v/>
      </c>
      <c r="BV148" s="257" t="str">
        <f t="shared" si="104"/>
        <v/>
      </c>
      <c r="BW148" s="257" t="str">
        <f t="shared" si="105"/>
        <v/>
      </c>
      <c r="BX148" s="258">
        <f t="shared" si="106"/>
        <v>0</v>
      </c>
      <c r="BY148" s="129"/>
      <c r="BZ148" s="130"/>
      <c r="CA148" s="130" t="str">
        <f t="shared" si="74"/>
        <v/>
      </c>
      <c r="CB148" s="130" t="str">
        <f t="shared" si="75"/>
        <v/>
      </c>
      <c r="CC148" s="130" t="str">
        <f t="shared" si="76"/>
        <v/>
      </c>
      <c r="CD148" s="130" t="str">
        <f t="shared" si="77"/>
        <v/>
      </c>
      <c r="CE148" s="131">
        <f t="shared" si="73"/>
        <v>0</v>
      </c>
      <c r="CF148" s="259">
        <f t="shared" si="107"/>
        <v>0</v>
      </c>
      <c r="CG148" s="132"/>
      <c r="CH148" s="132"/>
      <c r="CI148" s="132"/>
    </row>
    <row r="149" spans="1:87" s="24" customFormat="1" ht="12.75" customHeight="1" outlineLevel="1" x14ac:dyDescent="0.2">
      <c r="A149" s="177" t="s">
        <v>59</v>
      </c>
      <c r="B149" s="312" t="s">
        <v>60</v>
      </c>
      <c r="C149" s="24">
        <v>141</v>
      </c>
      <c r="D149" s="137"/>
      <c r="E149" s="138"/>
      <c r="F149" s="56"/>
      <c r="G149" s="135"/>
      <c r="H149" s="136"/>
      <c r="I149" s="139"/>
      <c r="J149" s="57"/>
      <c r="K149" s="113"/>
      <c r="L149" s="113"/>
      <c r="M149" s="113"/>
      <c r="N149" s="113"/>
      <c r="O149" s="114">
        <f t="shared" si="78"/>
        <v>0</v>
      </c>
      <c r="P149" s="113"/>
      <c r="Q149" s="113"/>
      <c r="R149" s="113"/>
      <c r="S149" s="113"/>
      <c r="T149" s="114">
        <f t="shared" si="79"/>
        <v>0</v>
      </c>
      <c r="U149" s="113">
        <f t="shared" si="80"/>
        <v>0</v>
      </c>
      <c r="V149" s="136"/>
      <c r="W149" s="313"/>
      <c r="X149" s="313"/>
      <c r="Y149" s="313"/>
      <c r="Z149" s="117">
        <f t="shared" si="81"/>
        <v>0</v>
      </c>
      <c r="AA149" s="118">
        <f t="shared" si="82"/>
        <v>0</v>
      </c>
      <c r="AB149" s="121"/>
      <c r="AC149" s="121"/>
      <c r="AD149" s="121"/>
      <c r="AE149" s="117">
        <f t="shared" si="83"/>
        <v>0</v>
      </c>
      <c r="AF149" s="118">
        <f t="shared" si="84"/>
        <v>0</v>
      </c>
      <c r="AG149" s="120"/>
      <c r="AH149" s="120"/>
      <c r="AI149" s="121"/>
      <c r="AJ149" s="117">
        <f t="shared" si="85"/>
        <v>0</v>
      </c>
      <c r="AK149" s="119">
        <f t="shared" si="86"/>
        <v>0</v>
      </c>
      <c r="AL149" s="53"/>
      <c r="AM149" s="53"/>
      <c r="AN149" s="53"/>
      <c r="AO149" s="54">
        <f t="shared" si="87"/>
        <v>0</v>
      </c>
      <c r="AP149" s="122">
        <f t="shared" si="88"/>
        <v>0</v>
      </c>
      <c r="AQ149" s="123">
        <f t="shared" si="89"/>
        <v>0</v>
      </c>
      <c r="AR149" s="123">
        <f t="shared" si="90"/>
        <v>0</v>
      </c>
      <c r="AS149" s="313"/>
      <c r="AT149" s="313"/>
      <c r="AU149" s="314"/>
      <c r="AV149" s="125">
        <f t="shared" si="91"/>
        <v>0</v>
      </c>
      <c r="AW149" s="119">
        <f t="shared" si="92"/>
        <v>0</v>
      </c>
      <c r="AX149" s="120"/>
      <c r="AY149" s="120"/>
      <c r="AZ149" s="127"/>
      <c r="BA149" s="126">
        <f t="shared" si="93"/>
        <v>0</v>
      </c>
      <c r="BB149" s="119">
        <f t="shared" si="94"/>
        <v>0</v>
      </c>
      <c r="BC149" s="120"/>
      <c r="BD149" s="120"/>
      <c r="BE149" s="127"/>
      <c r="BF149" s="126">
        <f t="shared" si="95"/>
        <v>0</v>
      </c>
      <c r="BG149" s="119">
        <f t="shared" si="96"/>
        <v>0</v>
      </c>
      <c r="BH149" s="120"/>
      <c r="BI149" s="120"/>
      <c r="BJ149" s="127"/>
      <c r="BK149" s="126">
        <f t="shared" si="97"/>
        <v>0</v>
      </c>
      <c r="BL149" s="119">
        <f t="shared" si="98"/>
        <v>0</v>
      </c>
      <c r="BM149" s="123">
        <f t="shared" si="99"/>
        <v>0</v>
      </c>
      <c r="BN149" s="123">
        <f t="shared" si="100"/>
        <v>0</v>
      </c>
      <c r="BO149" s="126">
        <f t="shared" si="108"/>
        <v>0</v>
      </c>
      <c r="BP149" s="128">
        <f t="shared" si="101"/>
        <v>0</v>
      </c>
      <c r="BQ149" s="22"/>
      <c r="BR149" s="129"/>
      <c r="BS149" s="130"/>
      <c r="BT149" s="257" t="str">
        <f t="shared" si="102"/>
        <v/>
      </c>
      <c r="BU149" s="257" t="str">
        <f t="shared" si="103"/>
        <v/>
      </c>
      <c r="BV149" s="257" t="str">
        <f t="shared" si="104"/>
        <v/>
      </c>
      <c r="BW149" s="257" t="str">
        <f t="shared" si="105"/>
        <v/>
      </c>
      <c r="BX149" s="258">
        <f t="shared" si="106"/>
        <v>0</v>
      </c>
      <c r="BY149" s="129"/>
      <c r="BZ149" s="130"/>
      <c r="CA149" s="130" t="str">
        <f t="shared" si="74"/>
        <v/>
      </c>
      <c r="CB149" s="130" t="str">
        <f t="shared" si="75"/>
        <v/>
      </c>
      <c r="CC149" s="130" t="str">
        <f t="shared" si="76"/>
        <v/>
      </c>
      <c r="CD149" s="130" t="str">
        <f t="shared" si="77"/>
        <v/>
      </c>
      <c r="CE149" s="131">
        <f t="shared" si="73"/>
        <v>0</v>
      </c>
      <c r="CF149" s="259">
        <f t="shared" si="107"/>
        <v>0</v>
      </c>
      <c r="CG149" s="132"/>
      <c r="CH149" s="132"/>
      <c r="CI149" s="132"/>
    </row>
    <row r="150" spans="1:87" s="24" customFormat="1" ht="12.75" customHeight="1" outlineLevel="1" x14ac:dyDescent="0.2">
      <c r="A150" s="177" t="s">
        <v>59</v>
      </c>
      <c r="B150" s="312" t="s">
        <v>60</v>
      </c>
      <c r="C150" s="24">
        <v>142</v>
      </c>
      <c r="D150" s="137"/>
      <c r="E150" s="138"/>
      <c r="F150" s="56"/>
      <c r="G150" s="135"/>
      <c r="H150" s="136"/>
      <c r="I150" s="139"/>
      <c r="J150" s="57"/>
      <c r="K150" s="113"/>
      <c r="L150" s="113"/>
      <c r="M150" s="113"/>
      <c r="N150" s="113"/>
      <c r="O150" s="114">
        <f t="shared" si="78"/>
        <v>0</v>
      </c>
      <c r="P150" s="113"/>
      <c r="Q150" s="113"/>
      <c r="R150" s="113"/>
      <c r="S150" s="113"/>
      <c r="T150" s="114">
        <f t="shared" si="79"/>
        <v>0</v>
      </c>
      <c r="U150" s="113">
        <f t="shared" si="80"/>
        <v>0</v>
      </c>
      <c r="V150" s="136"/>
      <c r="W150" s="313"/>
      <c r="X150" s="313"/>
      <c r="Y150" s="313"/>
      <c r="Z150" s="117">
        <f t="shared" si="81"/>
        <v>0</v>
      </c>
      <c r="AA150" s="118">
        <f t="shared" si="82"/>
        <v>0</v>
      </c>
      <c r="AB150" s="121"/>
      <c r="AC150" s="121"/>
      <c r="AD150" s="121"/>
      <c r="AE150" s="117">
        <f t="shared" si="83"/>
        <v>0</v>
      </c>
      <c r="AF150" s="118">
        <f t="shared" si="84"/>
        <v>0</v>
      </c>
      <c r="AG150" s="120"/>
      <c r="AH150" s="120"/>
      <c r="AI150" s="121"/>
      <c r="AJ150" s="117">
        <f t="shared" si="85"/>
        <v>0</v>
      </c>
      <c r="AK150" s="119">
        <f t="shared" si="86"/>
        <v>0</v>
      </c>
      <c r="AL150" s="53"/>
      <c r="AM150" s="53"/>
      <c r="AN150" s="53"/>
      <c r="AO150" s="54">
        <f t="shared" si="87"/>
        <v>0</v>
      </c>
      <c r="AP150" s="122">
        <f t="shared" si="88"/>
        <v>0</v>
      </c>
      <c r="AQ150" s="123">
        <f t="shared" si="89"/>
        <v>0</v>
      </c>
      <c r="AR150" s="123">
        <f t="shared" si="90"/>
        <v>0</v>
      </c>
      <c r="AS150" s="313"/>
      <c r="AT150" s="313"/>
      <c r="AU150" s="314"/>
      <c r="AV150" s="125">
        <f t="shared" si="91"/>
        <v>0</v>
      </c>
      <c r="AW150" s="119">
        <f t="shared" si="92"/>
        <v>0</v>
      </c>
      <c r="AX150" s="120"/>
      <c r="AY150" s="120"/>
      <c r="AZ150" s="127"/>
      <c r="BA150" s="126">
        <f t="shared" si="93"/>
        <v>0</v>
      </c>
      <c r="BB150" s="119">
        <f t="shared" si="94"/>
        <v>0</v>
      </c>
      <c r="BC150" s="120"/>
      <c r="BD150" s="120"/>
      <c r="BE150" s="127"/>
      <c r="BF150" s="126">
        <f t="shared" si="95"/>
        <v>0</v>
      </c>
      <c r="BG150" s="119">
        <f t="shared" si="96"/>
        <v>0</v>
      </c>
      <c r="BH150" s="120"/>
      <c r="BI150" s="120"/>
      <c r="BJ150" s="127"/>
      <c r="BK150" s="126">
        <f t="shared" si="97"/>
        <v>0</v>
      </c>
      <c r="BL150" s="119">
        <f t="shared" si="98"/>
        <v>0</v>
      </c>
      <c r="BM150" s="123">
        <f t="shared" si="99"/>
        <v>0</v>
      </c>
      <c r="BN150" s="123">
        <f t="shared" si="100"/>
        <v>0</v>
      </c>
      <c r="BO150" s="126">
        <f t="shared" si="108"/>
        <v>0</v>
      </c>
      <c r="BP150" s="128">
        <f t="shared" si="101"/>
        <v>0</v>
      </c>
      <c r="BQ150" s="22"/>
      <c r="BR150" s="129"/>
      <c r="BS150" s="130"/>
      <c r="BT150" s="257" t="str">
        <f t="shared" si="102"/>
        <v/>
      </c>
      <c r="BU150" s="257" t="str">
        <f t="shared" si="103"/>
        <v/>
      </c>
      <c r="BV150" s="257" t="str">
        <f t="shared" si="104"/>
        <v/>
      </c>
      <c r="BW150" s="257" t="str">
        <f t="shared" si="105"/>
        <v/>
      </c>
      <c r="BX150" s="258">
        <f t="shared" si="106"/>
        <v>0</v>
      </c>
      <c r="BY150" s="129"/>
      <c r="BZ150" s="130"/>
      <c r="CA150" s="130" t="str">
        <f t="shared" si="74"/>
        <v/>
      </c>
      <c r="CB150" s="130" t="str">
        <f t="shared" si="75"/>
        <v/>
      </c>
      <c r="CC150" s="130" t="str">
        <f t="shared" si="76"/>
        <v/>
      </c>
      <c r="CD150" s="130" t="str">
        <f t="shared" si="77"/>
        <v/>
      </c>
      <c r="CE150" s="131">
        <f t="shared" si="73"/>
        <v>0</v>
      </c>
      <c r="CF150" s="259">
        <f t="shared" si="107"/>
        <v>0</v>
      </c>
      <c r="CG150" s="132"/>
      <c r="CH150" s="132"/>
      <c r="CI150" s="132"/>
    </row>
    <row r="151" spans="1:87" s="24" customFormat="1" ht="12.75" customHeight="1" outlineLevel="1" x14ac:dyDescent="0.2">
      <c r="A151" s="177" t="s">
        <v>59</v>
      </c>
      <c r="B151" s="312" t="s">
        <v>60</v>
      </c>
      <c r="C151" s="24">
        <v>143</v>
      </c>
      <c r="D151" s="137"/>
      <c r="E151" s="138"/>
      <c r="F151" s="56"/>
      <c r="G151" s="135"/>
      <c r="H151" s="136"/>
      <c r="I151" s="139"/>
      <c r="J151" s="57"/>
      <c r="K151" s="113"/>
      <c r="L151" s="113"/>
      <c r="M151" s="113"/>
      <c r="N151" s="113"/>
      <c r="O151" s="114">
        <f t="shared" si="78"/>
        <v>0</v>
      </c>
      <c r="P151" s="113"/>
      <c r="Q151" s="113"/>
      <c r="R151" s="113"/>
      <c r="S151" s="113"/>
      <c r="T151" s="114">
        <f t="shared" si="79"/>
        <v>0</v>
      </c>
      <c r="U151" s="113">
        <f t="shared" si="80"/>
        <v>0</v>
      </c>
      <c r="V151" s="136"/>
      <c r="W151" s="313"/>
      <c r="X151" s="313"/>
      <c r="Y151" s="313"/>
      <c r="Z151" s="117">
        <f t="shared" si="81"/>
        <v>0</v>
      </c>
      <c r="AA151" s="118">
        <f t="shared" si="82"/>
        <v>0</v>
      </c>
      <c r="AB151" s="121"/>
      <c r="AC151" s="121"/>
      <c r="AD151" s="121"/>
      <c r="AE151" s="117">
        <f t="shared" si="83"/>
        <v>0</v>
      </c>
      <c r="AF151" s="118">
        <f t="shared" si="84"/>
        <v>0</v>
      </c>
      <c r="AG151" s="120"/>
      <c r="AH151" s="120"/>
      <c r="AI151" s="121"/>
      <c r="AJ151" s="117">
        <f t="shared" si="85"/>
        <v>0</v>
      </c>
      <c r="AK151" s="119">
        <f t="shared" si="86"/>
        <v>0</v>
      </c>
      <c r="AL151" s="53"/>
      <c r="AM151" s="53"/>
      <c r="AN151" s="53"/>
      <c r="AO151" s="54">
        <f t="shared" si="87"/>
        <v>0</v>
      </c>
      <c r="AP151" s="122">
        <f t="shared" si="88"/>
        <v>0</v>
      </c>
      <c r="AQ151" s="123">
        <f t="shared" si="89"/>
        <v>0</v>
      </c>
      <c r="AR151" s="123">
        <f t="shared" si="90"/>
        <v>0</v>
      </c>
      <c r="AS151" s="313"/>
      <c r="AT151" s="313"/>
      <c r="AU151" s="314"/>
      <c r="AV151" s="125">
        <f t="shared" si="91"/>
        <v>0</v>
      </c>
      <c r="AW151" s="119">
        <f t="shared" si="92"/>
        <v>0</v>
      </c>
      <c r="AX151" s="120"/>
      <c r="AY151" s="120"/>
      <c r="AZ151" s="127"/>
      <c r="BA151" s="126">
        <f t="shared" si="93"/>
        <v>0</v>
      </c>
      <c r="BB151" s="119">
        <f t="shared" si="94"/>
        <v>0</v>
      </c>
      <c r="BC151" s="120"/>
      <c r="BD151" s="120"/>
      <c r="BE151" s="127"/>
      <c r="BF151" s="126">
        <f t="shared" si="95"/>
        <v>0</v>
      </c>
      <c r="BG151" s="119">
        <f t="shared" si="96"/>
        <v>0</v>
      </c>
      <c r="BH151" s="120"/>
      <c r="BI151" s="120"/>
      <c r="BJ151" s="127"/>
      <c r="BK151" s="126">
        <f t="shared" si="97"/>
        <v>0</v>
      </c>
      <c r="BL151" s="119">
        <f t="shared" si="98"/>
        <v>0</v>
      </c>
      <c r="BM151" s="123">
        <f t="shared" si="99"/>
        <v>0</v>
      </c>
      <c r="BN151" s="123">
        <f t="shared" si="100"/>
        <v>0</v>
      </c>
      <c r="BO151" s="126">
        <f t="shared" si="108"/>
        <v>0</v>
      </c>
      <c r="BP151" s="128">
        <f t="shared" si="101"/>
        <v>0</v>
      </c>
      <c r="BQ151" s="22"/>
      <c r="BR151" s="129"/>
      <c r="BS151" s="130"/>
      <c r="BT151" s="257" t="str">
        <f t="shared" si="102"/>
        <v/>
      </c>
      <c r="BU151" s="257" t="str">
        <f t="shared" si="103"/>
        <v/>
      </c>
      <c r="BV151" s="257" t="str">
        <f t="shared" si="104"/>
        <v/>
      </c>
      <c r="BW151" s="257" t="str">
        <f t="shared" si="105"/>
        <v/>
      </c>
      <c r="BX151" s="258">
        <f t="shared" si="106"/>
        <v>0</v>
      </c>
      <c r="BY151" s="129"/>
      <c r="BZ151" s="130"/>
      <c r="CA151" s="130" t="str">
        <f t="shared" si="74"/>
        <v/>
      </c>
      <c r="CB151" s="130" t="str">
        <f t="shared" si="75"/>
        <v/>
      </c>
      <c r="CC151" s="130" t="str">
        <f t="shared" si="76"/>
        <v/>
      </c>
      <c r="CD151" s="130" t="str">
        <f t="shared" si="77"/>
        <v/>
      </c>
      <c r="CE151" s="131">
        <f t="shared" si="73"/>
        <v>0</v>
      </c>
      <c r="CF151" s="259">
        <f t="shared" si="107"/>
        <v>0</v>
      </c>
      <c r="CG151" s="132"/>
      <c r="CH151" s="132"/>
      <c r="CI151" s="132"/>
    </row>
    <row r="152" spans="1:87" s="24" customFormat="1" ht="12.75" customHeight="1" outlineLevel="1" x14ac:dyDescent="0.2">
      <c r="A152" s="177" t="s">
        <v>59</v>
      </c>
      <c r="B152" s="312" t="s">
        <v>60</v>
      </c>
      <c r="C152" s="24">
        <v>144</v>
      </c>
      <c r="D152" s="137"/>
      <c r="E152" s="138"/>
      <c r="F152" s="56"/>
      <c r="G152" s="135"/>
      <c r="H152" s="136"/>
      <c r="I152" s="139"/>
      <c r="J152" s="57"/>
      <c r="K152" s="113"/>
      <c r="L152" s="113"/>
      <c r="M152" s="113"/>
      <c r="N152" s="113"/>
      <c r="O152" s="114">
        <f t="shared" si="78"/>
        <v>0</v>
      </c>
      <c r="P152" s="113"/>
      <c r="Q152" s="113"/>
      <c r="R152" s="113"/>
      <c r="S152" s="113"/>
      <c r="T152" s="114">
        <f t="shared" si="79"/>
        <v>0</v>
      </c>
      <c r="U152" s="113">
        <f t="shared" si="80"/>
        <v>0</v>
      </c>
      <c r="V152" s="136"/>
      <c r="W152" s="313"/>
      <c r="X152" s="313"/>
      <c r="Y152" s="313"/>
      <c r="Z152" s="117">
        <f t="shared" si="81"/>
        <v>0</v>
      </c>
      <c r="AA152" s="118">
        <f t="shared" si="82"/>
        <v>0</v>
      </c>
      <c r="AB152" s="121"/>
      <c r="AC152" s="121"/>
      <c r="AD152" s="121"/>
      <c r="AE152" s="117">
        <f t="shared" si="83"/>
        <v>0</v>
      </c>
      <c r="AF152" s="118">
        <f t="shared" si="84"/>
        <v>0</v>
      </c>
      <c r="AG152" s="120"/>
      <c r="AH152" s="120"/>
      <c r="AI152" s="121"/>
      <c r="AJ152" s="117">
        <f t="shared" si="85"/>
        <v>0</v>
      </c>
      <c r="AK152" s="119">
        <f t="shared" si="86"/>
        <v>0</v>
      </c>
      <c r="AL152" s="53"/>
      <c r="AM152" s="53"/>
      <c r="AN152" s="53"/>
      <c r="AO152" s="54">
        <f t="shared" si="87"/>
        <v>0</v>
      </c>
      <c r="AP152" s="122">
        <f t="shared" si="88"/>
        <v>0</v>
      </c>
      <c r="AQ152" s="123">
        <f t="shared" si="89"/>
        <v>0</v>
      </c>
      <c r="AR152" s="123">
        <f t="shared" si="90"/>
        <v>0</v>
      </c>
      <c r="AS152" s="313"/>
      <c r="AT152" s="313"/>
      <c r="AU152" s="314"/>
      <c r="AV152" s="125">
        <f t="shared" si="91"/>
        <v>0</v>
      </c>
      <c r="AW152" s="119">
        <f t="shared" si="92"/>
        <v>0</v>
      </c>
      <c r="AX152" s="120"/>
      <c r="AY152" s="120"/>
      <c r="AZ152" s="127"/>
      <c r="BA152" s="126">
        <f t="shared" si="93"/>
        <v>0</v>
      </c>
      <c r="BB152" s="119">
        <f t="shared" si="94"/>
        <v>0</v>
      </c>
      <c r="BC152" s="120"/>
      <c r="BD152" s="120"/>
      <c r="BE152" s="127"/>
      <c r="BF152" s="126">
        <f t="shared" si="95"/>
        <v>0</v>
      </c>
      <c r="BG152" s="119">
        <f t="shared" si="96"/>
        <v>0</v>
      </c>
      <c r="BH152" s="120"/>
      <c r="BI152" s="120"/>
      <c r="BJ152" s="127"/>
      <c r="BK152" s="126">
        <f t="shared" si="97"/>
        <v>0</v>
      </c>
      <c r="BL152" s="119">
        <f t="shared" si="98"/>
        <v>0</v>
      </c>
      <c r="BM152" s="123">
        <f t="shared" si="99"/>
        <v>0</v>
      </c>
      <c r="BN152" s="123">
        <f t="shared" si="100"/>
        <v>0</v>
      </c>
      <c r="BO152" s="126">
        <f t="shared" si="108"/>
        <v>0</v>
      </c>
      <c r="BP152" s="128">
        <f t="shared" si="101"/>
        <v>0</v>
      </c>
      <c r="BQ152" s="22"/>
      <c r="BR152" s="129"/>
      <c r="BS152" s="130"/>
      <c r="BT152" s="257" t="str">
        <f t="shared" si="102"/>
        <v/>
      </c>
      <c r="BU152" s="257" t="str">
        <f t="shared" si="103"/>
        <v/>
      </c>
      <c r="BV152" s="257" t="str">
        <f t="shared" si="104"/>
        <v/>
      </c>
      <c r="BW152" s="257" t="str">
        <f t="shared" si="105"/>
        <v/>
      </c>
      <c r="BX152" s="258">
        <f t="shared" si="106"/>
        <v>0</v>
      </c>
      <c r="BY152" s="129"/>
      <c r="BZ152" s="130"/>
      <c r="CA152" s="130" t="str">
        <f t="shared" si="74"/>
        <v/>
      </c>
      <c r="CB152" s="130" t="str">
        <f t="shared" si="75"/>
        <v/>
      </c>
      <c r="CC152" s="130" t="str">
        <f t="shared" si="76"/>
        <v/>
      </c>
      <c r="CD152" s="130" t="str">
        <f t="shared" si="77"/>
        <v/>
      </c>
      <c r="CE152" s="131">
        <f t="shared" si="73"/>
        <v>0</v>
      </c>
      <c r="CF152" s="259">
        <f t="shared" si="107"/>
        <v>0</v>
      </c>
      <c r="CG152" s="132"/>
      <c r="CH152" s="132"/>
      <c r="CI152" s="132"/>
    </row>
    <row r="153" spans="1:87" s="24" customFormat="1" ht="12.75" customHeight="1" outlineLevel="1" x14ac:dyDescent="0.2">
      <c r="A153" s="177" t="s">
        <v>59</v>
      </c>
      <c r="B153" s="312" t="s">
        <v>60</v>
      </c>
      <c r="C153" s="24">
        <v>145</v>
      </c>
      <c r="D153" s="137"/>
      <c r="E153" s="138"/>
      <c r="F153" s="56"/>
      <c r="G153" s="135"/>
      <c r="H153" s="136"/>
      <c r="I153" s="139"/>
      <c r="J153" s="57"/>
      <c r="K153" s="113"/>
      <c r="L153" s="113"/>
      <c r="M153" s="113"/>
      <c r="N153" s="113"/>
      <c r="O153" s="114">
        <f t="shared" si="78"/>
        <v>0</v>
      </c>
      <c r="P153" s="113"/>
      <c r="Q153" s="113"/>
      <c r="R153" s="113"/>
      <c r="S153" s="113"/>
      <c r="T153" s="114">
        <f t="shared" si="79"/>
        <v>0</v>
      </c>
      <c r="U153" s="113">
        <f t="shared" si="80"/>
        <v>0</v>
      </c>
      <c r="V153" s="136"/>
      <c r="W153" s="313"/>
      <c r="X153" s="313"/>
      <c r="Y153" s="313"/>
      <c r="Z153" s="117">
        <f t="shared" si="81"/>
        <v>0</v>
      </c>
      <c r="AA153" s="118">
        <f t="shared" si="82"/>
        <v>0</v>
      </c>
      <c r="AB153" s="121"/>
      <c r="AC153" s="121"/>
      <c r="AD153" s="121"/>
      <c r="AE153" s="117">
        <f t="shared" si="83"/>
        <v>0</v>
      </c>
      <c r="AF153" s="118">
        <f t="shared" si="84"/>
        <v>0</v>
      </c>
      <c r="AG153" s="120"/>
      <c r="AH153" s="120"/>
      <c r="AI153" s="121"/>
      <c r="AJ153" s="117">
        <f t="shared" si="85"/>
        <v>0</v>
      </c>
      <c r="AK153" s="119">
        <f t="shared" si="86"/>
        <v>0</v>
      </c>
      <c r="AL153" s="53"/>
      <c r="AM153" s="53"/>
      <c r="AN153" s="53"/>
      <c r="AO153" s="54">
        <f t="shared" si="87"/>
        <v>0</v>
      </c>
      <c r="AP153" s="122">
        <f t="shared" si="88"/>
        <v>0</v>
      </c>
      <c r="AQ153" s="123">
        <f t="shared" si="89"/>
        <v>0</v>
      </c>
      <c r="AR153" s="123">
        <f t="shared" si="90"/>
        <v>0</v>
      </c>
      <c r="AS153" s="313"/>
      <c r="AT153" s="313"/>
      <c r="AU153" s="314"/>
      <c r="AV153" s="125">
        <f t="shared" si="91"/>
        <v>0</v>
      </c>
      <c r="AW153" s="119">
        <f t="shared" si="92"/>
        <v>0</v>
      </c>
      <c r="AX153" s="120"/>
      <c r="AY153" s="120"/>
      <c r="AZ153" s="127"/>
      <c r="BA153" s="126">
        <f t="shared" si="93"/>
        <v>0</v>
      </c>
      <c r="BB153" s="119">
        <f t="shared" si="94"/>
        <v>0</v>
      </c>
      <c r="BC153" s="120"/>
      <c r="BD153" s="120"/>
      <c r="BE153" s="127"/>
      <c r="BF153" s="126">
        <f t="shared" si="95"/>
        <v>0</v>
      </c>
      <c r="BG153" s="119">
        <f t="shared" si="96"/>
        <v>0</v>
      </c>
      <c r="BH153" s="120"/>
      <c r="BI153" s="120"/>
      <c r="BJ153" s="127"/>
      <c r="BK153" s="126">
        <f t="shared" si="97"/>
        <v>0</v>
      </c>
      <c r="BL153" s="119">
        <f t="shared" si="98"/>
        <v>0</v>
      </c>
      <c r="BM153" s="123">
        <f t="shared" si="99"/>
        <v>0</v>
      </c>
      <c r="BN153" s="123">
        <f t="shared" si="100"/>
        <v>0</v>
      </c>
      <c r="BO153" s="126">
        <f t="shared" si="108"/>
        <v>0</v>
      </c>
      <c r="BP153" s="128">
        <f t="shared" si="101"/>
        <v>0</v>
      </c>
      <c r="BQ153" s="22"/>
      <c r="BR153" s="129"/>
      <c r="BS153" s="130"/>
      <c r="BT153" s="257" t="str">
        <f t="shared" si="102"/>
        <v/>
      </c>
      <c r="BU153" s="257" t="str">
        <f t="shared" si="103"/>
        <v/>
      </c>
      <c r="BV153" s="257" t="str">
        <f t="shared" si="104"/>
        <v/>
      </c>
      <c r="BW153" s="257" t="str">
        <f t="shared" si="105"/>
        <v/>
      </c>
      <c r="BX153" s="258">
        <f t="shared" si="106"/>
        <v>0</v>
      </c>
      <c r="BY153" s="129"/>
      <c r="BZ153" s="130"/>
      <c r="CA153" s="130" t="str">
        <f t="shared" si="74"/>
        <v/>
      </c>
      <c r="CB153" s="130" t="str">
        <f t="shared" si="75"/>
        <v/>
      </c>
      <c r="CC153" s="130" t="str">
        <f t="shared" si="76"/>
        <v/>
      </c>
      <c r="CD153" s="130" t="str">
        <f t="shared" si="77"/>
        <v/>
      </c>
      <c r="CE153" s="131">
        <f t="shared" si="73"/>
        <v>0</v>
      </c>
      <c r="CF153" s="259">
        <f t="shared" si="107"/>
        <v>0</v>
      </c>
      <c r="CG153" s="132"/>
      <c r="CH153" s="132"/>
      <c r="CI153" s="132"/>
    </row>
    <row r="154" spans="1:87" s="24" customFormat="1" ht="12.75" customHeight="1" outlineLevel="1" x14ac:dyDescent="0.2">
      <c r="A154" s="177" t="s">
        <v>59</v>
      </c>
      <c r="B154" s="312" t="s">
        <v>60</v>
      </c>
      <c r="C154" s="24">
        <v>146</v>
      </c>
      <c r="D154" s="137"/>
      <c r="E154" s="138"/>
      <c r="F154" s="56"/>
      <c r="G154" s="135"/>
      <c r="H154" s="136"/>
      <c r="I154" s="139"/>
      <c r="J154" s="57"/>
      <c r="K154" s="113"/>
      <c r="L154" s="113"/>
      <c r="M154" s="113"/>
      <c r="N154" s="113"/>
      <c r="O154" s="114">
        <f t="shared" si="78"/>
        <v>0</v>
      </c>
      <c r="P154" s="113"/>
      <c r="Q154" s="113"/>
      <c r="R154" s="113"/>
      <c r="S154" s="113"/>
      <c r="T154" s="114">
        <f t="shared" si="79"/>
        <v>0</v>
      </c>
      <c r="U154" s="113">
        <f t="shared" si="80"/>
        <v>0</v>
      </c>
      <c r="V154" s="136"/>
      <c r="W154" s="313"/>
      <c r="X154" s="313"/>
      <c r="Y154" s="313"/>
      <c r="Z154" s="117">
        <f t="shared" si="81"/>
        <v>0</v>
      </c>
      <c r="AA154" s="118">
        <f t="shared" si="82"/>
        <v>0</v>
      </c>
      <c r="AB154" s="121"/>
      <c r="AC154" s="121"/>
      <c r="AD154" s="121"/>
      <c r="AE154" s="117">
        <f t="shared" si="83"/>
        <v>0</v>
      </c>
      <c r="AF154" s="118">
        <f t="shared" si="84"/>
        <v>0</v>
      </c>
      <c r="AG154" s="120"/>
      <c r="AH154" s="120"/>
      <c r="AI154" s="121"/>
      <c r="AJ154" s="117">
        <f t="shared" si="85"/>
        <v>0</v>
      </c>
      <c r="AK154" s="119">
        <f t="shared" si="86"/>
        <v>0</v>
      </c>
      <c r="AL154" s="53"/>
      <c r="AM154" s="53"/>
      <c r="AN154" s="53"/>
      <c r="AO154" s="54">
        <f t="shared" si="87"/>
        <v>0</v>
      </c>
      <c r="AP154" s="122">
        <f t="shared" si="88"/>
        <v>0</v>
      </c>
      <c r="AQ154" s="123">
        <f t="shared" si="89"/>
        <v>0</v>
      </c>
      <c r="AR154" s="123">
        <f t="shared" si="90"/>
        <v>0</v>
      </c>
      <c r="AS154" s="313"/>
      <c r="AT154" s="313"/>
      <c r="AU154" s="314"/>
      <c r="AV154" s="125">
        <f t="shared" si="91"/>
        <v>0</v>
      </c>
      <c r="AW154" s="119">
        <f t="shared" si="92"/>
        <v>0</v>
      </c>
      <c r="AX154" s="120"/>
      <c r="AY154" s="120"/>
      <c r="AZ154" s="127"/>
      <c r="BA154" s="126">
        <f t="shared" si="93"/>
        <v>0</v>
      </c>
      <c r="BB154" s="119">
        <f t="shared" si="94"/>
        <v>0</v>
      </c>
      <c r="BC154" s="120"/>
      <c r="BD154" s="120"/>
      <c r="BE154" s="127"/>
      <c r="BF154" s="126">
        <f t="shared" si="95"/>
        <v>0</v>
      </c>
      <c r="BG154" s="119">
        <f t="shared" si="96"/>
        <v>0</v>
      </c>
      <c r="BH154" s="120"/>
      <c r="BI154" s="120"/>
      <c r="BJ154" s="127"/>
      <c r="BK154" s="126">
        <f t="shared" si="97"/>
        <v>0</v>
      </c>
      <c r="BL154" s="119">
        <f t="shared" si="98"/>
        <v>0</v>
      </c>
      <c r="BM154" s="123">
        <f t="shared" si="99"/>
        <v>0</v>
      </c>
      <c r="BN154" s="123">
        <f t="shared" si="100"/>
        <v>0</v>
      </c>
      <c r="BO154" s="126">
        <f t="shared" si="108"/>
        <v>0</v>
      </c>
      <c r="BP154" s="128">
        <f t="shared" si="101"/>
        <v>0</v>
      </c>
      <c r="BQ154" s="22"/>
      <c r="BR154" s="129"/>
      <c r="BS154" s="130"/>
      <c r="BT154" s="257" t="str">
        <f t="shared" si="102"/>
        <v/>
      </c>
      <c r="BU154" s="257" t="str">
        <f t="shared" si="103"/>
        <v/>
      </c>
      <c r="BV154" s="257" t="str">
        <f t="shared" si="104"/>
        <v/>
      </c>
      <c r="BW154" s="257" t="str">
        <f t="shared" si="105"/>
        <v/>
      </c>
      <c r="BX154" s="258">
        <f t="shared" si="106"/>
        <v>0</v>
      </c>
      <c r="BY154" s="129"/>
      <c r="BZ154" s="130"/>
      <c r="CA154" s="130" t="str">
        <f t="shared" si="74"/>
        <v/>
      </c>
      <c r="CB154" s="130" t="str">
        <f t="shared" si="75"/>
        <v/>
      </c>
      <c r="CC154" s="130" t="str">
        <f t="shared" si="76"/>
        <v/>
      </c>
      <c r="CD154" s="130" t="str">
        <f t="shared" si="77"/>
        <v/>
      </c>
      <c r="CE154" s="131">
        <f t="shared" si="73"/>
        <v>0</v>
      </c>
      <c r="CF154" s="259">
        <f t="shared" si="107"/>
        <v>0</v>
      </c>
      <c r="CG154" s="132"/>
      <c r="CH154" s="132"/>
      <c r="CI154" s="132"/>
    </row>
    <row r="155" spans="1:87" s="24" customFormat="1" ht="12.75" customHeight="1" outlineLevel="1" x14ac:dyDescent="0.2">
      <c r="A155" s="177" t="s">
        <v>59</v>
      </c>
      <c r="B155" s="312" t="s">
        <v>60</v>
      </c>
      <c r="C155" s="24">
        <v>147</v>
      </c>
      <c r="D155" s="137"/>
      <c r="E155" s="138"/>
      <c r="F155" s="56"/>
      <c r="G155" s="135"/>
      <c r="H155" s="136"/>
      <c r="I155" s="139"/>
      <c r="J155" s="57"/>
      <c r="K155" s="113"/>
      <c r="L155" s="113"/>
      <c r="M155" s="113"/>
      <c r="N155" s="113"/>
      <c r="O155" s="114">
        <f t="shared" si="78"/>
        <v>0</v>
      </c>
      <c r="P155" s="113"/>
      <c r="Q155" s="113"/>
      <c r="R155" s="113"/>
      <c r="S155" s="113"/>
      <c r="T155" s="114">
        <f t="shared" si="79"/>
        <v>0</v>
      </c>
      <c r="U155" s="113">
        <f t="shared" si="80"/>
        <v>0</v>
      </c>
      <c r="V155" s="136"/>
      <c r="W155" s="313"/>
      <c r="X155" s="313"/>
      <c r="Y155" s="313"/>
      <c r="Z155" s="117">
        <f t="shared" si="81"/>
        <v>0</v>
      </c>
      <c r="AA155" s="118">
        <f t="shared" si="82"/>
        <v>0</v>
      </c>
      <c r="AB155" s="121"/>
      <c r="AC155" s="121"/>
      <c r="AD155" s="121"/>
      <c r="AE155" s="117">
        <f t="shared" si="83"/>
        <v>0</v>
      </c>
      <c r="AF155" s="118">
        <f t="shared" si="84"/>
        <v>0</v>
      </c>
      <c r="AG155" s="120"/>
      <c r="AH155" s="120"/>
      <c r="AI155" s="121"/>
      <c r="AJ155" s="117">
        <f t="shared" si="85"/>
        <v>0</v>
      </c>
      <c r="AK155" s="119">
        <f t="shared" si="86"/>
        <v>0</v>
      </c>
      <c r="AL155" s="53"/>
      <c r="AM155" s="53"/>
      <c r="AN155" s="53"/>
      <c r="AO155" s="54">
        <f t="shared" si="87"/>
        <v>0</v>
      </c>
      <c r="AP155" s="122">
        <f t="shared" si="88"/>
        <v>0</v>
      </c>
      <c r="AQ155" s="123">
        <f t="shared" si="89"/>
        <v>0</v>
      </c>
      <c r="AR155" s="123">
        <f t="shared" si="90"/>
        <v>0</v>
      </c>
      <c r="AS155" s="313"/>
      <c r="AT155" s="313"/>
      <c r="AU155" s="314"/>
      <c r="AV155" s="125">
        <f t="shared" si="91"/>
        <v>0</v>
      </c>
      <c r="AW155" s="119">
        <f t="shared" si="92"/>
        <v>0</v>
      </c>
      <c r="AX155" s="120"/>
      <c r="AY155" s="120"/>
      <c r="AZ155" s="127"/>
      <c r="BA155" s="126">
        <f t="shared" si="93"/>
        <v>0</v>
      </c>
      <c r="BB155" s="119">
        <f t="shared" si="94"/>
        <v>0</v>
      </c>
      <c r="BC155" s="120"/>
      <c r="BD155" s="120"/>
      <c r="BE155" s="127"/>
      <c r="BF155" s="126">
        <f t="shared" si="95"/>
        <v>0</v>
      </c>
      <c r="BG155" s="119">
        <f t="shared" si="96"/>
        <v>0</v>
      </c>
      <c r="BH155" s="120"/>
      <c r="BI155" s="120"/>
      <c r="BJ155" s="127"/>
      <c r="BK155" s="126">
        <f t="shared" si="97"/>
        <v>0</v>
      </c>
      <c r="BL155" s="119">
        <f t="shared" si="98"/>
        <v>0</v>
      </c>
      <c r="BM155" s="123">
        <f t="shared" si="99"/>
        <v>0</v>
      </c>
      <c r="BN155" s="123">
        <f t="shared" si="100"/>
        <v>0</v>
      </c>
      <c r="BO155" s="126">
        <f t="shared" si="108"/>
        <v>0</v>
      </c>
      <c r="BP155" s="128">
        <f t="shared" si="101"/>
        <v>0</v>
      </c>
      <c r="BQ155" s="22"/>
      <c r="BR155" s="129"/>
      <c r="BS155" s="130"/>
      <c r="BT155" s="257" t="str">
        <f t="shared" si="102"/>
        <v/>
      </c>
      <c r="BU155" s="257" t="str">
        <f t="shared" si="103"/>
        <v/>
      </c>
      <c r="BV155" s="257" t="str">
        <f t="shared" si="104"/>
        <v/>
      </c>
      <c r="BW155" s="257" t="str">
        <f t="shared" si="105"/>
        <v/>
      </c>
      <c r="BX155" s="258">
        <f t="shared" si="106"/>
        <v>0</v>
      </c>
      <c r="BY155" s="129"/>
      <c r="BZ155" s="130"/>
      <c r="CA155" s="130" t="str">
        <f t="shared" si="74"/>
        <v/>
      </c>
      <c r="CB155" s="130" t="str">
        <f t="shared" si="75"/>
        <v/>
      </c>
      <c r="CC155" s="130" t="str">
        <f t="shared" si="76"/>
        <v/>
      </c>
      <c r="CD155" s="130" t="str">
        <f t="shared" si="77"/>
        <v/>
      </c>
      <c r="CE155" s="131">
        <f t="shared" si="73"/>
        <v>0</v>
      </c>
      <c r="CF155" s="259">
        <f t="shared" si="107"/>
        <v>0</v>
      </c>
      <c r="CG155" s="132"/>
      <c r="CH155" s="132"/>
      <c r="CI155" s="132"/>
    </row>
    <row r="156" spans="1:87" s="24" customFormat="1" ht="12.75" customHeight="1" outlineLevel="1" x14ac:dyDescent="0.2">
      <c r="A156" s="177" t="s">
        <v>59</v>
      </c>
      <c r="B156" s="312" t="s">
        <v>60</v>
      </c>
      <c r="C156" s="24">
        <v>148</v>
      </c>
      <c r="D156" s="137"/>
      <c r="E156" s="138"/>
      <c r="F156" s="56"/>
      <c r="G156" s="135"/>
      <c r="H156" s="136"/>
      <c r="I156" s="139"/>
      <c r="J156" s="57"/>
      <c r="K156" s="113"/>
      <c r="L156" s="113"/>
      <c r="M156" s="113"/>
      <c r="N156" s="113"/>
      <c r="O156" s="114">
        <f t="shared" si="78"/>
        <v>0</v>
      </c>
      <c r="P156" s="113"/>
      <c r="Q156" s="113"/>
      <c r="R156" s="113"/>
      <c r="S156" s="113"/>
      <c r="T156" s="114">
        <f t="shared" si="79"/>
        <v>0</v>
      </c>
      <c r="U156" s="113">
        <f t="shared" si="80"/>
        <v>0</v>
      </c>
      <c r="V156" s="136"/>
      <c r="W156" s="313"/>
      <c r="X156" s="313"/>
      <c r="Y156" s="313"/>
      <c r="Z156" s="117">
        <f t="shared" si="81"/>
        <v>0</v>
      </c>
      <c r="AA156" s="118">
        <f t="shared" si="82"/>
        <v>0</v>
      </c>
      <c r="AB156" s="121"/>
      <c r="AC156" s="121"/>
      <c r="AD156" s="121"/>
      <c r="AE156" s="117">
        <f t="shared" si="83"/>
        <v>0</v>
      </c>
      <c r="AF156" s="118">
        <f t="shared" si="84"/>
        <v>0</v>
      </c>
      <c r="AG156" s="120"/>
      <c r="AH156" s="120"/>
      <c r="AI156" s="121"/>
      <c r="AJ156" s="117">
        <f t="shared" si="85"/>
        <v>0</v>
      </c>
      <c r="AK156" s="119">
        <f t="shared" si="86"/>
        <v>0</v>
      </c>
      <c r="AL156" s="53"/>
      <c r="AM156" s="53"/>
      <c r="AN156" s="53"/>
      <c r="AO156" s="54">
        <f t="shared" si="87"/>
        <v>0</v>
      </c>
      <c r="AP156" s="122">
        <f t="shared" si="88"/>
        <v>0</v>
      </c>
      <c r="AQ156" s="123">
        <f t="shared" si="89"/>
        <v>0</v>
      </c>
      <c r="AR156" s="123">
        <f t="shared" si="90"/>
        <v>0</v>
      </c>
      <c r="AS156" s="313"/>
      <c r="AT156" s="313"/>
      <c r="AU156" s="314"/>
      <c r="AV156" s="125">
        <f t="shared" si="91"/>
        <v>0</v>
      </c>
      <c r="AW156" s="119">
        <f t="shared" si="92"/>
        <v>0</v>
      </c>
      <c r="AX156" s="120"/>
      <c r="AY156" s="120"/>
      <c r="AZ156" s="127"/>
      <c r="BA156" s="126">
        <f t="shared" si="93"/>
        <v>0</v>
      </c>
      <c r="BB156" s="119">
        <f t="shared" si="94"/>
        <v>0</v>
      </c>
      <c r="BC156" s="120"/>
      <c r="BD156" s="120"/>
      <c r="BE156" s="127"/>
      <c r="BF156" s="126">
        <f t="shared" si="95"/>
        <v>0</v>
      </c>
      <c r="BG156" s="119">
        <f t="shared" si="96"/>
        <v>0</v>
      </c>
      <c r="BH156" s="120"/>
      <c r="BI156" s="120"/>
      <c r="BJ156" s="127"/>
      <c r="BK156" s="126">
        <f t="shared" si="97"/>
        <v>0</v>
      </c>
      <c r="BL156" s="119">
        <f t="shared" si="98"/>
        <v>0</v>
      </c>
      <c r="BM156" s="123">
        <f t="shared" si="99"/>
        <v>0</v>
      </c>
      <c r="BN156" s="123">
        <f t="shared" si="100"/>
        <v>0</v>
      </c>
      <c r="BO156" s="126">
        <f t="shared" si="108"/>
        <v>0</v>
      </c>
      <c r="BP156" s="128">
        <f t="shared" si="101"/>
        <v>0</v>
      </c>
      <c r="BQ156" s="22"/>
      <c r="BR156" s="129"/>
      <c r="BS156" s="130"/>
      <c r="BT156" s="257" t="str">
        <f t="shared" si="102"/>
        <v/>
      </c>
      <c r="BU156" s="257" t="str">
        <f t="shared" si="103"/>
        <v/>
      </c>
      <c r="BV156" s="257" t="str">
        <f t="shared" si="104"/>
        <v/>
      </c>
      <c r="BW156" s="257" t="str">
        <f t="shared" si="105"/>
        <v/>
      </c>
      <c r="BX156" s="258">
        <f t="shared" si="106"/>
        <v>0</v>
      </c>
      <c r="BY156" s="129"/>
      <c r="BZ156" s="130"/>
      <c r="CA156" s="130" t="str">
        <f t="shared" si="74"/>
        <v/>
      </c>
      <c r="CB156" s="130" t="str">
        <f t="shared" si="75"/>
        <v/>
      </c>
      <c r="CC156" s="130" t="str">
        <f t="shared" si="76"/>
        <v/>
      </c>
      <c r="CD156" s="130" t="str">
        <f t="shared" si="77"/>
        <v/>
      </c>
      <c r="CE156" s="131">
        <f t="shared" si="73"/>
        <v>0</v>
      </c>
      <c r="CF156" s="259">
        <f t="shared" si="107"/>
        <v>0</v>
      </c>
      <c r="CG156" s="132"/>
      <c r="CH156" s="132"/>
      <c r="CI156" s="132"/>
    </row>
    <row r="157" spans="1:87" s="24" customFormat="1" ht="12.75" customHeight="1" outlineLevel="1" x14ac:dyDescent="0.2">
      <c r="A157" s="177" t="s">
        <v>59</v>
      </c>
      <c r="B157" s="312" t="s">
        <v>60</v>
      </c>
      <c r="C157" s="24">
        <v>149</v>
      </c>
      <c r="D157" s="137"/>
      <c r="E157" s="138"/>
      <c r="F157" s="56"/>
      <c r="G157" s="135"/>
      <c r="H157" s="136"/>
      <c r="I157" s="139"/>
      <c r="J157" s="57"/>
      <c r="K157" s="113"/>
      <c r="L157" s="113"/>
      <c r="M157" s="113"/>
      <c r="N157" s="113"/>
      <c r="O157" s="114">
        <f t="shared" si="78"/>
        <v>0</v>
      </c>
      <c r="P157" s="113"/>
      <c r="Q157" s="113"/>
      <c r="R157" s="113"/>
      <c r="S157" s="113"/>
      <c r="T157" s="114">
        <f t="shared" si="79"/>
        <v>0</v>
      </c>
      <c r="U157" s="113">
        <f t="shared" si="80"/>
        <v>0</v>
      </c>
      <c r="V157" s="136"/>
      <c r="W157" s="313"/>
      <c r="X157" s="313"/>
      <c r="Y157" s="313"/>
      <c r="Z157" s="117">
        <f t="shared" si="81"/>
        <v>0</v>
      </c>
      <c r="AA157" s="118">
        <f t="shared" si="82"/>
        <v>0</v>
      </c>
      <c r="AB157" s="121"/>
      <c r="AC157" s="121"/>
      <c r="AD157" s="121"/>
      <c r="AE157" s="117">
        <f t="shared" si="83"/>
        <v>0</v>
      </c>
      <c r="AF157" s="118">
        <f t="shared" si="84"/>
        <v>0</v>
      </c>
      <c r="AG157" s="120"/>
      <c r="AH157" s="120"/>
      <c r="AI157" s="121"/>
      <c r="AJ157" s="117">
        <f t="shared" si="85"/>
        <v>0</v>
      </c>
      <c r="AK157" s="119">
        <f t="shared" si="86"/>
        <v>0</v>
      </c>
      <c r="AL157" s="53"/>
      <c r="AM157" s="53"/>
      <c r="AN157" s="53"/>
      <c r="AO157" s="54">
        <f t="shared" si="87"/>
        <v>0</v>
      </c>
      <c r="AP157" s="122">
        <f t="shared" si="88"/>
        <v>0</v>
      </c>
      <c r="AQ157" s="123">
        <f t="shared" si="89"/>
        <v>0</v>
      </c>
      <c r="AR157" s="123">
        <f t="shared" si="90"/>
        <v>0</v>
      </c>
      <c r="AS157" s="313"/>
      <c r="AT157" s="313"/>
      <c r="AU157" s="314"/>
      <c r="AV157" s="125">
        <f t="shared" si="91"/>
        <v>0</v>
      </c>
      <c r="AW157" s="119">
        <f t="shared" si="92"/>
        <v>0</v>
      </c>
      <c r="AX157" s="120"/>
      <c r="AY157" s="120"/>
      <c r="AZ157" s="127"/>
      <c r="BA157" s="126">
        <f t="shared" si="93"/>
        <v>0</v>
      </c>
      <c r="BB157" s="119">
        <f t="shared" si="94"/>
        <v>0</v>
      </c>
      <c r="BC157" s="120"/>
      <c r="BD157" s="120"/>
      <c r="BE157" s="127"/>
      <c r="BF157" s="126">
        <f t="shared" si="95"/>
        <v>0</v>
      </c>
      <c r="BG157" s="119">
        <f t="shared" si="96"/>
        <v>0</v>
      </c>
      <c r="BH157" s="120"/>
      <c r="BI157" s="120"/>
      <c r="BJ157" s="127"/>
      <c r="BK157" s="126">
        <f t="shared" si="97"/>
        <v>0</v>
      </c>
      <c r="BL157" s="119">
        <f t="shared" si="98"/>
        <v>0</v>
      </c>
      <c r="BM157" s="123">
        <f t="shared" si="99"/>
        <v>0</v>
      </c>
      <c r="BN157" s="123">
        <f t="shared" si="100"/>
        <v>0</v>
      </c>
      <c r="BO157" s="126">
        <f t="shared" si="108"/>
        <v>0</v>
      </c>
      <c r="BP157" s="128">
        <f t="shared" si="101"/>
        <v>0</v>
      </c>
      <c r="BQ157" s="22"/>
      <c r="BR157" s="129"/>
      <c r="BS157" s="130"/>
      <c r="BT157" s="257" t="str">
        <f t="shared" si="102"/>
        <v/>
      </c>
      <c r="BU157" s="257" t="str">
        <f t="shared" si="103"/>
        <v/>
      </c>
      <c r="BV157" s="257" t="str">
        <f t="shared" si="104"/>
        <v/>
      </c>
      <c r="BW157" s="257" t="str">
        <f t="shared" si="105"/>
        <v/>
      </c>
      <c r="BX157" s="258">
        <f t="shared" si="106"/>
        <v>0</v>
      </c>
      <c r="BY157" s="129"/>
      <c r="BZ157" s="130"/>
      <c r="CA157" s="130" t="str">
        <f t="shared" si="74"/>
        <v/>
      </c>
      <c r="CB157" s="130" t="str">
        <f t="shared" si="75"/>
        <v/>
      </c>
      <c r="CC157" s="130" t="str">
        <f t="shared" si="76"/>
        <v/>
      </c>
      <c r="CD157" s="130" t="str">
        <f t="shared" si="77"/>
        <v/>
      </c>
      <c r="CE157" s="131">
        <f t="shared" si="73"/>
        <v>0</v>
      </c>
      <c r="CF157" s="259">
        <f t="shared" si="107"/>
        <v>0</v>
      </c>
      <c r="CG157" s="132"/>
      <c r="CH157" s="132"/>
      <c r="CI157" s="132"/>
    </row>
    <row r="158" spans="1:87" s="24" customFormat="1" ht="12.75" customHeight="1" outlineLevel="1" x14ac:dyDescent="0.2">
      <c r="A158" s="177" t="s">
        <v>59</v>
      </c>
      <c r="B158" s="312" t="s">
        <v>60</v>
      </c>
      <c r="C158" s="24">
        <v>150</v>
      </c>
      <c r="D158" s="137"/>
      <c r="E158" s="138"/>
      <c r="F158" s="56"/>
      <c r="G158" s="135"/>
      <c r="H158" s="136"/>
      <c r="I158" s="139"/>
      <c r="J158" s="57"/>
      <c r="K158" s="113"/>
      <c r="L158" s="113"/>
      <c r="M158" s="113"/>
      <c r="N158" s="113"/>
      <c r="O158" s="114">
        <f t="shared" si="78"/>
        <v>0</v>
      </c>
      <c r="P158" s="113"/>
      <c r="Q158" s="113"/>
      <c r="R158" s="113"/>
      <c r="S158" s="113"/>
      <c r="T158" s="114">
        <f t="shared" si="79"/>
        <v>0</v>
      </c>
      <c r="U158" s="113">
        <f t="shared" si="80"/>
        <v>0</v>
      </c>
      <c r="V158" s="136"/>
      <c r="W158" s="313"/>
      <c r="X158" s="313"/>
      <c r="Y158" s="313"/>
      <c r="Z158" s="117">
        <f t="shared" si="81"/>
        <v>0</v>
      </c>
      <c r="AA158" s="118">
        <f t="shared" si="82"/>
        <v>0</v>
      </c>
      <c r="AB158" s="121"/>
      <c r="AC158" s="121"/>
      <c r="AD158" s="121"/>
      <c r="AE158" s="117">
        <f t="shared" si="83"/>
        <v>0</v>
      </c>
      <c r="AF158" s="118">
        <f t="shared" si="84"/>
        <v>0</v>
      </c>
      <c r="AG158" s="120"/>
      <c r="AH158" s="120"/>
      <c r="AI158" s="121"/>
      <c r="AJ158" s="117">
        <f t="shared" si="85"/>
        <v>0</v>
      </c>
      <c r="AK158" s="119">
        <f t="shared" si="86"/>
        <v>0</v>
      </c>
      <c r="AL158" s="53"/>
      <c r="AM158" s="53"/>
      <c r="AN158" s="53"/>
      <c r="AO158" s="54">
        <f t="shared" si="87"/>
        <v>0</v>
      </c>
      <c r="AP158" s="122">
        <f t="shared" si="88"/>
        <v>0</v>
      </c>
      <c r="AQ158" s="123">
        <f t="shared" si="89"/>
        <v>0</v>
      </c>
      <c r="AR158" s="123">
        <f t="shared" si="90"/>
        <v>0</v>
      </c>
      <c r="AS158" s="313"/>
      <c r="AT158" s="313"/>
      <c r="AU158" s="314"/>
      <c r="AV158" s="125">
        <f t="shared" si="91"/>
        <v>0</v>
      </c>
      <c r="AW158" s="119">
        <f t="shared" si="92"/>
        <v>0</v>
      </c>
      <c r="AX158" s="120"/>
      <c r="AY158" s="120"/>
      <c r="AZ158" s="127"/>
      <c r="BA158" s="126">
        <f t="shared" si="93"/>
        <v>0</v>
      </c>
      <c r="BB158" s="119">
        <f t="shared" si="94"/>
        <v>0</v>
      </c>
      <c r="BC158" s="120"/>
      <c r="BD158" s="120"/>
      <c r="BE158" s="127"/>
      <c r="BF158" s="126">
        <f t="shared" si="95"/>
        <v>0</v>
      </c>
      <c r="BG158" s="119">
        <f t="shared" si="96"/>
        <v>0</v>
      </c>
      <c r="BH158" s="120"/>
      <c r="BI158" s="120"/>
      <c r="BJ158" s="127"/>
      <c r="BK158" s="126">
        <f t="shared" si="97"/>
        <v>0</v>
      </c>
      <c r="BL158" s="119">
        <f t="shared" si="98"/>
        <v>0</v>
      </c>
      <c r="BM158" s="123">
        <f t="shared" si="99"/>
        <v>0</v>
      </c>
      <c r="BN158" s="123">
        <f t="shared" si="100"/>
        <v>0</v>
      </c>
      <c r="BO158" s="126">
        <f t="shared" si="108"/>
        <v>0</v>
      </c>
      <c r="BP158" s="128">
        <f t="shared" si="101"/>
        <v>0</v>
      </c>
      <c r="BQ158" s="22"/>
      <c r="BR158" s="129"/>
      <c r="BS158" s="130"/>
      <c r="BT158" s="257" t="str">
        <f t="shared" si="102"/>
        <v/>
      </c>
      <c r="BU158" s="257" t="str">
        <f t="shared" si="103"/>
        <v/>
      </c>
      <c r="BV158" s="257" t="str">
        <f t="shared" si="104"/>
        <v/>
      </c>
      <c r="BW158" s="257" t="str">
        <f t="shared" si="105"/>
        <v/>
      </c>
      <c r="BX158" s="258">
        <f t="shared" si="106"/>
        <v>0</v>
      </c>
      <c r="BY158" s="129"/>
      <c r="BZ158" s="130"/>
      <c r="CA158" s="130" t="str">
        <f t="shared" si="74"/>
        <v/>
      </c>
      <c r="CB158" s="130" t="str">
        <f t="shared" si="75"/>
        <v/>
      </c>
      <c r="CC158" s="130" t="str">
        <f t="shared" si="76"/>
        <v/>
      </c>
      <c r="CD158" s="130" t="str">
        <f t="shared" si="77"/>
        <v/>
      </c>
      <c r="CE158" s="131">
        <f t="shared" si="73"/>
        <v>0</v>
      </c>
      <c r="CF158" s="259">
        <f t="shared" si="107"/>
        <v>0</v>
      </c>
      <c r="CG158" s="132"/>
      <c r="CH158" s="132"/>
      <c r="CI158" s="132"/>
    </row>
    <row r="159" spans="1:87" s="24" customFormat="1" ht="12.75" customHeight="1" outlineLevel="1" x14ac:dyDescent="0.2">
      <c r="A159" s="177" t="s">
        <v>59</v>
      </c>
      <c r="B159" s="312" t="s">
        <v>60</v>
      </c>
      <c r="C159" s="24">
        <v>151</v>
      </c>
      <c r="D159" s="137"/>
      <c r="E159" s="138"/>
      <c r="F159" s="56"/>
      <c r="G159" s="135"/>
      <c r="H159" s="136"/>
      <c r="I159" s="139"/>
      <c r="J159" s="57"/>
      <c r="K159" s="113"/>
      <c r="L159" s="113"/>
      <c r="M159" s="113"/>
      <c r="N159" s="113"/>
      <c r="O159" s="114">
        <f t="shared" si="78"/>
        <v>0</v>
      </c>
      <c r="P159" s="113"/>
      <c r="Q159" s="113"/>
      <c r="R159" s="113"/>
      <c r="S159" s="113"/>
      <c r="T159" s="114">
        <f t="shared" si="79"/>
        <v>0</v>
      </c>
      <c r="U159" s="113">
        <f t="shared" si="80"/>
        <v>0</v>
      </c>
      <c r="V159" s="136"/>
      <c r="W159" s="313"/>
      <c r="X159" s="313"/>
      <c r="Y159" s="313"/>
      <c r="Z159" s="117">
        <f t="shared" si="81"/>
        <v>0</v>
      </c>
      <c r="AA159" s="118">
        <f t="shared" si="82"/>
        <v>0</v>
      </c>
      <c r="AB159" s="121"/>
      <c r="AC159" s="121"/>
      <c r="AD159" s="121"/>
      <c r="AE159" s="117">
        <f t="shared" si="83"/>
        <v>0</v>
      </c>
      <c r="AF159" s="118">
        <f t="shared" si="84"/>
        <v>0</v>
      </c>
      <c r="AG159" s="120"/>
      <c r="AH159" s="120"/>
      <c r="AI159" s="121"/>
      <c r="AJ159" s="117">
        <f t="shared" si="85"/>
        <v>0</v>
      </c>
      <c r="AK159" s="119">
        <f t="shared" si="86"/>
        <v>0</v>
      </c>
      <c r="AL159" s="53"/>
      <c r="AM159" s="53"/>
      <c r="AN159" s="53"/>
      <c r="AO159" s="54">
        <f t="shared" si="87"/>
        <v>0</v>
      </c>
      <c r="AP159" s="122">
        <f t="shared" si="88"/>
        <v>0</v>
      </c>
      <c r="AQ159" s="123">
        <f t="shared" si="89"/>
        <v>0</v>
      </c>
      <c r="AR159" s="123">
        <f t="shared" si="90"/>
        <v>0</v>
      </c>
      <c r="AS159" s="313"/>
      <c r="AT159" s="313"/>
      <c r="AU159" s="314"/>
      <c r="AV159" s="125">
        <f t="shared" si="91"/>
        <v>0</v>
      </c>
      <c r="AW159" s="119">
        <f t="shared" si="92"/>
        <v>0</v>
      </c>
      <c r="AX159" s="120"/>
      <c r="AY159" s="120"/>
      <c r="AZ159" s="127"/>
      <c r="BA159" s="126">
        <f t="shared" si="93"/>
        <v>0</v>
      </c>
      <c r="BB159" s="119">
        <f t="shared" si="94"/>
        <v>0</v>
      </c>
      <c r="BC159" s="120"/>
      <c r="BD159" s="120"/>
      <c r="BE159" s="127"/>
      <c r="BF159" s="126">
        <f t="shared" si="95"/>
        <v>0</v>
      </c>
      <c r="BG159" s="119">
        <f t="shared" si="96"/>
        <v>0</v>
      </c>
      <c r="BH159" s="120"/>
      <c r="BI159" s="120"/>
      <c r="BJ159" s="127"/>
      <c r="BK159" s="126">
        <f t="shared" si="97"/>
        <v>0</v>
      </c>
      <c r="BL159" s="119">
        <f t="shared" si="98"/>
        <v>0</v>
      </c>
      <c r="BM159" s="123">
        <f t="shared" si="99"/>
        <v>0</v>
      </c>
      <c r="BN159" s="123">
        <f t="shared" si="100"/>
        <v>0</v>
      </c>
      <c r="BO159" s="126">
        <f t="shared" si="108"/>
        <v>0</v>
      </c>
      <c r="BP159" s="128">
        <f t="shared" si="101"/>
        <v>0</v>
      </c>
      <c r="BQ159" s="22"/>
      <c r="BR159" s="129"/>
      <c r="BS159" s="130"/>
      <c r="BT159" s="257" t="str">
        <f t="shared" si="102"/>
        <v/>
      </c>
      <c r="BU159" s="257" t="str">
        <f t="shared" si="103"/>
        <v/>
      </c>
      <c r="BV159" s="257" t="str">
        <f t="shared" si="104"/>
        <v/>
      </c>
      <c r="BW159" s="257" t="str">
        <f t="shared" si="105"/>
        <v/>
      </c>
      <c r="BX159" s="258">
        <f t="shared" si="106"/>
        <v>0</v>
      </c>
      <c r="BY159" s="129"/>
      <c r="BZ159" s="130"/>
      <c r="CA159" s="130" t="str">
        <f t="shared" si="74"/>
        <v/>
      </c>
      <c r="CB159" s="130" t="str">
        <f t="shared" si="75"/>
        <v/>
      </c>
      <c r="CC159" s="130" t="str">
        <f t="shared" si="76"/>
        <v/>
      </c>
      <c r="CD159" s="130" t="str">
        <f t="shared" si="77"/>
        <v/>
      </c>
      <c r="CE159" s="131">
        <f t="shared" si="73"/>
        <v>0</v>
      </c>
      <c r="CF159" s="259">
        <f t="shared" si="107"/>
        <v>0</v>
      </c>
      <c r="CG159" s="132"/>
      <c r="CH159" s="132"/>
      <c r="CI159" s="132"/>
    </row>
    <row r="160" spans="1:87" s="24" customFormat="1" ht="12.75" customHeight="1" outlineLevel="1" x14ac:dyDescent="0.2">
      <c r="A160" s="177" t="s">
        <v>59</v>
      </c>
      <c r="B160" s="312" t="s">
        <v>60</v>
      </c>
      <c r="C160" s="24">
        <v>152</v>
      </c>
      <c r="D160" s="137"/>
      <c r="E160" s="138"/>
      <c r="F160" s="56"/>
      <c r="G160" s="135"/>
      <c r="H160" s="136"/>
      <c r="I160" s="139"/>
      <c r="J160" s="57"/>
      <c r="K160" s="113"/>
      <c r="L160" s="113"/>
      <c r="M160" s="113"/>
      <c r="N160" s="113"/>
      <c r="O160" s="114">
        <f t="shared" si="78"/>
        <v>0</v>
      </c>
      <c r="P160" s="113"/>
      <c r="Q160" s="113"/>
      <c r="R160" s="113"/>
      <c r="S160" s="113"/>
      <c r="T160" s="114">
        <f t="shared" si="79"/>
        <v>0</v>
      </c>
      <c r="U160" s="113">
        <f t="shared" si="80"/>
        <v>0</v>
      </c>
      <c r="V160" s="136"/>
      <c r="W160" s="313"/>
      <c r="X160" s="313"/>
      <c r="Y160" s="313"/>
      <c r="Z160" s="117">
        <f t="shared" si="81"/>
        <v>0</v>
      </c>
      <c r="AA160" s="118">
        <f t="shared" si="82"/>
        <v>0</v>
      </c>
      <c r="AB160" s="121"/>
      <c r="AC160" s="121"/>
      <c r="AD160" s="121"/>
      <c r="AE160" s="117">
        <f t="shared" si="83"/>
        <v>0</v>
      </c>
      <c r="AF160" s="118">
        <f t="shared" si="84"/>
        <v>0</v>
      </c>
      <c r="AG160" s="120"/>
      <c r="AH160" s="120"/>
      <c r="AI160" s="121"/>
      <c r="AJ160" s="117">
        <f t="shared" si="85"/>
        <v>0</v>
      </c>
      <c r="AK160" s="119">
        <f t="shared" si="86"/>
        <v>0</v>
      </c>
      <c r="AL160" s="53"/>
      <c r="AM160" s="53"/>
      <c r="AN160" s="53"/>
      <c r="AO160" s="54">
        <f t="shared" si="87"/>
        <v>0</v>
      </c>
      <c r="AP160" s="122">
        <f t="shared" si="88"/>
        <v>0</v>
      </c>
      <c r="AQ160" s="123">
        <f t="shared" si="89"/>
        <v>0</v>
      </c>
      <c r="AR160" s="123">
        <f t="shared" si="90"/>
        <v>0</v>
      </c>
      <c r="AS160" s="313"/>
      <c r="AT160" s="313"/>
      <c r="AU160" s="314"/>
      <c r="AV160" s="125">
        <f t="shared" si="91"/>
        <v>0</v>
      </c>
      <c r="AW160" s="119">
        <f t="shared" si="92"/>
        <v>0</v>
      </c>
      <c r="AX160" s="120"/>
      <c r="AY160" s="120"/>
      <c r="AZ160" s="127"/>
      <c r="BA160" s="126">
        <f t="shared" si="93"/>
        <v>0</v>
      </c>
      <c r="BB160" s="119">
        <f t="shared" si="94"/>
        <v>0</v>
      </c>
      <c r="BC160" s="120"/>
      <c r="BD160" s="120"/>
      <c r="BE160" s="127"/>
      <c r="BF160" s="126">
        <f t="shared" si="95"/>
        <v>0</v>
      </c>
      <c r="BG160" s="119">
        <f t="shared" si="96"/>
        <v>0</v>
      </c>
      <c r="BH160" s="120"/>
      <c r="BI160" s="120"/>
      <c r="BJ160" s="127"/>
      <c r="BK160" s="126">
        <f t="shared" si="97"/>
        <v>0</v>
      </c>
      <c r="BL160" s="119">
        <f t="shared" si="98"/>
        <v>0</v>
      </c>
      <c r="BM160" s="123">
        <f t="shared" si="99"/>
        <v>0</v>
      </c>
      <c r="BN160" s="123">
        <f t="shared" si="100"/>
        <v>0</v>
      </c>
      <c r="BO160" s="126">
        <f t="shared" si="108"/>
        <v>0</v>
      </c>
      <c r="BP160" s="128">
        <f t="shared" si="101"/>
        <v>0</v>
      </c>
      <c r="BQ160" s="22"/>
      <c r="BR160" s="129"/>
      <c r="BS160" s="130"/>
      <c r="BT160" s="257" t="str">
        <f t="shared" si="102"/>
        <v/>
      </c>
      <c r="BU160" s="257" t="str">
        <f t="shared" si="103"/>
        <v/>
      </c>
      <c r="BV160" s="257" t="str">
        <f t="shared" si="104"/>
        <v/>
      </c>
      <c r="BW160" s="257" t="str">
        <f t="shared" si="105"/>
        <v/>
      </c>
      <c r="BX160" s="258">
        <f t="shared" si="106"/>
        <v>0</v>
      </c>
      <c r="BY160" s="129"/>
      <c r="BZ160" s="130"/>
      <c r="CA160" s="130" t="str">
        <f t="shared" si="74"/>
        <v/>
      </c>
      <c r="CB160" s="130" t="str">
        <f t="shared" si="75"/>
        <v/>
      </c>
      <c r="CC160" s="130" t="str">
        <f t="shared" si="76"/>
        <v/>
      </c>
      <c r="CD160" s="130" t="str">
        <f t="shared" si="77"/>
        <v/>
      </c>
      <c r="CE160" s="131">
        <f t="shared" si="73"/>
        <v>0</v>
      </c>
      <c r="CF160" s="259">
        <f t="shared" si="107"/>
        <v>0</v>
      </c>
      <c r="CG160" s="132"/>
      <c r="CH160" s="132"/>
      <c r="CI160" s="132"/>
    </row>
    <row r="161" spans="1:87" s="24" customFormat="1" ht="12.75" customHeight="1" outlineLevel="1" x14ac:dyDescent="0.2">
      <c r="A161" s="177" t="s">
        <v>59</v>
      </c>
      <c r="B161" s="312" t="s">
        <v>60</v>
      </c>
      <c r="C161" s="24">
        <v>153</v>
      </c>
      <c r="D161" s="137"/>
      <c r="E161" s="138"/>
      <c r="F161" s="56"/>
      <c r="G161" s="135"/>
      <c r="H161" s="136"/>
      <c r="I161" s="139"/>
      <c r="J161" s="57"/>
      <c r="K161" s="113"/>
      <c r="L161" s="113"/>
      <c r="M161" s="113"/>
      <c r="N161" s="113"/>
      <c r="O161" s="114">
        <f t="shared" si="78"/>
        <v>0</v>
      </c>
      <c r="P161" s="113"/>
      <c r="Q161" s="113"/>
      <c r="R161" s="113"/>
      <c r="S161" s="113"/>
      <c r="T161" s="114">
        <f t="shared" si="79"/>
        <v>0</v>
      </c>
      <c r="U161" s="113">
        <f t="shared" si="80"/>
        <v>0</v>
      </c>
      <c r="V161" s="136"/>
      <c r="W161" s="313"/>
      <c r="X161" s="313"/>
      <c r="Y161" s="313"/>
      <c r="Z161" s="117">
        <f t="shared" si="81"/>
        <v>0</v>
      </c>
      <c r="AA161" s="118">
        <f t="shared" si="82"/>
        <v>0</v>
      </c>
      <c r="AB161" s="121"/>
      <c r="AC161" s="121"/>
      <c r="AD161" s="121"/>
      <c r="AE161" s="117">
        <f t="shared" si="83"/>
        <v>0</v>
      </c>
      <c r="AF161" s="118">
        <f t="shared" si="84"/>
        <v>0</v>
      </c>
      <c r="AG161" s="120"/>
      <c r="AH161" s="120"/>
      <c r="AI161" s="121"/>
      <c r="AJ161" s="117">
        <f t="shared" si="85"/>
        <v>0</v>
      </c>
      <c r="AK161" s="119">
        <f t="shared" si="86"/>
        <v>0</v>
      </c>
      <c r="AL161" s="53"/>
      <c r="AM161" s="53"/>
      <c r="AN161" s="53"/>
      <c r="AO161" s="54">
        <f t="shared" si="87"/>
        <v>0</v>
      </c>
      <c r="AP161" s="122">
        <f t="shared" si="88"/>
        <v>0</v>
      </c>
      <c r="AQ161" s="123">
        <f t="shared" si="89"/>
        <v>0</v>
      </c>
      <c r="AR161" s="123">
        <f t="shared" si="90"/>
        <v>0</v>
      </c>
      <c r="AS161" s="313"/>
      <c r="AT161" s="313"/>
      <c r="AU161" s="314"/>
      <c r="AV161" s="125">
        <f t="shared" si="91"/>
        <v>0</v>
      </c>
      <c r="AW161" s="119">
        <f t="shared" si="92"/>
        <v>0</v>
      </c>
      <c r="AX161" s="120"/>
      <c r="AY161" s="120"/>
      <c r="AZ161" s="127"/>
      <c r="BA161" s="126">
        <f t="shared" si="93"/>
        <v>0</v>
      </c>
      <c r="BB161" s="119">
        <f t="shared" si="94"/>
        <v>0</v>
      </c>
      <c r="BC161" s="120"/>
      <c r="BD161" s="120"/>
      <c r="BE161" s="127"/>
      <c r="BF161" s="126">
        <f t="shared" si="95"/>
        <v>0</v>
      </c>
      <c r="BG161" s="119">
        <f t="shared" si="96"/>
        <v>0</v>
      </c>
      <c r="BH161" s="120"/>
      <c r="BI161" s="120"/>
      <c r="BJ161" s="127"/>
      <c r="BK161" s="126">
        <f t="shared" si="97"/>
        <v>0</v>
      </c>
      <c r="BL161" s="119">
        <f t="shared" si="98"/>
        <v>0</v>
      </c>
      <c r="BM161" s="123">
        <f t="shared" si="99"/>
        <v>0</v>
      </c>
      <c r="BN161" s="123">
        <f t="shared" si="100"/>
        <v>0</v>
      </c>
      <c r="BO161" s="126">
        <f t="shared" si="108"/>
        <v>0</v>
      </c>
      <c r="BP161" s="128">
        <f t="shared" si="101"/>
        <v>0</v>
      </c>
      <c r="BQ161" s="22"/>
      <c r="BR161" s="129"/>
      <c r="BS161" s="130"/>
      <c r="BT161" s="257" t="str">
        <f t="shared" si="102"/>
        <v/>
      </c>
      <c r="BU161" s="257" t="str">
        <f t="shared" si="103"/>
        <v/>
      </c>
      <c r="BV161" s="257" t="str">
        <f t="shared" si="104"/>
        <v/>
      </c>
      <c r="BW161" s="257" t="str">
        <f t="shared" si="105"/>
        <v/>
      </c>
      <c r="BX161" s="258">
        <f t="shared" si="106"/>
        <v>0</v>
      </c>
      <c r="BY161" s="129"/>
      <c r="BZ161" s="130"/>
      <c r="CA161" s="130" t="str">
        <f t="shared" si="74"/>
        <v/>
      </c>
      <c r="CB161" s="130" t="str">
        <f t="shared" si="75"/>
        <v/>
      </c>
      <c r="CC161" s="130" t="str">
        <f t="shared" si="76"/>
        <v/>
      </c>
      <c r="CD161" s="130" t="str">
        <f t="shared" si="77"/>
        <v/>
      </c>
      <c r="CE161" s="131">
        <f t="shared" si="73"/>
        <v>0</v>
      </c>
      <c r="CF161" s="259">
        <f t="shared" si="107"/>
        <v>0</v>
      </c>
      <c r="CG161" s="132"/>
      <c r="CH161" s="132"/>
      <c r="CI161" s="132"/>
    </row>
    <row r="162" spans="1:87" s="24" customFormat="1" ht="12.75" customHeight="1" outlineLevel="1" x14ac:dyDescent="0.2">
      <c r="A162" s="177" t="s">
        <v>59</v>
      </c>
      <c r="B162" s="312" t="s">
        <v>60</v>
      </c>
      <c r="C162" s="24">
        <v>154</v>
      </c>
      <c r="D162" s="137"/>
      <c r="E162" s="138"/>
      <c r="F162" s="56"/>
      <c r="G162" s="135"/>
      <c r="H162" s="136"/>
      <c r="I162" s="139"/>
      <c r="J162" s="57"/>
      <c r="K162" s="113"/>
      <c r="L162" s="113"/>
      <c r="M162" s="113"/>
      <c r="N162" s="113"/>
      <c r="O162" s="114">
        <f t="shared" si="78"/>
        <v>0</v>
      </c>
      <c r="P162" s="113"/>
      <c r="Q162" s="113"/>
      <c r="R162" s="113"/>
      <c r="S162" s="113"/>
      <c r="T162" s="114">
        <f t="shared" si="79"/>
        <v>0</v>
      </c>
      <c r="U162" s="113">
        <f t="shared" si="80"/>
        <v>0</v>
      </c>
      <c r="V162" s="136"/>
      <c r="W162" s="313"/>
      <c r="X162" s="313"/>
      <c r="Y162" s="313"/>
      <c r="Z162" s="117">
        <f t="shared" si="81"/>
        <v>0</v>
      </c>
      <c r="AA162" s="118">
        <f t="shared" si="82"/>
        <v>0</v>
      </c>
      <c r="AB162" s="121"/>
      <c r="AC162" s="121"/>
      <c r="AD162" s="121"/>
      <c r="AE162" s="117">
        <f t="shared" si="83"/>
        <v>0</v>
      </c>
      <c r="AF162" s="118">
        <f t="shared" si="84"/>
        <v>0</v>
      </c>
      <c r="AG162" s="120"/>
      <c r="AH162" s="120"/>
      <c r="AI162" s="121"/>
      <c r="AJ162" s="117">
        <f t="shared" si="85"/>
        <v>0</v>
      </c>
      <c r="AK162" s="119">
        <f t="shared" si="86"/>
        <v>0</v>
      </c>
      <c r="AL162" s="53"/>
      <c r="AM162" s="53"/>
      <c r="AN162" s="53"/>
      <c r="AO162" s="54">
        <f t="shared" si="87"/>
        <v>0</v>
      </c>
      <c r="AP162" s="122">
        <f t="shared" si="88"/>
        <v>0</v>
      </c>
      <c r="AQ162" s="123">
        <f t="shared" si="89"/>
        <v>0</v>
      </c>
      <c r="AR162" s="123">
        <f t="shared" si="90"/>
        <v>0</v>
      </c>
      <c r="AS162" s="313"/>
      <c r="AT162" s="313"/>
      <c r="AU162" s="314"/>
      <c r="AV162" s="125">
        <f t="shared" si="91"/>
        <v>0</v>
      </c>
      <c r="AW162" s="119">
        <f t="shared" si="92"/>
        <v>0</v>
      </c>
      <c r="AX162" s="120"/>
      <c r="AY162" s="120"/>
      <c r="AZ162" s="127"/>
      <c r="BA162" s="126">
        <f t="shared" si="93"/>
        <v>0</v>
      </c>
      <c r="BB162" s="119">
        <f t="shared" si="94"/>
        <v>0</v>
      </c>
      <c r="BC162" s="120"/>
      <c r="BD162" s="120"/>
      <c r="BE162" s="127"/>
      <c r="BF162" s="126">
        <f t="shared" si="95"/>
        <v>0</v>
      </c>
      <c r="BG162" s="119">
        <f t="shared" si="96"/>
        <v>0</v>
      </c>
      <c r="BH162" s="120"/>
      <c r="BI162" s="120"/>
      <c r="BJ162" s="127"/>
      <c r="BK162" s="126">
        <f t="shared" si="97"/>
        <v>0</v>
      </c>
      <c r="BL162" s="119">
        <f t="shared" si="98"/>
        <v>0</v>
      </c>
      <c r="BM162" s="123">
        <f t="shared" si="99"/>
        <v>0</v>
      </c>
      <c r="BN162" s="123">
        <f t="shared" si="100"/>
        <v>0</v>
      </c>
      <c r="BO162" s="126">
        <f t="shared" si="108"/>
        <v>0</v>
      </c>
      <c r="BP162" s="128">
        <f t="shared" si="101"/>
        <v>0</v>
      </c>
      <c r="BQ162" s="22"/>
      <c r="BR162" s="129"/>
      <c r="BS162" s="130"/>
      <c r="BT162" s="257" t="str">
        <f t="shared" si="102"/>
        <v/>
      </c>
      <c r="BU162" s="257" t="str">
        <f t="shared" si="103"/>
        <v/>
      </c>
      <c r="BV162" s="257" t="str">
        <f t="shared" si="104"/>
        <v/>
      </c>
      <c r="BW162" s="257" t="str">
        <f t="shared" si="105"/>
        <v/>
      </c>
      <c r="BX162" s="258">
        <f t="shared" si="106"/>
        <v>0</v>
      </c>
      <c r="BY162" s="129"/>
      <c r="BZ162" s="130"/>
      <c r="CA162" s="130" t="str">
        <f t="shared" si="74"/>
        <v/>
      </c>
      <c r="CB162" s="130" t="str">
        <f t="shared" si="75"/>
        <v/>
      </c>
      <c r="CC162" s="130" t="str">
        <f t="shared" si="76"/>
        <v/>
      </c>
      <c r="CD162" s="130" t="str">
        <f t="shared" si="77"/>
        <v/>
      </c>
      <c r="CE162" s="131">
        <f t="shared" si="73"/>
        <v>0</v>
      </c>
      <c r="CF162" s="259">
        <f t="shared" si="107"/>
        <v>0</v>
      </c>
      <c r="CG162" s="132"/>
      <c r="CH162" s="132"/>
      <c r="CI162" s="132"/>
    </row>
    <row r="163" spans="1:87" s="24" customFormat="1" ht="12.75" customHeight="1" outlineLevel="1" x14ac:dyDescent="0.2">
      <c r="A163" s="177" t="s">
        <v>59</v>
      </c>
      <c r="B163" s="312" t="s">
        <v>60</v>
      </c>
      <c r="C163" s="24">
        <v>155</v>
      </c>
      <c r="D163" s="137"/>
      <c r="E163" s="138"/>
      <c r="F163" s="56"/>
      <c r="G163" s="135"/>
      <c r="H163" s="136"/>
      <c r="I163" s="139"/>
      <c r="J163" s="57"/>
      <c r="K163" s="113"/>
      <c r="L163" s="113"/>
      <c r="M163" s="113"/>
      <c r="N163" s="113"/>
      <c r="O163" s="114">
        <f t="shared" si="78"/>
        <v>0</v>
      </c>
      <c r="P163" s="113"/>
      <c r="Q163" s="113"/>
      <c r="R163" s="113"/>
      <c r="S163" s="113"/>
      <c r="T163" s="114">
        <f t="shared" si="79"/>
        <v>0</v>
      </c>
      <c r="U163" s="113">
        <f t="shared" si="80"/>
        <v>0</v>
      </c>
      <c r="V163" s="136"/>
      <c r="W163" s="313"/>
      <c r="X163" s="313"/>
      <c r="Y163" s="313"/>
      <c r="Z163" s="117">
        <f t="shared" si="81"/>
        <v>0</v>
      </c>
      <c r="AA163" s="118">
        <f t="shared" si="82"/>
        <v>0</v>
      </c>
      <c r="AB163" s="121"/>
      <c r="AC163" s="121"/>
      <c r="AD163" s="121"/>
      <c r="AE163" s="117">
        <f t="shared" si="83"/>
        <v>0</v>
      </c>
      <c r="AF163" s="118">
        <f t="shared" si="84"/>
        <v>0</v>
      </c>
      <c r="AG163" s="120"/>
      <c r="AH163" s="120"/>
      <c r="AI163" s="121"/>
      <c r="AJ163" s="117">
        <f t="shared" si="85"/>
        <v>0</v>
      </c>
      <c r="AK163" s="119">
        <f t="shared" si="86"/>
        <v>0</v>
      </c>
      <c r="AL163" s="53"/>
      <c r="AM163" s="53"/>
      <c r="AN163" s="53"/>
      <c r="AO163" s="54">
        <f t="shared" si="87"/>
        <v>0</v>
      </c>
      <c r="AP163" s="122">
        <f t="shared" si="88"/>
        <v>0</v>
      </c>
      <c r="AQ163" s="123">
        <f t="shared" si="89"/>
        <v>0</v>
      </c>
      <c r="AR163" s="123">
        <f t="shared" si="90"/>
        <v>0</v>
      </c>
      <c r="AS163" s="313"/>
      <c r="AT163" s="313"/>
      <c r="AU163" s="314"/>
      <c r="AV163" s="125">
        <f t="shared" si="91"/>
        <v>0</v>
      </c>
      <c r="AW163" s="119">
        <f t="shared" si="92"/>
        <v>0</v>
      </c>
      <c r="AX163" s="120"/>
      <c r="AY163" s="120"/>
      <c r="AZ163" s="127"/>
      <c r="BA163" s="126">
        <f t="shared" si="93"/>
        <v>0</v>
      </c>
      <c r="BB163" s="119">
        <f t="shared" si="94"/>
        <v>0</v>
      </c>
      <c r="BC163" s="120"/>
      <c r="BD163" s="120"/>
      <c r="BE163" s="127"/>
      <c r="BF163" s="126">
        <f t="shared" si="95"/>
        <v>0</v>
      </c>
      <c r="BG163" s="119">
        <f t="shared" si="96"/>
        <v>0</v>
      </c>
      <c r="BH163" s="120"/>
      <c r="BI163" s="120"/>
      <c r="BJ163" s="127"/>
      <c r="BK163" s="126">
        <f t="shared" si="97"/>
        <v>0</v>
      </c>
      <c r="BL163" s="119">
        <f t="shared" si="98"/>
        <v>0</v>
      </c>
      <c r="BM163" s="123">
        <f t="shared" si="99"/>
        <v>0</v>
      </c>
      <c r="BN163" s="123">
        <f t="shared" si="100"/>
        <v>0</v>
      </c>
      <c r="BO163" s="126">
        <f t="shared" si="108"/>
        <v>0</v>
      </c>
      <c r="BP163" s="128">
        <f t="shared" si="101"/>
        <v>0</v>
      </c>
      <c r="BQ163" s="22"/>
      <c r="BR163" s="129"/>
      <c r="BS163" s="130"/>
      <c r="BT163" s="257" t="str">
        <f t="shared" si="102"/>
        <v/>
      </c>
      <c r="BU163" s="257" t="str">
        <f t="shared" si="103"/>
        <v/>
      </c>
      <c r="BV163" s="257" t="str">
        <f t="shared" si="104"/>
        <v/>
      </c>
      <c r="BW163" s="257" t="str">
        <f t="shared" si="105"/>
        <v/>
      </c>
      <c r="BX163" s="258">
        <f t="shared" si="106"/>
        <v>0</v>
      </c>
      <c r="BY163" s="129"/>
      <c r="BZ163" s="130"/>
      <c r="CA163" s="130" t="str">
        <f t="shared" si="74"/>
        <v/>
      </c>
      <c r="CB163" s="130" t="str">
        <f t="shared" si="75"/>
        <v/>
      </c>
      <c r="CC163" s="130" t="str">
        <f t="shared" si="76"/>
        <v/>
      </c>
      <c r="CD163" s="130" t="str">
        <f t="shared" si="77"/>
        <v/>
      </c>
      <c r="CE163" s="131">
        <f t="shared" si="73"/>
        <v>0</v>
      </c>
      <c r="CF163" s="259">
        <f t="shared" si="107"/>
        <v>0</v>
      </c>
      <c r="CG163" s="132"/>
      <c r="CH163" s="132"/>
      <c r="CI163" s="132"/>
    </row>
    <row r="164" spans="1:87" s="24" customFormat="1" ht="12.75" customHeight="1" outlineLevel="1" x14ac:dyDescent="0.2">
      <c r="A164" s="177" t="s">
        <v>59</v>
      </c>
      <c r="B164" s="312" t="s">
        <v>60</v>
      </c>
      <c r="C164" s="24">
        <v>156</v>
      </c>
      <c r="D164" s="137"/>
      <c r="E164" s="138"/>
      <c r="F164" s="56"/>
      <c r="G164" s="135"/>
      <c r="H164" s="136"/>
      <c r="I164" s="139"/>
      <c r="J164" s="57"/>
      <c r="K164" s="113"/>
      <c r="L164" s="113"/>
      <c r="M164" s="113"/>
      <c r="N164" s="113"/>
      <c r="O164" s="114">
        <f t="shared" si="78"/>
        <v>0</v>
      </c>
      <c r="P164" s="113"/>
      <c r="Q164" s="113"/>
      <c r="R164" s="113"/>
      <c r="S164" s="113"/>
      <c r="T164" s="114">
        <f t="shared" si="79"/>
        <v>0</v>
      </c>
      <c r="U164" s="113">
        <f t="shared" si="80"/>
        <v>0</v>
      </c>
      <c r="V164" s="136"/>
      <c r="W164" s="313"/>
      <c r="X164" s="313"/>
      <c r="Y164" s="313"/>
      <c r="Z164" s="117">
        <f t="shared" si="81"/>
        <v>0</v>
      </c>
      <c r="AA164" s="118">
        <f t="shared" si="82"/>
        <v>0</v>
      </c>
      <c r="AB164" s="121"/>
      <c r="AC164" s="121"/>
      <c r="AD164" s="121"/>
      <c r="AE164" s="117">
        <f t="shared" si="83"/>
        <v>0</v>
      </c>
      <c r="AF164" s="118">
        <f t="shared" si="84"/>
        <v>0</v>
      </c>
      <c r="AG164" s="120"/>
      <c r="AH164" s="120"/>
      <c r="AI164" s="121"/>
      <c r="AJ164" s="117">
        <f t="shared" si="85"/>
        <v>0</v>
      </c>
      <c r="AK164" s="119">
        <f t="shared" si="86"/>
        <v>0</v>
      </c>
      <c r="AL164" s="53"/>
      <c r="AM164" s="53"/>
      <c r="AN164" s="53"/>
      <c r="AO164" s="54">
        <f t="shared" si="87"/>
        <v>0</v>
      </c>
      <c r="AP164" s="122">
        <f t="shared" si="88"/>
        <v>0</v>
      </c>
      <c r="AQ164" s="123">
        <f t="shared" si="89"/>
        <v>0</v>
      </c>
      <c r="AR164" s="123">
        <f t="shared" si="90"/>
        <v>0</v>
      </c>
      <c r="AS164" s="313"/>
      <c r="AT164" s="313"/>
      <c r="AU164" s="314"/>
      <c r="AV164" s="125">
        <f t="shared" si="91"/>
        <v>0</v>
      </c>
      <c r="AW164" s="119">
        <f t="shared" si="92"/>
        <v>0</v>
      </c>
      <c r="AX164" s="120"/>
      <c r="AY164" s="120"/>
      <c r="AZ164" s="127"/>
      <c r="BA164" s="126">
        <f t="shared" si="93"/>
        <v>0</v>
      </c>
      <c r="BB164" s="119">
        <f t="shared" si="94"/>
        <v>0</v>
      </c>
      <c r="BC164" s="120"/>
      <c r="BD164" s="120"/>
      <c r="BE164" s="127"/>
      <c r="BF164" s="126">
        <f t="shared" si="95"/>
        <v>0</v>
      </c>
      <c r="BG164" s="119">
        <f t="shared" si="96"/>
        <v>0</v>
      </c>
      <c r="BH164" s="120"/>
      <c r="BI164" s="120"/>
      <c r="BJ164" s="127"/>
      <c r="BK164" s="126">
        <f t="shared" si="97"/>
        <v>0</v>
      </c>
      <c r="BL164" s="119">
        <f t="shared" si="98"/>
        <v>0</v>
      </c>
      <c r="BM164" s="123">
        <f t="shared" si="99"/>
        <v>0</v>
      </c>
      <c r="BN164" s="123">
        <f t="shared" si="100"/>
        <v>0</v>
      </c>
      <c r="BO164" s="126">
        <f t="shared" si="108"/>
        <v>0</v>
      </c>
      <c r="BP164" s="128">
        <f t="shared" si="101"/>
        <v>0</v>
      </c>
      <c r="BQ164" s="22"/>
      <c r="BR164" s="129"/>
      <c r="BS164" s="130"/>
      <c r="BT164" s="257" t="str">
        <f t="shared" si="102"/>
        <v/>
      </c>
      <c r="BU164" s="257" t="str">
        <f t="shared" si="103"/>
        <v/>
      </c>
      <c r="BV164" s="257" t="str">
        <f t="shared" si="104"/>
        <v/>
      </c>
      <c r="BW164" s="257" t="str">
        <f t="shared" si="105"/>
        <v/>
      </c>
      <c r="BX164" s="258">
        <f t="shared" si="106"/>
        <v>0</v>
      </c>
      <c r="BY164" s="129"/>
      <c r="BZ164" s="130"/>
      <c r="CA164" s="130" t="str">
        <f t="shared" si="74"/>
        <v/>
      </c>
      <c r="CB164" s="130" t="str">
        <f t="shared" si="75"/>
        <v/>
      </c>
      <c r="CC164" s="130" t="str">
        <f t="shared" si="76"/>
        <v/>
      </c>
      <c r="CD164" s="130" t="str">
        <f t="shared" si="77"/>
        <v/>
      </c>
      <c r="CE164" s="131">
        <f t="shared" si="73"/>
        <v>0</v>
      </c>
      <c r="CF164" s="259">
        <f t="shared" si="107"/>
        <v>0</v>
      </c>
      <c r="CG164" s="132"/>
      <c r="CH164" s="132"/>
      <c r="CI164" s="132"/>
    </row>
    <row r="165" spans="1:87" s="24" customFormat="1" ht="12.75" customHeight="1" outlineLevel="1" x14ac:dyDescent="0.2">
      <c r="A165" s="177" t="s">
        <v>59</v>
      </c>
      <c r="B165" s="312" t="s">
        <v>60</v>
      </c>
      <c r="C165" s="24">
        <v>157</v>
      </c>
      <c r="D165" s="137"/>
      <c r="E165" s="138"/>
      <c r="F165" s="56"/>
      <c r="G165" s="135"/>
      <c r="H165" s="136"/>
      <c r="I165" s="139"/>
      <c r="J165" s="57"/>
      <c r="K165" s="113"/>
      <c r="L165" s="113"/>
      <c r="M165" s="113"/>
      <c r="N165" s="113"/>
      <c r="O165" s="114">
        <f t="shared" si="78"/>
        <v>0</v>
      </c>
      <c r="P165" s="113"/>
      <c r="Q165" s="113"/>
      <c r="R165" s="113"/>
      <c r="S165" s="113"/>
      <c r="T165" s="114">
        <f t="shared" si="79"/>
        <v>0</v>
      </c>
      <c r="U165" s="113">
        <f t="shared" si="80"/>
        <v>0</v>
      </c>
      <c r="V165" s="136"/>
      <c r="W165" s="313"/>
      <c r="X165" s="313"/>
      <c r="Y165" s="313"/>
      <c r="Z165" s="117">
        <f t="shared" si="81"/>
        <v>0</v>
      </c>
      <c r="AA165" s="118">
        <f t="shared" si="82"/>
        <v>0</v>
      </c>
      <c r="AB165" s="121"/>
      <c r="AC165" s="121"/>
      <c r="AD165" s="121"/>
      <c r="AE165" s="117">
        <f t="shared" si="83"/>
        <v>0</v>
      </c>
      <c r="AF165" s="118">
        <f t="shared" si="84"/>
        <v>0</v>
      </c>
      <c r="AG165" s="120"/>
      <c r="AH165" s="120"/>
      <c r="AI165" s="121"/>
      <c r="AJ165" s="117">
        <f t="shared" si="85"/>
        <v>0</v>
      </c>
      <c r="AK165" s="119">
        <f t="shared" si="86"/>
        <v>0</v>
      </c>
      <c r="AL165" s="53"/>
      <c r="AM165" s="53"/>
      <c r="AN165" s="53"/>
      <c r="AO165" s="54">
        <f t="shared" si="87"/>
        <v>0</v>
      </c>
      <c r="AP165" s="122">
        <f t="shared" si="88"/>
        <v>0</v>
      </c>
      <c r="AQ165" s="123">
        <f t="shared" si="89"/>
        <v>0</v>
      </c>
      <c r="AR165" s="123">
        <f t="shared" si="90"/>
        <v>0</v>
      </c>
      <c r="AS165" s="313"/>
      <c r="AT165" s="313"/>
      <c r="AU165" s="314"/>
      <c r="AV165" s="125">
        <f t="shared" si="91"/>
        <v>0</v>
      </c>
      <c r="AW165" s="119">
        <f t="shared" si="92"/>
        <v>0</v>
      </c>
      <c r="AX165" s="120"/>
      <c r="AY165" s="120"/>
      <c r="AZ165" s="127"/>
      <c r="BA165" s="126">
        <f t="shared" si="93"/>
        <v>0</v>
      </c>
      <c r="BB165" s="119">
        <f t="shared" si="94"/>
        <v>0</v>
      </c>
      <c r="BC165" s="120"/>
      <c r="BD165" s="120"/>
      <c r="BE165" s="127"/>
      <c r="BF165" s="126">
        <f t="shared" si="95"/>
        <v>0</v>
      </c>
      <c r="BG165" s="119">
        <f t="shared" si="96"/>
        <v>0</v>
      </c>
      <c r="BH165" s="120"/>
      <c r="BI165" s="120"/>
      <c r="BJ165" s="127"/>
      <c r="BK165" s="126">
        <f t="shared" si="97"/>
        <v>0</v>
      </c>
      <c r="BL165" s="119">
        <f t="shared" si="98"/>
        <v>0</v>
      </c>
      <c r="BM165" s="123">
        <f t="shared" si="99"/>
        <v>0</v>
      </c>
      <c r="BN165" s="123">
        <f t="shared" si="100"/>
        <v>0</v>
      </c>
      <c r="BO165" s="126">
        <f t="shared" si="108"/>
        <v>0</v>
      </c>
      <c r="BP165" s="128">
        <f t="shared" si="101"/>
        <v>0</v>
      </c>
      <c r="BQ165" s="22"/>
      <c r="BR165" s="129"/>
      <c r="BS165" s="130"/>
      <c r="BT165" s="257" t="str">
        <f t="shared" si="102"/>
        <v/>
      </c>
      <c r="BU165" s="257" t="str">
        <f t="shared" si="103"/>
        <v/>
      </c>
      <c r="BV165" s="257" t="str">
        <f t="shared" si="104"/>
        <v/>
      </c>
      <c r="BW165" s="257" t="str">
        <f t="shared" si="105"/>
        <v/>
      </c>
      <c r="BX165" s="258">
        <f t="shared" si="106"/>
        <v>0</v>
      </c>
      <c r="BY165" s="129"/>
      <c r="BZ165" s="130"/>
      <c r="CA165" s="130" t="str">
        <f t="shared" si="74"/>
        <v/>
      </c>
      <c r="CB165" s="130" t="str">
        <f t="shared" si="75"/>
        <v/>
      </c>
      <c r="CC165" s="130" t="str">
        <f t="shared" si="76"/>
        <v/>
      </c>
      <c r="CD165" s="130" t="str">
        <f t="shared" si="77"/>
        <v/>
      </c>
      <c r="CE165" s="131">
        <f t="shared" si="73"/>
        <v>0</v>
      </c>
      <c r="CF165" s="259">
        <f t="shared" si="107"/>
        <v>0</v>
      </c>
      <c r="CG165" s="132"/>
      <c r="CH165" s="132"/>
      <c r="CI165" s="132"/>
    </row>
    <row r="166" spans="1:87" s="24" customFormat="1" ht="12.75" customHeight="1" outlineLevel="1" x14ac:dyDescent="0.2">
      <c r="A166" s="177" t="s">
        <v>59</v>
      </c>
      <c r="B166" s="312" t="s">
        <v>60</v>
      </c>
      <c r="C166" s="24">
        <v>158</v>
      </c>
      <c r="D166" s="137"/>
      <c r="E166" s="138"/>
      <c r="F166" s="56"/>
      <c r="G166" s="135"/>
      <c r="H166" s="136"/>
      <c r="I166" s="139"/>
      <c r="J166" s="57"/>
      <c r="K166" s="113"/>
      <c r="L166" s="113"/>
      <c r="M166" s="113"/>
      <c r="N166" s="113"/>
      <c r="O166" s="114">
        <f t="shared" si="78"/>
        <v>0</v>
      </c>
      <c r="P166" s="113"/>
      <c r="Q166" s="113"/>
      <c r="R166" s="113"/>
      <c r="S166" s="113"/>
      <c r="T166" s="114">
        <f t="shared" si="79"/>
        <v>0</v>
      </c>
      <c r="U166" s="113">
        <f t="shared" si="80"/>
        <v>0</v>
      </c>
      <c r="V166" s="136"/>
      <c r="W166" s="313"/>
      <c r="X166" s="313"/>
      <c r="Y166" s="313"/>
      <c r="Z166" s="117">
        <f t="shared" si="81"/>
        <v>0</v>
      </c>
      <c r="AA166" s="118">
        <f t="shared" si="82"/>
        <v>0</v>
      </c>
      <c r="AB166" s="121"/>
      <c r="AC166" s="121"/>
      <c r="AD166" s="121"/>
      <c r="AE166" s="117">
        <f t="shared" si="83"/>
        <v>0</v>
      </c>
      <c r="AF166" s="118">
        <f t="shared" si="84"/>
        <v>0</v>
      </c>
      <c r="AG166" s="120"/>
      <c r="AH166" s="120"/>
      <c r="AI166" s="121"/>
      <c r="AJ166" s="117">
        <f t="shared" si="85"/>
        <v>0</v>
      </c>
      <c r="AK166" s="119">
        <f t="shared" si="86"/>
        <v>0</v>
      </c>
      <c r="AL166" s="53"/>
      <c r="AM166" s="53"/>
      <c r="AN166" s="53"/>
      <c r="AO166" s="54">
        <f t="shared" si="87"/>
        <v>0</v>
      </c>
      <c r="AP166" s="122">
        <f t="shared" si="88"/>
        <v>0</v>
      </c>
      <c r="AQ166" s="123">
        <f t="shared" si="89"/>
        <v>0</v>
      </c>
      <c r="AR166" s="123">
        <f t="shared" si="90"/>
        <v>0</v>
      </c>
      <c r="AS166" s="313"/>
      <c r="AT166" s="313"/>
      <c r="AU166" s="314"/>
      <c r="AV166" s="125">
        <f t="shared" si="91"/>
        <v>0</v>
      </c>
      <c r="AW166" s="119">
        <f t="shared" si="92"/>
        <v>0</v>
      </c>
      <c r="AX166" s="120"/>
      <c r="AY166" s="120"/>
      <c r="AZ166" s="127"/>
      <c r="BA166" s="126">
        <f t="shared" si="93"/>
        <v>0</v>
      </c>
      <c r="BB166" s="119">
        <f t="shared" si="94"/>
        <v>0</v>
      </c>
      <c r="BC166" s="120"/>
      <c r="BD166" s="120"/>
      <c r="BE166" s="127"/>
      <c r="BF166" s="126">
        <f t="shared" si="95"/>
        <v>0</v>
      </c>
      <c r="BG166" s="119">
        <f t="shared" si="96"/>
        <v>0</v>
      </c>
      <c r="BH166" s="120"/>
      <c r="BI166" s="120"/>
      <c r="BJ166" s="127"/>
      <c r="BK166" s="126">
        <f t="shared" si="97"/>
        <v>0</v>
      </c>
      <c r="BL166" s="119">
        <f t="shared" si="98"/>
        <v>0</v>
      </c>
      <c r="BM166" s="123">
        <f t="shared" si="99"/>
        <v>0</v>
      </c>
      <c r="BN166" s="123">
        <f t="shared" si="100"/>
        <v>0</v>
      </c>
      <c r="BO166" s="126">
        <f t="shared" si="108"/>
        <v>0</v>
      </c>
      <c r="BP166" s="128">
        <f t="shared" si="101"/>
        <v>0</v>
      </c>
      <c r="BQ166" s="22"/>
      <c r="BR166" s="129"/>
      <c r="BS166" s="130"/>
      <c r="BT166" s="257" t="str">
        <f t="shared" si="102"/>
        <v/>
      </c>
      <c r="BU166" s="257" t="str">
        <f t="shared" si="103"/>
        <v/>
      </c>
      <c r="BV166" s="257" t="str">
        <f t="shared" si="104"/>
        <v/>
      </c>
      <c r="BW166" s="257" t="str">
        <f t="shared" si="105"/>
        <v/>
      </c>
      <c r="BX166" s="258">
        <f t="shared" si="106"/>
        <v>0</v>
      </c>
      <c r="BY166" s="129"/>
      <c r="BZ166" s="130"/>
      <c r="CA166" s="130" t="str">
        <f t="shared" si="74"/>
        <v/>
      </c>
      <c r="CB166" s="130" t="str">
        <f t="shared" si="75"/>
        <v/>
      </c>
      <c r="CC166" s="130" t="str">
        <f t="shared" si="76"/>
        <v/>
      </c>
      <c r="CD166" s="130" t="str">
        <f t="shared" si="77"/>
        <v/>
      </c>
      <c r="CE166" s="131">
        <f t="shared" si="73"/>
        <v>0</v>
      </c>
      <c r="CF166" s="259">
        <f t="shared" si="107"/>
        <v>0</v>
      </c>
      <c r="CG166" s="132"/>
      <c r="CH166" s="132"/>
      <c r="CI166" s="132"/>
    </row>
    <row r="167" spans="1:87" s="24" customFormat="1" ht="12.75" customHeight="1" outlineLevel="1" x14ac:dyDescent="0.2">
      <c r="A167" s="177" t="s">
        <v>59</v>
      </c>
      <c r="B167" s="312" t="s">
        <v>60</v>
      </c>
      <c r="C167" s="24">
        <v>159</v>
      </c>
      <c r="D167" s="137"/>
      <c r="E167" s="138"/>
      <c r="F167" s="56"/>
      <c r="G167" s="135"/>
      <c r="H167" s="136"/>
      <c r="I167" s="139"/>
      <c r="J167" s="57"/>
      <c r="K167" s="113"/>
      <c r="L167" s="113"/>
      <c r="M167" s="113"/>
      <c r="N167" s="113"/>
      <c r="O167" s="114">
        <f t="shared" si="78"/>
        <v>0</v>
      </c>
      <c r="P167" s="113"/>
      <c r="Q167" s="113"/>
      <c r="R167" s="113"/>
      <c r="S167" s="113"/>
      <c r="T167" s="114">
        <f t="shared" si="79"/>
        <v>0</v>
      </c>
      <c r="U167" s="113">
        <f t="shared" si="80"/>
        <v>0</v>
      </c>
      <c r="V167" s="136"/>
      <c r="W167" s="313"/>
      <c r="X167" s="313"/>
      <c r="Y167" s="313"/>
      <c r="Z167" s="117">
        <f t="shared" si="81"/>
        <v>0</v>
      </c>
      <c r="AA167" s="118">
        <f t="shared" si="82"/>
        <v>0</v>
      </c>
      <c r="AB167" s="121"/>
      <c r="AC167" s="121"/>
      <c r="AD167" s="121"/>
      <c r="AE167" s="117">
        <f t="shared" si="83"/>
        <v>0</v>
      </c>
      <c r="AF167" s="118">
        <f t="shared" si="84"/>
        <v>0</v>
      </c>
      <c r="AG167" s="120"/>
      <c r="AH167" s="120"/>
      <c r="AI167" s="121"/>
      <c r="AJ167" s="117">
        <f t="shared" si="85"/>
        <v>0</v>
      </c>
      <c r="AK167" s="119">
        <f t="shared" si="86"/>
        <v>0</v>
      </c>
      <c r="AL167" s="53"/>
      <c r="AM167" s="53"/>
      <c r="AN167" s="53"/>
      <c r="AO167" s="54">
        <f t="shared" si="87"/>
        <v>0</v>
      </c>
      <c r="AP167" s="122">
        <f t="shared" si="88"/>
        <v>0</v>
      </c>
      <c r="AQ167" s="123">
        <f t="shared" si="89"/>
        <v>0</v>
      </c>
      <c r="AR167" s="123">
        <f t="shared" si="90"/>
        <v>0</v>
      </c>
      <c r="AS167" s="313"/>
      <c r="AT167" s="313"/>
      <c r="AU167" s="314"/>
      <c r="AV167" s="125">
        <f t="shared" si="91"/>
        <v>0</v>
      </c>
      <c r="AW167" s="119">
        <f t="shared" si="92"/>
        <v>0</v>
      </c>
      <c r="AX167" s="120"/>
      <c r="AY167" s="120"/>
      <c r="AZ167" s="127"/>
      <c r="BA167" s="126">
        <f t="shared" si="93"/>
        <v>0</v>
      </c>
      <c r="BB167" s="119">
        <f t="shared" si="94"/>
        <v>0</v>
      </c>
      <c r="BC167" s="120"/>
      <c r="BD167" s="120"/>
      <c r="BE167" s="127"/>
      <c r="BF167" s="126">
        <f t="shared" si="95"/>
        <v>0</v>
      </c>
      <c r="BG167" s="119">
        <f t="shared" si="96"/>
        <v>0</v>
      </c>
      <c r="BH167" s="120"/>
      <c r="BI167" s="120"/>
      <c r="BJ167" s="127"/>
      <c r="BK167" s="126">
        <f t="shared" si="97"/>
        <v>0</v>
      </c>
      <c r="BL167" s="119">
        <f t="shared" si="98"/>
        <v>0</v>
      </c>
      <c r="BM167" s="123">
        <f t="shared" si="99"/>
        <v>0</v>
      </c>
      <c r="BN167" s="123">
        <f t="shared" si="100"/>
        <v>0</v>
      </c>
      <c r="BO167" s="126">
        <f t="shared" si="108"/>
        <v>0</v>
      </c>
      <c r="BP167" s="128">
        <f t="shared" si="101"/>
        <v>0</v>
      </c>
      <c r="BQ167" s="22"/>
      <c r="BR167" s="129"/>
      <c r="BS167" s="130"/>
      <c r="BT167" s="257" t="str">
        <f t="shared" si="102"/>
        <v/>
      </c>
      <c r="BU167" s="257" t="str">
        <f t="shared" si="103"/>
        <v/>
      </c>
      <c r="BV167" s="257" t="str">
        <f t="shared" si="104"/>
        <v/>
      </c>
      <c r="BW167" s="257" t="str">
        <f t="shared" si="105"/>
        <v/>
      </c>
      <c r="BX167" s="258">
        <f t="shared" si="106"/>
        <v>0</v>
      </c>
      <c r="BY167" s="129"/>
      <c r="BZ167" s="130"/>
      <c r="CA167" s="130" t="str">
        <f t="shared" si="74"/>
        <v/>
      </c>
      <c r="CB167" s="130" t="str">
        <f t="shared" si="75"/>
        <v/>
      </c>
      <c r="CC167" s="130" t="str">
        <f t="shared" si="76"/>
        <v/>
      </c>
      <c r="CD167" s="130" t="str">
        <f t="shared" si="77"/>
        <v/>
      </c>
      <c r="CE167" s="131">
        <f t="shared" si="73"/>
        <v>0</v>
      </c>
      <c r="CF167" s="259">
        <f t="shared" si="107"/>
        <v>0</v>
      </c>
      <c r="CG167" s="132"/>
      <c r="CH167" s="132"/>
      <c r="CI167" s="132"/>
    </row>
    <row r="168" spans="1:87" s="24" customFormat="1" ht="12.75" customHeight="1" outlineLevel="1" x14ac:dyDescent="0.2">
      <c r="A168" s="177" t="s">
        <v>59</v>
      </c>
      <c r="B168" s="312" t="s">
        <v>60</v>
      </c>
      <c r="C168" s="24">
        <v>160</v>
      </c>
      <c r="D168" s="137"/>
      <c r="E168" s="138"/>
      <c r="F168" s="56"/>
      <c r="G168" s="135"/>
      <c r="H168" s="136"/>
      <c r="I168" s="139"/>
      <c r="J168" s="57"/>
      <c r="K168" s="113"/>
      <c r="L168" s="113"/>
      <c r="M168" s="113"/>
      <c r="N168" s="113"/>
      <c r="O168" s="114">
        <f t="shared" si="78"/>
        <v>0</v>
      </c>
      <c r="P168" s="113"/>
      <c r="Q168" s="113"/>
      <c r="R168" s="113"/>
      <c r="S168" s="113"/>
      <c r="T168" s="114">
        <f t="shared" si="79"/>
        <v>0</v>
      </c>
      <c r="U168" s="113">
        <f t="shared" si="80"/>
        <v>0</v>
      </c>
      <c r="V168" s="136"/>
      <c r="W168" s="313"/>
      <c r="X168" s="313"/>
      <c r="Y168" s="313"/>
      <c r="Z168" s="117">
        <f t="shared" si="81"/>
        <v>0</v>
      </c>
      <c r="AA168" s="118">
        <f t="shared" si="82"/>
        <v>0</v>
      </c>
      <c r="AB168" s="121"/>
      <c r="AC168" s="121"/>
      <c r="AD168" s="121"/>
      <c r="AE168" s="117">
        <f t="shared" si="83"/>
        <v>0</v>
      </c>
      <c r="AF168" s="118">
        <f t="shared" si="84"/>
        <v>0</v>
      </c>
      <c r="AG168" s="120"/>
      <c r="AH168" s="120"/>
      <c r="AI168" s="121"/>
      <c r="AJ168" s="117">
        <f t="shared" si="85"/>
        <v>0</v>
      </c>
      <c r="AK168" s="119">
        <f t="shared" si="86"/>
        <v>0</v>
      </c>
      <c r="AL168" s="53"/>
      <c r="AM168" s="53"/>
      <c r="AN168" s="53"/>
      <c r="AO168" s="54">
        <f t="shared" si="87"/>
        <v>0</v>
      </c>
      <c r="AP168" s="122">
        <f t="shared" si="88"/>
        <v>0</v>
      </c>
      <c r="AQ168" s="123">
        <f t="shared" si="89"/>
        <v>0</v>
      </c>
      <c r="AR168" s="123">
        <f t="shared" si="90"/>
        <v>0</v>
      </c>
      <c r="AS168" s="313"/>
      <c r="AT168" s="313"/>
      <c r="AU168" s="314"/>
      <c r="AV168" s="125">
        <f t="shared" si="91"/>
        <v>0</v>
      </c>
      <c r="AW168" s="119">
        <f t="shared" si="92"/>
        <v>0</v>
      </c>
      <c r="AX168" s="120"/>
      <c r="AY168" s="120"/>
      <c r="AZ168" s="127"/>
      <c r="BA168" s="126">
        <f t="shared" si="93"/>
        <v>0</v>
      </c>
      <c r="BB168" s="119">
        <f t="shared" si="94"/>
        <v>0</v>
      </c>
      <c r="BC168" s="120"/>
      <c r="BD168" s="120"/>
      <c r="BE168" s="127"/>
      <c r="BF168" s="126">
        <f t="shared" si="95"/>
        <v>0</v>
      </c>
      <c r="BG168" s="119">
        <f t="shared" si="96"/>
        <v>0</v>
      </c>
      <c r="BH168" s="120"/>
      <c r="BI168" s="120"/>
      <c r="BJ168" s="127"/>
      <c r="BK168" s="126">
        <f t="shared" si="97"/>
        <v>0</v>
      </c>
      <c r="BL168" s="119">
        <f t="shared" si="98"/>
        <v>0</v>
      </c>
      <c r="BM168" s="123">
        <f t="shared" si="99"/>
        <v>0</v>
      </c>
      <c r="BN168" s="123">
        <f t="shared" si="100"/>
        <v>0</v>
      </c>
      <c r="BO168" s="126">
        <f t="shared" si="108"/>
        <v>0</v>
      </c>
      <c r="BP168" s="128">
        <f t="shared" si="101"/>
        <v>0</v>
      </c>
      <c r="BQ168" s="22"/>
      <c r="BR168" s="129"/>
      <c r="BS168" s="130"/>
      <c r="BT168" s="257" t="str">
        <f t="shared" si="102"/>
        <v/>
      </c>
      <c r="BU168" s="257" t="str">
        <f t="shared" si="103"/>
        <v/>
      </c>
      <c r="BV168" s="257" t="str">
        <f t="shared" si="104"/>
        <v/>
      </c>
      <c r="BW168" s="257" t="str">
        <f t="shared" si="105"/>
        <v/>
      </c>
      <c r="BX168" s="258">
        <f t="shared" si="106"/>
        <v>0</v>
      </c>
      <c r="BY168" s="129"/>
      <c r="BZ168" s="130"/>
      <c r="CA168" s="130" t="str">
        <f t="shared" si="74"/>
        <v/>
      </c>
      <c r="CB168" s="130" t="str">
        <f t="shared" si="75"/>
        <v/>
      </c>
      <c r="CC168" s="130" t="str">
        <f t="shared" si="76"/>
        <v/>
      </c>
      <c r="CD168" s="130" t="str">
        <f t="shared" si="77"/>
        <v/>
      </c>
      <c r="CE168" s="131">
        <f t="shared" si="73"/>
        <v>0</v>
      </c>
      <c r="CF168" s="259">
        <f t="shared" si="107"/>
        <v>0</v>
      </c>
      <c r="CG168" s="132"/>
      <c r="CH168" s="132"/>
      <c r="CI168" s="132"/>
    </row>
    <row r="169" spans="1:87" s="24" customFormat="1" ht="12.75" customHeight="1" outlineLevel="1" x14ac:dyDescent="0.2">
      <c r="A169" s="177" t="s">
        <v>59</v>
      </c>
      <c r="B169" s="312" t="s">
        <v>60</v>
      </c>
      <c r="C169" s="24">
        <v>161</v>
      </c>
      <c r="D169" s="137"/>
      <c r="E169" s="138"/>
      <c r="F169" s="56"/>
      <c r="G169" s="135"/>
      <c r="H169" s="136"/>
      <c r="I169" s="139"/>
      <c r="J169" s="57"/>
      <c r="K169" s="113"/>
      <c r="L169" s="113"/>
      <c r="M169" s="113"/>
      <c r="N169" s="113"/>
      <c r="O169" s="114">
        <f t="shared" si="78"/>
        <v>0</v>
      </c>
      <c r="P169" s="113"/>
      <c r="Q169" s="113"/>
      <c r="R169" s="113"/>
      <c r="S169" s="113"/>
      <c r="T169" s="114">
        <f t="shared" si="79"/>
        <v>0</v>
      </c>
      <c r="U169" s="113">
        <f t="shared" si="80"/>
        <v>0</v>
      </c>
      <c r="V169" s="136"/>
      <c r="W169" s="313"/>
      <c r="X169" s="313"/>
      <c r="Y169" s="313"/>
      <c r="Z169" s="117">
        <f t="shared" si="81"/>
        <v>0</v>
      </c>
      <c r="AA169" s="118">
        <f t="shared" si="82"/>
        <v>0</v>
      </c>
      <c r="AB169" s="121"/>
      <c r="AC169" s="121"/>
      <c r="AD169" s="121"/>
      <c r="AE169" s="117">
        <f t="shared" si="83"/>
        <v>0</v>
      </c>
      <c r="AF169" s="118">
        <f t="shared" si="84"/>
        <v>0</v>
      </c>
      <c r="AG169" s="120"/>
      <c r="AH169" s="120"/>
      <c r="AI169" s="121"/>
      <c r="AJ169" s="117">
        <f t="shared" si="85"/>
        <v>0</v>
      </c>
      <c r="AK169" s="119">
        <f t="shared" si="86"/>
        <v>0</v>
      </c>
      <c r="AL169" s="53"/>
      <c r="AM169" s="53"/>
      <c r="AN169" s="53"/>
      <c r="AO169" s="54">
        <f t="shared" si="87"/>
        <v>0</v>
      </c>
      <c r="AP169" s="122">
        <f t="shared" si="88"/>
        <v>0</v>
      </c>
      <c r="AQ169" s="123">
        <f t="shared" si="89"/>
        <v>0</v>
      </c>
      <c r="AR169" s="123">
        <f t="shared" si="90"/>
        <v>0</v>
      </c>
      <c r="AS169" s="313"/>
      <c r="AT169" s="313"/>
      <c r="AU169" s="314"/>
      <c r="AV169" s="125">
        <f t="shared" si="91"/>
        <v>0</v>
      </c>
      <c r="AW169" s="119">
        <f t="shared" si="92"/>
        <v>0</v>
      </c>
      <c r="AX169" s="120"/>
      <c r="AY169" s="120"/>
      <c r="AZ169" s="127"/>
      <c r="BA169" s="126">
        <f t="shared" si="93"/>
        <v>0</v>
      </c>
      <c r="BB169" s="119">
        <f t="shared" si="94"/>
        <v>0</v>
      </c>
      <c r="BC169" s="120"/>
      <c r="BD169" s="120"/>
      <c r="BE169" s="127"/>
      <c r="BF169" s="126">
        <f t="shared" si="95"/>
        <v>0</v>
      </c>
      <c r="BG169" s="119">
        <f t="shared" si="96"/>
        <v>0</v>
      </c>
      <c r="BH169" s="120"/>
      <c r="BI169" s="120"/>
      <c r="BJ169" s="127"/>
      <c r="BK169" s="126">
        <f t="shared" si="97"/>
        <v>0</v>
      </c>
      <c r="BL169" s="119">
        <f t="shared" si="98"/>
        <v>0</v>
      </c>
      <c r="BM169" s="123">
        <f t="shared" si="99"/>
        <v>0</v>
      </c>
      <c r="BN169" s="123">
        <f t="shared" si="100"/>
        <v>0</v>
      </c>
      <c r="BO169" s="126">
        <f t="shared" si="108"/>
        <v>0</v>
      </c>
      <c r="BP169" s="128">
        <f t="shared" si="101"/>
        <v>0</v>
      </c>
      <c r="BQ169" s="22"/>
      <c r="BR169" s="129"/>
      <c r="BS169" s="130"/>
      <c r="BT169" s="257" t="str">
        <f t="shared" si="102"/>
        <v/>
      </c>
      <c r="BU169" s="257" t="str">
        <f t="shared" si="103"/>
        <v/>
      </c>
      <c r="BV169" s="257" t="str">
        <f t="shared" si="104"/>
        <v/>
      </c>
      <c r="BW169" s="257" t="str">
        <f t="shared" si="105"/>
        <v/>
      </c>
      <c r="BX169" s="258">
        <f t="shared" si="106"/>
        <v>0</v>
      </c>
      <c r="BY169" s="129"/>
      <c r="BZ169" s="130"/>
      <c r="CA169" s="130" t="str">
        <f t="shared" si="74"/>
        <v/>
      </c>
      <c r="CB169" s="130" t="str">
        <f t="shared" si="75"/>
        <v/>
      </c>
      <c r="CC169" s="130" t="str">
        <f t="shared" si="76"/>
        <v/>
      </c>
      <c r="CD169" s="130" t="str">
        <f t="shared" si="77"/>
        <v/>
      </c>
      <c r="CE169" s="131">
        <f t="shared" si="73"/>
        <v>0</v>
      </c>
      <c r="CF169" s="259">
        <f t="shared" si="107"/>
        <v>0</v>
      </c>
      <c r="CG169" s="132"/>
      <c r="CH169" s="132"/>
      <c r="CI169" s="132"/>
    </row>
    <row r="170" spans="1:87" s="24" customFormat="1" ht="12.75" customHeight="1" outlineLevel="1" x14ac:dyDescent="0.2">
      <c r="A170" s="177" t="s">
        <v>59</v>
      </c>
      <c r="B170" s="312" t="s">
        <v>60</v>
      </c>
      <c r="C170" s="24">
        <v>162</v>
      </c>
      <c r="D170" s="137"/>
      <c r="E170" s="138"/>
      <c r="F170" s="56"/>
      <c r="G170" s="135"/>
      <c r="H170" s="136"/>
      <c r="I170" s="139"/>
      <c r="J170" s="57"/>
      <c r="K170" s="113"/>
      <c r="L170" s="113"/>
      <c r="M170" s="113"/>
      <c r="N170" s="113"/>
      <c r="O170" s="114">
        <f t="shared" si="78"/>
        <v>0</v>
      </c>
      <c r="P170" s="113"/>
      <c r="Q170" s="113"/>
      <c r="R170" s="113"/>
      <c r="S170" s="113"/>
      <c r="T170" s="114">
        <f t="shared" si="79"/>
        <v>0</v>
      </c>
      <c r="U170" s="113">
        <f t="shared" si="80"/>
        <v>0</v>
      </c>
      <c r="V170" s="136"/>
      <c r="W170" s="313"/>
      <c r="X170" s="313"/>
      <c r="Y170" s="313"/>
      <c r="Z170" s="117">
        <f t="shared" si="81"/>
        <v>0</v>
      </c>
      <c r="AA170" s="118">
        <f t="shared" si="82"/>
        <v>0</v>
      </c>
      <c r="AB170" s="121"/>
      <c r="AC170" s="121"/>
      <c r="AD170" s="121"/>
      <c r="AE170" s="117">
        <f t="shared" si="83"/>
        <v>0</v>
      </c>
      <c r="AF170" s="118">
        <f t="shared" si="84"/>
        <v>0</v>
      </c>
      <c r="AG170" s="120"/>
      <c r="AH170" s="120"/>
      <c r="AI170" s="121"/>
      <c r="AJ170" s="117">
        <f t="shared" si="85"/>
        <v>0</v>
      </c>
      <c r="AK170" s="119">
        <f t="shared" si="86"/>
        <v>0</v>
      </c>
      <c r="AL170" s="53"/>
      <c r="AM170" s="53"/>
      <c r="AN170" s="53"/>
      <c r="AO170" s="54">
        <f t="shared" si="87"/>
        <v>0</v>
      </c>
      <c r="AP170" s="122">
        <f t="shared" si="88"/>
        <v>0</v>
      </c>
      <c r="AQ170" s="123">
        <f t="shared" si="89"/>
        <v>0</v>
      </c>
      <c r="AR170" s="123">
        <f t="shared" si="90"/>
        <v>0</v>
      </c>
      <c r="AS170" s="313"/>
      <c r="AT170" s="313"/>
      <c r="AU170" s="314"/>
      <c r="AV170" s="125">
        <f t="shared" si="91"/>
        <v>0</v>
      </c>
      <c r="AW170" s="119">
        <f t="shared" si="92"/>
        <v>0</v>
      </c>
      <c r="AX170" s="120"/>
      <c r="AY170" s="120"/>
      <c r="AZ170" s="127"/>
      <c r="BA170" s="126">
        <f t="shared" si="93"/>
        <v>0</v>
      </c>
      <c r="BB170" s="119">
        <f t="shared" si="94"/>
        <v>0</v>
      </c>
      <c r="BC170" s="120"/>
      <c r="BD170" s="120"/>
      <c r="BE170" s="127"/>
      <c r="BF170" s="126">
        <f t="shared" si="95"/>
        <v>0</v>
      </c>
      <c r="BG170" s="119">
        <f t="shared" si="96"/>
        <v>0</v>
      </c>
      <c r="BH170" s="120"/>
      <c r="BI170" s="120"/>
      <c r="BJ170" s="127"/>
      <c r="BK170" s="126">
        <f t="shared" si="97"/>
        <v>0</v>
      </c>
      <c r="BL170" s="119">
        <f t="shared" si="98"/>
        <v>0</v>
      </c>
      <c r="BM170" s="123">
        <f t="shared" si="99"/>
        <v>0</v>
      </c>
      <c r="BN170" s="123">
        <f t="shared" si="100"/>
        <v>0</v>
      </c>
      <c r="BO170" s="126">
        <f t="shared" si="108"/>
        <v>0</v>
      </c>
      <c r="BP170" s="128">
        <f t="shared" si="101"/>
        <v>0</v>
      </c>
      <c r="BQ170" s="22"/>
      <c r="BR170" s="129"/>
      <c r="BS170" s="130"/>
      <c r="BT170" s="257" t="str">
        <f t="shared" si="102"/>
        <v/>
      </c>
      <c r="BU170" s="257" t="str">
        <f t="shared" si="103"/>
        <v/>
      </c>
      <c r="BV170" s="257" t="str">
        <f t="shared" si="104"/>
        <v/>
      </c>
      <c r="BW170" s="257" t="str">
        <f t="shared" si="105"/>
        <v/>
      </c>
      <c r="BX170" s="258">
        <f t="shared" si="106"/>
        <v>0</v>
      </c>
      <c r="BY170" s="129"/>
      <c r="BZ170" s="130"/>
      <c r="CA170" s="130" t="str">
        <f t="shared" si="74"/>
        <v/>
      </c>
      <c r="CB170" s="130" t="str">
        <f t="shared" si="75"/>
        <v/>
      </c>
      <c r="CC170" s="130" t="str">
        <f t="shared" si="76"/>
        <v/>
      </c>
      <c r="CD170" s="130" t="str">
        <f t="shared" si="77"/>
        <v/>
      </c>
      <c r="CE170" s="131">
        <f t="shared" si="73"/>
        <v>0</v>
      </c>
      <c r="CF170" s="259">
        <f t="shared" si="107"/>
        <v>0</v>
      </c>
      <c r="CG170" s="132"/>
      <c r="CH170" s="132"/>
      <c r="CI170" s="132"/>
    </row>
    <row r="171" spans="1:87" s="24" customFormat="1" ht="12.75" customHeight="1" outlineLevel="1" x14ac:dyDescent="0.2">
      <c r="A171" s="177" t="s">
        <v>59</v>
      </c>
      <c r="B171" s="312" t="s">
        <v>60</v>
      </c>
      <c r="C171" s="24">
        <v>163</v>
      </c>
      <c r="D171" s="137"/>
      <c r="E171" s="138"/>
      <c r="F171" s="56"/>
      <c r="G171" s="135"/>
      <c r="H171" s="136"/>
      <c r="I171" s="139"/>
      <c r="J171" s="57"/>
      <c r="K171" s="113"/>
      <c r="L171" s="113"/>
      <c r="M171" s="113"/>
      <c r="N171" s="113"/>
      <c r="O171" s="114">
        <f t="shared" si="78"/>
        <v>0</v>
      </c>
      <c r="P171" s="113"/>
      <c r="Q171" s="113"/>
      <c r="R171" s="113"/>
      <c r="S171" s="113"/>
      <c r="T171" s="114">
        <f t="shared" si="79"/>
        <v>0</v>
      </c>
      <c r="U171" s="113">
        <f t="shared" si="80"/>
        <v>0</v>
      </c>
      <c r="V171" s="136"/>
      <c r="W171" s="313"/>
      <c r="X171" s="313"/>
      <c r="Y171" s="313"/>
      <c r="Z171" s="117">
        <f t="shared" si="81"/>
        <v>0</v>
      </c>
      <c r="AA171" s="118">
        <f t="shared" si="82"/>
        <v>0</v>
      </c>
      <c r="AB171" s="121"/>
      <c r="AC171" s="121"/>
      <c r="AD171" s="121"/>
      <c r="AE171" s="117">
        <f t="shared" si="83"/>
        <v>0</v>
      </c>
      <c r="AF171" s="118">
        <f t="shared" si="84"/>
        <v>0</v>
      </c>
      <c r="AG171" s="120"/>
      <c r="AH171" s="120"/>
      <c r="AI171" s="121"/>
      <c r="AJ171" s="117">
        <f t="shared" si="85"/>
        <v>0</v>
      </c>
      <c r="AK171" s="119">
        <f t="shared" si="86"/>
        <v>0</v>
      </c>
      <c r="AL171" s="53"/>
      <c r="AM171" s="53"/>
      <c r="AN171" s="53"/>
      <c r="AO171" s="54">
        <f t="shared" si="87"/>
        <v>0</v>
      </c>
      <c r="AP171" s="122">
        <f t="shared" si="88"/>
        <v>0</v>
      </c>
      <c r="AQ171" s="123">
        <f t="shared" si="89"/>
        <v>0</v>
      </c>
      <c r="AR171" s="123">
        <f t="shared" si="90"/>
        <v>0</v>
      </c>
      <c r="AS171" s="313"/>
      <c r="AT171" s="313"/>
      <c r="AU171" s="314"/>
      <c r="AV171" s="125">
        <f t="shared" si="91"/>
        <v>0</v>
      </c>
      <c r="AW171" s="119">
        <f t="shared" si="92"/>
        <v>0</v>
      </c>
      <c r="AX171" s="120"/>
      <c r="AY171" s="120"/>
      <c r="AZ171" s="127"/>
      <c r="BA171" s="126">
        <f t="shared" si="93"/>
        <v>0</v>
      </c>
      <c r="BB171" s="119">
        <f t="shared" si="94"/>
        <v>0</v>
      </c>
      <c r="BC171" s="120"/>
      <c r="BD171" s="120"/>
      <c r="BE171" s="127"/>
      <c r="BF171" s="126">
        <f t="shared" si="95"/>
        <v>0</v>
      </c>
      <c r="BG171" s="119">
        <f t="shared" si="96"/>
        <v>0</v>
      </c>
      <c r="BH171" s="120"/>
      <c r="BI171" s="120"/>
      <c r="BJ171" s="127"/>
      <c r="BK171" s="126">
        <f t="shared" si="97"/>
        <v>0</v>
      </c>
      <c r="BL171" s="119">
        <f t="shared" si="98"/>
        <v>0</v>
      </c>
      <c r="BM171" s="123">
        <f t="shared" si="99"/>
        <v>0</v>
      </c>
      <c r="BN171" s="123">
        <f t="shared" si="100"/>
        <v>0</v>
      </c>
      <c r="BO171" s="126">
        <f t="shared" si="108"/>
        <v>0</v>
      </c>
      <c r="BP171" s="128">
        <f t="shared" si="101"/>
        <v>0</v>
      </c>
      <c r="BQ171" s="22"/>
      <c r="BR171" s="129"/>
      <c r="BS171" s="130"/>
      <c r="BT171" s="257" t="str">
        <f t="shared" si="102"/>
        <v/>
      </c>
      <c r="BU171" s="257" t="str">
        <f t="shared" si="103"/>
        <v/>
      </c>
      <c r="BV171" s="257" t="str">
        <f t="shared" si="104"/>
        <v/>
      </c>
      <c r="BW171" s="257" t="str">
        <f t="shared" si="105"/>
        <v/>
      </c>
      <c r="BX171" s="258">
        <f t="shared" si="106"/>
        <v>0</v>
      </c>
      <c r="BY171" s="129"/>
      <c r="BZ171" s="130"/>
      <c r="CA171" s="130" t="str">
        <f t="shared" si="74"/>
        <v/>
      </c>
      <c r="CB171" s="130" t="str">
        <f t="shared" si="75"/>
        <v/>
      </c>
      <c r="CC171" s="130" t="str">
        <f t="shared" si="76"/>
        <v/>
      </c>
      <c r="CD171" s="130" t="str">
        <f t="shared" si="77"/>
        <v/>
      </c>
      <c r="CE171" s="131">
        <f t="shared" si="73"/>
        <v>0</v>
      </c>
      <c r="CF171" s="259">
        <f t="shared" si="107"/>
        <v>0</v>
      </c>
      <c r="CG171" s="132"/>
      <c r="CH171" s="132"/>
      <c r="CI171" s="132"/>
    </row>
    <row r="172" spans="1:87" s="24" customFormat="1" ht="12.75" customHeight="1" outlineLevel="1" x14ac:dyDescent="0.2">
      <c r="A172" s="177" t="s">
        <v>59</v>
      </c>
      <c r="B172" s="312" t="s">
        <v>60</v>
      </c>
      <c r="C172" s="24">
        <v>164</v>
      </c>
      <c r="D172" s="137"/>
      <c r="E172" s="138"/>
      <c r="F172" s="56"/>
      <c r="G172" s="135"/>
      <c r="H172" s="136"/>
      <c r="I172" s="139"/>
      <c r="J172" s="57"/>
      <c r="K172" s="113"/>
      <c r="L172" s="113"/>
      <c r="M172" s="113"/>
      <c r="N172" s="113"/>
      <c r="O172" s="114">
        <f t="shared" si="78"/>
        <v>0</v>
      </c>
      <c r="P172" s="113"/>
      <c r="Q172" s="113"/>
      <c r="R172" s="113"/>
      <c r="S172" s="113"/>
      <c r="T172" s="114">
        <f t="shared" si="79"/>
        <v>0</v>
      </c>
      <c r="U172" s="113">
        <f t="shared" si="80"/>
        <v>0</v>
      </c>
      <c r="V172" s="136"/>
      <c r="W172" s="313"/>
      <c r="X172" s="313"/>
      <c r="Y172" s="313"/>
      <c r="Z172" s="117">
        <f t="shared" si="81"/>
        <v>0</v>
      </c>
      <c r="AA172" s="118">
        <f t="shared" si="82"/>
        <v>0</v>
      </c>
      <c r="AB172" s="121"/>
      <c r="AC172" s="121"/>
      <c r="AD172" s="121"/>
      <c r="AE172" s="117">
        <f t="shared" si="83"/>
        <v>0</v>
      </c>
      <c r="AF172" s="118">
        <f t="shared" si="84"/>
        <v>0</v>
      </c>
      <c r="AG172" s="120"/>
      <c r="AH172" s="120"/>
      <c r="AI172" s="121"/>
      <c r="AJ172" s="117">
        <f t="shared" si="85"/>
        <v>0</v>
      </c>
      <c r="AK172" s="119">
        <f t="shared" si="86"/>
        <v>0</v>
      </c>
      <c r="AL172" s="53"/>
      <c r="AM172" s="53"/>
      <c r="AN172" s="53"/>
      <c r="AO172" s="54">
        <f t="shared" si="87"/>
        <v>0</v>
      </c>
      <c r="AP172" s="122">
        <f t="shared" si="88"/>
        <v>0</v>
      </c>
      <c r="AQ172" s="123">
        <f t="shared" si="89"/>
        <v>0</v>
      </c>
      <c r="AR172" s="123">
        <f t="shared" si="90"/>
        <v>0</v>
      </c>
      <c r="AS172" s="313"/>
      <c r="AT172" s="313"/>
      <c r="AU172" s="314"/>
      <c r="AV172" s="125">
        <f t="shared" si="91"/>
        <v>0</v>
      </c>
      <c r="AW172" s="119">
        <f t="shared" si="92"/>
        <v>0</v>
      </c>
      <c r="AX172" s="120"/>
      <c r="AY172" s="120"/>
      <c r="AZ172" s="127"/>
      <c r="BA172" s="126">
        <f t="shared" si="93"/>
        <v>0</v>
      </c>
      <c r="BB172" s="119">
        <f t="shared" si="94"/>
        <v>0</v>
      </c>
      <c r="BC172" s="120"/>
      <c r="BD172" s="120"/>
      <c r="BE172" s="127"/>
      <c r="BF172" s="126">
        <f t="shared" si="95"/>
        <v>0</v>
      </c>
      <c r="BG172" s="119">
        <f t="shared" si="96"/>
        <v>0</v>
      </c>
      <c r="BH172" s="120"/>
      <c r="BI172" s="120"/>
      <c r="BJ172" s="127"/>
      <c r="BK172" s="126">
        <f t="shared" si="97"/>
        <v>0</v>
      </c>
      <c r="BL172" s="119">
        <f t="shared" si="98"/>
        <v>0</v>
      </c>
      <c r="BM172" s="123">
        <f t="shared" si="99"/>
        <v>0</v>
      </c>
      <c r="BN172" s="123">
        <f t="shared" si="100"/>
        <v>0</v>
      </c>
      <c r="BO172" s="126">
        <f t="shared" si="108"/>
        <v>0</v>
      </c>
      <c r="BP172" s="128">
        <f t="shared" si="101"/>
        <v>0</v>
      </c>
      <c r="BQ172" s="22"/>
      <c r="BR172" s="129"/>
      <c r="BS172" s="130"/>
      <c r="BT172" s="257" t="str">
        <f t="shared" si="102"/>
        <v/>
      </c>
      <c r="BU172" s="257" t="str">
        <f t="shared" si="103"/>
        <v/>
      </c>
      <c r="BV172" s="257" t="str">
        <f t="shared" si="104"/>
        <v/>
      </c>
      <c r="BW172" s="257" t="str">
        <f t="shared" si="105"/>
        <v/>
      </c>
      <c r="BX172" s="258">
        <f t="shared" si="106"/>
        <v>0</v>
      </c>
      <c r="BY172" s="129"/>
      <c r="BZ172" s="130"/>
      <c r="CA172" s="130" t="str">
        <f t="shared" si="74"/>
        <v/>
      </c>
      <c r="CB172" s="130" t="str">
        <f t="shared" si="75"/>
        <v/>
      </c>
      <c r="CC172" s="130" t="str">
        <f t="shared" si="76"/>
        <v/>
      </c>
      <c r="CD172" s="130" t="str">
        <f t="shared" si="77"/>
        <v/>
      </c>
      <c r="CE172" s="131">
        <f t="shared" si="73"/>
        <v>0</v>
      </c>
      <c r="CF172" s="259">
        <f t="shared" si="107"/>
        <v>0</v>
      </c>
      <c r="CG172" s="132"/>
      <c r="CH172" s="132"/>
      <c r="CI172" s="132"/>
    </row>
    <row r="173" spans="1:87" s="24" customFormat="1" ht="12.75" customHeight="1" outlineLevel="1" x14ac:dyDescent="0.2">
      <c r="A173" s="177" t="s">
        <v>59</v>
      </c>
      <c r="B173" s="312" t="s">
        <v>60</v>
      </c>
      <c r="C173" s="24">
        <v>165</v>
      </c>
      <c r="D173" s="137"/>
      <c r="E173" s="138"/>
      <c r="F173" s="56"/>
      <c r="G173" s="135"/>
      <c r="H173" s="136"/>
      <c r="I173" s="139"/>
      <c r="J173" s="57"/>
      <c r="K173" s="113"/>
      <c r="L173" s="113"/>
      <c r="M173" s="113"/>
      <c r="N173" s="113"/>
      <c r="O173" s="114">
        <f t="shared" si="78"/>
        <v>0</v>
      </c>
      <c r="P173" s="113"/>
      <c r="Q173" s="113"/>
      <c r="R173" s="113"/>
      <c r="S173" s="113"/>
      <c r="T173" s="114">
        <f t="shared" si="79"/>
        <v>0</v>
      </c>
      <c r="U173" s="113">
        <f t="shared" si="80"/>
        <v>0</v>
      </c>
      <c r="V173" s="136"/>
      <c r="W173" s="313"/>
      <c r="X173" s="313"/>
      <c r="Y173" s="313"/>
      <c r="Z173" s="117">
        <f t="shared" si="81"/>
        <v>0</v>
      </c>
      <c r="AA173" s="118">
        <f t="shared" si="82"/>
        <v>0</v>
      </c>
      <c r="AB173" s="121"/>
      <c r="AC173" s="121"/>
      <c r="AD173" s="121"/>
      <c r="AE173" s="117">
        <f t="shared" si="83"/>
        <v>0</v>
      </c>
      <c r="AF173" s="118">
        <f t="shared" si="84"/>
        <v>0</v>
      </c>
      <c r="AG173" s="120"/>
      <c r="AH173" s="120"/>
      <c r="AI173" s="121"/>
      <c r="AJ173" s="117">
        <f t="shared" si="85"/>
        <v>0</v>
      </c>
      <c r="AK173" s="119">
        <f t="shared" si="86"/>
        <v>0</v>
      </c>
      <c r="AL173" s="53"/>
      <c r="AM173" s="53"/>
      <c r="AN173" s="53"/>
      <c r="AO173" s="54">
        <f t="shared" si="87"/>
        <v>0</v>
      </c>
      <c r="AP173" s="122">
        <f t="shared" si="88"/>
        <v>0</v>
      </c>
      <c r="AQ173" s="123">
        <f t="shared" si="89"/>
        <v>0</v>
      </c>
      <c r="AR173" s="123">
        <f t="shared" si="90"/>
        <v>0</v>
      </c>
      <c r="AS173" s="313"/>
      <c r="AT173" s="313"/>
      <c r="AU173" s="314"/>
      <c r="AV173" s="125">
        <f t="shared" si="91"/>
        <v>0</v>
      </c>
      <c r="AW173" s="119">
        <f t="shared" si="92"/>
        <v>0</v>
      </c>
      <c r="AX173" s="120"/>
      <c r="AY173" s="120"/>
      <c r="AZ173" s="127"/>
      <c r="BA173" s="126">
        <f t="shared" si="93"/>
        <v>0</v>
      </c>
      <c r="BB173" s="119">
        <f t="shared" si="94"/>
        <v>0</v>
      </c>
      <c r="BC173" s="120"/>
      <c r="BD173" s="120"/>
      <c r="BE173" s="127"/>
      <c r="BF173" s="126">
        <f t="shared" si="95"/>
        <v>0</v>
      </c>
      <c r="BG173" s="119">
        <f t="shared" si="96"/>
        <v>0</v>
      </c>
      <c r="BH173" s="120"/>
      <c r="BI173" s="120"/>
      <c r="BJ173" s="127"/>
      <c r="BK173" s="126">
        <f t="shared" si="97"/>
        <v>0</v>
      </c>
      <c r="BL173" s="119">
        <f t="shared" si="98"/>
        <v>0</v>
      </c>
      <c r="BM173" s="123">
        <f t="shared" si="99"/>
        <v>0</v>
      </c>
      <c r="BN173" s="123">
        <f t="shared" si="100"/>
        <v>0</v>
      </c>
      <c r="BO173" s="126">
        <f t="shared" si="108"/>
        <v>0</v>
      </c>
      <c r="BP173" s="128">
        <f t="shared" si="101"/>
        <v>0</v>
      </c>
      <c r="BQ173" s="22"/>
      <c r="BR173" s="129"/>
      <c r="BS173" s="130"/>
      <c r="BT173" s="257" t="str">
        <f t="shared" si="102"/>
        <v/>
      </c>
      <c r="BU173" s="257" t="str">
        <f t="shared" si="103"/>
        <v/>
      </c>
      <c r="BV173" s="257" t="str">
        <f t="shared" si="104"/>
        <v/>
      </c>
      <c r="BW173" s="257" t="str">
        <f t="shared" si="105"/>
        <v/>
      </c>
      <c r="BX173" s="258">
        <f t="shared" si="106"/>
        <v>0</v>
      </c>
      <c r="BY173" s="129"/>
      <c r="BZ173" s="130"/>
      <c r="CA173" s="130" t="str">
        <f t="shared" si="74"/>
        <v/>
      </c>
      <c r="CB173" s="130" t="str">
        <f t="shared" si="75"/>
        <v/>
      </c>
      <c r="CC173" s="130" t="str">
        <f t="shared" si="76"/>
        <v/>
      </c>
      <c r="CD173" s="130" t="str">
        <f t="shared" si="77"/>
        <v/>
      </c>
      <c r="CE173" s="131">
        <f t="shared" si="73"/>
        <v>0</v>
      </c>
      <c r="CF173" s="259">
        <f t="shared" si="107"/>
        <v>0</v>
      </c>
      <c r="CG173" s="132"/>
      <c r="CH173" s="132"/>
      <c r="CI173" s="132"/>
    </row>
    <row r="174" spans="1:87" s="24" customFormat="1" ht="12.75" customHeight="1" outlineLevel="1" x14ac:dyDescent="0.2">
      <c r="A174" s="177" t="s">
        <v>59</v>
      </c>
      <c r="B174" s="312" t="s">
        <v>60</v>
      </c>
      <c r="C174" s="24">
        <v>166</v>
      </c>
      <c r="D174" s="137"/>
      <c r="E174" s="138"/>
      <c r="F174" s="56"/>
      <c r="G174" s="135"/>
      <c r="H174" s="136"/>
      <c r="I174" s="139"/>
      <c r="J174" s="57"/>
      <c r="K174" s="113"/>
      <c r="L174" s="113"/>
      <c r="M174" s="113"/>
      <c r="N174" s="113"/>
      <c r="O174" s="114">
        <f t="shared" si="78"/>
        <v>0</v>
      </c>
      <c r="P174" s="113"/>
      <c r="Q174" s="113"/>
      <c r="R174" s="113"/>
      <c r="S174" s="113"/>
      <c r="T174" s="114">
        <f t="shared" si="79"/>
        <v>0</v>
      </c>
      <c r="U174" s="113">
        <f t="shared" si="80"/>
        <v>0</v>
      </c>
      <c r="V174" s="136"/>
      <c r="W174" s="313"/>
      <c r="X174" s="313"/>
      <c r="Y174" s="313"/>
      <c r="Z174" s="117">
        <f t="shared" si="81"/>
        <v>0</v>
      </c>
      <c r="AA174" s="118">
        <f t="shared" si="82"/>
        <v>0</v>
      </c>
      <c r="AB174" s="121"/>
      <c r="AC174" s="121"/>
      <c r="AD174" s="121"/>
      <c r="AE174" s="117">
        <f t="shared" si="83"/>
        <v>0</v>
      </c>
      <c r="AF174" s="118">
        <f t="shared" si="84"/>
        <v>0</v>
      </c>
      <c r="AG174" s="120"/>
      <c r="AH174" s="120"/>
      <c r="AI174" s="121"/>
      <c r="AJ174" s="117">
        <f t="shared" si="85"/>
        <v>0</v>
      </c>
      <c r="AK174" s="119">
        <f t="shared" si="86"/>
        <v>0</v>
      </c>
      <c r="AL174" s="53"/>
      <c r="AM174" s="53"/>
      <c r="AN174" s="53"/>
      <c r="AO174" s="54">
        <f t="shared" si="87"/>
        <v>0</v>
      </c>
      <c r="AP174" s="122">
        <f t="shared" si="88"/>
        <v>0</v>
      </c>
      <c r="AQ174" s="123">
        <f t="shared" si="89"/>
        <v>0</v>
      </c>
      <c r="AR174" s="123">
        <f t="shared" si="90"/>
        <v>0</v>
      </c>
      <c r="AS174" s="313"/>
      <c r="AT174" s="313"/>
      <c r="AU174" s="314"/>
      <c r="AV174" s="125">
        <f t="shared" si="91"/>
        <v>0</v>
      </c>
      <c r="AW174" s="119">
        <f t="shared" si="92"/>
        <v>0</v>
      </c>
      <c r="AX174" s="120"/>
      <c r="AY174" s="120"/>
      <c r="AZ174" s="127"/>
      <c r="BA174" s="126">
        <f t="shared" si="93"/>
        <v>0</v>
      </c>
      <c r="BB174" s="119">
        <f t="shared" si="94"/>
        <v>0</v>
      </c>
      <c r="BC174" s="120"/>
      <c r="BD174" s="120"/>
      <c r="BE174" s="127"/>
      <c r="BF174" s="126">
        <f t="shared" si="95"/>
        <v>0</v>
      </c>
      <c r="BG174" s="119">
        <f t="shared" si="96"/>
        <v>0</v>
      </c>
      <c r="BH174" s="120"/>
      <c r="BI174" s="120"/>
      <c r="BJ174" s="127"/>
      <c r="BK174" s="126">
        <f t="shared" si="97"/>
        <v>0</v>
      </c>
      <c r="BL174" s="119">
        <f t="shared" si="98"/>
        <v>0</v>
      </c>
      <c r="BM174" s="123">
        <f t="shared" si="99"/>
        <v>0</v>
      </c>
      <c r="BN174" s="123">
        <f t="shared" si="100"/>
        <v>0</v>
      </c>
      <c r="BO174" s="126">
        <f t="shared" si="108"/>
        <v>0</v>
      </c>
      <c r="BP174" s="128">
        <f t="shared" si="101"/>
        <v>0</v>
      </c>
      <c r="BQ174" s="22"/>
      <c r="BR174" s="129"/>
      <c r="BS174" s="130"/>
      <c r="BT174" s="257" t="str">
        <f t="shared" si="102"/>
        <v/>
      </c>
      <c r="BU174" s="257" t="str">
        <f t="shared" si="103"/>
        <v/>
      </c>
      <c r="BV174" s="257" t="str">
        <f t="shared" si="104"/>
        <v/>
      </c>
      <c r="BW174" s="257" t="str">
        <f t="shared" si="105"/>
        <v/>
      </c>
      <c r="BX174" s="258">
        <f t="shared" si="106"/>
        <v>0</v>
      </c>
      <c r="BY174" s="129"/>
      <c r="BZ174" s="130"/>
      <c r="CA174" s="130" t="str">
        <f t="shared" si="74"/>
        <v/>
      </c>
      <c r="CB174" s="130" t="str">
        <f t="shared" si="75"/>
        <v/>
      </c>
      <c r="CC174" s="130" t="str">
        <f t="shared" si="76"/>
        <v/>
      </c>
      <c r="CD174" s="130" t="str">
        <f t="shared" si="77"/>
        <v/>
      </c>
      <c r="CE174" s="131">
        <f t="shared" si="73"/>
        <v>0</v>
      </c>
      <c r="CF174" s="259">
        <f t="shared" si="107"/>
        <v>0</v>
      </c>
      <c r="CG174" s="132"/>
      <c r="CH174" s="132"/>
      <c r="CI174" s="132"/>
    </row>
    <row r="175" spans="1:87" s="24" customFormat="1" ht="12.75" customHeight="1" outlineLevel="1" x14ac:dyDescent="0.2">
      <c r="A175" s="177" t="s">
        <v>59</v>
      </c>
      <c r="B175" s="312" t="s">
        <v>60</v>
      </c>
      <c r="C175" s="24">
        <v>167</v>
      </c>
      <c r="D175" s="137"/>
      <c r="E175" s="138"/>
      <c r="F175" s="56"/>
      <c r="G175" s="135"/>
      <c r="H175" s="136"/>
      <c r="I175" s="139"/>
      <c r="J175" s="57"/>
      <c r="K175" s="113"/>
      <c r="L175" s="113"/>
      <c r="M175" s="113"/>
      <c r="N175" s="113"/>
      <c r="O175" s="114">
        <f t="shared" si="78"/>
        <v>0</v>
      </c>
      <c r="P175" s="113"/>
      <c r="Q175" s="113"/>
      <c r="R175" s="113"/>
      <c r="S175" s="113"/>
      <c r="T175" s="114">
        <f t="shared" si="79"/>
        <v>0</v>
      </c>
      <c r="U175" s="113">
        <f t="shared" si="80"/>
        <v>0</v>
      </c>
      <c r="V175" s="136"/>
      <c r="W175" s="313"/>
      <c r="X175" s="313"/>
      <c r="Y175" s="313"/>
      <c r="Z175" s="117">
        <f t="shared" si="81"/>
        <v>0</v>
      </c>
      <c r="AA175" s="118">
        <f t="shared" si="82"/>
        <v>0</v>
      </c>
      <c r="AB175" s="121"/>
      <c r="AC175" s="121"/>
      <c r="AD175" s="121"/>
      <c r="AE175" s="117">
        <f t="shared" si="83"/>
        <v>0</v>
      </c>
      <c r="AF175" s="118">
        <f t="shared" si="84"/>
        <v>0</v>
      </c>
      <c r="AG175" s="120"/>
      <c r="AH175" s="120"/>
      <c r="AI175" s="121"/>
      <c r="AJ175" s="117">
        <f t="shared" si="85"/>
        <v>0</v>
      </c>
      <c r="AK175" s="119">
        <f t="shared" si="86"/>
        <v>0</v>
      </c>
      <c r="AL175" s="53"/>
      <c r="AM175" s="53"/>
      <c r="AN175" s="53"/>
      <c r="AO175" s="54">
        <f t="shared" si="87"/>
        <v>0</v>
      </c>
      <c r="AP175" s="122">
        <f t="shared" si="88"/>
        <v>0</v>
      </c>
      <c r="AQ175" s="123">
        <f t="shared" si="89"/>
        <v>0</v>
      </c>
      <c r="AR175" s="123">
        <f t="shared" si="90"/>
        <v>0</v>
      </c>
      <c r="AS175" s="313"/>
      <c r="AT175" s="313"/>
      <c r="AU175" s="314"/>
      <c r="AV175" s="125">
        <f t="shared" si="91"/>
        <v>0</v>
      </c>
      <c r="AW175" s="119">
        <f t="shared" si="92"/>
        <v>0</v>
      </c>
      <c r="AX175" s="120"/>
      <c r="AY175" s="120"/>
      <c r="AZ175" s="127"/>
      <c r="BA175" s="126">
        <f t="shared" si="93"/>
        <v>0</v>
      </c>
      <c r="BB175" s="119">
        <f t="shared" si="94"/>
        <v>0</v>
      </c>
      <c r="BC175" s="120"/>
      <c r="BD175" s="120"/>
      <c r="BE175" s="127"/>
      <c r="BF175" s="126">
        <f t="shared" si="95"/>
        <v>0</v>
      </c>
      <c r="BG175" s="119">
        <f t="shared" si="96"/>
        <v>0</v>
      </c>
      <c r="BH175" s="120"/>
      <c r="BI175" s="120"/>
      <c r="BJ175" s="127"/>
      <c r="BK175" s="126">
        <f t="shared" si="97"/>
        <v>0</v>
      </c>
      <c r="BL175" s="119">
        <f t="shared" si="98"/>
        <v>0</v>
      </c>
      <c r="BM175" s="123">
        <f t="shared" si="99"/>
        <v>0</v>
      </c>
      <c r="BN175" s="123">
        <f t="shared" si="100"/>
        <v>0</v>
      </c>
      <c r="BO175" s="126">
        <f t="shared" si="108"/>
        <v>0</v>
      </c>
      <c r="BP175" s="128">
        <f t="shared" si="101"/>
        <v>0</v>
      </c>
      <c r="BQ175" s="22"/>
      <c r="BR175" s="129"/>
      <c r="BS175" s="130"/>
      <c r="BT175" s="257" t="str">
        <f t="shared" si="102"/>
        <v/>
      </c>
      <c r="BU175" s="257" t="str">
        <f t="shared" si="103"/>
        <v/>
      </c>
      <c r="BV175" s="257" t="str">
        <f t="shared" si="104"/>
        <v/>
      </c>
      <c r="BW175" s="257" t="str">
        <f t="shared" si="105"/>
        <v/>
      </c>
      <c r="BX175" s="258">
        <f t="shared" si="106"/>
        <v>0</v>
      </c>
      <c r="BY175" s="129"/>
      <c r="BZ175" s="130"/>
      <c r="CA175" s="130" t="str">
        <f t="shared" si="74"/>
        <v/>
      </c>
      <c r="CB175" s="130" t="str">
        <f t="shared" si="75"/>
        <v/>
      </c>
      <c r="CC175" s="130" t="str">
        <f t="shared" si="76"/>
        <v/>
      </c>
      <c r="CD175" s="130" t="str">
        <f t="shared" si="77"/>
        <v/>
      </c>
      <c r="CE175" s="131">
        <f t="shared" si="73"/>
        <v>0</v>
      </c>
      <c r="CF175" s="259">
        <f t="shared" si="107"/>
        <v>0</v>
      </c>
      <c r="CG175" s="132"/>
      <c r="CH175" s="132"/>
      <c r="CI175" s="132"/>
    </row>
    <row r="176" spans="1:87" s="24" customFormat="1" ht="12.75" customHeight="1" outlineLevel="1" x14ac:dyDescent="0.2">
      <c r="A176" s="177" t="s">
        <v>59</v>
      </c>
      <c r="B176" s="312" t="s">
        <v>60</v>
      </c>
      <c r="C176" s="24">
        <v>168</v>
      </c>
      <c r="D176" s="137"/>
      <c r="E176" s="138"/>
      <c r="F176" s="56"/>
      <c r="G176" s="135"/>
      <c r="H176" s="136"/>
      <c r="I176" s="139"/>
      <c r="J176" s="57"/>
      <c r="K176" s="113"/>
      <c r="L176" s="113"/>
      <c r="M176" s="113"/>
      <c r="N176" s="113"/>
      <c r="O176" s="114">
        <f t="shared" si="78"/>
        <v>0</v>
      </c>
      <c r="P176" s="113"/>
      <c r="Q176" s="113"/>
      <c r="R176" s="113"/>
      <c r="S176" s="113"/>
      <c r="T176" s="114">
        <f t="shared" si="79"/>
        <v>0</v>
      </c>
      <c r="U176" s="113">
        <f t="shared" si="80"/>
        <v>0</v>
      </c>
      <c r="V176" s="136"/>
      <c r="W176" s="313"/>
      <c r="X176" s="313"/>
      <c r="Y176" s="313"/>
      <c r="Z176" s="117">
        <f t="shared" si="81"/>
        <v>0</v>
      </c>
      <c r="AA176" s="118">
        <f t="shared" si="82"/>
        <v>0</v>
      </c>
      <c r="AB176" s="121"/>
      <c r="AC176" s="121"/>
      <c r="AD176" s="121"/>
      <c r="AE176" s="117">
        <f t="shared" si="83"/>
        <v>0</v>
      </c>
      <c r="AF176" s="118">
        <f t="shared" si="84"/>
        <v>0</v>
      </c>
      <c r="AG176" s="120"/>
      <c r="AH176" s="120"/>
      <c r="AI176" s="121"/>
      <c r="AJ176" s="117">
        <f t="shared" si="85"/>
        <v>0</v>
      </c>
      <c r="AK176" s="119">
        <f t="shared" si="86"/>
        <v>0</v>
      </c>
      <c r="AL176" s="53"/>
      <c r="AM176" s="53"/>
      <c r="AN176" s="53"/>
      <c r="AO176" s="54">
        <f t="shared" si="87"/>
        <v>0</v>
      </c>
      <c r="AP176" s="122">
        <f t="shared" si="88"/>
        <v>0</v>
      </c>
      <c r="AQ176" s="123">
        <f t="shared" si="89"/>
        <v>0</v>
      </c>
      <c r="AR176" s="123">
        <f t="shared" si="90"/>
        <v>0</v>
      </c>
      <c r="AS176" s="313"/>
      <c r="AT176" s="313"/>
      <c r="AU176" s="314"/>
      <c r="AV176" s="125">
        <f t="shared" si="91"/>
        <v>0</v>
      </c>
      <c r="AW176" s="119">
        <f t="shared" si="92"/>
        <v>0</v>
      </c>
      <c r="AX176" s="120"/>
      <c r="AY176" s="120"/>
      <c r="AZ176" s="127"/>
      <c r="BA176" s="126">
        <f t="shared" si="93"/>
        <v>0</v>
      </c>
      <c r="BB176" s="119">
        <f t="shared" si="94"/>
        <v>0</v>
      </c>
      <c r="BC176" s="120"/>
      <c r="BD176" s="120"/>
      <c r="BE176" s="127"/>
      <c r="BF176" s="126">
        <f t="shared" si="95"/>
        <v>0</v>
      </c>
      <c r="BG176" s="119">
        <f t="shared" si="96"/>
        <v>0</v>
      </c>
      <c r="BH176" s="120"/>
      <c r="BI176" s="120"/>
      <c r="BJ176" s="127"/>
      <c r="BK176" s="126">
        <f t="shared" si="97"/>
        <v>0</v>
      </c>
      <c r="BL176" s="119">
        <f t="shared" si="98"/>
        <v>0</v>
      </c>
      <c r="BM176" s="123">
        <f t="shared" si="99"/>
        <v>0</v>
      </c>
      <c r="BN176" s="123">
        <f t="shared" si="100"/>
        <v>0</v>
      </c>
      <c r="BO176" s="126">
        <f t="shared" si="108"/>
        <v>0</v>
      </c>
      <c r="BP176" s="128">
        <f t="shared" si="101"/>
        <v>0</v>
      </c>
      <c r="BQ176" s="22"/>
      <c r="BR176" s="129"/>
      <c r="BS176" s="130"/>
      <c r="BT176" s="257" t="str">
        <f t="shared" si="102"/>
        <v/>
      </c>
      <c r="BU176" s="257" t="str">
        <f t="shared" si="103"/>
        <v/>
      </c>
      <c r="BV176" s="257" t="str">
        <f t="shared" si="104"/>
        <v/>
      </c>
      <c r="BW176" s="257" t="str">
        <f t="shared" si="105"/>
        <v/>
      </c>
      <c r="BX176" s="258">
        <f t="shared" si="106"/>
        <v>0</v>
      </c>
      <c r="BY176" s="129"/>
      <c r="BZ176" s="130"/>
      <c r="CA176" s="130" t="str">
        <f t="shared" si="74"/>
        <v/>
      </c>
      <c r="CB176" s="130" t="str">
        <f t="shared" si="75"/>
        <v/>
      </c>
      <c r="CC176" s="130" t="str">
        <f t="shared" si="76"/>
        <v/>
      </c>
      <c r="CD176" s="130" t="str">
        <f t="shared" si="77"/>
        <v/>
      </c>
      <c r="CE176" s="131">
        <f t="shared" ref="CE176:CE239" si="109">SUM(CA176:CD176)</f>
        <v>0</v>
      </c>
      <c r="CF176" s="259">
        <f t="shared" si="107"/>
        <v>0</v>
      </c>
      <c r="CG176" s="132"/>
      <c r="CH176" s="132"/>
      <c r="CI176" s="132"/>
    </row>
    <row r="177" spans="1:87" s="24" customFormat="1" ht="12.75" customHeight="1" outlineLevel="1" x14ac:dyDescent="0.2">
      <c r="A177" s="177" t="s">
        <v>59</v>
      </c>
      <c r="B177" s="312" t="s">
        <v>60</v>
      </c>
      <c r="C177" s="24">
        <v>169</v>
      </c>
      <c r="D177" s="137"/>
      <c r="E177" s="138"/>
      <c r="F177" s="56"/>
      <c r="G177" s="135"/>
      <c r="H177" s="136"/>
      <c r="I177" s="139"/>
      <c r="J177" s="57"/>
      <c r="K177" s="113"/>
      <c r="L177" s="113"/>
      <c r="M177" s="113"/>
      <c r="N177" s="113"/>
      <c r="O177" s="114">
        <f t="shared" si="78"/>
        <v>0</v>
      </c>
      <c r="P177" s="113"/>
      <c r="Q177" s="113"/>
      <c r="R177" s="113"/>
      <c r="S177" s="113"/>
      <c r="T177" s="114">
        <f t="shared" si="79"/>
        <v>0</v>
      </c>
      <c r="U177" s="113">
        <f t="shared" si="80"/>
        <v>0</v>
      </c>
      <c r="V177" s="136"/>
      <c r="W177" s="313"/>
      <c r="X177" s="313"/>
      <c r="Y177" s="313"/>
      <c r="Z177" s="117">
        <f t="shared" si="81"/>
        <v>0</v>
      </c>
      <c r="AA177" s="118">
        <f t="shared" si="82"/>
        <v>0</v>
      </c>
      <c r="AB177" s="121"/>
      <c r="AC177" s="121"/>
      <c r="AD177" s="121"/>
      <c r="AE177" s="117">
        <f t="shared" si="83"/>
        <v>0</v>
      </c>
      <c r="AF177" s="118">
        <f t="shared" si="84"/>
        <v>0</v>
      </c>
      <c r="AG177" s="120"/>
      <c r="AH177" s="120"/>
      <c r="AI177" s="121"/>
      <c r="AJ177" s="117">
        <f t="shared" si="85"/>
        <v>0</v>
      </c>
      <c r="AK177" s="119">
        <f t="shared" si="86"/>
        <v>0</v>
      </c>
      <c r="AL177" s="53"/>
      <c r="AM177" s="53"/>
      <c r="AN177" s="53"/>
      <c r="AO177" s="54">
        <f t="shared" si="87"/>
        <v>0</v>
      </c>
      <c r="AP177" s="122">
        <f t="shared" si="88"/>
        <v>0</v>
      </c>
      <c r="AQ177" s="123">
        <f t="shared" si="89"/>
        <v>0</v>
      </c>
      <c r="AR177" s="123">
        <f t="shared" si="90"/>
        <v>0</v>
      </c>
      <c r="AS177" s="313"/>
      <c r="AT177" s="313"/>
      <c r="AU177" s="314"/>
      <c r="AV177" s="125">
        <f t="shared" si="91"/>
        <v>0</v>
      </c>
      <c r="AW177" s="119">
        <f t="shared" si="92"/>
        <v>0</v>
      </c>
      <c r="AX177" s="120"/>
      <c r="AY177" s="120"/>
      <c r="AZ177" s="127"/>
      <c r="BA177" s="126">
        <f t="shared" si="93"/>
        <v>0</v>
      </c>
      <c r="BB177" s="119">
        <f t="shared" si="94"/>
        <v>0</v>
      </c>
      <c r="BC177" s="120"/>
      <c r="BD177" s="120"/>
      <c r="BE177" s="127"/>
      <c r="BF177" s="126">
        <f t="shared" si="95"/>
        <v>0</v>
      </c>
      <c r="BG177" s="119">
        <f t="shared" si="96"/>
        <v>0</v>
      </c>
      <c r="BH177" s="120"/>
      <c r="BI177" s="120"/>
      <c r="BJ177" s="127"/>
      <c r="BK177" s="126">
        <f t="shared" si="97"/>
        <v>0</v>
      </c>
      <c r="BL177" s="119">
        <f t="shared" si="98"/>
        <v>0</v>
      </c>
      <c r="BM177" s="123">
        <f t="shared" si="99"/>
        <v>0</v>
      </c>
      <c r="BN177" s="123">
        <f t="shared" si="100"/>
        <v>0</v>
      </c>
      <c r="BO177" s="126">
        <f t="shared" si="108"/>
        <v>0</v>
      </c>
      <c r="BP177" s="128">
        <f t="shared" si="101"/>
        <v>0</v>
      </c>
      <c r="BQ177" s="22"/>
      <c r="BR177" s="129"/>
      <c r="BS177" s="130"/>
      <c r="BT177" s="257" t="str">
        <f t="shared" si="102"/>
        <v/>
      </c>
      <c r="BU177" s="257" t="str">
        <f t="shared" si="103"/>
        <v/>
      </c>
      <c r="BV177" s="257" t="str">
        <f t="shared" si="104"/>
        <v/>
      </c>
      <c r="BW177" s="257" t="str">
        <f t="shared" si="105"/>
        <v/>
      </c>
      <c r="BX177" s="258">
        <f t="shared" si="106"/>
        <v>0</v>
      </c>
      <c r="BY177" s="129"/>
      <c r="BZ177" s="130"/>
      <c r="CA177" s="130" t="str">
        <f t="shared" si="74"/>
        <v/>
      </c>
      <c r="CB177" s="130" t="str">
        <f t="shared" si="75"/>
        <v/>
      </c>
      <c r="CC177" s="130" t="str">
        <f t="shared" si="76"/>
        <v/>
      </c>
      <c r="CD177" s="130" t="str">
        <f t="shared" si="77"/>
        <v/>
      </c>
      <c r="CE177" s="131">
        <f t="shared" si="109"/>
        <v>0</v>
      </c>
      <c r="CF177" s="259">
        <f t="shared" si="107"/>
        <v>0</v>
      </c>
      <c r="CG177" s="132"/>
      <c r="CH177" s="132"/>
      <c r="CI177" s="132"/>
    </row>
    <row r="178" spans="1:87" s="24" customFormat="1" ht="12.75" customHeight="1" outlineLevel="1" x14ac:dyDescent="0.2">
      <c r="A178" s="177" t="s">
        <v>59</v>
      </c>
      <c r="B178" s="312" t="s">
        <v>60</v>
      </c>
      <c r="C178" s="24">
        <v>170</v>
      </c>
      <c r="D178" s="137"/>
      <c r="E178" s="138"/>
      <c r="F178" s="56"/>
      <c r="G178" s="135"/>
      <c r="H178" s="136"/>
      <c r="I178" s="139"/>
      <c r="J178" s="57"/>
      <c r="K178" s="113"/>
      <c r="L178" s="113"/>
      <c r="M178" s="113"/>
      <c r="N178" s="113"/>
      <c r="O178" s="114">
        <f t="shared" si="78"/>
        <v>0</v>
      </c>
      <c r="P178" s="113"/>
      <c r="Q178" s="113"/>
      <c r="R178" s="113"/>
      <c r="S178" s="113"/>
      <c r="T178" s="114">
        <f t="shared" si="79"/>
        <v>0</v>
      </c>
      <c r="U178" s="113">
        <f t="shared" si="80"/>
        <v>0</v>
      </c>
      <c r="V178" s="136"/>
      <c r="W178" s="313"/>
      <c r="X178" s="313"/>
      <c r="Y178" s="313"/>
      <c r="Z178" s="117">
        <f t="shared" si="81"/>
        <v>0</v>
      </c>
      <c r="AA178" s="118">
        <f t="shared" si="82"/>
        <v>0</v>
      </c>
      <c r="AB178" s="121"/>
      <c r="AC178" s="121"/>
      <c r="AD178" s="121"/>
      <c r="AE178" s="117">
        <f t="shared" si="83"/>
        <v>0</v>
      </c>
      <c r="AF178" s="118">
        <f t="shared" si="84"/>
        <v>0</v>
      </c>
      <c r="AG178" s="120"/>
      <c r="AH178" s="120"/>
      <c r="AI178" s="121"/>
      <c r="AJ178" s="117">
        <f t="shared" si="85"/>
        <v>0</v>
      </c>
      <c r="AK178" s="119">
        <f t="shared" si="86"/>
        <v>0</v>
      </c>
      <c r="AL178" s="53"/>
      <c r="AM178" s="53"/>
      <c r="AN178" s="53"/>
      <c r="AO178" s="54">
        <f t="shared" si="87"/>
        <v>0</v>
      </c>
      <c r="AP178" s="122">
        <f t="shared" si="88"/>
        <v>0</v>
      </c>
      <c r="AQ178" s="123">
        <f t="shared" si="89"/>
        <v>0</v>
      </c>
      <c r="AR178" s="123">
        <f t="shared" si="90"/>
        <v>0</v>
      </c>
      <c r="AS178" s="313"/>
      <c r="AT178" s="313"/>
      <c r="AU178" s="314"/>
      <c r="AV178" s="125">
        <f t="shared" si="91"/>
        <v>0</v>
      </c>
      <c r="AW178" s="119">
        <f t="shared" si="92"/>
        <v>0</v>
      </c>
      <c r="AX178" s="120"/>
      <c r="AY178" s="120"/>
      <c r="AZ178" s="127"/>
      <c r="BA178" s="126">
        <f t="shared" si="93"/>
        <v>0</v>
      </c>
      <c r="BB178" s="119">
        <f t="shared" si="94"/>
        <v>0</v>
      </c>
      <c r="BC178" s="120"/>
      <c r="BD178" s="120"/>
      <c r="BE178" s="127"/>
      <c r="BF178" s="126">
        <f t="shared" si="95"/>
        <v>0</v>
      </c>
      <c r="BG178" s="119">
        <f t="shared" si="96"/>
        <v>0</v>
      </c>
      <c r="BH178" s="120"/>
      <c r="BI178" s="120"/>
      <c r="BJ178" s="127"/>
      <c r="BK178" s="126">
        <f t="shared" si="97"/>
        <v>0</v>
      </c>
      <c r="BL178" s="119">
        <f t="shared" si="98"/>
        <v>0</v>
      </c>
      <c r="BM178" s="123">
        <f t="shared" si="99"/>
        <v>0</v>
      </c>
      <c r="BN178" s="123">
        <f t="shared" si="100"/>
        <v>0</v>
      </c>
      <c r="BO178" s="126">
        <f t="shared" si="108"/>
        <v>0</v>
      </c>
      <c r="BP178" s="128">
        <f t="shared" si="101"/>
        <v>0</v>
      </c>
      <c r="BQ178" s="22"/>
      <c r="BR178" s="129"/>
      <c r="BS178" s="130"/>
      <c r="BT178" s="257" t="str">
        <f t="shared" si="102"/>
        <v/>
      </c>
      <c r="BU178" s="257" t="str">
        <f t="shared" si="103"/>
        <v/>
      </c>
      <c r="BV178" s="257" t="str">
        <f t="shared" si="104"/>
        <v/>
      </c>
      <c r="BW178" s="257" t="str">
        <f t="shared" si="105"/>
        <v/>
      </c>
      <c r="BX178" s="258">
        <f t="shared" si="106"/>
        <v>0</v>
      </c>
      <c r="BY178" s="129"/>
      <c r="BZ178" s="130"/>
      <c r="CA178" s="130" t="str">
        <f t="shared" si="74"/>
        <v/>
      </c>
      <c r="CB178" s="130" t="str">
        <f t="shared" si="75"/>
        <v/>
      </c>
      <c r="CC178" s="130" t="str">
        <f t="shared" si="76"/>
        <v/>
      </c>
      <c r="CD178" s="130" t="str">
        <f t="shared" si="77"/>
        <v/>
      </c>
      <c r="CE178" s="131">
        <f t="shared" si="109"/>
        <v>0</v>
      </c>
      <c r="CF178" s="259">
        <f t="shared" si="107"/>
        <v>0</v>
      </c>
      <c r="CG178" s="132"/>
      <c r="CH178" s="132"/>
      <c r="CI178" s="132"/>
    </row>
    <row r="179" spans="1:87" s="24" customFormat="1" ht="12.75" customHeight="1" outlineLevel="1" x14ac:dyDescent="0.2">
      <c r="A179" s="177" t="s">
        <v>59</v>
      </c>
      <c r="B179" s="312" t="s">
        <v>60</v>
      </c>
      <c r="C179" s="24">
        <v>171</v>
      </c>
      <c r="D179" s="137"/>
      <c r="E179" s="138"/>
      <c r="F179" s="56"/>
      <c r="G179" s="135"/>
      <c r="H179" s="136"/>
      <c r="I179" s="139"/>
      <c r="J179" s="57"/>
      <c r="K179" s="113"/>
      <c r="L179" s="113"/>
      <c r="M179" s="113"/>
      <c r="N179" s="113"/>
      <c r="O179" s="114">
        <f t="shared" si="78"/>
        <v>0</v>
      </c>
      <c r="P179" s="113"/>
      <c r="Q179" s="113"/>
      <c r="R179" s="113"/>
      <c r="S179" s="113"/>
      <c r="T179" s="114">
        <f t="shared" si="79"/>
        <v>0</v>
      </c>
      <c r="U179" s="113">
        <f t="shared" si="80"/>
        <v>0</v>
      </c>
      <c r="V179" s="136"/>
      <c r="W179" s="313"/>
      <c r="X179" s="313"/>
      <c r="Y179" s="313"/>
      <c r="Z179" s="117">
        <f t="shared" si="81"/>
        <v>0</v>
      </c>
      <c r="AA179" s="118">
        <f t="shared" si="82"/>
        <v>0</v>
      </c>
      <c r="AB179" s="121"/>
      <c r="AC179" s="121"/>
      <c r="AD179" s="121"/>
      <c r="AE179" s="117">
        <f t="shared" si="83"/>
        <v>0</v>
      </c>
      <c r="AF179" s="118">
        <f t="shared" si="84"/>
        <v>0</v>
      </c>
      <c r="AG179" s="120"/>
      <c r="AH179" s="120"/>
      <c r="AI179" s="121"/>
      <c r="AJ179" s="117">
        <f t="shared" si="85"/>
        <v>0</v>
      </c>
      <c r="AK179" s="119">
        <f t="shared" si="86"/>
        <v>0</v>
      </c>
      <c r="AL179" s="53"/>
      <c r="AM179" s="53"/>
      <c r="AN179" s="53"/>
      <c r="AO179" s="54">
        <f t="shared" si="87"/>
        <v>0</v>
      </c>
      <c r="AP179" s="122">
        <f t="shared" si="88"/>
        <v>0</v>
      </c>
      <c r="AQ179" s="123">
        <f t="shared" si="89"/>
        <v>0</v>
      </c>
      <c r="AR179" s="123">
        <f t="shared" si="90"/>
        <v>0</v>
      </c>
      <c r="AS179" s="313"/>
      <c r="AT179" s="313"/>
      <c r="AU179" s="314"/>
      <c r="AV179" s="125">
        <f t="shared" si="91"/>
        <v>0</v>
      </c>
      <c r="AW179" s="119">
        <f t="shared" si="92"/>
        <v>0</v>
      </c>
      <c r="AX179" s="120"/>
      <c r="AY179" s="120"/>
      <c r="AZ179" s="127"/>
      <c r="BA179" s="126">
        <f t="shared" si="93"/>
        <v>0</v>
      </c>
      <c r="BB179" s="119">
        <f t="shared" si="94"/>
        <v>0</v>
      </c>
      <c r="BC179" s="120"/>
      <c r="BD179" s="120"/>
      <c r="BE179" s="127"/>
      <c r="BF179" s="126">
        <f t="shared" si="95"/>
        <v>0</v>
      </c>
      <c r="BG179" s="119">
        <f t="shared" si="96"/>
        <v>0</v>
      </c>
      <c r="BH179" s="120"/>
      <c r="BI179" s="120"/>
      <c r="BJ179" s="127"/>
      <c r="BK179" s="126">
        <f t="shared" si="97"/>
        <v>0</v>
      </c>
      <c r="BL179" s="119">
        <f t="shared" si="98"/>
        <v>0</v>
      </c>
      <c r="BM179" s="123">
        <f t="shared" si="99"/>
        <v>0</v>
      </c>
      <c r="BN179" s="123">
        <f t="shared" si="100"/>
        <v>0</v>
      </c>
      <c r="BO179" s="126">
        <f t="shared" si="108"/>
        <v>0</v>
      </c>
      <c r="BP179" s="128">
        <f t="shared" si="101"/>
        <v>0</v>
      </c>
      <c r="BQ179" s="22"/>
      <c r="BR179" s="129"/>
      <c r="BS179" s="130"/>
      <c r="BT179" s="257" t="str">
        <f t="shared" si="102"/>
        <v/>
      </c>
      <c r="BU179" s="257" t="str">
        <f t="shared" si="103"/>
        <v/>
      </c>
      <c r="BV179" s="257" t="str">
        <f t="shared" si="104"/>
        <v/>
      </c>
      <c r="BW179" s="257" t="str">
        <f t="shared" si="105"/>
        <v/>
      </c>
      <c r="BX179" s="258">
        <f t="shared" si="106"/>
        <v>0</v>
      </c>
      <c r="BY179" s="129"/>
      <c r="BZ179" s="130"/>
      <c r="CA179" s="130" t="str">
        <f t="shared" si="74"/>
        <v/>
      </c>
      <c r="CB179" s="130" t="str">
        <f t="shared" si="75"/>
        <v/>
      </c>
      <c r="CC179" s="130" t="str">
        <f t="shared" si="76"/>
        <v/>
      </c>
      <c r="CD179" s="130" t="str">
        <f t="shared" si="77"/>
        <v/>
      </c>
      <c r="CE179" s="131">
        <f t="shared" si="109"/>
        <v>0</v>
      </c>
      <c r="CF179" s="259">
        <f t="shared" si="107"/>
        <v>0</v>
      </c>
      <c r="CG179" s="132"/>
      <c r="CH179" s="132"/>
      <c r="CI179" s="132"/>
    </row>
    <row r="180" spans="1:87" s="24" customFormat="1" ht="12.75" customHeight="1" outlineLevel="1" x14ac:dyDescent="0.2">
      <c r="A180" s="177" t="s">
        <v>59</v>
      </c>
      <c r="B180" s="312" t="s">
        <v>60</v>
      </c>
      <c r="C180" s="24">
        <v>172</v>
      </c>
      <c r="D180" s="137"/>
      <c r="E180" s="138"/>
      <c r="F180" s="56"/>
      <c r="G180" s="135"/>
      <c r="H180" s="136"/>
      <c r="I180" s="139"/>
      <c r="J180" s="57"/>
      <c r="K180" s="113"/>
      <c r="L180" s="113"/>
      <c r="M180" s="113"/>
      <c r="N180" s="113"/>
      <c r="O180" s="114">
        <f t="shared" si="78"/>
        <v>0</v>
      </c>
      <c r="P180" s="113"/>
      <c r="Q180" s="113"/>
      <c r="R180" s="113"/>
      <c r="S180" s="113"/>
      <c r="T180" s="114">
        <f t="shared" si="79"/>
        <v>0</v>
      </c>
      <c r="U180" s="113">
        <f t="shared" si="80"/>
        <v>0</v>
      </c>
      <c r="V180" s="136"/>
      <c r="W180" s="313"/>
      <c r="X180" s="313"/>
      <c r="Y180" s="313"/>
      <c r="Z180" s="117">
        <f t="shared" si="81"/>
        <v>0</v>
      </c>
      <c r="AA180" s="118">
        <f t="shared" si="82"/>
        <v>0</v>
      </c>
      <c r="AB180" s="121"/>
      <c r="AC180" s="121"/>
      <c r="AD180" s="121"/>
      <c r="AE180" s="117">
        <f t="shared" si="83"/>
        <v>0</v>
      </c>
      <c r="AF180" s="118">
        <f t="shared" si="84"/>
        <v>0</v>
      </c>
      <c r="AG180" s="120"/>
      <c r="AH180" s="120"/>
      <c r="AI180" s="121"/>
      <c r="AJ180" s="117">
        <f t="shared" si="85"/>
        <v>0</v>
      </c>
      <c r="AK180" s="119">
        <f t="shared" si="86"/>
        <v>0</v>
      </c>
      <c r="AL180" s="53"/>
      <c r="AM180" s="53"/>
      <c r="AN180" s="53"/>
      <c r="AO180" s="54">
        <f t="shared" si="87"/>
        <v>0</v>
      </c>
      <c r="AP180" s="122">
        <f t="shared" si="88"/>
        <v>0</v>
      </c>
      <c r="AQ180" s="123">
        <f t="shared" si="89"/>
        <v>0</v>
      </c>
      <c r="AR180" s="123">
        <f t="shared" si="90"/>
        <v>0</v>
      </c>
      <c r="AS180" s="313"/>
      <c r="AT180" s="313"/>
      <c r="AU180" s="314"/>
      <c r="AV180" s="125">
        <f t="shared" si="91"/>
        <v>0</v>
      </c>
      <c r="AW180" s="119">
        <f t="shared" si="92"/>
        <v>0</v>
      </c>
      <c r="AX180" s="120"/>
      <c r="AY180" s="120"/>
      <c r="AZ180" s="127"/>
      <c r="BA180" s="126">
        <f t="shared" si="93"/>
        <v>0</v>
      </c>
      <c r="BB180" s="119">
        <f t="shared" si="94"/>
        <v>0</v>
      </c>
      <c r="BC180" s="120"/>
      <c r="BD180" s="120"/>
      <c r="BE180" s="127"/>
      <c r="BF180" s="126">
        <f t="shared" si="95"/>
        <v>0</v>
      </c>
      <c r="BG180" s="119">
        <f t="shared" si="96"/>
        <v>0</v>
      </c>
      <c r="BH180" s="120"/>
      <c r="BI180" s="120"/>
      <c r="BJ180" s="127"/>
      <c r="BK180" s="126">
        <f t="shared" si="97"/>
        <v>0</v>
      </c>
      <c r="BL180" s="119">
        <f t="shared" si="98"/>
        <v>0</v>
      </c>
      <c r="BM180" s="123">
        <f t="shared" si="99"/>
        <v>0</v>
      </c>
      <c r="BN180" s="123">
        <f t="shared" si="100"/>
        <v>0</v>
      </c>
      <c r="BO180" s="126">
        <f t="shared" si="108"/>
        <v>0</v>
      </c>
      <c r="BP180" s="128">
        <f t="shared" si="101"/>
        <v>0</v>
      </c>
      <c r="BQ180" s="22"/>
      <c r="BR180" s="129"/>
      <c r="BS180" s="130"/>
      <c r="BT180" s="257" t="str">
        <f t="shared" si="102"/>
        <v/>
      </c>
      <c r="BU180" s="257" t="str">
        <f t="shared" si="103"/>
        <v/>
      </c>
      <c r="BV180" s="257" t="str">
        <f t="shared" si="104"/>
        <v/>
      </c>
      <c r="BW180" s="257" t="str">
        <f t="shared" si="105"/>
        <v/>
      </c>
      <c r="BX180" s="258">
        <f t="shared" si="106"/>
        <v>0</v>
      </c>
      <c r="BY180" s="129"/>
      <c r="BZ180" s="130"/>
      <c r="CA180" s="130" t="str">
        <f t="shared" si="74"/>
        <v/>
      </c>
      <c r="CB180" s="130" t="str">
        <f t="shared" si="75"/>
        <v/>
      </c>
      <c r="CC180" s="130" t="str">
        <f t="shared" si="76"/>
        <v/>
      </c>
      <c r="CD180" s="130" t="str">
        <f t="shared" si="77"/>
        <v/>
      </c>
      <c r="CE180" s="131">
        <f t="shared" si="109"/>
        <v>0</v>
      </c>
      <c r="CF180" s="259">
        <f t="shared" si="107"/>
        <v>0</v>
      </c>
      <c r="CG180" s="132"/>
      <c r="CH180" s="132"/>
      <c r="CI180" s="132"/>
    </row>
    <row r="181" spans="1:87" s="24" customFormat="1" ht="12.75" customHeight="1" outlineLevel="1" x14ac:dyDescent="0.2">
      <c r="A181" s="177" t="s">
        <v>59</v>
      </c>
      <c r="B181" s="312" t="s">
        <v>60</v>
      </c>
      <c r="C181" s="24">
        <v>173</v>
      </c>
      <c r="D181" s="137"/>
      <c r="E181" s="138"/>
      <c r="F181" s="56"/>
      <c r="G181" s="135"/>
      <c r="H181" s="136"/>
      <c r="I181" s="139"/>
      <c r="J181" s="57"/>
      <c r="K181" s="113"/>
      <c r="L181" s="113"/>
      <c r="M181" s="113"/>
      <c r="N181" s="113"/>
      <c r="O181" s="114">
        <f t="shared" si="78"/>
        <v>0</v>
      </c>
      <c r="P181" s="113"/>
      <c r="Q181" s="113"/>
      <c r="R181" s="113"/>
      <c r="S181" s="113"/>
      <c r="T181" s="114">
        <f t="shared" si="79"/>
        <v>0</v>
      </c>
      <c r="U181" s="113">
        <f t="shared" si="80"/>
        <v>0</v>
      </c>
      <c r="V181" s="136"/>
      <c r="W181" s="313"/>
      <c r="X181" s="313"/>
      <c r="Y181" s="313"/>
      <c r="Z181" s="117">
        <f t="shared" si="81"/>
        <v>0</v>
      </c>
      <c r="AA181" s="118">
        <f t="shared" si="82"/>
        <v>0</v>
      </c>
      <c r="AB181" s="121"/>
      <c r="AC181" s="121"/>
      <c r="AD181" s="121"/>
      <c r="AE181" s="117">
        <f t="shared" si="83"/>
        <v>0</v>
      </c>
      <c r="AF181" s="118">
        <f t="shared" si="84"/>
        <v>0</v>
      </c>
      <c r="AG181" s="120"/>
      <c r="AH181" s="120"/>
      <c r="AI181" s="121"/>
      <c r="AJ181" s="117">
        <f t="shared" si="85"/>
        <v>0</v>
      </c>
      <c r="AK181" s="119">
        <f t="shared" si="86"/>
        <v>0</v>
      </c>
      <c r="AL181" s="53"/>
      <c r="AM181" s="53"/>
      <c r="AN181" s="53"/>
      <c r="AO181" s="54">
        <f t="shared" si="87"/>
        <v>0</v>
      </c>
      <c r="AP181" s="122">
        <f t="shared" si="88"/>
        <v>0</v>
      </c>
      <c r="AQ181" s="123">
        <f t="shared" si="89"/>
        <v>0</v>
      </c>
      <c r="AR181" s="123">
        <f t="shared" si="90"/>
        <v>0</v>
      </c>
      <c r="AS181" s="313"/>
      <c r="AT181" s="313"/>
      <c r="AU181" s="314"/>
      <c r="AV181" s="125">
        <f t="shared" si="91"/>
        <v>0</v>
      </c>
      <c r="AW181" s="119">
        <f t="shared" si="92"/>
        <v>0</v>
      </c>
      <c r="AX181" s="120"/>
      <c r="AY181" s="120"/>
      <c r="AZ181" s="127"/>
      <c r="BA181" s="126">
        <f t="shared" si="93"/>
        <v>0</v>
      </c>
      <c r="BB181" s="119">
        <f t="shared" si="94"/>
        <v>0</v>
      </c>
      <c r="BC181" s="120"/>
      <c r="BD181" s="120"/>
      <c r="BE181" s="127"/>
      <c r="BF181" s="126">
        <f t="shared" si="95"/>
        <v>0</v>
      </c>
      <c r="BG181" s="119">
        <f t="shared" si="96"/>
        <v>0</v>
      </c>
      <c r="BH181" s="120"/>
      <c r="BI181" s="120"/>
      <c r="BJ181" s="127"/>
      <c r="BK181" s="126">
        <f t="shared" si="97"/>
        <v>0</v>
      </c>
      <c r="BL181" s="119">
        <f t="shared" si="98"/>
        <v>0</v>
      </c>
      <c r="BM181" s="123">
        <f t="shared" si="99"/>
        <v>0</v>
      </c>
      <c r="BN181" s="123">
        <f t="shared" si="100"/>
        <v>0</v>
      </c>
      <c r="BO181" s="126">
        <f t="shared" si="108"/>
        <v>0</v>
      </c>
      <c r="BP181" s="128">
        <f t="shared" si="101"/>
        <v>0</v>
      </c>
      <c r="BQ181" s="22"/>
      <c r="BR181" s="129"/>
      <c r="BS181" s="130"/>
      <c r="BT181" s="257" t="str">
        <f t="shared" si="102"/>
        <v/>
      </c>
      <c r="BU181" s="257" t="str">
        <f t="shared" si="103"/>
        <v/>
      </c>
      <c r="BV181" s="257" t="str">
        <f t="shared" si="104"/>
        <v/>
      </c>
      <c r="BW181" s="257" t="str">
        <f t="shared" si="105"/>
        <v/>
      </c>
      <c r="BX181" s="258">
        <f t="shared" si="106"/>
        <v>0</v>
      </c>
      <c r="BY181" s="129"/>
      <c r="BZ181" s="130"/>
      <c r="CA181" s="130" t="str">
        <f t="shared" si="74"/>
        <v/>
      </c>
      <c r="CB181" s="130" t="str">
        <f t="shared" si="75"/>
        <v/>
      </c>
      <c r="CC181" s="130" t="str">
        <f t="shared" si="76"/>
        <v/>
      </c>
      <c r="CD181" s="130" t="str">
        <f t="shared" si="77"/>
        <v/>
      </c>
      <c r="CE181" s="131">
        <f t="shared" si="109"/>
        <v>0</v>
      </c>
      <c r="CF181" s="259">
        <f t="shared" si="107"/>
        <v>0</v>
      </c>
      <c r="CG181" s="132"/>
      <c r="CH181" s="132"/>
      <c r="CI181" s="132"/>
    </row>
    <row r="182" spans="1:87" s="24" customFormat="1" ht="12.75" customHeight="1" outlineLevel="1" x14ac:dyDescent="0.2">
      <c r="A182" s="177" t="s">
        <v>59</v>
      </c>
      <c r="B182" s="312" t="s">
        <v>60</v>
      </c>
      <c r="C182" s="24">
        <v>174</v>
      </c>
      <c r="D182" s="137"/>
      <c r="E182" s="138"/>
      <c r="F182" s="56"/>
      <c r="G182" s="135"/>
      <c r="H182" s="136"/>
      <c r="I182" s="139"/>
      <c r="J182" s="57"/>
      <c r="K182" s="113"/>
      <c r="L182" s="113"/>
      <c r="M182" s="113"/>
      <c r="N182" s="113"/>
      <c r="O182" s="114">
        <f t="shared" si="78"/>
        <v>0</v>
      </c>
      <c r="P182" s="113"/>
      <c r="Q182" s="113"/>
      <c r="R182" s="113"/>
      <c r="S182" s="113"/>
      <c r="T182" s="114">
        <f t="shared" si="79"/>
        <v>0</v>
      </c>
      <c r="U182" s="113">
        <f t="shared" si="80"/>
        <v>0</v>
      </c>
      <c r="V182" s="136"/>
      <c r="W182" s="313"/>
      <c r="X182" s="313"/>
      <c r="Y182" s="313"/>
      <c r="Z182" s="117">
        <f t="shared" si="81"/>
        <v>0</v>
      </c>
      <c r="AA182" s="118">
        <f t="shared" si="82"/>
        <v>0</v>
      </c>
      <c r="AB182" s="121"/>
      <c r="AC182" s="121"/>
      <c r="AD182" s="121"/>
      <c r="AE182" s="117">
        <f t="shared" si="83"/>
        <v>0</v>
      </c>
      <c r="AF182" s="118">
        <f t="shared" si="84"/>
        <v>0</v>
      </c>
      <c r="AG182" s="120"/>
      <c r="AH182" s="120"/>
      <c r="AI182" s="121"/>
      <c r="AJ182" s="117">
        <f t="shared" si="85"/>
        <v>0</v>
      </c>
      <c r="AK182" s="119">
        <f t="shared" si="86"/>
        <v>0</v>
      </c>
      <c r="AL182" s="53"/>
      <c r="AM182" s="53"/>
      <c r="AN182" s="53"/>
      <c r="AO182" s="54">
        <f t="shared" si="87"/>
        <v>0</v>
      </c>
      <c r="AP182" s="122">
        <f t="shared" si="88"/>
        <v>0</v>
      </c>
      <c r="AQ182" s="123">
        <f t="shared" si="89"/>
        <v>0</v>
      </c>
      <c r="AR182" s="123">
        <f t="shared" si="90"/>
        <v>0</v>
      </c>
      <c r="AS182" s="313"/>
      <c r="AT182" s="313"/>
      <c r="AU182" s="314"/>
      <c r="AV182" s="125">
        <f t="shared" si="91"/>
        <v>0</v>
      </c>
      <c r="AW182" s="119">
        <f t="shared" si="92"/>
        <v>0</v>
      </c>
      <c r="AX182" s="120"/>
      <c r="AY182" s="120"/>
      <c r="AZ182" s="127"/>
      <c r="BA182" s="126">
        <f t="shared" si="93"/>
        <v>0</v>
      </c>
      <c r="BB182" s="119">
        <f t="shared" si="94"/>
        <v>0</v>
      </c>
      <c r="BC182" s="120"/>
      <c r="BD182" s="120"/>
      <c r="BE182" s="127"/>
      <c r="BF182" s="126">
        <f t="shared" si="95"/>
        <v>0</v>
      </c>
      <c r="BG182" s="119">
        <f t="shared" si="96"/>
        <v>0</v>
      </c>
      <c r="BH182" s="120"/>
      <c r="BI182" s="120"/>
      <c r="BJ182" s="127"/>
      <c r="BK182" s="126">
        <f t="shared" si="97"/>
        <v>0</v>
      </c>
      <c r="BL182" s="119">
        <f t="shared" si="98"/>
        <v>0</v>
      </c>
      <c r="BM182" s="123">
        <f t="shared" si="99"/>
        <v>0</v>
      </c>
      <c r="BN182" s="123">
        <f t="shared" si="100"/>
        <v>0</v>
      </c>
      <c r="BO182" s="126">
        <f t="shared" si="108"/>
        <v>0</v>
      </c>
      <c r="BP182" s="128">
        <f t="shared" si="101"/>
        <v>0</v>
      </c>
      <c r="BQ182" s="22"/>
      <c r="BR182" s="129"/>
      <c r="BS182" s="130"/>
      <c r="BT182" s="257" t="str">
        <f t="shared" si="102"/>
        <v/>
      </c>
      <c r="BU182" s="257" t="str">
        <f t="shared" si="103"/>
        <v/>
      </c>
      <c r="BV182" s="257" t="str">
        <f t="shared" si="104"/>
        <v/>
      </c>
      <c r="BW182" s="257" t="str">
        <f t="shared" si="105"/>
        <v/>
      </c>
      <c r="BX182" s="258">
        <f t="shared" si="106"/>
        <v>0</v>
      </c>
      <c r="BY182" s="129"/>
      <c r="BZ182" s="130"/>
      <c r="CA182" s="130" t="str">
        <f t="shared" si="74"/>
        <v/>
      </c>
      <c r="CB182" s="130" t="str">
        <f t="shared" si="75"/>
        <v/>
      </c>
      <c r="CC182" s="130" t="str">
        <f t="shared" si="76"/>
        <v/>
      </c>
      <c r="CD182" s="130" t="str">
        <f t="shared" si="77"/>
        <v/>
      </c>
      <c r="CE182" s="131">
        <f t="shared" si="109"/>
        <v>0</v>
      </c>
      <c r="CF182" s="259">
        <f t="shared" si="107"/>
        <v>0</v>
      </c>
      <c r="CG182" s="132"/>
      <c r="CH182" s="132"/>
      <c r="CI182" s="132"/>
    </row>
    <row r="183" spans="1:87" s="24" customFormat="1" ht="12.75" customHeight="1" outlineLevel="1" x14ac:dyDescent="0.2">
      <c r="A183" s="177" t="s">
        <v>59</v>
      </c>
      <c r="B183" s="312" t="s">
        <v>60</v>
      </c>
      <c r="C183" s="24">
        <v>175</v>
      </c>
      <c r="D183" s="137"/>
      <c r="E183" s="138"/>
      <c r="F183" s="56"/>
      <c r="G183" s="135"/>
      <c r="H183" s="136"/>
      <c r="I183" s="139"/>
      <c r="J183" s="57"/>
      <c r="K183" s="113"/>
      <c r="L183" s="113"/>
      <c r="M183" s="113"/>
      <c r="N183" s="113"/>
      <c r="O183" s="114">
        <f t="shared" si="78"/>
        <v>0</v>
      </c>
      <c r="P183" s="113"/>
      <c r="Q183" s="113"/>
      <c r="R183" s="113"/>
      <c r="S183" s="113"/>
      <c r="T183" s="114">
        <f t="shared" si="79"/>
        <v>0</v>
      </c>
      <c r="U183" s="113">
        <f t="shared" si="80"/>
        <v>0</v>
      </c>
      <c r="V183" s="136"/>
      <c r="W183" s="313"/>
      <c r="X183" s="313"/>
      <c r="Y183" s="313"/>
      <c r="Z183" s="117">
        <f t="shared" si="81"/>
        <v>0</v>
      </c>
      <c r="AA183" s="118">
        <f t="shared" si="82"/>
        <v>0</v>
      </c>
      <c r="AB183" s="121"/>
      <c r="AC183" s="121"/>
      <c r="AD183" s="121"/>
      <c r="AE183" s="117">
        <f t="shared" si="83"/>
        <v>0</v>
      </c>
      <c r="AF183" s="118">
        <f t="shared" si="84"/>
        <v>0</v>
      </c>
      <c r="AG183" s="120"/>
      <c r="AH183" s="120"/>
      <c r="AI183" s="121"/>
      <c r="AJ183" s="117">
        <f t="shared" si="85"/>
        <v>0</v>
      </c>
      <c r="AK183" s="119">
        <f t="shared" si="86"/>
        <v>0</v>
      </c>
      <c r="AL183" s="53"/>
      <c r="AM183" s="53"/>
      <c r="AN183" s="53"/>
      <c r="AO183" s="54">
        <f t="shared" si="87"/>
        <v>0</v>
      </c>
      <c r="AP183" s="122">
        <f t="shared" si="88"/>
        <v>0</v>
      </c>
      <c r="AQ183" s="123">
        <f t="shared" si="89"/>
        <v>0</v>
      </c>
      <c r="AR183" s="123">
        <f t="shared" si="90"/>
        <v>0</v>
      </c>
      <c r="AS183" s="313"/>
      <c r="AT183" s="313"/>
      <c r="AU183" s="314"/>
      <c r="AV183" s="125">
        <f t="shared" si="91"/>
        <v>0</v>
      </c>
      <c r="AW183" s="119">
        <f t="shared" si="92"/>
        <v>0</v>
      </c>
      <c r="AX183" s="120"/>
      <c r="AY183" s="120"/>
      <c r="AZ183" s="127"/>
      <c r="BA183" s="126">
        <f t="shared" si="93"/>
        <v>0</v>
      </c>
      <c r="BB183" s="119">
        <f t="shared" si="94"/>
        <v>0</v>
      </c>
      <c r="BC183" s="120"/>
      <c r="BD183" s="120"/>
      <c r="BE183" s="127"/>
      <c r="BF183" s="126">
        <f t="shared" si="95"/>
        <v>0</v>
      </c>
      <c r="BG183" s="119">
        <f t="shared" si="96"/>
        <v>0</v>
      </c>
      <c r="BH183" s="120"/>
      <c r="BI183" s="120"/>
      <c r="BJ183" s="127"/>
      <c r="BK183" s="126">
        <f t="shared" si="97"/>
        <v>0</v>
      </c>
      <c r="BL183" s="119">
        <f t="shared" si="98"/>
        <v>0</v>
      </c>
      <c r="BM183" s="123">
        <f t="shared" si="99"/>
        <v>0</v>
      </c>
      <c r="BN183" s="123">
        <f t="shared" si="100"/>
        <v>0</v>
      </c>
      <c r="BO183" s="126">
        <f t="shared" si="108"/>
        <v>0</v>
      </c>
      <c r="BP183" s="128">
        <f t="shared" si="101"/>
        <v>0</v>
      </c>
      <c r="BQ183" s="22"/>
      <c r="BR183" s="129"/>
      <c r="BS183" s="130"/>
      <c r="BT183" s="257" t="str">
        <f t="shared" si="102"/>
        <v/>
      </c>
      <c r="BU183" s="257" t="str">
        <f t="shared" si="103"/>
        <v/>
      </c>
      <c r="BV183" s="257" t="str">
        <f t="shared" si="104"/>
        <v/>
      </c>
      <c r="BW183" s="257" t="str">
        <f t="shared" si="105"/>
        <v/>
      </c>
      <c r="BX183" s="258">
        <f t="shared" si="106"/>
        <v>0</v>
      </c>
      <c r="BY183" s="129"/>
      <c r="BZ183" s="130"/>
      <c r="CA183" s="130" t="str">
        <f t="shared" si="74"/>
        <v/>
      </c>
      <c r="CB183" s="130" t="str">
        <f t="shared" si="75"/>
        <v/>
      </c>
      <c r="CC183" s="130" t="str">
        <f t="shared" si="76"/>
        <v/>
      </c>
      <c r="CD183" s="130" t="str">
        <f t="shared" si="77"/>
        <v/>
      </c>
      <c r="CE183" s="131">
        <f t="shared" si="109"/>
        <v>0</v>
      </c>
      <c r="CF183" s="259">
        <f t="shared" si="107"/>
        <v>0</v>
      </c>
      <c r="CG183" s="132"/>
      <c r="CH183" s="132"/>
      <c r="CI183" s="132"/>
    </row>
    <row r="184" spans="1:87" s="24" customFormat="1" ht="12.75" customHeight="1" outlineLevel="1" x14ac:dyDescent="0.2">
      <c r="A184" s="177" t="s">
        <v>59</v>
      </c>
      <c r="B184" s="312" t="s">
        <v>60</v>
      </c>
      <c r="C184" s="24">
        <v>176</v>
      </c>
      <c r="D184" s="137"/>
      <c r="E184" s="138"/>
      <c r="F184" s="56"/>
      <c r="G184" s="135"/>
      <c r="H184" s="136"/>
      <c r="I184" s="139"/>
      <c r="J184" s="57"/>
      <c r="K184" s="113"/>
      <c r="L184" s="113"/>
      <c r="M184" s="113"/>
      <c r="N184" s="113"/>
      <c r="O184" s="114">
        <f t="shared" si="78"/>
        <v>0</v>
      </c>
      <c r="P184" s="113"/>
      <c r="Q184" s="113"/>
      <c r="R184" s="113"/>
      <c r="S184" s="113"/>
      <c r="T184" s="114">
        <f t="shared" si="79"/>
        <v>0</v>
      </c>
      <c r="U184" s="113">
        <f t="shared" si="80"/>
        <v>0</v>
      </c>
      <c r="V184" s="136"/>
      <c r="W184" s="313"/>
      <c r="X184" s="313"/>
      <c r="Y184" s="313"/>
      <c r="Z184" s="117">
        <f t="shared" si="81"/>
        <v>0</v>
      </c>
      <c r="AA184" s="118">
        <f t="shared" si="82"/>
        <v>0</v>
      </c>
      <c r="AB184" s="121"/>
      <c r="AC184" s="121"/>
      <c r="AD184" s="121"/>
      <c r="AE184" s="117">
        <f t="shared" si="83"/>
        <v>0</v>
      </c>
      <c r="AF184" s="118">
        <f t="shared" si="84"/>
        <v>0</v>
      </c>
      <c r="AG184" s="120"/>
      <c r="AH184" s="120"/>
      <c r="AI184" s="121"/>
      <c r="AJ184" s="117">
        <f t="shared" si="85"/>
        <v>0</v>
      </c>
      <c r="AK184" s="119">
        <f t="shared" si="86"/>
        <v>0</v>
      </c>
      <c r="AL184" s="53"/>
      <c r="AM184" s="53"/>
      <c r="AN184" s="53"/>
      <c r="AO184" s="54">
        <f t="shared" si="87"/>
        <v>0</v>
      </c>
      <c r="AP184" s="122">
        <f t="shared" si="88"/>
        <v>0</v>
      </c>
      <c r="AQ184" s="123">
        <f t="shared" si="89"/>
        <v>0</v>
      </c>
      <c r="AR184" s="123">
        <f t="shared" si="90"/>
        <v>0</v>
      </c>
      <c r="AS184" s="313"/>
      <c r="AT184" s="313"/>
      <c r="AU184" s="314"/>
      <c r="AV184" s="125">
        <f t="shared" si="91"/>
        <v>0</v>
      </c>
      <c r="AW184" s="119">
        <f t="shared" si="92"/>
        <v>0</v>
      </c>
      <c r="AX184" s="120"/>
      <c r="AY184" s="120"/>
      <c r="AZ184" s="127"/>
      <c r="BA184" s="126">
        <f t="shared" si="93"/>
        <v>0</v>
      </c>
      <c r="BB184" s="119">
        <f t="shared" si="94"/>
        <v>0</v>
      </c>
      <c r="BC184" s="120"/>
      <c r="BD184" s="120"/>
      <c r="BE184" s="127"/>
      <c r="BF184" s="126">
        <f t="shared" si="95"/>
        <v>0</v>
      </c>
      <c r="BG184" s="119">
        <f t="shared" si="96"/>
        <v>0</v>
      </c>
      <c r="BH184" s="120"/>
      <c r="BI184" s="120"/>
      <c r="BJ184" s="127"/>
      <c r="BK184" s="126">
        <f t="shared" si="97"/>
        <v>0</v>
      </c>
      <c r="BL184" s="119">
        <f t="shared" si="98"/>
        <v>0</v>
      </c>
      <c r="BM184" s="123">
        <f t="shared" si="99"/>
        <v>0</v>
      </c>
      <c r="BN184" s="123">
        <f t="shared" si="100"/>
        <v>0</v>
      </c>
      <c r="BO184" s="126">
        <f t="shared" si="108"/>
        <v>0</v>
      </c>
      <c r="BP184" s="128">
        <f t="shared" si="101"/>
        <v>0</v>
      </c>
      <c r="BQ184" s="22"/>
      <c r="BR184" s="129"/>
      <c r="BS184" s="130"/>
      <c r="BT184" s="257" t="str">
        <f t="shared" si="102"/>
        <v/>
      </c>
      <c r="BU184" s="257" t="str">
        <f t="shared" si="103"/>
        <v/>
      </c>
      <c r="BV184" s="257" t="str">
        <f t="shared" si="104"/>
        <v/>
      </c>
      <c r="BW184" s="257" t="str">
        <f t="shared" si="105"/>
        <v/>
      </c>
      <c r="BX184" s="258">
        <f t="shared" si="106"/>
        <v>0</v>
      </c>
      <c r="BY184" s="129"/>
      <c r="BZ184" s="130"/>
      <c r="CA184" s="130" t="str">
        <f t="shared" si="74"/>
        <v/>
      </c>
      <c r="CB184" s="130" t="str">
        <f t="shared" si="75"/>
        <v/>
      </c>
      <c r="CC184" s="130" t="str">
        <f t="shared" si="76"/>
        <v/>
      </c>
      <c r="CD184" s="130" t="str">
        <f t="shared" si="77"/>
        <v/>
      </c>
      <c r="CE184" s="131">
        <f t="shared" si="109"/>
        <v>0</v>
      </c>
      <c r="CF184" s="259">
        <f t="shared" si="107"/>
        <v>0</v>
      </c>
      <c r="CG184" s="132"/>
      <c r="CH184" s="132"/>
      <c r="CI184" s="132"/>
    </row>
    <row r="185" spans="1:87" s="24" customFormat="1" ht="12.75" customHeight="1" outlineLevel="1" x14ac:dyDescent="0.2">
      <c r="A185" s="177" t="s">
        <v>59</v>
      </c>
      <c r="B185" s="312" t="s">
        <v>60</v>
      </c>
      <c r="C185" s="24">
        <v>177</v>
      </c>
      <c r="D185" s="137"/>
      <c r="E185" s="138"/>
      <c r="F185" s="56"/>
      <c r="G185" s="135"/>
      <c r="H185" s="136"/>
      <c r="I185" s="139"/>
      <c r="J185" s="57"/>
      <c r="K185" s="113"/>
      <c r="L185" s="113"/>
      <c r="M185" s="113"/>
      <c r="N185" s="113"/>
      <c r="O185" s="114">
        <f t="shared" si="78"/>
        <v>0</v>
      </c>
      <c r="P185" s="113"/>
      <c r="Q185" s="113"/>
      <c r="R185" s="113"/>
      <c r="S185" s="113"/>
      <c r="T185" s="114">
        <f t="shared" si="79"/>
        <v>0</v>
      </c>
      <c r="U185" s="113">
        <f t="shared" si="80"/>
        <v>0</v>
      </c>
      <c r="V185" s="136"/>
      <c r="W185" s="313"/>
      <c r="X185" s="313"/>
      <c r="Y185" s="313"/>
      <c r="Z185" s="117">
        <f t="shared" si="81"/>
        <v>0</v>
      </c>
      <c r="AA185" s="118">
        <f t="shared" si="82"/>
        <v>0</v>
      </c>
      <c r="AB185" s="121"/>
      <c r="AC185" s="121"/>
      <c r="AD185" s="121"/>
      <c r="AE185" s="117">
        <f t="shared" si="83"/>
        <v>0</v>
      </c>
      <c r="AF185" s="118">
        <f t="shared" si="84"/>
        <v>0</v>
      </c>
      <c r="AG185" s="120"/>
      <c r="AH185" s="120"/>
      <c r="AI185" s="121"/>
      <c r="AJ185" s="117">
        <f t="shared" si="85"/>
        <v>0</v>
      </c>
      <c r="AK185" s="119">
        <f t="shared" si="86"/>
        <v>0</v>
      </c>
      <c r="AL185" s="53"/>
      <c r="AM185" s="53"/>
      <c r="AN185" s="53"/>
      <c r="AO185" s="54">
        <f t="shared" si="87"/>
        <v>0</v>
      </c>
      <c r="AP185" s="122">
        <f t="shared" si="88"/>
        <v>0</v>
      </c>
      <c r="AQ185" s="123">
        <f t="shared" si="89"/>
        <v>0</v>
      </c>
      <c r="AR185" s="123">
        <f t="shared" si="90"/>
        <v>0</v>
      </c>
      <c r="AS185" s="313"/>
      <c r="AT185" s="313"/>
      <c r="AU185" s="314"/>
      <c r="AV185" s="125">
        <f t="shared" si="91"/>
        <v>0</v>
      </c>
      <c r="AW185" s="119">
        <f t="shared" si="92"/>
        <v>0</v>
      </c>
      <c r="AX185" s="120"/>
      <c r="AY185" s="120"/>
      <c r="AZ185" s="127"/>
      <c r="BA185" s="126">
        <f t="shared" si="93"/>
        <v>0</v>
      </c>
      <c r="BB185" s="119">
        <f t="shared" si="94"/>
        <v>0</v>
      </c>
      <c r="BC185" s="120"/>
      <c r="BD185" s="120"/>
      <c r="BE185" s="127"/>
      <c r="BF185" s="126">
        <f t="shared" si="95"/>
        <v>0</v>
      </c>
      <c r="BG185" s="119">
        <f t="shared" si="96"/>
        <v>0</v>
      </c>
      <c r="BH185" s="120"/>
      <c r="BI185" s="120"/>
      <c r="BJ185" s="127"/>
      <c r="BK185" s="126">
        <f t="shared" si="97"/>
        <v>0</v>
      </c>
      <c r="BL185" s="119">
        <f t="shared" si="98"/>
        <v>0</v>
      </c>
      <c r="BM185" s="123">
        <f t="shared" si="99"/>
        <v>0</v>
      </c>
      <c r="BN185" s="123">
        <f t="shared" si="100"/>
        <v>0</v>
      </c>
      <c r="BO185" s="126">
        <f t="shared" si="108"/>
        <v>0</v>
      </c>
      <c r="BP185" s="128">
        <f t="shared" si="101"/>
        <v>0</v>
      </c>
      <c r="BQ185" s="22"/>
      <c r="BR185" s="129"/>
      <c r="BS185" s="130"/>
      <c r="BT185" s="257" t="str">
        <f t="shared" si="102"/>
        <v/>
      </c>
      <c r="BU185" s="257" t="str">
        <f t="shared" si="103"/>
        <v/>
      </c>
      <c r="BV185" s="257" t="str">
        <f t="shared" si="104"/>
        <v/>
      </c>
      <c r="BW185" s="257" t="str">
        <f t="shared" si="105"/>
        <v/>
      </c>
      <c r="BX185" s="258">
        <f t="shared" si="106"/>
        <v>0</v>
      </c>
      <c r="BY185" s="129"/>
      <c r="BZ185" s="130"/>
      <c r="CA185" s="130" t="str">
        <f t="shared" si="74"/>
        <v/>
      </c>
      <c r="CB185" s="130" t="str">
        <f t="shared" si="75"/>
        <v/>
      </c>
      <c r="CC185" s="130" t="str">
        <f t="shared" si="76"/>
        <v/>
      </c>
      <c r="CD185" s="130" t="str">
        <f t="shared" si="77"/>
        <v/>
      </c>
      <c r="CE185" s="131">
        <f t="shared" si="109"/>
        <v>0</v>
      </c>
      <c r="CF185" s="259">
        <f t="shared" si="107"/>
        <v>0</v>
      </c>
      <c r="CG185" s="132"/>
      <c r="CH185" s="132"/>
      <c r="CI185" s="132"/>
    </row>
    <row r="186" spans="1:87" s="24" customFormat="1" ht="12.75" customHeight="1" outlineLevel="1" x14ac:dyDescent="0.2">
      <c r="A186" s="177" t="s">
        <v>59</v>
      </c>
      <c r="B186" s="312" t="s">
        <v>60</v>
      </c>
      <c r="C186" s="24">
        <v>178</v>
      </c>
      <c r="D186" s="137"/>
      <c r="E186" s="138"/>
      <c r="F186" s="56"/>
      <c r="G186" s="135"/>
      <c r="H186" s="136"/>
      <c r="I186" s="139"/>
      <c r="J186" s="57"/>
      <c r="K186" s="113"/>
      <c r="L186" s="113"/>
      <c r="M186" s="113"/>
      <c r="N186" s="113"/>
      <c r="O186" s="114">
        <f t="shared" si="78"/>
        <v>0</v>
      </c>
      <c r="P186" s="113"/>
      <c r="Q186" s="113"/>
      <c r="R186" s="113"/>
      <c r="S186" s="113"/>
      <c r="T186" s="114">
        <f t="shared" si="79"/>
        <v>0</v>
      </c>
      <c r="U186" s="113">
        <f t="shared" si="80"/>
        <v>0</v>
      </c>
      <c r="V186" s="136"/>
      <c r="W186" s="313"/>
      <c r="X186" s="313"/>
      <c r="Y186" s="313"/>
      <c r="Z186" s="117">
        <f t="shared" si="81"/>
        <v>0</v>
      </c>
      <c r="AA186" s="118">
        <f t="shared" si="82"/>
        <v>0</v>
      </c>
      <c r="AB186" s="121"/>
      <c r="AC186" s="121"/>
      <c r="AD186" s="121"/>
      <c r="AE186" s="117">
        <f t="shared" si="83"/>
        <v>0</v>
      </c>
      <c r="AF186" s="118">
        <f t="shared" si="84"/>
        <v>0</v>
      </c>
      <c r="AG186" s="120"/>
      <c r="AH186" s="120"/>
      <c r="AI186" s="121"/>
      <c r="AJ186" s="117">
        <f t="shared" si="85"/>
        <v>0</v>
      </c>
      <c r="AK186" s="119">
        <f t="shared" si="86"/>
        <v>0</v>
      </c>
      <c r="AL186" s="53"/>
      <c r="AM186" s="53"/>
      <c r="AN186" s="53"/>
      <c r="AO186" s="54">
        <f t="shared" si="87"/>
        <v>0</v>
      </c>
      <c r="AP186" s="122">
        <f t="shared" si="88"/>
        <v>0</v>
      </c>
      <c r="AQ186" s="123">
        <f t="shared" si="89"/>
        <v>0</v>
      </c>
      <c r="AR186" s="123">
        <f t="shared" si="90"/>
        <v>0</v>
      </c>
      <c r="AS186" s="313"/>
      <c r="AT186" s="313"/>
      <c r="AU186" s="314"/>
      <c r="AV186" s="125">
        <f t="shared" si="91"/>
        <v>0</v>
      </c>
      <c r="AW186" s="119">
        <f t="shared" si="92"/>
        <v>0</v>
      </c>
      <c r="AX186" s="120"/>
      <c r="AY186" s="120"/>
      <c r="AZ186" s="127"/>
      <c r="BA186" s="126">
        <f t="shared" si="93"/>
        <v>0</v>
      </c>
      <c r="BB186" s="119">
        <f t="shared" si="94"/>
        <v>0</v>
      </c>
      <c r="BC186" s="120"/>
      <c r="BD186" s="120"/>
      <c r="BE186" s="127"/>
      <c r="BF186" s="126">
        <f t="shared" si="95"/>
        <v>0</v>
      </c>
      <c r="BG186" s="119">
        <f t="shared" si="96"/>
        <v>0</v>
      </c>
      <c r="BH186" s="120"/>
      <c r="BI186" s="120"/>
      <c r="BJ186" s="127"/>
      <c r="BK186" s="126">
        <f t="shared" si="97"/>
        <v>0</v>
      </c>
      <c r="BL186" s="119">
        <f t="shared" si="98"/>
        <v>0</v>
      </c>
      <c r="BM186" s="123">
        <f t="shared" si="99"/>
        <v>0</v>
      </c>
      <c r="BN186" s="123">
        <f t="shared" si="100"/>
        <v>0</v>
      </c>
      <c r="BO186" s="126">
        <f t="shared" si="108"/>
        <v>0</v>
      </c>
      <c r="BP186" s="128">
        <f t="shared" si="101"/>
        <v>0</v>
      </c>
      <c r="BQ186" s="22"/>
      <c r="BR186" s="129"/>
      <c r="BS186" s="130"/>
      <c r="BT186" s="257" t="str">
        <f t="shared" si="102"/>
        <v/>
      </c>
      <c r="BU186" s="257" t="str">
        <f t="shared" si="103"/>
        <v/>
      </c>
      <c r="BV186" s="257" t="str">
        <f t="shared" si="104"/>
        <v/>
      </c>
      <c r="BW186" s="257" t="str">
        <f t="shared" si="105"/>
        <v/>
      </c>
      <c r="BX186" s="258">
        <f t="shared" si="106"/>
        <v>0</v>
      </c>
      <c r="BY186" s="129"/>
      <c r="BZ186" s="130"/>
      <c r="CA186" s="130" t="str">
        <f t="shared" si="74"/>
        <v/>
      </c>
      <c r="CB186" s="130" t="str">
        <f t="shared" si="75"/>
        <v/>
      </c>
      <c r="CC186" s="130" t="str">
        <f t="shared" si="76"/>
        <v/>
      </c>
      <c r="CD186" s="130" t="str">
        <f t="shared" si="77"/>
        <v/>
      </c>
      <c r="CE186" s="131">
        <f t="shared" si="109"/>
        <v>0</v>
      </c>
      <c r="CF186" s="259">
        <f t="shared" si="107"/>
        <v>0</v>
      </c>
      <c r="CG186" s="132"/>
      <c r="CH186" s="132"/>
      <c r="CI186" s="132"/>
    </row>
    <row r="187" spans="1:87" s="24" customFormat="1" ht="12.75" customHeight="1" outlineLevel="1" x14ac:dyDescent="0.2">
      <c r="A187" s="177" t="s">
        <v>59</v>
      </c>
      <c r="B187" s="312" t="s">
        <v>60</v>
      </c>
      <c r="C187" s="24">
        <v>179</v>
      </c>
      <c r="D187" s="137"/>
      <c r="E187" s="138"/>
      <c r="F187" s="56"/>
      <c r="G187" s="135"/>
      <c r="H187" s="136"/>
      <c r="I187" s="139"/>
      <c r="J187" s="57"/>
      <c r="K187" s="113"/>
      <c r="L187" s="113"/>
      <c r="M187" s="113"/>
      <c r="N187" s="113"/>
      <c r="O187" s="114">
        <f t="shared" si="78"/>
        <v>0</v>
      </c>
      <c r="P187" s="113"/>
      <c r="Q187" s="113"/>
      <c r="R187" s="113"/>
      <c r="S187" s="113"/>
      <c r="T187" s="114">
        <f t="shared" si="79"/>
        <v>0</v>
      </c>
      <c r="U187" s="113">
        <f t="shared" si="80"/>
        <v>0</v>
      </c>
      <c r="V187" s="136"/>
      <c r="W187" s="313"/>
      <c r="X187" s="313"/>
      <c r="Y187" s="313"/>
      <c r="Z187" s="117">
        <f t="shared" si="81"/>
        <v>0</v>
      </c>
      <c r="AA187" s="118">
        <f t="shared" si="82"/>
        <v>0</v>
      </c>
      <c r="AB187" s="121"/>
      <c r="AC187" s="121"/>
      <c r="AD187" s="121"/>
      <c r="AE187" s="117">
        <f t="shared" si="83"/>
        <v>0</v>
      </c>
      <c r="AF187" s="118">
        <f t="shared" si="84"/>
        <v>0</v>
      </c>
      <c r="AG187" s="120"/>
      <c r="AH187" s="120"/>
      <c r="AI187" s="121"/>
      <c r="AJ187" s="117">
        <f t="shared" si="85"/>
        <v>0</v>
      </c>
      <c r="AK187" s="119">
        <f t="shared" si="86"/>
        <v>0</v>
      </c>
      <c r="AL187" s="53"/>
      <c r="AM187" s="53"/>
      <c r="AN187" s="53"/>
      <c r="AO187" s="54">
        <f t="shared" si="87"/>
        <v>0</v>
      </c>
      <c r="AP187" s="122">
        <f t="shared" si="88"/>
        <v>0</v>
      </c>
      <c r="AQ187" s="123">
        <f t="shared" si="89"/>
        <v>0</v>
      </c>
      <c r="AR187" s="123">
        <f t="shared" si="90"/>
        <v>0</v>
      </c>
      <c r="AS187" s="313"/>
      <c r="AT187" s="313"/>
      <c r="AU187" s="314"/>
      <c r="AV187" s="125">
        <f t="shared" si="91"/>
        <v>0</v>
      </c>
      <c r="AW187" s="119">
        <f t="shared" si="92"/>
        <v>0</v>
      </c>
      <c r="AX187" s="120"/>
      <c r="AY187" s="120"/>
      <c r="AZ187" s="127"/>
      <c r="BA187" s="126">
        <f t="shared" si="93"/>
        <v>0</v>
      </c>
      <c r="BB187" s="119">
        <f t="shared" si="94"/>
        <v>0</v>
      </c>
      <c r="BC187" s="120"/>
      <c r="BD187" s="120"/>
      <c r="BE187" s="127"/>
      <c r="BF187" s="126">
        <f t="shared" si="95"/>
        <v>0</v>
      </c>
      <c r="BG187" s="119">
        <f t="shared" si="96"/>
        <v>0</v>
      </c>
      <c r="BH187" s="120"/>
      <c r="BI187" s="120"/>
      <c r="BJ187" s="127"/>
      <c r="BK187" s="126">
        <f t="shared" si="97"/>
        <v>0</v>
      </c>
      <c r="BL187" s="119">
        <f t="shared" si="98"/>
        <v>0</v>
      </c>
      <c r="BM187" s="123">
        <f t="shared" si="99"/>
        <v>0</v>
      </c>
      <c r="BN187" s="123">
        <f t="shared" si="100"/>
        <v>0</v>
      </c>
      <c r="BO187" s="126">
        <f t="shared" si="108"/>
        <v>0</v>
      </c>
      <c r="BP187" s="128">
        <f t="shared" si="101"/>
        <v>0</v>
      </c>
      <c r="BQ187" s="22"/>
      <c r="BR187" s="129"/>
      <c r="BS187" s="130"/>
      <c r="BT187" s="257" t="str">
        <f t="shared" si="102"/>
        <v/>
      </c>
      <c r="BU187" s="257" t="str">
        <f t="shared" si="103"/>
        <v/>
      </c>
      <c r="BV187" s="257" t="str">
        <f t="shared" si="104"/>
        <v/>
      </c>
      <c r="BW187" s="257" t="str">
        <f t="shared" si="105"/>
        <v/>
      </c>
      <c r="BX187" s="258">
        <f t="shared" si="106"/>
        <v>0</v>
      </c>
      <c r="BY187" s="129"/>
      <c r="BZ187" s="130"/>
      <c r="CA187" s="130" t="str">
        <f t="shared" si="74"/>
        <v/>
      </c>
      <c r="CB187" s="130" t="str">
        <f t="shared" si="75"/>
        <v/>
      </c>
      <c r="CC187" s="130" t="str">
        <f t="shared" si="76"/>
        <v/>
      </c>
      <c r="CD187" s="130" t="str">
        <f t="shared" si="77"/>
        <v/>
      </c>
      <c r="CE187" s="131">
        <f t="shared" si="109"/>
        <v>0</v>
      </c>
      <c r="CF187" s="259">
        <f t="shared" si="107"/>
        <v>0</v>
      </c>
      <c r="CG187" s="132"/>
      <c r="CH187" s="132"/>
      <c r="CI187" s="132"/>
    </row>
    <row r="188" spans="1:87" s="24" customFormat="1" ht="12.75" customHeight="1" outlineLevel="1" x14ac:dyDescent="0.2">
      <c r="A188" s="177" t="s">
        <v>59</v>
      </c>
      <c r="B188" s="312" t="s">
        <v>60</v>
      </c>
      <c r="C188" s="24">
        <v>180</v>
      </c>
      <c r="D188" s="137"/>
      <c r="E188" s="138"/>
      <c r="F188" s="56"/>
      <c r="G188" s="135"/>
      <c r="H188" s="136"/>
      <c r="I188" s="139"/>
      <c r="J188" s="57"/>
      <c r="K188" s="113"/>
      <c r="L188" s="113"/>
      <c r="M188" s="113"/>
      <c r="N188" s="113"/>
      <c r="O188" s="114">
        <f t="shared" si="78"/>
        <v>0</v>
      </c>
      <c r="P188" s="113"/>
      <c r="Q188" s="113"/>
      <c r="R188" s="113"/>
      <c r="S188" s="113"/>
      <c r="T188" s="114">
        <f t="shared" si="79"/>
        <v>0</v>
      </c>
      <c r="U188" s="113">
        <f t="shared" si="80"/>
        <v>0</v>
      </c>
      <c r="V188" s="136"/>
      <c r="W188" s="313"/>
      <c r="X188" s="313"/>
      <c r="Y188" s="313"/>
      <c r="Z188" s="117">
        <f t="shared" si="81"/>
        <v>0</v>
      </c>
      <c r="AA188" s="118">
        <f t="shared" si="82"/>
        <v>0</v>
      </c>
      <c r="AB188" s="121"/>
      <c r="AC188" s="121"/>
      <c r="AD188" s="121"/>
      <c r="AE188" s="117">
        <f t="shared" si="83"/>
        <v>0</v>
      </c>
      <c r="AF188" s="118">
        <f t="shared" si="84"/>
        <v>0</v>
      </c>
      <c r="AG188" s="120"/>
      <c r="AH188" s="120"/>
      <c r="AI188" s="121"/>
      <c r="AJ188" s="117">
        <f t="shared" si="85"/>
        <v>0</v>
      </c>
      <c r="AK188" s="119">
        <f t="shared" si="86"/>
        <v>0</v>
      </c>
      <c r="AL188" s="53"/>
      <c r="AM188" s="53"/>
      <c r="AN188" s="53"/>
      <c r="AO188" s="54">
        <f t="shared" si="87"/>
        <v>0</v>
      </c>
      <c r="AP188" s="122">
        <f t="shared" si="88"/>
        <v>0</v>
      </c>
      <c r="AQ188" s="123">
        <f t="shared" si="89"/>
        <v>0</v>
      </c>
      <c r="AR188" s="123">
        <f t="shared" si="90"/>
        <v>0</v>
      </c>
      <c r="AS188" s="313"/>
      <c r="AT188" s="313"/>
      <c r="AU188" s="314"/>
      <c r="AV188" s="125">
        <f t="shared" si="91"/>
        <v>0</v>
      </c>
      <c r="AW188" s="119">
        <f t="shared" si="92"/>
        <v>0</v>
      </c>
      <c r="AX188" s="120"/>
      <c r="AY188" s="120"/>
      <c r="AZ188" s="127"/>
      <c r="BA188" s="126">
        <f t="shared" si="93"/>
        <v>0</v>
      </c>
      <c r="BB188" s="119">
        <f t="shared" si="94"/>
        <v>0</v>
      </c>
      <c r="BC188" s="120"/>
      <c r="BD188" s="120"/>
      <c r="BE188" s="127"/>
      <c r="BF188" s="126">
        <f t="shared" si="95"/>
        <v>0</v>
      </c>
      <c r="BG188" s="119">
        <f t="shared" si="96"/>
        <v>0</v>
      </c>
      <c r="BH188" s="120"/>
      <c r="BI188" s="120"/>
      <c r="BJ188" s="127"/>
      <c r="BK188" s="126">
        <f t="shared" si="97"/>
        <v>0</v>
      </c>
      <c r="BL188" s="119">
        <f t="shared" si="98"/>
        <v>0</v>
      </c>
      <c r="BM188" s="123">
        <f t="shared" si="99"/>
        <v>0</v>
      </c>
      <c r="BN188" s="123">
        <f t="shared" si="100"/>
        <v>0</v>
      </c>
      <c r="BO188" s="126">
        <f t="shared" si="108"/>
        <v>0</v>
      </c>
      <c r="BP188" s="128">
        <f t="shared" si="101"/>
        <v>0</v>
      </c>
      <c r="BQ188" s="22"/>
      <c r="BR188" s="129"/>
      <c r="BS188" s="130"/>
      <c r="BT188" s="257" t="str">
        <f t="shared" si="102"/>
        <v/>
      </c>
      <c r="BU188" s="257" t="str">
        <f t="shared" si="103"/>
        <v/>
      </c>
      <c r="BV188" s="257" t="str">
        <f t="shared" si="104"/>
        <v/>
      </c>
      <c r="BW188" s="257" t="str">
        <f t="shared" si="105"/>
        <v/>
      </c>
      <c r="BX188" s="258">
        <f t="shared" si="106"/>
        <v>0</v>
      </c>
      <c r="BY188" s="129"/>
      <c r="BZ188" s="130"/>
      <c r="CA188" s="130" t="str">
        <f t="shared" si="74"/>
        <v/>
      </c>
      <c r="CB188" s="130" t="str">
        <f t="shared" si="75"/>
        <v/>
      </c>
      <c r="CC188" s="130" t="str">
        <f t="shared" si="76"/>
        <v/>
      </c>
      <c r="CD188" s="130" t="str">
        <f t="shared" si="77"/>
        <v/>
      </c>
      <c r="CE188" s="131">
        <f t="shared" si="109"/>
        <v>0</v>
      </c>
      <c r="CF188" s="259">
        <f t="shared" si="107"/>
        <v>0</v>
      </c>
      <c r="CG188" s="132"/>
      <c r="CH188" s="132"/>
      <c r="CI188" s="132"/>
    </row>
    <row r="189" spans="1:87" s="24" customFormat="1" ht="12.75" customHeight="1" outlineLevel="1" x14ac:dyDescent="0.2">
      <c r="A189" s="177" t="s">
        <v>59</v>
      </c>
      <c r="B189" s="312" t="s">
        <v>60</v>
      </c>
      <c r="C189" s="24">
        <v>181</v>
      </c>
      <c r="D189" s="137"/>
      <c r="E189" s="138"/>
      <c r="F189" s="56"/>
      <c r="G189" s="135"/>
      <c r="H189" s="136"/>
      <c r="I189" s="139"/>
      <c r="J189" s="57"/>
      <c r="K189" s="113"/>
      <c r="L189" s="113"/>
      <c r="M189" s="113"/>
      <c r="N189" s="113"/>
      <c r="O189" s="114">
        <f t="shared" si="78"/>
        <v>0</v>
      </c>
      <c r="P189" s="113"/>
      <c r="Q189" s="113"/>
      <c r="R189" s="113"/>
      <c r="S189" s="113"/>
      <c r="T189" s="114">
        <f t="shared" si="79"/>
        <v>0</v>
      </c>
      <c r="U189" s="113">
        <f t="shared" si="80"/>
        <v>0</v>
      </c>
      <c r="V189" s="136"/>
      <c r="W189" s="313"/>
      <c r="X189" s="313"/>
      <c r="Y189" s="313"/>
      <c r="Z189" s="117">
        <f t="shared" si="81"/>
        <v>0</v>
      </c>
      <c r="AA189" s="118">
        <f t="shared" si="82"/>
        <v>0</v>
      </c>
      <c r="AB189" s="121"/>
      <c r="AC189" s="121"/>
      <c r="AD189" s="121"/>
      <c r="AE189" s="117">
        <f t="shared" si="83"/>
        <v>0</v>
      </c>
      <c r="AF189" s="118">
        <f t="shared" si="84"/>
        <v>0</v>
      </c>
      <c r="AG189" s="120"/>
      <c r="AH189" s="120"/>
      <c r="AI189" s="121"/>
      <c r="AJ189" s="117">
        <f t="shared" si="85"/>
        <v>0</v>
      </c>
      <c r="AK189" s="119">
        <f t="shared" si="86"/>
        <v>0</v>
      </c>
      <c r="AL189" s="53"/>
      <c r="AM189" s="53"/>
      <c r="AN189" s="53"/>
      <c r="AO189" s="54">
        <f t="shared" si="87"/>
        <v>0</v>
      </c>
      <c r="AP189" s="122">
        <f t="shared" si="88"/>
        <v>0</v>
      </c>
      <c r="AQ189" s="123">
        <f t="shared" si="89"/>
        <v>0</v>
      </c>
      <c r="AR189" s="123">
        <f t="shared" si="90"/>
        <v>0</v>
      </c>
      <c r="AS189" s="313"/>
      <c r="AT189" s="313"/>
      <c r="AU189" s="314"/>
      <c r="AV189" s="125">
        <f t="shared" si="91"/>
        <v>0</v>
      </c>
      <c r="AW189" s="119">
        <f t="shared" si="92"/>
        <v>0</v>
      </c>
      <c r="AX189" s="120"/>
      <c r="AY189" s="120"/>
      <c r="AZ189" s="127"/>
      <c r="BA189" s="126">
        <f t="shared" si="93"/>
        <v>0</v>
      </c>
      <c r="BB189" s="119">
        <f t="shared" si="94"/>
        <v>0</v>
      </c>
      <c r="BC189" s="120"/>
      <c r="BD189" s="120"/>
      <c r="BE189" s="127"/>
      <c r="BF189" s="126">
        <f t="shared" si="95"/>
        <v>0</v>
      </c>
      <c r="BG189" s="119">
        <f t="shared" si="96"/>
        <v>0</v>
      </c>
      <c r="BH189" s="120"/>
      <c r="BI189" s="120"/>
      <c r="BJ189" s="127"/>
      <c r="BK189" s="126">
        <f t="shared" si="97"/>
        <v>0</v>
      </c>
      <c r="BL189" s="119">
        <f t="shared" si="98"/>
        <v>0</v>
      </c>
      <c r="BM189" s="123">
        <f t="shared" si="99"/>
        <v>0</v>
      </c>
      <c r="BN189" s="123">
        <f t="shared" si="100"/>
        <v>0</v>
      </c>
      <c r="BO189" s="126">
        <f t="shared" si="108"/>
        <v>0</v>
      </c>
      <c r="BP189" s="128">
        <f t="shared" si="101"/>
        <v>0</v>
      </c>
      <c r="BQ189" s="22"/>
      <c r="BR189" s="129"/>
      <c r="BS189" s="130"/>
      <c r="BT189" s="257" t="str">
        <f t="shared" si="102"/>
        <v/>
      </c>
      <c r="BU189" s="257" t="str">
        <f t="shared" si="103"/>
        <v/>
      </c>
      <c r="BV189" s="257" t="str">
        <f t="shared" si="104"/>
        <v/>
      </c>
      <c r="BW189" s="257" t="str">
        <f t="shared" si="105"/>
        <v/>
      </c>
      <c r="BX189" s="258">
        <f t="shared" si="106"/>
        <v>0</v>
      </c>
      <c r="BY189" s="129"/>
      <c r="BZ189" s="130"/>
      <c r="CA189" s="130" t="str">
        <f t="shared" si="74"/>
        <v/>
      </c>
      <c r="CB189" s="130" t="str">
        <f t="shared" si="75"/>
        <v/>
      </c>
      <c r="CC189" s="130" t="str">
        <f t="shared" si="76"/>
        <v/>
      </c>
      <c r="CD189" s="130" t="str">
        <f t="shared" si="77"/>
        <v/>
      </c>
      <c r="CE189" s="131">
        <f t="shared" si="109"/>
        <v>0</v>
      </c>
      <c r="CF189" s="259">
        <f t="shared" si="107"/>
        <v>0</v>
      </c>
      <c r="CG189" s="132"/>
      <c r="CH189" s="132"/>
      <c r="CI189" s="132"/>
    </row>
    <row r="190" spans="1:87" s="24" customFormat="1" ht="12.75" customHeight="1" outlineLevel="1" x14ac:dyDescent="0.2">
      <c r="A190" s="177" t="s">
        <v>59</v>
      </c>
      <c r="B190" s="312" t="s">
        <v>60</v>
      </c>
      <c r="C190" s="24">
        <v>182</v>
      </c>
      <c r="D190" s="137"/>
      <c r="E190" s="138"/>
      <c r="F190" s="56"/>
      <c r="G190" s="135"/>
      <c r="H190" s="136"/>
      <c r="I190" s="139"/>
      <c r="J190" s="57"/>
      <c r="K190" s="113"/>
      <c r="L190" s="113"/>
      <c r="M190" s="113"/>
      <c r="N190" s="113"/>
      <c r="O190" s="114">
        <f t="shared" si="78"/>
        <v>0</v>
      </c>
      <c r="P190" s="113"/>
      <c r="Q190" s="113"/>
      <c r="R190" s="113"/>
      <c r="S190" s="113"/>
      <c r="T190" s="114">
        <f t="shared" si="79"/>
        <v>0</v>
      </c>
      <c r="U190" s="113">
        <f t="shared" si="80"/>
        <v>0</v>
      </c>
      <c r="V190" s="136"/>
      <c r="W190" s="313"/>
      <c r="X190" s="313"/>
      <c r="Y190" s="313"/>
      <c r="Z190" s="117">
        <f t="shared" si="81"/>
        <v>0</v>
      </c>
      <c r="AA190" s="118">
        <f t="shared" si="82"/>
        <v>0</v>
      </c>
      <c r="AB190" s="121"/>
      <c r="AC190" s="121"/>
      <c r="AD190" s="121"/>
      <c r="AE190" s="117">
        <f t="shared" si="83"/>
        <v>0</v>
      </c>
      <c r="AF190" s="118">
        <f t="shared" si="84"/>
        <v>0</v>
      </c>
      <c r="AG190" s="120"/>
      <c r="AH190" s="120"/>
      <c r="AI190" s="121"/>
      <c r="AJ190" s="117">
        <f t="shared" si="85"/>
        <v>0</v>
      </c>
      <c r="AK190" s="119">
        <f t="shared" si="86"/>
        <v>0</v>
      </c>
      <c r="AL190" s="53"/>
      <c r="AM190" s="53"/>
      <c r="AN190" s="53"/>
      <c r="AO190" s="54">
        <f t="shared" si="87"/>
        <v>0</v>
      </c>
      <c r="AP190" s="122">
        <f t="shared" si="88"/>
        <v>0</v>
      </c>
      <c r="AQ190" s="123">
        <f t="shared" si="89"/>
        <v>0</v>
      </c>
      <c r="AR190" s="123">
        <f t="shared" si="90"/>
        <v>0</v>
      </c>
      <c r="AS190" s="313"/>
      <c r="AT190" s="313"/>
      <c r="AU190" s="314"/>
      <c r="AV190" s="125">
        <f t="shared" si="91"/>
        <v>0</v>
      </c>
      <c r="AW190" s="119">
        <f t="shared" si="92"/>
        <v>0</v>
      </c>
      <c r="AX190" s="120"/>
      <c r="AY190" s="120"/>
      <c r="AZ190" s="127"/>
      <c r="BA190" s="126">
        <f t="shared" si="93"/>
        <v>0</v>
      </c>
      <c r="BB190" s="119">
        <f t="shared" si="94"/>
        <v>0</v>
      </c>
      <c r="BC190" s="120"/>
      <c r="BD190" s="120"/>
      <c r="BE190" s="127"/>
      <c r="BF190" s="126">
        <f t="shared" si="95"/>
        <v>0</v>
      </c>
      <c r="BG190" s="119">
        <f t="shared" si="96"/>
        <v>0</v>
      </c>
      <c r="BH190" s="120"/>
      <c r="BI190" s="120"/>
      <c r="BJ190" s="127"/>
      <c r="BK190" s="126">
        <f t="shared" si="97"/>
        <v>0</v>
      </c>
      <c r="BL190" s="119">
        <f t="shared" si="98"/>
        <v>0</v>
      </c>
      <c r="BM190" s="123">
        <f t="shared" si="99"/>
        <v>0</v>
      </c>
      <c r="BN190" s="123">
        <f t="shared" si="100"/>
        <v>0</v>
      </c>
      <c r="BO190" s="126">
        <f t="shared" si="108"/>
        <v>0</v>
      </c>
      <c r="BP190" s="128">
        <f t="shared" si="101"/>
        <v>0</v>
      </c>
      <c r="BQ190" s="22"/>
      <c r="BR190" s="129"/>
      <c r="BS190" s="130"/>
      <c r="BT190" s="257" t="str">
        <f t="shared" si="102"/>
        <v/>
      </c>
      <c r="BU190" s="257" t="str">
        <f t="shared" si="103"/>
        <v/>
      </c>
      <c r="BV190" s="257" t="str">
        <f t="shared" si="104"/>
        <v/>
      </c>
      <c r="BW190" s="257" t="str">
        <f t="shared" si="105"/>
        <v/>
      </c>
      <c r="BX190" s="258">
        <f t="shared" si="106"/>
        <v>0</v>
      </c>
      <c r="BY190" s="129"/>
      <c r="BZ190" s="130"/>
      <c r="CA190" s="130" t="str">
        <f t="shared" si="74"/>
        <v/>
      </c>
      <c r="CB190" s="130" t="str">
        <f t="shared" si="75"/>
        <v/>
      </c>
      <c r="CC190" s="130" t="str">
        <f t="shared" si="76"/>
        <v/>
      </c>
      <c r="CD190" s="130" t="str">
        <f t="shared" si="77"/>
        <v/>
      </c>
      <c r="CE190" s="131">
        <f t="shared" si="109"/>
        <v>0</v>
      </c>
      <c r="CF190" s="259">
        <f t="shared" si="107"/>
        <v>0</v>
      </c>
      <c r="CG190" s="132"/>
      <c r="CH190" s="132"/>
      <c r="CI190" s="132"/>
    </row>
    <row r="191" spans="1:87" s="24" customFormat="1" ht="12.75" customHeight="1" outlineLevel="1" x14ac:dyDescent="0.2">
      <c r="A191" s="177" t="s">
        <v>59</v>
      </c>
      <c r="B191" s="312" t="s">
        <v>60</v>
      </c>
      <c r="C191" s="24">
        <v>183</v>
      </c>
      <c r="D191" s="137"/>
      <c r="E191" s="138"/>
      <c r="F191" s="56"/>
      <c r="G191" s="135"/>
      <c r="H191" s="136"/>
      <c r="I191" s="139"/>
      <c r="J191" s="57"/>
      <c r="K191" s="113"/>
      <c r="L191" s="113"/>
      <c r="M191" s="113"/>
      <c r="N191" s="113"/>
      <c r="O191" s="114">
        <f t="shared" si="78"/>
        <v>0</v>
      </c>
      <c r="P191" s="113"/>
      <c r="Q191" s="113"/>
      <c r="R191" s="113"/>
      <c r="S191" s="113"/>
      <c r="T191" s="114">
        <f t="shared" si="79"/>
        <v>0</v>
      </c>
      <c r="U191" s="113">
        <f t="shared" si="80"/>
        <v>0</v>
      </c>
      <c r="V191" s="136"/>
      <c r="W191" s="313"/>
      <c r="X191" s="313"/>
      <c r="Y191" s="313"/>
      <c r="Z191" s="117">
        <f t="shared" si="81"/>
        <v>0</v>
      </c>
      <c r="AA191" s="118">
        <f t="shared" si="82"/>
        <v>0</v>
      </c>
      <c r="AB191" s="121"/>
      <c r="AC191" s="121"/>
      <c r="AD191" s="121"/>
      <c r="AE191" s="117">
        <f t="shared" si="83"/>
        <v>0</v>
      </c>
      <c r="AF191" s="118">
        <f t="shared" si="84"/>
        <v>0</v>
      </c>
      <c r="AG191" s="120"/>
      <c r="AH191" s="120"/>
      <c r="AI191" s="121"/>
      <c r="AJ191" s="117">
        <f t="shared" si="85"/>
        <v>0</v>
      </c>
      <c r="AK191" s="119">
        <f t="shared" si="86"/>
        <v>0</v>
      </c>
      <c r="AL191" s="53"/>
      <c r="AM191" s="53"/>
      <c r="AN191" s="53"/>
      <c r="AO191" s="54">
        <f t="shared" si="87"/>
        <v>0</v>
      </c>
      <c r="AP191" s="122">
        <f t="shared" si="88"/>
        <v>0</v>
      </c>
      <c r="AQ191" s="123">
        <f t="shared" si="89"/>
        <v>0</v>
      </c>
      <c r="AR191" s="123">
        <f t="shared" si="90"/>
        <v>0</v>
      </c>
      <c r="AS191" s="313"/>
      <c r="AT191" s="313"/>
      <c r="AU191" s="314"/>
      <c r="AV191" s="125">
        <f t="shared" si="91"/>
        <v>0</v>
      </c>
      <c r="AW191" s="119">
        <f t="shared" si="92"/>
        <v>0</v>
      </c>
      <c r="AX191" s="120"/>
      <c r="AY191" s="120"/>
      <c r="AZ191" s="127"/>
      <c r="BA191" s="126">
        <f t="shared" si="93"/>
        <v>0</v>
      </c>
      <c r="BB191" s="119">
        <f t="shared" si="94"/>
        <v>0</v>
      </c>
      <c r="BC191" s="120"/>
      <c r="BD191" s="120"/>
      <c r="BE191" s="127"/>
      <c r="BF191" s="126">
        <f t="shared" si="95"/>
        <v>0</v>
      </c>
      <c r="BG191" s="119">
        <f t="shared" si="96"/>
        <v>0</v>
      </c>
      <c r="BH191" s="120"/>
      <c r="BI191" s="120"/>
      <c r="BJ191" s="127"/>
      <c r="BK191" s="126">
        <f t="shared" si="97"/>
        <v>0</v>
      </c>
      <c r="BL191" s="119">
        <f t="shared" si="98"/>
        <v>0</v>
      </c>
      <c r="BM191" s="123">
        <f t="shared" si="99"/>
        <v>0</v>
      </c>
      <c r="BN191" s="123">
        <f t="shared" si="100"/>
        <v>0</v>
      </c>
      <c r="BO191" s="126">
        <f t="shared" si="108"/>
        <v>0</v>
      </c>
      <c r="BP191" s="128">
        <f t="shared" si="101"/>
        <v>0</v>
      </c>
      <c r="BQ191" s="22"/>
      <c r="BR191" s="129"/>
      <c r="BS191" s="130"/>
      <c r="BT191" s="257" t="str">
        <f t="shared" si="102"/>
        <v/>
      </c>
      <c r="BU191" s="257" t="str">
        <f t="shared" si="103"/>
        <v/>
      </c>
      <c r="BV191" s="257" t="str">
        <f t="shared" si="104"/>
        <v/>
      </c>
      <c r="BW191" s="257" t="str">
        <f t="shared" si="105"/>
        <v/>
      </c>
      <c r="BX191" s="258">
        <f t="shared" si="106"/>
        <v>0</v>
      </c>
      <c r="BY191" s="129"/>
      <c r="BZ191" s="130"/>
      <c r="CA191" s="130" t="str">
        <f t="shared" si="74"/>
        <v/>
      </c>
      <c r="CB191" s="130" t="str">
        <f t="shared" si="75"/>
        <v/>
      </c>
      <c r="CC191" s="130" t="str">
        <f t="shared" si="76"/>
        <v/>
      </c>
      <c r="CD191" s="130" t="str">
        <f t="shared" si="77"/>
        <v/>
      </c>
      <c r="CE191" s="131">
        <f t="shared" si="109"/>
        <v>0</v>
      </c>
      <c r="CF191" s="259">
        <f t="shared" si="107"/>
        <v>0</v>
      </c>
      <c r="CG191" s="132"/>
      <c r="CH191" s="132"/>
      <c r="CI191" s="132"/>
    </row>
    <row r="192" spans="1:87" s="24" customFormat="1" ht="12.75" customHeight="1" outlineLevel="1" x14ac:dyDescent="0.2">
      <c r="A192" s="177" t="s">
        <v>59</v>
      </c>
      <c r="B192" s="312" t="s">
        <v>60</v>
      </c>
      <c r="C192" s="24">
        <v>184</v>
      </c>
      <c r="D192" s="137"/>
      <c r="E192" s="138"/>
      <c r="F192" s="56"/>
      <c r="G192" s="135"/>
      <c r="H192" s="136"/>
      <c r="I192" s="139"/>
      <c r="J192" s="57"/>
      <c r="K192" s="113"/>
      <c r="L192" s="113"/>
      <c r="M192" s="113"/>
      <c r="N192" s="113"/>
      <c r="O192" s="114">
        <f t="shared" si="78"/>
        <v>0</v>
      </c>
      <c r="P192" s="113"/>
      <c r="Q192" s="113"/>
      <c r="R192" s="113"/>
      <c r="S192" s="113"/>
      <c r="T192" s="114">
        <f t="shared" si="79"/>
        <v>0</v>
      </c>
      <c r="U192" s="113">
        <f t="shared" si="80"/>
        <v>0</v>
      </c>
      <c r="V192" s="136"/>
      <c r="W192" s="313"/>
      <c r="X192" s="313"/>
      <c r="Y192" s="313"/>
      <c r="Z192" s="117">
        <f t="shared" si="81"/>
        <v>0</v>
      </c>
      <c r="AA192" s="118">
        <f t="shared" si="82"/>
        <v>0</v>
      </c>
      <c r="AB192" s="121"/>
      <c r="AC192" s="121"/>
      <c r="AD192" s="121"/>
      <c r="AE192" s="117">
        <f t="shared" si="83"/>
        <v>0</v>
      </c>
      <c r="AF192" s="118">
        <f t="shared" si="84"/>
        <v>0</v>
      </c>
      <c r="AG192" s="120"/>
      <c r="AH192" s="120"/>
      <c r="AI192" s="121"/>
      <c r="AJ192" s="117">
        <f t="shared" si="85"/>
        <v>0</v>
      </c>
      <c r="AK192" s="119">
        <f t="shared" si="86"/>
        <v>0</v>
      </c>
      <c r="AL192" s="53"/>
      <c r="AM192" s="53"/>
      <c r="AN192" s="53"/>
      <c r="AO192" s="54">
        <f t="shared" si="87"/>
        <v>0</v>
      </c>
      <c r="AP192" s="122">
        <f t="shared" si="88"/>
        <v>0</v>
      </c>
      <c r="AQ192" s="123">
        <f t="shared" si="89"/>
        <v>0</v>
      </c>
      <c r="AR192" s="123">
        <f t="shared" si="90"/>
        <v>0</v>
      </c>
      <c r="AS192" s="313"/>
      <c r="AT192" s="313"/>
      <c r="AU192" s="314"/>
      <c r="AV192" s="125">
        <f t="shared" si="91"/>
        <v>0</v>
      </c>
      <c r="AW192" s="119">
        <f t="shared" si="92"/>
        <v>0</v>
      </c>
      <c r="AX192" s="120"/>
      <c r="AY192" s="120"/>
      <c r="AZ192" s="127"/>
      <c r="BA192" s="126">
        <f t="shared" si="93"/>
        <v>0</v>
      </c>
      <c r="BB192" s="119">
        <f t="shared" si="94"/>
        <v>0</v>
      </c>
      <c r="BC192" s="120"/>
      <c r="BD192" s="120"/>
      <c r="BE192" s="127"/>
      <c r="BF192" s="126">
        <f t="shared" si="95"/>
        <v>0</v>
      </c>
      <c r="BG192" s="119">
        <f t="shared" si="96"/>
        <v>0</v>
      </c>
      <c r="BH192" s="120"/>
      <c r="BI192" s="120"/>
      <c r="BJ192" s="127"/>
      <c r="BK192" s="126">
        <f t="shared" si="97"/>
        <v>0</v>
      </c>
      <c r="BL192" s="119">
        <f t="shared" si="98"/>
        <v>0</v>
      </c>
      <c r="BM192" s="123">
        <f t="shared" si="99"/>
        <v>0</v>
      </c>
      <c r="BN192" s="123">
        <f t="shared" si="100"/>
        <v>0</v>
      </c>
      <c r="BO192" s="126">
        <f t="shared" si="108"/>
        <v>0</v>
      </c>
      <c r="BP192" s="128">
        <f t="shared" si="101"/>
        <v>0</v>
      </c>
      <c r="BQ192" s="22"/>
      <c r="BR192" s="129"/>
      <c r="BS192" s="130"/>
      <c r="BT192" s="257" t="str">
        <f t="shared" si="102"/>
        <v/>
      </c>
      <c r="BU192" s="257" t="str">
        <f t="shared" si="103"/>
        <v/>
      </c>
      <c r="BV192" s="257" t="str">
        <f t="shared" si="104"/>
        <v/>
      </c>
      <c r="BW192" s="257" t="str">
        <f t="shared" si="105"/>
        <v/>
      </c>
      <c r="BX192" s="258">
        <f t="shared" si="106"/>
        <v>0</v>
      </c>
      <c r="BY192" s="129"/>
      <c r="BZ192" s="130"/>
      <c r="CA192" s="130" t="str">
        <f t="shared" si="74"/>
        <v/>
      </c>
      <c r="CB192" s="130" t="str">
        <f t="shared" si="75"/>
        <v/>
      </c>
      <c r="CC192" s="130" t="str">
        <f t="shared" si="76"/>
        <v/>
      </c>
      <c r="CD192" s="130" t="str">
        <f t="shared" si="77"/>
        <v/>
      </c>
      <c r="CE192" s="131">
        <f t="shared" si="109"/>
        <v>0</v>
      </c>
      <c r="CF192" s="259">
        <f t="shared" si="107"/>
        <v>0</v>
      </c>
      <c r="CG192" s="132"/>
      <c r="CH192" s="132"/>
      <c r="CI192" s="132"/>
    </row>
    <row r="193" spans="1:87" s="24" customFormat="1" ht="12.75" customHeight="1" outlineLevel="1" x14ac:dyDescent="0.2">
      <c r="A193" s="177" t="s">
        <v>59</v>
      </c>
      <c r="B193" s="312" t="s">
        <v>60</v>
      </c>
      <c r="C193" s="24">
        <v>185</v>
      </c>
      <c r="D193" s="137"/>
      <c r="E193" s="138"/>
      <c r="F193" s="56"/>
      <c r="G193" s="135"/>
      <c r="H193" s="136"/>
      <c r="I193" s="139"/>
      <c r="J193" s="57"/>
      <c r="K193" s="113"/>
      <c r="L193" s="113"/>
      <c r="M193" s="113"/>
      <c r="N193" s="113"/>
      <c r="O193" s="114">
        <f t="shared" si="78"/>
        <v>0</v>
      </c>
      <c r="P193" s="113"/>
      <c r="Q193" s="113"/>
      <c r="R193" s="113"/>
      <c r="S193" s="113"/>
      <c r="T193" s="114">
        <f t="shared" si="79"/>
        <v>0</v>
      </c>
      <c r="U193" s="113">
        <f t="shared" si="80"/>
        <v>0</v>
      </c>
      <c r="V193" s="136"/>
      <c r="W193" s="313"/>
      <c r="X193" s="313"/>
      <c r="Y193" s="313"/>
      <c r="Z193" s="117">
        <f t="shared" si="81"/>
        <v>0</v>
      </c>
      <c r="AA193" s="118">
        <f t="shared" si="82"/>
        <v>0</v>
      </c>
      <c r="AB193" s="121"/>
      <c r="AC193" s="121"/>
      <c r="AD193" s="121"/>
      <c r="AE193" s="117">
        <f t="shared" si="83"/>
        <v>0</v>
      </c>
      <c r="AF193" s="118">
        <f t="shared" si="84"/>
        <v>0</v>
      </c>
      <c r="AG193" s="120"/>
      <c r="AH193" s="120"/>
      <c r="AI193" s="121"/>
      <c r="AJ193" s="117">
        <f t="shared" si="85"/>
        <v>0</v>
      </c>
      <c r="AK193" s="119">
        <f t="shared" si="86"/>
        <v>0</v>
      </c>
      <c r="AL193" s="53"/>
      <c r="AM193" s="53"/>
      <c r="AN193" s="53"/>
      <c r="AO193" s="54">
        <f t="shared" si="87"/>
        <v>0</v>
      </c>
      <c r="AP193" s="122">
        <f t="shared" si="88"/>
        <v>0</v>
      </c>
      <c r="AQ193" s="123">
        <f t="shared" si="89"/>
        <v>0</v>
      </c>
      <c r="AR193" s="123">
        <f t="shared" si="90"/>
        <v>0</v>
      </c>
      <c r="AS193" s="313"/>
      <c r="AT193" s="313"/>
      <c r="AU193" s="314"/>
      <c r="AV193" s="125">
        <f t="shared" si="91"/>
        <v>0</v>
      </c>
      <c r="AW193" s="119">
        <f t="shared" si="92"/>
        <v>0</v>
      </c>
      <c r="AX193" s="120"/>
      <c r="AY193" s="120"/>
      <c r="AZ193" s="127"/>
      <c r="BA193" s="126">
        <f t="shared" si="93"/>
        <v>0</v>
      </c>
      <c r="BB193" s="119">
        <f t="shared" si="94"/>
        <v>0</v>
      </c>
      <c r="BC193" s="120"/>
      <c r="BD193" s="120"/>
      <c r="BE193" s="127"/>
      <c r="BF193" s="126">
        <f t="shared" si="95"/>
        <v>0</v>
      </c>
      <c r="BG193" s="119">
        <f t="shared" si="96"/>
        <v>0</v>
      </c>
      <c r="BH193" s="120"/>
      <c r="BI193" s="120"/>
      <c r="BJ193" s="127"/>
      <c r="BK193" s="126">
        <f t="shared" si="97"/>
        <v>0</v>
      </c>
      <c r="BL193" s="119">
        <f t="shared" si="98"/>
        <v>0</v>
      </c>
      <c r="BM193" s="123">
        <f t="shared" si="99"/>
        <v>0</v>
      </c>
      <c r="BN193" s="123">
        <f t="shared" si="100"/>
        <v>0</v>
      </c>
      <c r="BO193" s="126">
        <f t="shared" si="108"/>
        <v>0</v>
      </c>
      <c r="BP193" s="128">
        <f t="shared" si="101"/>
        <v>0</v>
      </c>
      <c r="BQ193" s="22"/>
      <c r="BR193" s="129"/>
      <c r="BS193" s="130"/>
      <c r="BT193" s="257" t="str">
        <f t="shared" si="102"/>
        <v/>
      </c>
      <c r="BU193" s="257" t="str">
        <f t="shared" si="103"/>
        <v/>
      </c>
      <c r="BV193" s="257" t="str">
        <f t="shared" si="104"/>
        <v/>
      </c>
      <c r="BW193" s="257" t="str">
        <f t="shared" si="105"/>
        <v/>
      </c>
      <c r="BX193" s="258">
        <f t="shared" si="106"/>
        <v>0</v>
      </c>
      <c r="BY193" s="129"/>
      <c r="BZ193" s="130"/>
      <c r="CA193" s="130" t="str">
        <f t="shared" si="74"/>
        <v/>
      </c>
      <c r="CB193" s="130" t="str">
        <f t="shared" si="75"/>
        <v/>
      </c>
      <c r="CC193" s="130" t="str">
        <f t="shared" si="76"/>
        <v/>
      </c>
      <c r="CD193" s="130" t="str">
        <f t="shared" si="77"/>
        <v/>
      </c>
      <c r="CE193" s="131">
        <f t="shared" si="109"/>
        <v>0</v>
      </c>
      <c r="CF193" s="259">
        <f t="shared" si="107"/>
        <v>0</v>
      </c>
      <c r="CG193" s="132"/>
      <c r="CH193" s="132"/>
      <c r="CI193" s="132"/>
    </row>
    <row r="194" spans="1:87" s="24" customFormat="1" ht="12.75" customHeight="1" outlineLevel="1" x14ac:dyDescent="0.2">
      <c r="A194" s="177" t="s">
        <v>59</v>
      </c>
      <c r="B194" s="312" t="s">
        <v>60</v>
      </c>
      <c r="C194" s="24">
        <v>186</v>
      </c>
      <c r="D194" s="137"/>
      <c r="E194" s="138"/>
      <c r="F194" s="56"/>
      <c r="G194" s="135"/>
      <c r="H194" s="136"/>
      <c r="I194" s="139"/>
      <c r="J194" s="57"/>
      <c r="K194" s="113"/>
      <c r="L194" s="113"/>
      <c r="M194" s="113"/>
      <c r="N194" s="113"/>
      <c r="O194" s="114">
        <f t="shared" si="78"/>
        <v>0</v>
      </c>
      <c r="P194" s="113"/>
      <c r="Q194" s="113"/>
      <c r="R194" s="113"/>
      <c r="S194" s="113"/>
      <c r="T194" s="114">
        <f t="shared" si="79"/>
        <v>0</v>
      </c>
      <c r="U194" s="113">
        <f t="shared" si="80"/>
        <v>0</v>
      </c>
      <c r="V194" s="136"/>
      <c r="W194" s="313"/>
      <c r="X194" s="313"/>
      <c r="Y194" s="313"/>
      <c r="Z194" s="117">
        <f t="shared" si="81"/>
        <v>0</v>
      </c>
      <c r="AA194" s="118">
        <f t="shared" si="82"/>
        <v>0</v>
      </c>
      <c r="AB194" s="121"/>
      <c r="AC194" s="121"/>
      <c r="AD194" s="121"/>
      <c r="AE194" s="117">
        <f t="shared" si="83"/>
        <v>0</v>
      </c>
      <c r="AF194" s="118">
        <f t="shared" si="84"/>
        <v>0</v>
      </c>
      <c r="AG194" s="120"/>
      <c r="AH194" s="120"/>
      <c r="AI194" s="121"/>
      <c r="AJ194" s="117">
        <f t="shared" si="85"/>
        <v>0</v>
      </c>
      <c r="AK194" s="119">
        <f t="shared" si="86"/>
        <v>0</v>
      </c>
      <c r="AL194" s="53"/>
      <c r="AM194" s="53"/>
      <c r="AN194" s="53"/>
      <c r="AO194" s="54">
        <f t="shared" si="87"/>
        <v>0</v>
      </c>
      <c r="AP194" s="122">
        <f t="shared" si="88"/>
        <v>0</v>
      </c>
      <c r="AQ194" s="123">
        <f t="shared" si="89"/>
        <v>0</v>
      </c>
      <c r="AR194" s="123">
        <f t="shared" si="90"/>
        <v>0</v>
      </c>
      <c r="AS194" s="313"/>
      <c r="AT194" s="313"/>
      <c r="AU194" s="314"/>
      <c r="AV194" s="125">
        <f t="shared" si="91"/>
        <v>0</v>
      </c>
      <c r="AW194" s="119">
        <f t="shared" si="92"/>
        <v>0</v>
      </c>
      <c r="AX194" s="120"/>
      <c r="AY194" s="120"/>
      <c r="AZ194" s="127"/>
      <c r="BA194" s="126">
        <f t="shared" si="93"/>
        <v>0</v>
      </c>
      <c r="BB194" s="119">
        <f t="shared" si="94"/>
        <v>0</v>
      </c>
      <c r="BC194" s="120"/>
      <c r="BD194" s="120"/>
      <c r="BE194" s="127"/>
      <c r="BF194" s="126">
        <f t="shared" si="95"/>
        <v>0</v>
      </c>
      <c r="BG194" s="119">
        <f t="shared" si="96"/>
        <v>0</v>
      </c>
      <c r="BH194" s="120"/>
      <c r="BI194" s="120"/>
      <c r="BJ194" s="127"/>
      <c r="BK194" s="126">
        <f t="shared" si="97"/>
        <v>0</v>
      </c>
      <c r="BL194" s="119">
        <f t="shared" si="98"/>
        <v>0</v>
      </c>
      <c r="BM194" s="123">
        <f t="shared" si="99"/>
        <v>0</v>
      </c>
      <c r="BN194" s="123">
        <f t="shared" si="100"/>
        <v>0</v>
      </c>
      <c r="BO194" s="126">
        <f t="shared" si="108"/>
        <v>0</v>
      </c>
      <c r="BP194" s="128">
        <f t="shared" si="101"/>
        <v>0</v>
      </c>
      <c r="BQ194" s="22"/>
      <c r="BR194" s="129"/>
      <c r="BS194" s="130"/>
      <c r="BT194" s="257" t="str">
        <f t="shared" si="102"/>
        <v/>
      </c>
      <c r="BU194" s="257" t="str">
        <f t="shared" si="103"/>
        <v/>
      </c>
      <c r="BV194" s="257" t="str">
        <f t="shared" si="104"/>
        <v/>
      </c>
      <c r="BW194" s="257" t="str">
        <f t="shared" si="105"/>
        <v/>
      </c>
      <c r="BX194" s="258">
        <f t="shared" si="106"/>
        <v>0</v>
      </c>
      <c r="BY194" s="129"/>
      <c r="BZ194" s="130"/>
      <c r="CA194" s="130" t="str">
        <f t="shared" si="74"/>
        <v/>
      </c>
      <c r="CB194" s="130" t="str">
        <f t="shared" si="75"/>
        <v/>
      </c>
      <c r="CC194" s="130" t="str">
        <f t="shared" si="76"/>
        <v/>
      </c>
      <c r="CD194" s="130" t="str">
        <f t="shared" si="77"/>
        <v/>
      </c>
      <c r="CE194" s="131">
        <f t="shared" si="109"/>
        <v>0</v>
      </c>
      <c r="CF194" s="259">
        <f t="shared" si="107"/>
        <v>0</v>
      </c>
      <c r="CG194" s="132"/>
      <c r="CH194" s="132"/>
      <c r="CI194" s="132"/>
    </row>
    <row r="195" spans="1:87" s="24" customFormat="1" ht="12.75" customHeight="1" outlineLevel="1" x14ac:dyDescent="0.2">
      <c r="A195" s="177" t="s">
        <v>59</v>
      </c>
      <c r="B195" s="312" t="s">
        <v>60</v>
      </c>
      <c r="C195" s="24">
        <v>187</v>
      </c>
      <c r="D195" s="137"/>
      <c r="E195" s="138"/>
      <c r="F195" s="56"/>
      <c r="G195" s="135"/>
      <c r="H195" s="136"/>
      <c r="I195" s="139"/>
      <c r="J195" s="57"/>
      <c r="K195" s="113"/>
      <c r="L195" s="113"/>
      <c r="M195" s="113"/>
      <c r="N195" s="113"/>
      <c r="O195" s="114">
        <f t="shared" si="78"/>
        <v>0</v>
      </c>
      <c r="P195" s="113"/>
      <c r="Q195" s="113"/>
      <c r="R195" s="113"/>
      <c r="S195" s="113"/>
      <c r="T195" s="114">
        <f t="shared" si="79"/>
        <v>0</v>
      </c>
      <c r="U195" s="113">
        <f t="shared" si="80"/>
        <v>0</v>
      </c>
      <c r="V195" s="136"/>
      <c r="W195" s="313"/>
      <c r="X195" s="313"/>
      <c r="Y195" s="313"/>
      <c r="Z195" s="117">
        <f t="shared" si="81"/>
        <v>0</v>
      </c>
      <c r="AA195" s="118">
        <f t="shared" si="82"/>
        <v>0</v>
      </c>
      <c r="AB195" s="121"/>
      <c r="AC195" s="121"/>
      <c r="AD195" s="121"/>
      <c r="AE195" s="117">
        <f t="shared" si="83"/>
        <v>0</v>
      </c>
      <c r="AF195" s="118">
        <f t="shared" si="84"/>
        <v>0</v>
      </c>
      <c r="AG195" s="120"/>
      <c r="AH195" s="120"/>
      <c r="AI195" s="121"/>
      <c r="AJ195" s="117">
        <f t="shared" si="85"/>
        <v>0</v>
      </c>
      <c r="AK195" s="119">
        <f t="shared" si="86"/>
        <v>0</v>
      </c>
      <c r="AL195" s="53"/>
      <c r="AM195" s="53"/>
      <c r="AN195" s="53"/>
      <c r="AO195" s="54">
        <f t="shared" si="87"/>
        <v>0</v>
      </c>
      <c r="AP195" s="122">
        <f t="shared" si="88"/>
        <v>0</v>
      </c>
      <c r="AQ195" s="123">
        <f t="shared" si="89"/>
        <v>0</v>
      </c>
      <c r="AR195" s="123">
        <f t="shared" si="90"/>
        <v>0</v>
      </c>
      <c r="AS195" s="313"/>
      <c r="AT195" s="313"/>
      <c r="AU195" s="314"/>
      <c r="AV195" s="125">
        <f t="shared" si="91"/>
        <v>0</v>
      </c>
      <c r="AW195" s="119">
        <f t="shared" si="92"/>
        <v>0</v>
      </c>
      <c r="AX195" s="120"/>
      <c r="AY195" s="120"/>
      <c r="AZ195" s="127"/>
      <c r="BA195" s="126">
        <f t="shared" si="93"/>
        <v>0</v>
      </c>
      <c r="BB195" s="119">
        <f t="shared" si="94"/>
        <v>0</v>
      </c>
      <c r="BC195" s="120"/>
      <c r="BD195" s="120"/>
      <c r="BE195" s="127"/>
      <c r="BF195" s="126">
        <f t="shared" si="95"/>
        <v>0</v>
      </c>
      <c r="BG195" s="119">
        <f t="shared" si="96"/>
        <v>0</v>
      </c>
      <c r="BH195" s="120"/>
      <c r="BI195" s="120"/>
      <c r="BJ195" s="127"/>
      <c r="BK195" s="126">
        <f t="shared" si="97"/>
        <v>0</v>
      </c>
      <c r="BL195" s="119">
        <f t="shared" si="98"/>
        <v>0</v>
      </c>
      <c r="BM195" s="123">
        <f t="shared" si="99"/>
        <v>0</v>
      </c>
      <c r="BN195" s="123">
        <f t="shared" si="100"/>
        <v>0</v>
      </c>
      <c r="BO195" s="126">
        <f t="shared" si="108"/>
        <v>0</v>
      </c>
      <c r="BP195" s="128">
        <f t="shared" si="101"/>
        <v>0</v>
      </c>
      <c r="BQ195" s="22"/>
      <c r="BR195" s="129"/>
      <c r="BS195" s="130"/>
      <c r="BT195" s="257" t="str">
        <f t="shared" si="102"/>
        <v/>
      </c>
      <c r="BU195" s="257" t="str">
        <f t="shared" si="103"/>
        <v/>
      </c>
      <c r="BV195" s="257" t="str">
        <f t="shared" si="104"/>
        <v/>
      </c>
      <c r="BW195" s="257" t="str">
        <f t="shared" si="105"/>
        <v/>
      </c>
      <c r="BX195" s="258">
        <f t="shared" si="106"/>
        <v>0</v>
      </c>
      <c r="BY195" s="129"/>
      <c r="BZ195" s="130"/>
      <c r="CA195" s="130" t="str">
        <f t="shared" si="74"/>
        <v/>
      </c>
      <c r="CB195" s="130" t="str">
        <f t="shared" si="75"/>
        <v/>
      </c>
      <c r="CC195" s="130" t="str">
        <f t="shared" si="76"/>
        <v/>
      </c>
      <c r="CD195" s="130" t="str">
        <f t="shared" si="77"/>
        <v/>
      </c>
      <c r="CE195" s="131">
        <f t="shared" si="109"/>
        <v>0</v>
      </c>
      <c r="CF195" s="259">
        <f t="shared" si="107"/>
        <v>0</v>
      </c>
      <c r="CG195" s="132"/>
      <c r="CH195" s="132"/>
      <c r="CI195" s="132"/>
    </row>
    <row r="196" spans="1:87" s="24" customFormat="1" ht="12.75" customHeight="1" outlineLevel="1" x14ac:dyDescent="0.2">
      <c r="A196" s="177" t="s">
        <v>59</v>
      </c>
      <c r="B196" s="312" t="s">
        <v>60</v>
      </c>
      <c r="C196" s="24">
        <v>188</v>
      </c>
      <c r="D196" s="137"/>
      <c r="E196" s="138"/>
      <c r="F196" s="56"/>
      <c r="G196" s="135"/>
      <c r="H196" s="136"/>
      <c r="I196" s="139"/>
      <c r="J196" s="57"/>
      <c r="K196" s="113"/>
      <c r="L196" s="113"/>
      <c r="M196" s="113"/>
      <c r="N196" s="113"/>
      <c r="O196" s="114">
        <f t="shared" si="78"/>
        <v>0</v>
      </c>
      <c r="P196" s="113"/>
      <c r="Q196" s="113"/>
      <c r="R196" s="113"/>
      <c r="S196" s="113"/>
      <c r="T196" s="114">
        <f t="shared" si="79"/>
        <v>0</v>
      </c>
      <c r="U196" s="113">
        <f t="shared" si="80"/>
        <v>0</v>
      </c>
      <c r="V196" s="136"/>
      <c r="W196" s="313"/>
      <c r="X196" s="313"/>
      <c r="Y196" s="313"/>
      <c r="Z196" s="117">
        <f t="shared" si="81"/>
        <v>0</v>
      </c>
      <c r="AA196" s="118">
        <f t="shared" si="82"/>
        <v>0</v>
      </c>
      <c r="AB196" s="121"/>
      <c r="AC196" s="121"/>
      <c r="AD196" s="121"/>
      <c r="AE196" s="117">
        <f t="shared" si="83"/>
        <v>0</v>
      </c>
      <c r="AF196" s="118">
        <f t="shared" si="84"/>
        <v>0</v>
      </c>
      <c r="AG196" s="120"/>
      <c r="AH196" s="120"/>
      <c r="AI196" s="121"/>
      <c r="AJ196" s="117">
        <f t="shared" si="85"/>
        <v>0</v>
      </c>
      <c r="AK196" s="119">
        <f t="shared" si="86"/>
        <v>0</v>
      </c>
      <c r="AL196" s="53"/>
      <c r="AM196" s="53"/>
      <c r="AN196" s="53"/>
      <c r="AO196" s="54">
        <f t="shared" si="87"/>
        <v>0</v>
      </c>
      <c r="AP196" s="122">
        <f t="shared" si="88"/>
        <v>0</v>
      </c>
      <c r="AQ196" s="123">
        <f t="shared" si="89"/>
        <v>0</v>
      </c>
      <c r="AR196" s="123">
        <f t="shared" si="90"/>
        <v>0</v>
      </c>
      <c r="AS196" s="313"/>
      <c r="AT196" s="313"/>
      <c r="AU196" s="314"/>
      <c r="AV196" s="125">
        <f t="shared" si="91"/>
        <v>0</v>
      </c>
      <c r="AW196" s="119">
        <f t="shared" si="92"/>
        <v>0</v>
      </c>
      <c r="AX196" s="120"/>
      <c r="AY196" s="120"/>
      <c r="AZ196" s="127"/>
      <c r="BA196" s="126">
        <f t="shared" si="93"/>
        <v>0</v>
      </c>
      <c r="BB196" s="119">
        <f t="shared" si="94"/>
        <v>0</v>
      </c>
      <c r="BC196" s="120"/>
      <c r="BD196" s="120"/>
      <c r="BE196" s="127"/>
      <c r="BF196" s="126">
        <f t="shared" si="95"/>
        <v>0</v>
      </c>
      <c r="BG196" s="119">
        <f t="shared" si="96"/>
        <v>0</v>
      </c>
      <c r="BH196" s="120"/>
      <c r="BI196" s="120"/>
      <c r="BJ196" s="127"/>
      <c r="BK196" s="126">
        <f t="shared" si="97"/>
        <v>0</v>
      </c>
      <c r="BL196" s="119">
        <f t="shared" si="98"/>
        <v>0</v>
      </c>
      <c r="BM196" s="123">
        <f t="shared" si="99"/>
        <v>0</v>
      </c>
      <c r="BN196" s="123">
        <f t="shared" si="100"/>
        <v>0</v>
      </c>
      <c r="BO196" s="126">
        <f t="shared" si="108"/>
        <v>0</v>
      </c>
      <c r="BP196" s="128">
        <f t="shared" si="101"/>
        <v>0</v>
      </c>
      <c r="BQ196" s="22"/>
      <c r="BR196" s="129"/>
      <c r="BS196" s="130"/>
      <c r="BT196" s="257" t="str">
        <f t="shared" si="102"/>
        <v/>
      </c>
      <c r="BU196" s="257" t="str">
        <f t="shared" si="103"/>
        <v/>
      </c>
      <c r="BV196" s="257" t="str">
        <f t="shared" si="104"/>
        <v/>
      </c>
      <c r="BW196" s="257" t="str">
        <f t="shared" si="105"/>
        <v/>
      </c>
      <c r="BX196" s="258">
        <f t="shared" si="106"/>
        <v>0</v>
      </c>
      <c r="BY196" s="129"/>
      <c r="BZ196" s="130"/>
      <c r="CA196" s="130" t="str">
        <f t="shared" si="74"/>
        <v/>
      </c>
      <c r="CB196" s="130" t="str">
        <f t="shared" si="75"/>
        <v/>
      </c>
      <c r="CC196" s="130" t="str">
        <f t="shared" si="76"/>
        <v/>
      </c>
      <c r="CD196" s="130" t="str">
        <f t="shared" si="77"/>
        <v/>
      </c>
      <c r="CE196" s="131">
        <f t="shared" si="109"/>
        <v>0</v>
      </c>
      <c r="CF196" s="259">
        <f t="shared" si="107"/>
        <v>0</v>
      </c>
      <c r="CG196" s="132"/>
      <c r="CH196" s="132"/>
      <c r="CI196" s="132"/>
    </row>
    <row r="197" spans="1:87" s="24" customFormat="1" ht="12.75" customHeight="1" outlineLevel="1" x14ac:dyDescent="0.2">
      <c r="A197" s="177" t="s">
        <v>59</v>
      </c>
      <c r="B197" s="312" t="s">
        <v>60</v>
      </c>
      <c r="C197" s="24">
        <v>189</v>
      </c>
      <c r="D197" s="137"/>
      <c r="E197" s="138"/>
      <c r="F197" s="56"/>
      <c r="G197" s="135"/>
      <c r="H197" s="136"/>
      <c r="I197" s="139"/>
      <c r="J197" s="57"/>
      <c r="K197" s="113"/>
      <c r="L197" s="113"/>
      <c r="M197" s="113"/>
      <c r="N197" s="113"/>
      <c r="O197" s="114">
        <f t="shared" si="78"/>
        <v>0</v>
      </c>
      <c r="P197" s="113"/>
      <c r="Q197" s="113"/>
      <c r="R197" s="113"/>
      <c r="S197" s="113"/>
      <c r="T197" s="114">
        <f t="shared" si="79"/>
        <v>0</v>
      </c>
      <c r="U197" s="113">
        <f t="shared" si="80"/>
        <v>0</v>
      </c>
      <c r="V197" s="136"/>
      <c r="W197" s="313"/>
      <c r="X197" s="313"/>
      <c r="Y197" s="313"/>
      <c r="Z197" s="117">
        <f t="shared" si="81"/>
        <v>0</v>
      </c>
      <c r="AA197" s="118">
        <f t="shared" si="82"/>
        <v>0</v>
      </c>
      <c r="AB197" s="121"/>
      <c r="AC197" s="121"/>
      <c r="AD197" s="121"/>
      <c r="AE197" s="117">
        <f t="shared" si="83"/>
        <v>0</v>
      </c>
      <c r="AF197" s="118">
        <f t="shared" si="84"/>
        <v>0</v>
      </c>
      <c r="AG197" s="120"/>
      <c r="AH197" s="120"/>
      <c r="AI197" s="121"/>
      <c r="AJ197" s="117">
        <f t="shared" si="85"/>
        <v>0</v>
      </c>
      <c r="AK197" s="119">
        <f t="shared" si="86"/>
        <v>0</v>
      </c>
      <c r="AL197" s="53"/>
      <c r="AM197" s="53"/>
      <c r="AN197" s="53"/>
      <c r="AO197" s="54">
        <f t="shared" si="87"/>
        <v>0</v>
      </c>
      <c r="AP197" s="122">
        <f t="shared" si="88"/>
        <v>0</v>
      </c>
      <c r="AQ197" s="123">
        <f t="shared" si="89"/>
        <v>0</v>
      </c>
      <c r="AR197" s="123">
        <f t="shared" si="90"/>
        <v>0</v>
      </c>
      <c r="AS197" s="313"/>
      <c r="AT197" s="313"/>
      <c r="AU197" s="314"/>
      <c r="AV197" s="125">
        <f t="shared" si="91"/>
        <v>0</v>
      </c>
      <c r="AW197" s="119">
        <f t="shared" si="92"/>
        <v>0</v>
      </c>
      <c r="AX197" s="120"/>
      <c r="AY197" s="120"/>
      <c r="AZ197" s="127"/>
      <c r="BA197" s="126">
        <f t="shared" si="93"/>
        <v>0</v>
      </c>
      <c r="BB197" s="119">
        <f t="shared" si="94"/>
        <v>0</v>
      </c>
      <c r="BC197" s="120"/>
      <c r="BD197" s="120"/>
      <c r="BE197" s="127"/>
      <c r="BF197" s="126">
        <f t="shared" si="95"/>
        <v>0</v>
      </c>
      <c r="BG197" s="119">
        <f t="shared" si="96"/>
        <v>0</v>
      </c>
      <c r="BH197" s="120"/>
      <c r="BI197" s="120"/>
      <c r="BJ197" s="127"/>
      <c r="BK197" s="126">
        <f t="shared" si="97"/>
        <v>0</v>
      </c>
      <c r="BL197" s="119">
        <f t="shared" si="98"/>
        <v>0</v>
      </c>
      <c r="BM197" s="123">
        <f t="shared" si="99"/>
        <v>0</v>
      </c>
      <c r="BN197" s="123">
        <f t="shared" si="100"/>
        <v>0</v>
      </c>
      <c r="BO197" s="126">
        <f t="shared" si="108"/>
        <v>0</v>
      </c>
      <c r="BP197" s="128">
        <f t="shared" si="101"/>
        <v>0</v>
      </c>
      <c r="BQ197" s="22"/>
      <c r="BR197" s="129"/>
      <c r="BS197" s="130"/>
      <c r="BT197" s="257" t="str">
        <f t="shared" si="102"/>
        <v/>
      </c>
      <c r="BU197" s="257" t="str">
        <f t="shared" si="103"/>
        <v/>
      </c>
      <c r="BV197" s="257" t="str">
        <f t="shared" si="104"/>
        <v/>
      </c>
      <c r="BW197" s="257" t="str">
        <f t="shared" si="105"/>
        <v/>
      </c>
      <c r="BX197" s="258">
        <f t="shared" si="106"/>
        <v>0</v>
      </c>
      <c r="BY197" s="129"/>
      <c r="BZ197" s="130"/>
      <c r="CA197" s="130" t="str">
        <f t="shared" si="74"/>
        <v/>
      </c>
      <c r="CB197" s="130" t="str">
        <f t="shared" si="75"/>
        <v/>
      </c>
      <c r="CC197" s="130" t="str">
        <f t="shared" si="76"/>
        <v/>
      </c>
      <c r="CD197" s="130" t="str">
        <f t="shared" si="77"/>
        <v/>
      </c>
      <c r="CE197" s="131">
        <f t="shared" si="109"/>
        <v>0</v>
      </c>
      <c r="CF197" s="259">
        <f t="shared" si="107"/>
        <v>0</v>
      </c>
      <c r="CG197" s="132"/>
      <c r="CH197" s="132"/>
      <c r="CI197" s="132"/>
    </row>
    <row r="198" spans="1:87" s="24" customFormat="1" ht="12.75" customHeight="1" outlineLevel="1" x14ac:dyDescent="0.2">
      <c r="A198" s="177" t="s">
        <v>59</v>
      </c>
      <c r="B198" s="312" t="s">
        <v>60</v>
      </c>
      <c r="C198" s="24">
        <v>190</v>
      </c>
      <c r="D198" s="137"/>
      <c r="E198" s="138"/>
      <c r="F198" s="56"/>
      <c r="G198" s="135"/>
      <c r="H198" s="136"/>
      <c r="I198" s="139"/>
      <c r="J198" s="57"/>
      <c r="K198" s="113"/>
      <c r="L198" s="113"/>
      <c r="M198" s="113"/>
      <c r="N198" s="113"/>
      <c r="O198" s="114">
        <f t="shared" si="78"/>
        <v>0</v>
      </c>
      <c r="P198" s="113"/>
      <c r="Q198" s="113"/>
      <c r="R198" s="113"/>
      <c r="S198" s="113"/>
      <c r="T198" s="114">
        <f t="shared" si="79"/>
        <v>0</v>
      </c>
      <c r="U198" s="113">
        <f t="shared" si="80"/>
        <v>0</v>
      </c>
      <c r="V198" s="136"/>
      <c r="W198" s="313"/>
      <c r="X198" s="313"/>
      <c r="Y198" s="313"/>
      <c r="Z198" s="117">
        <f t="shared" si="81"/>
        <v>0</v>
      </c>
      <c r="AA198" s="118">
        <f t="shared" si="82"/>
        <v>0</v>
      </c>
      <c r="AB198" s="121"/>
      <c r="AC198" s="121"/>
      <c r="AD198" s="121"/>
      <c r="AE198" s="117">
        <f t="shared" si="83"/>
        <v>0</v>
      </c>
      <c r="AF198" s="118">
        <f t="shared" si="84"/>
        <v>0</v>
      </c>
      <c r="AG198" s="120"/>
      <c r="AH198" s="120"/>
      <c r="AI198" s="121"/>
      <c r="AJ198" s="117">
        <f t="shared" si="85"/>
        <v>0</v>
      </c>
      <c r="AK198" s="119">
        <f t="shared" si="86"/>
        <v>0</v>
      </c>
      <c r="AL198" s="53"/>
      <c r="AM198" s="53"/>
      <c r="AN198" s="53"/>
      <c r="AO198" s="54">
        <f t="shared" si="87"/>
        <v>0</v>
      </c>
      <c r="AP198" s="122">
        <f t="shared" si="88"/>
        <v>0</v>
      </c>
      <c r="AQ198" s="123">
        <f t="shared" si="89"/>
        <v>0</v>
      </c>
      <c r="AR198" s="123">
        <f t="shared" si="90"/>
        <v>0</v>
      </c>
      <c r="AS198" s="313"/>
      <c r="AT198" s="313"/>
      <c r="AU198" s="314"/>
      <c r="AV198" s="125">
        <f t="shared" si="91"/>
        <v>0</v>
      </c>
      <c r="AW198" s="119">
        <f t="shared" si="92"/>
        <v>0</v>
      </c>
      <c r="AX198" s="120"/>
      <c r="AY198" s="120"/>
      <c r="AZ198" s="127"/>
      <c r="BA198" s="126">
        <f t="shared" si="93"/>
        <v>0</v>
      </c>
      <c r="BB198" s="119">
        <f t="shared" si="94"/>
        <v>0</v>
      </c>
      <c r="BC198" s="120"/>
      <c r="BD198" s="120"/>
      <c r="BE198" s="127"/>
      <c r="BF198" s="126">
        <f t="shared" si="95"/>
        <v>0</v>
      </c>
      <c r="BG198" s="119">
        <f t="shared" si="96"/>
        <v>0</v>
      </c>
      <c r="BH198" s="120"/>
      <c r="BI198" s="120"/>
      <c r="BJ198" s="127"/>
      <c r="BK198" s="126">
        <f t="shared" si="97"/>
        <v>0</v>
      </c>
      <c r="BL198" s="119">
        <f t="shared" si="98"/>
        <v>0</v>
      </c>
      <c r="BM198" s="123">
        <f t="shared" si="99"/>
        <v>0</v>
      </c>
      <c r="BN198" s="123">
        <f t="shared" si="100"/>
        <v>0</v>
      </c>
      <c r="BO198" s="126">
        <f t="shared" si="108"/>
        <v>0</v>
      </c>
      <c r="BP198" s="128">
        <f t="shared" si="101"/>
        <v>0</v>
      </c>
      <c r="BQ198" s="22"/>
      <c r="BR198" s="129"/>
      <c r="BS198" s="130"/>
      <c r="BT198" s="257" t="str">
        <f t="shared" si="102"/>
        <v/>
      </c>
      <c r="BU198" s="257" t="str">
        <f t="shared" si="103"/>
        <v/>
      </c>
      <c r="BV198" s="257" t="str">
        <f t="shared" si="104"/>
        <v/>
      </c>
      <c r="BW198" s="257" t="str">
        <f t="shared" si="105"/>
        <v/>
      </c>
      <c r="BX198" s="258">
        <f t="shared" si="106"/>
        <v>0</v>
      </c>
      <c r="BY198" s="129"/>
      <c r="BZ198" s="130"/>
      <c r="CA198" s="130" t="str">
        <f t="shared" si="74"/>
        <v/>
      </c>
      <c r="CB198" s="130" t="str">
        <f t="shared" si="75"/>
        <v/>
      </c>
      <c r="CC198" s="130" t="str">
        <f t="shared" si="76"/>
        <v/>
      </c>
      <c r="CD198" s="130" t="str">
        <f t="shared" si="77"/>
        <v/>
      </c>
      <c r="CE198" s="131">
        <f t="shared" si="109"/>
        <v>0</v>
      </c>
      <c r="CF198" s="259">
        <f t="shared" si="107"/>
        <v>0</v>
      </c>
      <c r="CG198" s="132"/>
      <c r="CH198" s="132"/>
      <c r="CI198" s="132"/>
    </row>
    <row r="199" spans="1:87" s="24" customFormat="1" ht="12.75" customHeight="1" outlineLevel="1" x14ac:dyDescent="0.2">
      <c r="A199" s="177" t="s">
        <v>59</v>
      </c>
      <c r="B199" s="312" t="s">
        <v>60</v>
      </c>
      <c r="C199" s="24">
        <v>191</v>
      </c>
      <c r="D199" s="137"/>
      <c r="E199" s="138"/>
      <c r="F199" s="56"/>
      <c r="G199" s="135"/>
      <c r="H199" s="136"/>
      <c r="I199" s="139"/>
      <c r="J199" s="57"/>
      <c r="K199" s="113"/>
      <c r="L199" s="113"/>
      <c r="M199" s="113"/>
      <c r="N199" s="113"/>
      <c r="O199" s="114">
        <f t="shared" si="78"/>
        <v>0</v>
      </c>
      <c r="P199" s="113"/>
      <c r="Q199" s="113"/>
      <c r="R199" s="113"/>
      <c r="S199" s="113"/>
      <c r="T199" s="114">
        <f t="shared" si="79"/>
        <v>0</v>
      </c>
      <c r="U199" s="113">
        <f t="shared" si="80"/>
        <v>0</v>
      </c>
      <c r="V199" s="136"/>
      <c r="W199" s="313"/>
      <c r="X199" s="313"/>
      <c r="Y199" s="313"/>
      <c r="Z199" s="117">
        <f t="shared" si="81"/>
        <v>0</v>
      </c>
      <c r="AA199" s="118">
        <f t="shared" si="82"/>
        <v>0</v>
      </c>
      <c r="AB199" s="121"/>
      <c r="AC199" s="121"/>
      <c r="AD199" s="121"/>
      <c r="AE199" s="117">
        <f t="shared" si="83"/>
        <v>0</v>
      </c>
      <c r="AF199" s="118">
        <f t="shared" si="84"/>
        <v>0</v>
      </c>
      <c r="AG199" s="120"/>
      <c r="AH199" s="120"/>
      <c r="AI199" s="121"/>
      <c r="AJ199" s="117">
        <f t="shared" si="85"/>
        <v>0</v>
      </c>
      <c r="AK199" s="119">
        <f t="shared" si="86"/>
        <v>0</v>
      </c>
      <c r="AL199" s="53"/>
      <c r="AM199" s="53"/>
      <c r="AN199" s="53"/>
      <c r="AO199" s="54">
        <f t="shared" si="87"/>
        <v>0</v>
      </c>
      <c r="AP199" s="122">
        <f t="shared" si="88"/>
        <v>0</v>
      </c>
      <c r="AQ199" s="123">
        <f t="shared" si="89"/>
        <v>0</v>
      </c>
      <c r="AR199" s="123">
        <f t="shared" si="90"/>
        <v>0</v>
      </c>
      <c r="AS199" s="313"/>
      <c r="AT199" s="313"/>
      <c r="AU199" s="314"/>
      <c r="AV199" s="125">
        <f t="shared" si="91"/>
        <v>0</v>
      </c>
      <c r="AW199" s="119">
        <f t="shared" si="92"/>
        <v>0</v>
      </c>
      <c r="AX199" s="120"/>
      <c r="AY199" s="120"/>
      <c r="AZ199" s="127"/>
      <c r="BA199" s="126">
        <f t="shared" si="93"/>
        <v>0</v>
      </c>
      <c r="BB199" s="119">
        <f t="shared" si="94"/>
        <v>0</v>
      </c>
      <c r="BC199" s="120"/>
      <c r="BD199" s="120"/>
      <c r="BE199" s="127"/>
      <c r="BF199" s="126">
        <f t="shared" si="95"/>
        <v>0</v>
      </c>
      <c r="BG199" s="119">
        <f t="shared" si="96"/>
        <v>0</v>
      </c>
      <c r="BH199" s="120"/>
      <c r="BI199" s="120"/>
      <c r="BJ199" s="127"/>
      <c r="BK199" s="126">
        <f t="shared" si="97"/>
        <v>0</v>
      </c>
      <c r="BL199" s="119">
        <f t="shared" si="98"/>
        <v>0</v>
      </c>
      <c r="BM199" s="123">
        <f t="shared" si="99"/>
        <v>0</v>
      </c>
      <c r="BN199" s="123">
        <f t="shared" si="100"/>
        <v>0</v>
      </c>
      <c r="BO199" s="126">
        <f t="shared" si="108"/>
        <v>0</v>
      </c>
      <c r="BP199" s="128">
        <f t="shared" si="101"/>
        <v>0</v>
      </c>
      <c r="BQ199" s="22"/>
      <c r="BR199" s="129"/>
      <c r="BS199" s="130"/>
      <c r="BT199" s="257" t="str">
        <f t="shared" si="102"/>
        <v/>
      </c>
      <c r="BU199" s="257" t="str">
        <f t="shared" si="103"/>
        <v/>
      </c>
      <c r="BV199" s="257" t="str">
        <f t="shared" si="104"/>
        <v/>
      </c>
      <c r="BW199" s="257" t="str">
        <f t="shared" si="105"/>
        <v/>
      </c>
      <c r="BX199" s="258">
        <f t="shared" si="106"/>
        <v>0</v>
      </c>
      <c r="BY199" s="129"/>
      <c r="BZ199" s="130"/>
      <c r="CA199" s="130" t="str">
        <f t="shared" si="74"/>
        <v/>
      </c>
      <c r="CB199" s="130" t="str">
        <f t="shared" si="75"/>
        <v/>
      </c>
      <c r="CC199" s="130" t="str">
        <f t="shared" si="76"/>
        <v/>
      </c>
      <c r="CD199" s="130" t="str">
        <f t="shared" si="77"/>
        <v/>
      </c>
      <c r="CE199" s="131">
        <f t="shared" si="109"/>
        <v>0</v>
      </c>
      <c r="CF199" s="259">
        <f t="shared" si="107"/>
        <v>0</v>
      </c>
      <c r="CG199" s="132"/>
      <c r="CH199" s="132"/>
      <c r="CI199" s="132"/>
    </row>
    <row r="200" spans="1:87" s="24" customFormat="1" ht="12.75" customHeight="1" outlineLevel="1" x14ac:dyDescent="0.2">
      <c r="A200" s="177" t="s">
        <v>59</v>
      </c>
      <c r="B200" s="312" t="s">
        <v>60</v>
      </c>
      <c r="C200" s="24">
        <v>192</v>
      </c>
      <c r="D200" s="137"/>
      <c r="E200" s="138"/>
      <c r="F200" s="56"/>
      <c r="G200" s="135"/>
      <c r="H200" s="136"/>
      <c r="I200" s="139"/>
      <c r="J200" s="57"/>
      <c r="K200" s="113"/>
      <c r="L200" s="113"/>
      <c r="M200" s="113"/>
      <c r="N200" s="113"/>
      <c r="O200" s="114">
        <f t="shared" si="78"/>
        <v>0</v>
      </c>
      <c r="P200" s="113"/>
      <c r="Q200" s="113"/>
      <c r="R200" s="113"/>
      <c r="S200" s="113"/>
      <c r="T200" s="114">
        <f t="shared" si="79"/>
        <v>0</v>
      </c>
      <c r="U200" s="113">
        <f t="shared" si="80"/>
        <v>0</v>
      </c>
      <c r="V200" s="136"/>
      <c r="W200" s="313"/>
      <c r="X200" s="313"/>
      <c r="Y200" s="313"/>
      <c r="Z200" s="117">
        <f t="shared" si="81"/>
        <v>0</v>
      </c>
      <c r="AA200" s="118">
        <f t="shared" si="82"/>
        <v>0</v>
      </c>
      <c r="AB200" s="121"/>
      <c r="AC200" s="121"/>
      <c r="AD200" s="121"/>
      <c r="AE200" s="117">
        <f t="shared" si="83"/>
        <v>0</v>
      </c>
      <c r="AF200" s="118">
        <f t="shared" si="84"/>
        <v>0</v>
      </c>
      <c r="AG200" s="120"/>
      <c r="AH200" s="120"/>
      <c r="AI200" s="121"/>
      <c r="AJ200" s="117">
        <f t="shared" si="85"/>
        <v>0</v>
      </c>
      <c r="AK200" s="119">
        <f t="shared" si="86"/>
        <v>0</v>
      </c>
      <c r="AL200" s="53"/>
      <c r="AM200" s="53"/>
      <c r="AN200" s="53"/>
      <c r="AO200" s="54">
        <f t="shared" si="87"/>
        <v>0</v>
      </c>
      <c r="AP200" s="122">
        <f t="shared" si="88"/>
        <v>0</v>
      </c>
      <c r="AQ200" s="123">
        <f t="shared" si="89"/>
        <v>0</v>
      </c>
      <c r="AR200" s="123">
        <f t="shared" si="90"/>
        <v>0</v>
      </c>
      <c r="AS200" s="313"/>
      <c r="AT200" s="313"/>
      <c r="AU200" s="314"/>
      <c r="AV200" s="125">
        <f t="shared" si="91"/>
        <v>0</v>
      </c>
      <c r="AW200" s="119">
        <f t="shared" si="92"/>
        <v>0</v>
      </c>
      <c r="AX200" s="120"/>
      <c r="AY200" s="120"/>
      <c r="AZ200" s="127"/>
      <c r="BA200" s="126">
        <f t="shared" si="93"/>
        <v>0</v>
      </c>
      <c r="BB200" s="119">
        <f t="shared" si="94"/>
        <v>0</v>
      </c>
      <c r="BC200" s="120"/>
      <c r="BD200" s="120"/>
      <c r="BE200" s="127"/>
      <c r="BF200" s="126">
        <f t="shared" si="95"/>
        <v>0</v>
      </c>
      <c r="BG200" s="119">
        <f t="shared" si="96"/>
        <v>0</v>
      </c>
      <c r="BH200" s="120"/>
      <c r="BI200" s="120"/>
      <c r="BJ200" s="127"/>
      <c r="BK200" s="126">
        <f t="shared" si="97"/>
        <v>0</v>
      </c>
      <c r="BL200" s="119">
        <f t="shared" si="98"/>
        <v>0</v>
      </c>
      <c r="BM200" s="123">
        <f t="shared" si="99"/>
        <v>0</v>
      </c>
      <c r="BN200" s="123">
        <f t="shared" si="100"/>
        <v>0</v>
      </c>
      <c r="BO200" s="126">
        <f t="shared" si="108"/>
        <v>0</v>
      </c>
      <c r="BP200" s="128">
        <f t="shared" si="101"/>
        <v>0</v>
      </c>
      <c r="BQ200" s="22"/>
      <c r="BR200" s="129"/>
      <c r="BS200" s="130"/>
      <c r="BT200" s="257" t="str">
        <f t="shared" si="102"/>
        <v/>
      </c>
      <c r="BU200" s="257" t="str">
        <f t="shared" si="103"/>
        <v/>
      </c>
      <c r="BV200" s="257" t="str">
        <f t="shared" si="104"/>
        <v/>
      </c>
      <c r="BW200" s="257" t="str">
        <f t="shared" si="105"/>
        <v/>
      </c>
      <c r="BX200" s="258">
        <f t="shared" si="106"/>
        <v>0</v>
      </c>
      <c r="BY200" s="129"/>
      <c r="BZ200" s="130"/>
      <c r="CA200" s="130" t="str">
        <f t="shared" si="74"/>
        <v/>
      </c>
      <c r="CB200" s="130" t="str">
        <f t="shared" si="75"/>
        <v/>
      </c>
      <c r="CC200" s="130" t="str">
        <f t="shared" si="76"/>
        <v/>
      </c>
      <c r="CD200" s="130" t="str">
        <f t="shared" si="77"/>
        <v/>
      </c>
      <c r="CE200" s="131">
        <f t="shared" si="109"/>
        <v>0</v>
      </c>
      <c r="CF200" s="259">
        <f t="shared" si="107"/>
        <v>0</v>
      </c>
      <c r="CG200" s="132"/>
      <c r="CH200" s="132"/>
      <c r="CI200" s="132"/>
    </row>
    <row r="201" spans="1:87" s="24" customFormat="1" ht="12.75" customHeight="1" outlineLevel="1" x14ac:dyDescent="0.2">
      <c r="A201" s="177" t="s">
        <v>59</v>
      </c>
      <c r="B201" s="312" t="s">
        <v>60</v>
      </c>
      <c r="C201" s="24">
        <v>193</v>
      </c>
      <c r="D201" s="137"/>
      <c r="E201" s="138"/>
      <c r="F201" s="56"/>
      <c r="G201" s="135"/>
      <c r="H201" s="136"/>
      <c r="I201" s="139"/>
      <c r="J201" s="57"/>
      <c r="K201" s="113"/>
      <c r="L201" s="113"/>
      <c r="M201" s="113"/>
      <c r="N201" s="113"/>
      <c r="O201" s="114">
        <f t="shared" si="78"/>
        <v>0</v>
      </c>
      <c r="P201" s="113"/>
      <c r="Q201" s="113"/>
      <c r="R201" s="113"/>
      <c r="S201" s="113"/>
      <c r="T201" s="114">
        <f t="shared" si="79"/>
        <v>0</v>
      </c>
      <c r="U201" s="113">
        <f t="shared" si="80"/>
        <v>0</v>
      </c>
      <c r="V201" s="136"/>
      <c r="W201" s="313"/>
      <c r="X201" s="313"/>
      <c r="Y201" s="313"/>
      <c r="Z201" s="117">
        <f t="shared" si="81"/>
        <v>0</v>
      </c>
      <c r="AA201" s="118">
        <f t="shared" si="82"/>
        <v>0</v>
      </c>
      <c r="AB201" s="121"/>
      <c r="AC201" s="121"/>
      <c r="AD201" s="121"/>
      <c r="AE201" s="117">
        <f t="shared" si="83"/>
        <v>0</v>
      </c>
      <c r="AF201" s="118">
        <f t="shared" si="84"/>
        <v>0</v>
      </c>
      <c r="AG201" s="120"/>
      <c r="AH201" s="120"/>
      <c r="AI201" s="121"/>
      <c r="AJ201" s="117">
        <f t="shared" si="85"/>
        <v>0</v>
      </c>
      <c r="AK201" s="119">
        <f t="shared" si="86"/>
        <v>0</v>
      </c>
      <c r="AL201" s="53"/>
      <c r="AM201" s="53"/>
      <c r="AN201" s="53"/>
      <c r="AO201" s="54">
        <f t="shared" si="87"/>
        <v>0</v>
      </c>
      <c r="AP201" s="122">
        <f t="shared" si="88"/>
        <v>0</v>
      </c>
      <c r="AQ201" s="123">
        <f t="shared" si="89"/>
        <v>0</v>
      </c>
      <c r="AR201" s="123">
        <f t="shared" si="90"/>
        <v>0</v>
      </c>
      <c r="AS201" s="313"/>
      <c r="AT201" s="313"/>
      <c r="AU201" s="314"/>
      <c r="AV201" s="125">
        <f t="shared" si="91"/>
        <v>0</v>
      </c>
      <c r="AW201" s="119">
        <f t="shared" si="92"/>
        <v>0</v>
      </c>
      <c r="AX201" s="120"/>
      <c r="AY201" s="120"/>
      <c r="AZ201" s="127"/>
      <c r="BA201" s="126">
        <f t="shared" si="93"/>
        <v>0</v>
      </c>
      <c r="BB201" s="119">
        <f t="shared" si="94"/>
        <v>0</v>
      </c>
      <c r="BC201" s="120"/>
      <c r="BD201" s="120"/>
      <c r="BE201" s="127"/>
      <c r="BF201" s="126">
        <f t="shared" si="95"/>
        <v>0</v>
      </c>
      <c r="BG201" s="119">
        <f t="shared" si="96"/>
        <v>0</v>
      </c>
      <c r="BH201" s="120"/>
      <c r="BI201" s="120"/>
      <c r="BJ201" s="127"/>
      <c r="BK201" s="126">
        <f t="shared" si="97"/>
        <v>0</v>
      </c>
      <c r="BL201" s="119">
        <f t="shared" si="98"/>
        <v>0</v>
      </c>
      <c r="BM201" s="123">
        <f t="shared" si="99"/>
        <v>0</v>
      </c>
      <c r="BN201" s="123">
        <f t="shared" si="100"/>
        <v>0</v>
      </c>
      <c r="BO201" s="126">
        <f t="shared" si="108"/>
        <v>0</v>
      </c>
      <c r="BP201" s="128">
        <f t="shared" si="101"/>
        <v>0</v>
      </c>
      <c r="BQ201" s="22"/>
      <c r="BR201" s="129"/>
      <c r="BS201" s="130"/>
      <c r="BT201" s="257" t="str">
        <f t="shared" si="102"/>
        <v/>
      </c>
      <c r="BU201" s="257" t="str">
        <f t="shared" si="103"/>
        <v/>
      </c>
      <c r="BV201" s="257" t="str">
        <f t="shared" si="104"/>
        <v/>
      </c>
      <c r="BW201" s="257" t="str">
        <f t="shared" si="105"/>
        <v/>
      </c>
      <c r="BX201" s="258">
        <f t="shared" si="106"/>
        <v>0</v>
      </c>
      <c r="BY201" s="129"/>
      <c r="BZ201" s="130"/>
      <c r="CA201" s="130" t="str">
        <f t="shared" ref="CA201:CA264" si="110">IF(OR($BY201="Jan", $BY201="Feb", $BY201="Mar"), $BZ201, "")</f>
        <v/>
      </c>
      <c r="CB201" s="130" t="str">
        <f t="shared" ref="CB201:CB264" si="111">IF(OR($BY201="Apr", $BY201="May", $BY201="Jun"), $BZ201, "")</f>
        <v/>
      </c>
      <c r="CC201" s="130" t="str">
        <f t="shared" ref="CC201:CC264" si="112">IF(OR($BY201="Jul", $BY201="Aug", $BY201="Sep"), $BZ201, "")</f>
        <v/>
      </c>
      <c r="CD201" s="130" t="str">
        <f t="shared" ref="CD201:CD264" si="113">IF(OR($BY201="Oct", $BY201="Nov", $BY201="Dec"), $BZ201, "")</f>
        <v/>
      </c>
      <c r="CE201" s="131">
        <f t="shared" si="109"/>
        <v>0</v>
      </c>
      <c r="CF201" s="259">
        <f t="shared" si="107"/>
        <v>0</v>
      </c>
      <c r="CG201" s="132"/>
      <c r="CH201" s="132"/>
      <c r="CI201" s="132"/>
    </row>
    <row r="202" spans="1:87" s="24" customFormat="1" ht="12.75" customHeight="1" outlineLevel="1" x14ac:dyDescent="0.2">
      <c r="A202" s="177" t="s">
        <v>59</v>
      </c>
      <c r="B202" s="312" t="s">
        <v>60</v>
      </c>
      <c r="C202" s="24">
        <v>194</v>
      </c>
      <c r="D202" s="137"/>
      <c r="E202" s="138"/>
      <c r="F202" s="56"/>
      <c r="G202" s="135"/>
      <c r="H202" s="136"/>
      <c r="I202" s="139"/>
      <c r="J202" s="57"/>
      <c r="K202" s="113"/>
      <c r="L202" s="113"/>
      <c r="M202" s="113"/>
      <c r="N202" s="113"/>
      <c r="O202" s="114">
        <f t="shared" ref="O202:O265" si="114">SUM(K202:N202)</f>
        <v>0</v>
      </c>
      <c r="P202" s="113"/>
      <c r="Q202" s="113"/>
      <c r="R202" s="113"/>
      <c r="S202" s="113"/>
      <c r="T202" s="114">
        <f t="shared" ref="T202:T265" si="115">SUM(P202:S202)</f>
        <v>0</v>
      </c>
      <c r="U202" s="113">
        <f t="shared" ref="U202:U265" si="116">J202+O202-T202</f>
        <v>0</v>
      </c>
      <c r="V202" s="136"/>
      <c r="W202" s="313"/>
      <c r="X202" s="313"/>
      <c r="Y202" s="313"/>
      <c r="Z202" s="117">
        <f t="shared" ref="Z202:Z265" si="117">SUM(W202:Y202)</f>
        <v>0</v>
      </c>
      <c r="AA202" s="118">
        <f t="shared" ref="AA202:AA265" si="118">Z202-K202</f>
        <v>0</v>
      </c>
      <c r="AB202" s="121"/>
      <c r="AC202" s="121"/>
      <c r="AD202" s="121"/>
      <c r="AE202" s="117">
        <f t="shared" ref="AE202:AE265" si="119">SUM(AB202:AD202)</f>
        <v>0</v>
      </c>
      <c r="AF202" s="118">
        <f t="shared" ref="AF202:AF265" si="120">AE202-L202</f>
        <v>0</v>
      </c>
      <c r="AG202" s="120"/>
      <c r="AH202" s="120"/>
      <c r="AI202" s="121"/>
      <c r="AJ202" s="117">
        <f t="shared" ref="AJ202:AJ265" si="121">SUM(AG202:AI202)</f>
        <v>0</v>
      </c>
      <c r="AK202" s="119">
        <f t="shared" ref="AK202:AK265" si="122">AJ202-M202</f>
        <v>0</v>
      </c>
      <c r="AL202" s="53"/>
      <c r="AM202" s="53"/>
      <c r="AN202" s="53"/>
      <c r="AO202" s="54">
        <f t="shared" ref="AO202:AO265" si="123">SUM(AL202:AN202)</f>
        <v>0</v>
      </c>
      <c r="AP202" s="122">
        <f t="shared" ref="AP202:AP265" si="124">AO202-N202</f>
        <v>0</v>
      </c>
      <c r="AQ202" s="123">
        <f t="shared" ref="AQ202:AQ265" si="125">Z202+AE202+AJ202+AO202</f>
        <v>0</v>
      </c>
      <c r="AR202" s="123">
        <f t="shared" ref="AR202:AR265" si="126">AQ202-O202</f>
        <v>0</v>
      </c>
      <c r="AS202" s="313"/>
      <c r="AT202" s="313"/>
      <c r="AU202" s="314"/>
      <c r="AV202" s="125">
        <f t="shared" ref="AV202:AV265" si="127">SUM(AS202:AU202)</f>
        <v>0</v>
      </c>
      <c r="AW202" s="119">
        <f t="shared" ref="AW202:AW265" si="128">AV202-P202</f>
        <v>0</v>
      </c>
      <c r="AX202" s="120"/>
      <c r="AY202" s="120"/>
      <c r="AZ202" s="127"/>
      <c r="BA202" s="126">
        <f t="shared" ref="BA202:BA265" si="129">SUM(AX202:AZ202)</f>
        <v>0</v>
      </c>
      <c r="BB202" s="119">
        <f t="shared" ref="BB202:BB265" si="130">BA202-Q202</f>
        <v>0</v>
      </c>
      <c r="BC202" s="120"/>
      <c r="BD202" s="120"/>
      <c r="BE202" s="127"/>
      <c r="BF202" s="126">
        <f t="shared" ref="BF202:BF265" si="131">SUM(BC202:BE202)</f>
        <v>0</v>
      </c>
      <c r="BG202" s="119">
        <f t="shared" ref="BG202:BG265" si="132">BF202-R202</f>
        <v>0</v>
      </c>
      <c r="BH202" s="120"/>
      <c r="BI202" s="120"/>
      <c r="BJ202" s="127"/>
      <c r="BK202" s="126">
        <f t="shared" ref="BK202:BK265" si="133">SUM(BH202:BJ202)</f>
        <v>0</v>
      </c>
      <c r="BL202" s="119">
        <f t="shared" ref="BL202:BL265" si="134">BK202-S202</f>
        <v>0</v>
      </c>
      <c r="BM202" s="123">
        <f t="shared" ref="BM202:BM265" si="135">AV202+BA202+BF202+BK202</f>
        <v>0</v>
      </c>
      <c r="BN202" s="123">
        <f t="shared" ref="BN202:BN265" si="136">BM202-T202</f>
        <v>0</v>
      </c>
      <c r="BO202" s="126">
        <f t="shared" si="108"/>
        <v>0</v>
      </c>
      <c r="BP202" s="128">
        <f t="shared" ref="BP202:BP265" si="137">BO202-U202</f>
        <v>0</v>
      </c>
      <c r="BQ202" s="22"/>
      <c r="BR202" s="129"/>
      <c r="BS202" s="130"/>
      <c r="BT202" s="257" t="str">
        <f t="shared" ref="BT202:BT265" si="138">IF(OR($BR202="Jan", $BR202="Feb", $BR202="Mar"), $BS202, "")</f>
        <v/>
      </c>
      <c r="BU202" s="257" t="str">
        <f t="shared" ref="BU202:BU265" si="139">IF(OR($BR202="Apr", $BR202="May", $BR202="Jun"), $BS202, "")</f>
        <v/>
      </c>
      <c r="BV202" s="257" t="str">
        <f t="shared" ref="BV202:BV265" si="140">IF(OR($BR202="Jul", $BR202="Aug", $BR202="Sep"), $BS202, "")</f>
        <v/>
      </c>
      <c r="BW202" s="257" t="str">
        <f t="shared" ref="BW202:BW265" si="141">IF(OR($BR202="Oct", $BR202="Nov", $BR202="Dec"), $BS202, "")</f>
        <v/>
      </c>
      <c r="BX202" s="258">
        <f t="shared" ref="BX202:BX265" si="142">SUM(BT202:BW202)</f>
        <v>0</v>
      </c>
      <c r="BY202" s="129"/>
      <c r="BZ202" s="130"/>
      <c r="CA202" s="130" t="str">
        <f t="shared" si="110"/>
        <v/>
      </c>
      <c r="CB202" s="130" t="str">
        <f t="shared" si="111"/>
        <v/>
      </c>
      <c r="CC202" s="130" t="str">
        <f t="shared" si="112"/>
        <v/>
      </c>
      <c r="CD202" s="130" t="str">
        <f t="shared" si="113"/>
        <v/>
      </c>
      <c r="CE202" s="131">
        <f t="shared" si="109"/>
        <v>0</v>
      </c>
      <c r="CF202" s="259">
        <f t="shared" ref="CF202:CF265" si="143">BO202+BX202-CE202</f>
        <v>0</v>
      </c>
      <c r="CG202" s="132"/>
      <c r="CH202" s="132"/>
      <c r="CI202" s="132"/>
    </row>
    <row r="203" spans="1:87" s="24" customFormat="1" ht="12.75" customHeight="1" outlineLevel="1" x14ac:dyDescent="0.2">
      <c r="A203" s="177" t="s">
        <v>59</v>
      </c>
      <c r="B203" s="312" t="s">
        <v>60</v>
      </c>
      <c r="C203" s="24">
        <v>195</v>
      </c>
      <c r="D203" s="137"/>
      <c r="E203" s="138"/>
      <c r="F203" s="56"/>
      <c r="G203" s="135"/>
      <c r="H203" s="136"/>
      <c r="I203" s="139"/>
      <c r="J203" s="57"/>
      <c r="K203" s="113"/>
      <c r="L203" s="113"/>
      <c r="M203" s="113"/>
      <c r="N203" s="113"/>
      <c r="O203" s="114">
        <f t="shared" si="114"/>
        <v>0</v>
      </c>
      <c r="P203" s="113"/>
      <c r="Q203" s="113"/>
      <c r="R203" s="113"/>
      <c r="S203" s="113"/>
      <c r="T203" s="114">
        <f t="shared" si="115"/>
        <v>0</v>
      </c>
      <c r="U203" s="113">
        <f t="shared" si="116"/>
        <v>0</v>
      </c>
      <c r="V203" s="136"/>
      <c r="W203" s="313"/>
      <c r="X203" s="313"/>
      <c r="Y203" s="313"/>
      <c r="Z203" s="117">
        <f t="shared" si="117"/>
        <v>0</v>
      </c>
      <c r="AA203" s="118">
        <f t="shared" si="118"/>
        <v>0</v>
      </c>
      <c r="AB203" s="121"/>
      <c r="AC203" s="121"/>
      <c r="AD203" s="121"/>
      <c r="AE203" s="117">
        <f t="shared" si="119"/>
        <v>0</v>
      </c>
      <c r="AF203" s="118">
        <f t="shared" si="120"/>
        <v>0</v>
      </c>
      <c r="AG203" s="120"/>
      <c r="AH203" s="120"/>
      <c r="AI203" s="121"/>
      <c r="AJ203" s="117">
        <f t="shared" si="121"/>
        <v>0</v>
      </c>
      <c r="AK203" s="119">
        <f t="shared" si="122"/>
        <v>0</v>
      </c>
      <c r="AL203" s="53"/>
      <c r="AM203" s="53"/>
      <c r="AN203" s="53"/>
      <c r="AO203" s="54">
        <f t="shared" si="123"/>
        <v>0</v>
      </c>
      <c r="AP203" s="122">
        <f t="shared" si="124"/>
        <v>0</v>
      </c>
      <c r="AQ203" s="123">
        <f t="shared" si="125"/>
        <v>0</v>
      </c>
      <c r="AR203" s="123">
        <f t="shared" si="126"/>
        <v>0</v>
      </c>
      <c r="AS203" s="313"/>
      <c r="AT203" s="313"/>
      <c r="AU203" s="314"/>
      <c r="AV203" s="125">
        <f t="shared" si="127"/>
        <v>0</v>
      </c>
      <c r="AW203" s="119">
        <f t="shared" si="128"/>
        <v>0</v>
      </c>
      <c r="AX203" s="120"/>
      <c r="AY203" s="120"/>
      <c r="AZ203" s="127"/>
      <c r="BA203" s="126">
        <f t="shared" si="129"/>
        <v>0</v>
      </c>
      <c r="BB203" s="119">
        <f t="shared" si="130"/>
        <v>0</v>
      </c>
      <c r="BC203" s="120"/>
      <c r="BD203" s="120"/>
      <c r="BE203" s="127"/>
      <c r="BF203" s="126">
        <f t="shared" si="131"/>
        <v>0</v>
      </c>
      <c r="BG203" s="119">
        <f t="shared" si="132"/>
        <v>0</v>
      </c>
      <c r="BH203" s="120"/>
      <c r="BI203" s="120"/>
      <c r="BJ203" s="127"/>
      <c r="BK203" s="126">
        <f t="shared" si="133"/>
        <v>0</v>
      </c>
      <c r="BL203" s="119">
        <f t="shared" si="134"/>
        <v>0</v>
      </c>
      <c r="BM203" s="123">
        <f t="shared" si="135"/>
        <v>0</v>
      </c>
      <c r="BN203" s="123">
        <f t="shared" si="136"/>
        <v>0</v>
      </c>
      <c r="BO203" s="126">
        <f t="shared" si="108"/>
        <v>0</v>
      </c>
      <c r="BP203" s="128">
        <f t="shared" si="137"/>
        <v>0</v>
      </c>
      <c r="BQ203" s="22"/>
      <c r="BR203" s="129"/>
      <c r="BS203" s="130"/>
      <c r="BT203" s="257" t="str">
        <f t="shared" si="138"/>
        <v/>
      </c>
      <c r="BU203" s="257" t="str">
        <f t="shared" si="139"/>
        <v/>
      </c>
      <c r="BV203" s="257" t="str">
        <f t="shared" si="140"/>
        <v/>
      </c>
      <c r="BW203" s="257" t="str">
        <f t="shared" si="141"/>
        <v/>
      </c>
      <c r="BX203" s="258">
        <f t="shared" si="142"/>
        <v>0</v>
      </c>
      <c r="BY203" s="129"/>
      <c r="BZ203" s="130"/>
      <c r="CA203" s="130" t="str">
        <f t="shared" si="110"/>
        <v/>
      </c>
      <c r="CB203" s="130" t="str">
        <f t="shared" si="111"/>
        <v/>
      </c>
      <c r="CC203" s="130" t="str">
        <f t="shared" si="112"/>
        <v/>
      </c>
      <c r="CD203" s="130" t="str">
        <f t="shared" si="113"/>
        <v/>
      </c>
      <c r="CE203" s="131">
        <f t="shared" si="109"/>
        <v>0</v>
      </c>
      <c r="CF203" s="259">
        <f t="shared" si="143"/>
        <v>0</v>
      </c>
      <c r="CG203" s="132"/>
      <c r="CH203" s="132"/>
      <c r="CI203" s="132"/>
    </row>
    <row r="204" spans="1:87" s="24" customFormat="1" ht="12.75" customHeight="1" outlineLevel="1" x14ac:dyDescent="0.2">
      <c r="A204" s="177" t="s">
        <v>59</v>
      </c>
      <c r="B204" s="312" t="s">
        <v>60</v>
      </c>
      <c r="C204" s="24">
        <v>196</v>
      </c>
      <c r="D204" s="137"/>
      <c r="E204" s="138"/>
      <c r="F204" s="56"/>
      <c r="G204" s="135"/>
      <c r="H204" s="136"/>
      <c r="I204" s="139"/>
      <c r="J204" s="57"/>
      <c r="K204" s="113"/>
      <c r="L204" s="113"/>
      <c r="M204" s="113"/>
      <c r="N204" s="113"/>
      <c r="O204" s="114">
        <f t="shared" si="114"/>
        <v>0</v>
      </c>
      <c r="P204" s="113"/>
      <c r="Q204" s="113"/>
      <c r="R204" s="113"/>
      <c r="S204" s="113"/>
      <c r="T204" s="114">
        <f t="shared" si="115"/>
        <v>0</v>
      </c>
      <c r="U204" s="113">
        <f t="shared" si="116"/>
        <v>0</v>
      </c>
      <c r="V204" s="136"/>
      <c r="W204" s="313"/>
      <c r="X204" s="313"/>
      <c r="Y204" s="313"/>
      <c r="Z204" s="117">
        <f t="shared" si="117"/>
        <v>0</v>
      </c>
      <c r="AA204" s="118">
        <f t="shared" si="118"/>
        <v>0</v>
      </c>
      <c r="AB204" s="121"/>
      <c r="AC204" s="121"/>
      <c r="AD204" s="121"/>
      <c r="AE204" s="117">
        <f t="shared" si="119"/>
        <v>0</v>
      </c>
      <c r="AF204" s="118">
        <f t="shared" si="120"/>
        <v>0</v>
      </c>
      <c r="AG204" s="120"/>
      <c r="AH204" s="120"/>
      <c r="AI204" s="121"/>
      <c r="AJ204" s="117">
        <f t="shared" si="121"/>
        <v>0</v>
      </c>
      <c r="AK204" s="119">
        <f t="shared" si="122"/>
        <v>0</v>
      </c>
      <c r="AL204" s="53"/>
      <c r="AM204" s="53"/>
      <c r="AN204" s="53"/>
      <c r="AO204" s="54">
        <f t="shared" si="123"/>
        <v>0</v>
      </c>
      <c r="AP204" s="122">
        <f t="shared" si="124"/>
        <v>0</v>
      </c>
      <c r="AQ204" s="123">
        <f t="shared" si="125"/>
        <v>0</v>
      </c>
      <c r="AR204" s="123">
        <f t="shared" si="126"/>
        <v>0</v>
      </c>
      <c r="AS204" s="313"/>
      <c r="AT204" s="313"/>
      <c r="AU204" s="314"/>
      <c r="AV204" s="125">
        <f t="shared" si="127"/>
        <v>0</v>
      </c>
      <c r="AW204" s="119">
        <f t="shared" si="128"/>
        <v>0</v>
      </c>
      <c r="AX204" s="120"/>
      <c r="AY204" s="120"/>
      <c r="AZ204" s="127"/>
      <c r="BA204" s="126">
        <f t="shared" si="129"/>
        <v>0</v>
      </c>
      <c r="BB204" s="119">
        <f t="shared" si="130"/>
        <v>0</v>
      </c>
      <c r="BC204" s="120"/>
      <c r="BD204" s="120"/>
      <c r="BE204" s="127"/>
      <c r="BF204" s="126">
        <f t="shared" si="131"/>
        <v>0</v>
      </c>
      <c r="BG204" s="119">
        <f t="shared" si="132"/>
        <v>0</v>
      </c>
      <c r="BH204" s="120"/>
      <c r="BI204" s="120"/>
      <c r="BJ204" s="127"/>
      <c r="BK204" s="126">
        <f t="shared" si="133"/>
        <v>0</v>
      </c>
      <c r="BL204" s="119">
        <f t="shared" si="134"/>
        <v>0</v>
      </c>
      <c r="BM204" s="123">
        <f t="shared" si="135"/>
        <v>0</v>
      </c>
      <c r="BN204" s="123">
        <f t="shared" si="136"/>
        <v>0</v>
      </c>
      <c r="BO204" s="126">
        <f t="shared" si="108"/>
        <v>0</v>
      </c>
      <c r="BP204" s="128">
        <f t="shared" si="137"/>
        <v>0</v>
      </c>
      <c r="BQ204" s="22"/>
      <c r="BR204" s="129"/>
      <c r="BS204" s="130"/>
      <c r="BT204" s="257" t="str">
        <f t="shared" si="138"/>
        <v/>
      </c>
      <c r="BU204" s="257" t="str">
        <f t="shared" si="139"/>
        <v/>
      </c>
      <c r="BV204" s="257" t="str">
        <f t="shared" si="140"/>
        <v/>
      </c>
      <c r="BW204" s="257" t="str">
        <f t="shared" si="141"/>
        <v/>
      </c>
      <c r="BX204" s="258">
        <f t="shared" si="142"/>
        <v>0</v>
      </c>
      <c r="BY204" s="129"/>
      <c r="BZ204" s="130"/>
      <c r="CA204" s="130" t="str">
        <f t="shared" si="110"/>
        <v/>
      </c>
      <c r="CB204" s="130" t="str">
        <f t="shared" si="111"/>
        <v/>
      </c>
      <c r="CC204" s="130" t="str">
        <f t="shared" si="112"/>
        <v/>
      </c>
      <c r="CD204" s="130" t="str">
        <f t="shared" si="113"/>
        <v/>
      </c>
      <c r="CE204" s="131">
        <f t="shared" si="109"/>
        <v>0</v>
      </c>
      <c r="CF204" s="259">
        <f t="shared" si="143"/>
        <v>0</v>
      </c>
      <c r="CG204" s="132"/>
      <c r="CH204" s="132"/>
      <c r="CI204" s="132"/>
    </row>
    <row r="205" spans="1:87" s="24" customFormat="1" ht="12.75" customHeight="1" outlineLevel="1" x14ac:dyDescent="0.2">
      <c r="A205" s="177" t="s">
        <v>59</v>
      </c>
      <c r="B205" s="312" t="s">
        <v>60</v>
      </c>
      <c r="C205" s="24">
        <v>197</v>
      </c>
      <c r="D205" s="137"/>
      <c r="E205" s="138"/>
      <c r="F205" s="56"/>
      <c r="G205" s="135"/>
      <c r="H205" s="136"/>
      <c r="I205" s="139"/>
      <c r="J205" s="57"/>
      <c r="K205" s="113"/>
      <c r="L205" s="113"/>
      <c r="M205" s="113"/>
      <c r="N205" s="113"/>
      <c r="O205" s="114">
        <f t="shared" si="114"/>
        <v>0</v>
      </c>
      <c r="P205" s="113"/>
      <c r="Q205" s="113"/>
      <c r="R205" s="113"/>
      <c r="S205" s="113"/>
      <c r="T205" s="114">
        <f t="shared" si="115"/>
        <v>0</v>
      </c>
      <c r="U205" s="113">
        <f t="shared" si="116"/>
        <v>0</v>
      </c>
      <c r="V205" s="136"/>
      <c r="W205" s="313"/>
      <c r="X205" s="313"/>
      <c r="Y205" s="313"/>
      <c r="Z205" s="117">
        <f t="shared" si="117"/>
        <v>0</v>
      </c>
      <c r="AA205" s="118">
        <f t="shared" si="118"/>
        <v>0</v>
      </c>
      <c r="AB205" s="121"/>
      <c r="AC205" s="121"/>
      <c r="AD205" s="121"/>
      <c r="AE205" s="117">
        <f t="shared" si="119"/>
        <v>0</v>
      </c>
      <c r="AF205" s="118">
        <f t="shared" si="120"/>
        <v>0</v>
      </c>
      <c r="AG205" s="120"/>
      <c r="AH205" s="120"/>
      <c r="AI205" s="121"/>
      <c r="AJ205" s="117">
        <f t="shared" si="121"/>
        <v>0</v>
      </c>
      <c r="AK205" s="119">
        <f t="shared" si="122"/>
        <v>0</v>
      </c>
      <c r="AL205" s="53"/>
      <c r="AM205" s="53"/>
      <c r="AN205" s="53"/>
      <c r="AO205" s="54">
        <f t="shared" si="123"/>
        <v>0</v>
      </c>
      <c r="AP205" s="122">
        <f t="shared" si="124"/>
        <v>0</v>
      </c>
      <c r="AQ205" s="123">
        <f t="shared" si="125"/>
        <v>0</v>
      </c>
      <c r="AR205" s="123">
        <f t="shared" si="126"/>
        <v>0</v>
      </c>
      <c r="AS205" s="313"/>
      <c r="AT205" s="313"/>
      <c r="AU205" s="314"/>
      <c r="AV205" s="125">
        <f t="shared" si="127"/>
        <v>0</v>
      </c>
      <c r="AW205" s="119">
        <f t="shared" si="128"/>
        <v>0</v>
      </c>
      <c r="AX205" s="120"/>
      <c r="AY205" s="120"/>
      <c r="AZ205" s="127"/>
      <c r="BA205" s="126">
        <f t="shared" si="129"/>
        <v>0</v>
      </c>
      <c r="BB205" s="119">
        <f t="shared" si="130"/>
        <v>0</v>
      </c>
      <c r="BC205" s="120"/>
      <c r="BD205" s="120"/>
      <c r="BE205" s="127"/>
      <c r="BF205" s="126">
        <f t="shared" si="131"/>
        <v>0</v>
      </c>
      <c r="BG205" s="119">
        <f t="shared" si="132"/>
        <v>0</v>
      </c>
      <c r="BH205" s="120"/>
      <c r="BI205" s="120"/>
      <c r="BJ205" s="127"/>
      <c r="BK205" s="126">
        <f t="shared" si="133"/>
        <v>0</v>
      </c>
      <c r="BL205" s="119">
        <f t="shared" si="134"/>
        <v>0</v>
      </c>
      <c r="BM205" s="123">
        <f t="shared" si="135"/>
        <v>0</v>
      </c>
      <c r="BN205" s="123">
        <f t="shared" si="136"/>
        <v>0</v>
      </c>
      <c r="BO205" s="126">
        <f t="shared" si="108"/>
        <v>0</v>
      </c>
      <c r="BP205" s="128">
        <f t="shared" si="137"/>
        <v>0</v>
      </c>
      <c r="BQ205" s="22"/>
      <c r="BR205" s="129"/>
      <c r="BS205" s="130"/>
      <c r="BT205" s="257" t="str">
        <f t="shared" si="138"/>
        <v/>
      </c>
      <c r="BU205" s="257" t="str">
        <f t="shared" si="139"/>
        <v/>
      </c>
      <c r="BV205" s="257" t="str">
        <f t="shared" si="140"/>
        <v/>
      </c>
      <c r="BW205" s="257" t="str">
        <f t="shared" si="141"/>
        <v/>
      </c>
      <c r="BX205" s="258">
        <f t="shared" si="142"/>
        <v>0</v>
      </c>
      <c r="BY205" s="129"/>
      <c r="BZ205" s="130"/>
      <c r="CA205" s="130" t="str">
        <f t="shared" si="110"/>
        <v/>
      </c>
      <c r="CB205" s="130" t="str">
        <f t="shared" si="111"/>
        <v/>
      </c>
      <c r="CC205" s="130" t="str">
        <f t="shared" si="112"/>
        <v/>
      </c>
      <c r="CD205" s="130" t="str">
        <f t="shared" si="113"/>
        <v/>
      </c>
      <c r="CE205" s="131">
        <f t="shared" si="109"/>
        <v>0</v>
      </c>
      <c r="CF205" s="259">
        <f t="shared" si="143"/>
        <v>0</v>
      </c>
      <c r="CG205" s="132"/>
      <c r="CH205" s="132"/>
      <c r="CI205" s="132"/>
    </row>
    <row r="206" spans="1:87" s="24" customFormat="1" ht="12.75" customHeight="1" outlineLevel="1" x14ac:dyDescent="0.2">
      <c r="A206" s="177" t="s">
        <v>59</v>
      </c>
      <c r="B206" s="312" t="s">
        <v>60</v>
      </c>
      <c r="C206" s="24">
        <v>198</v>
      </c>
      <c r="D206" s="137"/>
      <c r="E206" s="138"/>
      <c r="F206" s="56"/>
      <c r="G206" s="135"/>
      <c r="H206" s="136"/>
      <c r="I206" s="139"/>
      <c r="J206" s="57"/>
      <c r="K206" s="113"/>
      <c r="L206" s="113"/>
      <c r="M206" s="113"/>
      <c r="N206" s="113"/>
      <c r="O206" s="114">
        <f t="shared" si="114"/>
        <v>0</v>
      </c>
      <c r="P206" s="113"/>
      <c r="Q206" s="113"/>
      <c r="R206" s="113"/>
      <c r="S206" s="113"/>
      <c r="T206" s="114">
        <f t="shared" si="115"/>
        <v>0</v>
      </c>
      <c r="U206" s="113">
        <f t="shared" si="116"/>
        <v>0</v>
      </c>
      <c r="V206" s="136"/>
      <c r="W206" s="313"/>
      <c r="X206" s="313"/>
      <c r="Y206" s="313"/>
      <c r="Z206" s="117">
        <f t="shared" si="117"/>
        <v>0</v>
      </c>
      <c r="AA206" s="118">
        <f t="shared" si="118"/>
        <v>0</v>
      </c>
      <c r="AB206" s="121"/>
      <c r="AC206" s="121"/>
      <c r="AD206" s="121"/>
      <c r="AE206" s="117">
        <f t="shared" si="119"/>
        <v>0</v>
      </c>
      <c r="AF206" s="118">
        <f t="shared" si="120"/>
        <v>0</v>
      </c>
      <c r="AG206" s="120"/>
      <c r="AH206" s="120"/>
      <c r="AI206" s="121"/>
      <c r="AJ206" s="117">
        <f t="shared" si="121"/>
        <v>0</v>
      </c>
      <c r="AK206" s="119">
        <f t="shared" si="122"/>
        <v>0</v>
      </c>
      <c r="AL206" s="53"/>
      <c r="AM206" s="53"/>
      <c r="AN206" s="53"/>
      <c r="AO206" s="54">
        <f t="shared" si="123"/>
        <v>0</v>
      </c>
      <c r="AP206" s="122">
        <f t="shared" si="124"/>
        <v>0</v>
      </c>
      <c r="AQ206" s="123">
        <f t="shared" si="125"/>
        <v>0</v>
      </c>
      <c r="AR206" s="123">
        <f t="shared" si="126"/>
        <v>0</v>
      </c>
      <c r="AS206" s="313"/>
      <c r="AT206" s="313"/>
      <c r="AU206" s="314"/>
      <c r="AV206" s="125">
        <f t="shared" si="127"/>
        <v>0</v>
      </c>
      <c r="AW206" s="119">
        <f t="shared" si="128"/>
        <v>0</v>
      </c>
      <c r="AX206" s="120"/>
      <c r="AY206" s="120"/>
      <c r="AZ206" s="127"/>
      <c r="BA206" s="126">
        <f t="shared" si="129"/>
        <v>0</v>
      </c>
      <c r="BB206" s="119">
        <f t="shared" si="130"/>
        <v>0</v>
      </c>
      <c r="BC206" s="120"/>
      <c r="BD206" s="120"/>
      <c r="BE206" s="127"/>
      <c r="BF206" s="126">
        <f t="shared" si="131"/>
        <v>0</v>
      </c>
      <c r="BG206" s="119">
        <f t="shared" si="132"/>
        <v>0</v>
      </c>
      <c r="BH206" s="120"/>
      <c r="BI206" s="120"/>
      <c r="BJ206" s="127"/>
      <c r="BK206" s="126">
        <f t="shared" si="133"/>
        <v>0</v>
      </c>
      <c r="BL206" s="119">
        <f t="shared" si="134"/>
        <v>0</v>
      </c>
      <c r="BM206" s="123">
        <f t="shared" si="135"/>
        <v>0</v>
      </c>
      <c r="BN206" s="123">
        <f t="shared" si="136"/>
        <v>0</v>
      </c>
      <c r="BO206" s="126">
        <f t="shared" ref="BO206:BO269" si="144">J206+AQ206-BM206</f>
        <v>0</v>
      </c>
      <c r="BP206" s="128">
        <f t="shared" si="137"/>
        <v>0</v>
      </c>
      <c r="BQ206" s="22"/>
      <c r="BR206" s="129"/>
      <c r="BS206" s="130"/>
      <c r="BT206" s="257" t="str">
        <f t="shared" si="138"/>
        <v/>
      </c>
      <c r="BU206" s="257" t="str">
        <f t="shared" si="139"/>
        <v/>
      </c>
      <c r="BV206" s="257" t="str">
        <f t="shared" si="140"/>
        <v/>
      </c>
      <c r="BW206" s="257" t="str">
        <f t="shared" si="141"/>
        <v/>
      </c>
      <c r="BX206" s="258">
        <f t="shared" si="142"/>
        <v>0</v>
      </c>
      <c r="BY206" s="129"/>
      <c r="BZ206" s="130"/>
      <c r="CA206" s="130" t="str">
        <f t="shared" si="110"/>
        <v/>
      </c>
      <c r="CB206" s="130" t="str">
        <f t="shared" si="111"/>
        <v/>
      </c>
      <c r="CC206" s="130" t="str">
        <f t="shared" si="112"/>
        <v/>
      </c>
      <c r="CD206" s="130" t="str">
        <f t="shared" si="113"/>
        <v/>
      </c>
      <c r="CE206" s="131">
        <f t="shared" si="109"/>
        <v>0</v>
      </c>
      <c r="CF206" s="259">
        <f t="shared" si="143"/>
        <v>0</v>
      </c>
      <c r="CG206" s="132"/>
      <c r="CH206" s="132"/>
      <c r="CI206" s="132"/>
    </row>
    <row r="207" spans="1:87" s="24" customFormat="1" ht="12.75" customHeight="1" outlineLevel="1" x14ac:dyDescent="0.2">
      <c r="A207" s="177" t="s">
        <v>59</v>
      </c>
      <c r="B207" s="312" t="s">
        <v>60</v>
      </c>
      <c r="C207" s="24">
        <v>199</v>
      </c>
      <c r="D207" s="137"/>
      <c r="E207" s="138"/>
      <c r="F207" s="56"/>
      <c r="G207" s="135"/>
      <c r="H207" s="136"/>
      <c r="I207" s="139"/>
      <c r="J207" s="57"/>
      <c r="K207" s="113"/>
      <c r="L207" s="113"/>
      <c r="M207" s="113"/>
      <c r="N207" s="113"/>
      <c r="O207" s="114">
        <f t="shared" si="114"/>
        <v>0</v>
      </c>
      <c r="P207" s="113"/>
      <c r="Q207" s="113"/>
      <c r="R207" s="113"/>
      <c r="S207" s="113"/>
      <c r="T207" s="114">
        <f t="shared" si="115"/>
        <v>0</v>
      </c>
      <c r="U207" s="113">
        <f t="shared" si="116"/>
        <v>0</v>
      </c>
      <c r="V207" s="136"/>
      <c r="W207" s="313"/>
      <c r="X207" s="313"/>
      <c r="Y207" s="313"/>
      <c r="Z207" s="117">
        <f t="shared" si="117"/>
        <v>0</v>
      </c>
      <c r="AA207" s="118">
        <f t="shared" si="118"/>
        <v>0</v>
      </c>
      <c r="AB207" s="121"/>
      <c r="AC207" s="121"/>
      <c r="AD207" s="121"/>
      <c r="AE207" s="117">
        <f t="shared" si="119"/>
        <v>0</v>
      </c>
      <c r="AF207" s="118">
        <f t="shared" si="120"/>
        <v>0</v>
      </c>
      <c r="AG207" s="120"/>
      <c r="AH207" s="120"/>
      <c r="AI207" s="121"/>
      <c r="AJ207" s="117">
        <f t="shared" si="121"/>
        <v>0</v>
      </c>
      <c r="AK207" s="119">
        <f t="shared" si="122"/>
        <v>0</v>
      </c>
      <c r="AL207" s="53"/>
      <c r="AM207" s="53"/>
      <c r="AN207" s="53"/>
      <c r="AO207" s="54">
        <f t="shared" si="123"/>
        <v>0</v>
      </c>
      <c r="AP207" s="122">
        <f t="shared" si="124"/>
        <v>0</v>
      </c>
      <c r="AQ207" s="123">
        <f t="shared" si="125"/>
        <v>0</v>
      </c>
      <c r="AR207" s="123">
        <f t="shared" si="126"/>
        <v>0</v>
      </c>
      <c r="AS207" s="313"/>
      <c r="AT207" s="313"/>
      <c r="AU207" s="314"/>
      <c r="AV207" s="125">
        <f t="shared" si="127"/>
        <v>0</v>
      </c>
      <c r="AW207" s="119">
        <f t="shared" si="128"/>
        <v>0</v>
      </c>
      <c r="AX207" s="120"/>
      <c r="AY207" s="120"/>
      <c r="AZ207" s="127"/>
      <c r="BA207" s="126">
        <f t="shared" si="129"/>
        <v>0</v>
      </c>
      <c r="BB207" s="119">
        <f t="shared" si="130"/>
        <v>0</v>
      </c>
      <c r="BC207" s="120"/>
      <c r="BD207" s="120"/>
      <c r="BE207" s="127"/>
      <c r="BF207" s="126">
        <f t="shared" si="131"/>
        <v>0</v>
      </c>
      <c r="BG207" s="119">
        <f t="shared" si="132"/>
        <v>0</v>
      </c>
      <c r="BH207" s="120"/>
      <c r="BI207" s="120"/>
      <c r="BJ207" s="127"/>
      <c r="BK207" s="126">
        <f t="shared" si="133"/>
        <v>0</v>
      </c>
      <c r="BL207" s="119">
        <f t="shared" si="134"/>
        <v>0</v>
      </c>
      <c r="BM207" s="123">
        <f t="shared" si="135"/>
        <v>0</v>
      </c>
      <c r="BN207" s="123">
        <f t="shared" si="136"/>
        <v>0</v>
      </c>
      <c r="BO207" s="126">
        <f t="shared" si="144"/>
        <v>0</v>
      </c>
      <c r="BP207" s="128">
        <f t="shared" si="137"/>
        <v>0</v>
      </c>
      <c r="BQ207" s="22"/>
      <c r="BR207" s="129"/>
      <c r="BS207" s="130"/>
      <c r="BT207" s="257" t="str">
        <f t="shared" si="138"/>
        <v/>
      </c>
      <c r="BU207" s="257" t="str">
        <f t="shared" si="139"/>
        <v/>
      </c>
      <c r="BV207" s="257" t="str">
        <f t="shared" si="140"/>
        <v/>
      </c>
      <c r="BW207" s="257" t="str">
        <f t="shared" si="141"/>
        <v/>
      </c>
      <c r="BX207" s="258">
        <f t="shared" si="142"/>
        <v>0</v>
      </c>
      <c r="BY207" s="129"/>
      <c r="BZ207" s="130"/>
      <c r="CA207" s="130" t="str">
        <f t="shared" si="110"/>
        <v/>
      </c>
      <c r="CB207" s="130" t="str">
        <f t="shared" si="111"/>
        <v/>
      </c>
      <c r="CC207" s="130" t="str">
        <f t="shared" si="112"/>
        <v/>
      </c>
      <c r="CD207" s="130" t="str">
        <f t="shared" si="113"/>
        <v/>
      </c>
      <c r="CE207" s="131">
        <f t="shared" si="109"/>
        <v>0</v>
      </c>
      <c r="CF207" s="259">
        <f t="shared" si="143"/>
        <v>0</v>
      </c>
      <c r="CG207" s="132"/>
      <c r="CH207" s="132"/>
      <c r="CI207" s="132"/>
    </row>
    <row r="208" spans="1:87" s="24" customFormat="1" ht="12.75" customHeight="1" outlineLevel="1" x14ac:dyDescent="0.2">
      <c r="A208" s="177" t="s">
        <v>59</v>
      </c>
      <c r="B208" s="312" t="s">
        <v>60</v>
      </c>
      <c r="C208" s="24">
        <v>200</v>
      </c>
      <c r="D208" s="137"/>
      <c r="E208" s="138"/>
      <c r="F208" s="56"/>
      <c r="G208" s="135"/>
      <c r="H208" s="136"/>
      <c r="I208" s="139"/>
      <c r="J208" s="57"/>
      <c r="K208" s="113"/>
      <c r="L208" s="113"/>
      <c r="M208" s="113"/>
      <c r="N208" s="113"/>
      <c r="O208" s="114">
        <f t="shared" si="114"/>
        <v>0</v>
      </c>
      <c r="P208" s="113"/>
      <c r="Q208" s="113"/>
      <c r="R208" s="113"/>
      <c r="S208" s="113"/>
      <c r="T208" s="114">
        <f t="shared" si="115"/>
        <v>0</v>
      </c>
      <c r="U208" s="113">
        <f t="shared" si="116"/>
        <v>0</v>
      </c>
      <c r="V208" s="136"/>
      <c r="W208" s="313"/>
      <c r="X208" s="313"/>
      <c r="Y208" s="313"/>
      <c r="Z208" s="117">
        <f t="shared" si="117"/>
        <v>0</v>
      </c>
      <c r="AA208" s="118">
        <f t="shared" si="118"/>
        <v>0</v>
      </c>
      <c r="AB208" s="121"/>
      <c r="AC208" s="121"/>
      <c r="AD208" s="121"/>
      <c r="AE208" s="117">
        <f t="shared" si="119"/>
        <v>0</v>
      </c>
      <c r="AF208" s="118">
        <f t="shared" si="120"/>
        <v>0</v>
      </c>
      <c r="AG208" s="120"/>
      <c r="AH208" s="120"/>
      <c r="AI208" s="121"/>
      <c r="AJ208" s="117">
        <f t="shared" si="121"/>
        <v>0</v>
      </c>
      <c r="AK208" s="119">
        <f t="shared" si="122"/>
        <v>0</v>
      </c>
      <c r="AL208" s="53"/>
      <c r="AM208" s="53"/>
      <c r="AN208" s="53"/>
      <c r="AO208" s="54">
        <f t="shared" si="123"/>
        <v>0</v>
      </c>
      <c r="AP208" s="122">
        <f t="shared" si="124"/>
        <v>0</v>
      </c>
      <c r="AQ208" s="123">
        <f t="shared" si="125"/>
        <v>0</v>
      </c>
      <c r="AR208" s="123">
        <f t="shared" si="126"/>
        <v>0</v>
      </c>
      <c r="AS208" s="313"/>
      <c r="AT208" s="313"/>
      <c r="AU208" s="314"/>
      <c r="AV208" s="125">
        <f t="shared" si="127"/>
        <v>0</v>
      </c>
      <c r="AW208" s="119">
        <f t="shared" si="128"/>
        <v>0</v>
      </c>
      <c r="AX208" s="120"/>
      <c r="AY208" s="120"/>
      <c r="AZ208" s="127"/>
      <c r="BA208" s="126">
        <f t="shared" si="129"/>
        <v>0</v>
      </c>
      <c r="BB208" s="119">
        <f t="shared" si="130"/>
        <v>0</v>
      </c>
      <c r="BC208" s="120"/>
      <c r="BD208" s="120"/>
      <c r="BE208" s="127"/>
      <c r="BF208" s="126">
        <f t="shared" si="131"/>
        <v>0</v>
      </c>
      <c r="BG208" s="119">
        <f t="shared" si="132"/>
        <v>0</v>
      </c>
      <c r="BH208" s="120"/>
      <c r="BI208" s="120"/>
      <c r="BJ208" s="127"/>
      <c r="BK208" s="126">
        <f t="shared" si="133"/>
        <v>0</v>
      </c>
      <c r="BL208" s="119">
        <f t="shared" si="134"/>
        <v>0</v>
      </c>
      <c r="BM208" s="123">
        <f t="shared" si="135"/>
        <v>0</v>
      </c>
      <c r="BN208" s="123">
        <f t="shared" si="136"/>
        <v>0</v>
      </c>
      <c r="BO208" s="126">
        <f t="shared" si="144"/>
        <v>0</v>
      </c>
      <c r="BP208" s="128">
        <f t="shared" si="137"/>
        <v>0</v>
      </c>
      <c r="BQ208" s="22"/>
      <c r="BR208" s="129"/>
      <c r="BS208" s="130"/>
      <c r="BT208" s="257" t="str">
        <f t="shared" si="138"/>
        <v/>
      </c>
      <c r="BU208" s="257" t="str">
        <f t="shared" si="139"/>
        <v/>
      </c>
      <c r="BV208" s="257" t="str">
        <f t="shared" si="140"/>
        <v/>
      </c>
      <c r="BW208" s="257" t="str">
        <f t="shared" si="141"/>
        <v/>
      </c>
      <c r="BX208" s="258">
        <f t="shared" si="142"/>
        <v>0</v>
      </c>
      <c r="BY208" s="129"/>
      <c r="BZ208" s="130"/>
      <c r="CA208" s="130" t="str">
        <f t="shared" si="110"/>
        <v/>
      </c>
      <c r="CB208" s="130" t="str">
        <f t="shared" si="111"/>
        <v/>
      </c>
      <c r="CC208" s="130" t="str">
        <f t="shared" si="112"/>
        <v/>
      </c>
      <c r="CD208" s="130" t="str">
        <f t="shared" si="113"/>
        <v/>
      </c>
      <c r="CE208" s="131">
        <f t="shared" si="109"/>
        <v>0</v>
      </c>
      <c r="CF208" s="259">
        <f t="shared" si="143"/>
        <v>0</v>
      </c>
      <c r="CG208" s="132"/>
      <c r="CH208" s="132"/>
      <c r="CI208" s="132"/>
    </row>
    <row r="209" spans="1:87" s="24" customFormat="1" ht="12.75" customHeight="1" outlineLevel="1" x14ac:dyDescent="0.2">
      <c r="A209" s="177" t="s">
        <v>59</v>
      </c>
      <c r="B209" s="312" t="s">
        <v>60</v>
      </c>
      <c r="C209" s="24">
        <v>201</v>
      </c>
      <c r="D209" s="137"/>
      <c r="E209" s="138"/>
      <c r="F209" s="56"/>
      <c r="G209" s="135"/>
      <c r="H209" s="136"/>
      <c r="I209" s="139"/>
      <c r="J209" s="57"/>
      <c r="K209" s="113"/>
      <c r="L209" s="113"/>
      <c r="M209" s="113"/>
      <c r="N209" s="113"/>
      <c r="O209" s="114">
        <f t="shared" si="114"/>
        <v>0</v>
      </c>
      <c r="P209" s="113"/>
      <c r="Q209" s="113"/>
      <c r="R209" s="113"/>
      <c r="S209" s="113"/>
      <c r="T209" s="114">
        <f t="shared" si="115"/>
        <v>0</v>
      </c>
      <c r="U209" s="113">
        <f t="shared" si="116"/>
        <v>0</v>
      </c>
      <c r="V209" s="136"/>
      <c r="W209" s="313"/>
      <c r="X209" s="313"/>
      <c r="Y209" s="313"/>
      <c r="Z209" s="117">
        <f t="shared" si="117"/>
        <v>0</v>
      </c>
      <c r="AA209" s="118">
        <f t="shared" si="118"/>
        <v>0</v>
      </c>
      <c r="AB209" s="121"/>
      <c r="AC209" s="121"/>
      <c r="AD209" s="121"/>
      <c r="AE209" s="117">
        <f t="shared" si="119"/>
        <v>0</v>
      </c>
      <c r="AF209" s="118">
        <f t="shared" si="120"/>
        <v>0</v>
      </c>
      <c r="AG209" s="120"/>
      <c r="AH209" s="120"/>
      <c r="AI209" s="121"/>
      <c r="AJ209" s="117">
        <f t="shared" si="121"/>
        <v>0</v>
      </c>
      <c r="AK209" s="119">
        <f t="shared" si="122"/>
        <v>0</v>
      </c>
      <c r="AL209" s="53"/>
      <c r="AM209" s="53"/>
      <c r="AN209" s="53"/>
      <c r="AO209" s="54">
        <f t="shared" si="123"/>
        <v>0</v>
      </c>
      <c r="AP209" s="122">
        <f t="shared" si="124"/>
        <v>0</v>
      </c>
      <c r="AQ209" s="123">
        <f t="shared" si="125"/>
        <v>0</v>
      </c>
      <c r="AR209" s="123">
        <f t="shared" si="126"/>
        <v>0</v>
      </c>
      <c r="AS209" s="313"/>
      <c r="AT209" s="313"/>
      <c r="AU209" s="314"/>
      <c r="AV209" s="125">
        <f t="shared" si="127"/>
        <v>0</v>
      </c>
      <c r="AW209" s="119">
        <f t="shared" si="128"/>
        <v>0</v>
      </c>
      <c r="AX209" s="120"/>
      <c r="AY209" s="120"/>
      <c r="AZ209" s="127"/>
      <c r="BA209" s="126">
        <f t="shared" si="129"/>
        <v>0</v>
      </c>
      <c r="BB209" s="119">
        <f t="shared" si="130"/>
        <v>0</v>
      </c>
      <c r="BC209" s="120"/>
      <c r="BD209" s="120"/>
      <c r="BE209" s="127"/>
      <c r="BF209" s="126">
        <f t="shared" si="131"/>
        <v>0</v>
      </c>
      <c r="BG209" s="119">
        <f t="shared" si="132"/>
        <v>0</v>
      </c>
      <c r="BH209" s="120"/>
      <c r="BI209" s="120"/>
      <c r="BJ209" s="127"/>
      <c r="BK209" s="126">
        <f t="shared" si="133"/>
        <v>0</v>
      </c>
      <c r="BL209" s="119">
        <f t="shared" si="134"/>
        <v>0</v>
      </c>
      <c r="BM209" s="123">
        <f t="shared" si="135"/>
        <v>0</v>
      </c>
      <c r="BN209" s="123">
        <f t="shared" si="136"/>
        <v>0</v>
      </c>
      <c r="BO209" s="126">
        <f t="shared" si="144"/>
        <v>0</v>
      </c>
      <c r="BP209" s="128">
        <f t="shared" si="137"/>
        <v>0</v>
      </c>
      <c r="BQ209" s="22"/>
      <c r="BR209" s="129"/>
      <c r="BS209" s="130"/>
      <c r="BT209" s="257" t="str">
        <f t="shared" si="138"/>
        <v/>
      </c>
      <c r="BU209" s="257" t="str">
        <f t="shared" si="139"/>
        <v/>
      </c>
      <c r="BV209" s="257" t="str">
        <f t="shared" si="140"/>
        <v/>
      </c>
      <c r="BW209" s="257" t="str">
        <f t="shared" si="141"/>
        <v/>
      </c>
      <c r="BX209" s="258">
        <f t="shared" si="142"/>
        <v>0</v>
      </c>
      <c r="BY209" s="129"/>
      <c r="BZ209" s="130"/>
      <c r="CA209" s="130" t="str">
        <f t="shared" si="110"/>
        <v/>
      </c>
      <c r="CB209" s="130" t="str">
        <f t="shared" si="111"/>
        <v/>
      </c>
      <c r="CC209" s="130" t="str">
        <f t="shared" si="112"/>
        <v/>
      </c>
      <c r="CD209" s="130" t="str">
        <f t="shared" si="113"/>
        <v/>
      </c>
      <c r="CE209" s="131">
        <f t="shared" si="109"/>
        <v>0</v>
      </c>
      <c r="CF209" s="259">
        <f t="shared" si="143"/>
        <v>0</v>
      </c>
      <c r="CG209" s="132"/>
      <c r="CH209" s="132"/>
      <c r="CI209" s="132"/>
    </row>
    <row r="210" spans="1:87" s="24" customFormat="1" ht="12.75" customHeight="1" outlineLevel="1" x14ac:dyDescent="0.2">
      <c r="A210" s="177" t="s">
        <v>59</v>
      </c>
      <c r="B210" s="312" t="s">
        <v>60</v>
      </c>
      <c r="C210" s="24">
        <v>202</v>
      </c>
      <c r="D210" s="137"/>
      <c r="E210" s="138"/>
      <c r="F210" s="56"/>
      <c r="G210" s="135"/>
      <c r="H210" s="136"/>
      <c r="I210" s="139"/>
      <c r="J210" s="57"/>
      <c r="K210" s="113"/>
      <c r="L210" s="113"/>
      <c r="M210" s="113"/>
      <c r="N210" s="113"/>
      <c r="O210" s="114">
        <f t="shared" si="114"/>
        <v>0</v>
      </c>
      <c r="P210" s="113"/>
      <c r="Q210" s="113"/>
      <c r="R210" s="113"/>
      <c r="S210" s="113"/>
      <c r="T210" s="114">
        <f t="shared" si="115"/>
        <v>0</v>
      </c>
      <c r="U210" s="113">
        <f t="shared" si="116"/>
        <v>0</v>
      </c>
      <c r="V210" s="136"/>
      <c r="W210" s="313"/>
      <c r="X210" s="313"/>
      <c r="Y210" s="313"/>
      <c r="Z210" s="117">
        <f t="shared" si="117"/>
        <v>0</v>
      </c>
      <c r="AA210" s="118">
        <f t="shared" si="118"/>
        <v>0</v>
      </c>
      <c r="AB210" s="121"/>
      <c r="AC210" s="121"/>
      <c r="AD210" s="121"/>
      <c r="AE210" s="117">
        <f t="shared" si="119"/>
        <v>0</v>
      </c>
      <c r="AF210" s="118">
        <f t="shared" si="120"/>
        <v>0</v>
      </c>
      <c r="AG210" s="120"/>
      <c r="AH210" s="120"/>
      <c r="AI210" s="121"/>
      <c r="AJ210" s="117">
        <f t="shared" si="121"/>
        <v>0</v>
      </c>
      <c r="AK210" s="119">
        <f t="shared" si="122"/>
        <v>0</v>
      </c>
      <c r="AL210" s="53"/>
      <c r="AM210" s="53"/>
      <c r="AN210" s="53"/>
      <c r="AO210" s="54">
        <f t="shared" si="123"/>
        <v>0</v>
      </c>
      <c r="AP210" s="122">
        <f t="shared" si="124"/>
        <v>0</v>
      </c>
      <c r="AQ210" s="123">
        <f t="shared" si="125"/>
        <v>0</v>
      </c>
      <c r="AR210" s="123">
        <f t="shared" si="126"/>
        <v>0</v>
      </c>
      <c r="AS210" s="313"/>
      <c r="AT210" s="313"/>
      <c r="AU210" s="314"/>
      <c r="AV210" s="125">
        <f t="shared" si="127"/>
        <v>0</v>
      </c>
      <c r="AW210" s="119">
        <f t="shared" si="128"/>
        <v>0</v>
      </c>
      <c r="AX210" s="120"/>
      <c r="AY210" s="120"/>
      <c r="AZ210" s="127"/>
      <c r="BA210" s="126">
        <f t="shared" si="129"/>
        <v>0</v>
      </c>
      <c r="BB210" s="119">
        <f t="shared" si="130"/>
        <v>0</v>
      </c>
      <c r="BC210" s="120"/>
      <c r="BD210" s="120"/>
      <c r="BE210" s="127"/>
      <c r="BF210" s="126">
        <f t="shared" si="131"/>
        <v>0</v>
      </c>
      <c r="BG210" s="119">
        <f t="shared" si="132"/>
        <v>0</v>
      </c>
      <c r="BH210" s="120"/>
      <c r="BI210" s="120"/>
      <c r="BJ210" s="127"/>
      <c r="BK210" s="126">
        <f t="shared" si="133"/>
        <v>0</v>
      </c>
      <c r="BL210" s="119">
        <f t="shared" si="134"/>
        <v>0</v>
      </c>
      <c r="BM210" s="123">
        <f t="shared" si="135"/>
        <v>0</v>
      </c>
      <c r="BN210" s="123">
        <f t="shared" si="136"/>
        <v>0</v>
      </c>
      <c r="BO210" s="126">
        <f t="shared" si="144"/>
        <v>0</v>
      </c>
      <c r="BP210" s="128">
        <f t="shared" si="137"/>
        <v>0</v>
      </c>
      <c r="BQ210" s="22"/>
      <c r="BR210" s="129"/>
      <c r="BS210" s="130"/>
      <c r="BT210" s="257" t="str">
        <f t="shared" si="138"/>
        <v/>
      </c>
      <c r="BU210" s="257" t="str">
        <f t="shared" si="139"/>
        <v/>
      </c>
      <c r="BV210" s="257" t="str">
        <f t="shared" si="140"/>
        <v/>
      </c>
      <c r="BW210" s="257" t="str">
        <f t="shared" si="141"/>
        <v/>
      </c>
      <c r="BX210" s="258">
        <f t="shared" si="142"/>
        <v>0</v>
      </c>
      <c r="BY210" s="129"/>
      <c r="BZ210" s="130"/>
      <c r="CA210" s="130" t="str">
        <f t="shared" si="110"/>
        <v/>
      </c>
      <c r="CB210" s="130" t="str">
        <f t="shared" si="111"/>
        <v/>
      </c>
      <c r="CC210" s="130" t="str">
        <f t="shared" si="112"/>
        <v/>
      </c>
      <c r="CD210" s="130" t="str">
        <f t="shared" si="113"/>
        <v/>
      </c>
      <c r="CE210" s="131">
        <f t="shared" si="109"/>
        <v>0</v>
      </c>
      <c r="CF210" s="259">
        <f t="shared" si="143"/>
        <v>0</v>
      </c>
      <c r="CG210" s="132"/>
      <c r="CH210" s="132"/>
      <c r="CI210" s="132"/>
    </row>
    <row r="211" spans="1:87" s="24" customFormat="1" ht="12.75" customHeight="1" outlineLevel="1" x14ac:dyDescent="0.2">
      <c r="A211" s="177" t="s">
        <v>59</v>
      </c>
      <c r="B211" s="312" t="s">
        <v>60</v>
      </c>
      <c r="C211" s="24">
        <v>203</v>
      </c>
      <c r="D211" s="137"/>
      <c r="E211" s="138"/>
      <c r="F211" s="56"/>
      <c r="G211" s="135"/>
      <c r="H211" s="136"/>
      <c r="I211" s="139"/>
      <c r="J211" s="57"/>
      <c r="K211" s="113"/>
      <c r="L211" s="113"/>
      <c r="M211" s="113"/>
      <c r="N211" s="113"/>
      <c r="O211" s="114">
        <f t="shared" si="114"/>
        <v>0</v>
      </c>
      <c r="P211" s="113"/>
      <c r="Q211" s="113"/>
      <c r="R211" s="113"/>
      <c r="S211" s="113"/>
      <c r="T211" s="114">
        <f t="shared" si="115"/>
        <v>0</v>
      </c>
      <c r="U211" s="113">
        <f t="shared" si="116"/>
        <v>0</v>
      </c>
      <c r="V211" s="136"/>
      <c r="W211" s="313"/>
      <c r="X211" s="313"/>
      <c r="Y211" s="313"/>
      <c r="Z211" s="117">
        <f t="shared" si="117"/>
        <v>0</v>
      </c>
      <c r="AA211" s="118">
        <f t="shared" si="118"/>
        <v>0</v>
      </c>
      <c r="AB211" s="121"/>
      <c r="AC211" s="121"/>
      <c r="AD211" s="121"/>
      <c r="AE211" s="117">
        <f t="shared" si="119"/>
        <v>0</v>
      </c>
      <c r="AF211" s="118">
        <f t="shared" si="120"/>
        <v>0</v>
      </c>
      <c r="AG211" s="120"/>
      <c r="AH211" s="120"/>
      <c r="AI211" s="121"/>
      <c r="AJ211" s="117">
        <f t="shared" si="121"/>
        <v>0</v>
      </c>
      <c r="AK211" s="119">
        <f t="shared" si="122"/>
        <v>0</v>
      </c>
      <c r="AL211" s="53"/>
      <c r="AM211" s="53"/>
      <c r="AN211" s="53"/>
      <c r="AO211" s="54">
        <f t="shared" si="123"/>
        <v>0</v>
      </c>
      <c r="AP211" s="122">
        <f t="shared" si="124"/>
        <v>0</v>
      </c>
      <c r="AQ211" s="123">
        <f t="shared" si="125"/>
        <v>0</v>
      </c>
      <c r="AR211" s="123">
        <f t="shared" si="126"/>
        <v>0</v>
      </c>
      <c r="AS211" s="313"/>
      <c r="AT211" s="313"/>
      <c r="AU211" s="314"/>
      <c r="AV211" s="125">
        <f t="shared" si="127"/>
        <v>0</v>
      </c>
      <c r="AW211" s="119">
        <f t="shared" si="128"/>
        <v>0</v>
      </c>
      <c r="AX211" s="120"/>
      <c r="AY211" s="120"/>
      <c r="AZ211" s="127"/>
      <c r="BA211" s="126">
        <f t="shared" si="129"/>
        <v>0</v>
      </c>
      <c r="BB211" s="119">
        <f t="shared" si="130"/>
        <v>0</v>
      </c>
      <c r="BC211" s="120"/>
      <c r="BD211" s="120"/>
      <c r="BE211" s="127"/>
      <c r="BF211" s="126">
        <f t="shared" si="131"/>
        <v>0</v>
      </c>
      <c r="BG211" s="119">
        <f t="shared" si="132"/>
        <v>0</v>
      </c>
      <c r="BH211" s="120"/>
      <c r="BI211" s="120"/>
      <c r="BJ211" s="127"/>
      <c r="BK211" s="126">
        <f t="shared" si="133"/>
        <v>0</v>
      </c>
      <c r="BL211" s="119">
        <f t="shared" si="134"/>
        <v>0</v>
      </c>
      <c r="BM211" s="123">
        <f t="shared" si="135"/>
        <v>0</v>
      </c>
      <c r="BN211" s="123">
        <f t="shared" si="136"/>
        <v>0</v>
      </c>
      <c r="BO211" s="126">
        <f t="shared" si="144"/>
        <v>0</v>
      </c>
      <c r="BP211" s="128">
        <f t="shared" si="137"/>
        <v>0</v>
      </c>
      <c r="BQ211" s="22"/>
      <c r="BR211" s="129"/>
      <c r="BS211" s="130"/>
      <c r="BT211" s="257" t="str">
        <f t="shared" si="138"/>
        <v/>
      </c>
      <c r="BU211" s="257" t="str">
        <f t="shared" si="139"/>
        <v/>
      </c>
      <c r="BV211" s="257" t="str">
        <f t="shared" si="140"/>
        <v/>
      </c>
      <c r="BW211" s="257" t="str">
        <f t="shared" si="141"/>
        <v/>
      </c>
      <c r="BX211" s="258">
        <f t="shared" si="142"/>
        <v>0</v>
      </c>
      <c r="BY211" s="129"/>
      <c r="BZ211" s="130"/>
      <c r="CA211" s="130" t="str">
        <f t="shared" si="110"/>
        <v/>
      </c>
      <c r="CB211" s="130" t="str">
        <f t="shared" si="111"/>
        <v/>
      </c>
      <c r="CC211" s="130" t="str">
        <f t="shared" si="112"/>
        <v/>
      </c>
      <c r="CD211" s="130" t="str">
        <f t="shared" si="113"/>
        <v/>
      </c>
      <c r="CE211" s="131">
        <f t="shared" si="109"/>
        <v>0</v>
      </c>
      <c r="CF211" s="259">
        <f t="shared" si="143"/>
        <v>0</v>
      </c>
      <c r="CG211" s="132"/>
      <c r="CH211" s="132"/>
      <c r="CI211" s="132"/>
    </row>
    <row r="212" spans="1:87" s="24" customFormat="1" ht="12.75" customHeight="1" outlineLevel="1" x14ac:dyDescent="0.2">
      <c r="A212" s="177" t="s">
        <v>59</v>
      </c>
      <c r="B212" s="312" t="s">
        <v>60</v>
      </c>
      <c r="C212" s="24">
        <v>204</v>
      </c>
      <c r="D212" s="137"/>
      <c r="E212" s="138"/>
      <c r="F212" s="56"/>
      <c r="G212" s="135"/>
      <c r="H212" s="136"/>
      <c r="I212" s="139"/>
      <c r="J212" s="57"/>
      <c r="K212" s="113"/>
      <c r="L212" s="113"/>
      <c r="M212" s="113"/>
      <c r="N212" s="113"/>
      <c r="O212" s="114">
        <f t="shared" si="114"/>
        <v>0</v>
      </c>
      <c r="P212" s="113"/>
      <c r="Q212" s="113"/>
      <c r="R212" s="113"/>
      <c r="S212" s="113"/>
      <c r="T212" s="114">
        <f t="shared" si="115"/>
        <v>0</v>
      </c>
      <c r="U212" s="113">
        <f t="shared" si="116"/>
        <v>0</v>
      </c>
      <c r="V212" s="136"/>
      <c r="W212" s="313"/>
      <c r="X212" s="313"/>
      <c r="Y212" s="313"/>
      <c r="Z212" s="117">
        <f t="shared" si="117"/>
        <v>0</v>
      </c>
      <c r="AA212" s="118">
        <f t="shared" si="118"/>
        <v>0</v>
      </c>
      <c r="AB212" s="121"/>
      <c r="AC212" s="121"/>
      <c r="AD212" s="121"/>
      <c r="AE212" s="117">
        <f t="shared" si="119"/>
        <v>0</v>
      </c>
      <c r="AF212" s="118">
        <f t="shared" si="120"/>
        <v>0</v>
      </c>
      <c r="AG212" s="120"/>
      <c r="AH212" s="120"/>
      <c r="AI212" s="121"/>
      <c r="AJ212" s="117">
        <f t="shared" si="121"/>
        <v>0</v>
      </c>
      <c r="AK212" s="119">
        <f t="shared" si="122"/>
        <v>0</v>
      </c>
      <c r="AL212" s="53"/>
      <c r="AM212" s="53"/>
      <c r="AN212" s="53"/>
      <c r="AO212" s="54">
        <f t="shared" si="123"/>
        <v>0</v>
      </c>
      <c r="AP212" s="122">
        <f t="shared" si="124"/>
        <v>0</v>
      </c>
      <c r="AQ212" s="123">
        <f t="shared" si="125"/>
        <v>0</v>
      </c>
      <c r="AR212" s="123">
        <f t="shared" si="126"/>
        <v>0</v>
      </c>
      <c r="AS212" s="313"/>
      <c r="AT212" s="313"/>
      <c r="AU212" s="314"/>
      <c r="AV212" s="125">
        <f t="shared" si="127"/>
        <v>0</v>
      </c>
      <c r="AW212" s="119">
        <f t="shared" si="128"/>
        <v>0</v>
      </c>
      <c r="AX212" s="120"/>
      <c r="AY212" s="120"/>
      <c r="AZ212" s="127"/>
      <c r="BA212" s="126">
        <f t="shared" si="129"/>
        <v>0</v>
      </c>
      <c r="BB212" s="119">
        <f t="shared" si="130"/>
        <v>0</v>
      </c>
      <c r="BC212" s="120"/>
      <c r="BD212" s="120"/>
      <c r="BE212" s="127"/>
      <c r="BF212" s="126">
        <f t="shared" si="131"/>
        <v>0</v>
      </c>
      <c r="BG212" s="119">
        <f t="shared" si="132"/>
        <v>0</v>
      </c>
      <c r="BH212" s="120"/>
      <c r="BI212" s="120"/>
      <c r="BJ212" s="127"/>
      <c r="BK212" s="126">
        <f t="shared" si="133"/>
        <v>0</v>
      </c>
      <c r="BL212" s="119">
        <f t="shared" si="134"/>
        <v>0</v>
      </c>
      <c r="BM212" s="123">
        <f t="shared" si="135"/>
        <v>0</v>
      </c>
      <c r="BN212" s="123">
        <f t="shared" si="136"/>
        <v>0</v>
      </c>
      <c r="BO212" s="126">
        <f t="shared" si="144"/>
        <v>0</v>
      </c>
      <c r="BP212" s="128">
        <f t="shared" si="137"/>
        <v>0</v>
      </c>
      <c r="BQ212" s="22"/>
      <c r="BR212" s="129"/>
      <c r="BS212" s="130"/>
      <c r="BT212" s="257" t="str">
        <f t="shared" si="138"/>
        <v/>
      </c>
      <c r="BU212" s="257" t="str">
        <f t="shared" si="139"/>
        <v/>
      </c>
      <c r="BV212" s="257" t="str">
        <f t="shared" si="140"/>
        <v/>
      </c>
      <c r="BW212" s="257" t="str">
        <f t="shared" si="141"/>
        <v/>
      </c>
      <c r="BX212" s="258">
        <f t="shared" si="142"/>
        <v>0</v>
      </c>
      <c r="BY212" s="129"/>
      <c r="BZ212" s="130"/>
      <c r="CA212" s="130" t="str">
        <f t="shared" si="110"/>
        <v/>
      </c>
      <c r="CB212" s="130" t="str">
        <f t="shared" si="111"/>
        <v/>
      </c>
      <c r="CC212" s="130" t="str">
        <f t="shared" si="112"/>
        <v/>
      </c>
      <c r="CD212" s="130" t="str">
        <f t="shared" si="113"/>
        <v/>
      </c>
      <c r="CE212" s="131">
        <f t="shared" si="109"/>
        <v>0</v>
      </c>
      <c r="CF212" s="259">
        <f t="shared" si="143"/>
        <v>0</v>
      </c>
      <c r="CG212" s="132"/>
      <c r="CH212" s="132"/>
      <c r="CI212" s="132"/>
    </row>
    <row r="213" spans="1:87" s="24" customFormat="1" ht="12.75" customHeight="1" outlineLevel="1" x14ac:dyDescent="0.2">
      <c r="A213" s="177" t="s">
        <v>59</v>
      </c>
      <c r="B213" s="312" t="s">
        <v>60</v>
      </c>
      <c r="C213" s="24">
        <v>205</v>
      </c>
      <c r="D213" s="137"/>
      <c r="E213" s="138"/>
      <c r="F213" s="56"/>
      <c r="G213" s="135"/>
      <c r="H213" s="136"/>
      <c r="I213" s="139"/>
      <c r="J213" s="57"/>
      <c r="K213" s="113"/>
      <c r="L213" s="113"/>
      <c r="M213" s="113"/>
      <c r="N213" s="113"/>
      <c r="O213" s="114">
        <f t="shared" si="114"/>
        <v>0</v>
      </c>
      <c r="P213" s="113"/>
      <c r="Q213" s="113"/>
      <c r="R213" s="113"/>
      <c r="S213" s="113"/>
      <c r="T213" s="114">
        <f t="shared" si="115"/>
        <v>0</v>
      </c>
      <c r="U213" s="113">
        <f t="shared" si="116"/>
        <v>0</v>
      </c>
      <c r="V213" s="136"/>
      <c r="W213" s="313"/>
      <c r="X213" s="313"/>
      <c r="Y213" s="313"/>
      <c r="Z213" s="117">
        <f t="shared" si="117"/>
        <v>0</v>
      </c>
      <c r="AA213" s="118">
        <f t="shared" si="118"/>
        <v>0</v>
      </c>
      <c r="AB213" s="121"/>
      <c r="AC213" s="121"/>
      <c r="AD213" s="121"/>
      <c r="AE213" s="117">
        <f t="shared" si="119"/>
        <v>0</v>
      </c>
      <c r="AF213" s="118">
        <f t="shared" si="120"/>
        <v>0</v>
      </c>
      <c r="AG213" s="120"/>
      <c r="AH213" s="120"/>
      <c r="AI213" s="121"/>
      <c r="AJ213" s="117">
        <f t="shared" si="121"/>
        <v>0</v>
      </c>
      <c r="AK213" s="119">
        <f t="shared" si="122"/>
        <v>0</v>
      </c>
      <c r="AL213" s="53"/>
      <c r="AM213" s="53"/>
      <c r="AN213" s="53"/>
      <c r="AO213" s="54">
        <f t="shared" si="123"/>
        <v>0</v>
      </c>
      <c r="AP213" s="122">
        <f t="shared" si="124"/>
        <v>0</v>
      </c>
      <c r="AQ213" s="123">
        <f t="shared" si="125"/>
        <v>0</v>
      </c>
      <c r="AR213" s="123">
        <f t="shared" si="126"/>
        <v>0</v>
      </c>
      <c r="AS213" s="313"/>
      <c r="AT213" s="313"/>
      <c r="AU213" s="314"/>
      <c r="AV213" s="125">
        <f t="shared" si="127"/>
        <v>0</v>
      </c>
      <c r="AW213" s="119">
        <f t="shared" si="128"/>
        <v>0</v>
      </c>
      <c r="AX213" s="120"/>
      <c r="AY213" s="120"/>
      <c r="AZ213" s="127"/>
      <c r="BA213" s="126">
        <f t="shared" si="129"/>
        <v>0</v>
      </c>
      <c r="BB213" s="119">
        <f t="shared" si="130"/>
        <v>0</v>
      </c>
      <c r="BC213" s="120"/>
      <c r="BD213" s="120"/>
      <c r="BE213" s="127"/>
      <c r="BF213" s="126">
        <f t="shared" si="131"/>
        <v>0</v>
      </c>
      <c r="BG213" s="119">
        <f t="shared" si="132"/>
        <v>0</v>
      </c>
      <c r="BH213" s="120"/>
      <c r="BI213" s="120"/>
      <c r="BJ213" s="127"/>
      <c r="BK213" s="126">
        <f t="shared" si="133"/>
        <v>0</v>
      </c>
      <c r="BL213" s="119">
        <f t="shared" si="134"/>
        <v>0</v>
      </c>
      <c r="BM213" s="123">
        <f t="shared" si="135"/>
        <v>0</v>
      </c>
      <c r="BN213" s="123">
        <f t="shared" si="136"/>
        <v>0</v>
      </c>
      <c r="BO213" s="126">
        <f t="shared" si="144"/>
        <v>0</v>
      </c>
      <c r="BP213" s="128">
        <f t="shared" si="137"/>
        <v>0</v>
      </c>
      <c r="BQ213" s="22"/>
      <c r="BR213" s="129"/>
      <c r="BS213" s="130"/>
      <c r="BT213" s="257" t="str">
        <f t="shared" si="138"/>
        <v/>
      </c>
      <c r="BU213" s="257" t="str">
        <f t="shared" si="139"/>
        <v/>
      </c>
      <c r="BV213" s="257" t="str">
        <f t="shared" si="140"/>
        <v/>
      </c>
      <c r="BW213" s="257" t="str">
        <f t="shared" si="141"/>
        <v/>
      </c>
      <c r="BX213" s="258">
        <f t="shared" si="142"/>
        <v>0</v>
      </c>
      <c r="BY213" s="129"/>
      <c r="BZ213" s="130"/>
      <c r="CA213" s="130" t="str">
        <f t="shared" si="110"/>
        <v/>
      </c>
      <c r="CB213" s="130" t="str">
        <f t="shared" si="111"/>
        <v/>
      </c>
      <c r="CC213" s="130" t="str">
        <f t="shared" si="112"/>
        <v/>
      </c>
      <c r="CD213" s="130" t="str">
        <f t="shared" si="113"/>
        <v/>
      </c>
      <c r="CE213" s="131">
        <f t="shared" si="109"/>
        <v>0</v>
      </c>
      <c r="CF213" s="259">
        <f t="shared" si="143"/>
        <v>0</v>
      </c>
      <c r="CG213" s="132"/>
      <c r="CH213" s="132"/>
      <c r="CI213" s="132"/>
    </row>
    <row r="214" spans="1:87" s="24" customFormat="1" ht="12.75" customHeight="1" outlineLevel="1" x14ac:dyDescent="0.2">
      <c r="A214" s="177" t="s">
        <v>59</v>
      </c>
      <c r="B214" s="312" t="s">
        <v>60</v>
      </c>
      <c r="C214" s="24">
        <v>206</v>
      </c>
      <c r="D214" s="137"/>
      <c r="E214" s="138"/>
      <c r="F214" s="56"/>
      <c r="G214" s="135"/>
      <c r="H214" s="136"/>
      <c r="I214" s="139"/>
      <c r="J214" s="57"/>
      <c r="K214" s="113"/>
      <c r="L214" s="113"/>
      <c r="M214" s="113"/>
      <c r="N214" s="113"/>
      <c r="O214" s="114">
        <f t="shared" si="114"/>
        <v>0</v>
      </c>
      <c r="P214" s="113"/>
      <c r="Q214" s="113"/>
      <c r="R214" s="113"/>
      <c r="S214" s="113"/>
      <c r="T214" s="114">
        <f t="shared" si="115"/>
        <v>0</v>
      </c>
      <c r="U214" s="113">
        <f t="shared" si="116"/>
        <v>0</v>
      </c>
      <c r="V214" s="136"/>
      <c r="W214" s="313"/>
      <c r="X214" s="313"/>
      <c r="Y214" s="313"/>
      <c r="Z214" s="117">
        <f t="shared" si="117"/>
        <v>0</v>
      </c>
      <c r="AA214" s="118">
        <f t="shared" si="118"/>
        <v>0</v>
      </c>
      <c r="AB214" s="121"/>
      <c r="AC214" s="121"/>
      <c r="AD214" s="121"/>
      <c r="AE214" s="117">
        <f t="shared" si="119"/>
        <v>0</v>
      </c>
      <c r="AF214" s="118">
        <f t="shared" si="120"/>
        <v>0</v>
      </c>
      <c r="AG214" s="120"/>
      <c r="AH214" s="120"/>
      <c r="AI214" s="121"/>
      <c r="AJ214" s="117">
        <f t="shared" si="121"/>
        <v>0</v>
      </c>
      <c r="AK214" s="119">
        <f t="shared" si="122"/>
        <v>0</v>
      </c>
      <c r="AL214" s="53"/>
      <c r="AM214" s="53"/>
      <c r="AN214" s="53"/>
      <c r="AO214" s="54">
        <f t="shared" si="123"/>
        <v>0</v>
      </c>
      <c r="AP214" s="122">
        <f t="shared" si="124"/>
        <v>0</v>
      </c>
      <c r="AQ214" s="123">
        <f t="shared" si="125"/>
        <v>0</v>
      </c>
      <c r="AR214" s="123">
        <f t="shared" si="126"/>
        <v>0</v>
      </c>
      <c r="AS214" s="313"/>
      <c r="AT214" s="313"/>
      <c r="AU214" s="314"/>
      <c r="AV214" s="125">
        <f t="shared" si="127"/>
        <v>0</v>
      </c>
      <c r="AW214" s="119">
        <f t="shared" si="128"/>
        <v>0</v>
      </c>
      <c r="AX214" s="120"/>
      <c r="AY214" s="120"/>
      <c r="AZ214" s="127"/>
      <c r="BA214" s="126">
        <f t="shared" si="129"/>
        <v>0</v>
      </c>
      <c r="BB214" s="119">
        <f t="shared" si="130"/>
        <v>0</v>
      </c>
      <c r="BC214" s="120"/>
      <c r="BD214" s="120"/>
      <c r="BE214" s="127"/>
      <c r="BF214" s="126">
        <f t="shared" si="131"/>
        <v>0</v>
      </c>
      <c r="BG214" s="119">
        <f t="shared" si="132"/>
        <v>0</v>
      </c>
      <c r="BH214" s="120"/>
      <c r="BI214" s="120"/>
      <c r="BJ214" s="127"/>
      <c r="BK214" s="126">
        <f t="shared" si="133"/>
        <v>0</v>
      </c>
      <c r="BL214" s="119">
        <f t="shared" si="134"/>
        <v>0</v>
      </c>
      <c r="BM214" s="123">
        <f t="shared" si="135"/>
        <v>0</v>
      </c>
      <c r="BN214" s="123">
        <f t="shared" si="136"/>
        <v>0</v>
      </c>
      <c r="BO214" s="126">
        <f t="shared" si="144"/>
        <v>0</v>
      </c>
      <c r="BP214" s="128">
        <f t="shared" si="137"/>
        <v>0</v>
      </c>
      <c r="BQ214" s="22"/>
      <c r="BR214" s="129"/>
      <c r="BS214" s="130"/>
      <c r="BT214" s="257" t="str">
        <f t="shared" si="138"/>
        <v/>
      </c>
      <c r="BU214" s="257" t="str">
        <f t="shared" si="139"/>
        <v/>
      </c>
      <c r="BV214" s="257" t="str">
        <f t="shared" si="140"/>
        <v/>
      </c>
      <c r="BW214" s="257" t="str">
        <f t="shared" si="141"/>
        <v/>
      </c>
      <c r="BX214" s="258">
        <f t="shared" si="142"/>
        <v>0</v>
      </c>
      <c r="BY214" s="129"/>
      <c r="BZ214" s="130"/>
      <c r="CA214" s="130" t="str">
        <f t="shared" si="110"/>
        <v/>
      </c>
      <c r="CB214" s="130" t="str">
        <f t="shared" si="111"/>
        <v/>
      </c>
      <c r="CC214" s="130" t="str">
        <f t="shared" si="112"/>
        <v/>
      </c>
      <c r="CD214" s="130" t="str">
        <f t="shared" si="113"/>
        <v/>
      </c>
      <c r="CE214" s="131">
        <f t="shared" si="109"/>
        <v>0</v>
      </c>
      <c r="CF214" s="259">
        <f t="shared" si="143"/>
        <v>0</v>
      </c>
      <c r="CG214" s="132"/>
      <c r="CH214" s="132"/>
      <c r="CI214" s="132"/>
    </row>
    <row r="215" spans="1:87" s="24" customFormat="1" ht="12.75" customHeight="1" outlineLevel="1" x14ac:dyDescent="0.2">
      <c r="A215" s="177" t="s">
        <v>59</v>
      </c>
      <c r="B215" s="312" t="s">
        <v>60</v>
      </c>
      <c r="C215" s="24">
        <v>207</v>
      </c>
      <c r="D215" s="137"/>
      <c r="E215" s="138"/>
      <c r="F215" s="56"/>
      <c r="G215" s="135"/>
      <c r="H215" s="136"/>
      <c r="I215" s="139"/>
      <c r="J215" s="57"/>
      <c r="K215" s="113"/>
      <c r="L215" s="113"/>
      <c r="M215" s="113"/>
      <c r="N215" s="113"/>
      <c r="O215" s="114">
        <f t="shared" si="114"/>
        <v>0</v>
      </c>
      <c r="P215" s="113"/>
      <c r="Q215" s="113"/>
      <c r="R215" s="113"/>
      <c r="S215" s="113"/>
      <c r="T215" s="114">
        <f t="shared" si="115"/>
        <v>0</v>
      </c>
      <c r="U215" s="113">
        <f t="shared" si="116"/>
        <v>0</v>
      </c>
      <c r="V215" s="136"/>
      <c r="W215" s="313"/>
      <c r="X215" s="313"/>
      <c r="Y215" s="313"/>
      <c r="Z215" s="117">
        <f t="shared" si="117"/>
        <v>0</v>
      </c>
      <c r="AA215" s="118">
        <f t="shared" si="118"/>
        <v>0</v>
      </c>
      <c r="AB215" s="121"/>
      <c r="AC215" s="121"/>
      <c r="AD215" s="121"/>
      <c r="AE215" s="117">
        <f t="shared" si="119"/>
        <v>0</v>
      </c>
      <c r="AF215" s="118">
        <f t="shared" si="120"/>
        <v>0</v>
      </c>
      <c r="AG215" s="120"/>
      <c r="AH215" s="120"/>
      <c r="AI215" s="121"/>
      <c r="AJ215" s="117">
        <f t="shared" si="121"/>
        <v>0</v>
      </c>
      <c r="AK215" s="119">
        <f t="shared" si="122"/>
        <v>0</v>
      </c>
      <c r="AL215" s="53"/>
      <c r="AM215" s="53"/>
      <c r="AN215" s="53"/>
      <c r="AO215" s="54">
        <f t="shared" si="123"/>
        <v>0</v>
      </c>
      <c r="AP215" s="122">
        <f t="shared" si="124"/>
        <v>0</v>
      </c>
      <c r="AQ215" s="123">
        <f t="shared" si="125"/>
        <v>0</v>
      </c>
      <c r="AR215" s="123">
        <f t="shared" si="126"/>
        <v>0</v>
      </c>
      <c r="AS215" s="313"/>
      <c r="AT215" s="313"/>
      <c r="AU215" s="314"/>
      <c r="AV215" s="125">
        <f t="shared" si="127"/>
        <v>0</v>
      </c>
      <c r="AW215" s="119">
        <f t="shared" si="128"/>
        <v>0</v>
      </c>
      <c r="AX215" s="120"/>
      <c r="AY215" s="120"/>
      <c r="AZ215" s="127"/>
      <c r="BA215" s="126">
        <f t="shared" si="129"/>
        <v>0</v>
      </c>
      <c r="BB215" s="119">
        <f t="shared" si="130"/>
        <v>0</v>
      </c>
      <c r="BC215" s="120"/>
      <c r="BD215" s="120"/>
      <c r="BE215" s="127"/>
      <c r="BF215" s="126">
        <f t="shared" si="131"/>
        <v>0</v>
      </c>
      <c r="BG215" s="119">
        <f t="shared" si="132"/>
        <v>0</v>
      </c>
      <c r="BH215" s="120"/>
      <c r="BI215" s="120"/>
      <c r="BJ215" s="127"/>
      <c r="BK215" s="126">
        <f t="shared" si="133"/>
        <v>0</v>
      </c>
      <c r="BL215" s="119">
        <f t="shared" si="134"/>
        <v>0</v>
      </c>
      <c r="BM215" s="123">
        <f t="shared" si="135"/>
        <v>0</v>
      </c>
      <c r="BN215" s="123">
        <f t="shared" si="136"/>
        <v>0</v>
      </c>
      <c r="BO215" s="126">
        <f t="shared" si="144"/>
        <v>0</v>
      </c>
      <c r="BP215" s="128">
        <f t="shared" si="137"/>
        <v>0</v>
      </c>
      <c r="BQ215" s="22"/>
      <c r="BR215" s="129"/>
      <c r="BS215" s="130"/>
      <c r="BT215" s="257" t="str">
        <f t="shared" si="138"/>
        <v/>
      </c>
      <c r="BU215" s="257" t="str">
        <f t="shared" si="139"/>
        <v/>
      </c>
      <c r="BV215" s="257" t="str">
        <f t="shared" si="140"/>
        <v/>
      </c>
      <c r="BW215" s="257" t="str">
        <f t="shared" si="141"/>
        <v/>
      </c>
      <c r="BX215" s="258">
        <f t="shared" si="142"/>
        <v>0</v>
      </c>
      <c r="BY215" s="129"/>
      <c r="BZ215" s="130"/>
      <c r="CA215" s="130" t="str">
        <f t="shared" si="110"/>
        <v/>
      </c>
      <c r="CB215" s="130" t="str">
        <f t="shared" si="111"/>
        <v/>
      </c>
      <c r="CC215" s="130" t="str">
        <f t="shared" si="112"/>
        <v/>
      </c>
      <c r="CD215" s="130" t="str">
        <f t="shared" si="113"/>
        <v/>
      </c>
      <c r="CE215" s="131">
        <f t="shared" si="109"/>
        <v>0</v>
      </c>
      <c r="CF215" s="259">
        <f t="shared" si="143"/>
        <v>0</v>
      </c>
      <c r="CG215" s="132"/>
      <c r="CH215" s="132"/>
      <c r="CI215" s="132"/>
    </row>
    <row r="216" spans="1:87" s="24" customFormat="1" ht="12.75" customHeight="1" outlineLevel="1" x14ac:dyDescent="0.2">
      <c r="A216" s="177" t="s">
        <v>59</v>
      </c>
      <c r="B216" s="312" t="s">
        <v>60</v>
      </c>
      <c r="C216" s="24">
        <v>208</v>
      </c>
      <c r="D216" s="137"/>
      <c r="E216" s="138"/>
      <c r="F216" s="56"/>
      <c r="G216" s="135"/>
      <c r="H216" s="136"/>
      <c r="I216" s="139"/>
      <c r="J216" s="57"/>
      <c r="K216" s="113"/>
      <c r="L216" s="113"/>
      <c r="M216" s="113"/>
      <c r="N216" s="113"/>
      <c r="O216" s="114">
        <f t="shared" si="114"/>
        <v>0</v>
      </c>
      <c r="P216" s="113"/>
      <c r="Q216" s="113"/>
      <c r="R216" s="113"/>
      <c r="S216" s="113"/>
      <c r="T216" s="114">
        <f t="shared" si="115"/>
        <v>0</v>
      </c>
      <c r="U216" s="113">
        <f t="shared" si="116"/>
        <v>0</v>
      </c>
      <c r="V216" s="136"/>
      <c r="W216" s="313"/>
      <c r="X216" s="313"/>
      <c r="Y216" s="313"/>
      <c r="Z216" s="117">
        <f t="shared" si="117"/>
        <v>0</v>
      </c>
      <c r="AA216" s="118">
        <f t="shared" si="118"/>
        <v>0</v>
      </c>
      <c r="AB216" s="121"/>
      <c r="AC216" s="121"/>
      <c r="AD216" s="121"/>
      <c r="AE216" s="117">
        <f t="shared" si="119"/>
        <v>0</v>
      </c>
      <c r="AF216" s="118">
        <f t="shared" si="120"/>
        <v>0</v>
      </c>
      <c r="AG216" s="120"/>
      <c r="AH216" s="120"/>
      <c r="AI216" s="121"/>
      <c r="AJ216" s="117">
        <f t="shared" si="121"/>
        <v>0</v>
      </c>
      <c r="AK216" s="119">
        <f t="shared" si="122"/>
        <v>0</v>
      </c>
      <c r="AL216" s="53"/>
      <c r="AM216" s="53"/>
      <c r="AN216" s="53"/>
      <c r="AO216" s="54">
        <f t="shared" si="123"/>
        <v>0</v>
      </c>
      <c r="AP216" s="122">
        <f t="shared" si="124"/>
        <v>0</v>
      </c>
      <c r="AQ216" s="123">
        <f t="shared" si="125"/>
        <v>0</v>
      </c>
      <c r="AR216" s="123">
        <f t="shared" si="126"/>
        <v>0</v>
      </c>
      <c r="AS216" s="313"/>
      <c r="AT216" s="313"/>
      <c r="AU216" s="314"/>
      <c r="AV216" s="125">
        <f t="shared" si="127"/>
        <v>0</v>
      </c>
      <c r="AW216" s="119">
        <f t="shared" si="128"/>
        <v>0</v>
      </c>
      <c r="AX216" s="120"/>
      <c r="AY216" s="120"/>
      <c r="AZ216" s="127"/>
      <c r="BA216" s="126">
        <f t="shared" si="129"/>
        <v>0</v>
      </c>
      <c r="BB216" s="119">
        <f t="shared" si="130"/>
        <v>0</v>
      </c>
      <c r="BC216" s="120"/>
      <c r="BD216" s="120"/>
      <c r="BE216" s="127"/>
      <c r="BF216" s="126">
        <f t="shared" si="131"/>
        <v>0</v>
      </c>
      <c r="BG216" s="119">
        <f t="shared" si="132"/>
        <v>0</v>
      </c>
      <c r="BH216" s="120"/>
      <c r="BI216" s="120"/>
      <c r="BJ216" s="127"/>
      <c r="BK216" s="126">
        <f t="shared" si="133"/>
        <v>0</v>
      </c>
      <c r="BL216" s="119">
        <f t="shared" si="134"/>
        <v>0</v>
      </c>
      <c r="BM216" s="123">
        <f t="shared" si="135"/>
        <v>0</v>
      </c>
      <c r="BN216" s="123">
        <f t="shared" si="136"/>
        <v>0</v>
      </c>
      <c r="BO216" s="126">
        <f t="shared" si="144"/>
        <v>0</v>
      </c>
      <c r="BP216" s="128">
        <f t="shared" si="137"/>
        <v>0</v>
      </c>
      <c r="BQ216" s="22"/>
      <c r="BR216" s="129"/>
      <c r="BS216" s="130"/>
      <c r="BT216" s="257" t="str">
        <f t="shared" si="138"/>
        <v/>
      </c>
      <c r="BU216" s="257" t="str">
        <f t="shared" si="139"/>
        <v/>
      </c>
      <c r="BV216" s="257" t="str">
        <f t="shared" si="140"/>
        <v/>
      </c>
      <c r="BW216" s="257" t="str">
        <f t="shared" si="141"/>
        <v/>
      </c>
      <c r="BX216" s="258">
        <f t="shared" si="142"/>
        <v>0</v>
      </c>
      <c r="BY216" s="129"/>
      <c r="BZ216" s="130"/>
      <c r="CA216" s="130" t="str">
        <f t="shared" si="110"/>
        <v/>
      </c>
      <c r="CB216" s="130" t="str">
        <f t="shared" si="111"/>
        <v/>
      </c>
      <c r="CC216" s="130" t="str">
        <f t="shared" si="112"/>
        <v/>
      </c>
      <c r="CD216" s="130" t="str">
        <f t="shared" si="113"/>
        <v/>
      </c>
      <c r="CE216" s="131">
        <f t="shared" si="109"/>
        <v>0</v>
      </c>
      <c r="CF216" s="259">
        <f t="shared" si="143"/>
        <v>0</v>
      </c>
      <c r="CG216" s="132"/>
      <c r="CH216" s="132"/>
      <c r="CI216" s="132"/>
    </row>
    <row r="217" spans="1:87" s="24" customFormat="1" ht="12.75" customHeight="1" outlineLevel="1" x14ac:dyDescent="0.2">
      <c r="A217" s="177" t="s">
        <v>59</v>
      </c>
      <c r="B217" s="312" t="s">
        <v>60</v>
      </c>
      <c r="C217" s="24">
        <v>209</v>
      </c>
      <c r="D217" s="137"/>
      <c r="E217" s="138"/>
      <c r="F217" s="56"/>
      <c r="G217" s="135"/>
      <c r="H217" s="136"/>
      <c r="I217" s="139"/>
      <c r="J217" s="57"/>
      <c r="K217" s="113"/>
      <c r="L217" s="113"/>
      <c r="M217" s="113"/>
      <c r="N217" s="113"/>
      <c r="O217" s="114">
        <f t="shared" si="114"/>
        <v>0</v>
      </c>
      <c r="P217" s="113"/>
      <c r="Q217" s="113"/>
      <c r="R217" s="113"/>
      <c r="S217" s="113"/>
      <c r="T217" s="114">
        <f t="shared" si="115"/>
        <v>0</v>
      </c>
      <c r="U217" s="113">
        <f t="shared" si="116"/>
        <v>0</v>
      </c>
      <c r="V217" s="136"/>
      <c r="W217" s="313"/>
      <c r="X217" s="313"/>
      <c r="Y217" s="313"/>
      <c r="Z217" s="117">
        <f t="shared" si="117"/>
        <v>0</v>
      </c>
      <c r="AA217" s="118">
        <f t="shared" si="118"/>
        <v>0</v>
      </c>
      <c r="AB217" s="121"/>
      <c r="AC217" s="121"/>
      <c r="AD217" s="121"/>
      <c r="AE217" s="117">
        <f t="shared" si="119"/>
        <v>0</v>
      </c>
      <c r="AF217" s="118">
        <f t="shared" si="120"/>
        <v>0</v>
      </c>
      <c r="AG217" s="120"/>
      <c r="AH217" s="120"/>
      <c r="AI217" s="121"/>
      <c r="AJ217" s="117">
        <f t="shared" si="121"/>
        <v>0</v>
      </c>
      <c r="AK217" s="119">
        <f t="shared" si="122"/>
        <v>0</v>
      </c>
      <c r="AL217" s="53"/>
      <c r="AM217" s="53"/>
      <c r="AN217" s="53"/>
      <c r="AO217" s="54">
        <f t="shared" si="123"/>
        <v>0</v>
      </c>
      <c r="AP217" s="122">
        <f t="shared" si="124"/>
        <v>0</v>
      </c>
      <c r="AQ217" s="123">
        <f t="shared" si="125"/>
        <v>0</v>
      </c>
      <c r="AR217" s="123">
        <f t="shared" si="126"/>
        <v>0</v>
      </c>
      <c r="AS217" s="313"/>
      <c r="AT217" s="313"/>
      <c r="AU217" s="314"/>
      <c r="AV217" s="125">
        <f t="shared" si="127"/>
        <v>0</v>
      </c>
      <c r="AW217" s="119">
        <f t="shared" si="128"/>
        <v>0</v>
      </c>
      <c r="AX217" s="120"/>
      <c r="AY217" s="120"/>
      <c r="AZ217" s="127"/>
      <c r="BA217" s="126">
        <f t="shared" si="129"/>
        <v>0</v>
      </c>
      <c r="BB217" s="119">
        <f t="shared" si="130"/>
        <v>0</v>
      </c>
      <c r="BC217" s="120"/>
      <c r="BD217" s="120"/>
      <c r="BE217" s="127"/>
      <c r="BF217" s="126">
        <f t="shared" si="131"/>
        <v>0</v>
      </c>
      <c r="BG217" s="119">
        <f t="shared" si="132"/>
        <v>0</v>
      </c>
      <c r="BH217" s="120"/>
      <c r="BI217" s="120"/>
      <c r="BJ217" s="127"/>
      <c r="BK217" s="126">
        <f t="shared" si="133"/>
        <v>0</v>
      </c>
      <c r="BL217" s="119">
        <f t="shared" si="134"/>
        <v>0</v>
      </c>
      <c r="BM217" s="123">
        <f t="shared" si="135"/>
        <v>0</v>
      </c>
      <c r="BN217" s="123">
        <f t="shared" si="136"/>
        <v>0</v>
      </c>
      <c r="BO217" s="126">
        <f t="shared" si="144"/>
        <v>0</v>
      </c>
      <c r="BP217" s="128">
        <f t="shared" si="137"/>
        <v>0</v>
      </c>
      <c r="BQ217" s="22"/>
      <c r="BR217" s="129"/>
      <c r="BS217" s="130"/>
      <c r="BT217" s="257" t="str">
        <f t="shared" si="138"/>
        <v/>
      </c>
      <c r="BU217" s="257" t="str">
        <f t="shared" si="139"/>
        <v/>
      </c>
      <c r="BV217" s="257" t="str">
        <f t="shared" si="140"/>
        <v/>
      </c>
      <c r="BW217" s="257" t="str">
        <f t="shared" si="141"/>
        <v/>
      </c>
      <c r="BX217" s="258">
        <f t="shared" si="142"/>
        <v>0</v>
      </c>
      <c r="BY217" s="129"/>
      <c r="BZ217" s="130"/>
      <c r="CA217" s="130" t="str">
        <f t="shared" si="110"/>
        <v/>
      </c>
      <c r="CB217" s="130" t="str">
        <f t="shared" si="111"/>
        <v/>
      </c>
      <c r="CC217" s="130" t="str">
        <f t="shared" si="112"/>
        <v/>
      </c>
      <c r="CD217" s="130" t="str">
        <f t="shared" si="113"/>
        <v/>
      </c>
      <c r="CE217" s="131">
        <f t="shared" si="109"/>
        <v>0</v>
      </c>
      <c r="CF217" s="259">
        <f t="shared" si="143"/>
        <v>0</v>
      </c>
      <c r="CG217" s="132"/>
      <c r="CH217" s="132"/>
      <c r="CI217" s="132"/>
    </row>
    <row r="218" spans="1:87" s="24" customFormat="1" ht="12.75" customHeight="1" outlineLevel="1" x14ac:dyDescent="0.2">
      <c r="A218" s="177" t="s">
        <v>59</v>
      </c>
      <c r="B218" s="312" t="s">
        <v>60</v>
      </c>
      <c r="C218" s="24">
        <v>210</v>
      </c>
      <c r="D218" s="137"/>
      <c r="E218" s="138"/>
      <c r="F218" s="56"/>
      <c r="G218" s="135"/>
      <c r="H218" s="136"/>
      <c r="I218" s="139"/>
      <c r="J218" s="57"/>
      <c r="K218" s="113"/>
      <c r="L218" s="113"/>
      <c r="M218" s="113"/>
      <c r="N218" s="113"/>
      <c r="O218" s="114">
        <f t="shared" si="114"/>
        <v>0</v>
      </c>
      <c r="P218" s="113"/>
      <c r="Q218" s="113"/>
      <c r="R218" s="113"/>
      <c r="S218" s="113"/>
      <c r="T218" s="114">
        <f t="shared" si="115"/>
        <v>0</v>
      </c>
      <c r="U218" s="113">
        <f t="shared" si="116"/>
        <v>0</v>
      </c>
      <c r="V218" s="136"/>
      <c r="W218" s="313"/>
      <c r="X218" s="313"/>
      <c r="Y218" s="313"/>
      <c r="Z218" s="117">
        <f t="shared" si="117"/>
        <v>0</v>
      </c>
      <c r="AA218" s="118">
        <f t="shared" si="118"/>
        <v>0</v>
      </c>
      <c r="AB218" s="121"/>
      <c r="AC218" s="121"/>
      <c r="AD218" s="121"/>
      <c r="AE218" s="117">
        <f t="shared" si="119"/>
        <v>0</v>
      </c>
      <c r="AF218" s="118">
        <f t="shared" si="120"/>
        <v>0</v>
      </c>
      <c r="AG218" s="120"/>
      <c r="AH218" s="120"/>
      <c r="AI218" s="121"/>
      <c r="AJ218" s="117">
        <f t="shared" si="121"/>
        <v>0</v>
      </c>
      <c r="AK218" s="119">
        <f t="shared" si="122"/>
        <v>0</v>
      </c>
      <c r="AL218" s="53"/>
      <c r="AM218" s="53"/>
      <c r="AN218" s="53"/>
      <c r="AO218" s="54">
        <f t="shared" si="123"/>
        <v>0</v>
      </c>
      <c r="AP218" s="122">
        <f t="shared" si="124"/>
        <v>0</v>
      </c>
      <c r="AQ218" s="123">
        <f t="shared" si="125"/>
        <v>0</v>
      </c>
      <c r="AR218" s="123">
        <f t="shared" si="126"/>
        <v>0</v>
      </c>
      <c r="AS218" s="313"/>
      <c r="AT218" s="313"/>
      <c r="AU218" s="314"/>
      <c r="AV218" s="125">
        <f t="shared" si="127"/>
        <v>0</v>
      </c>
      <c r="AW218" s="119">
        <f t="shared" si="128"/>
        <v>0</v>
      </c>
      <c r="AX218" s="120"/>
      <c r="AY218" s="120"/>
      <c r="AZ218" s="127"/>
      <c r="BA218" s="126">
        <f t="shared" si="129"/>
        <v>0</v>
      </c>
      <c r="BB218" s="119">
        <f t="shared" si="130"/>
        <v>0</v>
      </c>
      <c r="BC218" s="120"/>
      <c r="BD218" s="120"/>
      <c r="BE218" s="127"/>
      <c r="BF218" s="126">
        <f t="shared" si="131"/>
        <v>0</v>
      </c>
      <c r="BG218" s="119">
        <f t="shared" si="132"/>
        <v>0</v>
      </c>
      <c r="BH218" s="120"/>
      <c r="BI218" s="120"/>
      <c r="BJ218" s="127"/>
      <c r="BK218" s="126">
        <f t="shared" si="133"/>
        <v>0</v>
      </c>
      <c r="BL218" s="119">
        <f t="shared" si="134"/>
        <v>0</v>
      </c>
      <c r="BM218" s="123">
        <f t="shared" si="135"/>
        <v>0</v>
      </c>
      <c r="BN218" s="123">
        <f t="shared" si="136"/>
        <v>0</v>
      </c>
      <c r="BO218" s="126">
        <f t="shared" si="144"/>
        <v>0</v>
      </c>
      <c r="BP218" s="128">
        <f t="shared" si="137"/>
        <v>0</v>
      </c>
      <c r="BQ218" s="22"/>
      <c r="BR218" s="129"/>
      <c r="BS218" s="130"/>
      <c r="BT218" s="257" t="str">
        <f t="shared" si="138"/>
        <v/>
      </c>
      <c r="BU218" s="257" t="str">
        <f t="shared" si="139"/>
        <v/>
      </c>
      <c r="BV218" s="257" t="str">
        <f t="shared" si="140"/>
        <v/>
      </c>
      <c r="BW218" s="257" t="str">
        <f t="shared" si="141"/>
        <v/>
      </c>
      <c r="BX218" s="258">
        <f t="shared" si="142"/>
        <v>0</v>
      </c>
      <c r="BY218" s="129"/>
      <c r="BZ218" s="130"/>
      <c r="CA218" s="130" t="str">
        <f t="shared" si="110"/>
        <v/>
      </c>
      <c r="CB218" s="130" t="str">
        <f t="shared" si="111"/>
        <v/>
      </c>
      <c r="CC218" s="130" t="str">
        <f t="shared" si="112"/>
        <v/>
      </c>
      <c r="CD218" s="130" t="str">
        <f t="shared" si="113"/>
        <v/>
      </c>
      <c r="CE218" s="131">
        <f t="shared" si="109"/>
        <v>0</v>
      </c>
      <c r="CF218" s="259">
        <f t="shared" si="143"/>
        <v>0</v>
      </c>
      <c r="CG218" s="132"/>
      <c r="CH218" s="132"/>
      <c r="CI218" s="132"/>
    </row>
    <row r="219" spans="1:87" s="24" customFormat="1" ht="12.75" customHeight="1" outlineLevel="1" x14ac:dyDescent="0.2">
      <c r="A219" s="177" t="s">
        <v>59</v>
      </c>
      <c r="B219" s="312" t="s">
        <v>60</v>
      </c>
      <c r="C219" s="24">
        <v>211</v>
      </c>
      <c r="D219" s="137"/>
      <c r="E219" s="138"/>
      <c r="F219" s="56"/>
      <c r="G219" s="135"/>
      <c r="H219" s="136"/>
      <c r="I219" s="139"/>
      <c r="J219" s="57"/>
      <c r="K219" s="113"/>
      <c r="L219" s="113"/>
      <c r="M219" s="113"/>
      <c r="N219" s="113"/>
      <c r="O219" s="114">
        <f t="shared" si="114"/>
        <v>0</v>
      </c>
      <c r="P219" s="113"/>
      <c r="Q219" s="113"/>
      <c r="R219" s="113"/>
      <c r="S219" s="113"/>
      <c r="T219" s="114">
        <f t="shared" si="115"/>
        <v>0</v>
      </c>
      <c r="U219" s="113">
        <f t="shared" si="116"/>
        <v>0</v>
      </c>
      <c r="V219" s="136"/>
      <c r="W219" s="313"/>
      <c r="X219" s="313"/>
      <c r="Y219" s="313"/>
      <c r="Z219" s="117">
        <f t="shared" si="117"/>
        <v>0</v>
      </c>
      <c r="AA219" s="118">
        <f t="shared" si="118"/>
        <v>0</v>
      </c>
      <c r="AB219" s="121"/>
      <c r="AC219" s="121"/>
      <c r="AD219" s="121"/>
      <c r="AE219" s="117">
        <f t="shared" si="119"/>
        <v>0</v>
      </c>
      <c r="AF219" s="118">
        <f t="shared" si="120"/>
        <v>0</v>
      </c>
      <c r="AG219" s="120"/>
      <c r="AH219" s="120"/>
      <c r="AI219" s="121"/>
      <c r="AJ219" s="117">
        <f t="shared" si="121"/>
        <v>0</v>
      </c>
      <c r="AK219" s="119">
        <f t="shared" si="122"/>
        <v>0</v>
      </c>
      <c r="AL219" s="53"/>
      <c r="AM219" s="53"/>
      <c r="AN219" s="53"/>
      <c r="AO219" s="54">
        <f t="shared" si="123"/>
        <v>0</v>
      </c>
      <c r="AP219" s="122">
        <f t="shared" si="124"/>
        <v>0</v>
      </c>
      <c r="AQ219" s="123">
        <f t="shared" si="125"/>
        <v>0</v>
      </c>
      <c r="AR219" s="123">
        <f t="shared" si="126"/>
        <v>0</v>
      </c>
      <c r="AS219" s="313"/>
      <c r="AT219" s="313"/>
      <c r="AU219" s="314"/>
      <c r="AV219" s="125">
        <f t="shared" si="127"/>
        <v>0</v>
      </c>
      <c r="AW219" s="119">
        <f t="shared" si="128"/>
        <v>0</v>
      </c>
      <c r="AX219" s="120"/>
      <c r="AY219" s="120"/>
      <c r="AZ219" s="127"/>
      <c r="BA219" s="126">
        <f t="shared" si="129"/>
        <v>0</v>
      </c>
      <c r="BB219" s="119">
        <f t="shared" si="130"/>
        <v>0</v>
      </c>
      <c r="BC219" s="120"/>
      <c r="BD219" s="120"/>
      <c r="BE219" s="127"/>
      <c r="BF219" s="126">
        <f t="shared" si="131"/>
        <v>0</v>
      </c>
      <c r="BG219" s="119">
        <f t="shared" si="132"/>
        <v>0</v>
      </c>
      <c r="BH219" s="120"/>
      <c r="BI219" s="120"/>
      <c r="BJ219" s="127"/>
      <c r="BK219" s="126">
        <f t="shared" si="133"/>
        <v>0</v>
      </c>
      <c r="BL219" s="119">
        <f t="shared" si="134"/>
        <v>0</v>
      </c>
      <c r="BM219" s="123">
        <f t="shared" si="135"/>
        <v>0</v>
      </c>
      <c r="BN219" s="123">
        <f t="shared" si="136"/>
        <v>0</v>
      </c>
      <c r="BO219" s="126">
        <f t="shared" si="144"/>
        <v>0</v>
      </c>
      <c r="BP219" s="128">
        <f t="shared" si="137"/>
        <v>0</v>
      </c>
      <c r="BQ219" s="22"/>
      <c r="BR219" s="129"/>
      <c r="BS219" s="130"/>
      <c r="BT219" s="257" t="str">
        <f t="shared" si="138"/>
        <v/>
      </c>
      <c r="BU219" s="257" t="str">
        <f t="shared" si="139"/>
        <v/>
      </c>
      <c r="BV219" s="257" t="str">
        <f t="shared" si="140"/>
        <v/>
      </c>
      <c r="BW219" s="257" t="str">
        <f t="shared" si="141"/>
        <v/>
      </c>
      <c r="BX219" s="258">
        <f t="shared" si="142"/>
        <v>0</v>
      </c>
      <c r="BY219" s="129"/>
      <c r="BZ219" s="130"/>
      <c r="CA219" s="130" t="str">
        <f t="shared" si="110"/>
        <v/>
      </c>
      <c r="CB219" s="130" t="str">
        <f t="shared" si="111"/>
        <v/>
      </c>
      <c r="CC219" s="130" t="str">
        <f t="shared" si="112"/>
        <v/>
      </c>
      <c r="CD219" s="130" t="str">
        <f t="shared" si="113"/>
        <v/>
      </c>
      <c r="CE219" s="131">
        <f t="shared" si="109"/>
        <v>0</v>
      </c>
      <c r="CF219" s="259">
        <f t="shared" si="143"/>
        <v>0</v>
      </c>
      <c r="CG219" s="132"/>
      <c r="CH219" s="132"/>
      <c r="CI219" s="132"/>
    </row>
    <row r="220" spans="1:87" s="24" customFormat="1" ht="12.75" customHeight="1" outlineLevel="1" x14ac:dyDescent="0.2">
      <c r="A220" s="177" t="s">
        <v>59</v>
      </c>
      <c r="B220" s="312" t="s">
        <v>60</v>
      </c>
      <c r="C220" s="24">
        <v>212</v>
      </c>
      <c r="D220" s="137"/>
      <c r="E220" s="138"/>
      <c r="F220" s="56"/>
      <c r="G220" s="135"/>
      <c r="H220" s="136"/>
      <c r="I220" s="139"/>
      <c r="J220" s="57"/>
      <c r="K220" s="113"/>
      <c r="L220" s="113"/>
      <c r="M220" s="113"/>
      <c r="N220" s="113"/>
      <c r="O220" s="114">
        <f t="shared" si="114"/>
        <v>0</v>
      </c>
      <c r="P220" s="113"/>
      <c r="Q220" s="113"/>
      <c r="R220" s="113"/>
      <c r="S220" s="113"/>
      <c r="T220" s="114">
        <f t="shared" si="115"/>
        <v>0</v>
      </c>
      <c r="U220" s="113">
        <f t="shared" si="116"/>
        <v>0</v>
      </c>
      <c r="V220" s="136"/>
      <c r="W220" s="313"/>
      <c r="X220" s="313"/>
      <c r="Y220" s="313"/>
      <c r="Z220" s="117">
        <f t="shared" si="117"/>
        <v>0</v>
      </c>
      <c r="AA220" s="118">
        <f t="shared" si="118"/>
        <v>0</v>
      </c>
      <c r="AB220" s="121"/>
      <c r="AC220" s="121"/>
      <c r="AD220" s="121"/>
      <c r="AE220" s="117">
        <f t="shared" si="119"/>
        <v>0</v>
      </c>
      <c r="AF220" s="118">
        <f t="shared" si="120"/>
        <v>0</v>
      </c>
      <c r="AG220" s="120"/>
      <c r="AH220" s="120"/>
      <c r="AI220" s="121"/>
      <c r="AJ220" s="117">
        <f t="shared" si="121"/>
        <v>0</v>
      </c>
      <c r="AK220" s="119">
        <f t="shared" si="122"/>
        <v>0</v>
      </c>
      <c r="AL220" s="53"/>
      <c r="AM220" s="53"/>
      <c r="AN220" s="53"/>
      <c r="AO220" s="54">
        <f t="shared" si="123"/>
        <v>0</v>
      </c>
      <c r="AP220" s="122">
        <f t="shared" si="124"/>
        <v>0</v>
      </c>
      <c r="AQ220" s="123">
        <f t="shared" si="125"/>
        <v>0</v>
      </c>
      <c r="AR220" s="123">
        <f t="shared" si="126"/>
        <v>0</v>
      </c>
      <c r="AS220" s="313"/>
      <c r="AT220" s="313"/>
      <c r="AU220" s="314"/>
      <c r="AV220" s="125">
        <f t="shared" si="127"/>
        <v>0</v>
      </c>
      <c r="AW220" s="119">
        <f t="shared" si="128"/>
        <v>0</v>
      </c>
      <c r="AX220" s="120"/>
      <c r="AY220" s="120"/>
      <c r="AZ220" s="127"/>
      <c r="BA220" s="126">
        <f t="shared" si="129"/>
        <v>0</v>
      </c>
      <c r="BB220" s="119">
        <f t="shared" si="130"/>
        <v>0</v>
      </c>
      <c r="BC220" s="120"/>
      <c r="BD220" s="120"/>
      <c r="BE220" s="127"/>
      <c r="BF220" s="126">
        <f t="shared" si="131"/>
        <v>0</v>
      </c>
      <c r="BG220" s="119">
        <f t="shared" si="132"/>
        <v>0</v>
      </c>
      <c r="BH220" s="120"/>
      <c r="BI220" s="120"/>
      <c r="BJ220" s="127"/>
      <c r="BK220" s="126">
        <f t="shared" si="133"/>
        <v>0</v>
      </c>
      <c r="BL220" s="119">
        <f t="shared" si="134"/>
        <v>0</v>
      </c>
      <c r="BM220" s="123">
        <f t="shared" si="135"/>
        <v>0</v>
      </c>
      <c r="BN220" s="123">
        <f t="shared" si="136"/>
        <v>0</v>
      </c>
      <c r="BO220" s="126">
        <f t="shared" si="144"/>
        <v>0</v>
      </c>
      <c r="BP220" s="128">
        <f t="shared" si="137"/>
        <v>0</v>
      </c>
      <c r="BQ220" s="22"/>
      <c r="BR220" s="129"/>
      <c r="BS220" s="130"/>
      <c r="BT220" s="257" t="str">
        <f t="shared" si="138"/>
        <v/>
      </c>
      <c r="BU220" s="257" t="str">
        <f t="shared" si="139"/>
        <v/>
      </c>
      <c r="BV220" s="257" t="str">
        <f t="shared" si="140"/>
        <v/>
      </c>
      <c r="BW220" s="257" t="str">
        <f t="shared" si="141"/>
        <v/>
      </c>
      <c r="BX220" s="258">
        <f t="shared" si="142"/>
        <v>0</v>
      </c>
      <c r="BY220" s="129"/>
      <c r="BZ220" s="130"/>
      <c r="CA220" s="130" t="str">
        <f t="shared" si="110"/>
        <v/>
      </c>
      <c r="CB220" s="130" t="str">
        <f t="shared" si="111"/>
        <v/>
      </c>
      <c r="CC220" s="130" t="str">
        <f t="shared" si="112"/>
        <v/>
      </c>
      <c r="CD220" s="130" t="str">
        <f t="shared" si="113"/>
        <v/>
      </c>
      <c r="CE220" s="131">
        <f t="shared" si="109"/>
        <v>0</v>
      </c>
      <c r="CF220" s="259">
        <f t="shared" si="143"/>
        <v>0</v>
      </c>
      <c r="CG220" s="132"/>
      <c r="CH220" s="132"/>
      <c r="CI220" s="132"/>
    </row>
    <row r="221" spans="1:87" s="24" customFormat="1" ht="12.75" customHeight="1" outlineLevel="1" x14ac:dyDescent="0.2">
      <c r="A221" s="177" t="s">
        <v>59</v>
      </c>
      <c r="B221" s="312" t="s">
        <v>60</v>
      </c>
      <c r="C221" s="24">
        <v>213</v>
      </c>
      <c r="D221" s="137"/>
      <c r="E221" s="138"/>
      <c r="F221" s="56"/>
      <c r="G221" s="135"/>
      <c r="H221" s="136"/>
      <c r="I221" s="139"/>
      <c r="J221" s="57"/>
      <c r="K221" s="113"/>
      <c r="L221" s="113"/>
      <c r="M221" s="113"/>
      <c r="N221" s="113"/>
      <c r="O221" s="114">
        <f t="shared" si="114"/>
        <v>0</v>
      </c>
      <c r="P221" s="113"/>
      <c r="Q221" s="113"/>
      <c r="R221" s="113"/>
      <c r="S221" s="113"/>
      <c r="T221" s="114">
        <f t="shared" si="115"/>
        <v>0</v>
      </c>
      <c r="U221" s="113">
        <f t="shared" si="116"/>
        <v>0</v>
      </c>
      <c r="V221" s="136"/>
      <c r="W221" s="313"/>
      <c r="X221" s="313"/>
      <c r="Y221" s="313"/>
      <c r="Z221" s="117">
        <f t="shared" si="117"/>
        <v>0</v>
      </c>
      <c r="AA221" s="118">
        <f t="shared" si="118"/>
        <v>0</v>
      </c>
      <c r="AB221" s="121"/>
      <c r="AC221" s="121"/>
      <c r="AD221" s="121"/>
      <c r="AE221" s="117">
        <f t="shared" si="119"/>
        <v>0</v>
      </c>
      <c r="AF221" s="118">
        <f t="shared" si="120"/>
        <v>0</v>
      </c>
      <c r="AG221" s="120"/>
      <c r="AH221" s="120"/>
      <c r="AI221" s="121"/>
      <c r="AJ221" s="117">
        <f t="shared" si="121"/>
        <v>0</v>
      </c>
      <c r="AK221" s="119">
        <f t="shared" si="122"/>
        <v>0</v>
      </c>
      <c r="AL221" s="53"/>
      <c r="AM221" s="53"/>
      <c r="AN221" s="53"/>
      <c r="AO221" s="54">
        <f t="shared" si="123"/>
        <v>0</v>
      </c>
      <c r="AP221" s="122">
        <f t="shared" si="124"/>
        <v>0</v>
      </c>
      <c r="AQ221" s="123">
        <f t="shared" si="125"/>
        <v>0</v>
      </c>
      <c r="AR221" s="123">
        <f t="shared" si="126"/>
        <v>0</v>
      </c>
      <c r="AS221" s="313"/>
      <c r="AT221" s="313"/>
      <c r="AU221" s="314"/>
      <c r="AV221" s="125">
        <f t="shared" si="127"/>
        <v>0</v>
      </c>
      <c r="AW221" s="119">
        <f t="shared" si="128"/>
        <v>0</v>
      </c>
      <c r="AX221" s="120"/>
      <c r="AY221" s="120"/>
      <c r="AZ221" s="127"/>
      <c r="BA221" s="126">
        <f t="shared" si="129"/>
        <v>0</v>
      </c>
      <c r="BB221" s="119">
        <f t="shared" si="130"/>
        <v>0</v>
      </c>
      <c r="BC221" s="120"/>
      <c r="BD221" s="120"/>
      <c r="BE221" s="127"/>
      <c r="BF221" s="126">
        <f t="shared" si="131"/>
        <v>0</v>
      </c>
      <c r="BG221" s="119">
        <f t="shared" si="132"/>
        <v>0</v>
      </c>
      <c r="BH221" s="120"/>
      <c r="BI221" s="120"/>
      <c r="BJ221" s="127"/>
      <c r="BK221" s="126">
        <f t="shared" si="133"/>
        <v>0</v>
      </c>
      <c r="BL221" s="119">
        <f t="shared" si="134"/>
        <v>0</v>
      </c>
      <c r="BM221" s="123">
        <f t="shared" si="135"/>
        <v>0</v>
      </c>
      <c r="BN221" s="123">
        <f t="shared" si="136"/>
        <v>0</v>
      </c>
      <c r="BO221" s="126">
        <f t="shared" si="144"/>
        <v>0</v>
      </c>
      <c r="BP221" s="128">
        <f t="shared" si="137"/>
        <v>0</v>
      </c>
      <c r="BQ221" s="22"/>
      <c r="BR221" s="129"/>
      <c r="BS221" s="130"/>
      <c r="BT221" s="257" t="str">
        <f t="shared" si="138"/>
        <v/>
      </c>
      <c r="BU221" s="257" t="str">
        <f t="shared" si="139"/>
        <v/>
      </c>
      <c r="BV221" s="257" t="str">
        <f t="shared" si="140"/>
        <v/>
      </c>
      <c r="BW221" s="257" t="str">
        <f t="shared" si="141"/>
        <v/>
      </c>
      <c r="BX221" s="258">
        <f t="shared" si="142"/>
        <v>0</v>
      </c>
      <c r="BY221" s="129"/>
      <c r="BZ221" s="130"/>
      <c r="CA221" s="130" t="str">
        <f t="shared" si="110"/>
        <v/>
      </c>
      <c r="CB221" s="130" t="str">
        <f t="shared" si="111"/>
        <v/>
      </c>
      <c r="CC221" s="130" t="str">
        <f t="shared" si="112"/>
        <v/>
      </c>
      <c r="CD221" s="130" t="str">
        <f t="shared" si="113"/>
        <v/>
      </c>
      <c r="CE221" s="131">
        <f t="shared" si="109"/>
        <v>0</v>
      </c>
      <c r="CF221" s="259">
        <f t="shared" si="143"/>
        <v>0</v>
      </c>
      <c r="CG221" s="132"/>
      <c r="CH221" s="132"/>
      <c r="CI221" s="132"/>
    </row>
    <row r="222" spans="1:87" s="24" customFormat="1" ht="12.75" customHeight="1" outlineLevel="1" x14ac:dyDescent="0.2">
      <c r="A222" s="177" t="s">
        <v>59</v>
      </c>
      <c r="B222" s="312" t="s">
        <v>60</v>
      </c>
      <c r="C222" s="24">
        <v>214</v>
      </c>
      <c r="D222" s="137"/>
      <c r="E222" s="138"/>
      <c r="F222" s="56"/>
      <c r="G222" s="135"/>
      <c r="H222" s="136"/>
      <c r="I222" s="139"/>
      <c r="J222" s="57"/>
      <c r="K222" s="113"/>
      <c r="L222" s="113"/>
      <c r="M222" s="113"/>
      <c r="N222" s="113"/>
      <c r="O222" s="114">
        <f t="shared" si="114"/>
        <v>0</v>
      </c>
      <c r="P222" s="113"/>
      <c r="Q222" s="113"/>
      <c r="R222" s="113"/>
      <c r="S222" s="113"/>
      <c r="T222" s="114">
        <f t="shared" si="115"/>
        <v>0</v>
      </c>
      <c r="U222" s="113">
        <f t="shared" si="116"/>
        <v>0</v>
      </c>
      <c r="V222" s="136"/>
      <c r="W222" s="313"/>
      <c r="X222" s="313"/>
      <c r="Y222" s="313"/>
      <c r="Z222" s="117">
        <f t="shared" si="117"/>
        <v>0</v>
      </c>
      <c r="AA222" s="118">
        <f t="shared" si="118"/>
        <v>0</v>
      </c>
      <c r="AB222" s="121"/>
      <c r="AC222" s="121"/>
      <c r="AD222" s="121"/>
      <c r="AE222" s="117">
        <f t="shared" si="119"/>
        <v>0</v>
      </c>
      <c r="AF222" s="118">
        <f t="shared" si="120"/>
        <v>0</v>
      </c>
      <c r="AG222" s="120"/>
      <c r="AH222" s="120"/>
      <c r="AI222" s="121"/>
      <c r="AJ222" s="117">
        <f t="shared" si="121"/>
        <v>0</v>
      </c>
      <c r="AK222" s="119">
        <f t="shared" si="122"/>
        <v>0</v>
      </c>
      <c r="AL222" s="53"/>
      <c r="AM222" s="53"/>
      <c r="AN222" s="53"/>
      <c r="AO222" s="54">
        <f t="shared" si="123"/>
        <v>0</v>
      </c>
      <c r="AP222" s="122">
        <f t="shared" si="124"/>
        <v>0</v>
      </c>
      <c r="AQ222" s="123">
        <f t="shared" si="125"/>
        <v>0</v>
      </c>
      <c r="AR222" s="123">
        <f t="shared" si="126"/>
        <v>0</v>
      </c>
      <c r="AS222" s="313"/>
      <c r="AT222" s="313"/>
      <c r="AU222" s="314"/>
      <c r="AV222" s="125">
        <f t="shared" si="127"/>
        <v>0</v>
      </c>
      <c r="AW222" s="119">
        <f t="shared" si="128"/>
        <v>0</v>
      </c>
      <c r="AX222" s="120"/>
      <c r="AY222" s="120"/>
      <c r="AZ222" s="127"/>
      <c r="BA222" s="126">
        <f t="shared" si="129"/>
        <v>0</v>
      </c>
      <c r="BB222" s="119">
        <f t="shared" si="130"/>
        <v>0</v>
      </c>
      <c r="BC222" s="120"/>
      <c r="BD222" s="120"/>
      <c r="BE222" s="127"/>
      <c r="BF222" s="126">
        <f t="shared" si="131"/>
        <v>0</v>
      </c>
      <c r="BG222" s="119">
        <f t="shared" si="132"/>
        <v>0</v>
      </c>
      <c r="BH222" s="120"/>
      <c r="BI222" s="120"/>
      <c r="BJ222" s="127"/>
      <c r="BK222" s="126">
        <f t="shared" si="133"/>
        <v>0</v>
      </c>
      <c r="BL222" s="119">
        <f t="shared" si="134"/>
        <v>0</v>
      </c>
      <c r="BM222" s="123">
        <f t="shared" si="135"/>
        <v>0</v>
      </c>
      <c r="BN222" s="123">
        <f t="shared" si="136"/>
        <v>0</v>
      </c>
      <c r="BO222" s="126">
        <f t="shared" si="144"/>
        <v>0</v>
      </c>
      <c r="BP222" s="128">
        <f t="shared" si="137"/>
        <v>0</v>
      </c>
      <c r="BQ222" s="22"/>
      <c r="BR222" s="129"/>
      <c r="BS222" s="130"/>
      <c r="BT222" s="257" t="str">
        <f t="shared" si="138"/>
        <v/>
      </c>
      <c r="BU222" s="257" t="str">
        <f t="shared" si="139"/>
        <v/>
      </c>
      <c r="BV222" s="257" t="str">
        <f t="shared" si="140"/>
        <v/>
      </c>
      <c r="BW222" s="257" t="str">
        <f t="shared" si="141"/>
        <v/>
      </c>
      <c r="BX222" s="258">
        <f t="shared" si="142"/>
        <v>0</v>
      </c>
      <c r="BY222" s="129"/>
      <c r="BZ222" s="130"/>
      <c r="CA222" s="130" t="str">
        <f t="shared" si="110"/>
        <v/>
      </c>
      <c r="CB222" s="130" t="str">
        <f t="shared" si="111"/>
        <v/>
      </c>
      <c r="CC222" s="130" t="str">
        <f t="shared" si="112"/>
        <v/>
      </c>
      <c r="CD222" s="130" t="str">
        <f t="shared" si="113"/>
        <v/>
      </c>
      <c r="CE222" s="131">
        <f t="shared" si="109"/>
        <v>0</v>
      </c>
      <c r="CF222" s="259">
        <f t="shared" si="143"/>
        <v>0</v>
      </c>
      <c r="CG222" s="132"/>
      <c r="CH222" s="132"/>
      <c r="CI222" s="132"/>
    </row>
    <row r="223" spans="1:87" s="24" customFormat="1" ht="12.75" customHeight="1" outlineLevel="1" x14ac:dyDescent="0.2">
      <c r="A223" s="177" t="s">
        <v>59</v>
      </c>
      <c r="B223" s="312" t="s">
        <v>60</v>
      </c>
      <c r="C223" s="24">
        <v>215</v>
      </c>
      <c r="D223" s="137"/>
      <c r="E223" s="138"/>
      <c r="F223" s="56"/>
      <c r="G223" s="135"/>
      <c r="H223" s="136"/>
      <c r="I223" s="139"/>
      <c r="J223" s="57"/>
      <c r="K223" s="113"/>
      <c r="L223" s="113"/>
      <c r="M223" s="113"/>
      <c r="N223" s="113"/>
      <c r="O223" s="114">
        <f t="shared" si="114"/>
        <v>0</v>
      </c>
      <c r="P223" s="113"/>
      <c r="Q223" s="113"/>
      <c r="R223" s="113"/>
      <c r="S223" s="113"/>
      <c r="T223" s="114">
        <f t="shared" si="115"/>
        <v>0</v>
      </c>
      <c r="U223" s="113">
        <f t="shared" si="116"/>
        <v>0</v>
      </c>
      <c r="V223" s="136"/>
      <c r="W223" s="313"/>
      <c r="X223" s="313"/>
      <c r="Y223" s="313"/>
      <c r="Z223" s="117">
        <f t="shared" si="117"/>
        <v>0</v>
      </c>
      <c r="AA223" s="118">
        <f t="shared" si="118"/>
        <v>0</v>
      </c>
      <c r="AB223" s="121"/>
      <c r="AC223" s="121"/>
      <c r="AD223" s="121"/>
      <c r="AE223" s="117">
        <f t="shared" si="119"/>
        <v>0</v>
      </c>
      <c r="AF223" s="118">
        <f t="shared" si="120"/>
        <v>0</v>
      </c>
      <c r="AG223" s="120"/>
      <c r="AH223" s="120"/>
      <c r="AI223" s="121"/>
      <c r="AJ223" s="117">
        <f t="shared" si="121"/>
        <v>0</v>
      </c>
      <c r="AK223" s="119">
        <f t="shared" si="122"/>
        <v>0</v>
      </c>
      <c r="AL223" s="53"/>
      <c r="AM223" s="53"/>
      <c r="AN223" s="53"/>
      <c r="AO223" s="54">
        <f t="shared" si="123"/>
        <v>0</v>
      </c>
      <c r="AP223" s="122">
        <f t="shared" si="124"/>
        <v>0</v>
      </c>
      <c r="AQ223" s="123">
        <f t="shared" si="125"/>
        <v>0</v>
      </c>
      <c r="AR223" s="123">
        <f t="shared" si="126"/>
        <v>0</v>
      </c>
      <c r="AS223" s="313"/>
      <c r="AT223" s="313"/>
      <c r="AU223" s="314"/>
      <c r="AV223" s="125">
        <f t="shared" si="127"/>
        <v>0</v>
      </c>
      <c r="AW223" s="119">
        <f t="shared" si="128"/>
        <v>0</v>
      </c>
      <c r="AX223" s="120"/>
      <c r="AY223" s="120"/>
      <c r="AZ223" s="127"/>
      <c r="BA223" s="126">
        <f t="shared" si="129"/>
        <v>0</v>
      </c>
      <c r="BB223" s="119">
        <f t="shared" si="130"/>
        <v>0</v>
      </c>
      <c r="BC223" s="120"/>
      <c r="BD223" s="120"/>
      <c r="BE223" s="127"/>
      <c r="BF223" s="126">
        <f t="shared" si="131"/>
        <v>0</v>
      </c>
      <c r="BG223" s="119">
        <f t="shared" si="132"/>
        <v>0</v>
      </c>
      <c r="BH223" s="120"/>
      <c r="BI223" s="120"/>
      <c r="BJ223" s="127"/>
      <c r="BK223" s="126">
        <f t="shared" si="133"/>
        <v>0</v>
      </c>
      <c r="BL223" s="119">
        <f t="shared" si="134"/>
        <v>0</v>
      </c>
      <c r="BM223" s="123">
        <f t="shared" si="135"/>
        <v>0</v>
      </c>
      <c r="BN223" s="123">
        <f t="shared" si="136"/>
        <v>0</v>
      </c>
      <c r="BO223" s="126">
        <f t="shared" si="144"/>
        <v>0</v>
      </c>
      <c r="BP223" s="128">
        <f t="shared" si="137"/>
        <v>0</v>
      </c>
      <c r="BQ223" s="22"/>
      <c r="BR223" s="129"/>
      <c r="BS223" s="130"/>
      <c r="BT223" s="257" t="str">
        <f t="shared" si="138"/>
        <v/>
      </c>
      <c r="BU223" s="257" t="str">
        <f t="shared" si="139"/>
        <v/>
      </c>
      <c r="BV223" s="257" t="str">
        <f t="shared" si="140"/>
        <v/>
      </c>
      <c r="BW223" s="257" t="str">
        <f t="shared" si="141"/>
        <v/>
      </c>
      <c r="BX223" s="258">
        <f t="shared" si="142"/>
        <v>0</v>
      </c>
      <c r="BY223" s="129"/>
      <c r="BZ223" s="130"/>
      <c r="CA223" s="130" t="str">
        <f t="shared" si="110"/>
        <v/>
      </c>
      <c r="CB223" s="130" t="str">
        <f t="shared" si="111"/>
        <v/>
      </c>
      <c r="CC223" s="130" t="str">
        <f t="shared" si="112"/>
        <v/>
      </c>
      <c r="CD223" s="130" t="str">
        <f t="shared" si="113"/>
        <v/>
      </c>
      <c r="CE223" s="131">
        <f t="shared" si="109"/>
        <v>0</v>
      </c>
      <c r="CF223" s="259">
        <f t="shared" si="143"/>
        <v>0</v>
      </c>
      <c r="CG223" s="132"/>
      <c r="CH223" s="132"/>
      <c r="CI223" s="132"/>
    </row>
    <row r="224" spans="1:87" s="24" customFormat="1" ht="12.75" customHeight="1" outlineLevel="1" x14ac:dyDescent="0.2">
      <c r="A224" s="177" t="s">
        <v>59</v>
      </c>
      <c r="B224" s="312" t="s">
        <v>60</v>
      </c>
      <c r="C224" s="24">
        <v>216</v>
      </c>
      <c r="D224" s="137"/>
      <c r="E224" s="138"/>
      <c r="F224" s="56"/>
      <c r="G224" s="135"/>
      <c r="H224" s="136"/>
      <c r="I224" s="139"/>
      <c r="J224" s="57"/>
      <c r="K224" s="113"/>
      <c r="L224" s="113"/>
      <c r="M224" s="113"/>
      <c r="N224" s="113"/>
      <c r="O224" s="114">
        <f t="shared" si="114"/>
        <v>0</v>
      </c>
      <c r="P224" s="113"/>
      <c r="Q224" s="113"/>
      <c r="R224" s="113"/>
      <c r="S224" s="113"/>
      <c r="T224" s="114">
        <f t="shared" si="115"/>
        <v>0</v>
      </c>
      <c r="U224" s="113">
        <f t="shared" si="116"/>
        <v>0</v>
      </c>
      <c r="V224" s="136"/>
      <c r="W224" s="313"/>
      <c r="X224" s="313"/>
      <c r="Y224" s="313"/>
      <c r="Z224" s="117">
        <f t="shared" si="117"/>
        <v>0</v>
      </c>
      <c r="AA224" s="118">
        <f t="shared" si="118"/>
        <v>0</v>
      </c>
      <c r="AB224" s="121"/>
      <c r="AC224" s="121"/>
      <c r="AD224" s="121"/>
      <c r="AE224" s="117">
        <f t="shared" si="119"/>
        <v>0</v>
      </c>
      <c r="AF224" s="118">
        <f t="shared" si="120"/>
        <v>0</v>
      </c>
      <c r="AG224" s="120"/>
      <c r="AH224" s="120"/>
      <c r="AI224" s="121"/>
      <c r="AJ224" s="117">
        <f t="shared" si="121"/>
        <v>0</v>
      </c>
      <c r="AK224" s="119">
        <f t="shared" si="122"/>
        <v>0</v>
      </c>
      <c r="AL224" s="53"/>
      <c r="AM224" s="53"/>
      <c r="AN224" s="53"/>
      <c r="AO224" s="54">
        <f t="shared" si="123"/>
        <v>0</v>
      </c>
      <c r="AP224" s="122">
        <f t="shared" si="124"/>
        <v>0</v>
      </c>
      <c r="AQ224" s="123">
        <f t="shared" si="125"/>
        <v>0</v>
      </c>
      <c r="AR224" s="123">
        <f t="shared" si="126"/>
        <v>0</v>
      </c>
      <c r="AS224" s="313"/>
      <c r="AT224" s="313"/>
      <c r="AU224" s="314"/>
      <c r="AV224" s="125">
        <f t="shared" si="127"/>
        <v>0</v>
      </c>
      <c r="AW224" s="119">
        <f t="shared" si="128"/>
        <v>0</v>
      </c>
      <c r="AX224" s="120"/>
      <c r="AY224" s="120"/>
      <c r="AZ224" s="127"/>
      <c r="BA224" s="126">
        <f t="shared" si="129"/>
        <v>0</v>
      </c>
      <c r="BB224" s="119">
        <f t="shared" si="130"/>
        <v>0</v>
      </c>
      <c r="BC224" s="120"/>
      <c r="BD224" s="120"/>
      <c r="BE224" s="127"/>
      <c r="BF224" s="126">
        <f t="shared" si="131"/>
        <v>0</v>
      </c>
      <c r="BG224" s="119">
        <f t="shared" si="132"/>
        <v>0</v>
      </c>
      <c r="BH224" s="120"/>
      <c r="BI224" s="120"/>
      <c r="BJ224" s="127"/>
      <c r="BK224" s="126">
        <f t="shared" si="133"/>
        <v>0</v>
      </c>
      <c r="BL224" s="119">
        <f t="shared" si="134"/>
        <v>0</v>
      </c>
      <c r="BM224" s="123">
        <f t="shared" si="135"/>
        <v>0</v>
      </c>
      <c r="BN224" s="123">
        <f t="shared" si="136"/>
        <v>0</v>
      </c>
      <c r="BO224" s="126">
        <f t="shared" si="144"/>
        <v>0</v>
      </c>
      <c r="BP224" s="128">
        <f t="shared" si="137"/>
        <v>0</v>
      </c>
      <c r="BQ224" s="22"/>
      <c r="BR224" s="129"/>
      <c r="BS224" s="130"/>
      <c r="BT224" s="257" t="str">
        <f t="shared" si="138"/>
        <v/>
      </c>
      <c r="BU224" s="257" t="str">
        <f t="shared" si="139"/>
        <v/>
      </c>
      <c r="BV224" s="257" t="str">
        <f t="shared" si="140"/>
        <v/>
      </c>
      <c r="BW224" s="257" t="str">
        <f t="shared" si="141"/>
        <v/>
      </c>
      <c r="BX224" s="258">
        <f t="shared" si="142"/>
        <v>0</v>
      </c>
      <c r="BY224" s="129"/>
      <c r="BZ224" s="130"/>
      <c r="CA224" s="130" t="str">
        <f t="shared" si="110"/>
        <v/>
      </c>
      <c r="CB224" s="130" t="str">
        <f t="shared" si="111"/>
        <v/>
      </c>
      <c r="CC224" s="130" t="str">
        <f t="shared" si="112"/>
        <v/>
      </c>
      <c r="CD224" s="130" t="str">
        <f t="shared" si="113"/>
        <v/>
      </c>
      <c r="CE224" s="131">
        <f t="shared" si="109"/>
        <v>0</v>
      </c>
      <c r="CF224" s="259">
        <f t="shared" si="143"/>
        <v>0</v>
      </c>
      <c r="CG224" s="132"/>
      <c r="CH224" s="132"/>
      <c r="CI224" s="132"/>
    </row>
    <row r="225" spans="1:87" s="24" customFormat="1" ht="12.75" customHeight="1" outlineLevel="1" x14ac:dyDescent="0.2">
      <c r="A225" s="177" t="s">
        <v>59</v>
      </c>
      <c r="B225" s="312" t="s">
        <v>60</v>
      </c>
      <c r="C225" s="24">
        <v>217</v>
      </c>
      <c r="D225" s="137"/>
      <c r="E225" s="138"/>
      <c r="F225" s="56"/>
      <c r="G225" s="135"/>
      <c r="H225" s="136"/>
      <c r="I225" s="139"/>
      <c r="J225" s="57"/>
      <c r="K225" s="113"/>
      <c r="L225" s="113"/>
      <c r="M225" s="113"/>
      <c r="N225" s="113"/>
      <c r="O225" s="114">
        <f t="shared" si="114"/>
        <v>0</v>
      </c>
      <c r="P225" s="113"/>
      <c r="Q225" s="113"/>
      <c r="R225" s="113"/>
      <c r="S225" s="113"/>
      <c r="T225" s="114">
        <f t="shared" si="115"/>
        <v>0</v>
      </c>
      <c r="U225" s="113">
        <f t="shared" si="116"/>
        <v>0</v>
      </c>
      <c r="V225" s="136"/>
      <c r="W225" s="313"/>
      <c r="X225" s="313"/>
      <c r="Y225" s="313"/>
      <c r="Z225" s="117">
        <f t="shared" si="117"/>
        <v>0</v>
      </c>
      <c r="AA225" s="118">
        <f t="shared" si="118"/>
        <v>0</v>
      </c>
      <c r="AB225" s="121"/>
      <c r="AC225" s="121"/>
      <c r="AD225" s="121"/>
      <c r="AE225" s="117">
        <f t="shared" si="119"/>
        <v>0</v>
      </c>
      <c r="AF225" s="118">
        <f t="shared" si="120"/>
        <v>0</v>
      </c>
      <c r="AG225" s="120"/>
      <c r="AH225" s="120"/>
      <c r="AI225" s="121"/>
      <c r="AJ225" s="117">
        <f t="shared" si="121"/>
        <v>0</v>
      </c>
      <c r="AK225" s="119">
        <f t="shared" si="122"/>
        <v>0</v>
      </c>
      <c r="AL225" s="53"/>
      <c r="AM225" s="53"/>
      <c r="AN225" s="53"/>
      <c r="AO225" s="54">
        <f t="shared" si="123"/>
        <v>0</v>
      </c>
      <c r="AP225" s="122">
        <f t="shared" si="124"/>
        <v>0</v>
      </c>
      <c r="AQ225" s="123">
        <f t="shared" si="125"/>
        <v>0</v>
      </c>
      <c r="AR225" s="123">
        <f t="shared" si="126"/>
        <v>0</v>
      </c>
      <c r="AS225" s="313"/>
      <c r="AT225" s="313"/>
      <c r="AU225" s="314"/>
      <c r="AV225" s="125">
        <f t="shared" si="127"/>
        <v>0</v>
      </c>
      <c r="AW225" s="119">
        <f t="shared" si="128"/>
        <v>0</v>
      </c>
      <c r="AX225" s="120"/>
      <c r="AY225" s="120"/>
      <c r="AZ225" s="127"/>
      <c r="BA225" s="126">
        <f t="shared" si="129"/>
        <v>0</v>
      </c>
      <c r="BB225" s="119">
        <f t="shared" si="130"/>
        <v>0</v>
      </c>
      <c r="BC225" s="120"/>
      <c r="BD225" s="120"/>
      <c r="BE225" s="127"/>
      <c r="BF225" s="126">
        <f t="shared" si="131"/>
        <v>0</v>
      </c>
      <c r="BG225" s="119">
        <f t="shared" si="132"/>
        <v>0</v>
      </c>
      <c r="BH225" s="120"/>
      <c r="BI225" s="120"/>
      <c r="BJ225" s="127"/>
      <c r="BK225" s="126">
        <f t="shared" si="133"/>
        <v>0</v>
      </c>
      <c r="BL225" s="119">
        <f t="shared" si="134"/>
        <v>0</v>
      </c>
      <c r="BM225" s="123">
        <f t="shared" si="135"/>
        <v>0</v>
      </c>
      <c r="BN225" s="123">
        <f t="shared" si="136"/>
        <v>0</v>
      </c>
      <c r="BO225" s="126">
        <f t="shared" si="144"/>
        <v>0</v>
      </c>
      <c r="BP225" s="128">
        <f t="shared" si="137"/>
        <v>0</v>
      </c>
      <c r="BQ225" s="22"/>
      <c r="BR225" s="129"/>
      <c r="BS225" s="130"/>
      <c r="BT225" s="257" t="str">
        <f t="shared" si="138"/>
        <v/>
      </c>
      <c r="BU225" s="257" t="str">
        <f t="shared" si="139"/>
        <v/>
      </c>
      <c r="BV225" s="257" t="str">
        <f t="shared" si="140"/>
        <v/>
      </c>
      <c r="BW225" s="257" t="str">
        <f t="shared" si="141"/>
        <v/>
      </c>
      <c r="BX225" s="258">
        <f t="shared" si="142"/>
        <v>0</v>
      </c>
      <c r="BY225" s="129"/>
      <c r="BZ225" s="130"/>
      <c r="CA225" s="130" t="str">
        <f t="shared" si="110"/>
        <v/>
      </c>
      <c r="CB225" s="130" t="str">
        <f t="shared" si="111"/>
        <v/>
      </c>
      <c r="CC225" s="130" t="str">
        <f t="shared" si="112"/>
        <v/>
      </c>
      <c r="CD225" s="130" t="str">
        <f t="shared" si="113"/>
        <v/>
      </c>
      <c r="CE225" s="131">
        <f t="shared" si="109"/>
        <v>0</v>
      </c>
      <c r="CF225" s="259">
        <f t="shared" si="143"/>
        <v>0</v>
      </c>
      <c r="CG225" s="132"/>
      <c r="CH225" s="132"/>
      <c r="CI225" s="132"/>
    </row>
    <row r="226" spans="1:87" s="24" customFormat="1" ht="12.75" customHeight="1" outlineLevel="1" x14ac:dyDescent="0.2">
      <c r="A226" s="177" t="s">
        <v>59</v>
      </c>
      <c r="B226" s="312" t="s">
        <v>60</v>
      </c>
      <c r="C226" s="24">
        <v>218</v>
      </c>
      <c r="D226" s="137"/>
      <c r="E226" s="138"/>
      <c r="F226" s="56"/>
      <c r="G226" s="135"/>
      <c r="H226" s="136"/>
      <c r="I226" s="139"/>
      <c r="J226" s="57"/>
      <c r="K226" s="113"/>
      <c r="L226" s="113"/>
      <c r="M226" s="113"/>
      <c r="N226" s="113"/>
      <c r="O226" s="114">
        <f t="shared" si="114"/>
        <v>0</v>
      </c>
      <c r="P226" s="113"/>
      <c r="Q226" s="113"/>
      <c r="R226" s="113"/>
      <c r="S226" s="113"/>
      <c r="T226" s="114">
        <f t="shared" si="115"/>
        <v>0</v>
      </c>
      <c r="U226" s="113">
        <f t="shared" si="116"/>
        <v>0</v>
      </c>
      <c r="V226" s="136"/>
      <c r="W226" s="313"/>
      <c r="X226" s="313"/>
      <c r="Y226" s="313"/>
      <c r="Z226" s="117">
        <f t="shared" si="117"/>
        <v>0</v>
      </c>
      <c r="AA226" s="118">
        <f t="shared" si="118"/>
        <v>0</v>
      </c>
      <c r="AB226" s="121"/>
      <c r="AC226" s="121"/>
      <c r="AD226" s="121"/>
      <c r="AE226" s="117">
        <f t="shared" si="119"/>
        <v>0</v>
      </c>
      <c r="AF226" s="118">
        <f t="shared" si="120"/>
        <v>0</v>
      </c>
      <c r="AG226" s="120"/>
      <c r="AH226" s="120"/>
      <c r="AI226" s="121"/>
      <c r="AJ226" s="117">
        <f t="shared" si="121"/>
        <v>0</v>
      </c>
      <c r="AK226" s="119">
        <f t="shared" si="122"/>
        <v>0</v>
      </c>
      <c r="AL226" s="53"/>
      <c r="AM226" s="53"/>
      <c r="AN226" s="53"/>
      <c r="AO226" s="54">
        <f t="shared" si="123"/>
        <v>0</v>
      </c>
      <c r="AP226" s="122">
        <f t="shared" si="124"/>
        <v>0</v>
      </c>
      <c r="AQ226" s="123">
        <f t="shared" si="125"/>
        <v>0</v>
      </c>
      <c r="AR226" s="123">
        <f t="shared" si="126"/>
        <v>0</v>
      </c>
      <c r="AS226" s="313"/>
      <c r="AT226" s="313"/>
      <c r="AU226" s="314"/>
      <c r="AV226" s="125">
        <f t="shared" si="127"/>
        <v>0</v>
      </c>
      <c r="AW226" s="119">
        <f t="shared" si="128"/>
        <v>0</v>
      </c>
      <c r="AX226" s="120"/>
      <c r="AY226" s="120"/>
      <c r="AZ226" s="127"/>
      <c r="BA226" s="126">
        <f t="shared" si="129"/>
        <v>0</v>
      </c>
      <c r="BB226" s="119">
        <f t="shared" si="130"/>
        <v>0</v>
      </c>
      <c r="BC226" s="120"/>
      <c r="BD226" s="120"/>
      <c r="BE226" s="127"/>
      <c r="BF226" s="126">
        <f t="shared" si="131"/>
        <v>0</v>
      </c>
      <c r="BG226" s="119">
        <f t="shared" si="132"/>
        <v>0</v>
      </c>
      <c r="BH226" s="120"/>
      <c r="BI226" s="120"/>
      <c r="BJ226" s="127"/>
      <c r="BK226" s="126">
        <f t="shared" si="133"/>
        <v>0</v>
      </c>
      <c r="BL226" s="119">
        <f t="shared" si="134"/>
        <v>0</v>
      </c>
      <c r="BM226" s="123">
        <f t="shared" si="135"/>
        <v>0</v>
      </c>
      <c r="BN226" s="123">
        <f t="shared" si="136"/>
        <v>0</v>
      </c>
      <c r="BO226" s="126">
        <f t="shared" si="144"/>
        <v>0</v>
      </c>
      <c r="BP226" s="128">
        <f t="shared" si="137"/>
        <v>0</v>
      </c>
      <c r="BQ226" s="22"/>
      <c r="BR226" s="129"/>
      <c r="BS226" s="130"/>
      <c r="BT226" s="257" t="str">
        <f t="shared" si="138"/>
        <v/>
      </c>
      <c r="BU226" s="257" t="str">
        <f t="shared" si="139"/>
        <v/>
      </c>
      <c r="BV226" s="257" t="str">
        <f t="shared" si="140"/>
        <v/>
      </c>
      <c r="BW226" s="257" t="str">
        <f t="shared" si="141"/>
        <v/>
      </c>
      <c r="BX226" s="258">
        <f t="shared" si="142"/>
        <v>0</v>
      </c>
      <c r="BY226" s="129"/>
      <c r="BZ226" s="130"/>
      <c r="CA226" s="130" t="str">
        <f t="shared" si="110"/>
        <v/>
      </c>
      <c r="CB226" s="130" t="str">
        <f t="shared" si="111"/>
        <v/>
      </c>
      <c r="CC226" s="130" t="str">
        <f t="shared" si="112"/>
        <v/>
      </c>
      <c r="CD226" s="130" t="str">
        <f t="shared" si="113"/>
        <v/>
      </c>
      <c r="CE226" s="131">
        <f t="shared" si="109"/>
        <v>0</v>
      </c>
      <c r="CF226" s="259">
        <f t="shared" si="143"/>
        <v>0</v>
      </c>
      <c r="CG226" s="132"/>
      <c r="CH226" s="132"/>
      <c r="CI226" s="132"/>
    </row>
    <row r="227" spans="1:87" s="24" customFormat="1" ht="12.75" customHeight="1" outlineLevel="1" x14ac:dyDescent="0.2">
      <c r="A227" s="177" t="s">
        <v>59</v>
      </c>
      <c r="B227" s="312" t="s">
        <v>60</v>
      </c>
      <c r="C227" s="24">
        <v>219</v>
      </c>
      <c r="D227" s="137"/>
      <c r="E227" s="138"/>
      <c r="F227" s="56"/>
      <c r="G227" s="135"/>
      <c r="H227" s="136"/>
      <c r="I227" s="139"/>
      <c r="J227" s="57"/>
      <c r="K227" s="113"/>
      <c r="L227" s="113"/>
      <c r="M227" s="113"/>
      <c r="N227" s="113"/>
      <c r="O227" s="114">
        <f t="shared" si="114"/>
        <v>0</v>
      </c>
      <c r="P227" s="113"/>
      <c r="Q227" s="113"/>
      <c r="R227" s="113"/>
      <c r="S227" s="113"/>
      <c r="T227" s="114">
        <f t="shared" si="115"/>
        <v>0</v>
      </c>
      <c r="U227" s="113">
        <f t="shared" si="116"/>
        <v>0</v>
      </c>
      <c r="V227" s="136"/>
      <c r="W227" s="313"/>
      <c r="X227" s="313"/>
      <c r="Y227" s="313"/>
      <c r="Z227" s="117">
        <f t="shared" si="117"/>
        <v>0</v>
      </c>
      <c r="AA227" s="118">
        <f t="shared" si="118"/>
        <v>0</v>
      </c>
      <c r="AB227" s="121"/>
      <c r="AC227" s="121"/>
      <c r="AD227" s="121"/>
      <c r="AE227" s="117">
        <f t="shared" si="119"/>
        <v>0</v>
      </c>
      <c r="AF227" s="118">
        <f t="shared" si="120"/>
        <v>0</v>
      </c>
      <c r="AG227" s="120"/>
      <c r="AH227" s="120"/>
      <c r="AI227" s="121"/>
      <c r="AJ227" s="117">
        <f t="shared" si="121"/>
        <v>0</v>
      </c>
      <c r="AK227" s="119">
        <f t="shared" si="122"/>
        <v>0</v>
      </c>
      <c r="AL227" s="53"/>
      <c r="AM227" s="53"/>
      <c r="AN227" s="53"/>
      <c r="AO227" s="54">
        <f t="shared" si="123"/>
        <v>0</v>
      </c>
      <c r="AP227" s="122">
        <f t="shared" si="124"/>
        <v>0</v>
      </c>
      <c r="AQ227" s="123">
        <f t="shared" si="125"/>
        <v>0</v>
      </c>
      <c r="AR227" s="123">
        <f t="shared" si="126"/>
        <v>0</v>
      </c>
      <c r="AS227" s="313"/>
      <c r="AT227" s="313"/>
      <c r="AU227" s="314"/>
      <c r="AV227" s="125">
        <f t="shared" si="127"/>
        <v>0</v>
      </c>
      <c r="AW227" s="119">
        <f t="shared" si="128"/>
        <v>0</v>
      </c>
      <c r="AX227" s="120"/>
      <c r="AY227" s="120"/>
      <c r="AZ227" s="127"/>
      <c r="BA227" s="126">
        <f t="shared" si="129"/>
        <v>0</v>
      </c>
      <c r="BB227" s="119">
        <f t="shared" si="130"/>
        <v>0</v>
      </c>
      <c r="BC227" s="120"/>
      <c r="BD227" s="120"/>
      <c r="BE227" s="127"/>
      <c r="BF227" s="126">
        <f t="shared" si="131"/>
        <v>0</v>
      </c>
      <c r="BG227" s="119">
        <f t="shared" si="132"/>
        <v>0</v>
      </c>
      <c r="BH227" s="120"/>
      <c r="BI227" s="120"/>
      <c r="BJ227" s="127"/>
      <c r="BK227" s="126">
        <f t="shared" si="133"/>
        <v>0</v>
      </c>
      <c r="BL227" s="119">
        <f t="shared" si="134"/>
        <v>0</v>
      </c>
      <c r="BM227" s="123">
        <f t="shared" si="135"/>
        <v>0</v>
      </c>
      <c r="BN227" s="123">
        <f t="shared" si="136"/>
        <v>0</v>
      </c>
      <c r="BO227" s="126">
        <f t="shared" si="144"/>
        <v>0</v>
      </c>
      <c r="BP227" s="128">
        <f t="shared" si="137"/>
        <v>0</v>
      </c>
      <c r="BQ227" s="22"/>
      <c r="BR227" s="129"/>
      <c r="BS227" s="130"/>
      <c r="BT227" s="257" t="str">
        <f t="shared" si="138"/>
        <v/>
      </c>
      <c r="BU227" s="257" t="str">
        <f t="shared" si="139"/>
        <v/>
      </c>
      <c r="BV227" s="257" t="str">
        <f t="shared" si="140"/>
        <v/>
      </c>
      <c r="BW227" s="257" t="str">
        <f t="shared" si="141"/>
        <v/>
      </c>
      <c r="BX227" s="258">
        <f t="shared" si="142"/>
        <v>0</v>
      </c>
      <c r="BY227" s="129"/>
      <c r="BZ227" s="130"/>
      <c r="CA227" s="130" t="str">
        <f t="shared" si="110"/>
        <v/>
      </c>
      <c r="CB227" s="130" t="str">
        <f t="shared" si="111"/>
        <v/>
      </c>
      <c r="CC227" s="130" t="str">
        <f t="shared" si="112"/>
        <v/>
      </c>
      <c r="CD227" s="130" t="str">
        <f t="shared" si="113"/>
        <v/>
      </c>
      <c r="CE227" s="131">
        <f t="shared" si="109"/>
        <v>0</v>
      </c>
      <c r="CF227" s="259">
        <f t="shared" si="143"/>
        <v>0</v>
      </c>
      <c r="CG227" s="132"/>
      <c r="CH227" s="132"/>
      <c r="CI227" s="132"/>
    </row>
    <row r="228" spans="1:87" s="24" customFormat="1" ht="12.75" customHeight="1" outlineLevel="1" x14ac:dyDescent="0.2">
      <c r="A228" s="177" t="s">
        <v>59</v>
      </c>
      <c r="B228" s="312" t="s">
        <v>60</v>
      </c>
      <c r="C228" s="24">
        <v>220</v>
      </c>
      <c r="D228" s="137"/>
      <c r="E228" s="138"/>
      <c r="F228" s="56"/>
      <c r="G228" s="135"/>
      <c r="H228" s="136"/>
      <c r="I228" s="139"/>
      <c r="J228" s="57"/>
      <c r="K228" s="113"/>
      <c r="L228" s="113"/>
      <c r="M228" s="113"/>
      <c r="N228" s="113"/>
      <c r="O228" s="114">
        <f t="shared" si="114"/>
        <v>0</v>
      </c>
      <c r="P228" s="113"/>
      <c r="Q228" s="113"/>
      <c r="R228" s="113"/>
      <c r="S228" s="113"/>
      <c r="T228" s="114">
        <f t="shared" si="115"/>
        <v>0</v>
      </c>
      <c r="U228" s="113">
        <f t="shared" si="116"/>
        <v>0</v>
      </c>
      <c r="V228" s="136"/>
      <c r="W228" s="313"/>
      <c r="X228" s="313"/>
      <c r="Y228" s="313"/>
      <c r="Z228" s="117">
        <f t="shared" si="117"/>
        <v>0</v>
      </c>
      <c r="AA228" s="118">
        <f t="shared" si="118"/>
        <v>0</v>
      </c>
      <c r="AB228" s="121"/>
      <c r="AC228" s="121"/>
      <c r="AD228" s="121"/>
      <c r="AE228" s="117">
        <f t="shared" si="119"/>
        <v>0</v>
      </c>
      <c r="AF228" s="118">
        <f t="shared" si="120"/>
        <v>0</v>
      </c>
      <c r="AG228" s="120"/>
      <c r="AH228" s="120"/>
      <c r="AI228" s="121"/>
      <c r="AJ228" s="117">
        <f t="shared" si="121"/>
        <v>0</v>
      </c>
      <c r="AK228" s="119">
        <f t="shared" si="122"/>
        <v>0</v>
      </c>
      <c r="AL228" s="53"/>
      <c r="AM228" s="53"/>
      <c r="AN228" s="53"/>
      <c r="AO228" s="54">
        <f t="shared" si="123"/>
        <v>0</v>
      </c>
      <c r="AP228" s="122">
        <f t="shared" si="124"/>
        <v>0</v>
      </c>
      <c r="AQ228" s="123">
        <f t="shared" si="125"/>
        <v>0</v>
      </c>
      <c r="AR228" s="123">
        <f t="shared" si="126"/>
        <v>0</v>
      </c>
      <c r="AS228" s="313"/>
      <c r="AT228" s="313"/>
      <c r="AU228" s="314"/>
      <c r="AV228" s="125">
        <f t="shared" si="127"/>
        <v>0</v>
      </c>
      <c r="AW228" s="119">
        <f t="shared" si="128"/>
        <v>0</v>
      </c>
      <c r="AX228" s="120"/>
      <c r="AY228" s="120"/>
      <c r="AZ228" s="127"/>
      <c r="BA228" s="126">
        <f t="shared" si="129"/>
        <v>0</v>
      </c>
      <c r="BB228" s="119">
        <f t="shared" si="130"/>
        <v>0</v>
      </c>
      <c r="BC228" s="120"/>
      <c r="BD228" s="120"/>
      <c r="BE228" s="127"/>
      <c r="BF228" s="126">
        <f t="shared" si="131"/>
        <v>0</v>
      </c>
      <c r="BG228" s="119">
        <f t="shared" si="132"/>
        <v>0</v>
      </c>
      <c r="BH228" s="120"/>
      <c r="BI228" s="120"/>
      <c r="BJ228" s="127"/>
      <c r="BK228" s="126">
        <f t="shared" si="133"/>
        <v>0</v>
      </c>
      <c r="BL228" s="119">
        <f t="shared" si="134"/>
        <v>0</v>
      </c>
      <c r="BM228" s="123">
        <f t="shared" si="135"/>
        <v>0</v>
      </c>
      <c r="BN228" s="123">
        <f t="shared" si="136"/>
        <v>0</v>
      </c>
      <c r="BO228" s="126">
        <f t="shared" si="144"/>
        <v>0</v>
      </c>
      <c r="BP228" s="128">
        <f t="shared" si="137"/>
        <v>0</v>
      </c>
      <c r="BQ228" s="22"/>
      <c r="BR228" s="129"/>
      <c r="BS228" s="130"/>
      <c r="BT228" s="257" t="str">
        <f t="shared" si="138"/>
        <v/>
      </c>
      <c r="BU228" s="257" t="str">
        <f t="shared" si="139"/>
        <v/>
      </c>
      <c r="BV228" s="257" t="str">
        <f t="shared" si="140"/>
        <v/>
      </c>
      <c r="BW228" s="257" t="str">
        <f t="shared" si="141"/>
        <v/>
      </c>
      <c r="BX228" s="258">
        <f t="shared" si="142"/>
        <v>0</v>
      </c>
      <c r="BY228" s="129"/>
      <c r="BZ228" s="130"/>
      <c r="CA228" s="130" t="str">
        <f t="shared" si="110"/>
        <v/>
      </c>
      <c r="CB228" s="130" t="str">
        <f t="shared" si="111"/>
        <v/>
      </c>
      <c r="CC228" s="130" t="str">
        <f t="shared" si="112"/>
        <v/>
      </c>
      <c r="CD228" s="130" t="str">
        <f t="shared" si="113"/>
        <v/>
      </c>
      <c r="CE228" s="131">
        <f t="shared" si="109"/>
        <v>0</v>
      </c>
      <c r="CF228" s="259">
        <f t="shared" si="143"/>
        <v>0</v>
      </c>
      <c r="CG228" s="132"/>
      <c r="CH228" s="132"/>
      <c r="CI228" s="132"/>
    </row>
    <row r="229" spans="1:87" s="24" customFormat="1" ht="12.75" customHeight="1" outlineLevel="1" x14ac:dyDescent="0.2">
      <c r="A229" s="177" t="s">
        <v>59</v>
      </c>
      <c r="B229" s="312" t="s">
        <v>60</v>
      </c>
      <c r="C229" s="24">
        <v>221</v>
      </c>
      <c r="D229" s="137"/>
      <c r="E229" s="138"/>
      <c r="F229" s="56"/>
      <c r="G229" s="135"/>
      <c r="H229" s="136"/>
      <c r="I229" s="139"/>
      <c r="J229" s="57"/>
      <c r="K229" s="113"/>
      <c r="L229" s="113"/>
      <c r="M229" s="113"/>
      <c r="N229" s="113"/>
      <c r="O229" s="114">
        <f t="shared" si="114"/>
        <v>0</v>
      </c>
      <c r="P229" s="113"/>
      <c r="Q229" s="113"/>
      <c r="R229" s="113"/>
      <c r="S229" s="113"/>
      <c r="T229" s="114">
        <f t="shared" si="115"/>
        <v>0</v>
      </c>
      <c r="U229" s="113">
        <f t="shared" si="116"/>
        <v>0</v>
      </c>
      <c r="V229" s="136"/>
      <c r="W229" s="313"/>
      <c r="X229" s="313"/>
      <c r="Y229" s="313"/>
      <c r="Z229" s="117">
        <f t="shared" si="117"/>
        <v>0</v>
      </c>
      <c r="AA229" s="118">
        <f t="shared" si="118"/>
        <v>0</v>
      </c>
      <c r="AB229" s="121"/>
      <c r="AC229" s="121"/>
      <c r="AD229" s="121"/>
      <c r="AE229" s="117">
        <f t="shared" si="119"/>
        <v>0</v>
      </c>
      <c r="AF229" s="118">
        <f t="shared" si="120"/>
        <v>0</v>
      </c>
      <c r="AG229" s="120"/>
      <c r="AH229" s="120"/>
      <c r="AI229" s="121"/>
      <c r="AJ229" s="117">
        <f t="shared" si="121"/>
        <v>0</v>
      </c>
      <c r="AK229" s="119">
        <f t="shared" si="122"/>
        <v>0</v>
      </c>
      <c r="AL229" s="53"/>
      <c r="AM229" s="53"/>
      <c r="AN229" s="53"/>
      <c r="AO229" s="54">
        <f t="shared" si="123"/>
        <v>0</v>
      </c>
      <c r="AP229" s="122">
        <f t="shared" si="124"/>
        <v>0</v>
      </c>
      <c r="AQ229" s="123">
        <f t="shared" si="125"/>
        <v>0</v>
      </c>
      <c r="AR229" s="123">
        <f t="shared" si="126"/>
        <v>0</v>
      </c>
      <c r="AS229" s="313"/>
      <c r="AT229" s="313"/>
      <c r="AU229" s="314"/>
      <c r="AV229" s="125">
        <f t="shared" si="127"/>
        <v>0</v>
      </c>
      <c r="AW229" s="119">
        <f t="shared" si="128"/>
        <v>0</v>
      </c>
      <c r="AX229" s="120"/>
      <c r="AY229" s="120"/>
      <c r="AZ229" s="127"/>
      <c r="BA229" s="126">
        <f t="shared" si="129"/>
        <v>0</v>
      </c>
      <c r="BB229" s="119">
        <f t="shared" si="130"/>
        <v>0</v>
      </c>
      <c r="BC229" s="120"/>
      <c r="BD229" s="120"/>
      <c r="BE229" s="127"/>
      <c r="BF229" s="126">
        <f t="shared" si="131"/>
        <v>0</v>
      </c>
      <c r="BG229" s="119">
        <f t="shared" si="132"/>
        <v>0</v>
      </c>
      <c r="BH229" s="120"/>
      <c r="BI229" s="120"/>
      <c r="BJ229" s="127"/>
      <c r="BK229" s="126">
        <f t="shared" si="133"/>
        <v>0</v>
      </c>
      <c r="BL229" s="119">
        <f t="shared" si="134"/>
        <v>0</v>
      </c>
      <c r="BM229" s="123">
        <f t="shared" si="135"/>
        <v>0</v>
      </c>
      <c r="BN229" s="123">
        <f t="shared" si="136"/>
        <v>0</v>
      </c>
      <c r="BO229" s="126">
        <f t="shared" si="144"/>
        <v>0</v>
      </c>
      <c r="BP229" s="128">
        <f t="shared" si="137"/>
        <v>0</v>
      </c>
      <c r="BQ229" s="22"/>
      <c r="BR229" s="129"/>
      <c r="BS229" s="130"/>
      <c r="BT229" s="257" t="str">
        <f t="shared" si="138"/>
        <v/>
      </c>
      <c r="BU229" s="257" t="str">
        <f t="shared" si="139"/>
        <v/>
      </c>
      <c r="BV229" s="257" t="str">
        <f t="shared" si="140"/>
        <v/>
      </c>
      <c r="BW229" s="257" t="str">
        <f t="shared" si="141"/>
        <v/>
      </c>
      <c r="BX229" s="258">
        <f t="shared" si="142"/>
        <v>0</v>
      </c>
      <c r="BY229" s="129"/>
      <c r="BZ229" s="130"/>
      <c r="CA229" s="130" t="str">
        <f t="shared" si="110"/>
        <v/>
      </c>
      <c r="CB229" s="130" t="str">
        <f t="shared" si="111"/>
        <v/>
      </c>
      <c r="CC229" s="130" t="str">
        <f t="shared" si="112"/>
        <v/>
      </c>
      <c r="CD229" s="130" t="str">
        <f t="shared" si="113"/>
        <v/>
      </c>
      <c r="CE229" s="131">
        <f t="shared" si="109"/>
        <v>0</v>
      </c>
      <c r="CF229" s="259">
        <f t="shared" si="143"/>
        <v>0</v>
      </c>
      <c r="CG229" s="132"/>
      <c r="CH229" s="132"/>
      <c r="CI229" s="132"/>
    </row>
    <row r="230" spans="1:87" s="24" customFormat="1" ht="12.75" customHeight="1" outlineLevel="1" x14ac:dyDescent="0.2">
      <c r="A230" s="177" t="s">
        <v>59</v>
      </c>
      <c r="B230" s="312" t="s">
        <v>60</v>
      </c>
      <c r="C230" s="24">
        <v>222</v>
      </c>
      <c r="D230" s="137"/>
      <c r="E230" s="138"/>
      <c r="F230" s="56"/>
      <c r="G230" s="135"/>
      <c r="H230" s="136"/>
      <c r="I230" s="139"/>
      <c r="J230" s="57"/>
      <c r="K230" s="113"/>
      <c r="L230" s="113"/>
      <c r="M230" s="113"/>
      <c r="N230" s="113"/>
      <c r="O230" s="114">
        <f t="shared" si="114"/>
        <v>0</v>
      </c>
      <c r="P230" s="113"/>
      <c r="Q230" s="113"/>
      <c r="R230" s="113"/>
      <c r="S230" s="113"/>
      <c r="T230" s="114">
        <f t="shared" si="115"/>
        <v>0</v>
      </c>
      <c r="U230" s="113">
        <f t="shared" si="116"/>
        <v>0</v>
      </c>
      <c r="V230" s="136"/>
      <c r="W230" s="313"/>
      <c r="X230" s="313"/>
      <c r="Y230" s="313"/>
      <c r="Z230" s="117">
        <f t="shared" si="117"/>
        <v>0</v>
      </c>
      <c r="AA230" s="118">
        <f t="shared" si="118"/>
        <v>0</v>
      </c>
      <c r="AB230" s="121"/>
      <c r="AC230" s="121"/>
      <c r="AD230" s="121"/>
      <c r="AE230" s="117">
        <f t="shared" si="119"/>
        <v>0</v>
      </c>
      <c r="AF230" s="118">
        <f t="shared" si="120"/>
        <v>0</v>
      </c>
      <c r="AG230" s="120"/>
      <c r="AH230" s="120"/>
      <c r="AI230" s="121"/>
      <c r="AJ230" s="117">
        <f t="shared" si="121"/>
        <v>0</v>
      </c>
      <c r="AK230" s="119">
        <f t="shared" si="122"/>
        <v>0</v>
      </c>
      <c r="AL230" s="53"/>
      <c r="AM230" s="53"/>
      <c r="AN230" s="53"/>
      <c r="AO230" s="54">
        <f t="shared" si="123"/>
        <v>0</v>
      </c>
      <c r="AP230" s="122">
        <f t="shared" si="124"/>
        <v>0</v>
      </c>
      <c r="AQ230" s="123">
        <f t="shared" si="125"/>
        <v>0</v>
      </c>
      <c r="AR230" s="123">
        <f t="shared" si="126"/>
        <v>0</v>
      </c>
      <c r="AS230" s="313"/>
      <c r="AT230" s="313"/>
      <c r="AU230" s="314"/>
      <c r="AV230" s="125">
        <f t="shared" si="127"/>
        <v>0</v>
      </c>
      <c r="AW230" s="119">
        <f t="shared" si="128"/>
        <v>0</v>
      </c>
      <c r="AX230" s="120"/>
      <c r="AY230" s="120"/>
      <c r="AZ230" s="127"/>
      <c r="BA230" s="126">
        <f t="shared" si="129"/>
        <v>0</v>
      </c>
      <c r="BB230" s="119">
        <f t="shared" si="130"/>
        <v>0</v>
      </c>
      <c r="BC230" s="120"/>
      <c r="BD230" s="120"/>
      <c r="BE230" s="127"/>
      <c r="BF230" s="126">
        <f t="shared" si="131"/>
        <v>0</v>
      </c>
      <c r="BG230" s="119">
        <f t="shared" si="132"/>
        <v>0</v>
      </c>
      <c r="BH230" s="120"/>
      <c r="BI230" s="120"/>
      <c r="BJ230" s="127"/>
      <c r="BK230" s="126">
        <f t="shared" si="133"/>
        <v>0</v>
      </c>
      <c r="BL230" s="119">
        <f t="shared" si="134"/>
        <v>0</v>
      </c>
      <c r="BM230" s="123">
        <f t="shared" si="135"/>
        <v>0</v>
      </c>
      <c r="BN230" s="123">
        <f t="shared" si="136"/>
        <v>0</v>
      </c>
      <c r="BO230" s="126">
        <f t="shared" si="144"/>
        <v>0</v>
      </c>
      <c r="BP230" s="128">
        <f t="shared" si="137"/>
        <v>0</v>
      </c>
      <c r="BQ230" s="22"/>
      <c r="BR230" s="129"/>
      <c r="BS230" s="130"/>
      <c r="BT230" s="257" t="str">
        <f t="shared" si="138"/>
        <v/>
      </c>
      <c r="BU230" s="257" t="str">
        <f t="shared" si="139"/>
        <v/>
      </c>
      <c r="BV230" s="257" t="str">
        <f t="shared" si="140"/>
        <v/>
      </c>
      <c r="BW230" s="257" t="str">
        <f t="shared" si="141"/>
        <v/>
      </c>
      <c r="BX230" s="258">
        <f t="shared" si="142"/>
        <v>0</v>
      </c>
      <c r="BY230" s="129"/>
      <c r="BZ230" s="130"/>
      <c r="CA230" s="130" t="str">
        <f t="shared" si="110"/>
        <v/>
      </c>
      <c r="CB230" s="130" t="str">
        <f t="shared" si="111"/>
        <v/>
      </c>
      <c r="CC230" s="130" t="str">
        <f t="shared" si="112"/>
        <v/>
      </c>
      <c r="CD230" s="130" t="str">
        <f t="shared" si="113"/>
        <v/>
      </c>
      <c r="CE230" s="131">
        <f t="shared" si="109"/>
        <v>0</v>
      </c>
      <c r="CF230" s="259">
        <f t="shared" si="143"/>
        <v>0</v>
      </c>
      <c r="CG230" s="132"/>
      <c r="CH230" s="132"/>
      <c r="CI230" s="132"/>
    </row>
    <row r="231" spans="1:87" s="24" customFormat="1" ht="12.75" customHeight="1" outlineLevel="1" x14ac:dyDescent="0.2">
      <c r="A231" s="177" t="s">
        <v>59</v>
      </c>
      <c r="B231" s="312" t="s">
        <v>60</v>
      </c>
      <c r="C231" s="24">
        <v>223</v>
      </c>
      <c r="D231" s="137"/>
      <c r="E231" s="138"/>
      <c r="F231" s="56"/>
      <c r="G231" s="135"/>
      <c r="H231" s="136"/>
      <c r="I231" s="139"/>
      <c r="J231" s="57"/>
      <c r="K231" s="113"/>
      <c r="L231" s="113"/>
      <c r="M231" s="113"/>
      <c r="N231" s="113"/>
      <c r="O231" s="114">
        <f t="shared" si="114"/>
        <v>0</v>
      </c>
      <c r="P231" s="113"/>
      <c r="Q231" s="113"/>
      <c r="R231" s="113"/>
      <c r="S231" s="113"/>
      <c r="T231" s="114">
        <f t="shared" si="115"/>
        <v>0</v>
      </c>
      <c r="U231" s="113">
        <f t="shared" si="116"/>
        <v>0</v>
      </c>
      <c r="V231" s="136"/>
      <c r="W231" s="313"/>
      <c r="X231" s="313"/>
      <c r="Y231" s="313"/>
      <c r="Z231" s="117">
        <f t="shared" si="117"/>
        <v>0</v>
      </c>
      <c r="AA231" s="118">
        <f t="shared" si="118"/>
        <v>0</v>
      </c>
      <c r="AB231" s="121"/>
      <c r="AC231" s="121"/>
      <c r="AD231" s="121"/>
      <c r="AE231" s="117">
        <f t="shared" si="119"/>
        <v>0</v>
      </c>
      <c r="AF231" s="118">
        <f t="shared" si="120"/>
        <v>0</v>
      </c>
      <c r="AG231" s="120"/>
      <c r="AH231" s="120"/>
      <c r="AI231" s="121"/>
      <c r="AJ231" s="117">
        <f t="shared" si="121"/>
        <v>0</v>
      </c>
      <c r="AK231" s="119">
        <f t="shared" si="122"/>
        <v>0</v>
      </c>
      <c r="AL231" s="53"/>
      <c r="AM231" s="53"/>
      <c r="AN231" s="53"/>
      <c r="AO231" s="54">
        <f t="shared" si="123"/>
        <v>0</v>
      </c>
      <c r="AP231" s="122">
        <f t="shared" si="124"/>
        <v>0</v>
      </c>
      <c r="AQ231" s="123">
        <f t="shared" si="125"/>
        <v>0</v>
      </c>
      <c r="AR231" s="123">
        <f t="shared" si="126"/>
        <v>0</v>
      </c>
      <c r="AS231" s="313"/>
      <c r="AT231" s="313"/>
      <c r="AU231" s="314"/>
      <c r="AV231" s="125">
        <f t="shared" si="127"/>
        <v>0</v>
      </c>
      <c r="AW231" s="119">
        <f t="shared" si="128"/>
        <v>0</v>
      </c>
      <c r="AX231" s="120"/>
      <c r="AY231" s="120"/>
      <c r="AZ231" s="127"/>
      <c r="BA231" s="126">
        <f t="shared" si="129"/>
        <v>0</v>
      </c>
      <c r="BB231" s="119">
        <f t="shared" si="130"/>
        <v>0</v>
      </c>
      <c r="BC231" s="120"/>
      <c r="BD231" s="120"/>
      <c r="BE231" s="127"/>
      <c r="BF231" s="126">
        <f t="shared" si="131"/>
        <v>0</v>
      </c>
      <c r="BG231" s="119">
        <f t="shared" si="132"/>
        <v>0</v>
      </c>
      <c r="BH231" s="120"/>
      <c r="BI231" s="120"/>
      <c r="BJ231" s="127"/>
      <c r="BK231" s="126">
        <f t="shared" si="133"/>
        <v>0</v>
      </c>
      <c r="BL231" s="119">
        <f t="shared" si="134"/>
        <v>0</v>
      </c>
      <c r="BM231" s="123">
        <f t="shared" si="135"/>
        <v>0</v>
      </c>
      <c r="BN231" s="123">
        <f t="shared" si="136"/>
        <v>0</v>
      </c>
      <c r="BO231" s="126">
        <f t="shared" si="144"/>
        <v>0</v>
      </c>
      <c r="BP231" s="128">
        <f t="shared" si="137"/>
        <v>0</v>
      </c>
      <c r="BQ231" s="22"/>
      <c r="BR231" s="129"/>
      <c r="BS231" s="130"/>
      <c r="BT231" s="257" t="str">
        <f t="shared" si="138"/>
        <v/>
      </c>
      <c r="BU231" s="257" t="str">
        <f t="shared" si="139"/>
        <v/>
      </c>
      <c r="BV231" s="257" t="str">
        <f t="shared" si="140"/>
        <v/>
      </c>
      <c r="BW231" s="257" t="str">
        <f t="shared" si="141"/>
        <v/>
      </c>
      <c r="BX231" s="258">
        <f t="shared" si="142"/>
        <v>0</v>
      </c>
      <c r="BY231" s="129"/>
      <c r="BZ231" s="130"/>
      <c r="CA231" s="130" t="str">
        <f t="shared" si="110"/>
        <v/>
      </c>
      <c r="CB231" s="130" t="str">
        <f t="shared" si="111"/>
        <v/>
      </c>
      <c r="CC231" s="130" t="str">
        <f t="shared" si="112"/>
        <v/>
      </c>
      <c r="CD231" s="130" t="str">
        <f t="shared" si="113"/>
        <v/>
      </c>
      <c r="CE231" s="131">
        <f t="shared" si="109"/>
        <v>0</v>
      </c>
      <c r="CF231" s="259">
        <f t="shared" si="143"/>
        <v>0</v>
      </c>
      <c r="CG231" s="132"/>
      <c r="CH231" s="132"/>
      <c r="CI231" s="132"/>
    </row>
    <row r="232" spans="1:87" s="24" customFormat="1" ht="12.75" customHeight="1" outlineLevel="1" x14ac:dyDescent="0.2">
      <c r="A232" s="177" t="s">
        <v>59</v>
      </c>
      <c r="B232" s="312" t="s">
        <v>60</v>
      </c>
      <c r="C232" s="24">
        <v>224</v>
      </c>
      <c r="D232" s="137"/>
      <c r="E232" s="138"/>
      <c r="F232" s="56"/>
      <c r="G232" s="135"/>
      <c r="H232" s="136"/>
      <c r="I232" s="139"/>
      <c r="J232" s="57"/>
      <c r="K232" s="113"/>
      <c r="L232" s="113"/>
      <c r="M232" s="113"/>
      <c r="N232" s="113"/>
      <c r="O232" s="114">
        <f t="shared" si="114"/>
        <v>0</v>
      </c>
      <c r="P232" s="113"/>
      <c r="Q232" s="113"/>
      <c r="R232" s="113"/>
      <c r="S232" s="113"/>
      <c r="T232" s="114">
        <f t="shared" si="115"/>
        <v>0</v>
      </c>
      <c r="U232" s="113">
        <f t="shared" si="116"/>
        <v>0</v>
      </c>
      <c r="V232" s="136"/>
      <c r="W232" s="313"/>
      <c r="X232" s="313"/>
      <c r="Y232" s="313"/>
      <c r="Z232" s="117">
        <f t="shared" si="117"/>
        <v>0</v>
      </c>
      <c r="AA232" s="118">
        <f t="shared" si="118"/>
        <v>0</v>
      </c>
      <c r="AB232" s="121"/>
      <c r="AC232" s="121"/>
      <c r="AD232" s="121"/>
      <c r="AE232" s="117">
        <f t="shared" si="119"/>
        <v>0</v>
      </c>
      <c r="AF232" s="118">
        <f t="shared" si="120"/>
        <v>0</v>
      </c>
      <c r="AG232" s="120"/>
      <c r="AH232" s="120"/>
      <c r="AI232" s="121"/>
      <c r="AJ232" s="117">
        <f t="shared" si="121"/>
        <v>0</v>
      </c>
      <c r="AK232" s="119">
        <f t="shared" si="122"/>
        <v>0</v>
      </c>
      <c r="AL232" s="53"/>
      <c r="AM232" s="53"/>
      <c r="AN232" s="53"/>
      <c r="AO232" s="54">
        <f t="shared" si="123"/>
        <v>0</v>
      </c>
      <c r="AP232" s="122">
        <f t="shared" si="124"/>
        <v>0</v>
      </c>
      <c r="AQ232" s="123">
        <f t="shared" si="125"/>
        <v>0</v>
      </c>
      <c r="AR232" s="123">
        <f t="shared" si="126"/>
        <v>0</v>
      </c>
      <c r="AS232" s="313"/>
      <c r="AT232" s="313"/>
      <c r="AU232" s="314"/>
      <c r="AV232" s="125">
        <f t="shared" si="127"/>
        <v>0</v>
      </c>
      <c r="AW232" s="119">
        <f t="shared" si="128"/>
        <v>0</v>
      </c>
      <c r="AX232" s="120"/>
      <c r="AY232" s="120"/>
      <c r="AZ232" s="127"/>
      <c r="BA232" s="126">
        <f t="shared" si="129"/>
        <v>0</v>
      </c>
      <c r="BB232" s="119">
        <f t="shared" si="130"/>
        <v>0</v>
      </c>
      <c r="BC232" s="120"/>
      <c r="BD232" s="120"/>
      <c r="BE232" s="127"/>
      <c r="BF232" s="126">
        <f t="shared" si="131"/>
        <v>0</v>
      </c>
      <c r="BG232" s="119">
        <f t="shared" si="132"/>
        <v>0</v>
      </c>
      <c r="BH232" s="120"/>
      <c r="BI232" s="120"/>
      <c r="BJ232" s="127"/>
      <c r="BK232" s="126">
        <f t="shared" si="133"/>
        <v>0</v>
      </c>
      <c r="BL232" s="119">
        <f t="shared" si="134"/>
        <v>0</v>
      </c>
      <c r="BM232" s="123">
        <f t="shared" si="135"/>
        <v>0</v>
      </c>
      <c r="BN232" s="123">
        <f t="shared" si="136"/>
        <v>0</v>
      </c>
      <c r="BO232" s="126">
        <f t="shared" si="144"/>
        <v>0</v>
      </c>
      <c r="BP232" s="128">
        <f t="shared" si="137"/>
        <v>0</v>
      </c>
      <c r="BQ232" s="22"/>
      <c r="BR232" s="129"/>
      <c r="BS232" s="130"/>
      <c r="BT232" s="257" t="str">
        <f t="shared" si="138"/>
        <v/>
      </c>
      <c r="BU232" s="257" t="str">
        <f t="shared" si="139"/>
        <v/>
      </c>
      <c r="BV232" s="257" t="str">
        <f t="shared" si="140"/>
        <v/>
      </c>
      <c r="BW232" s="257" t="str">
        <f t="shared" si="141"/>
        <v/>
      </c>
      <c r="BX232" s="258">
        <f t="shared" si="142"/>
        <v>0</v>
      </c>
      <c r="BY232" s="129"/>
      <c r="BZ232" s="130"/>
      <c r="CA232" s="130" t="str">
        <f t="shared" si="110"/>
        <v/>
      </c>
      <c r="CB232" s="130" t="str">
        <f t="shared" si="111"/>
        <v/>
      </c>
      <c r="CC232" s="130" t="str">
        <f t="shared" si="112"/>
        <v/>
      </c>
      <c r="CD232" s="130" t="str">
        <f t="shared" si="113"/>
        <v/>
      </c>
      <c r="CE232" s="131">
        <f t="shared" si="109"/>
        <v>0</v>
      </c>
      <c r="CF232" s="259">
        <f t="shared" si="143"/>
        <v>0</v>
      </c>
      <c r="CG232" s="132"/>
      <c r="CH232" s="132"/>
      <c r="CI232" s="132"/>
    </row>
    <row r="233" spans="1:87" s="24" customFormat="1" ht="12.75" customHeight="1" outlineLevel="1" x14ac:dyDescent="0.2">
      <c r="A233" s="177" t="s">
        <v>59</v>
      </c>
      <c r="B233" s="312" t="s">
        <v>60</v>
      </c>
      <c r="C233" s="24">
        <v>225</v>
      </c>
      <c r="D233" s="137"/>
      <c r="E233" s="138"/>
      <c r="F233" s="56"/>
      <c r="G233" s="135"/>
      <c r="H233" s="136"/>
      <c r="I233" s="139"/>
      <c r="J233" s="57"/>
      <c r="K233" s="113"/>
      <c r="L233" s="113"/>
      <c r="M233" s="113"/>
      <c r="N233" s="113"/>
      <c r="O233" s="114">
        <f t="shared" si="114"/>
        <v>0</v>
      </c>
      <c r="P233" s="113"/>
      <c r="Q233" s="113"/>
      <c r="R233" s="113"/>
      <c r="S233" s="113"/>
      <c r="T233" s="114">
        <f t="shared" si="115"/>
        <v>0</v>
      </c>
      <c r="U233" s="113">
        <f t="shared" si="116"/>
        <v>0</v>
      </c>
      <c r="V233" s="136"/>
      <c r="W233" s="313"/>
      <c r="X233" s="313"/>
      <c r="Y233" s="313"/>
      <c r="Z233" s="117">
        <f t="shared" si="117"/>
        <v>0</v>
      </c>
      <c r="AA233" s="118">
        <f t="shared" si="118"/>
        <v>0</v>
      </c>
      <c r="AB233" s="121"/>
      <c r="AC233" s="121"/>
      <c r="AD233" s="121"/>
      <c r="AE233" s="117">
        <f t="shared" si="119"/>
        <v>0</v>
      </c>
      <c r="AF233" s="118">
        <f t="shared" si="120"/>
        <v>0</v>
      </c>
      <c r="AG233" s="120"/>
      <c r="AH233" s="120"/>
      <c r="AI233" s="121"/>
      <c r="AJ233" s="117">
        <f t="shared" si="121"/>
        <v>0</v>
      </c>
      <c r="AK233" s="119">
        <f t="shared" si="122"/>
        <v>0</v>
      </c>
      <c r="AL233" s="53"/>
      <c r="AM233" s="53"/>
      <c r="AN233" s="53"/>
      <c r="AO233" s="54">
        <f t="shared" si="123"/>
        <v>0</v>
      </c>
      <c r="AP233" s="122">
        <f t="shared" si="124"/>
        <v>0</v>
      </c>
      <c r="AQ233" s="123">
        <f t="shared" si="125"/>
        <v>0</v>
      </c>
      <c r="AR233" s="123">
        <f t="shared" si="126"/>
        <v>0</v>
      </c>
      <c r="AS233" s="313"/>
      <c r="AT233" s="313"/>
      <c r="AU233" s="314"/>
      <c r="AV233" s="125">
        <f t="shared" si="127"/>
        <v>0</v>
      </c>
      <c r="AW233" s="119">
        <f t="shared" si="128"/>
        <v>0</v>
      </c>
      <c r="AX233" s="120"/>
      <c r="AY233" s="120"/>
      <c r="AZ233" s="127"/>
      <c r="BA233" s="126">
        <f t="shared" si="129"/>
        <v>0</v>
      </c>
      <c r="BB233" s="119">
        <f t="shared" si="130"/>
        <v>0</v>
      </c>
      <c r="BC233" s="120"/>
      <c r="BD233" s="120"/>
      <c r="BE233" s="127"/>
      <c r="BF233" s="126">
        <f t="shared" si="131"/>
        <v>0</v>
      </c>
      <c r="BG233" s="119">
        <f t="shared" si="132"/>
        <v>0</v>
      </c>
      <c r="BH233" s="120"/>
      <c r="BI233" s="120"/>
      <c r="BJ233" s="127"/>
      <c r="BK233" s="126">
        <f t="shared" si="133"/>
        <v>0</v>
      </c>
      <c r="BL233" s="119">
        <f t="shared" si="134"/>
        <v>0</v>
      </c>
      <c r="BM233" s="123">
        <f t="shared" si="135"/>
        <v>0</v>
      </c>
      <c r="BN233" s="123">
        <f t="shared" si="136"/>
        <v>0</v>
      </c>
      <c r="BO233" s="126">
        <f t="shared" si="144"/>
        <v>0</v>
      </c>
      <c r="BP233" s="128">
        <f t="shared" si="137"/>
        <v>0</v>
      </c>
      <c r="BQ233" s="22"/>
      <c r="BR233" s="129"/>
      <c r="BS233" s="130"/>
      <c r="BT233" s="257" t="str">
        <f t="shared" si="138"/>
        <v/>
      </c>
      <c r="BU233" s="257" t="str">
        <f t="shared" si="139"/>
        <v/>
      </c>
      <c r="BV233" s="257" t="str">
        <f t="shared" si="140"/>
        <v/>
      </c>
      <c r="BW233" s="257" t="str">
        <f t="shared" si="141"/>
        <v/>
      </c>
      <c r="BX233" s="258">
        <f t="shared" si="142"/>
        <v>0</v>
      </c>
      <c r="BY233" s="129"/>
      <c r="BZ233" s="130"/>
      <c r="CA233" s="130" t="str">
        <f t="shared" si="110"/>
        <v/>
      </c>
      <c r="CB233" s="130" t="str">
        <f t="shared" si="111"/>
        <v/>
      </c>
      <c r="CC233" s="130" t="str">
        <f t="shared" si="112"/>
        <v/>
      </c>
      <c r="CD233" s="130" t="str">
        <f t="shared" si="113"/>
        <v/>
      </c>
      <c r="CE233" s="131">
        <f t="shared" si="109"/>
        <v>0</v>
      </c>
      <c r="CF233" s="259">
        <f t="shared" si="143"/>
        <v>0</v>
      </c>
      <c r="CG233" s="132"/>
      <c r="CH233" s="132"/>
      <c r="CI233" s="132"/>
    </row>
    <row r="234" spans="1:87" s="24" customFormat="1" ht="12.75" customHeight="1" outlineLevel="1" x14ac:dyDescent="0.2">
      <c r="A234" s="177" t="s">
        <v>59</v>
      </c>
      <c r="B234" s="312" t="s">
        <v>60</v>
      </c>
      <c r="C234" s="24">
        <v>226</v>
      </c>
      <c r="D234" s="137"/>
      <c r="E234" s="138"/>
      <c r="F234" s="56"/>
      <c r="G234" s="135"/>
      <c r="H234" s="136"/>
      <c r="I234" s="139"/>
      <c r="J234" s="57"/>
      <c r="K234" s="113"/>
      <c r="L234" s="113"/>
      <c r="M234" s="113"/>
      <c r="N234" s="113"/>
      <c r="O234" s="114">
        <f t="shared" si="114"/>
        <v>0</v>
      </c>
      <c r="P234" s="113"/>
      <c r="Q234" s="113"/>
      <c r="R234" s="113"/>
      <c r="S234" s="113"/>
      <c r="T234" s="114">
        <f t="shared" si="115"/>
        <v>0</v>
      </c>
      <c r="U234" s="113">
        <f t="shared" si="116"/>
        <v>0</v>
      </c>
      <c r="V234" s="136"/>
      <c r="W234" s="313"/>
      <c r="X234" s="313"/>
      <c r="Y234" s="313"/>
      <c r="Z234" s="117">
        <f t="shared" si="117"/>
        <v>0</v>
      </c>
      <c r="AA234" s="118">
        <f t="shared" si="118"/>
        <v>0</v>
      </c>
      <c r="AB234" s="121"/>
      <c r="AC234" s="121"/>
      <c r="AD234" s="121"/>
      <c r="AE234" s="117">
        <f t="shared" si="119"/>
        <v>0</v>
      </c>
      <c r="AF234" s="118">
        <f t="shared" si="120"/>
        <v>0</v>
      </c>
      <c r="AG234" s="120"/>
      <c r="AH234" s="120"/>
      <c r="AI234" s="121"/>
      <c r="AJ234" s="117">
        <f t="shared" si="121"/>
        <v>0</v>
      </c>
      <c r="AK234" s="119">
        <f t="shared" si="122"/>
        <v>0</v>
      </c>
      <c r="AL234" s="53"/>
      <c r="AM234" s="53"/>
      <c r="AN234" s="53"/>
      <c r="AO234" s="54">
        <f t="shared" si="123"/>
        <v>0</v>
      </c>
      <c r="AP234" s="122">
        <f t="shared" si="124"/>
        <v>0</v>
      </c>
      <c r="AQ234" s="123">
        <f t="shared" si="125"/>
        <v>0</v>
      </c>
      <c r="AR234" s="123">
        <f t="shared" si="126"/>
        <v>0</v>
      </c>
      <c r="AS234" s="313"/>
      <c r="AT234" s="313"/>
      <c r="AU234" s="314"/>
      <c r="AV234" s="125">
        <f t="shared" si="127"/>
        <v>0</v>
      </c>
      <c r="AW234" s="119">
        <f t="shared" si="128"/>
        <v>0</v>
      </c>
      <c r="AX234" s="120"/>
      <c r="AY234" s="120"/>
      <c r="AZ234" s="127"/>
      <c r="BA234" s="126">
        <f t="shared" si="129"/>
        <v>0</v>
      </c>
      <c r="BB234" s="119">
        <f t="shared" si="130"/>
        <v>0</v>
      </c>
      <c r="BC234" s="120"/>
      <c r="BD234" s="120"/>
      <c r="BE234" s="127"/>
      <c r="BF234" s="126">
        <f t="shared" si="131"/>
        <v>0</v>
      </c>
      <c r="BG234" s="119">
        <f t="shared" si="132"/>
        <v>0</v>
      </c>
      <c r="BH234" s="120"/>
      <c r="BI234" s="120"/>
      <c r="BJ234" s="127"/>
      <c r="BK234" s="126">
        <f t="shared" si="133"/>
        <v>0</v>
      </c>
      <c r="BL234" s="119">
        <f t="shared" si="134"/>
        <v>0</v>
      </c>
      <c r="BM234" s="123">
        <f t="shared" si="135"/>
        <v>0</v>
      </c>
      <c r="BN234" s="123">
        <f t="shared" si="136"/>
        <v>0</v>
      </c>
      <c r="BO234" s="126">
        <f t="shared" si="144"/>
        <v>0</v>
      </c>
      <c r="BP234" s="128">
        <f t="shared" si="137"/>
        <v>0</v>
      </c>
      <c r="BQ234" s="22"/>
      <c r="BR234" s="129"/>
      <c r="BS234" s="130"/>
      <c r="BT234" s="257" t="str">
        <f t="shared" si="138"/>
        <v/>
      </c>
      <c r="BU234" s="257" t="str">
        <f t="shared" si="139"/>
        <v/>
      </c>
      <c r="BV234" s="257" t="str">
        <f t="shared" si="140"/>
        <v/>
      </c>
      <c r="BW234" s="257" t="str">
        <f t="shared" si="141"/>
        <v/>
      </c>
      <c r="BX234" s="258">
        <f t="shared" si="142"/>
        <v>0</v>
      </c>
      <c r="BY234" s="129"/>
      <c r="BZ234" s="130"/>
      <c r="CA234" s="130" t="str">
        <f t="shared" si="110"/>
        <v/>
      </c>
      <c r="CB234" s="130" t="str">
        <f t="shared" si="111"/>
        <v/>
      </c>
      <c r="CC234" s="130" t="str">
        <f t="shared" si="112"/>
        <v/>
      </c>
      <c r="CD234" s="130" t="str">
        <f t="shared" si="113"/>
        <v/>
      </c>
      <c r="CE234" s="131">
        <f t="shared" si="109"/>
        <v>0</v>
      </c>
      <c r="CF234" s="259">
        <f t="shared" si="143"/>
        <v>0</v>
      </c>
      <c r="CG234" s="132"/>
      <c r="CH234" s="132"/>
      <c r="CI234" s="132"/>
    </row>
    <row r="235" spans="1:87" s="24" customFormat="1" ht="12.75" customHeight="1" outlineLevel="1" x14ac:dyDescent="0.2">
      <c r="A235" s="177" t="s">
        <v>59</v>
      </c>
      <c r="B235" s="312" t="s">
        <v>60</v>
      </c>
      <c r="C235" s="24">
        <v>227</v>
      </c>
      <c r="D235" s="137"/>
      <c r="E235" s="138"/>
      <c r="F235" s="56"/>
      <c r="G235" s="135"/>
      <c r="H235" s="136"/>
      <c r="I235" s="139"/>
      <c r="J235" s="57"/>
      <c r="K235" s="113"/>
      <c r="L235" s="113"/>
      <c r="M235" s="113"/>
      <c r="N235" s="113"/>
      <c r="O235" s="114">
        <f t="shared" si="114"/>
        <v>0</v>
      </c>
      <c r="P235" s="113"/>
      <c r="Q235" s="113"/>
      <c r="R235" s="113"/>
      <c r="S235" s="113"/>
      <c r="T235" s="114">
        <f t="shared" si="115"/>
        <v>0</v>
      </c>
      <c r="U235" s="113">
        <f t="shared" si="116"/>
        <v>0</v>
      </c>
      <c r="V235" s="136"/>
      <c r="W235" s="313"/>
      <c r="X235" s="313"/>
      <c r="Y235" s="313"/>
      <c r="Z235" s="117">
        <f t="shared" si="117"/>
        <v>0</v>
      </c>
      <c r="AA235" s="118">
        <f t="shared" si="118"/>
        <v>0</v>
      </c>
      <c r="AB235" s="121"/>
      <c r="AC235" s="121"/>
      <c r="AD235" s="121"/>
      <c r="AE235" s="117">
        <f t="shared" si="119"/>
        <v>0</v>
      </c>
      <c r="AF235" s="118">
        <f t="shared" si="120"/>
        <v>0</v>
      </c>
      <c r="AG235" s="120"/>
      <c r="AH235" s="120"/>
      <c r="AI235" s="121"/>
      <c r="AJ235" s="117">
        <f t="shared" si="121"/>
        <v>0</v>
      </c>
      <c r="AK235" s="119">
        <f t="shared" si="122"/>
        <v>0</v>
      </c>
      <c r="AL235" s="53"/>
      <c r="AM235" s="53"/>
      <c r="AN235" s="53"/>
      <c r="AO235" s="54">
        <f t="shared" si="123"/>
        <v>0</v>
      </c>
      <c r="AP235" s="122">
        <f t="shared" si="124"/>
        <v>0</v>
      </c>
      <c r="AQ235" s="123">
        <f t="shared" si="125"/>
        <v>0</v>
      </c>
      <c r="AR235" s="123">
        <f t="shared" si="126"/>
        <v>0</v>
      </c>
      <c r="AS235" s="313"/>
      <c r="AT235" s="313"/>
      <c r="AU235" s="314"/>
      <c r="AV235" s="125">
        <f t="shared" si="127"/>
        <v>0</v>
      </c>
      <c r="AW235" s="119">
        <f t="shared" si="128"/>
        <v>0</v>
      </c>
      <c r="AX235" s="120"/>
      <c r="AY235" s="120"/>
      <c r="AZ235" s="127"/>
      <c r="BA235" s="126">
        <f t="shared" si="129"/>
        <v>0</v>
      </c>
      <c r="BB235" s="119">
        <f t="shared" si="130"/>
        <v>0</v>
      </c>
      <c r="BC235" s="120"/>
      <c r="BD235" s="120"/>
      <c r="BE235" s="127"/>
      <c r="BF235" s="126">
        <f t="shared" si="131"/>
        <v>0</v>
      </c>
      <c r="BG235" s="119">
        <f t="shared" si="132"/>
        <v>0</v>
      </c>
      <c r="BH235" s="120"/>
      <c r="BI235" s="120"/>
      <c r="BJ235" s="127"/>
      <c r="BK235" s="126">
        <f t="shared" si="133"/>
        <v>0</v>
      </c>
      <c r="BL235" s="119">
        <f t="shared" si="134"/>
        <v>0</v>
      </c>
      <c r="BM235" s="123">
        <f t="shared" si="135"/>
        <v>0</v>
      </c>
      <c r="BN235" s="123">
        <f t="shared" si="136"/>
        <v>0</v>
      </c>
      <c r="BO235" s="126">
        <f t="shared" si="144"/>
        <v>0</v>
      </c>
      <c r="BP235" s="128">
        <f t="shared" si="137"/>
        <v>0</v>
      </c>
      <c r="BQ235" s="22"/>
      <c r="BR235" s="129"/>
      <c r="BS235" s="130"/>
      <c r="BT235" s="257" t="str">
        <f t="shared" si="138"/>
        <v/>
      </c>
      <c r="BU235" s="257" t="str">
        <f t="shared" si="139"/>
        <v/>
      </c>
      <c r="BV235" s="257" t="str">
        <f t="shared" si="140"/>
        <v/>
      </c>
      <c r="BW235" s="257" t="str">
        <f t="shared" si="141"/>
        <v/>
      </c>
      <c r="BX235" s="258">
        <f t="shared" si="142"/>
        <v>0</v>
      </c>
      <c r="BY235" s="129"/>
      <c r="BZ235" s="130"/>
      <c r="CA235" s="130" t="str">
        <f t="shared" si="110"/>
        <v/>
      </c>
      <c r="CB235" s="130" t="str">
        <f t="shared" si="111"/>
        <v/>
      </c>
      <c r="CC235" s="130" t="str">
        <f t="shared" si="112"/>
        <v/>
      </c>
      <c r="CD235" s="130" t="str">
        <f t="shared" si="113"/>
        <v/>
      </c>
      <c r="CE235" s="131">
        <f t="shared" si="109"/>
        <v>0</v>
      </c>
      <c r="CF235" s="259">
        <f t="shared" si="143"/>
        <v>0</v>
      </c>
      <c r="CG235" s="132"/>
      <c r="CH235" s="132"/>
      <c r="CI235" s="132"/>
    </row>
    <row r="236" spans="1:87" s="24" customFormat="1" ht="12.75" customHeight="1" outlineLevel="1" x14ac:dyDescent="0.2">
      <c r="A236" s="177" t="s">
        <v>59</v>
      </c>
      <c r="B236" s="312" t="s">
        <v>60</v>
      </c>
      <c r="C236" s="24">
        <v>228</v>
      </c>
      <c r="D236" s="137"/>
      <c r="E236" s="138"/>
      <c r="F236" s="56"/>
      <c r="G236" s="135"/>
      <c r="H236" s="136"/>
      <c r="I236" s="139"/>
      <c r="J236" s="57"/>
      <c r="K236" s="113"/>
      <c r="L236" s="113"/>
      <c r="M236" s="113"/>
      <c r="N236" s="113"/>
      <c r="O236" s="114">
        <f t="shared" si="114"/>
        <v>0</v>
      </c>
      <c r="P236" s="113"/>
      <c r="Q236" s="113"/>
      <c r="R236" s="113"/>
      <c r="S236" s="113"/>
      <c r="T236" s="114">
        <f t="shared" si="115"/>
        <v>0</v>
      </c>
      <c r="U236" s="113">
        <f t="shared" si="116"/>
        <v>0</v>
      </c>
      <c r="V236" s="136"/>
      <c r="W236" s="313"/>
      <c r="X236" s="313"/>
      <c r="Y236" s="313"/>
      <c r="Z236" s="117">
        <f t="shared" si="117"/>
        <v>0</v>
      </c>
      <c r="AA236" s="118">
        <f t="shared" si="118"/>
        <v>0</v>
      </c>
      <c r="AB236" s="121"/>
      <c r="AC236" s="121"/>
      <c r="AD236" s="121"/>
      <c r="AE236" s="117">
        <f t="shared" si="119"/>
        <v>0</v>
      </c>
      <c r="AF236" s="118">
        <f t="shared" si="120"/>
        <v>0</v>
      </c>
      <c r="AG236" s="120"/>
      <c r="AH236" s="120"/>
      <c r="AI236" s="121"/>
      <c r="AJ236" s="117">
        <f t="shared" si="121"/>
        <v>0</v>
      </c>
      <c r="AK236" s="119">
        <f t="shared" si="122"/>
        <v>0</v>
      </c>
      <c r="AL236" s="53"/>
      <c r="AM236" s="53"/>
      <c r="AN236" s="53"/>
      <c r="AO236" s="54">
        <f t="shared" si="123"/>
        <v>0</v>
      </c>
      <c r="AP236" s="122">
        <f t="shared" si="124"/>
        <v>0</v>
      </c>
      <c r="AQ236" s="123">
        <f t="shared" si="125"/>
        <v>0</v>
      </c>
      <c r="AR236" s="123">
        <f t="shared" si="126"/>
        <v>0</v>
      </c>
      <c r="AS236" s="313"/>
      <c r="AT236" s="313"/>
      <c r="AU236" s="314"/>
      <c r="AV236" s="125">
        <f t="shared" si="127"/>
        <v>0</v>
      </c>
      <c r="AW236" s="119">
        <f t="shared" si="128"/>
        <v>0</v>
      </c>
      <c r="AX236" s="120"/>
      <c r="AY236" s="120"/>
      <c r="AZ236" s="127"/>
      <c r="BA236" s="126">
        <f t="shared" si="129"/>
        <v>0</v>
      </c>
      <c r="BB236" s="119">
        <f t="shared" si="130"/>
        <v>0</v>
      </c>
      <c r="BC236" s="120"/>
      <c r="BD236" s="120"/>
      <c r="BE236" s="127"/>
      <c r="BF236" s="126">
        <f t="shared" si="131"/>
        <v>0</v>
      </c>
      <c r="BG236" s="119">
        <f t="shared" si="132"/>
        <v>0</v>
      </c>
      <c r="BH236" s="120"/>
      <c r="BI236" s="120"/>
      <c r="BJ236" s="127"/>
      <c r="BK236" s="126">
        <f t="shared" si="133"/>
        <v>0</v>
      </c>
      <c r="BL236" s="119">
        <f t="shared" si="134"/>
        <v>0</v>
      </c>
      <c r="BM236" s="123">
        <f t="shared" si="135"/>
        <v>0</v>
      </c>
      <c r="BN236" s="123">
        <f t="shared" si="136"/>
        <v>0</v>
      </c>
      <c r="BO236" s="126">
        <f t="shared" si="144"/>
        <v>0</v>
      </c>
      <c r="BP236" s="128">
        <f t="shared" si="137"/>
        <v>0</v>
      </c>
      <c r="BQ236" s="22"/>
      <c r="BR236" s="129"/>
      <c r="BS236" s="130"/>
      <c r="BT236" s="257" t="str">
        <f t="shared" si="138"/>
        <v/>
      </c>
      <c r="BU236" s="257" t="str">
        <f t="shared" si="139"/>
        <v/>
      </c>
      <c r="BV236" s="257" t="str">
        <f t="shared" si="140"/>
        <v/>
      </c>
      <c r="BW236" s="257" t="str">
        <f t="shared" si="141"/>
        <v/>
      </c>
      <c r="BX236" s="258">
        <f t="shared" si="142"/>
        <v>0</v>
      </c>
      <c r="BY236" s="129"/>
      <c r="BZ236" s="130"/>
      <c r="CA236" s="130" t="str">
        <f t="shared" si="110"/>
        <v/>
      </c>
      <c r="CB236" s="130" t="str">
        <f t="shared" si="111"/>
        <v/>
      </c>
      <c r="CC236" s="130" t="str">
        <f t="shared" si="112"/>
        <v/>
      </c>
      <c r="CD236" s="130" t="str">
        <f t="shared" si="113"/>
        <v/>
      </c>
      <c r="CE236" s="131">
        <f t="shared" si="109"/>
        <v>0</v>
      </c>
      <c r="CF236" s="259">
        <f t="shared" si="143"/>
        <v>0</v>
      </c>
      <c r="CG236" s="132"/>
      <c r="CH236" s="132"/>
      <c r="CI236" s="132"/>
    </row>
    <row r="237" spans="1:87" s="24" customFormat="1" ht="12.75" customHeight="1" outlineLevel="1" x14ac:dyDescent="0.2">
      <c r="A237" s="177" t="s">
        <v>59</v>
      </c>
      <c r="B237" s="312" t="s">
        <v>60</v>
      </c>
      <c r="C237" s="24">
        <v>229</v>
      </c>
      <c r="D237" s="137"/>
      <c r="E237" s="138"/>
      <c r="F237" s="56"/>
      <c r="G237" s="135"/>
      <c r="H237" s="136"/>
      <c r="I237" s="139"/>
      <c r="J237" s="57"/>
      <c r="K237" s="113"/>
      <c r="L237" s="113"/>
      <c r="M237" s="113"/>
      <c r="N237" s="113"/>
      <c r="O237" s="114">
        <f t="shared" si="114"/>
        <v>0</v>
      </c>
      <c r="P237" s="113"/>
      <c r="Q237" s="113"/>
      <c r="R237" s="113"/>
      <c r="S237" s="113"/>
      <c r="T237" s="114">
        <f t="shared" si="115"/>
        <v>0</v>
      </c>
      <c r="U237" s="113">
        <f t="shared" si="116"/>
        <v>0</v>
      </c>
      <c r="V237" s="136"/>
      <c r="W237" s="313"/>
      <c r="X237" s="313"/>
      <c r="Y237" s="313"/>
      <c r="Z237" s="117">
        <f t="shared" si="117"/>
        <v>0</v>
      </c>
      <c r="AA237" s="118">
        <f t="shared" si="118"/>
        <v>0</v>
      </c>
      <c r="AB237" s="121"/>
      <c r="AC237" s="121"/>
      <c r="AD237" s="121"/>
      <c r="AE237" s="117">
        <f t="shared" si="119"/>
        <v>0</v>
      </c>
      <c r="AF237" s="118">
        <f t="shared" si="120"/>
        <v>0</v>
      </c>
      <c r="AG237" s="120"/>
      <c r="AH237" s="120"/>
      <c r="AI237" s="121"/>
      <c r="AJ237" s="117">
        <f t="shared" si="121"/>
        <v>0</v>
      </c>
      <c r="AK237" s="119">
        <f t="shared" si="122"/>
        <v>0</v>
      </c>
      <c r="AL237" s="53"/>
      <c r="AM237" s="53"/>
      <c r="AN237" s="53"/>
      <c r="AO237" s="54">
        <f t="shared" si="123"/>
        <v>0</v>
      </c>
      <c r="AP237" s="122">
        <f t="shared" si="124"/>
        <v>0</v>
      </c>
      <c r="AQ237" s="123">
        <f t="shared" si="125"/>
        <v>0</v>
      </c>
      <c r="AR237" s="123">
        <f t="shared" si="126"/>
        <v>0</v>
      </c>
      <c r="AS237" s="313"/>
      <c r="AT237" s="313"/>
      <c r="AU237" s="314"/>
      <c r="AV237" s="125">
        <f t="shared" si="127"/>
        <v>0</v>
      </c>
      <c r="AW237" s="119">
        <f t="shared" si="128"/>
        <v>0</v>
      </c>
      <c r="AX237" s="120"/>
      <c r="AY237" s="120"/>
      <c r="AZ237" s="127"/>
      <c r="BA237" s="126">
        <f t="shared" si="129"/>
        <v>0</v>
      </c>
      <c r="BB237" s="119">
        <f t="shared" si="130"/>
        <v>0</v>
      </c>
      <c r="BC237" s="120"/>
      <c r="BD237" s="120"/>
      <c r="BE237" s="127"/>
      <c r="BF237" s="126">
        <f t="shared" si="131"/>
        <v>0</v>
      </c>
      <c r="BG237" s="119">
        <f t="shared" si="132"/>
        <v>0</v>
      </c>
      <c r="BH237" s="120"/>
      <c r="BI237" s="120"/>
      <c r="BJ237" s="127"/>
      <c r="BK237" s="126">
        <f t="shared" si="133"/>
        <v>0</v>
      </c>
      <c r="BL237" s="119">
        <f t="shared" si="134"/>
        <v>0</v>
      </c>
      <c r="BM237" s="123">
        <f t="shared" si="135"/>
        <v>0</v>
      </c>
      <c r="BN237" s="123">
        <f t="shared" si="136"/>
        <v>0</v>
      </c>
      <c r="BO237" s="126">
        <f t="shared" si="144"/>
        <v>0</v>
      </c>
      <c r="BP237" s="128">
        <f t="shared" si="137"/>
        <v>0</v>
      </c>
      <c r="BQ237" s="22"/>
      <c r="BR237" s="129"/>
      <c r="BS237" s="130"/>
      <c r="BT237" s="257" t="str">
        <f t="shared" si="138"/>
        <v/>
      </c>
      <c r="BU237" s="257" t="str">
        <f t="shared" si="139"/>
        <v/>
      </c>
      <c r="BV237" s="257" t="str">
        <f t="shared" si="140"/>
        <v/>
      </c>
      <c r="BW237" s="257" t="str">
        <f t="shared" si="141"/>
        <v/>
      </c>
      <c r="BX237" s="258">
        <f t="shared" si="142"/>
        <v>0</v>
      </c>
      <c r="BY237" s="129"/>
      <c r="BZ237" s="130"/>
      <c r="CA237" s="130" t="str">
        <f t="shared" si="110"/>
        <v/>
      </c>
      <c r="CB237" s="130" t="str">
        <f t="shared" si="111"/>
        <v/>
      </c>
      <c r="CC237" s="130" t="str">
        <f t="shared" si="112"/>
        <v/>
      </c>
      <c r="CD237" s="130" t="str">
        <f t="shared" si="113"/>
        <v/>
      </c>
      <c r="CE237" s="131">
        <f t="shared" si="109"/>
        <v>0</v>
      </c>
      <c r="CF237" s="259">
        <f t="shared" si="143"/>
        <v>0</v>
      </c>
      <c r="CG237" s="132"/>
      <c r="CH237" s="132"/>
      <c r="CI237" s="132"/>
    </row>
    <row r="238" spans="1:87" s="24" customFormat="1" ht="12.75" customHeight="1" outlineLevel="1" x14ac:dyDescent="0.2">
      <c r="A238" s="177" t="s">
        <v>59</v>
      </c>
      <c r="B238" s="312" t="s">
        <v>60</v>
      </c>
      <c r="C238" s="24">
        <v>230</v>
      </c>
      <c r="D238" s="137"/>
      <c r="E238" s="138"/>
      <c r="F238" s="56"/>
      <c r="G238" s="135"/>
      <c r="H238" s="136"/>
      <c r="I238" s="139"/>
      <c r="J238" s="57"/>
      <c r="K238" s="113"/>
      <c r="L238" s="113"/>
      <c r="M238" s="113"/>
      <c r="N238" s="113"/>
      <c r="O238" s="114">
        <f t="shared" si="114"/>
        <v>0</v>
      </c>
      <c r="P238" s="113"/>
      <c r="Q238" s="113"/>
      <c r="R238" s="113"/>
      <c r="S238" s="113"/>
      <c r="T238" s="114">
        <f t="shared" si="115"/>
        <v>0</v>
      </c>
      <c r="U238" s="113">
        <f t="shared" si="116"/>
        <v>0</v>
      </c>
      <c r="V238" s="136"/>
      <c r="W238" s="313"/>
      <c r="X238" s="313"/>
      <c r="Y238" s="313"/>
      <c r="Z238" s="117">
        <f t="shared" si="117"/>
        <v>0</v>
      </c>
      <c r="AA238" s="118">
        <f t="shared" si="118"/>
        <v>0</v>
      </c>
      <c r="AB238" s="121"/>
      <c r="AC238" s="121"/>
      <c r="AD238" s="121"/>
      <c r="AE238" s="117">
        <f t="shared" si="119"/>
        <v>0</v>
      </c>
      <c r="AF238" s="118">
        <f t="shared" si="120"/>
        <v>0</v>
      </c>
      <c r="AG238" s="120"/>
      <c r="AH238" s="120"/>
      <c r="AI238" s="121"/>
      <c r="AJ238" s="117">
        <f t="shared" si="121"/>
        <v>0</v>
      </c>
      <c r="AK238" s="119">
        <f t="shared" si="122"/>
        <v>0</v>
      </c>
      <c r="AL238" s="53"/>
      <c r="AM238" s="53"/>
      <c r="AN238" s="53"/>
      <c r="AO238" s="54">
        <f t="shared" si="123"/>
        <v>0</v>
      </c>
      <c r="AP238" s="122">
        <f t="shared" si="124"/>
        <v>0</v>
      </c>
      <c r="AQ238" s="123">
        <f t="shared" si="125"/>
        <v>0</v>
      </c>
      <c r="AR238" s="123">
        <f t="shared" si="126"/>
        <v>0</v>
      </c>
      <c r="AS238" s="313"/>
      <c r="AT238" s="313"/>
      <c r="AU238" s="314"/>
      <c r="AV238" s="125">
        <f t="shared" si="127"/>
        <v>0</v>
      </c>
      <c r="AW238" s="119">
        <f t="shared" si="128"/>
        <v>0</v>
      </c>
      <c r="AX238" s="120"/>
      <c r="AY238" s="120"/>
      <c r="AZ238" s="127"/>
      <c r="BA238" s="126">
        <f t="shared" si="129"/>
        <v>0</v>
      </c>
      <c r="BB238" s="119">
        <f t="shared" si="130"/>
        <v>0</v>
      </c>
      <c r="BC238" s="120"/>
      <c r="BD238" s="120"/>
      <c r="BE238" s="127"/>
      <c r="BF238" s="126">
        <f t="shared" si="131"/>
        <v>0</v>
      </c>
      <c r="BG238" s="119">
        <f t="shared" si="132"/>
        <v>0</v>
      </c>
      <c r="BH238" s="120"/>
      <c r="BI238" s="120"/>
      <c r="BJ238" s="127"/>
      <c r="BK238" s="126">
        <f t="shared" si="133"/>
        <v>0</v>
      </c>
      <c r="BL238" s="119">
        <f t="shared" si="134"/>
        <v>0</v>
      </c>
      <c r="BM238" s="123">
        <f t="shared" si="135"/>
        <v>0</v>
      </c>
      <c r="BN238" s="123">
        <f t="shared" si="136"/>
        <v>0</v>
      </c>
      <c r="BO238" s="126">
        <f t="shared" si="144"/>
        <v>0</v>
      </c>
      <c r="BP238" s="128">
        <f t="shared" si="137"/>
        <v>0</v>
      </c>
      <c r="BQ238" s="22"/>
      <c r="BR238" s="129"/>
      <c r="BS238" s="130"/>
      <c r="BT238" s="257" t="str">
        <f t="shared" si="138"/>
        <v/>
      </c>
      <c r="BU238" s="257" t="str">
        <f t="shared" si="139"/>
        <v/>
      </c>
      <c r="BV238" s="257" t="str">
        <f t="shared" si="140"/>
        <v/>
      </c>
      <c r="BW238" s="257" t="str">
        <f t="shared" si="141"/>
        <v/>
      </c>
      <c r="BX238" s="258">
        <f t="shared" si="142"/>
        <v>0</v>
      </c>
      <c r="BY238" s="129"/>
      <c r="BZ238" s="130"/>
      <c r="CA238" s="130" t="str">
        <f t="shared" si="110"/>
        <v/>
      </c>
      <c r="CB238" s="130" t="str">
        <f t="shared" si="111"/>
        <v/>
      </c>
      <c r="CC238" s="130" t="str">
        <f t="shared" si="112"/>
        <v/>
      </c>
      <c r="CD238" s="130" t="str">
        <f t="shared" si="113"/>
        <v/>
      </c>
      <c r="CE238" s="131">
        <f t="shared" si="109"/>
        <v>0</v>
      </c>
      <c r="CF238" s="259">
        <f t="shared" si="143"/>
        <v>0</v>
      </c>
      <c r="CG238" s="132"/>
      <c r="CH238" s="132"/>
      <c r="CI238" s="132"/>
    </row>
    <row r="239" spans="1:87" s="24" customFormat="1" ht="12.75" customHeight="1" outlineLevel="1" x14ac:dyDescent="0.2">
      <c r="A239" s="177" t="s">
        <v>59</v>
      </c>
      <c r="B239" s="312" t="s">
        <v>60</v>
      </c>
      <c r="C239" s="24">
        <v>231</v>
      </c>
      <c r="D239" s="137"/>
      <c r="E239" s="138"/>
      <c r="F239" s="56"/>
      <c r="G239" s="135"/>
      <c r="H239" s="136"/>
      <c r="I239" s="139"/>
      <c r="J239" s="57"/>
      <c r="K239" s="113"/>
      <c r="L239" s="113"/>
      <c r="M239" s="113"/>
      <c r="N239" s="113"/>
      <c r="O239" s="114">
        <f t="shared" si="114"/>
        <v>0</v>
      </c>
      <c r="P239" s="113"/>
      <c r="Q239" s="113"/>
      <c r="R239" s="113"/>
      <c r="S239" s="113"/>
      <c r="T239" s="114">
        <f t="shared" si="115"/>
        <v>0</v>
      </c>
      <c r="U239" s="113">
        <f t="shared" si="116"/>
        <v>0</v>
      </c>
      <c r="V239" s="136"/>
      <c r="W239" s="313"/>
      <c r="X239" s="313"/>
      <c r="Y239" s="313"/>
      <c r="Z239" s="117">
        <f t="shared" si="117"/>
        <v>0</v>
      </c>
      <c r="AA239" s="118">
        <f t="shared" si="118"/>
        <v>0</v>
      </c>
      <c r="AB239" s="121"/>
      <c r="AC239" s="121"/>
      <c r="AD239" s="121"/>
      <c r="AE239" s="117">
        <f t="shared" si="119"/>
        <v>0</v>
      </c>
      <c r="AF239" s="118">
        <f t="shared" si="120"/>
        <v>0</v>
      </c>
      <c r="AG239" s="120"/>
      <c r="AH239" s="120"/>
      <c r="AI239" s="121"/>
      <c r="AJ239" s="117">
        <f t="shared" si="121"/>
        <v>0</v>
      </c>
      <c r="AK239" s="119">
        <f t="shared" si="122"/>
        <v>0</v>
      </c>
      <c r="AL239" s="53"/>
      <c r="AM239" s="53"/>
      <c r="AN239" s="53"/>
      <c r="AO239" s="54">
        <f t="shared" si="123"/>
        <v>0</v>
      </c>
      <c r="AP239" s="122">
        <f t="shared" si="124"/>
        <v>0</v>
      </c>
      <c r="AQ239" s="123">
        <f t="shared" si="125"/>
        <v>0</v>
      </c>
      <c r="AR239" s="123">
        <f t="shared" si="126"/>
        <v>0</v>
      </c>
      <c r="AS239" s="313"/>
      <c r="AT239" s="313"/>
      <c r="AU239" s="314"/>
      <c r="AV239" s="125">
        <f t="shared" si="127"/>
        <v>0</v>
      </c>
      <c r="AW239" s="119">
        <f t="shared" si="128"/>
        <v>0</v>
      </c>
      <c r="AX239" s="120"/>
      <c r="AY239" s="120"/>
      <c r="AZ239" s="127"/>
      <c r="BA239" s="126">
        <f t="shared" si="129"/>
        <v>0</v>
      </c>
      <c r="BB239" s="119">
        <f t="shared" si="130"/>
        <v>0</v>
      </c>
      <c r="BC239" s="120"/>
      <c r="BD239" s="120"/>
      <c r="BE239" s="127"/>
      <c r="BF239" s="126">
        <f t="shared" si="131"/>
        <v>0</v>
      </c>
      <c r="BG239" s="119">
        <f t="shared" si="132"/>
        <v>0</v>
      </c>
      <c r="BH239" s="120"/>
      <c r="BI239" s="120"/>
      <c r="BJ239" s="127"/>
      <c r="BK239" s="126">
        <f t="shared" si="133"/>
        <v>0</v>
      </c>
      <c r="BL239" s="119">
        <f t="shared" si="134"/>
        <v>0</v>
      </c>
      <c r="BM239" s="123">
        <f t="shared" si="135"/>
        <v>0</v>
      </c>
      <c r="BN239" s="123">
        <f t="shared" si="136"/>
        <v>0</v>
      </c>
      <c r="BO239" s="126">
        <f t="shared" si="144"/>
        <v>0</v>
      </c>
      <c r="BP239" s="128">
        <f t="shared" si="137"/>
        <v>0</v>
      </c>
      <c r="BQ239" s="22"/>
      <c r="BR239" s="129"/>
      <c r="BS239" s="130"/>
      <c r="BT239" s="257" t="str">
        <f t="shared" si="138"/>
        <v/>
      </c>
      <c r="BU239" s="257" t="str">
        <f t="shared" si="139"/>
        <v/>
      </c>
      <c r="BV239" s="257" t="str">
        <f t="shared" si="140"/>
        <v/>
      </c>
      <c r="BW239" s="257" t="str">
        <f t="shared" si="141"/>
        <v/>
      </c>
      <c r="BX239" s="258">
        <f t="shared" si="142"/>
        <v>0</v>
      </c>
      <c r="BY239" s="129"/>
      <c r="BZ239" s="130"/>
      <c r="CA239" s="130" t="str">
        <f t="shared" si="110"/>
        <v/>
      </c>
      <c r="CB239" s="130" t="str">
        <f t="shared" si="111"/>
        <v/>
      </c>
      <c r="CC239" s="130" t="str">
        <f t="shared" si="112"/>
        <v/>
      </c>
      <c r="CD239" s="130" t="str">
        <f t="shared" si="113"/>
        <v/>
      </c>
      <c r="CE239" s="131">
        <f t="shared" si="109"/>
        <v>0</v>
      </c>
      <c r="CF239" s="259">
        <f t="shared" si="143"/>
        <v>0</v>
      </c>
      <c r="CG239" s="132"/>
      <c r="CH239" s="132"/>
      <c r="CI239" s="132"/>
    </row>
    <row r="240" spans="1:87" s="24" customFormat="1" ht="12.75" customHeight="1" outlineLevel="1" x14ac:dyDescent="0.2">
      <c r="A240" s="177" t="s">
        <v>59</v>
      </c>
      <c r="B240" s="312" t="s">
        <v>60</v>
      </c>
      <c r="C240" s="24">
        <v>232</v>
      </c>
      <c r="D240" s="137"/>
      <c r="E240" s="138"/>
      <c r="F240" s="56"/>
      <c r="G240" s="135"/>
      <c r="H240" s="136"/>
      <c r="I240" s="139"/>
      <c r="J240" s="57"/>
      <c r="K240" s="113"/>
      <c r="L240" s="113"/>
      <c r="M240" s="113"/>
      <c r="N240" s="113"/>
      <c r="O240" s="114">
        <f t="shared" si="114"/>
        <v>0</v>
      </c>
      <c r="P240" s="113"/>
      <c r="Q240" s="113"/>
      <c r="R240" s="113"/>
      <c r="S240" s="113"/>
      <c r="T240" s="114">
        <f t="shared" si="115"/>
        <v>0</v>
      </c>
      <c r="U240" s="113">
        <f t="shared" si="116"/>
        <v>0</v>
      </c>
      <c r="V240" s="136"/>
      <c r="W240" s="313"/>
      <c r="X240" s="313"/>
      <c r="Y240" s="313"/>
      <c r="Z240" s="117">
        <f t="shared" si="117"/>
        <v>0</v>
      </c>
      <c r="AA240" s="118">
        <f t="shared" si="118"/>
        <v>0</v>
      </c>
      <c r="AB240" s="121"/>
      <c r="AC240" s="121"/>
      <c r="AD240" s="121"/>
      <c r="AE240" s="117">
        <f t="shared" si="119"/>
        <v>0</v>
      </c>
      <c r="AF240" s="118">
        <f t="shared" si="120"/>
        <v>0</v>
      </c>
      <c r="AG240" s="120"/>
      <c r="AH240" s="120"/>
      <c r="AI240" s="121"/>
      <c r="AJ240" s="117">
        <f t="shared" si="121"/>
        <v>0</v>
      </c>
      <c r="AK240" s="119">
        <f t="shared" si="122"/>
        <v>0</v>
      </c>
      <c r="AL240" s="53"/>
      <c r="AM240" s="53"/>
      <c r="AN240" s="53"/>
      <c r="AO240" s="54">
        <f t="shared" si="123"/>
        <v>0</v>
      </c>
      <c r="AP240" s="122">
        <f t="shared" si="124"/>
        <v>0</v>
      </c>
      <c r="AQ240" s="123">
        <f t="shared" si="125"/>
        <v>0</v>
      </c>
      <c r="AR240" s="123">
        <f t="shared" si="126"/>
        <v>0</v>
      </c>
      <c r="AS240" s="313"/>
      <c r="AT240" s="313"/>
      <c r="AU240" s="314"/>
      <c r="AV240" s="125">
        <f t="shared" si="127"/>
        <v>0</v>
      </c>
      <c r="AW240" s="119">
        <f t="shared" si="128"/>
        <v>0</v>
      </c>
      <c r="AX240" s="120"/>
      <c r="AY240" s="120"/>
      <c r="AZ240" s="127"/>
      <c r="BA240" s="126">
        <f t="shared" si="129"/>
        <v>0</v>
      </c>
      <c r="BB240" s="119">
        <f t="shared" si="130"/>
        <v>0</v>
      </c>
      <c r="BC240" s="120"/>
      <c r="BD240" s="120"/>
      <c r="BE240" s="127"/>
      <c r="BF240" s="126">
        <f t="shared" si="131"/>
        <v>0</v>
      </c>
      <c r="BG240" s="119">
        <f t="shared" si="132"/>
        <v>0</v>
      </c>
      <c r="BH240" s="120"/>
      <c r="BI240" s="120"/>
      <c r="BJ240" s="127"/>
      <c r="BK240" s="126">
        <f t="shared" si="133"/>
        <v>0</v>
      </c>
      <c r="BL240" s="119">
        <f t="shared" si="134"/>
        <v>0</v>
      </c>
      <c r="BM240" s="123">
        <f t="shared" si="135"/>
        <v>0</v>
      </c>
      <c r="BN240" s="123">
        <f t="shared" si="136"/>
        <v>0</v>
      </c>
      <c r="BO240" s="126">
        <f t="shared" si="144"/>
        <v>0</v>
      </c>
      <c r="BP240" s="128">
        <f t="shared" si="137"/>
        <v>0</v>
      </c>
      <c r="BQ240" s="22"/>
      <c r="BR240" s="129"/>
      <c r="BS240" s="130"/>
      <c r="BT240" s="257" t="str">
        <f t="shared" si="138"/>
        <v/>
      </c>
      <c r="BU240" s="257" t="str">
        <f t="shared" si="139"/>
        <v/>
      </c>
      <c r="BV240" s="257" t="str">
        <f t="shared" si="140"/>
        <v/>
      </c>
      <c r="BW240" s="257" t="str">
        <f t="shared" si="141"/>
        <v/>
      </c>
      <c r="BX240" s="258">
        <f t="shared" si="142"/>
        <v>0</v>
      </c>
      <c r="BY240" s="129"/>
      <c r="BZ240" s="130"/>
      <c r="CA240" s="130" t="str">
        <f t="shared" si="110"/>
        <v/>
      </c>
      <c r="CB240" s="130" t="str">
        <f t="shared" si="111"/>
        <v/>
      </c>
      <c r="CC240" s="130" t="str">
        <f t="shared" si="112"/>
        <v/>
      </c>
      <c r="CD240" s="130" t="str">
        <f t="shared" si="113"/>
        <v/>
      </c>
      <c r="CE240" s="131">
        <f t="shared" ref="CE240:CE303" si="145">SUM(CA240:CD240)</f>
        <v>0</v>
      </c>
      <c r="CF240" s="259">
        <f t="shared" si="143"/>
        <v>0</v>
      </c>
      <c r="CG240" s="132"/>
      <c r="CH240" s="132"/>
      <c r="CI240" s="132"/>
    </row>
    <row r="241" spans="1:87" s="24" customFormat="1" ht="12.75" customHeight="1" outlineLevel="1" x14ac:dyDescent="0.2">
      <c r="A241" s="177" t="s">
        <v>59</v>
      </c>
      <c r="B241" s="312" t="s">
        <v>60</v>
      </c>
      <c r="C241" s="24">
        <v>233</v>
      </c>
      <c r="D241" s="137"/>
      <c r="E241" s="138"/>
      <c r="F241" s="56"/>
      <c r="G241" s="135"/>
      <c r="H241" s="136"/>
      <c r="I241" s="139"/>
      <c r="J241" s="57"/>
      <c r="K241" s="113"/>
      <c r="L241" s="113"/>
      <c r="M241" s="113"/>
      <c r="N241" s="113"/>
      <c r="O241" s="114">
        <f t="shared" si="114"/>
        <v>0</v>
      </c>
      <c r="P241" s="113"/>
      <c r="Q241" s="113"/>
      <c r="R241" s="113"/>
      <c r="S241" s="113"/>
      <c r="T241" s="114">
        <f t="shared" si="115"/>
        <v>0</v>
      </c>
      <c r="U241" s="113">
        <f t="shared" si="116"/>
        <v>0</v>
      </c>
      <c r="V241" s="136"/>
      <c r="W241" s="313"/>
      <c r="X241" s="313"/>
      <c r="Y241" s="313"/>
      <c r="Z241" s="117">
        <f t="shared" si="117"/>
        <v>0</v>
      </c>
      <c r="AA241" s="118">
        <f t="shared" si="118"/>
        <v>0</v>
      </c>
      <c r="AB241" s="121"/>
      <c r="AC241" s="121"/>
      <c r="AD241" s="121"/>
      <c r="AE241" s="117">
        <f t="shared" si="119"/>
        <v>0</v>
      </c>
      <c r="AF241" s="118">
        <f t="shared" si="120"/>
        <v>0</v>
      </c>
      <c r="AG241" s="120"/>
      <c r="AH241" s="120"/>
      <c r="AI241" s="121"/>
      <c r="AJ241" s="117">
        <f t="shared" si="121"/>
        <v>0</v>
      </c>
      <c r="AK241" s="119">
        <f t="shared" si="122"/>
        <v>0</v>
      </c>
      <c r="AL241" s="53"/>
      <c r="AM241" s="53"/>
      <c r="AN241" s="53"/>
      <c r="AO241" s="54">
        <f t="shared" si="123"/>
        <v>0</v>
      </c>
      <c r="AP241" s="122">
        <f t="shared" si="124"/>
        <v>0</v>
      </c>
      <c r="AQ241" s="123">
        <f t="shared" si="125"/>
        <v>0</v>
      </c>
      <c r="AR241" s="123">
        <f t="shared" si="126"/>
        <v>0</v>
      </c>
      <c r="AS241" s="313"/>
      <c r="AT241" s="313"/>
      <c r="AU241" s="314"/>
      <c r="AV241" s="125">
        <f t="shared" si="127"/>
        <v>0</v>
      </c>
      <c r="AW241" s="119">
        <f t="shared" si="128"/>
        <v>0</v>
      </c>
      <c r="AX241" s="120"/>
      <c r="AY241" s="120"/>
      <c r="AZ241" s="127"/>
      <c r="BA241" s="126">
        <f t="shared" si="129"/>
        <v>0</v>
      </c>
      <c r="BB241" s="119">
        <f t="shared" si="130"/>
        <v>0</v>
      </c>
      <c r="BC241" s="120"/>
      <c r="BD241" s="120"/>
      <c r="BE241" s="127"/>
      <c r="BF241" s="126">
        <f t="shared" si="131"/>
        <v>0</v>
      </c>
      <c r="BG241" s="119">
        <f t="shared" si="132"/>
        <v>0</v>
      </c>
      <c r="BH241" s="120"/>
      <c r="BI241" s="120"/>
      <c r="BJ241" s="127"/>
      <c r="BK241" s="126">
        <f t="shared" si="133"/>
        <v>0</v>
      </c>
      <c r="BL241" s="119">
        <f t="shared" si="134"/>
        <v>0</v>
      </c>
      <c r="BM241" s="123">
        <f t="shared" si="135"/>
        <v>0</v>
      </c>
      <c r="BN241" s="123">
        <f t="shared" si="136"/>
        <v>0</v>
      </c>
      <c r="BO241" s="126">
        <f t="shared" si="144"/>
        <v>0</v>
      </c>
      <c r="BP241" s="128">
        <f t="shared" si="137"/>
        <v>0</v>
      </c>
      <c r="BQ241" s="22"/>
      <c r="BR241" s="129"/>
      <c r="BS241" s="130"/>
      <c r="BT241" s="257" t="str">
        <f t="shared" si="138"/>
        <v/>
      </c>
      <c r="BU241" s="257" t="str">
        <f t="shared" si="139"/>
        <v/>
      </c>
      <c r="BV241" s="257" t="str">
        <f t="shared" si="140"/>
        <v/>
      </c>
      <c r="BW241" s="257" t="str">
        <f t="shared" si="141"/>
        <v/>
      </c>
      <c r="BX241" s="258">
        <f t="shared" si="142"/>
        <v>0</v>
      </c>
      <c r="BY241" s="129"/>
      <c r="BZ241" s="130"/>
      <c r="CA241" s="130" t="str">
        <f t="shared" si="110"/>
        <v/>
      </c>
      <c r="CB241" s="130" t="str">
        <f t="shared" si="111"/>
        <v/>
      </c>
      <c r="CC241" s="130" t="str">
        <f t="shared" si="112"/>
        <v/>
      </c>
      <c r="CD241" s="130" t="str">
        <f t="shared" si="113"/>
        <v/>
      </c>
      <c r="CE241" s="131">
        <f t="shared" si="145"/>
        <v>0</v>
      </c>
      <c r="CF241" s="259">
        <f t="shared" si="143"/>
        <v>0</v>
      </c>
      <c r="CG241" s="132"/>
      <c r="CH241" s="132"/>
      <c r="CI241" s="132"/>
    </row>
    <row r="242" spans="1:87" s="24" customFormat="1" ht="12.75" customHeight="1" outlineLevel="1" x14ac:dyDescent="0.2">
      <c r="A242" s="177" t="s">
        <v>59</v>
      </c>
      <c r="B242" s="312" t="s">
        <v>60</v>
      </c>
      <c r="C242" s="24">
        <v>234</v>
      </c>
      <c r="D242" s="137"/>
      <c r="E242" s="138"/>
      <c r="F242" s="56"/>
      <c r="G242" s="135"/>
      <c r="H242" s="136"/>
      <c r="I242" s="139"/>
      <c r="J242" s="57"/>
      <c r="K242" s="113"/>
      <c r="L242" s="113"/>
      <c r="M242" s="113"/>
      <c r="N242" s="113"/>
      <c r="O242" s="114">
        <f t="shared" si="114"/>
        <v>0</v>
      </c>
      <c r="P242" s="113"/>
      <c r="Q242" s="113"/>
      <c r="R242" s="113"/>
      <c r="S242" s="113"/>
      <c r="T242" s="114">
        <f t="shared" si="115"/>
        <v>0</v>
      </c>
      <c r="U242" s="113">
        <f t="shared" si="116"/>
        <v>0</v>
      </c>
      <c r="V242" s="136"/>
      <c r="W242" s="313"/>
      <c r="X242" s="313"/>
      <c r="Y242" s="313"/>
      <c r="Z242" s="117">
        <f t="shared" si="117"/>
        <v>0</v>
      </c>
      <c r="AA242" s="118">
        <f t="shared" si="118"/>
        <v>0</v>
      </c>
      <c r="AB242" s="121"/>
      <c r="AC242" s="121"/>
      <c r="AD242" s="121"/>
      <c r="AE242" s="117">
        <f t="shared" si="119"/>
        <v>0</v>
      </c>
      <c r="AF242" s="118">
        <f t="shared" si="120"/>
        <v>0</v>
      </c>
      <c r="AG242" s="120"/>
      <c r="AH242" s="120"/>
      <c r="AI242" s="121"/>
      <c r="AJ242" s="117">
        <f t="shared" si="121"/>
        <v>0</v>
      </c>
      <c r="AK242" s="119">
        <f t="shared" si="122"/>
        <v>0</v>
      </c>
      <c r="AL242" s="53"/>
      <c r="AM242" s="53"/>
      <c r="AN242" s="53"/>
      <c r="AO242" s="54">
        <f t="shared" si="123"/>
        <v>0</v>
      </c>
      <c r="AP242" s="122">
        <f t="shared" si="124"/>
        <v>0</v>
      </c>
      <c r="AQ242" s="123">
        <f t="shared" si="125"/>
        <v>0</v>
      </c>
      <c r="AR242" s="123">
        <f t="shared" si="126"/>
        <v>0</v>
      </c>
      <c r="AS242" s="313"/>
      <c r="AT242" s="313"/>
      <c r="AU242" s="314"/>
      <c r="AV242" s="125">
        <f t="shared" si="127"/>
        <v>0</v>
      </c>
      <c r="AW242" s="119">
        <f t="shared" si="128"/>
        <v>0</v>
      </c>
      <c r="AX242" s="120"/>
      <c r="AY242" s="120"/>
      <c r="AZ242" s="127"/>
      <c r="BA242" s="126">
        <f t="shared" si="129"/>
        <v>0</v>
      </c>
      <c r="BB242" s="119">
        <f t="shared" si="130"/>
        <v>0</v>
      </c>
      <c r="BC242" s="120"/>
      <c r="BD242" s="120"/>
      <c r="BE242" s="127"/>
      <c r="BF242" s="126">
        <f t="shared" si="131"/>
        <v>0</v>
      </c>
      <c r="BG242" s="119">
        <f t="shared" si="132"/>
        <v>0</v>
      </c>
      <c r="BH242" s="120"/>
      <c r="BI242" s="120"/>
      <c r="BJ242" s="127"/>
      <c r="BK242" s="126">
        <f t="shared" si="133"/>
        <v>0</v>
      </c>
      <c r="BL242" s="119">
        <f t="shared" si="134"/>
        <v>0</v>
      </c>
      <c r="BM242" s="123">
        <f t="shared" si="135"/>
        <v>0</v>
      </c>
      <c r="BN242" s="123">
        <f t="shared" si="136"/>
        <v>0</v>
      </c>
      <c r="BO242" s="126">
        <f t="shared" si="144"/>
        <v>0</v>
      </c>
      <c r="BP242" s="128">
        <f t="shared" si="137"/>
        <v>0</v>
      </c>
      <c r="BQ242" s="22"/>
      <c r="BR242" s="129"/>
      <c r="BS242" s="130"/>
      <c r="BT242" s="257" t="str">
        <f t="shared" si="138"/>
        <v/>
      </c>
      <c r="BU242" s="257" t="str">
        <f t="shared" si="139"/>
        <v/>
      </c>
      <c r="BV242" s="257" t="str">
        <f t="shared" si="140"/>
        <v/>
      </c>
      <c r="BW242" s="257" t="str">
        <f t="shared" si="141"/>
        <v/>
      </c>
      <c r="BX242" s="258">
        <f t="shared" si="142"/>
        <v>0</v>
      </c>
      <c r="BY242" s="129"/>
      <c r="BZ242" s="130"/>
      <c r="CA242" s="130" t="str">
        <f t="shared" si="110"/>
        <v/>
      </c>
      <c r="CB242" s="130" t="str">
        <f t="shared" si="111"/>
        <v/>
      </c>
      <c r="CC242" s="130" t="str">
        <f t="shared" si="112"/>
        <v/>
      </c>
      <c r="CD242" s="130" t="str">
        <f t="shared" si="113"/>
        <v/>
      </c>
      <c r="CE242" s="131">
        <f t="shared" si="145"/>
        <v>0</v>
      </c>
      <c r="CF242" s="259">
        <f t="shared" si="143"/>
        <v>0</v>
      </c>
      <c r="CG242" s="132"/>
      <c r="CH242" s="132"/>
      <c r="CI242" s="132"/>
    </row>
    <row r="243" spans="1:87" s="24" customFormat="1" ht="12.75" customHeight="1" outlineLevel="1" x14ac:dyDescent="0.2">
      <c r="A243" s="177" t="s">
        <v>59</v>
      </c>
      <c r="B243" s="312" t="s">
        <v>60</v>
      </c>
      <c r="C243" s="24">
        <v>235</v>
      </c>
      <c r="D243" s="137"/>
      <c r="E243" s="138"/>
      <c r="F243" s="56"/>
      <c r="G243" s="135"/>
      <c r="H243" s="136"/>
      <c r="I243" s="139"/>
      <c r="J243" s="57"/>
      <c r="K243" s="113"/>
      <c r="L243" s="113"/>
      <c r="M243" s="113"/>
      <c r="N243" s="113"/>
      <c r="O243" s="114">
        <f t="shared" si="114"/>
        <v>0</v>
      </c>
      <c r="P243" s="113"/>
      <c r="Q243" s="113"/>
      <c r="R243" s="113"/>
      <c r="S243" s="113"/>
      <c r="T243" s="114">
        <f t="shared" si="115"/>
        <v>0</v>
      </c>
      <c r="U243" s="113">
        <f t="shared" si="116"/>
        <v>0</v>
      </c>
      <c r="V243" s="136"/>
      <c r="W243" s="313"/>
      <c r="X243" s="313"/>
      <c r="Y243" s="313"/>
      <c r="Z243" s="117">
        <f t="shared" si="117"/>
        <v>0</v>
      </c>
      <c r="AA243" s="118">
        <f t="shared" si="118"/>
        <v>0</v>
      </c>
      <c r="AB243" s="121"/>
      <c r="AC243" s="121"/>
      <c r="AD243" s="121"/>
      <c r="AE243" s="117">
        <f t="shared" si="119"/>
        <v>0</v>
      </c>
      <c r="AF243" s="118">
        <f t="shared" si="120"/>
        <v>0</v>
      </c>
      <c r="AG243" s="120"/>
      <c r="AH243" s="120"/>
      <c r="AI243" s="121"/>
      <c r="AJ243" s="117">
        <f t="shared" si="121"/>
        <v>0</v>
      </c>
      <c r="AK243" s="119">
        <f t="shared" si="122"/>
        <v>0</v>
      </c>
      <c r="AL243" s="53"/>
      <c r="AM243" s="53"/>
      <c r="AN243" s="53"/>
      <c r="AO243" s="54">
        <f t="shared" si="123"/>
        <v>0</v>
      </c>
      <c r="AP243" s="122">
        <f t="shared" si="124"/>
        <v>0</v>
      </c>
      <c r="AQ243" s="123">
        <f t="shared" si="125"/>
        <v>0</v>
      </c>
      <c r="AR243" s="123">
        <f t="shared" si="126"/>
        <v>0</v>
      </c>
      <c r="AS243" s="313"/>
      <c r="AT243" s="313"/>
      <c r="AU243" s="314"/>
      <c r="AV243" s="125">
        <f t="shared" si="127"/>
        <v>0</v>
      </c>
      <c r="AW243" s="119">
        <f t="shared" si="128"/>
        <v>0</v>
      </c>
      <c r="AX243" s="120"/>
      <c r="AY243" s="120"/>
      <c r="AZ243" s="127"/>
      <c r="BA243" s="126">
        <f t="shared" si="129"/>
        <v>0</v>
      </c>
      <c r="BB243" s="119">
        <f t="shared" si="130"/>
        <v>0</v>
      </c>
      <c r="BC243" s="120"/>
      <c r="BD243" s="120"/>
      <c r="BE243" s="127"/>
      <c r="BF243" s="126">
        <f t="shared" si="131"/>
        <v>0</v>
      </c>
      <c r="BG243" s="119">
        <f t="shared" si="132"/>
        <v>0</v>
      </c>
      <c r="BH243" s="120"/>
      <c r="BI243" s="120"/>
      <c r="BJ243" s="127"/>
      <c r="BK243" s="126">
        <f t="shared" si="133"/>
        <v>0</v>
      </c>
      <c r="BL243" s="119">
        <f t="shared" si="134"/>
        <v>0</v>
      </c>
      <c r="BM243" s="123">
        <f t="shared" si="135"/>
        <v>0</v>
      </c>
      <c r="BN243" s="123">
        <f t="shared" si="136"/>
        <v>0</v>
      </c>
      <c r="BO243" s="126">
        <f t="shared" si="144"/>
        <v>0</v>
      </c>
      <c r="BP243" s="128">
        <f t="shared" si="137"/>
        <v>0</v>
      </c>
      <c r="BQ243" s="22"/>
      <c r="BR243" s="129"/>
      <c r="BS243" s="130"/>
      <c r="BT243" s="257" t="str">
        <f t="shared" si="138"/>
        <v/>
      </c>
      <c r="BU243" s="257" t="str">
        <f t="shared" si="139"/>
        <v/>
      </c>
      <c r="BV243" s="257" t="str">
        <f t="shared" si="140"/>
        <v/>
      </c>
      <c r="BW243" s="257" t="str">
        <f t="shared" si="141"/>
        <v/>
      </c>
      <c r="BX243" s="258">
        <f t="shared" si="142"/>
        <v>0</v>
      </c>
      <c r="BY243" s="129"/>
      <c r="BZ243" s="130"/>
      <c r="CA243" s="130" t="str">
        <f t="shared" si="110"/>
        <v/>
      </c>
      <c r="CB243" s="130" t="str">
        <f t="shared" si="111"/>
        <v/>
      </c>
      <c r="CC243" s="130" t="str">
        <f t="shared" si="112"/>
        <v/>
      </c>
      <c r="CD243" s="130" t="str">
        <f t="shared" si="113"/>
        <v/>
      </c>
      <c r="CE243" s="131">
        <f t="shared" si="145"/>
        <v>0</v>
      </c>
      <c r="CF243" s="259">
        <f t="shared" si="143"/>
        <v>0</v>
      </c>
      <c r="CG243" s="132"/>
      <c r="CH243" s="132"/>
      <c r="CI243" s="132"/>
    </row>
    <row r="244" spans="1:87" s="24" customFormat="1" ht="12.75" customHeight="1" outlineLevel="1" x14ac:dyDescent="0.2">
      <c r="A244" s="177" t="s">
        <v>59</v>
      </c>
      <c r="B244" s="312" t="s">
        <v>60</v>
      </c>
      <c r="C244" s="24">
        <v>236</v>
      </c>
      <c r="D244" s="137"/>
      <c r="E244" s="138"/>
      <c r="F244" s="56"/>
      <c r="G244" s="135"/>
      <c r="H244" s="136"/>
      <c r="I244" s="139"/>
      <c r="J244" s="57"/>
      <c r="K244" s="113"/>
      <c r="L244" s="113"/>
      <c r="M244" s="113"/>
      <c r="N244" s="113"/>
      <c r="O244" s="114">
        <f t="shared" si="114"/>
        <v>0</v>
      </c>
      <c r="P244" s="113"/>
      <c r="Q244" s="113"/>
      <c r="R244" s="113"/>
      <c r="S244" s="113"/>
      <c r="T244" s="114">
        <f t="shared" si="115"/>
        <v>0</v>
      </c>
      <c r="U244" s="113">
        <f t="shared" si="116"/>
        <v>0</v>
      </c>
      <c r="V244" s="136"/>
      <c r="W244" s="313"/>
      <c r="X244" s="313"/>
      <c r="Y244" s="313"/>
      <c r="Z244" s="117">
        <f t="shared" si="117"/>
        <v>0</v>
      </c>
      <c r="AA244" s="118">
        <f t="shared" si="118"/>
        <v>0</v>
      </c>
      <c r="AB244" s="121"/>
      <c r="AC244" s="121"/>
      <c r="AD244" s="121"/>
      <c r="AE244" s="117">
        <f t="shared" si="119"/>
        <v>0</v>
      </c>
      <c r="AF244" s="118">
        <f t="shared" si="120"/>
        <v>0</v>
      </c>
      <c r="AG244" s="120"/>
      <c r="AH244" s="120"/>
      <c r="AI244" s="121"/>
      <c r="AJ244" s="117">
        <f t="shared" si="121"/>
        <v>0</v>
      </c>
      <c r="AK244" s="119">
        <f t="shared" si="122"/>
        <v>0</v>
      </c>
      <c r="AL244" s="53"/>
      <c r="AM244" s="53"/>
      <c r="AN244" s="53"/>
      <c r="AO244" s="54">
        <f t="shared" si="123"/>
        <v>0</v>
      </c>
      <c r="AP244" s="122">
        <f t="shared" si="124"/>
        <v>0</v>
      </c>
      <c r="AQ244" s="123">
        <f t="shared" si="125"/>
        <v>0</v>
      </c>
      <c r="AR244" s="123">
        <f t="shared" si="126"/>
        <v>0</v>
      </c>
      <c r="AS244" s="313"/>
      <c r="AT244" s="313"/>
      <c r="AU244" s="314"/>
      <c r="AV244" s="125">
        <f t="shared" si="127"/>
        <v>0</v>
      </c>
      <c r="AW244" s="119">
        <f t="shared" si="128"/>
        <v>0</v>
      </c>
      <c r="AX244" s="120"/>
      <c r="AY244" s="120"/>
      <c r="AZ244" s="127"/>
      <c r="BA244" s="126">
        <f t="shared" si="129"/>
        <v>0</v>
      </c>
      <c r="BB244" s="119">
        <f t="shared" si="130"/>
        <v>0</v>
      </c>
      <c r="BC244" s="120"/>
      <c r="BD244" s="120"/>
      <c r="BE244" s="127"/>
      <c r="BF244" s="126">
        <f t="shared" si="131"/>
        <v>0</v>
      </c>
      <c r="BG244" s="119">
        <f t="shared" si="132"/>
        <v>0</v>
      </c>
      <c r="BH244" s="120"/>
      <c r="BI244" s="120"/>
      <c r="BJ244" s="127"/>
      <c r="BK244" s="126">
        <f t="shared" si="133"/>
        <v>0</v>
      </c>
      <c r="BL244" s="119">
        <f t="shared" si="134"/>
        <v>0</v>
      </c>
      <c r="BM244" s="123">
        <f t="shared" si="135"/>
        <v>0</v>
      </c>
      <c r="BN244" s="123">
        <f t="shared" si="136"/>
        <v>0</v>
      </c>
      <c r="BO244" s="126">
        <f t="shared" si="144"/>
        <v>0</v>
      </c>
      <c r="BP244" s="128">
        <f t="shared" si="137"/>
        <v>0</v>
      </c>
      <c r="BQ244" s="22"/>
      <c r="BR244" s="129"/>
      <c r="BS244" s="130"/>
      <c r="BT244" s="257" t="str">
        <f t="shared" si="138"/>
        <v/>
      </c>
      <c r="BU244" s="257" t="str">
        <f t="shared" si="139"/>
        <v/>
      </c>
      <c r="BV244" s="257" t="str">
        <f t="shared" si="140"/>
        <v/>
      </c>
      <c r="BW244" s="257" t="str">
        <f t="shared" si="141"/>
        <v/>
      </c>
      <c r="BX244" s="258">
        <f t="shared" si="142"/>
        <v>0</v>
      </c>
      <c r="BY244" s="129"/>
      <c r="BZ244" s="130"/>
      <c r="CA244" s="130" t="str">
        <f t="shared" si="110"/>
        <v/>
      </c>
      <c r="CB244" s="130" t="str">
        <f t="shared" si="111"/>
        <v/>
      </c>
      <c r="CC244" s="130" t="str">
        <f t="shared" si="112"/>
        <v/>
      </c>
      <c r="CD244" s="130" t="str">
        <f t="shared" si="113"/>
        <v/>
      </c>
      <c r="CE244" s="131">
        <f t="shared" si="145"/>
        <v>0</v>
      </c>
      <c r="CF244" s="259">
        <f t="shared" si="143"/>
        <v>0</v>
      </c>
      <c r="CG244" s="132"/>
      <c r="CH244" s="132"/>
      <c r="CI244" s="132"/>
    </row>
    <row r="245" spans="1:87" s="24" customFormat="1" ht="12.75" customHeight="1" outlineLevel="1" x14ac:dyDescent="0.2">
      <c r="A245" s="177" t="s">
        <v>59</v>
      </c>
      <c r="B245" s="312" t="s">
        <v>60</v>
      </c>
      <c r="C245" s="24">
        <v>237</v>
      </c>
      <c r="D245" s="137"/>
      <c r="E245" s="138"/>
      <c r="F245" s="56"/>
      <c r="G245" s="135"/>
      <c r="H245" s="136"/>
      <c r="I245" s="139"/>
      <c r="J245" s="57"/>
      <c r="K245" s="113"/>
      <c r="L245" s="113"/>
      <c r="M245" s="113"/>
      <c r="N245" s="113"/>
      <c r="O245" s="114">
        <f t="shared" si="114"/>
        <v>0</v>
      </c>
      <c r="P245" s="113"/>
      <c r="Q245" s="113"/>
      <c r="R245" s="113"/>
      <c r="S245" s="113"/>
      <c r="T245" s="114">
        <f t="shared" si="115"/>
        <v>0</v>
      </c>
      <c r="U245" s="113">
        <f t="shared" si="116"/>
        <v>0</v>
      </c>
      <c r="V245" s="136"/>
      <c r="W245" s="313"/>
      <c r="X245" s="313"/>
      <c r="Y245" s="313"/>
      <c r="Z245" s="117">
        <f t="shared" si="117"/>
        <v>0</v>
      </c>
      <c r="AA245" s="118">
        <f t="shared" si="118"/>
        <v>0</v>
      </c>
      <c r="AB245" s="121"/>
      <c r="AC245" s="121"/>
      <c r="AD245" s="121"/>
      <c r="AE245" s="117">
        <f t="shared" si="119"/>
        <v>0</v>
      </c>
      <c r="AF245" s="118">
        <f t="shared" si="120"/>
        <v>0</v>
      </c>
      <c r="AG245" s="120"/>
      <c r="AH245" s="120"/>
      <c r="AI245" s="121"/>
      <c r="AJ245" s="117">
        <f t="shared" si="121"/>
        <v>0</v>
      </c>
      <c r="AK245" s="119">
        <f t="shared" si="122"/>
        <v>0</v>
      </c>
      <c r="AL245" s="53"/>
      <c r="AM245" s="53"/>
      <c r="AN245" s="53"/>
      <c r="AO245" s="54">
        <f t="shared" si="123"/>
        <v>0</v>
      </c>
      <c r="AP245" s="122">
        <f t="shared" si="124"/>
        <v>0</v>
      </c>
      <c r="AQ245" s="123">
        <f t="shared" si="125"/>
        <v>0</v>
      </c>
      <c r="AR245" s="123">
        <f t="shared" si="126"/>
        <v>0</v>
      </c>
      <c r="AS245" s="313"/>
      <c r="AT245" s="313"/>
      <c r="AU245" s="314"/>
      <c r="AV245" s="125">
        <f t="shared" si="127"/>
        <v>0</v>
      </c>
      <c r="AW245" s="119">
        <f t="shared" si="128"/>
        <v>0</v>
      </c>
      <c r="AX245" s="120"/>
      <c r="AY245" s="120"/>
      <c r="AZ245" s="127"/>
      <c r="BA245" s="126">
        <f t="shared" si="129"/>
        <v>0</v>
      </c>
      <c r="BB245" s="119">
        <f t="shared" si="130"/>
        <v>0</v>
      </c>
      <c r="BC245" s="120"/>
      <c r="BD245" s="120"/>
      <c r="BE245" s="127"/>
      <c r="BF245" s="126">
        <f t="shared" si="131"/>
        <v>0</v>
      </c>
      <c r="BG245" s="119">
        <f t="shared" si="132"/>
        <v>0</v>
      </c>
      <c r="BH245" s="120"/>
      <c r="BI245" s="120"/>
      <c r="BJ245" s="127"/>
      <c r="BK245" s="126">
        <f t="shared" si="133"/>
        <v>0</v>
      </c>
      <c r="BL245" s="119">
        <f t="shared" si="134"/>
        <v>0</v>
      </c>
      <c r="BM245" s="123">
        <f t="shared" si="135"/>
        <v>0</v>
      </c>
      <c r="BN245" s="123">
        <f t="shared" si="136"/>
        <v>0</v>
      </c>
      <c r="BO245" s="126">
        <f t="shared" si="144"/>
        <v>0</v>
      </c>
      <c r="BP245" s="128">
        <f t="shared" si="137"/>
        <v>0</v>
      </c>
      <c r="BQ245" s="22"/>
      <c r="BR245" s="129"/>
      <c r="BS245" s="130"/>
      <c r="BT245" s="257" t="str">
        <f t="shared" si="138"/>
        <v/>
      </c>
      <c r="BU245" s="257" t="str">
        <f t="shared" si="139"/>
        <v/>
      </c>
      <c r="BV245" s="257" t="str">
        <f t="shared" si="140"/>
        <v/>
      </c>
      <c r="BW245" s="257" t="str">
        <f t="shared" si="141"/>
        <v/>
      </c>
      <c r="BX245" s="258">
        <f t="shared" si="142"/>
        <v>0</v>
      </c>
      <c r="BY245" s="129"/>
      <c r="BZ245" s="130"/>
      <c r="CA245" s="130" t="str">
        <f t="shared" si="110"/>
        <v/>
      </c>
      <c r="CB245" s="130" t="str">
        <f t="shared" si="111"/>
        <v/>
      </c>
      <c r="CC245" s="130" t="str">
        <f t="shared" si="112"/>
        <v/>
      </c>
      <c r="CD245" s="130" t="str">
        <f t="shared" si="113"/>
        <v/>
      </c>
      <c r="CE245" s="131">
        <f t="shared" si="145"/>
        <v>0</v>
      </c>
      <c r="CF245" s="259">
        <f t="shared" si="143"/>
        <v>0</v>
      </c>
      <c r="CG245" s="132"/>
      <c r="CH245" s="132"/>
      <c r="CI245" s="132"/>
    </row>
    <row r="246" spans="1:87" s="24" customFormat="1" ht="12.75" customHeight="1" outlineLevel="1" x14ac:dyDescent="0.2">
      <c r="A246" s="177" t="s">
        <v>59</v>
      </c>
      <c r="B246" s="312" t="s">
        <v>60</v>
      </c>
      <c r="C246" s="24">
        <v>238</v>
      </c>
      <c r="D246" s="137"/>
      <c r="E246" s="138"/>
      <c r="F246" s="56"/>
      <c r="G246" s="135"/>
      <c r="H246" s="136"/>
      <c r="I246" s="139"/>
      <c r="J246" s="57"/>
      <c r="K246" s="113"/>
      <c r="L246" s="113"/>
      <c r="M246" s="113"/>
      <c r="N246" s="113"/>
      <c r="O246" s="114">
        <f t="shared" si="114"/>
        <v>0</v>
      </c>
      <c r="P246" s="113"/>
      <c r="Q246" s="113"/>
      <c r="R246" s="113"/>
      <c r="S246" s="113"/>
      <c r="T246" s="114">
        <f t="shared" si="115"/>
        <v>0</v>
      </c>
      <c r="U246" s="113">
        <f t="shared" si="116"/>
        <v>0</v>
      </c>
      <c r="V246" s="136"/>
      <c r="W246" s="313"/>
      <c r="X246" s="313"/>
      <c r="Y246" s="313"/>
      <c r="Z246" s="117">
        <f t="shared" si="117"/>
        <v>0</v>
      </c>
      <c r="AA246" s="118">
        <f t="shared" si="118"/>
        <v>0</v>
      </c>
      <c r="AB246" s="121"/>
      <c r="AC246" s="121"/>
      <c r="AD246" s="121"/>
      <c r="AE246" s="117">
        <f t="shared" si="119"/>
        <v>0</v>
      </c>
      <c r="AF246" s="118">
        <f t="shared" si="120"/>
        <v>0</v>
      </c>
      <c r="AG246" s="120"/>
      <c r="AH246" s="120"/>
      <c r="AI246" s="121"/>
      <c r="AJ246" s="117">
        <f t="shared" si="121"/>
        <v>0</v>
      </c>
      <c r="AK246" s="119">
        <f t="shared" si="122"/>
        <v>0</v>
      </c>
      <c r="AL246" s="53"/>
      <c r="AM246" s="53"/>
      <c r="AN246" s="53"/>
      <c r="AO246" s="54">
        <f t="shared" si="123"/>
        <v>0</v>
      </c>
      <c r="AP246" s="122">
        <f t="shared" si="124"/>
        <v>0</v>
      </c>
      <c r="AQ246" s="123">
        <f t="shared" si="125"/>
        <v>0</v>
      </c>
      <c r="AR246" s="123">
        <f t="shared" si="126"/>
        <v>0</v>
      </c>
      <c r="AS246" s="313"/>
      <c r="AT246" s="313"/>
      <c r="AU246" s="314"/>
      <c r="AV246" s="125">
        <f t="shared" si="127"/>
        <v>0</v>
      </c>
      <c r="AW246" s="119">
        <f t="shared" si="128"/>
        <v>0</v>
      </c>
      <c r="AX246" s="120"/>
      <c r="AY246" s="120"/>
      <c r="AZ246" s="127"/>
      <c r="BA246" s="126">
        <f t="shared" si="129"/>
        <v>0</v>
      </c>
      <c r="BB246" s="119">
        <f t="shared" si="130"/>
        <v>0</v>
      </c>
      <c r="BC246" s="120"/>
      <c r="BD246" s="120"/>
      <c r="BE246" s="127"/>
      <c r="BF246" s="126">
        <f t="shared" si="131"/>
        <v>0</v>
      </c>
      <c r="BG246" s="119">
        <f t="shared" si="132"/>
        <v>0</v>
      </c>
      <c r="BH246" s="120"/>
      <c r="BI246" s="120"/>
      <c r="BJ246" s="127"/>
      <c r="BK246" s="126">
        <f t="shared" si="133"/>
        <v>0</v>
      </c>
      <c r="BL246" s="119">
        <f t="shared" si="134"/>
        <v>0</v>
      </c>
      <c r="BM246" s="123">
        <f t="shared" si="135"/>
        <v>0</v>
      </c>
      <c r="BN246" s="123">
        <f t="shared" si="136"/>
        <v>0</v>
      </c>
      <c r="BO246" s="126">
        <f t="shared" si="144"/>
        <v>0</v>
      </c>
      <c r="BP246" s="128">
        <f t="shared" si="137"/>
        <v>0</v>
      </c>
      <c r="BQ246" s="22"/>
      <c r="BR246" s="129"/>
      <c r="BS246" s="130"/>
      <c r="BT246" s="257" t="str">
        <f t="shared" si="138"/>
        <v/>
      </c>
      <c r="BU246" s="257" t="str">
        <f t="shared" si="139"/>
        <v/>
      </c>
      <c r="BV246" s="257" t="str">
        <f t="shared" si="140"/>
        <v/>
      </c>
      <c r="BW246" s="257" t="str">
        <f t="shared" si="141"/>
        <v/>
      </c>
      <c r="BX246" s="258">
        <f t="shared" si="142"/>
        <v>0</v>
      </c>
      <c r="BY246" s="129"/>
      <c r="BZ246" s="130"/>
      <c r="CA246" s="130" t="str">
        <f t="shared" si="110"/>
        <v/>
      </c>
      <c r="CB246" s="130" t="str">
        <f t="shared" si="111"/>
        <v/>
      </c>
      <c r="CC246" s="130" t="str">
        <f t="shared" si="112"/>
        <v/>
      </c>
      <c r="CD246" s="130" t="str">
        <f t="shared" si="113"/>
        <v/>
      </c>
      <c r="CE246" s="131">
        <f t="shared" si="145"/>
        <v>0</v>
      </c>
      <c r="CF246" s="259">
        <f t="shared" si="143"/>
        <v>0</v>
      </c>
      <c r="CG246" s="132"/>
      <c r="CH246" s="132"/>
      <c r="CI246" s="132"/>
    </row>
    <row r="247" spans="1:87" s="24" customFormat="1" ht="12.75" customHeight="1" outlineLevel="1" x14ac:dyDescent="0.2">
      <c r="A247" s="177" t="s">
        <v>59</v>
      </c>
      <c r="B247" s="312" t="s">
        <v>60</v>
      </c>
      <c r="C247" s="24">
        <v>239</v>
      </c>
      <c r="D247" s="137"/>
      <c r="E247" s="138"/>
      <c r="F247" s="56"/>
      <c r="G247" s="135"/>
      <c r="H247" s="136"/>
      <c r="I247" s="139"/>
      <c r="J247" s="57"/>
      <c r="K247" s="113"/>
      <c r="L247" s="113"/>
      <c r="M247" s="113"/>
      <c r="N247" s="113"/>
      <c r="O247" s="114">
        <f t="shared" si="114"/>
        <v>0</v>
      </c>
      <c r="P247" s="113"/>
      <c r="Q247" s="113"/>
      <c r="R247" s="113"/>
      <c r="S247" s="113"/>
      <c r="T247" s="114">
        <f t="shared" si="115"/>
        <v>0</v>
      </c>
      <c r="U247" s="113">
        <f t="shared" si="116"/>
        <v>0</v>
      </c>
      <c r="V247" s="136"/>
      <c r="W247" s="313"/>
      <c r="X247" s="313"/>
      <c r="Y247" s="313"/>
      <c r="Z247" s="117">
        <f t="shared" si="117"/>
        <v>0</v>
      </c>
      <c r="AA247" s="118">
        <f t="shared" si="118"/>
        <v>0</v>
      </c>
      <c r="AB247" s="121"/>
      <c r="AC247" s="121"/>
      <c r="AD247" s="121"/>
      <c r="AE247" s="117">
        <f t="shared" si="119"/>
        <v>0</v>
      </c>
      <c r="AF247" s="118">
        <f t="shared" si="120"/>
        <v>0</v>
      </c>
      <c r="AG247" s="120"/>
      <c r="AH247" s="120"/>
      <c r="AI247" s="121"/>
      <c r="AJ247" s="117">
        <f t="shared" si="121"/>
        <v>0</v>
      </c>
      <c r="AK247" s="119">
        <f t="shared" si="122"/>
        <v>0</v>
      </c>
      <c r="AL247" s="53"/>
      <c r="AM247" s="53"/>
      <c r="AN247" s="53"/>
      <c r="AO247" s="54">
        <f t="shared" si="123"/>
        <v>0</v>
      </c>
      <c r="AP247" s="122">
        <f t="shared" si="124"/>
        <v>0</v>
      </c>
      <c r="AQ247" s="123">
        <f t="shared" si="125"/>
        <v>0</v>
      </c>
      <c r="AR247" s="123">
        <f t="shared" si="126"/>
        <v>0</v>
      </c>
      <c r="AS247" s="313"/>
      <c r="AT247" s="313"/>
      <c r="AU247" s="314"/>
      <c r="AV247" s="125">
        <f t="shared" si="127"/>
        <v>0</v>
      </c>
      <c r="AW247" s="119">
        <f t="shared" si="128"/>
        <v>0</v>
      </c>
      <c r="AX247" s="120"/>
      <c r="AY247" s="120"/>
      <c r="AZ247" s="127"/>
      <c r="BA247" s="126">
        <f t="shared" si="129"/>
        <v>0</v>
      </c>
      <c r="BB247" s="119">
        <f t="shared" si="130"/>
        <v>0</v>
      </c>
      <c r="BC247" s="120"/>
      <c r="BD247" s="120"/>
      <c r="BE247" s="127"/>
      <c r="BF247" s="126">
        <f t="shared" si="131"/>
        <v>0</v>
      </c>
      <c r="BG247" s="119">
        <f t="shared" si="132"/>
        <v>0</v>
      </c>
      <c r="BH247" s="120"/>
      <c r="BI247" s="120"/>
      <c r="BJ247" s="127"/>
      <c r="BK247" s="126">
        <f t="shared" si="133"/>
        <v>0</v>
      </c>
      <c r="BL247" s="119">
        <f t="shared" si="134"/>
        <v>0</v>
      </c>
      <c r="BM247" s="123">
        <f t="shared" si="135"/>
        <v>0</v>
      </c>
      <c r="BN247" s="123">
        <f t="shared" si="136"/>
        <v>0</v>
      </c>
      <c r="BO247" s="126">
        <f t="shared" si="144"/>
        <v>0</v>
      </c>
      <c r="BP247" s="128">
        <f t="shared" si="137"/>
        <v>0</v>
      </c>
      <c r="BQ247" s="22"/>
      <c r="BR247" s="129"/>
      <c r="BS247" s="130"/>
      <c r="BT247" s="257" t="str">
        <f t="shared" si="138"/>
        <v/>
      </c>
      <c r="BU247" s="257" t="str">
        <f t="shared" si="139"/>
        <v/>
      </c>
      <c r="BV247" s="257" t="str">
        <f t="shared" si="140"/>
        <v/>
      </c>
      <c r="BW247" s="257" t="str">
        <f t="shared" si="141"/>
        <v/>
      </c>
      <c r="BX247" s="258">
        <f t="shared" si="142"/>
        <v>0</v>
      </c>
      <c r="BY247" s="129"/>
      <c r="BZ247" s="130"/>
      <c r="CA247" s="130" t="str">
        <f t="shared" si="110"/>
        <v/>
      </c>
      <c r="CB247" s="130" t="str">
        <f t="shared" si="111"/>
        <v/>
      </c>
      <c r="CC247" s="130" t="str">
        <f t="shared" si="112"/>
        <v/>
      </c>
      <c r="CD247" s="130" t="str">
        <f t="shared" si="113"/>
        <v/>
      </c>
      <c r="CE247" s="131">
        <f t="shared" si="145"/>
        <v>0</v>
      </c>
      <c r="CF247" s="259">
        <f t="shared" si="143"/>
        <v>0</v>
      </c>
      <c r="CG247" s="132"/>
      <c r="CH247" s="132"/>
      <c r="CI247" s="132"/>
    </row>
    <row r="248" spans="1:87" s="24" customFormat="1" ht="12.75" customHeight="1" outlineLevel="1" x14ac:dyDescent="0.2">
      <c r="A248" s="177" t="s">
        <v>59</v>
      </c>
      <c r="B248" s="312" t="s">
        <v>60</v>
      </c>
      <c r="C248" s="24">
        <v>240</v>
      </c>
      <c r="D248" s="137"/>
      <c r="E248" s="138"/>
      <c r="F248" s="56"/>
      <c r="G248" s="135"/>
      <c r="H248" s="136"/>
      <c r="I248" s="139"/>
      <c r="J248" s="57"/>
      <c r="K248" s="113"/>
      <c r="L248" s="113"/>
      <c r="M248" s="113"/>
      <c r="N248" s="113"/>
      <c r="O248" s="114">
        <f t="shared" si="114"/>
        <v>0</v>
      </c>
      <c r="P248" s="113"/>
      <c r="Q248" s="113"/>
      <c r="R248" s="113"/>
      <c r="S248" s="113"/>
      <c r="T248" s="114">
        <f t="shared" si="115"/>
        <v>0</v>
      </c>
      <c r="U248" s="113">
        <f t="shared" si="116"/>
        <v>0</v>
      </c>
      <c r="V248" s="136"/>
      <c r="W248" s="313"/>
      <c r="X248" s="313"/>
      <c r="Y248" s="313"/>
      <c r="Z248" s="117">
        <f t="shared" si="117"/>
        <v>0</v>
      </c>
      <c r="AA248" s="118">
        <f t="shared" si="118"/>
        <v>0</v>
      </c>
      <c r="AB248" s="121"/>
      <c r="AC248" s="121"/>
      <c r="AD248" s="121"/>
      <c r="AE248" s="117">
        <f t="shared" si="119"/>
        <v>0</v>
      </c>
      <c r="AF248" s="118">
        <f t="shared" si="120"/>
        <v>0</v>
      </c>
      <c r="AG248" s="120"/>
      <c r="AH248" s="120"/>
      <c r="AI248" s="121"/>
      <c r="AJ248" s="117">
        <f t="shared" si="121"/>
        <v>0</v>
      </c>
      <c r="AK248" s="119">
        <f t="shared" si="122"/>
        <v>0</v>
      </c>
      <c r="AL248" s="53"/>
      <c r="AM248" s="53"/>
      <c r="AN248" s="53"/>
      <c r="AO248" s="54">
        <f t="shared" si="123"/>
        <v>0</v>
      </c>
      <c r="AP248" s="122">
        <f t="shared" si="124"/>
        <v>0</v>
      </c>
      <c r="AQ248" s="123">
        <f t="shared" si="125"/>
        <v>0</v>
      </c>
      <c r="AR248" s="123">
        <f t="shared" si="126"/>
        <v>0</v>
      </c>
      <c r="AS248" s="313"/>
      <c r="AT248" s="313"/>
      <c r="AU248" s="314"/>
      <c r="AV248" s="125">
        <f t="shared" si="127"/>
        <v>0</v>
      </c>
      <c r="AW248" s="119">
        <f t="shared" si="128"/>
        <v>0</v>
      </c>
      <c r="AX248" s="120"/>
      <c r="AY248" s="120"/>
      <c r="AZ248" s="127"/>
      <c r="BA248" s="126">
        <f t="shared" si="129"/>
        <v>0</v>
      </c>
      <c r="BB248" s="119">
        <f t="shared" si="130"/>
        <v>0</v>
      </c>
      <c r="BC248" s="120"/>
      <c r="BD248" s="120"/>
      <c r="BE248" s="127"/>
      <c r="BF248" s="126">
        <f t="shared" si="131"/>
        <v>0</v>
      </c>
      <c r="BG248" s="119">
        <f t="shared" si="132"/>
        <v>0</v>
      </c>
      <c r="BH248" s="120"/>
      <c r="BI248" s="120"/>
      <c r="BJ248" s="127"/>
      <c r="BK248" s="126">
        <f t="shared" si="133"/>
        <v>0</v>
      </c>
      <c r="BL248" s="119">
        <f t="shared" si="134"/>
        <v>0</v>
      </c>
      <c r="BM248" s="123">
        <f t="shared" si="135"/>
        <v>0</v>
      </c>
      <c r="BN248" s="123">
        <f t="shared" si="136"/>
        <v>0</v>
      </c>
      <c r="BO248" s="126">
        <f t="shared" si="144"/>
        <v>0</v>
      </c>
      <c r="BP248" s="128">
        <f t="shared" si="137"/>
        <v>0</v>
      </c>
      <c r="BQ248" s="22"/>
      <c r="BR248" s="129"/>
      <c r="BS248" s="130"/>
      <c r="BT248" s="257" t="str">
        <f t="shared" si="138"/>
        <v/>
      </c>
      <c r="BU248" s="257" t="str">
        <f t="shared" si="139"/>
        <v/>
      </c>
      <c r="BV248" s="257" t="str">
        <f t="shared" si="140"/>
        <v/>
      </c>
      <c r="BW248" s="257" t="str">
        <f t="shared" si="141"/>
        <v/>
      </c>
      <c r="BX248" s="258">
        <f t="shared" si="142"/>
        <v>0</v>
      </c>
      <c r="BY248" s="129"/>
      <c r="BZ248" s="130"/>
      <c r="CA248" s="130" t="str">
        <f t="shared" si="110"/>
        <v/>
      </c>
      <c r="CB248" s="130" t="str">
        <f t="shared" si="111"/>
        <v/>
      </c>
      <c r="CC248" s="130" t="str">
        <f t="shared" si="112"/>
        <v/>
      </c>
      <c r="CD248" s="130" t="str">
        <f t="shared" si="113"/>
        <v/>
      </c>
      <c r="CE248" s="131">
        <f t="shared" si="145"/>
        <v>0</v>
      </c>
      <c r="CF248" s="259">
        <f t="shared" si="143"/>
        <v>0</v>
      </c>
      <c r="CG248" s="132"/>
      <c r="CH248" s="132"/>
      <c r="CI248" s="132"/>
    </row>
    <row r="249" spans="1:87" s="24" customFormat="1" ht="12.75" customHeight="1" outlineLevel="1" x14ac:dyDescent="0.2">
      <c r="A249" s="177" t="s">
        <v>59</v>
      </c>
      <c r="B249" s="312" t="s">
        <v>60</v>
      </c>
      <c r="C249" s="24">
        <v>241</v>
      </c>
      <c r="D249" s="137"/>
      <c r="E249" s="138"/>
      <c r="F249" s="56"/>
      <c r="G249" s="135"/>
      <c r="H249" s="136"/>
      <c r="I249" s="139"/>
      <c r="J249" s="57"/>
      <c r="K249" s="113"/>
      <c r="L249" s="113"/>
      <c r="M249" s="113"/>
      <c r="N249" s="113"/>
      <c r="O249" s="114">
        <f t="shared" si="114"/>
        <v>0</v>
      </c>
      <c r="P249" s="113"/>
      <c r="Q249" s="113"/>
      <c r="R249" s="113"/>
      <c r="S249" s="113"/>
      <c r="T249" s="114">
        <f t="shared" si="115"/>
        <v>0</v>
      </c>
      <c r="U249" s="113">
        <f t="shared" si="116"/>
        <v>0</v>
      </c>
      <c r="V249" s="136"/>
      <c r="W249" s="313"/>
      <c r="X249" s="313"/>
      <c r="Y249" s="313"/>
      <c r="Z249" s="117">
        <f t="shared" si="117"/>
        <v>0</v>
      </c>
      <c r="AA249" s="118">
        <f t="shared" si="118"/>
        <v>0</v>
      </c>
      <c r="AB249" s="121"/>
      <c r="AC249" s="121"/>
      <c r="AD249" s="121"/>
      <c r="AE249" s="117">
        <f t="shared" si="119"/>
        <v>0</v>
      </c>
      <c r="AF249" s="118">
        <f t="shared" si="120"/>
        <v>0</v>
      </c>
      <c r="AG249" s="120"/>
      <c r="AH249" s="120"/>
      <c r="AI249" s="121"/>
      <c r="AJ249" s="117">
        <f t="shared" si="121"/>
        <v>0</v>
      </c>
      <c r="AK249" s="119">
        <f t="shared" si="122"/>
        <v>0</v>
      </c>
      <c r="AL249" s="53"/>
      <c r="AM249" s="53"/>
      <c r="AN249" s="53"/>
      <c r="AO249" s="54">
        <f t="shared" si="123"/>
        <v>0</v>
      </c>
      <c r="AP249" s="122">
        <f t="shared" si="124"/>
        <v>0</v>
      </c>
      <c r="AQ249" s="123">
        <f t="shared" si="125"/>
        <v>0</v>
      </c>
      <c r="AR249" s="123">
        <f t="shared" si="126"/>
        <v>0</v>
      </c>
      <c r="AS249" s="313"/>
      <c r="AT249" s="313"/>
      <c r="AU249" s="314"/>
      <c r="AV249" s="125">
        <f t="shared" si="127"/>
        <v>0</v>
      </c>
      <c r="AW249" s="119">
        <f t="shared" si="128"/>
        <v>0</v>
      </c>
      <c r="AX249" s="120"/>
      <c r="AY249" s="120"/>
      <c r="AZ249" s="127"/>
      <c r="BA249" s="126">
        <f t="shared" si="129"/>
        <v>0</v>
      </c>
      <c r="BB249" s="119">
        <f t="shared" si="130"/>
        <v>0</v>
      </c>
      <c r="BC249" s="120"/>
      <c r="BD249" s="120"/>
      <c r="BE249" s="127"/>
      <c r="BF249" s="126">
        <f t="shared" si="131"/>
        <v>0</v>
      </c>
      <c r="BG249" s="119">
        <f t="shared" si="132"/>
        <v>0</v>
      </c>
      <c r="BH249" s="120"/>
      <c r="BI249" s="120"/>
      <c r="BJ249" s="127"/>
      <c r="BK249" s="126">
        <f t="shared" si="133"/>
        <v>0</v>
      </c>
      <c r="BL249" s="119">
        <f t="shared" si="134"/>
        <v>0</v>
      </c>
      <c r="BM249" s="123">
        <f t="shared" si="135"/>
        <v>0</v>
      </c>
      <c r="BN249" s="123">
        <f t="shared" si="136"/>
        <v>0</v>
      </c>
      <c r="BO249" s="126">
        <f t="shared" si="144"/>
        <v>0</v>
      </c>
      <c r="BP249" s="128">
        <f t="shared" si="137"/>
        <v>0</v>
      </c>
      <c r="BQ249" s="22"/>
      <c r="BR249" s="129"/>
      <c r="BS249" s="130"/>
      <c r="BT249" s="257" t="str">
        <f t="shared" si="138"/>
        <v/>
      </c>
      <c r="BU249" s="257" t="str">
        <f t="shared" si="139"/>
        <v/>
      </c>
      <c r="BV249" s="257" t="str">
        <f t="shared" si="140"/>
        <v/>
      </c>
      <c r="BW249" s="257" t="str">
        <f t="shared" si="141"/>
        <v/>
      </c>
      <c r="BX249" s="258">
        <f t="shared" si="142"/>
        <v>0</v>
      </c>
      <c r="BY249" s="129"/>
      <c r="BZ249" s="130"/>
      <c r="CA249" s="130" t="str">
        <f t="shared" si="110"/>
        <v/>
      </c>
      <c r="CB249" s="130" t="str">
        <f t="shared" si="111"/>
        <v/>
      </c>
      <c r="CC249" s="130" t="str">
        <f t="shared" si="112"/>
        <v/>
      </c>
      <c r="CD249" s="130" t="str">
        <f t="shared" si="113"/>
        <v/>
      </c>
      <c r="CE249" s="131">
        <f t="shared" si="145"/>
        <v>0</v>
      </c>
      <c r="CF249" s="259">
        <f t="shared" si="143"/>
        <v>0</v>
      </c>
      <c r="CG249" s="132"/>
      <c r="CH249" s="132"/>
      <c r="CI249" s="132"/>
    </row>
    <row r="250" spans="1:87" s="24" customFormat="1" ht="12.75" customHeight="1" outlineLevel="1" x14ac:dyDescent="0.2">
      <c r="A250" s="177" t="s">
        <v>59</v>
      </c>
      <c r="B250" s="312" t="s">
        <v>60</v>
      </c>
      <c r="C250" s="24">
        <v>242</v>
      </c>
      <c r="D250" s="137"/>
      <c r="E250" s="138"/>
      <c r="F250" s="56"/>
      <c r="G250" s="135"/>
      <c r="H250" s="136"/>
      <c r="I250" s="139"/>
      <c r="J250" s="57"/>
      <c r="K250" s="113"/>
      <c r="L250" s="113"/>
      <c r="M250" s="113"/>
      <c r="N250" s="113"/>
      <c r="O250" s="114">
        <f t="shared" si="114"/>
        <v>0</v>
      </c>
      <c r="P250" s="113"/>
      <c r="Q250" s="113"/>
      <c r="R250" s="113"/>
      <c r="S250" s="113"/>
      <c r="T250" s="114">
        <f t="shared" si="115"/>
        <v>0</v>
      </c>
      <c r="U250" s="113">
        <f t="shared" si="116"/>
        <v>0</v>
      </c>
      <c r="V250" s="136"/>
      <c r="W250" s="313"/>
      <c r="X250" s="313"/>
      <c r="Y250" s="313"/>
      <c r="Z250" s="117">
        <f t="shared" si="117"/>
        <v>0</v>
      </c>
      <c r="AA250" s="118">
        <f t="shared" si="118"/>
        <v>0</v>
      </c>
      <c r="AB250" s="121"/>
      <c r="AC250" s="121"/>
      <c r="AD250" s="121"/>
      <c r="AE250" s="117">
        <f t="shared" si="119"/>
        <v>0</v>
      </c>
      <c r="AF250" s="118">
        <f t="shared" si="120"/>
        <v>0</v>
      </c>
      <c r="AG250" s="120"/>
      <c r="AH250" s="120"/>
      <c r="AI250" s="121"/>
      <c r="AJ250" s="117">
        <f t="shared" si="121"/>
        <v>0</v>
      </c>
      <c r="AK250" s="119">
        <f t="shared" si="122"/>
        <v>0</v>
      </c>
      <c r="AL250" s="53"/>
      <c r="AM250" s="53"/>
      <c r="AN250" s="53"/>
      <c r="AO250" s="54">
        <f t="shared" si="123"/>
        <v>0</v>
      </c>
      <c r="AP250" s="122">
        <f t="shared" si="124"/>
        <v>0</v>
      </c>
      <c r="AQ250" s="123">
        <f t="shared" si="125"/>
        <v>0</v>
      </c>
      <c r="AR250" s="123">
        <f t="shared" si="126"/>
        <v>0</v>
      </c>
      <c r="AS250" s="313"/>
      <c r="AT250" s="313"/>
      <c r="AU250" s="314"/>
      <c r="AV250" s="125">
        <f t="shared" si="127"/>
        <v>0</v>
      </c>
      <c r="AW250" s="119">
        <f t="shared" si="128"/>
        <v>0</v>
      </c>
      <c r="AX250" s="120"/>
      <c r="AY250" s="120"/>
      <c r="AZ250" s="127"/>
      <c r="BA250" s="126">
        <f t="shared" si="129"/>
        <v>0</v>
      </c>
      <c r="BB250" s="119">
        <f t="shared" si="130"/>
        <v>0</v>
      </c>
      <c r="BC250" s="120"/>
      <c r="BD250" s="120"/>
      <c r="BE250" s="127"/>
      <c r="BF250" s="126">
        <f t="shared" si="131"/>
        <v>0</v>
      </c>
      <c r="BG250" s="119">
        <f t="shared" si="132"/>
        <v>0</v>
      </c>
      <c r="BH250" s="120"/>
      <c r="BI250" s="120"/>
      <c r="BJ250" s="127"/>
      <c r="BK250" s="126">
        <f t="shared" si="133"/>
        <v>0</v>
      </c>
      <c r="BL250" s="119">
        <f t="shared" si="134"/>
        <v>0</v>
      </c>
      <c r="BM250" s="123">
        <f t="shared" si="135"/>
        <v>0</v>
      </c>
      <c r="BN250" s="123">
        <f t="shared" si="136"/>
        <v>0</v>
      </c>
      <c r="BO250" s="126">
        <f t="shared" si="144"/>
        <v>0</v>
      </c>
      <c r="BP250" s="128">
        <f t="shared" si="137"/>
        <v>0</v>
      </c>
      <c r="BQ250" s="22"/>
      <c r="BR250" s="129"/>
      <c r="BS250" s="130"/>
      <c r="BT250" s="257" t="str">
        <f t="shared" si="138"/>
        <v/>
      </c>
      <c r="BU250" s="257" t="str">
        <f t="shared" si="139"/>
        <v/>
      </c>
      <c r="BV250" s="257" t="str">
        <f t="shared" si="140"/>
        <v/>
      </c>
      <c r="BW250" s="257" t="str">
        <f t="shared" si="141"/>
        <v/>
      </c>
      <c r="BX250" s="258">
        <f t="shared" si="142"/>
        <v>0</v>
      </c>
      <c r="BY250" s="129"/>
      <c r="BZ250" s="130"/>
      <c r="CA250" s="130" t="str">
        <f t="shared" si="110"/>
        <v/>
      </c>
      <c r="CB250" s="130" t="str">
        <f t="shared" si="111"/>
        <v/>
      </c>
      <c r="CC250" s="130" t="str">
        <f t="shared" si="112"/>
        <v/>
      </c>
      <c r="CD250" s="130" t="str">
        <f t="shared" si="113"/>
        <v/>
      </c>
      <c r="CE250" s="131">
        <f t="shared" si="145"/>
        <v>0</v>
      </c>
      <c r="CF250" s="259">
        <f t="shared" si="143"/>
        <v>0</v>
      </c>
      <c r="CG250" s="132"/>
      <c r="CH250" s="132"/>
      <c r="CI250" s="132"/>
    </row>
    <row r="251" spans="1:87" s="24" customFormat="1" ht="12.75" customHeight="1" outlineLevel="1" x14ac:dyDescent="0.2">
      <c r="A251" s="177" t="s">
        <v>59</v>
      </c>
      <c r="B251" s="312" t="s">
        <v>60</v>
      </c>
      <c r="C251" s="24">
        <v>243</v>
      </c>
      <c r="D251" s="137"/>
      <c r="E251" s="138"/>
      <c r="F251" s="56"/>
      <c r="G251" s="135"/>
      <c r="H251" s="136"/>
      <c r="I251" s="139"/>
      <c r="J251" s="57"/>
      <c r="K251" s="113"/>
      <c r="L251" s="113"/>
      <c r="M251" s="113"/>
      <c r="N251" s="113"/>
      <c r="O251" s="114">
        <f t="shared" si="114"/>
        <v>0</v>
      </c>
      <c r="P251" s="113"/>
      <c r="Q251" s="113"/>
      <c r="R251" s="113"/>
      <c r="S251" s="113"/>
      <c r="T251" s="114">
        <f t="shared" si="115"/>
        <v>0</v>
      </c>
      <c r="U251" s="113">
        <f t="shared" si="116"/>
        <v>0</v>
      </c>
      <c r="V251" s="136"/>
      <c r="W251" s="313"/>
      <c r="X251" s="313"/>
      <c r="Y251" s="313"/>
      <c r="Z251" s="117">
        <f t="shared" si="117"/>
        <v>0</v>
      </c>
      <c r="AA251" s="118">
        <f t="shared" si="118"/>
        <v>0</v>
      </c>
      <c r="AB251" s="121"/>
      <c r="AC251" s="121"/>
      <c r="AD251" s="121"/>
      <c r="AE251" s="117">
        <f t="shared" si="119"/>
        <v>0</v>
      </c>
      <c r="AF251" s="118">
        <f t="shared" si="120"/>
        <v>0</v>
      </c>
      <c r="AG251" s="120"/>
      <c r="AH251" s="120"/>
      <c r="AI251" s="121"/>
      <c r="AJ251" s="117">
        <f t="shared" si="121"/>
        <v>0</v>
      </c>
      <c r="AK251" s="119">
        <f t="shared" si="122"/>
        <v>0</v>
      </c>
      <c r="AL251" s="53"/>
      <c r="AM251" s="53"/>
      <c r="AN251" s="53"/>
      <c r="AO251" s="54">
        <f t="shared" si="123"/>
        <v>0</v>
      </c>
      <c r="AP251" s="122">
        <f t="shared" si="124"/>
        <v>0</v>
      </c>
      <c r="AQ251" s="123">
        <f t="shared" si="125"/>
        <v>0</v>
      </c>
      <c r="AR251" s="123">
        <f t="shared" si="126"/>
        <v>0</v>
      </c>
      <c r="AS251" s="313"/>
      <c r="AT251" s="313"/>
      <c r="AU251" s="314"/>
      <c r="AV251" s="125">
        <f t="shared" si="127"/>
        <v>0</v>
      </c>
      <c r="AW251" s="119">
        <f t="shared" si="128"/>
        <v>0</v>
      </c>
      <c r="AX251" s="120"/>
      <c r="AY251" s="120"/>
      <c r="AZ251" s="127"/>
      <c r="BA251" s="126">
        <f t="shared" si="129"/>
        <v>0</v>
      </c>
      <c r="BB251" s="119">
        <f t="shared" si="130"/>
        <v>0</v>
      </c>
      <c r="BC251" s="120"/>
      <c r="BD251" s="120"/>
      <c r="BE251" s="127"/>
      <c r="BF251" s="126">
        <f t="shared" si="131"/>
        <v>0</v>
      </c>
      <c r="BG251" s="119">
        <f t="shared" si="132"/>
        <v>0</v>
      </c>
      <c r="BH251" s="120"/>
      <c r="BI251" s="120"/>
      <c r="BJ251" s="127"/>
      <c r="BK251" s="126">
        <f t="shared" si="133"/>
        <v>0</v>
      </c>
      <c r="BL251" s="119">
        <f t="shared" si="134"/>
        <v>0</v>
      </c>
      <c r="BM251" s="123">
        <f t="shared" si="135"/>
        <v>0</v>
      </c>
      <c r="BN251" s="123">
        <f t="shared" si="136"/>
        <v>0</v>
      </c>
      <c r="BO251" s="126">
        <f t="shared" si="144"/>
        <v>0</v>
      </c>
      <c r="BP251" s="128">
        <f t="shared" si="137"/>
        <v>0</v>
      </c>
      <c r="BQ251" s="22"/>
      <c r="BR251" s="129"/>
      <c r="BS251" s="130"/>
      <c r="BT251" s="257" t="str">
        <f t="shared" si="138"/>
        <v/>
      </c>
      <c r="BU251" s="257" t="str">
        <f t="shared" si="139"/>
        <v/>
      </c>
      <c r="BV251" s="257" t="str">
        <f t="shared" si="140"/>
        <v/>
      </c>
      <c r="BW251" s="257" t="str">
        <f t="shared" si="141"/>
        <v/>
      </c>
      <c r="BX251" s="258">
        <f t="shared" si="142"/>
        <v>0</v>
      </c>
      <c r="BY251" s="129"/>
      <c r="BZ251" s="130"/>
      <c r="CA251" s="130" t="str">
        <f t="shared" si="110"/>
        <v/>
      </c>
      <c r="CB251" s="130" t="str">
        <f t="shared" si="111"/>
        <v/>
      </c>
      <c r="CC251" s="130" t="str">
        <f t="shared" si="112"/>
        <v/>
      </c>
      <c r="CD251" s="130" t="str">
        <f t="shared" si="113"/>
        <v/>
      </c>
      <c r="CE251" s="131">
        <f t="shared" si="145"/>
        <v>0</v>
      </c>
      <c r="CF251" s="259">
        <f t="shared" si="143"/>
        <v>0</v>
      </c>
      <c r="CG251" s="132"/>
      <c r="CH251" s="132"/>
      <c r="CI251" s="132"/>
    </row>
    <row r="252" spans="1:87" s="24" customFormat="1" ht="12.75" customHeight="1" outlineLevel="1" x14ac:dyDescent="0.2">
      <c r="A252" s="177" t="s">
        <v>59</v>
      </c>
      <c r="B252" s="312" t="s">
        <v>60</v>
      </c>
      <c r="C252" s="24">
        <v>244</v>
      </c>
      <c r="D252" s="137"/>
      <c r="E252" s="138"/>
      <c r="F252" s="56"/>
      <c r="G252" s="135"/>
      <c r="H252" s="136"/>
      <c r="I252" s="139"/>
      <c r="J252" s="57"/>
      <c r="K252" s="113"/>
      <c r="L252" s="113"/>
      <c r="M252" s="113"/>
      <c r="N252" s="113"/>
      <c r="O252" s="114">
        <f t="shared" si="114"/>
        <v>0</v>
      </c>
      <c r="P252" s="113"/>
      <c r="Q252" s="113"/>
      <c r="R252" s="113"/>
      <c r="S252" s="113"/>
      <c r="T252" s="114">
        <f t="shared" si="115"/>
        <v>0</v>
      </c>
      <c r="U252" s="113">
        <f t="shared" si="116"/>
        <v>0</v>
      </c>
      <c r="V252" s="136"/>
      <c r="W252" s="313"/>
      <c r="X252" s="313"/>
      <c r="Y252" s="313"/>
      <c r="Z252" s="117">
        <f t="shared" si="117"/>
        <v>0</v>
      </c>
      <c r="AA252" s="118">
        <f t="shared" si="118"/>
        <v>0</v>
      </c>
      <c r="AB252" s="121"/>
      <c r="AC252" s="121"/>
      <c r="AD252" s="121"/>
      <c r="AE252" s="117">
        <f t="shared" si="119"/>
        <v>0</v>
      </c>
      <c r="AF252" s="118">
        <f t="shared" si="120"/>
        <v>0</v>
      </c>
      <c r="AG252" s="120"/>
      <c r="AH252" s="120"/>
      <c r="AI252" s="121"/>
      <c r="AJ252" s="117">
        <f t="shared" si="121"/>
        <v>0</v>
      </c>
      <c r="AK252" s="119">
        <f t="shared" si="122"/>
        <v>0</v>
      </c>
      <c r="AL252" s="53"/>
      <c r="AM252" s="53"/>
      <c r="AN252" s="53"/>
      <c r="AO252" s="54">
        <f t="shared" si="123"/>
        <v>0</v>
      </c>
      <c r="AP252" s="122">
        <f t="shared" si="124"/>
        <v>0</v>
      </c>
      <c r="AQ252" s="123">
        <f t="shared" si="125"/>
        <v>0</v>
      </c>
      <c r="AR252" s="123">
        <f t="shared" si="126"/>
        <v>0</v>
      </c>
      <c r="AS252" s="313"/>
      <c r="AT252" s="313"/>
      <c r="AU252" s="314"/>
      <c r="AV252" s="125">
        <f t="shared" si="127"/>
        <v>0</v>
      </c>
      <c r="AW252" s="119">
        <f t="shared" si="128"/>
        <v>0</v>
      </c>
      <c r="AX252" s="120"/>
      <c r="AY252" s="120"/>
      <c r="AZ252" s="127"/>
      <c r="BA252" s="126">
        <f t="shared" si="129"/>
        <v>0</v>
      </c>
      <c r="BB252" s="119">
        <f t="shared" si="130"/>
        <v>0</v>
      </c>
      <c r="BC252" s="120"/>
      <c r="BD252" s="120"/>
      <c r="BE252" s="127"/>
      <c r="BF252" s="126">
        <f t="shared" si="131"/>
        <v>0</v>
      </c>
      <c r="BG252" s="119">
        <f t="shared" si="132"/>
        <v>0</v>
      </c>
      <c r="BH252" s="120"/>
      <c r="BI252" s="120"/>
      <c r="BJ252" s="127"/>
      <c r="BK252" s="126">
        <f t="shared" si="133"/>
        <v>0</v>
      </c>
      <c r="BL252" s="119">
        <f t="shared" si="134"/>
        <v>0</v>
      </c>
      <c r="BM252" s="123">
        <f t="shared" si="135"/>
        <v>0</v>
      </c>
      <c r="BN252" s="123">
        <f t="shared" si="136"/>
        <v>0</v>
      </c>
      <c r="BO252" s="126">
        <f t="shared" si="144"/>
        <v>0</v>
      </c>
      <c r="BP252" s="128">
        <f t="shared" si="137"/>
        <v>0</v>
      </c>
      <c r="BQ252" s="22"/>
      <c r="BR252" s="129"/>
      <c r="BS252" s="130"/>
      <c r="BT252" s="257" t="str">
        <f t="shared" si="138"/>
        <v/>
      </c>
      <c r="BU252" s="257" t="str">
        <f t="shared" si="139"/>
        <v/>
      </c>
      <c r="BV252" s="257" t="str">
        <f t="shared" si="140"/>
        <v/>
      </c>
      <c r="BW252" s="257" t="str">
        <f t="shared" si="141"/>
        <v/>
      </c>
      <c r="BX252" s="258">
        <f t="shared" si="142"/>
        <v>0</v>
      </c>
      <c r="BY252" s="129"/>
      <c r="BZ252" s="130"/>
      <c r="CA252" s="130" t="str">
        <f t="shared" si="110"/>
        <v/>
      </c>
      <c r="CB252" s="130" t="str">
        <f t="shared" si="111"/>
        <v/>
      </c>
      <c r="CC252" s="130" t="str">
        <f t="shared" si="112"/>
        <v/>
      </c>
      <c r="CD252" s="130" t="str">
        <f t="shared" si="113"/>
        <v/>
      </c>
      <c r="CE252" s="131">
        <f t="shared" si="145"/>
        <v>0</v>
      </c>
      <c r="CF252" s="259">
        <f t="shared" si="143"/>
        <v>0</v>
      </c>
      <c r="CG252" s="132"/>
      <c r="CH252" s="132"/>
      <c r="CI252" s="132"/>
    </row>
    <row r="253" spans="1:87" s="24" customFormat="1" ht="12.75" customHeight="1" outlineLevel="1" x14ac:dyDescent="0.2">
      <c r="A253" s="177" t="s">
        <v>59</v>
      </c>
      <c r="B253" s="312" t="s">
        <v>60</v>
      </c>
      <c r="C253" s="24">
        <v>245</v>
      </c>
      <c r="D253" s="137"/>
      <c r="E253" s="138"/>
      <c r="F253" s="56"/>
      <c r="G253" s="135"/>
      <c r="H253" s="136"/>
      <c r="I253" s="139"/>
      <c r="J253" s="57"/>
      <c r="K253" s="113"/>
      <c r="L253" s="113"/>
      <c r="M253" s="113"/>
      <c r="N253" s="113"/>
      <c r="O253" s="114">
        <f t="shared" si="114"/>
        <v>0</v>
      </c>
      <c r="P253" s="113"/>
      <c r="Q253" s="113"/>
      <c r="R253" s="113"/>
      <c r="S253" s="113"/>
      <c r="T253" s="114">
        <f t="shared" si="115"/>
        <v>0</v>
      </c>
      <c r="U253" s="113">
        <f t="shared" si="116"/>
        <v>0</v>
      </c>
      <c r="V253" s="136"/>
      <c r="W253" s="313"/>
      <c r="X253" s="313"/>
      <c r="Y253" s="313"/>
      <c r="Z253" s="117">
        <f t="shared" si="117"/>
        <v>0</v>
      </c>
      <c r="AA253" s="118">
        <f t="shared" si="118"/>
        <v>0</v>
      </c>
      <c r="AB253" s="121"/>
      <c r="AC253" s="121"/>
      <c r="AD253" s="121"/>
      <c r="AE253" s="117">
        <f t="shared" si="119"/>
        <v>0</v>
      </c>
      <c r="AF253" s="118">
        <f t="shared" si="120"/>
        <v>0</v>
      </c>
      <c r="AG253" s="120"/>
      <c r="AH253" s="120"/>
      <c r="AI253" s="121"/>
      <c r="AJ253" s="117">
        <f t="shared" si="121"/>
        <v>0</v>
      </c>
      <c r="AK253" s="119">
        <f t="shared" si="122"/>
        <v>0</v>
      </c>
      <c r="AL253" s="53"/>
      <c r="AM253" s="53"/>
      <c r="AN253" s="53"/>
      <c r="AO253" s="54">
        <f t="shared" si="123"/>
        <v>0</v>
      </c>
      <c r="AP253" s="122">
        <f t="shared" si="124"/>
        <v>0</v>
      </c>
      <c r="AQ253" s="123">
        <f t="shared" si="125"/>
        <v>0</v>
      </c>
      <c r="AR253" s="123">
        <f t="shared" si="126"/>
        <v>0</v>
      </c>
      <c r="AS253" s="313"/>
      <c r="AT253" s="313"/>
      <c r="AU253" s="314"/>
      <c r="AV253" s="125">
        <f t="shared" si="127"/>
        <v>0</v>
      </c>
      <c r="AW253" s="119">
        <f t="shared" si="128"/>
        <v>0</v>
      </c>
      <c r="AX253" s="120"/>
      <c r="AY253" s="120"/>
      <c r="AZ253" s="127"/>
      <c r="BA253" s="126">
        <f t="shared" si="129"/>
        <v>0</v>
      </c>
      <c r="BB253" s="119">
        <f t="shared" si="130"/>
        <v>0</v>
      </c>
      <c r="BC253" s="120"/>
      <c r="BD253" s="120"/>
      <c r="BE253" s="127"/>
      <c r="BF253" s="126">
        <f t="shared" si="131"/>
        <v>0</v>
      </c>
      <c r="BG253" s="119">
        <f t="shared" si="132"/>
        <v>0</v>
      </c>
      <c r="BH253" s="120"/>
      <c r="BI253" s="120"/>
      <c r="BJ253" s="127"/>
      <c r="BK253" s="126">
        <f t="shared" si="133"/>
        <v>0</v>
      </c>
      <c r="BL253" s="119">
        <f t="shared" si="134"/>
        <v>0</v>
      </c>
      <c r="BM253" s="123">
        <f t="shared" si="135"/>
        <v>0</v>
      </c>
      <c r="BN253" s="123">
        <f t="shared" si="136"/>
        <v>0</v>
      </c>
      <c r="BO253" s="126">
        <f t="shared" si="144"/>
        <v>0</v>
      </c>
      <c r="BP253" s="128">
        <f t="shared" si="137"/>
        <v>0</v>
      </c>
      <c r="BQ253" s="22"/>
      <c r="BR253" s="129"/>
      <c r="BS253" s="130"/>
      <c r="BT253" s="257" t="str">
        <f t="shared" si="138"/>
        <v/>
      </c>
      <c r="BU253" s="257" t="str">
        <f t="shared" si="139"/>
        <v/>
      </c>
      <c r="BV253" s="257" t="str">
        <f t="shared" si="140"/>
        <v/>
      </c>
      <c r="BW253" s="257" t="str">
        <f t="shared" si="141"/>
        <v/>
      </c>
      <c r="BX253" s="258">
        <f t="shared" si="142"/>
        <v>0</v>
      </c>
      <c r="BY253" s="129"/>
      <c r="BZ253" s="130"/>
      <c r="CA253" s="130" t="str">
        <f t="shared" si="110"/>
        <v/>
      </c>
      <c r="CB253" s="130" t="str">
        <f t="shared" si="111"/>
        <v/>
      </c>
      <c r="CC253" s="130" t="str">
        <f t="shared" si="112"/>
        <v/>
      </c>
      <c r="CD253" s="130" t="str">
        <f t="shared" si="113"/>
        <v/>
      </c>
      <c r="CE253" s="131">
        <f t="shared" si="145"/>
        <v>0</v>
      </c>
      <c r="CF253" s="259">
        <f t="shared" si="143"/>
        <v>0</v>
      </c>
      <c r="CG253" s="132"/>
      <c r="CH253" s="132"/>
      <c r="CI253" s="132"/>
    </row>
    <row r="254" spans="1:87" s="24" customFormat="1" ht="12.75" customHeight="1" outlineLevel="1" x14ac:dyDescent="0.2">
      <c r="A254" s="177" t="s">
        <v>59</v>
      </c>
      <c r="B254" s="312" t="s">
        <v>60</v>
      </c>
      <c r="C254" s="24">
        <v>246</v>
      </c>
      <c r="D254" s="137"/>
      <c r="E254" s="138"/>
      <c r="F254" s="56"/>
      <c r="G254" s="135"/>
      <c r="H254" s="136"/>
      <c r="I254" s="139"/>
      <c r="J254" s="57"/>
      <c r="K254" s="113"/>
      <c r="L254" s="113"/>
      <c r="M254" s="113"/>
      <c r="N254" s="113"/>
      <c r="O254" s="114">
        <f t="shared" si="114"/>
        <v>0</v>
      </c>
      <c r="P254" s="113"/>
      <c r="Q254" s="113"/>
      <c r="R254" s="113"/>
      <c r="S254" s="113"/>
      <c r="T254" s="114">
        <f t="shared" si="115"/>
        <v>0</v>
      </c>
      <c r="U254" s="113">
        <f t="shared" si="116"/>
        <v>0</v>
      </c>
      <c r="V254" s="136"/>
      <c r="W254" s="313"/>
      <c r="X254" s="313"/>
      <c r="Y254" s="313"/>
      <c r="Z254" s="117">
        <f t="shared" si="117"/>
        <v>0</v>
      </c>
      <c r="AA254" s="118">
        <f t="shared" si="118"/>
        <v>0</v>
      </c>
      <c r="AB254" s="121"/>
      <c r="AC254" s="121"/>
      <c r="AD254" s="121"/>
      <c r="AE254" s="117">
        <f t="shared" si="119"/>
        <v>0</v>
      </c>
      <c r="AF254" s="118">
        <f t="shared" si="120"/>
        <v>0</v>
      </c>
      <c r="AG254" s="120"/>
      <c r="AH254" s="120"/>
      <c r="AI254" s="121"/>
      <c r="AJ254" s="117">
        <f t="shared" si="121"/>
        <v>0</v>
      </c>
      <c r="AK254" s="119">
        <f t="shared" si="122"/>
        <v>0</v>
      </c>
      <c r="AL254" s="53"/>
      <c r="AM254" s="53"/>
      <c r="AN254" s="53"/>
      <c r="AO254" s="54">
        <f t="shared" si="123"/>
        <v>0</v>
      </c>
      <c r="AP254" s="122">
        <f t="shared" si="124"/>
        <v>0</v>
      </c>
      <c r="AQ254" s="123">
        <f t="shared" si="125"/>
        <v>0</v>
      </c>
      <c r="AR254" s="123">
        <f t="shared" si="126"/>
        <v>0</v>
      </c>
      <c r="AS254" s="313"/>
      <c r="AT254" s="313"/>
      <c r="AU254" s="314"/>
      <c r="AV254" s="125">
        <f t="shared" si="127"/>
        <v>0</v>
      </c>
      <c r="AW254" s="119">
        <f t="shared" si="128"/>
        <v>0</v>
      </c>
      <c r="AX254" s="120"/>
      <c r="AY254" s="120"/>
      <c r="AZ254" s="127"/>
      <c r="BA254" s="126">
        <f t="shared" si="129"/>
        <v>0</v>
      </c>
      <c r="BB254" s="119">
        <f t="shared" si="130"/>
        <v>0</v>
      </c>
      <c r="BC254" s="120"/>
      <c r="BD254" s="120"/>
      <c r="BE254" s="127"/>
      <c r="BF254" s="126">
        <f t="shared" si="131"/>
        <v>0</v>
      </c>
      <c r="BG254" s="119">
        <f t="shared" si="132"/>
        <v>0</v>
      </c>
      <c r="BH254" s="120"/>
      <c r="BI254" s="120"/>
      <c r="BJ254" s="127"/>
      <c r="BK254" s="126">
        <f t="shared" si="133"/>
        <v>0</v>
      </c>
      <c r="BL254" s="119">
        <f t="shared" si="134"/>
        <v>0</v>
      </c>
      <c r="BM254" s="123">
        <f t="shared" si="135"/>
        <v>0</v>
      </c>
      <c r="BN254" s="123">
        <f t="shared" si="136"/>
        <v>0</v>
      </c>
      <c r="BO254" s="126">
        <f t="shared" si="144"/>
        <v>0</v>
      </c>
      <c r="BP254" s="128">
        <f t="shared" si="137"/>
        <v>0</v>
      </c>
      <c r="BQ254" s="22"/>
      <c r="BR254" s="129"/>
      <c r="BS254" s="130"/>
      <c r="BT254" s="257" t="str">
        <f t="shared" si="138"/>
        <v/>
      </c>
      <c r="BU254" s="257" t="str">
        <f t="shared" si="139"/>
        <v/>
      </c>
      <c r="BV254" s="257" t="str">
        <f t="shared" si="140"/>
        <v/>
      </c>
      <c r="BW254" s="257" t="str">
        <f t="shared" si="141"/>
        <v/>
      </c>
      <c r="BX254" s="258">
        <f t="shared" si="142"/>
        <v>0</v>
      </c>
      <c r="BY254" s="129"/>
      <c r="BZ254" s="130"/>
      <c r="CA254" s="130" t="str">
        <f t="shared" si="110"/>
        <v/>
      </c>
      <c r="CB254" s="130" t="str">
        <f t="shared" si="111"/>
        <v/>
      </c>
      <c r="CC254" s="130" t="str">
        <f t="shared" si="112"/>
        <v/>
      </c>
      <c r="CD254" s="130" t="str">
        <f t="shared" si="113"/>
        <v/>
      </c>
      <c r="CE254" s="131">
        <f t="shared" si="145"/>
        <v>0</v>
      </c>
      <c r="CF254" s="259">
        <f t="shared" si="143"/>
        <v>0</v>
      </c>
      <c r="CG254" s="132"/>
      <c r="CH254" s="132"/>
      <c r="CI254" s="132"/>
    </row>
    <row r="255" spans="1:87" s="24" customFormat="1" ht="12.75" customHeight="1" outlineLevel="1" x14ac:dyDescent="0.2">
      <c r="A255" s="177" t="s">
        <v>59</v>
      </c>
      <c r="B255" s="312" t="s">
        <v>60</v>
      </c>
      <c r="C255" s="24">
        <v>247</v>
      </c>
      <c r="D255" s="137"/>
      <c r="E255" s="138"/>
      <c r="F255" s="56"/>
      <c r="G255" s="135"/>
      <c r="H255" s="136"/>
      <c r="I255" s="139"/>
      <c r="J255" s="57"/>
      <c r="K255" s="113"/>
      <c r="L255" s="113"/>
      <c r="M255" s="113"/>
      <c r="N255" s="113"/>
      <c r="O255" s="114">
        <f t="shared" si="114"/>
        <v>0</v>
      </c>
      <c r="P255" s="113"/>
      <c r="Q255" s="113"/>
      <c r="R255" s="113"/>
      <c r="S255" s="113"/>
      <c r="T255" s="114">
        <f t="shared" si="115"/>
        <v>0</v>
      </c>
      <c r="U255" s="113">
        <f t="shared" si="116"/>
        <v>0</v>
      </c>
      <c r="V255" s="136"/>
      <c r="W255" s="313"/>
      <c r="X255" s="313"/>
      <c r="Y255" s="313"/>
      <c r="Z255" s="117">
        <f t="shared" si="117"/>
        <v>0</v>
      </c>
      <c r="AA255" s="118">
        <f t="shared" si="118"/>
        <v>0</v>
      </c>
      <c r="AB255" s="121"/>
      <c r="AC255" s="121"/>
      <c r="AD255" s="121"/>
      <c r="AE255" s="117">
        <f t="shared" si="119"/>
        <v>0</v>
      </c>
      <c r="AF255" s="118">
        <f t="shared" si="120"/>
        <v>0</v>
      </c>
      <c r="AG255" s="120"/>
      <c r="AH255" s="120"/>
      <c r="AI255" s="121"/>
      <c r="AJ255" s="117">
        <f t="shared" si="121"/>
        <v>0</v>
      </c>
      <c r="AK255" s="119">
        <f t="shared" si="122"/>
        <v>0</v>
      </c>
      <c r="AL255" s="53"/>
      <c r="AM255" s="53"/>
      <c r="AN255" s="53"/>
      <c r="AO255" s="54">
        <f t="shared" si="123"/>
        <v>0</v>
      </c>
      <c r="AP255" s="122">
        <f t="shared" si="124"/>
        <v>0</v>
      </c>
      <c r="AQ255" s="123">
        <f t="shared" si="125"/>
        <v>0</v>
      </c>
      <c r="AR255" s="123">
        <f t="shared" si="126"/>
        <v>0</v>
      </c>
      <c r="AS255" s="313"/>
      <c r="AT255" s="313"/>
      <c r="AU255" s="314"/>
      <c r="AV255" s="125">
        <f t="shared" si="127"/>
        <v>0</v>
      </c>
      <c r="AW255" s="119">
        <f t="shared" si="128"/>
        <v>0</v>
      </c>
      <c r="AX255" s="120"/>
      <c r="AY255" s="120"/>
      <c r="AZ255" s="127"/>
      <c r="BA255" s="126">
        <f t="shared" si="129"/>
        <v>0</v>
      </c>
      <c r="BB255" s="119">
        <f t="shared" si="130"/>
        <v>0</v>
      </c>
      <c r="BC255" s="120"/>
      <c r="BD255" s="120"/>
      <c r="BE255" s="127"/>
      <c r="BF255" s="126">
        <f t="shared" si="131"/>
        <v>0</v>
      </c>
      <c r="BG255" s="119">
        <f t="shared" si="132"/>
        <v>0</v>
      </c>
      <c r="BH255" s="120"/>
      <c r="BI255" s="120"/>
      <c r="BJ255" s="127"/>
      <c r="BK255" s="126">
        <f t="shared" si="133"/>
        <v>0</v>
      </c>
      <c r="BL255" s="119">
        <f t="shared" si="134"/>
        <v>0</v>
      </c>
      <c r="BM255" s="123">
        <f t="shared" si="135"/>
        <v>0</v>
      </c>
      <c r="BN255" s="123">
        <f t="shared" si="136"/>
        <v>0</v>
      </c>
      <c r="BO255" s="126">
        <f t="shared" si="144"/>
        <v>0</v>
      </c>
      <c r="BP255" s="128">
        <f t="shared" si="137"/>
        <v>0</v>
      </c>
      <c r="BQ255" s="22"/>
      <c r="BR255" s="129"/>
      <c r="BS255" s="130"/>
      <c r="BT255" s="257" t="str">
        <f t="shared" si="138"/>
        <v/>
      </c>
      <c r="BU255" s="257" t="str">
        <f t="shared" si="139"/>
        <v/>
      </c>
      <c r="BV255" s="257" t="str">
        <f t="shared" si="140"/>
        <v/>
      </c>
      <c r="BW255" s="257" t="str">
        <f t="shared" si="141"/>
        <v/>
      </c>
      <c r="BX255" s="258">
        <f t="shared" si="142"/>
        <v>0</v>
      </c>
      <c r="BY255" s="129"/>
      <c r="BZ255" s="130"/>
      <c r="CA255" s="130" t="str">
        <f t="shared" si="110"/>
        <v/>
      </c>
      <c r="CB255" s="130" t="str">
        <f t="shared" si="111"/>
        <v/>
      </c>
      <c r="CC255" s="130" t="str">
        <f t="shared" si="112"/>
        <v/>
      </c>
      <c r="CD255" s="130" t="str">
        <f t="shared" si="113"/>
        <v/>
      </c>
      <c r="CE255" s="131">
        <f t="shared" si="145"/>
        <v>0</v>
      </c>
      <c r="CF255" s="259">
        <f t="shared" si="143"/>
        <v>0</v>
      </c>
      <c r="CG255" s="132"/>
      <c r="CH255" s="132"/>
      <c r="CI255" s="132"/>
    </row>
    <row r="256" spans="1:87" s="24" customFormat="1" ht="12.75" customHeight="1" outlineLevel="1" x14ac:dyDescent="0.2">
      <c r="A256" s="177" t="s">
        <v>59</v>
      </c>
      <c r="B256" s="312" t="s">
        <v>60</v>
      </c>
      <c r="C256" s="24">
        <v>248</v>
      </c>
      <c r="D256" s="137"/>
      <c r="E256" s="138"/>
      <c r="F256" s="56"/>
      <c r="G256" s="135"/>
      <c r="H256" s="136"/>
      <c r="I256" s="139"/>
      <c r="J256" s="57"/>
      <c r="K256" s="113"/>
      <c r="L256" s="113"/>
      <c r="M256" s="113"/>
      <c r="N256" s="113"/>
      <c r="O256" s="114">
        <f t="shared" si="114"/>
        <v>0</v>
      </c>
      <c r="P256" s="113"/>
      <c r="Q256" s="113"/>
      <c r="R256" s="113"/>
      <c r="S256" s="113"/>
      <c r="T256" s="114">
        <f t="shared" si="115"/>
        <v>0</v>
      </c>
      <c r="U256" s="113">
        <f t="shared" si="116"/>
        <v>0</v>
      </c>
      <c r="V256" s="136"/>
      <c r="W256" s="313"/>
      <c r="X256" s="313"/>
      <c r="Y256" s="313"/>
      <c r="Z256" s="117">
        <f t="shared" si="117"/>
        <v>0</v>
      </c>
      <c r="AA256" s="118">
        <f t="shared" si="118"/>
        <v>0</v>
      </c>
      <c r="AB256" s="121"/>
      <c r="AC256" s="121"/>
      <c r="AD256" s="121"/>
      <c r="AE256" s="117">
        <f t="shared" si="119"/>
        <v>0</v>
      </c>
      <c r="AF256" s="118">
        <f t="shared" si="120"/>
        <v>0</v>
      </c>
      <c r="AG256" s="120"/>
      <c r="AH256" s="120"/>
      <c r="AI256" s="121"/>
      <c r="AJ256" s="117">
        <f t="shared" si="121"/>
        <v>0</v>
      </c>
      <c r="AK256" s="119">
        <f t="shared" si="122"/>
        <v>0</v>
      </c>
      <c r="AL256" s="53"/>
      <c r="AM256" s="53"/>
      <c r="AN256" s="53"/>
      <c r="AO256" s="54">
        <f t="shared" si="123"/>
        <v>0</v>
      </c>
      <c r="AP256" s="122">
        <f t="shared" si="124"/>
        <v>0</v>
      </c>
      <c r="AQ256" s="123">
        <f t="shared" si="125"/>
        <v>0</v>
      </c>
      <c r="AR256" s="123">
        <f t="shared" si="126"/>
        <v>0</v>
      </c>
      <c r="AS256" s="313"/>
      <c r="AT256" s="313"/>
      <c r="AU256" s="314"/>
      <c r="AV256" s="125">
        <f t="shared" si="127"/>
        <v>0</v>
      </c>
      <c r="AW256" s="119">
        <f t="shared" si="128"/>
        <v>0</v>
      </c>
      <c r="AX256" s="120"/>
      <c r="AY256" s="120"/>
      <c r="AZ256" s="127"/>
      <c r="BA256" s="126">
        <f t="shared" si="129"/>
        <v>0</v>
      </c>
      <c r="BB256" s="119">
        <f t="shared" si="130"/>
        <v>0</v>
      </c>
      <c r="BC256" s="120"/>
      <c r="BD256" s="120"/>
      <c r="BE256" s="127"/>
      <c r="BF256" s="126">
        <f t="shared" si="131"/>
        <v>0</v>
      </c>
      <c r="BG256" s="119">
        <f t="shared" si="132"/>
        <v>0</v>
      </c>
      <c r="BH256" s="120"/>
      <c r="BI256" s="120"/>
      <c r="BJ256" s="127"/>
      <c r="BK256" s="126">
        <f t="shared" si="133"/>
        <v>0</v>
      </c>
      <c r="BL256" s="119">
        <f t="shared" si="134"/>
        <v>0</v>
      </c>
      <c r="BM256" s="123">
        <f t="shared" si="135"/>
        <v>0</v>
      </c>
      <c r="BN256" s="123">
        <f t="shared" si="136"/>
        <v>0</v>
      </c>
      <c r="BO256" s="126">
        <f t="shared" si="144"/>
        <v>0</v>
      </c>
      <c r="BP256" s="128">
        <f t="shared" si="137"/>
        <v>0</v>
      </c>
      <c r="BQ256" s="22"/>
      <c r="BR256" s="129"/>
      <c r="BS256" s="130"/>
      <c r="BT256" s="257" t="str">
        <f t="shared" si="138"/>
        <v/>
      </c>
      <c r="BU256" s="257" t="str">
        <f t="shared" si="139"/>
        <v/>
      </c>
      <c r="BV256" s="257" t="str">
        <f t="shared" si="140"/>
        <v/>
      </c>
      <c r="BW256" s="257" t="str">
        <f t="shared" si="141"/>
        <v/>
      </c>
      <c r="BX256" s="258">
        <f t="shared" si="142"/>
        <v>0</v>
      </c>
      <c r="BY256" s="129"/>
      <c r="BZ256" s="130"/>
      <c r="CA256" s="130" t="str">
        <f t="shared" si="110"/>
        <v/>
      </c>
      <c r="CB256" s="130" t="str">
        <f t="shared" si="111"/>
        <v/>
      </c>
      <c r="CC256" s="130" t="str">
        <f t="shared" si="112"/>
        <v/>
      </c>
      <c r="CD256" s="130" t="str">
        <f t="shared" si="113"/>
        <v/>
      </c>
      <c r="CE256" s="131">
        <f t="shared" si="145"/>
        <v>0</v>
      </c>
      <c r="CF256" s="259">
        <f t="shared" si="143"/>
        <v>0</v>
      </c>
      <c r="CG256" s="132"/>
      <c r="CH256" s="132"/>
      <c r="CI256" s="132"/>
    </row>
    <row r="257" spans="1:87" s="24" customFormat="1" ht="12.75" customHeight="1" outlineLevel="1" x14ac:dyDescent="0.2">
      <c r="A257" s="177" t="s">
        <v>59</v>
      </c>
      <c r="B257" s="312" t="s">
        <v>60</v>
      </c>
      <c r="C257" s="24">
        <v>249</v>
      </c>
      <c r="D257" s="137"/>
      <c r="E257" s="138"/>
      <c r="F257" s="56"/>
      <c r="G257" s="135"/>
      <c r="H257" s="136"/>
      <c r="I257" s="139"/>
      <c r="J257" s="57"/>
      <c r="K257" s="113"/>
      <c r="L257" s="113"/>
      <c r="M257" s="113"/>
      <c r="N257" s="113"/>
      <c r="O257" s="114">
        <f t="shared" si="114"/>
        <v>0</v>
      </c>
      <c r="P257" s="113"/>
      <c r="Q257" s="113"/>
      <c r="R257" s="113"/>
      <c r="S257" s="113"/>
      <c r="T257" s="114">
        <f t="shared" si="115"/>
        <v>0</v>
      </c>
      <c r="U257" s="113">
        <f t="shared" si="116"/>
        <v>0</v>
      </c>
      <c r="V257" s="136"/>
      <c r="W257" s="313"/>
      <c r="X257" s="313"/>
      <c r="Y257" s="313"/>
      <c r="Z257" s="117">
        <f t="shared" si="117"/>
        <v>0</v>
      </c>
      <c r="AA257" s="118">
        <f t="shared" si="118"/>
        <v>0</v>
      </c>
      <c r="AB257" s="121"/>
      <c r="AC257" s="121"/>
      <c r="AD257" s="121"/>
      <c r="AE257" s="117">
        <f t="shared" si="119"/>
        <v>0</v>
      </c>
      <c r="AF257" s="118">
        <f t="shared" si="120"/>
        <v>0</v>
      </c>
      <c r="AG257" s="120"/>
      <c r="AH257" s="120"/>
      <c r="AI257" s="121"/>
      <c r="AJ257" s="117">
        <f t="shared" si="121"/>
        <v>0</v>
      </c>
      <c r="AK257" s="119">
        <f t="shared" si="122"/>
        <v>0</v>
      </c>
      <c r="AL257" s="53"/>
      <c r="AM257" s="53"/>
      <c r="AN257" s="53"/>
      <c r="AO257" s="54">
        <f t="shared" si="123"/>
        <v>0</v>
      </c>
      <c r="AP257" s="122">
        <f t="shared" si="124"/>
        <v>0</v>
      </c>
      <c r="AQ257" s="123">
        <f t="shared" si="125"/>
        <v>0</v>
      </c>
      <c r="AR257" s="123">
        <f t="shared" si="126"/>
        <v>0</v>
      </c>
      <c r="AS257" s="313"/>
      <c r="AT257" s="313"/>
      <c r="AU257" s="314"/>
      <c r="AV257" s="125">
        <f t="shared" si="127"/>
        <v>0</v>
      </c>
      <c r="AW257" s="119">
        <f t="shared" si="128"/>
        <v>0</v>
      </c>
      <c r="AX257" s="120"/>
      <c r="AY257" s="120"/>
      <c r="AZ257" s="127"/>
      <c r="BA257" s="126">
        <f t="shared" si="129"/>
        <v>0</v>
      </c>
      <c r="BB257" s="119">
        <f t="shared" si="130"/>
        <v>0</v>
      </c>
      <c r="BC257" s="120"/>
      <c r="BD257" s="120"/>
      <c r="BE257" s="127"/>
      <c r="BF257" s="126">
        <f t="shared" si="131"/>
        <v>0</v>
      </c>
      <c r="BG257" s="119">
        <f t="shared" si="132"/>
        <v>0</v>
      </c>
      <c r="BH257" s="120"/>
      <c r="BI257" s="120"/>
      <c r="BJ257" s="127"/>
      <c r="BK257" s="126">
        <f t="shared" si="133"/>
        <v>0</v>
      </c>
      <c r="BL257" s="119">
        <f t="shared" si="134"/>
        <v>0</v>
      </c>
      <c r="BM257" s="123">
        <f t="shared" si="135"/>
        <v>0</v>
      </c>
      <c r="BN257" s="123">
        <f t="shared" si="136"/>
        <v>0</v>
      </c>
      <c r="BO257" s="126">
        <f t="shared" si="144"/>
        <v>0</v>
      </c>
      <c r="BP257" s="128">
        <f t="shared" si="137"/>
        <v>0</v>
      </c>
      <c r="BQ257" s="22"/>
      <c r="BR257" s="129"/>
      <c r="BS257" s="130"/>
      <c r="BT257" s="257" t="str">
        <f t="shared" si="138"/>
        <v/>
      </c>
      <c r="BU257" s="257" t="str">
        <f t="shared" si="139"/>
        <v/>
      </c>
      <c r="BV257" s="257" t="str">
        <f t="shared" si="140"/>
        <v/>
      </c>
      <c r="BW257" s="257" t="str">
        <f t="shared" si="141"/>
        <v/>
      </c>
      <c r="BX257" s="258">
        <f t="shared" si="142"/>
        <v>0</v>
      </c>
      <c r="BY257" s="129"/>
      <c r="BZ257" s="130"/>
      <c r="CA257" s="130" t="str">
        <f t="shared" si="110"/>
        <v/>
      </c>
      <c r="CB257" s="130" t="str">
        <f t="shared" si="111"/>
        <v/>
      </c>
      <c r="CC257" s="130" t="str">
        <f t="shared" si="112"/>
        <v/>
      </c>
      <c r="CD257" s="130" t="str">
        <f t="shared" si="113"/>
        <v/>
      </c>
      <c r="CE257" s="131">
        <f t="shared" si="145"/>
        <v>0</v>
      </c>
      <c r="CF257" s="259">
        <f t="shared" si="143"/>
        <v>0</v>
      </c>
      <c r="CG257" s="132"/>
      <c r="CH257" s="132"/>
      <c r="CI257" s="132"/>
    </row>
    <row r="258" spans="1:87" s="24" customFormat="1" ht="12.75" customHeight="1" outlineLevel="1" x14ac:dyDescent="0.2">
      <c r="A258" s="177" t="s">
        <v>59</v>
      </c>
      <c r="B258" s="312" t="s">
        <v>60</v>
      </c>
      <c r="C258" s="24">
        <v>250</v>
      </c>
      <c r="D258" s="137"/>
      <c r="E258" s="138"/>
      <c r="F258" s="56"/>
      <c r="G258" s="135"/>
      <c r="H258" s="136"/>
      <c r="I258" s="139"/>
      <c r="J258" s="57"/>
      <c r="K258" s="113"/>
      <c r="L258" s="113"/>
      <c r="M258" s="113"/>
      <c r="N258" s="113"/>
      <c r="O258" s="114">
        <f t="shared" si="114"/>
        <v>0</v>
      </c>
      <c r="P258" s="113"/>
      <c r="Q258" s="113"/>
      <c r="R258" s="113"/>
      <c r="S258" s="113"/>
      <c r="T258" s="114">
        <f t="shared" si="115"/>
        <v>0</v>
      </c>
      <c r="U258" s="113">
        <f t="shared" si="116"/>
        <v>0</v>
      </c>
      <c r="V258" s="136"/>
      <c r="W258" s="313"/>
      <c r="X258" s="313"/>
      <c r="Y258" s="313"/>
      <c r="Z258" s="117">
        <f t="shared" si="117"/>
        <v>0</v>
      </c>
      <c r="AA258" s="118">
        <f t="shared" si="118"/>
        <v>0</v>
      </c>
      <c r="AB258" s="121"/>
      <c r="AC258" s="121"/>
      <c r="AD258" s="121"/>
      <c r="AE258" s="117">
        <f t="shared" si="119"/>
        <v>0</v>
      </c>
      <c r="AF258" s="118">
        <f t="shared" si="120"/>
        <v>0</v>
      </c>
      <c r="AG258" s="120"/>
      <c r="AH258" s="120"/>
      <c r="AI258" s="121"/>
      <c r="AJ258" s="117">
        <f t="shared" si="121"/>
        <v>0</v>
      </c>
      <c r="AK258" s="119">
        <f t="shared" si="122"/>
        <v>0</v>
      </c>
      <c r="AL258" s="53"/>
      <c r="AM258" s="53"/>
      <c r="AN258" s="53"/>
      <c r="AO258" s="54">
        <f t="shared" si="123"/>
        <v>0</v>
      </c>
      <c r="AP258" s="122">
        <f t="shared" si="124"/>
        <v>0</v>
      </c>
      <c r="AQ258" s="123">
        <f t="shared" si="125"/>
        <v>0</v>
      </c>
      <c r="AR258" s="123">
        <f t="shared" si="126"/>
        <v>0</v>
      </c>
      <c r="AS258" s="313"/>
      <c r="AT258" s="313"/>
      <c r="AU258" s="314"/>
      <c r="AV258" s="125">
        <f t="shared" si="127"/>
        <v>0</v>
      </c>
      <c r="AW258" s="119">
        <f t="shared" si="128"/>
        <v>0</v>
      </c>
      <c r="AX258" s="120"/>
      <c r="AY258" s="120"/>
      <c r="AZ258" s="127"/>
      <c r="BA258" s="126">
        <f t="shared" si="129"/>
        <v>0</v>
      </c>
      <c r="BB258" s="119">
        <f t="shared" si="130"/>
        <v>0</v>
      </c>
      <c r="BC258" s="120"/>
      <c r="BD258" s="120"/>
      <c r="BE258" s="127"/>
      <c r="BF258" s="126">
        <f t="shared" si="131"/>
        <v>0</v>
      </c>
      <c r="BG258" s="119">
        <f t="shared" si="132"/>
        <v>0</v>
      </c>
      <c r="BH258" s="120"/>
      <c r="BI258" s="120"/>
      <c r="BJ258" s="127"/>
      <c r="BK258" s="126">
        <f t="shared" si="133"/>
        <v>0</v>
      </c>
      <c r="BL258" s="119">
        <f t="shared" si="134"/>
        <v>0</v>
      </c>
      <c r="BM258" s="123">
        <f t="shared" si="135"/>
        <v>0</v>
      </c>
      <c r="BN258" s="123">
        <f t="shared" si="136"/>
        <v>0</v>
      </c>
      <c r="BO258" s="126">
        <f t="shared" si="144"/>
        <v>0</v>
      </c>
      <c r="BP258" s="128">
        <f t="shared" si="137"/>
        <v>0</v>
      </c>
      <c r="BQ258" s="22"/>
      <c r="BR258" s="129"/>
      <c r="BS258" s="130"/>
      <c r="BT258" s="257" t="str">
        <f t="shared" si="138"/>
        <v/>
      </c>
      <c r="BU258" s="257" t="str">
        <f t="shared" si="139"/>
        <v/>
      </c>
      <c r="BV258" s="257" t="str">
        <f t="shared" si="140"/>
        <v/>
      </c>
      <c r="BW258" s="257" t="str">
        <f t="shared" si="141"/>
        <v/>
      </c>
      <c r="BX258" s="258">
        <f t="shared" si="142"/>
        <v>0</v>
      </c>
      <c r="BY258" s="129"/>
      <c r="BZ258" s="130"/>
      <c r="CA258" s="130" t="str">
        <f t="shared" si="110"/>
        <v/>
      </c>
      <c r="CB258" s="130" t="str">
        <f t="shared" si="111"/>
        <v/>
      </c>
      <c r="CC258" s="130" t="str">
        <f t="shared" si="112"/>
        <v/>
      </c>
      <c r="CD258" s="130" t="str">
        <f t="shared" si="113"/>
        <v/>
      </c>
      <c r="CE258" s="131">
        <f t="shared" si="145"/>
        <v>0</v>
      </c>
      <c r="CF258" s="259">
        <f t="shared" si="143"/>
        <v>0</v>
      </c>
      <c r="CG258" s="132"/>
      <c r="CH258" s="132"/>
      <c r="CI258" s="132"/>
    </row>
    <row r="259" spans="1:87" s="24" customFormat="1" ht="12.75" customHeight="1" outlineLevel="1" x14ac:dyDescent="0.2">
      <c r="A259" s="177" t="s">
        <v>59</v>
      </c>
      <c r="B259" s="312" t="s">
        <v>60</v>
      </c>
      <c r="C259" s="24">
        <v>251</v>
      </c>
      <c r="D259" s="137"/>
      <c r="E259" s="138"/>
      <c r="F259" s="56"/>
      <c r="G259" s="135"/>
      <c r="H259" s="136"/>
      <c r="I259" s="139"/>
      <c r="J259" s="57"/>
      <c r="K259" s="113"/>
      <c r="L259" s="113"/>
      <c r="M259" s="113"/>
      <c r="N259" s="113"/>
      <c r="O259" s="114">
        <f t="shared" si="114"/>
        <v>0</v>
      </c>
      <c r="P259" s="113"/>
      <c r="Q259" s="113"/>
      <c r="R259" s="113"/>
      <c r="S259" s="113"/>
      <c r="T259" s="114">
        <f t="shared" si="115"/>
        <v>0</v>
      </c>
      <c r="U259" s="113">
        <f t="shared" si="116"/>
        <v>0</v>
      </c>
      <c r="V259" s="136"/>
      <c r="W259" s="313"/>
      <c r="X259" s="313"/>
      <c r="Y259" s="313"/>
      <c r="Z259" s="117">
        <f t="shared" si="117"/>
        <v>0</v>
      </c>
      <c r="AA259" s="118">
        <f t="shared" si="118"/>
        <v>0</v>
      </c>
      <c r="AB259" s="121"/>
      <c r="AC259" s="121"/>
      <c r="AD259" s="121"/>
      <c r="AE259" s="117">
        <f t="shared" si="119"/>
        <v>0</v>
      </c>
      <c r="AF259" s="118">
        <f t="shared" si="120"/>
        <v>0</v>
      </c>
      <c r="AG259" s="120"/>
      <c r="AH259" s="120"/>
      <c r="AI259" s="121"/>
      <c r="AJ259" s="117">
        <f t="shared" si="121"/>
        <v>0</v>
      </c>
      <c r="AK259" s="119">
        <f t="shared" si="122"/>
        <v>0</v>
      </c>
      <c r="AL259" s="53"/>
      <c r="AM259" s="53"/>
      <c r="AN259" s="53"/>
      <c r="AO259" s="54">
        <f t="shared" si="123"/>
        <v>0</v>
      </c>
      <c r="AP259" s="122">
        <f t="shared" si="124"/>
        <v>0</v>
      </c>
      <c r="AQ259" s="123">
        <f t="shared" si="125"/>
        <v>0</v>
      </c>
      <c r="AR259" s="123">
        <f t="shared" si="126"/>
        <v>0</v>
      </c>
      <c r="AS259" s="313"/>
      <c r="AT259" s="313"/>
      <c r="AU259" s="314"/>
      <c r="AV259" s="125">
        <f t="shared" si="127"/>
        <v>0</v>
      </c>
      <c r="AW259" s="119">
        <f t="shared" si="128"/>
        <v>0</v>
      </c>
      <c r="AX259" s="120"/>
      <c r="AY259" s="120"/>
      <c r="AZ259" s="127"/>
      <c r="BA259" s="126">
        <f t="shared" si="129"/>
        <v>0</v>
      </c>
      <c r="BB259" s="119">
        <f t="shared" si="130"/>
        <v>0</v>
      </c>
      <c r="BC259" s="120"/>
      <c r="BD259" s="120"/>
      <c r="BE259" s="127"/>
      <c r="BF259" s="126">
        <f t="shared" si="131"/>
        <v>0</v>
      </c>
      <c r="BG259" s="119">
        <f t="shared" si="132"/>
        <v>0</v>
      </c>
      <c r="BH259" s="120"/>
      <c r="BI259" s="120"/>
      <c r="BJ259" s="127"/>
      <c r="BK259" s="126">
        <f t="shared" si="133"/>
        <v>0</v>
      </c>
      <c r="BL259" s="119">
        <f t="shared" si="134"/>
        <v>0</v>
      </c>
      <c r="BM259" s="123">
        <f t="shared" si="135"/>
        <v>0</v>
      </c>
      <c r="BN259" s="123">
        <f t="shared" si="136"/>
        <v>0</v>
      </c>
      <c r="BO259" s="126">
        <f t="shared" si="144"/>
        <v>0</v>
      </c>
      <c r="BP259" s="128">
        <f t="shared" si="137"/>
        <v>0</v>
      </c>
      <c r="BQ259" s="22"/>
      <c r="BR259" s="129"/>
      <c r="BS259" s="130"/>
      <c r="BT259" s="257" t="str">
        <f t="shared" si="138"/>
        <v/>
      </c>
      <c r="BU259" s="257" t="str">
        <f t="shared" si="139"/>
        <v/>
      </c>
      <c r="BV259" s="257" t="str">
        <f t="shared" si="140"/>
        <v/>
      </c>
      <c r="BW259" s="257" t="str">
        <f t="shared" si="141"/>
        <v/>
      </c>
      <c r="BX259" s="258">
        <f t="shared" si="142"/>
        <v>0</v>
      </c>
      <c r="BY259" s="129"/>
      <c r="BZ259" s="130"/>
      <c r="CA259" s="130" t="str">
        <f t="shared" si="110"/>
        <v/>
      </c>
      <c r="CB259" s="130" t="str">
        <f t="shared" si="111"/>
        <v/>
      </c>
      <c r="CC259" s="130" t="str">
        <f t="shared" si="112"/>
        <v/>
      </c>
      <c r="CD259" s="130" t="str">
        <f t="shared" si="113"/>
        <v/>
      </c>
      <c r="CE259" s="131">
        <f t="shared" si="145"/>
        <v>0</v>
      </c>
      <c r="CF259" s="259">
        <f t="shared" si="143"/>
        <v>0</v>
      </c>
      <c r="CG259" s="132"/>
      <c r="CH259" s="132"/>
      <c r="CI259" s="132"/>
    </row>
    <row r="260" spans="1:87" s="24" customFormat="1" ht="12.75" customHeight="1" outlineLevel="1" x14ac:dyDescent="0.2">
      <c r="A260" s="177" t="s">
        <v>59</v>
      </c>
      <c r="B260" s="312" t="s">
        <v>60</v>
      </c>
      <c r="C260" s="24">
        <v>252</v>
      </c>
      <c r="D260" s="137"/>
      <c r="E260" s="138"/>
      <c r="F260" s="56"/>
      <c r="G260" s="135"/>
      <c r="H260" s="136"/>
      <c r="I260" s="139"/>
      <c r="J260" s="57"/>
      <c r="K260" s="113"/>
      <c r="L260" s="113"/>
      <c r="M260" s="113"/>
      <c r="N260" s="113"/>
      <c r="O260" s="114">
        <f t="shared" si="114"/>
        <v>0</v>
      </c>
      <c r="P260" s="113"/>
      <c r="Q260" s="113"/>
      <c r="R260" s="113"/>
      <c r="S260" s="113"/>
      <c r="T260" s="114">
        <f t="shared" si="115"/>
        <v>0</v>
      </c>
      <c r="U260" s="113">
        <f t="shared" si="116"/>
        <v>0</v>
      </c>
      <c r="V260" s="136"/>
      <c r="W260" s="313"/>
      <c r="X260" s="313"/>
      <c r="Y260" s="313"/>
      <c r="Z260" s="117">
        <f t="shared" si="117"/>
        <v>0</v>
      </c>
      <c r="AA260" s="118">
        <f t="shared" si="118"/>
        <v>0</v>
      </c>
      <c r="AB260" s="121"/>
      <c r="AC260" s="121"/>
      <c r="AD260" s="121"/>
      <c r="AE260" s="117">
        <f t="shared" si="119"/>
        <v>0</v>
      </c>
      <c r="AF260" s="118">
        <f t="shared" si="120"/>
        <v>0</v>
      </c>
      <c r="AG260" s="120"/>
      <c r="AH260" s="120"/>
      <c r="AI260" s="121"/>
      <c r="AJ260" s="117">
        <f t="shared" si="121"/>
        <v>0</v>
      </c>
      <c r="AK260" s="119">
        <f t="shared" si="122"/>
        <v>0</v>
      </c>
      <c r="AL260" s="53"/>
      <c r="AM260" s="53"/>
      <c r="AN260" s="53"/>
      <c r="AO260" s="54">
        <f t="shared" si="123"/>
        <v>0</v>
      </c>
      <c r="AP260" s="122">
        <f t="shared" si="124"/>
        <v>0</v>
      </c>
      <c r="AQ260" s="123">
        <f t="shared" si="125"/>
        <v>0</v>
      </c>
      <c r="AR260" s="123">
        <f t="shared" si="126"/>
        <v>0</v>
      </c>
      <c r="AS260" s="313"/>
      <c r="AT260" s="313"/>
      <c r="AU260" s="314"/>
      <c r="AV260" s="125">
        <f t="shared" si="127"/>
        <v>0</v>
      </c>
      <c r="AW260" s="119">
        <f t="shared" si="128"/>
        <v>0</v>
      </c>
      <c r="AX260" s="120"/>
      <c r="AY260" s="120"/>
      <c r="AZ260" s="127"/>
      <c r="BA260" s="126">
        <f t="shared" si="129"/>
        <v>0</v>
      </c>
      <c r="BB260" s="119">
        <f t="shared" si="130"/>
        <v>0</v>
      </c>
      <c r="BC260" s="120"/>
      <c r="BD260" s="120"/>
      <c r="BE260" s="127"/>
      <c r="BF260" s="126">
        <f t="shared" si="131"/>
        <v>0</v>
      </c>
      <c r="BG260" s="119">
        <f t="shared" si="132"/>
        <v>0</v>
      </c>
      <c r="BH260" s="120"/>
      <c r="BI260" s="120"/>
      <c r="BJ260" s="127"/>
      <c r="BK260" s="126">
        <f t="shared" si="133"/>
        <v>0</v>
      </c>
      <c r="BL260" s="119">
        <f t="shared" si="134"/>
        <v>0</v>
      </c>
      <c r="BM260" s="123">
        <f t="shared" si="135"/>
        <v>0</v>
      </c>
      <c r="BN260" s="123">
        <f t="shared" si="136"/>
        <v>0</v>
      </c>
      <c r="BO260" s="126">
        <f t="shared" si="144"/>
        <v>0</v>
      </c>
      <c r="BP260" s="128">
        <f t="shared" si="137"/>
        <v>0</v>
      </c>
      <c r="BQ260" s="22"/>
      <c r="BR260" s="129"/>
      <c r="BS260" s="130"/>
      <c r="BT260" s="257" t="str">
        <f t="shared" si="138"/>
        <v/>
      </c>
      <c r="BU260" s="257" t="str">
        <f t="shared" si="139"/>
        <v/>
      </c>
      <c r="BV260" s="257" t="str">
        <f t="shared" si="140"/>
        <v/>
      </c>
      <c r="BW260" s="257" t="str">
        <f t="shared" si="141"/>
        <v/>
      </c>
      <c r="BX260" s="258">
        <f t="shared" si="142"/>
        <v>0</v>
      </c>
      <c r="BY260" s="129"/>
      <c r="BZ260" s="130"/>
      <c r="CA260" s="130" t="str">
        <f t="shared" si="110"/>
        <v/>
      </c>
      <c r="CB260" s="130" t="str">
        <f t="shared" si="111"/>
        <v/>
      </c>
      <c r="CC260" s="130" t="str">
        <f t="shared" si="112"/>
        <v/>
      </c>
      <c r="CD260" s="130" t="str">
        <f t="shared" si="113"/>
        <v/>
      </c>
      <c r="CE260" s="131">
        <f t="shared" si="145"/>
        <v>0</v>
      </c>
      <c r="CF260" s="259">
        <f t="shared" si="143"/>
        <v>0</v>
      </c>
      <c r="CG260" s="132"/>
      <c r="CH260" s="132"/>
      <c r="CI260" s="132"/>
    </row>
    <row r="261" spans="1:87" s="24" customFormat="1" ht="12.75" customHeight="1" outlineLevel="1" x14ac:dyDescent="0.2">
      <c r="A261" s="177" t="s">
        <v>59</v>
      </c>
      <c r="B261" s="312" t="s">
        <v>60</v>
      </c>
      <c r="C261" s="24">
        <v>253</v>
      </c>
      <c r="D261" s="137"/>
      <c r="E261" s="138"/>
      <c r="F261" s="56"/>
      <c r="G261" s="135"/>
      <c r="H261" s="136"/>
      <c r="I261" s="139"/>
      <c r="J261" s="57"/>
      <c r="K261" s="113"/>
      <c r="L261" s="113"/>
      <c r="M261" s="113"/>
      <c r="N261" s="113"/>
      <c r="O261" s="114">
        <f t="shared" si="114"/>
        <v>0</v>
      </c>
      <c r="P261" s="113"/>
      <c r="Q261" s="113"/>
      <c r="R261" s="113"/>
      <c r="S261" s="113"/>
      <c r="T261" s="114">
        <f t="shared" si="115"/>
        <v>0</v>
      </c>
      <c r="U261" s="113">
        <f t="shared" si="116"/>
        <v>0</v>
      </c>
      <c r="V261" s="136"/>
      <c r="W261" s="313"/>
      <c r="X261" s="313"/>
      <c r="Y261" s="313"/>
      <c r="Z261" s="117">
        <f t="shared" si="117"/>
        <v>0</v>
      </c>
      <c r="AA261" s="118">
        <f t="shared" si="118"/>
        <v>0</v>
      </c>
      <c r="AB261" s="121"/>
      <c r="AC261" s="121"/>
      <c r="AD261" s="121"/>
      <c r="AE261" s="117">
        <f t="shared" si="119"/>
        <v>0</v>
      </c>
      <c r="AF261" s="118">
        <f t="shared" si="120"/>
        <v>0</v>
      </c>
      <c r="AG261" s="120"/>
      <c r="AH261" s="120"/>
      <c r="AI261" s="121"/>
      <c r="AJ261" s="117">
        <f t="shared" si="121"/>
        <v>0</v>
      </c>
      <c r="AK261" s="119">
        <f t="shared" si="122"/>
        <v>0</v>
      </c>
      <c r="AL261" s="53"/>
      <c r="AM261" s="53"/>
      <c r="AN261" s="53"/>
      <c r="AO261" s="54">
        <f t="shared" si="123"/>
        <v>0</v>
      </c>
      <c r="AP261" s="122">
        <f t="shared" si="124"/>
        <v>0</v>
      </c>
      <c r="AQ261" s="123">
        <f t="shared" si="125"/>
        <v>0</v>
      </c>
      <c r="AR261" s="123">
        <f t="shared" si="126"/>
        <v>0</v>
      </c>
      <c r="AS261" s="313"/>
      <c r="AT261" s="313"/>
      <c r="AU261" s="314"/>
      <c r="AV261" s="125">
        <f t="shared" si="127"/>
        <v>0</v>
      </c>
      <c r="AW261" s="119">
        <f t="shared" si="128"/>
        <v>0</v>
      </c>
      <c r="AX261" s="120"/>
      <c r="AY261" s="120"/>
      <c r="AZ261" s="127"/>
      <c r="BA261" s="126">
        <f t="shared" si="129"/>
        <v>0</v>
      </c>
      <c r="BB261" s="119">
        <f t="shared" si="130"/>
        <v>0</v>
      </c>
      <c r="BC261" s="120"/>
      <c r="BD261" s="120"/>
      <c r="BE261" s="127"/>
      <c r="BF261" s="126">
        <f t="shared" si="131"/>
        <v>0</v>
      </c>
      <c r="BG261" s="119">
        <f t="shared" si="132"/>
        <v>0</v>
      </c>
      <c r="BH261" s="120"/>
      <c r="BI261" s="120"/>
      <c r="BJ261" s="127"/>
      <c r="BK261" s="126">
        <f t="shared" si="133"/>
        <v>0</v>
      </c>
      <c r="BL261" s="119">
        <f t="shared" si="134"/>
        <v>0</v>
      </c>
      <c r="BM261" s="123">
        <f t="shared" si="135"/>
        <v>0</v>
      </c>
      <c r="BN261" s="123">
        <f t="shared" si="136"/>
        <v>0</v>
      </c>
      <c r="BO261" s="126">
        <f t="shared" si="144"/>
        <v>0</v>
      </c>
      <c r="BP261" s="128">
        <f t="shared" si="137"/>
        <v>0</v>
      </c>
      <c r="BQ261" s="22"/>
      <c r="BR261" s="129"/>
      <c r="BS261" s="130"/>
      <c r="BT261" s="257" t="str">
        <f t="shared" si="138"/>
        <v/>
      </c>
      <c r="BU261" s="257" t="str">
        <f t="shared" si="139"/>
        <v/>
      </c>
      <c r="BV261" s="257" t="str">
        <f t="shared" si="140"/>
        <v/>
      </c>
      <c r="BW261" s="257" t="str">
        <f t="shared" si="141"/>
        <v/>
      </c>
      <c r="BX261" s="258">
        <f t="shared" si="142"/>
        <v>0</v>
      </c>
      <c r="BY261" s="129"/>
      <c r="BZ261" s="130"/>
      <c r="CA261" s="130" t="str">
        <f t="shared" si="110"/>
        <v/>
      </c>
      <c r="CB261" s="130" t="str">
        <f t="shared" si="111"/>
        <v/>
      </c>
      <c r="CC261" s="130" t="str">
        <f t="shared" si="112"/>
        <v/>
      </c>
      <c r="CD261" s="130" t="str">
        <f t="shared" si="113"/>
        <v/>
      </c>
      <c r="CE261" s="131">
        <f t="shared" si="145"/>
        <v>0</v>
      </c>
      <c r="CF261" s="259">
        <f t="shared" si="143"/>
        <v>0</v>
      </c>
      <c r="CG261" s="132"/>
      <c r="CH261" s="132"/>
      <c r="CI261" s="132"/>
    </row>
    <row r="262" spans="1:87" s="24" customFormat="1" ht="12.75" customHeight="1" outlineLevel="1" x14ac:dyDescent="0.2">
      <c r="A262" s="177" t="s">
        <v>59</v>
      </c>
      <c r="B262" s="312" t="s">
        <v>60</v>
      </c>
      <c r="C262" s="24">
        <v>254</v>
      </c>
      <c r="D262" s="137"/>
      <c r="E262" s="138"/>
      <c r="F262" s="56"/>
      <c r="G262" s="135"/>
      <c r="H262" s="136"/>
      <c r="I262" s="139"/>
      <c r="J262" s="57"/>
      <c r="K262" s="113"/>
      <c r="L262" s="113"/>
      <c r="M262" s="113"/>
      <c r="N262" s="113"/>
      <c r="O262" s="114">
        <f t="shared" si="114"/>
        <v>0</v>
      </c>
      <c r="P262" s="113"/>
      <c r="Q262" s="113"/>
      <c r="R262" s="113"/>
      <c r="S262" s="113"/>
      <c r="T262" s="114">
        <f t="shared" si="115"/>
        <v>0</v>
      </c>
      <c r="U262" s="113">
        <f t="shared" si="116"/>
        <v>0</v>
      </c>
      <c r="V262" s="136"/>
      <c r="W262" s="313"/>
      <c r="X262" s="313"/>
      <c r="Y262" s="313"/>
      <c r="Z262" s="117">
        <f t="shared" si="117"/>
        <v>0</v>
      </c>
      <c r="AA262" s="118">
        <f t="shared" si="118"/>
        <v>0</v>
      </c>
      <c r="AB262" s="121"/>
      <c r="AC262" s="121"/>
      <c r="AD262" s="121"/>
      <c r="AE262" s="117">
        <f t="shared" si="119"/>
        <v>0</v>
      </c>
      <c r="AF262" s="118">
        <f t="shared" si="120"/>
        <v>0</v>
      </c>
      <c r="AG262" s="120"/>
      <c r="AH262" s="120"/>
      <c r="AI262" s="121"/>
      <c r="AJ262" s="117">
        <f t="shared" si="121"/>
        <v>0</v>
      </c>
      <c r="AK262" s="119">
        <f t="shared" si="122"/>
        <v>0</v>
      </c>
      <c r="AL262" s="53"/>
      <c r="AM262" s="53"/>
      <c r="AN262" s="53"/>
      <c r="AO262" s="54">
        <f t="shared" si="123"/>
        <v>0</v>
      </c>
      <c r="AP262" s="122">
        <f t="shared" si="124"/>
        <v>0</v>
      </c>
      <c r="AQ262" s="123">
        <f t="shared" si="125"/>
        <v>0</v>
      </c>
      <c r="AR262" s="123">
        <f t="shared" si="126"/>
        <v>0</v>
      </c>
      <c r="AS262" s="313"/>
      <c r="AT262" s="313"/>
      <c r="AU262" s="314"/>
      <c r="AV262" s="125">
        <f t="shared" si="127"/>
        <v>0</v>
      </c>
      <c r="AW262" s="119">
        <f t="shared" si="128"/>
        <v>0</v>
      </c>
      <c r="AX262" s="120"/>
      <c r="AY262" s="120"/>
      <c r="AZ262" s="127"/>
      <c r="BA262" s="126">
        <f t="shared" si="129"/>
        <v>0</v>
      </c>
      <c r="BB262" s="119">
        <f t="shared" si="130"/>
        <v>0</v>
      </c>
      <c r="BC262" s="120"/>
      <c r="BD262" s="120"/>
      <c r="BE262" s="127"/>
      <c r="BF262" s="126">
        <f t="shared" si="131"/>
        <v>0</v>
      </c>
      <c r="BG262" s="119">
        <f t="shared" si="132"/>
        <v>0</v>
      </c>
      <c r="BH262" s="120"/>
      <c r="BI262" s="120"/>
      <c r="BJ262" s="127"/>
      <c r="BK262" s="126">
        <f t="shared" si="133"/>
        <v>0</v>
      </c>
      <c r="BL262" s="119">
        <f t="shared" si="134"/>
        <v>0</v>
      </c>
      <c r="BM262" s="123">
        <f t="shared" si="135"/>
        <v>0</v>
      </c>
      <c r="BN262" s="123">
        <f t="shared" si="136"/>
        <v>0</v>
      </c>
      <c r="BO262" s="126">
        <f t="shared" si="144"/>
        <v>0</v>
      </c>
      <c r="BP262" s="128">
        <f t="shared" si="137"/>
        <v>0</v>
      </c>
      <c r="BQ262" s="22"/>
      <c r="BR262" s="129"/>
      <c r="BS262" s="130"/>
      <c r="BT262" s="257" t="str">
        <f t="shared" si="138"/>
        <v/>
      </c>
      <c r="BU262" s="257" t="str">
        <f t="shared" si="139"/>
        <v/>
      </c>
      <c r="BV262" s="257" t="str">
        <f t="shared" si="140"/>
        <v/>
      </c>
      <c r="BW262" s="257" t="str">
        <f t="shared" si="141"/>
        <v/>
      </c>
      <c r="BX262" s="258">
        <f t="shared" si="142"/>
        <v>0</v>
      </c>
      <c r="BY262" s="129"/>
      <c r="BZ262" s="130"/>
      <c r="CA262" s="130" t="str">
        <f t="shared" si="110"/>
        <v/>
      </c>
      <c r="CB262" s="130" t="str">
        <f t="shared" si="111"/>
        <v/>
      </c>
      <c r="CC262" s="130" t="str">
        <f t="shared" si="112"/>
        <v/>
      </c>
      <c r="CD262" s="130" t="str">
        <f t="shared" si="113"/>
        <v/>
      </c>
      <c r="CE262" s="131">
        <f t="shared" si="145"/>
        <v>0</v>
      </c>
      <c r="CF262" s="259">
        <f t="shared" si="143"/>
        <v>0</v>
      </c>
      <c r="CG262" s="132"/>
      <c r="CH262" s="132"/>
      <c r="CI262" s="132"/>
    </row>
    <row r="263" spans="1:87" s="24" customFormat="1" ht="12.75" customHeight="1" outlineLevel="1" x14ac:dyDescent="0.2">
      <c r="A263" s="177" t="s">
        <v>59</v>
      </c>
      <c r="B263" s="312" t="s">
        <v>60</v>
      </c>
      <c r="C263" s="24">
        <v>255</v>
      </c>
      <c r="D263" s="137"/>
      <c r="E263" s="138"/>
      <c r="F263" s="56"/>
      <c r="G263" s="135"/>
      <c r="H263" s="136"/>
      <c r="I263" s="139"/>
      <c r="J263" s="57"/>
      <c r="K263" s="113"/>
      <c r="L263" s="113"/>
      <c r="M263" s="113"/>
      <c r="N263" s="113"/>
      <c r="O263" s="114">
        <f t="shared" si="114"/>
        <v>0</v>
      </c>
      <c r="P263" s="113"/>
      <c r="Q263" s="113"/>
      <c r="R263" s="113"/>
      <c r="S263" s="113"/>
      <c r="T263" s="114">
        <f t="shared" si="115"/>
        <v>0</v>
      </c>
      <c r="U263" s="113">
        <f t="shared" si="116"/>
        <v>0</v>
      </c>
      <c r="V263" s="136"/>
      <c r="W263" s="313"/>
      <c r="X263" s="313"/>
      <c r="Y263" s="313"/>
      <c r="Z263" s="117">
        <f t="shared" si="117"/>
        <v>0</v>
      </c>
      <c r="AA263" s="118">
        <f t="shared" si="118"/>
        <v>0</v>
      </c>
      <c r="AB263" s="121"/>
      <c r="AC263" s="121"/>
      <c r="AD263" s="121"/>
      <c r="AE263" s="117">
        <f t="shared" si="119"/>
        <v>0</v>
      </c>
      <c r="AF263" s="118">
        <f t="shared" si="120"/>
        <v>0</v>
      </c>
      <c r="AG263" s="120"/>
      <c r="AH263" s="120"/>
      <c r="AI263" s="121"/>
      <c r="AJ263" s="117">
        <f t="shared" si="121"/>
        <v>0</v>
      </c>
      <c r="AK263" s="119">
        <f t="shared" si="122"/>
        <v>0</v>
      </c>
      <c r="AL263" s="53"/>
      <c r="AM263" s="53"/>
      <c r="AN263" s="53"/>
      <c r="AO263" s="54">
        <f t="shared" si="123"/>
        <v>0</v>
      </c>
      <c r="AP263" s="122">
        <f t="shared" si="124"/>
        <v>0</v>
      </c>
      <c r="AQ263" s="123">
        <f t="shared" si="125"/>
        <v>0</v>
      </c>
      <c r="AR263" s="123">
        <f t="shared" si="126"/>
        <v>0</v>
      </c>
      <c r="AS263" s="313"/>
      <c r="AT263" s="313"/>
      <c r="AU263" s="314"/>
      <c r="AV263" s="125">
        <f t="shared" si="127"/>
        <v>0</v>
      </c>
      <c r="AW263" s="119">
        <f t="shared" si="128"/>
        <v>0</v>
      </c>
      <c r="AX263" s="120"/>
      <c r="AY263" s="120"/>
      <c r="AZ263" s="127"/>
      <c r="BA263" s="126">
        <f t="shared" si="129"/>
        <v>0</v>
      </c>
      <c r="BB263" s="119">
        <f t="shared" si="130"/>
        <v>0</v>
      </c>
      <c r="BC263" s="120"/>
      <c r="BD263" s="120"/>
      <c r="BE263" s="127"/>
      <c r="BF263" s="126">
        <f t="shared" si="131"/>
        <v>0</v>
      </c>
      <c r="BG263" s="119">
        <f t="shared" si="132"/>
        <v>0</v>
      </c>
      <c r="BH263" s="120"/>
      <c r="BI263" s="120"/>
      <c r="BJ263" s="127"/>
      <c r="BK263" s="126">
        <f t="shared" si="133"/>
        <v>0</v>
      </c>
      <c r="BL263" s="119">
        <f t="shared" si="134"/>
        <v>0</v>
      </c>
      <c r="BM263" s="123">
        <f t="shared" si="135"/>
        <v>0</v>
      </c>
      <c r="BN263" s="123">
        <f t="shared" si="136"/>
        <v>0</v>
      </c>
      <c r="BO263" s="126">
        <f t="shared" si="144"/>
        <v>0</v>
      </c>
      <c r="BP263" s="128">
        <f t="shared" si="137"/>
        <v>0</v>
      </c>
      <c r="BQ263" s="22"/>
      <c r="BR263" s="129"/>
      <c r="BS263" s="130"/>
      <c r="BT263" s="257" t="str">
        <f t="shared" si="138"/>
        <v/>
      </c>
      <c r="BU263" s="257" t="str">
        <f t="shared" si="139"/>
        <v/>
      </c>
      <c r="BV263" s="257" t="str">
        <f t="shared" si="140"/>
        <v/>
      </c>
      <c r="BW263" s="257" t="str">
        <f t="shared" si="141"/>
        <v/>
      </c>
      <c r="BX263" s="258">
        <f t="shared" si="142"/>
        <v>0</v>
      </c>
      <c r="BY263" s="129"/>
      <c r="BZ263" s="130"/>
      <c r="CA263" s="130" t="str">
        <f t="shared" si="110"/>
        <v/>
      </c>
      <c r="CB263" s="130" t="str">
        <f t="shared" si="111"/>
        <v/>
      </c>
      <c r="CC263" s="130" t="str">
        <f t="shared" si="112"/>
        <v/>
      </c>
      <c r="CD263" s="130" t="str">
        <f t="shared" si="113"/>
        <v/>
      </c>
      <c r="CE263" s="131">
        <f t="shared" si="145"/>
        <v>0</v>
      </c>
      <c r="CF263" s="259">
        <f t="shared" si="143"/>
        <v>0</v>
      </c>
      <c r="CG263" s="132"/>
      <c r="CH263" s="132"/>
      <c r="CI263" s="132"/>
    </row>
    <row r="264" spans="1:87" s="24" customFormat="1" ht="12.75" customHeight="1" outlineLevel="1" x14ac:dyDescent="0.2">
      <c r="A264" s="177" t="s">
        <v>59</v>
      </c>
      <c r="B264" s="312" t="s">
        <v>60</v>
      </c>
      <c r="C264" s="24">
        <v>256</v>
      </c>
      <c r="D264" s="137"/>
      <c r="E264" s="138"/>
      <c r="F264" s="56"/>
      <c r="G264" s="135"/>
      <c r="H264" s="136"/>
      <c r="I264" s="139"/>
      <c r="J264" s="57"/>
      <c r="K264" s="113"/>
      <c r="L264" s="113"/>
      <c r="M264" s="113"/>
      <c r="N264" s="113"/>
      <c r="O264" s="114">
        <f t="shared" si="114"/>
        <v>0</v>
      </c>
      <c r="P264" s="113"/>
      <c r="Q264" s="113"/>
      <c r="R264" s="113"/>
      <c r="S264" s="113"/>
      <c r="T264" s="114">
        <f t="shared" si="115"/>
        <v>0</v>
      </c>
      <c r="U264" s="113">
        <f t="shared" si="116"/>
        <v>0</v>
      </c>
      <c r="V264" s="136"/>
      <c r="W264" s="313"/>
      <c r="X264" s="313"/>
      <c r="Y264" s="313"/>
      <c r="Z264" s="117">
        <f t="shared" si="117"/>
        <v>0</v>
      </c>
      <c r="AA264" s="118">
        <f t="shared" si="118"/>
        <v>0</v>
      </c>
      <c r="AB264" s="121"/>
      <c r="AC264" s="121"/>
      <c r="AD264" s="121"/>
      <c r="AE264" s="117">
        <f t="shared" si="119"/>
        <v>0</v>
      </c>
      <c r="AF264" s="118">
        <f t="shared" si="120"/>
        <v>0</v>
      </c>
      <c r="AG264" s="120"/>
      <c r="AH264" s="120"/>
      <c r="AI264" s="121"/>
      <c r="AJ264" s="117">
        <f t="shared" si="121"/>
        <v>0</v>
      </c>
      <c r="AK264" s="119">
        <f t="shared" si="122"/>
        <v>0</v>
      </c>
      <c r="AL264" s="53"/>
      <c r="AM264" s="53"/>
      <c r="AN264" s="53"/>
      <c r="AO264" s="54">
        <f t="shared" si="123"/>
        <v>0</v>
      </c>
      <c r="AP264" s="122">
        <f t="shared" si="124"/>
        <v>0</v>
      </c>
      <c r="AQ264" s="123">
        <f t="shared" si="125"/>
        <v>0</v>
      </c>
      <c r="AR264" s="123">
        <f t="shared" si="126"/>
        <v>0</v>
      </c>
      <c r="AS264" s="313"/>
      <c r="AT264" s="313"/>
      <c r="AU264" s="314"/>
      <c r="AV264" s="125">
        <f t="shared" si="127"/>
        <v>0</v>
      </c>
      <c r="AW264" s="119">
        <f t="shared" si="128"/>
        <v>0</v>
      </c>
      <c r="AX264" s="120"/>
      <c r="AY264" s="120"/>
      <c r="AZ264" s="127"/>
      <c r="BA264" s="126">
        <f t="shared" si="129"/>
        <v>0</v>
      </c>
      <c r="BB264" s="119">
        <f t="shared" si="130"/>
        <v>0</v>
      </c>
      <c r="BC264" s="120"/>
      <c r="BD264" s="120"/>
      <c r="BE264" s="127"/>
      <c r="BF264" s="126">
        <f t="shared" si="131"/>
        <v>0</v>
      </c>
      <c r="BG264" s="119">
        <f t="shared" si="132"/>
        <v>0</v>
      </c>
      <c r="BH264" s="120"/>
      <c r="BI264" s="120"/>
      <c r="BJ264" s="127"/>
      <c r="BK264" s="126">
        <f t="shared" si="133"/>
        <v>0</v>
      </c>
      <c r="BL264" s="119">
        <f t="shared" si="134"/>
        <v>0</v>
      </c>
      <c r="BM264" s="123">
        <f t="shared" si="135"/>
        <v>0</v>
      </c>
      <c r="BN264" s="123">
        <f t="shared" si="136"/>
        <v>0</v>
      </c>
      <c r="BO264" s="126">
        <f t="shared" si="144"/>
        <v>0</v>
      </c>
      <c r="BP264" s="128">
        <f t="shared" si="137"/>
        <v>0</v>
      </c>
      <c r="BQ264" s="22"/>
      <c r="BR264" s="129"/>
      <c r="BS264" s="130"/>
      <c r="BT264" s="257" t="str">
        <f t="shared" si="138"/>
        <v/>
      </c>
      <c r="BU264" s="257" t="str">
        <f t="shared" si="139"/>
        <v/>
      </c>
      <c r="BV264" s="257" t="str">
        <f t="shared" si="140"/>
        <v/>
      </c>
      <c r="BW264" s="257" t="str">
        <f t="shared" si="141"/>
        <v/>
      </c>
      <c r="BX264" s="258">
        <f t="shared" si="142"/>
        <v>0</v>
      </c>
      <c r="BY264" s="129"/>
      <c r="BZ264" s="130"/>
      <c r="CA264" s="130" t="str">
        <f t="shared" si="110"/>
        <v/>
      </c>
      <c r="CB264" s="130" t="str">
        <f t="shared" si="111"/>
        <v/>
      </c>
      <c r="CC264" s="130" t="str">
        <f t="shared" si="112"/>
        <v/>
      </c>
      <c r="CD264" s="130" t="str">
        <f t="shared" si="113"/>
        <v/>
      </c>
      <c r="CE264" s="131">
        <f t="shared" si="145"/>
        <v>0</v>
      </c>
      <c r="CF264" s="259">
        <f t="shared" si="143"/>
        <v>0</v>
      </c>
      <c r="CG264" s="132"/>
      <c r="CH264" s="132"/>
      <c r="CI264" s="132"/>
    </row>
    <row r="265" spans="1:87" s="24" customFormat="1" ht="12.75" customHeight="1" outlineLevel="1" x14ac:dyDescent="0.2">
      <c r="A265" s="177" t="s">
        <v>59</v>
      </c>
      <c r="B265" s="312" t="s">
        <v>60</v>
      </c>
      <c r="C265" s="24">
        <v>257</v>
      </c>
      <c r="D265" s="137"/>
      <c r="E265" s="138"/>
      <c r="F265" s="56"/>
      <c r="G265" s="135"/>
      <c r="H265" s="136"/>
      <c r="I265" s="139"/>
      <c r="J265" s="57"/>
      <c r="K265" s="113"/>
      <c r="L265" s="113"/>
      <c r="M265" s="113"/>
      <c r="N265" s="113"/>
      <c r="O265" s="114">
        <f t="shared" si="114"/>
        <v>0</v>
      </c>
      <c r="P265" s="113"/>
      <c r="Q265" s="113"/>
      <c r="R265" s="113"/>
      <c r="S265" s="113"/>
      <c r="T265" s="114">
        <f t="shared" si="115"/>
        <v>0</v>
      </c>
      <c r="U265" s="113">
        <f t="shared" si="116"/>
        <v>0</v>
      </c>
      <c r="V265" s="136"/>
      <c r="W265" s="313"/>
      <c r="X265" s="313"/>
      <c r="Y265" s="313"/>
      <c r="Z265" s="117">
        <f t="shared" si="117"/>
        <v>0</v>
      </c>
      <c r="AA265" s="118">
        <f t="shared" si="118"/>
        <v>0</v>
      </c>
      <c r="AB265" s="121"/>
      <c r="AC265" s="121"/>
      <c r="AD265" s="121"/>
      <c r="AE265" s="117">
        <f t="shared" si="119"/>
        <v>0</v>
      </c>
      <c r="AF265" s="118">
        <f t="shared" si="120"/>
        <v>0</v>
      </c>
      <c r="AG265" s="120"/>
      <c r="AH265" s="120"/>
      <c r="AI265" s="121"/>
      <c r="AJ265" s="117">
        <f t="shared" si="121"/>
        <v>0</v>
      </c>
      <c r="AK265" s="119">
        <f t="shared" si="122"/>
        <v>0</v>
      </c>
      <c r="AL265" s="53"/>
      <c r="AM265" s="53"/>
      <c r="AN265" s="53"/>
      <c r="AO265" s="54">
        <f t="shared" si="123"/>
        <v>0</v>
      </c>
      <c r="AP265" s="122">
        <f t="shared" si="124"/>
        <v>0</v>
      </c>
      <c r="AQ265" s="123">
        <f t="shared" si="125"/>
        <v>0</v>
      </c>
      <c r="AR265" s="123">
        <f t="shared" si="126"/>
        <v>0</v>
      </c>
      <c r="AS265" s="313"/>
      <c r="AT265" s="313"/>
      <c r="AU265" s="314"/>
      <c r="AV265" s="125">
        <f t="shared" si="127"/>
        <v>0</v>
      </c>
      <c r="AW265" s="119">
        <f t="shared" si="128"/>
        <v>0</v>
      </c>
      <c r="AX265" s="120"/>
      <c r="AY265" s="120"/>
      <c r="AZ265" s="127"/>
      <c r="BA265" s="126">
        <f t="shared" si="129"/>
        <v>0</v>
      </c>
      <c r="BB265" s="119">
        <f t="shared" si="130"/>
        <v>0</v>
      </c>
      <c r="BC265" s="120"/>
      <c r="BD265" s="120"/>
      <c r="BE265" s="127"/>
      <c r="BF265" s="126">
        <f t="shared" si="131"/>
        <v>0</v>
      </c>
      <c r="BG265" s="119">
        <f t="shared" si="132"/>
        <v>0</v>
      </c>
      <c r="BH265" s="120"/>
      <c r="BI265" s="120"/>
      <c r="BJ265" s="127"/>
      <c r="BK265" s="126">
        <f t="shared" si="133"/>
        <v>0</v>
      </c>
      <c r="BL265" s="119">
        <f t="shared" si="134"/>
        <v>0</v>
      </c>
      <c r="BM265" s="123">
        <f t="shared" si="135"/>
        <v>0</v>
      </c>
      <c r="BN265" s="123">
        <f t="shared" si="136"/>
        <v>0</v>
      </c>
      <c r="BO265" s="126">
        <f t="shared" si="144"/>
        <v>0</v>
      </c>
      <c r="BP265" s="128">
        <f t="shared" si="137"/>
        <v>0</v>
      </c>
      <c r="BQ265" s="22"/>
      <c r="BR265" s="129"/>
      <c r="BS265" s="130"/>
      <c r="BT265" s="257" t="str">
        <f t="shared" si="138"/>
        <v/>
      </c>
      <c r="BU265" s="257" t="str">
        <f t="shared" si="139"/>
        <v/>
      </c>
      <c r="BV265" s="257" t="str">
        <f t="shared" si="140"/>
        <v/>
      </c>
      <c r="BW265" s="257" t="str">
        <f t="shared" si="141"/>
        <v/>
      </c>
      <c r="BX265" s="258">
        <f t="shared" si="142"/>
        <v>0</v>
      </c>
      <c r="BY265" s="129"/>
      <c r="BZ265" s="130"/>
      <c r="CA265" s="130" t="str">
        <f t="shared" ref="CA265:CA328" si="146">IF(OR($BY265="Jan", $BY265="Feb", $BY265="Mar"), $BZ265, "")</f>
        <v/>
      </c>
      <c r="CB265" s="130" t="str">
        <f t="shared" ref="CB265:CB328" si="147">IF(OR($BY265="Apr", $BY265="May", $BY265="Jun"), $BZ265, "")</f>
        <v/>
      </c>
      <c r="CC265" s="130" t="str">
        <f t="shared" ref="CC265:CC328" si="148">IF(OR($BY265="Jul", $BY265="Aug", $BY265="Sep"), $BZ265, "")</f>
        <v/>
      </c>
      <c r="CD265" s="130" t="str">
        <f t="shared" ref="CD265:CD328" si="149">IF(OR($BY265="Oct", $BY265="Nov", $BY265="Dec"), $BZ265, "")</f>
        <v/>
      </c>
      <c r="CE265" s="131">
        <f t="shared" si="145"/>
        <v>0</v>
      </c>
      <c r="CF265" s="259">
        <f t="shared" si="143"/>
        <v>0</v>
      </c>
      <c r="CG265" s="132"/>
      <c r="CH265" s="132"/>
      <c r="CI265" s="132"/>
    </row>
    <row r="266" spans="1:87" s="24" customFormat="1" ht="12.75" customHeight="1" outlineLevel="1" x14ac:dyDescent="0.2">
      <c r="A266" s="177" t="s">
        <v>59</v>
      </c>
      <c r="B266" s="312" t="s">
        <v>60</v>
      </c>
      <c r="C266" s="24">
        <v>258</v>
      </c>
      <c r="D266" s="137"/>
      <c r="E266" s="138"/>
      <c r="F266" s="56"/>
      <c r="G266" s="135"/>
      <c r="H266" s="136"/>
      <c r="I266" s="139"/>
      <c r="J266" s="57"/>
      <c r="K266" s="113"/>
      <c r="L266" s="113"/>
      <c r="M266" s="113"/>
      <c r="N266" s="113"/>
      <c r="O266" s="114">
        <f t="shared" ref="O266:O329" si="150">SUM(K266:N266)</f>
        <v>0</v>
      </c>
      <c r="P266" s="113"/>
      <c r="Q266" s="113"/>
      <c r="R266" s="113"/>
      <c r="S266" s="113"/>
      <c r="T266" s="114">
        <f t="shared" ref="T266:T329" si="151">SUM(P266:S266)</f>
        <v>0</v>
      </c>
      <c r="U266" s="113">
        <f t="shared" ref="U266:U329" si="152">J266+O266-T266</f>
        <v>0</v>
      </c>
      <c r="V266" s="136"/>
      <c r="W266" s="313"/>
      <c r="X266" s="313"/>
      <c r="Y266" s="313"/>
      <c r="Z266" s="117">
        <f t="shared" ref="Z266:Z329" si="153">SUM(W266:Y266)</f>
        <v>0</v>
      </c>
      <c r="AA266" s="118">
        <f t="shared" ref="AA266:AA329" si="154">Z266-K266</f>
        <v>0</v>
      </c>
      <c r="AB266" s="121"/>
      <c r="AC266" s="121"/>
      <c r="AD266" s="121"/>
      <c r="AE266" s="117">
        <f t="shared" ref="AE266:AE329" si="155">SUM(AB266:AD266)</f>
        <v>0</v>
      </c>
      <c r="AF266" s="118">
        <f t="shared" ref="AF266:AF329" si="156">AE266-L266</f>
        <v>0</v>
      </c>
      <c r="AG266" s="120"/>
      <c r="AH266" s="120"/>
      <c r="AI266" s="121"/>
      <c r="AJ266" s="117">
        <f t="shared" ref="AJ266:AJ329" si="157">SUM(AG266:AI266)</f>
        <v>0</v>
      </c>
      <c r="AK266" s="119">
        <f t="shared" ref="AK266:AK329" si="158">AJ266-M266</f>
        <v>0</v>
      </c>
      <c r="AL266" s="53"/>
      <c r="AM266" s="53"/>
      <c r="AN266" s="53"/>
      <c r="AO266" s="54">
        <f t="shared" ref="AO266:AO329" si="159">SUM(AL266:AN266)</f>
        <v>0</v>
      </c>
      <c r="AP266" s="122">
        <f t="shared" ref="AP266:AP329" si="160">AO266-N266</f>
        <v>0</v>
      </c>
      <c r="AQ266" s="123">
        <f t="shared" ref="AQ266:AQ329" si="161">Z266+AE266+AJ266+AO266</f>
        <v>0</v>
      </c>
      <c r="AR266" s="123">
        <f t="shared" ref="AR266:AR329" si="162">AQ266-O266</f>
        <v>0</v>
      </c>
      <c r="AS266" s="313"/>
      <c r="AT266" s="313"/>
      <c r="AU266" s="314"/>
      <c r="AV266" s="125">
        <f t="shared" ref="AV266:AV329" si="163">SUM(AS266:AU266)</f>
        <v>0</v>
      </c>
      <c r="AW266" s="119">
        <f t="shared" ref="AW266:AW329" si="164">AV266-P266</f>
        <v>0</v>
      </c>
      <c r="AX266" s="120"/>
      <c r="AY266" s="120"/>
      <c r="AZ266" s="127"/>
      <c r="BA266" s="126">
        <f t="shared" ref="BA266:BA329" si="165">SUM(AX266:AZ266)</f>
        <v>0</v>
      </c>
      <c r="BB266" s="119">
        <f t="shared" ref="BB266:BB329" si="166">BA266-Q266</f>
        <v>0</v>
      </c>
      <c r="BC266" s="120"/>
      <c r="BD266" s="120"/>
      <c r="BE266" s="127"/>
      <c r="BF266" s="126">
        <f t="shared" ref="BF266:BF329" si="167">SUM(BC266:BE266)</f>
        <v>0</v>
      </c>
      <c r="BG266" s="119">
        <f t="shared" ref="BG266:BG329" si="168">BF266-R266</f>
        <v>0</v>
      </c>
      <c r="BH266" s="120"/>
      <c r="BI266" s="120"/>
      <c r="BJ266" s="127"/>
      <c r="BK266" s="126">
        <f t="shared" ref="BK266:BK329" si="169">SUM(BH266:BJ266)</f>
        <v>0</v>
      </c>
      <c r="BL266" s="119">
        <f t="shared" ref="BL266:BL329" si="170">BK266-S266</f>
        <v>0</v>
      </c>
      <c r="BM266" s="123">
        <f t="shared" ref="BM266:BM329" si="171">AV266+BA266+BF266+BK266</f>
        <v>0</v>
      </c>
      <c r="BN266" s="123">
        <f t="shared" ref="BN266:BN329" si="172">BM266-T266</f>
        <v>0</v>
      </c>
      <c r="BO266" s="126">
        <f t="shared" si="144"/>
        <v>0</v>
      </c>
      <c r="BP266" s="128">
        <f t="shared" ref="BP266:BP329" si="173">BO266-U266</f>
        <v>0</v>
      </c>
      <c r="BQ266" s="22"/>
      <c r="BR266" s="129"/>
      <c r="BS266" s="130"/>
      <c r="BT266" s="257" t="str">
        <f t="shared" ref="BT266:BT329" si="174">IF(OR($BR266="Jan", $BR266="Feb", $BR266="Mar"), $BS266, "")</f>
        <v/>
      </c>
      <c r="BU266" s="257" t="str">
        <f t="shared" ref="BU266:BU329" si="175">IF(OR($BR266="Apr", $BR266="May", $BR266="Jun"), $BS266, "")</f>
        <v/>
      </c>
      <c r="BV266" s="257" t="str">
        <f t="shared" ref="BV266:BV329" si="176">IF(OR($BR266="Jul", $BR266="Aug", $BR266="Sep"), $BS266, "")</f>
        <v/>
      </c>
      <c r="BW266" s="257" t="str">
        <f t="shared" ref="BW266:BW329" si="177">IF(OR($BR266="Oct", $BR266="Nov", $BR266="Dec"), $BS266, "")</f>
        <v/>
      </c>
      <c r="BX266" s="258">
        <f t="shared" ref="BX266:BX329" si="178">SUM(BT266:BW266)</f>
        <v>0</v>
      </c>
      <c r="BY266" s="129"/>
      <c r="BZ266" s="130"/>
      <c r="CA266" s="130" t="str">
        <f t="shared" si="146"/>
        <v/>
      </c>
      <c r="CB266" s="130" t="str">
        <f t="shared" si="147"/>
        <v/>
      </c>
      <c r="CC266" s="130" t="str">
        <f t="shared" si="148"/>
        <v/>
      </c>
      <c r="CD266" s="130" t="str">
        <f t="shared" si="149"/>
        <v/>
      </c>
      <c r="CE266" s="131">
        <f t="shared" si="145"/>
        <v>0</v>
      </c>
      <c r="CF266" s="259">
        <f t="shared" ref="CF266:CF329" si="179">BO266+BX266-CE266</f>
        <v>0</v>
      </c>
      <c r="CG266" s="132"/>
      <c r="CH266" s="132"/>
      <c r="CI266" s="132"/>
    </row>
    <row r="267" spans="1:87" s="24" customFormat="1" ht="12.75" customHeight="1" outlineLevel="1" x14ac:dyDescent="0.2">
      <c r="A267" s="177" t="s">
        <v>59</v>
      </c>
      <c r="B267" s="312" t="s">
        <v>60</v>
      </c>
      <c r="C267" s="24">
        <v>259</v>
      </c>
      <c r="D267" s="137"/>
      <c r="E267" s="138"/>
      <c r="F267" s="56"/>
      <c r="G267" s="135"/>
      <c r="H267" s="136"/>
      <c r="I267" s="139"/>
      <c r="J267" s="57"/>
      <c r="K267" s="113"/>
      <c r="L267" s="113"/>
      <c r="M267" s="113"/>
      <c r="N267" s="113"/>
      <c r="O267" s="114">
        <f t="shared" si="150"/>
        <v>0</v>
      </c>
      <c r="P267" s="113"/>
      <c r="Q267" s="113"/>
      <c r="R267" s="113"/>
      <c r="S267" s="113"/>
      <c r="T267" s="114">
        <f t="shared" si="151"/>
        <v>0</v>
      </c>
      <c r="U267" s="113">
        <f t="shared" si="152"/>
        <v>0</v>
      </c>
      <c r="V267" s="136"/>
      <c r="W267" s="313"/>
      <c r="X267" s="313"/>
      <c r="Y267" s="313"/>
      <c r="Z267" s="117">
        <f t="shared" si="153"/>
        <v>0</v>
      </c>
      <c r="AA267" s="118">
        <f t="shared" si="154"/>
        <v>0</v>
      </c>
      <c r="AB267" s="121"/>
      <c r="AC267" s="121"/>
      <c r="AD267" s="121"/>
      <c r="AE267" s="117">
        <f t="shared" si="155"/>
        <v>0</v>
      </c>
      <c r="AF267" s="118">
        <f t="shared" si="156"/>
        <v>0</v>
      </c>
      <c r="AG267" s="120"/>
      <c r="AH267" s="120"/>
      <c r="AI267" s="121"/>
      <c r="AJ267" s="117">
        <f t="shared" si="157"/>
        <v>0</v>
      </c>
      <c r="AK267" s="119">
        <f t="shared" si="158"/>
        <v>0</v>
      </c>
      <c r="AL267" s="53"/>
      <c r="AM267" s="53"/>
      <c r="AN267" s="53"/>
      <c r="AO267" s="54">
        <f t="shared" si="159"/>
        <v>0</v>
      </c>
      <c r="AP267" s="122">
        <f t="shared" si="160"/>
        <v>0</v>
      </c>
      <c r="AQ267" s="123">
        <f t="shared" si="161"/>
        <v>0</v>
      </c>
      <c r="AR267" s="123">
        <f t="shared" si="162"/>
        <v>0</v>
      </c>
      <c r="AS267" s="313"/>
      <c r="AT267" s="313"/>
      <c r="AU267" s="314"/>
      <c r="AV267" s="125">
        <f t="shared" si="163"/>
        <v>0</v>
      </c>
      <c r="AW267" s="119">
        <f t="shared" si="164"/>
        <v>0</v>
      </c>
      <c r="AX267" s="120"/>
      <c r="AY267" s="120"/>
      <c r="AZ267" s="127"/>
      <c r="BA267" s="126">
        <f t="shared" si="165"/>
        <v>0</v>
      </c>
      <c r="BB267" s="119">
        <f t="shared" si="166"/>
        <v>0</v>
      </c>
      <c r="BC267" s="120"/>
      <c r="BD267" s="120"/>
      <c r="BE267" s="127"/>
      <c r="BF267" s="126">
        <f t="shared" si="167"/>
        <v>0</v>
      </c>
      <c r="BG267" s="119">
        <f t="shared" si="168"/>
        <v>0</v>
      </c>
      <c r="BH267" s="120"/>
      <c r="BI267" s="120"/>
      <c r="BJ267" s="127"/>
      <c r="BK267" s="126">
        <f t="shared" si="169"/>
        <v>0</v>
      </c>
      <c r="BL267" s="119">
        <f t="shared" si="170"/>
        <v>0</v>
      </c>
      <c r="BM267" s="123">
        <f t="shared" si="171"/>
        <v>0</v>
      </c>
      <c r="BN267" s="123">
        <f t="shared" si="172"/>
        <v>0</v>
      </c>
      <c r="BO267" s="126">
        <f t="shared" si="144"/>
        <v>0</v>
      </c>
      <c r="BP267" s="128">
        <f t="shared" si="173"/>
        <v>0</v>
      </c>
      <c r="BQ267" s="22"/>
      <c r="BR267" s="129"/>
      <c r="BS267" s="130"/>
      <c r="BT267" s="257" t="str">
        <f t="shared" si="174"/>
        <v/>
      </c>
      <c r="BU267" s="257" t="str">
        <f t="shared" si="175"/>
        <v/>
      </c>
      <c r="BV267" s="257" t="str">
        <f t="shared" si="176"/>
        <v/>
      </c>
      <c r="BW267" s="257" t="str">
        <f t="shared" si="177"/>
        <v/>
      </c>
      <c r="BX267" s="258">
        <f t="shared" si="178"/>
        <v>0</v>
      </c>
      <c r="BY267" s="129"/>
      <c r="BZ267" s="130"/>
      <c r="CA267" s="130" t="str">
        <f t="shared" si="146"/>
        <v/>
      </c>
      <c r="CB267" s="130" t="str">
        <f t="shared" si="147"/>
        <v/>
      </c>
      <c r="CC267" s="130" t="str">
        <f t="shared" si="148"/>
        <v/>
      </c>
      <c r="CD267" s="130" t="str">
        <f t="shared" si="149"/>
        <v/>
      </c>
      <c r="CE267" s="131">
        <f t="shared" si="145"/>
        <v>0</v>
      </c>
      <c r="CF267" s="259">
        <f t="shared" si="179"/>
        <v>0</v>
      </c>
      <c r="CG267" s="132"/>
      <c r="CH267" s="132"/>
      <c r="CI267" s="132"/>
    </row>
    <row r="268" spans="1:87" s="24" customFormat="1" ht="12.75" customHeight="1" outlineLevel="1" x14ac:dyDescent="0.2">
      <c r="A268" s="177" t="s">
        <v>59</v>
      </c>
      <c r="B268" s="312" t="s">
        <v>60</v>
      </c>
      <c r="C268" s="24">
        <v>260</v>
      </c>
      <c r="D268" s="137"/>
      <c r="E268" s="138"/>
      <c r="F268" s="56"/>
      <c r="G268" s="135"/>
      <c r="H268" s="136"/>
      <c r="I268" s="139"/>
      <c r="J268" s="57"/>
      <c r="K268" s="113"/>
      <c r="L268" s="113"/>
      <c r="M268" s="113"/>
      <c r="N268" s="113"/>
      <c r="O268" s="114">
        <f t="shared" si="150"/>
        <v>0</v>
      </c>
      <c r="P268" s="113"/>
      <c r="Q268" s="113"/>
      <c r="R268" s="113"/>
      <c r="S268" s="113"/>
      <c r="T268" s="114">
        <f t="shared" si="151"/>
        <v>0</v>
      </c>
      <c r="U268" s="113">
        <f t="shared" si="152"/>
        <v>0</v>
      </c>
      <c r="V268" s="136"/>
      <c r="W268" s="313"/>
      <c r="X268" s="313"/>
      <c r="Y268" s="313"/>
      <c r="Z268" s="117">
        <f t="shared" si="153"/>
        <v>0</v>
      </c>
      <c r="AA268" s="118">
        <f t="shared" si="154"/>
        <v>0</v>
      </c>
      <c r="AB268" s="121"/>
      <c r="AC268" s="121"/>
      <c r="AD268" s="121"/>
      <c r="AE268" s="117">
        <f t="shared" si="155"/>
        <v>0</v>
      </c>
      <c r="AF268" s="118">
        <f t="shared" si="156"/>
        <v>0</v>
      </c>
      <c r="AG268" s="120"/>
      <c r="AH268" s="120"/>
      <c r="AI268" s="121"/>
      <c r="AJ268" s="117">
        <f t="shared" si="157"/>
        <v>0</v>
      </c>
      <c r="AK268" s="119">
        <f t="shared" si="158"/>
        <v>0</v>
      </c>
      <c r="AL268" s="53"/>
      <c r="AM268" s="53"/>
      <c r="AN268" s="53"/>
      <c r="AO268" s="54">
        <f t="shared" si="159"/>
        <v>0</v>
      </c>
      <c r="AP268" s="122">
        <f t="shared" si="160"/>
        <v>0</v>
      </c>
      <c r="AQ268" s="123">
        <f t="shared" si="161"/>
        <v>0</v>
      </c>
      <c r="AR268" s="123">
        <f t="shared" si="162"/>
        <v>0</v>
      </c>
      <c r="AS268" s="313"/>
      <c r="AT268" s="313"/>
      <c r="AU268" s="314"/>
      <c r="AV268" s="125">
        <f t="shared" si="163"/>
        <v>0</v>
      </c>
      <c r="AW268" s="119">
        <f t="shared" si="164"/>
        <v>0</v>
      </c>
      <c r="AX268" s="120"/>
      <c r="AY268" s="120"/>
      <c r="AZ268" s="127"/>
      <c r="BA268" s="126">
        <f t="shared" si="165"/>
        <v>0</v>
      </c>
      <c r="BB268" s="119">
        <f t="shared" si="166"/>
        <v>0</v>
      </c>
      <c r="BC268" s="120"/>
      <c r="BD268" s="120"/>
      <c r="BE268" s="127"/>
      <c r="BF268" s="126">
        <f t="shared" si="167"/>
        <v>0</v>
      </c>
      <c r="BG268" s="119">
        <f t="shared" si="168"/>
        <v>0</v>
      </c>
      <c r="BH268" s="120"/>
      <c r="BI268" s="120"/>
      <c r="BJ268" s="127"/>
      <c r="BK268" s="126">
        <f t="shared" si="169"/>
        <v>0</v>
      </c>
      <c r="BL268" s="119">
        <f t="shared" si="170"/>
        <v>0</v>
      </c>
      <c r="BM268" s="123">
        <f t="shared" si="171"/>
        <v>0</v>
      </c>
      <c r="BN268" s="123">
        <f t="shared" si="172"/>
        <v>0</v>
      </c>
      <c r="BO268" s="126">
        <f t="shared" si="144"/>
        <v>0</v>
      </c>
      <c r="BP268" s="128">
        <f t="shared" si="173"/>
        <v>0</v>
      </c>
      <c r="BQ268" s="22"/>
      <c r="BR268" s="129"/>
      <c r="BS268" s="130"/>
      <c r="BT268" s="257" t="str">
        <f t="shared" si="174"/>
        <v/>
      </c>
      <c r="BU268" s="257" t="str">
        <f t="shared" si="175"/>
        <v/>
      </c>
      <c r="BV268" s="257" t="str">
        <f t="shared" si="176"/>
        <v/>
      </c>
      <c r="BW268" s="257" t="str">
        <f t="shared" si="177"/>
        <v/>
      </c>
      <c r="BX268" s="258">
        <f t="shared" si="178"/>
        <v>0</v>
      </c>
      <c r="BY268" s="129"/>
      <c r="BZ268" s="130"/>
      <c r="CA268" s="130" t="str">
        <f t="shared" si="146"/>
        <v/>
      </c>
      <c r="CB268" s="130" t="str">
        <f t="shared" si="147"/>
        <v/>
      </c>
      <c r="CC268" s="130" t="str">
        <f t="shared" si="148"/>
        <v/>
      </c>
      <c r="CD268" s="130" t="str">
        <f t="shared" si="149"/>
        <v/>
      </c>
      <c r="CE268" s="131">
        <f t="shared" si="145"/>
        <v>0</v>
      </c>
      <c r="CF268" s="259">
        <f t="shared" si="179"/>
        <v>0</v>
      </c>
      <c r="CG268" s="132"/>
      <c r="CH268" s="132"/>
      <c r="CI268" s="132"/>
    </row>
    <row r="269" spans="1:87" s="24" customFormat="1" ht="12.75" customHeight="1" outlineLevel="1" x14ac:dyDescent="0.2">
      <c r="A269" s="177" t="s">
        <v>59</v>
      </c>
      <c r="B269" s="312" t="s">
        <v>60</v>
      </c>
      <c r="C269" s="24">
        <v>261</v>
      </c>
      <c r="D269" s="137"/>
      <c r="E269" s="138"/>
      <c r="F269" s="56"/>
      <c r="G269" s="135"/>
      <c r="H269" s="136"/>
      <c r="I269" s="139"/>
      <c r="J269" s="57"/>
      <c r="K269" s="113"/>
      <c r="L269" s="113"/>
      <c r="M269" s="113"/>
      <c r="N269" s="113"/>
      <c r="O269" s="114">
        <f t="shared" si="150"/>
        <v>0</v>
      </c>
      <c r="P269" s="113"/>
      <c r="Q269" s="113"/>
      <c r="R269" s="113"/>
      <c r="S269" s="113"/>
      <c r="T269" s="114">
        <f t="shared" si="151"/>
        <v>0</v>
      </c>
      <c r="U269" s="113">
        <f t="shared" si="152"/>
        <v>0</v>
      </c>
      <c r="V269" s="136"/>
      <c r="W269" s="313"/>
      <c r="X269" s="313"/>
      <c r="Y269" s="313"/>
      <c r="Z269" s="117">
        <f t="shared" si="153"/>
        <v>0</v>
      </c>
      <c r="AA269" s="118">
        <f t="shared" si="154"/>
        <v>0</v>
      </c>
      <c r="AB269" s="121"/>
      <c r="AC269" s="121"/>
      <c r="AD269" s="121"/>
      <c r="AE269" s="117">
        <f t="shared" si="155"/>
        <v>0</v>
      </c>
      <c r="AF269" s="118">
        <f t="shared" si="156"/>
        <v>0</v>
      </c>
      <c r="AG269" s="120"/>
      <c r="AH269" s="120"/>
      <c r="AI269" s="121"/>
      <c r="AJ269" s="117">
        <f t="shared" si="157"/>
        <v>0</v>
      </c>
      <c r="AK269" s="119">
        <f t="shared" si="158"/>
        <v>0</v>
      </c>
      <c r="AL269" s="53"/>
      <c r="AM269" s="53"/>
      <c r="AN269" s="53"/>
      <c r="AO269" s="54">
        <f t="shared" si="159"/>
        <v>0</v>
      </c>
      <c r="AP269" s="122">
        <f t="shared" si="160"/>
        <v>0</v>
      </c>
      <c r="AQ269" s="123">
        <f t="shared" si="161"/>
        <v>0</v>
      </c>
      <c r="AR269" s="123">
        <f t="shared" si="162"/>
        <v>0</v>
      </c>
      <c r="AS269" s="313"/>
      <c r="AT269" s="313"/>
      <c r="AU269" s="314"/>
      <c r="AV269" s="125">
        <f t="shared" si="163"/>
        <v>0</v>
      </c>
      <c r="AW269" s="119">
        <f t="shared" si="164"/>
        <v>0</v>
      </c>
      <c r="AX269" s="120"/>
      <c r="AY269" s="120"/>
      <c r="AZ269" s="127"/>
      <c r="BA269" s="126">
        <f t="shared" si="165"/>
        <v>0</v>
      </c>
      <c r="BB269" s="119">
        <f t="shared" si="166"/>
        <v>0</v>
      </c>
      <c r="BC269" s="120"/>
      <c r="BD269" s="120"/>
      <c r="BE269" s="127"/>
      <c r="BF269" s="126">
        <f t="shared" si="167"/>
        <v>0</v>
      </c>
      <c r="BG269" s="119">
        <f t="shared" si="168"/>
        <v>0</v>
      </c>
      <c r="BH269" s="120"/>
      <c r="BI269" s="120"/>
      <c r="BJ269" s="127"/>
      <c r="BK269" s="126">
        <f t="shared" si="169"/>
        <v>0</v>
      </c>
      <c r="BL269" s="119">
        <f t="shared" si="170"/>
        <v>0</v>
      </c>
      <c r="BM269" s="123">
        <f t="shared" si="171"/>
        <v>0</v>
      </c>
      <c r="BN269" s="123">
        <f t="shared" si="172"/>
        <v>0</v>
      </c>
      <c r="BO269" s="126">
        <f t="shared" si="144"/>
        <v>0</v>
      </c>
      <c r="BP269" s="128">
        <f t="shared" si="173"/>
        <v>0</v>
      </c>
      <c r="BQ269" s="22"/>
      <c r="BR269" s="129"/>
      <c r="BS269" s="130"/>
      <c r="BT269" s="257" t="str">
        <f t="shared" si="174"/>
        <v/>
      </c>
      <c r="BU269" s="257" t="str">
        <f t="shared" si="175"/>
        <v/>
      </c>
      <c r="BV269" s="257" t="str">
        <f t="shared" si="176"/>
        <v/>
      </c>
      <c r="BW269" s="257" t="str">
        <f t="shared" si="177"/>
        <v/>
      </c>
      <c r="BX269" s="258">
        <f t="shared" si="178"/>
        <v>0</v>
      </c>
      <c r="BY269" s="129"/>
      <c r="BZ269" s="130"/>
      <c r="CA269" s="130" t="str">
        <f t="shared" si="146"/>
        <v/>
      </c>
      <c r="CB269" s="130" t="str">
        <f t="shared" si="147"/>
        <v/>
      </c>
      <c r="CC269" s="130" t="str">
        <f t="shared" si="148"/>
        <v/>
      </c>
      <c r="CD269" s="130" t="str">
        <f t="shared" si="149"/>
        <v/>
      </c>
      <c r="CE269" s="131">
        <f t="shared" si="145"/>
        <v>0</v>
      </c>
      <c r="CF269" s="259">
        <f t="shared" si="179"/>
        <v>0</v>
      </c>
      <c r="CG269" s="132"/>
      <c r="CH269" s="132"/>
      <c r="CI269" s="132"/>
    </row>
    <row r="270" spans="1:87" s="24" customFormat="1" ht="12.75" customHeight="1" outlineLevel="1" x14ac:dyDescent="0.2">
      <c r="A270" s="177" t="s">
        <v>59</v>
      </c>
      <c r="B270" s="312" t="s">
        <v>60</v>
      </c>
      <c r="C270" s="24">
        <v>262</v>
      </c>
      <c r="D270" s="137"/>
      <c r="E270" s="138"/>
      <c r="F270" s="56"/>
      <c r="G270" s="135"/>
      <c r="H270" s="136"/>
      <c r="I270" s="139"/>
      <c r="J270" s="57"/>
      <c r="K270" s="113"/>
      <c r="L270" s="113"/>
      <c r="M270" s="113"/>
      <c r="N270" s="113"/>
      <c r="O270" s="114">
        <f t="shared" si="150"/>
        <v>0</v>
      </c>
      <c r="P270" s="113"/>
      <c r="Q270" s="113"/>
      <c r="R270" s="113"/>
      <c r="S270" s="113"/>
      <c r="T270" s="114">
        <f t="shared" si="151"/>
        <v>0</v>
      </c>
      <c r="U270" s="113">
        <f t="shared" si="152"/>
        <v>0</v>
      </c>
      <c r="V270" s="136"/>
      <c r="W270" s="313"/>
      <c r="X270" s="313"/>
      <c r="Y270" s="313"/>
      <c r="Z270" s="117">
        <f t="shared" si="153"/>
        <v>0</v>
      </c>
      <c r="AA270" s="118">
        <f t="shared" si="154"/>
        <v>0</v>
      </c>
      <c r="AB270" s="121"/>
      <c r="AC270" s="121"/>
      <c r="AD270" s="121"/>
      <c r="AE270" s="117">
        <f t="shared" si="155"/>
        <v>0</v>
      </c>
      <c r="AF270" s="118">
        <f t="shared" si="156"/>
        <v>0</v>
      </c>
      <c r="AG270" s="120"/>
      <c r="AH270" s="120"/>
      <c r="AI270" s="121"/>
      <c r="AJ270" s="117">
        <f t="shared" si="157"/>
        <v>0</v>
      </c>
      <c r="AK270" s="119">
        <f t="shared" si="158"/>
        <v>0</v>
      </c>
      <c r="AL270" s="53"/>
      <c r="AM270" s="53"/>
      <c r="AN270" s="53"/>
      <c r="AO270" s="54">
        <f t="shared" si="159"/>
        <v>0</v>
      </c>
      <c r="AP270" s="122">
        <f t="shared" si="160"/>
        <v>0</v>
      </c>
      <c r="AQ270" s="123">
        <f t="shared" si="161"/>
        <v>0</v>
      </c>
      <c r="AR270" s="123">
        <f t="shared" si="162"/>
        <v>0</v>
      </c>
      <c r="AS270" s="313"/>
      <c r="AT270" s="313"/>
      <c r="AU270" s="314"/>
      <c r="AV270" s="125">
        <f t="shared" si="163"/>
        <v>0</v>
      </c>
      <c r="AW270" s="119">
        <f t="shared" si="164"/>
        <v>0</v>
      </c>
      <c r="AX270" s="120"/>
      <c r="AY270" s="120"/>
      <c r="AZ270" s="127"/>
      <c r="BA270" s="126">
        <f t="shared" si="165"/>
        <v>0</v>
      </c>
      <c r="BB270" s="119">
        <f t="shared" si="166"/>
        <v>0</v>
      </c>
      <c r="BC270" s="120"/>
      <c r="BD270" s="120"/>
      <c r="BE270" s="127"/>
      <c r="BF270" s="126">
        <f t="shared" si="167"/>
        <v>0</v>
      </c>
      <c r="BG270" s="119">
        <f t="shared" si="168"/>
        <v>0</v>
      </c>
      <c r="BH270" s="120"/>
      <c r="BI270" s="120"/>
      <c r="BJ270" s="127"/>
      <c r="BK270" s="126">
        <f t="shared" si="169"/>
        <v>0</v>
      </c>
      <c r="BL270" s="119">
        <f t="shared" si="170"/>
        <v>0</v>
      </c>
      <c r="BM270" s="123">
        <f t="shared" si="171"/>
        <v>0</v>
      </c>
      <c r="BN270" s="123">
        <f t="shared" si="172"/>
        <v>0</v>
      </c>
      <c r="BO270" s="126">
        <f t="shared" ref="BO270:BO333" si="180">J270+AQ270-BM270</f>
        <v>0</v>
      </c>
      <c r="BP270" s="128">
        <f t="shared" si="173"/>
        <v>0</v>
      </c>
      <c r="BQ270" s="22"/>
      <c r="BR270" s="129"/>
      <c r="BS270" s="130"/>
      <c r="BT270" s="257" t="str">
        <f t="shared" si="174"/>
        <v/>
      </c>
      <c r="BU270" s="257" t="str">
        <f t="shared" si="175"/>
        <v/>
      </c>
      <c r="BV270" s="257" t="str">
        <f t="shared" si="176"/>
        <v/>
      </c>
      <c r="BW270" s="257" t="str">
        <f t="shared" si="177"/>
        <v/>
      </c>
      <c r="BX270" s="258">
        <f t="shared" si="178"/>
        <v>0</v>
      </c>
      <c r="BY270" s="129"/>
      <c r="BZ270" s="130"/>
      <c r="CA270" s="130" t="str">
        <f t="shared" si="146"/>
        <v/>
      </c>
      <c r="CB270" s="130" t="str">
        <f t="shared" si="147"/>
        <v/>
      </c>
      <c r="CC270" s="130" t="str">
        <f t="shared" si="148"/>
        <v/>
      </c>
      <c r="CD270" s="130" t="str">
        <f t="shared" si="149"/>
        <v/>
      </c>
      <c r="CE270" s="131">
        <f t="shared" si="145"/>
        <v>0</v>
      </c>
      <c r="CF270" s="259">
        <f t="shared" si="179"/>
        <v>0</v>
      </c>
      <c r="CG270" s="132"/>
      <c r="CH270" s="132"/>
      <c r="CI270" s="132"/>
    </row>
    <row r="271" spans="1:87" s="24" customFormat="1" ht="12.75" customHeight="1" outlineLevel="1" x14ac:dyDescent="0.2">
      <c r="A271" s="177" t="s">
        <v>59</v>
      </c>
      <c r="B271" s="312" t="s">
        <v>60</v>
      </c>
      <c r="C271" s="24">
        <v>263</v>
      </c>
      <c r="D271" s="137"/>
      <c r="E271" s="138"/>
      <c r="F271" s="56"/>
      <c r="G271" s="135"/>
      <c r="H271" s="136"/>
      <c r="I271" s="139"/>
      <c r="J271" s="57"/>
      <c r="K271" s="113"/>
      <c r="L271" s="113"/>
      <c r="M271" s="113"/>
      <c r="N271" s="113"/>
      <c r="O271" s="114">
        <f t="shared" si="150"/>
        <v>0</v>
      </c>
      <c r="P271" s="113"/>
      <c r="Q271" s="113"/>
      <c r="R271" s="113"/>
      <c r="S271" s="113"/>
      <c r="T271" s="114">
        <f t="shared" si="151"/>
        <v>0</v>
      </c>
      <c r="U271" s="113">
        <f t="shared" si="152"/>
        <v>0</v>
      </c>
      <c r="V271" s="136"/>
      <c r="W271" s="313"/>
      <c r="X271" s="313"/>
      <c r="Y271" s="313"/>
      <c r="Z271" s="117">
        <f t="shared" si="153"/>
        <v>0</v>
      </c>
      <c r="AA271" s="118">
        <f t="shared" si="154"/>
        <v>0</v>
      </c>
      <c r="AB271" s="121"/>
      <c r="AC271" s="121"/>
      <c r="AD271" s="121"/>
      <c r="AE271" s="117">
        <f t="shared" si="155"/>
        <v>0</v>
      </c>
      <c r="AF271" s="118">
        <f t="shared" si="156"/>
        <v>0</v>
      </c>
      <c r="AG271" s="120"/>
      <c r="AH271" s="120"/>
      <c r="AI271" s="121"/>
      <c r="AJ271" s="117">
        <f t="shared" si="157"/>
        <v>0</v>
      </c>
      <c r="AK271" s="119">
        <f t="shared" si="158"/>
        <v>0</v>
      </c>
      <c r="AL271" s="53"/>
      <c r="AM271" s="53"/>
      <c r="AN271" s="53"/>
      <c r="AO271" s="54">
        <f t="shared" si="159"/>
        <v>0</v>
      </c>
      <c r="AP271" s="122">
        <f t="shared" si="160"/>
        <v>0</v>
      </c>
      <c r="AQ271" s="123">
        <f t="shared" si="161"/>
        <v>0</v>
      </c>
      <c r="AR271" s="123">
        <f t="shared" si="162"/>
        <v>0</v>
      </c>
      <c r="AS271" s="313"/>
      <c r="AT271" s="313"/>
      <c r="AU271" s="314"/>
      <c r="AV271" s="125">
        <f t="shared" si="163"/>
        <v>0</v>
      </c>
      <c r="AW271" s="119">
        <f t="shared" si="164"/>
        <v>0</v>
      </c>
      <c r="AX271" s="120"/>
      <c r="AY271" s="120"/>
      <c r="AZ271" s="127"/>
      <c r="BA271" s="126">
        <f t="shared" si="165"/>
        <v>0</v>
      </c>
      <c r="BB271" s="119">
        <f t="shared" si="166"/>
        <v>0</v>
      </c>
      <c r="BC271" s="120"/>
      <c r="BD271" s="120"/>
      <c r="BE271" s="127"/>
      <c r="BF271" s="126">
        <f t="shared" si="167"/>
        <v>0</v>
      </c>
      <c r="BG271" s="119">
        <f t="shared" si="168"/>
        <v>0</v>
      </c>
      <c r="BH271" s="120"/>
      <c r="BI271" s="120"/>
      <c r="BJ271" s="127"/>
      <c r="BK271" s="126">
        <f t="shared" si="169"/>
        <v>0</v>
      </c>
      <c r="BL271" s="119">
        <f t="shared" si="170"/>
        <v>0</v>
      </c>
      <c r="BM271" s="123">
        <f t="shared" si="171"/>
        <v>0</v>
      </c>
      <c r="BN271" s="123">
        <f t="shared" si="172"/>
        <v>0</v>
      </c>
      <c r="BO271" s="126">
        <f t="shared" si="180"/>
        <v>0</v>
      </c>
      <c r="BP271" s="128">
        <f t="shared" si="173"/>
        <v>0</v>
      </c>
      <c r="BQ271" s="22"/>
      <c r="BR271" s="129"/>
      <c r="BS271" s="130"/>
      <c r="BT271" s="257" t="str">
        <f t="shared" si="174"/>
        <v/>
      </c>
      <c r="BU271" s="257" t="str">
        <f t="shared" si="175"/>
        <v/>
      </c>
      <c r="BV271" s="257" t="str">
        <f t="shared" si="176"/>
        <v/>
      </c>
      <c r="BW271" s="257" t="str">
        <f t="shared" si="177"/>
        <v/>
      </c>
      <c r="BX271" s="258">
        <f t="shared" si="178"/>
        <v>0</v>
      </c>
      <c r="BY271" s="129"/>
      <c r="BZ271" s="130"/>
      <c r="CA271" s="130" t="str">
        <f t="shared" si="146"/>
        <v/>
      </c>
      <c r="CB271" s="130" t="str">
        <f t="shared" si="147"/>
        <v/>
      </c>
      <c r="CC271" s="130" t="str">
        <f t="shared" si="148"/>
        <v/>
      </c>
      <c r="CD271" s="130" t="str">
        <f t="shared" si="149"/>
        <v/>
      </c>
      <c r="CE271" s="131">
        <f t="shared" si="145"/>
        <v>0</v>
      </c>
      <c r="CF271" s="259">
        <f t="shared" si="179"/>
        <v>0</v>
      </c>
      <c r="CG271" s="132"/>
      <c r="CH271" s="132"/>
      <c r="CI271" s="132"/>
    </row>
    <row r="272" spans="1:87" s="24" customFormat="1" ht="12.75" customHeight="1" outlineLevel="1" x14ac:dyDescent="0.2">
      <c r="A272" s="177" t="s">
        <v>59</v>
      </c>
      <c r="B272" s="312" t="s">
        <v>60</v>
      </c>
      <c r="C272" s="24">
        <v>264</v>
      </c>
      <c r="D272" s="137"/>
      <c r="E272" s="138"/>
      <c r="F272" s="56"/>
      <c r="G272" s="135"/>
      <c r="H272" s="136"/>
      <c r="I272" s="139"/>
      <c r="J272" s="57"/>
      <c r="K272" s="113"/>
      <c r="L272" s="113"/>
      <c r="M272" s="113"/>
      <c r="N272" s="113"/>
      <c r="O272" s="114">
        <f t="shared" si="150"/>
        <v>0</v>
      </c>
      <c r="P272" s="113"/>
      <c r="Q272" s="113"/>
      <c r="R272" s="113"/>
      <c r="S272" s="113"/>
      <c r="T272" s="114">
        <f t="shared" si="151"/>
        <v>0</v>
      </c>
      <c r="U272" s="113">
        <f t="shared" si="152"/>
        <v>0</v>
      </c>
      <c r="V272" s="136"/>
      <c r="W272" s="313"/>
      <c r="X272" s="313"/>
      <c r="Y272" s="313"/>
      <c r="Z272" s="117">
        <f t="shared" si="153"/>
        <v>0</v>
      </c>
      <c r="AA272" s="118">
        <f t="shared" si="154"/>
        <v>0</v>
      </c>
      <c r="AB272" s="121"/>
      <c r="AC272" s="121"/>
      <c r="AD272" s="121"/>
      <c r="AE272" s="117">
        <f t="shared" si="155"/>
        <v>0</v>
      </c>
      <c r="AF272" s="118">
        <f t="shared" si="156"/>
        <v>0</v>
      </c>
      <c r="AG272" s="120"/>
      <c r="AH272" s="120"/>
      <c r="AI272" s="121"/>
      <c r="AJ272" s="117">
        <f t="shared" si="157"/>
        <v>0</v>
      </c>
      <c r="AK272" s="119">
        <f t="shared" si="158"/>
        <v>0</v>
      </c>
      <c r="AL272" s="53"/>
      <c r="AM272" s="53"/>
      <c r="AN272" s="53"/>
      <c r="AO272" s="54">
        <f t="shared" si="159"/>
        <v>0</v>
      </c>
      <c r="AP272" s="122">
        <f t="shared" si="160"/>
        <v>0</v>
      </c>
      <c r="AQ272" s="123">
        <f t="shared" si="161"/>
        <v>0</v>
      </c>
      <c r="AR272" s="123">
        <f t="shared" si="162"/>
        <v>0</v>
      </c>
      <c r="AS272" s="313"/>
      <c r="AT272" s="313"/>
      <c r="AU272" s="314"/>
      <c r="AV272" s="125">
        <f t="shared" si="163"/>
        <v>0</v>
      </c>
      <c r="AW272" s="119">
        <f t="shared" si="164"/>
        <v>0</v>
      </c>
      <c r="AX272" s="120"/>
      <c r="AY272" s="120"/>
      <c r="AZ272" s="127"/>
      <c r="BA272" s="126">
        <f t="shared" si="165"/>
        <v>0</v>
      </c>
      <c r="BB272" s="119">
        <f t="shared" si="166"/>
        <v>0</v>
      </c>
      <c r="BC272" s="120"/>
      <c r="BD272" s="120"/>
      <c r="BE272" s="127"/>
      <c r="BF272" s="126">
        <f t="shared" si="167"/>
        <v>0</v>
      </c>
      <c r="BG272" s="119">
        <f t="shared" si="168"/>
        <v>0</v>
      </c>
      <c r="BH272" s="120"/>
      <c r="BI272" s="120"/>
      <c r="BJ272" s="127"/>
      <c r="BK272" s="126">
        <f t="shared" si="169"/>
        <v>0</v>
      </c>
      <c r="BL272" s="119">
        <f t="shared" si="170"/>
        <v>0</v>
      </c>
      <c r="BM272" s="123">
        <f t="shared" si="171"/>
        <v>0</v>
      </c>
      <c r="BN272" s="123">
        <f t="shared" si="172"/>
        <v>0</v>
      </c>
      <c r="BO272" s="126">
        <f t="shared" si="180"/>
        <v>0</v>
      </c>
      <c r="BP272" s="128">
        <f t="shared" si="173"/>
        <v>0</v>
      </c>
      <c r="BQ272" s="22"/>
      <c r="BR272" s="129"/>
      <c r="BS272" s="130"/>
      <c r="BT272" s="257" t="str">
        <f t="shared" si="174"/>
        <v/>
      </c>
      <c r="BU272" s="257" t="str">
        <f t="shared" si="175"/>
        <v/>
      </c>
      <c r="BV272" s="257" t="str">
        <f t="shared" si="176"/>
        <v/>
      </c>
      <c r="BW272" s="257" t="str">
        <f t="shared" si="177"/>
        <v/>
      </c>
      <c r="BX272" s="258">
        <f t="shared" si="178"/>
        <v>0</v>
      </c>
      <c r="BY272" s="129"/>
      <c r="BZ272" s="130"/>
      <c r="CA272" s="130" t="str">
        <f t="shared" si="146"/>
        <v/>
      </c>
      <c r="CB272" s="130" t="str">
        <f t="shared" si="147"/>
        <v/>
      </c>
      <c r="CC272" s="130" t="str">
        <f t="shared" si="148"/>
        <v/>
      </c>
      <c r="CD272" s="130" t="str">
        <f t="shared" si="149"/>
        <v/>
      </c>
      <c r="CE272" s="131">
        <f t="shared" si="145"/>
        <v>0</v>
      </c>
      <c r="CF272" s="259">
        <f t="shared" si="179"/>
        <v>0</v>
      </c>
      <c r="CG272" s="132"/>
      <c r="CH272" s="132"/>
      <c r="CI272" s="132"/>
    </row>
    <row r="273" spans="1:87" s="24" customFormat="1" ht="12.75" customHeight="1" outlineLevel="1" x14ac:dyDescent="0.2">
      <c r="A273" s="177" t="s">
        <v>59</v>
      </c>
      <c r="B273" s="312" t="s">
        <v>60</v>
      </c>
      <c r="C273" s="24">
        <v>265</v>
      </c>
      <c r="D273" s="137"/>
      <c r="E273" s="138"/>
      <c r="F273" s="56"/>
      <c r="G273" s="135"/>
      <c r="H273" s="136"/>
      <c r="I273" s="139"/>
      <c r="J273" s="57"/>
      <c r="K273" s="113"/>
      <c r="L273" s="113"/>
      <c r="M273" s="113"/>
      <c r="N273" s="113"/>
      <c r="O273" s="114">
        <f t="shared" si="150"/>
        <v>0</v>
      </c>
      <c r="P273" s="113"/>
      <c r="Q273" s="113"/>
      <c r="R273" s="113"/>
      <c r="S273" s="113"/>
      <c r="T273" s="114">
        <f t="shared" si="151"/>
        <v>0</v>
      </c>
      <c r="U273" s="113">
        <f t="shared" si="152"/>
        <v>0</v>
      </c>
      <c r="V273" s="136"/>
      <c r="W273" s="313"/>
      <c r="X273" s="313"/>
      <c r="Y273" s="313"/>
      <c r="Z273" s="117">
        <f t="shared" si="153"/>
        <v>0</v>
      </c>
      <c r="AA273" s="118">
        <f t="shared" si="154"/>
        <v>0</v>
      </c>
      <c r="AB273" s="121"/>
      <c r="AC273" s="121"/>
      <c r="AD273" s="121"/>
      <c r="AE273" s="117">
        <f t="shared" si="155"/>
        <v>0</v>
      </c>
      <c r="AF273" s="118">
        <f t="shared" si="156"/>
        <v>0</v>
      </c>
      <c r="AG273" s="120"/>
      <c r="AH273" s="120"/>
      <c r="AI273" s="121"/>
      <c r="AJ273" s="117">
        <f t="shared" si="157"/>
        <v>0</v>
      </c>
      <c r="AK273" s="119">
        <f t="shared" si="158"/>
        <v>0</v>
      </c>
      <c r="AL273" s="53"/>
      <c r="AM273" s="53"/>
      <c r="AN273" s="53"/>
      <c r="AO273" s="54">
        <f t="shared" si="159"/>
        <v>0</v>
      </c>
      <c r="AP273" s="122">
        <f t="shared" si="160"/>
        <v>0</v>
      </c>
      <c r="AQ273" s="123">
        <f t="shared" si="161"/>
        <v>0</v>
      </c>
      <c r="AR273" s="123">
        <f t="shared" si="162"/>
        <v>0</v>
      </c>
      <c r="AS273" s="313"/>
      <c r="AT273" s="313"/>
      <c r="AU273" s="314"/>
      <c r="AV273" s="125">
        <f t="shared" si="163"/>
        <v>0</v>
      </c>
      <c r="AW273" s="119">
        <f t="shared" si="164"/>
        <v>0</v>
      </c>
      <c r="AX273" s="120"/>
      <c r="AY273" s="120"/>
      <c r="AZ273" s="127"/>
      <c r="BA273" s="126">
        <f t="shared" si="165"/>
        <v>0</v>
      </c>
      <c r="BB273" s="119">
        <f t="shared" si="166"/>
        <v>0</v>
      </c>
      <c r="BC273" s="120"/>
      <c r="BD273" s="120"/>
      <c r="BE273" s="127"/>
      <c r="BF273" s="126">
        <f t="shared" si="167"/>
        <v>0</v>
      </c>
      <c r="BG273" s="119">
        <f t="shared" si="168"/>
        <v>0</v>
      </c>
      <c r="BH273" s="120"/>
      <c r="BI273" s="120"/>
      <c r="BJ273" s="127"/>
      <c r="BK273" s="126">
        <f t="shared" si="169"/>
        <v>0</v>
      </c>
      <c r="BL273" s="119">
        <f t="shared" si="170"/>
        <v>0</v>
      </c>
      <c r="BM273" s="123">
        <f t="shared" si="171"/>
        <v>0</v>
      </c>
      <c r="BN273" s="123">
        <f t="shared" si="172"/>
        <v>0</v>
      </c>
      <c r="BO273" s="126">
        <f t="shared" si="180"/>
        <v>0</v>
      </c>
      <c r="BP273" s="128">
        <f t="shared" si="173"/>
        <v>0</v>
      </c>
      <c r="BQ273" s="22"/>
      <c r="BR273" s="129"/>
      <c r="BS273" s="130"/>
      <c r="BT273" s="257" t="str">
        <f t="shared" si="174"/>
        <v/>
      </c>
      <c r="BU273" s="257" t="str">
        <f t="shared" si="175"/>
        <v/>
      </c>
      <c r="BV273" s="257" t="str">
        <f t="shared" si="176"/>
        <v/>
      </c>
      <c r="BW273" s="257" t="str">
        <f t="shared" si="177"/>
        <v/>
      </c>
      <c r="BX273" s="258">
        <f t="shared" si="178"/>
        <v>0</v>
      </c>
      <c r="BY273" s="129"/>
      <c r="BZ273" s="130"/>
      <c r="CA273" s="130" t="str">
        <f t="shared" si="146"/>
        <v/>
      </c>
      <c r="CB273" s="130" t="str">
        <f t="shared" si="147"/>
        <v/>
      </c>
      <c r="CC273" s="130" t="str">
        <f t="shared" si="148"/>
        <v/>
      </c>
      <c r="CD273" s="130" t="str">
        <f t="shared" si="149"/>
        <v/>
      </c>
      <c r="CE273" s="131">
        <f t="shared" si="145"/>
        <v>0</v>
      </c>
      <c r="CF273" s="259">
        <f t="shared" si="179"/>
        <v>0</v>
      </c>
      <c r="CG273" s="132"/>
      <c r="CH273" s="132"/>
      <c r="CI273" s="132"/>
    </row>
    <row r="274" spans="1:87" s="24" customFormat="1" ht="12.75" customHeight="1" outlineLevel="1" x14ac:dyDescent="0.2">
      <c r="A274" s="177" t="s">
        <v>59</v>
      </c>
      <c r="B274" s="312" t="s">
        <v>60</v>
      </c>
      <c r="C274" s="24">
        <v>266</v>
      </c>
      <c r="D274" s="137"/>
      <c r="E274" s="138"/>
      <c r="F274" s="56"/>
      <c r="G274" s="135"/>
      <c r="H274" s="136"/>
      <c r="I274" s="139"/>
      <c r="J274" s="57"/>
      <c r="K274" s="113"/>
      <c r="L274" s="113"/>
      <c r="M274" s="113"/>
      <c r="N274" s="113"/>
      <c r="O274" s="114">
        <f t="shared" si="150"/>
        <v>0</v>
      </c>
      <c r="P274" s="113"/>
      <c r="Q274" s="113"/>
      <c r="R274" s="113"/>
      <c r="S274" s="113"/>
      <c r="T274" s="114">
        <f t="shared" si="151"/>
        <v>0</v>
      </c>
      <c r="U274" s="113">
        <f t="shared" si="152"/>
        <v>0</v>
      </c>
      <c r="V274" s="136"/>
      <c r="W274" s="313"/>
      <c r="X274" s="313"/>
      <c r="Y274" s="313"/>
      <c r="Z274" s="117">
        <f t="shared" si="153"/>
        <v>0</v>
      </c>
      <c r="AA274" s="118">
        <f t="shared" si="154"/>
        <v>0</v>
      </c>
      <c r="AB274" s="121"/>
      <c r="AC274" s="121"/>
      <c r="AD274" s="121"/>
      <c r="AE274" s="117">
        <f t="shared" si="155"/>
        <v>0</v>
      </c>
      <c r="AF274" s="118">
        <f t="shared" si="156"/>
        <v>0</v>
      </c>
      <c r="AG274" s="120"/>
      <c r="AH274" s="120"/>
      <c r="AI274" s="121"/>
      <c r="AJ274" s="117">
        <f t="shared" si="157"/>
        <v>0</v>
      </c>
      <c r="AK274" s="119">
        <f t="shared" si="158"/>
        <v>0</v>
      </c>
      <c r="AL274" s="53"/>
      <c r="AM274" s="53"/>
      <c r="AN274" s="53"/>
      <c r="AO274" s="54">
        <f t="shared" si="159"/>
        <v>0</v>
      </c>
      <c r="AP274" s="122">
        <f t="shared" si="160"/>
        <v>0</v>
      </c>
      <c r="AQ274" s="123">
        <f t="shared" si="161"/>
        <v>0</v>
      </c>
      <c r="AR274" s="123">
        <f t="shared" si="162"/>
        <v>0</v>
      </c>
      <c r="AS274" s="313"/>
      <c r="AT274" s="313"/>
      <c r="AU274" s="314"/>
      <c r="AV274" s="125">
        <f t="shared" si="163"/>
        <v>0</v>
      </c>
      <c r="AW274" s="119">
        <f t="shared" si="164"/>
        <v>0</v>
      </c>
      <c r="AX274" s="120"/>
      <c r="AY274" s="120"/>
      <c r="AZ274" s="127"/>
      <c r="BA274" s="126">
        <f t="shared" si="165"/>
        <v>0</v>
      </c>
      <c r="BB274" s="119">
        <f t="shared" si="166"/>
        <v>0</v>
      </c>
      <c r="BC274" s="120"/>
      <c r="BD274" s="120"/>
      <c r="BE274" s="127"/>
      <c r="BF274" s="126">
        <f t="shared" si="167"/>
        <v>0</v>
      </c>
      <c r="BG274" s="119">
        <f t="shared" si="168"/>
        <v>0</v>
      </c>
      <c r="BH274" s="120"/>
      <c r="BI274" s="120"/>
      <c r="BJ274" s="127"/>
      <c r="BK274" s="126">
        <f t="shared" si="169"/>
        <v>0</v>
      </c>
      <c r="BL274" s="119">
        <f t="shared" si="170"/>
        <v>0</v>
      </c>
      <c r="BM274" s="123">
        <f t="shared" si="171"/>
        <v>0</v>
      </c>
      <c r="BN274" s="123">
        <f t="shared" si="172"/>
        <v>0</v>
      </c>
      <c r="BO274" s="126">
        <f t="shared" si="180"/>
        <v>0</v>
      </c>
      <c r="BP274" s="128">
        <f t="shared" si="173"/>
        <v>0</v>
      </c>
      <c r="BQ274" s="22"/>
      <c r="BR274" s="129"/>
      <c r="BS274" s="130"/>
      <c r="BT274" s="257" t="str">
        <f t="shared" si="174"/>
        <v/>
      </c>
      <c r="BU274" s="257" t="str">
        <f t="shared" si="175"/>
        <v/>
      </c>
      <c r="BV274" s="257" t="str">
        <f t="shared" si="176"/>
        <v/>
      </c>
      <c r="BW274" s="257" t="str">
        <f t="shared" si="177"/>
        <v/>
      </c>
      <c r="BX274" s="258">
        <f t="shared" si="178"/>
        <v>0</v>
      </c>
      <c r="BY274" s="129"/>
      <c r="BZ274" s="130"/>
      <c r="CA274" s="130" t="str">
        <f t="shared" si="146"/>
        <v/>
      </c>
      <c r="CB274" s="130" t="str">
        <f t="shared" si="147"/>
        <v/>
      </c>
      <c r="CC274" s="130" t="str">
        <f t="shared" si="148"/>
        <v/>
      </c>
      <c r="CD274" s="130" t="str">
        <f t="shared" si="149"/>
        <v/>
      </c>
      <c r="CE274" s="131">
        <f t="shared" si="145"/>
        <v>0</v>
      </c>
      <c r="CF274" s="259">
        <f t="shared" si="179"/>
        <v>0</v>
      </c>
      <c r="CG274" s="132"/>
      <c r="CH274" s="132"/>
      <c r="CI274" s="132"/>
    </row>
    <row r="275" spans="1:87" s="24" customFormat="1" ht="12.75" customHeight="1" outlineLevel="1" x14ac:dyDescent="0.2">
      <c r="A275" s="177" t="s">
        <v>59</v>
      </c>
      <c r="B275" s="312" t="s">
        <v>60</v>
      </c>
      <c r="C275" s="24">
        <v>267</v>
      </c>
      <c r="D275" s="137"/>
      <c r="E275" s="138"/>
      <c r="F275" s="56"/>
      <c r="G275" s="135"/>
      <c r="H275" s="136"/>
      <c r="I275" s="139"/>
      <c r="J275" s="57"/>
      <c r="K275" s="113"/>
      <c r="L275" s="113"/>
      <c r="M275" s="113"/>
      <c r="N275" s="113"/>
      <c r="O275" s="114">
        <f t="shared" si="150"/>
        <v>0</v>
      </c>
      <c r="P275" s="113"/>
      <c r="Q275" s="113"/>
      <c r="R275" s="113"/>
      <c r="S275" s="113"/>
      <c r="T275" s="114">
        <f t="shared" si="151"/>
        <v>0</v>
      </c>
      <c r="U275" s="113">
        <f t="shared" si="152"/>
        <v>0</v>
      </c>
      <c r="V275" s="136"/>
      <c r="W275" s="313"/>
      <c r="X275" s="313"/>
      <c r="Y275" s="313"/>
      <c r="Z275" s="117">
        <f t="shared" si="153"/>
        <v>0</v>
      </c>
      <c r="AA275" s="118">
        <f t="shared" si="154"/>
        <v>0</v>
      </c>
      <c r="AB275" s="121"/>
      <c r="AC275" s="121"/>
      <c r="AD275" s="121"/>
      <c r="AE275" s="117">
        <f t="shared" si="155"/>
        <v>0</v>
      </c>
      <c r="AF275" s="118">
        <f t="shared" si="156"/>
        <v>0</v>
      </c>
      <c r="AG275" s="120"/>
      <c r="AH275" s="120"/>
      <c r="AI275" s="121"/>
      <c r="AJ275" s="117">
        <f t="shared" si="157"/>
        <v>0</v>
      </c>
      <c r="AK275" s="119">
        <f t="shared" si="158"/>
        <v>0</v>
      </c>
      <c r="AL275" s="53"/>
      <c r="AM275" s="53"/>
      <c r="AN275" s="53"/>
      <c r="AO275" s="54">
        <f t="shared" si="159"/>
        <v>0</v>
      </c>
      <c r="AP275" s="122">
        <f t="shared" si="160"/>
        <v>0</v>
      </c>
      <c r="AQ275" s="123">
        <f t="shared" si="161"/>
        <v>0</v>
      </c>
      <c r="AR275" s="123">
        <f t="shared" si="162"/>
        <v>0</v>
      </c>
      <c r="AS275" s="313"/>
      <c r="AT275" s="313"/>
      <c r="AU275" s="314"/>
      <c r="AV275" s="125">
        <f t="shared" si="163"/>
        <v>0</v>
      </c>
      <c r="AW275" s="119">
        <f t="shared" si="164"/>
        <v>0</v>
      </c>
      <c r="AX275" s="120"/>
      <c r="AY275" s="120"/>
      <c r="AZ275" s="127"/>
      <c r="BA275" s="126">
        <f t="shared" si="165"/>
        <v>0</v>
      </c>
      <c r="BB275" s="119">
        <f t="shared" si="166"/>
        <v>0</v>
      </c>
      <c r="BC275" s="120"/>
      <c r="BD275" s="120"/>
      <c r="BE275" s="127"/>
      <c r="BF275" s="126">
        <f t="shared" si="167"/>
        <v>0</v>
      </c>
      <c r="BG275" s="119">
        <f t="shared" si="168"/>
        <v>0</v>
      </c>
      <c r="BH275" s="120"/>
      <c r="BI275" s="120"/>
      <c r="BJ275" s="127"/>
      <c r="BK275" s="126">
        <f t="shared" si="169"/>
        <v>0</v>
      </c>
      <c r="BL275" s="119">
        <f t="shared" si="170"/>
        <v>0</v>
      </c>
      <c r="BM275" s="123">
        <f t="shared" si="171"/>
        <v>0</v>
      </c>
      <c r="BN275" s="123">
        <f t="shared" si="172"/>
        <v>0</v>
      </c>
      <c r="BO275" s="126">
        <f t="shared" si="180"/>
        <v>0</v>
      </c>
      <c r="BP275" s="128">
        <f t="shared" si="173"/>
        <v>0</v>
      </c>
      <c r="BQ275" s="22"/>
      <c r="BR275" s="129"/>
      <c r="BS275" s="130"/>
      <c r="BT275" s="257" t="str">
        <f t="shared" si="174"/>
        <v/>
      </c>
      <c r="BU275" s="257" t="str">
        <f t="shared" si="175"/>
        <v/>
      </c>
      <c r="BV275" s="257" t="str">
        <f t="shared" si="176"/>
        <v/>
      </c>
      <c r="BW275" s="257" t="str">
        <f t="shared" si="177"/>
        <v/>
      </c>
      <c r="BX275" s="258">
        <f t="shared" si="178"/>
        <v>0</v>
      </c>
      <c r="BY275" s="129"/>
      <c r="BZ275" s="130"/>
      <c r="CA275" s="130" t="str">
        <f t="shared" si="146"/>
        <v/>
      </c>
      <c r="CB275" s="130" t="str">
        <f t="shared" si="147"/>
        <v/>
      </c>
      <c r="CC275" s="130" t="str">
        <f t="shared" si="148"/>
        <v/>
      </c>
      <c r="CD275" s="130" t="str">
        <f t="shared" si="149"/>
        <v/>
      </c>
      <c r="CE275" s="131">
        <f t="shared" si="145"/>
        <v>0</v>
      </c>
      <c r="CF275" s="259">
        <f t="shared" si="179"/>
        <v>0</v>
      </c>
      <c r="CG275" s="132"/>
      <c r="CH275" s="132"/>
      <c r="CI275" s="132"/>
    </row>
    <row r="276" spans="1:87" s="24" customFormat="1" ht="12.75" customHeight="1" outlineLevel="1" x14ac:dyDescent="0.2">
      <c r="A276" s="177" t="s">
        <v>59</v>
      </c>
      <c r="B276" s="312" t="s">
        <v>60</v>
      </c>
      <c r="C276" s="24">
        <v>268</v>
      </c>
      <c r="D276" s="137"/>
      <c r="E276" s="138"/>
      <c r="F276" s="56"/>
      <c r="G276" s="135"/>
      <c r="H276" s="136"/>
      <c r="I276" s="139"/>
      <c r="J276" s="57"/>
      <c r="K276" s="113"/>
      <c r="L276" s="113"/>
      <c r="M276" s="113"/>
      <c r="N276" s="113"/>
      <c r="O276" s="114">
        <f t="shared" si="150"/>
        <v>0</v>
      </c>
      <c r="P276" s="113"/>
      <c r="Q276" s="113"/>
      <c r="R276" s="113"/>
      <c r="S276" s="113"/>
      <c r="T276" s="114">
        <f t="shared" si="151"/>
        <v>0</v>
      </c>
      <c r="U276" s="113">
        <f t="shared" si="152"/>
        <v>0</v>
      </c>
      <c r="V276" s="136"/>
      <c r="W276" s="313"/>
      <c r="X276" s="313"/>
      <c r="Y276" s="313"/>
      <c r="Z276" s="117">
        <f t="shared" si="153"/>
        <v>0</v>
      </c>
      <c r="AA276" s="118">
        <f t="shared" si="154"/>
        <v>0</v>
      </c>
      <c r="AB276" s="121"/>
      <c r="AC276" s="121"/>
      <c r="AD276" s="121"/>
      <c r="AE276" s="117">
        <f t="shared" si="155"/>
        <v>0</v>
      </c>
      <c r="AF276" s="118">
        <f t="shared" si="156"/>
        <v>0</v>
      </c>
      <c r="AG276" s="120"/>
      <c r="AH276" s="120"/>
      <c r="AI276" s="121"/>
      <c r="AJ276" s="117">
        <f t="shared" si="157"/>
        <v>0</v>
      </c>
      <c r="AK276" s="119">
        <f t="shared" si="158"/>
        <v>0</v>
      </c>
      <c r="AL276" s="53"/>
      <c r="AM276" s="53"/>
      <c r="AN276" s="53"/>
      <c r="AO276" s="54">
        <f t="shared" si="159"/>
        <v>0</v>
      </c>
      <c r="AP276" s="122">
        <f t="shared" si="160"/>
        <v>0</v>
      </c>
      <c r="AQ276" s="123">
        <f t="shared" si="161"/>
        <v>0</v>
      </c>
      <c r="AR276" s="123">
        <f t="shared" si="162"/>
        <v>0</v>
      </c>
      <c r="AS276" s="313"/>
      <c r="AT276" s="313"/>
      <c r="AU276" s="314"/>
      <c r="AV276" s="125">
        <f t="shared" si="163"/>
        <v>0</v>
      </c>
      <c r="AW276" s="119">
        <f t="shared" si="164"/>
        <v>0</v>
      </c>
      <c r="AX276" s="120"/>
      <c r="AY276" s="120"/>
      <c r="AZ276" s="127"/>
      <c r="BA276" s="126">
        <f t="shared" si="165"/>
        <v>0</v>
      </c>
      <c r="BB276" s="119">
        <f t="shared" si="166"/>
        <v>0</v>
      </c>
      <c r="BC276" s="120"/>
      <c r="BD276" s="120"/>
      <c r="BE276" s="127"/>
      <c r="BF276" s="126">
        <f t="shared" si="167"/>
        <v>0</v>
      </c>
      <c r="BG276" s="119">
        <f t="shared" si="168"/>
        <v>0</v>
      </c>
      <c r="BH276" s="120"/>
      <c r="BI276" s="120"/>
      <c r="BJ276" s="127"/>
      <c r="BK276" s="126">
        <f t="shared" si="169"/>
        <v>0</v>
      </c>
      <c r="BL276" s="119">
        <f t="shared" si="170"/>
        <v>0</v>
      </c>
      <c r="BM276" s="123">
        <f t="shared" si="171"/>
        <v>0</v>
      </c>
      <c r="BN276" s="123">
        <f t="shared" si="172"/>
        <v>0</v>
      </c>
      <c r="BO276" s="126">
        <f t="shared" si="180"/>
        <v>0</v>
      </c>
      <c r="BP276" s="128">
        <f t="shared" si="173"/>
        <v>0</v>
      </c>
      <c r="BQ276" s="22"/>
      <c r="BR276" s="129"/>
      <c r="BS276" s="130"/>
      <c r="BT276" s="257" t="str">
        <f t="shared" si="174"/>
        <v/>
      </c>
      <c r="BU276" s="257" t="str">
        <f t="shared" si="175"/>
        <v/>
      </c>
      <c r="BV276" s="257" t="str">
        <f t="shared" si="176"/>
        <v/>
      </c>
      <c r="BW276" s="257" t="str">
        <f t="shared" si="177"/>
        <v/>
      </c>
      <c r="BX276" s="258">
        <f t="shared" si="178"/>
        <v>0</v>
      </c>
      <c r="BY276" s="129"/>
      <c r="BZ276" s="130"/>
      <c r="CA276" s="130" t="str">
        <f t="shared" si="146"/>
        <v/>
      </c>
      <c r="CB276" s="130" t="str">
        <f t="shared" si="147"/>
        <v/>
      </c>
      <c r="CC276" s="130" t="str">
        <f t="shared" si="148"/>
        <v/>
      </c>
      <c r="CD276" s="130" t="str">
        <f t="shared" si="149"/>
        <v/>
      </c>
      <c r="CE276" s="131">
        <f t="shared" si="145"/>
        <v>0</v>
      </c>
      <c r="CF276" s="259">
        <f t="shared" si="179"/>
        <v>0</v>
      </c>
      <c r="CG276" s="132"/>
      <c r="CH276" s="132"/>
      <c r="CI276" s="132"/>
    </row>
    <row r="277" spans="1:87" s="24" customFormat="1" ht="12.75" customHeight="1" outlineLevel="1" x14ac:dyDescent="0.2">
      <c r="A277" s="177" t="s">
        <v>59</v>
      </c>
      <c r="B277" s="312" t="s">
        <v>60</v>
      </c>
      <c r="C277" s="24">
        <v>269</v>
      </c>
      <c r="D277" s="137"/>
      <c r="E277" s="138"/>
      <c r="F277" s="56"/>
      <c r="G277" s="135"/>
      <c r="H277" s="136"/>
      <c r="I277" s="139"/>
      <c r="J277" s="57"/>
      <c r="K277" s="113"/>
      <c r="L277" s="113"/>
      <c r="M277" s="113"/>
      <c r="N277" s="113"/>
      <c r="O277" s="114">
        <f t="shared" si="150"/>
        <v>0</v>
      </c>
      <c r="P277" s="113"/>
      <c r="Q277" s="113"/>
      <c r="R277" s="113"/>
      <c r="S277" s="113"/>
      <c r="T277" s="114">
        <f t="shared" si="151"/>
        <v>0</v>
      </c>
      <c r="U277" s="113">
        <f t="shared" si="152"/>
        <v>0</v>
      </c>
      <c r="V277" s="136"/>
      <c r="W277" s="313"/>
      <c r="X277" s="313"/>
      <c r="Y277" s="313"/>
      <c r="Z277" s="117">
        <f t="shared" si="153"/>
        <v>0</v>
      </c>
      <c r="AA277" s="118">
        <f t="shared" si="154"/>
        <v>0</v>
      </c>
      <c r="AB277" s="121"/>
      <c r="AC277" s="121"/>
      <c r="AD277" s="121"/>
      <c r="AE277" s="117">
        <f t="shared" si="155"/>
        <v>0</v>
      </c>
      <c r="AF277" s="118">
        <f t="shared" si="156"/>
        <v>0</v>
      </c>
      <c r="AG277" s="120"/>
      <c r="AH277" s="120"/>
      <c r="AI277" s="121"/>
      <c r="AJ277" s="117">
        <f t="shared" si="157"/>
        <v>0</v>
      </c>
      <c r="AK277" s="119">
        <f t="shared" si="158"/>
        <v>0</v>
      </c>
      <c r="AL277" s="53"/>
      <c r="AM277" s="53"/>
      <c r="AN277" s="53"/>
      <c r="AO277" s="54">
        <f t="shared" si="159"/>
        <v>0</v>
      </c>
      <c r="AP277" s="122">
        <f t="shared" si="160"/>
        <v>0</v>
      </c>
      <c r="AQ277" s="123">
        <f t="shared" si="161"/>
        <v>0</v>
      </c>
      <c r="AR277" s="123">
        <f t="shared" si="162"/>
        <v>0</v>
      </c>
      <c r="AS277" s="313"/>
      <c r="AT277" s="313"/>
      <c r="AU277" s="314"/>
      <c r="AV277" s="125">
        <f t="shared" si="163"/>
        <v>0</v>
      </c>
      <c r="AW277" s="119">
        <f t="shared" si="164"/>
        <v>0</v>
      </c>
      <c r="AX277" s="120"/>
      <c r="AY277" s="120"/>
      <c r="AZ277" s="127"/>
      <c r="BA277" s="126">
        <f t="shared" si="165"/>
        <v>0</v>
      </c>
      <c r="BB277" s="119">
        <f t="shared" si="166"/>
        <v>0</v>
      </c>
      <c r="BC277" s="120"/>
      <c r="BD277" s="120"/>
      <c r="BE277" s="127"/>
      <c r="BF277" s="126">
        <f t="shared" si="167"/>
        <v>0</v>
      </c>
      <c r="BG277" s="119">
        <f t="shared" si="168"/>
        <v>0</v>
      </c>
      <c r="BH277" s="120"/>
      <c r="BI277" s="120"/>
      <c r="BJ277" s="127"/>
      <c r="BK277" s="126">
        <f t="shared" si="169"/>
        <v>0</v>
      </c>
      <c r="BL277" s="119">
        <f t="shared" si="170"/>
        <v>0</v>
      </c>
      <c r="BM277" s="123">
        <f t="shared" si="171"/>
        <v>0</v>
      </c>
      <c r="BN277" s="123">
        <f t="shared" si="172"/>
        <v>0</v>
      </c>
      <c r="BO277" s="126">
        <f t="shared" si="180"/>
        <v>0</v>
      </c>
      <c r="BP277" s="128">
        <f t="shared" si="173"/>
        <v>0</v>
      </c>
      <c r="BQ277" s="22"/>
      <c r="BR277" s="129"/>
      <c r="BS277" s="130"/>
      <c r="BT277" s="257" t="str">
        <f t="shared" si="174"/>
        <v/>
      </c>
      <c r="BU277" s="257" t="str">
        <f t="shared" si="175"/>
        <v/>
      </c>
      <c r="BV277" s="257" t="str">
        <f t="shared" si="176"/>
        <v/>
      </c>
      <c r="BW277" s="257" t="str">
        <f t="shared" si="177"/>
        <v/>
      </c>
      <c r="BX277" s="258">
        <f t="shared" si="178"/>
        <v>0</v>
      </c>
      <c r="BY277" s="129"/>
      <c r="BZ277" s="130"/>
      <c r="CA277" s="130" t="str">
        <f t="shared" si="146"/>
        <v/>
      </c>
      <c r="CB277" s="130" t="str">
        <f t="shared" si="147"/>
        <v/>
      </c>
      <c r="CC277" s="130" t="str">
        <f t="shared" si="148"/>
        <v/>
      </c>
      <c r="CD277" s="130" t="str">
        <f t="shared" si="149"/>
        <v/>
      </c>
      <c r="CE277" s="131">
        <f t="shared" si="145"/>
        <v>0</v>
      </c>
      <c r="CF277" s="259">
        <f t="shared" si="179"/>
        <v>0</v>
      </c>
      <c r="CG277" s="132"/>
      <c r="CH277" s="132"/>
      <c r="CI277" s="132"/>
    </row>
    <row r="278" spans="1:87" s="24" customFormat="1" ht="12.75" customHeight="1" outlineLevel="1" x14ac:dyDescent="0.2">
      <c r="A278" s="177" t="s">
        <v>59</v>
      </c>
      <c r="B278" s="312" t="s">
        <v>60</v>
      </c>
      <c r="C278" s="24">
        <v>270</v>
      </c>
      <c r="D278" s="137"/>
      <c r="E278" s="138"/>
      <c r="F278" s="56"/>
      <c r="G278" s="135"/>
      <c r="H278" s="136"/>
      <c r="I278" s="139"/>
      <c r="J278" s="57"/>
      <c r="K278" s="113"/>
      <c r="L278" s="113"/>
      <c r="M278" s="113"/>
      <c r="N278" s="113"/>
      <c r="O278" s="114">
        <f t="shared" si="150"/>
        <v>0</v>
      </c>
      <c r="P278" s="113"/>
      <c r="Q278" s="113"/>
      <c r="R278" s="113"/>
      <c r="S278" s="113"/>
      <c r="T278" s="114">
        <f t="shared" si="151"/>
        <v>0</v>
      </c>
      <c r="U278" s="113">
        <f t="shared" si="152"/>
        <v>0</v>
      </c>
      <c r="V278" s="136"/>
      <c r="W278" s="313"/>
      <c r="X278" s="313"/>
      <c r="Y278" s="313"/>
      <c r="Z278" s="117">
        <f t="shared" si="153"/>
        <v>0</v>
      </c>
      <c r="AA278" s="118">
        <f t="shared" si="154"/>
        <v>0</v>
      </c>
      <c r="AB278" s="121"/>
      <c r="AC278" s="121"/>
      <c r="AD278" s="121"/>
      <c r="AE278" s="117">
        <f t="shared" si="155"/>
        <v>0</v>
      </c>
      <c r="AF278" s="118">
        <f t="shared" si="156"/>
        <v>0</v>
      </c>
      <c r="AG278" s="120"/>
      <c r="AH278" s="120"/>
      <c r="AI278" s="121"/>
      <c r="AJ278" s="117">
        <f t="shared" si="157"/>
        <v>0</v>
      </c>
      <c r="AK278" s="119">
        <f t="shared" si="158"/>
        <v>0</v>
      </c>
      <c r="AL278" s="53"/>
      <c r="AM278" s="53"/>
      <c r="AN278" s="53"/>
      <c r="AO278" s="54">
        <f t="shared" si="159"/>
        <v>0</v>
      </c>
      <c r="AP278" s="122">
        <f t="shared" si="160"/>
        <v>0</v>
      </c>
      <c r="AQ278" s="123">
        <f t="shared" si="161"/>
        <v>0</v>
      </c>
      <c r="AR278" s="123">
        <f t="shared" si="162"/>
        <v>0</v>
      </c>
      <c r="AS278" s="313"/>
      <c r="AT278" s="313"/>
      <c r="AU278" s="314"/>
      <c r="AV278" s="125">
        <f t="shared" si="163"/>
        <v>0</v>
      </c>
      <c r="AW278" s="119">
        <f t="shared" si="164"/>
        <v>0</v>
      </c>
      <c r="AX278" s="120"/>
      <c r="AY278" s="120"/>
      <c r="AZ278" s="127"/>
      <c r="BA278" s="126">
        <f t="shared" si="165"/>
        <v>0</v>
      </c>
      <c r="BB278" s="119">
        <f t="shared" si="166"/>
        <v>0</v>
      </c>
      <c r="BC278" s="120"/>
      <c r="BD278" s="120"/>
      <c r="BE278" s="127"/>
      <c r="BF278" s="126">
        <f t="shared" si="167"/>
        <v>0</v>
      </c>
      <c r="BG278" s="119">
        <f t="shared" si="168"/>
        <v>0</v>
      </c>
      <c r="BH278" s="120"/>
      <c r="BI278" s="120"/>
      <c r="BJ278" s="127"/>
      <c r="BK278" s="126">
        <f t="shared" si="169"/>
        <v>0</v>
      </c>
      <c r="BL278" s="119">
        <f t="shared" si="170"/>
        <v>0</v>
      </c>
      <c r="BM278" s="123">
        <f t="shared" si="171"/>
        <v>0</v>
      </c>
      <c r="BN278" s="123">
        <f t="shared" si="172"/>
        <v>0</v>
      </c>
      <c r="BO278" s="126">
        <f t="shared" si="180"/>
        <v>0</v>
      </c>
      <c r="BP278" s="128">
        <f t="shared" si="173"/>
        <v>0</v>
      </c>
      <c r="BQ278" s="22"/>
      <c r="BR278" s="129"/>
      <c r="BS278" s="130"/>
      <c r="BT278" s="257" t="str">
        <f t="shared" si="174"/>
        <v/>
      </c>
      <c r="BU278" s="257" t="str">
        <f t="shared" si="175"/>
        <v/>
      </c>
      <c r="BV278" s="257" t="str">
        <f t="shared" si="176"/>
        <v/>
      </c>
      <c r="BW278" s="257" t="str">
        <f t="shared" si="177"/>
        <v/>
      </c>
      <c r="BX278" s="258">
        <f t="shared" si="178"/>
        <v>0</v>
      </c>
      <c r="BY278" s="129"/>
      <c r="BZ278" s="130"/>
      <c r="CA278" s="130" t="str">
        <f t="shared" si="146"/>
        <v/>
      </c>
      <c r="CB278" s="130" t="str">
        <f t="shared" si="147"/>
        <v/>
      </c>
      <c r="CC278" s="130" t="str">
        <f t="shared" si="148"/>
        <v/>
      </c>
      <c r="CD278" s="130" t="str">
        <f t="shared" si="149"/>
        <v/>
      </c>
      <c r="CE278" s="131">
        <f t="shared" si="145"/>
        <v>0</v>
      </c>
      <c r="CF278" s="259">
        <f t="shared" si="179"/>
        <v>0</v>
      </c>
      <c r="CG278" s="132"/>
      <c r="CH278" s="132"/>
      <c r="CI278" s="132"/>
    </row>
    <row r="279" spans="1:87" s="24" customFormat="1" ht="12.75" customHeight="1" outlineLevel="1" x14ac:dyDescent="0.2">
      <c r="A279" s="177" t="s">
        <v>59</v>
      </c>
      <c r="B279" s="312" t="s">
        <v>60</v>
      </c>
      <c r="C279" s="24">
        <v>271</v>
      </c>
      <c r="D279" s="137"/>
      <c r="E279" s="138"/>
      <c r="F279" s="56"/>
      <c r="G279" s="135"/>
      <c r="H279" s="136"/>
      <c r="I279" s="139"/>
      <c r="J279" s="57"/>
      <c r="K279" s="113"/>
      <c r="L279" s="113"/>
      <c r="M279" s="113"/>
      <c r="N279" s="113"/>
      <c r="O279" s="114">
        <f t="shared" si="150"/>
        <v>0</v>
      </c>
      <c r="P279" s="113"/>
      <c r="Q279" s="113"/>
      <c r="R279" s="113"/>
      <c r="S279" s="113"/>
      <c r="T279" s="114">
        <f t="shared" si="151"/>
        <v>0</v>
      </c>
      <c r="U279" s="113">
        <f t="shared" si="152"/>
        <v>0</v>
      </c>
      <c r="V279" s="136"/>
      <c r="W279" s="313"/>
      <c r="X279" s="313"/>
      <c r="Y279" s="313"/>
      <c r="Z279" s="117">
        <f t="shared" si="153"/>
        <v>0</v>
      </c>
      <c r="AA279" s="118">
        <f t="shared" si="154"/>
        <v>0</v>
      </c>
      <c r="AB279" s="121"/>
      <c r="AC279" s="121"/>
      <c r="AD279" s="121"/>
      <c r="AE279" s="117">
        <f t="shared" si="155"/>
        <v>0</v>
      </c>
      <c r="AF279" s="118">
        <f t="shared" si="156"/>
        <v>0</v>
      </c>
      <c r="AG279" s="120"/>
      <c r="AH279" s="120"/>
      <c r="AI279" s="121"/>
      <c r="AJ279" s="117">
        <f t="shared" si="157"/>
        <v>0</v>
      </c>
      <c r="AK279" s="119">
        <f t="shared" si="158"/>
        <v>0</v>
      </c>
      <c r="AL279" s="53"/>
      <c r="AM279" s="53"/>
      <c r="AN279" s="53"/>
      <c r="AO279" s="54">
        <f t="shared" si="159"/>
        <v>0</v>
      </c>
      <c r="AP279" s="122">
        <f t="shared" si="160"/>
        <v>0</v>
      </c>
      <c r="AQ279" s="123">
        <f t="shared" si="161"/>
        <v>0</v>
      </c>
      <c r="AR279" s="123">
        <f t="shared" si="162"/>
        <v>0</v>
      </c>
      <c r="AS279" s="313"/>
      <c r="AT279" s="313"/>
      <c r="AU279" s="314"/>
      <c r="AV279" s="125">
        <f t="shared" si="163"/>
        <v>0</v>
      </c>
      <c r="AW279" s="119">
        <f t="shared" si="164"/>
        <v>0</v>
      </c>
      <c r="AX279" s="120"/>
      <c r="AY279" s="120"/>
      <c r="AZ279" s="127"/>
      <c r="BA279" s="126">
        <f t="shared" si="165"/>
        <v>0</v>
      </c>
      <c r="BB279" s="119">
        <f t="shared" si="166"/>
        <v>0</v>
      </c>
      <c r="BC279" s="120"/>
      <c r="BD279" s="120"/>
      <c r="BE279" s="127"/>
      <c r="BF279" s="126">
        <f t="shared" si="167"/>
        <v>0</v>
      </c>
      <c r="BG279" s="119">
        <f t="shared" si="168"/>
        <v>0</v>
      </c>
      <c r="BH279" s="120"/>
      <c r="BI279" s="120"/>
      <c r="BJ279" s="127"/>
      <c r="BK279" s="126">
        <f t="shared" si="169"/>
        <v>0</v>
      </c>
      <c r="BL279" s="119">
        <f t="shared" si="170"/>
        <v>0</v>
      </c>
      <c r="BM279" s="123">
        <f t="shared" si="171"/>
        <v>0</v>
      </c>
      <c r="BN279" s="123">
        <f t="shared" si="172"/>
        <v>0</v>
      </c>
      <c r="BO279" s="126">
        <f t="shared" si="180"/>
        <v>0</v>
      </c>
      <c r="BP279" s="128">
        <f t="shared" si="173"/>
        <v>0</v>
      </c>
      <c r="BQ279" s="22"/>
      <c r="BR279" s="129"/>
      <c r="BS279" s="130"/>
      <c r="BT279" s="257" t="str">
        <f t="shared" si="174"/>
        <v/>
      </c>
      <c r="BU279" s="257" t="str">
        <f t="shared" si="175"/>
        <v/>
      </c>
      <c r="BV279" s="257" t="str">
        <f t="shared" si="176"/>
        <v/>
      </c>
      <c r="BW279" s="257" t="str">
        <f t="shared" si="177"/>
        <v/>
      </c>
      <c r="BX279" s="258">
        <f t="shared" si="178"/>
        <v>0</v>
      </c>
      <c r="BY279" s="129"/>
      <c r="BZ279" s="130"/>
      <c r="CA279" s="130" t="str">
        <f t="shared" si="146"/>
        <v/>
      </c>
      <c r="CB279" s="130" t="str">
        <f t="shared" si="147"/>
        <v/>
      </c>
      <c r="CC279" s="130" t="str">
        <f t="shared" si="148"/>
        <v/>
      </c>
      <c r="CD279" s="130" t="str">
        <f t="shared" si="149"/>
        <v/>
      </c>
      <c r="CE279" s="131">
        <f t="shared" si="145"/>
        <v>0</v>
      </c>
      <c r="CF279" s="259">
        <f t="shared" si="179"/>
        <v>0</v>
      </c>
      <c r="CG279" s="132"/>
      <c r="CH279" s="132"/>
      <c r="CI279" s="132"/>
    </row>
    <row r="280" spans="1:87" s="24" customFormat="1" ht="12.75" customHeight="1" outlineLevel="1" x14ac:dyDescent="0.2">
      <c r="A280" s="177" t="s">
        <v>59</v>
      </c>
      <c r="B280" s="312" t="s">
        <v>60</v>
      </c>
      <c r="C280" s="24">
        <v>272</v>
      </c>
      <c r="D280" s="137"/>
      <c r="E280" s="138"/>
      <c r="F280" s="56"/>
      <c r="G280" s="135"/>
      <c r="H280" s="136"/>
      <c r="I280" s="139"/>
      <c r="J280" s="57"/>
      <c r="K280" s="113"/>
      <c r="L280" s="113"/>
      <c r="M280" s="113"/>
      <c r="N280" s="113"/>
      <c r="O280" s="114">
        <f t="shared" si="150"/>
        <v>0</v>
      </c>
      <c r="P280" s="113"/>
      <c r="Q280" s="113"/>
      <c r="R280" s="113"/>
      <c r="S280" s="113"/>
      <c r="T280" s="114">
        <f t="shared" si="151"/>
        <v>0</v>
      </c>
      <c r="U280" s="113">
        <f t="shared" si="152"/>
        <v>0</v>
      </c>
      <c r="V280" s="136"/>
      <c r="W280" s="313"/>
      <c r="X280" s="313"/>
      <c r="Y280" s="313"/>
      <c r="Z280" s="117">
        <f t="shared" si="153"/>
        <v>0</v>
      </c>
      <c r="AA280" s="118">
        <f t="shared" si="154"/>
        <v>0</v>
      </c>
      <c r="AB280" s="121"/>
      <c r="AC280" s="121"/>
      <c r="AD280" s="121"/>
      <c r="AE280" s="117">
        <f t="shared" si="155"/>
        <v>0</v>
      </c>
      <c r="AF280" s="118">
        <f t="shared" si="156"/>
        <v>0</v>
      </c>
      <c r="AG280" s="120"/>
      <c r="AH280" s="120"/>
      <c r="AI280" s="121"/>
      <c r="AJ280" s="117">
        <f t="shared" si="157"/>
        <v>0</v>
      </c>
      <c r="AK280" s="119">
        <f t="shared" si="158"/>
        <v>0</v>
      </c>
      <c r="AL280" s="53"/>
      <c r="AM280" s="53"/>
      <c r="AN280" s="53"/>
      <c r="AO280" s="54">
        <f t="shared" si="159"/>
        <v>0</v>
      </c>
      <c r="AP280" s="122">
        <f t="shared" si="160"/>
        <v>0</v>
      </c>
      <c r="AQ280" s="123">
        <f t="shared" si="161"/>
        <v>0</v>
      </c>
      <c r="AR280" s="123">
        <f t="shared" si="162"/>
        <v>0</v>
      </c>
      <c r="AS280" s="313"/>
      <c r="AT280" s="313"/>
      <c r="AU280" s="314"/>
      <c r="AV280" s="125">
        <f t="shared" si="163"/>
        <v>0</v>
      </c>
      <c r="AW280" s="119">
        <f t="shared" si="164"/>
        <v>0</v>
      </c>
      <c r="AX280" s="120"/>
      <c r="AY280" s="120"/>
      <c r="AZ280" s="127"/>
      <c r="BA280" s="126">
        <f t="shared" si="165"/>
        <v>0</v>
      </c>
      <c r="BB280" s="119">
        <f t="shared" si="166"/>
        <v>0</v>
      </c>
      <c r="BC280" s="120"/>
      <c r="BD280" s="120"/>
      <c r="BE280" s="127"/>
      <c r="BF280" s="126">
        <f t="shared" si="167"/>
        <v>0</v>
      </c>
      <c r="BG280" s="119">
        <f t="shared" si="168"/>
        <v>0</v>
      </c>
      <c r="BH280" s="120"/>
      <c r="BI280" s="120"/>
      <c r="BJ280" s="127"/>
      <c r="BK280" s="126">
        <f t="shared" si="169"/>
        <v>0</v>
      </c>
      <c r="BL280" s="119">
        <f t="shared" si="170"/>
        <v>0</v>
      </c>
      <c r="BM280" s="123">
        <f t="shared" si="171"/>
        <v>0</v>
      </c>
      <c r="BN280" s="123">
        <f t="shared" si="172"/>
        <v>0</v>
      </c>
      <c r="BO280" s="126">
        <f t="shared" si="180"/>
        <v>0</v>
      </c>
      <c r="BP280" s="128">
        <f t="shared" si="173"/>
        <v>0</v>
      </c>
      <c r="BQ280" s="22"/>
      <c r="BR280" s="129"/>
      <c r="BS280" s="130"/>
      <c r="BT280" s="257" t="str">
        <f t="shared" si="174"/>
        <v/>
      </c>
      <c r="BU280" s="257" t="str">
        <f t="shared" si="175"/>
        <v/>
      </c>
      <c r="BV280" s="257" t="str">
        <f t="shared" si="176"/>
        <v/>
      </c>
      <c r="BW280" s="257" t="str">
        <f t="shared" si="177"/>
        <v/>
      </c>
      <c r="BX280" s="258">
        <f t="shared" si="178"/>
        <v>0</v>
      </c>
      <c r="BY280" s="129"/>
      <c r="BZ280" s="130"/>
      <c r="CA280" s="130" t="str">
        <f t="shared" si="146"/>
        <v/>
      </c>
      <c r="CB280" s="130" t="str">
        <f t="shared" si="147"/>
        <v/>
      </c>
      <c r="CC280" s="130" t="str">
        <f t="shared" si="148"/>
        <v/>
      </c>
      <c r="CD280" s="130" t="str">
        <f t="shared" si="149"/>
        <v/>
      </c>
      <c r="CE280" s="131">
        <f t="shared" si="145"/>
        <v>0</v>
      </c>
      <c r="CF280" s="259">
        <f t="shared" si="179"/>
        <v>0</v>
      </c>
      <c r="CG280" s="132"/>
      <c r="CH280" s="132"/>
      <c r="CI280" s="132"/>
    </row>
    <row r="281" spans="1:87" s="24" customFormat="1" ht="12.75" customHeight="1" outlineLevel="1" x14ac:dyDescent="0.2">
      <c r="A281" s="177" t="s">
        <v>59</v>
      </c>
      <c r="B281" s="312" t="s">
        <v>60</v>
      </c>
      <c r="C281" s="24">
        <v>273</v>
      </c>
      <c r="D281" s="137"/>
      <c r="E281" s="138"/>
      <c r="F281" s="56"/>
      <c r="G281" s="135"/>
      <c r="H281" s="136"/>
      <c r="I281" s="139"/>
      <c r="J281" s="57"/>
      <c r="K281" s="113"/>
      <c r="L281" s="113"/>
      <c r="M281" s="113"/>
      <c r="N281" s="113"/>
      <c r="O281" s="114">
        <f t="shared" si="150"/>
        <v>0</v>
      </c>
      <c r="P281" s="113"/>
      <c r="Q281" s="113"/>
      <c r="R281" s="113"/>
      <c r="S281" s="113"/>
      <c r="T281" s="114">
        <f t="shared" si="151"/>
        <v>0</v>
      </c>
      <c r="U281" s="113">
        <f t="shared" si="152"/>
        <v>0</v>
      </c>
      <c r="V281" s="136"/>
      <c r="W281" s="313"/>
      <c r="X281" s="313"/>
      <c r="Y281" s="313"/>
      <c r="Z281" s="117">
        <f t="shared" si="153"/>
        <v>0</v>
      </c>
      <c r="AA281" s="118">
        <f t="shared" si="154"/>
        <v>0</v>
      </c>
      <c r="AB281" s="121"/>
      <c r="AC281" s="121"/>
      <c r="AD281" s="121"/>
      <c r="AE281" s="117">
        <f t="shared" si="155"/>
        <v>0</v>
      </c>
      <c r="AF281" s="118">
        <f t="shared" si="156"/>
        <v>0</v>
      </c>
      <c r="AG281" s="120"/>
      <c r="AH281" s="120"/>
      <c r="AI281" s="121"/>
      <c r="AJ281" s="117">
        <f t="shared" si="157"/>
        <v>0</v>
      </c>
      <c r="AK281" s="119">
        <f t="shared" si="158"/>
        <v>0</v>
      </c>
      <c r="AL281" s="53"/>
      <c r="AM281" s="53"/>
      <c r="AN281" s="53"/>
      <c r="AO281" s="54">
        <f t="shared" si="159"/>
        <v>0</v>
      </c>
      <c r="AP281" s="122">
        <f t="shared" si="160"/>
        <v>0</v>
      </c>
      <c r="AQ281" s="123">
        <f t="shared" si="161"/>
        <v>0</v>
      </c>
      <c r="AR281" s="123">
        <f t="shared" si="162"/>
        <v>0</v>
      </c>
      <c r="AS281" s="313"/>
      <c r="AT281" s="313"/>
      <c r="AU281" s="314"/>
      <c r="AV281" s="125">
        <f t="shared" si="163"/>
        <v>0</v>
      </c>
      <c r="AW281" s="119">
        <f t="shared" si="164"/>
        <v>0</v>
      </c>
      <c r="AX281" s="120"/>
      <c r="AY281" s="120"/>
      <c r="AZ281" s="127"/>
      <c r="BA281" s="126">
        <f t="shared" si="165"/>
        <v>0</v>
      </c>
      <c r="BB281" s="119">
        <f t="shared" si="166"/>
        <v>0</v>
      </c>
      <c r="BC281" s="120"/>
      <c r="BD281" s="120"/>
      <c r="BE281" s="127"/>
      <c r="BF281" s="126">
        <f t="shared" si="167"/>
        <v>0</v>
      </c>
      <c r="BG281" s="119">
        <f t="shared" si="168"/>
        <v>0</v>
      </c>
      <c r="BH281" s="120"/>
      <c r="BI281" s="120"/>
      <c r="BJ281" s="127"/>
      <c r="BK281" s="126">
        <f t="shared" si="169"/>
        <v>0</v>
      </c>
      <c r="BL281" s="119">
        <f t="shared" si="170"/>
        <v>0</v>
      </c>
      <c r="BM281" s="123">
        <f t="shared" si="171"/>
        <v>0</v>
      </c>
      <c r="BN281" s="123">
        <f t="shared" si="172"/>
        <v>0</v>
      </c>
      <c r="BO281" s="126">
        <f t="shared" si="180"/>
        <v>0</v>
      </c>
      <c r="BP281" s="128">
        <f t="shared" si="173"/>
        <v>0</v>
      </c>
      <c r="BQ281" s="22"/>
      <c r="BR281" s="129"/>
      <c r="BS281" s="130"/>
      <c r="BT281" s="257" t="str">
        <f t="shared" si="174"/>
        <v/>
      </c>
      <c r="BU281" s="257" t="str">
        <f t="shared" si="175"/>
        <v/>
      </c>
      <c r="BV281" s="257" t="str">
        <f t="shared" si="176"/>
        <v/>
      </c>
      <c r="BW281" s="257" t="str">
        <f t="shared" si="177"/>
        <v/>
      </c>
      <c r="BX281" s="258">
        <f t="shared" si="178"/>
        <v>0</v>
      </c>
      <c r="BY281" s="129"/>
      <c r="BZ281" s="130"/>
      <c r="CA281" s="130" t="str">
        <f t="shared" si="146"/>
        <v/>
      </c>
      <c r="CB281" s="130" t="str">
        <f t="shared" si="147"/>
        <v/>
      </c>
      <c r="CC281" s="130" t="str">
        <f t="shared" si="148"/>
        <v/>
      </c>
      <c r="CD281" s="130" t="str">
        <f t="shared" si="149"/>
        <v/>
      </c>
      <c r="CE281" s="131">
        <f t="shared" si="145"/>
        <v>0</v>
      </c>
      <c r="CF281" s="259">
        <f t="shared" si="179"/>
        <v>0</v>
      </c>
      <c r="CG281" s="132"/>
      <c r="CH281" s="132"/>
      <c r="CI281" s="132"/>
    </row>
    <row r="282" spans="1:87" s="24" customFormat="1" ht="12.75" customHeight="1" outlineLevel="1" x14ac:dyDescent="0.2">
      <c r="A282" s="177" t="s">
        <v>59</v>
      </c>
      <c r="B282" s="312" t="s">
        <v>60</v>
      </c>
      <c r="C282" s="24">
        <v>274</v>
      </c>
      <c r="D282" s="137"/>
      <c r="E282" s="138"/>
      <c r="F282" s="56"/>
      <c r="G282" s="135"/>
      <c r="H282" s="136"/>
      <c r="I282" s="139"/>
      <c r="J282" s="57"/>
      <c r="K282" s="113"/>
      <c r="L282" s="113"/>
      <c r="M282" s="113"/>
      <c r="N282" s="113"/>
      <c r="O282" s="114">
        <f t="shared" si="150"/>
        <v>0</v>
      </c>
      <c r="P282" s="113"/>
      <c r="Q282" s="113"/>
      <c r="R282" s="113"/>
      <c r="S282" s="113"/>
      <c r="T282" s="114">
        <f t="shared" si="151"/>
        <v>0</v>
      </c>
      <c r="U282" s="113">
        <f t="shared" si="152"/>
        <v>0</v>
      </c>
      <c r="V282" s="136"/>
      <c r="W282" s="313"/>
      <c r="X282" s="313"/>
      <c r="Y282" s="313"/>
      <c r="Z282" s="117">
        <f t="shared" si="153"/>
        <v>0</v>
      </c>
      <c r="AA282" s="118">
        <f t="shared" si="154"/>
        <v>0</v>
      </c>
      <c r="AB282" s="121"/>
      <c r="AC282" s="121"/>
      <c r="AD282" s="121"/>
      <c r="AE282" s="117">
        <f t="shared" si="155"/>
        <v>0</v>
      </c>
      <c r="AF282" s="118">
        <f t="shared" si="156"/>
        <v>0</v>
      </c>
      <c r="AG282" s="120"/>
      <c r="AH282" s="120"/>
      <c r="AI282" s="121"/>
      <c r="AJ282" s="117">
        <f t="shared" si="157"/>
        <v>0</v>
      </c>
      <c r="AK282" s="119">
        <f t="shared" si="158"/>
        <v>0</v>
      </c>
      <c r="AL282" s="53"/>
      <c r="AM282" s="53"/>
      <c r="AN282" s="53"/>
      <c r="AO282" s="54">
        <f t="shared" si="159"/>
        <v>0</v>
      </c>
      <c r="AP282" s="122">
        <f t="shared" si="160"/>
        <v>0</v>
      </c>
      <c r="AQ282" s="123">
        <f t="shared" si="161"/>
        <v>0</v>
      </c>
      <c r="AR282" s="123">
        <f t="shared" si="162"/>
        <v>0</v>
      </c>
      <c r="AS282" s="313"/>
      <c r="AT282" s="313"/>
      <c r="AU282" s="314"/>
      <c r="AV282" s="125">
        <f t="shared" si="163"/>
        <v>0</v>
      </c>
      <c r="AW282" s="119">
        <f t="shared" si="164"/>
        <v>0</v>
      </c>
      <c r="AX282" s="120"/>
      <c r="AY282" s="120"/>
      <c r="AZ282" s="127"/>
      <c r="BA282" s="126">
        <f t="shared" si="165"/>
        <v>0</v>
      </c>
      <c r="BB282" s="119">
        <f t="shared" si="166"/>
        <v>0</v>
      </c>
      <c r="BC282" s="120"/>
      <c r="BD282" s="120"/>
      <c r="BE282" s="127"/>
      <c r="BF282" s="126">
        <f t="shared" si="167"/>
        <v>0</v>
      </c>
      <c r="BG282" s="119">
        <f t="shared" si="168"/>
        <v>0</v>
      </c>
      <c r="BH282" s="120"/>
      <c r="BI282" s="120"/>
      <c r="BJ282" s="127"/>
      <c r="BK282" s="126">
        <f t="shared" si="169"/>
        <v>0</v>
      </c>
      <c r="BL282" s="119">
        <f t="shared" si="170"/>
        <v>0</v>
      </c>
      <c r="BM282" s="123">
        <f t="shared" si="171"/>
        <v>0</v>
      </c>
      <c r="BN282" s="123">
        <f t="shared" si="172"/>
        <v>0</v>
      </c>
      <c r="BO282" s="126">
        <f t="shared" si="180"/>
        <v>0</v>
      </c>
      <c r="BP282" s="128">
        <f t="shared" si="173"/>
        <v>0</v>
      </c>
      <c r="BQ282" s="22"/>
      <c r="BR282" s="129"/>
      <c r="BS282" s="130"/>
      <c r="BT282" s="257" t="str">
        <f t="shared" si="174"/>
        <v/>
      </c>
      <c r="BU282" s="257" t="str">
        <f t="shared" si="175"/>
        <v/>
      </c>
      <c r="BV282" s="257" t="str">
        <f t="shared" si="176"/>
        <v/>
      </c>
      <c r="BW282" s="257" t="str">
        <f t="shared" si="177"/>
        <v/>
      </c>
      <c r="BX282" s="258">
        <f t="shared" si="178"/>
        <v>0</v>
      </c>
      <c r="BY282" s="129"/>
      <c r="BZ282" s="130"/>
      <c r="CA282" s="130" t="str">
        <f t="shared" si="146"/>
        <v/>
      </c>
      <c r="CB282" s="130" t="str">
        <f t="shared" si="147"/>
        <v/>
      </c>
      <c r="CC282" s="130" t="str">
        <f t="shared" si="148"/>
        <v/>
      </c>
      <c r="CD282" s="130" t="str">
        <f t="shared" si="149"/>
        <v/>
      </c>
      <c r="CE282" s="131">
        <f t="shared" si="145"/>
        <v>0</v>
      </c>
      <c r="CF282" s="259">
        <f t="shared" si="179"/>
        <v>0</v>
      </c>
      <c r="CG282" s="132"/>
      <c r="CH282" s="132"/>
      <c r="CI282" s="132"/>
    </row>
    <row r="283" spans="1:87" s="24" customFormat="1" ht="12.75" customHeight="1" outlineLevel="1" x14ac:dyDescent="0.2">
      <c r="A283" s="177" t="s">
        <v>59</v>
      </c>
      <c r="B283" s="312" t="s">
        <v>60</v>
      </c>
      <c r="C283" s="24">
        <v>275</v>
      </c>
      <c r="D283" s="137"/>
      <c r="E283" s="138"/>
      <c r="F283" s="56"/>
      <c r="G283" s="135"/>
      <c r="H283" s="136"/>
      <c r="I283" s="139"/>
      <c r="J283" s="57"/>
      <c r="K283" s="113"/>
      <c r="L283" s="113"/>
      <c r="M283" s="113"/>
      <c r="N283" s="113"/>
      <c r="O283" s="114">
        <f t="shared" si="150"/>
        <v>0</v>
      </c>
      <c r="P283" s="113"/>
      <c r="Q283" s="113"/>
      <c r="R283" s="113"/>
      <c r="S283" s="113"/>
      <c r="T283" s="114">
        <f t="shared" si="151"/>
        <v>0</v>
      </c>
      <c r="U283" s="113">
        <f t="shared" si="152"/>
        <v>0</v>
      </c>
      <c r="V283" s="136"/>
      <c r="W283" s="313"/>
      <c r="X283" s="313"/>
      <c r="Y283" s="313"/>
      <c r="Z283" s="117">
        <f t="shared" si="153"/>
        <v>0</v>
      </c>
      <c r="AA283" s="118">
        <f t="shared" si="154"/>
        <v>0</v>
      </c>
      <c r="AB283" s="121"/>
      <c r="AC283" s="121"/>
      <c r="AD283" s="121"/>
      <c r="AE283" s="117">
        <f t="shared" si="155"/>
        <v>0</v>
      </c>
      <c r="AF283" s="118">
        <f t="shared" si="156"/>
        <v>0</v>
      </c>
      <c r="AG283" s="120"/>
      <c r="AH283" s="120"/>
      <c r="AI283" s="121"/>
      <c r="AJ283" s="117">
        <f t="shared" si="157"/>
        <v>0</v>
      </c>
      <c r="AK283" s="119">
        <f t="shared" si="158"/>
        <v>0</v>
      </c>
      <c r="AL283" s="53"/>
      <c r="AM283" s="53"/>
      <c r="AN283" s="53"/>
      <c r="AO283" s="54">
        <f t="shared" si="159"/>
        <v>0</v>
      </c>
      <c r="AP283" s="122">
        <f t="shared" si="160"/>
        <v>0</v>
      </c>
      <c r="AQ283" s="123">
        <f t="shared" si="161"/>
        <v>0</v>
      </c>
      <c r="AR283" s="123">
        <f t="shared" si="162"/>
        <v>0</v>
      </c>
      <c r="AS283" s="313"/>
      <c r="AT283" s="313"/>
      <c r="AU283" s="314"/>
      <c r="AV283" s="125">
        <f t="shared" si="163"/>
        <v>0</v>
      </c>
      <c r="AW283" s="119">
        <f t="shared" si="164"/>
        <v>0</v>
      </c>
      <c r="AX283" s="120"/>
      <c r="AY283" s="120"/>
      <c r="AZ283" s="127"/>
      <c r="BA283" s="126">
        <f t="shared" si="165"/>
        <v>0</v>
      </c>
      <c r="BB283" s="119">
        <f t="shared" si="166"/>
        <v>0</v>
      </c>
      <c r="BC283" s="120"/>
      <c r="BD283" s="120"/>
      <c r="BE283" s="127"/>
      <c r="BF283" s="126">
        <f t="shared" si="167"/>
        <v>0</v>
      </c>
      <c r="BG283" s="119">
        <f t="shared" si="168"/>
        <v>0</v>
      </c>
      <c r="BH283" s="120"/>
      <c r="BI283" s="120"/>
      <c r="BJ283" s="127"/>
      <c r="BK283" s="126">
        <f t="shared" si="169"/>
        <v>0</v>
      </c>
      <c r="BL283" s="119">
        <f t="shared" si="170"/>
        <v>0</v>
      </c>
      <c r="BM283" s="123">
        <f t="shared" si="171"/>
        <v>0</v>
      </c>
      <c r="BN283" s="123">
        <f t="shared" si="172"/>
        <v>0</v>
      </c>
      <c r="BO283" s="126">
        <f t="shared" si="180"/>
        <v>0</v>
      </c>
      <c r="BP283" s="128">
        <f t="shared" si="173"/>
        <v>0</v>
      </c>
      <c r="BQ283" s="22"/>
      <c r="BR283" s="129"/>
      <c r="BS283" s="130"/>
      <c r="BT283" s="257" t="str">
        <f t="shared" si="174"/>
        <v/>
      </c>
      <c r="BU283" s="257" t="str">
        <f t="shared" si="175"/>
        <v/>
      </c>
      <c r="BV283" s="257" t="str">
        <f t="shared" si="176"/>
        <v/>
      </c>
      <c r="BW283" s="257" t="str">
        <f t="shared" si="177"/>
        <v/>
      </c>
      <c r="BX283" s="258">
        <f t="shared" si="178"/>
        <v>0</v>
      </c>
      <c r="BY283" s="129"/>
      <c r="BZ283" s="130"/>
      <c r="CA283" s="130" t="str">
        <f t="shared" si="146"/>
        <v/>
      </c>
      <c r="CB283" s="130" t="str">
        <f t="shared" si="147"/>
        <v/>
      </c>
      <c r="CC283" s="130" t="str">
        <f t="shared" si="148"/>
        <v/>
      </c>
      <c r="CD283" s="130" t="str">
        <f t="shared" si="149"/>
        <v/>
      </c>
      <c r="CE283" s="131">
        <f t="shared" si="145"/>
        <v>0</v>
      </c>
      <c r="CF283" s="259">
        <f t="shared" si="179"/>
        <v>0</v>
      </c>
      <c r="CG283" s="132"/>
      <c r="CH283" s="132"/>
      <c r="CI283" s="132"/>
    </row>
    <row r="284" spans="1:87" s="24" customFormat="1" ht="12.75" customHeight="1" outlineLevel="1" x14ac:dyDescent="0.2">
      <c r="A284" s="177" t="s">
        <v>59</v>
      </c>
      <c r="B284" s="312" t="s">
        <v>60</v>
      </c>
      <c r="C284" s="24">
        <v>276</v>
      </c>
      <c r="D284" s="137"/>
      <c r="E284" s="138"/>
      <c r="F284" s="56"/>
      <c r="G284" s="135"/>
      <c r="H284" s="136"/>
      <c r="I284" s="139"/>
      <c r="J284" s="57"/>
      <c r="K284" s="113"/>
      <c r="L284" s="113"/>
      <c r="M284" s="113"/>
      <c r="N284" s="113"/>
      <c r="O284" s="114">
        <f t="shared" si="150"/>
        <v>0</v>
      </c>
      <c r="P284" s="113"/>
      <c r="Q284" s="113"/>
      <c r="R284" s="113"/>
      <c r="S284" s="113"/>
      <c r="T284" s="114">
        <f t="shared" si="151"/>
        <v>0</v>
      </c>
      <c r="U284" s="113">
        <f t="shared" si="152"/>
        <v>0</v>
      </c>
      <c r="V284" s="136"/>
      <c r="W284" s="313"/>
      <c r="X284" s="313"/>
      <c r="Y284" s="313"/>
      <c r="Z284" s="117">
        <f t="shared" si="153"/>
        <v>0</v>
      </c>
      <c r="AA284" s="118">
        <f t="shared" si="154"/>
        <v>0</v>
      </c>
      <c r="AB284" s="121"/>
      <c r="AC284" s="121"/>
      <c r="AD284" s="121"/>
      <c r="AE284" s="117">
        <f t="shared" si="155"/>
        <v>0</v>
      </c>
      <c r="AF284" s="118">
        <f t="shared" si="156"/>
        <v>0</v>
      </c>
      <c r="AG284" s="120"/>
      <c r="AH284" s="120"/>
      <c r="AI284" s="121"/>
      <c r="AJ284" s="117">
        <f t="shared" si="157"/>
        <v>0</v>
      </c>
      <c r="AK284" s="119">
        <f t="shared" si="158"/>
        <v>0</v>
      </c>
      <c r="AL284" s="53"/>
      <c r="AM284" s="53"/>
      <c r="AN284" s="53"/>
      <c r="AO284" s="54">
        <f t="shared" si="159"/>
        <v>0</v>
      </c>
      <c r="AP284" s="122">
        <f t="shared" si="160"/>
        <v>0</v>
      </c>
      <c r="AQ284" s="123">
        <f t="shared" si="161"/>
        <v>0</v>
      </c>
      <c r="AR284" s="123">
        <f t="shared" si="162"/>
        <v>0</v>
      </c>
      <c r="AS284" s="313"/>
      <c r="AT284" s="313"/>
      <c r="AU284" s="314"/>
      <c r="AV284" s="125">
        <f t="shared" si="163"/>
        <v>0</v>
      </c>
      <c r="AW284" s="119">
        <f t="shared" si="164"/>
        <v>0</v>
      </c>
      <c r="AX284" s="120"/>
      <c r="AY284" s="120"/>
      <c r="AZ284" s="127"/>
      <c r="BA284" s="126">
        <f t="shared" si="165"/>
        <v>0</v>
      </c>
      <c r="BB284" s="119">
        <f t="shared" si="166"/>
        <v>0</v>
      </c>
      <c r="BC284" s="120"/>
      <c r="BD284" s="120"/>
      <c r="BE284" s="127"/>
      <c r="BF284" s="126">
        <f t="shared" si="167"/>
        <v>0</v>
      </c>
      <c r="BG284" s="119">
        <f t="shared" si="168"/>
        <v>0</v>
      </c>
      <c r="BH284" s="120"/>
      <c r="BI284" s="120"/>
      <c r="BJ284" s="127"/>
      <c r="BK284" s="126">
        <f t="shared" si="169"/>
        <v>0</v>
      </c>
      <c r="BL284" s="119">
        <f t="shared" si="170"/>
        <v>0</v>
      </c>
      <c r="BM284" s="123">
        <f t="shared" si="171"/>
        <v>0</v>
      </c>
      <c r="BN284" s="123">
        <f t="shared" si="172"/>
        <v>0</v>
      </c>
      <c r="BO284" s="126">
        <f t="shared" si="180"/>
        <v>0</v>
      </c>
      <c r="BP284" s="128">
        <f t="shared" si="173"/>
        <v>0</v>
      </c>
      <c r="BQ284" s="22"/>
      <c r="BR284" s="129"/>
      <c r="BS284" s="130"/>
      <c r="BT284" s="257" t="str">
        <f t="shared" si="174"/>
        <v/>
      </c>
      <c r="BU284" s="257" t="str">
        <f t="shared" si="175"/>
        <v/>
      </c>
      <c r="BV284" s="257" t="str">
        <f t="shared" si="176"/>
        <v/>
      </c>
      <c r="BW284" s="257" t="str">
        <f t="shared" si="177"/>
        <v/>
      </c>
      <c r="BX284" s="258">
        <f t="shared" si="178"/>
        <v>0</v>
      </c>
      <c r="BY284" s="129"/>
      <c r="BZ284" s="130"/>
      <c r="CA284" s="130" t="str">
        <f t="shared" si="146"/>
        <v/>
      </c>
      <c r="CB284" s="130" t="str">
        <f t="shared" si="147"/>
        <v/>
      </c>
      <c r="CC284" s="130" t="str">
        <f t="shared" si="148"/>
        <v/>
      </c>
      <c r="CD284" s="130" t="str">
        <f t="shared" si="149"/>
        <v/>
      </c>
      <c r="CE284" s="131">
        <f t="shared" si="145"/>
        <v>0</v>
      </c>
      <c r="CF284" s="259">
        <f t="shared" si="179"/>
        <v>0</v>
      </c>
      <c r="CG284" s="132"/>
      <c r="CH284" s="132"/>
      <c r="CI284" s="132"/>
    </row>
    <row r="285" spans="1:87" s="24" customFormat="1" ht="12.75" customHeight="1" outlineLevel="1" x14ac:dyDescent="0.2">
      <c r="A285" s="177" t="s">
        <v>59</v>
      </c>
      <c r="B285" s="312" t="s">
        <v>60</v>
      </c>
      <c r="C285" s="24">
        <v>277</v>
      </c>
      <c r="D285" s="137"/>
      <c r="E285" s="138"/>
      <c r="F285" s="56"/>
      <c r="G285" s="135"/>
      <c r="H285" s="136"/>
      <c r="I285" s="139"/>
      <c r="J285" s="57"/>
      <c r="K285" s="113"/>
      <c r="L285" s="113"/>
      <c r="M285" s="113"/>
      <c r="N285" s="113"/>
      <c r="O285" s="114">
        <f t="shared" si="150"/>
        <v>0</v>
      </c>
      <c r="P285" s="113"/>
      <c r="Q285" s="113"/>
      <c r="R285" s="113"/>
      <c r="S285" s="113"/>
      <c r="T285" s="114">
        <f t="shared" si="151"/>
        <v>0</v>
      </c>
      <c r="U285" s="113">
        <f t="shared" si="152"/>
        <v>0</v>
      </c>
      <c r="V285" s="136"/>
      <c r="W285" s="313"/>
      <c r="X285" s="313"/>
      <c r="Y285" s="313"/>
      <c r="Z285" s="117">
        <f t="shared" si="153"/>
        <v>0</v>
      </c>
      <c r="AA285" s="118">
        <f t="shared" si="154"/>
        <v>0</v>
      </c>
      <c r="AB285" s="121"/>
      <c r="AC285" s="121"/>
      <c r="AD285" s="121"/>
      <c r="AE285" s="117">
        <f t="shared" si="155"/>
        <v>0</v>
      </c>
      <c r="AF285" s="118">
        <f t="shared" si="156"/>
        <v>0</v>
      </c>
      <c r="AG285" s="120"/>
      <c r="AH285" s="120"/>
      <c r="AI285" s="121"/>
      <c r="AJ285" s="117">
        <f t="shared" si="157"/>
        <v>0</v>
      </c>
      <c r="AK285" s="119">
        <f t="shared" si="158"/>
        <v>0</v>
      </c>
      <c r="AL285" s="53"/>
      <c r="AM285" s="53"/>
      <c r="AN285" s="53"/>
      <c r="AO285" s="54">
        <f t="shared" si="159"/>
        <v>0</v>
      </c>
      <c r="AP285" s="122">
        <f t="shared" si="160"/>
        <v>0</v>
      </c>
      <c r="AQ285" s="123">
        <f t="shared" si="161"/>
        <v>0</v>
      </c>
      <c r="AR285" s="123">
        <f t="shared" si="162"/>
        <v>0</v>
      </c>
      <c r="AS285" s="313"/>
      <c r="AT285" s="313"/>
      <c r="AU285" s="314"/>
      <c r="AV285" s="125">
        <f t="shared" si="163"/>
        <v>0</v>
      </c>
      <c r="AW285" s="119">
        <f t="shared" si="164"/>
        <v>0</v>
      </c>
      <c r="AX285" s="120"/>
      <c r="AY285" s="120"/>
      <c r="AZ285" s="127"/>
      <c r="BA285" s="126">
        <f t="shared" si="165"/>
        <v>0</v>
      </c>
      <c r="BB285" s="119">
        <f t="shared" si="166"/>
        <v>0</v>
      </c>
      <c r="BC285" s="120"/>
      <c r="BD285" s="120"/>
      <c r="BE285" s="127"/>
      <c r="BF285" s="126">
        <f t="shared" si="167"/>
        <v>0</v>
      </c>
      <c r="BG285" s="119">
        <f t="shared" si="168"/>
        <v>0</v>
      </c>
      <c r="BH285" s="120"/>
      <c r="BI285" s="120"/>
      <c r="BJ285" s="127"/>
      <c r="BK285" s="126">
        <f t="shared" si="169"/>
        <v>0</v>
      </c>
      <c r="BL285" s="119">
        <f t="shared" si="170"/>
        <v>0</v>
      </c>
      <c r="BM285" s="123">
        <f t="shared" si="171"/>
        <v>0</v>
      </c>
      <c r="BN285" s="123">
        <f t="shared" si="172"/>
        <v>0</v>
      </c>
      <c r="BO285" s="126">
        <f t="shared" si="180"/>
        <v>0</v>
      </c>
      <c r="BP285" s="128">
        <f t="shared" si="173"/>
        <v>0</v>
      </c>
      <c r="BQ285" s="22"/>
      <c r="BR285" s="129"/>
      <c r="BS285" s="130"/>
      <c r="BT285" s="257" t="str">
        <f t="shared" si="174"/>
        <v/>
      </c>
      <c r="BU285" s="257" t="str">
        <f t="shared" si="175"/>
        <v/>
      </c>
      <c r="BV285" s="257" t="str">
        <f t="shared" si="176"/>
        <v/>
      </c>
      <c r="BW285" s="257" t="str">
        <f t="shared" si="177"/>
        <v/>
      </c>
      <c r="BX285" s="258">
        <f t="shared" si="178"/>
        <v>0</v>
      </c>
      <c r="BY285" s="129"/>
      <c r="BZ285" s="130"/>
      <c r="CA285" s="130" t="str">
        <f t="shared" si="146"/>
        <v/>
      </c>
      <c r="CB285" s="130" t="str">
        <f t="shared" si="147"/>
        <v/>
      </c>
      <c r="CC285" s="130" t="str">
        <f t="shared" si="148"/>
        <v/>
      </c>
      <c r="CD285" s="130" t="str">
        <f t="shared" si="149"/>
        <v/>
      </c>
      <c r="CE285" s="131">
        <f t="shared" si="145"/>
        <v>0</v>
      </c>
      <c r="CF285" s="259">
        <f t="shared" si="179"/>
        <v>0</v>
      </c>
      <c r="CG285" s="132"/>
      <c r="CH285" s="132"/>
      <c r="CI285" s="132"/>
    </row>
    <row r="286" spans="1:87" s="24" customFormat="1" ht="12.75" customHeight="1" outlineLevel="1" x14ac:dyDescent="0.2">
      <c r="A286" s="177" t="s">
        <v>59</v>
      </c>
      <c r="B286" s="312" t="s">
        <v>60</v>
      </c>
      <c r="C286" s="24">
        <v>278</v>
      </c>
      <c r="D286" s="137"/>
      <c r="E286" s="138"/>
      <c r="F286" s="56"/>
      <c r="G286" s="135"/>
      <c r="H286" s="136"/>
      <c r="I286" s="139"/>
      <c r="J286" s="57"/>
      <c r="K286" s="113"/>
      <c r="L286" s="113"/>
      <c r="M286" s="113"/>
      <c r="N286" s="113"/>
      <c r="O286" s="114">
        <f t="shared" si="150"/>
        <v>0</v>
      </c>
      <c r="P286" s="113"/>
      <c r="Q286" s="113"/>
      <c r="R286" s="113"/>
      <c r="S286" s="113"/>
      <c r="T286" s="114">
        <f t="shared" si="151"/>
        <v>0</v>
      </c>
      <c r="U286" s="113">
        <f t="shared" si="152"/>
        <v>0</v>
      </c>
      <c r="V286" s="136"/>
      <c r="W286" s="313"/>
      <c r="X286" s="313"/>
      <c r="Y286" s="313"/>
      <c r="Z286" s="117">
        <f t="shared" si="153"/>
        <v>0</v>
      </c>
      <c r="AA286" s="118">
        <f t="shared" si="154"/>
        <v>0</v>
      </c>
      <c r="AB286" s="121"/>
      <c r="AC286" s="121"/>
      <c r="AD286" s="121"/>
      <c r="AE286" s="117">
        <f t="shared" si="155"/>
        <v>0</v>
      </c>
      <c r="AF286" s="118">
        <f t="shared" si="156"/>
        <v>0</v>
      </c>
      <c r="AG286" s="120"/>
      <c r="AH286" s="120"/>
      <c r="AI286" s="121"/>
      <c r="AJ286" s="117">
        <f t="shared" si="157"/>
        <v>0</v>
      </c>
      <c r="AK286" s="119">
        <f t="shared" si="158"/>
        <v>0</v>
      </c>
      <c r="AL286" s="53"/>
      <c r="AM286" s="53"/>
      <c r="AN286" s="53"/>
      <c r="AO286" s="54">
        <f t="shared" si="159"/>
        <v>0</v>
      </c>
      <c r="AP286" s="122">
        <f t="shared" si="160"/>
        <v>0</v>
      </c>
      <c r="AQ286" s="123">
        <f t="shared" si="161"/>
        <v>0</v>
      </c>
      <c r="AR286" s="123">
        <f t="shared" si="162"/>
        <v>0</v>
      </c>
      <c r="AS286" s="313"/>
      <c r="AT286" s="313"/>
      <c r="AU286" s="314"/>
      <c r="AV286" s="125">
        <f t="shared" si="163"/>
        <v>0</v>
      </c>
      <c r="AW286" s="119">
        <f t="shared" si="164"/>
        <v>0</v>
      </c>
      <c r="AX286" s="120"/>
      <c r="AY286" s="120"/>
      <c r="AZ286" s="127"/>
      <c r="BA286" s="126">
        <f t="shared" si="165"/>
        <v>0</v>
      </c>
      <c r="BB286" s="119">
        <f t="shared" si="166"/>
        <v>0</v>
      </c>
      <c r="BC286" s="120"/>
      <c r="BD286" s="120"/>
      <c r="BE286" s="127"/>
      <c r="BF286" s="126">
        <f t="shared" si="167"/>
        <v>0</v>
      </c>
      <c r="BG286" s="119">
        <f t="shared" si="168"/>
        <v>0</v>
      </c>
      <c r="BH286" s="120"/>
      <c r="BI286" s="120"/>
      <c r="BJ286" s="127"/>
      <c r="BK286" s="126">
        <f t="shared" si="169"/>
        <v>0</v>
      </c>
      <c r="BL286" s="119">
        <f t="shared" si="170"/>
        <v>0</v>
      </c>
      <c r="BM286" s="123">
        <f t="shared" si="171"/>
        <v>0</v>
      </c>
      <c r="BN286" s="123">
        <f t="shared" si="172"/>
        <v>0</v>
      </c>
      <c r="BO286" s="126">
        <f t="shared" si="180"/>
        <v>0</v>
      </c>
      <c r="BP286" s="128">
        <f t="shared" si="173"/>
        <v>0</v>
      </c>
      <c r="BQ286" s="22"/>
      <c r="BR286" s="129"/>
      <c r="BS286" s="130"/>
      <c r="BT286" s="257" t="str">
        <f t="shared" si="174"/>
        <v/>
      </c>
      <c r="BU286" s="257" t="str">
        <f t="shared" si="175"/>
        <v/>
      </c>
      <c r="BV286" s="257" t="str">
        <f t="shared" si="176"/>
        <v/>
      </c>
      <c r="BW286" s="257" t="str">
        <f t="shared" si="177"/>
        <v/>
      </c>
      <c r="BX286" s="258">
        <f t="shared" si="178"/>
        <v>0</v>
      </c>
      <c r="BY286" s="129"/>
      <c r="BZ286" s="130"/>
      <c r="CA286" s="130" t="str">
        <f t="shared" si="146"/>
        <v/>
      </c>
      <c r="CB286" s="130" t="str">
        <f t="shared" si="147"/>
        <v/>
      </c>
      <c r="CC286" s="130" t="str">
        <f t="shared" si="148"/>
        <v/>
      </c>
      <c r="CD286" s="130" t="str">
        <f t="shared" si="149"/>
        <v/>
      </c>
      <c r="CE286" s="131">
        <f t="shared" si="145"/>
        <v>0</v>
      </c>
      <c r="CF286" s="259">
        <f t="shared" si="179"/>
        <v>0</v>
      </c>
      <c r="CG286" s="132"/>
      <c r="CH286" s="132"/>
      <c r="CI286" s="132"/>
    </row>
    <row r="287" spans="1:87" s="24" customFormat="1" ht="12.75" customHeight="1" outlineLevel="1" x14ac:dyDescent="0.2">
      <c r="A287" s="177" t="s">
        <v>59</v>
      </c>
      <c r="B287" s="312" t="s">
        <v>60</v>
      </c>
      <c r="C287" s="24">
        <v>279</v>
      </c>
      <c r="D287" s="137"/>
      <c r="E287" s="138"/>
      <c r="F287" s="56"/>
      <c r="G287" s="135"/>
      <c r="H287" s="136"/>
      <c r="I287" s="139"/>
      <c r="J287" s="57"/>
      <c r="K287" s="113"/>
      <c r="L287" s="113"/>
      <c r="M287" s="113"/>
      <c r="N287" s="113"/>
      <c r="O287" s="114">
        <f t="shared" si="150"/>
        <v>0</v>
      </c>
      <c r="P287" s="113"/>
      <c r="Q287" s="113"/>
      <c r="R287" s="113"/>
      <c r="S287" s="113"/>
      <c r="T287" s="114">
        <f t="shared" si="151"/>
        <v>0</v>
      </c>
      <c r="U287" s="113">
        <f t="shared" si="152"/>
        <v>0</v>
      </c>
      <c r="V287" s="136"/>
      <c r="W287" s="313"/>
      <c r="X287" s="313"/>
      <c r="Y287" s="313"/>
      <c r="Z287" s="117">
        <f t="shared" si="153"/>
        <v>0</v>
      </c>
      <c r="AA287" s="118">
        <f t="shared" si="154"/>
        <v>0</v>
      </c>
      <c r="AB287" s="121"/>
      <c r="AC287" s="121"/>
      <c r="AD287" s="121"/>
      <c r="AE287" s="117">
        <f t="shared" si="155"/>
        <v>0</v>
      </c>
      <c r="AF287" s="118">
        <f t="shared" si="156"/>
        <v>0</v>
      </c>
      <c r="AG287" s="120"/>
      <c r="AH287" s="120"/>
      <c r="AI287" s="121"/>
      <c r="AJ287" s="117">
        <f t="shared" si="157"/>
        <v>0</v>
      </c>
      <c r="AK287" s="119">
        <f t="shared" si="158"/>
        <v>0</v>
      </c>
      <c r="AL287" s="53"/>
      <c r="AM287" s="53"/>
      <c r="AN287" s="53"/>
      <c r="AO287" s="54">
        <f t="shared" si="159"/>
        <v>0</v>
      </c>
      <c r="AP287" s="122">
        <f t="shared" si="160"/>
        <v>0</v>
      </c>
      <c r="AQ287" s="123">
        <f t="shared" si="161"/>
        <v>0</v>
      </c>
      <c r="AR287" s="123">
        <f t="shared" si="162"/>
        <v>0</v>
      </c>
      <c r="AS287" s="313"/>
      <c r="AT287" s="313"/>
      <c r="AU287" s="314"/>
      <c r="AV287" s="125">
        <f t="shared" si="163"/>
        <v>0</v>
      </c>
      <c r="AW287" s="119">
        <f t="shared" si="164"/>
        <v>0</v>
      </c>
      <c r="AX287" s="120"/>
      <c r="AY287" s="120"/>
      <c r="AZ287" s="127"/>
      <c r="BA287" s="126">
        <f t="shared" si="165"/>
        <v>0</v>
      </c>
      <c r="BB287" s="119">
        <f t="shared" si="166"/>
        <v>0</v>
      </c>
      <c r="BC287" s="120"/>
      <c r="BD287" s="120"/>
      <c r="BE287" s="127"/>
      <c r="BF287" s="126">
        <f t="shared" si="167"/>
        <v>0</v>
      </c>
      <c r="BG287" s="119">
        <f t="shared" si="168"/>
        <v>0</v>
      </c>
      <c r="BH287" s="120"/>
      <c r="BI287" s="120"/>
      <c r="BJ287" s="127"/>
      <c r="BK287" s="126">
        <f t="shared" si="169"/>
        <v>0</v>
      </c>
      <c r="BL287" s="119">
        <f t="shared" si="170"/>
        <v>0</v>
      </c>
      <c r="BM287" s="123">
        <f t="shared" si="171"/>
        <v>0</v>
      </c>
      <c r="BN287" s="123">
        <f t="shared" si="172"/>
        <v>0</v>
      </c>
      <c r="BO287" s="126">
        <f t="shared" si="180"/>
        <v>0</v>
      </c>
      <c r="BP287" s="128">
        <f t="shared" si="173"/>
        <v>0</v>
      </c>
      <c r="BQ287" s="22"/>
      <c r="BR287" s="129"/>
      <c r="BS287" s="130"/>
      <c r="BT287" s="257" t="str">
        <f t="shared" si="174"/>
        <v/>
      </c>
      <c r="BU287" s="257" t="str">
        <f t="shared" si="175"/>
        <v/>
      </c>
      <c r="BV287" s="257" t="str">
        <f t="shared" si="176"/>
        <v/>
      </c>
      <c r="BW287" s="257" t="str">
        <f t="shared" si="177"/>
        <v/>
      </c>
      <c r="BX287" s="258">
        <f t="shared" si="178"/>
        <v>0</v>
      </c>
      <c r="BY287" s="129"/>
      <c r="BZ287" s="130"/>
      <c r="CA287" s="130" t="str">
        <f t="shared" si="146"/>
        <v/>
      </c>
      <c r="CB287" s="130" t="str">
        <f t="shared" si="147"/>
        <v/>
      </c>
      <c r="CC287" s="130" t="str">
        <f t="shared" si="148"/>
        <v/>
      </c>
      <c r="CD287" s="130" t="str">
        <f t="shared" si="149"/>
        <v/>
      </c>
      <c r="CE287" s="131">
        <f t="shared" si="145"/>
        <v>0</v>
      </c>
      <c r="CF287" s="259">
        <f t="shared" si="179"/>
        <v>0</v>
      </c>
      <c r="CG287" s="132"/>
      <c r="CH287" s="132"/>
      <c r="CI287" s="132"/>
    </row>
    <row r="288" spans="1:87" s="24" customFormat="1" ht="12.75" customHeight="1" outlineLevel="1" x14ac:dyDescent="0.2">
      <c r="A288" s="177" t="s">
        <v>59</v>
      </c>
      <c r="B288" s="312" t="s">
        <v>60</v>
      </c>
      <c r="C288" s="24">
        <v>280</v>
      </c>
      <c r="D288" s="137"/>
      <c r="E288" s="138"/>
      <c r="F288" s="56"/>
      <c r="G288" s="135"/>
      <c r="H288" s="136"/>
      <c r="I288" s="139"/>
      <c r="J288" s="57"/>
      <c r="K288" s="113"/>
      <c r="L288" s="113"/>
      <c r="M288" s="113"/>
      <c r="N288" s="113"/>
      <c r="O288" s="114">
        <f t="shared" si="150"/>
        <v>0</v>
      </c>
      <c r="P288" s="113"/>
      <c r="Q288" s="113"/>
      <c r="R288" s="113"/>
      <c r="S288" s="113"/>
      <c r="T288" s="114">
        <f t="shared" si="151"/>
        <v>0</v>
      </c>
      <c r="U288" s="113">
        <f t="shared" si="152"/>
        <v>0</v>
      </c>
      <c r="V288" s="136"/>
      <c r="W288" s="313"/>
      <c r="X288" s="313"/>
      <c r="Y288" s="313"/>
      <c r="Z288" s="117">
        <f t="shared" si="153"/>
        <v>0</v>
      </c>
      <c r="AA288" s="118">
        <f t="shared" si="154"/>
        <v>0</v>
      </c>
      <c r="AB288" s="121"/>
      <c r="AC288" s="121"/>
      <c r="AD288" s="121"/>
      <c r="AE288" s="117">
        <f t="shared" si="155"/>
        <v>0</v>
      </c>
      <c r="AF288" s="118">
        <f t="shared" si="156"/>
        <v>0</v>
      </c>
      <c r="AG288" s="120"/>
      <c r="AH288" s="120"/>
      <c r="AI288" s="121"/>
      <c r="AJ288" s="117">
        <f t="shared" si="157"/>
        <v>0</v>
      </c>
      <c r="AK288" s="119">
        <f t="shared" si="158"/>
        <v>0</v>
      </c>
      <c r="AL288" s="53"/>
      <c r="AM288" s="53"/>
      <c r="AN288" s="53"/>
      <c r="AO288" s="54">
        <f t="shared" si="159"/>
        <v>0</v>
      </c>
      <c r="AP288" s="122">
        <f t="shared" si="160"/>
        <v>0</v>
      </c>
      <c r="AQ288" s="123">
        <f t="shared" si="161"/>
        <v>0</v>
      </c>
      <c r="AR288" s="123">
        <f t="shared" si="162"/>
        <v>0</v>
      </c>
      <c r="AS288" s="313"/>
      <c r="AT288" s="313"/>
      <c r="AU288" s="314"/>
      <c r="AV288" s="125">
        <f t="shared" si="163"/>
        <v>0</v>
      </c>
      <c r="AW288" s="119">
        <f t="shared" si="164"/>
        <v>0</v>
      </c>
      <c r="AX288" s="120"/>
      <c r="AY288" s="120"/>
      <c r="AZ288" s="127"/>
      <c r="BA288" s="126">
        <f t="shared" si="165"/>
        <v>0</v>
      </c>
      <c r="BB288" s="119">
        <f t="shared" si="166"/>
        <v>0</v>
      </c>
      <c r="BC288" s="120"/>
      <c r="BD288" s="120"/>
      <c r="BE288" s="127"/>
      <c r="BF288" s="126">
        <f t="shared" si="167"/>
        <v>0</v>
      </c>
      <c r="BG288" s="119">
        <f t="shared" si="168"/>
        <v>0</v>
      </c>
      <c r="BH288" s="120"/>
      <c r="BI288" s="120"/>
      <c r="BJ288" s="127"/>
      <c r="BK288" s="126">
        <f t="shared" si="169"/>
        <v>0</v>
      </c>
      <c r="BL288" s="119">
        <f t="shared" si="170"/>
        <v>0</v>
      </c>
      <c r="BM288" s="123">
        <f t="shared" si="171"/>
        <v>0</v>
      </c>
      <c r="BN288" s="123">
        <f t="shared" si="172"/>
        <v>0</v>
      </c>
      <c r="BO288" s="126">
        <f t="shared" si="180"/>
        <v>0</v>
      </c>
      <c r="BP288" s="128">
        <f t="shared" si="173"/>
        <v>0</v>
      </c>
      <c r="BQ288" s="22"/>
      <c r="BR288" s="129"/>
      <c r="BS288" s="130"/>
      <c r="BT288" s="257" t="str">
        <f t="shared" si="174"/>
        <v/>
      </c>
      <c r="BU288" s="257" t="str">
        <f t="shared" si="175"/>
        <v/>
      </c>
      <c r="BV288" s="257" t="str">
        <f t="shared" si="176"/>
        <v/>
      </c>
      <c r="BW288" s="257" t="str">
        <f t="shared" si="177"/>
        <v/>
      </c>
      <c r="BX288" s="258">
        <f t="shared" si="178"/>
        <v>0</v>
      </c>
      <c r="BY288" s="129"/>
      <c r="BZ288" s="130"/>
      <c r="CA288" s="130" t="str">
        <f t="shared" si="146"/>
        <v/>
      </c>
      <c r="CB288" s="130" t="str">
        <f t="shared" si="147"/>
        <v/>
      </c>
      <c r="CC288" s="130" t="str">
        <f t="shared" si="148"/>
        <v/>
      </c>
      <c r="CD288" s="130" t="str">
        <f t="shared" si="149"/>
        <v/>
      </c>
      <c r="CE288" s="131">
        <f t="shared" si="145"/>
        <v>0</v>
      </c>
      <c r="CF288" s="259">
        <f t="shared" si="179"/>
        <v>0</v>
      </c>
      <c r="CG288" s="132"/>
      <c r="CH288" s="132"/>
      <c r="CI288" s="132"/>
    </row>
    <row r="289" spans="1:87" s="24" customFormat="1" ht="12.75" customHeight="1" outlineLevel="1" x14ac:dyDescent="0.2">
      <c r="A289" s="177" t="s">
        <v>59</v>
      </c>
      <c r="B289" s="312" t="s">
        <v>60</v>
      </c>
      <c r="C289" s="24">
        <v>281</v>
      </c>
      <c r="D289" s="137"/>
      <c r="E289" s="138"/>
      <c r="F289" s="56"/>
      <c r="G289" s="135"/>
      <c r="H289" s="136"/>
      <c r="I289" s="139"/>
      <c r="J289" s="57"/>
      <c r="K289" s="113"/>
      <c r="L289" s="113"/>
      <c r="M289" s="113"/>
      <c r="N289" s="113"/>
      <c r="O289" s="114">
        <f t="shared" si="150"/>
        <v>0</v>
      </c>
      <c r="P289" s="113"/>
      <c r="Q289" s="113"/>
      <c r="R289" s="113"/>
      <c r="S289" s="113"/>
      <c r="T289" s="114">
        <f t="shared" si="151"/>
        <v>0</v>
      </c>
      <c r="U289" s="113">
        <f t="shared" si="152"/>
        <v>0</v>
      </c>
      <c r="V289" s="136"/>
      <c r="W289" s="313"/>
      <c r="X289" s="313"/>
      <c r="Y289" s="313"/>
      <c r="Z289" s="117">
        <f t="shared" si="153"/>
        <v>0</v>
      </c>
      <c r="AA289" s="118">
        <f t="shared" si="154"/>
        <v>0</v>
      </c>
      <c r="AB289" s="121"/>
      <c r="AC289" s="121"/>
      <c r="AD289" s="121"/>
      <c r="AE289" s="117">
        <f t="shared" si="155"/>
        <v>0</v>
      </c>
      <c r="AF289" s="118">
        <f t="shared" si="156"/>
        <v>0</v>
      </c>
      <c r="AG289" s="120"/>
      <c r="AH289" s="120"/>
      <c r="AI289" s="121"/>
      <c r="AJ289" s="117">
        <f t="shared" si="157"/>
        <v>0</v>
      </c>
      <c r="AK289" s="119">
        <f t="shared" si="158"/>
        <v>0</v>
      </c>
      <c r="AL289" s="53"/>
      <c r="AM289" s="53"/>
      <c r="AN289" s="53"/>
      <c r="AO289" s="54">
        <f t="shared" si="159"/>
        <v>0</v>
      </c>
      <c r="AP289" s="122">
        <f t="shared" si="160"/>
        <v>0</v>
      </c>
      <c r="AQ289" s="123">
        <f t="shared" si="161"/>
        <v>0</v>
      </c>
      <c r="AR289" s="123">
        <f t="shared" si="162"/>
        <v>0</v>
      </c>
      <c r="AS289" s="313"/>
      <c r="AT289" s="313"/>
      <c r="AU289" s="314"/>
      <c r="AV289" s="125">
        <f t="shared" si="163"/>
        <v>0</v>
      </c>
      <c r="AW289" s="119">
        <f t="shared" si="164"/>
        <v>0</v>
      </c>
      <c r="AX289" s="120"/>
      <c r="AY289" s="120"/>
      <c r="AZ289" s="127"/>
      <c r="BA289" s="126">
        <f t="shared" si="165"/>
        <v>0</v>
      </c>
      <c r="BB289" s="119">
        <f t="shared" si="166"/>
        <v>0</v>
      </c>
      <c r="BC289" s="120"/>
      <c r="BD289" s="120"/>
      <c r="BE289" s="127"/>
      <c r="BF289" s="126">
        <f t="shared" si="167"/>
        <v>0</v>
      </c>
      <c r="BG289" s="119">
        <f t="shared" si="168"/>
        <v>0</v>
      </c>
      <c r="BH289" s="120"/>
      <c r="BI289" s="120"/>
      <c r="BJ289" s="127"/>
      <c r="BK289" s="126">
        <f t="shared" si="169"/>
        <v>0</v>
      </c>
      <c r="BL289" s="119">
        <f t="shared" si="170"/>
        <v>0</v>
      </c>
      <c r="BM289" s="123">
        <f t="shared" si="171"/>
        <v>0</v>
      </c>
      <c r="BN289" s="123">
        <f t="shared" si="172"/>
        <v>0</v>
      </c>
      <c r="BO289" s="126">
        <f t="shared" si="180"/>
        <v>0</v>
      </c>
      <c r="BP289" s="128">
        <f t="shared" si="173"/>
        <v>0</v>
      </c>
      <c r="BQ289" s="22"/>
      <c r="BR289" s="129"/>
      <c r="BS289" s="130"/>
      <c r="BT289" s="257" t="str">
        <f t="shared" si="174"/>
        <v/>
      </c>
      <c r="BU289" s="257" t="str">
        <f t="shared" si="175"/>
        <v/>
      </c>
      <c r="BV289" s="257" t="str">
        <f t="shared" si="176"/>
        <v/>
      </c>
      <c r="BW289" s="257" t="str">
        <f t="shared" si="177"/>
        <v/>
      </c>
      <c r="BX289" s="258">
        <f t="shared" si="178"/>
        <v>0</v>
      </c>
      <c r="BY289" s="129"/>
      <c r="BZ289" s="130"/>
      <c r="CA289" s="130" t="str">
        <f t="shared" si="146"/>
        <v/>
      </c>
      <c r="CB289" s="130" t="str">
        <f t="shared" si="147"/>
        <v/>
      </c>
      <c r="CC289" s="130" t="str">
        <f t="shared" si="148"/>
        <v/>
      </c>
      <c r="CD289" s="130" t="str">
        <f t="shared" si="149"/>
        <v/>
      </c>
      <c r="CE289" s="131">
        <f t="shared" si="145"/>
        <v>0</v>
      </c>
      <c r="CF289" s="259">
        <f t="shared" si="179"/>
        <v>0</v>
      </c>
      <c r="CG289" s="132"/>
      <c r="CH289" s="132"/>
      <c r="CI289" s="132"/>
    </row>
    <row r="290" spans="1:87" s="24" customFormat="1" ht="12.75" customHeight="1" outlineLevel="1" x14ac:dyDescent="0.2">
      <c r="A290" s="177" t="s">
        <v>59</v>
      </c>
      <c r="B290" s="312" t="s">
        <v>60</v>
      </c>
      <c r="C290" s="24">
        <v>282</v>
      </c>
      <c r="D290" s="137"/>
      <c r="E290" s="138"/>
      <c r="F290" s="56"/>
      <c r="G290" s="135"/>
      <c r="H290" s="136"/>
      <c r="I290" s="139"/>
      <c r="J290" s="57"/>
      <c r="K290" s="113"/>
      <c r="L290" s="113"/>
      <c r="M290" s="113"/>
      <c r="N290" s="113"/>
      <c r="O290" s="114">
        <f t="shared" si="150"/>
        <v>0</v>
      </c>
      <c r="P290" s="113"/>
      <c r="Q290" s="113"/>
      <c r="R290" s="113"/>
      <c r="S290" s="113"/>
      <c r="T290" s="114">
        <f t="shared" si="151"/>
        <v>0</v>
      </c>
      <c r="U290" s="113">
        <f t="shared" si="152"/>
        <v>0</v>
      </c>
      <c r="V290" s="136"/>
      <c r="W290" s="313"/>
      <c r="X290" s="313"/>
      <c r="Y290" s="313"/>
      <c r="Z290" s="117">
        <f t="shared" si="153"/>
        <v>0</v>
      </c>
      <c r="AA290" s="118">
        <f t="shared" si="154"/>
        <v>0</v>
      </c>
      <c r="AB290" s="121"/>
      <c r="AC290" s="121"/>
      <c r="AD290" s="121"/>
      <c r="AE290" s="117">
        <f t="shared" si="155"/>
        <v>0</v>
      </c>
      <c r="AF290" s="118">
        <f t="shared" si="156"/>
        <v>0</v>
      </c>
      <c r="AG290" s="120"/>
      <c r="AH290" s="120"/>
      <c r="AI290" s="121"/>
      <c r="AJ290" s="117">
        <f t="shared" si="157"/>
        <v>0</v>
      </c>
      <c r="AK290" s="119">
        <f t="shared" si="158"/>
        <v>0</v>
      </c>
      <c r="AL290" s="53"/>
      <c r="AM290" s="53"/>
      <c r="AN290" s="53"/>
      <c r="AO290" s="54">
        <f t="shared" si="159"/>
        <v>0</v>
      </c>
      <c r="AP290" s="122">
        <f t="shared" si="160"/>
        <v>0</v>
      </c>
      <c r="AQ290" s="123">
        <f t="shared" si="161"/>
        <v>0</v>
      </c>
      <c r="AR290" s="123">
        <f t="shared" si="162"/>
        <v>0</v>
      </c>
      <c r="AS290" s="313"/>
      <c r="AT290" s="313"/>
      <c r="AU290" s="314"/>
      <c r="AV290" s="125">
        <f t="shared" si="163"/>
        <v>0</v>
      </c>
      <c r="AW290" s="119">
        <f t="shared" si="164"/>
        <v>0</v>
      </c>
      <c r="AX290" s="120"/>
      <c r="AY290" s="120"/>
      <c r="AZ290" s="127"/>
      <c r="BA290" s="126">
        <f t="shared" si="165"/>
        <v>0</v>
      </c>
      <c r="BB290" s="119">
        <f t="shared" si="166"/>
        <v>0</v>
      </c>
      <c r="BC290" s="120"/>
      <c r="BD290" s="120"/>
      <c r="BE290" s="127"/>
      <c r="BF290" s="126">
        <f t="shared" si="167"/>
        <v>0</v>
      </c>
      <c r="BG290" s="119">
        <f t="shared" si="168"/>
        <v>0</v>
      </c>
      <c r="BH290" s="120"/>
      <c r="BI290" s="120"/>
      <c r="BJ290" s="127"/>
      <c r="BK290" s="126">
        <f t="shared" si="169"/>
        <v>0</v>
      </c>
      <c r="BL290" s="119">
        <f t="shared" si="170"/>
        <v>0</v>
      </c>
      <c r="BM290" s="123">
        <f t="shared" si="171"/>
        <v>0</v>
      </c>
      <c r="BN290" s="123">
        <f t="shared" si="172"/>
        <v>0</v>
      </c>
      <c r="BO290" s="126">
        <f t="shared" si="180"/>
        <v>0</v>
      </c>
      <c r="BP290" s="128">
        <f t="shared" si="173"/>
        <v>0</v>
      </c>
      <c r="BQ290" s="22"/>
      <c r="BR290" s="129"/>
      <c r="BS290" s="130"/>
      <c r="BT290" s="257" t="str">
        <f t="shared" si="174"/>
        <v/>
      </c>
      <c r="BU290" s="257" t="str">
        <f t="shared" si="175"/>
        <v/>
      </c>
      <c r="BV290" s="257" t="str">
        <f t="shared" si="176"/>
        <v/>
      </c>
      <c r="BW290" s="257" t="str">
        <f t="shared" si="177"/>
        <v/>
      </c>
      <c r="BX290" s="258">
        <f t="shared" si="178"/>
        <v>0</v>
      </c>
      <c r="BY290" s="129"/>
      <c r="BZ290" s="130"/>
      <c r="CA290" s="130" t="str">
        <f t="shared" si="146"/>
        <v/>
      </c>
      <c r="CB290" s="130" t="str">
        <f t="shared" si="147"/>
        <v/>
      </c>
      <c r="CC290" s="130" t="str">
        <f t="shared" si="148"/>
        <v/>
      </c>
      <c r="CD290" s="130" t="str">
        <f t="shared" si="149"/>
        <v/>
      </c>
      <c r="CE290" s="131">
        <f t="shared" si="145"/>
        <v>0</v>
      </c>
      <c r="CF290" s="259">
        <f t="shared" si="179"/>
        <v>0</v>
      </c>
      <c r="CG290" s="132"/>
      <c r="CH290" s="132"/>
      <c r="CI290" s="132"/>
    </row>
    <row r="291" spans="1:87" s="24" customFormat="1" ht="12.75" customHeight="1" outlineLevel="1" x14ac:dyDescent="0.2">
      <c r="A291" s="177" t="s">
        <v>59</v>
      </c>
      <c r="B291" s="312" t="s">
        <v>60</v>
      </c>
      <c r="C291" s="24">
        <v>283</v>
      </c>
      <c r="D291" s="137"/>
      <c r="E291" s="138"/>
      <c r="F291" s="56"/>
      <c r="G291" s="135"/>
      <c r="H291" s="136"/>
      <c r="I291" s="139"/>
      <c r="J291" s="57"/>
      <c r="K291" s="113"/>
      <c r="L291" s="113"/>
      <c r="M291" s="113"/>
      <c r="N291" s="113"/>
      <c r="O291" s="114">
        <f t="shared" si="150"/>
        <v>0</v>
      </c>
      <c r="P291" s="113"/>
      <c r="Q291" s="113"/>
      <c r="R291" s="113"/>
      <c r="S291" s="113"/>
      <c r="T291" s="114">
        <f t="shared" si="151"/>
        <v>0</v>
      </c>
      <c r="U291" s="113">
        <f t="shared" si="152"/>
        <v>0</v>
      </c>
      <c r="V291" s="136"/>
      <c r="W291" s="313"/>
      <c r="X291" s="313"/>
      <c r="Y291" s="313"/>
      <c r="Z291" s="117">
        <f t="shared" si="153"/>
        <v>0</v>
      </c>
      <c r="AA291" s="118">
        <f t="shared" si="154"/>
        <v>0</v>
      </c>
      <c r="AB291" s="121"/>
      <c r="AC291" s="121"/>
      <c r="AD291" s="121"/>
      <c r="AE291" s="117">
        <f t="shared" si="155"/>
        <v>0</v>
      </c>
      <c r="AF291" s="118">
        <f t="shared" si="156"/>
        <v>0</v>
      </c>
      <c r="AG291" s="120"/>
      <c r="AH291" s="120"/>
      <c r="AI291" s="121"/>
      <c r="AJ291" s="117">
        <f t="shared" si="157"/>
        <v>0</v>
      </c>
      <c r="AK291" s="119">
        <f t="shared" si="158"/>
        <v>0</v>
      </c>
      <c r="AL291" s="53"/>
      <c r="AM291" s="53"/>
      <c r="AN291" s="53"/>
      <c r="AO291" s="54">
        <f t="shared" si="159"/>
        <v>0</v>
      </c>
      <c r="AP291" s="122">
        <f t="shared" si="160"/>
        <v>0</v>
      </c>
      <c r="AQ291" s="123">
        <f t="shared" si="161"/>
        <v>0</v>
      </c>
      <c r="AR291" s="123">
        <f t="shared" si="162"/>
        <v>0</v>
      </c>
      <c r="AS291" s="313"/>
      <c r="AT291" s="313"/>
      <c r="AU291" s="314"/>
      <c r="AV291" s="125">
        <f t="shared" si="163"/>
        <v>0</v>
      </c>
      <c r="AW291" s="119">
        <f t="shared" si="164"/>
        <v>0</v>
      </c>
      <c r="AX291" s="120"/>
      <c r="AY291" s="120"/>
      <c r="AZ291" s="127"/>
      <c r="BA291" s="126">
        <f t="shared" si="165"/>
        <v>0</v>
      </c>
      <c r="BB291" s="119">
        <f t="shared" si="166"/>
        <v>0</v>
      </c>
      <c r="BC291" s="120"/>
      <c r="BD291" s="120"/>
      <c r="BE291" s="127"/>
      <c r="BF291" s="126">
        <f t="shared" si="167"/>
        <v>0</v>
      </c>
      <c r="BG291" s="119">
        <f t="shared" si="168"/>
        <v>0</v>
      </c>
      <c r="BH291" s="120"/>
      <c r="BI291" s="120"/>
      <c r="BJ291" s="127"/>
      <c r="BK291" s="126">
        <f t="shared" si="169"/>
        <v>0</v>
      </c>
      <c r="BL291" s="119">
        <f t="shared" si="170"/>
        <v>0</v>
      </c>
      <c r="BM291" s="123">
        <f t="shared" si="171"/>
        <v>0</v>
      </c>
      <c r="BN291" s="123">
        <f t="shared" si="172"/>
        <v>0</v>
      </c>
      <c r="BO291" s="126">
        <f t="shared" si="180"/>
        <v>0</v>
      </c>
      <c r="BP291" s="128">
        <f t="shared" si="173"/>
        <v>0</v>
      </c>
      <c r="BQ291" s="22"/>
      <c r="BR291" s="129"/>
      <c r="BS291" s="130"/>
      <c r="BT291" s="257" t="str">
        <f t="shared" si="174"/>
        <v/>
      </c>
      <c r="BU291" s="257" t="str">
        <f t="shared" si="175"/>
        <v/>
      </c>
      <c r="BV291" s="257" t="str">
        <f t="shared" si="176"/>
        <v/>
      </c>
      <c r="BW291" s="257" t="str">
        <f t="shared" si="177"/>
        <v/>
      </c>
      <c r="BX291" s="258">
        <f t="shared" si="178"/>
        <v>0</v>
      </c>
      <c r="BY291" s="129"/>
      <c r="BZ291" s="130"/>
      <c r="CA291" s="130" t="str">
        <f t="shared" si="146"/>
        <v/>
      </c>
      <c r="CB291" s="130" t="str">
        <f t="shared" si="147"/>
        <v/>
      </c>
      <c r="CC291" s="130" t="str">
        <f t="shared" si="148"/>
        <v/>
      </c>
      <c r="CD291" s="130" t="str">
        <f t="shared" si="149"/>
        <v/>
      </c>
      <c r="CE291" s="131">
        <f t="shared" si="145"/>
        <v>0</v>
      </c>
      <c r="CF291" s="259">
        <f t="shared" si="179"/>
        <v>0</v>
      </c>
      <c r="CG291" s="132"/>
      <c r="CH291" s="132"/>
      <c r="CI291" s="132"/>
    </row>
    <row r="292" spans="1:87" s="24" customFormat="1" ht="12.75" customHeight="1" outlineLevel="1" x14ac:dyDescent="0.2">
      <c r="A292" s="177" t="s">
        <v>59</v>
      </c>
      <c r="B292" s="312" t="s">
        <v>60</v>
      </c>
      <c r="C292" s="24">
        <v>284</v>
      </c>
      <c r="D292" s="137"/>
      <c r="E292" s="138"/>
      <c r="F292" s="56"/>
      <c r="G292" s="135"/>
      <c r="H292" s="136"/>
      <c r="I292" s="139"/>
      <c r="J292" s="57"/>
      <c r="K292" s="113"/>
      <c r="L292" s="113"/>
      <c r="M292" s="113"/>
      <c r="N292" s="113"/>
      <c r="O292" s="114">
        <f t="shared" si="150"/>
        <v>0</v>
      </c>
      <c r="P292" s="113"/>
      <c r="Q292" s="113"/>
      <c r="R292" s="113"/>
      <c r="S292" s="113"/>
      <c r="T292" s="114">
        <f t="shared" si="151"/>
        <v>0</v>
      </c>
      <c r="U292" s="113">
        <f t="shared" si="152"/>
        <v>0</v>
      </c>
      <c r="V292" s="136"/>
      <c r="W292" s="313"/>
      <c r="X292" s="313"/>
      <c r="Y292" s="313"/>
      <c r="Z292" s="117">
        <f t="shared" si="153"/>
        <v>0</v>
      </c>
      <c r="AA292" s="118">
        <f t="shared" si="154"/>
        <v>0</v>
      </c>
      <c r="AB292" s="121"/>
      <c r="AC292" s="121"/>
      <c r="AD292" s="121"/>
      <c r="AE292" s="117">
        <f t="shared" si="155"/>
        <v>0</v>
      </c>
      <c r="AF292" s="118">
        <f t="shared" si="156"/>
        <v>0</v>
      </c>
      <c r="AG292" s="120"/>
      <c r="AH292" s="120"/>
      <c r="AI292" s="121"/>
      <c r="AJ292" s="117">
        <f t="shared" si="157"/>
        <v>0</v>
      </c>
      <c r="AK292" s="119">
        <f t="shared" si="158"/>
        <v>0</v>
      </c>
      <c r="AL292" s="53"/>
      <c r="AM292" s="53"/>
      <c r="AN292" s="53"/>
      <c r="AO292" s="54">
        <f t="shared" si="159"/>
        <v>0</v>
      </c>
      <c r="AP292" s="122">
        <f t="shared" si="160"/>
        <v>0</v>
      </c>
      <c r="AQ292" s="123">
        <f t="shared" si="161"/>
        <v>0</v>
      </c>
      <c r="AR292" s="123">
        <f t="shared" si="162"/>
        <v>0</v>
      </c>
      <c r="AS292" s="313"/>
      <c r="AT292" s="313"/>
      <c r="AU292" s="314"/>
      <c r="AV292" s="125">
        <f t="shared" si="163"/>
        <v>0</v>
      </c>
      <c r="AW292" s="119">
        <f t="shared" si="164"/>
        <v>0</v>
      </c>
      <c r="AX292" s="120"/>
      <c r="AY292" s="120"/>
      <c r="AZ292" s="127"/>
      <c r="BA292" s="126">
        <f t="shared" si="165"/>
        <v>0</v>
      </c>
      <c r="BB292" s="119">
        <f t="shared" si="166"/>
        <v>0</v>
      </c>
      <c r="BC292" s="120"/>
      <c r="BD292" s="120"/>
      <c r="BE292" s="127"/>
      <c r="BF292" s="126">
        <f t="shared" si="167"/>
        <v>0</v>
      </c>
      <c r="BG292" s="119">
        <f t="shared" si="168"/>
        <v>0</v>
      </c>
      <c r="BH292" s="120"/>
      <c r="BI292" s="120"/>
      <c r="BJ292" s="127"/>
      <c r="BK292" s="126">
        <f t="shared" si="169"/>
        <v>0</v>
      </c>
      <c r="BL292" s="119">
        <f t="shared" si="170"/>
        <v>0</v>
      </c>
      <c r="BM292" s="123">
        <f t="shared" si="171"/>
        <v>0</v>
      </c>
      <c r="BN292" s="123">
        <f t="shared" si="172"/>
        <v>0</v>
      </c>
      <c r="BO292" s="126">
        <f t="shared" si="180"/>
        <v>0</v>
      </c>
      <c r="BP292" s="128">
        <f t="shared" si="173"/>
        <v>0</v>
      </c>
      <c r="BQ292" s="22"/>
      <c r="BR292" s="129"/>
      <c r="BS292" s="130"/>
      <c r="BT292" s="257" t="str">
        <f t="shared" si="174"/>
        <v/>
      </c>
      <c r="BU292" s="257" t="str">
        <f t="shared" si="175"/>
        <v/>
      </c>
      <c r="BV292" s="257" t="str">
        <f t="shared" si="176"/>
        <v/>
      </c>
      <c r="BW292" s="257" t="str">
        <f t="shared" si="177"/>
        <v/>
      </c>
      <c r="BX292" s="258">
        <f t="shared" si="178"/>
        <v>0</v>
      </c>
      <c r="BY292" s="129"/>
      <c r="BZ292" s="130"/>
      <c r="CA292" s="130" t="str">
        <f t="shared" si="146"/>
        <v/>
      </c>
      <c r="CB292" s="130" t="str">
        <f t="shared" si="147"/>
        <v/>
      </c>
      <c r="CC292" s="130" t="str">
        <f t="shared" si="148"/>
        <v/>
      </c>
      <c r="CD292" s="130" t="str">
        <f t="shared" si="149"/>
        <v/>
      </c>
      <c r="CE292" s="131">
        <f t="shared" si="145"/>
        <v>0</v>
      </c>
      <c r="CF292" s="259">
        <f t="shared" si="179"/>
        <v>0</v>
      </c>
      <c r="CG292" s="132"/>
      <c r="CH292" s="132"/>
      <c r="CI292" s="132"/>
    </row>
    <row r="293" spans="1:87" s="24" customFormat="1" ht="12.75" customHeight="1" outlineLevel="1" x14ac:dyDescent="0.2">
      <c r="A293" s="177" t="s">
        <v>59</v>
      </c>
      <c r="B293" s="312" t="s">
        <v>60</v>
      </c>
      <c r="C293" s="24">
        <v>285</v>
      </c>
      <c r="D293" s="137"/>
      <c r="E293" s="138"/>
      <c r="F293" s="56"/>
      <c r="G293" s="135"/>
      <c r="H293" s="136"/>
      <c r="I293" s="139"/>
      <c r="J293" s="57"/>
      <c r="K293" s="113"/>
      <c r="L293" s="113"/>
      <c r="M293" s="113"/>
      <c r="N293" s="113"/>
      <c r="O293" s="114">
        <f t="shared" si="150"/>
        <v>0</v>
      </c>
      <c r="P293" s="113"/>
      <c r="Q293" s="113"/>
      <c r="R293" s="113"/>
      <c r="S293" s="113"/>
      <c r="T293" s="114">
        <f t="shared" si="151"/>
        <v>0</v>
      </c>
      <c r="U293" s="113">
        <f t="shared" si="152"/>
        <v>0</v>
      </c>
      <c r="V293" s="136"/>
      <c r="W293" s="313"/>
      <c r="X293" s="313"/>
      <c r="Y293" s="313"/>
      <c r="Z293" s="117">
        <f t="shared" si="153"/>
        <v>0</v>
      </c>
      <c r="AA293" s="118">
        <f t="shared" si="154"/>
        <v>0</v>
      </c>
      <c r="AB293" s="121"/>
      <c r="AC293" s="121"/>
      <c r="AD293" s="121"/>
      <c r="AE293" s="117">
        <f t="shared" si="155"/>
        <v>0</v>
      </c>
      <c r="AF293" s="118">
        <f t="shared" si="156"/>
        <v>0</v>
      </c>
      <c r="AG293" s="120"/>
      <c r="AH293" s="120"/>
      <c r="AI293" s="121"/>
      <c r="AJ293" s="117">
        <f t="shared" si="157"/>
        <v>0</v>
      </c>
      <c r="AK293" s="119">
        <f t="shared" si="158"/>
        <v>0</v>
      </c>
      <c r="AL293" s="53"/>
      <c r="AM293" s="53"/>
      <c r="AN293" s="53"/>
      <c r="AO293" s="54">
        <f t="shared" si="159"/>
        <v>0</v>
      </c>
      <c r="AP293" s="122">
        <f t="shared" si="160"/>
        <v>0</v>
      </c>
      <c r="AQ293" s="123">
        <f t="shared" si="161"/>
        <v>0</v>
      </c>
      <c r="AR293" s="123">
        <f t="shared" si="162"/>
        <v>0</v>
      </c>
      <c r="AS293" s="313"/>
      <c r="AT293" s="313"/>
      <c r="AU293" s="314"/>
      <c r="AV293" s="125">
        <f t="shared" si="163"/>
        <v>0</v>
      </c>
      <c r="AW293" s="119">
        <f t="shared" si="164"/>
        <v>0</v>
      </c>
      <c r="AX293" s="120"/>
      <c r="AY293" s="120"/>
      <c r="AZ293" s="127"/>
      <c r="BA293" s="126">
        <f t="shared" si="165"/>
        <v>0</v>
      </c>
      <c r="BB293" s="119">
        <f t="shared" si="166"/>
        <v>0</v>
      </c>
      <c r="BC293" s="120"/>
      <c r="BD293" s="120"/>
      <c r="BE293" s="127"/>
      <c r="BF293" s="126">
        <f t="shared" si="167"/>
        <v>0</v>
      </c>
      <c r="BG293" s="119">
        <f t="shared" si="168"/>
        <v>0</v>
      </c>
      <c r="BH293" s="120"/>
      <c r="BI293" s="120"/>
      <c r="BJ293" s="127"/>
      <c r="BK293" s="126">
        <f t="shared" si="169"/>
        <v>0</v>
      </c>
      <c r="BL293" s="119">
        <f t="shared" si="170"/>
        <v>0</v>
      </c>
      <c r="BM293" s="123">
        <f t="shared" si="171"/>
        <v>0</v>
      </c>
      <c r="BN293" s="123">
        <f t="shared" si="172"/>
        <v>0</v>
      </c>
      <c r="BO293" s="126">
        <f t="shared" si="180"/>
        <v>0</v>
      </c>
      <c r="BP293" s="128">
        <f t="shared" si="173"/>
        <v>0</v>
      </c>
      <c r="BQ293" s="22"/>
      <c r="BR293" s="129"/>
      <c r="BS293" s="130"/>
      <c r="BT293" s="257" t="str">
        <f t="shared" si="174"/>
        <v/>
      </c>
      <c r="BU293" s="257" t="str">
        <f t="shared" si="175"/>
        <v/>
      </c>
      <c r="BV293" s="257" t="str">
        <f t="shared" si="176"/>
        <v/>
      </c>
      <c r="BW293" s="257" t="str">
        <f t="shared" si="177"/>
        <v/>
      </c>
      <c r="BX293" s="258">
        <f t="shared" si="178"/>
        <v>0</v>
      </c>
      <c r="BY293" s="129"/>
      <c r="BZ293" s="130"/>
      <c r="CA293" s="130" t="str">
        <f t="shared" si="146"/>
        <v/>
      </c>
      <c r="CB293" s="130" t="str">
        <f t="shared" si="147"/>
        <v/>
      </c>
      <c r="CC293" s="130" t="str">
        <f t="shared" si="148"/>
        <v/>
      </c>
      <c r="CD293" s="130" t="str">
        <f t="shared" si="149"/>
        <v/>
      </c>
      <c r="CE293" s="131">
        <f t="shared" si="145"/>
        <v>0</v>
      </c>
      <c r="CF293" s="259">
        <f t="shared" si="179"/>
        <v>0</v>
      </c>
      <c r="CG293" s="132"/>
      <c r="CH293" s="132"/>
      <c r="CI293" s="132"/>
    </row>
    <row r="294" spans="1:87" s="24" customFormat="1" ht="12.75" customHeight="1" outlineLevel="1" x14ac:dyDescent="0.2">
      <c r="A294" s="177" t="s">
        <v>59</v>
      </c>
      <c r="B294" s="312" t="s">
        <v>60</v>
      </c>
      <c r="C294" s="24">
        <v>286</v>
      </c>
      <c r="D294" s="137"/>
      <c r="E294" s="138"/>
      <c r="F294" s="56"/>
      <c r="G294" s="135"/>
      <c r="H294" s="136"/>
      <c r="I294" s="139"/>
      <c r="J294" s="57"/>
      <c r="K294" s="113"/>
      <c r="L294" s="113"/>
      <c r="M294" s="113"/>
      <c r="N294" s="113"/>
      <c r="O294" s="114">
        <f t="shared" si="150"/>
        <v>0</v>
      </c>
      <c r="P294" s="113"/>
      <c r="Q294" s="113"/>
      <c r="R294" s="113"/>
      <c r="S294" s="113"/>
      <c r="T294" s="114">
        <f t="shared" si="151"/>
        <v>0</v>
      </c>
      <c r="U294" s="113">
        <f t="shared" si="152"/>
        <v>0</v>
      </c>
      <c r="V294" s="136"/>
      <c r="W294" s="313"/>
      <c r="X294" s="313"/>
      <c r="Y294" s="313"/>
      <c r="Z294" s="117">
        <f t="shared" si="153"/>
        <v>0</v>
      </c>
      <c r="AA294" s="118">
        <f t="shared" si="154"/>
        <v>0</v>
      </c>
      <c r="AB294" s="121"/>
      <c r="AC294" s="121"/>
      <c r="AD294" s="121"/>
      <c r="AE294" s="117">
        <f t="shared" si="155"/>
        <v>0</v>
      </c>
      <c r="AF294" s="118">
        <f t="shared" si="156"/>
        <v>0</v>
      </c>
      <c r="AG294" s="120"/>
      <c r="AH294" s="120"/>
      <c r="AI294" s="121"/>
      <c r="AJ294" s="117">
        <f t="shared" si="157"/>
        <v>0</v>
      </c>
      <c r="AK294" s="119">
        <f t="shared" si="158"/>
        <v>0</v>
      </c>
      <c r="AL294" s="53"/>
      <c r="AM294" s="53"/>
      <c r="AN294" s="53"/>
      <c r="AO294" s="54">
        <f t="shared" si="159"/>
        <v>0</v>
      </c>
      <c r="AP294" s="122">
        <f t="shared" si="160"/>
        <v>0</v>
      </c>
      <c r="AQ294" s="123">
        <f t="shared" si="161"/>
        <v>0</v>
      </c>
      <c r="AR294" s="123">
        <f t="shared" si="162"/>
        <v>0</v>
      </c>
      <c r="AS294" s="313"/>
      <c r="AT294" s="313"/>
      <c r="AU294" s="314"/>
      <c r="AV294" s="125">
        <f t="shared" si="163"/>
        <v>0</v>
      </c>
      <c r="AW294" s="119">
        <f t="shared" si="164"/>
        <v>0</v>
      </c>
      <c r="AX294" s="120"/>
      <c r="AY294" s="120"/>
      <c r="AZ294" s="127"/>
      <c r="BA294" s="126">
        <f t="shared" si="165"/>
        <v>0</v>
      </c>
      <c r="BB294" s="119">
        <f t="shared" si="166"/>
        <v>0</v>
      </c>
      <c r="BC294" s="120"/>
      <c r="BD294" s="120"/>
      <c r="BE294" s="127"/>
      <c r="BF294" s="126">
        <f t="shared" si="167"/>
        <v>0</v>
      </c>
      <c r="BG294" s="119">
        <f t="shared" si="168"/>
        <v>0</v>
      </c>
      <c r="BH294" s="120"/>
      <c r="BI294" s="120"/>
      <c r="BJ294" s="127"/>
      <c r="BK294" s="126">
        <f t="shared" si="169"/>
        <v>0</v>
      </c>
      <c r="BL294" s="119">
        <f t="shared" si="170"/>
        <v>0</v>
      </c>
      <c r="BM294" s="123">
        <f t="shared" si="171"/>
        <v>0</v>
      </c>
      <c r="BN294" s="123">
        <f t="shared" si="172"/>
        <v>0</v>
      </c>
      <c r="BO294" s="126">
        <f t="shared" si="180"/>
        <v>0</v>
      </c>
      <c r="BP294" s="128">
        <f t="shared" si="173"/>
        <v>0</v>
      </c>
      <c r="BQ294" s="22"/>
      <c r="BR294" s="129"/>
      <c r="BS294" s="130"/>
      <c r="BT294" s="257" t="str">
        <f t="shared" si="174"/>
        <v/>
      </c>
      <c r="BU294" s="257" t="str">
        <f t="shared" si="175"/>
        <v/>
      </c>
      <c r="BV294" s="257" t="str">
        <f t="shared" si="176"/>
        <v/>
      </c>
      <c r="BW294" s="257" t="str">
        <f t="shared" si="177"/>
        <v/>
      </c>
      <c r="BX294" s="258">
        <f t="shared" si="178"/>
        <v>0</v>
      </c>
      <c r="BY294" s="129"/>
      <c r="BZ294" s="130"/>
      <c r="CA294" s="130" t="str">
        <f t="shared" si="146"/>
        <v/>
      </c>
      <c r="CB294" s="130" t="str">
        <f t="shared" si="147"/>
        <v/>
      </c>
      <c r="CC294" s="130" t="str">
        <f t="shared" si="148"/>
        <v/>
      </c>
      <c r="CD294" s="130" t="str">
        <f t="shared" si="149"/>
        <v/>
      </c>
      <c r="CE294" s="131">
        <f t="shared" si="145"/>
        <v>0</v>
      </c>
      <c r="CF294" s="259">
        <f t="shared" si="179"/>
        <v>0</v>
      </c>
      <c r="CG294" s="132"/>
      <c r="CH294" s="132"/>
      <c r="CI294" s="132"/>
    </row>
    <row r="295" spans="1:87" s="24" customFormat="1" ht="12.75" customHeight="1" outlineLevel="1" x14ac:dyDescent="0.2">
      <c r="A295" s="177" t="s">
        <v>59</v>
      </c>
      <c r="B295" s="312" t="s">
        <v>60</v>
      </c>
      <c r="C295" s="24">
        <v>287</v>
      </c>
      <c r="D295" s="137"/>
      <c r="E295" s="138"/>
      <c r="F295" s="56"/>
      <c r="G295" s="135"/>
      <c r="H295" s="136"/>
      <c r="I295" s="139"/>
      <c r="J295" s="57"/>
      <c r="K295" s="113"/>
      <c r="L295" s="113"/>
      <c r="M295" s="113"/>
      <c r="N295" s="113"/>
      <c r="O295" s="114">
        <f t="shared" si="150"/>
        <v>0</v>
      </c>
      <c r="P295" s="113"/>
      <c r="Q295" s="113"/>
      <c r="R295" s="113"/>
      <c r="S295" s="113"/>
      <c r="T295" s="114">
        <f t="shared" si="151"/>
        <v>0</v>
      </c>
      <c r="U295" s="113">
        <f t="shared" si="152"/>
        <v>0</v>
      </c>
      <c r="V295" s="136"/>
      <c r="W295" s="313"/>
      <c r="X295" s="313"/>
      <c r="Y295" s="313"/>
      <c r="Z295" s="117">
        <f t="shared" si="153"/>
        <v>0</v>
      </c>
      <c r="AA295" s="118">
        <f t="shared" si="154"/>
        <v>0</v>
      </c>
      <c r="AB295" s="121"/>
      <c r="AC295" s="121"/>
      <c r="AD295" s="121"/>
      <c r="AE295" s="117">
        <f t="shared" si="155"/>
        <v>0</v>
      </c>
      <c r="AF295" s="118">
        <f t="shared" si="156"/>
        <v>0</v>
      </c>
      <c r="AG295" s="120"/>
      <c r="AH295" s="120"/>
      <c r="AI295" s="121"/>
      <c r="AJ295" s="117">
        <f t="shared" si="157"/>
        <v>0</v>
      </c>
      <c r="AK295" s="119">
        <f t="shared" si="158"/>
        <v>0</v>
      </c>
      <c r="AL295" s="53"/>
      <c r="AM295" s="53"/>
      <c r="AN295" s="53"/>
      <c r="AO295" s="54">
        <f t="shared" si="159"/>
        <v>0</v>
      </c>
      <c r="AP295" s="122">
        <f t="shared" si="160"/>
        <v>0</v>
      </c>
      <c r="AQ295" s="123">
        <f t="shared" si="161"/>
        <v>0</v>
      </c>
      <c r="AR295" s="123">
        <f t="shared" si="162"/>
        <v>0</v>
      </c>
      <c r="AS295" s="313"/>
      <c r="AT295" s="313"/>
      <c r="AU295" s="314"/>
      <c r="AV295" s="125">
        <f t="shared" si="163"/>
        <v>0</v>
      </c>
      <c r="AW295" s="119">
        <f t="shared" si="164"/>
        <v>0</v>
      </c>
      <c r="AX295" s="120"/>
      <c r="AY295" s="120"/>
      <c r="AZ295" s="127"/>
      <c r="BA295" s="126">
        <f t="shared" si="165"/>
        <v>0</v>
      </c>
      <c r="BB295" s="119">
        <f t="shared" si="166"/>
        <v>0</v>
      </c>
      <c r="BC295" s="120"/>
      <c r="BD295" s="120"/>
      <c r="BE295" s="127"/>
      <c r="BF295" s="126">
        <f t="shared" si="167"/>
        <v>0</v>
      </c>
      <c r="BG295" s="119">
        <f t="shared" si="168"/>
        <v>0</v>
      </c>
      <c r="BH295" s="120"/>
      <c r="BI295" s="120"/>
      <c r="BJ295" s="127"/>
      <c r="BK295" s="126">
        <f t="shared" si="169"/>
        <v>0</v>
      </c>
      <c r="BL295" s="119">
        <f t="shared" si="170"/>
        <v>0</v>
      </c>
      <c r="BM295" s="123">
        <f t="shared" si="171"/>
        <v>0</v>
      </c>
      <c r="BN295" s="123">
        <f t="shared" si="172"/>
        <v>0</v>
      </c>
      <c r="BO295" s="126">
        <f t="shared" si="180"/>
        <v>0</v>
      </c>
      <c r="BP295" s="128">
        <f t="shared" si="173"/>
        <v>0</v>
      </c>
      <c r="BQ295" s="22"/>
      <c r="BR295" s="129"/>
      <c r="BS295" s="130"/>
      <c r="BT295" s="257" t="str">
        <f t="shared" si="174"/>
        <v/>
      </c>
      <c r="BU295" s="257" t="str">
        <f t="shared" si="175"/>
        <v/>
      </c>
      <c r="BV295" s="257" t="str">
        <f t="shared" si="176"/>
        <v/>
      </c>
      <c r="BW295" s="257" t="str">
        <f t="shared" si="177"/>
        <v/>
      </c>
      <c r="BX295" s="258">
        <f t="shared" si="178"/>
        <v>0</v>
      </c>
      <c r="BY295" s="129"/>
      <c r="BZ295" s="130"/>
      <c r="CA295" s="130" t="str">
        <f t="shared" si="146"/>
        <v/>
      </c>
      <c r="CB295" s="130" t="str">
        <f t="shared" si="147"/>
        <v/>
      </c>
      <c r="CC295" s="130" t="str">
        <f t="shared" si="148"/>
        <v/>
      </c>
      <c r="CD295" s="130" t="str">
        <f t="shared" si="149"/>
        <v/>
      </c>
      <c r="CE295" s="131">
        <f t="shared" si="145"/>
        <v>0</v>
      </c>
      <c r="CF295" s="259">
        <f t="shared" si="179"/>
        <v>0</v>
      </c>
      <c r="CG295" s="132"/>
      <c r="CH295" s="132"/>
      <c r="CI295" s="132"/>
    </row>
    <row r="296" spans="1:87" s="24" customFormat="1" ht="12.75" customHeight="1" outlineLevel="1" x14ac:dyDescent="0.2">
      <c r="A296" s="177" t="s">
        <v>59</v>
      </c>
      <c r="B296" s="312" t="s">
        <v>60</v>
      </c>
      <c r="C296" s="24">
        <v>288</v>
      </c>
      <c r="D296" s="137"/>
      <c r="E296" s="138"/>
      <c r="F296" s="56"/>
      <c r="G296" s="135"/>
      <c r="H296" s="136"/>
      <c r="I296" s="139"/>
      <c r="J296" s="57"/>
      <c r="K296" s="113"/>
      <c r="L296" s="113"/>
      <c r="M296" s="113"/>
      <c r="N296" s="113"/>
      <c r="O296" s="114">
        <f t="shared" si="150"/>
        <v>0</v>
      </c>
      <c r="P296" s="113"/>
      <c r="Q296" s="113"/>
      <c r="R296" s="113"/>
      <c r="S296" s="113"/>
      <c r="T296" s="114">
        <f t="shared" si="151"/>
        <v>0</v>
      </c>
      <c r="U296" s="113">
        <f t="shared" si="152"/>
        <v>0</v>
      </c>
      <c r="V296" s="136"/>
      <c r="W296" s="313"/>
      <c r="X296" s="313"/>
      <c r="Y296" s="313"/>
      <c r="Z296" s="117">
        <f t="shared" si="153"/>
        <v>0</v>
      </c>
      <c r="AA296" s="118">
        <f t="shared" si="154"/>
        <v>0</v>
      </c>
      <c r="AB296" s="121"/>
      <c r="AC296" s="121"/>
      <c r="AD296" s="121"/>
      <c r="AE296" s="117">
        <f t="shared" si="155"/>
        <v>0</v>
      </c>
      <c r="AF296" s="118">
        <f t="shared" si="156"/>
        <v>0</v>
      </c>
      <c r="AG296" s="120"/>
      <c r="AH296" s="120"/>
      <c r="AI296" s="121"/>
      <c r="AJ296" s="117">
        <f t="shared" si="157"/>
        <v>0</v>
      </c>
      <c r="AK296" s="119">
        <f t="shared" si="158"/>
        <v>0</v>
      </c>
      <c r="AL296" s="53"/>
      <c r="AM296" s="53"/>
      <c r="AN296" s="53"/>
      <c r="AO296" s="54">
        <f t="shared" si="159"/>
        <v>0</v>
      </c>
      <c r="AP296" s="122">
        <f t="shared" si="160"/>
        <v>0</v>
      </c>
      <c r="AQ296" s="123">
        <f t="shared" si="161"/>
        <v>0</v>
      </c>
      <c r="AR296" s="123">
        <f t="shared" si="162"/>
        <v>0</v>
      </c>
      <c r="AS296" s="313"/>
      <c r="AT296" s="313"/>
      <c r="AU296" s="314"/>
      <c r="AV296" s="125">
        <f t="shared" si="163"/>
        <v>0</v>
      </c>
      <c r="AW296" s="119">
        <f t="shared" si="164"/>
        <v>0</v>
      </c>
      <c r="AX296" s="120"/>
      <c r="AY296" s="120"/>
      <c r="AZ296" s="127"/>
      <c r="BA296" s="126">
        <f t="shared" si="165"/>
        <v>0</v>
      </c>
      <c r="BB296" s="119">
        <f t="shared" si="166"/>
        <v>0</v>
      </c>
      <c r="BC296" s="120"/>
      <c r="BD296" s="120"/>
      <c r="BE296" s="127"/>
      <c r="BF296" s="126">
        <f t="shared" si="167"/>
        <v>0</v>
      </c>
      <c r="BG296" s="119">
        <f t="shared" si="168"/>
        <v>0</v>
      </c>
      <c r="BH296" s="120"/>
      <c r="BI296" s="120"/>
      <c r="BJ296" s="127"/>
      <c r="BK296" s="126">
        <f t="shared" si="169"/>
        <v>0</v>
      </c>
      <c r="BL296" s="119">
        <f t="shared" si="170"/>
        <v>0</v>
      </c>
      <c r="BM296" s="123">
        <f t="shared" si="171"/>
        <v>0</v>
      </c>
      <c r="BN296" s="123">
        <f t="shared" si="172"/>
        <v>0</v>
      </c>
      <c r="BO296" s="126">
        <f t="shared" si="180"/>
        <v>0</v>
      </c>
      <c r="BP296" s="128">
        <f t="shared" si="173"/>
        <v>0</v>
      </c>
      <c r="BQ296" s="22"/>
      <c r="BR296" s="129"/>
      <c r="BS296" s="130"/>
      <c r="BT296" s="257" t="str">
        <f t="shared" si="174"/>
        <v/>
      </c>
      <c r="BU296" s="257" t="str">
        <f t="shared" si="175"/>
        <v/>
      </c>
      <c r="BV296" s="257" t="str">
        <f t="shared" si="176"/>
        <v/>
      </c>
      <c r="BW296" s="257" t="str">
        <f t="shared" si="177"/>
        <v/>
      </c>
      <c r="BX296" s="258">
        <f t="shared" si="178"/>
        <v>0</v>
      </c>
      <c r="BY296" s="129"/>
      <c r="BZ296" s="130"/>
      <c r="CA296" s="130" t="str">
        <f t="shared" si="146"/>
        <v/>
      </c>
      <c r="CB296" s="130" t="str">
        <f t="shared" si="147"/>
        <v/>
      </c>
      <c r="CC296" s="130" t="str">
        <f t="shared" si="148"/>
        <v/>
      </c>
      <c r="CD296" s="130" t="str">
        <f t="shared" si="149"/>
        <v/>
      </c>
      <c r="CE296" s="131">
        <f t="shared" si="145"/>
        <v>0</v>
      </c>
      <c r="CF296" s="259">
        <f t="shared" si="179"/>
        <v>0</v>
      </c>
      <c r="CG296" s="132"/>
      <c r="CH296" s="132"/>
      <c r="CI296" s="132"/>
    </row>
    <row r="297" spans="1:87" s="24" customFormat="1" ht="12.75" customHeight="1" outlineLevel="1" x14ac:dyDescent="0.2">
      <c r="A297" s="177" t="s">
        <v>59</v>
      </c>
      <c r="B297" s="312" t="s">
        <v>60</v>
      </c>
      <c r="C297" s="24">
        <v>289</v>
      </c>
      <c r="D297" s="137"/>
      <c r="E297" s="138"/>
      <c r="F297" s="56"/>
      <c r="G297" s="135"/>
      <c r="H297" s="136"/>
      <c r="I297" s="139"/>
      <c r="J297" s="57"/>
      <c r="K297" s="113"/>
      <c r="L297" s="113"/>
      <c r="M297" s="113"/>
      <c r="N297" s="113"/>
      <c r="O297" s="114">
        <f t="shared" si="150"/>
        <v>0</v>
      </c>
      <c r="P297" s="113"/>
      <c r="Q297" s="113"/>
      <c r="R297" s="113"/>
      <c r="S297" s="113"/>
      <c r="T297" s="114">
        <f t="shared" si="151"/>
        <v>0</v>
      </c>
      <c r="U297" s="113">
        <f t="shared" si="152"/>
        <v>0</v>
      </c>
      <c r="V297" s="136"/>
      <c r="W297" s="313"/>
      <c r="X297" s="313"/>
      <c r="Y297" s="313"/>
      <c r="Z297" s="117">
        <f t="shared" si="153"/>
        <v>0</v>
      </c>
      <c r="AA297" s="118">
        <f t="shared" si="154"/>
        <v>0</v>
      </c>
      <c r="AB297" s="121"/>
      <c r="AC297" s="121"/>
      <c r="AD297" s="121"/>
      <c r="AE297" s="117">
        <f t="shared" si="155"/>
        <v>0</v>
      </c>
      <c r="AF297" s="118">
        <f t="shared" si="156"/>
        <v>0</v>
      </c>
      <c r="AG297" s="120"/>
      <c r="AH297" s="120"/>
      <c r="AI297" s="121"/>
      <c r="AJ297" s="117">
        <f t="shared" si="157"/>
        <v>0</v>
      </c>
      <c r="AK297" s="119">
        <f t="shared" si="158"/>
        <v>0</v>
      </c>
      <c r="AL297" s="53"/>
      <c r="AM297" s="53"/>
      <c r="AN297" s="53"/>
      <c r="AO297" s="54">
        <f t="shared" si="159"/>
        <v>0</v>
      </c>
      <c r="AP297" s="122">
        <f t="shared" si="160"/>
        <v>0</v>
      </c>
      <c r="AQ297" s="123">
        <f t="shared" si="161"/>
        <v>0</v>
      </c>
      <c r="AR297" s="123">
        <f t="shared" si="162"/>
        <v>0</v>
      </c>
      <c r="AS297" s="313"/>
      <c r="AT297" s="313"/>
      <c r="AU297" s="314"/>
      <c r="AV297" s="125">
        <f t="shared" si="163"/>
        <v>0</v>
      </c>
      <c r="AW297" s="119">
        <f t="shared" si="164"/>
        <v>0</v>
      </c>
      <c r="AX297" s="120"/>
      <c r="AY297" s="120"/>
      <c r="AZ297" s="127"/>
      <c r="BA297" s="126">
        <f t="shared" si="165"/>
        <v>0</v>
      </c>
      <c r="BB297" s="119">
        <f t="shared" si="166"/>
        <v>0</v>
      </c>
      <c r="BC297" s="120"/>
      <c r="BD297" s="120"/>
      <c r="BE297" s="127"/>
      <c r="BF297" s="126">
        <f t="shared" si="167"/>
        <v>0</v>
      </c>
      <c r="BG297" s="119">
        <f t="shared" si="168"/>
        <v>0</v>
      </c>
      <c r="BH297" s="120"/>
      <c r="BI297" s="120"/>
      <c r="BJ297" s="127"/>
      <c r="BK297" s="126">
        <f t="shared" si="169"/>
        <v>0</v>
      </c>
      <c r="BL297" s="119">
        <f t="shared" si="170"/>
        <v>0</v>
      </c>
      <c r="BM297" s="123">
        <f t="shared" si="171"/>
        <v>0</v>
      </c>
      <c r="BN297" s="123">
        <f t="shared" si="172"/>
        <v>0</v>
      </c>
      <c r="BO297" s="126">
        <f t="shared" si="180"/>
        <v>0</v>
      </c>
      <c r="BP297" s="128">
        <f t="shared" si="173"/>
        <v>0</v>
      </c>
      <c r="BQ297" s="22"/>
      <c r="BR297" s="129"/>
      <c r="BS297" s="130"/>
      <c r="BT297" s="257" t="str">
        <f t="shared" si="174"/>
        <v/>
      </c>
      <c r="BU297" s="257" t="str">
        <f t="shared" si="175"/>
        <v/>
      </c>
      <c r="BV297" s="257" t="str">
        <f t="shared" si="176"/>
        <v/>
      </c>
      <c r="BW297" s="257" t="str">
        <f t="shared" si="177"/>
        <v/>
      </c>
      <c r="BX297" s="258">
        <f t="shared" si="178"/>
        <v>0</v>
      </c>
      <c r="BY297" s="129"/>
      <c r="BZ297" s="130"/>
      <c r="CA297" s="130" t="str">
        <f t="shared" si="146"/>
        <v/>
      </c>
      <c r="CB297" s="130" t="str">
        <f t="shared" si="147"/>
        <v/>
      </c>
      <c r="CC297" s="130" t="str">
        <f t="shared" si="148"/>
        <v/>
      </c>
      <c r="CD297" s="130" t="str">
        <f t="shared" si="149"/>
        <v/>
      </c>
      <c r="CE297" s="131">
        <f t="shared" si="145"/>
        <v>0</v>
      </c>
      <c r="CF297" s="259">
        <f t="shared" si="179"/>
        <v>0</v>
      </c>
      <c r="CG297" s="132"/>
      <c r="CH297" s="132"/>
      <c r="CI297" s="132"/>
    </row>
    <row r="298" spans="1:87" s="24" customFormat="1" ht="12.75" customHeight="1" outlineLevel="1" x14ac:dyDescent="0.2">
      <c r="A298" s="177" t="s">
        <v>59</v>
      </c>
      <c r="B298" s="312" t="s">
        <v>60</v>
      </c>
      <c r="C298" s="24">
        <v>290</v>
      </c>
      <c r="D298" s="137"/>
      <c r="E298" s="138"/>
      <c r="F298" s="56"/>
      <c r="G298" s="135"/>
      <c r="H298" s="136"/>
      <c r="I298" s="139"/>
      <c r="J298" s="57"/>
      <c r="K298" s="113"/>
      <c r="L298" s="113"/>
      <c r="M298" s="113"/>
      <c r="N298" s="113"/>
      <c r="O298" s="114">
        <f t="shared" si="150"/>
        <v>0</v>
      </c>
      <c r="P298" s="113"/>
      <c r="Q298" s="113"/>
      <c r="R298" s="113"/>
      <c r="S298" s="113"/>
      <c r="T298" s="114">
        <f t="shared" si="151"/>
        <v>0</v>
      </c>
      <c r="U298" s="113">
        <f t="shared" si="152"/>
        <v>0</v>
      </c>
      <c r="V298" s="136"/>
      <c r="W298" s="313"/>
      <c r="X298" s="313"/>
      <c r="Y298" s="313"/>
      <c r="Z298" s="117">
        <f t="shared" si="153"/>
        <v>0</v>
      </c>
      <c r="AA298" s="118">
        <f t="shared" si="154"/>
        <v>0</v>
      </c>
      <c r="AB298" s="121"/>
      <c r="AC298" s="121"/>
      <c r="AD298" s="121"/>
      <c r="AE298" s="117">
        <f t="shared" si="155"/>
        <v>0</v>
      </c>
      <c r="AF298" s="118">
        <f t="shared" si="156"/>
        <v>0</v>
      </c>
      <c r="AG298" s="120"/>
      <c r="AH298" s="120"/>
      <c r="AI298" s="121"/>
      <c r="AJ298" s="117">
        <f t="shared" si="157"/>
        <v>0</v>
      </c>
      <c r="AK298" s="119">
        <f t="shared" si="158"/>
        <v>0</v>
      </c>
      <c r="AL298" s="53"/>
      <c r="AM298" s="53"/>
      <c r="AN298" s="53"/>
      <c r="AO298" s="54">
        <f t="shared" si="159"/>
        <v>0</v>
      </c>
      <c r="AP298" s="122">
        <f t="shared" si="160"/>
        <v>0</v>
      </c>
      <c r="AQ298" s="123">
        <f t="shared" si="161"/>
        <v>0</v>
      </c>
      <c r="AR298" s="123">
        <f t="shared" si="162"/>
        <v>0</v>
      </c>
      <c r="AS298" s="313"/>
      <c r="AT298" s="313"/>
      <c r="AU298" s="314"/>
      <c r="AV298" s="125">
        <f t="shared" si="163"/>
        <v>0</v>
      </c>
      <c r="AW298" s="119">
        <f t="shared" si="164"/>
        <v>0</v>
      </c>
      <c r="AX298" s="120"/>
      <c r="AY298" s="120"/>
      <c r="AZ298" s="127"/>
      <c r="BA298" s="126">
        <f t="shared" si="165"/>
        <v>0</v>
      </c>
      <c r="BB298" s="119">
        <f t="shared" si="166"/>
        <v>0</v>
      </c>
      <c r="BC298" s="120"/>
      <c r="BD298" s="120"/>
      <c r="BE298" s="127"/>
      <c r="BF298" s="126">
        <f t="shared" si="167"/>
        <v>0</v>
      </c>
      <c r="BG298" s="119">
        <f t="shared" si="168"/>
        <v>0</v>
      </c>
      <c r="BH298" s="120"/>
      <c r="BI298" s="120"/>
      <c r="BJ298" s="127"/>
      <c r="BK298" s="126">
        <f t="shared" si="169"/>
        <v>0</v>
      </c>
      <c r="BL298" s="119">
        <f t="shared" si="170"/>
        <v>0</v>
      </c>
      <c r="BM298" s="123">
        <f t="shared" si="171"/>
        <v>0</v>
      </c>
      <c r="BN298" s="123">
        <f t="shared" si="172"/>
        <v>0</v>
      </c>
      <c r="BO298" s="126">
        <f t="shared" si="180"/>
        <v>0</v>
      </c>
      <c r="BP298" s="128">
        <f t="shared" si="173"/>
        <v>0</v>
      </c>
      <c r="BQ298" s="22"/>
      <c r="BR298" s="129"/>
      <c r="BS298" s="130"/>
      <c r="BT298" s="257" t="str">
        <f t="shared" si="174"/>
        <v/>
      </c>
      <c r="BU298" s="257" t="str">
        <f t="shared" si="175"/>
        <v/>
      </c>
      <c r="BV298" s="257" t="str">
        <f t="shared" si="176"/>
        <v/>
      </c>
      <c r="BW298" s="257" t="str">
        <f t="shared" si="177"/>
        <v/>
      </c>
      <c r="BX298" s="258">
        <f t="shared" si="178"/>
        <v>0</v>
      </c>
      <c r="BY298" s="129"/>
      <c r="BZ298" s="130"/>
      <c r="CA298" s="130" t="str">
        <f t="shared" si="146"/>
        <v/>
      </c>
      <c r="CB298" s="130" t="str">
        <f t="shared" si="147"/>
        <v/>
      </c>
      <c r="CC298" s="130" t="str">
        <f t="shared" si="148"/>
        <v/>
      </c>
      <c r="CD298" s="130" t="str">
        <f t="shared" si="149"/>
        <v/>
      </c>
      <c r="CE298" s="131">
        <f t="shared" si="145"/>
        <v>0</v>
      </c>
      <c r="CF298" s="259">
        <f t="shared" si="179"/>
        <v>0</v>
      </c>
      <c r="CG298" s="132"/>
      <c r="CH298" s="132"/>
      <c r="CI298" s="132"/>
    </row>
    <row r="299" spans="1:87" s="24" customFormat="1" ht="12.75" customHeight="1" outlineLevel="1" x14ac:dyDescent="0.2">
      <c r="A299" s="177" t="s">
        <v>59</v>
      </c>
      <c r="B299" s="312" t="s">
        <v>60</v>
      </c>
      <c r="C299" s="24">
        <v>291</v>
      </c>
      <c r="D299" s="137"/>
      <c r="E299" s="138"/>
      <c r="F299" s="56"/>
      <c r="G299" s="135"/>
      <c r="H299" s="136"/>
      <c r="I299" s="139"/>
      <c r="J299" s="57"/>
      <c r="K299" s="113"/>
      <c r="L299" s="113"/>
      <c r="M299" s="113"/>
      <c r="N299" s="113"/>
      <c r="O299" s="114">
        <f t="shared" si="150"/>
        <v>0</v>
      </c>
      <c r="P299" s="113"/>
      <c r="Q299" s="113"/>
      <c r="R299" s="113"/>
      <c r="S299" s="113"/>
      <c r="T299" s="114">
        <f t="shared" si="151"/>
        <v>0</v>
      </c>
      <c r="U299" s="113">
        <f t="shared" si="152"/>
        <v>0</v>
      </c>
      <c r="V299" s="136"/>
      <c r="W299" s="313"/>
      <c r="X299" s="313"/>
      <c r="Y299" s="313"/>
      <c r="Z299" s="117">
        <f t="shared" si="153"/>
        <v>0</v>
      </c>
      <c r="AA299" s="118">
        <f t="shared" si="154"/>
        <v>0</v>
      </c>
      <c r="AB299" s="121"/>
      <c r="AC299" s="121"/>
      <c r="AD299" s="121"/>
      <c r="AE299" s="117">
        <f t="shared" si="155"/>
        <v>0</v>
      </c>
      <c r="AF299" s="118">
        <f t="shared" si="156"/>
        <v>0</v>
      </c>
      <c r="AG299" s="120"/>
      <c r="AH299" s="120"/>
      <c r="AI299" s="121"/>
      <c r="AJ299" s="117">
        <f t="shared" si="157"/>
        <v>0</v>
      </c>
      <c r="AK299" s="119">
        <f t="shared" si="158"/>
        <v>0</v>
      </c>
      <c r="AL299" s="53"/>
      <c r="AM299" s="53"/>
      <c r="AN299" s="53"/>
      <c r="AO299" s="54">
        <f t="shared" si="159"/>
        <v>0</v>
      </c>
      <c r="AP299" s="122">
        <f t="shared" si="160"/>
        <v>0</v>
      </c>
      <c r="AQ299" s="123">
        <f t="shared" si="161"/>
        <v>0</v>
      </c>
      <c r="AR299" s="123">
        <f t="shared" si="162"/>
        <v>0</v>
      </c>
      <c r="AS299" s="313"/>
      <c r="AT299" s="313"/>
      <c r="AU299" s="314"/>
      <c r="AV299" s="125">
        <f t="shared" si="163"/>
        <v>0</v>
      </c>
      <c r="AW299" s="119">
        <f t="shared" si="164"/>
        <v>0</v>
      </c>
      <c r="AX299" s="120"/>
      <c r="AY299" s="120"/>
      <c r="AZ299" s="127"/>
      <c r="BA299" s="126">
        <f t="shared" si="165"/>
        <v>0</v>
      </c>
      <c r="BB299" s="119">
        <f t="shared" si="166"/>
        <v>0</v>
      </c>
      <c r="BC299" s="120"/>
      <c r="BD299" s="120"/>
      <c r="BE299" s="127"/>
      <c r="BF299" s="126">
        <f t="shared" si="167"/>
        <v>0</v>
      </c>
      <c r="BG299" s="119">
        <f t="shared" si="168"/>
        <v>0</v>
      </c>
      <c r="BH299" s="120"/>
      <c r="BI299" s="120"/>
      <c r="BJ299" s="127"/>
      <c r="BK299" s="126">
        <f t="shared" si="169"/>
        <v>0</v>
      </c>
      <c r="BL299" s="119">
        <f t="shared" si="170"/>
        <v>0</v>
      </c>
      <c r="BM299" s="123">
        <f t="shared" si="171"/>
        <v>0</v>
      </c>
      <c r="BN299" s="123">
        <f t="shared" si="172"/>
        <v>0</v>
      </c>
      <c r="BO299" s="126">
        <f t="shared" si="180"/>
        <v>0</v>
      </c>
      <c r="BP299" s="128">
        <f t="shared" si="173"/>
        <v>0</v>
      </c>
      <c r="BQ299" s="22"/>
      <c r="BR299" s="129"/>
      <c r="BS299" s="130"/>
      <c r="BT299" s="257" t="str">
        <f t="shared" si="174"/>
        <v/>
      </c>
      <c r="BU299" s="257" t="str">
        <f t="shared" si="175"/>
        <v/>
      </c>
      <c r="BV299" s="257" t="str">
        <f t="shared" si="176"/>
        <v/>
      </c>
      <c r="BW299" s="257" t="str">
        <f t="shared" si="177"/>
        <v/>
      </c>
      <c r="BX299" s="258">
        <f t="shared" si="178"/>
        <v>0</v>
      </c>
      <c r="BY299" s="129"/>
      <c r="BZ299" s="130"/>
      <c r="CA299" s="130" t="str">
        <f t="shared" si="146"/>
        <v/>
      </c>
      <c r="CB299" s="130" t="str">
        <f t="shared" si="147"/>
        <v/>
      </c>
      <c r="CC299" s="130" t="str">
        <f t="shared" si="148"/>
        <v/>
      </c>
      <c r="CD299" s="130" t="str">
        <f t="shared" si="149"/>
        <v/>
      </c>
      <c r="CE299" s="131">
        <f t="shared" si="145"/>
        <v>0</v>
      </c>
      <c r="CF299" s="259">
        <f t="shared" si="179"/>
        <v>0</v>
      </c>
      <c r="CG299" s="132"/>
      <c r="CH299" s="132"/>
      <c r="CI299" s="132"/>
    </row>
    <row r="300" spans="1:87" s="24" customFormat="1" ht="12.75" customHeight="1" outlineLevel="1" x14ac:dyDescent="0.2">
      <c r="A300" s="177" t="s">
        <v>59</v>
      </c>
      <c r="B300" s="312" t="s">
        <v>60</v>
      </c>
      <c r="C300" s="24">
        <v>292</v>
      </c>
      <c r="D300" s="137"/>
      <c r="E300" s="138"/>
      <c r="F300" s="56"/>
      <c r="G300" s="135"/>
      <c r="H300" s="136"/>
      <c r="I300" s="139"/>
      <c r="J300" s="57"/>
      <c r="K300" s="113"/>
      <c r="L300" s="113"/>
      <c r="M300" s="113"/>
      <c r="N300" s="113"/>
      <c r="O300" s="114">
        <f t="shared" si="150"/>
        <v>0</v>
      </c>
      <c r="P300" s="113"/>
      <c r="Q300" s="113"/>
      <c r="R300" s="113"/>
      <c r="S300" s="113"/>
      <c r="T300" s="114">
        <f t="shared" si="151"/>
        <v>0</v>
      </c>
      <c r="U300" s="113">
        <f t="shared" si="152"/>
        <v>0</v>
      </c>
      <c r="V300" s="136"/>
      <c r="W300" s="313"/>
      <c r="X300" s="313"/>
      <c r="Y300" s="313"/>
      <c r="Z300" s="117">
        <f t="shared" si="153"/>
        <v>0</v>
      </c>
      <c r="AA300" s="118">
        <f t="shared" si="154"/>
        <v>0</v>
      </c>
      <c r="AB300" s="121"/>
      <c r="AC300" s="121"/>
      <c r="AD300" s="121"/>
      <c r="AE300" s="117">
        <f t="shared" si="155"/>
        <v>0</v>
      </c>
      <c r="AF300" s="118">
        <f t="shared" si="156"/>
        <v>0</v>
      </c>
      <c r="AG300" s="120"/>
      <c r="AH300" s="120"/>
      <c r="AI300" s="121"/>
      <c r="AJ300" s="117">
        <f t="shared" si="157"/>
        <v>0</v>
      </c>
      <c r="AK300" s="119">
        <f t="shared" si="158"/>
        <v>0</v>
      </c>
      <c r="AL300" s="53"/>
      <c r="AM300" s="53"/>
      <c r="AN300" s="53"/>
      <c r="AO300" s="54">
        <f t="shared" si="159"/>
        <v>0</v>
      </c>
      <c r="AP300" s="122">
        <f t="shared" si="160"/>
        <v>0</v>
      </c>
      <c r="AQ300" s="123">
        <f t="shared" si="161"/>
        <v>0</v>
      </c>
      <c r="AR300" s="123">
        <f t="shared" si="162"/>
        <v>0</v>
      </c>
      <c r="AS300" s="313"/>
      <c r="AT300" s="313"/>
      <c r="AU300" s="314"/>
      <c r="AV300" s="125">
        <f t="shared" si="163"/>
        <v>0</v>
      </c>
      <c r="AW300" s="119">
        <f t="shared" si="164"/>
        <v>0</v>
      </c>
      <c r="AX300" s="120"/>
      <c r="AY300" s="120"/>
      <c r="AZ300" s="127"/>
      <c r="BA300" s="126">
        <f t="shared" si="165"/>
        <v>0</v>
      </c>
      <c r="BB300" s="119">
        <f t="shared" si="166"/>
        <v>0</v>
      </c>
      <c r="BC300" s="120"/>
      <c r="BD300" s="120"/>
      <c r="BE300" s="127"/>
      <c r="BF300" s="126">
        <f t="shared" si="167"/>
        <v>0</v>
      </c>
      <c r="BG300" s="119">
        <f t="shared" si="168"/>
        <v>0</v>
      </c>
      <c r="BH300" s="120"/>
      <c r="BI300" s="120"/>
      <c r="BJ300" s="127"/>
      <c r="BK300" s="126">
        <f t="shared" si="169"/>
        <v>0</v>
      </c>
      <c r="BL300" s="119">
        <f t="shared" si="170"/>
        <v>0</v>
      </c>
      <c r="BM300" s="123">
        <f t="shared" si="171"/>
        <v>0</v>
      </c>
      <c r="BN300" s="123">
        <f t="shared" si="172"/>
        <v>0</v>
      </c>
      <c r="BO300" s="126">
        <f t="shared" si="180"/>
        <v>0</v>
      </c>
      <c r="BP300" s="128">
        <f t="shared" si="173"/>
        <v>0</v>
      </c>
      <c r="BQ300" s="22"/>
      <c r="BR300" s="129"/>
      <c r="BS300" s="130"/>
      <c r="BT300" s="257" t="str">
        <f t="shared" si="174"/>
        <v/>
      </c>
      <c r="BU300" s="257" t="str">
        <f t="shared" si="175"/>
        <v/>
      </c>
      <c r="BV300" s="257" t="str">
        <f t="shared" si="176"/>
        <v/>
      </c>
      <c r="BW300" s="257" t="str">
        <f t="shared" si="177"/>
        <v/>
      </c>
      <c r="BX300" s="258">
        <f t="shared" si="178"/>
        <v>0</v>
      </c>
      <c r="BY300" s="129"/>
      <c r="BZ300" s="130"/>
      <c r="CA300" s="130" t="str">
        <f t="shared" si="146"/>
        <v/>
      </c>
      <c r="CB300" s="130" t="str">
        <f t="shared" si="147"/>
        <v/>
      </c>
      <c r="CC300" s="130" t="str">
        <f t="shared" si="148"/>
        <v/>
      </c>
      <c r="CD300" s="130" t="str">
        <f t="shared" si="149"/>
        <v/>
      </c>
      <c r="CE300" s="131">
        <f t="shared" si="145"/>
        <v>0</v>
      </c>
      <c r="CF300" s="259">
        <f t="shared" si="179"/>
        <v>0</v>
      </c>
      <c r="CG300" s="132"/>
      <c r="CH300" s="132"/>
      <c r="CI300" s="132"/>
    </row>
    <row r="301" spans="1:87" s="24" customFormat="1" ht="12.75" customHeight="1" outlineLevel="1" x14ac:dyDescent="0.2">
      <c r="A301" s="177" t="s">
        <v>59</v>
      </c>
      <c r="B301" s="312" t="s">
        <v>60</v>
      </c>
      <c r="C301" s="24">
        <v>293</v>
      </c>
      <c r="D301" s="137"/>
      <c r="E301" s="138"/>
      <c r="F301" s="56"/>
      <c r="G301" s="135"/>
      <c r="H301" s="136"/>
      <c r="I301" s="139"/>
      <c r="J301" s="57"/>
      <c r="K301" s="113"/>
      <c r="L301" s="113"/>
      <c r="M301" s="113"/>
      <c r="N301" s="113"/>
      <c r="O301" s="114">
        <f t="shared" si="150"/>
        <v>0</v>
      </c>
      <c r="P301" s="113"/>
      <c r="Q301" s="113"/>
      <c r="R301" s="113"/>
      <c r="S301" s="113"/>
      <c r="T301" s="114">
        <f t="shared" si="151"/>
        <v>0</v>
      </c>
      <c r="U301" s="113">
        <f t="shared" si="152"/>
        <v>0</v>
      </c>
      <c r="V301" s="136"/>
      <c r="W301" s="313"/>
      <c r="X301" s="313"/>
      <c r="Y301" s="313"/>
      <c r="Z301" s="117">
        <f t="shared" si="153"/>
        <v>0</v>
      </c>
      <c r="AA301" s="118">
        <f t="shared" si="154"/>
        <v>0</v>
      </c>
      <c r="AB301" s="121"/>
      <c r="AC301" s="121"/>
      <c r="AD301" s="121"/>
      <c r="AE301" s="117">
        <f t="shared" si="155"/>
        <v>0</v>
      </c>
      <c r="AF301" s="118">
        <f t="shared" si="156"/>
        <v>0</v>
      </c>
      <c r="AG301" s="120"/>
      <c r="AH301" s="120"/>
      <c r="AI301" s="121"/>
      <c r="AJ301" s="117">
        <f t="shared" si="157"/>
        <v>0</v>
      </c>
      <c r="AK301" s="119">
        <f t="shared" si="158"/>
        <v>0</v>
      </c>
      <c r="AL301" s="53"/>
      <c r="AM301" s="53"/>
      <c r="AN301" s="53"/>
      <c r="AO301" s="54">
        <f t="shared" si="159"/>
        <v>0</v>
      </c>
      <c r="AP301" s="122">
        <f t="shared" si="160"/>
        <v>0</v>
      </c>
      <c r="AQ301" s="123">
        <f t="shared" si="161"/>
        <v>0</v>
      </c>
      <c r="AR301" s="123">
        <f t="shared" si="162"/>
        <v>0</v>
      </c>
      <c r="AS301" s="313"/>
      <c r="AT301" s="313"/>
      <c r="AU301" s="314"/>
      <c r="AV301" s="125">
        <f t="shared" si="163"/>
        <v>0</v>
      </c>
      <c r="AW301" s="119">
        <f t="shared" si="164"/>
        <v>0</v>
      </c>
      <c r="AX301" s="120"/>
      <c r="AY301" s="120"/>
      <c r="AZ301" s="127"/>
      <c r="BA301" s="126">
        <f t="shared" si="165"/>
        <v>0</v>
      </c>
      <c r="BB301" s="119">
        <f t="shared" si="166"/>
        <v>0</v>
      </c>
      <c r="BC301" s="120"/>
      <c r="BD301" s="120"/>
      <c r="BE301" s="127"/>
      <c r="BF301" s="126">
        <f t="shared" si="167"/>
        <v>0</v>
      </c>
      <c r="BG301" s="119">
        <f t="shared" si="168"/>
        <v>0</v>
      </c>
      <c r="BH301" s="120"/>
      <c r="BI301" s="120"/>
      <c r="BJ301" s="127"/>
      <c r="BK301" s="126">
        <f t="shared" si="169"/>
        <v>0</v>
      </c>
      <c r="BL301" s="119">
        <f t="shared" si="170"/>
        <v>0</v>
      </c>
      <c r="BM301" s="123">
        <f t="shared" si="171"/>
        <v>0</v>
      </c>
      <c r="BN301" s="123">
        <f t="shared" si="172"/>
        <v>0</v>
      </c>
      <c r="BO301" s="126">
        <f t="shared" si="180"/>
        <v>0</v>
      </c>
      <c r="BP301" s="128">
        <f t="shared" si="173"/>
        <v>0</v>
      </c>
      <c r="BQ301" s="22"/>
      <c r="BR301" s="129"/>
      <c r="BS301" s="130"/>
      <c r="BT301" s="257" t="str">
        <f t="shared" si="174"/>
        <v/>
      </c>
      <c r="BU301" s="257" t="str">
        <f t="shared" si="175"/>
        <v/>
      </c>
      <c r="BV301" s="257" t="str">
        <f t="shared" si="176"/>
        <v/>
      </c>
      <c r="BW301" s="257" t="str">
        <f t="shared" si="177"/>
        <v/>
      </c>
      <c r="BX301" s="258">
        <f t="shared" si="178"/>
        <v>0</v>
      </c>
      <c r="BY301" s="129"/>
      <c r="BZ301" s="130"/>
      <c r="CA301" s="130" t="str">
        <f t="shared" si="146"/>
        <v/>
      </c>
      <c r="CB301" s="130" t="str">
        <f t="shared" si="147"/>
        <v/>
      </c>
      <c r="CC301" s="130" t="str">
        <f t="shared" si="148"/>
        <v/>
      </c>
      <c r="CD301" s="130" t="str">
        <f t="shared" si="149"/>
        <v/>
      </c>
      <c r="CE301" s="131">
        <f t="shared" si="145"/>
        <v>0</v>
      </c>
      <c r="CF301" s="259">
        <f t="shared" si="179"/>
        <v>0</v>
      </c>
      <c r="CG301" s="132"/>
      <c r="CH301" s="132"/>
      <c r="CI301" s="132"/>
    </row>
    <row r="302" spans="1:87" s="24" customFormat="1" ht="12.75" customHeight="1" outlineLevel="1" x14ac:dyDescent="0.2">
      <c r="A302" s="177" t="s">
        <v>59</v>
      </c>
      <c r="B302" s="312" t="s">
        <v>60</v>
      </c>
      <c r="C302" s="24">
        <v>294</v>
      </c>
      <c r="D302" s="137"/>
      <c r="E302" s="138"/>
      <c r="F302" s="56"/>
      <c r="G302" s="135"/>
      <c r="H302" s="136"/>
      <c r="I302" s="139"/>
      <c r="J302" s="57"/>
      <c r="K302" s="113"/>
      <c r="L302" s="113"/>
      <c r="M302" s="113"/>
      <c r="N302" s="113"/>
      <c r="O302" s="114">
        <f t="shared" si="150"/>
        <v>0</v>
      </c>
      <c r="P302" s="113"/>
      <c r="Q302" s="113"/>
      <c r="R302" s="113"/>
      <c r="S302" s="113"/>
      <c r="T302" s="114">
        <f t="shared" si="151"/>
        <v>0</v>
      </c>
      <c r="U302" s="113">
        <f t="shared" si="152"/>
        <v>0</v>
      </c>
      <c r="V302" s="136"/>
      <c r="W302" s="313"/>
      <c r="X302" s="313"/>
      <c r="Y302" s="313"/>
      <c r="Z302" s="117">
        <f t="shared" si="153"/>
        <v>0</v>
      </c>
      <c r="AA302" s="118">
        <f t="shared" si="154"/>
        <v>0</v>
      </c>
      <c r="AB302" s="121"/>
      <c r="AC302" s="121"/>
      <c r="AD302" s="121"/>
      <c r="AE302" s="117">
        <f t="shared" si="155"/>
        <v>0</v>
      </c>
      <c r="AF302" s="118">
        <f t="shared" si="156"/>
        <v>0</v>
      </c>
      <c r="AG302" s="120"/>
      <c r="AH302" s="120"/>
      <c r="AI302" s="121"/>
      <c r="AJ302" s="117">
        <f t="shared" si="157"/>
        <v>0</v>
      </c>
      <c r="AK302" s="119">
        <f t="shared" si="158"/>
        <v>0</v>
      </c>
      <c r="AL302" s="53"/>
      <c r="AM302" s="53"/>
      <c r="AN302" s="53"/>
      <c r="AO302" s="54">
        <f t="shared" si="159"/>
        <v>0</v>
      </c>
      <c r="AP302" s="122">
        <f t="shared" si="160"/>
        <v>0</v>
      </c>
      <c r="AQ302" s="123">
        <f t="shared" si="161"/>
        <v>0</v>
      </c>
      <c r="AR302" s="123">
        <f t="shared" si="162"/>
        <v>0</v>
      </c>
      <c r="AS302" s="313"/>
      <c r="AT302" s="313"/>
      <c r="AU302" s="314"/>
      <c r="AV302" s="125">
        <f t="shared" si="163"/>
        <v>0</v>
      </c>
      <c r="AW302" s="119">
        <f t="shared" si="164"/>
        <v>0</v>
      </c>
      <c r="AX302" s="120"/>
      <c r="AY302" s="120"/>
      <c r="AZ302" s="127"/>
      <c r="BA302" s="126">
        <f t="shared" si="165"/>
        <v>0</v>
      </c>
      <c r="BB302" s="119">
        <f t="shared" si="166"/>
        <v>0</v>
      </c>
      <c r="BC302" s="120"/>
      <c r="BD302" s="120"/>
      <c r="BE302" s="127"/>
      <c r="BF302" s="126">
        <f t="shared" si="167"/>
        <v>0</v>
      </c>
      <c r="BG302" s="119">
        <f t="shared" si="168"/>
        <v>0</v>
      </c>
      <c r="BH302" s="120"/>
      <c r="BI302" s="120"/>
      <c r="BJ302" s="127"/>
      <c r="BK302" s="126">
        <f t="shared" si="169"/>
        <v>0</v>
      </c>
      <c r="BL302" s="119">
        <f t="shared" si="170"/>
        <v>0</v>
      </c>
      <c r="BM302" s="123">
        <f t="shared" si="171"/>
        <v>0</v>
      </c>
      <c r="BN302" s="123">
        <f t="shared" si="172"/>
        <v>0</v>
      </c>
      <c r="BO302" s="126">
        <f t="shared" si="180"/>
        <v>0</v>
      </c>
      <c r="BP302" s="128">
        <f t="shared" si="173"/>
        <v>0</v>
      </c>
      <c r="BQ302" s="22"/>
      <c r="BR302" s="129"/>
      <c r="BS302" s="130"/>
      <c r="BT302" s="257" t="str">
        <f t="shared" si="174"/>
        <v/>
      </c>
      <c r="BU302" s="257" t="str">
        <f t="shared" si="175"/>
        <v/>
      </c>
      <c r="BV302" s="257" t="str">
        <f t="shared" si="176"/>
        <v/>
      </c>
      <c r="BW302" s="257" t="str">
        <f t="shared" si="177"/>
        <v/>
      </c>
      <c r="BX302" s="258">
        <f t="shared" si="178"/>
        <v>0</v>
      </c>
      <c r="BY302" s="129"/>
      <c r="BZ302" s="130"/>
      <c r="CA302" s="130" t="str">
        <f t="shared" si="146"/>
        <v/>
      </c>
      <c r="CB302" s="130" t="str">
        <f t="shared" si="147"/>
        <v/>
      </c>
      <c r="CC302" s="130" t="str">
        <f t="shared" si="148"/>
        <v/>
      </c>
      <c r="CD302" s="130" t="str">
        <f t="shared" si="149"/>
        <v/>
      </c>
      <c r="CE302" s="131">
        <f t="shared" si="145"/>
        <v>0</v>
      </c>
      <c r="CF302" s="259">
        <f t="shared" si="179"/>
        <v>0</v>
      </c>
      <c r="CG302" s="132"/>
      <c r="CH302" s="132"/>
      <c r="CI302" s="132"/>
    </row>
    <row r="303" spans="1:87" s="24" customFormat="1" ht="12.75" customHeight="1" outlineLevel="1" x14ac:dyDescent="0.2">
      <c r="A303" s="177" t="s">
        <v>59</v>
      </c>
      <c r="B303" s="312" t="s">
        <v>60</v>
      </c>
      <c r="C303" s="24">
        <v>295</v>
      </c>
      <c r="D303" s="137"/>
      <c r="E303" s="138"/>
      <c r="F303" s="56"/>
      <c r="G303" s="135"/>
      <c r="H303" s="136"/>
      <c r="I303" s="139"/>
      <c r="J303" s="57"/>
      <c r="K303" s="113"/>
      <c r="L303" s="113"/>
      <c r="M303" s="113"/>
      <c r="N303" s="113"/>
      <c r="O303" s="114">
        <f t="shared" si="150"/>
        <v>0</v>
      </c>
      <c r="P303" s="113"/>
      <c r="Q303" s="113"/>
      <c r="R303" s="113"/>
      <c r="S303" s="113"/>
      <c r="T303" s="114">
        <f t="shared" si="151"/>
        <v>0</v>
      </c>
      <c r="U303" s="113">
        <f t="shared" si="152"/>
        <v>0</v>
      </c>
      <c r="V303" s="136"/>
      <c r="W303" s="313"/>
      <c r="X303" s="313"/>
      <c r="Y303" s="313"/>
      <c r="Z303" s="117">
        <f t="shared" si="153"/>
        <v>0</v>
      </c>
      <c r="AA303" s="118">
        <f t="shared" si="154"/>
        <v>0</v>
      </c>
      <c r="AB303" s="121"/>
      <c r="AC303" s="121"/>
      <c r="AD303" s="121"/>
      <c r="AE303" s="117">
        <f t="shared" si="155"/>
        <v>0</v>
      </c>
      <c r="AF303" s="118">
        <f t="shared" si="156"/>
        <v>0</v>
      </c>
      <c r="AG303" s="120"/>
      <c r="AH303" s="120"/>
      <c r="AI303" s="121"/>
      <c r="AJ303" s="117">
        <f t="shared" si="157"/>
        <v>0</v>
      </c>
      <c r="AK303" s="119">
        <f t="shared" si="158"/>
        <v>0</v>
      </c>
      <c r="AL303" s="53"/>
      <c r="AM303" s="53"/>
      <c r="AN303" s="53"/>
      <c r="AO303" s="54">
        <f t="shared" si="159"/>
        <v>0</v>
      </c>
      <c r="AP303" s="122">
        <f t="shared" si="160"/>
        <v>0</v>
      </c>
      <c r="AQ303" s="123">
        <f t="shared" si="161"/>
        <v>0</v>
      </c>
      <c r="AR303" s="123">
        <f t="shared" si="162"/>
        <v>0</v>
      </c>
      <c r="AS303" s="313"/>
      <c r="AT303" s="313"/>
      <c r="AU303" s="314"/>
      <c r="AV303" s="125">
        <f t="shared" si="163"/>
        <v>0</v>
      </c>
      <c r="AW303" s="119">
        <f t="shared" si="164"/>
        <v>0</v>
      </c>
      <c r="AX303" s="120"/>
      <c r="AY303" s="120"/>
      <c r="AZ303" s="127"/>
      <c r="BA303" s="126">
        <f t="shared" si="165"/>
        <v>0</v>
      </c>
      <c r="BB303" s="119">
        <f t="shared" si="166"/>
        <v>0</v>
      </c>
      <c r="BC303" s="120"/>
      <c r="BD303" s="120"/>
      <c r="BE303" s="127"/>
      <c r="BF303" s="126">
        <f t="shared" si="167"/>
        <v>0</v>
      </c>
      <c r="BG303" s="119">
        <f t="shared" si="168"/>
        <v>0</v>
      </c>
      <c r="BH303" s="120"/>
      <c r="BI303" s="120"/>
      <c r="BJ303" s="127"/>
      <c r="BK303" s="126">
        <f t="shared" si="169"/>
        <v>0</v>
      </c>
      <c r="BL303" s="119">
        <f t="shared" si="170"/>
        <v>0</v>
      </c>
      <c r="BM303" s="123">
        <f t="shared" si="171"/>
        <v>0</v>
      </c>
      <c r="BN303" s="123">
        <f t="shared" si="172"/>
        <v>0</v>
      </c>
      <c r="BO303" s="126">
        <f t="shared" si="180"/>
        <v>0</v>
      </c>
      <c r="BP303" s="128">
        <f t="shared" si="173"/>
        <v>0</v>
      </c>
      <c r="BQ303" s="22"/>
      <c r="BR303" s="129"/>
      <c r="BS303" s="130"/>
      <c r="BT303" s="257" t="str">
        <f t="shared" si="174"/>
        <v/>
      </c>
      <c r="BU303" s="257" t="str">
        <f t="shared" si="175"/>
        <v/>
      </c>
      <c r="BV303" s="257" t="str">
        <f t="shared" si="176"/>
        <v/>
      </c>
      <c r="BW303" s="257" t="str">
        <f t="shared" si="177"/>
        <v/>
      </c>
      <c r="BX303" s="258">
        <f t="shared" si="178"/>
        <v>0</v>
      </c>
      <c r="BY303" s="129"/>
      <c r="BZ303" s="130"/>
      <c r="CA303" s="130" t="str">
        <f t="shared" si="146"/>
        <v/>
      </c>
      <c r="CB303" s="130" t="str">
        <f t="shared" si="147"/>
        <v/>
      </c>
      <c r="CC303" s="130" t="str">
        <f t="shared" si="148"/>
        <v/>
      </c>
      <c r="CD303" s="130" t="str">
        <f t="shared" si="149"/>
        <v/>
      </c>
      <c r="CE303" s="131">
        <f t="shared" si="145"/>
        <v>0</v>
      </c>
      <c r="CF303" s="259">
        <f t="shared" si="179"/>
        <v>0</v>
      </c>
      <c r="CG303" s="132"/>
      <c r="CH303" s="132"/>
      <c r="CI303" s="132"/>
    </row>
    <row r="304" spans="1:87" s="24" customFormat="1" ht="12.75" customHeight="1" outlineLevel="1" x14ac:dyDescent="0.2">
      <c r="A304" s="177" t="s">
        <v>59</v>
      </c>
      <c r="B304" s="312" t="s">
        <v>60</v>
      </c>
      <c r="C304" s="24">
        <v>296</v>
      </c>
      <c r="D304" s="137"/>
      <c r="E304" s="138"/>
      <c r="F304" s="56"/>
      <c r="G304" s="135"/>
      <c r="H304" s="136"/>
      <c r="I304" s="139"/>
      <c r="J304" s="57"/>
      <c r="K304" s="113"/>
      <c r="L304" s="113"/>
      <c r="M304" s="113"/>
      <c r="N304" s="113"/>
      <c r="O304" s="114">
        <f t="shared" si="150"/>
        <v>0</v>
      </c>
      <c r="P304" s="113"/>
      <c r="Q304" s="113"/>
      <c r="R304" s="113"/>
      <c r="S304" s="113"/>
      <c r="T304" s="114">
        <f t="shared" si="151"/>
        <v>0</v>
      </c>
      <c r="U304" s="113">
        <f t="shared" si="152"/>
        <v>0</v>
      </c>
      <c r="V304" s="136"/>
      <c r="W304" s="313"/>
      <c r="X304" s="313"/>
      <c r="Y304" s="313"/>
      <c r="Z304" s="117">
        <f t="shared" si="153"/>
        <v>0</v>
      </c>
      <c r="AA304" s="118">
        <f t="shared" si="154"/>
        <v>0</v>
      </c>
      <c r="AB304" s="121"/>
      <c r="AC304" s="121"/>
      <c r="AD304" s="121"/>
      <c r="AE304" s="117">
        <f t="shared" si="155"/>
        <v>0</v>
      </c>
      <c r="AF304" s="118">
        <f t="shared" si="156"/>
        <v>0</v>
      </c>
      <c r="AG304" s="120"/>
      <c r="AH304" s="120"/>
      <c r="AI304" s="121"/>
      <c r="AJ304" s="117">
        <f t="shared" si="157"/>
        <v>0</v>
      </c>
      <c r="AK304" s="119">
        <f t="shared" si="158"/>
        <v>0</v>
      </c>
      <c r="AL304" s="53"/>
      <c r="AM304" s="53"/>
      <c r="AN304" s="53"/>
      <c r="AO304" s="54">
        <f t="shared" si="159"/>
        <v>0</v>
      </c>
      <c r="AP304" s="122">
        <f t="shared" si="160"/>
        <v>0</v>
      </c>
      <c r="AQ304" s="123">
        <f t="shared" si="161"/>
        <v>0</v>
      </c>
      <c r="AR304" s="123">
        <f t="shared" si="162"/>
        <v>0</v>
      </c>
      <c r="AS304" s="313"/>
      <c r="AT304" s="313"/>
      <c r="AU304" s="314"/>
      <c r="AV304" s="125">
        <f t="shared" si="163"/>
        <v>0</v>
      </c>
      <c r="AW304" s="119">
        <f t="shared" si="164"/>
        <v>0</v>
      </c>
      <c r="AX304" s="120"/>
      <c r="AY304" s="120"/>
      <c r="AZ304" s="127"/>
      <c r="BA304" s="126">
        <f t="shared" si="165"/>
        <v>0</v>
      </c>
      <c r="BB304" s="119">
        <f t="shared" si="166"/>
        <v>0</v>
      </c>
      <c r="BC304" s="120"/>
      <c r="BD304" s="120"/>
      <c r="BE304" s="127"/>
      <c r="BF304" s="126">
        <f t="shared" si="167"/>
        <v>0</v>
      </c>
      <c r="BG304" s="119">
        <f t="shared" si="168"/>
        <v>0</v>
      </c>
      <c r="BH304" s="120"/>
      <c r="BI304" s="120"/>
      <c r="BJ304" s="127"/>
      <c r="BK304" s="126">
        <f t="shared" si="169"/>
        <v>0</v>
      </c>
      <c r="BL304" s="119">
        <f t="shared" si="170"/>
        <v>0</v>
      </c>
      <c r="BM304" s="123">
        <f t="shared" si="171"/>
        <v>0</v>
      </c>
      <c r="BN304" s="123">
        <f t="shared" si="172"/>
        <v>0</v>
      </c>
      <c r="BO304" s="126">
        <f t="shared" si="180"/>
        <v>0</v>
      </c>
      <c r="BP304" s="128">
        <f t="shared" si="173"/>
        <v>0</v>
      </c>
      <c r="BQ304" s="22"/>
      <c r="BR304" s="129"/>
      <c r="BS304" s="130"/>
      <c r="BT304" s="257" t="str">
        <f t="shared" si="174"/>
        <v/>
      </c>
      <c r="BU304" s="257" t="str">
        <f t="shared" si="175"/>
        <v/>
      </c>
      <c r="BV304" s="257" t="str">
        <f t="shared" si="176"/>
        <v/>
      </c>
      <c r="BW304" s="257" t="str">
        <f t="shared" si="177"/>
        <v/>
      </c>
      <c r="BX304" s="258">
        <f t="shared" si="178"/>
        <v>0</v>
      </c>
      <c r="BY304" s="129"/>
      <c r="BZ304" s="130"/>
      <c r="CA304" s="130" t="str">
        <f t="shared" si="146"/>
        <v/>
      </c>
      <c r="CB304" s="130" t="str">
        <f t="shared" si="147"/>
        <v/>
      </c>
      <c r="CC304" s="130" t="str">
        <f t="shared" si="148"/>
        <v/>
      </c>
      <c r="CD304" s="130" t="str">
        <f t="shared" si="149"/>
        <v/>
      </c>
      <c r="CE304" s="131">
        <f t="shared" ref="CE304:CE367" si="181">SUM(CA304:CD304)</f>
        <v>0</v>
      </c>
      <c r="CF304" s="259">
        <f t="shared" si="179"/>
        <v>0</v>
      </c>
      <c r="CG304" s="132"/>
      <c r="CH304" s="132"/>
      <c r="CI304" s="132"/>
    </row>
    <row r="305" spans="1:87" s="24" customFormat="1" ht="12.75" customHeight="1" outlineLevel="1" x14ac:dyDescent="0.2">
      <c r="A305" s="177" t="s">
        <v>59</v>
      </c>
      <c r="B305" s="312" t="s">
        <v>60</v>
      </c>
      <c r="C305" s="24">
        <v>297</v>
      </c>
      <c r="D305" s="137"/>
      <c r="E305" s="138"/>
      <c r="F305" s="56"/>
      <c r="G305" s="135"/>
      <c r="H305" s="136"/>
      <c r="I305" s="139"/>
      <c r="J305" s="57"/>
      <c r="K305" s="113"/>
      <c r="L305" s="113"/>
      <c r="M305" s="113"/>
      <c r="N305" s="113"/>
      <c r="O305" s="114">
        <f t="shared" si="150"/>
        <v>0</v>
      </c>
      <c r="P305" s="113"/>
      <c r="Q305" s="113"/>
      <c r="R305" s="113"/>
      <c r="S305" s="113"/>
      <c r="T305" s="114">
        <f t="shared" si="151"/>
        <v>0</v>
      </c>
      <c r="U305" s="113">
        <f t="shared" si="152"/>
        <v>0</v>
      </c>
      <c r="V305" s="136"/>
      <c r="W305" s="313"/>
      <c r="X305" s="313"/>
      <c r="Y305" s="313"/>
      <c r="Z305" s="117">
        <f t="shared" si="153"/>
        <v>0</v>
      </c>
      <c r="AA305" s="118">
        <f t="shared" si="154"/>
        <v>0</v>
      </c>
      <c r="AB305" s="121"/>
      <c r="AC305" s="121"/>
      <c r="AD305" s="121"/>
      <c r="AE305" s="117">
        <f t="shared" si="155"/>
        <v>0</v>
      </c>
      <c r="AF305" s="118">
        <f t="shared" si="156"/>
        <v>0</v>
      </c>
      <c r="AG305" s="120"/>
      <c r="AH305" s="120"/>
      <c r="AI305" s="121"/>
      <c r="AJ305" s="117">
        <f t="shared" si="157"/>
        <v>0</v>
      </c>
      <c r="AK305" s="119">
        <f t="shared" si="158"/>
        <v>0</v>
      </c>
      <c r="AL305" s="53"/>
      <c r="AM305" s="53"/>
      <c r="AN305" s="53"/>
      <c r="AO305" s="54">
        <f t="shared" si="159"/>
        <v>0</v>
      </c>
      <c r="AP305" s="122">
        <f t="shared" si="160"/>
        <v>0</v>
      </c>
      <c r="AQ305" s="123">
        <f t="shared" si="161"/>
        <v>0</v>
      </c>
      <c r="AR305" s="123">
        <f t="shared" si="162"/>
        <v>0</v>
      </c>
      <c r="AS305" s="313"/>
      <c r="AT305" s="313"/>
      <c r="AU305" s="314"/>
      <c r="AV305" s="125">
        <f t="shared" si="163"/>
        <v>0</v>
      </c>
      <c r="AW305" s="119">
        <f t="shared" si="164"/>
        <v>0</v>
      </c>
      <c r="AX305" s="120"/>
      <c r="AY305" s="120"/>
      <c r="AZ305" s="127"/>
      <c r="BA305" s="126">
        <f t="shared" si="165"/>
        <v>0</v>
      </c>
      <c r="BB305" s="119">
        <f t="shared" si="166"/>
        <v>0</v>
      </c>
      <c r="BC305" s="120"/>
      <c r="BD305" s="120"/>
      <c r="BE305" s="127"/>
      <c r="BF305" s="126">
        <f t="shared" si="167"/>
        <v>0</v>
      </c>
      <c r="BG305" s="119">
        <f t="shared" si="168"/>
        <v>0</v>
      </c>
      <c r="BH305" s="120"/>
      <c r="BI305" s="120"/>
      <c r="BJ305" s="127"/>
      <c r="BK305" s="126">
        <f t="shared" si="169"/>
        <v>0</v>
      </c>
      <c r="BL305" s="119">
        <f t="shared" si="170"/>
        <v>0</v>
      </c>
      <c r="BM305" s="123">
        <f t="shared" si="171"/>
        <v>0</v>
      </c>
      <c r="BN305" s="123">
        <f t="shared" si="172"/>
        <v>0</v>
      </c>
      <c r="BO305" s="126">
        <f t="shared" si="180"/>
        <v>0</v>
      </c>
      <c r="BP305" s="128">
        <f t="shared" si="173"/>
        <v>0</v>
      </c>
      <c r="BQ305" s="22"/>
      <c r="BR305" s="129"/>
      <c r="BS305" s="130"/>
      <c r="BT305" s="257" t="str">
        <f t="shared" si="174"/>
        <v/>
      </c>
      <c r="BU305" s="257" t="str">
        <f t="shared" si="175"/>
        <v/>
      </c>
      <c r="BV305" s="257" t="str">
        <f t="shared" si="176"/>
        <v/>
      </c>
      <c r="BW305" s="257" t="str">
        <f t="shared" si="177"/>
        <v/>
      </c>
      <c r="BX305" s="258">
        <f t="shared" si="178"/>
        <v>0</v>
      </c>
      <c r="BY305" s="129"/>
      <c r="BZ305" s="130"/>
      <c r="CA305" s="130" t="str">
        <f t="shared" si="146"/>
        <v/>
      </c>
      <c r="CB305" s="130" t="str">
        <f t="shared" si="147"/>
        <v/>
      </c>
      <c r="CC305" s="130" t="str">
        <f t="shared" si="148"/>
        <v/>
      </c>
      <c r="CD305" s="130" t="str">
        <f t="shared" si="149"/>
        <v/>
      </c>
      <c r="CE305" s="131">
        <f t="shared" si="181"/>
        <v>0</v>
      </c>
      <c r="CF305" s="259">
        <f t="shared" si="179"/>
        <v>0</v>
      </c>
      <c r="CG305" s="132"/>
      <c r="CH305" s="132"/>
      <c r="CI305" s="132"/>
    </row>
    <row r="306" spans="1:87" s="24" customFormat="1" ht="12.75" customHeight="1" outlineLevel="1" x14ac:dyDescent="0.2">
      <c r="A306" s="177" t="s">
        <v>59</v>
      </c>
      <c r="B306" s="312" t="s">
        <v>60</v>
      </c>
      <c r="C306" s="24">
        <v>298</v>
      </c>
      <c r="D306" s="137"/>
      <c r="E306" s="138"/>
      <c r="F306" s="56"/>
      <c r="G306" s="135"/>
      <c r="H306" s="136"/>
      <c r="I306" s="139"/>
      <c r="J306" s="57"/>
      <c r="K306" s="113"/>
      <c r="L306" s="113"/>
      <c r="M306" s="113"/>
      <c r="N306" s="113"/>
      <c r="O306" s="114">
        <f t="shared" si="150"/>
        <v>0</v>
      </c>
      <c r="P306" s="113"/>
      <c r="Q306" s="113"/>
      <c r="R306" s="113"/>
      <c r="S306" s="113"/>
      <c r="T306" s="114">
        <f t="shared" si="151"/>
        <v>0</v>
      </c>
      <c r="U306" s="113">
        <f t="shared" si="152"/>
        <v>0</v>
      </c>
      <c r="V306" s="136"/>
      <c r="W306" s="313"/>
      <c r="X306" s="313"/>
      <c r="Y306" s="313"/>
      <c r="Z306" s="117">
        <f t="shared" si="153"/>
        <v>0</v>
      </c>
      <c r="AA306" s="118">
        <f t="shared" si="154"/>
        <v>0</v>
      </c>
      <c r="AB306" s="121"/>
      <c r="AC306" s="121"/>
      <c r="AD306" s="121"/>
      <c r="AE306" s="117">
        <f t="shared" si="155"/>
        <v>0</v>
      </c>
      <c r="AF306" s="118">
        <f t="shared" si="156"/>
        <v>0</v>
      </c>
      <c r="AG306" s="120"/>
      <c r="AH306" s="120"/>
      <c r="AI306" s="121"/>
      <c r="AJ306" s="117">
        <f t="shared" si="157"/>
        <v>0</v>
      </c>
      <c r="AK306" s="119">
        <f t="shared" si="158"/>
        <v>0</v>
      </c>
      <c r="AL306" s="53"/>
      <c r="AM306" s="53"/>
      <c r="AN306" s="53"/>
      <c r="AO306" s="54">
        <f t="shared" si="159"/>
        <v>0</v>
      </c>
      <c r="AP306" s="122">
        <f t="shared" si="160"/>
        <v>0</v>
      </c>
      <c r="AQ306" s="123">
        <f t="shared" si="161"/>
        <v>0</v>
      </c>
      <c r="AR306" s="123">
        <f t="shared" si="162"/>
        <v>0</v>
      </c>
      <c r="AS306" s="313"/>
      <c r="AT306" s="313"/>
      <c r="AU306" s="314"/>
      <c r="AV306" s="125">
        <f t="shared" si="163"/>
        <v>0</v>
      </c>
      <c r="AW306" s="119">
        <f t="shared" si="164"/>
        <v>0</v>
      </c>
      <c r="AX306" s="120"/>
      <c r="AY306" s="120"/>
      <c r="AZ306" s="127"/>
      <c r="BA306" s="126">
        <f t="shared" si="165"/>
        <v>0</v>
      </c>
      <c r="BB306" s="119">
        <f t="shared" si="166"/>
        <v>0</v>
      </c>
      <c r="BC306" s="120"/>
      <c r="BD306" s="120"/>
      <c r="BE306" s="127"/>
      <c r="BF306" s="126">
        <f t="shared" si="167"/>
        <v>0</v>
      </c>
      <c r="BG306" s="119">
        <f t="shared" si="168"/>
        <v>0</v>
      </c>
      <c r="BH306" s="120"/>
      <c r="BI306" s="120"/>
      <c r="BJ306" s="127"/>
      <c r="BK306" s="126">
        <f t="shared" si="169"/>
        <v>0</v>
      </c>
      <c r="BL306" s="119">
        <f t="shared" si="170"/>
        <v>0</v>
      </c>
      <c r="BM306" s="123">
        <f t="shared" si="171"/>
        <v>0</v>
      </c>
      <c r="BN306" s="123">
        <f t="shared" si="172"/>
        <v>0</v>
      </c>
      <c r="BO306" s="126">
        <f t="shared" si="180"/>
        <v>0</v>
      </c>
      <c r="BP306" s="128">
        <f t="shared" si="173"/>
        <v>0</v>
      </c>
      <c r="BQ306" s="22"/>
      <c r="BR306" s="129"/>
      <c r="BS306" s="130"/>
      <c r="BT306" s="257" t="str">
        <f t="shared" si="174"/>
        <v/>
      </c>
      <c r="BU306" s="257" t="str">
        <f t="shared" si="175"/>
        <v/>
      </c>
      <c r="BV306" s="257" t="str">
        <f t="shared" si="176"/>
        <v/>
      </c>
      <c r="BW306" s="257" t="str">
        <f t="shared" si="177"/>
        <v/>
      </c>
      <c r="BX306" s="258">
        <f t="shared" si="178"/>
        <v>0</v>
      </c>
      <c r="BY306" s="129"/>
      <c r="BZ306" s="130"/>
      <c r="CA306" s="130" t="str">
        <f t="shared" si="146"/>
        <v/>
      </c>
      <c r="CB306" s="130" t="str">
        <f t="shared" si="147"/>
        <v/>
      </c>
      <c r="CC306" s="130" t="str">
        <f t="shared" si="148"/>
        <v/>
      </c>
      <c r="CD306" s="130" t="str">
        <f t="shared" si="149"/>
        <v/>
      </c>
      <c r="CE306" s="131">
        <f t="shared" si="181"/>
        <v>0</v>
      </c>
      <c r="CF306" s="259">
        <f t="shared" si="179"/>
        <v>0</v>
      </c>
      <c r="CG306" s="132"/>
      <c r="CH306" s="132"/>
      <c r="CI306" s="132"/>
    </row>
    <row r="307" spans="1:87" s="24" customFormat="1" ht="12.75" customHeight="1" outlineLevel="1" x14ac:dyDescent="0.2">
      <c r="A307" s="177" t="s">
        <v>59</v>
      </c>
      <c r="B307" s="312" t="s">
        <v>60</v>
      </c>
      <c r="C307" s="24">
        <v>299</v>
      </c>
      <c r="D307" s="137"/>
      <c r="E307" s="138"/>
      <c r="F307" s="56"/>
      <c r="G307" s="135"/>
      <c r="H307" s="136"/>
      <c r="I307" s="139"/>
      <c r="J307" s="57"/>
      <c r="K307" s="113"/>
      <c r="L307" s="113"/>
      <c r="M307" s="113"/>
      <c r="N307" s="113"/>
      <c r="O307" s="114">
        <f t="shared" si="150"/>
        <v>0</v>
      </c>
      <c r="P307" s="113"/>
      <c r="Q307" s="113"/>
      <c r="R307" s="113"/>
      <c r="S307" s="113"/>
      <c r="T307" s="114">
        <f t="shared" si="151"/>
        <v>0</v>
      </c>
      <c r="U307" s="113">
        <f t="shared" si="152"/>
        <v>0</v>
      </c>
      <c r="V307" s="136"/>
      <c r="W307" s="313"/>
      <c r="X307" s="313"/>
      <c r="Y307" s="313"/>
      <c r="Z307" s="117">
        <f t="shared" si="153"/>
        <v>0</v>
      </c>
      <c r="AA307" s="118">
        <f t="shared" si="154"/>
        <v>0</v>
      </c>
      <c r="AB307" s="121"/>
      <c r="AC307" s="121"/>
      <c r="AD307" s="121"/>
      <c r="AE307" s="117">
        <f t="shared" si="155"/>
        <v>0</v>
      </c>
      <c r="AF307" s="118">
        <f t="shared" si="156"/>
        <v>0</v>
      </c>
      <c r="AG307" s="120"/>
      <c r="AH307" s="120"/>
      <c r="AI307" s="121"/>
      <c r="AJ307" s="117">
        <f t="shared" si="157"/>
        <v>0</v>
      </c>
      <c r="AK307" s="119">
        <f t="shared" si="158"/>
        <v>0</v>
      </c>
      <c r="AL307" s="53"/>
      <c r="AM307" s="53"/>
      <c r="AN307" s="53"/>
      <c r="AO307" s="54">
        <f t="shared" si="159"/>
        <v>0</v>
      </c>
      <c r="AP307" s="122">
        <f t="shared" si="160"/>
        <v>0</v>
      </c>
      <c r="AQ307" s="123">
        <f t="shared" si="161"/>
        <v>0</v>
      </c>
      <c r="AR307" s="123">
        <f t="shared" si="162"/>
        <v>0</v>
      </c>
      <c r="AS307" s="313"/>
      <c r="AT307" s="313"/>
      <c r="AU307" s="314"/>
      <c r="AV307" s="125">
        <f t="shared" si="163"/>
        <v>0</v>
      </c>
      <c r="AW307" s="119">
        <f t="shared" si="164"/>
        <v>0</v>
      </c>
      <c r="AX307" s="120"/>
      <c r="AY307" s="120"/>
      <c r="AZ307" s="127"/>
      <c r="BA307" s="126">
        <f t="shared" si="165"/>
        <v>0</v>
      </c>
      <c r="BB307" s="119">
        <f t="shared" si="166"/>
        <v>0</v>
      </c>
      <c r="BC307" s="120"/>
      <c r="BD307" s="120"/>
      <c r="BE307" s="127"/>
      <c r="BF307" s="126">
        <f t="shared" si="167"/>
        <v>0</v>
      </c>
      <c r="BG307" s="119">
        <f t="shared" si="168"/>
        <v>0</v>
      </c>
      <c r="BH307" s="120"/>
      <c r="BI307" s="120"/>
      <c r="BJ307" s="127"/>
      <c r="BK307" s="126">
        <f t="shared" si="169"/>
        <v>0</v>
      </c>
      <c r="BL307" s="119">
        <f t="shared" si="170"/>
        <v>0</v>
      </c>
      <c r="BM307" s="123">
        <f t="shared" si="171"/>
        <v>0</v>
      </c>
      <c r="BN307" s="123">
        <f t="shared" si="172"/>
        <v>0</v>
      </c>
      <c r="BO307" s="126">
        <f t="shared" si="180"/>
        <v>0</v>
      </c>
      <c r="BP307" s="128">
        <f t="shared" si="173"/>
        <v>0</v>
      </c>
      <c r="BQ307" s="22"/>
      <c r="BR307" s="129"/>
      <c r="BS307" s="130"/>
      <c r="BT307" s="257" t="str">
        <f t="shared" si="174"/>
        <v/>
      </c>
      <c r="BU307" s="257" t="str">
        <f t="shared" si="175"/>
        <v/>
      </c>
      <c r="BV307" s="257" t="str">
        <f t="shared" si="176"/>
        <v/>
      </c>
      <c r="BW307" s="257" t="str">
        <f t="shared" si="177"/>
        <v/>
      </c>
      <c r="BX307" s="258">
        <f t="shared" si="178"/>
        <v>0</v>
      </c>
      <c r="BY307" s="129"/>
      <c r="BZ307" s="130"/>
      <c r="CA307" s="130" t="str">
        <f t="shared" si="146"/>
        <v/>
      </c>
      <c r="CB307" s="130" t="str">
        <f t="shared" si="147"/>
        <v/>
      </c>
      <c r="CC307" s="130" t="str">
        <f t="shared" si="148"/>
        <v/>
      </c>
      <c r="CD307" s="130" t="str">
        <f t="shared" si="149"/>
        <v/>
      </c>
      <c r="CE307" s="131">
        <f t="shared" si="181"/>
        <v>0</v>
      </c>
      <c r="CF307" s="259">
        <f t="shared" si="179"/>
        <v>0</v>
      </c>
      <c r="CG307" s="132"/>
      <c r="CH307" s="132"/>
      <c r="CI307" s="132"/>
    </row>
    <row r="308" spans="1:87" s="24" customFormat="1" ht="12.75" customHeight="1" outlineLevel="1" x14ac:dyDescent="0.2">
      <c r="A308" s="177" t="s">
        <v>59</v>
      </c>
      <c r="B308" s="312" t="s">
        <v>60</v>
      </c>
      <c r="C308" s="24">
        <v>300</v>
      </c>
      <c r="D308" s="137"/>
      <c r="E308" s="138"/>
      <c r="F308" s="56"/>
      <c r="G308" s="135"/>
      <c r="H308" s="136"/>
      <c r="I308" s="139"/>
      <c r="J308" s="57"/>
      <c r="K308" s="113"/>
      <c r="L308" s="113"/>
      <c r="M308" s="113"/>
      <c r="N308" s="113"/>
      <c r="O308" s="114">
        <f t="shared" si="150"/>
        <v>0</v>
      </c>
      <c r="P308" s="113"/>
      <c r="Q308" s="113"/>
      <c r="R308" s="113"/>
      <c r="S308" s="113"/>
      <c r="T308" s="114">
        <f t="shared" si="151"/>
        <v>0</v>
      </c>
      <c r="U308" s="113">
        <f t="shared" si="152"/>
        <v>0</v>
      </c>
      <c r="V308" s="136"/>
      <c r="W308" s="313"/>
      <c r="X308" s="313"/>
      <c r="Y308" s="313"/>
      <c r="Z308" s="117">
        <f t="shared" si="153"/>
        <v>0</v>
      </c>
      <c r="AA308" s="118">
        <f t="shared" si="154"/>
        <v>0</v>
      </c>
      <c r="AB308" s="121"/>
      <c r="AC308" s="121"/>
      <c r="AD308" s="121"/>
      <c r="AE308" s="117">
        <f t="shared" si="155"/>
        <v>0</v>
      </c>
      <c r="AF308" s="118">
        <f t="shared" si="156"/>
        <v>0</v>
      </c>
      <c r="AG308" s="120"/>
      <c r="AH308" s="120"/>
      <c r="AI308" s="121"/>
      <c r="AJ308" s="117">
        <f t="shared" si="157"/>
        <v>0</v>
      </c>
      <c r="AK308" s="119">
        <f t="shared" si="158"/>
        <v>0</v>
      </c>
      <c r="AL308" s="53"/>
      <c r="AM308" s="53"/>
      <c r="AN308" s="53"/>
      <c r="AO308" s="54">
        <f t="shared" si="159"/>
        <v>0</v>
      </c>
      <c r="AP308" s="122">
        <f t="shared" si="160"/>
        <v>0</v>
      </c>
      <c r="AQ308" s="123">
        <f t="shared" si="161"/>
        <v>0</v>
      </c>
      <c r="AR308" s="123">
        <f t="shared" si="162"/>
        <v>0</v>
      </c>
      <c r="AS308" s="313"/>
      <c r="AT308" s="313"/>
      <c r="AU308" s="314"/>
      <c r="AV308" s="125">
        <f t="shared" si="163"/>
        <v>0</v>
      </c>
      <c r="AW308" s="119">
        <f t="shared" si="164"/>
        <v>0</v>
      </c>
      <c r="AX308" s="120"/>
      <c r="AY308" s="120"/>
      <c r="AZ308" s="127"/>
      <c r="BA308" s="126">
        <f t="shared" si="165"/>
        <v>0</v>
      </c>
      <c r="BB308" s="119">
        <f t="shared" si="166"/>
        <v>0</v>
      </c>
      <c r="BC308" s="120"/>
      <c r="BD308" s="120"/>
      <c r="BE308" s="127"/>
      <c r="BF308" s="126">
        <f t="shared" si="167"/>
        <v>0</v>
      </c>
      <c r="BG308" s="119">
        <f t="shared" si="168"/>
        <v>0</v>
      </c>
      <c r="BH308" s="120"/>
      <c r="BI308" s="120"/>
      <c r="BJ308" s="127"/>
      <c r="BK308" s="126">
        <f t="shared" si="169"/>
        <v>0</v>
      </c>
      <c r="BL308" s="119">
        <f t="shared" si="170"/>
        <v>0</v>
      </c>
      <c r="BM308" s="123">
        <f t="shared" si="171"/>
        <v>0</v>
      </c>
      <c r="BN308" s="123">
        <f t="shared" si="172"/>
        <v>0</v>
      </c>
      <c r="BO308" s="126">
        <f t="shared" si="180"/>
        <v>0</v>
      </c>
      <c r="BP308" s="128">
        <f t="shared" si="173"/>
        <v>0</v>
      </c>
      <c r="BQ308" s="22"/>
      <c r="BR308" s="129"/>
      <c r="BS308" s="130"/>
      <c r="BT308" s="257" t="str">
        <f t="shared" si="174"/>
        <v/>
      </c>
      <c r="BU308" s="257" t="str">
        <f t="shared" si="175"/>
        <v/>
      </c>
      <c r="BV308" s="257" t="str">
        <f t="shared" si="176"/>
        <v/>
      </c>
      <c r="BW308" s="257" t="str">
        <f t="shared" si="177"/>
        <v/>
      </c>
      <c r="BX308" s="258">
        <f t="shared" si="178"/>
        <v>0</v>
      </c>
      <c r="BY308" s="129"/>
      <c r="BZ308" s="130"/>
      <c r="CA308" s="130" t="str">
        <f t="shared" si="146"/>
        <v/>
      </c>
      <c r="CB308" s="130" t="str">
        <f t="shared" si="147"/>
        <v/>
      </c>
      <c r="CC308" s="130" t="str">
        <f t="shared" si="148"/>
        <v/>
      </c>
      <c r="CD308" s="130" t="str">
        <f t="shared" si="149"/>
        <v/>
      </c>
      <c r="CE308" s="131">
        <f t="shared" si="181"/>
        <v>0</v>
      </c>
      <c r="CF308" s="259">
        <f t="shared" si="179"/>
        <v>0</v>
      </c>
      <c r="CG308" s="132"/>
      <c r="CH308" s="132"/>
      <c r="CI308" s="132"/>
    </row>
    <row r="309" spans="1:87" s="24" customFormat="1" ht="12.75" customHeight="1" outlineLevel="1" x14ac:dyDescent="0.2">
      <c r="A309" s="177" t="s">
        <v>59</v>
      </c>
      <c r="B309" s="312" t="s">
        <v>60</v>
      </c>
      <c r="C309" s="24">
        <v>301</v>
      </c>
      <c r="D309" s="137"/>
      <c r="E309" s="138"/>
      <c r="F309" s="56"/>
      <c r="G309" s="135"/>
      <c r="H309" s="136"/>
      <c r="I309" s="139"/>
      <c r="J309" s="57"/>
      <c r="K309" s="113"/>
      <c r="L309" s="113"/>
      <c r="M309" s="113"/>
      <c r="N309" s="113"/>
      <c r="O309" s="114">
        <f t="shared" si="150"/>
        <v>0</v>
      </c>
      <c r="P309" s="113"/>
      <c r="Q309" s="113"/>
      <c r="R309" s="113"/>
      <c r="S309" s="113"/>
      <c r="T309" s="114">
        <f t="shared" si="151"/>
        <v>0</v>
      </c>
      <c r="U309" s="113">
        <f t="shared" si="152"/>
        <v>0</v>
      </c>
      <c r="V309" s="136"/>
      <c r="W309" s="313"/>
      <c r="X309" s="313"/>
      <c r="Y309" s="313"/>
      <c r="Z309" s="117">
        <f t="shared" si="153"/>
        <v>0</v>
      </c>
      <c r="AA309" s="118">
        <f t="shared" si="154"/>
        <v>0</v>
      </c>
      <c r="AB309" s="121"/>
      <c r="AC309" s="121"/>
      <c r="AD309" s="121"/>
      <c r="AE309" s="117">
        <f t="shared" si="155"/>
        <v>0</v>
      </c>
      <c r="AF309" s="118">
        <f t="shared" si="156"/>
        <v>0</v>
      </c>
      <c r="AG309" s="120"/>
      <c r="AH309" s="120"/>
      <c r="AI309" s="121"/>
      <c r="AJ309" s="117">
        <f t="shared" si="157"/>
        <v>0</v>
      </c>
      <c r="AK309" s="119">
        <f t="shared" si="158"/>
        <v>0</v>
      </c>
      <c r="AL309" s="53"/>
      <c r="AM309" s="53"/>
      <c r="AN309" s="53"/>
      <c r="AO309" s="54">
        <f t="shared" si="159"/>
        <v>0</v>
      </c>
      <c r="AP309" s="122">
        <f t="shared" si="160"/>
        <v>0</v>
      </c>
      <c r="AQ309" s="123">
        <f t="shared" si="161"/>
        <v>0</v>
      </c>
      <c r="AR309" s="123">
        <f t="shared" si="162"/>
        <v>0</v>
      </c>
      <c r="AS309" s="313"/>
      <c r="AT309" s="313"/>
      <c r="AU309" s="314"/>
      <c r="AV309" s="125">
        <f t="shared" si="163"/>
        <v>0</v>
      </c>
      <c r="AW309" s="119">
        <f t="shared" si="164"/>
        <v>0</v>
      </c>
      <c r="AX309" s="120"/>
      <c r="AY309" s="120"/>
      <c r="AZ309" s="127"/>
      <c r="BA309" s="126">
        <f t="shared" si="165"/>
        <v>0</v>
      </c>
      <c r="BB309" s="119">
        <f t="shared" si="166"/>
        <v>0</v>
      </c>
      <c r="BC309" s="120"/>
      <c r="BD309" s="120"/>
      <c r="BE309" s="127"/>
      <c r="BF309" s="126">
        <f t="shared" si="167"/>
        <v>0</v>
      </c>
      <c r="BG309" s="119">
        <f t="shared" si="168"/>
        <v>0</v>
      </c>
      <c r="BH309" s="120"/>
      <c r="BI309" s="120"/>
      <c r="BJ309" s="127"/>
      <c r="BK309" s="126">
        <f t="shared" si="169"/>
        <v>0</v>
      </c>
      <c r="BL309" s="119">
        <f t="shared" si="170"/>
        <v>0</v>
      </c>
      <c r="BM309" s="123">
        <f t="shared" si="171"/>
        <v>0</v>
      </c>
      <c r="BN309" s="123">
        <f t="shared" si="172"/>
        <v>0</v>
      </c>
      <c r="BO309" s="126">
        <f t="shared" si="180"/>
        <v>0</v>
      </c>
      <c r="BP309" s="128">
        <f t="shared" si="173"/>
        <v>0</v>
      </c>
      <c r="BQ309" s="22"/>
      <c r="BR309" s="129"/>
      <c r="BS309" s="130"/>
      <c r="BT309" s="257" t="str">
        <f t="shared" si="174"/>
        <v/>
      </c>
      <c r="BU309" s="257" t="str">
        <f t="shared" si="175"/>
        <v/>
      </c>
      <c r="BV309" s="257" t="str">
        <f t="shared" si="176"/>
        <v/>
      </c>
      <c r="BW309" s="257" t="str">
        <f t="shared" si="177"/>
        <v/>
      </c>
      <c r="BX309" s="258">
        <f t="shared" si="178"/>
        <v>0</v>
      </c>
      <c r="BY309" s="129"/>
      <c r="BZ309" s="130"/>
      <c r="CA309" s="130" t="str">
        <f t="shared" si="146"/>
        <v/>
      </c>
      <c r="CB309" s="130" t="str">
        <f t="shared" si="147"/>
        <v/>
      </c>
      <c r="CC309" s="130" t="str">
        <f t="shared" si="148"/>
        <v/>
      </c>
      <c r="CD309" s="130" t="str">
        <f t="shared" si="149"/>
        <v/>
      </c>
      <c r="CE309" s="131">
        <f t="shared" si="181"/>
        <v>0</v>
      </c>
      <c r="CF309" s="259">
        <f t="shared" si="179"/>
        <v>0</v>
      </c>
      <c r="CG309" s="132"/>
      <c r="CH309" s="132"/>
      <c r="CI309" s="132"/>
    </row>
    <row r="310" spans="1:87" s="24" customFormat="1" ht="12.75" customHeight="1" outlineLevel="1" x14ac:dyDescent="0.2">
      <c r="A310" s="177" t="s">
        <v>59</v>
      </c>
      <c r="B310" s="312" t="s">
        <v>60</v>
      </c>
      <c r="C310" s="24">
        <v>302</v>
      </c>
      <c r="D310" s="137"/>
      <c r="E310" s="138"/>
      <c r="F310" s="56"/>
      <c r="G310" s="135"/>
      <c r="H310" s="136"/>
      <c r="I310" s="139"/>
      <c r="J310" s="57"/>
      <c r="K310" s="113"/>
      <c r="L310" s="113"/>
      <c r="M310" s="113"/>
      <c r="N310" s="113"/>
      <c r="O310" s="114">
        <f t="shared" si="150"/>
        <v>0</v>
      </c>
      <c r="P310" s="113"/>
      <c r="Q310" s="113"/>
      <c r="R310" s="113"/>
      <c r="S310" s="113"/>
      <c r="T310" s="114">
        <f t="shared" si="151"/>
        <v>0</v>
      </c>
      <c r="U310" s="113">
        <f t="shared" si="152"/>
        <v>0</v>
      </c>
      <c r="V310" s="136"/>
      <c r="W310" s="313"/>
      <c r="X310" s="313"/>
      <c r="Y310" s="313"/>
      <c r="Z310" s="117">
        <f t="shared" si="153"/>
        <v>0</v>
      </c>
      <c r="AA310" s="118">
        <f t="shared" si="154"/>
        <v>0</v>
      </c>
      <c r="AB310" s="121"/>
      <c r="AC310" s="121"/>
      <c r="AD310" s="121"/>
      <c r="AE310" s="117">
        <f t="shared" si="155"/>
        <v>0</v>
      </c>
      <c r="AF310" s="118">
        <f t="shared" si="156"/>
        <v>0</v>
      </c>
      <c r="AG310" s="120"/>
      <c r="AH310" s="120"/>
      <c r="AI310" s="121"/>
      <c r="AJ310" s="117">
        <f t="shared" si="157"/>
        <v>0</v>
      </c>
      <c r="AK310" s="119">
        <f t="shared" si="158"/>
        <v>0</v>
      </c>
      <c r="AL310" s="53"/>
      <c r="AM310" s="53"/>
      <c r="AN310" s="53"/>
      <c r="AO310" s="54">
        <f t="shared" si="159"/>
        <v>0</v>
      </c>
      <c r="AP310" s="122">
        <f t="shared" si="160"/>
        <v>0</v>
      </c>
      <c r="AQ310" s="123">
        <f t="shared" si="161"/>
        <v>0</v>
      </c>
      <c r="AR310" s="123">
        <f t="shared" si="162"/>
        <v>0</v>
      </c>
      <c r="AS310" s="313"/>
      <c r="AT310" s="313"/>
      <c r="AU310" s="314"/>
      <c r="AV310" s="125">
        <f t="shared" si="163"/>
        <v>0</v>
      </c>
      <c r="AW310" s="119">
        <f t="shared" si="164"/>
        <v>0</v>
      </c>
      <c r="AX310" s="120"/>
      <c r="AY310" s="120"/>
      <c r="AZ310" s="127"/>
      <c r="BA310" s="126">
        <f t="shared" si="165"/>
        <v>0</v>
      </c>
      <c r="BB310" s="119">
        <f t="shared" si="166"/>
        <v>0</v>
      </c>
      <c r="BC310" s="120"/>
      <c r="BD310" s="120"/>
      <c r="BE310" s="127"/>
      <c r="BF310" s="126">
        <f t="shared" si="167"/>
        <v>0</v>
      </c>
      <c r="BG310" s="119">
        <f t="shared" si="168"/>
        <v>0</v>
      </c>
      <c r="BH310" s="120"/>
      <c r="BI310" s="120"/>
      <c r="BJ310" s="127"/>
      <c r="BK310" s="126">
        <f t="shared" si="169"/>
        <v>0</v>
      </c>
      <c r="BL310" s="119">
        <f t="shared" si="170"/>
        <v>0</v>
      </c>
      <c r="BM310" s="123">
        <f t="shared" si="171"/>
        <v>0</v>
      </c>
      <c r="BN310" s="123">
        <f t="shared" si="172"/>
        <v>0</v>
      </c>
      <c r="BO310" s="126">
        <f t="shared" si="180"/>
        <v>0</v>
      </c>
      <c r="BP310" s="128">
        <f t="shared" si="173"/>
        <v>0</v>
      </c>
      <c r="BQ310" s="22"/>
      <c r="BR310" s="129"/>
      <c r="BS310" s="130"/>
      <c r="BT310" s="257" t="str">
        <f t="shared" si="174"/>
        <v/>
      </c>
      <c r="BU310" s="257" t="str">
        <f t="shared" si="175"/>
        <v/>
      </c>
      <c r="BV310" s="257" t="str">
        <f t="shared" si="176"/>
        <v/>
      </c>
      <c r="BW310" s="257" t="str">
        <f t="shared" si="177"/>
        <v/>
      </c>
      <c r="BX310" s="258">
        <f t="shared" si="178"/>
        <v>0</v>
      </c>
      <c r="BY310" s="129"/>
      <c r="BZ310" s="130"/>
      <c r="CA310" s="130" t="str">
        <f t="shared" si="146"/>
        <v/>
      </c>
      <c r="CB310" s="130" t="str">
        <f t="shared" si="147"/>
        <v/>
      </c>
      <c r="CC310" s="130" t="str">
        <f t="shared" si="148"/>
        <v/>
      </c>
      <c r="CD310" s="130" t="str">
        <f t="shared" si="149"/>
        <v/>
      </c>
      <c r="CE310" s="131">
        <f t="shared" si="181"/>
        <v>0</v>
      </c>
      <c r="CF310" s="259">
        <f t="shared" si="179"/>
        <v>0</v>
      </c>
      <c r="CG310" s="132"/>
      <c r="CH310" s="132"/>
      <c r="CI310" s="132"/>
    </row>
    <row r="311" spans="1:87" s="24" customFormat="1" ht="12.75" customHeight="1" outlineLevel="1" x14ac:dyDescent="0.2">
      <c r="A311" s="177" t="s">
        <v>59</v>
      </c>
      <c r="B311" s="312" t="s">
        <v>60</v>
      </c>
      <c r="C311" s="24">
        <v>303</v>
      </c>
      <c r="D311" s="137"/>
      <c r="E311" s="138"/>
      <c r="F311" s="56"/>
      <c r="G311" s="135"/>
      <c r="H311" s="136"/>
      <c r="I311" s="139"/>
      <c r="J311" s="57"/>
      <c r="K311" s="113"/>
      <c r="L311" s="113"/>
      <c r="M311" s="113"/>
      <c r="N311" s="113"/>
      <c r="O311" s="114">
        <f t="shared" si="150"/>
        <v>0</v>
      </c>
      <c r="P311" s="113"/>
      <c r="Q311" s="113"/>
      <c r="R311" s="113"/>
      <c r="S311" s="113"/>
      <c r="T311" s="114">
        <f t="shared" si="151"/>
        <v>0</v>
      </c>
      <c r="U311" s="113">
        <f t="shared" si="152"/>
        <v>0</v>
      </c>
      <c r="V311" s="136"/>
      <c r="W311" s="313"/>
      <c r="X311" s="313"/>
      <c r="Y311" s="313"/>
      <c r="Z311" s="117">
        <f t="shared" si="153"/>
        <v>0</v>
      </c>
      <c r="AA311" s="118">
        <f t="shared" si="154"/>
        <v>0</v>
      </c>
      <c r="AB311" s="121"/>
      <c r="AC311" s="121"/>
      <c r="AD311" s="121"/>
      <c r="AE311" s="117">
        <f t="shared" si="155"/>
        <v>0</v>
      </c>
      <c r="AF311" s="118">
        <f t="shared" si="156"/>
        <v>0</v>
      </c>
      <c r="AG311" s="120"/>
      <c r="AH311" s="120"/>
      <c r="AI311" s="121"/>
      <c r="AJ311" s="117">
        <f t="shared" si="157"/>
        <v>0</v>
      </c>
      <c r="AK311" s="119">
        <f t="shared" si="158"/>
        <v>0</v>
      </c>
      <c r="AL311" s="53"/>
      <c r="AM311" s="53"/>
      <c r="AN311" s="53"/>
      <c r="AO311" s="54">
        <f t="shared" si="159"/>
        <v>0</v>
      </c>
      <c r="AP311" s="122">
        <f t="shared" si="160"/>
        <v>0</v>
      </c>
      <c r="AQ311" s="123">
        <f t="shared" si="161"/>
        <v>0</v>
      </c>
      <c r="AR311" s="123">
        <f t="shared" si="162"/>
        <v>0</v>
      </c>
      <c r="AS311" s="313"/>
      <c r="AT311" s="313"/>
      <c r="AU311" s="314"/>
      <c r="AV311" s="125">
        <f t="shared" si="163"/>
        <v>0</v>
      </c>
      <c r="AW311" s="119">
        <f t="shared" si="164"/>
        <v>0</v>
      </c>
      <c r="AX311" s="120"/>
      <c r="AY311" s="120"/>
      <c r="AZ311" s="127"/>
      <c r="BA311" s="126">
        <f t="shared" si="165"/>
        <v>0</v>
      </c>
      <c r="BB311" s="119">
        <f t="shared" si="166"/>
        <v>0</v>
      </c>
      <c r="BC311" s="120"/>
      <c r="BD311" s="120"/>
      <c r="BE311" s="127"/>
      <c r="BF311" s="126">
        <f t="shared" si="167"/>
        <v>0</v>
      </c>
      <c r="BG311" s="119">
        <f t="shared" si="168"/>
        <v>0</v>
      </c>
      <c r="BH311" s="120"/>
      <c r="BI311" s="120"/>
      <c r="BJ311" s="127"/>
      <c r="BK311" s="126">
        <f t="shared" si="169"/>
        <v>0</v>
      </c>
      <c r="BL311" s="119">
        <f t="shared" si="170"/>
        <v>0</v>
      </c>
      <c r="BM311" s="123">
        <f t="shared" si="171"/>
        <v>0</v>
      </c>
      <c r="BN311" s="123">
        <f t="shared" si="172"/>
        <v>0</v>
      </c>
      <c r="BO311" s="126">
        <f t="shared" si="180"/>
        <v>0</v>
      </c>
      <c r="BP311" s="128">
        <f t="shared" si="173"/>
        <v>0</v>
      </c>
      <c r="BQ311" s="22"/>
      <c r="BR311" s="129"/>
      <c r="BS311" s="130"/>
      <c r="BT311" s="257" t="str">
        <f t="shared" si="174"/>
        <v/>
      </c>
      <c r="BU311" s="257" t="str">
        <f t="shared" si="175"/>
        <v/>
      </c>
      <c r="BV311" s="257" t="str">
        <f t="shared" si="176"/>
        <v/>
      </c>
      <c r="BW311" s="257" t="str">
        <f t="shared" si="177"/>
        <v/>
      </c>
      <c r="BX311" s="258">
        <f t="shared" si="178"/>
        <v>0</v>
      </c>
      <c r="BY311" s="129"/>
      <c r="BZ311" s="130"/>
      <c r="CA311" s="130" t="str">
        <f t="shared" si="146"/>
        <v/>
      </c>
      <c r="CB311" s="130" t="str">
        <f t="shared" si="147"/>
        <v/>
      </c>
      <c r="CC311" s="130" t="str">
        <f t="shared" si="148"/>
        <v/>
      </c>
      <c r="CD311" s="130" t="str">
        <f t="shared" si="149"/>
        <v/>
      </c>
      <c r="CE311" s="131">
        <f t="shared" si="181"/>
        <v>0</v>
      </c>
      <c r="CF311" s="259">
        <f t="shared" si="179"/>
        <v>0</v>
      </c>
      <c r="CG311" s="132"/>
      <c r="CH311" s="132"/>
      <c r="CI311" s="132"/>
    </row>
    <row r="312" spans="1:87" s="24" customFormat="1" ht="12.75" customHeight="1" outlineLevel="1" x14ac:dyDescent="0.2">
      <c r="A312" s="177" t="s">
        <v>59</v>
      </c>
      <c r="B312" s="312" t="s">
        <v>60</v>
      </c>
      <c r="C312" s="24">
        <v>304</v>
      </c>
      <c r="D312" s="137"/>
      <c r="E312" s="138"/>
      <c r="F312" s="56"/>
      <c r="G312" s="135"/>
      <c r="H312" s="136"/>
      <c r="I312" s="139"/>
      <c r="J312" s="57"/>
      <c r="K312" s="113"/>
      <c r="L312" s="113"/>
      <c r="M312" s="113"/>
      <c r="N312" s="113"/>
      <c r="O312" s="114">
        <f t="shared" si="150"/>
        <v>0</v>
      </c>
      <c r="P312" s="113"/>
      <c r="Q312" s="113"/>
      <c r="R312" s="113"/>
      <c r="S312" s="113"/>
      <c r="T312" s="114">
        <f t="shared" si="151"/>
        <v>0</v>
      </c>
      <c r="U312" s="113">
        <f t="shared" si="152"/>
        <v>0</v>
      </c>
      <c r="V312" s="136"/>
      <c r="W312" s="313"/>
      <c r="X312" s="313"/>
      <c r="Y312" s="313"/>
      <c r="Z312" s="117">
        <f t="shared" si="153"/>
        <v>0</v>
      </c>
      <c r="AA312" s="118">
        <f t="shared" si="154"/>
        <v>0</v>
      </c>
      <c r="AB312" s="121"/>
      <c r="AC312" s="121"/>
      <c r="AD312" s="121"/>
      <c r="AE312" s="117">
        <f t="shared" si="155"/>
        <v>0</v>
      </c>
      <c r="AF312" s="118">
        <f t="shared" si="156"/>
        <v>0</v>
      </c>
      <c r="AG312" s="120"/>
      <c r="AH312" s="120"/>
      <c r="AI312" s="121"/>
      <c r="AJ312" s="117">
        <f t="shared" si="157"/>
        <v>0</v>
      </c>
      <c r="AK312" s="119">
        <f t="shared" si="158"/>
        <v>0</v>
      </c>
      <c r="AL312" s="53"/>
      <c r="AM312" s="53"/>
      <c r="AN312" s="53"/>
      <c r="AO312" s="54">
        <f t="shared" si="159"/>
        <v>0</v>
      </c>
      <c r="AP312" s="122">
        <f t="shared" si="160"/>
        <v>0</v>
      </c>
      <c r="AQ312" s="123">
        <f t="shared" si="161"/>
        <v>0</v>
      </c>
      <c r="AR312" s="123">
        <f t="shared" si="162"/>
        <v>0</v>
      </c>
      <c r="AS312" s="313"/>
      <c r="AT312" s="313"/>
      <c r="AU312" s="314"/>
      <c r="AV312" s="125">
        <f t="shared" si="163"/>
        <v>0</v>
      </c>
      <c r="AW312" s="119">
        <f t="shared" si="164"/>
        <v>0</v>
      </c>
      <c r="AX312" s="120"/>
      <c r="AY312" s="120"/>
      <c r="AZ312" s="127"/>
      <c r="BA312" s="126">
        <f t="shared" si="165"/>
        <v>0</v>
      </c>
      <c r="BB312" s="119">
        <f t="shared" si="166"/>
        <v>0</v>
      </c>
      <c r="BC312" s="120"/>
      <c r="BD312" s="120"/>
      <c r="BE312" s="127"/>
      <c r="BF312" s="126">
        <f t="shared" si="167"/>
        <v>0</v>
      </c>
      <c r="BG312" s="119">
        <f t="shared" si="168"/>
        <v>0</v>
      </c>
      <c r="BH312" s="120"/>
      <c r="BI312" s="120"/>
      <c r="BJ312" s="127"/>
      <c r="BK312" s="126">
        <f t="shared" si="169"/>
        <v>0</v>
      </c>
      <c r="BL312" s="119">
        <f t="shared" si="170"/>
        <v>0</v>
      </c>
      <c r="BM312" s="123">
        <f t="shared" si="171"/>
        <v>0</v>
      </c>
      <c r="BN312" s="123">
        <f t="shared" si="172"/>
        <v>0</v>
      </c>
      <c r="BO312" s="126">
        <f t="shared" si="180"/>
        <v>0</v>
      </c>
      <c r="BP312" s="128">
        <f t="shared" si="173"/>
        <v>0</v>
      </c>
      <c r="BQ312" s="22"/>
      <c r="BR312" s="129"/>
      <c r="BS312" s="130"/>
      <c r="BT312" s="257" t="str">
        <f t="shared" si="174"/>
        <v/>
      </c>
      <c r="BU312" s="257" t="str">
        <f t="shared" si="175"/>
        <v/>
      </c>
      <c r="BV312" s="257" t="str">
        <f t="shared" si="176"/>
        <v/>
      </c>
      <c r="BW312" s="257" t="str">
        <f t="shared" si="177"/>
        <v/>
      </c>
      <c r="BX312" s="258">
        <f t="shared" si="178"/>
        <v>0</v>
      </c>
      <c r="BY312" s="129"/>
      <c r="BZ312" s="130"/>
      <c r="CA312" s="130" t="str">
        <f t="shared" si="146"/>
        <v/>
      </c>
      <c r="CB312" s="130" t="str">
        <f t="shared" si="147"/>
        <v/>
      </c>
      <c r="CC312" s="130" t="str">
        <f t="shared" si="148"/>
        <v/>
      </c>
      <c r="CD312" s="130" t="str">
        <f t="shared" si="149"/>
        <v/>
      </c>
      <c r="CE312" s="131">
        <f t="shared" si="181"/>
        <v>0</v>
      </c>
      <c r="CF312" s="259">
        <f t="shared" si="179"/>
        <v>0</v>
      </c>
      <c r="CG312" s="132"/>
      <c r="CH312" s="132"/>
      <c r="CI312" s="132"/>
    </row>
    <row r="313" spans="1:87" s="24" customFormat="1" ht="12.75" customHeight="1" outlineLevel="1" x14ac:dyDescent="0.2">
      <c r="A313" s="177" t="s">
        <v>59</v>
      </c>
      <c r="B313" s="312" t="s">
        <v>60</v>
      </c>
      <c r="C313" s="24">
        <v>305</v>
      </c>
      <c r="D313" s="137"/>
      <c r="E313" s="138"/>
      <c r="F313" s="56"/>
      <c r="G313" s="135"/>
      <c r="H313" s="136"/>
      <c r="I313" s="139"/>
      <c r="J313" s="57"/>
      <c r="K313" s="113"/>
      <c r="L313" s="113"/>
      <c r="M313" s="113"/>
      <c r="N313" s="113"/>
      <c r="O313" s="114">
        <f t="shared" si="150"/>
        <v>0</v>
      </c>
      <c r="P313" s="113"/>
      <c r="Q313" s="113"/>
      <c r="R313" s="113"/>
      <c r="S313" s="113"/>
      <c r="T313" s="114">
        <f t="shared" si="151"/>
        <v>0</v>
      </c>
      <c r="U313" s="113">
        <f t="shared" si="152"/>
        <v>0</v>
      </c>
      <c r="V313" s="136"/>
      <c r="W313" s="313"/>
      <c r="X313" s="313"/>
      <c r="Y313" s="313"/>
      <c r="Z313" s="117">
        <f t="shared" si="153"/>
        <v>0</v>
      </c>
      <c r="AA313" s="118">
        <f t="shared" si="154"/>
        <v>0</v>
      </c>
      <c r="AB313" s="121"/>
      <c r="AC313" s="121"/>
      <c r="AD313" s="121"/>
      <c r="AE313" s="117">
        <f t="shared" si="155"/>
        <v>0</v>
      </c>
      <c r="AF313" s="118">
        <f t="shared" si="156"/>
        <v>0</v>
      </c>
      <c r="AG313" s="120"/>
      <c r="AH313" s="120"/>
      <c r="AI313" s="121"/>
      <c r="AJ313" s="117">
        <f t="shared" si="157"/>
        <v>0</v>
      </c>
      <c r="AK313" s="119">
        <f t="shared" si="158"/>
        <v>0</v>
      </c>
      <c r="AL313" s="53"/>
      <c r="AM313" s="53"/>
      <c r="AN313" s="53"/>
      <c r="AO313" s="54">
        <f t="shared" si="159"/>
        <v>0</v>
      </c>
      <c r="AP313" s="122">
        <f t="shared" si="160"/>
        <v>0</v>
      </c>
      <c r="AQ313" s="123">
        <f t="shared" si="161"/>
        <v>0</v>
      </c>
      <c r="AR313" s="123">
        <f t="shared" si="162"/>
        <v>0</v>
      </c>
      <c r="AS313" s="313"/>
      <c r="AT313" s="313"/>
      <c r="AU313" s="314"/>
      <c r="AV313" s="125">
        <f t="shared" si="163"/>
        <v>0</v>
      </c>
      <c r="AW313" s="119">
        <f t="shared" si="164"/>
        <v>0</v>
      </c>
      <c r="AX313" s="120"/>
      <c r="AY313" s="120"/>
      <c r="AZ313" s="127"/>
      <c r="BA313" s="126">
        <f t="shared" si="165"/>
        <v>0</v>
      </c>
      <c r="BB313" s="119">
        <f t="shared" si="166"/>
        <v>0</v>
      </c>
      <c r="BC313" s="120"/>
      <c r="BD313" s="120"/>
      <c r="BE313" s="127"/>
      <c r="BF313" s="126">
        <f t="shared" si="167"/>
        <v>0</v>
      </c>
      <c r="BG313" s="119">
        <f t="shared" si="168"/>
        <v>0</v>
      </c>
      <c r="BH313" s="120"/>
      <c r="BI313" s="120"/>
      <c r="BJ313" s="127"/>
      <c r="BK313" s="126">
        <f t="shared" si="169"/>
        <v>0</v>
      </c>
      <c r="BL313" s="119">
        <f t="shared" si="170"/>
        <v>0</v>
      </c>
      <c r="BM313" s="123">
        <f t="shared" si="171"/>
        <v>0</v>
      </c>
      <c r="BN313" s="123">
        <f t="shared" si="172"/>
        <v>0</v>
      </c>
      <c r="BO313" s="126">
        <f t="shared" si="180"/>
        <v>0</v>
      </c>
      <c r="BP313" s="128">
        <f t="shared" si="173"/>
        <v>0</v>
      </c>
      <c r="BQ313" s="22"/>
      <c r="BR313" s="129"/>
      <c r="BS313" s="130"/>
      <c r="BT313" s="257" t="str">
        <f t="shared" si="174"/>
        <v/>
      </c>
      <c r="BU313" s="257" t="str">
        <f t="shared" si="175"/>
        <v/>
      </c>
      <c r="BV313" s="257" t="str">
        <f t="shared" si="176"/>
        <v/>
      </c>
      <c r="BW313" s="257" t="str">
        <f t="shared" si="177"/>
        <v/>
      </c>
      <c r="BX313" s="258">
        <f t="shared" si="178"/>
        <v>0</v>
      </c>
      <c r="BY313" s="129"/>
      <c r="BZ313" s="130"/>
      <c r="CA313" s="130" t="str">
        <f t="shared" si="146"/>
        <v/>
      </c>
      <c r="CB313" s="130" t="str">
        <f t="shared" si="147"/>
        <v/>
      </c>
      <c r="CC313" s="130" t="str">
        <f t="shared" si="148"/>
        <v/>
      </c>
      <c r="CD313" s="130" t="str">
        <f t="shared" si="149"/>
        <v/>
      </c>
      <c r="CE313" s="131">
        <f t="shared" si="181"/>
        <v>0</v>
      </c>
      <c r="CF313" s="259">
        <f t="shared" si="179"/>
        <v>0</v>
      </c>
      <c r="CG313" s="132"/>
      <c r="CH313" s="132"/>
      <c r="CI313" s="132"/>
    </row>
    <row r="314" spans="1:87" s="24" customFormat="1" ht="12.75" customHeight="1" outlineLevel="1" x14ac:dyDescent="0.2">
      <c r="A314" s="177" t="s">
        <v>59</v>
      </c>
      <c r="B314" s="312" t="s">
        <v>60</v>
      </c>
      <c r="C314" s="24">
        <v>306</v>
      </c>
      <c r="D314" s="137"/>
      <c r="E314" s="138"/>
      <c r="F314" s="56"/>
      <c r="G314" s="135"/>
      <c r="H314" s="136"/>
      <c r="I314" s="139"/>
      <c r="J314" s="57"/>
      <c r="K314" s="113"/>
      <c r="L314" s="113"/>
      <c r="M314" s="113"/>
      <c r="N314" s="113"/>
      <c r="O314" s="114">
        <f t="shared" si="150"/>
        <v>0</v>
      </c>
      <c r="P314" s="113"/>
      <c r="Q314" s="113"/>
      <c r="R314" s="113"/>
      <c r="S314" s="113"/>
      <c r="T314" s="114">
        <f t="shared" si="151"/>
        <v>0</v>
      </c>
      <c r="U314" s="113">
        <f t="shared" si="152"/>
        <v>0</v>
      </c>
      <c r="V314" s="136"/>
      <c r="W314" s="313"/>
      <c r="X314" s="313"/>
      <c r="Y314" s="313"/>
      <c r="Z314" s="117">
        <f t="shared" si="153"/>
        <v>0</v>
      </c>
      <c r="AA314" s="118">
        <f t="shared" si="154"/>
        <v>0</v>
      </c>
      <c r="AB314" s="121"/>
      <c r="AC314" s="121"/>
      <c r="AD314" s="121"/>
      <c r="AE314" s="117">
        <f t="shared" si="155"/>
        <v>0</v>
      </c>
      <c r="AF314" s="118">
        <f t="shared" si="156"/>
        <v>0</v>
      </c>
      <c r="AG314" s="120"/>
      <c r="AH314" s="120"/>
      <c r="AI314" s="121"/>
      <c r="AJ314" s="117">
        <f t="shared" si="157"/>
        <v>0</v>
      </c>
      <c r="AK314" s="119">
        <f t="shared" si="158"/>
        <v>0</v>
      </c>
      <c r="AL314" s="53"/>
      <c r="AM314" s="53"/>
      <c r="AN314" s="53"/>
      <c r="AO314" s="54">
        <f t="shared" si="159"/>
        <v>0</v>
      </c>
      <c r="AP314" s="122">
        <f t="shared" si="160"/>
        <v>0</v>
      </c>
      <c r="AQ314" s="123">
        <f t="shared" si="161"/>
        <v>0</v>
      </c>
      <c r="AR314" s="123">
        <f t="shared" si="162"/>
        <v>0</v>
      </c>
      <c r="AS314" s="313"/>
      <c r="AT314" s="313"/>
      <c r="AU314" s="314"/>
      <c r="AV314" s="125">
        <f t="shared" si="163"/>
        <v>0</v>
      </c>
      <c r="AW314" s="119">
        <f t="shared" si="164"/>
        <v>0</v>
      </c>
      <c r="AX314" s="120"/>
      <c r="AY314" s="120"/>
      <c r="AZ314" s="127"/>
      <c r="BA314" s="126">
        <f t="shared" si="165"/>
        <v>0</v>
      </c>
      <c r="BB314" s="119">
        <f t="shared" si="166"/>
        <v>0</v>
      </c>
      <c r="BC314" s="120"/>
      <c r="BD314" s="120"/>
      <c r="BE314" s="127"/>
      <c r="BF314" s="126">
        <f t="shared" si="167"/>
        <v>0</v>
      </c>
      <c r="BG314" s="119">
        <f t="shared" si="168"/>
        <v>0</v>
      </c>
      <c r="BH314" s="120"/>
      <c r="BI314" s="120"/>
      <c r="BJ314" s="127"/>
      <c r="BK314" s="126">
        <f t="shared" si="169"/>
        <v>0</v>
      </c>
      <c r="BL314" s="119">
        <f t="shared" si="170"/>
        <v>0</v>
      </c>
      <c r="BM314" s="123">
        <f t="shared" si="171"/>
        <v>0</v>
      </c>
      <c r="BN314" s="123">
        <f t="shared" si="172"/>
        <v>0</v>
      </c>
      <c r="BO314" s="126">
        <f t="shared" si="180"/>
        <v>0</v>
      </c>
      <c r="BP314" s="128">
        <f t="shared" si="173"/>
        <v>0</v>
      </c>
      <c r="BQ314" s="22"/>
      <c r="BR314" s="129"/>
      <c r="BS314" s="130"/>
      <c r="BT314" s="257" t="str">
        <f t="shared" si="174"/>
        <v/>
      </c>
      <c r="BU314" s="257" t="str">
        <f t="shared" si="175"/>
        <v/>
      </c>
      <c r="BV314" s="257" t="str">
        <f t="shared" si="176"/>
        <v/>
      </c>
      <c r="BW314" s="257" t="str">
        <f t="shared" si="177"/>
        <v/>
      </c>
      <c r="BX314" s="258">
        <f t="shared" si="178"/>
        <v>0</v>
      </c>
      <c r="BY314" s="129"/>
      <c r="BZ314" s="130"/>
      <c r="CA314" s="130" t="str">
        <f t="shared" si="146"/>
        <v/>
      </c>
      <c r="CB314" s="130" t="str">
        <f t="shared" si="147"/>
        <v/>
      </c>
      <c r="CC314" s="130" t="str">
        <f t="shared" si="148"/>
        <v/>
      </c>
      <c r="CD314" s="130" t="str">
        <f t="shared" si="149"/>
        <v/>
      </c>
      <c r="CE314" s="131">
        <f t="shared" si="181"/>
        <v>0</v>
      </c>
      <c r="CF314" s="259">
        <f t="shared" si="179"/>
        <v>0</v>
      </c>
      <c r="CG314" s="132"/>
      <c r="CH314" s="132"/>
      <c r="CI314" s="132"/>
    </row>
    <row r="315" spans="1:87" s="24" customFormat="1" ht="12.75" customHeight="1" outlineLevel="1" x14ac:dyDescent="0.2">
      <c r="A315" s="177" t="s">
        <v>59</v>
      </c>
      <c r="B315" s="312" t="s">
        <v>60</v>
      </c>
      <c r="C315" s="24">
        <v>307</v>
      </c>
      <c r="D315" s="137"/>
      <c r="E315" s="138"/>
      <c r="F315" s="56"/>
      <c r="G315" s="135"/>
      <c r="H315" s="136"/>
      <c r="I315" s="139"/>
      <c r="J315" s="57"/>
      <c r="K315" s="113"/>
      <c r="L315" s="113"/>
      <c r="M315" s="113"/>
      <c r="N315" s="113"/>
      <c r="O315" s="114">
        <f t="shared" si="150"/>
        <v>0</v>
      </c>
      <c r="P315" s="113"/>
      <c r="Q315" s="113"/>
      <c r="R315" s="113"/>
      <c r="S315" s="113"/>
      <c r="T315" s="114">
        <f t="shared" si="151"/>
        <v>0</v>
      </c>
      <c r="U315" s="113">
        <f t="shared" si="152"/>
        <v>0</v>
      </c>
      <c r="V315" s="136"/>
      <c r="W315" s="313"/>
      <c r="X315" s="313"/>
      <c r="Y315" s="313"/>
      <c r="Z315" s="117">
        <f t="shared" si="153"/>
        <v>0</v>
      </c>
      <c r="AA315" s="118">
        <f t="shared" si="154"/>
        <v>0</v>
      </c>
      <c r="AB315" s="121"/>
      <c r="AC315" s="121"/>
      <c r="AD315" s="121"/>
      <c r="AE315" s="117">
        <f t="shared" si="155"/>
        <v>0</v>
      </c>
      <c r="AF315" s="118">
        <f t="shared" si="156"/>
        <v>0</v>
      </c>
      <c r="AG315" s="120"/>
      <c r="AH315" s="120"/>
      <c r="AI315" s="121"/>
      <c r="AJ315" s="117">
        <f t="shared" si="157"/>
        <v>0</v>
      </c>
      <c r="AK315" s="119">
        <f t="shared" si="158"/>
        <v>0</v>
      </c>
      <c r="AL315" s="53"/>
      <c r="AM315" s="53"/>
      <c r="AN315" s="53"/>
      <c r="AO315" s="54">
        <f t="shared" si="159"/>
        <v>0</v>
      </c>
      <c r="AP315" s="122">
        <f t="shared" si="160"/>
        <v>0</v>
      </c>
      <c r="AQ315" s="123">
        <f t="shared" si="161"/>
        <v>0</v>
      </c>
      <c r="AR315" s="123">
        <f t="shared" si="162"/>
        <v>0</v>
      </c>
      <c r="AS315" s="313"/>
      <c r="AT315" s="313"/>
      <c r="AU315" s="314"/>
      <c r="AV315" s="125">
        <f t="shared" si="163"/>
        <v>0</v>
      </c>
      <c r="AW315" s="119">
        <f t="shared" si="164"/>
        <v>0</v>
      </c>
      <c r="AX315" s="120"/>
      <c r="AY315" s="120"/>
      <c r="AZ315" s="127"/>
      <c r="BA315" s="126">
        <f t="shared" si="165"/>
        <v>0</v>
      </c>
      <c r="BB315" s="119">
        <f t="shared" si="166"/>
        <v>0</v>
      </c>
      <c r="BC315" s="120"/>
      <c r="BD315" s="120"/>
      <c r="BE315" s="127"/>
      <c r="BF315" s="126">
        <f t="shared" si="167"/>
        <v>0</v>
      </c>
      <c r="BG315" s="119">
        <f t="shared" si="168"/>
        <v>0</v>
      </c>
      <c r="BH315" s="120"/>
      <c r="BI315" s="120"/>
      <c r="BJ315" s="127"/>
      <c r="BK315" s="126">
        <f t="shared" si="169"/>
        <v>0</v>
      </c>
      <c r="BL315" s="119">
        <f t="shared" si="170"/>
        <v>0</v>
      </c>
      <c r="BM315" s="123">
        <f t="shared" si="171"/>
        <v>0</v>
      </c>
      <c r="BN315" s="123">
        <f t="shared" si="172"/>
        <v>0</v>
      </c>
      <c r="BO315" s="126">
        <f t="shared" si="180"/>
        <v>0</v>
      </c>
      <c r="BP315" s="128">
        <f t="shared" si="173"/>
        <v>0</v>
      </c>
      <c r="BQ315" s="22"/>
      <c r="BR315" s="129"/>
      <c r="BS315" s="130"/>
      <c r="BT315" s="257" t="str">
        <f t="shared" si="174"/>
        <v/>
      </c>
      <c r="BU315" s="257" t="str">
        <f t="shared" si="175"/>
        <v/>
      </c>
      <c r="BV315" s="257" t="str">
        <f t="shared" si="176"/>
        <v/>
      </c>
      <c r="BW315" s="257" t="str">
        <f t="shared" si="177"/>
        <v/>
      </c>
      <c r="BX315" s="258">
        <f t="shared" si="178"/>
        <v>0</v>
      </c>
      <c r="BY315" s="129"/>
      <c r="BZ315" s="130"/>
      <c r="CA315" s="130" t="str">
        <f t="shared" si="146"/>
        <v/>
      </c>
      <c r="CB315" s="130" t="str">
        <f t="shared" si="147"/>
        <v/>
      </c>
      <c r="CC315" s="130" t="str">
        <f t="shared" si="148"/>
        <v/>
      </c>
      <c r="CD315" s="130" t="str">
        <f t="shared" si="149"/>
        <v/>
      </c>
      <c r="CE315" s="131">
        <f t="shared" si="181"/>
        <v>0</v>
      </c>
      <c r="CF315" s="259">
        <f t="shared" si="179"/>
        <v>0</v>
      </c>
      <c r="CG315" s="132"/>
      <c r="CH315" s="132"/>
      <c r="CI315" s="132"/>
    </row>
    <row r="316" spans="1:87" s="24" customFormat="1" ht="12.75" customHeight="1" outlineLevel="1" x14ac:dyDescent="0.2">
      <c r="A316" s="177" t="s">
        <v>59</v>
      </c>
      <c r="B316" s="312" t="s">
        <v>60</v>
      </c>
      <c r="C316" s="24">
        <v>308</v>
      </c>
      <c r="D316" s="137"/>
      <c r="E316" s="138"/>
      <c r="F316" s="56"/>
      <c r="G316" s="135"/>
      <c r="H316" s="136"/>
      <c r="I316" s="139"/>
      <c r="J316" s="57"/>
      <c r="K316" s="113"/>
      <c r="L316" s="113"/>
      <c r="M316" s="113"/>
      <c r="N316" s="113"/>
      <c r="O316" s="114">
        <f t="shared" si="150"/>
        <v>0</v>
      </c>
      <c r="P316" s="113"/>
      <c r="Q316" s="113"/>
      <c r="R316" s="113"/>
      <c r="S316" s="113"/>
      <c r="T316" s="114">
        <f t="shared" si="151"/>
        <v>0</v>
      </c>
      <c r="U316" s="113">
        <f t="shared" si="152"/>
        <v>0</v>
      </c>
      <c r="V316" s="136"/>
      <c r="W316" s="313"/>
      <c r="X316" s="313"/>
      <c r="Y316" s="313"/>
      <c r="Z316" s="117">
        <f t="shared" si="153"/>
        <v>0</v>
      </c>
      <c r="AA316" s="118">
        <f t="shared" si="154"/>
        <v>0</v>
      </c>
      <c r="AB316" s="121"/>
      <c r="AC316" s="121"/>
      <c r="AD316" s="121"/>
      <c r="AE316" s="117">
        <f t="shared" si="155"/>
        <v>0</v>
      </c>
      <c r="AF316" s="118">
        <f t="shared" si="156"/>
        <v>0</v>
      </c>
      <c r="AG316" s="120"/>
      <c r="AH316" s="120"/>
      <c r="AI316" s="121"/>
      <c r="AJ316" s="117">
        <f t="shared" si="157"/>
        <v>0</v>
      </c>
      <c r="AK316" s="119">
        <f t="shared" si="158"/>
        <v>0</v>
      </c>
      <c r="AL316" s="53"/>
      <c r="AM316" s="53"/>
      <c r="AN316" s="53"/>
      <c r="AO316" s="54">
        <f t="shared" si="159"/>
        <v>0</v>
      </c>
      <c r="AP316" s="122">
        <f t="shared" si="160"/>
        <v>0</v>
      </c>
      <c r="AQ316" s="123">
        <f t="shared" si="161"/>
        <v>0</v>
      </c>
      <c r="AR316" s="123">
        <f t="shared" si="162"/>
        <v>0</v>
      </c>
      <c r="AS316" s="313"/>
      <c r="AT316" s="313"/>
      <c r="AU316" s="314"/>
      <c r="AV316" s="125">
        <f t="shared" si="163"/>
        <v>0</v>
      </c>
      <c r="AW316" s="119">
        <f t="shared" si="164"/>
        <v>0</v>
      </c>
      <c r="AX316" s="120"/>
      <c r="AY316" s="120"/>
      <c r="AZ316" s="127"/>
      <c r="BA316" s="126">
        <f t="shared" si="165"/>
        <v>0</v>
      </c>
      <c r="BB316" s="119">
        <f t="shared" si="166"/>
        <v>0</v>
      </c>
      <c r="BC316" s="120"/>
      <c r="BD316" s="120"/>
      <c r="BE316" s="127"/>
      <c r="BF316" s="126">
        <f t="shared" si="167"/>
        <v>0</v>
      </c>
      <c r="BG316" s="119">
        <f t="shared" si="168"/>
        <v>0</v>
      </c>
      <c r="BH316" s="120"/>
      <c r="BI316" s="120"/>
      <c r="BJ316" s="127"/>
      <c r="BK316" s="126">
        <f t="shared" si="169"/>
        <v>0</v>
      </c>
      <c r="BL316" s="119">
        <f t="shared" si="170"/>
        <v>0</v>
      </c>
      <c r="BM316" s="123">
        <f t="shared" si="171"/>
        <v>0</v>
      </c>
      <c r="BN316" s="123">
        <f t="shared" si="172"/>
        <v>0</v>
      </c>
      <c r="BO316" s="126">
        <f t="shared" si="180"/>
        <v>0</v>
      </c>
      <c r="BP316" s="128">
        <f t="shared" si="173"/>
        <v>0</v>
      </c>
      <c r="BQ316" s="22"/>
      <c r="BR316" s="129"/>
      <c r="BS316" s="130"/>
      <c r="BT316" s="257" t="str">
        <f t="shared" si="174"/>
        <v/>
      </c>
      <c r="BU316" s="257" t="str">
        <f t="shared" si="175"/>
        <v/>
      </c>
      <c r="BV316" s="257" t="str">
        <f t="shared" si="176"/>
        <v/>
      </c>
      <c r="BW316" s="257" t="str">
        <f t="shared" si="177"/>
        <v/>
      </c>
      <c r="BX316" s="258">
        <f t="shared" si="178"/>
        <v>0</v>
      </c>
      <c r="BY316" s="129"/>
      <c r="BZ316" s="130"/>
      <c r="CA316" s="130" t="str">
        <f t="shared" si="146"/>
        <v/>
      </c>
      <c r="CB316" s="130" t="str">
        <f t="shared" si="147"/>
        <v/>
      </c>
      <c r="CC316" s="130" t="str">
        <f t="shared" si="148"/>
        <v/>
      </c>
      <c r="CD316" s="130" t="str">
        <f t="shared" si="149"/>
        <v/>
      </c>
      <c r="CE316" s="131">
        <f t="shared" si="181"/>
        <v>0</v>
      </c>
      <c r="CF316" s="259">
        <f t="shared" si="179"/>
        <v>0</v>
      </c>
      <c r="CG316" s="132"/>
      <c r="CH316" s="132"/>
      <c r="CI316" s="132"/>
    </row>
    <row r="317" spans="1:87" s="24" customFormat="1" ht="12.75" customHeight="1" outlineLevel="1" x14ac:dyDescent="0.2">
      <c r="A317" s="177" t="s">
        <v>59</v>
      </c>
      <c r="B317" s="312" t="s">
        <v>60</v>
      </c>
      <c r="C317" s="24">
        <v>309</v>
      </c>
      <c r="D317" s="137"/>
      <c r="E317" s="138"/>
      <c r="F317" s="56"/>
      <c r="G317" s="135"/>
      <c r="H317" s="136"/>
      <c r="I317" s="139"/>
      <c r="J317" s="57"/>
      <c r="K317" s="113"/>
      <c r="L317" s="113"/>
      <c r="M317" s="113"/>
      <c r="N317" s="113"/>
      <c r="O317" s="114">
        <f t="shared" si="150"/>
        <v>0</v>
      </c>
      <c r="P317" s="113"/>
      <c r="Q317" s="113"/>
      <c r="R317" s="113"/>
      <c r="S317" s="113"/>
      <c r="T317" s="114">
        <f t="shared" si="151"/>
        <v>0</v>
      </c>
      <c r="U317" s="113">
        <f t="shared" si="152"/>
        <v>0</v>
      </c>
      <c r="V317" s="136"/>
      <c r="W317" s="313"/>
      <c r="X317" s="313"/>
      <c r="Y317" s="313"/>
      <c r="Z317" s="117">
        <f t="shared" si="153"/>
        <v>0</v>
      </c>
      <c r="AA317" s="118">
        <f t="shared" si="154"/>
        <v>0</v>
      </c>
      <c r="AB317" s="121"/>
      <c r="AC317" s="121"/>
      <c r="AD317" s="121"/>
      <c r="AE317" s="117">
        <f t="shared" si="155"/>
        <v>0</v>
      </c>
      <c r="AF317" s="118">
        <f t="shared" si="156"/>
        <v>0</v>
      </c>
      <c r="AG317" s="120"/>
      <c r="AH317" s="120"/>
      <c r="AI317" s="121"/>
      <c r="AJ317" s="117">
        <f t="shared" si="157"/>
        <v>0</v>
      </c>
      <c r="AK317" s="119">
        <f t="shared" si="158"/>
        <v>0</v>
      </c>
      <c r="AL317" s="53"/>
      <c r="AM317" s="53"/>
      <c r="AN317" s="53"/>
      <c r="AO317" s="54">
        <f t="shared" si="159"/>
        <v>0</v>
      </c>
      <c r="AP317" s="122">
        <f t="shared" si="160"/>
        <v>0</v>
      </c>
      <c r="AQ317" s="123">
        <f t="shared" si="161"/>
        <v>0</v>
      </c>
      <c r="AR317" s="123">
        <f t="shared" si="162"/>
        <v>0</v>
      </c>
      <c r="AS317" s="313"/>
      <c r="AT317" s="313"/>
      <c r="AU317" s="314"/>
      <c r="AV317" s="125">
        <f t="shared" si="163"/>
        <v>0</v>
      </c>
      <c r="AW317" s="119">
        <f t="shared" si="164"/>
        <v>0</v>
      </c>
      <c r="AX317" s="120"/>
      <c r="AY317" s="120"/>
      <c r="AZ317" s="127"/>
      <c r="BA317" s="126">
        <f t="shared" si="165"/>
        <v>0</v>
      </c>
      <c r="BB317" s="119">
        <f t="shared" si="166"/>
        <v>0</v>
      </c>
      <c r="BC317" s="120"/>
      <c r="BD317" s="120"/>
      <c r="BE317" s="127"/>
      <c r="BF317" s="126">
        <f t="shared" si="167"/>
        <v>0</v>
      </c>
      <c r="BG317" s="119">
        <f t="shared" si="168"/>
        <v>0</v>
      </c>
      <c r="BH317" s="120"/>
      <c r="BI317" s="120"/>
      <c r="BJ317" s="127"/>
      <c r="BK317" s="126">
        <f t="shared" si="169"/>
        <v>0</v>
      </c>
      <c r="BL317" s="119">
        <f t="shared" si="170"/>
        <v>0</v>
      </c>
      <c r="BM317" s="123">
        <f t="shared" si="171"/>
        <v>0</v>
      </c>
      <c r="BN317" s="123">
        <f t="shared" si="172"/>
        <v>0</v>
      </c>
      <c r="BO317" s="126">
        <f t="shared" si="180"/>
        <v>0</v>
      </c>
      <c r="BP317" s="128">
        <f t="shared" si="173"/>
        <v>0</v>
      </c>
      <c r="BQ317" s="22"/>
      <c r="BR317" s="129"/>
      <c r="BS317" s="130"/>
      <c r="BT317" s="257" t="str">
        <f t="shared" si="174"/>
        <v/>
      </c>
      <c r="BU317" s="257" t="str">
        <f t="shared" si="175"/>
        <v/>
      </c>
      <c r="BV317" s="257" t="str">
        <f t="shared" si="176"/>
        <v/>
      </c>
      <c r="BW317" s="257" t="str">
        <f t="shared" si="177"/>
        <v/>
      </c>
      <c r="BX317" s="258">
        <f t="shared" si="178"/>
        <v>0</v>
      </c>
      <c r="BY317" s="129"/>
      <c r="BZ317" s="130"/>
      <c r="CA317" s="130" t="str">
        <f t="shared" si="146"/>
        <v/>
      </c>
      <c r="CB317" s="130" t="str">
        <f t="shared" si="147"/>
        <v/>
      </c>
      <c r="CC317" s="130" t="str">
        <f t="shared" si="148"/>
        <v/>
      </c>
      <c r="CD317" s="130" t="str">
        <f t="shared" si="149"/>
        <v/>
      </c>
      <c r="CE317" s="131">
        <f t="shared" si="181"/>
        <v>0</v>
      </c>
      <c r="CF317" s="259">
        <f t="shared" si="179"/>
        <v>0</v>
      </c>
      <c r="CG317" s="132"/>
      <c r="CH317" s="132"/>
      <c r="CI317" s="132"/>
    </row>
    <row r="318" spans="1:87" s="24" customFormat="1" ht="12.75" customHeight="1" outlineLevel="1" x14ac:dyDescent="0.2">
      <c r="A318" s="177" t="s">
        <v>59</v>
      </c>
      <c r="B318" s="312" t="s">
        <v>60</v>
      </c>
      <c r="C318" s="24">
        <v>310</v>
      </c>
      <c r="D318" s="137"/>
      <c r="E318" s="138"/>
      <c r="F318" s="56"/>
      <c r="G318" s="135"/>
      <c r="H318" s="136"/>
      <c r="I318" s="139"/>
      <c r="J318" s="57"/>
      <c r="K318" s="113"/>
      <c r="L318" s="113"/>
      <c r="M318" s="113"/>
      <c r="N318" s="113"/>
      <c r="O318" s="114">
        <f t="shared" si="150"/>
        <v>0</v>
      </c>
      <c r="P318" s="113"/>
      <c r="Q318" s="113"/>
      <c r="R318" s="113"/>
      <c r="S318" s="113"/>
      <c r="T318" s="114">
        <f t="shared" si="151"/>
        <v>0</v>
      </c>
      <c r="U318" s="113">
        <f t="shared" si="152"/>
        <v>0</v>
      </c>
      <c r="V318" s="136"/>
      <c r="W318" s="313"/>
      <c r="X318" s="313"/>
      <c r="Y318" s="313"/>
      <c r="Z318" s="117">
        <f t="shared" si="153"/>
        <v>0</v>
      </c>
      <c r="AA318" s="118">
        <f t="shared" si="154"/>
        <v>0</v>
      </c>
      <c r="AB318" s="121"/>
      <c r="AC318" s="121"/>
      <c r="AD318" s="121"/>
      <c r="AE318" s="117">
        <f t="shared" si="155"/>
        <v>0</v>
      </c>
      <c r="AF318" s="118">
        <f t="shared" si="156"/>
        <v>0</v>
      </c>
      <c r="AG318" s="120"/>
      <c r="AH318" s="120"/>
      <c r="AI318" s="121"/>
      <c r="AJ318" s="117">
        <f t="shared" si="157"/>
        <v>0</v>
      </c>
      <c r="AK318" s="119">
        <f t="shared" si="158"/>
        <v>0</v>
      </c>
      <c r="AL318" s="53"/>
      <c r="AM318" s="53"/>
      <c r="AN318" s="53"/>
      <c r="AO318" s="54">
        <f t="shared" si="159"/>
        <v>0</v>
      </c>
      <c r="AP318" s="122">
        <f t="shared" si="160"/>
        <v>0</v>
      </c>
      <c r="AQ318" s="123">
        <f t="shared" si="161"/>
        <v>0</v>
      </c>
      <c r="AR318" s="123">
        <f t="shared" si="162"/>
        <v>0</v>
      </c>
      <c r="AS318" s="313"/>
      <c r="AT318" s="313"/>
      <c r="AU318" s="314"/>
      <c r="AV318" s="125">
        <f t="shared" si="163"/>
        <v>0</v>
      </c>
      <c r="AW318" s="119">
        <f t="shared" si="164"/>
        <v>0</v>
      </c>
      <c r="AX318" s="120"/>
      <c r="AY318" s="120"/>
      <c r="AZ318" s="127"/>
      <c r="BA318" s="126">
        <f t="shared" si="165"/>
        <v>0</v>
      </c>
      <c r="BB318" s="119">
        <f t="shared" si="166"/>
        <v>0</v>
      </c>
      <c r="BC318" s="120"/>
      <c r="BD318" s="120"/>
      <c r="BE318" s="127"/>
      <c r="BF318" s="126">
        <f t="shared" si="167"/>
        <v>0</v>
      </c>
      <c r="BG318" s="119">
        <f t="shared" si="168"/>
        <v>0</v>
      </c>
      <c r="BH318" s="120"/>
      <c r="BI318" s="120"/>
      <c r="BJ318" s="127"/>
      <c r="BK318" s="126">
        <f t="shared" si="169"/>
        <v>0</v>
      </c>
      <c r="BL318" s="119">
        <f t="shared" si="170"/>
        <v>0</v>
      </c>
      <c r="BM318" s="123">
        <f t="shared" si="171"/>
        <v>0</v>
      </c>
      <c r="BN318" s="123">
        <f t="shared" si="172"/>
        <v>0</v>
      </c>
      <c r="BO318" s="126">
        <f t="shared" si="180"/>
        <v>0</v>
      </c>
      <c r="BP318" s="128">
        <f t="shared" si="173"/>
        <v>0</v>
      </c>
      <c r="BQ318" s="22"/>
      <c r="BR318" s="129"/>
      <c r="BS318" s="130"/>
      <c r="BT318" s="257" t="str">
        <f t="shared" si="174"/>
        <v/>
      </c>
      <c r="BU318" s="257" t="str">
        <f t="shared" si="175"/>
        <v/>
      </c>
      <c r="BV318" s="257" t="str">
        <f t="shared" si="176"/>
        <v/>
      </c>
      <c r="BW318" s="257" t="str">
        <f t="shared" si="177"/>
        <v/>
      </c>
      <c r="BX318" s="258">
        <f t="shared" si="178"/>
        <v>0</v>
      </c>
      <c r="BY318" s="129"/>
      <c r="BZ318" s="130"/>
      <c r="CA318" s="130" t="str">
        <f t="shared" si="146"/>
        <v/>
      </c>
      <c r="CB318" s="130" t="str">
        <f t="shared" si="147"/>
        <v/>
      </c>
      <c r="CC318" s="130" t="str">
        <f t="shared" si="148"/>
        <v/>
      </c>
      <c r="CD318" s="130" t="str">
        <f t="shared" si="149"/>
        <v/>
      </c>
      <c r="CE318" s="131">
        <f t="shared" si="181"/>
        <v>0</v>
      </c>
      <c r="CF318" s="259">
        <f t="shared" si="179"/>
        <v>0</v>
      </c>
      <c r="CG318" s="132"/>
      <c r="CH318" s="132"/>
      <c r="CI318" s="132"/>
    </row>
    <row r="319" spans="1:87" s="24" customFormat="1" ht="12.75" customHeight="1" outlineLevel="1" x14ac:dyDescent="0.2">
      <c r="A319" s="177" t="s">
        <v>59</v>
      </c>
      <c r="B319" s="312" t="s">
        <v>60</v>
      </c>
      <c r="C319" s="24">
        <v>311</v>
      </c>
      <c r="D319" s="137"/>
      <c r="E319" s="138"/>
      <c r="F319" s="56"/>
      <c r="G319" s="135"/>
      <c r="H319" s="136"/>
      <c r="I319" s="139"/>
      <c r="J319" s="57"/>
      <c r="K319" s="113"/>
      <c r="L319" s="113"/>
      <c r="M319" s="113"/>
      <c r="N319" s="113"/>
      <c r="O319" s="114">
        <f t="shared" si="150"/>
        <v>0</v>
      </c>
      <c r="P319" s="113"/>
      <c r="Q319" s="113"/>
      <c r="R319" s="113"/>
      <c r="S319" s="113"/>
      <c r="T319" s="114">
        <f t="shared" si="151"/>
        <v>0</v>
      </c>
      <c r="U319" s="113">
        <f t="shared" si="152"/>
        <v>0</v>
      </c>
      <c r="V319" s="136"/>
      <c r="W319" s="313"/>
      <c r="X319" s="313"/>
      <c r="Y319" s="313"/>
      <c r="Z319" s="117">
        <f t="shared" si="153"/>
        <v>0</v>
      </c>
      <c r="AA319" s="118">
        <f t="shared" si="154"/>
        <v>0</v>
      </c>
      <c r="AB319" s="121"/>
      <c r="AC319" s="121"/>
      <c r="AD319" s="121"/>
      <c r="AE319" s="117">
        <f t="shared" si="155"/>
        <v>0</v>
      </c>
      <c r="AF319" s="118">
        <f t="shared" si="156"/>
        <v>0</v>
      </c>
      <c r="AG319" s="120"/>
      <c r="AH319" s="120"/>
      <c r="AI319" s="121"/>
      <c r="AJ319" s="117">
        <f t="shared" si="157"/>
        <v>0</v>
      </c>
      <c r="AK319" s="119">
        <f t="shared" si="158"/>
        <v>0</v>
      </c>
      <c r="AL319" s="53"/>
      <c r="AM319" s="53"/>
      <c r="AN319" s="53"/>
      <c r="AO319" s="54">
        <f t="shared" si="159"/>
        <v>0</v>
      </c>
      <c r="AP319" s="122">
        <f t="shared" si="160"/>
        <v>0</v>
      </c>
      <c r="AQ319" s="123">
        <f t="shared" si="161"/>
        <v>0</v>
      </c>
      <c r="AR319" s="123">
        <f t="shared" si="162"/>
        <v>0</v>
      </c>
      <c r="AS319" s="313"/>
      <c r="AT319" s="313"/>
      <c r="AU319" s="314"/>
      <c r="AV319" s="125">
        <f t="shared" si="163"/>
        <v>0</v>
      </c>
      <c r="AW319" s="119">
        <f t="shared" si="164"/>
        <v>0</v>
      </c>
      <c r="AX319" s="120"/>
      <c r="AY319" s="120"/>
      <c r="AZ319" s="127"/>
      <c r="BA319" s="126">
        <f t="shared" si="165"/>
        <v>0</v>
      </c>
      <c r="BB319" s="119">
        <f t="shared" si="166"/>
        <v>0</v>
      </c>
      <c r="BC319" s="120"/>
      <c r="BD319" s="120"/>
      <c r="BE319" s="127"/>
      <c r="BF319" s="126">
        <f t="shared" si="167"/>
        <v>0</v>
      </c>
      <c r="BG319" s="119">
        <f t="shared" si="168"/>
        <v>0</v>
      </c>
      <c r="BH319" s="120"/>
      <c r="BI319" s="120"/>
      <c r="BJ319" s="127"/>
      <c r="BK319" s="126">
        <f t="shared" si="169"/>
        <v>0</v>
      </c>
      <c r="BL319" s="119">
        <f t="shared" si="170"/>
        <v>0</v>
      </c>
      <c r="BM319" s="123">
        <f t="shared" si="171"/>
        <v>0</v>
      </c>
      <c r="BN319" s="123">
        <f t="shared" si="172"/>
        <v>0</v>
      </c>
      <c r="BO319" s="126">
        <f t="shared" si="180"/>
        <v>0</v>
      </c>
      <c r="BP319" s="128">
        <f t="shared" si="173"/>
        <v>0</v>
      </c>
      <c r="BQ319" s="22"/>
      <c r="BR319" s="129"/>
      <c r="BS319" s="130"/>
      <c r="BT319" s="257" t="str">
        <f t="shared" si="174"/>
        <v/>
      </c>
      <c r="BU319" s="257" t="str">
        <f t="shared" si="175"/>
        <v/>
      </c>
      <c r="BV319" s="257" t="str">
        <f t="shared" si="176"/>
        <v/>
      </c>
      <c r="BW319" s="257" t="str">
        <f t="shared" si="177"/>
        <v/>
      </c>
      <c r="BX319" s="258">
        <f t="shared" si="178"/>
        <v>0</v>
      </c>
      <c r="BY319" s="129"/>
      <c r="BZ319" s="130"/>
      <c r="CA319" s="130" t="str">
        <f t="shared" si="146"/>
        <v/>
      </c>
      <c r="CB319" s="130" t="str">
        <f t="shared" si="147"/>
        <v/>
      </c>
      <c r="CC319" s="130" t="str">
        <f t="shared" si="148"/>
        <v/>
      </c>
      <c r="CD319" s="130" t="str">
        <f t="shared" si="149"/>
        <v/>
      </c>
      <c r="CE319" s="131">
        <f t="shared" si="181"/>
        <v>0</v>
      </c>
      <c r="CF319" s="259">
        <f t="shared" si="179"/>
        <v>0</v>
      </c>
      <c r="CG319" s="132"/>
      <c r="CH319" s="132"/>
      <c r="CI319" s="132"/>
    </row>
    <row r="320" spans="1:87" s="24" customFormat="1" ht="12.75" customHeight="1" outlineLevel="1" x14ac:dyDescent="0.2">
      <c r="A320" s="177" t="s">
        <v>59</v>
      </c>
      <c r="B320" s="312" t="s">
        <v>60</v>
      </c>
      <c r="C320" s="24">
        <v>312</v>
      </c>
      <c r="D320" s="137"/>
      <c r="E320" s="138"/>
      <c r="F320" s="56"/>
      <c r="G320" s="135"/>
      <c r="H320" s="136"/>
      <c r="I320" s="139"/>
      <c r="J320" s="57"/>
      <c r="K320" s="113"/>
      <c r="L320" s="113"/>
      <c r="M320" s="113"/>
      <c r="N320" s="113"/>
      <c r="O320" s="114">
        <f t="shared" si="150"/>
        <v>0</v>
      </c>
      <c r="P320" s="113"/>
      <c r="Q320" s="113"/>
      <c r="R320" s="113"/>
      <c r="S320" s="113"/>
      <c r="T320" s="114">
        <f t="shared" si="151"/>
        <v>0</v>
      </c>
      <c r="U320" s="113">
        <f t="shared" si="152"/>
        <v>0</v>
      </c>
      <c r="V320" s="136"/>
      <c r="W320" s="313"/>
      <c r="X320" s="313"/>
      <c r="Y320" s="313"/>
      <c r="Z320" s="117">
        <f t="shared" si="153"/>
        <v>0</v>
      </c>
      <c r="AA320" s="118">
        <f t="shared" si="154"/>
        <v>0</v>
      </c>
      <c r="AB320" s="121"/>
      <c r="AC320" s="121"/>
      <c r="AD320" s="121"/>
      <c r="AE320" s="117">
        <f t="shared" si="155"/>
        <v>0</v>
      </c>
      <c r="AF320" s="118">
        <f t="shared" si="156"/>
        <v>0</v>
      </c>
      <c r="AG320" s="120"/>
      <c r="AH320" s="120"/>
      <c r="AI320" s="121"/>
      <c r="AJ320" s="117">
        <f t="shared" si="157"/>
        <v>0</v>
      </c>
      <c r="AK320" s="119">
        <f t="shared" si="158"/>
        <v>0</v>
      </c>
      <c r="AL320" s="53"/>
      <c r="AM320" s="53"/>
      <c r="AN320" s="53"/>
      <c r="AO320" s="54">
        <f t="shared" si="159"/>
        <v>0</v>
      </c>
      <c r="AP320" s="122">
        <f t="shared" si="160"/>
        <v>0</v>
      </c>
      <c r="AQ320" s="123">
        <f t="shared" si="161"/>
        <v>0</v>
      </c>
      <c r="AR320" s="123">
        <f t="shared" si="162"/>
        <v>0</v>
      </c>
      <c r="AS320" s="313"/>
      <c r="AT320" s="313"/>
      <c r="AU320" s="314"/>
      <c r="AV320" s="125">
        <f t="shared" si="163"/>
        <v>0</v>
      </c>
      <c r="AW320" s="119">
        <f t="shared" si="164"/>
        <v>0</v>
      </c>
      <c r="AX320" s="120"/>
      <c r="AY320" s="120"/>
      <c r="AZ320" s="127"/>
      <c r="BA320" s="126">
        <f t="shared" si="165"/>
        <v>0</v>
      </c>
      <c r="BB320" s="119">
        <f t="shared" si="166"/>
        <v>0</v>
      </c>
      <c r="BC320" s="120"/>
      <c r="BD320" s="120"/>
      <c r="BE320" s="127"/>
      <c r="BF320" s="126">
        <f t="shared" si="167"/>
        <v>0</v>
      </c>
      <c r="BG320" s="119">
        <f t="shared" si="168"/>
        <v>0</v>
      </c>
      <c r="BH320" s="120"/>
      <c r="BI320" s="120"/>
      <c r="BJ320" s="127"/>
      <c r="BK320" s="126">
        <f t="shared" si="169"/>
        <v>0</v>
      </c>
      <c r="BL320" s="119">
        <f t="shared" si="170"/>
        <v>0</v>
      </c>
      <c r="BM320" s="123">
        <f t="shared" si="171"/>
        <v>0</v>
      </c>
      <c r="BN320" s="123">
        <f t="shared" si="172"/>
        <v>0</v>
      </c>
      <c r="BO320" s="126">
        <f t="shared" si="180"/>
        <v>0</v>
      </c>
      <c r="BP320" s="128">
        <f t="shared" si="173"/>
        <v>0</v>
      </c>
      <c r="BQ320" s="22"/>
      <c r="BR320" s="129"/>
      <c r="BS320" s="130"/>
      <c r="BT320" s="257" t="str">
        <f t="shared" si="174"/>
        <v/>
      </c>
      <c r="BU320" s="257" t="str">
        <f t="shared" si="175"/>
        <v/>
      </c>
      <c r="BV320" s="257" t="str">
        <f t="shared" si="176"/>
        <v/>
      </c>
      <c r="BW320" s="257" t="str">
        <f t="shared" si="177"/>
        <v/>
      </c>
      <c r="BX320" s="258">
        <f t="shared" si="178"/>
        <v>0</v>
      </c>
      <c r="BY320" s="129"/>
      <c r="BZ320" s="130"/>
      <c r="CA320" s="130" t="str">
        <f t="shared" si="146"/>
        <v/>
      </c>
      <c r="CB320" s="130" t="str">
        <f t="shared" si="147"/>
        <v/>
      </c>
      <c r="CC320" s="130" t="str">
        <f t="shared" si="148"/>
        <v/>
      </c>
      <c r="CD320" s="130" t="str">
        <f t="shared" si="149"/>
        <v/>
      </c>
      <c r="CE320" s="131">
        <f t="shared" si="181"/>
        <v>0</v>
      </c>
      <c r="CF320" s="259">
        <f t="shared" si="179"/>
        <v>0</v>
      </c>
      <c r="CG320" s="132"/>
      <c r="CH320" s="132"/>
      <c r="CI320" s="132"/>
    </row>
    <row r="321" spans="1:87" s="24" customFormat="1" ht="12.75" customHeight="1" outlineLevel="1" x14ac:dyDescent="0.2">
      <c r="A321" s="177" t="s">
        <v>59</v>
      </c>
      <c r="B321" s="312" t="s">
        <v>60</v>
      </c>
      <c r="C321" s="24">
        <v>313</v>
      </c>
      <c r="D321" s="137"/>
      <c r="E321" s="138"/>
      <c r="F321" s="56"/>
      <c r="G321" s="135"/>
      <c r="H321" s="136"/>
      <c r="I321" s="139"/>
      <c r="J321" s="57"/>
      <c r="K321" s="113"/>
      <c r="L321" s="113"/>
      <c r="M321" s="113"/>
      <c r="N321" s="113"/>
      <c r="O321" s="114">
        <f t="shared" si="150"/>
        <v>0</v>
      </c>
      <c r="P321" s="113"/>
      <c r="Q321" s="113"/>
      <c r="R321" s="113"/>
      <c r="S321" s="113"/>
      <c r="T321" s="114">
        <f t="shared" si="151"/>
        <v>0</v>
      </c>
      <c r="U321" s="113">
        <f t="shared" si="152"/>
        <v>0</v>
      </c>
      <c r="V321" s="136"/>
      <c r="W321" s="313"/>
      <c r="X321" s="313"/>
      <c r="Y321" s="313"/>
      <c r="Z321" s="117">
        <f t="shared" si="153"/>
        <v>0</v>
      </c>
      <c r="AA321" s="118">
        <f t="shared" si="154"/>
        <v>0</v>
      </c>
      <c r="AB321" s="121"/>
      <c r="AC321" s="121"/>
      <c r="AD321" s="121"/>
      <c r="AE321" s="117">
        <f t="shared" si="155"/>
        <v>0</v>
      </c>
      <c r="AF321" s="118">
        <f t="shared" si="156"/>
        <v>0</v>
      </c>
      <c r="AG321" s="120"/>
      <c r="AH321" s="120"/>
      <c r="AI321" s="121"/>
      <c r="AJ321" s="117">
        <f t="shared" si="157"/>
        <v>0</v>
      </c>
      <c r="AK321" s="119">
        <f t="shared" si="158"/>
        <v>0</v>
      </c>
      <c r="AL321" s="53"/>
      <c r="AM321" s="53"/>
      <c r="AN321" s="53"/>
      <c r="AO321" s="54">
        <f t="shared" si="159"/>
        <v>0</v>
      </c>
      <c r="AP321" s="122">
        <f t="shared" si="160"/>
        <v>0</v>
      </c>
      <c r="AQ321" s="123">
        <f t="shared" si="161"/>
        <v>0</v>
      </c>
      <c r="AR321" s="123">
        <f t="shared" si="162"/>
        <v>0</v>
      </c>
      <c r="AS321" s="313"/>
      <c r="AT321" s="313"/>
      <c r="AU321" s="314"/>
      <c r="AV321" s="125">
        <f t="shared" si="163"/>
        <v>0</v>
      </c>
      <c r="AW321" s="119">
        <f t="shared" si="164"/>
        <v>0</v>
      </c>
      <c r="AX321" s="120"/>
      <c r="AY321" s="120"/>
      <c r="AZ321" s="127"/>
      <c r="BA321" s="126">
        <f t="shared" si="165"/>
        <v>0</v>
      </c>
      <c r="BB321" s="119">
        <f t="shared" si="166"/>
        <v>0</v>
      </c>
      <c r="BC321" s="120"/>
      <c r="BD321" s="120"/>
      <c r="BE321" s="127"/>
      <c r="BF321" s="126">
        <f t="shared" si="167"/>
        <v>0</v>
      </c>
      <c r="BG321" s="119">
        <f t="shared" si="168"/>
        <v>0</v>
      </c>
      <c r="BH321" s="120"/>
      <c r="BI321" s="120"/>
      <c r="BJ321" s="127"/>
      <c r="BK321" s="126">
        <f t="shared" si="169"/>
        <v>0</v>
      </c>
      <c r="BL321" s="119">
        <f t="shared" si="170"/>
        <v>0</v>
      </c>
      <c r="BM321" s="123">
        <f t="shared" si="171"/>
        <v>0</v>
      </c>
      <c r="BN321" s="123">
        <f t="shared" si="172"/>
        <v>0</v>
      </c>
      <c r="BO321" s="126">
        <f t="shared" si="180"/>
        <v>0</v>
      </c>
      <c r="BP321" s="128">
        <f t="shared" si="173"/>
        <v>0</v>
      </c>
      <c r="BQ321" s="22"/>
      <c r="BR321" s="129"/>
      <c r="BS321" s="130"/>
      <c r="BT321" s="257" t="str">
        <f t="shared" si="174"/>
        <v/>
      </c>
      <c r="BU321" s="257" t="str">
        <f t="shared" si="175"/>
        <v/>
      </c>
      <c r="BV321" s="257" t="str">
        <f t="shared" si="176"/>
        <v/>
      </c>
      <c r="BW321" s="257" t="str">
        <f t="shared" si="177"/>
        <v/>
      </c>
      <c r="BX321" s="258">
        <f t="shared" si="178"/>
        <v>0</v>
      </c>
      <c r="BY321" s="129"/>
      <c r="BZ321" s="130"/>
      <c r="CA321" s="130" t="str">
        <f t="shared" si="146"/>
        <v/>
      </c>
      <c r="CB321" s="130" t="str">
        <f t="shared" si="147"/>
        <v/>
      </c>
      <c r="CC321" s="130" t="str">
        <f t="shared" si="148"/>
        <v/>
      </c>
      <c r="CD321" s="130" t="str">
        <f t="shared" si="149"/>
        <v/>
      </c>
      <c r="CE321" s="131">
        <f t="shared" si="181"/>
        <v>0</v>
      </c>
      <c r="CF321" s="259">
        <f t="shared" si="179"/>
        <v>0</v>
      </c>
      <c r="CG321" s="132"/>
      <c r="CH321" s="132"/>
      <c r="CI321" s="132"/>
    </row>
    <row r="322" spans="1:87" s="24" customFormat="1" ht="12.75" customHeight="1" outlineLevel="1" x14ac:dyDescent="0.2">
      <c r="A322" s="177" t="s">
        <v>59</v>
      </c>
      <c r="B322" s="312" t="s">
        <v>60</v>
      </c>
      <c r="C322" s="24">
        <v>314</v>
      </c>
      <c r="D322" s="137"/>
      <c r="E322" s="138"/>
      <c r="F322" s="56"/>
      <c r="G322" s="135"/>
      <c r="H322" s="136"/>
      <c r="I322" s="139"/>
      <c r="J322" s="57"/>
      <c r="K322" s="113"/>
      <c r="L322" s="113"/>
      <c r="M322" s="113"/>
      <c r="N322" s="113"/>
      <c r="O322" s="114">
        <f t="shared" si="150"/>
        <v>0</v>
      </c>
      <c r="P322" s="113"/>
      <c r="Q322" s="113"/>
      <c r="R322" s="113"/>
      <c r="S322" s="113"/>
      <c r="T322" s="114">
        <f t="shared" si="151"/>
        <v>0</v>
      </c>
      <c r="U322" s="113">
        <f t="shared" si="152"/>
        <v>0</v>
      </c>
      <c r="V322" s="136"/>
      <c r="W322" s="313"/>
      <c r="X322" s="313"/>
      <c r="Y322" s="313"/>
      <c r="Z322" s="117">
        <f t="shared" si="153"/>
        <v>0</v>
      </c>
      <c r="AA322" s="118">
        <f t="shared" si="154"/>
        <v>0</v>
      </c>
      <c r="AB322" s="121"/>
      <c r="AC322" s="121"/>
      <c r="AD322" s="121"/>
      <c r="AE322" s="117">
        <f t="shared" si="155"/>
        <v>0</v>
      </c>
      <c r="AF322" s="118">
        <f t="shared" si="156"/>
        <v>0</v>
      </c>
      <c r="AG322" s="120"/>
      <c r="AH322" s="120"/>
      <c r="AI322" s="121"/>
      <c r="AJ322" s="117">
        <f t="shared" si="157"/>
        <v>0</v>
      </c>
      <c r="AK322" s="119">
        <f t="shared" si="158"/>
        <v>0</v>
      </c>
      <c r="AL322" s="53"/>
      <c r="AM322" s="53"/>
      <c r="AN322" s="53"/>
      <c r="AO322" s="54">
        <f t="shared" si="159"/>
        <v>0</v>
      </c>
      <c r="AP322" s="122">
        <f t="shared" si="160"/>
        <v>0</v>
      </c>
      <c r="AQ322" s="123">
        <f t="shared" si="161"/>
        <v>0</v>
      </c>
      <c r="AR322" s="123">
        <f t="shared" si="162"/>
        <v>0</v>
      </c>
      <c r="AS322" s="313"/>
      <c r="AT322" s="313"/>
      <c r="AU322" s="314"/>
      <c r="AV322" s="125">
        <f t="shared" si="163"/>
        <v>0</v>
      </c>
      <c r="AW322" s="119">
        <f t="shared" si="164"/>
        <v>0</v>
      </c>
      <c r="AX322" s="120"/>
      <c r="AY322" s="120"/>
      <c r="AZ322" s="127"/>
      <c r="BA322" s="126">
        <f t="shared" si="165"/>
        <v>0</v>
      </c>
      <c r="BB322" s="119">
        <f t="shared" si="166"/>
        <v>0</v>
      </c>
      <c r="BC322" s="120"/>
      <c r="BD322" s="120"/>
      <c r="BE322" s="127"/>
      <c r="BF322" s="126">
        <f t="shared" si="167"/>
        <v>0</v>
      </c>
      <c r="BG322" s="119">
        <f t="shared" si="168"/>
        <v>0</v>
      </c>
      <c r="BH322" s="120"/>
      <c r="BI322" s="120"/>
      <c r="BJ322" s="127"/>
      <c r="BK322" s="126">
        <f t="shared" si="169"/>
        <v>0</v>
      </c>
      <c r="BL322" s="119">
        <f t="shared" si="170"/>
        <v>0</v>
      </c>
      <c r="BM322" s="123">
        <f t="shared" si="171"/>
        <v>0</v>
      </c>
      <c r="BN322" s="123">
        <f t="shared" si="172"/>
        <v>0</v>
      </c>
      <c r="BO322" s="126">
        <f t="shared" si="180"/>
        <v>0</v>
      </c>
      <c r="BP322" s="128">
        <f t="shared" si="173"/>
        <v>0</v>
      </c>
      <c r="BQ322" s="22"/>
      <c r="BR322" s="129"/>
      <c r="BS322" s="130"/>
      <c r="BT322" s="257" t="str">
        <f t="shared" si="174"/>
        <v/>
      </c>
      <c r="BU322" s="257" t="str">
        <f t="shared" si="175"/>
        <v/>
      </c>
      <c r="BV322" s="257" t="str">
        <f t="shared" si="176"/>
        <v/>
      </c>
      <c r="BW322" s="257" t="str">
        <f t="shared" si="177"/>
        <v/>
      </c>
      <c r="BX322" s="258">
        <f t="shared" si="178"/>
        <v>0</v>
      </c>
      <c r="BY322" s="129"/>
      <c r="BZ322" s="130"/>
      <c r="CA322" s="130" t="str">
        <f t="shared" si="146"/>
        <v/>
      </c>
      <c r="CB322" s="130" t="str">
        <f t="shared" si="147"/>
        <v/>
      </c>
      <c r="CC322" s="130" t="str">
        <f t="shared" si="148"/>
        <v/>
      </c>
      <c r="CD322" s="130" t="str">
        <f t="shared" si="149"/>
        <v/>
      </c>
      <c r="CE322" s="131">
        <f t="shared" si="181"/>
        <v>0</v>
      </c>
      <c r="CF322" s="259">
        <f t="shared" si="179"/>
        <v>0</v>
      </c>
      <c r="CG322" s="132"/>
      <c r="CH322" s="132"/>
      <c r="CI322" s="132"/>
    </row>
    <row r="323" spans="1:87" s="24" customFormat="1" ht="12.75" customHeight="1" outlineLevel="1" x14ac:dyDescent="0.2">
      <c r="A323" s="177" t="s">
        <v>59</v>
      </c>
      <c r="B323" s="312" t="s">
        <v>60</v>
      </c>
      <c r="C323" s="24">
        <v>315</v>
      </c>
      <c r="D323" s="137"/>
      <c r="E323" s="138"/>
      <c r="F323" s="56"/>
      <c r="G323" s="135"/>
      <c r="H323" s="136"/>
      <c r="I323" s="139"/>
      <c r="J323" s="57"/>
      <c r="K323" s="113"/>
      <c r="L323" s="113"/>
      <c r="M323" s="113"/>
      <c r="N323" s="113"/>
      <c r="O323" s="114">
        <f t="shared" si="150"/>
        <v>0</v>
      </c>
      <c r="P323" s="113"/>
      <c r="Q323" s="113"/>
      <c r="R323" s="113"/>
      <c r="S323" s="113"/>
      <c r="T323" s="114">
        <f t="shared" si="151"/>
        <v>0</v>
      </c>
      <c r="U323" s="113">
        <f t="shared" si="152"/>
        <v>0</v>
      </c>
      <c r="V323" s="136"/>
      <c r="W323" s="313"/>
      <c r="X323" s="313"/>
      <c r="Y323" s="313"/>
      <c r="Z323" s="117">
        <f t="shared" si="153"/>
        <v>0</v>
      </c>
      <c r="AA323" s="118">
        <f t="shared" si="154"/>
        <v>0</v>
      </c>
      <c r="AB323" s="121"/>
      <c r="AC323" s="121"/>
      <c r="AD323" s="121"/>
      <c r="AE323" s="117">
        <f t="shared" si="155"/>
        <v>0</v>
      </c>
      <c r="AF323" s="118">
        <f t="shared" si="156"/>
        <v>0</v>
      </c>
      <c r="AG323" s="120"/>
      <c r="AH323" s="120"/>
      <c r="AI323" s="121"/>
      <c r="AJ323" s="117">
        <f t="shared" si="157"/>
        <v>0</v>
      </c>
      <c r="AK323" s="119">
        <f t="shared" si="158"/>
        <v>0</v>
      </c>
      <c r="AL323" s="53"/>
      <c r="AM323" s="53"/>
      <c r="AN323" s="53"/>
      <c r="AO323" s="54">
        <f t="shared" si="159"/>
        <v>0</v>
      </c>
      <c r="AP323" s="122">
        <f t="shared" si="160"/>
        <v>0</v>
      </c>
      <c r="AQ323" s="123">
        <f t="shared" si="161"/>
        <v>0</v>
      </c>
      <c r="AR323" s="123">
        <f t="shared" si="162"/>
        <v>0</v>
      </c>
      <c r="AS323" s="313"/>
      <c r="AT323" s="313"/>
      <c r="AU323" s="314"/>
      <c r="AV323" s="125">
        <f t="shared" si="163"/>
        <v>0</v>
      </c>
      <c r="AW323" s="119">
        <f t="shared" si="164"/>
        <v>0</v>
      </c>
      <c r="AX323" s="120"/>
      <c r="AY323" s="120"/>
      <c r="AZ323" s="127"/>
      <c r="BA323" s="126">
        <f t="shared" si="165"/>
        <v>0</v>
      </c>
      <c r="BB323" s="119">
        <f t="shared" si="166"/>
        <v>0</v>
      </c>
      <c r="BC323" s="120"/>
      <c r="BD323" s="120"/>
      <c r="BE323" s="127"/>
      <c r="BF323" s="126">
        <f t="shared" si="167"/>
        <v>0</v>
      </c>
      <c r="BG323" s="119">
        <f t="shared" si="168"/>
        <v>0</v>
      </c>
      <c r="BH323" s="120"/>
      <c r="BI323" s="120"/>
      <c r="BJ323" s="127"/>
      <c r="BK323" s="126">
        <f t="shared" si="169"/>
        <v>0</v>
      </c>
      <c r="BL323" s="119">
        <f t="shared" si="170"/>
        <v>0</v>
      </c>
      <c r="BM323" s="123">
        <f t="shared" si="171"/>
        <v>0</v>
      </c>
      <c r="BN323" s="123">
        <f t="shared" si="172"/>
        <v>0</v>
      </c>
      <c r="BO323" s="126">
        <f t="shared" si="180"/>
        <v>0</v>
      </c>
      <c r="BP323" s="128">
        <f t="shared" si="173"/>
        <v>0</v>
      </c>
      <c r="BQ323" s="22"/>
      <c r="BR323" s="129"/>
      <c r="BS323" s="130"/>
      <c r="BT323" s="257" t="str">
        <f t="shared" si="174"/>
        <v/>
      </c>
      <c r="BU323" s="257" t="str">
        <f t="shared" si="175"/>
        <v/>
      </c>
      <c r="BV323" s="257" t="str">
        <f t="shared" si="176"/>
        <v/>
      </c>
      <c r="BW323" s="257" t="str">
        <f t="shared" si="177"/>
        <v/>
      </c>
      <c r="BX323" s="258">
        <f t="shared" si="178"/>
        <v>0</v>
      </c>
      <c r="BY323" s="129"/>
      <c r="BZ323" s="130"/>
      <c r="CA323" s="130" t="str">
        <f t="shared" si="146"/>
        <v/>
      </c>
      <c r="CB323" s="130" t="str">
        <f t="shared" si="147"/>
        <v/>
      </c>
      <c r="CC323" s="130" t="str">
        <f t="shared" si="148"/>
        <v/>
      </c>
      <c r="CD323" s="130" t="str">
        <f t="shared" si="149"/>
        <v/>
      </c>
      <c r="CE323" s="131">
        <f t="shared" si="181"/>
        <v>0</v>
      </c>
      <c r="CF323" s="259">
        <f t="shared" si="179"/>
        <v>0</v>
      </c>
      <c r="CG323" s="132"/>
      <c r="CH323" s="132"/>
      <c r="CI323" s="132"/>
    </row>
    <row r="324" spans="1:87" s="24" customFormat="1" ht="12.75" customHeight="1" outlineLevel="1" x14ac:dyDescent="0.2">
      <c r="A324" s="177" t="s">
        <v>59</v>
      </c>
      <c r="B324" s="312" t="s">
        <v>60</v>
      </c>
      <c r="C324" s="24">
        <v>316</v>
      </c>
      <c r="D324" s="137"/>
      <c r="E324" s="138"/>
      <c r="F324" s="56"/>
      <c r="G324" s="135"/>
      <c r="H324" s="136"/>
      <c r="I324" s="139"/>
      <c r="J324" s="57"/>
      <c r="K324" s="113"/>
      <c r="L324" s="113"/>
      <c r="M324" s="113"/>
      <c r="N324" s="113"/>
      <c r="O324" s="114">
        <f t="shared" si="150"/>
        <v>0</v>
      </c>
      <c r="P324" s="113"/>
      <c r="Q324" s="113"/>
      <c r="R324" s="113"/>
      <c r="S324" s="113"/>
      <c r="T324" s="114">
        <f t="shared" si="151"/>
        <v>0</v>
      </c>
      <c r="U324" s="113">
        <f t="shared" si="152"/>
        <v>0</v>
      </c>
      <c r="V324" s="136"/>
      <c r="W324" s="313"/>
      <c r="X324" s="313"/>
      <c r="Y324" s="313"/>
      <c r="Z324" s="117">
        <f t="shared" si="153"/>
        <v>0</v>
      </c>
      <c r="AA324" s="118">
        <f t="shared" si="154"/>
        <v>0</v>
      </c>
      <c r="AB324" s="121"/>
      <c r="AC324" s="121"/>
      <c r="AD324" s="121"/>
      <c r="AE324" s="117">
        <f t="shared" si="155"/>
        <v>0</v>
      </c>
      <c r="AF324" s="118">
        <f t="shared" si="156"/>
        <v>0</v>
      </c>
      <c r="AG324" s="120"/>
      <c r="AH324" s="120"/>
      <c r="AI324" s="121"/>
      <c r="AJ324" s="117">
        <f t="shared" si="157"/>
        <v>0</v>
      </c>
      <c r="AK324" s="119">
        <f t="shared" si="158"/>
        <v>0</v>
      </c>
      <c r="AL324" s="53"/>
      <c r="AM324" s="53"/>
      <c r="AN324" s="53"/>
      <c r="AO324" s="54">
        <f t="shared" si="159"/>
        <v>0</v>
      </c>
      <c r="AP324" s="122">
        <f t="shared" si="160"/>
        <v>0</v>
      </c>
      <c r="AQ324" s="123">
        <f t="shared" si="161"/>
        <v>0</v>
      </c>
      <c r="AR324" s="123">
        <f t="shared" si="162"/>
        <v>0</v>
      </c>
      <c r="AS324" s="313"/>
      <c r="AT324" s="313"/>
      <c r="AU324" s="314"/>
      <c r="AV324" s="125">
        <f t="shared" si="163"/>
        <v>0</v>
      </c>
      <c r="AW324" s="119">
        <f t="shared" si="164"/>
        <v>0</v>
      </c>
      <c r="AX324" s="120"/>
      <c r="AY324" s="120"/>
      <c r="AZ324" s="127"/>
      <c r="BA324" s="126">
        <f t="shared" si="165"/>
        <v>0</v>
      </c>
      <c r="BB324" s="119">
        <f t="shared" si="166"/>
        <v>0</v>
      </c>
      <c r="BC324" s="120"/>
      <c r="BD324" s="120"/>
      <c r="BE324" s="127"/>
      <c r="BF324" s="126">
        <f t="shared" si="167"/>
        <v>0</v>
      </c>
      <c r="BG324" s="119">
        <f t="shared" si="168"/>
        <v>0</v>
      </c>
      <c r="BH324" s="120"/>
      <c r="BI324" s="120"/>
      <c r="BJ324" s="127"/>
      <c r="BK324" s="126">
        <f t="shared" si="169"/>
        <v>0</v>
      </c>
      <c r="BL324" s="119">
        <f t="shared" si="170"/>
        <v>0</v>
      </c>
      <c r="BM324" s="123">
        <f t="shared" si="171"/>
        <v>0</v>
      </c>
      <c r="BN324" s="123">
        <f t="shared" si="172"/>
        <v>0</v>
      </c>
      <c r="BO324" s="126">
        <f t="shared" si="180"/>
        <v>0</v>
      </c>
      <c r="BP324" s="128">
        <f t="shared" si="173"/>
        <v>0</v>
      </c>
      <c r="BQ324" s="22"/>
      <c r="BR324" s="129"/>
      <c r="BS324" s="130"/>
      <c r="BT324" s="257" t="str">
        <f t="shared" si="174"/>
        <v/>
      </c>
      <c r="BU324" s="257" t="str">
        <f t="shared" si="175"/>
        <v/>
      </c>
      <c r="BV324" s="257" t="str">
        <f t="shared" si="176"/>
        <v/>
      </c>
      <c r="BW324" s="257" t="str">
        <f t="shared" si="177"/>
        <v/>
      </c>
      <c r="BX324" s="258">
        <f t="shared" si="178"/>
        <v>0</v>
      </c>
      <c r="BY324" s="129"/>
      <c r="BZ324" s="130"/>
      <c r="CA324" s="130" t="str">
        <f t="shared" si="146"/>
        <v/>
      </c>
      <c r="CB324" s="130" t="str">
        <f t="shared" si="147"/>
        <v/>
      </c>
      <c r="CC324" s="130" t="str">
        <f t="shared" si="148"/>
        <v/>
      </c>
      <c r="CD324" s="130" t="str">
        <f t="shared" si="149"/>
        <v/>
      </c>
      <c r="CE324" s="131">
        <f t="shared" si="181"/>
        <v>0</v>
      </c>
      <c r="CF324" s="259">
        <f t="shared" si="179"/>
        <v>0</v>
      </c>
      <c r="CG324" s="132"/>
      <c r="CH324" s="132"/>
      <c r="CI324" s="132"/>
    </row>
    <row r="325" spans="1:87" s="24" customFormat="1" ht="12.75" customHeight="1" outlineLevel="1" x14ac:dyDescent="0.2">
      <c r="A325" s="177" t="s">
        <v>59</v>
      </c>
      <c r="B325" s="312" t="s">
        <v>60</v>
      </c>
      <c r="C325" s="24">
        <v>317</v>
      </c>
      <c r="D325" s="137"/>
      <c r="E325" s="138"/>
      <c r="F325" s="56"/>
      <c r="G325" s="135"/>
      <c r="H325" s="136"/>
      <c r="I325" s="139"/>
      <c r="J325" s="57"/>
      <c r="K325" s="113"/>
      <c r="L325" s="113"/>
      <c r="M325" s="113"/>
      <c r="N325" s="113"/>
      <c r="O325" s="114">
        <f t="shared" si="150"/>
        <v>0</v>
      </c>
      <c r="P325" s="113"/>
      <c r="Q325" s="113"/>
      <c r="R325" s="113"/>
      <c r="S325" s="113"/>
      <c r="T325" s="114">
        <f t="shared" si="151"/>
        <v>0</v>
      </c>
      <c r="U325" s="113">
        <f t="shared" si="152"/>
        <v>0</v>
      </c>
      <c r="V325" s="136"/>
      <c r="W325" s="313"/>
      <c r="X325" s="313"/>
      <c r="Y325" s="313"/>
      <c r="Z325" s="117">
        <f t="shared" si="153"/>
        <v>0</v>
      </c>
      <c r="AA325" s="118">
        <f t="shared" si="154"/>
        <v>0</v>
      </c>
      <c r="AB325" s="121"/>
      <c r="AC325" s="121"/>
      <c r="AD325" s="121"/>
      <c r="AE325" s="117">
        <f t="shared" si="155"/>
        <v>0</v>
      </c>
      <c r="AF325" s="118">
        <f t="shared" si="156"/>
        <v>0</v>
      </c>
      <c r="AG325" s="120"/>
      <c r="AH325" s="120"/>
      <c r="AI325" s="121"/>
      <c r="AJ325" s="117">
        <f t="shared" si="157"/>
        <v>0</v>
      </c>
      <c r="AK325" s="119">
        <f t="shared" si="158"/>
        <v>0</v>
      </c>
      <c r="AL325" s="53"/>
      <c r="AM325" s="53"/>
      <c r="AN325" s="53"/>
      <c r="AO325" s="54">
        <f t="shared" si="159"/>
        <v>0</v>
      </c>
      <c r="AP325" s="122">
        <f t="shared" si="160"/>
        <v>0</v>
      </c>
      <c r="AQ325" s="123">
        <f t="shared" si="161"/>
        <v>0</v>
      </c>
      <c r="AR325" s="123">
        <f t="shared" si="162"/>
        <v>0</v>
      </c>
      <c r="AS325" s="313"/>
      <c r="AT325" s="313"/>
      <c r="AU325" s="314"/>
      <c r="AV325" s="125">
        <f t="shared" si="163"/>
        <v>0</v>
      </c>
      <c r="AW325" s="119">
        <f t="shared" si="164"/>
        <v>0</v>
      </c>
      <c r="AX325" s="120"/>
      <c r="AY325" s="120"/>
      <c r="AZ325" s="127"/>
      <c r="BA325" s="126">
        <f t="shared" si="165"/>
        <v>0</v>
      </c>
      <c r="BB325" s="119">
        <f t="shared" si="166"/>
        <v>0</v>
      </c>
      <c r="BC325" s="120"/>
      <c r="BD325" s="120"/>
      <c r="BE325" s="127"/>
      <c r="BF325" s="126">
        <f t="shared" si="167"/>
        <v>0</v>
      </c>
      <c r="BG325" s="119">
        <f t="shared" si="168"/>
        <v>0</v>
      </c>
      <c r="BH325" s="120"/>
      <c r="BI325" s="120"/>
      <c r="BJ325" s="127"/>
      <c r="BK325" s="126">
        <f t="shared" si="169"/>
        <v>0</v>
      </c>
      <c r="BL325" s="119">
        <f t="shared" si="170"/>
        <v>0</v>
      </c>
      <c r="BM325" s="123">
        <f t="shared" si="171"/>
        <v>0</v>
      </c>
      <c r="BN325" s="123">
        <f t="shared" si="172"/>
        <v>0</v>
      </c>
      <c r="BO325" s="126">
        <f t="shared" si="180"/>
        <v>0</v>
      </c>
      <c r="BP325" s="128">
        <f t="shared" si="173"/>
        <v>0</v>
      </c>
      <c r="BQ325" s="22"/>
      <c r="BR325" s="129"/>
      <c r="BS325" s="130"/>
      <c r="BT325" s="257" t="str">
        <f t="shared" si="174"/>
        <v/>
      </c>
      <c r="BU325" s="257" t="str">
        <f t="shared" si="175"/>
        <v/>
      </c>
      <c r="BV325" s="257" t="str">
        <f t="shared" si="176"/>
        <v/>
      </c>
      <c r="BW325" s="257" t="str">
        <f t="shared" si="177"/>
        <v/>
      </c>
      <c r="BX325" s="258">
        <f t="shared" si="178"/>
        <v>0</v>
      </c>
      <c r="BY325" s="129"/>
      <c r="BZ325" s="130"/>
      <c r="CA325" s="130" t="str">
        <f t="shared" si="146"/>
        <v/>
      </c>
      <c r="CB325" s="130" t="str">
        <f t="shared" si="147"/>
        <v/>
      </c>
      <c r="CC325" s="130" t="str">
        <f t="shared" si="148"/>
        <v/>
      </c>
      <c r="CD325" s="130" t="str">
        <f t="shared" si="149"/>
        <v/>
      </c>
      <c r="CE325" s="131">
        <f t="shared" si="181"/>
        <v>0</v>
      </c>
      <c r="CF325" s="259">
        <f t="shared" si="179"/>
        <v>0</v>
      </c>
      <c r="CG325" s="132"/>
      <c r="CH325" s="132"/>
      <c r="CI325" s="132"/>
    </row>
    <row r="326" spans="1:87" s="24" customFormat="1" ht="12.75" customHeight="1" outlineLevel="1" x14ac:dyDescent="0.2">
      <c r="A326" s="177" t="s">
        <v>59</v>
      </c>
      <c r="B326" s="312" t="s">
        <v>60</v>
      </c>
      <c r="C326" s="24">
        <v>318</v>
      </c>
      <c r="D326" s="137"/>
      <c r="E326" s="138"/>
      <c r="F326" s="56"/>
      <c r="G326" s="135"/>
      <c r="H326" s="136"/>
      <c r="I326" s="139"/>
      <c r="J326" s="57"/>
      <c r="K326" s="113"/>
      <c r="L326" s="113"/>
      <c r="M326" s="113"/>
      <c r="N326" s="113"/>
      <c r="O326" s="114">
        <f t="shared" si="150"/>
        <v>0</v>
      </c>
      <c r="P326" s="113"/>
      <c r="Q326" s="113"/>
      <c r="R326" s="113"/>
      <c r="S326" s="113"/>
      <c r="T326" s="114">
        <f t="shared" si="151"/>
        <v>0</v>
      </c>
      <c r="U326" s="113">
        <f t="shared" si="152"/>
        <v>0</v>
      </c>
      <c r="V326" s="136"/>
      <c r="W326" s="313"/>
      <c r="X326" s="313"/>
      <c r="Y326" s="313"/>
      <c r="Z326" s="117">
        <f t="shared" si="153"/>
        <v>0</v>
      </c>
      <c r="AA326" s="118">
        <f t="shared" si="154"/>
        <v>0</v>
      </c>
      <c r="AB326" s="121"/>
      <c r="AC326" s="121"/>
      <c r="AD326" s="121"/>
      <c r="AE326" s="117">
        <f t="shared" si="155"/>
        <v>0</v>
      </c>
      <c r="AF326" s="118">
        <f t="shared" si="156"/>
        <v>0</v>
      </c>
      <c r="AG326" s="120"/>
      <c r="AH326" s="120"/>
      <c r="AI326" s="121"/>
      <c r="AJ326" s="117">
        <f t="shared" si="157"/>
        <v>0</v>
      </c>
      <c r="AK326" s="119">
        <f t="shared" si="158"/>
        <v>0</v>
      </c>
      <c r="AL326" s="53"/>
      <c r="AM326" s="53"/>
      <c r="AN326" s="53"/>
      <c r="AO326" s="54">
        <f t="shared" si="159"/>
        <v>0</v>
      </c>
      <c r="AP326" s="122">
        <f t="shared" si="160"/>
        <v>0</v>
      </c>
      <c r="AQ326" s="123">
        <f t="shared" si="161"/>
        <v>0</v>
      </c>
      <c r="AR326" s="123">
        <f t="shared" si="162"/>
        <v>0</v>
      </c>
      <c r="AS326" s="313"/>
      <c r="AT326" s="313"/>
      <c r="AU326" s="314"/>
      <c r="AV326" s="125">
        <f t="shared" si="163"/>
        <v>0</v>
      </c>
      <c r="AW326" s="119">
        <f t="shared" si="164"/>
        <v>0</v>
      </c>
      <c r="AX326" s="120"/>
      <c r="AY326" s="120"/>
      <c r="AZ326" s="127"/>
      <c r="BA326" s="126">
        <f t="shared" si="165"/>
        <v>0</v>
      </c>
      <c r="BB326" s="119">
        <f t="shared" si="166"/>
        <v>0</v>
      </c>
      <c r="BC326" s="120"/>
      <c r="BD326" s="120"/>
      <c r="BE326" s="127"/>
      <c r="BF326" s="126">
        <f t="shared" si="167"/>
        <v>0</v>
      </c>
      <c r="BG326" s="119">
        <f t="shared" si="168"/>
        <v>0</v>
      </c>
      <c r="BH326" s="120"/>
      <c r="BI326" s="120"/>
      <c r="BJ326" s="127"/>
      <c r="BK326" s="126">
        <f t="shared" si="169"/>
        <v>0</v>
      </c>
      <c r="BL326" s="119">
        <f t="shared" si="170"/>
        <v>0</v>
      </c>
      <c r="BM326" s="123">
        <f t="shared" si="171"/>
        <v>0</v>
      </c>
      <c r="BN326" s="123">
        <f t="shared" si="172"/>
        <v>0</v>
      </c>
      <c r="BO326" s="126">
        <f t="shared" si="180"/>
        <v>0</v>
      </c>
      <c r="BP326" s="128">
        <f t="shared" si="173"/>
        <v>0</v>
      </c>
      <c r="BQ326" s="22"/>
      <c r="BR326" s="129"/>
      <c r="BS326" s="130"/>
      <c r="BT326" s="257" t="str">
        <f t="shared" si="174"/>
        <v/>
      </c>
      <c r="BU326" s="257" t="str">
        <f t="shared" si="175"/>
        <v/>
      </c>
      <c r="BV326" s="257" t="str">
        <f t="shared" si="176"/>
        <v/>
      </c>
      <c r="BW326" s="257" t="str">
        <f t="shared" si="177"/>
        <v/>
      </c>
      <c r="BX326" s="258">
        <f t="shared" si="178"/>
        <v>0</v>
      </c>
      <c r="BY326" s="129"/>
      <c r="BZ326" s="130"/>
      <c r="CA326" s="130" t="str">
        <f t="shared" si="146"/>
        <v/>
      </c>
      <c r="CB326" s="130" t="str">
        <f t="shared" si="147"/>
        <v/>
      </c>
      <c r="CC326" s="130" t="str">
        <f t="shared" si="148"/>
        <v/>
      </c>
      <c r="CD326" s="130" t="str">
        <f t="shared" si="149"/>
        <v/>
      </c>
      <c r="CE326" s="131">
        <f t="shared" si="181"/>
        <v>0</v>
      </c>
      <c r="CF326" s="259">
        <f t="shared" si="179"/>
        <v>0</v>
      </c>
      <c r="CG326" s="132"/>
      <c r="CH326" s="132"/>
      <c r="CI326" s="132"/>
    </row>
    <row r="327" spans="1:87" s="24" customFormat="1" ht="12.75" customHeight="1" outlineLevel="1" x14ac:dyDescent="0.2">
      <c r="A327" s="177" t="s">
        <v>59</v>
      </c>
      <c r="B327" s="312" t="s">
        <v>60</v>
      </c>
      <c r="C327" s="24">
        <v>319</v>
      </c>
      <c r="D327" s="137"/>
      <c r="E327" s="138"/>
      <c r="F327" s="56"/>
      <c r="G327" s="135"/>
      <c r="H327" s="136"/>
      <c r="I327" s="139"/>
      <c r="J327" s="57"/>
      <c r="K327" s="113"/>
      <c r="L327" s="113"/>
      <c r="M327" s="113"/>
      <c r="N327" s="113"/>
      <c r="O327" s="114">
        <f t="shared" si="150"/>
        <v>0</v>
      </c>
      <c r="P327" s="113"/>
      <c r="Q327" s="113"/>
      <c r="R327" s="113"/>
      <c r="S327" s="113"/>
      <c r="T327" s="114">
        <f t="shared" si="151"/>
        <v>0</v>
      </c>
      <c r="U327" s="113">
        <f t="shared" si="152"/>
        <v>0</v>
      </c>
      <c r="V327" s="136"/>
      <c r="W327" s="313"/>
      <c r="X327" s="313"/>
      <c r="Y327" s="313"/>
      <c r="Z327" s="117">
        <f t="shared" si="153"/>
        <v>0</v>
      </c>
      <c r="AA327" s="118">
        <f t="shared" si="154"/>
        <v>0</v>
      </c>
      <c r="AB327" s="121"/>
      <c r="AC327" s="121"/>
      <c r="AD327" s="121"/>
      <c r="AE327" s="117">
        <f t="shared" si="155"/>
        <v>0</v>
      </c>
      <c r="AF327" s="118">
        <f t="shared" si="156"/>
        <v>0</v>
      </c>
      <c r="AG327" s="120"/>
      <c r="AH327" s="120"/>
      <c r="AI327" s="121"/>
      <c r="AJ327" s="117">
        <f t="shared" si="157"/>
        <v>0</v>
      </c>
      <c r="AK327" s="119">
        <f t="shared" si="158"/>
        <v>0</v>
      </c>
      <c r="AL327" s="53"/>
      <c r="AM327" s="53"/>
      <c r="AN327" s="53"/>
      <c r="AO327" s="54">
        <f t="shared" si="159"/>
        <v>0</v>
      </c>
      <c r="AP327" s="122">
        <f t="shared" si="160"/>
        <v>0</v>
      </c>
      <c r="AQ327" s="123">
        <f t="shared" si="161"/>
        <v>0</v>
      </c>
      <c r="AR327" s="123">
        <f t="shared" si="162"/>
        <v>0</v>
      </c>
      <c r="AS327" s="313"/>
      <c r="AT327" s="313"/>
      <c r="AU327" s="314"/>
      <c r="AV327" s="125">
        <f t="shared" si="163"/>
        <v>0</v>
      </c>
      <c r="AW327" s="119">
        <f t="shared" si="164"/>
        <v>0</v>
      </c>
      <c r="AX327" s="120"/>
      <c r="AY327" s="120"/>
      <c r="AZ327" s="127"/>
      <c r="BA327" s="126">
        <f t="shared" si="165"/>
        <v>0</v>
      </c>
      <c r="BB327" s="119">
        <f t="shared" si="166"/>
        <v>0</v>
      </c>
      <c r="BC327" s="120"/>
      <c r="BD327" s="120"/>
      <c r="BE327" s="127"/>
      <c r="BF327" s="126">
        <f t="shared" si="167"/>
        <v>0</v>
      </c>
      <c r="BG327" s="119">
        <f t="shared" si="168"/>
        <v>0</v>
      </c>
      <c r="BH327" s="120"/>
      <c r="BI327" s="120"/>
      <c r="BJ327" s="127"/>
      <c r="BK327" s="126">
        <f t="shared" si="169"/>
        <v>0</v>
      </c>
      <c r="BL327" s="119">
        <f t="shared" si="170"/>
        <v>0</v>
      </c>
      <c r="BM327" s="123">
        <f t="shared" si="171"/>
        <v>0</v>
      </c>
      <c r="BN327" s="123">
        <f t="shared" si="172"/>
        <v>0</v>
      </c>
      <c r="BO327" s="126">
        <f t="shared" si="180"/>
        <v>0</v>
      </c>
      <c r="BP327" s="128">
        <f t="shared" si="173"/>
        <v>0</v>
      </c>
      <c r="BQ327" s="22"/>
      <c r="BR327" s="129"/>
      <c r="BS327" s="130"/>
      <c r="BT327" s="257" t="str">
        <f t="shared" si="174"/>
        <v/>
      </c>
      <c r="BU327" s="257" t="str">
        <f t="shared" si="175"/>
        <v/>
      </c>
      <c r="BV327" s="257" t="str">
        <f t="shared" si="176"/>
        <v/>
      </c>
      <c r="BW327" s="257" t="str">
        <f t="shared" si="177"/>
        <v/>
      </c>
      <c r="BX327" s="258">
        <f t="shared" si="178"/>
        <v>0</v>
      </c>
      <c r="BY327" s="129"/>
      <c r="BZ327" s="130"/>
      <c r="CA327" s="130" t="str">
        <f t="shared" si="146"/>
        <v/>
      </c>
      <c r="CB327" s="130" t="str">
        <f t="shared" si="147"/>
        <v/>
      </c>
      <c r="CC327" s="130" t="str">
        <f t="shared" si="148"/>
        <v/>
      </c>
      <c r="CD327" s="130" t="str">
        <f t="shared" si="149"/>
        <v/>
      </c>
      <c r="CE327" s="131">
        <f t="shared" si="181"/>
        <v>0</v>
      </c>
      <c r="CF327" s="259">
        <f t="shared" si="179"/>
        <v>0</v>
      </c>
      <c r="CG327" s="132"/>
      <c r="CH327" s="132"/>
      <c r="CI327" s="132"/>
    </row>
    <row r="328" spans="1:87" s="24" customFormat="1" ht="12.75" customHeight="1" outlineLevel="1" x14ac:dyDescent="0.2">
      <c r="A328" s="177" t="s">
        <v>59</v>
      </c>
      <c r="B328" s="312" t="s">
        <v>60</v>
      </c>
      <c r="C328" s="24">
        <v>320</v>
      </c>
      <c r="D328" s="137"/>
      <c r="E328" s="138"/>
      <c r="F328" s="56"/>
      <c r="G328" s="135"/>
      <c r="H328" s="136"/>
      <c r="I328" s="139"/>
      <c r="J328" s="57"/>
      <c r="K328" s="113"/>
      <c r="L328" s="113"/>
      <c r="M328" s="113"/>
      <c r="N328" s="113"/>
      <c r="O328" s="114">
        <f t="shared" si="150"/>
        <v>0</v>
      </c>
      <c r="P328" s="113"/>
      <c r="Q328" s="113"/>
      <c r="R328" s="113"/>
      <c r="S328" s="113"/>
      <c r="T328" s="114">
        <f t="shared" si="151"/>
        <v>0</v>
      </c>
      <c r="U328" s="113">
        <f t="shared" si="152"/>
        <v>0</v>
      </c>
      <c r="V328" s="136"/>
      <c r="W328" s="313"/>
      <c r="X328" s="313"/>
      <c r="Y328" s="313"/>
      <c r="Z328" s="117">
        <f t="shared" si="153"/>
        <v>0</v>
      </c>
      <c r="AA328" s="118">
        <f t="shared" si="154"/>
        <v>0</v>
      </c>
      <c r="AB328" s="121"/>
      <c r="AC328" s="121"/>
      <c r="AD328" s="121"/>
      <c r="AE328" s="117">
        <f t="shared" si="155"/>
        <v>0</v>
      </c>
      <c r="AF328" s="118">
        <f t="shared" si="156"/>
        <v>0</v>
      </c>
      <c r="AG328" s="120"/>
      <c r="AH328" s="120"/>
      <c r="AI328" s="121"/>
      <c r="AJ328" s="117">
        <f t="shared" si="157"/>
        <v>0</v>
      </c>
      <c r="AK328" s="119">
        <f t="shared" si="158"/>
        <v>0</v>
      </c>
      <c r="AL328" s="53"/>
      <c r="AM328" s="53"/>
      <c r="AN328" s="53"/>
      <c r="AO328" s="54">
        <f t="shared" si="159"/>
        <v>0</v>
      </c>
      <c r="AP328" s="122">
        <f t="shared" si="160"/>
        <v>0</v>
      </c>
      <c r="AQ328" s="123">
        <f t="shared" si="161"/>
        <v>0</v>
      </c>
      <c r="AR328" s="123">
        <f t="shared" si="162"/>
        <v>0</v>
      </c>
      <c r="AS328" s="313"/>
      <c r="AT328" s="313"/>
      <c r="AU328" s="314"/>
      <c r="AV328" s="125">
        <f t="shared" si="163"/>
        <v>0</v>
      </c>
      <c r="AW328" s="119">
        <f t="shared" si="164"/>
        <v>0</v>
      </c>
      <c r="AX328" s="120"/>
      <c r="AY328" s="120"/>
      <c r="AZ328" s="127"/>
      <c r="BA328" s="126">
        <f t="shared" si="165"/>
        <v>0</v>
      </c>
      <c r="BB328" s="119">
        <f t="shared" si="166"/>
        <v>0</v>
      </c>
      <c r="BC328" s="120"/>
      <c r="BD328" s="120"/>
      <c r="BE328" s="127"/>
      <c r="BF328" s="126">
        <f t="shared" si="167"/>
        <v>0</v>
      </c>
      <c r="BG328" s="119">
        <f t="shared" si="168"/>
        <v>0</v>
      </c>
      <c r="BH328" s="120"/>
      <c r="BI328" s="120"/>
      <c r="BJ328" s="127"/>
      <c r="BK328" s="126">
        <f t="shared" si="169"/>
        <v>0</v>
      </c>
      <c r="BL328" s="119">
        <f t="shared" si="170"/>
        <v>0</v>
      </c>
      <c r="BM328" s="123">
        <f t="shared" si="171"/>
        <v>0</v>
      </c>
      <c r="BN328" s="123">
        <f t="shared" si="172"/>
        <v>0</v>
      </c>
      <c r="BO328" s="126">
        <f t="shared" si="180"/>
        <v>0</v>
      </c>
      <c r="BP328" s="128">
        <f t="shared" si="173"/>
        <v>0</v>
      </c>
      <c r="BQ328" s="22"/>
      <c r="BR328" s="129"/>
      <c r="BS328" s="130"/>
      <c r="BT328" s="257" t="str">
        <f t="shared" si="174"/>
        <v/>
      </c>
      <c r="BU328" s="257" t="str">
        <f t="shared" si="175"/>
        <v/>
      </c>
      <c r="BV328" s="257" t="str">
        <f t="shared" si="176"/>
        <v/>
      </c>
      <c r="BW328" s="257" t="str">
        <f t="shared" si="177"/>
        <v/>
      </c>
      <c r="BX328" s="258">
        <f t="shared" si="178"/>
        <v>0</v>
      </c>
      <c r="BY328" s="129"/>
      <c r="BZ328" s="130"/>
      <c r="CA328" s="130" t="str">
        <f t="shared" si="146"/>
        <v/>
      </c>
      <c r="CB328" s="130" t="str">
        <f t="shared" si="147"/>
        <v/>
      </c>
      <c r="CC328" s="130" t="str">
        <f t="shared" si="148"/>
        <v/>
      </c>
      <c r="CD328" s="130" t="str">
        <f t="shared" si="149"/>
        <v/>
      </c>
      <c r="CE328" s="131">
        <f t="shared" si="181"/>
        <v>0</v>
      </c>
      <c r="CF328" s="259">
        <f t="shared" si="179"/>
        <v>0</v>
      </c>
      <c r="CG328" s="132"/>
      <c r="CH328" s="132"/>
      <c r="CI328" s="132"/>
    </row>
    <row r="329" spans="1:87" s="24" customFormat="1" ht="12.75" customHeight="1" outlineLevel="1" x14ac:dyDescent="0.2">
      <c r="A329" s="177" t="s">
        <v>59</v>
      </c>
      <c r="B329" s="312" t="s">
        <v>60</v>
      </c>
      <c r="C329" s="24">
        <v>321</v>
      </c>
      <c r="D329" s="137"/>
      <c r="E329" s="138"/>
      <c r="F329" s="56"/>
      <c r="G329" s="135"/>
      <c r="H329" s="136"/>
      <c r="I329" s="139"/>
      <c r="J329" s="57"/>
      <c r="K329" s="113"/>
      <c r="L329" s="113"/>
      <c r="M329" s="113"/>
      <c r="N329" s="113"/>
      <c r="O329" s="114">
        <f t="shared" si="150"/>
        <v>0</v>
      </c>
      <c r="P329" s="113"/>
      <c r="Q329" s="113"/>
      <c r="R329" s="113"/>
      <c r="S329" s="113"/>
      <c r="T329" s="114">
        <f t="shared" si="151"/>
        <v>0</v>
      </c>
      <c r="U329" s="113">
        <f t="shared" si="152"/>
        <v>0</v>
      </c>
      <c r="V329" s="136"/>
      <c r="W329" s="313"/>
      <c r="X329" s="313"/>
      <c r="Y329" s="313"/>
      <c r="Z329" s="117">
        <f t="shared" si="153"/>
        <v>0</v>
      </c>
      <c r="AA329" s="118">
        <f t="shared" si="154"/>
        <v>0</v>
      </c>
      <c r="AB329" s="121"/>
      <c r="AC329" s="121"/>
      <c r="AD329" s="121"/>
      <c r="AE329" s="117">
        <f t="shared" si="155"/>
        <v>0</v>
      </c>
      <c r="AF329" s="118">
        <f t="shared" si="156"/>
        <v>0</v>
      </c>
      <c r="AG329" s="120"/>
      <c r="AH329" s="120"/>
      <c r="AI329" s="121"/>
      <c r="AJ329" s="117">
        <f t="shared" si="157"/>
        <v>0</v>
      </c>
      <c r="AK329" s="119">
        <f t="shared" si="158"/>
        <v>0</v>
      </c>
      <c r="AL329" s="53"/>
      <c r="AM329" s="53"/>
      <c r="AN329" s="53"/>
      <c r="AO329" s="54">
        <f t="shared" si="159"/>
        <v>0</v>
      </c>
      <c r="AP329" s="122">
        <f t="shared" si="160"/>
        <v>0</v>
      </c>
      <c r="AQ329" s="123">
        <f t="shared" si="161"/>
        <v>0</v>
      </c>
      <c r="AR329" s="123">
        <f t="shared" si="162"/>
        <v>0</v>
      </c>
      <c r="AS329" s="313"/>
      <c r="AT329" s="313"/>
      <c r="AU329" s="314"/>
      <c r="AV329" s="125">
        <f t="shared" si="163"/>
        <v>0</v>
      </c>
      <c r="AW329" s="119">
        <f t="shared" si="164"/>
        <v>0</v>
      </c>
      <c r="AX329" s="120"/>
      <c r="AY329" s="120"/>
      <c r="AZ329" s="127"/>
      <c r="BA329" s="126">
        <f t="shared" si="165"/>
        <v>0</v>
      </c>
      <c r="BB329" s="119">
        <f t="shared" si="166"/>
        <v>0</v>
      </c>
      <c r="BC329" s="120"/>
      <c r="BD329" s="120"/>
      <c r="BE329" s="127"/>
      <c r="BF329" s="126">
        <f t="shared" si="167"/>
        <v>0</v>
      </c>
      <c r="BG329" s="119">
        <f t="shared" si="168"/>
        <v>0</v>
      </c>
      <c r="BH329" s="120"/>
      <c r="BI329" s="120"/>
      <c r="BJ329" s="127"/>
      <c r="BK329" s="126">
        <f t="shared" si="169"/>
        <v>0</v>
      </c>
      <c r="BL329" s="119">
        <f t="shared" si="170"/>
        <v>0</v>
      </c>
      <c r="BM329" s="123">
        <f t="shared" si="171"/>
        <v>0</v>
      </c>
      <c r="BN329" s="123">
        <f t="shared" si="172"/>
        <v>0</v>
      </c>
      <c r="BO329" s="126">
        <f t="shared" si="180"/>
        <v>0</v>
      </c>
      <c r="BP329" s="128">
        <f t="shared" si="173"/>
        <v>0</v>
      </c>
      <c r="BQ329" s="22"/>
      <c r="BR329" s="129"/>
      <c r="BS329" s="130"/>
      <c r="BT329" s="257" t="str">
        <f t="shared" si="174"/>
        <v/>
      </c>
      <c r="BU329" s="257" t="str">
        <f t="shared" si="175"/>
        <v/>
      </c>
      <c r="BV329" s="257" t="str">
        <f t="shared" si="176"/>
        <v/>
      </c>
      <c r="BW329" s="257" t="str">
        <f t="shared" si="177"/>
        <v/>
      </c>
      <c r="BX329" s="258">
        <f t="shared" si="178"/>
        <v>0</v>
      </c>
      <c r="BY329" s="129"/>
      <c r="BZ329" s="130"/>
      <c r="CA329" s="130" t="str">
        <f t="shared" ref="CA329:CA392" si="182">IF(OR($BY329="Jan", $BY329="Feb", $BY329="Mar"), $BZ329, "")</f>
        <v/>
      </c>
      <c r="CB329" s="130" t="str">
        <f t="shared" ref="CB329:CB392" si="183">IF(OR($BY329="Apr", $BY329="May", $BY329="Jun"), $BZ329, "")</f>
        <v/>
      </c>
      <c r="CC329" s="130" t="str">
        <f t="shared" ref="CC329:CC392" si="184">IF(OR($BY329="Jul", $BY329="Aug", $BY329="Sep"), $BZ329, "")</f>
        <v/>
      </c>
      <c r="CD329" s="130" t="str">
        <f t="shared" ref="CD329:CD392" si="185">IF(OR($BY329="Oct", $BY329="Nov", $BY329="Dec"), $BZ329, "")</f>
        <v/>
      </c>
      <c r="CE329" s="131">
        <f t="shared" si="181"/>
        <v>0</v>
      </c>
      <c r="CF329" s="259">
        <f t="shared" si="179"/>
        <v>0</v>
      </c>
      <c r="CG329" s="132"/>
      <c r="CH329" s="132"/>
      <c r="CI329" s="132"/>
    </row>
    <row r="330" spans="1:87" s="24" customFormat="1" ht="12.75" customHeight="1" outlineLevel="1" x14ac:dyDescent="0.2">
      <c r="A330" s="177" t="s">
        <v>59</v>
      </c>
      <c r="B330" s="312" t="s">
        <v>60</v>
      </c>
      <c r="C330" s="24">
        <v>322</v>
      </c>
      <c r="D330" s="137"/>
      <c r="E330" s="138"/>
      <c r="F330" s="56"/>
      <c r="G330" s="135"/>
      <c r="H330" s="136"/>
      <c r="I330" s="139"/>
      <c r="J330" s="57"/>
      <c r="K330" s="113"/>
      <c r="L330" s="113"/>
      <c r="M330" s="113"/>
      <c r="N330" s="113"/>
      <c r="O330" s="114">
        <f t="shared" ref="O330:O393" si="186">SUM(K330:N330)</f>
        <v>0</v>
      </c>
      <c r="P330" s="113"/>
      <c r="Q330" s="113"/>
      <c r="R330" s="113"/>
      <c r="S330" s="113"/>
      <c r="T330" s="114">
        <f t="shared" ref="T330:T393" si="187">SUM(P330:S330)</f>
        <v>0</v>
      </c>
      <c r="U330" s="113">
        <f t="shared" ref="U330:U393" si="188">J330+O330-T330</f>
        <v>0</v>
      </c>
      <c r="V330" s="136"/>
      <c r="W330" s="313"/>
      <c r="X330" s="313"/>
      <c r="Y330" s="313"/>
      <c r="Z330" s="117">
        <f t="shared" ref="Z330:Z393" si="189">SUM(W330:Y330)</f>
        <v>0</v>
      </c>
      <c r="AA330" s="118">
        <f t="shared" ref="AA330:AA393" si="190">Z330-K330</f>
        <v>0</v>
      </c>
      <c r="AB330" s="121"/>
      <c r="AC330" s="121"/>
      <c r="AD330" s="121"/>
      <c r="AE330" s="117">
        <f t="shared" ref="AE330:AE393" si="191">SUM(AB330:AD330)</f>
        <v>0</v>
      </c>
      <c r="AF330" s="118">
        <f t="shared" ref="AF330:AF393" si="192">AE330-L330</f>
        <v>0</v>
      </c>
      <c r="AG330" s="120"/>
      <c r="AH330" s="120"/>
      <c r="AI330" s="121"/>
      <c r="AJ330" s="117">
        <f t="shared" ref="AJ330:AJ393" si="193">SUM(AG330:AI330)</f>
        <v>0</v>
      </c>
      <c r="AK330" s="119">
        <f t="shared" ref="AK330:AK393" si="194">AJ330-M330</f>
        <v>0</v>
      </c>
      <c r="AL330" s="53"/>
      <c r="AM330" s="53"/>
      <c r="AN330" s="53"/>
      <c r="AO330" s="54">
        <f t="shared" ref="AO330:AO393" si="195">SUM(AL330:AN330)</f>
        <v>0</v>
      </c>
      <c r="AP330" s="122">
        <f t="shared" ref="AP330:AP393" si="196">AO330-N330</f>
        <v>0</v>
      </c>
      <c r="AQ330" s="123">
        <f t="shared" ref="AQ330:AQ393" si="197">Z330+AE330+AJ330+AO330</f>
        <v>0</v>
      </c>
      <c r="AR330" s="123">
        <f t="shared" ref="AR330:AR393" si="198">AQ330-O330</f>
        <v>0</v>
      </c>
      <c r="AS330" s="313"/>
      <c r="AT330" s="313"/>
      <c r="AU330" s="314"/>
      <c r="AV330" s="125">
        <f t="shared" ref="AV330:AV393" si="199">SUM(AS330:AU330)</f>
        <v>0</v>
      </c>
      <c r="AW330" s="119">
        <f t="shared" ref="AW330:AW393" si="200">AV330-P330</f>
        <v>0</v>
      </c>
      <c r="AX330" s="120"/>
      <c r="AY330" s="120"/>
      <c r="AZ330" s="127"/>
      <c r="BA330" s="126">
        <f t="shared" ref="BA330:BA393" si="201">SUM(AX330:AZ330)</f>
        <v>0</v>
      </c>
      <c r="BB330" s="119">
        <f t="shared" ref="BB330:BB393" si="202">BA330-Q330</f>
        <v>0</v>
      </c>
      <c r="BC330" s="120"/>
      <c r="BD330" s="120"/>
      <c r="BE330" s="127"/>
      <c r="BF330" s="126">
        <f t="shared" ref="BF330:BF393" si="203">SUM(BC330:BE330)</f>
        <v>0</v>
      </c>
      <c r="BG330" s="119">
        <f t="shared" ref="BG330:BG393" si="204">BF330-R330</f>
        <v>0</v>
      </c>
      <c r="BH330" s="120"/>
      <c r="BI330" s="120"/>
      <c r="BJ330" s="127"/>
      <c r="BK330" s="126">
        <f t="shared" ref="BK330:BK393" si="205">SUM(BH330:BJ330)</f>
        <v>0</v>
      </c>
      <c r="BL330" s="119">
        <f t="shared" ref="BL330:BL393" si="206">BK330-S330</f>
        <v>0</v>
      </c>
      <c r="BM330" s="123">
        <f t="shared" ref="BM330:BM393" si="207">AV330+BA330+BF330+BK330</f>
        <v>0</v>
      </c>
      <c r="BN330" s="123">
        <f t="shared" ref="BN330:BN393" si="208">BM330-T330</f>
        <v>0</v>
      </c>
      <c r="BO330" s="126">
        <f t="shared" si="180"/>
        <v>0</v>
      </c>
      <c r="BP330" s="128">
        <f t="shared" ref="BP330:BP393" si="209">BO330-U330</f>
        <v>0</v>
      </c>
      <c r="BQ330" s="22"/>
      <c r="BR330" s="129"/>
      <c r="BS330" s="130"/>
      <c r="BT330" s="257" t="str">
        <f t="shared" ref="BT330:BT393" si="210">IF(OR($BR330="Jan", $BR330="Feb", $BR330="Mar"), $BS330, "")</f>
        <v/>
      </c>
      <c r="BU330" s="257" t="str">
        <f t="shared" ref="BU330:BU393" si="211">IF(OR($BR330="Apr", $BR330="May", $BR330="Jun"), $BS330, "")</f>
        <v/>
      </c>
      <c r="BV330" s="257" t="str">
        <f t="shared" ref="BV330:BV393" si="212">IF(OR($BR330="Jul", $BR330="Aug", $BR330="Sep"), $BS330, "")</f>
        <v/>
      </c>
      <c r="BW330" s="257" t="str">
        <f t="shared" ref="BW330:BW393" si="213">IF(OR($BR330="Oct", $BR330="Nov", $BR330="Dec"), $BS330, "")</f>
        <v/>
      </c>
      <c r="BX330" s="258">
        <f t="shared" ref="BX330:BX393" si="214">SUM(BT330:BW330)</f>
        <v>0</v>
      </c>
      <c r="BY330" s="129"/>
      <c r="BZ330" s="130"/>
      <c r="CA330" s="130" t="str">
        <f t="shared" si="182"/>
        <v/>
      </c>
      <c r="CB330" s="130" t="str">
        <f t="shared" si="183"/>
        <v/>
      </c>
      <c r="CC330" s="130" t="str">
        <f t="shared" si="184"/>
        <v/>
      </c>
      <c r="CD330" s="130" t="str">
        <f t="shared" si="185"/>
        <v/>
      </c>
      <c r="CE330" s="131">
        <f t="shared" si="181"/>
        <v>0</v>
      </c>
      <c r="CF330" s="259">
        <f t="shared" ref="CF330:CF393" si="215">BO330+BX330-CE330</f>
        <v>0</v>
      </c>
      <c r="CG330" s="132"/>
      <c r="CH330" s="132"/>
      <c r="CI330" s="132"/>
    </row>
    <row r="331" spans="1:87" s="24" customFormat="1" ht="12.75" customHeight="1" outlineLevel="1" x14ac:dyDescent="0.2">
      <c r="A331" s="177" t="s">
        <v>59</v>
      </c>
      <c r="B331" s="312" t="s">
        <v>60</v>
      </c>
      <c r="C331" s="24">
        <v>323</v>
      </c>
      <c r="D331" s="137"/>
      <c r="E331" s="138"/>
      <c r="F331" s="56"/>
      <c r="G331" s="135"/>
      <c r="H331" s="136"/>
      <c r="I331" s="139"/>
      <c r="J331" s="57"/>
      <c r="K331" s="113"/>
      <c r="L331" s="113"/>
      <c r="M331" s="113"/>
      <c r="N331" s="113"/>
      <c r="O331" s="114">
        <f t="shared" si="186"/>
        <v>0</v>
      </c>
      <c r="P331" s="113"/>
      <c r="Q331" s="113"/>
      <c r="R331" s="113"/>
      <c r="S331" s="113"/>
      <c r="T331" s="114">
        <f t="shared" si="187"/>
        <v>0</v>
      </c>
      <c r="U331" s="113">
        <f t="shared" si="188"/>
        <v>0</v>
      </c>
      <c r="V331" s="136"/>
      <c r="W331" s="313"/>
      <c r="X331" s="313"/>
      <c r="Y331" s="313"/>
      <c r="Z331" s="117">
        <f t="shared" si="189"/>
        <v>0</v>
      </c>
      <c r="AA331" s="118">
        <f t="shared" si="190"/>
        <v>0</v>
      </c>
      <c r="AB331" s="121"/>
      <c r="AC331" s="121"/>
      <c r="AD331" s="121"/>
      <c r="AE331" s="117">
        <f t="shared" si="191"/>
        <v>0</v>
      </c>
      <c r="AF331" s="118">
        <f t="shared" si="192"/>
        <v>0</v>
      </c>
      <c r="AG331" s="120"/>
      <c r="AH331" s="120"/>
      <c r="AI331" s="121"/>
      <c r="AJ331" s="117">
        <f t="shared" si="193"/>
        <v>0</v>
      </c>
      <c r="AK331" s="119">
        <f t="shared" si="194"/>
        <v>0</v>
      </c>
      <c r="AL331" s="53"/>
      <c r="AM331" s="53"/>
      <c r="AN331" s="53"/>
      <c r="AO331" s="54">
        <f t="shared" si="195"/>
        <v>0</v>
      </c>
      <c r="AP331" s="122">
        <f t="shared" si="196"/>
        <v>0</v>
      </c>
      <c r="AQ331" s="123">
        <f t="shared" si="197"/>
        <v>0</v>
      </c>
      <c r="AR331" s="123">
        <f t="shared" si="198"/>
        <v>0</v>
      </c>
      <c r="AS331" s="313"/>
      <c r="AT331" s="313"/>
      <c r="AU331" s="314"/>
      <c r="AV331" s="125">
        <f t="shared" si="199"/>
        <v>0</v>
      </c>
      <c r="AW331" s="119">
        <f t="shared" si="200"/>
        <v>0</v>
      </c>
      <c r="AX331" s="120"/>
      <c r="AY331" s="120"/>
      <c r="AZ331" s="127"/>
      <c r="BA331" s="126">
        <f t="shared" si="201"/>
        <v>0</v>
      </c>
      <c r="BB331" s="119">
        <f t="shared" si="202"/>
        <v>0</v>
      </c>
      <c r="BC331" s="120"/>
      <c r="BD331" s="120"/>
      <c r="BE331" s="127"/>
      <c r="BF331" s="126">
        <f t="shared" si="203"/>
        <v>0</v>
      </c>
      <c r="BG331" s="119">
        <f t="shared" si="204"/>
        <v>0</v>
      </c>
      <c r="BH331" s="120"/>
      <c r="BI331" s="120"/>
      <c r="BJ331" s="127"/>
      <c r="BK331" s="126">
        <f t="shared" si="205"/>
        <v>0</v>
      </c>
      <c r="BL331" s="119">
        <f t="shared" si="206"/>
        <v>0</v>
      </c>
      <c r="BM331" s="123">
        <f t="shared" si="207"/>
        <v>0</v>
      </c>
      <c r="BN331" s="123">
        <f t="shared" si="208"/>
        <v>0</v>
      </c>
      <c r="BO331" s="126">
        <f t="shared" si="180"/>
        <v>0</v>
      </c>
      <c r="BP331" s="128">
        <f t="shared" si="209"/>
        <v>0</v>
      </c>
      <c r="BQ331" s="22"/>
      <c r="BR331" s="129"/>
      <c r="BS331" s="130"/>
      <c r="BT331" s="257" t="str">
        <f t="shared" si="210"/>
        <v/>
      </c>
      <c r="BU331" s="257" t="str">
        <f t="shared" si="211"/>
        <v/>
      </c>
      <c r="BV331" s="257" t="str">
        <f t="shared" si="212"/>
        <v/>
      </c>
      <c r="BW331" s="257" t="str">
        <f t="shared" si="213"/>
        <v/>
      </c>
      <c r="BX331" s="258">
        <f t="shared" si="214"/>
        <v>0</v>
      </c>
      <c r="BY331" s="129"/>
      <c r="BZ331" s="130"/>
      <c r="CA331" s="130" t="str">
        <f t="shared" si="182"/>
        <v/>
      </c>
      <c r="CB331" s="130" t="str">
        <f t="shared" si="183"/>
        <v/>
      </c>
      <c r="CC331" s="130" t="str">
        <f t="shared" si="184"/>
        <v/>
      </c>
      <c r="CD331" s="130" t="str">
        <f t="shared" si="185"/>
        <v/>
      </c>
      <c r="CE331" s="131">
        <f t="shared" si="181"/>
        <v>0</v>
      </c>
      <c r="CF331" s="259">
        <f t="shared" si="215"/>
        <v>0</v>
      </c>
      <c r="CG331" s="132"/>
      <c r="CH331" s="132"/>
      <c r="CI331" s="132"/>
    </row>
    <row r="332" spans="1:87" s="24" customFormat="1" ht="12.75" customHeight="1" outlineLevel="1" x14ac:dyDescent="0.2">
      <c r="A332" s="177" t="s">
        <v>59</v>
      </c>
      <c r="B332" s="312" t="s">
        <v>60</v>
      </c>
      <c r="C332" s="24">
        <v>324</v>
      </c>
      <c r="D332" s="137"/>
      <c r="E332" s="138"/>
      <c r="F332" s="56"/>
      <c r="G332" s="135"/>
      <c r="H332" s="136"/>
      <c r="I332" s="139"/>
      <c r="J332" s="57"/>
      <c r="K332" s="113"/>
      <c r="L332" s="113"/>
      <c r="M332" s="113"/>
      <c r="N332" s="113"/>
      <c r="O332" s="114">
        <f t="shared" si="186"/>
        <v>0</v>
      </c>
      <c r="P332" s="113"/>
      <c r="Q332" s="113"/>
      <c r="R332" s="113"/>
      <c r="S332" s="113"/>
      <c r="T332" s="114">
        <f t="shared" si="187"/>
        <v>0</v>
      </c>
      <c r="U332" s="113">
        <f t="shared" si="188"/>
        <v>0</v>
      </c>
      <c r="V332" s="136"/>
      <c r="W332" s="313"/>
      <c r="X332" s="313"/>
      <c r="Y332" s="313"/>
      <c r="Z332" s="117">
        <f t="shared" si="189"/>
        <v>0</v>
      </c>
      <c r="AA332" s="118">
        <f t="shared" si="190"/>
        <v>0</v>
      </c>
      <c r="AB332" s="121"/>
      <c r="AC332" s="121"/>
      <c r="AD332" s="121"/>
      <c r="AE332" s="117">
        <f t="shared" si="191"/>
        <v>0</v>
      </c>
      <c r="AF332" s="118">
        <f t="shared" si="192"/>
        <v>0</v>
      </c>
      <c r="AG332" s="120"/>
      <c r="AH332" s="120"/>
      <c r="AI332" s="121"/>
      <c r="AJ332" s="117">
        <f t="shared" si="193"/>
        <v>0</v>
      </c>
      <c r="AK332" s="119">
        <f t="shared" si="194"/>
        <v>0</v>
      </c>
      <c r="AL332" s="53"/>
      <c r="AM332" s="53"/>
      <c r="AN332" s="53"/>
      <c r="AO332" s="54">
        <f t="shared" si="195"/>
        <v>0</v>
      </c>
      <c r="AP332" s="122">
        <f t="shared" si="196"/>
        <v>0</v>
      </c>
      <c r="AQ332" s="123">
        <f t="shared" si="197"/>
        <v>0</v>
      </c>
      <c r="AR332" s="123">
        <f t="shared" si="198"/>
        <v>0</v>
      </c>
      <c r="AS332" s="313"/>
      <c r="AT332" s="313"/>
      <c r="AU332" s="314"/>
      <c r="AV332" s="125">
        <f t="shared" si="199"/>
        <v>0</v>
      </c>
      <c r="AW332" s="119">
        <f t="shared" si="200"/>
        <v>0</v>
      </c>
      <c r="AX332" s="120"/>
      <c r="AY332" s="120"/>
      <c r="AZ332" s="127"/>
      <c r="BA332" s="126">
        <f t="shared" si="201"/>
        <v>0</v>
      </c>
      <c r="BB332" s="119">
        <f t="shared" si="202"/>
        <v>0</v>
      </c>
      <c r="BC332" s="120"/>
      <c r="BD332" s="120"/>
      <c r="BE332" s="127"/>
      <c r="BF332" s="126">
        <f t="shared" si="203"/>
        <v>0</v>
      </c>
      <c r="BG332" s="119">
        <f t="shared" si="204"/>
        <v>0</v>
      </c>
      <c r="BH332" s="120"/>
      <c r="BI332" s="120"/>
      <c r="BJ332" s="127"/>
      <c r="BK332" s="126">
        <f t="shared" si="205"/>
        <v>0</v>
      </c>
      <c r="BL332" s="119">
        <f t="shared" si="206"/>
        <v>0</v>
      </c>
      <c r="BM332" s="123">
        <f t="shared" si="207"/>
        <v>0</v>
      </c>
      <c r="BN332" s="123">
        <f t="shared" si="208"/>
        <v>0</v>
      </c>
      <c r="BO332" s="126">
        <f t="shared" si="180"/>
        <v>0</v>
      </c>
      <c r="BP332" s="128">
        <f t="shared" si="209"/>
        <v>0</v>
      </c>
      <c r="BQ332" s="22"/>
      <c r="BR332" s="129"/>
      <c r="BS332" s="130"/>
      <c r="BT332" s="257" t="str">
        <f t="shared" si="210"/>
        <v/>
      </c>
      <c r="BU332" s="257" t="str">
        <f t="shared" si="211"/>
        <v/>
      </c>
      <c r="BV332" s="257" t="str">
        <f t="shared" si="212"/>
        <v/>
      </c>
      <c r="BW332" s="257" t="str">
        <f t="shared" si="213"/>
        <v/>
      </c>
      <c r="BX332" s="258">
        <f t="shared" si="214"/>
        <v>0</v>
      </c>
      <c r="BY332" s="129"/>
      <c r="BZ332" s="130"/>
      <c r="CA332" s="130" t="str">
        <f t="shared" si="182"/>
        <v/>
      </c>
      <c r="CB332" s="130" t="str">
        <f t="shared" si="183"/>
        <v/>
      </c>
      <c r="CC332" s="130" t="str">
        <f t="shared" si="184"/>
        <v/>
      </c>
      <c r="CD332" s="130" t="str">
        <f t="shared" si="185"/>
        <v/>
      </c>
      <c r="CE332" s="131">
        <f t="shared" si="181"/>
        <v>0</v>
      </c>
      <c r="CF332" s="259">
        <f t="shared" si="215"/>
        <v>0</v>
      </c>
      <c r="CG332" s="132"/>
      <c r="CH332" s="132"/>
      <c r="CI332" s="132"/>
    </row>
    <row r="333" spans="1:87" s="24" customFormat="1" ht="12.75" customHeight="1" outlineLevel="1" x14ac:dyDescent="0.2">
      <c r="A333" s="177" t="s">
        <v>59</v>
      </c>
      <c r="B333" s="312" t="s">
        <v>60</v>
      </c>
      <c r="C333" s="24">
        <v>325</v>
      </c>
      <c r="D333" s="137"/>
      <c r="E333" s="138"/>
      <c r="F333" s="56"/>
      <c r="G333" s="135"/>
      <c r="H333" s="136"/>
      <c r="I333" s="139"/>
      <c r="J333" s="57"/>
      <c r="K333" s="113"/>
      <c r="L333" s="113"/>
      <c r="M333" s="113"/>
      <c r="N333" s="113"/>
      <c r="O333" s="114">
        <f t="shared" si="186"/>
        <v>0</v>
      </c>
      <c r="P333" s="113"/>
      <c r="Q333" s="113"/>
      <c r="R333" s="113"/>
      <c r="S333" s="113"/>
      <c r="T333" s="114">
        <f t="shared" si="187"/>
        <v>0</v>
      </c>
      <c r="U333" s="113">
        <f t="shared" si="188"/>
        <v>0</v>
      </c>
      <c r="V333" s="136"/>
      <c r="W333" s="313"/>
      <c r="X333" s="313"/>
      <c r="Y333" s="313"/>
      <c r="Z333" s="117">
        <f t="shared" si="189"/>
        <v>0</v>
      </c>
      <c r="AA333" s="118">
        <f t="shared" si="190"/>
        <v>0</v>
      </c>
      <c r="AB333" s="121"/>
      <c r="AC333" s="121"/>
      <c r="AD333" s="121"/>
      <c r="AE333" s="117">
        <f t="shared" si="191"/>
        <v>0</v>
      </c>
      <c r="AF333" s="118">
        <f t="shared" si="192"/>
        <v>0</v>
      </c>
      <c r="AG333" s="120"/>
      <c r="AH333" s="120"/>
      <c r="AI333" s="121"/>
      <c r="AJ333" s="117">
        <f t="shared" si="193"/>
        <v>0</v>
      </c>
      <c r="AK333" s="119">
        <f t="shared" si="194"/>
        <v>0</v>
      </c>
      <c r="AL333" s="53"/>
      <c r="AM333" s="53"/>
      <c r="AN333" s="53"/>
      <c r="AO333" s="54">
        <f t="shared" si="195"/>
        <v>0</v>
      </c>
      <c r="AP333" s="122">
        <f t="shared" si="196"/>
        <v>0</v>
      </c>
      <c r="AQ333" s="123">
        <f t="shared" si="197"/>
        <v>0</v>
      </c>
      <c r="AR333" s="123">
        <f t="shared" si="198"/>
        <v>0</v>
      </c>
      <c r="AS333" s="313"/>
      <c r="AT333" s="313"/>
      <c r="AU333" s="314"/>
      <c r="AV333" s="125">
        <f t="shared" si="199"/>
        <v>0</v>
      </c>
      <c r="AW333" s="119">
        <f t="shared" si="200"/>
        <v>0</v>
      </c>
      <c r="AX333" s="120"/>
      <c r="AY333" s="120"/>
      <c r="AZ333" s="127"/>
      <c r="BA333" s="126">
        <f t="shared" si="201"/>
        <v>0</v>
      </c>
      <c r="BB333" s="119">
        <f t="shared" si="202"/>
        <v>0</v>
      </c>
      <c r="BC333" s="120"/>
      <c r="BD333" s="120"/>
      <c r="BE333" s="127"/>
      <c r="BF333" s="126">
        <f t="shared" si="203"/>
        <v>0</v>
      </c>
      <c r="BG333" s="119">
        <f t="shared" si="204"/>
        <v>0</v>
      </c>
      <c r="BH333" s="120"/>
      <c r="BI333" s="120"/>
      <c r="BJ333" s="127"/>
      <c r="BK333" s="126">
        <f t="shared" si="205"/>
        <v>0</v>
      </c>
      <c r="BL333" s="119">
        <f t="shared" si="206"/>
        <v>0</v>
      </c>
      <c r="BM333" s="123">
        <f t="shared" si="207"/>
        <v>0</v>
      </c>
      <c r="BN333" s="123">
        <f t="shared" si="208"/>
        <v>0</v>
      </c>
      <c r="BO333" s="126">
        <f t="shared" si="180"/>
        <v>0</v>
      </c>
      <c r="BP333" s="128">
        <f t="shared" si="209"/>
        <v>0</v>
      </c>
      <c r="BQ333" s="22"/>
      <c r="BR333" s="129"/>
      <c r="BS333" s="130"/>
      <c r="BT333" s="257" t="str">
        <f t="shared" si="210"/>
        <v/>
      </c>
      <c r="BU333" s="257" t="str">
        <f t="shared" si="211"/>
        <v/>
      </c>
      <c r="BV333" s="257" t="str">
        <f t="shared" si="212"/>
        <v/>
      </c>
      <c r="BW333" s="257" t="str">
        <f t="shared" si="213"/>
        <v/>
      </c>
      <c r="BX333" s="258">
        <f t="shared" si="214"/>
        <v>0</v>
      </c>
      <c r="BY333" s="129"/>
      <c r="BZ333" s="130"/>
      <c r="CA333" s="130" t="str">
        <f t="shared" si="182"/>
        <v/>
      </c>
      <c r="CB333" s="130" t="str">
        <f t="shared" si="183"/>
        <v/>
      </c>
      <c r="CC333" s="130" t="str">
        <f t="shared" si="184"/>
        <v/>
      </c>
      <c r="CD333" s="130" t="str">
        <f t="shared" si="185"/>
        <v/>
      </c>
      <c r="CE333" s="131">
        <f t="shared" si="181"/>
        <v>0</v>
      </c>
      <c r="CF333" s="259">
        <f t="shared" si="215"/>
        <v>0</v>
      </c>
      <c r="CG333" s="132"/>
      <c r="CH333" s="132"/>
      <c r="CI333" s="132"/>
    </row>
    <row r="334" spans="1:87" s="24" customFormat="1" ht="12.75" customHeight="1" outlineLevel="1" x14ac:dyDescent="0.2">
      <c r="A334" s="177" t="s">
        <v>59</v>
      </c>
      <c r="B334" s="312" t="s">
        <v>60</v>
      </c>
      <c r="C334" s="24">
        <v>326</v>
      </c>
      <c r="D334" s="137"/>
      <c r="E334" s="138"/>
      <c r="F334" s="56"/>
      <c r="G334" s="135"/>
      <c r="H334" s="136"/>
      <c r="I334" s="139"/>
      <c r="J334" s="57"/>
      <c r="K334" s="113"/>
      <c r="L334" s="113"/>
      <c r="M334" s="113"/>
      <c r="N334" s="113"/>
      <c r="O334" s="114">
        <f t="shared" si="186"/>
        <v>0</v>
      </c>
      <c r="P334" s="113"/>
      <c r="Q334" s="113"/>
      <c r="R334" s="113"/>
      <c r="S334" s="113"/>
      <c r="T334" s="114">
        <f t="shared" si="187"/>
        <v>0</v>
      </c>
      <c r="U334" s="113">
        <f t="shared" si="188"/>
        <v>0</v>
      </c>
      <c r="V334" s="136"/>
      <c r="W334" s="313"/>
      <c r="X334" s="313"/>
      <c r="Y334" s="313"/>
      <c r="Z334" s="117">
        <f t="shared" si="189"/>
        <v>0</v>
      </c>
      <c r="AA334" s="118">
        <f t="shared" si="190"/>
        <v>0</v>
      </c>
      <c r="AB334" s="121"/>
      <c r="AC334" s="121"/>
      <c r="AD334" s="121"/>
      <c r="AE334" s="117">
        <f t="shared" si="191"/>
        <v>0</v>
      </c>
      <c r="AF334" s="118">
        <f t="shared" si="192"/>
        <v>0</v>
      </c>
      <c r="AG334" s="120"/>
      <c r="AH334" s="120"/>
      <c r="AI334" s="121"/>
      <c r="AJ334" s="117">
        <f t="shared" si="193"/>
        <v>0</v>
      </c>
      <c r="AK334" s="119">
        <f t="shared" si="194"/>
        <v>0</v>
      </c>
      <c r="AL334" s="53"/>
      <c r="AM334" s="53"/>
      <c r="AN334" s="53"/>
      <c r="AO334" s="54">
        <f t="shared" si="195"/>
        <v>0</v>
      </c>
      <c r="AP334" s="122">
        <f t="shared" si="196"/>
        <v>0</v>
      </c>
      <c r="AQ334" s="123">
        <f t="shared" si="197"/>
        <v>0</v>
      </c>
      <c r="AR334" s="123">
        <f t="shared" si="198"/>
        <v>0</v>
      </c>
      <c r="AS334" s="313"/>
      <c r="AT334" s="313"/>
      <c r="AU334" s="314"/>
      <c r="AV334" s="125">
        <f t="shared" si="199"/>
        <v>0</v>
      </c>
      <c r="AW334" s="119">
        <f t="shared" si="200"/>
        <v>0</v>
      </c>
      <c r="AX334" s="120"/>
      <c r="AY334" s="120"/>
      <c r="AZ334" s="127"/>
      <c r="BA334" s="126">
        <f t="shared" si="201"/>
        <v>0</v>
      </c>
      <c r="BB334" s="119">
        <f t="shared" si="202"/>
        <v>0</v>
      </c>
      <c r="BC334" s="120"/>
      <c r="BD334" s="120"/>
      <c r="BE334" s="127"/>
      <c r="BF334" s="126">
        <f t="shared" si="203"/>
        <v>0</v>
      </c>
      <c r="BG334" s="119">
        <f t="shared" si="204"/>
        <v>0</v>
      </c>
      <c r="BH334" s="120"/>
      <c r="BI334" s="120"/>
      <c r="BJ334" s="127"/>
      <c r="BK334" s="126">
        <f t="shared" si="205"/>
        <v>0</v>
      </c>
      <c r="BL334" s="119">
        <f t="shared" si="206"/>
        <v>0</v>
      </c>
      <c r="BM334" s="123">
        <f t="shared" si="207"/>
        <v>0</v>
      </c>
      <c r="BN334" s="123">
        <f t="shared" si="208"/>
        <v>0</v>
      </c>
      <c r="BO334" s="126">
        <f t="shared" ref="BO334:BO397" si="216">J334+AQ334-BM334</f>
        <v>0</v>
      </c>
      <c r="BP334" s="128">
        <f t="shared" si="209"/>
        <v>0</v>
      </c>
      <c r="BQ334" s="22"/>
      <c r="BR334" s="129"/>
      <c r="BS334" s="130"/>
      <c r="BT334" s="257" t="str">
        <f t="shared" si="210"/>
        <v/>
      </c>
      <c r="BU334" s="257" t="str">
        <f t="shared" si="211"/>
        <v/>
      </c>
      <c r="BV334" s="257" t="str">
        <f t="shared" si="212"/>
        <v/>
      </c>
      <c r="BW334" s="257" t="str">
        <f t="shared" si="213"/>
        <v/>
      </c>
      <c r="BX334" s="258">
        <f t="shared" si="214"/>
        <v>0</v>
      </c>
      <c r="BY334" s="129"/>
      <c r="BZ334" s="130"/>
      <c r="CA334" s="130" t="str">
        <f t="shared" si="182"/>
        <v/>
      </c>
      <c r="CB334" s="130" t="str">
        <f t="shared" si="183"/>
        <v/>
      </c>
      <c r="CC334" s="130" t="str">
        <f t="shared" si="184"/>
        <v/>
      </c>
      <c r="CD334" s="130" t="str">
        <f t="shared" si="185"/>
        <v/>
      </c>
      <c r="CE334" s="131">
        <f t="shared" si="181"/>
        <v>0</v>
      </c>
      <c r="CF334" s="259">
        <f t="shared" si="215"/>
        <v>0</v>
      </c>
      <c r="CG334" s="132"/>
      <c r="CH334" s="132"/>
      <c r="CI334" s="132"/>
    </row>
    <row r="335" spans="1:87" s="24" customFormat="1" ht="12.75" customHeight="1" outlineLevel="1" x14ac:dyDescent="0.2">
      <c r="A335" s="177" t="s">
        <v>59</v>
      </c>
      <c r="B335" s="312" t="s">
        <v>60</v>
      </c>
      <c r="C335" s="24">
        <v>327</v>
      </c>
      <c r="D335" s="137"/>
      <c r="E335" s="138"/>
      <c r="F335" s="56"/>
      <c r="G335" s="135"/>
      <c r="H335" s="136"/>
      <c r="I335" s="139"/>
      <c r="J335" s="57"/>
      <c r="K335" s="113"/>
      <c r="L335" s="113"/>
      <c r="M335" s="113"/>
      <c r="N335" s="113"/>
      <c r="O335" s="114">
        <f t="shared" si="186"/>
        <v>0</v>
      </c>
      <c r="P335" s="113"/>
      <c r="Q335" s="113"/>
      <c r="R335" s="113"/>
      <c r="S335" s="113"/>
      <c r="T335" s="114">
        <f t="shared" si="187"/>
        <v>0</v>
      </c>
      <c r="U335" s="113">
        <f t="shared" si="188"/>
        <v>0</v>
      </c>
      <c r="V335" s="136"/>
      <c r="W335" s="313"/>
      <c r="X335" s="313"/>
      <c r="Y335" s="313"/>
      <c r="Z335" s="117">
        <f t="shared" si="189"/>
        <v>0</v>
      </c>
      <c r="AA335" s="118">
        <f t="shared" si="190"/>
        <v>0</v>
      </c>
      <c r="AB335" s="121"/>
      <c r="AC335" s="121"/>
      <c r="AD335" s="121"/>
      <c r="AE335" s="117">
        <f t="shared" si="191"/>
        <v>0</v>
      </c>
      <c r="AF335" s="118">
        <f t="shared" si="192"/>
        <v>0</v>
      </c>
      <c r="AG335" s="120"/>
      <c r="AH335" s="120"/>
      <c r="AI335" s="121"/>
      <c r="AJ335" s="117">
        <f t="shared" si="193"/>
        <v>0</v>
      </c>
      <c r="AK335" s="119">
        <f t="shared" si="194"/>
        <v>0</v>
      </c>
      <c r="AL335" s="53"/>
      <c r="AM335" s="53"/>
      <c r="AN335" s="53"/>
      <c r="AO335" s="54">
        <f t="shared" si="195"/>
        <v>0</v>
      </c>
      <c r="AP335" s="122">
        <f t="shared" si="196"/>
        <v>0</v>
      </c>
      <c r="AQ335" s="123">
        <f t="shared" si="197"/>
        <v>0</v>
      </c>
      <c r="AR335" s="123">
        <f t="shared" si="198"/>
        <v>0</v>
      </c>
      <c r="AS335" s="313"/>
      <c r="AT335" s="313"/>
      <c r="AU335" s="314"/>
      <c r="AV335" s="125">
        <f t="shared" si="199"/>
        <v>0</v>
      </c>
      <c r="AW335" s="119">
        <f t="shared" si="200"/>
        <v>0</v>
      </c>
      <c r="AX335" s="120"/>
      <c r="AY335" s="120"/>
      <c r="AZ335" s="127"/>
      <c r="BA335" s="126">
        <f t="shared" si="201"/>
        <v>0</v>
      </c>
      <c r="BB335" s="119">
        <f t="shared" si="202"/>
        <v>0</v>
      </c>
      <c r="BC335" s="120"/>
      <c r="BD335" s="120"/>
      <c r="BE335" s="127"/>
      <c r="BF335" s="126">
        <f t="shared" si="203"/>
        <v>0</v>
      </c>
      <c r="BG335" s="119">
        <f t="shared" si="204"/>
        <v>0</v>
      </c>
      <c r="BH335" s="120"/>
      <c r="BI335" s="120"/>
      <c r="BJ335" s="127"/>
      <c r="BK335" s="126">
        <f t="shared" si="205"/>
        <v>0</v>
      </c>
      <c r="BL335" s="119">
        <f t="shared" si="206"/>
        <v>0</v>
      </c>
      <c r="BM335" s="123">
        <f t="shared" si="207"/>
        <v>0</v>
      </c>
      <c r="BN335" s="123">
        <f t="shared" si="208"/>
        <v>0</v>
      </c>
      <c r="BO335" s="126">
        <f t="shared" si="216"/>
        <v>0</v>
      </c>
      <c r="BP335" s="128">
        <f t="shared" si="209"/>
        <v>0</v>
      </c>
      <c r="BQ335" s="22"/>
      <c r="BR335" s="129"/>
      <c r="BS335" s="130"/>
      <c r="BT335" s="257" t="str">
        <f t="shared" si="210"/>
        <v/>
      </c>
      <c r="BU335" s="257" t="str">
        <f t="shared" si="211"/>
        <v/>
      </c>
      <c r="BV335" s="257" t="str">
        <f t="shared" si="212"/>
        <v/>
      </c>
      <c r="BW335" s="257" t="str">
        <f t="shared" si="213"/>
        <v/>
      </c>
      <c r="BX335" s="258">
        <f t="shared" si="214"/>
        <v>0</v>
      </c>
      <c r="BY335" s="129"/>
      <c r="BZ335" s="130"/>
      <c r="CA335" s="130" t="str">
        <f t="shared" si="182"/>
        <v/>
      </c>
      <c r="CB335" s="130" t="str">
        <f t="shared" si="183"/>
        <v/>
      </c>
      <c r="CC335" s="130" t="str">
        <f t="shared" si="184"/>
        <v/>
      </c>
      <c r="CD335" s="130" t="str">
        <f t="shared" si="185"/>
        <v/>
      </c>
      <c r="CE335" s="131">
        <f t="shared" si="181"/>
        <v>0</v>
      </c>
      <c r="CF335" s="259">
        <f t="shared" si="215"/>
        <v>0</v>
      </c>
      <c r="CG335" s="132"/>
      <c r="CH335" s="132"/>
      <c r="CI335" s="132"/>
    </row>
    <row r="336" spans="1:87" s="24" customFormat="1" ht="12.75" customHeight="1" outlineLevel="1" x14ac:dyDescent="0.2">
      <c r="A336" s="177" t="s">
        <v>59</v>
      </c>
      <c r="B336" s="312" t="s">
        <v>60</v>
      </c>
      <c r="C336" s="24">
        <v>328</v>
      </c>
      <c r="D336" s="137"/>
      <c r="E336" s="138"/>
      <c r="F336" s="56"/>
      <c r="G336" s="135"/>
      <c r="H336" s="136"/>
      <c r="I336" s="139"/>
      <c r="J336" s="57"/>
      <c r="K336" s="113"/>
      <c r="L336" s="113"/>
      <c r="M336" s="113"/>
      <c r="N336" s="113"/>
      <c r="O336" s="114">
        <f t="shared" si="186"/>
        <v>0</v>
      </c>
      <c r="P336" s="113"/>
      <c r="Q336" s="113"/>
      <c r="R336" s="113"/>
      <c r="S336" s="113"/>
      <c r="T336" s="114">
        <f t="shared" si="187"/>
        <v>0</v>
      </c>
      <c r="U336" s="113">
        <f t="shared" si="188"/>
        <v>0</v>
      </c>
      <c r="V336" s="136"/>
      <c r="W336" s="313"/>
      <c r="X336" s="313"/>
      <c r="Y336" s="313"/>
      <c r="Z336" s="117">
        <f t="shared" si="189"/>
        <v>0</v>
      </c>
      <c r="AA336" s="118">
        <f t="shared" si="190"/>
        <v>0</v>
      </c>
      <c r="AB336" s="121"/>
      <c r="AC336" s="121"/>
      <c r="AD336" s="121"/>
      <c r="AE336" s="117">
        <f t="shared" si="191"/>
        <v>0</v>
      </c>
      <c r="AF336" s="118">
        <f t="shared" si="192"/>
        <v>0</v>
      </c>
      <c r="AG336" s="120"/>
      <c r="AH336" s="120"/>
      <c r="AI336" s="121"/>
      <c r="AJ336" s="117">
        <f t="shared" si="193"/>
        <v>0</v>
      </c>
      <c r="AK336" s="119">
        <f t="shared" si="194"/>
        <v>0</v>
      </c>
      <c r="AL336" s="53"/>
      <c r="AM336" s="53"/>
      <c r="AN336" s="53"/>
      <c r="AO336" s="54">
        <f t="shared" si="195"/>
        <v>0</v>
      </c>
      <c r="AP336" s="122">
        <f t="shared" si="196"/>
        <v>0</v>
      </c>
      <c r="AQ336" s="123">
        <f t="shared" si="197"/>
        <v>0</v>
      </c>
      <c r="AR336" s="123">
        <f t="shared" si="198"/>
        <v>0</v>
      </c>
      <c r="AS336" s="313"/>
      <c r="AT336" s="313"/>
      <c r="AU336" s="314"/>
      <c r="AV336" s="125">
        <f t="shared" si="199"/>
        <v>0</v>
      </c>
      <c r="AW336" s="119">
        <f t="shared" si="200"/>
        <v>0</v>
      </c>
      <c r="AX336" s="120"/>
      <c r="AY336" s="120"/>
      <c r="AZ336" s="127"/>
      <c r="BA336" s="126">
        <f t="shared" si="201"/>
        <v>0</v>
      </c>
      <c r="BB336" s="119">
        <f t="shared" si="202"/>
        <v>0</v>
      </c>
      <c r="BC336" s="120"/>
      <c r="BD336" s="120"/>
      <c r="BE336" s="127"/>
      <c r="BF336" s="126">
        <f t="shared" si="203"/>
        <v>0</v>
      </c>
      <c r="BG336" s="119">
        <f t="shared" si="204"/>
        <v>0</v>
      </c>
      <c r="BH336" s="120"/>
      <c r="BI336" s="120"/>
      <c r="BJ336" s="127"/>
      <c r="BK336" s="126">
        <f t="shared" si="205"/>
        <v>0</v>
      </c>
      <c r="BL336" s="119">
        <f t="shared" si="206"/>
        <v>0</v>
      </c>
      <c r="BM336" s="123">
        <f t="shared" si="207"/>
        <v>0</v>
      </c>
      <c r="BN336" s="123">
        <f t="shared" si="208"/>
        <v>0</v>
      </c>
      <c r="BO336" s="126">
        <f t="shared" si="216"/>
        <v>0</v>
      </c>
      <c r="BP336" s="128">
        <f t="shared" si="209"/>
        <v>0</v>
      </c>
      <c r="BQ336" s="22"/>
      <c r="BR336" s="129"/>
      <c r="BS336" s="130"/>
      <c r="BT336" s="257" t="str">
        <f t="shared" si="210"/>
        <v/>
      </c>
      <c r="BU336" s="257" t="str">
        <f t="shared" si="211"/>
        <v/>
      </c>
      <c r="BV336" s="257" t="str">
        <f t="shared" si="212"/>
        <v/>
      </c>
      <c r="BW336" s="257" t="str">
        <f t="shared" si="213"/>
        <v/>
      </c>
      <c r="BX336" s="258">
        <f t="shared" si="214"/>
        <v>0</v>
      </c>
      <c r="BY336" s="129"/>
      <c r="BZ336" s="130"/>
      <c r="CA336" s="130" t="str">
        <f t="shared" si="182"/>
        <v/>
      </c>
      <c r="CB336" s="130" t="str">
        <f t="shared" si="183"/>
        <v/>
      </c>
      <c r="CC336" s="130" t="str">
        <f t="shared" si="184"/>
        <v/>
      </c>
      <c r="CD336" s="130" t="str">
        <f t="shared" si="185"/>
        <v/>
      </c>
      <c r="CE336" s="131">
        <f t="shared" si="181"/>
        <v>0</v>
      </c>
      <c r="CF336" s="259">
        <f t="shared" si="215"/>
        <v>0</v>
      </c>
      <c r="CG336" s="132"/>
      <c r="CH336" s="132"/>
      <c r="CI336" s="132"/>
    </row>
    <row r="337" spans="1:87" s="24" customFormat="1" ht="12.75" customHeight="1" outlineLevel="1" x14ac:dyDescent="0.2">
      <c r="A337" s="177" t="s">
        <v>59</v>
      </c>
      <c r="B337" s="312" t="s">
        <v>60</v>
      </c>
      <c r="C337" s="24">
        <v>329</v>
      </c>
      <c r="D337" s="137"/>
      <c r="E337" s="138"/>
      <c r="F337" s="56"/>
      <c r="G337" s="135"/>
      <c r="H337" s="136"/>
      <c r="I337" s="139"/>
      <c r="J337" s="57"/>
      <c r="K337" s="113"/>
      <c r="L337" s="113"/>
      <c r="M337" s="113"/>
      <c r="N337" s="113"/>
      <c r="O337" s="114">
        <f t="shared" si="186"/>
        <v>0</v>
      </c>
      <c r="P337" s="113"/>
      <c r="Q337" s="113"/>
      <c r="R337" s="113"/>
      <c r="S337" s="113"/>
      <c r="T337" s="114">
        <f t="shared" si="187"/>
        <v>0</v>
      </c>
      <c r="U337" s="113">
        <f t="shared" si="188"/>
        <v>0</v>
      </c>
      <c r="V337" s="136"/>
      <c r="W337" s="313"/>
      <c r="X337" s="313"/>
      <c r="Y337" s="313"/>
      <c r="Z337" s="117">
        <f t="shared" si="189"/>
        <v>0</v>
      </c>
      <c r="AA337" s="118">
        <f t="shared" si="190"/>
        <v>0</v>
      </c>
      <c r="AB337" s="121"/>
      <c r="AC337" s="121"/>
      <c r="AD337" s="121"/>
      <c r="AE337" s="117">
        <f t="shared" si="191"/>
        <v>0</v>
      </c>
      <c r="AF337" s="118">
        <f t="shared" si="192"/>
        <v>0</v>
      </c>
      <c r="AG337" s="120"/>
      <c r="AH337" s="120"/>
      <c r="AI337" s="121"/>
      <c r="AJ337" s="117">
        <f t="shared" si="193"/>
        <v>0</v>
      </c>
      <c r="AK337" s="119">
        <f t="shared" si="194"/>
        <v>0</v>
      </c>
      <c r="AL337" s="53"/>
      <c r="AM337" s="53"/>
      <c r="AN337" s="53"/>
      <c r="AO337" s="54">
        <f t="shared" si="195"/>
        <v>0</v>
      </c>
      <c r="AP337" s="122">
        <f t="shared" si="196"/>
        <v>0</v>
      </c>
      <c r="AQ337" s="123">
        <f t="shared" si="197"/>
        <v>0</v>
      </c>
      <c r="AR337" s="123">
        <f t="shared" si="198"/>
        <v>0</v>
      </c>
      <c r="AS337" s="313"/>
      <c r="AT337" s="313"/>
      <c r="AU337" s="314"/>
      <c r="AV337" s="125">
        <f t="shared" si="199"/>
        <v>0</v>
      </c>
      <c r="AW337" s="119">
        <f t="shared" si="200"/>
        <v>0</v>
      </c>
      <c r="AX337" s="120"/>
      <c r="AY337" s="120"/>
      <c r="AZ337" s="127"/>
      <c r="BA337" s="126">
        <f t="shared" si="201"/>
        <v>0</v>
      </c>
      <c r="BB337" s="119">
        <f t="shared" si="202"/>
        <v>0</v>
      </c>
      <c r="BC337" s="120"/>
      <c r="BD337" s="120"/>
      <c r="BE337" s="127"/>
      <c r="BF337" s="126">
        <f t="shared" si="203"/>
        <v>0</v>
      </c>
      <c r="BG337" s="119">
        <f t="shared" si="204"/>
        <v>0</v>
      </c>
      <c r="BH337" s="120"/>
      <c r="BI337" s="120"/>
      <c r="BJ337" s="127"/>
      <c r="BK337" s="126">
        <f t="shared" si="205"/>
        <v>0</v>
      </c>
      <c r="BL337" s="119">
        <f t="shared" si="206"/>
        <v>0</v>
      </c>
      <c r="BM337" s="123">
        <f t="shared" si="207"/>
        <v>0</v>
      </c>
      <c r="BN337" s="123">
        <f t="shared" si="208"/>
        <v>0</v>
      </c>
      <c r="BO337" s="126">
        <f t="shared" si="216"/>
        <v>0</v>
      </c>
      <c r="BP337" s="128">
        <f t="shared" si="209"/>
        <v>0</v>
      </c>
      <c r="BQ337" s="22"/>
      <c r="BR337" s="129"/>
      <c r="BS337" s="130"/>
      <c r="BT337" s="257" t="str">
        <f t="shared" si="210"/>
        <v/>
      </c>
      <c r="BU337" s="257" t="str">
        <f t="shared" si="211"/>
        <v/>
      </c>
      <c r="BV337" s="257" t="str">
        <f t="shared" si="212"/>
        <v/>
      </c>
      <c r="BW337" s="257" t="str">
        <f t="shared" si="213"/>
        <v/>
      </c>
      <c r="BX337" s="258">
        <f t="shared" si="214"/>
        <v>0</v>
      </c>
      <c r="BY337" s="129"/>
      <c r="BZ337" s="130"/>
      <c r="CA337" s="130" t="str">
        <f t="shared" si="182"/>
        <v/>
      </c>
      <c r="CB337" s="130" t="str">
        <f t="shared" si="183"/>
        <v/>
      </c>
      <c r="CC337" s="130" t="str">
        <f t="shared" si="184"/>
        <v/>
      </c>
      <c r="CD337" s="130" t="str">
        <f t="shared" si="185"/>
        <v/>
      </c>
      <c r="CE337" s="131">
        <f t="shared" si="181"/>
        <v>0</v>
      </c>
      <c r="CF337" s="259">
        <f t="shared" si="215"/>
        <v>0</v>
      </c>
      <c r="CG337" s="132"/>
      <c r="CH337" s="132"/>
      <c r="CI337" s="132"/>
    </row>
    <row r="338" spans="1:87" s="24" customFormat="1" ht="12.75" customHeight="1" outlineLevel="1" x14ac:dyDescent="0.2">
      <c r="A338" s="177" t="s">
        <v>59</v>
      </c>
      <c r="B338" s="312" t="s">
        <v>60</v>
      </c>
      <c r="C338" s="24">
        <v>330</v>
      </c>
      <c r="D338" s="137"/>
      <c r="E338" s="138"/>
      <c r="F338" s="56"/>
      <c r="G338" s="135"/>
      <c r="H338" s="136"/>
      <c r="I338" s="139"/>
      <c r="J338" s="57"/>
      <c r="K338" s="113"/>
      <c r="L338" s="113"/>
      <c r="M338" s="113"/>
      <c r="N338" s="113"/>
      <c r="O338" s="114">
        <f t="shared" si="186"/>
        <v>0</v>
      </c>
      <c r="P338" s="113"/>
      <c r="Q338" s="113"/>
      <c r="R338" s="113"/>
      <c r="S338" s="113"/>
      <c r="T338" s="114">
        <f t="shared" si="187"/>
        <v>0</v>
      </c>
      <c r="U338" s="113">
        <f t="shared" si="188"/>
        <v>0</v>
      </c>
      <c r="V338" s="136"/>
      <c r="W338" s="313"/>
      <c r="X338" s="313"/>
      <c r="Y338" s="313"/>
      <c r="Z338" s="117">
        <f t="shared" si="189"/>
        <v>0</v>
      </c>
      <c r="AA338" s="118">
        <f t="shared" si="190"/>
        <v>0</v>
      </c>
      <c r="AB338" s="121"/>
      <c r="AC338" s="121"/>
      <c r="AD338" s="121"/>
      <c r="AE338" s="117">
        <f t="shared" si="191"/>
        <v>0</v>
      </c>
      <c r="AF338" s="118">
        <f t="shared" si="192"/>
        <v>0</v>
      </c>
      <c r="AG338" s="120"/>
      <c r="AH338" s="120"/>
      <c r="AI338" s="121"/>
      <c r="AJ338" s="117">
        <f t="shared" si="193"/>
        <v>0</v>
      </c>
      <c r="AK338" s="119">
        <f t="shared" si="194"/>
        <v>0</v>
      </c>
      <c r="AL338" s="53"/>
      <c r="AM338" s="53"/>
      <c r="AN338" s="53"/>
      <c r="AO338" s="54">
        <f t="shared" si="195"/>
        <v>0</v>
      </c>
      <c r="AP338" s="122">
        <f t="shared" si="196"/>
        <v>0</v>
      </c>
      <c r="AQ338" s="123">
        <f t="shared" si="197"/>
        <v>0</v>
      </c>
      <c r="AR338" s="123">
        <f t="shared" si="198"/>
        <v>0</v>
      </c>
      <c r="AS338" s="313"/>
      <c r="AT338" s="313"/>
      <c r="AU338" s="314"/>
      <c r="AV338" s="125">
        <f t="shared" si="199"/>
        <v>0</v>
      </c>
      <c r="AW338" s="119">
        <f t="shared" si="200"/>
        <v>0</v>
      </c>
      <c r="AX338" s="120"/>
      <c r="AY338" s="120"/>
      <c r="AZ338" s="127"/>
      <c r="BA338" s="126">
        <f t="shared" si="201"/>
        <v>0</v>
      </c>
      <c r="BB338" s="119">
        <f t="shared" si="202"/>
        <v>0</v>
      </c>
      <c r="BC338" s="120"/>
      <c r="BD338" s="120"/>
      <c r="BE338" s="127"/>
      <c r="BF338" s="126">
        <f t="shared" si="203"/>
        <v>0</v>
      </c>
      <c r="BG338" s="119">
        <f t="shared" si="204"/>
        <v>0</v>
      </c>
      <c r="BH338" s="120"/>
      <c r="BI338" s="120"/>
      <c r="BJ338" s="127"/>
      <c r="BK338" s="126">
        <f t="shared" si="205"/>
        <v>0</v>
      </c>
      <c r="BL338" s="119">
        <f t="shared" si="206"/>
        <v>0</v>
      </c>
      <c r="BM338" s="123">
        <f t="shared" si="207"/>
        <v>0</v>
      </c>
      <c r="BN338" s="123">
        <f t="shared" si="208"/>
        <v>0</v>
      </c>
      <c r="BO338" s="126">
        <f t="shared" si="216"/>
        <v>0</v>
      </c>
      <c r="BP338" s="128">
        <f t="shared" si="209"/>
        <v>0</v>
      </c>
      <c r="BQ338" s="22"/>
      <c r="BR338" s="129"/>
      <c r="BS338" s="130"/>
      <c r="BT338" s="257" t="str">
        <f t="shared" si="210"/>
        <v/>
      </c>
      <c r="BU338" s="257" t="str">
        <f t="shared" si="211"/>
        <v/>
      </c>
      <c r="BV338" s="257" t="str">
        <f t="shared" si="212"/>
        <v/>
      </c>
      <c r="BW338" s="257" t="str">
        <f t="shared" si="213"/>
        <v/>
      </c>
      <c r="BX338" s="258">
        <f t="shared" si="214"/>
        <v>0</v>
      </c>
      <c r="BY338" s="129"/>
      <c r="BZ338" s="130"/>
      <c r="CA338" s="130" t="str">
        <f t="shared" si="182"/>
        <v/>
      </c>
      <c r="CB338" s="130" t="str">
        <f t="shared" si="183"/>
        <v/>
      </c>
      <c r="CC338" s="130" t="str">
        <f t="shared" si="184"/>
        <v/>
      </c>
      <c r="CD338" s="130" t="str">
        <f t="shared" si="185"/>
        <v/>
      </c>
      <c r="CE338" s="131">
        <f t="shared" si="181"/>
        <v>0</v>
      </c>
      <c r="CF338" s="259">
        <f t="shared" si="215"/>
        <v>0</v>
      </c>
      <c r="CG338" s="132"/>
      <c r="CH338" s="132"/>
      <c r="CI338" s="132"/>
    </row>
    <row r="339" spans="1:87" s="24" customFormat="1" ht="12.75" customHeight="1" outlineLevel="1" x14ac:dyDescent="0.2">
      <c r="A339" s="177" t="s">
        <v>59</v>
      </c>
      <c r="B339" s="312" t="s">
        <v>60</v>
      </c>
      <c r="C339" s="24">
        <v>331</v>
      </c>
      <c r="D339" s="137"/>
      <c r="E339" s="138"/>
      <c r="F339" s="56"/>
      <c r="G339" s="135"/>
      <c r="H339" s="136"/>
      <c r="I339" s="139"/>
      <c r="J339" s="57"/>
      <c r="K339" s="113"/>
      <c r="L339" s="113"/>
      <c r="M339" s="113"/>
      <c r="N339" s="113"/>
      <c r="O339" s="114">
        <f t="shared" si="186"/>
        <v>0</v>
      </c>
      <c r="P339" s="113"/>
      <c r="Q339" s="113"/>
      <c r="R339" s="113"/>
      <c r="S339" s="113"/>
      <c r="T339" s="114">
        <f t="shared" si="187"/>
        <v>0</v>
      </c>
      <c r="U339" s="113">
        <f t="shared" si="188"/>
        <v>0</v>
      </c>
      <c r="V339" s="136"/>
      <c r="W339" s="313"/>
      <c r="X339" s="313"/>
      <c r="Y339" s="313"/>
      <c r="Z339" s="117">
        <f t="shared" si="189"/>
        <v>0</v>
      </c>
      <c r="AA339" s="118">
        <f t="shared" si="190"/>
        <v>0</v>
      </c>
      <c r="AB339" s="121"/>
      <c r="AC339" s="121"/>
      <c r="AD339" s="121"/>
      <c r="AE339" s="117">
        <f t="shared" si="191"/>
        <v>0</v>
      </c>
      <c r="AF339" s="118">
        <f t="shared" si="192"/>
        <v>0</v>
      </c>
      <c r="AG339" s="120"/>
      <c r="AH339" s="120"/>
      <c r="AI339" s="121"/>
      <c r="AJ339" s="117">
        <f t="shared" si="193"/>
        <v>0</v>
      </c>
      <c r="AK339" s="119">
        <f t="shared" si="194"/>
        <v>0</v>
      </c>
      <c r="AL339" s="53"/>
      <c r="AM339" s="53"/>
      <c r="AN339" s="53"/>
      <c r="AO339" s="54">
        <f t="shared" si="195"/>
        <v>0</v>
      </c>
      <c r="AP339" s="122">
        <f t="shared" si="196"/>
        <v>0</v>
      </c>
      <c r="AQ339" s="123">
        <f t="shared" si="197"/>
        <v>0</v>
      </c>
      <c r="AR339" s="123">
        <f t="shared" si="198"/>
        <v>0</v>
      </c>
      <c r="AS339" s="313"/>
      <c r="AT339" s="313"/>
      <c r="AU339" s="314"/>
      <c r="AV339" s="125">
        <f t="shared" si="199"/>
        <v>0</v>
      </c>
      <c r="AW339" s="119">
        <f t="shared" si="200"/>
        <v>0</v>
      </c>
      <c r="AX339" s="120"/>
      <c r="AY339" s="120"/>
      <c r="AZ339" s="127"/>
      <c r="BA339" s="126">
        <f t="shared" si="201"/>
        <v>0</v>
      </c>
      <c r="BB339" s="119">
        <f t="shared" si="202"/>
        <v>0</v>
      </c>
      <c r="BC339" s="120"/>
      <c r="BD339" s="120"/>
      <c r="BE339" s="127"/>
      <c r="BF339" s="126">
        <f t="shared" si="203"/>
        <v>0</v>
      </c>
      <c r="BG339" s="119">
        <f t="shared" si="204"/>
        <v>0</v>
      </c>
      <c r="BH339" s="120"/>
      <c r="BI339" s="120"/>
      <c r="BJ339" s="127"/>
      <c r="BK339" s="126">
        <f t="shared" si="205"/>
        <v>0</v>
      </c>
      <c r="BL339" s="119">
        <f t="shared" si="206"/>
        <v>0</v>
      </c>
      <c r="BM339" s="123">
        <f t="shared" si="207"/>
        <v>0</v>
      </c>
      <c r="BN339" s="123">
        <f t="shared" si="208"/>
        <v>0</v>
      </c>
      <c r="BO339" s="126">
        <f t="shared" si="216"/>
        <v>0</v>
      </c>
      <c r="BP339" s="128">
        <f t="shared" si="209"/>
        <v>0</v>
      </c>
      <c r="BQ339" s="22"/>
      <c r="BR339" s="129"/>
      <c r="BS339" s="130"/>
      <c r="BT339" s="257" t="str">
        <f t="shared" si="210"/>
        <v/>
      </c>
      <c r="BU339" s="257" t="str">
        <f t="shared" si="211"/>
        <v/>
      </c>
      <c r="BV339" s="257" t="str">
        <f t="shared" si="212"/>
        <v/>
      </c>
      <c r="BW339" s="257" t="str">
        <f t="shared" si="213"/>
        <v/>
      </c>
      <c r="BX339" s="258">
        <f t="shared" si="214"/>
        <v>0</v>
      </c>
      <c r="BY339" s="129"/>
      <c r="BZ339" s="130"/>
      <c r="CA339" s="130" t="str">
        <f t="shared" si="182"/>
        <v/>
      </c>
      <c r="CB339" s="130" t="str">
        <f t="shared" si="183"/>
        <v/>
      </c>
      <c r="CC339" s="130" t="str">
        <f t="shared" si="184"/>
        <v/>
      </c>
      <c r="CD339" s="130" t="str">
        <f t="shared" si="185"/>
        <v/>
      </c>
      <c r="CE339" s="131">
        <f t="shared" si="181"/>
        <v>0</v>
      </c>
      <c r="CF339" s="259">
        <f t="shared" si="215"/>
        <v>0</v>
      </c>
      <c r="CG339" s="132"/>
      <c r="CH339" s="132"/>
      <c r="CI339" s="132"/>
    </row>
    <row r="340" spans="1:87" s="24" customFormat="1" ht="12.75" customHeight="1" outlineLevel="1" x14ac:dyDescent="0.2">
      <c r="A340" s="177" t="s">
        <v>59</v>
      </c>
      <c r="B340" s="312" t="s">
        <v>60</v>
      </c>
      <c r="C340" s="24">
        <v>332</v>
      </c>
      <c r="D340" s="137"/>
      <c r="E340" s="138"/>
      <c r="F340" s="56"/>
      <c r="G340" s="135"/>
      <c r="H340" s="136"/>
      <c r="I340" s="139"/>
      <c r="J340" s="57"/>
      <c r="K340" s="113"/>
      <c r="L340" s="113"/>
      <c r="M340" s="113"/>
      <c r="N340" s="113"/>
      <c r="O340" s="114">
        <f t="shared" si="186"/>
        <v>0</v>
      </c>
      <c r="P340" s="113"/>
      <c r="Q340" s="113"/>
      <c r="R340" s="113"/>
      <c r="S340" s="113"/>
      <c r="T340" s="114">
        <f t="shared" si="187"/>
        <v>0</v>
      </c>
      <c r="U340" s="113">
        <f t="shared" si="188"/>
        <v>0</v>
      </c>
      <c r="V340" s="136"/>
      <c r="W340" s="313"/>
      <c r="X340" s="313"/>
      <c r="Y340" s="313"/>
      <c r="Z340" s="117">
        <f t="shared" si="189"/>
        <v>0</v>
      </c>
      <c r="AA340" s="118">
        <f t="shared" si="190"/>
        <v>0</v>
      </c>
      <c r="AB340" s="121"/>
      <c r="AC340" s="121"/>
      <c r="AD340" s="121"/>
      <c r="AE340" s="117">
        <f t="shared" si="191"/>
        <v>0</v>
      </c>
      <c r="AF340" s="118">
        <f t="shared" si="192"/>
        <v>0</v>
      </c>
      <c r="AG340" s="120"/>
      <c r="AH340" s="120"/>
      <c r="AI340" s="121"/>
      <c r="AJ340" s="117">
        <f t="shared" si="193"/>
        <v>0</v>
      </c>
      <c r="AK340" s="119">
        <f t="shared" si="194"/>
        <v>0</v>
      </c>
      <c r="AL340" s="53"/>
      <c r="AM340" s="53"/>
      <c r="AN340" s="53"/>
      <c r="AO340" s="54">
        <f t="shared" si="195"/>
        <v>0</v>
      </c>
      <c r="AP340" s="122">
        <f t="shared" si="196"/>
        <v>0</v>
      </c>
      <c r="AQ340" s="123">
        <f t="shared" si="197"/>
        <v>0</v>
      </c>
      <c r="AR340" s="123">
        <f t="shared" si="198"/>
        <v>0</v>
      </c>
      <c r="AS340" s="313"/>
      <c r="AT340" s="313"/>
      <c r="AU340" s="314"/>
      <c r="AV340" s="125">
        <f t="shared" si="199"/>
        <v>0</v>
      </c>
      <c r="AW340" s="119">
        <f t="shared" si="200"/>
        <v>0</v>
      </c>
      <c r="AX340" s="120"/>
      <c r="AY340" s="120"/>
      <c r="AZ340" s="127"/>
      <c r="BA340" s="126">
        <f t="shared" si="201"/>
        <v>0</v>
      </c>
      <c r="BB340" s="119">
        <f t="shared" si="202"/>
        <v>0</v>
      </c>
      <c r="BC340" s="120"/>
      <c r="BD340" s="120"/>
      <c r="BE340" s="127"/>
      <c r="BF340" s="126">
        <f t="shared" si="203"/>
        <v>0</v>
      </c>
      <c r="BG340" s="119">
        <f t="shared" si="204"/>
        <v>0</v>
      </c>
      <c r="BH340" s="120"/>
      <c r="BI340" s="120"/>
      <c r="BJ340" s="127"/>
      <c r="BK340" s="126">
        <f t="shared" si="205"/>
        <v>0</v>
      </c>
      <c r="BL340" s="119">
        <f t="shared" si="206"/>
        <v>0</v>
      </c>
      <c r="BM340" s="123">
        <f t="shared" si="207"/>
        <v>0</v>
      </c>
      <c r="BN340" s="123">
        <f t="shared" si="208"/>
        <v>0</v>
      </c>
      <c r="BO340" s="126">
        <f t="shared" si="216"/>
        <v>0</v>
      </c>
      <c r="BP340" s="128">
        <f t="shared" si="209"/>
        <v>0</v>
      </c>
      <c r="BQ340" s="22"/>
      <c r="BR340" s="129"/>
      <c r="BS340" s="130"/>
      <c r="BT340" s="257" t="str">
        <f t="shared" si="210"/>
        <v/>
      </c>
      <c r="BU340" s="257" t="str">
        <f t="shared" si="211"/>
        <v/>
      </c>
      <c r="BV340" s="257" t="str">
        <f t="shared" si="212"/>
        <v/>
      </c>
      <c r="BW340" s="257" t="str">
        <f t="shared" si="213"/>
        <v/>
      </c>
      <c r="BX340" s="258">
        <f t="shared" si="214"/>
        <v>0</v>
      </c>
      <c r="BY340" s="129"/>
      <c r="BZ340" s="130"/>
      <c r="CA340" s="130" t="str">
        <f t="shared" si="182"/>
        <v/>
      </c>
      <c r="CB340" s="130" t="str">
        <f t="shared" si="183"/>
        <v/>
      </c>
      <c r="CC340" s="130" t="str">
        <f t="shared" si="184"/>
        <v/>
      </c>
      <c r="CD340" s="130" t="str">
        <f t="shared" si="185"/>
        <v/>
      </c>
      <c r="CE340" s="131">
        <f t="shared" si="181"/>
        <v>0</v>
      </c>
      <c r="CF340" s="259">
        <f t="shared" si="215"/>
        <v>0</v>
      </c>
      <c r="CG340" s="132"/>
      <c r="CH340" s="132"/>
      <c r="CI340" s="132"/>
    </row>
    <row r="341" spans="1:87" s="24" customFormat="1" ht="12.75" customHeight="1" outlineLevel="1" x14ac:dyDescent="0.2">
      <c r="A341" s="177" t="s">
        <v>59</v>
      </c>
      <c r="B341" s="312" t="s">
        <v>60</v>
      </c>
      <c r="C341" s="24">
        <v>333</v>
      </c>
      <c r="D341" s="137"/>
      <c r="E341" s="138"/>
      <c r="F341" s="56"/>
      <c r="G341" s="135"/>
      <c r="H341" s="136"/>
      <c r="I341" s="139"/>
      <c r="J341" s="57"/>
      <c r="K341" s="113"/>
      <c r="L341" s="113"/>
      <c r="M341" s="113"/>
      <c r="N341" s="113"/>
      <c r="O341" s="114">
        <f t="shared" si="186"/>
        <v>0</v>
      </c>
      <c r="P341" s="113"/>
      <c r="Q341" s="113"/>
      <c r="R341" s="113"/>
      <c r="S341" s="113"/>
      <c r="T341" s="114">
        <f t="shared" si="187"/>
        <v>0</v>
      </c>
      <c r="U341" s="113">
        <f t="shared" si="188"/>
        <v>0</v>
      </c>
      <c r="V341" s="136"/>
      <c r="W341" s="313"/>
      <c r="X341" s="313"/>
      <c r="Y341" s="313"/>
      <c r="Z341" s="117">
        <f t="shared" si="189"/>
        <v>0</v>
      </c>
      <c r="AA341" s="118">
        <f t="shared" si="190"/>
        <v>0</v>
      </c>
      <c r="AB341" s="121"/>
      <c r="AC341" s="121"/>
      <c r="AD341" s="121"/>
      <c r="AE341" s="117">
        <f t="shared" si="191"/>
        <v>0</v>
      </c>
      <c r="AF341" s="118">
        <f t="shared" si="192"/>
        <v>0</v>
      </c>
      <c r="AG341" s="120"/>
      <c r="AH341" s="120"/>
      <c r="AI341" s="121"/>
      <c r="AJ341" s="117">
        <f t="shared" si="193"/>
        <v>0</v>
      </c>
      <c r="AK341" s="119">
        <f t="shared" si="194"/>
        <v>0</v>
      </c>
      <c r="AL341" s="53"/>
      <c r="AM341" s="53"/>
      <c r="AN341" s="53"/>
      <c r="AO341" s="54">
        <f t="shared" si="195"/>
        <v>0</v>
      </c>
      <c r="AP341" s="122">
        <f t="shared" si="196"/>
        <v>0</v>
      </c>
      <c r="AQ341" s="123">
        <f t="shared" si="197"/>
        <v>0</v>
      </c>
      <c r="AR341" s="123">
        <f t="shared" si="198"/>
        <v>0</v>
      </c>
      <c r="AS341" s="313"/>
      <c r="AT341" s="313"/>
      <c r="AU341" s="314"/>
      <c r="AV341" s="125">
        <f t="shared" si="199"/>
        <v>0</v>
      </c>
      <c r="AW341" s="119">
        <f t="shared" si="200"/>
        <v>0</v>
      </c>
      <c r="AX341" s="120"/>
      <c r="AY341" s="120"/>
      <c r="AZ341" s="127"/>
      <c r="BA341" s="126">
        <f t="shared" si="201"/>
        <v>0</v>
      </c>
      <c r="BB341" s="119">
        <f t="shared" si="202"/>
        <v>0</v>
      </c>
      <c r="BC341" s="120"/>
      <c r="BD341" s="120"/>
      <c r="BE341" s="127"/>
      <c r="BF341" s="126">
        <f t="shared" si="203"/>
        <v>0</v>
      </c>
      <c r="BG341" s="119">
        <f t="shared" si="204"/>
        <v>0</v>
      </c>
      <c r="BH341" s="120"/>
      <c r="BI341" s="120"/>
      <c r="BJ341" s="127"/>
      <c r="BK341" s="126">
        <f t="shared" si="205"/>
        <v>0</v>
      </c>
      <c r="BL341" s="119">
        <f t="shared" si="206"/>
        <v>0</v>
      </c>
      <c r="BM341" s="123">
        <f t="shared" si="207"/>
        <v>0</v>
      </c>
      <c r="BN341" s="123">
        <f t="shared" si="208"/>
        <v>0</v>
      </c>
      <c r="BO341" s="126">
        <f t="shared" si="216"/>
        <v>0</v>
      </c>
      <c r="BP341" s="128">
        <f t="shared" si="209"/>
        <v>0</v>
      </c>
      <c r="BQ341" s="22"/>
      <c r="BR341" s="129"/>
      <c r="BS341" s="130"/>
      <c r="BT341" s="257" t="str">
        <f t="shared" si="210"/>
        <v/>
      </c>
      <c r="BU341" s="257" t="str">
        <f t="shared" si="211"/>
        <v/>
      </c>
      <c r="BV341" s="257" t="str">
        <f t="shared" si="212"/>
        <v/>
      </c>
      <c r="BW341" s="257" t="str">
        <f t="shared" si="213"/>
        <v/>
      </c>
      <c r="BX341" s="258">
        <f t="shared" si="214"/>
        <v>0</v>
      </c>
      <c r="BY341" s="129"/>
      <c r="BZ341" s="130"/>
      <c r="CA341" s="130" t="str">
        <f t="shared" si="182"/>
        <v/>
      </c>
      <c r="CB341" s="130" t="str">
        <f t="shared" si="183"/>
        <v/>
      </c>
      <c r="CC341" s="130" t="str">
        <f t="shared" si="184"/>
        <v/>
      </c>
      <c r="CD341" s="130" t="str">
        <f t="shared" si="185"/>
        <v/>
      </c>
      <c r="CE341" s="131">
        <f t="shared" si="181"/>
        <v>0</v>
      </c>
      <c r="CF341" s="259">
        <f t="shared" si="215"/>
        <v>0</v>
      </c>
      <c r="CG341" s="132"/>
      <c r="CH341" s="132"/>
      <c r="CI341" s="132"/>
    </row>
    <row r="342" spans="1:87" s="24" customFormat="1" ht="12.75" customHeight="1" outlineLevel="1" x14ac:dyDescent="0.2">
      <c r="A342" s="177" t="s">
        <v>59</v>
      </c>
      <c r="B342" s="312" t="s">
        <v>60</v>
      </c>
      <c r="C342" s="24">
        <v>334</v>
      </c>
      <c r="D342" s="137"/>
      <c r="E342" s="138"/>
      <c r="F342" s="56"/>
      <c r="G342" s="135"/>
      <c r="H342" s="136"/>
      <c r="I342" s="139"/>
      <c r="J342" s="57"/>
      <c r="K342" s="113"/>
      <c r="L342" s="113"/>
      <c r="M342" s="113"/>
      <c r="N342" s="113"/>
      <c r="O342" s="114">
        <f t="shared" si="186"/>
        <v>0</v>
      </c>
      <c r="P342" s="113"/>
      <c r="Q342" s="113"/>
      <c r="R342" s="113"/>
      <c r="S342" s="113"/>
      <c r="T342" s="114">
        <f t="shared" si="187"/>
        <v>0</v>
      </c>
      <c r="U342" s="113">
        <f t="shared" si="188"/>
        <v>0</v>
      </c>
      <c r="V342" s="136"/>
      <c r="W342" s="313"/>
      <c r="X342" s="313"/>
      <c r="Y342" s="313"/>
      <c r="Z342" s="117">
        <f t="shared" si="189"/>
        <v>0</v>
      </c>
      <c r="AA342" s="118">
        <f t="shared" si="190"/>
        <v>0</v>
      </c>
      <c r="AB342" s="121"/>
      <c r="AC342" s="121"/>
      <c r="AD342" s="121"/>
      <c r="AE342" s="117">
        <f t="shared" si="191"/>
        <v>0</v>
      </c>
      <c r="AF342" s="118">
        <f t="shared" si="192"/>
        <v>0</v>
      </c>
      <c r="AG342" s="120"/>
      <c r="AH342" s="120"/>
      <c r="AI342" s="121"/>
      <c r="AJ342" s="117">
        <f t="shared" si="193"/>
        <v>0</v>
      </c>
      <c r="AK342" s="119">
        <f t="shared" si="194"/>
        <v>0</v>
      </c>
      <c r="AL342" s="53"/>
      <c r="AM342" s="53"/>
      <c r="AN342" s="53"/>
      <c r="AO342" s="54">
        <f t="shared" si="195"/>
        <v>0</v>
      </c>
      <c r="AP342" s="122">
        <f t="shared" si="196"/>
        <v>0</v>
      </c>
      <c r="AQ342" s="123">
        <f t="shared" si="197"/>
        <v>0</v>
      </c>
      <c r="AR342" s="123">
        <f t="shared" si="198"/>
        <v>0</v>
      </c>
      <c r="AS342" s="313"/>
      <c r="AT342" s="313"/>
      <c r="AU342" s="314"/>
      <c r="AV342" s="125">
        <f t="shared" si="199"/>
        <v>0</v>
      </c>
      <c r="AW342" s="119">
        <f t="shared" si="200"/>
        <v>0</v>
      </c>
      <c r="AX342" s="120"/>
      <c r="AY342" s="120"/>
      <c r="AZ342" s="127"/>
      <c r="BA342" s="126">
        <f t="shared" si="201"/>
        <v>0</v>
      </c>
      <c r="BB342" s="119">
        <f t="shared" si="202"/>
        <v>0</v>
      </c>
      <c r="BC342" s="120"/>
      <c r="BD342" s="120"/>
      <c r="BE342" s="127"/>
      <c r="BF342" s="126">
        <f t="shared" si="203"/>
        <v>0</v>
      </c>
      <c r="BG342" s="119">
        <f t="shared" si="204"/>
        <v>0</v>
      </c>
      <c r="BH342" s="120"/>
      <c r="BI342" s="120"/>
      <c r="BJ342" s="127"/>
      <c r="BK342" s="126">
        <f t="shared" si="205"/>
        <v>0</v>
      </c>
      <c r="BL342" s="119">
        <f t="shared" si="206"/>
        <v>0</v>
      </c>
      <c r="BM342" s="123">
        <f t="shared" si="207"/>
        <v>0</v>
      </c>
      <c r="BN342" s="123">
        <f t="shared" si="208"/>
        <v>0</v>
      </c>
      <c r="BO342" s="126">
        <f t="shared" si="216"/>
        <v>0</v>
      </c>
      <c r="BP342" s="128">
        <f t="shared" si="209"/>
        <v>0</v>
      </c>
      <c r="BQ342" s="22"/>
      <c r="BR342" s="129"/>
      <c r="BS342" s="130"/>
      <c r="BT342" s="257" t="str">
        <f t="shared" si="210"/>
        <v/>
      </c>
      <c r="BU342" s="257" t="str">
        <f t="shared" si="211"/>
        <v/>
      </c>
      <c r="BV342" s="257" t="str">
        <f t="shared" si="212"/>
        <v/>
      </c>
      <c r="BW342" s="257" t="str">
        <f t="shared" si="213"/>
        <v/>
      </c>
      <c r="BX342" s="258">
        <f t="shared" si="214"/>
        <v>0</v>
      </c>
      <c r="BY342" s="129"/>
      <c r="BZ342" s="130"/>
      <c r="CA342" s="130" t="str">
        <f t="shared" si="182"/>
        <v/>
      </c>
      <c r="CB342" s="130" t="str">
        <f t="shared" si="183"/>
        <v/>
      </c>
      <c r="CC342" s="130" t="str">
        <f t="shared" si="184"/>
        <v/>
      </c>
      <c r="CD342" s="130" t="str">
        <f t="shared" si="185"/>
        <v/>
      </c>
      <c r="CE342" s="131">
        <f t="shared" si="181"/>
        <v>0</v>
      </c>
      <c r="CF342" s="259">
        <f t="shared" si="215"/>
        <v>0</v>
      </c>
      <c r="CG342" s="132"/>
      <c r="CH342" s="132"/>
      <c r="CI342" s="132"/>
    </row>
    <row r="343" spans="1:87" s="24" customFormat="1" ht="12.75" customHeight="1" outlineLevel="1" x14ac:dyDescent="0.2">
      <c r="A343" s="177" t="s">
        <v>59</v>
      </c>
      <c r="B343" s="312" t="s">
        <v>60</v>
      </c>
      <c r="C343" s="24">
        <v>335</v>
      </c>
      <c r="D343" s="137"/>
      <c r="E343" s="138"/>
      <c r="F343" s="56"/>
      <c r="G343" s="135"/>
      <c r="H343" s="136"/>
      <c r="I343" s="139"/>
      <c r="J343" s="57"/>
      <c r="K343" s="113"/>
      <c r="L343" s="113"/>
      <c r="M343" s="113"/>
      <c r="N343" s="113"/>
      <c r="O343" s="114">
        <f t="shared" si="186"/>
        <v>0</v>
      </c>
      <c r="P343" s="113"/>
      <c r="Q343" s="113"/>
      <c r="R343" s="113"/>
      <c r="S343" s="113"/>
      <c r="T343" s="114">
        <f t="shared" si="187"/>
        <v>0</v>
      </c>
      <c r="U343" s="113">
        <f t="shared" si="188"/>
        <v>0</v>
      </c>
      <c r="V343" s="136"/>
      <c r="W343" s="313"/>
      <c r="X343" s="313"/>
      <c r="Y343" s="313"/>
      <c r="Z343" s="117">
        <f t="shared" si="189"/>
        <v>0</v>
      </c>
      <c r="AA343" s="118">
        <f t="shared" si="190"/>
        <v>0</v>
      </c>
      <c r="AB343" s="121"/>
      <c r="AC343" s="121"/>
      <c r="AD343" s="121"/>
      <c r="AE343" s="117">
        <f t="shared" si="191"/>
        <v>0</v>
      </c>
      <c r="AF343" s="118">
        <f t="shared" si="192"/>
        <v>0</v>
      </c>
      <c r="AG343" s="120"/>
      <c r="AH343" s="120"/>
      <c r="AI343" s="121"/>
      <c r="AJ343" s="117">
        <f t="shared" si="193"/>
        <v>0</v>
      </c>
      <c r="AK343" s="119">
        <f t="shared" si="194"/>
        <v>0</v>
      </c>
      <c r="AL343" s="53"/>
      <c r="AM343" s="53"/>
      <c r="AN343" s="53"/>
      <c r="AO343" s="54">
        <f t="shared" si="195"/>
        <v>0</v>
      </c>
      <c r="AP343" s="122">
        <f t="shared" si="196"/>
        <v>0</v>
      </c>
      <c r="AQ343" s="123">
        <f t="shared" si="197"/>
        <v>0</v>
      </c>
      <c r="AR343" s="123">
        <f t="shared" si="198"/>
        <v>0</v>
      </c>
      <c r="AS343" s="313"/>
      <c r="AT343" s="313"/>
      <c r="AU343" s="314"/>
      <c r="AV343" s="125">
        <f t="shared" si="199"/>
        <v>0</v>
      </c>
      <c r="AW343" s="119">
        <f t="shared" si="200"/>
        <v>0</v>
      </c>
      <c r="AX343" s="120"/>
      <c r="AY343" s="120"/>
      <c r="AZ343" s="127"/>
      <c r="BA343" s="126">
        <f t="shared" si="201"/>
        <v>0</v>
      </c>
      <c r="BB343" s="119">
        <f t="shared" si="202"/>
        <v>0</v>
      </c>
      <c r="BC343" s="120"/>
      <c r="BD343" s="120"/>
      <c r="BE343" s="127"/>
      <c r="BF343" s="126">
        <f t="shared" si="203"/>
        <v>0</v>
      </c>
      <c r="BG343" s="119">
        <f t="shared" si="204"/>
        <v>0</v>
      </c>
      <c r="BH343" s="120"/>
      <c r="BI343" s="120"/>
      <c r="BJ343" s="127"/>
      <c r="BK343" s="126">
        <f t="shared" si="205"/>
        <v>0</v>
      </c>
      <c r="BL343" s="119">
        <f t="shared" si="206"/>
        <v>0</v>
      </c>
      <c r="BM343" s="123">
        <f t="shared" si="207"/>
        <v>0</v>
      </c>
      <c r="BN343" s="123">
        <f t="shared" si="208"/>
        <v>0</v>
      </c>
      <c r="BO343" s="126">
        <f t="shared" si="216"/>
        <v>0</v>
      </c>
      <c r="BP343" s="128">
        <f t="shared" si="209"/>
        <v>0</v>
      </c>
      <c r="BQ343" s="22"/>
      <c r="BR343" s="129"/>
      <c r="BS343" s="130"/>
      <c r="BT343" s="257" t="str">
        <f t="shared" si="210"/>
        <v/>
      </c>
      <c r="BU343" s="257" t="str">
        <f t="shared" si="211"/>
        <v/>
      </c>
      <c r="BV343" s="257" t="str">
        <f t="shared" si="212"/>
        <v/>
      </c>
      <c r="BW343" s="257" t="str">
        <f t="shared" si="213"/>
        <v/>
      </c>
      <c r="BX343" s="258">
        <f t="shared" si="214"/>
        <v>0</v>
      </c>
      <c r="BY343" s="129"/>
      <c r="BZ343" s="130"/>
      <c r="CA343" s="130" t="str">
        <f t="shared" si="182"/>
        <v/>
      </c>
      <c r="CB343" s="130" t="str">
        <f t="shared" si="183"/>
        <v/>
      </c>
      <c r="CC343" s="130" t="str">
        <f t="shared" si="184"/>
        <v/>
      </c>
      <c r="CD343" s="130" t="str">
        <f t="shared" si="185"/>
        <v/>
      </c>
      <c r="CE343" s="131">
        <f t="shared" si="181"/>
        <v>0</v>
      </c>
      <c r="CF343" s="259">
        <f t="shared" si="215"/>
        <v>0</v>
      </c>
      <c r="CG343" s="132"/>
      <c r="CH343" s="132"/>
      <c r="CI343" s="132"/>
    </row>
    <row r="344" spans="1:87" s="24" customFormat="1" ht="12.75" customHeight="1" outlineLevel="1" x14ac:dyDescent="0.2">
      <c r="A344" s="177" t="s">
        <v>59</v>
      </c>
      <c r="B344" s="312" t="s">
        <v>60</v>
      </c>
      <c r="C344" s="24">
        <v>336</v>
      </c>
      <c r="D344" s="137"/>
      <c r="E344" s="138"/>
      <c r="F344" s="56"/>
      <c r="G344" s="135"/>
      <c r="H344" s="136"/>
      <c r="I344" s="139"/>
      <c r="J344" s="57"/>
      <c r="K344" s="113"/>
      <c r="L344" s="113"/>
      <c r="M344" s="113"/>
      <c r="N344" s="113"/>
      <c r="O344" s="114">
        <f t="shared" si="186"/>
        <v>0</v>
      </c>
      <c r="P344" s="113"/>
      <c r="Q344" s="113"/>
      <c r="R344" s="113"/>
      <c r="S344" s="113"/>
      <c r="T344" s="114">
        <f t="shared" si="187"/>
        <v>0</v>
      </c>
      <c r="U344" s="113">
        <f t="shared" si="188"/>
        <v>0</v>
      </c>
      <c r="V344" s="136"/>
      <c r="W344" s="313"/>
      <c r="X344" s="313"/>
      <c r="Y344" s="313"/>
      <c r="Z344" s="117">
        <f t="shared" si="189"/>
        <v>0</v>
      </c>
      <c r="AA344" s="118">
        <f t="shared" si="190"/>
        <v>0</v>
      </c>
      <c r="AB344" s="121"/>
      <c r="AC344" s="121"/>
      <c r="AD344" s="121"/>
      <c r="AE344" s="117">
        <f t="shared" si="191"/>
        <v>0</v>
      </c>
      <c r="AF344" s="118">
        <f t="shared" si="192"/>
        <v>0</v>
      </c>
      <c r="AG344" s="120"/>
      <c r="AH344" s="120"/>
      <c r="AI344" s="121"/>
      <c r="AJ344" s="117">
        <f t="shared" si="193"/>
        <v>0</v>
      </c>
      <c r="AK344" s="119">
        <f t="shared" si="194"/>
        <v>0</v>
      </c>
      <c r="AL344" s="53"/>
      <c r="AM344" s="53"/>
      <c r="AN344" s="53"/>
      <c r="AO344" s="54">
        <f t="shared" si="195"/>
        <v>0</v>
      </c>
      <c r="AP344" s="122">
        <f t="shared" si="196"/>
        <v>0</v>
      </c>
      <c r="AQ344" s="123">
        <f t="shared" si="197"/>
        <v>0</v>
      </c>
      <c r="AR344" s="123">
        <f t="shared" si="198"/>
        <v>0</v>
      </c>
      <c r="AS344" s="313"/>
      <c r="AT344" s="313"/>
      <c r="AU344" s="314"/>
      <c r="AV344" s="125">
        <f t="shared" si="199"/>
        <v>0</v>
      </c>
      <c r="AW344" s="119">
        <f t="shared" si="200"/>
        <v>0</v>
      </c>
      <c r="AX344" s="120"/>
      <c r="AY344" s="120"/>
      <c r="AZ344" s="127"/>
      <c r="BA344" s="126">
        <f t="shared" si="201"/>
        <v>0</v>
      </c>
      <c r="BB344" s="119">
        <f t="shared" si="202"/>
        <v>0</v>
      </c>
      <c r="BC344" s="120"/>
      <c r="BD344" s="120"/>
      <c r="BE344" s="127"/>
      <c r="BF344" s="126">
        <f t="shared" si="203"/>
        <v>0</v>
      </c>
      <c r="BG344" s="119">
        <f t="shared" si="204"/>
        <v>0</v>
      </c>
      <c r="BH344" s="120"/>
      <c r="BI344" s="120"/>
      <c r="BJ344" s="127"/>
      <c r="BK344" s="126">
        <f t="shared" si="205"/>
        <v>0</v>
      </c>
      <c r="BL344" s="119">
        <f t="shared" si="206"/>
        <v>0</v>
      </c>
      <c r="BM344" s="123">
        <f t="shared" si="207"/>
        <v>0</v>
      </c>
      <c r="BN344" s="123">
        <f t="shared" si="208"/>
        <v>0</v>
      </c>
      <c r="BO344" s="126">
        <f t="shared" si="216"/>
        <v>0</v>
      </c>
      <c r="BP344" s="128">
        <f t="shared" si="209"/>
        <v>0</v>
      </c>
      <c r="BQ344" s="22"/>
      <c r="BR344" s="129"/>
      <c r="BS344" s="130"/>
      <c r="BT344" s="257" t="str">
        <f t="shared" si="210"/>
        <v/>
      </c>
      <c r="BU344" s="257" t="str">
        <f t="shared" si="211"/>
        <v/>
      </c>
      <c r="BV344" s="257" t="str">
        <f t="shared" si="212"/>
        <v/>
      </c>
      <c r="BW344" s="257" t="str">
        <f t="shared" si="213"/>
        <v/>
      </c>
      <c r="BX344" s="258">
        <f t="shared" si="214"/>
        <v>0</v>
      </c>
      <c r="BY344" s="129"/>
      <c r="BZ344" s="130"/>
      <c r="CA344" s="130" t="str">
        <f t="shared" si="182"/>
        <v/>
      </c>
      <c r="CB344" s="130" t="str">
        <f t="shared" si="183"/>
        <v/>
      </c>
      <c r="CC344" s="130" t="str">
        <f t="shared" si="184"/>
        <v/>
      </c>
      <c r="CD344" s="130" t="str">
        <f t="shared" si="185"/>
        <v/>
      </c>
      <c r="CE344" s="131">
        <f t="shared" si="181"/>
        <v>0</v>
      </c>
      <c r="CF344" s="259">
        <f t="shared" si="215"/>
        <v>0</v>
      </c>
      <c r="CG344" s="132"/>
      <c r="CH344" s="132"/>
      <c r="CI344" s="132"/>
    </row>
    <row r="345" spans="1:87" s="24" customFormat="1" ht="12.75" customHeight="1" outlineLevel="1" x14ac:dyDescent="0.2">
      <c r="A345" s="177" t="s">
        <v>59</v>
      </c>
      <c r="B345" s="312" t="s">
        <v>60</v>
      </c>
      <c r="C345" s="24">
        <v>337</v>
      </c>
      <c r="D345" s="137"/>
      <c r="E345" s="138"/>
      <c r="F345" s="56"/>
      <c r="G345" s="135"/>
      <c r="H345" s="136"/>
      <c r="I345" s="139"/>
      <c r="J345" s="57"/>
      <c r="K345" s="113"/>
      <c r="L345" s="113"/>
      <c r="M345" s="113"/>
      <c r="N345" s="113"/>
      <c r="O345" s="114">
        <f t="shared" si="186"/>
        <v>0</v>
      </c>
      <c r="P345" s="113"/>
      <c r="Q345" s="113"/>
      <c r="R345" s="113"/>
      <c r="S345" s="113"/>
      <c r="T345" s="114">
        <f t="shared" si="187"/>
        <v>0</v>
      </c>
      <c r="U345" s="113">
        <f t="shared" si="188"/>
        <v>0</v>
      </c>
      <c r="V345" s="136"/>
      <c r="W345" s="313"/>
      <c r="X345" s="313"/>
      <c r="Y345" s="313"/>
      <c r="Z345" s="117">
        <f t="shared" si="189"/>
        <v>0</v>
      </c>
      <c r="AA345" s="118">
        <f t="shared" si="190"/>
        <v>0</v>
      </c>
      <c r="AB345" s="121"/>
      <c r="AC345" s="121"/>
      <c r="AD345" s="121"/>
      <c r="AE345" s="117">
        <f t="shared" si="191"/>
        <v>0</v>
      </c>
      <c r="AF345" s="118">
        <f t="shared" si="192"/>
        <v>0</v>
      </c>
      <c r="AG345" s="120"/>
      <c r="AH345" s="120"/>
      <c r="AI345" s="121"/>
      <c r="AJ345" s="117">
        <f t="shared" si="193"/>
        <v>0</v>
      </c>
      <c r="AK345" s="119">
        <f t="shared" si="194"/>
        <v>0</v>
      </c>
      <c r="AL345" s="53"/>
      <c r="AM345" s="53"/>
      <c r="AN345" s="53"/>
      <c r="AO345" s="54">
        <f t="shared" si="195"/>
        <v>0</v>
      </c>
      <c r="AP345" s="122">
        <f t="shared" si="196"/>
        <v>0</v>
      </c>
      <c r="AQ345" s="123">
        <f t="shared" si="197"/>
        <v>0</v>
      </c>
      <c r="AR345" s="123">
        <f t="shared" si="198"/>
        <v>0</v>
      </c>
      <c r="AS345" s="313"/>
      <c r="AT345" s="313"/>
      <c r="AU345" s="314"/>
      <c r="AV345" s="125">
        <f t="shared" si="199"/>
        <v>0</v>
      </c>
      <c r="AW345" s="119">
        <f t="shared" si="200"/>
        <v>0</v>
      </c>
      <c r="AX345" s="120"/>
      <c r="AY345" s="120"/>
      <c r="AZ345" s="127"/>
      <c r="BA345" s="126">
        <f t="shared" si="201"/>
        <v>0</v>
      </c>
      <c r="BB345" s="119">
        <f t="shared" si="202"/>
        <v>0</v>
      </c>
      <c r="BC345" s="120"/>
      <c r="BD345" s="120"/>
      <c r="BE345" s="127"/>
      <c r="BF345" s="126">
        <f t="shared" si="203"/>
        <v>0</v>
      </c>
      <c r="BG345" s="119">
        <f t="shared" si="204"/>
        <v>0</v>
      </c>
      <c r="BH345" s="120"/>
      <c r="BI345" s="120"/>
      <c r="BJ345" s="127"/>
      <c r="BK345" s="126">
        <f t="shared" si="205"/>
        <v>0</v>
      </c>
      <c r="BL345" s="119">
        <f t="shared" si="206"/>
        <v>0</v>
      </c>
      <c r="BM345" s="123">
        <f t="shared" si="207"/>
        <v>0</v>
      </c>
      <c r="BN345" s="123">
        <f t="shared" si="208"/>
        <v>0</v>
      </c>
      <c r="BO345" s="126">
        <f t="shared" si="216"/>
        <v>0</v>
      </c>
      <c r="BP345" s="128">
        <f t="shared" si="209"/>
        <v>0</v>
      </c>
      <c r="BQ345" s="22"/>
      <c r="BR345" s="129"/>
      <c r="BS345" s="130"/>
      <c r="BT345" s="257" t="str">
        <f t="shared" si="210"/>
        <v/>
      </c>
      <c r="BU345" s="257" t="str">
        <f t="shared" si="211"/>
        <v/>
      </c>
      <c r="BV345" s="257" t="str">
        <f t="shared" si="212"/>
        <v/>
      </c>
      <c r="BW345" s="257" t="str">
        <f t="shared" si="213"/>
        <v/>
      </c>
      <c r="BX345" s="258">
        <f t="shared" si="214"/>
        <v>0</v>
      </c>
      <c r="BY345" s="129"/>
      <c r="BZ345" s="130"/>
      <c r="CA345" s="130" t="str">
        <f t="shared" si="182"/>
        <v/>
      </c>
      <c r="CB345" s="130" t="str">
        <f t="shared" si="183"/>
        <v/>
      </c>
      <c r="CC345" s="130" t="str">
        <f t="shared" si="184"/>
        <v/>
      </c>
      <c r="CD345" s="130" t="str">
        <f t="shared" si="185"/>
        <v/>
      </c>
      <c r="CE345" s="131">
        <f t="shared" si="181"/>
        <v>0</v>
      </c>
      <c r="CF345" s="259">
        <f t="shared" si="215"/>
        <v>0</v>
      </c>
      <c r="CG345" s="132"/>
      <c r="CH345" s="132"/>
      <c r="CI345" s="132"/>
    </row>
    <row r="346" spans="1:87" s="24" customFormat="1" ht="12.75" customHeight="1" outlineLevel="1" x14ac:dyDescent="0.2">
      <c r="A346" s="177" t="s">
        <v>59</v>
      </c>
      <c r="B346" s="312" t="s">
        <v>60</v>
      </c>
      <c r="C346" s="24">
        <v>338</v>
      </c>
      <c r="D346" s="137"/>
      <c r="E346" s="138"/>
      <c r="F346" s="56"/>
      <c r="G346" s="135"/>
      <c r="H346" s="136"/>
      <c r="I346" s="139"/>
      <c r="J346" s="57"/>
      <c r="K346" s="113"/>
      <c r="L346" s="113"/>
      <c r="M346" s="113"/>
      <c r="N346" s="113"/>
      <c r="O346" s="114">
        <f t="shared" si="186"/>
        <v>0</v>
      </c>
      <c r="P346" s="113"/>
      <c r="Q346" s="113"/>
      <c r="R346" s="113"/>
      <c r="S346" s="113"/>
      <c r="T346" s="114">
        <f t="shared" si="187"/>
        <v>0</v>
      </c>
      <c r="U346" s="113">
        <f t="shared" si="188"/>
        <v>0</v>
      </c>
      <c r="V346" s="136"/>
      <c r="W346" s="313"/>
      <c r="X346" s="313"/>
      <c r="Y346" s="313"/>
      <c r="Z346" s="117">
        <f t="shared" si="189"/>
        <v>0</v>
      </c>
      <c r="AA346" s="118">
        <f t="shared" si="190"/>
        <v>0</v>
      </c>
      <c r="AB346" s="121"/>
      <c r="AC346" s="121"/>
      <c r="AD346" s="121"/>
      <c r="AE346" s="117">
        <f t="shared" si="191"/>
        <v>0</v>
      </c>
      <c r="AF346" s="118">
        <f t="shared" si="192"/>
        <v>0</v>
      </c>
      <c r="AG346" s="120"/>
      <c r="AH346" s="120"/>
      <c r="AI346" s="121"/>
      <c r="AJ346" s="117">
        <f t="shared" si="193"/>
        <v>0</v>
      </c>
      <c r="AK346" s="119">
        <f t="shared" si="194"/>
        <v>0</v>
      </c>
      <c r="AL346" s="53"/>
      <c r="AM346" s="53"/>
      <c r="AN346" s="53"/>
      <c r="AO346" s="54">
        <f t="shared" si="195"/>
        <v>0</v>
      </c>
      <c r="AP346" s="122">
        <f t="shared" si="196"/>
        <v>0</v>
      </c>
      <c r="AQ346" s="123">
        <f t="shared" si="197"/>
        <v>0</v>
      </c>
      <c r="AR346" s="123">
        <f t="shared" si="198"/>
        <v>0</v>
      </c>
      <c r="AS346" s="313"/>
      <c r="AT346" s="313"/>
      <c r="AU346" s="314"/>
      <c r="AV346" s="125">
        <f t="shared" si="199"/>
        <v>0</v>
      </c>
      <c r="AW346" s="119">
        <f t="shared" si="200"/>
        <v>0</v>
      </c>
      <c r="AX346" s="120"/>
      <c r="AY346" s="120"/>
      <c r="AZ346" s="127"/>
      <c r="BA346" s="126">
        <f t="shared" si="201"/>
        <v>0</v>
      </c>
      <c r="BB346" s="119">
        <f t="shared" si="202"/>
        <v>0</v>
      </c>
      <c r="BC346" s="120"/>
      <c r="BD346" s="120"/>
      <c r="BE346" s="127"/>
      <c r="BF346" s="126">
        <f t="shared" si="203"/>
        <v>0</v>
      </c>
      <c r="BG346" s="119">
        <f t="shared" si="204"/>
        <v>0</v>
      </c>
      <c r="BH346" s="120"/>
      <c r="BI346" s="120"/>
      <c r="BJ346" s="127"/>
      <c r="BK346" s="126">
        <f t="shared" si="205"/>
        <v>0</v>
      </c>
      <c r="BL346" s="119">
        <f t="shared" si="206"/>
        <v>0</v>
      </c>
      <c r="BM346" s="123">
        <f t="shared" si="207"/>
        <v>0</v>
      </c>
      <c r="BN346" s="123">
        <f t="shared" si="208"/>
        <v>0</v>
      </c>
      <c r="BO346" s="126">
        <f t="shared" si="216"/>
        <v>0</v>
      </c>
      <c r="BP346" s="128">
        <f t="shared" si="209"/>
        <v>0</v>
      </c>
      <c r="BQ346" s="22"/>
      <c r="BR346" s="129"/>
      <c r="BS346" s="130"/>
      <c r="BT346" s="257" t="str">
        <f t="shared" si="210"/>
        <v/>
      </c>
      <c r="BU346" s="257" t="str">
        <f t="shared" si="211"/>
        <v/>
      </c>
      <c r="BV346" s="257" t="str">
        <f t="shared" si="212"/>
        <v/>
      </c>
      <c r="BW346" s="257" t="str">
        <f t="shared" si="213"/>
        <v/>
      </c>
      <c r="BX346" s="258">
        <f t="shared" si="214"/>
        <v>0</v>
      </c>
      <c r="BY346" s="129"/>
      <c r="BZ346" s="130"/>
      <c r="CA346" s="130" t="str">
        <f t="shared" si="182"/>
        <v/>
      </c>
      <c r="CB346" s="130" t="str">
        <f t="shared" si="183"/>
        <v/>
      </c>
      <c r="CC346" s="130" t="str">
        <f t="shared" si="184"/>
        <v/>
      </c>
      <c r="CD346" s="130" t="str">
        <f t="shared" si="185"/>
        <v/>
      </c>
      <c r="CE346" s="131">
        <f t="shared" si="181"/>
        <v>0</v>
      </c>
      <c r="CF346" s="259">
        <f t="shared" si="215"/>
        <v>0</v>
      </c>
      <c r="CG346" s="132"/>
      <c r="CH346" s="132"/>
      <c r="CI346" s="132"/>
    </row>
    <row r="347" spans="1:87" s="24" customFormat="1" ht="12.75" customHeight="1" outlineLevel="1" x14ac:dyDescent="0.2">
      <c r="A347" s="177" t="s">
        <v>59</v>
      </c>
      <c r="B347" s="312" t="s">
        <v>60</v>
      </c>
      <c r="C347" s="24">
        <v>339</v>
      </c>
      <c r="D347" s="137"/>
      <c r="E347" s="138"/>
      <c r="F347" s="56"/>
      <c r="G347" s="135"/>
      <c r="H347" s="136"/>
      <c r="I347" s="139"/>
      <c r="J347" s="57"/>
      <c r="K347" s="113"/>
      <c r="L347" s="113"/>
      <c r="M347" s="113"/>
      <c r="N347" s="113"/>
      <c r="O347" s="114">
        <f t="shared" si="186"/>
        <v>0</v>
      </c>
      <c r="P347" s="113"/>
      <c r="Q347" s="113"/>
      <c r="R347" s="113"/>
      <c r="S347" s="113"/>
      <c r="T347" s="114">
        <f t="shared" si="187"/>
        <v>0</v>
      </c>
      <c r="U347" s="113">
        <f t="shared" si="188"/>
        <v>0</v>
      </c>
      <c r="V347" s="136"/>
      <c r="W347" s="313"/>
      <c r="X347" s="313"/>
      <c r="Y347" s="313"/>
      <c r="Z347" s="117">
        <f t="shared" si="189"/>
        <v>0</v>
      </c>
      <c r="AA347" s="118">
        <f t="shared" si="190"/>
        <v>0</v>
      </c>
      <c r="AB347" s="121"/>
      <c r="AC347" s="121"/>
      <c r="AD347" s="121"/>
      <c r="AE347" s="117">
        <f t="shared" si="191"/>
        <v>0</v>
      </c>
      <c r="AF347" s="118">
        <f t="shared" si="192"/>
        <v>0</v>
      </c>
      <c r="AG347" s="120"/>
      <c r="AH347" s="120"/>
      <c r="AI347" s="121"/>
      <c r="AJ347" s="117">
        <f t="shared" si="193"/>
        <v>0</v>
      </c>
      <c r="AK347" s="119">
        <f t="shared" si="194"/>
        <v>0</v>
      </c>
      <c r="AL347" s="53"/>
      <c r="AM347" s="53"/>
      <c r="AN347" s="53"/>
      <c r="AO347" s="54">
        <f t="shared" si="195"/>
        <v>0</v>
      </c>
      <c r="AP347" s="122">
        <f t="shared" si="196"/>
        <v>0</v>
      </c>
      <c r="AQ347" s="123">
        <f t="shared" si="197"/>
        <v>0</v>
      </c>
      <c r="AR347" s="123">
        <f t="shared" si="198"/>
        <v>0</v>
      </c>
      <c r="AS347" s="313"/>
      <c r="AT347" s="313"/>
      <c r="AU347" s="314"/>
      <c r="AV347" s="125">
        <f t="shared" si="199"/>
        <v>0</v>
      </c>
      <c r="AW347" s="119">
        <f t="shared" si="200"/>
        <v>0</v>
      </c>
      <c r="AX347" s="120"/>
      <c r="AY347" s="120"/>
      <c r="AZ347" s="127"/>
      <c r="BA347" s="126">
        <f t="shared" si="201"/>
        <v>0</v>
      </c>
      <c r="BB347" s="119">
        <f t="shared" si="202"/>
        <v>0</v>
      </c>
      <c r="BC347" s="120"/>
      <c r="BD347" s="120"/>
      <c r="BE347" s="127"/>
      <c r="BF347" s="126">
        <f t="shared" si="203"/>
        <v>0</v>
      </c>
      <c r="BG347" s="119">
        <f t="shared" si="204"/>
        <v>0</v>
      </c>
      <c r="BH347" s="120"/>
      <c r="BI347" s="120"/>
      <c r="BJ347" s="127"/>
      <c r="BK347" s="126">
        <f t="shared" si="205"/>
        <v>0</v>
      </c>
      <c r="BL347" s="119">
        <f t="shared" si="206"/>
        <v>0</v>
      </c>
      <c r="BM347" s="123">
        <f t="shared" si="207"/>
        <v>0</v>
      </c>
      <c r="BN347" s="123">
        <f t="shared" si="208"/>
        <v>0</v>
      </c>
      <c r="BO347" s="126">
        <f t="shared" si="216"/>
        <v>0</v>
      </c>
      <c r="BP347" s="128">
        <f t="shared" si="209"/>
        <v>0</v>
      </c>
      <c r="BQ347" s="22"/>
      <c r="BR347" s="129"/>
      <c r="BS347" s="130"/>
      <c r="BT347" s="257" t="str">
        <f t="shared" si="210"/>
        <v/>
      </c>
      <c r="BU347" s="257" t="str">
        <f t="shared" si="211"/>
        <v/>
      </c>
      <c r="BV347" s="257" t="str">
        <f t="shared" si="212"/>
        <v/>
      </c>
      <c r="BW347" s="257" t="str">
        <f t="shared" si="213"/>
        <v/>
      </c>
      <c r="BX347" s="258">
        <f t="shared" si="214"/>
        <v>0</v>
      </c>
      <c r="BY347" s="129"/>
      <c r="BZ347" s="130"/>
      <c r="CA347" s="130" t="str">
        <f t="shared" si="182"/>
        <v/>
      </c>
      <c r="CB347" s="130" t="str">
        <f t="shared" si="183"/>
        <v/>
      </c>
      <c r="CC347" s="130" t="str">
        <f t="shared" si="184"/>
        <v/>
      </c>
      <c r="CD347" s="130" t="str">
        <f t="shared" si="185"/>
        <v/>
      </c>
      <c r="CE347" s="131">
        <f t="shared" si="181"/>
        <v>0</v>
      </c>
      <c r="CF347" s="259">
        <f t="shared" si="215"/>
        <v>0</v>
      </c>
      <c r="CG347" s="132"/>
      <c r="CH347" s="132"/>
      <c r="CI347" s="132"/>
    </row>
    <row r="348" spans="1:87" s="24" customFormat="1" ht="12.75" customHeight="1" outlineLevel="1" x14ac:dyDescent="0.2">
      <c r="A348" s="177" t="s">
        <v>59</v>
      </c>
      <c r="B348" s="312" t="s">
        <v>60</v>
      </c>
      <c r="C348" s="24">
        <v>340</v>
      </c>
      <c r="D348" s="137"/>
      <c r="E348" s="138"/>
      <c r="F348" s="56"/>
      <c r="G348" s="135"/>
      <c r="H348" s="136"/>
      <c r="I348" s="139"/>
      <c r="J348" s="57"/>
      <c r="K348" s="113"/>
      <c r="L348" s="113"/>
      <c r="M348" s="113"/>
      <c r="N348" s="113"/>
      <c r="O348" s="114">
        <f t="shared" si="186"/>
        <v>0</v>
      </c>
      <c r="P348" s="113"/>
      <c r="Q348" s="113"/>
      <c r="R348" s="113"/>
      <c r="S348" s="113"/>
      <c r="T348" s="114">
        <f t="shared" si="187"/>
        <v>0</v>
      </c>
      <c r="U348" s="113">
        <f t="shared" si="188"/>
        <v>0</v>
      </c>
      <c r="V348" s="136"/>
      <c r="W348" s="313"/>
      <c r="X348" s="313"/>
      <c r="Y348" s="313"/>
      <c r="Z348" s="117">
        <f t="shared" si="189"/>
        <v>0</v>
      </c>
      <c r="AA348" s="118">
        <f t="shared" si="190"/>
        <v>0</v>
      </c>
      <c r="AB348" s="121"/>
      <c r="AC348" s="121"/>
      <c r="AD348" s="121"/>
      <c r="AE348" s="117">
        <f t="shared" si="191"/>
        <v>0</v>
      </c>
      <c r="AF348" s="118">
        <f t="shared" si="192"/>
        <v>0</v>
      </c>
      <c r="AG348" s="120"/>
      <c r="AH348" s="120"/>
      <c r="AI348" s="121"/>
      <c r="AJ348" s="117">
        <f t="shared" si="193"/>
        <v>0</v>
      </c>
      <c r="AK348" s="119">
        <f t="shared" si="194"/>
        <v>0</v>
      </c>
      <c r="AL348" s="53"/>
      <c r="AM348" s="53"/>
      <c r="AN348" s="53"/>
      <c r="AO348" s="54">
        <f t="shared" si="195"/>
        <v>0</v>
      </c>
      <c r="AP348" s="122">
        <f t="shared" si="196"/>
        <v>0</v>
      </c>
      <c r="AQ348" s="123">
        <f t="shared" si="197"/>
        <v>0</v>
      </c>
      <c r="AR348" s="123">
        <f t="shared" si="198"/>
        <v>0</v>
      </c>
      <c r="AS348" s="313"/>
      <c r="AT348" s="313"/>
      <c r="AU348" s="314"/>
      <c r="AV348" s="125">
        <f t="shared" si="199"/>
        <v>0</v>
      </c>
      <c r="AW348" s="119">
        <f t="shared" si="200"/>
        <v>0</v>
      </c>
      <c r="AX348" s="120"/>
      <c r="AY348" s="120"/>
      <c r="AZ348" s="127"/>
      <c r="BA348" s="126">
        <f t="shared" si="201"/>
        <v>0</v>
      </c>
      <c r="BB348" s="119">
        <f t="shared" si="202"/>
        <v>0</v>
      </c>
      <c r="BC348" s="120"/>
      <c r="BD348" s="120"/>
      <c r="BE348" s="127"/>
      <c r="BF348" s="126">
        <f t="shared" si="203"/>
        <v>0</v>
      </c>
      <c r="BG348" s="119">
        <f t="shared" si="204"/>
        <v>0</v>
      </c>
      <c r="BH348" s="120"/>
      <c r="BI348" s="120"/>
      <c r="BJ348" s="127"/>
      <c r="BK348" s="126">
        <f t="shared" si="205"/>
        <v>0</v>
      </c>
      <c r="BL348" s="119">
        <f t="shared" si="206"/>
        <v>0</v>
      </c>
      <c r="BM348" s="123">
        <f t="shared" si="207"/>
        <v>0</v>
      </c>
      <c r="BN348" s="123">
        <f t="shared" si="208"/>
        <v>0</v>
      </c>
      <c r="BO348" s="126">
        <f t="shared" si="216"/>
        <v>0</v>
      </c>
      <c r="BP348" s="128">
        <f t="shared" si="209"/>
        <v>0</v>
      </c>
      <c r="BQ348" s="22"/>
      <c r="BR348" s="129"/>
      <c r="BS348" s="130"/>
      <c r="BT348" s="257" t="str">
        <f t="shared" si="210"/>
        <v/>
      </c>
      <c r="BU348" s="257" t="str">
        <f t="shared" si="211"/>
        <v/>
      </c>
      <c r="BV348" s="257" t="str">
        <f t="shared" si="212"/>
        <v/>
      </c>
      <c r="BW348" s="257" t="str">
        <f t="shared" si="213"/>
        <v/>
      </c>
      <c r="BX348" s="258">
        <f t="shared" si="214"/>
        <v>0</v>
      </c>
      <c r="BY348" s="129"/>
      <c r="BZ348" s="130"/>
      <c r="CA348" s="130" t="str">
        <f t="shared" si="182"/>
        <v/>
      </c>
      <c r="CB348" s="130" t="str">
        <f t="shared" si="183"/>
        <v/>
      </c>
      <c r="CC348" s="130" t="str">
        <f t="shared" si="184"/>
        <v/>
      </c>
      <c r="CD348" s="130" t="str">
        <f t="shared" si="185"/>
        <v/>
      </c>
      <c r="CE348" s="131">
        <f t="shared" si="181"/>
        <v>0</v>
      </c>
      <c r="CF348" s="259">
        <f t="shared" si="215"/>
        <v>0</v>
      </c>
      <c r="CG348" s="132"/>
      <c r="CH348" s="132"/>
      <c r="CI348" s="132"/>
    </row>
    <row r="349" spans="1:87" s="24" customFormat="1" ht="12.75" customHeight="1" outlineLevel="1" x14ac:dyDescent="0.2">
      <c r="A349" s="177" t="s">
        <v>59</v>
      </c>
      <c r="B349" s="312" t="s">
        <v>60</v>
      </c>
      <c r="C349" s="24">
        <v>341</v>
      </c>
      <c r="D349" s="137"/>
      <c r="E349" s="138"/>
      <c r="F349" s="56"/>
      <c r="G349" s="135"/>
      <c r="H349" s="136"/>
      <c r="I349" s="139"/>
      <c r="J349" s="57"/>
      <c r="K349" s="113"/>
      <c r="L349" s="113"/>
      <c r="M349" s="113"/>
      <c r="N349" s="113"/>
      <c r="O349" s="114">
        <f t="shared" si="186"/>
        <v>0</v>
      </c>
      <c r="P349" s="113"/>
      <c r="Q349" s="113"/>
      <c r="R349" s="113"/>
      <c r="S349" s="113"/>
      <c r="T349" s="114">
        <f t="shared" si="187"/>
        <v>0</v>
      </c>
      <c r="U349" s="113">
        <f t="shared" si="188"/>
        <v>0</v>
      </c>
      <c r="V349" s="136"/>
      <c r="W349" s="313"/>
      <c r="X349" s="313"/>
      <c r="Y349" s="313"/>
      <c r="Z349" s="117">
        <f t="shared" si="189"/>
        <v>0</v>
      </c>
      <c r="AA349" s="118">
        <f t="shared" si="190"/>
        <v>0</v>
      </c>
      <c r="AB349" s="121"/>
      <c r="AC349" s="121"/>
      <c r="AD349" s="121"/>
      <c r="AE349" s="117">
        <f t="shared" si="191"/>
        <v>0</v>
      </c>
      <c r="AF349" s="118">
        <f t="shared" si="192"/>
        <v>0</v>
      </c>
      <c r="AG349" s="120"/>
      <c r="AH349" s="120"/>
      <c r="AI349" s="121"/>
      <c r="AJ349" s="117">
        <f t="shared" si="193"/>
        <v>0</v>
      </c>
      <c r="AK349" s="119">
        <f t="shared" si="194"/>
        <v>0</v>
      </c>
      <c r="AL349" s="53"/>
      <c r="AM349" s="53"/>
      <c r="AN349" s="53"/>
      <c r="AO349" s="54">
        <f t="shared" si="195"/>
        <v>0</v>
      </c>
      <c r="AP349" s="122">
        <f t="shared" si="196"/>
        <v>0</v>
      </c>
      <c r="AQ349" s="123">
        <f t="shared" si="197"/>
        <v>0</v>
      </c>
      <c r="AR349" s="123">
        <f t="shared" si="198"/>
        <v>0</v>
      </c>
      <c r="AS349" s="313"/>
      <c r="AT349" s="313"/>
      <c r="AU349" s="314"/>
      <c r="AV349" s="125">
        <f t="shared" si="199"/>
        <v>0</v>
      </c>
      <c r="AW349" s="119">
        <f t="shared" si="200"/>
        <v>0</v>
      </c>
      <c r="AX349" s="120"/>
      <c r="AY349" s="120"/>
      <c r="AZ349" s="127"/>
      <c r="BA349" s="126">
        <f t="shared" si="201"/>
        <v>0</v>
      </c>
      <c r="BB349" s="119">
        <f t="shared" si="202"/>
        <v>0</v>
      </c>
      <c r="BC349" s="120"/>
      <c r="BD349" s="120"/>
      <c r="BE349" s="127"/>
      <c r="BF349" s="126">
        <f t="shared" si="203"/>
        <v>0</v>
      </c>
      <c r="BG349" s="119">
        <f t="shared" si="204"/>
        <v>0</v>
      </c>
      <c r="BH349" s="120"/>
      <c r="BI349" s="120"/>
      <c r="BJ349" s="127"/>
      <c r="BK349" s="126">
        <f t="shared" si="205"/>
        <v>0</v>
      </c>
      <c r="BL349" s="119">
        <f t="shared" si="206"/>
        <v>0</v>
      </c>
      <c r="BM349" s="123">
        <f t="shared" si="207"/>
        <v>0</v>
      </c>
      <c r="BN349" s="123">
        <f t="shared" si="208"/>
        <v>0</v>
      </c>
      <c r="BO349" s="126">
        <f t="shared" si="216"/>
        <v>0</v>
      </c>
      <c r="BP349" s="128">
        <f t="shared" si="209"/>
        <v>0</v>
      </c>
      <c r="BQ349" s="22"/>
      <c r="BR349" s="129"/>
      <c r="BS349" s="130"/>
      <c r="BT349" s="257" t="str">
        <f t="shared" si="210"/>
        <v/>
      </c>
      <c r="BU349" s="257" t="str">
        <f t="shared" si="211"/>
        <v/>
      </c>
      <c r="BV349" s="257" t="str">
        <f t="shared" si="212"/>
        <v/>
      </c>
      <c r="BW349" s="257" t="str">
        <f t="shared" si="213"/>
        <v/>
      </c>
      <c r="BX349" s="258">
        <f t="shared" si="214"/>
        <v>0</v>
      </c>
      <c r="BY349" s="129"/>
      <c r="BZ349" s="130"/>
      <c r="CA349" s="130" t="str">
        <f t="shared" si="182"/>
        <v/>
      </c>
      <c r="CB349" s="130" t="str">
        <f t="shared" si="183"/>
        <v/>
      </c>
      <c r="CC349" s="130" t="str">
        <f t="shared" si="184"/>
        <v/>
      </c>
      <c r="CD349" s="130" t="str">
        <f t="shared" si="185"/>
        <v/>
      </c>
      <c r="CE349" s="131">
        <f t="shared" si="181"/>
        <v>0</v>
      </c>
      <c r="CF349" s="259">
        <f t="shared" si="215"/>
        <v>0</v>
      </c>
      <c r="CG349" s="132"/>
      <c r="CH349" s="132"/>
      <c r="CI349" s="132"/>
    </row>
    <row r="350" spans="1:87" s="24" customFormat="1" ht="12.75" customHeight="1" outlineLevel="1" x14ac:dyDescent="0.2">
      <c r="A350" s="177" t="s">
        <v>59</v>
      </c>
      <c r="B350" s="312" t="s">
        <v>60</v>
      </c>
      <c r="C350" s="24">
        <v>342</v>
      </c>
      <c r="D350" s="137"/>
      <c r="E350" s="138"/>
      <c r="F350" s="56"/>
      <c r="G350" s="135"/>
      <c r="H350" s="136"/>
      <c r="I350" s="139"/>
      <c r="J350" s="57"/>
      <c r="K350" s="113"/>
      <c r="L350" s="113"/>
      <c r="M350" s="113"/>
      <c r="N350" s="113"/>
      <c r="O350" s="114">
        <f t="shared" si="186"/>
        <v>0</v>
      </c>
      <c r="P350" s="113"/>
      <c r="Q350" s="113"/>
      <c r="R350" s="113"/>
      <c r="S350" s="113"/>
      <c r="T350" s="114">
        <f t="shared" si="187"/>
        <v>0</v>
      </c>
      <c r="U350" s="113">
        <f t="shared" si="188"/>
        <v>0</v>
      </c>
      <c r="V350" s="136"/>
      <c r="W350" s="313"/>
      <c r="X350" s="313"/>
      <c r="Y350" s="313"/>
      <c r="Z350" s="117">
        <f t="shared" si="189"/>
        <v>0</v>
      </c>
      <c r="AA350" s="118">
        <f t="shared" si="190"/>
        <v>0</v>
      </c>
      <c r="AB350" s="121"/>
      <c r="AC350" s="121"/>
      <c r="AD350" s="121"/>
      <c r="AE350" s="117">
        <f t="shared" si="191"/>
        <v>0</v>
      </c>
      <c r="AF350" s="118">
        <f t="shared" si="192"/>
        <v>0</v>
      </c>
      <c r="AG350" s="120"/>
      <c r="AH350" s="120"/>
      <c r="AI350" s="121"/>
      <c r="AJ350" s="117">
        <f t="shared" si="193"/>
        <v>0</v>
      </c>
      <c r="AK350" s="119">
        <f t="shared" si="194"/>
        <v>0</v>
      </c>
      <c r="AL350" s="53"/>
      <c r="AM350" s="53"/>
      <c r="AN350" s="53"/>
      <c r="AO350" s="54">
        <f t="shared" si="195"/>
        <v>0</v>
      </c>
      <c r="AP350" s="122">
        <f t="shared" si="196"/>
        <v>0</v>
      </c>
      <c r="AQ350" s="123">
        <f t="shared" si="197"/>
        <v>0</v>
      </c>
      <c r="AR350" s="123">
        <f t="shared" si="198"/>
        <v>0</v>
      </c>
      <c r="AS350" s="313"/>
      <c r="AT350" s="313"/>
      <c r="AU350" s="314"/>
      <c r="AV350" s="125">
        <f t="shared" si="199"/>
        <v>0</v>
      </c>
      <c r="AW350" s="119">
        <f t="shared" si="200"/>
        <v>0</v>
      </c>
      <c r="AX350" s="120"/>
      <c r="AY350" s="120"/>
      <c r="AZ350" s="127"/>
      <c r="BA350" s="126">
        <f t="shared" si="201"/>
        <v>0</v>
      </c>
      <c r="BB350" s="119">
        <f t="shared" si="202"/>
        <v>0</v>
      </c>
      <c r="BC350" s="120"/>
      <c r="BD350" s="120"/>
      <c r="BE350" s="127"/>
      <c r="BF350" s="126">
        <f t="shared" si="203"/>
        <v>0</v>
      </c>
      <c r="BG350" s="119">
        <f t="shared" si="204"/>
        <v>0</v>
      </c>
      <c r="BH350" s="120"/>
      <c r="BI350" s="120"/>
      <c r="BJ350" s="127"/>
      <c r="BK350" s="126">
        <f t="shared" si="205"/>
        <v>0</v>
      </c>
      <c r="BL350" s="119">
        <f t="shared" si="206"/>
        <v>0</v>
      </c>
      <c r="BM350" s="123">
        <f t="shared" si="207"/>
        <v>0</v>
      </c>
      <c r="BN350" s="123">
        <f t="shared" si="208"/>
        <v>0</v>
      </c>
      <c r="BO350" s="126">
        <f t="shared" si="216"/>
        <v>0</v>
      </c>
      <c r="BP350" s="128">
        <f t="shared" si="209"/>
        <v>0</v>
      </c>
      <c r="BQ350" s="22"/>
      <c r="BR350" s="129"/>
      <c r="BS350" s="130"/>
      <c r="BT350" s="257" t="str">
        <f t="shared" si="210"/>
        <v/>
      </c>
      <c r="BU350" s="257" t="str">
        <f t="shared" si="211"/>
        <v/>
      </c>
      <c r="BV350" s="257" t="str">
        <f t="shared" si="212"/>
        <v/>
      </c>
      <c r="BW350" s="257" t="str">
        <f t="shared" si="213"/>
        <v/>
      </c>
      <c r="BX350" s="258">
        <f t="shared" si="214"/>
        <v>0</v>
      </c>
      <c r="BY350" s="129"/>
      <c r="BZ350" s="130"/>
      <c r="CA350" s="130" t="str">
        <f t="shared" si="182"/>
        <v/>
      </c>
      <c r="CB350" s="130" t="str">
        <f t="shared" si="183"/>
        <v/>
      </c>
      <c r="CC350" s="130" t="str">
        <f t="shared" si="184"/>
        <v/>
      </c>
      <c r="CD350" s="130" t="str">
        <f t="shared" si="185"/>
        <v/>
      </c>
      <c r="CE350" s="131">
        <f t="shared" si="181"/>
        <v>0</v>
      </c>
      <c r="CF350" s="259">
        <f t="shared" si="215"/>
        <v>0</v>
      </c>
      <c r="CG350" s="132"/>
      <c r="CH350" s="132"/>
      <c r="CI350" s="132"/>
    </row>
    <row r="351" spans="1:87" s="24" customFormat="1" ht="12.75" customHeight="1" outlineLevel="1" x14ac:dyDescent="0.2">
      <c r="A351" s="177" t="s">
        <v>59</v>
      </c>
      <c r="B351" s="312" t="s">
        <v>60</v>
      </c>
      <c r="C351" s="24">
        <v>343</v>
      </c>
      <c r="D351" s="137"/>
      <c r="E351" s="138"/>
      <c r="F351" s="56"/>
      <c r="G351" s="135"/>
      <c r="H351" s="136"/>
      <c r="I351" s="139"/>
      <c r="J351" s="57"/>
      <c r="K351" s="113"/>
      <c r="L351" s="113"/>
      <c r="M351" s="113"/>
      <c r="N351" s="113"/>
      <c r="O351" s="114">
        <f t="shared" si="186"/>
        <v>0</v>
      </c>
      <c r="P351" s="113"/>
      <c r="Q351" s="113"/>
      <c r="R351" s="113"/>
      <c r="S351" s="113"/>
      <c r="T351" s="114">
        <f t="shared" si="187"/>
        <v>0</v>
      </c>
      <c r="U351" s="113">
        <f t="shared" si="188"/>
        <v>0</v>
      </c>
      <c r="V351" s="136"/>
      <c r="W351" s="313"/>
      <c r="X351" s="313"/>
      <c r="Y351" s="313"/>
      <c r="Z351" s="117">
        <f t="shared" si="189"/>
        <v>0</v>
      </c>
      <c r="AA351" s="118">
        <f t="shared" si="190"/>
        <v>0</v>
      </c>
      <c r="AB351" s="121"/>
      <c r="AC351" s="121"/>
      <c r="AD351" s="121"/>
      <c r="AE351" s="117">
        <f t="shared" si="191"/>
        <v>0</v>
      </c>
      <c r="AF351" s="118">
        <f t="shared" si="192"/>
        <v>0</v>
      </c>
      <c r="AG351" s="120"/>
      <c r="AH351" s="120"/>
      <c r="AI351" s="121"/>
      <c r="AJ351" s="117">
        <f t="shared" si="193"/>
        <v>0</v>
      </c>
      <c r="AK351" s="119">
        <f t="shared" si="194"/>
        <v>0</v>
      </c>
      <c r="AL351" s="53"/>
      <c r="AM351" s="53"/>
      <c r="AN351" s="53"/>
      <c r="AO351" s="54">
        <f t="shared" si="195"/>
        <v>0</v>
      </c>
      <c r="AP351" s="122">
        <f t="shared" si="196"/>
        <v>0</v>
      </c>
      <c r="AQ351" s="123">
        <f t="shared" si="197"/>
        <v>0</v>
      </c>
      <c r="AR351" s="123">
        <f t="shared" si="198"/>
        <v>0</v>
      </c>
      <c r="AS351" s="313"/>
      <c r="AT351" s="313"/>
      <c r="AU351" s="314"/>
      <c r="AV351" s="125">
        <f t="shared" si="199"/>
        <v>0</v>
      </c>
      <c r="AW351" s="119">
        <f t="shared" si="200"/>
        <v>0</v>
      </c>
      <c r="AX351" s="120"/>
      <c r="AY351" s="120"/>
      <c r="AZ351" s="127"/>
      <c r="BA351" s="126">
        <f t="shared" si="201"/>
        <v>0</v>
      </c>
      <c r="BB351" s="119">
        <f t="shared" si="202"/>
        <v>0</v>
      </c>
      <c r="BC351" s="120"/>
      <c r="BD351" s="120"/>
      <c r="BE351" s="127"/>
      <c r="BF351" s="126">
        <f t="shared" si="203"/>
        <v>0</v>
      </c>
      <c r="BG351" s="119">
        <f t="shared" si="204"/>
        <v>0</v>
      </c>
      <c r="BH351" s="120"/>
      <c r="BI351" s="120"/>
      <c r="BJ351" s="127"/>
      <c r="BK351" s="126">
        <f t="shared" si="205"/>
        <v>0</v>
      </c>
      <c r="BL351" s="119">
        <f t="shared" si="206"/>
        <v>0</v>
      </c>
      <c r="BM351" s="123">
        <f t="shared" si="207"/>
        <v>0</v>
      </c>
      <c r="BN351" s="123">
        <f t="shared" si="208"/>
        <v>0</v>
      </c>
      <c r="BO351" s="126">
        <f t="shared" si="216"/>
        <v>0</v>
      </c>
      <c r="BP351" s="128">
        <f t="shared" si="209"/>
        <v>0</v>
      </c>
      <c r="BQ351" s="22"/>
      <c r="BR351" s="129"/>
      <c r="BS351" s="130"/>
      <c r="BT351" s="257" t="str">
        <f t="shared" si="210"/>
        <v/>
      </c>
      <c r="BU351" s="257" t="str">
        <f t="shared" si="211"/>
        <v/>
      </c>
      <c r="BV351" s="257" t="str">
        <f t="shared" si="212"/>
        <v/>
      </c>
      <c r="BW351" s="257" t="str">
        <f t="shared" si="213"/>
        <v/>
      </c>
      <c r="BX351" s="258">
        <f t="shared" si="214"/>
        <v>0</v>
      </c>
      <c r="BY351" s="129"/>
      <c r="BZ351" s="130"/>
      <c r="CA351" s="130" t="str">
        <f t="shared" si="182"/>
        <v/>
      </c>
      <c r="CB351" s="130" t="str">
        <f t="shared" si="183"/>
        <v/>
      </c>
      <c r="CC351" s="130" t="str">
        <f t="shared" si="184"/>
        <v/>
      </c>
      <c r="CD351" s="130" t="str">
        <f t="shared" si="185"/>
        <v/>
      </c>
      <c r="CE351" s="131">
        <f t="shared" si="181"/>
        <v>0</v>
      </c>
      <c r="CF351" s="259">
        <f t="shared" si="215"/>
        <v>0</v>
      </c>
      <c r="CG351" s="132"/>
      <c r="CH351" s="132"/>
      <c r="CI351" s="132"/>
    </row>
    <row r="352" spans="1:87" s="24" customFormat="1" ht="12.75" customHeight="1" outlineLevel="1" x14ac:dyDescent="0.2">
      <c r="A352" s="177" t="s">
        <v>59</v>
      </c>
      <c r="B352" s="312" t="s">
        <v>60</v>
      </c>
      <c r="C352" s="24">
        <v>344</v>
      </c>
      <c r="D352" s="137"/>
      <c r="E352" s="138"/>
      <c r="F352" s="56"/>
      <c r="G352" s="135"/>
      <c r="H352" s="136"/>
      <c r="I352" s="139"/>
      <c r="J352" s="57"/>
      <c r="K352" s="113"/>
      <c r="L352" s="113"/>
      <c r="M352" s="113"/>
      <c r="N352" s="113"/>
      <c r="O352" s="114">
        <f t="shared" si="186"/>
        <v>0</v>
      </c>
      <c r="P352" s="113"/>
      <c r="Q352" s="113"/>
      <c r="R352" s="113"/>
      <c r="S352" s="113"/>
      <c r="T352" s="114">
        <f t="shared" si="187"/>
        <v>0</v>
      </c>
      <c r="U352" s="113">
        <f t="shared" si="188"/>
        <v>0</v>
      </c>
      <c r="V352" s="136"/>
      <c r="W352" s="313"/>
      <c r="X352" s="313"/>
      <c r="Y352" s="313"/>
      <c r="Z352" s="117">
        <f t="shared" si="189"/>
        <v>0</v>
      </c>
      <c r="AA352" s="118">
        <f t="shared" si="190"/>
        <v>0</v>
      </c>
      <c r="AB352" s="121"/>
      <c r="AC352" s="121"/>
      <c r="AD352" s="121"/>
      <c r="AE352" s="117">
        <f t="shared" si="191"/>
        <v>0</v>
      </c>
      <c r="AF352" s="118">
        <f t="shared" si="192"/>
        <v>0</v>
      </c>
      <c r="AG352" s="120"/>
      <c r="AH352" s="120"/>
      <c r="AI352" s="121"/>
      <c r="AJ352" s="117">
        <f t="shared" si="193"/>
        <v>0</v>
      </c>
      <c r="AK352" s="119">
        <f t="shared" si="194"/>
        <v>0</v>
      </c>
      <c r="AL352" s="53"/>
      <c r="AM352" s="53"/>
      <c r="AN352" s="53"/>
      <c r="AO352" s="54">
        <f t="shared" si="195"/>
        <v>0</v>
      </c>
      <c r="AP352" s="122">
        <f t="shared" si="196"/>
        <v>0</v>
      </c>
      <c r="AQ352" s="123">
        <f t="shared" si="197"/>
        <v>0</v>
      </c>
      <c r="AR352" s="123">
        <f t="shared" si="198"/>
        <v>0</v>
      </c>
      <c r="AS352" s="313"/>
      <c r="AT352" s="313"/>
      <c r="AU352" s="314"/>
      <c r="AV352" s="125">
        <f t="shared" si="199"/>
        <v>0</v>
      </c>
      <c r="AW352" s="119">
        <f t="shared" si="200"/>
        <v>0</v>
      </c>
      <c r="AX352" s="120"/>
      <c r="AY352" s="120"/>
      <c r="AZ352" s="127"/>
      <c r="BA352" s="126">
        <f t="shared" si="201"/>
        <v>0</v>
      </c>
      <c r="BB352" s="119">
        <f t="shared" si="202"/>
        <v>0</v>
      </c>
      <c r="BC352" s="120"/>
      <c r="BD352" s="120"/>
      <c r="BE352" s="127"/>
      <c r="BF352" s="126">
        <f t="shared" si="203"/>
        <v>0</v>
      </c>
      <c r="BG352" s="119">
        <f t="shared" si="204"/>
        <v>0</v>
      </c>
      <c r="BH352" s="120"/>
      <c r="BI352" s="120"/>
      <c r="BJ352" s="127"/>
      <c r="BK352" s="126">
        <f t="shared" si="205"/>
        <v>0</v>
      </c>
      <c r="BL352" s="119">
        <f t="shared" si="206"/>
        <v>0</v>
      </c>
      <c r="BM352" s="123">
        <f t="shared" si="207"/>
        <v>0</v>
      </c>
      <c r="BN352" s="123">
        <f t="shared" si="208"/>
        <v>0</v>
      </c>
      <c r="BO352" s="126">
        <f t="shared" si="216"/>
        <v>0</v>
      </c>
      <c r="BP352" s="128">
        <f t="shared" si="209"/>
        <v>0</v>
      </c>
      <c r="BQ352" s="22"/>
      <c r="BR352" s="129"/>
      <c r="BS352" s="130"/>
      <c r="BT352" s="257" t="str">
        <f t="shared" si="210"/>
        <v/>
      </c>
      <c r="BU352" s="257" t="str">
        <f t="shared" si="211"/>
        <v/>
      </c>
      <c r="BV352" s="257" t="str">
        <f t="shared" si="212"/>
        <v/>
      </c>
      <c r="BW352" s="257" t="str">
        <f t="shared" si="213"/>
        <v/>
      </c>
      <c r="BX352" s="258">
        <f t="shared" si="214"/>
        <v>0</v>
      </c>
      <c r="BY352" s="129"/>
      <c r="BZ352" s="130"/>
      <c r="CA352" s="130" t="str">
        <f t="shared" si="182"/>
        <v/>
      </c>
      <c r="CB352" s="130" t="str">
        <f t="shared" si="183"/>
        <v/>
      </c>
      <c r="CC352" s="130" t="str">
        <f t="shared" si="184"/>
        <v/>
      </c>
      <c r="CD352" s="130" t="str">
        <f t="shared" si="185"/>
        <v/>
      </c>
      <c r="CE352" s="131">
        <f t="shared" si="181"/>
        <v>0</v>
      </c>
      <c r="CF352" s="259">
        <f t="shared" si="215"/>
        <v>0</v>
      </c>
      <c r="CG352" s="132"/>
      <c r="CH352" s="132"/>
      <c r="CI352" s="132"/>
    </row>
    <row r="353" spans="1:87" s="24" customFormat="1" ht="12.75" customHeight="1" outlineLevel="1" x14ac:dyDescent="0.2">
      <c r="A353" s="177" t="s">
        <v>59</v>
      </c>
      <c r="B353" s="312" t="s">
        <v>60</v>
      </c>
      <c r="C353" s="24">
        <v>345</v>
      </c>
      <c r="D353" s="137"/>
      <c r="E353" s="138"/>
      <c r="F353" s="56"/>
      <c r="G353" s="135"/>
      <c r="H353" s="136"/>
      <c r="I353" s="139"/>
      <c r="J353" s="57"/>
      <c r="K353" s="113"/>
      <c r="L353" s="113"/>
      <c r="M353" s="113"/>
      <c r="N353" s="113"/>
      <c r="O353" s="114">
        <f t="shared" si="186"/>
        <v>0</v>
      </c>
      <c r="P353" s="113"/>
      <c r="Q353" s="113"/>
      <c r="R353" s="113"/>
      <c r="S353" s="113"/>
      <c r="T353" s="114">
        <f t="shared" si="187"/>
        <v>0</v>
      </c>
      <c r="U353" s="113">
        <f t="shared" si="188"/>
        <v>0</v>
      </c>
      <c r="V353" s="136"/>
      <c r="W353" s="313"/>
      <c r="X353" s="313"/>
      <c r="Y353" s="313"/>
      <c r="Z353" s="117">
        <f t="shared" si="189"/>
        <v>0</v>
      </c>
      <c r="AA353" s="118">
        <f t="shared" si="190"/>
        <v>0</v>
      </c>
      <c r="AB353" s="121"/>
      <c r="AC353" s="121"/>
      <c r="AD353" s="121"/>
      <c r="AE353" s="117">
        <f t="shared" si="191"/>
        <v>0</v>
      </c>
      <c r="AF353" s="118">
        <f t="shared" si="192"/>
        <v>0</v>
      </c>
      <c r="AG353" s="120"/>
      <c r="AH353" s="120"/>
      <c r="AI353" s="121"/>
      <c r="AJ353" s="117">
        <f t="shared" si="193"/>
        <v>0</v>
      </c>
      <c r="AK353" s="119">
        <f t="shared" si="194"/>
        <v>0</v>
      </c>
      <c r="AL353" s="53"/>
      <c r="AM353" s="53"/>
      <c r="AN353" s="53"/>
      <c r="AO353" s="54">
        <f t="shared" si="195"/>
        <v>0</v>
      </c>
      <c r="AP353" s="122">
        <f t="shared" si="196"/>
        <v>0</v>
      </c>
      <c r="AQ353" s="123">
        <f t="shared" si="197"/>
        <v>0</v>
      </c>
      <c r="AR353" s="123">
        <f t="shared" si="198"/>
        <v>0</v>
      </c>
      <c r="AS353" s="313"/>
      <c r="AT353" s="313"/>
      <c r="AU353" s="314"/>
      <c r="AV353" s="125">
        <f t="shared" si="199"/>
        <v>0</v>
      </c>
      <c r="AW353" s="119">
        <f t="shared" si="200"/>
        <v>0</v>
      </c>
      <c r="AX353" s="120"/>
      <c r="AY353" s="120"/>
      <c r="AZ353" s="127"/>
      <c r="BA353" s="126">
        <f t="shared" si="201"/>
        <v>0</v>
      </c>
      <c r="BB353" s="119">
        <f t="shared" si="202"/>
        <v>0</v>
      </c>
      <c r="BC353" s="120"/>
      <c r="BD353" s="120"/>
      <c r="BE353" s="127"/>
      <c r="BF353" s="126">
        <f t="shared" si="203"/>
        <v>0</v>
      </c>
      <c r="BG353" s="119">
        <f t="shared" si="204"/>
        <v>0</v>
      </c>
      <c r="BH353" s="120"/>
      <c r="BI353" s="120"/>
      <c r="BJ353" s="127"/>
      <c r="BK353" s="126">
        <f t="shared" si="205"/>
        <v>0</v>
      </c>
      <c r="BL353" s="119">
        <f t="shared" si="206"/>
        <v>0</v>
      </c>
      <c r="BM353" s="123">
        <f t="shared" si="207"/>
        <v>0</v>
      </c>
      <c r="BN353" s="123">
        <f t="shared" si="208"/>
        <v>0</v>
      </c>
      <c r="BO353" s="126">
        <f t="shared" si="216"/>
        <v>0</v>
      </c>
      <c r="BP353" s="128">
        <f t="shared" si="209"/>
        <v>0</v>
      </c>
      <c r="BQ353" s="22"/>
      <c r="BR353" s="129"/>
      <c r="BS353" s="130"/>
      <c r="BT353" s="257" t="str">
        <f t="shared" si="210"/>
        <v/>
      </c>
      <c r="BU353" s="257" t="str">
        <f t="shared" si="211"/>
        <v/>
      </c>
      <c r="BV353" s="257" t="str">
        <f t="shared" si="212"/>
        <v/>
      </c>
      <c r="BW353" s="257" t="str">
        <f t="shared" si="213"/>
        <v/>
      </c>
      <c r="BX353" s="258">
        <f t="shared" si="214"/>
        <v>0</v>
      </c>
      <c r="BY353" s="129"/>
      <c r="BZ353" s="130"/>
      <c r="CA353" s="130" t="str">
        <f t="shared" si="182"/>
        <v/>
      </c>
      <c r="CB353" s="130" t="str">
        <f t="shared" si="183"/>
        <v/>
      </c>
      <c r="CC353" s="130" t="str">
        <f t="shared" si="184"/>
        <v/>
      </c>
      <c r="CD353" s="130" t="str">
        <f t="shared" si="185"/>
        <v/>
      </c>
      <c r="CE353" s="131">
        <f t="shared" si="181"/>
        <v>0</v>
      </c>
      <c r="CF353" s="259">
        <f t="shared" si="215"/>
        <v>0</v>
      </c>
      <c r="CG353" s="132"/>
      <c r="CH353" s="132"/>
      <c r="CI353" s="132"/>
    </row>
    <row r="354" spans="1:87" s="24" customFormat="1" ht="12.75" customHeight="1" outlineLevel="1" x14ac:dyDescent="0.2">
      <c r="A354" s="177" t="s">
        <v>59</v>
      </c>
      <c r="B354" s="312" t="s">
        <v>60</v>
      </c>
      <c r="C354" s="24">
        <v>346</v>
      </c>
      <c r="D354" s="137"/>
      <c r="E354" s="138"/>
      <c r="F354" s="56"/>
      <c r="G354" s="135"/>
      <c r="H354" s="136"/>
      <c r="I354" s="139"/>
      <c r="J354" s="57"/>
      <c r="K354" s="113"/>
      <c r="L354" s="113"/>
      <c r="M354" s="113"/>
      <c r="N354" s="113"/>
      <c r="O354" s="114">
        <f t="shared" si="186"/>
        <v>0</v>
      </c>
      <c r="P354" s="113"/>
      <c r="Q354" s="113"/>
      <c r="R354" s="113"/>
      <c r="S354" s="113"/>
      <c r="T354" s="114">
        <f t="shared" si="187"/>
        <v>0</v>
      </c>
      <c r="U354" s="113">
        <f t="shared" si="188"/>
        <v>0</v>
      </c>
      <c r="V354" s="136"/>
      <c r="W354" s="313"/>
      <c r="X354" s="313"/>
      <c r="Y354" s="313"/>
      <c r="Z354" s="117">
        <f t="shared" si="189"/>
        <v>0</v>
      </c>
      <c r="AA354" s="118">
        <f t="shared" si="190"/>
        <v>0</v>
      </c>
      <c r="AB354" s="121"/>
      <c r="AC354" s="121"/>
      <c r="AD354" s="121"/>
      <c r="AE354" s="117">
        <f t="shared" si="191"/>
        <v>0</v>
      </c>
      <c r="AF354" s="118">
        <f t="shared" si="192"/>
        <v>0</v>
      </c>
      <c r="AG354" s="120"/>
      <c r="AH354" s="120"/>
      <c r="AI354" s="121"/>
      <c r="AJ354" s="117">
        <f t="shared" si="193"/>
        <v>0</v>
      </c>
      <c r="AK354" s="119">
        <f t="shared" si="194"/>
        <v>0</v>
      </c>
      <c r="AL354" s="53"/>
      <c r="AM354" s="53"/>
      <c r="AN354" s="53"/>
      <c r="AO354" s="54">
        <f t="shared" si="195"/>
        <v>0</v>
      </c>
      <c r="AP354" s="122">
        <f t="shared" si="196"/>
        <v>0</v>
      </c>
      <c r="AQ354" s="123">
        <f t="shared" si="197"/>
        <v>0</v>
      </c>
      <c r="AR354" s="123">
        <f t="shared" si="198"/>
        <v>0</v>
      </c>
      <c r="AS354" s="313"/>
      <c r="AT354" s="313"/>
      <c r="AU354" s="314"/>
      <c r="AV354" s="125">
        <f t="shared" si="199"/>
        <v>0</v>
      </c>
      <c r="AW354" s="119">
        <f t="shared" si="200"/>
        <v>0</v>
      </c>
      <c r="AX354" s="120"/>
      <c r="AY354" s="120"/>
      <c r="AZ354" s="127"/>
      <c r="BA354" s="126">
        <f t="shared" si="201"/>
        <v>0</v>
      </c>
      <c r="BB354" s="119">
        <f t="shared" si="202"/>
        <v>0</v>
      </c>
      <c r="BC354" s="120"/>
      <c r="BD354" s="120"/>
      <c r="BE354" s="127"/>
      <c r="BF354" s="126">
        <f t="shared" si="203"/>
        <v>0</v>
      </c>
      <c r="BG354" s="119">
        <f t="shared" si="204"/>
        <v>0</v>
      </c>
      <c r="BH354" s="120"/>
      <c r="BI354" s="120"/>
      <c r="BJ354" s="127"/>
      <c r="BK354" s="126">
        <f t="shared" si="205"/>
        <v>0</v>
      </c>
      <c r="BL354" s="119">
        <f t="shared" si="206"/>
        <v>0</v>
      </c>
      <c r="BM354" s="123">
        <f t="shared" si="207"/>
        <v>0</v>
      </c>
      <c r="BN354" s="123">
        <f t="shared" si="208"/>
        <v>0</v>
      </c>
      <c r="BO354" s="126">
        <f t="shared" si="216"/>
        <v>0</v>
      </c>
      <c r="BP354" s="128">
        <f t="shared" si="209"/>
        <v>0</v>
      </c>
      <c r="BQ354" s="22"/>
      <c r="BR354" s="129"/>
      <c r="BS354" s="130"/>
      <c r="BT354" s="257" t="str">
        <f t="shared" si="210"/>
        <v/>
      </c>
      <c r="BU354" s="257" t="str">
        <f t="shared" si="211"/>
        <v/>
      </c>
      <c r="BV354" s="257" t="str">
        <f t="shared" si="212"/>
        <v/>
      </c>
      <c r="BW354" s="257" t="str">
        <f t="shared" si="213"/>
        <v/>
      </c>
      <c r="BX354" s="258">
        <f t="shared" si="214"/>
        <v>0</v>
      </c>
      <c r="BY354" s="129"/>
      <c r="BZ354" s="130"/>
      <c r="CA354" s="130" t="str">
        <f t="shared" si="182"/>
        <v/>
      </c>
      <c r="CB354" s="130" t="str">
        <f t="shared" si="183"/>
        <v/>
      </c>
      <c r="CC354" s="130" t="str">
        <f t="shared" si="184"/>
        <v/>
      </c>
      <c r="CD354" s="130" t="str">
        <f t="shared" si="185"/>
        <v/>
      </c>
      <c r="CE354" s="131">
        <f t="shared" si="181"/>
        <v>0</v>
      </c>
      <c r="CF354" s="259">
        <f t="shared" si="215"/>
        <v>0</v>
      </c>
      <c r="CG354" s="132"/>
      <c r="CH354" s="132"/>
      <c r="CI354" s="132"/>
    </row>
    <row r="355" spans="1:87" s="24" customFormat="1" ht="12.75" customHeight="1" outlineLevel="1" x14ac:dyDescent="0.2">
      <c r="A355" s="177" t="s">
        <v>59</v>
      </c>
      <c r="B355" s="312" t="s">
        <v>60</v>
      </c>
      <c r="C355" s="24">
        <v>347</v>
      </c>
      <c r="D355" s="137"/>
      <c r="E355" s="138"/>
      <c r="F355" s="56"/>
      <c r="G355" s="135"/>
      <c r="H355" s="136"/>
      <c r="I355" s="139"/>
      <c r="J355" s="57"/>
      <c r="K355" s="113"/>
      <c r="L355" s="113"/>
      <c r="M355" s="113"/>
      <c r="N355" s="113"/>
      <c r="O355" s="114">
        <f t="shared" si="186"/>
        <v>0</v>
      </c>
      <c r="P355" s="113"/>
      <c r="Q355" s="113"/>
      <c r="R355" s="113"/>
      <c r="S355" s="113"/>
      <c r="T355" s="114">
        <f t="shared" si="187"/>
        <v>0</v>
      </c>
      <c r="U355" s="113">
        <f t="shared" si="188"/>
        <v>0</v>
      </c>
      <c r="V355" s="136"/>
      <c r="W355" s="313"/>
      <c r="X355" s="313"/>
      <c r="Y355" s="313"/>
      <c r="Z355" s="117">
        <f t="shared" si="189"/>
        <v>0</v>
      </c>
      <c r="AA355" s="118">
        <f t="shared" si="190"/>
        <v>0</v>
      </c>
      <c r="AB355" s="121"/>
      <c r="AC355" s="121"/>
      <c r="AD355" s="121"/>
      <c r="AE355" s="117">
        <f t="shared" si="191"/>
        <v>0</v>
      </c>
      <c r="AF355" s="118">
        <f t="shared" si="192"/>
        <v>0</v>
      </c>
      <c r="AG355" s="120"/>
      <c r="AH355" s="120"/>
      <c r="AI355" s="121"/>
      <c r="AJ355" s="117">
        <f t="shared" si="193"/>
        <v>0</v>
      </c>
      <c r="AK355" s="119">
        <f t="shared" si="194"/>
        <v>0</v>
      </c>
      <c r="AL355" s="53"/>
      <c r="AM355" s="53"/>
      <c r="AN355" s="53"/>
      <c r="AO355" s="54">
        <f t="shared" si="195"/>
        <v>0</v>
      </c>
      <c r="AP355" s="122">
        <f t="shared" si="196"/>
        <v>0</v>
      </c>
      <c r="AQ355" s="123">
        <f t="shared" si="197"/>
        <v>0</v>
      </c>
      <c r="AR355" s="123">
        <f t="shared" si="198"/>
        <v>0</v>
      </c>
      <c r="AS355" s="313"/>
      <c r="AT355" s="313"/>
      <c r="AU355" s="314"/>
      <c r="AV355" s="125">
        <f t="shared" si="199"/>
        <v>0</v>
      </c>
      <c r="AW355" s="119">
        <f t="shared" si="200"/>
        <v>0</v>
      </c>
      <c r="AX355" s="120"/>
      <c r="AY355" s="120"/>
      <c r="AZ355" s="127"/>
      <c r="BA355" s="126">
        <f t="shared" si="201"/>
        <v>0</v>
      </c>
      <c r="BB355" s="119">
        <f t="shared" si="202"/>
        <v>0</v>
      </c>
      <c r="BC355" s="120"/>
      <c r="BD355" s="120"/>
      <c r="BE355" s="127"/>
      <c r="BF355" s="126">
        <f t="shared" si="203"/>
        <v>0</v>
      </c>
      <c r="BG355" s="119">
        <f t="shared" si="204"/>
        <v>0</v>
      </c>
      <c r="BH355" s="120"/>
      <c r="BI355" s="120"/>
      <c r="BJ355" s="127"/>
      <c r="BK355" s="126">
        <f t="shared" si="205"/>
        <v>0</v>
      </c>
      <c r="BL355" s="119">
        <f t="shared" si="206"/>
        <v>0</v>
      </c>
      <c r="BM355" s="123">
        <f t="shared" si="207"/>
        <v>0</v>
      </c>
      <c r="BN355" s="123">
        <f t="shared" si="208"/>
        <v>0</v>
      </c>
      <c r="BO355" s="126">
        <f t="shared" si="216"/>
        <v>0</v>
      </c>
      <c r="BP355" s="128">
        <f t="shared" si="209"/>
        <v>0</v>
      </c>
      <c r="BQ355" s="22"/>
      <c r="BR355" s="129"/>
      <c r="BS355" s="130"/>
      <c r="BT355" s="257" t="str">
        <f t="shared" si="210"/>
        <v/>
      </c>
      <c r="BU355" s="257" t="str">
        <f t="shared" si="211"/>
        <v/>
      </c>
      <c r="BV355" s="257" t="str">
        <f t="shared" si="212"/>
        <v/>
      </c>
      <c r="BW355" s="257" t="str">
        <f t="shared" si="213"/>
        <v/>
      </c>
      <c r="BX355" s="258">
        <f t="shared" si="214"/>
        <v>0</v>
      </c>
      <c r="BY355" s="129"/>
      <c r="BZ355" s="130"/>
      <c r="CA355" s="130" t="str">
        <f t="shared" si="182"/>
        <v/>
      </c>
      <c r="CB355" s="130" t="str">
        <f t="shared" si="183"/>
        <v/>
      </c>
      <c r="CC355" s="130" t="str">
        <f t="shared" si="184"/>
        <v/>
      </c>
      <c r="CD355" s="130" t="str">
        <f t="shared" si="185"/>
        <v/>
      </c>
      <c r="CE355" s="131">
        <f t="shared" si="181"/>
        <v>0</v>
      </c>
      <c r="CF355" s="259">
        <f t="shared" si="215"/>
        <v>0</v>
      </c>
      <c r="CG355" s="132"/>
      <c r="CH355" s="132"/>
      <c r="CI355" s="132"/>
    </row>
    <row r="356" spans="1:87" s="24" customFormat="1" ht="12.75" customHeight="1" outlineLevel="1" x14ac:dyDescent="0.2">
      <c r="A356" s="177" t="s">
        <v>59</v>
      </c>
      <c r="B356" s="312" t="s">
        <v>60</v>
      </c>
      <c r="C356" s="24">
        <v>348</v>
      </c>
      <c r="D356" s="137"/>
      <c r="E356" s="138"/>
      <c r="F356" s="56"/>
      <c r="G356" s="135"/>
      <c r="H356" s="136"/>
      <c r="I356" s="139"/>
      <c r="J356" s="57"/>
      <c r="K356" s="113"/>
      <c r="L356" s="113"/>
      <c r="M356" s="113"/>
      <c r="N356" s="113"/>
      <c r="O356" s="114">
        <f t="shared" si="186"/>
        <v>0</v>
      </c>
      <c r="P356" s="113"/>
      <c r="Q356" s="113"/>
      <c r="R356" s="113"/>
      <c r="S356" s="113"/>
      <c r="T356" s="114">
        <f t="shared" si="187"/>
        <v>0</v>
      </c>
      <c r="U356" s="113">
        <f t="shared" si="188"/>
        <v>0</v>
      </c>
      <c r="V356" s="136"/>
      <c r="W356" s="313"/>
      <c r="X356" s="313"/>
      <c r="Y356" s="313"/>
      <c r="Z356" s="117">
        <f t="shared" si="189"/>
        <v>0</v>
      </c>
      <c r="AA356" s="118">
        <f t="shared" si="190"/>
        <v>0</v>
      </c>
      <c r="AB356" s="121"/>
      <c r="AC356" s="121"/>
      <c r="AD356" s="121"/>
      <c r="AE356" s="117">
        <f t="shared" si="191"/>
        <v>0</v>
      </c>
      <c r="AF356" s="118">
        <f t="shared" si="192"/>
        <v>0</v>
      </c>
      <c r="AG356" s="120"/>
      <c r="AH356" s="120"/>
      <c r="AI356" s="121"/>
      <c r="AJ356" s="117">
        <f t="shared" si="193"/>
        <v>0</v>
      </c>
      <c r="AK356" s="119">
        <f t="shared" si="194"/>
        <v>0</v>
      </c>
      <c r="AL356" s="53"/>
      <c r="AM356" s="53"/>
      <c r="AN356" s="53"/>
      <c r="AO356" s="54">
        <f t="shared" si="195"/>
        <v>0</v>
      </c>
      <c r="AP356" s="122">
        <f t="shared" si="196"/>
        <v>0</v>
      </c>
      <c r="AQ356" s="123">
        <f t="shared" si="197"/>
        <v>0</v>
      </c>
      <c r="AR356" s="123">
        <f t="shared" si="198"/>
        <v>0</v>
      </c>
      <c r="AS356" s="313"/>
      <c r="AT356" s="313"/>
      <c r="AU356" s="314"/>
      <c r="AV356" s="125">
        <f t="shared" si="199"/>
        <v>0</v>
      </c>
      <c r="AW356" s="119">
        <f t="shared" si="200"/>
        <v>0</v>
      </c>
      <c r="AX356" s="120"/>
      <c r="AY356" s="120"/>
      <c r="AZ356" s="127"/>
      <c r="BA356" s="126">
        <f t="shared" si="201"/>
        <v>0</v>
      </c>
      <c r="BB356" s="119">
        <f t="shared" si="202"/>
        <v>0</v>
      </c>
      <c r="BC356" s="120"/>
      <c r="BD356" s="120"/>
      <c r="BE356" s="127"/>
      <c r="BF356" s="126">
        <f t="shared" si="203"/>
        <v>0</v>
      </c>
      <c r="BG356" s="119">
        <f t="shared" si="204"/>
        <v>0</v>
      </c>
      <c r="BH356" s="120"/>
      <c r="BI356" s="120"/>
      <c r="BJ356" s="127"/>
      <c r="BK356" s="126">
        <f t="shared" si="205"/>
        <v>0</v>
      </c>
      <c r="BL356" s="119">
        <f t="shared" si="206"/>
        <v>0</v>
      </c>
      <c r="BM356" s="123">
        <f t="shared" si="207"/>
        <v>0</v>
      </c>
      <c r="BN356" s="123">
        <f t="shared" si="208"/>
        <v>0</v>
      </c>
      <c r="BO356" s="126">
        <f t="shared" si="216"/>
        <v>0</v>
      </c>
      <c r="BP356" s="128">
        <f t="shared" si="209"/>
        <v>0</v>
      </c>
      <c r="BQ356" s="22"/>
      <c r="BR356" s="129"/>
      <c r="BS356" s="130"/>
      <c r="BT356" s="257" t="str">
        <f t="shared" si="210"/>
        <v/>
      </c>
      <c r="BU356" s="257" t="str">
        <f t="shared" si="211"/>
        <v/>
      </c>
      <c r="BV356" s="257" t="str">
        <f t="shared" si="212"/>
        <v/>
      </c>
      <c r="BW356" s="257" t="str">
        <f t="shared" si="213"/>
        <v/>
      </c>
      <c r="BX356" s="258">
        <f t="shared" si="214"/>
        <v>0</v>
      </c>
      <c r="BY356" s="129"/>
      <c r="BZ356" s="130"/>
      <c r="CA356" s="130" t="str">
        <f t="shared" si="182"/>
        <v/>
      </c>
      <c r="CB356" s="130" t="str">
        <f t="shared" si="183"/>
        <v/>
      </c>
      <c r="CC356" s="130" t="str">
        <f t="shared" si="184"/>
        <v/>
      </c>
      <c r="CD356" s="130" t="str">
        <f t="shared" si="185"/>
        <v/>
      </c>
      <c r="CE356" s="131">
        <f t="shared" si="181"/>
        <v>0</v>
      </c>
      <c r="CF356" s="259">
        <f t="shared" si="215"/>
        <v>0</v>
      </c>
      <c r="CG356" s="132"/>
      <c r="CH356" s="132"/>
      <c r="CI356" s="132"/>
    </row>
    <row r="357" spans="1:87" s="24" customFormat="1" ht="12.75" customHeight="1" outlineLevel="1" x14ac:dyDescent="0.2">
      <c r="A357" s="177" t="s">
        <v>59</v>
      </c>
      <c r="B357" s="312" t="s">
        <v>60</v>
      </c>
      <c r="C357" s="24">
        <v>349</v>
      </c>
      <c r="D357" s="137"/>
      <c r="E357" s="138"/>
      <c r="F357" s="56"/>
      <c r="G357" s="135"/>
      <c r="H357" s="136"/>
      <c r="I357" s="139"/>
      <c r="J357" s="57"/>
      <c r="K357" s="113"/>
      <c r="L357" s="113"/>
      <c r="M357" s="113"/>
      <c r="N357" s="113"/>
      <c r="O357" s="114">
        <f t="shared" si="186"/>
        <v>0</v>
      </c>
      <c r="P357" s="113"/>
      <c r="Q357" s="113"/>
      <c r="R357" s="113"/>
      <c r="S357" s="113"/>
      <c r="T357" s="114">
        <f t="shared" si="187"/>
        <v>0</v>
      </c>
      <c r="U357" s="113">
        <f t="shared" si="188"/>
        <v>0</v>
      </c>
      <c r="V357" s="136"/>
      <c r="W357" s="313"/>
      <c r="X357" s="313"/>
      <c r="Y357" s="313"/>
      <c r="Z357" s="117">
        <f t="shared" si="189"/>
        <v>0</v>
      </c>
      <c r="AA357" s="118">
        <f t="shared" si="190"/>
        <v>0</v>
      </c>
      <c r="AB357" s="121"/>
      <c r="AC357" s="121"/>
      <c r="AD357" s="121"/>
      <c r="AE357" s="117">
        <f t="shared" si="191"/>
        <v>0</v>
      </c>
      <c r="AF357" s="118">
        <f t="shared" si="192"/>
        <v>0</v>
      </c>
      <c r="AG357" s="120"/>
      <c r="AH357" s="120"/>
      <c r="AI357" s="121"/>
      <c r="AJ357" s="117">
        <f t="shared" si="193"/>
        <v>0</v>
      </c>
      <c r="AK357" s="119">
        <f t="shared" si="194"/>
        <v>0</v>
      </c>
      <c r="AL357" s="53"/>
      <c r="AM357" s="53"/>
      <c r="AN357" s="53"/>
      <c r="AO357" s="54">
        <f t="shared" si="195"/>
        <v>0</v>
      </c>
      <c r="AP357" s="122">
        <f t="shared" si="196"/>
        <v>0</v>
      </c>
      <c r="AQ357" s="123">
        <f t="shared" si="197"/>
        <v>0</v>
      </c>
      <c r="AR357" s="123">
        <f t="shared" si="198"/>
        <v>0</v>
      </c>
      <c r="AS357" s="313"/>
      <c r="AT357" s="313"/>
      <c r="AU357" s="314"/>
      <c r="AV357" s="125">
        <f t="shared" si="199"/>
        <v>0</v>
      </c>
      <c r="AW357" s="119">
        <f t="shared" si="200"/>
        <v>0</v>
      </c>
      <c r="AX357" s="120"/>
      <c r="AY357" s="120"/>
      <c r="AZ357" s="127"/>
      <c r="BA357" s="126">
        <f t="shared" si="201"/>
        <v>0</v>
      </c>
      <c r="BB357" s="119">
        <f t="shared" si="202"/>
        <v>0</v>
      </c>
      <c r="BC357" s="120"/>
      <c r="BD357" s="120"/>
      <c r="BE357" s="127"/>
      <c r="BF357" s="126">
        <f t="shared" si="203"/>
        <v>0</v>
      </c>
      <c r="BG357" s="119">
        <f t="shared" si="204"/>
        <v>0</v>
      </c>
      <c r="BH357" s="120"/>
      <c r="BI357" s="120"/>
      <c r="BJ357" s="127"/>
      <c r="BK357" s="126">
        <f t="shared" si="205"/>
        <v>0</v>
      </c>
      <c r="BL357" s="119">
        <f t="shared" si="206"/>
        <v>0</v>
      </c>
      <c r="BM357" s="123">
        <f t="shared" si="207"/>
        <v>0</v>
      </c>
      <c r="BN357" s="123">
        <f t="shared" si="208"/>
        <v>0</v>
      </c>
      <c r="BO357" s="126">
        <f t="shared" si="216"/>
        <v>0</v>
      </c>
      <c r="BP357" s="128">
        <f t="shared" si="209"/>
        <v>0</v>
      </c>
      <c r="BQ357" s="22"/>
      <c r="BR357" s="129"/>
      <c r="BS357" s="130"/>
      <c r="BT357" s="257" t="str">
        <f t="shared" si="210"/>
        <v/>
      </c>
      <c r="BU357" s="257" t="str">
        <f t="shared" si="211"/>
        <v/>
      </c>
      <c r="BV357" s="257" t="str">
        <f t="shared" si="212"/>
        <v/>
      </c>
      <c r="BW357" s="257" t="str">
        <f t="shared" si="213"/>
        <v/>
      </c>
      <c r="BX357" s="258">
        <f t="shared" si="214"/>
        <v>0</v>
      </c>
      <c r="BY357" s="129"/>
      <c r="BZ357" s="130"/>
      <c r="CA357" s="130" t="str">
        <f t="shared" si="182"/>
        <v/>
      </c>
      <c r="CB357" s="130" t="str">
        <f t="shared" si="183"/>
        <v/>
      </c>
      <c r="CC357" s="130" t="str">
        <f t="shared" si="184"/>
        <v/>
      </c>
      <c r="CD357" s="130" t="str">
        <f t="shared" si="185"/>
        <v/>
      </c>
      <c r="CE357" s="131">
        <f t="shared" si="181"/>
        <v>0</v>
      </c>
      <c r="CF357" s="259">
        <f t="shared" si="215"/>
        <v>0</v>
      </c>
      <c r="CG357" s="132"/>
      <c r="CH357" s="132"/>
      <c r="CI357" s="132"/>
    </row>
    <row r="358" spans="1:87" s="24" customFormat="1" ht="12.75" customHeight="1" outlineLevel="1" x14ac:dyDescent="0.2">
      <c r="A358" s="177" t="s">
        <v>59</v>
      </c>
      <c r="B358" s="312" t="s">
        <v>60</v>
      </c>
      <c r="C358" s="24">
        <v>350</v>
      </c>
      <c r="D358" s="137"/>
      <c r="E358" s="138"/>
      <c r="F358" s="56"/>
      <c r="G358" s="135"/>
      <c r="H358" s="136"/>
      <c r="I358" s="139"/>
      <c r="J358" s="57"/>
      <c r="K358" s="113"/>
      <c r="L358" s="113"/>
      <c r="M358" s="113"/>
      <c r="N358" s="113"/>
      <c r="O358" s="114">
        <f t="shared" si="186"/>
        <v>0</v>
      </c>
      <c r="P358" s="113"/>
      <c r="Q358" s="113"/>
      <c r="R358" s="113"/>
      <c r="S358" s="113"/>
      <c r="T358" s="114">
        <f t="shared" si="187"/>
        <v>0</v>
      </c>
      <c r="U358" s="113">
        <f t="shared" si="188"/>
        <v>0</v>
      </c>
      <c r="V358" s="136"/>
      <c r="W358" s="313"/>
      <c r="X358" s="313"/>
      <c r="Y358" s="313"/>
      <c r="Z358" s="117">
        <f t="shared" si="189"/>
        <v>0</v>
      </c>
      <c r="AA358" s="118">
        <f t="shared" si="190"/>
        <v>0</v>
      </c>
      <c r="AB358" s="121"/>
      <c r="AC358" s="121"/>
      <c r="AD358" s="121"/>
      <c r="AE358" s="117">
        <f t="shared" si="191"/>
        <v>0</v>
      </c>
      <c r="AF358" s="118">
        <f t="shared" si="192"/>
        <v>0</v>
      </c>
      <c r="AG358" s="120"/>
      <c r="AH358" s="120"/>
      <c r="AI358" s="121"/>
      <c r="AJ358" s="117">
        <f t="shared" si="193"/>
        <v>0</v>
      </c>
      <c r="AK358" s="119">
        <f t="shared" si="194"/>
        <v>0</v>
      </c>
      <c r="AL358" s="53"/>
      <c r="AM358" s="53"/>
      <c r="AN358" s="53"/>
      <c r="AO358" s="54">
        <f t="shared" si="195"/>
        <v>0</v>
      </c>
      <c r="AP358" s="122">
        <f t="shared" si="196"/>
        <v>0</v>
      </c>
      <c r="AQ358" s="123">
        <f t="shared" si="197"/>
        <v>0</v>
      </c>
      <c r="AR358" s="123">
        <f t="shared" si="198"/>
        <v>0</v>
      </c>
      <c r="AS358" s="313"/>
      <c r="AT358" s="313"/>
      <c r="AU358" s="314"/>
      <c r="AV358" s="125">
        <f t="shared" si="199"/>
        <v>0</v>
      </c>
      <c r="AW358" s="119">
        <f t="shared" si="200"/>
        <v>0</v>
      </c>
      <c r="AX358" s="120"/>
      <c r="AY358" s="120"/>
      <c r="AZ358" s="127"/>
      <c r="BA358" s="126">
        <f t="shared" si="201"/>
        <v>0</v>
      </c>
      <c r="BB358" s="119">
        <f t="shared" si="202"/>
        <v>0</v>
      </c>
      <c r="BC358" s="120"/>
      <c r="BD358" s="120"/>
      <c r="BE358" s="127"/>
      <c r="BF358" s="126">
        <f t="shared" si="203"/>
        <v>0</v>
      </c>
      <c r="BG358" s="119">
        <f t="shared" si="204"/>
        <v>0</v>
      </c>
      <c r="BH358" s="120"/>
      <c r="BI358" s="120"/>
      <c r="BJ358" s="127"/>
      <c r="BK358" s="126">
        <f t="shared" si="205"/>
        <v>0</v>
      </c>
      <c r="BL358" s="119">
        <f t="shared" si="206"/>
        <v>0</v>
      </c>
      <c r="BM358" s="123">
        <f t="shared" si="207"/>
        <v>0</v>
      </c>
      <c r="BN358" s="123">
        <f t="shared" si="208"/>
        <v>0</v>
      </c>
      <c r="BO358" s="126">
        <f t="shared" si="216"/>
        <v>0</v>
      </c>
      <c r="BP358" s="128">
        <f t="shared" si="209"/>
        <v>0</v>
      </c>
      <c r="BQ358" s="22"/>
      <c r="BR358" s="129"/>
      <c r="BS358" s="130"/>
      <c r="BT358" s="257" t="str">
        <f t="shared" si="210"/>
        <v/>
      </c>
      <c r="BU358" s="257" t="str">
        <f t="shared" si="211"/>
        <v/>
      </c>
      <c r="BV358" s="257" t="str">
        <f t="shared" si="212"/>
        <v/>
      </c>
      <c r="BW358" s="257" t="str">
        <f t="shared" si="213"/>
        <v/>
      </c>
      <c r="BX358" s="258">
        <f t="shared" si="214"/>
        <v>0</v>
      </c>
      <c r="BY358" s="129"/>
      <c r="BZ358" s="130"/>
      <c r="CA358" s="130" t="str">
        <f t="shared" si="182"/>
        <v/>
      </c>
      <c r="CB358" s="130" t="str">
        <f t="shared" si="183"/>
        <v/>
      </c>
      <c r="CC358" s="130" t="str">
        <f t="shared" si="184"/>
        <v/>
      </c>
      <c r="CD358" s="130" t="str">
        <f t="shared" si="185"/>
        <v/>
      </c>
      <c r="CE358" s="131">
        <f t="shared" si="181"/>
        <v>0</v>
      </c>
      <c r="CF358" s="259">
        <f t="shared" si="215"/>
        <v>0</v>
      </c>
      <c r="CG358" s="132"/>
      <c r="CH358" s="132"/>
      <c r="CI358" s="132"/>
    </row>
    <row r="359" spans="1:87" s="24" customFormat="1" ht="12.75" customHeight="1" outlineLevel="1" x14ac:dyDescent="0.2">
      <c r="A359" s="177" t="s">
        <v>59</v>
      </c>
      <c r="B359" s="312" t="s">
        <v>60</v>
      </c>
      <c r="C359" s="24">
        <v>351</v>
      </c>
      <c r="D359" s="137"/>
      <c r="E359" s="138"/>
      <c r="F359" s="56"/>
      <c r="G359" s="135"/>
      <c r="H359" s="136"/>
      <c r="I359" s="139"/>
      <c r="J359" s="57"/>
      <c r="K359" s="113"/>
      <c r="L359" s="113"/>
      <c r="M359" s="113"/>
      <c r="N359" s="113"/>
      <c r="O359" s="114">
        <f t="shared" si="186"/>
        <v>0</v>
      </c>
      <c r="P359" s="113"/>
      <c r="Q359" s="113"/>
      <c r="R359" s="113"/>
      <c r="S359" s="113"/>
      <c r="T359" s="114">
        <f t="shared" si="187"/>
        <v>0</v>
      </c>
      <c r="U359" s="113">
        <f t="shared" si="188"/>
        <v>0</v>
      </c>
      <c r="V359" s="136"/>
      <c r="W359" s="313"/>
      <c r="X359" s="313"/>
      <c r="Y359" s="313"/>
      <c r="Z359" s="117">
        <f t="shared" si="189"/>
        <v>0</v>
      </c>
      <c r="AA359" s="118">
        <f t="shared" si="190"/>
        <v>0</v>
      </c>
      <c r="AB359" s="121"/>
      <c r="AC359" s="121"/>
      <c r="AD359" s="121"/>
      <c r="AE359" s="117">
        <f t="shared" si="191"/>
        <v>0</v>
      </c>
      <c r="AF359" s="118">
        <f t="shared" si="192"/>
        <v>0</v>
      </c>
      <c r="AG359" s="120"/>
      <c r="AH359" s="120"/>
      <c r="AI359" s="121"/>
      <c r="AJ359" s="117">
        <f t="shared" si="193"/>
        <v>0</v>
      </c>
      <c r="AK359" s="119">
        <f t="shared" si="194"/>
        <v>0</v>
      </c>
      <c r="AL359" s="53"/>
      <c r="AM359" s="53"/>
      <c r="AN359" s="53"/>
      <c r="AO359" s="54">
        <f t="shared" si="195"/>
        <v>0</v>
      </c>
      <c r="AP359" s="122">
        <f t="shared" si="196"/>
        <v>0</v>
      </c>
      <c r="AQ359" s="123">
        <f t="shared" si="197"/>
        <v>0</v>
      </c>
      <c r="AR359" s="123">
        <f t="shared" si="198"/>
        <v>0</v>
      </c>
      <c r="AS359" s="313"/>
      <c r="AT359" s="313"/>
      <c r="AU359" s="314"/>
      <c r="AV359" s="125">
        <f t="shared" si="199"/>
        <v>0</v>
      </c>
      <c r="AW359" s="119">
        <f t="shared" si="200"/>
        <v>0</v>
      </c>
      <c r="AX359" s="120"/>
      <c r="AY359" s="120"/>
      <c r="AZ359" s="127"/>
      <c r="BA359" s="126">
        <f t="shared" si="201"/>
        <v>0</v>
      </c>
      <c r="BB359" s="119">
        <f t="shared" si="202"/>
        <v>0</v>
      </c>
      <c r="BC359" s="120"/>
      <c r="BD359" s="120"/>
      <c r="BE359" s="127"/>
      <c r="BF359" s="126">
        <f t="shared" si="203"/>
        <v>0</v>
      </c>
      <c r="BG359" s="119">
        <f t="shared" si="204"/>
        <v>0</v>
      </c>
      <c r="BH359" s="120"/>
      <c r="BI359" s="120"/>
      <c r="BJ359" s="127"/>
      <c r="BK359" s="126">
        <f t="shared" si="205"/>
        <v>0</v>
      </c>
      <c r="BL359" s="119">
        <f t="shared" si="206"/>
        <v>0</v>
      </c>
      <c r="BM359" s="123">
        <f t="shared" si="207"/>
        <v>0</v>
      </c>
      <c r="BN359" s="123">
        <f t="shared" si="208"/>
        <v>0</v>
      </c>
      <c r="BO359" s="126">
        <f t="shared" si="216"/>
        <v>0</v>
      </c>
      <c r="BP359" s="128">
        <f t="shared" si="209"/>
        <v>0</v>
      </c>
      <c r="BQ359" s="22"/>
      <c r="BR359" s="129"/>
      <c r="BS359" s="130"/>
      <c r="BT359" s="257" t="str">
        <f t="shared" si="210"/>
        <v/>
      </c>
      <c r="BU359" s="257" t="str">
        <f t="shared" si="211"/>
        <v/>
      </c>
      <c r="BV359" s="257" t="str">
        <f t="shared" si="212"/>
        <v/>
      </c>
      <c r="BW359" s="257" t="str">
        <f t="shared" si="213"/>
        <v/>
      </c>
      <c r="BX359" s="258">
        <f t="shared" si="214"/>
        <v>0</v>
      </c>
      <c r="BY359" s="129"/>
      <c r="BZ359" s="130"/>
      <c r="CA359" s="130" t="str">
        <f t="shared" si="182"/>
        <v/>
      </c>
      <c r="CB359" s="130" t="str">
        <f t="shared" si="183"/>
        <v/>
      </c>
      <c r="CC359" s="130" t="str">
        <f t="shared" si="184"/>
        <v/>
      </c>
      <c r="CD359" s="130" t="str">
        <f t="shared" si="185"/>
        <v/>
      </c>
      <c r="CE359" s="131">
        <f t="shared" si="181"/>
        <v>0</v>
      </c>
      <c r="CF359" s="259">
        <f t="shared" si="215"/>
        <v>0</v>
      </c>
      <c r="CG359" s="132"/>
      <c r="CH359" s="132"/>
      <c r="CI359" s="132"/>
    </row>
    <row r="360" spans="1:87" s="24" customFormat="1" ht="12.75" customHeight="1" outlineLevel="1" x14ac:dyDescent="0.2">
      <c r="A360" s="177" t="s">
        <v>59</v>
      </c>
      <c r="B360" s="312" t="s">
        <v>60</v>
      </c>
      <c r="C360" s="24">
        <v>352</v>
      </c>
      <c r="D360" s="137"/>
      <c r="E360" s="138"/>
      <c r="F360" s="56"/>
      <c r="G360" s="135"/>
      <c r="H360" s="136"/>
      <c r="I360" s="139"/>
      <c r="J360" s="57"/>
      <c r="K360" s="113"/>
      <c r="L360" s="113"/>
      <c r="M360" s="113"/>
      <c r="N360" s="113"/>
      <c r="O360" s="114">
        <f t="shared" si="186"/>
        <v>0</v>
      </c>
      <c r="P360" s="113"/>
      <c r="Q360" s="113"/>
      <c r="R360" s="113"/>
      <c r="S360" s="113"/>
      <c r="T360" s="114">
        <f t="shared" si="187"/>
        <v>0</v>
      </c>
      <c r="U360" s="113">
        <f t="shared" si="188"/>
        <v>0</v>
      </c>
      <c r="V360" s="136"/>
      <c r="W360" s="313"/>
      <c r="X360" s="313"/>
      <c r="Y360" s="313"/>
      <c r="Z360" s="117">
        <f t="shared" si="189"/>
        <v>0</v>
      </c>
      <c r="AA360" s="118">
        <f t="shared" si="190"/>
        <v>0</v>
      </c>
      <c r="AB360" s="121"/>
      <c r="AC360" s="121"/>
      <c r="AD360" s="121"/>
      <c r="AE360" s="117">
        <f t="shared" si="191"/>
        <v>0</v>
      </c>
      <c r="AF360" s="118">
        <f t="shared" si="192"/>
        <v>0</v>
      </c>
      <c r="AG360" s="120"/>
      <c r="AH360" s="120"/>
      <c r="AI360" s="121"/>
      <c r="AJ360" s="117">
        <f t="shared" si="193"/>
        <v>0</v>
      </c>
      <c r="AK360" s="119">
        <f t="shared" si="194"/>
        <v>0</v>
      </c>
      <c r="AL360" s="53"/>
      <c r="AM360" s="53"/>
      <c r="AN360" s="53"/>
      <c r="AO360" s="54">
        <f t="shared" si="195"/>
        <v>0</v>
      </c>
      <c r="AP360" s="122">
        <f t="shared" si="196"/>
        <v>0</v>
      </c>
      <c r="AQ360" s="123">
        <f t="shared" si="197"/>
        <v>0</v>
      </c>
      <c r="AR360" s="123">
        <f t="shared" si="198"/>
        <v>0</v>
      </c>
      <c r="AS360" s="313"/>
      <c r="AT360" s="313"/>
      <c r="AU360" s="314"/>
      <c r="AV360" s="125">
        <f t="shared" si="199"/>
        <v>0</v>
      </c>
      <c r="AW360" s="119">
        <f t="shared" si="200"/>
        <v>0</v>
      </c>
      <c r="AX360" s="120"/>
      <c r="AY360" s="120"/>
      <c r="AZ360" s="127"/>
      <c r="BA360" s="126">
        <f t="shared" si="201"/>
        <v>0</v>
      </c>
      <c r="BB360" s="119">
        <f t="shared" si="202"/>
        <v>0</v>
      </c>
      <c r="BC360" s="120"/>
      <c r="BD360" s="120"/>
      <c r="BE360" s="127"/>
      <c r="BF360" s="126">
        <f t="shared" si="203"/>
        <v>0</v>
      </c>
      <c r="BG360" s="119">
        <f t="shared" si="204"/>
        <v>0</v>
      </c>
      <c r="BH360" s="120"/>
      <c r="BI360" s="120"/>
      <c r="BJ360" s="127"/>
      <c r="BK360" s="126">
        <f t="shared" si="205"/>
        <v>0</v>
      </c>
      <c r="BL360" s="119">
        <f t="shared" si="206"/>
        <v>0</v>
      </c>
      <c r="BM360" s="123">
        <f t="shared" si="207"/>
        <v>0</v>
      </c>
      <c r="BN360" s="123">
        <f t="shared" si="208"/>
        <v>0</v>
      </c>
      <c r="BO360" s="126">
        <f t="shared" si="216"/>
        <v>0</v>
      </c>
      <c r="BP360" s="128">
        <f t="shared" si="209"/>
        <v>0</v>
      </c>
      <c r="BQ360" s="22"/>
      <c r="BR360" s="129"/>
      <c r="BS360" s="130"/>
      <c r="BT360" s="257" t="str">
        <f t="shared" si="210"/>
        <v/>
      </c>
      <c r="BU360" s="257" t="str">
        <f t="shared" si="211"/>
        <v/>
      </c>
      <c r="BV360" s="257" t="str">
        <f t="shared" si="212"/>
        <v/>
      </c>
      <c r="BW360" s="257" t="str">
        <f t="shared" si="213"/>
        <v/>
      </c>
      <c r="BX360" s="258">
        <f t="shared" si="214"/>
        <v>0</v>
      </c>
      <c r="BY360" s="129"/>
      <c r="BZ360" s="130"/>
      <c r="CA360" s="130" t="str">
        <f t="shared" si="182"/>
        <v/>
      </c>
      <c r="CB360" s="130" t="str">
        <f t="shared" si="183"/>
        <v/>
      </c>
      <c r="CC360" s="130" t="str">
        <f t="shared" si="184"/>
        <v/>
      </c>
      <c r="CD360" s="130" t="str">
        <f t="shared" si="185"/>
        <v/>
      </c>
      <c r="CE360" s="131">
        <f t="shared" si="181"/>
        <v>0</v>
      </c>
      <c r="CF360" s="259">
        <f t="shared" si="215"/>
        <v>0</v>
      </c>
      <c r="CG360" s="132"/>
      <c r="CH360" s="132"/>
      <c r="CI360" s="132"/>
    </row>
    <row r="361" spans="1:87" s="24" customFormat="1" ht="12.75" customHeight="1" outlineLevel="1" x14ac:dyDescent="0.2">
      <c r="A361" s="177" t="s">
        <v>59</v>
      </c>
      <c r="B361" s="312" t="s">
        <v>60</v>
      </c>
      <c r="C361" s="24">
        <v>353</v>
      </c>
      <c r="D361" s="137"/>
      <c r="E361" s="138"/>
      <c r="F361" s="56"/>
      <c r="G361" s="135"/>
      <c r="H361" s="136"/>
      <c r="I361" s="139"/>
      <c r="J361" s="57"/>
      <c r="K361" s="113"/>
      <c r="L361" s="113"/>
      <c r="M361" s="113"/>
      <c r="N361" s="113"/>
      <c r="O361" s="114">
        <f t="shared" si="186"/>
        <v>0</v>
      </c>
      <c r="P361" s="113"/>
      <c r="Q361" s="113"/>
      <c r="R361" s="113"/>
      <c r="S361" s="113"/>
      <c r="T361" s="114">
        <f t="shared" si="187"/>
        <v>0</v>
      </c>
      <c r="U361" s="113">
        <f t="shared" si="188"/>
        <v>0</v>
      </c>
      <c r="V361" s="136"/>
      <c r="W361" s="313"/>
      <c r="X361" s="313"/>
      <c r="Y361" s="313"/>
      <c r="Z361" s="117">
        <f t="shared" si="189"/>
        <v>0</v>
      </c>
      <c r="AA361" s="118">
        <f t="shared" si="190"/>
        <v>0</v>
      </c>
      <c r="AB361" s="121"/>
      <c r="AC361" s="121"/>
      <c r="AD361" s="121"/>
      <c r="AE361" s="117">
        <f t="shared" si="191"/>
        <v>0</v>
      </c>
      <c r="AF361" s="118">
        <f t="shared" si="192"/>
        <v>0</v>
      </c>
      <c r="AG361" s="120"/>
      <c r="AH361" s="120"/>
      <c r="AI361" s="121"/>
      <c r="AJ361" s="117">
        <f t="shared" si="193"/>
        <v>0</v>
      </c>
      <c r="AK361" s="119">
        <f t="shared" si="194"/>
        <v>0</v>
      </c>
      <c r="AL361" s="53"/>
      <c r="AM361" s="53"/>
      <c r="AN361" s="53"/>
      <c r="AO361" s="54">
        <f t="shared" si="195"/>
        <v>0</v>
      </c>
      <c r="AP361" s="122">
        <f t="shared" si="196"/>
        <v>0</v>
      </c>
      <c r="AQ361" s="123">
        <f t="shared" si="197"/>
        <v>0</v>
      </c>
      <c r="AR361" s="123">
        <f t="shared" si="198"/>
        <v>0</v>
      </c>
      <c r="AS361" s="313"/>
      <c r="AT361" s="313"/>
      <c r="AU361" s="314"/>
      <c r="AV361" s="125">
        <f t="shared" si="199"/>
        <v>0</v>
      </c>
      <c r="AW361" s="119">
        <f t="shared" si="200"/>
        <v>0</v>
      </c>
      <c r="AX361" s="120"/>
      <c r="AY361" s="120"/>
      <c r="AZ361" s="127"/>
      <c r="BA361" s="126">
        <f t="shared" si="201"/>
        <v>0</v>
      </c>
      <c r="BB361" s="119">
        <f t="shared" si="202"/>
        <v>0</v>
      </c>
      <c r="BC361" s="120"/>
      <c r="BD361" s="120"/>
      <c r="BE361" s="127"/>
      <c r="BF361" s="126">
        <f t="shared" si="203"/>
        <v>0</v>
      </c>
      <c r="BG361" s="119">
        <f t="shared" si="204"/>
        <v>0</v>
      </c>
      <c r="BH361" s="120"/>
      <c r="BI361" s="120"/>
      <c r="BJ361" s="127"/>
      <c r="BK361" s="126">
        <f t="shared" si="205"/>
        <v>0</v>
      </c>
      <c r="BL361" s="119">
        <f t="shared" si="206"/>
        <v>0</v>
      </c>
      <c r="BM361" s="123">
        <f t="shared" si="207"/>
        <v>0</v>
      </c>
      <c r="BN361" s="123">
        <f t="shared" si="208"/>
        <v>0</v>
      </c>
      <c r="BO361" s="126">
        <f t="shared" si="216"/>
        <v>0</v>
      </c>
      <c r="BP361" s="128">
        <f t="shared" si="209"/>
        <v>0</v>
      </c>
      <c r="BQ361" s="22"/>
      <c r="BR361" s="129"/>
      <c r="BS361" s="130"/>
      <c r="BT361" s="257" t="str">
        <f t="shared" si="210"/>
        <v/>
      </c>
      <c r="BU361" s="257" t="str">
        <f t="shared" si="211"/>
        <v/>
      </c>
      <c r="BV361" s="257" t="str">
        <f t="shared" si="212"/>
        <v/>
      </c>
      <c r="BW361" s="257" t="str">
        <f t="shared" si="213"/>
        <v/>
      </c>
      <c r="BX361" s="258">
        <f t="shared" si="214"/>
        <v>0</v>
      </c>
      <c r="BY361" s="129"/>
      <c r="BZ361" s="130"/>
      <c r="CA361" s="130" t="str">
        <f t="shared" si="182"/>
        <v/>
      </c>
      <c r="CB361" s="130" t="str">
        <f t="shared" si="183"/>
        <v/>
      </c>
      <c r="CC361" s="130" t="str">
        <f t="shared" si="184"/>
        <v/>
      </c>
      <c r="CD361" s="130" t="str">
        <f t="shared" si="185"/>
        <v/>
      </c>
      <c r="CE361" s="131">
        <f t="shared" si="181"/>
        <v>0</v>
      </c>
      <c r="CF361" s="259">
        <f t="shared" si="215"/>
        <v>0</v>
      </c>
      <c r="CG361" s="132"/>
      <c r="CH361" s="132"/>
      <c r="CI361" s="132"/>
    </row>
    <row r="362" spans="1:87" s="24" customFormat="1" ht="12.75" customHeight="1" outlineLevel="1" x14ac:dyDescent="0.2">
      <c r="A362" s="177" t="s">
        <v>59</v>
      </c>
      <c r="B362" s="312" t="s">
        <v>60</v>
      </c>
      <c r="C362" s="24">
        <v>354</v>
      </c>
      <c r="D362" s="137"/>
      <c r="E362" s="138"/>
      <c r="F362" s="56"/>
      <c r="G362" s="135"/>
      <c r="H362" s="136"/>
      <c r="I362" s="139"/>
      <c r="J362" s="57"/>
      <c r="K362" s="113"/>
      <c r="L362" s="113"/>
      <c r="M362" s="113"/>
      <c r="N362" s="113"/>
      <c r="O362" s="114">
        <f t="shared" si="186"/>
        <v>0</v>
      </c>
      <c r="P362" s="113"/>
      <c r="Q362" s="113"/>
      <c r="R362" s="113"/>
      <c r="S362" s="113"/>
      <c r="T362" s="114">
        <f t="shared" si="187"/>
        <v>0</v>
      </c>
      <c r="U362" s="113">
        <f t="shared" si="188"/>
        <v>0</v>
      </c>
      <c r="V362" s="136"/>
      <c r="W362" s="313"/>
      <c r="X362" s="313"/>
      <c r="Y362" s="313"/>
      <c r="Z362" s="117">
        <f t="shared" si="189"/>
        <v>0</v>
      </c>
      <c r="AA362" s="118">
        <f t="shared" si="190"/>
        <v>0</v>
      </c>
      <c r="AB362" s="121"/>
      <c r="AC362" s="121"/>
      <c r="AD362" s="121"/>
      <c r="AE362" s="117">
        <f t="shared" si="191"/>
        <v>0</v>
      </c>
      <c r="AF362" s="118">
        <f t="shared" si="192"/>
        <v>0</v>
      </c>
      <c r="AG362" s="120"/>
      <c r="AH362" s="120"/>
      <c r="AI362" s="121"/>
      <c r="AJ362" s="117">
        <f t="shared" si="193"/>
        <v>0</v>
      </c>
      <c r="AK362" s="119">
        <f t="shared" si="194"/>
        <v>0</v>
      </c>
      <c r="AL362" s="53"/>
      <c r="AM362" s="53"/>
      <c r="AN362" s="53"/>
      <c r="AO362" s="54">
        <f t="shared" si="195"/>
        <v>0</v>
      </c>
      <c r="AP362" s="122">
        <f t="shared" si="196"/>
        <v>0</v>
      </c>
      <c r="AQ362" s="123">
        <f t="shared" si="197"/>
        <v>0</v>
      </c>
      <c r="AR362" s="123">
        <f t="shared" si="198"/>
        <v>0</v>
      </c>
      <c r="AS362" s="313"/>
      <c r="AT362" s="313"/>
      <c r="AU362" s="314"/>
      <c r="AV362" s="125">
        <f t="shared" si="199"/>
        <v>0</v>
      </c>
      <c r="AW362" s="119">
        <f t="shared" si="200"/>
        <v>0</v>
      </c>
      <c r="AX362" s="120"/>
      <c r="AY362" s="120"/>
      <c r="AZ362" s="127"/>
      <c r="BA362" s="126">
        <f t="shared" si="201"/>
        <v>0</v>
      </c>
      <c r="BB362" s="119">
        <f t="shared" si="202"/>
        <v>0</v>
      </c>
      <c r="BC362" s="120"/>
      <c r="BD362" s="120"/>
      <c r="BE362" s="127"/>
      <c r="BF362" s="126">
        <f t="shared" si="203"/>
        <v>0</v>
      </c>
      <c r="BG362" s="119">
        <f t="shared" si="204"/>
        <v>0</v>
      </c>
      <c r="BH362" s="120"/>
      <c r="BI362" s="120"/>
      <c r="BJ362" s="127"/>
      <c r="BK362" s="126">
        <f t="shared" si="205"/>
        <v>0</v>
      </c>
      <c r="BL362" s="119">
        <f t="shared" si="206"/>
        <v>0</v>
      </c>
      <c r="BM362" s="123">
        <f t="shared" si="207"/>
        <v>0</v>
      </c>
      <c r="BN362" s="123">
        <f t="shared" si="208"/>
        <v>0</v>
      </c>
      <c r="BO362" s="126">
        <f t="shared" si="216"/>
        <v>0</v>
      </c>
      <c r="BP362" s="128">
        <f t="shared" si="209"/>
        <v>0</v>
      </c>
      <c r="BQ362" s="22"/>
      <c r="BR362" s="129"/>
      <c r="BS362" s="130"/>
      <c r="BT362" s="257" t="str">
        <f t="shared" si="210"/>
        <v/>
      </c>
      <c r="BU362" s="257" t="str">
        <f t="shared" si="211"/>
        <v/>
      </c>
      <c r="BV362" s="257" t="str">
        <f t="shared" si="212"/>
        <v/>
      </c>
      <c r="BW362" s="257" t="str">
        <f t="shared" si="213"/>
        <v/>
      </c>
      <c r="BX362" s="258">
        <f t="shared" si="214"/>
        <v>0</v>
      </c>
      <c r="BY362" s="129"/>
      <c r="BZ362" s="130"/>
      <c r="CA362" s="130" t="str">
        <f t="shared" si="182"/>
        <v/>
      </c>
      <c r="CB362" s="130" t="str">
        <f t="shared" si="183"/>
        <v/>
      </c>
      <c r="CC362" s="130" t="str">
        <f t="shared" si="184"/>
        <v/>
      </c>
      <c r="CD362" s="130" t="str">
        <f t="shared" si="185"/>
        <v/>
      </c>
      <c r="CE362" s="131">
        <f t="shared" si="181"/>
        <v>0</v>
      </c>
      <c r="CF362" s="259">
        <f t="shared" si="215"/>
        <v>0</v>
      </c>
      <c r="CG362" s="132"/>
      <c r="CH362" s="132"/>
      <c r="CI362" s="132"/>
    </row>
    <row r="363" spans="1:87" s="24" customFormat="1" ht="12.75" customHeight="1" outlineLevel="1" x14ac:dyDescent="0.2">
      <c r="A363" s="177" t="s">
        <v>59</v>
      </c>
      <c r="B363" s="312" t="s">
        <v>60</v>
      </c>
      <c r="C363" s="24">
        <v>355</v>
      </c>
      <c r="D363" s="137"/>
      <c r="E363" s="138"/>
      <c r="F363" s="56"/>
      <c r="G363" s="135"/>
      <c r="H363" s="136"/>
      <c r="I363" s="139"/>
      <c r="J363" s="57"/>
      <c r="K363" s="113"/>
      <c r="L363" s="113"/>
      <c r="M363" s="113"/>
      <c r="N363" s="113"/>
      <c r="O363" s="114">
        <f t="shared" si="186"/>
        <v>0</v>
      </c>
      <c r="P363" s="113"/>
      <c r="Q363" s="113"/>
      <c r="R363" s="113"/>
      <c r="S363" s="113"/>
      <c r="T363" s="114">
        <f t="shared" si="187"/>
        <v>0</v>
      </c>
      <c r="U363" s="113">
        <f t="shared" si="188"/>
        <v>0</v>
      </c>
      <c r="V363" s="136"/>
      <c r="W363" s="313"/>
      <c r="X363" s="313"/>
      <c r="Y363" s="313"/>
      <c r="Z363" s="117">
        <f t="shared" si="189"/>
        <v>0</v>
      </c>
      <c r="AA363" s="118">
        <f t="shared" si="190"/>
        <v>0</v>
      </c>
      <c r="AB363" s="121"/>
      <c r="AC363" s="121"/>
      <c r="AD363" s="121"/>
      <c r="AE363" s="117">
        <f t="shared" si="191"/>
        <v>0</v>
      </c>
      <c r="AF363" s="118">
        <f t="shared" si="192"/>
        <v>0</v>
      </c>
      <c r="AG363" s="120"/>
      <c r="AH363" s="120"/>
      <c r="AI363" s="121"/>
      <c r="AJ363" s="117">
        <f t="shared" si="193"/>
        <v>0</v>
      </c>
      <c r="AK363" s="119">
        <f t="shared" si="194"/>
        <v>0</v>
      </c>
      <c r="AL363" s="53"/>
      <c r="AM363" s="53"/>
      <c r="AN363" s="53"/>
      <c r="AO363" s="54">
        <f t="shared" si="195"/>
        <v>0</v>
      </c>
      <c r="AP363" s="122">
        <f t="shared" si="196"/>
        <v>0</v>
      </c>
      <c r="AQ363" s="123">
        <f t="shared" si="197"/>
        <v>0</v>
      </c>
      <c r="AR363" s="123">
        <f t="shared" si="198"/>
        <v>0</v>
      </c>
      <c r="AS363" s="313"/>
      <c r="AT363" s="313"/>
      <c r="AU363" s="314"/>
      <c r="AV363" s="125">
        <f t="shared" si="199"/>
        <v>0</v>
      </c>
      <c r="AW363" s="119">
        <f t="shared" si="200"/>
        <v>0</v>
      </c>
      <c r="AX363" s="120"/>
      <c r="AY363" s="120"/>
      <c r="AZ363" s="127"/>
      <c r="BA363" s="126">
        <f t="shared" si="201"/>
        <v>0</v>
      </c>
      <c r="BB363" s="119">
        <f t="shared" si="202"/>
        <v>0</v>
      </c>
      <c r="BC363" s="120"/>
      <c r="BD363" s="120"/>
      <c r="BE363" s="127"/>
      <c r="BF363" s="126">
        <f t="shared" si="203"/>
        <v>0</v>
      </c>
      <c r="BG363" s="119">
        <f t="shared" si="204"/>
        <v>0</v>
      </c>
      <c r="BH363" s="120"/>
      <c r="BI363" s="120"/>
      <c r="BJ363" s="127"/>
      <c r="BK363" s="126">
        <f t="shared" si="205"/>
        <v>0</v>
      </c>
      <c r="BL363" s="119">
        <f t="shared" si="206"/>
        <v>0</v>
      </c>
      <c r="BM363" s="123">
        <f t="shared" si="207"/>
        <v>0</v>
      </c>
      <c r="BN363" s="123">
        <f t="shared" si="208"/>
        <v>0</v>
      </c>
      <c r="BO363" s="126">
        <f t="shared" si="216"/>
        <v>0</v>
      </c>
      <c r="BP363" s="128">
        <f t="shared" si="209"/>
        <v>0</v>
      </c>
      <c r="BQ363" s="22"/>
      <c r="BR363" s="129"/>
      <c r="BS363" s="130"/>
      <c r="BT363" s="257" t="str">
        <f t="shared" si="210"/>
        <v/>
      </c>
      <c r="BU363" s="257" t="str">
        <f t="shared" si="211"/>
        <v/>
      </c>
      <c r="BV363" s="257" t="str">
        <f t="shared" si="212"/>
        <v/>
      </c>
      <c r="BW363" s="257" t="str">
        <f t="shared" si="213"/>
        <v/>
      </c>
      <c r="BX363" s="258">
        <f t="shared" si="214"/>
        <v>0</v>
      </c>
      <c r="BY363" s="129"/>
      <c r="BZ363" s="130"/>
      <c r="CA363" s="130" t="str">
        <f t="shared" si="182"/>
        <v/>
      </c>
      <c r="CB363" s="130" t="str">
        <f t="shared" si="183"/>
        <v/>
      </c>
      <c r="CC363" s="130" t="str">
        <f t="shared" si="184"/>
        <v/>
      </c>
      <c r="CD363" s="130" t="str">
        <f t="shared" si="185"/>
        <v/>
      </c>
      <c r="CE363" s="131">
        <f t="shared" si="181"/>
        <v>0</v>
      </c>
      <c r="CF363" s="259">
        <f t="shared" si="215"/>
        <v>0</v>
      </c>
      <c r="CG363" s="132"/>
      <c r="CH363" s="132"/>
      <c r="CI363" s="132"/>
    </row>
    <row r="364" spans="1:87" s="24" customFormat="1" ht="12.75" customHeight="1" outlineLevel="1" x14ac:dyDescent="0.2">
      <c r="A364" s="177" t="s">
        <v>59</v>
      </c>
      <c r="B364" s="312" t="s">
        <v>60</v>
      </c>
      <c r="C364" s="24">
        <v>356</v>
      </c>
      <c r="D364" s="137"/>
      <c r="E364" s="138"/>
      <c r="F364" s="56"/>
      <c r="G364" s="135"/>
      <c r="H364" s="136"/>
      <c r="I364" s="139"/>
      <c r="J364" s="57"/>
      <c r="K364" s="113"/>
      <c r="L364" s="113"/>
      <c r="M364" s="113"/>
      <c r="N364" s="113"/>
      <c r="O364" s="114">
        <f t="shared" si="186"/>
        <v>0</v>
      </c>
      <c r="P364" s="113"/>
      <c r="Q364" s="113"/>
      <c r="R364" s="113"/>
      <c r="S364" s="113"/>
      <c r="T364" s="114">
        <f t="shared" si="187"/>
        <v>0</v>
      </c>
      <c r="U364" s="113">
        <f t="shared" si="188"/>
        <v>0</v>
      </c>
      <c r="V364" s="136"/>
      <c r="W364" s="313"/>
      <c r="X364" s="313"/>
      <c r="Y364" s="313"/>
      <c r="Z364" s="117">
        <f t="shared" si="189"/>
        <v>0</v>
      </c>
      <c r="AA364" s="118">
        <f t="shared" si="190"/>
        <v>0</v>
      </c>
      <c r="AB364" s="121"/>
      <c r="AC364" s="121"/>
      <c r="AD364" s="121"/>
      <c r="AE364" s="117">
        <f t="shared" si="191"/>
        <v>0</v>
      </c>
      <c r="AF364" s="118">
        <f t="shared" si="192"/>
        <v>0</v>
      </c>
      <c r="AG364" s="120"/>
      <c r="AH364" s="120"/>
      <c r="AI364" s="121"/>
      <c r="AJ364" s="117">
        <f t="shared" si="193"/>
        <v>0</v>
      </c>
      <c r="AK364" s="119">
        <f t="shared" si="194"/>
        <v>0</v>
      </c>
      <c r="AL364" s="53"/>
      <c r="AM364" s="53"/>
      <c r="AN364" s="53"/>
      <c r="AO364" s="54">
        <f t="shared" si="195"/>
        <v>0</v>
      </c>
      <c r="AP364" s="122">
        <f t="shared" si="196"/>
        <v>0</v>
      </c>
      <c r="AQ364" s="123">
        <f t="shared" si="197"/>
        <v>0</v>
      </c>
      <c r="AR364" s="123">
        <f t="shared" si="198"/>
        <v>0</v>
      </c>
      <c r="AS364" s="313"/>
      <c r="AT364" s="313"/>
      <c r="AU364" s="314"/>
      <c r="AV364" s="125">
        <f t="shared" si="199"/>
        <v>0</v>
      </c>
      <c r="AW364" s="119">
        <f t="shared" si="200"/>
        <v>0</v>
      </c>
      <c r="AX364" s="120"/>
      <c r="AY364" s="120"/>
      <c r="AZ364" s="127"/>
      <c r="BA364" s="126">
        <f t="shared" si="201"/>
        <v>0</v>
      </c>
      <c r="BB364" s="119">
        <f t="shared" si="202"/>
        <v>0</v>
      </c>
      <c r="BC364" s="120"/>
      <c r="BD364" s="120"/>
      <c r="BE364" s="127"/>
      <c r="BF364" s="126">
        <f t="shared" si="203"/>
        <v>0</v>
      </c>
      <c r="BG364" s="119">
        <f t="shared" si="204"/>
        <v>0</v>
      </c>
      <c r="BH364" s="120"/>
      <c r="BI364" s="120"/>
      <c r="BJ364" s="127"/>
      <c r="BK364" s="126">
        <f t="shared" si="205"/>
        <v>0</v>
      </c>
      <c r="BL364" s="119">
        <f t="shared" si="206"/>
        <v>0</v>
      </c>
      <c r="BM364" s="123">
        <f t="shared" si="207"/>
        <v>0</v>
      </c>
      <c r="BN364" s="123">
        <f t="shared" si="208"/>
        <v>0</v>
      </c>
      <c r="BO364" s="126">
        <f t="shared" si="216"/>
        <v>0</v>
      </c>
      <c r="BP364" s="128">
        <f t="shared" si="209"/>
        <v>0</v>
      </c>
      <c r="BQ364" s="22"/>
      <c r="BR364" s="129"/>
      <c r="BS364" s="130"/>
      <c r="BT364" s="257" t="str">
        <f t="shared" si="210"/>
        <v/>
      </c>
      <c r="BU364" s="257" t="str">
        <f t="shared" si="211"/>
        <v/>
      </c>
      <c r="BV364" s="257" t="str">
        <f t="shared" si="212"/>
        <v/>
      </c>
      <c r="BW364" s="257" t="str">
        <f t="shared" si="213"/>
        <v/>
      </c>
      <c r="BX364" s="258">
        <f t="shared" si="214"/>
        <v>0</v>
      </c>
      <c r="BY364" s="129"/>
      <c r="BZ364" s="130"/>
      <c r="CA364" s="130" t="str">
        <f t="shared" si="182"/>
        <v/>
      </c>
      <c r="CB364" s="130" t="str">
        <f t="shared" si="183"/>
        <v/>
      </c>
      <c r="CC364" s="130" t="str">
        <f t="shared" si="184"/>
        <v/>
      </c>
      <c r="CD364" s="130" t="str">
        <f t="shared" si="185"/>
        <v/>
      </c>
      <c r="CE364" s="131">
        <f t="shared" si="181"/>
        <v>0</v>
      </c>
      <c r="CF364" s="259">
        <f t="shared" si="215"/>
        <v>0</v>
      </c>
      <c r="CG364" s="132"/>
      <c r="CH364" s="132"/>
      <c r="CI364" s="132"/>
    </row>
    <row r="365" spans="1:87" s="24" customFormat="1" ht="12.75" customHeight="1" outlineLevel="1" x14ac:dyDescent="0.2">
      <c r="A365" s="177" t="s">
        <v>59</v>
      </c>
      <c r="B365" s="312" t="s">
        <v>60</v>
      </c>
      <c r="C365" s="24">
        <v>357</v>
      </c>
      <c r="D365" s="137"/>
      <c r="E365" s="138"/>
      <c r="F365" s="56"/>
      <c r="G365" s="135"/>
      <c r="H365" s="136"/>
      <c r="I365" s="139"/>
      <c r="J365" s="57"/>
      <c r="K365" s="113"/>
      <c r="L365" s="113"/>
      <c r="M365" s="113"/>
      <c r="N365" s="113"/>
      <c r="O365" s="114">
        <f t="shared" si="186"/>
        <v>0</v>
      </c>
      <c r="P365" s="113"/>
      <c r="Q365" s="113"/>
      <c r="R365" s="113"/>
      <c r="S365" s="113"/>
      <c r="T365" s="114">
        <f t="shared" si="187"/>
        <v>0</v>
      </c>
      <c r="U365" s="113">
        <f t="shared" si="188"/>
        <v>0</v>
      </c>
      <c r="V365" s="136"/>
      <c r="W365" s="313"/>
      <c r="X365" s="313"/>
      <c r="Y365" s="313"/>
      <c r="Z365" s="117">
        <f t="shared" si="189"/>
        <v>0</v>
      </c>
      <c r="AA365" s="118">
        <f t="shared" si="190"/>
        <v>0</v>
      </c>
      <c r="AB365" s="121"/>
      <c r="AC365" s="121"/>
      <c r="AD365" s="121"/>
      <c r="AE365" s="117">
        <f t="shared" si="191"/>
        <v>0</v>
      </c>
      <c r="AF365" s="118">
        <f t="shared" si="192"/>
        <v>0</v>
      </c>
      <c r="AG365" s="120"/>
      <c r="AH365" s="120"/>
      <c r="AI365" s="121"/>
      <c r="AJ365" s="117">
        <f t="shared" si="193"/>
        <v>0</v>
      </c>
      <c r="AK365" s="119">
        <f t="shared" si="194"/>
        <v>0</v>
      </c>
      <c r="AL365" s="53"/>
      <c r="AM365" s="53"/>
      <c r="AN365" s="53"/>
      <c r="AO365" s="54">
        <f t="shared" si="195"/>
        <v>0</v>
      </c>
      <c r="AP365" s="122">
        <f t="shared" si="196"/>
        <v>0</v>
      </c>
      <c r="AQ365" s="123">
        <f t="shared" si="197"/>
        <v>0</v>
      </c>
      <c r="AR365" s="123">
        <f t="shared" si="198"/>
        <v>0</v>
      </c>
      <c r="AS365" s="313"/>
      <c r="AT365" s="313"/>
      <c r="AU365" s="314"/>
      <c r="AV365" s="125">
        <f t="shared" si="199"/>
        <v>0</v>
      </c>
      <c r="AW365" s="119">
        <f t="shared" si="200"/>
        <v>0</v>
      </c>
      <c r="AX365" s="120"/>
      <c r="AY365" s="120"/>
      <c r="AZ365" s="127"/>
      <c r="BA365" s="126">
        <f t="shared" si="201"/>
        <v>0</v>
      </c>
      <c r="BB365" s="119">
        <f t="shared" si="202"/>
        <v>0</v>
      </c>
      <c r="BC365" s="120"/>
      <c r="BD365" s="120"/>
      <c r="BE365" s="127"/>
      <c r="BF365" s="126">
        <f t="shared" si="203"/>
        <v>0</v>
      </c>
      <c r="BG365" s="119">
        <f t="shared" si="204"/>
        <v>0</v>
      </c>
      <c r="BH365" s="120"/>
      <c r="BI365" s="120"/>
      <c r="BJ365" s="127"/>
      <c r="BK365" s="126">
        <f t="shared" si="205"/>
        <v>0</v>
      </c>
      <c r="BL365" s="119">
        <f t="shared" si="206"/>
        <v>0</v>
      </c>
      <c r="BM365" s="123">
        <f t="shared" si="207"/>
        <v>0</v>
      </c>
      <c r="BN365" s="123">
        <f t="shared" si="208"/>
        <v>0</v>
      </c>
      <c r="BO365" s="126">
        <f t="shared" si="216"/>
        <v>0</v>
      </c>
      <c r="BP365" s="128">
        <f t="shared" si="209"/>
        <v>0</v>
      </c>
      <c r="BQ365" s="22"/>
      <c r="BR365" s="129"/>
      <c r="BS365" s="130"/>
      <c r="BT365" s="257" t="str">
        <f t="shared" si="210"/>
        <v/>
      </c>
      <c r="BU365" s="257" t="str">
        <f t="shared" si="211"/>
        <v/>
      </c>
      <c r="BV365" s="257" t="str">
        <f t="shared" si="212"/>
        <v/>
      </c>
      <c r="BW365" s="257" t="str">
        <f t="shared" si="213"/>
        <v/>
      </c>
      <c r="BX365" s="258">
        <f t="shared" si="214"/>
        <v>0</v>
      </c>
      <c r="BY365" s="129"/>
      <c r="BZ365" s="130"/>
      <c r="CA365" s="130" t="str">
        <f t="shared" si="182"/>
        <v/>
      </c>
      <c r="CB365" s="130" t="str">
        <f t="shared" si="183"/>
        <v/>
      </c>
      <c r="CC365" s="130" t="str">
        <f t="shared" si="184"/>
        <v/>
      </c>
      <c r="CD365" s="130" t="str">
        <f t="shared" si="185"/>
        <v/>
      </c>
      <c r="CE365" s="131">
        <f t="shared" si="181"/>
        <v>0</v>
      </c>
      <c r="CF365" s="259">
        <f t="shared" si="215"/>
        <v>0</v>
      </c>
      <c r="CG365" s="132"/>
      <c r="CH365" s="132"/>
      <c r="CI365" s="132"/>
    </row>
    <row r="366" spans="1:87" s="24" customFormat="1" ht="12.75" customHeight="1" outlineLevel="1" x14ac:dyDescent="0.2">
      <c r="A366" s="177" t="s">
        <v>59</v>
      </c>
      <c r="B366" s="312" t="s">
        <v>60</v>
      </c>
      <c r="C366" s="24">
        <v>358</v>
      </c>
      <c r="D366" s="137"/>
      <c r="E366" s="138"/>
      <c r="F366" s="56"/>
      <c r="G366" s="135"/>
      <c r="H366" s="136"/>
      <c r="I366" s="139"/>
      <c r="J366" s="57"/>
      <c r="K366" s="113"/>
      <c r="L366" s="113"/>
      <c r="M366" s="113"/>
      <c r="N366" s="113"/>
      <c r="O366" s="114">
        <f t="shared" si="186"/>
        <v>0</v>
      </c>
      <c r="P366" s="113"/>
      <c r="Q366" s="113"/>
      <c r="R366" s="113"/>
      <c r="S366" s="113"/>
      <c r="T366" s="114">
        <f t="shared" si="187"/>
        <v>0</v>
      </c>
      <c r="U366" s="113">
        <f t="shared" si="188"/>
        <v>0</v>
      </c>
      <c r="V366" s="136"/>
      <c r="W366" s="313"/>
      <c r="X366" s="313"/>
      <c r="Y366" s="313"/>
      <c r="Z366" s="117">
        <f t="shared" si="189"/>
        <v>0</v>
      </c>
      <c r="AA366" s="118">
        <f t="shared" si="190"/>
        <v>0</v>
      </c>
      <c r="AB366" s="121"/>
      <c r="AC366" s="121"/>
      <c r="AD366" s="121"/>
      <c r="AE366" s="117">
        <f t="shared" si="191"/>
        <v>0</v>
      </c>
      <c r="AF366" s="118">
        <f t="shared" si="192"/>
        <v>0</v>
      </c>
      <c r="AG366" s="120"/>
      <c r="AH366" s="120"/>
      <c r="AI366" s="121"/>
      <c r="AJ366" s="117">
        <f t="shared" si="193"/>
        <v>0</v>
      </c>
      <c r="AK366" s="119">
        <f t="shared" si="194"/>
        <v>0</v>
      </c>
      <c r="AL366" s="53"/>
      <c r="AM366" s="53"/>
      <c r="AN366" s="53"/>
      <c r="AO366" s="54">
        <f t="shared" si="195"/>
        <v>0</v>
      </c>
      <c r="AP366" s="122">
        <f t="shared" si="196"/>
        <v>0</v>
      </c>
      <c r="AQ366" s="123">
        <f t="shared" si="197"/>
        <v>0</v>
      </c>
      <c r="AR366" s="123">
        <f t="shared" si="198"/>
        <v>0</v>
      </c>
      <c r="AS366" s="313"/>
      <c r="AT366" s="313"/>
      <c r="AU366" s="314"/>
      <c r="AV366" s="125">
        <f t="shared" si="199"/>
        <v>0</v>
      </c>
      <c r="AW366" s="119">
        <f t="shared" si="200"/>
        <v>0</v>
      </c>
      <c r="AX366" s="120"/>
      <c r="AY366" s="120"/>
      <c r="AZ366" s="127"/>
      <c r="BA366" s="126">
        <f t="shared" si="201"/>
        <v>0</v>
      </c>
      <c r="BB366" s="119">
        <f t="shared" si="202"/>
        <v>0</v>
      </c>
      <c r="BC366" s="120"/>
      <c r="BD366" s="120"/>
      <c r="BE366" s="127"/>
      <c r="BF366" s="126">
        <f t="shared" si="203"/>
        <v>0</v>
      </c>
      <c r="BG366" s="119">
        <f t="shared" si="204"/>
        <v>0</v>
      </c>
      <c r="BH366" s="120"/>
      <c r="BI366" s="120"/>
      <c r="BJ366" s="127"/>
      <c r="BK366" s="126">
        <f t="shared" si="205"/>
        <v>0</v>
      </c>
      <c r="BL366" s="119">
        <f t="shared" si="206"/>
        <v>0</v>
      </c>
      <c r="BM366" s="123">
        <f t="shared" si="207"/>
        <v>0</v>
      </c>
      <c r="BN366" s="123">
        <f t="shared" si="208"/>
        <v>0</v>
      </c>
      <c r="BO366" s="126">
        <f t="shared" si="216"/>
        <v>0</v>
      </c>
      <c r="BP366" s="128">
        <f t="shared" si="209"/>
        <v>0</v>
      </c>
      <c r="BQ366" s="22"/>
      <c r="BR366" s="129"/>
      <c r="BS366" s="130"/>
      <c r="BT366" s="257" t="str">
        <f t="shared" si="210"/>
        <v/>
      </c>
      <c r="BU366" s="257" t="str">
        <f t="shared" si="211"/>
        <v/>
      </c>
      <c r="BV366" s="257" t="str">
        <f t="shared" si="212"/>
        <v/>
      </c>
      <c r="BW366" s="257" t="str">
        <f t="shared" si="213"/>
        <v/>
      </c>
      <c r="BX366" s="258">
        <f t="shared" si="214"/>
        <v>0</v>
      </c>
      <c r="BY366" s="129"/>
      <c r="BZ366" s="130"/>
      <c r="CA366" s="130" t="str">
        <f t="shared" si="182"/>
        <v/>
      </c>
      <c r="CB366" s="130" t="str">
        <f t="shared" si="183"/>
        <v/>
      </c>
      <c r="CC366" s="130" t="str">
        <f t="shared" si="184"/>
        <v/>
      </c>
      <c r="CD366" s="130" t="str">
        <f t="shared" si="185"/>
        <v/>
      </c>
      <c r="CE366" s="131">
        <f t="shared" si="181"/>
        <v>0</v>
      </c>
      <c r="CF366" s="259">
        <f t="shared" si="215"/>
        <v>0</v>
      </c>
      <c r="CG366" s="132"/>
      <c r="CH366" s="132"/>
      <c r="CI366" s="132"/>
    </row>
    <row r="367" spans="1:87" s="24" customFormat="1" ht="12.75" customHeight="1" outlineLevel="1" x14ac:dyDescent="0.2">
      <c r="A367" s="177" t="s">
        <v>59</v>
      </c>
      <c r="B367" s="312" t="s">
        <v>60</v>
      </c>
      <c r="C367" s="24">
        <v>359</v>
      </c>
      <c r="D367" s="137"/>
      <c r="E367" s="138"/>
      <c r="F367" s="56"/>
      <c r="G367" s="135"/>
      <c r="H367" s="136"/>
      <c r="I367" s="139"/>
      <c r="J367" s="57"/>
      <c r="K367" s="113"/>
      <c r="L367" s="113"/>
      <c r="M367" s="113"/>
      <c r="N367" s="113"/>
      <c r="O367" s="114">
        <f t="shared" si="186"/>
        <v>0</v>
      </c>
      <c r="P367" s="113"/>
      <c r="Q367" s="113"/>
      <c r="R367" s="113"/>
      <c r="S367" s="113"/>
      <c r="T367" s="114">
        <f t="shared" si="187"/>
        <v>0</v>
      </c>
      <c r="U367" s="113">
        <f t="shared" si="188"/>
        <v>0</v>
      </c>
      <c r="V367" s="136"/>
      <c r="W367" s="313"/>
      <c r="X367" s="313"/>
      <c r="Y367" s="313"/>
      <c r="Z367" s="117">
        <f t="shared" si="189"/>
        <v>0</v>
      </c>
      <c r="AA367" s="118">
        <f t="shared" si="190"/>
        <v>0</v>
      </c>
      <c r="AB367" s="121"/>
      <c r="AC367" s="121"/>
      <c r="AD367" s="121"/>
      <c r="AE367" s="117">
        <f t="shared" si="191"/>
        <v>0</v>
      </c>
      <c r="AF367" s="118">
        <f t="shared" si="192"/>
        <v>0</v>
      </c>
      <c r="AG367" s="120"/>
      <c r="AH367" s="120"/>
      <c r="AI367" s="121"/>
      <c r="AJ367" s="117">
        <f t="shared" si="193"/>
        <v>0</v>
      </c>
      <c r="AK367" s="119">
        <f t="shared" si="194"/>
        <v>0</v>
      </c>
      <c r="AL367" s="53"/>
      <c r="AM367" s="53"/>
      <c r="AN367" s="53"/>
      <c r="AO367" s="54">
        <f t="shared" si="195"/>
        <v>0</v>
      </c>
      <c r="AP367" s="122">
        <f t="shared" si="196"/>
        <v>0</v>
      </c>
      <c r="AQ367" s="123">
        <f t="shared" si="197"/>
        <v>0</v>
      </c>
      <c r="AR367" s="123">
        <f t="shared" si="198"/>
        <v>0</v>
      </c>
      <c r="AS367" s="313"/>
      <c r="AT367" s="313"/>
      <c r="AU367" s="314"/>
      <c r="AV367" s="125">
        <f t="shared" si="199"/>
        <v>0</v>
      </c>
      <c r="AW367" s="119">
        <f t="shared" si="200"/>
        <v>0</v>
      </c>
      <c r="AX367" s="120"/>
      <c r="AY367" s="120"/>
      <c r="AZ367" s="127"/>
      <c r="BA367" s="126">
        <f t="shared" si="201"/>
        <v>0</v>
      </c>
      <c r="BB367" s="119">
        <f t="shared" si="202"/>
        <v>0</v>
      </c>
      <c r="BC367" s="120"/>
      <c r="BD367" s="120"/>
      <c r="BE367" s="127"/>
      <c r="BF367" s="126">
        <f t="shared" si="203"/>
        <v>0</v>
      </c>
      <c r="BG367" s="119">
        <f t="shared" si="204"/>
        <v>0</v>
      </c>
      <c r="BH367" s="120"/>
      <c r="BI367" s="120"/>
      <c r="BJ367" s="127"/>
      <c r="BK367" s="126">
        <f t="shared" si="205"/>
        <v>0</v>
      </c>
      <c r="BL367" s="119">
        <f t="shared" si="206"/>
        <v>0</v>
      </c>
      <c r="BM367" s="123">
        <f t="shared" si="207"/>
        <v>0</v>
      </c>
      <c r="BN367" s="123">
        <f t="shared" si="208"/>
        <v>0</v>
      </c>
      <c r="BO367" s="126">
        <f t="shared" si="216"/>
        <v>0</v>
      </c>
      <c r="BP367" s="128">
        <f t="shared" si="209"/>
        <v>0</v>
      </c>
      <c r="BQ367" s="22"/>
      <c r="BR367" s="129"/>
      <c r="BS367" s="130"/>
      <c r="BT367" s="257" t="str">
        <f t="shared" si="210"/>
        <v/>
      </c>
      <c r="BU367" s="257" t="str">
        <f t="shared" si="211"/>
        <v/>
      </c>
      <c r="BV367" s="257" t="str">
        <f t="shared" si="212"/>
        <v/>
      </c>
      <c r="BW367" s="257" t="str">
        <f t="shared" si="213"/>
        <v/>
      </c>
      <c r="BX367" s="258">
        <f t="shared" si="214"/>
        <v>0</v>
      </c>
      <c r="BY367" s="129"/>
      <c r="BZ367" s="130"/>
      <c r="CA367" s="130" t="str">
        <f t="shared" si="182"/>
        <v/>
      </c>
      <c r="CB367" s="130" t="str">
        <f t="shared" si="183"/>
        <v/>
      </c>
      <c r="CC367" s="130" t="str">
        <f t="shared" si="184"/>
        <v/>
      </c>
      <c r="CD367" s="130" t="str">
        <f t="shared" si="185"/>
        <v/>
      </c>
      <c r="CE367" s="131">
        <f t="shared" si="181"/>
        <v>0</v>
      </c>
      <c r="CF367" s="259">
        <f t="shared" si="215"/>
        <v>0</v>
      </c>
      <c r="CG367" s="132"/>
      <c r="CH367" s="132"/>
      <c r="CI367" s="132"/>
    </row>
    <row r="368" spans="1:87" s="24" customFormat="1" ht="12.75" customHeight="1" outlineLevel="1" x14ac:dyDescent="0.2">
      <c r="A368" s="177" t="s">
        <v>59</v>
      </c>
      <c r="B368" s="312" t="s">
        <v>60</v>
      </c>
      <c r="C368" s="24">
        <v>360</v>
      </c>
      <c r="D368" s="137"/>
      <c r="E368" s="138"/>
      <c r="F368" s="56"/>
      <c r="G368" s="135"/>
      <c r="H368" s="136"/>
      <c r="I368" s="139"/>
      <c r="J368" s="57"/>
      <c r="K368" s="113"/>
      <c r="L368" s="113"/>
      <c r="M368" s="113"/>
      <c r="N368" s="113"/>
      <c r="O368" s="114">
        <f t="shared" si="186"/>
        <v>0</v>
      </c>
      <c r="P368" s="113"/>
      <c r="Q368" s="113"/>
      <c r="R368" s="113"/>
      <c r="S368" s="113"/>
      <c r="T368" s="114">
        <f t="shared" si="187"/>
        <v>0</v>
      </c>
      <c r="U368" s="113">
        <f t="shared" si="188"/>
        <v>0</v>
      </c>
      <c r="V368" s="136"/>
      <c r="W368" s="313"/>
      <c r="X368" s="313"/>
      <c r="Y368" s="313"/>
      <c r="Z368" s="117">
        <f t="shared" si="189"/>
        <v>0</v>
      </c>
      <c r="AA368" s="118">
        <f t="shared" si="190"/>
        <v>0</v>
      </c>
      <c r="AB368" s="121"/>
      <c r="AC368" s="121"/>
      <c r="AD368" s="121"/>
      <c r="AE368" s="117">
        <f t="shared" si="191"/>
        <v>0</v>
      </c>
      <c r="AF368" s="118">
        <f t="shared" si="192"/>
        <v>0</v>
      </c>
      <c r="AG368" s="120"/>
      <c r="AH368" s="120"/>
      <c r="AI368" s="121"/>
      <c r="AJ368" s="117">
        <f t="shared" si="193"/>
        <v>0</v>
      </c>
      <c r="AK368" s="119">
        <f t="shared" si="194"/>
        <v>0</v>
      </c>
      <c r="AL368" s="53"/>
      <c r="AM368" s="53"/>
      <c r="AN368" s="53"/>
      <c r="AO368" s="54">
        <f t="shared" si="195"/>
        <v>0</v>
      </c>
      <c r="AP368" s="122">
        <f t="shared" si="196"/>
        <v>0</v>
      </c>
      <c r="AQ368" s="123">
        <f t="shared" si="197"/>
        <v>0</v>
      </c>
      <c r="AR368" s="123">
        <f t="shared" si="198"/>
        <v>0</v>
      </c>
      <c r="AS368" s="313"/>
      <c r="AT368" s="313"/>
      <c r="AU368" s="314"/>
      <c r="AV368" s="125">
        <f t="shared" si="199"/>
        <v>0</v>
      </c>
      <c r="AW368" s="119">
        <f t="shared" si="200"/>
        <v>0</v>
      </c>
      <c r="AX368" s="120"/>
      <c r="AY368" s="120"/>
      <c r="AZ368" s="127"/>
      <c r="BA368" s="126">
        <f t="shared" si="201"/>
        <v>0</v>
      </c>
      <c r="BB368" s="119">
        <f t="shared" si="202"/>
        <v>0</v>
      </c>
      <c r="BC368" s="120"/>
      <c r="BD368" s="120"/>
      <c r="BE368" s="127"/>
      <c r="BF368" s="126">
        <f t="shared" si="203"/>
        <v>0</v>
      </c>
      <c r="BG368" s="119">
        <f t="shared" si="204"/>
        <v>0</v>
      </c>
      <c r="BH368" s="120"/>
      <c r="BI368" s="120"/>
      <c r="BJ368" s="127"/>
      <c r="BK368" s="126">
        <f t="shared" si="205"/>
        <v>0</v>
      </c>
      <c r="BL368" s="119">
        <f t="shared" si="206"/>
        <v>0</v>
      </c>
      <c r="BM368" s="123">
        <f t="shared" si="207"/>
        <v>0</v>
      </c>
      <c r="BN368" s="123">
        <f t="shared" si="208"/>
        <v>0</v>
      </c>
      <c r="BO368" s="126">
        <f t="shared" si="216"/>
        <v>0</v>
      </c>
      <c r="BP368" s="128">
        <f t="shared" si="209"/>
        <v>0</v>
      </c>
      <c r="BQ368" s="22"/>
      <c r="BR368" s="129"/>
      <c r="BS368" s="130"/>
      <c r="BT368" s="257" t="str">
        <f t="shared" si="210"/>
        <v/>
      </c>
      <c r="BU368" s="257" t="str">
        <f t="shared" si="211"/>
        <v/>
      </c>
      <c r="BV368" s="257" t="str">
        <f t="shared" si="212"/>
        <v/>
      </c>
      <c r="BW368" s="257" t="str">
        <f t="shared" si="213"/>
        <v/>
      </c>
      <c r="BX368" s="258">
        <f t="shared" si="214"/>
        <v>0</v>
      </c>
      <c r="BY368" s="129"/>
      <c r="BZ368" s="130"/>
      <c r="CA368" s="130" t="str">
        <f t="shared" si="182"/>
        <v/>
      </c>
      <c r="CB368" s="130" t="str">
        <f t="shared" si="183"/>
        <v/>
      </c>
      <c r="CC368" s="130" t="str">
        <f t="shared" si="184"/>
        <v/>
      </c>
      <c r="CD368" s="130" t="str">
        <f t="shared" si="185"/>
        <v/>
      </c>
      <c r="CE368" s="131">
        <f t="shared" ref="CE368:CE400" si="217">SUM(CA368:CD368)</f>
        <v>0</v>
      </c>
      <c r="CF368" s="259">
        <f t="shared" si="215"/>
        <v>0</v>
      </c>
      <c r="CG368" s="132"/>
      <c r="CH368" s="132"/>
      <c r="CI368" s="132"/>
    </row>
    <row r="369" spans="1:87" s="24" customFormat="1" ht="12.75" customHeight="1" outlineLevel="1" x14ac:dyDescent="0.2">
      <c r="A369" s="177" t="s">
        <v>59</v>
      </c>
      <c r="B369" s="312" t="s">
        <v>60</v>
      </c>
      <c r="C369" s="24">
        <v>361</v>
      </c>
      <c r="D369" s="137"/>
      <c r="E369" s="138"/>
      <c r="F369" s="56"/>
      <c r="G369" s="135"/>
      <c r="H369" s="136"/>
      <c r="I369" s="139"/>
      <c r="J369" s="57"/>
      <c r="K369" s="113"/>
      <c r="L369" s="113"/>
      <c r="M369" s="113"/>
      <c r="N369" s="113"/>
      <c r="O369" s="114">
        <f t="shared" si="186"/>
        <v>0</v>
      </c>
      <c r="P369" s="113"/>
      <c r="Q369" s="113"/>
      <c r="R369" s="113"/>
      <c r="S369" s="113"/>
      <c r="T369" s="114">
        <f t="shared" si="187"/>
        <v>0</v>
      </c>
      <c r="U369" s="113">
        <f t="shared" si="188"/>
        <v>0</v>
      </c>
      <c r="V369" s="136"/>
      <c r="W369" s="313"/>
      <c r="X369" s="313"/>
      <c r="Y369" s="313"/>
      <c r="Z369" s="117">
        <f t="shared" si="189"/>
        <v>0</v>
      </c>
      <c r="AA369" s="118">
        <f t="shared" si="190"/>
        <v>0</v>
      </c>
      <c r="AB369" s="121"/>
      <c r="AC369" s="121"/>
      <c r="AD369" s="121"/>
      <c r="AE369" s="117">
        <f t="shared" si="191"/>
        <v>0</v>
      </c>
      <c r="AF369" s="118">
        <f t="shared" si="192"/>
        <v>0</v>
      </c>
      <c r="AG369" s="120"/>
      <c r="AH369" s="120"/>
      <c r="AI369" s="121"/>
      <c r="AJ369" s="117">
        <f t="shared" si="193"/>
        <v>0</v>
      </c>
      <c r="AK369" s="119">
        <f t="shared" si="194"/>
        <v>0</v>
      </c>
      <c r="AL369" s="53"/>
      <c r="AM369" s="53"/>
      <c r="AN369" s="53"/>
      <c r="AO369" s="54">
        <f t="shared" si="195"/>
        <v>0</v>
      </c>
      <c r="AP369" s="122">
        <f t="shared" si="196"/>
        <v>0</v>
      </c>
      <c r="AQ369" s="123">
        <f t="shared" si="197"/>
        <v>0</v>
      </c>
      <c r="AR369" s="123">
        <f t="shared" si="198"/>
        <v>0</v>
      </c>
      <c r="AS369" s="313"/>
      <c r="AT369" s="313"/>
      <c r="AU369" s="314"/>
      <c r="AV369" s="125">
        <f t="shared" si="199"/>
        <v>0</v>
      </c>
      <c r="AW369" s="119">
        <f t="shared" si="200"/>
        <v>0</v>
      </c>
      <c r="AX369" s="120"/>
      <c r="AY369" s="120"/>
      <c r="AZ369" s="127"/>
      <c r="BA369" s="126">
        <f t="shared" si="201"/>
        <v>0</v>
      </c>
      <c r="BB369" s="119">
        <f t="shared" si="202"/>
        <v>0</v>
      </c>
      <c r="BC369" s="120"/>
      <c r="BD369" s="120"/>
      <c r="BE369" s="127"/>
      <c r="BF369" s="126">
        <f t="shared" si="203"/>
        <v>0</v>
      </c>
      <c r="BG369" s="119">
        <f t="shared" si="204"/>
        <v>0</v>
      </c>
      <c r="BH369" s="120"/>
      <c r="BI369" s="120"/>
      <c r="BJ369" s="127"/>
      <c r="BK369" s="126">
        <f t="shared" si="205"/>
        <v>0</v>
      </c>
      <c r="BL369" s="119">
        <f t="shared" si="206"/>
        <v>0</v>
      </c>
      <c r="BM369" s="123">
        <f t="shared" si="207"/>
        <v>0</v>
      </c>
      <c r="BN369" s="123">
        <f t="shared" si="208"/>
        <v>0</v>
      </c>
      <c r="BO369" s="126">
        <f t="shared" si="216"/>
        <v>0</v>
      </c>
      <c r="BP369" s="128">
        <f t="shared" si="209"/>
        <v>0</v>
      </c>
      <c r="BQ369" s="22"/>
      <c r="BR369" s="129"/>
      <c r="BS369" s="130"/>
      <c r="BT369" s="257" t="str">
        <f t="shared" si="210"/>
        <v/>
      </c>
      <c r="BU369" s="257" t="str">
        <f t="shared" si="211"/>
        <v/>
      </c>
      <c r="BV369" s="257" t="str">
        <f t="shared" si="212"/>
        <v/>
      </c>
      <c r="BW369" s="257" t="str">
        <f t="shared" si="213"/>
        <v/>
      </c>
      <c r="BX369" s="258">
        <f t="shared" si="214"/>
        <v>0</v>
      </c>
      <c r="BY369" s="129"/>
      <c r="BZ369" s="130"/>
      <c r="CA369" s="130" t="str">
        <f t="shared" si="182"/>
        <v/>
      </c>
      <c r="CB369" s="130" t="str">
        <f t="shared" si="183"/>
        <v/>
      </c>
      <c r="CC369" s="130" t="str">
        <f t="shared" si="184"/>
        <v/>
      </c>
      <c r="CD369" s="130" t="str">
        <f t="shared" si="185"/>
        <v/>
      </c>
      <c r="CE369" s="131">
        <f t="shared" si="217"/>
        <v>0</v>
      </c>
      <c r="CF369" s="259">
        <f t="shared" si="215"/>
        <v>0</v>
      </c>
      <c r="CG369" s="132"/>
      <c r="CH369" s="132"/>
      <c r="CI369" s="132"/>
    </row>
    <row r="370" spans="1:87" s="24" customFormat="1" ht="12.75" customHeight="1" outlineLevel="1" x14ac:dyDescent="0.2">
      <c r="A370" s="177" t="s">
        <v>59</v>
      </c>
      <c r="B370" s="312" t="s">
        <v>60</v>
      </c>
      <c r="C370" s="24">
        <v>362</v>
      </c>
      <c r="D370" s="137"/>
      <c r="E370" s="138"/>
      <c r="F370" s="56"/>
      <c r="G370" s="135"/>
      <c r="H370" s="136"/>
      <c r="I370" s="139"/>
      <c r="J370" s="57"/>
      <c r="K370" s="113"/>
      <c r="L370" s="113"/>
      <c r="M370" s="113"/>
      <c r="N370" s="113"/>
      <c r="O370" s="114">
        <f t="shared" si="186"/>
        <v>0</v>
      </c>
      <c r="P370" s="113"/>
      <c r="Q370" s="113"/>
      <c r="R370" s="113"/>
      <c r="S370" s="113"/>
      <c r="T370" s="114">
        <f t="shared" si="187"/>
        <v>0</v>
      </c>
      <c r="U370" s="113">
        <f t="shared" si="188"/>
        <v>0</v>
      </c>
      <c r="V370" s="136"/>
      <c r="W370" s="313"/>
      <c r="X370" s="313"/>
      <c r="Y370" s="313"/>
      <c r="Z370" s="117">
        <f t="shared" si="189"/>
        <v>0</v>
      </c>
      <c r="AA370" s="118">
        <f t="shared" si="190"/>
        <v>0</v>
      </c>
      <c r="AB370" s="121"/>
      <c r="AC370" s="121"/>
      <c r="AD370" s="121"/>
      <c r="AE370" s="117">
        <f t="shared" si="191"/>
        <v>0</v>
      </c>
      <c r="AF370" s="118">
        <f t="shared" si="192"/>
        <v>0</v>
      </c>
      <c r="AG370" s="120"/>
      <c r="AH370" s="120"/>
      <c r="AI370" s="121"/>
      <c r="AJ370" s="117">
        <f t="shared" si="193"/>
        <v>0</v>
      </c>
      <c r="AK370" s="119">
        <f t="shared" si="194"/>
        <v>0</v>
      </c>
      <c r="AL370" s="53"/>
      <c r="AM370" s="53"/>
      <c r="AN370" s="53"/>
      <c r="AO370" s="54">
        <f t="shared" si="195"/>
        <v>0</v>
      </c>
      <c r="AP370" s="122">
        <f t="shared" si="196"/>
        <v>0</v>
      </c>
      <c r="AQ370" s="123">
        <f t="shared" si="197"/>
        <v>0</v>
      </c>
      <c r="AR370" s="123">
        <f t="shared" si="198"/>
        <v>0</v>
      </c>
      <c r="AS370" s="313"/>
      <c r="AT370" s="313"/>
      <c r="AU370" s="314"/>
      <c r="AV370" s="125">
        <f t="shared" si="199"/>
        <v>0</v>
      </c>
      <c r="AW370" s="119">
        <f t="shared" si="200"/>
        <v>0</v>
      </c>
      <c r="AX370" s="120"/>
      <c r="AY370" s="120"/>
      <c r="AZ370" s="127"/>
      <c r="BA370" s="126">
        <f t="shared" si="201"/>
        <v>0</v>
      </c>
      <c r="BB370" s="119">
        <f t="shared" si="202"/>
        <v>0</v>
      </c>
      <c r="BC370" s="120"/>
      <c r="BD370" s="120"/>
      <c r="BE370" s="127"/>
      <c r="BF370" s="126">
        <f t="shared" si="203"/>
        <v>0</v>
      </c>
      <c r="BG370" s="119">
        <f t="shared" si="204"/>
        <v>0</v>
      </c>
      <c r="BH370" s="120"/>
      <c r="BI370" s="120"/>
      <c r="BJ370" s="127"/>
      <c r="BK370" s="126">
        <f t="shared" si="205"/>
        <v>0</v>
      </c>
      <c r="BL370" s="119">
        <f t="shared" si="206"/>
        <v>0</v>
      </c>
      <c r="BM370" s="123">
        <f t="shared" si="207"/>
        <v>0</v>
      </c>
      <c r="BN370" s="123">
        <f t="shared" si="208"/>
        <v>0</v>
      </c>
      <c r="BO370" s="126">
        <f t="shared" si="216"/>
        <v>0</v>
      </c>
      <c r="BP370" s="128">
        <f t="shared" si="209"/>
        <v>0</v>
      </c>
      <c r="BQ370" s="22"/>
      <c r="BR370" s="129"/>
      <c r="BS370" s="130"/>
      <c r="BT370" s="257" t="str">
        <f t="shared" si="210"/>
        <v/>
      </c>
      <c r="BU370" s="257" t="str">
        <f t="shared" si="211"/>
        <v/>
      </c>
      <c r="BV370" s="257" t="str">
        <f t="shared" si="212"/>
        <v/>
      </c>
      <c r="BW370" s="257" t="str">
        <f t="shared" si="213"/>
        <v/>
      </c>
      <c r="BX370" s="258">
        <f t="shared" si="214"/>
        <v>0</v>
      </c>
      <c r="BY370" s="129"/>
      <c r="BZ370" s="130"/>
      <c r="CA370" s="130" t="str">
        <f t="shared" si="182"/>
        <v/>
      </c>
      <c r="CB370" s="130" t="str">
        <f t="shared" si="183"/>
        <v/>
      </c>
      <c r="CC370" s="130" t="str">
        <f t="shared" si="184"/>
        <v/>
      </c>
      <c r="CD370" s="130" t="str">
        <f t="shared" si="185"/>
        <v/>
      </c>
      <c r="CE370" s="131">
        <f t="shared" si="217"/>
        <v>0</v>
      </c>
      <c r="CF370" s="259">
        <f t="shared" si="215"/>
        <v>0</v>
      </c>
      <c r="CG370" s="132"/>
      <c r="CH370" s="132"/>
      <c r="CI370" s="132"/>
    </row>
    <row r="371" spans="1:87" s="24" customFormat="1" ht="12.75" customHeight="1" outlineLevel="1" x14ac:dyDescent="0.2">
      <c r="A371" s="177" t="s">
        <v>59</v>
      </c>
      <c r="B371" s="312" t="s">
        <v>60</v>
      </c>
      <c r="C371" s="24">
        <v>363</v>
      </c>
      <c r="D371" s="137"/>
      <c r="E371" s="138"/>
      <c r="F371" s="56"/>
      <c r="G371" s="135"/>
      <c r="H371" s="136"/>
      <c r="I371" s="139"/>
      <c r="J371" s="57"/>
      <c r="K371" s="113"/>
      <c r="L371" s="113"/>
      <c r="M371" s="113"/>
      <c r="N371" s="113"/>
      <c r="O371" s="114">
        <f t="shared" si="186"/>
        <v>0</v>
      </c>
      <c r="P371" s="113"/>
      <c r="Q371" s="113"/>
      <c r="R371" s="113"/>
      <c r="S371" s="113"/>
      <c r="T371" s="114">
        <f t="shared" si="187"/>
        <v>0</v>
      </c>
      <c r="U371" s="113">
        <f t="shared" si="188"/>
        <v>0</v>
      </c>
      <c r="V371" s="136"/>
      <c r="W371" s="313"/>
      <c r="X371" s="313"/>
      <c r="Y371" s="313"/>
      <c r="Z371" s="117">
        <f t="shared" si="189"/>
        <v>0</v>
      </c>
      <c r="AA371" s="118">
        <f t="shared" si="190"/>
        <v>0</v>
      </c>
      <c r="AB371" s="121"/>
      <c r="AC371" s="121"/>
      <c r="AD371" s="121"/>
      <c r="AE371" s="117">
        <f t="shared" si="191"/>
        <v>0</v>
      </c>
      <c r="AF371" s="118">
        <f t="shared" si="192"/>
        <v>0</v>
      </c>
      <c r="AG371" s="120"/>
      <c r="AH371" s="120"/>
      <c r="AI371" s="121"/>
      <c r="AJ371" s="117">
        <f t="shared" si="193"/>
        <v>0</v>
      </c>
      <c r="AK371" s="119">
        <f t="shared" si="194"/>
        <v>0</v>
      </c>
      <c r="AL371" s="53"/>
      <c r="AM371" s="53"/>
      <c r="AN371" s="53"/>
      <c r="AO371" s="54">
        <f t="shared" si="195"/>
        <v>0</v>
      </c>
      <c r="AP371" s="122">
        <f t="shared" si="196"/>
        <v>0</v>
      </c>
      <c r="AQ371" s="123">
        <f t="shared" si="197"/>
        <v>0</v>
      </c>
      <c r="AR371" s="123">
        <f t="shared" si="198"/>
        <v>0</v>
      </c>
      <c r="AS371" s="313"/>
      <c r="AT371" s="313"/>
      <c r="AU371" s="314"/>
      <c r="AV371" s="125">
        <f t="shared" si="199"/>
        <v>0</v>
      </c>
      <c r="AW371" s="119">
        <f t="shared" si="200"/>
        <v>0</v>
      </c>
      <c r="AX371" s="120"/>
      <c r="AY371" s="120"/>
      <c r="AZ371" s="127"/>
      <c r="BA371" s="126">
        <f t="shared" si="201"/>
        <v>0</v>
      </c>
      <c r="BB371" s="119">
        <f t="shared" si="202"/>
        <v>0</v>
      </c>
      <c r="BC371" s="120"/>
      <c r="BD371" s="120"/>
      <c r="BE371" s="127"/>
      <c r="BF371" s="126">
        <f t="shared" si="203"/>
        <v>0</v>
      </c>
      <c r="BG371" s="119">
        <f t="shared" si="204"/>
        <v>0</v>
      </c>
      <c r="BH371" s="120"/>
      <c r="BI371" s="120"/>
      <c r="BJ371" s="127"/>
      <c r="BK371" s="126">
        <f t="shared" si="205"/>
        <v>0</v>
      </c>
      <c r="BL371" s="119">
        <f t="shared" si="206"/>
        <v>0</v>
      </c>
      <c r="BM371" s="123">
        <f t="shared" si="207"/>
        <v>0</v>
      </c>
      <c r="BN371" s="123">
        <f t="shared" si="208"/>
        <v>0</v>
      </c>
      <c r="BO371" s="126">
        <f t="shared" si="216"/>
        <v>0</v>
      </c>
      <c r="BP371" s="128">
        <f t="shared" si="209"/>
        <v>0</v>
      </c>
      <c r="BQ371" s="22"/>
      <c r="BR371" s="129"/>
      <c r="BS371" s="130"/>
      <c r="BT371" s="257" t="str">
        <f t="shared" si="210"/>
        <v/>
      </c>
      <c r="BU371" s="257" t="str">
        <f t="shared" si="211"/>
        <v/>
      </c>
      <c r="BV371" s="257" t="str">
        <f t="shared" si="212"/>
        <v/>
      </c>
      <c r="BW371" s="257" t="str">
        <f t="shared" si="213"/>
        <v/>
      </c>
      <c r="BX371" s="258">
        <f t="shared" si="214"/>
        <v>0</v>
      </c>
      <c r="BY371" s="129"/>
      <c r="BZ371" s="130"/>
      <c r="CA371" s="130" t="str">
        <f t="shared" si="182"/>
        <v/>
      </c>
      <c r="CB371" s="130" t="str">
        <f t="shared" si="183"/>
        <v/>
      </c>
      <c r="CC371" s="130" t="str">
        <f t="shared" si="184"/>
        <v/>
      </c>
      <c r="CD371" s="130" t="str">
        <f t="shared" si="185"/>
        <v/>
      </c>
      <c r="CE371" s="131">
        <f t="shared" si="217"/>
        <v>0</v>
      </c>
      <c r="CF371" s="259">
        <f t="shared" si="215"/>
        <v>0</v>
      </c>
      <c r="CG371" s="132"/>
      <c r="CH371" s="132"/>
      <c r="CI371" s="132"/>
    </row>
    <row r="372" spans="1:87" s="24" customFormat="1" ht="12.75" customHeight="1" outlineLevel="1" x14ac:dyDescent="0.2">
      <c r="A372" s="177" t="s">
        <v>59</v>
      </c>
      <c r="B372" s="312" t="s">
        <v>60</v>
      </c>
      <c r="C372" s="24">
        <v>364</v>
      </c>
      <c r="D372" s="137"/>
      <c r="E372" s="138"/>
      <c r="F372" s="56"/>
      <c r="G372" s="135"/>
      <c r="H372" s="136"/>
      <c r="I372" s="139"/>
      <c r="J372" s="57"/>
      <c r="K372" s="113"/>
      <c r="L372" s="113"/>
      <c r="M372" s="113"/>
      <c r="N372" s="113"/>
      <c r="O372" s="114">
        <f t="shared" si="186"/>
        <v>0</v>
      </c>
      <c r="P372" s="113"/>
      <c r="Q372" s="113"/>
      <c r="R372" s="113"/>
      <c r="S372" s="113"/>
      <c r="T372" s="114">
        <f t="shared" si="187"/>
        <v>0</v>
      </c>
      <c r="U372" s="113">
        <f t="shared" si="188"/>
        <v>0</v>
      </c>
      <c r="V372" s="136"/>
      <c r="W372" s="313"/>
      <c r="X372" s="313"/>
      <c r="Y372" s="313"/>
      <c r="Z372" s="117">
        <f t="shared" si="189"/>
        <v>0</v>
      </c>
      <c r="AA372" s="118">
        <f t="shared" si="190"/>
        <v>0</v>
      </c>
      <c r="AB372" s="121"/>
      <c r="AC372" s="121"/>
      <c r="AD372" s="121"/>
      <c r="AE372" s="117">
        <f t="shared" si="191"/>
        <v>0</v>
      </c>
      <c r="AF372" s="118">
        <f t="shared" si="192"/>
        <v>0</v>
      </c>
      <c r="AG372" s="120"/>
      <c r="AH372" s="120"/>
      <c r="AI372" s="121"/>
      <c r="AJ372" s="117">
        <f t="shared" si="193"/>
        <v>0</v>
      </c>
      <c r="AK372" s="119">
        <f t="shared" si="194"/>
        <v>0</v>
      </c>
      <c r="AL372" s="53"/>
      <c r="AM372" s="53"/>
      <c r="AN372" s="53"/>
      <c r="AO372" s="54">
        <f t="shared" si="195"/>
        <v>0</v>
      </c>
      <c r="AP372" s="122">
        <f t="shared" si="196"/>
        <v>0</v>
      </c>
      <c r="AQ372" s="123">
        <f t="shared" si="197"/>
        <v>0</v>
      </c>
      <c r="AR372" s="123">
        <f t="shared" si="198"/>
        <v>0</v>
      </c>
      <c r="AS372" s="313"/>
      <c r="AT372" s="313"/>
      <c r="AU372" s="314"/>
      <c r="AV372" s="125">
        <f t="shared" si="199"/>
        <v>0</v>
      </c>
      <c r="AW372" s="119">
        <f t="shared" si="200"/>
        <v>0</v>
      </c>
      <c r="AX372" s="120"/>
      <c r="AY372" s="120"/>
      <c r="AZ372" s="127"/>
      <c r="BA372" s="126">
        <f t="shared" si="201"/>
        <v>0</v>
      </c>
      <c r="BB372" s="119">
        <f t="shared" si="202"/>
        <v>0</v>
      </c>
      <c r="BC372" s="120"/>
      <c r="BD372" s="120"/>
      <c r="BE372" s="127"/>
      <c r="BF372" s="126">
        <f t="shared" si="203"/>
        <v>0</v>
      </c>
      <c r="BG372" s="119">
        <f t="shared" si="204"/>
        <v>0</v>
      </c>
      <c r="BH372" s="120"/>
      <c r="BI372" s="120"/>
      <c r="BJ372" s="127"/>
      <c r="BK372" s="126">
        <f t="shared" si="205"/>
        <v>0</v>
      </c>
      <c r="BL372" s="119">
        <f t="shared" si="206"/>
        <v>0</v>
      </c>
      <c r="BM372" s="123">
        <f t="shared" si="207"/>
        <v>0</v>
      </c>
      <c r="BN372" s="123">
        <f t="shared" si="208"/>
        <v>0</v>
      </c>
      <c r="BO372" s="126">
        <f t="shared" si="216"/>
        <v>0</v>
      </c>
      <c r="BP372" s="128">
        <f t="shared" si="209"/>
        <v>0</v>
      </c>
      <c r="BQ372" s="22"/>
      <c r="BR372" s="129"/>
      <c r="BS372" s="130"/>
      <c r="BT372" s="257" t="str">
        <f t="shared" si="210"/>
        <v/>
      </c>
      <c r="BU372" s="257" t="str">
        <f t="shared" si="211"/>
        <v/>
      </c>
      <c r="BV372" s="257" t="str">
        <f t="shared" si="212"/>
        <v/>
      </c>
      <c r="BW372" s="257" t="str">
        <f t="shared" si="213"/>
        <v/>
      </c>
      <c r="BX372" s="258">
        <f t="shared" si="214"/>
        <v>0</v>
      </c>
      <c r="BY372" s="129"/>
      <c r="BZ372" s="130"/>
      <c r="CA372" s="130" t="str">
        <f t="shared" si="182"/>
        <v/>
      </c>
      <c r="CB372" s="130" t="str">
        <f t="shared" si="183"/>
        <v/>
      </c>
      <c r="CC372" s="130" t="str">
        <f t="shared" si="184"/>
        <v/>
      </c>
      <c r="CD372" s="130" t="str">
        <f t="shared" si="185"/>
        <v/>
      </c>
      <c r="CE372" s="131">
        <f t="shared" si="217"/>
        <v>0</v>
      </c>
      <c r="CF372" s="259">
        <f t="shared" si="215"/>
        <v>0</v>
      </c>
      <c r="CG372" s="132"/>
      <c r="CH372" s="132"/>
      <c r="CI372" s="132"/>
    </row>
    <row r="373" spans="1:87" s="24" customFormat="1" ht="12.75" customHeight="1" outlineLevel="1" x14ac:dyDescent="0.2">
      <c r="A373" s="177" t="s">
        <v>59</v>
      </c>
      <c r="B373" s="312" t="s">
        <v>60</v>
      </c>
      <c r="C373" s="24">
        <v>365</v>
      </c>
      <c r="D373" s="137"/>
      <c r="E373" s="138"/>
      <c r="F373" s="56"/>
      <c r="G373" s="135"/>
      <c r="H373" s="136"/>
      <c r="I373" s="139"/>
      <c r="J373" s="57"/>
      <c r="K373" s="113"/>
      <c r="L373" s="113"/>
      <c r="M373" s="113"/>
      <c r="N373" s="113"/>
      <c r="O373" s="114">
        <f t="shared" si="186"/>
        <v>0</v>
      </c>
      <c r="P373" s="113"/>
      <c r="Q373" s="113"/>
      <c r="R373" s="113"/>
      <c r="S373" s="113"/>
      <c r="T373" s="114">
        <f t="shared" si="187"/>
        <v>0</v>
      </c>
      <c r="U373" s="113">
        <f t="shared" si="188"/>
        <v>0</v>
      </c>
      <c r="V373" s="136"/>
      <c r="W373" s="313"/>
      <c r="X373" s="313"/>
      <c r="Y373" s="313"/>
      <c r="Z373" s="117">
        <f t="shared" si="189"/>
        <v>0</v>
      </c>
      <c r="AA373" s="118">
        <f t="shared" si="190"/>
        <v>0</v>
      </c>
      <c r="AB373" s="121"/>
      <c r="AC373" s="121"/>
      <c r="AD373" s="121"/>
      <c r="AE373" s="117">
        <f t="shared" si="191"/>
        <v>0</v>
      </c>
      <c r="AF373" s="118">
        <f t="shared" si="192"/>
        <v>0</v>
      </c>
      <c r="AG373" s="120"/>
      <c r="AH373" s="120"/>
      <c r="AI373" s="121"/>
      <c r="AJ373" s="117">
        <f t="shared" si="193"/>
        <v>0</v>
      </c>
      <c r="AK373" s="119">
        <f t="shared" si="194"/>
        <v>0</v>
      </c>
      <c r="AL373" s="53"/>
      <c r="AM373" s="53"/>
      <c r="AN373" s="53"/>
      <c r="AO373" s="54">
        <f t="shared" si="195"/>
        <v>0</v>
      </c>
      <c r="AP373" s="122">
        <f t="shared" si="196"/>
        <v>0</v>
      </c>
      <c r="AQ373" s="123">
        <f t="shared" si="197"/>
        <v>0</v>
      </c>
      <c r="AR373" s="123">
        <f t="shared" si="198"/>
        <v>0</v>
      </c>
      <c r="AS373" s="313"/>
      <c r="AT373" s="313"/>
      <c r="AU373" s="314"/>
      <c r="AV373" s="125">
        <f t="shared" si="199"/>
        <v>0</v>
      </c>
      <c r="AW373" s="119">
        <f t="shared" si="200"/>
        <v>0</v>
      </c>
      <c r="AX373" s="120"/>
      <c r="AY373" s="120"/>
      <c r="AZ373" s="127"/>
      <c r="BA373" s="126">
        <f t="shared" si="201"/>
        <v>0</v>
      </c>
      <c r="BB373" s="119">
        <f t="shared" si="202"/>
        <v>0</v>
      </c>
      <c r="BC373" s="120"/>
      <c r="BD373" s="120"/>
      <c r="BE373" s="127"/>
      <c r="BF373" s="126">
        <f t="shared" si="203"/>
        <v>0</v>
      </c>
      <c r="BG373" s="119">
        <f t="shared" si="204"/>
        <v>0</v>
      </c>
      <c r="BH373" s="120"/>
      <c r="BI373" s="120"/>
      <c r="BJ373" s="127"/>
      <c r="BK373" s="126">
        <f t="shared" si="205"/>
        <v>0</v>
      </c>
      <c r="BL373" s="119">
        <f t="shared" si="206"/>
        <v>0</v>
      </c>
      <c r="BM373" s="123">
        <f t="shared" si="207"/>
        <v>0</v>
      </c>
      <c r="BN373" s="123">
        <f t="shared" si="208"/>
        <v>0</v>
      </c>
      <c r="BO373" s="126">
        <f t="shared" si="216"/>
        <v>0</v>
      </c>
      <c r="BP373" s="128">
        <f t="shared" si="209"/>
        <v>0</v>
      </c>
      <c r="BQ373" s="22"/>
      <c r="BR373" s="129"/>
      <c r="BS373" s="130"/>
      <c r="BT373" s="257" t="str">
        <f t="shared" si="210"/>
        <v/>
      </c>
      <c r="BU373" s="257" t="str">
        <f t="shared" si="211"/>
        <v/>
      </c>
      <c r="BV373" s="257" t="str">
        <f t="shared" si="212"/>
        <v/>
      </c>
      <c r="BW373" s="257" t="str">
        <f t="shared" si="213"/>
        <v/>
      </c>
      <c r="BX373" s="258">
        <f t="shared" si="214"/>
        <v>0</v>
      </c>
      <c r="BY373" s="129"/>
      <c r="BZ373" s="130"/>
      <c r="CA373" s="130" t="str">
        <f t="shared" si="182"/>
        <v/>
      </c>
      <c r="CB373" s="130" t="str">
        <f t="shared" si="183"/>
        <v/>
      </c>
      <c r="CC373" s="130" t="str">
        <f t="shared" si="184"/>
        <v/>
      </c>
      <c r="CD373" s="130" t="str">
        <f t="shared" si="185"/>
        <v/>
      </c>
      <c r="CE373" s="131">
        <f t="shared" si="217"/>
        <v>0</v>
      </c>
      <c r="CF373" s="259">
        <f t="shared" si="215"/>
        <v>0</v>
      </c>
      <c r="CG373" s="132"/>
      <c r="CH373" s="132"/>
      <c r="CI373" s="132"/>
    </row>
    <row r="374" spans="1:87" s="24" customFormat="1" ht="12.75" customHeight="1" outlineLevel="1" x14ac:dyDescent="0.2">
      <c r="A374" s="177" t="s">
        <v>59</v>
      </c>
      <c r="B374" s="312" t="s">
        <v>60</v>
      </c>
      <c r="C374" s="24">
        <v>366</v>
      </c>
      <c r="D374" s="137"/>
      <c r="E374" s="138"/>
      <c r="F374" s="56"/>
      <c r="G374" s="135"/>
      <c r="H374" s="136"/>
      <c r="I374" s="139"/>
      <c r="J374" s="57"/>
      <c r="K374" s="113"/>
      <c r="L374" s="113"/>
      <c r="M374" s="113"/>
      <c r="N374" s="113"/>
      <c r="O374" s="114">
        <f t="shared" si="186"/>
        <v>0</v>
      </c>
      <c r="P374" s="113"/>
      <c r="Q374" s="113"/>
      <c r="R374" s="113"/>
      <c r="S374" s="113"/>
      <c r="T374" s="114">
        <f t="shared" si="187"/>
        <v>0</v>
      </c>
      <c r="U374" s="113">
        <f t="shared" si="188"/>
        <v>0</v>
      </c>
      <c r="V374" s="136"/>
      <c r="W374" s="313"/>
      <c r="X374" s="313"/>
      <c r="Y374" s="313"/>
      <c r="Z374" s="117">
        <f t="shared" si="189"/>
        <v>0</v>
      </c>
      <c r="AA374" s="118">
        <f t="shared" si="190"/>
        <v>0</v>
      </c>
      <c r="AB374" s="121"/>
      <c r="AC374" s="121"/>
      <c r="AD374" s="121"/>
      <c r="AE374" s="117">
        <f t="shared" si="191"/>
        <v>0</v>
      </c>
      <c r="AF374" s="118">
        <f t="shared" si="192"/>
        <v>0</v>
      </c>
      <c r="AG374" s="120"/>
      <c r="AH374" s="120"/>
      <c r="AI374" s="121"/>
      <c r="AJ374" s="117">
        <f t="shared" si="193"/>
        <v>0</v>
      </c>
      <c r="AK374" s="119">
        <f t="shared" si="194"/>
        <v>0</v>
      </c>
      <c r="AL374" s="53"/>
      <c r="AM374" s="53"/>
      <c r="AN374" s="53"/>
      <c r="AO374" s="54">
        <f t="shared" si="195"/>
        <v>0</v>
      </c>
      <c r="AP374" s="122">
        <f t="shared" si="196"/>
        <v>0</v>
      </c>
      <c r="AQ374" s="123">
        <f t="shared" si="197"/>
        <v>0</v>
      </c>
      <c r="AR374" s="123">
        <f t="shared" si="198"/>
        <v>0</v>
      </c>
      <c r="AS374" s="313"/>
      <c r="AT374" s="313"/>
      <c r="AU374" s="314"/>
      <c r="AV374" s="125">
        <f t="shared" si="199"/>
        <v>0</v>
      </c>
      <c r="AW374" s="119">
        <f t="shared" si="200"/>
        <v>0</v>
      </c>
      <c r="AX374" s="120"/>
      <c r="AY374" s="120"/>
      <c r="AZ374" s="127"/>
      <c r="BA374" s="126">
        <f t="shared" si="201"/>
        <v>0</v>
      </c>
      <c r="BB374" s="119">
        <f t="shared" si="202"/>
        <v>0</v>
      </c>
      <c r="BC374" s="120"/>
      <c r="BD374" s="120"/>
      <c r="BE374" s="127"/>
      <c r="BF374" s="126">
        <f t="shared" si="203"/>
        <v>0</v>
      </c>
      <c r="BG374" s="119">
        <f t="shared" si="204"/>
        <v>0</v>
      </c>
      <c r="BH374" s="120"/>
      <c r="BI374" s="120"/>
      <c r="BJ374" s="127"/>
      <c r="BK374" s="126">
        <f t="shared" si="205"/>
        <v>0</v>
      </c>
      <c r="BL374" s="119">
        <f t="shared" si="206"/>
        <v>0</v>
      </c>
      <c r="BM374" s="123">
        <f t="shared" si="207"/>
        <v>0</v>
      </c>
      <c r="BN374" s="123">
        <f t="shared" si="208"/>
        <v>0</v>
      </c>
      <c r="BO374" s="126">
        <f t="shared" si="216"/>
        <v>0</v>
      </c>
      <c r="BP374" s="128">
        <f t="shared" si="209"/>
        <v>0</v>
      </c>
      <c r="BQ374" s="22"/>
      <c r="BR374" s="129"/>
      <c r="BS374" s="130"/>
      <c r="BT374" s="257" t="str">
        <f t="shared" si="210"/>
        <v/>
      </c>
      <c r="BU374" s="257" t="str">
        <f t="shared" si="211"/>
        <v/>
      </c>
      <c r="BV374" s="257" t="str">
        <f t="shared" si="212"/>
        <v/>
      </c>
      <c r="BW374" s="257" t="str">
        <f t="shared" si="213"/>
        <v/>
      </c>
      <c r="BX374" s="258">
        <f t="shared" si="214"/>
        <v>0</v>
      </c>
      <c r="BY374" s="129"/>
      <c r="BZ374" s="130"/>
      <c r="CA374" s="130" t="str">
        <f t="shared" si="182"/>
        <v/>
      </c>
      <c r="CB374" s="130" t="str">
        <f t="shared" si="183"/>
        <v/>
      </c>
      <c r="CC374" s="130" t="str">
        <f t="shared" si="184"/>
        <v/>
      </c>
      <c r="CD374" s="130" t="str">
        <f t="shared" si="185"/>
        <v/>
      </c>
      <c r="CE374" s="131">
        <f t="shared" si="217"/>
        <v>0</v>
      </c>
      <c r="CF374" s="259">
        <f t="shared" si="215"/>
        <v>0</v>
      </c>
      <c r="CG374" s="132"/>
      <c r="CH374" s="132"/>
      <c r="CI374" s="132"/>
    </row>
    <row r="375" spans="1:87" s="24" customFormat="1" ht="12.75" customHeight="1" outlineLevel="1" x14ac:dyDescent="0.2">
      <c r="A375" s="177" t="s">
        <v>59</v>
      </c>
      <c r="B375" s="312" t="s">
        <v>60</v>
      </c>
      <c r="C375" s="24">
        <v>367</v>
      </c>
      <c r="D375" s="137"/>
      <c r="E375" s="138"/>
      <c r="F375" s="56"/>
      <c r="G375" s="135"/>
      <c r="H375" s="136"/>
      <c r="I375" s="139"/>
      <c r="J375" s="57"/>
      <c r="K375" s="113"/>
      <c r="L375" s="113"/>
      <c r="M375" s="113"/>
      <c r="N375" s="113"/>
      <c r="O375" s="114">
        <f t="shared" si="186"/>
        <v>0</v>
      </c>
      <c r="P375" s="113"/>
      <c r="Q375" s="113"/>
      <c r="R375" s="113"/>
      <c r="S375" s="113"/>
      <c r="T375" s="114">
        <f t="shared" si="187"/>
        <v>0</v>
      </c>
      <c r="U375" s="113">
        <f t="shared" si="188"/>
        <v>0</v>
      </c>
      <c r="V375" s="136"/>
      <c r="W375" s="313"/>
      <c r="X375" s="313"/>
      <c r="Y375" s="313"/>
      <c r="Z375" s="117">
        <f t="shared" si="189"/>
        <v>0</v>
      </c>
      <c r="AA375" s="118">
        <f t="shared" si="190"/>
        <v>0</v>
      </c>
      <c r="AB375" s="121"/>
      <c r="AC375" s="121"/>
      <c r="AD375" s="121"/>
      <c r="AE375" s="117">
        <f t="shared" si="191"/>
        <v>0</v>
      </c>
      <c r="AF375" s="118">
        <f t="shared" si="192"/>
        <v>0</v>
      </c>
      <c r="AG375" s="120"/>
      <c r="AH375" s="120"/>
      <c r="AI375" s="121"/>
      <c r="AJ375" s="117">
        <f t="shared" si="193"/>
        <v>0</v>
      </c>
      <c r="AK375" s="119">
        <f t="shared" si="194"/>
        <v>0</v>
      </c>
      <c r="AL375" s="53"/>
      <c r="AM375" s="53"/>
      <c r="AN375" s="53"/>
      <c r="AO375" s="54">
        <f t="shared" si="195"/>
        <v>0</v>
      </c>
      <c r="AP375" s="122">
        <f t="shared" si="196"/>
        <v>0</v>
      </c>
      <c r="AQ375" s="123">
        <f t="shared" si="197"/>
        <v>0</v>
      </c>
      <c r="AR375" s="123">
        <f t="shared" si="198"/>
        <v>0</v>
      </c>
      <c r="AS375" s="313"/>
      <c r="AT375" s="313"/>
      <c r="AU375" s="314"/>
      <c r="AV375" s="125">
        <f t="shared" si="199"/>
        <v>0</v>
      </c>
      <c r="AW375" s="119">
        <f t="shared" si="200"/>
        <v>0</v>
      </c>
      <c r="AX375" s="120"/>
      <c r="AY375" s="120"/>
      <c r="AZ375" s="127"/>
      <c r="BA375" s="126">
        <f t="shared" si="201"/>
        <v>0</v>
      </c>
      <c r="BB375" s="119">
        <f t="shared" si="202"/>
        <v>0</v>
      </c>
      <c r="BC375" s="120"/>
      <c r="BD375" s="120"/>
      <c r="BE375" s="127"/>
      <c r="BF375" s="126">
        <f t="shared" si="203"/>
        <v>0</v>
      </c>
      <c r="BG375" s="119">
        <f t="shared" si="204"/>
        <v>0</v>
      </c>
      <c r="BH375" s="120"/>
      <c r="BI375" s="120"/>
      <c r="BJ375" s="127"/>
      <c r="BK375" s="126">
        <f t="shared" si="205"/>
        <v>0</v>
      </c>
      <c r="BL375" s="119">
        <f t="shared" si="206"/>
        <v>0</v>
      </c>
      <c r="BM375" s="123">
        <f t="shared" si="207"/>
        <v>0</v>
      </c>
      <c r="BN375" s="123">
        <f t="shared" si="208"/>
        <v>0</v>
      </c>
      <c r="BO375" s="126">
        <f t="shared" si="216"/>
        <v>0</v>
      </c>
      <c r="BP375" s="128">
        <f t="shared" si="209"/>
        <v>0</v>
      </c>
      <c r="BQ375" s="22"/>
      <c r="BR375" s="129"/>
      <c r="BS375" s="130"/>
      <c r="BT375" s="257" t="str">
        <f t="shared" si="210"/>
        <v/>
      </c>
      <c r="BU375" s="257" t="str">
        <f t="shared" si="211"/>
        <v/>
      </c>
      <c r="BV375" s="257" t="str">
        <f t="shared" si="212"/>
        <v/>
      </c>
      <c r="BW375" s="257" t="str">
        <f t="shared" si="213"/>
        <v/>
      </c>
      <c r="BX375" s="258">
        <f t="shared" si="214"/>
        <v>0</v>
      </c>
      <c r="BY375" s="129"/>
      <c r="BZ375" s="130"/>
      <c r="CA375" s="130" t="str">
        <f t="shared" si="182"/>
        <v/>
      </c>
      <c r="CB375" s="130" t="str">
        <f t="shared" si="183"/>
        <v/>
      </c>
      <c r="CC375" s="130" t="str">
        <f t="shared" si="184"/>
        <v/>
      </c>
      <c r="CD375" s="130" t="str">
        <f t="shared" si="185"/>
        <v/>
      </c>
      <c r="CE375" s="131">
        <f t="shared" si="217"/>
        <v>0</v>
      </c>
      <c r="CF375" s="259">
        <f t="shared" si="215"/>
        <v>0</v>
      </c>
      <c r="CG375" s="132"/>
      <c r="CH375" s="132"/>
      <c r="CI375" s="132"/>
    </row>
    <row r="376" spans="1:87" s="24" customFormat="1" ht="12.75" customHeight="1" outlineLevel="1" x14ac:dyDescent="0.2">
      <c r="A376" s="177" t="s">
        <v>59</v>
      </c>
      <c r="B376" s="312" t="s">
        <v>60</v>
      </c>
      <c r="C376" s="24">
        <v>368</v>
      </c>
      <c r="D376" s="137"/>
      <c r="E376" s="138"/>
      <c r="F376" s="56"/>
      <c r="G376" s="135"/>
      <c r="H376" s="136"/>
      <c r="I376" s="139"/>
      <c r="J376" s="57"/>
      <c r="K376" s="113"/>
      <c r="L376" s="113"/>
      <c r="M376" s="113"/>
      <c r="N376" s="113"/>
      <c r="O376" s="114">
        <f t="shared" si="186"/>
        <v>0</v>
      </c>
      <c r="P376" s="113"/>
      <c r="Q376" s="113"/>
      <c r="R376" s="113"/>
      <c r="S376" s="113"/>
      <c r="T376" s="114">
        <f t="shared" si="187"/>
        <v>0</v>
      </c>
      <c r="U376" s="113">
        <f t="shared" si="188"/>
        <v>0</v>
      </c>
      <c r="V376" s="136"/>
      <c r="W376" s="313"/>
      <c r="X376" s="313"/>
      <c r="Y376" s="313"/>
      <c r="Z376" s="117">
        <f t="shared" si="189"/>
        <v>0</v>
      </c>
      <c r="AA376" s="118">
        <f t="shared" si="190"/>
        <v>0</v>
      </c>
      <c r="AB376" s="121"/>
      <c r="AC376" s="121"/>
      <c r="AD376" s="121"/>
      <c r="AE376" s="117">
        <f t="shared" si="191"/>
        <v>0</v>
      </c>
      <c r="AF376" s="118">
        <f t="shared" si="192"/>
        <v>0</v>
      </c>
      <c r="AG376" s="120"/>
      <c r="AH376" s="120"/>
      <c r="AI376" s="121"/>
      <c r="AJ376" s="117">
        <f t="shared" si="193"/>
        <v>0</v>
      </c>
      <c r="AK376" s="119">
        <f t="shared" si="194"/>
        <v>0</v>
      </c>
      <c r="AL376" s="53"/>
      <c r="AM376" s="53"/>
      <c r="AN376" s="53"/>
      <c r="AO376" s="54">
        <f t="shared" si="195"/>
        <v>0</v>
      </c>
      <c r="AP376" s="122">
        <f t="shared" si="196"/>
        <v>0</v>
      </c>
      <c r="AQ376" s="123">
        <f t="shared" si="197"/>
        <v>0</v>
      </c>
      <c r="AR376" s="123">
        <f t="shared" si="198"/>
        <v>0</v>
      </c>
      <c r="AS376" s="313"/>
      <c r="AT376" s="313"/>
      <c r="AU376" s="314"/>
      <c r="AV376" s="125">
        <f t="shared" si="199"/>
        <v>0</v>
      </c>
      <c r="AW376" s="119">
        <f t="shared" si="200"/>
        <v>0</v>
      </c>
      <c r="AX376" s="120"/>
      <c r="AY376" s="120"/>
      <c r="AZ376" s="127"/>
      <c r="BA376" s="126">
        <f t="shared" si="201"/>
        <v>0</v>
      </c>
      <c r="BB376" s="119">
        <f t="shared" si="202"/>
        <v>0</v>
      </c>
      <c r="BC376" s="120"/>
      <c r="BD376" s="120"/>
      <c r="BE376" s="127"/>
      <c r="BF376" s="126">
        <f t="shared" si="203"/>
        <v>0</v>
      </c>
      <c r="BG376" s="119">
        <f t="shared" si="204"/>
        <v>0</v>
      </c>
      <c r="BH376" s="120"/>
      <c r="BI376" s="120"/>
      <c r="BJ376" s="127"/>
      <c r="BK376" s="126">
        <f t="shared" si="205"/>
        <v>0</v>
      </c>
      <c r="BL376" s="119">
        <f t="shared" si="206"/>
        <v>0</v>
      </c>
      <c r="BM376" s="123">
        <f t="shared" si="207"/>
        <v>0</v>
      </c>
      <c r="BN376" s="123">
        <f t="shared" si="208"/>
        <v>0</v>
      </c>
      <c r="BO376" s="126">
        <f t="shared" si="216"/>
        <v>0</v>
      </c>
      <c r="BP376" s="128">
        <f t="shared" si="209"/>
        <v>0</v>
      </c>
      <c r="BQ376" s="22"/>
      <c r="BR376" s="129"/>
      <c r="BS376" s="130"/>
      <c r="BT376" s="257" t="str">
        <f t="shared" si="210"/>
        <v/>
      </c>
      <c r="BU376" s="257" t="str">
        <f t="shared" si="211"/>
        <v/>
      </c>
      <c r="BV376" s="257" t="str">
        <f t="shared" si="212"/>
        <v/>
      </c>
      <c r="BW376" s="257" t="str">
        <f t="shared" si="213"/>
        <v/>
      </c>
      <c r="BX376" s="258">
        <f t="shared" si="214"/>
        <v>0</v>
      </c>
      <c r="BY376" s="129"/>
      <c r="BZ376" s="130"/>
      <c r="CA376" s="130" t="str">
        <f t="shared" si="182"/>
        <v/>
      </c>
      <c r="CB376" s="130" t="str">
        <f t="shared" si="183"/>
        <v/>
      </c>
      <c r="CC376" s="130" t="str">
        <f t="shared" si="184"/>
        <v/>
      </c>
      <c r="CD376" s="130" t="str">
        <f t="shared" si="185"/>
        <v/>
      </c>
      <c r="CE376" s="131">
        <f t="shared" si="217"/>
        <v>0</v>
      </c>
      <c r="CF376" s="259">
        <f t="shared" si="215"/>
        <v>0</v>
      </c>
      <c r="CG376" s="132"/>
      <c r="CH376" s="132"/>
      <c r="CI376" s="132"/>
    </row>
    <row r="377" spans="1:87" s="24" customFormat="1" ht="12.75" customHeight="1" outlineLevel="1" x14ac:dyDescent="0.2">
      <c r="A377" s="177" t="s">
        <v>59</v>
      </c>
      <c r="B377" s="312" t="s">
        <v>60</v>
      </c>
      <c r="C377" s="24">
        <v>369</v>
      </c>
      <c r="D377" s="137"/>
      <c r="E377" s="138"/>
      <c r="F377" s="56"/>
      <c r="G377" s="135"/>
      <c r="H377" s="136"/>
      <c r="I377" s="139"/>
      <c r="J377" s="57"/>
      <c r="K377" s="113"/>
      <c r="L377" s="113"/>
      <c r="M377" s="113"/>
      <c r="N377" s="113"/>
      <c r="O377" s="114">
        <f t="shared" si="186"/>
        <v>0</v>
      </c>
      <c r="P377" s="113"/>
      <c r="Q377" s="113"/>
      <c r="R377" s="113"/>
      <c r="S377" s="113"/>
      <c r="T377" s="114">
        <f t="shared" si="187"/>
        <v>0</v>
      </c>
      <c r="U377" s="113">
        <f t="shared" si="188"/>
        <v>0</v>
      </c>
      <c r="V377" s="136"/>
      <c r="W377" s="313"/>
      <c r="X377" s="313"/>
      <c r="Y377" s="313"/>
      <c r="Z377" s="117">
        <f t="shared" si="189"/>
        <v>0</v>
      </c>
      <c r="AA377" s="118">
        <f t="shared" si="190"/>
        <v>0</v>
      </c>
      <c r="AB377" s="121"/>
      <c r="AC377" s="121"/>
      <c r="AD377" s="121"/>
      <c r="AE377" s="117">
        <f t="shared" si="191"/>
        <v>0</v>
      </c>
      <c r="AF377" s="118">
        <f t="shared" si="192"/>
        <v>0</v>
      </c>
      <c r="AG377" s="120"/>
      <c r="AH377" s="120"/>
      <c r="AI377" s="121"/>
      <c r="AJ377" s="117">
        <f t="shared" si="193"/>
        <v>0</v>
      </c>
      <c r="AK377" s="119">
        <f t="shared" si="194"/>
        <v>0</v>
      </c>
      <c r="AL377" s="53"/>
      <c r="AM377" s="53"/>
      <c r="AN377" s="53"/>
      <c r="AO377" s="54">
        <f t="shared" si="195"/>
        <v>0</v>
      </c>
      <c r="AP377" s="122">
        <f t="shared" si="196"/>
        <v>0</v>
      </c>
      <c r="AQ377" s="123">
        <f t="shared" si="197"/>
        <v>0</v>
      </c>
      <c r="AR377" s="123">
        <f t="shared" si="198"/>
        <v>0</v>
      </c>
      <c r="AS377" s="313"/>
      <c r="AT377" s="313"/>
      <c r="AU377" s="314"/>
      <c r="AV377" s="125">
        <f t="shared" si="199"/>
        <v>0</v>
      </c>
      <c r="AW377" s="119">
        <f t="shared" si="200"/>
        <v>0</v>
      </c>
      <c r="AX377" s="120"/>
      <c r="AY377" s="120"/>
      <c r="AZ377" s="127"/>
      <c r="BA377" s="126">
        <f t="shared" si="201"/>
        <v>0</v>
      </c>
      <c r="BB377" s="119">
        <f t="shared" si="202"/>
        <v>0</v>
      </c>
      <c r="BC377" s="120"/>
      <c r="BD377" s="120"/>
      <c r="BE377" s="127"/>
      <c r="BF377" s="126">
        <f t="shared" si="203"/>
        <v>0</v>
      </c>
      <c r="BG377" s="119">
        <f t="shared" si="204"/>
        <v>0</v>
      </c>
      <c r="BH377" s="120"/>
      <c r="BI377" s="120"/>
      <c r="BJ377" s="127"/>
      <c r="BK377" s="126">
        <f t="shared" si="205"/>
        <v>0</v>
      </c>
      <c r="BL377" s="119">
        <f t="shared" si="206"/>
        <v>0</v>
      </c>
      <c r="BM377" s="123">
        <f t="shared" si="207"/>
        <v>0</v>
      </c>
      <c r="BN377" s="123">
        <f t="shared" si="208"/>
        <v>0</v>
      </c>
      <c r="BO377" s="126">
        <f t="shared" si="216"/>
        <v>0</v>
      </c>
      <c r="BP377" s="128">
        <f t="shared" si="209"/>
        <v>0</v>
      </c>
      <c r="BQ377" s="22"/>
      <c r="BR377" s="129"/>
      <c r="BS377" s="130"/>
      <c r="BT377" s="257" t="str">
        <f t="shared" si="210"/>
        <v/>
      </c>
      <c r="BU377" s="257" t="str">
        <f t="shared" si="211"/>
        <v/>
      </c>
      <c r="BV377" s="257" t="str">
        <f t="shared" si="212"/>
        <v/>
      </c>
      <c r="BW377" s="257" t="str">
        <f t="shared" si="213"/>
        <v/>
      </c>
      <c r="BX377" s="258">
        <f t="shared" si="214"/>
        <v>0</v>
      </c>
      <c r="BY377" s="129"/>
      <c r="BZ377" s="130"/>
      <c r="CA377" s="130" t="str">
        <f t="shared" si="182"/>
        <v/>
      </c>
      <c r="CB377" s="130" t="str">
        <f t="shared" si="183"/>
        <v/>
      </c>
      <c r="CC377" s="130" t="str">
        <f t="shared" si="184"/>
        <v/>
      </c>
      <c r="CD377" s="130" t="str">
        <f t="shared" si="185"/>
        <v/>
      </c>
      <c r="CE377" s="131">
        <f t="shared" si="217"/>
        <v>0</v>
      </c>
      <c r="CF377" s="259">
        <f t="shared" si="215"/>
        <v>0</v>
      </c>
      <c r="CG377" s="132"/>
      <c r="CH377" s="132"/>
      <c r="CI377" s="132"/>
    </row>
    <row r="378" spans="1:87" s="24" customFormat="1" ht="12.75" customHeight="1" outlineLevel="1" x14ac:dyDescent="0.2">
      <c r="A378" s="177" t="s">
        <v>59</v>
      </c>
      <c r="B378" s="312" t="s">
        <v>60</v>
      </c>
      <c r="C378" s="24">
        <v>370</v>
      </c>
      <c r="D378" s="137"/>
      <c r="E378" s="138"/>
      <c r="F378" s="56"/>
      <c r="G378" s="135"/>
      <c r="H378" s="136"/>
      <c r="I378" s="139"/>
      <c r="J378" s="57"/>
      <c r="K378" s="113"/>
      <c r="L378" s="113"/>
      <c r="M378" s="113"/>
      <c r="N378" s="113"/>
      <c r="O378" s="114">
        <f t="shared" si="186"/>
        <v>0</v>
      </c>
      <c r="P378" s="113"/>
      <c r="Q378" s="113"/>
      <c r="R378" s="113"/>
      <c r="S378" s="113"/>
      <c r="T378" s="114">
        <f t="shared" si="187"/>
        <v>0</v>
      </c>
      <c r="U378" s="113">
        <f t="shared" si="188"/>
        <v>0</v>
      </c>
      <c r="V378" s="136"/>
      <c r="W378" s="313"/>
      <c r="X378" s="313"/>
      <c r="Y378" s="313"/>
      <c r="Z378" s="117">
        <f t="shared" si="189"/>
        <v>0</v>
      </c>
      <c r="AA378" s="118">
        <f t="shared" si="190"/>
        <v>0</v>
      </c>
      <c r="AB378" s="121"/>
      <c r="AC378" s="121"/>
      <c r="AD378" s="121"/>
      <c r="AE378" s="117">
        <f t="shared" si="191"/>
        <v>0</v>
      </c>
      <c r="AF378" s="118">
        <f t="shared" si="192"/>
        <v>0</v>
      </c>
      <c r="AG378" s="120"/>
      <c r="AH378" s="120"/>
      <c r="AI378" s="121"/>
      <c r="AJ378" s="117">
        <f t="shared" si="193"/>
        <v>0</v>
      </c>
      <c r="AK378" s="119">
        <f t="shared" si="194"/>
        <v>0</v>
      </c>
      <c r="AL378" s="53"/>
      <c r="AM378" s="53"/>
      <c r="AN378" s="53"/>
      <c r="AO378" s="54">
        <f t="shared" si="195"/>
        <v>0</v>
      </c>
      <c r="AP378" s="122">
        <f t="shared" si="196"/>
        <v>0</v>
      </c>
      <c r="AQ378" s="123">
        <f t="shared" si="197"/>
        <v>0</v>
      </c>
      <c r="AR378" s="123">
        <f t="shared" si="198"/>
        <v>0</v>
      </c>
      <c r="AS378" s="313"/>
      <c r="AT378" s="313"/>
      <c r="AU378" s="314"/>
      <c r="AV378" s="125">
        <f t="shared" si="199"/>
        <v>0</v>
      </c>
      <c r="AW378" s="119">
        <f t="shared" si="200"/>
        <v>0</v>
      </c>
      <c r="AX378" s="120"/>
      <c r="AY378" s="120"/>
      <c r="AZ378" s="127"/>
      <c r="BA378" s="126">
        <f t="shared" si="201"/>
        <v>0</v>
      </c>
      <c r="BB378" s="119">
        <f t="shared" si="202"/>
        <v>0</v>
      </c>
      <c r="BC378" s="120"/>
      <c r="BD378" s="120"/>
      <c r="BE378" s="127"/>
      <c r="BF378" s="126">
        <f t="shared" si="203"/>
        <v>0</v>
      </c>
      <c r="BG378" s="119">
        <f t="shared" si="204"/>
        <v>0</v>
      </c>
      <c r="BH378" s="120"/>
      <c r="BI378" s="120"/>
      <c r="BJ378" s="127"/>
      <c r="BK378" s="126">
        <f t="shared" si="205"/>
        <v>0</v>
      </c>
      <c r="BL378" s="119">
        <f t="shared" si="206"/>
        <v>0</v>
      </c>
      <c r="BM378" s="123">
        <f t="shared" si="207"/>
        <v>0</v>
      </c>
      <c r="BN378" s="123">
        <f t="shared" si="208"/>
        <v>0</v>
      </c>
      <c r="BO378" s="126">
        <f t="shared" si="216"/>
        <v>0</v>
      </c>
      <c r="BP378" s="128">
        <f t="shared" si="209"/>
        <v>0</v>
      </c>
      <c r="BQ378" s="22"/>
      <c r="BR378" s="129"/>
      <c r="BS378" s="130"/>
      <c r="BT378" s="257" t="str">
        <f t="shared" si="210"/>
        <v/>
      </c>
      <c r="BU378" s="257" t="str">
        <f t="shared" si="211"/>
        <v/>
      </c>
      <c r="BV378" s="257" t="str">
        <f t="shared" si="212"/>
        <v/>
      </c>
      <c r="BW378" s="257" t="str">
        <f t="shared" si="213"/>
        <v/>
      </c>
      <c r="BX378" s="258">
        <f t="shared" si="214"/>
        <v>0</v>
      </c>
      <c r="BY378" s="129"/>
      <c r="BZ378" s="130"/>
      <c r="CA378" s="130" t="str">
        <f t="shared" si="182"/>
        <v/>
      </c>
      <c r="CB378" s="130" t="str">
        <f t="shared" si="183"/>
        <v/>
      </c>
      <c r="CC378" s="130" t="str">
        <f t="shared" si="184"/>
        <v/>
      </c>
      <c r="CD378" s="130" t="str">
        <f t="shared" si="185"/>
        <v/>
      </c>
      <c r="CE378" s="131">
        <f t="shared" si="217"/>
        <v>0</v>
      </c>
      <c r="CF378" s="259">
        <f t="shared" si="215"/>
        <v>0</v>
      </c>
      <c r="CG378" s="132"/>
      <c r="CH378" s="132"/>
      <c r="CI378" s="132"/>
    </row>
    <row r="379" spans="1:87" s="24" customFormat="1" ht="12.75" customHeight="1" outlineLevel="1" x14ac:dyDescent="0.2">
      <c r="A379" s="177" t="s">
        <v>59</v>
      </c>
      <c r="B379" s="312" t="s">
        <v>60</v>
      </c>
      <c r="C379" s="24">
        <v>371</v>
      </c>
      <c r="D379" s="137"/>
      <c r="E379" s="138"/>
      <c r="F379" s="56"/>
      <c r="G379" s="135"/>
      <c r="H379" s="136"/>
      <c r="I379" s="139"/>
      <c r="J379" s="57"/>
      <c r="K379" s="113"/>
      <c r="L379" s="113"/>
      <c r="M379" s="113"/>
      <c r="N379" s="113"/>
      <c r="O379" s="114">
        <f t="shared" si="186"/>
        <v>0</v>
      </c>
      <c r="P379" s="113"/>
      <c r="Q379" s="113"/>
      <c r="R379" s="113"/>
      <c r="S379" s="113"/>
      <c r="T379" s="114">
        <f t="shared" si="187"/>
        <v>0</v>
      </c>
      <c r="U379" s="113">
        <f t="shared" si="188"/>
        <v>0</v>
      </c>
      <c r="V379" s="136"/>
      <c r="W379" s="313"/>
      <c r="X379" s="313"/>
      <c r="Y379" s="313"/>
      <c r="Z379" s="117">
        <f t="shared" si="189"/>
        <v>0</v>
      </c>
      <c r="AA379" s="118">
        <f t="shared" si="190"/>
        <v>0</v>
      </c>
      <c r="AB379" s="121"/>
      <c r="AC379" s="121"/>
      <c r="AD379" s="121"/>
      <c r="AE379" s="117">
        <f t="shared" si="191"/>
        <v>0</v>
      </c>
      <c r="AF379" s="118">
        <f t="shared" si="192"/>
        <v>0</v>
      </c>
      <c r="AG379" s="120"/>
      <c r="AH379" s="120"/>
      <c r="AI379" s="121"/>
      <c r="AJ379" s="117">
        <f t="shared" si="193"/>
        <v>0</v>
      </c>
      <c r="AK379" s="119">
        <f t="shared" si="194"/>
        <v>0</v>
      </c>
      <c r="AL379" s="53"/>
      <c r="AM379" s="53"/>
      <c r="AN379" s="53"/>
      <c r="AO379" s="54">
        <f t="shared" si="195"/>
        <v>0</v>
      </c>
      <c r="AP379" s="122">
        <f t="shared" si="196"/>
        <v>0</v>
      </c>
      <c r="AQ379" s="123">
        <f t="shared" si="197"/>
        <v>0</v>
      </c>
      <c r="AR379" s="123">
        <f t="shared" si="198"/>
        <v>0</v>
      </c>
      <c r="AS379" s="313"/>
      <c r="AT379" s="313"/>
      <c r="AU379" s="314"/>
      <c r="AV379" s="125">
        <f t="shared" si="199"/>
        <v>0</v>
      </c>
      <c r="AW379" s="119">
        <f t="shared" si="200"/>
        <v>0</v>
      </c>
      <c r="AX379" s="120"/>
      <c r="AY379" s="120"/>
      <c r="AZ379" s="127"/>
      <c r="BA379" s="126">
        <f t="shared" si="201"/>
        <v>0</v>
      </c>
      <c r="BB379" s="119">
        <f t="shared" si="202"/>
        <v>0</v>
      </c>
      <c r="BC379" s="120"/>
      <c r="BD379" s="120"/>
      <c r="BE379" s="127"/>
      <c r="BF379" s="126">
        <f t="shared" si="203"/>
        <v>0</v>
      </c>
      <c r="BG379" s="119">
        <f t="shared" si="204"/>
        <v>0</v>
      </c>
      <c r="BH379" s="120"/>
      <c r="BI379" s="120"/>
      <c r="BJ379" s="127"/>
      <c r="BK379" s="126">
        <f t="shared" si="205"/>
        <v>0</v>
      </c>
      <c r="BL379" s="119">
        <f t="shared" si="206"/>
        <v>0</v>
      </c>
      <c r="BM379" s="123">
        <f t="shared" si="207"/>
        <v>0</v>
      </c>
      <c r="BN379" s="123">
        <f t="shared" si="208"/>
        <v>0</v>
      </c>
      <c r="BO379" s="126">
        <f t="shared" si="216"/>
        <v>0</v>
      </c>
      <c r="BP379" s="128">
        <f t="shared" si="209"/>
        <v>0</v>
      </c>
      <c r="BQ379" s="22"/>
      <c r="BR379" s="129"/>
      <c r="BS379" s="130"/>
      <c r="BT379" s="257" t="str">
        <f t="shared" si="210"/>
        <v/>
      </c>
      <c r="BU379" s="257" t="str">
        <f t="shared" si="211"/>
        <v/>
      </c>
      <c r="BV379" s="257" t="str">
        <f t="shared" si="212"/>
        <v/>
      </c>
      <c r="BW379" s="257" t="str">
        <f t="shared" si="213"/>
        <v/>
      </c>
      <c r="BX379" s="258">
        <f t="shared" si="214"/>
        <v>0</v>
      </c>
      <c r="BY379" s="129"/>
      <c r="BZ379" s="130"/>
      <c r="CA379" s="130" t="str">
        <f t="shared" si="182"/>
        <v/>
      </c>
      <c r="CB379" s="130" t="str">
        <f t="shared" si="183"/>
        <v/>
      </c>
      <c r="CC379" s="130" t="str">
        <f t="shared" si="184"/>
        <v/>
      </c>
      <c r="CD379" s="130" t="str">
        <f t="shared" si="185"/>
        <v/>
      </c>
      <c r="CE379" s="131">
        <f t="shared" si="217"/>
        <v>0</v>
      </c>
      <c r="CF379" s="259">
        <f t="shared" si="215"/>
        <v>0</v>
      </c>
      <c r="CG379" s="132"/>
      <c r="CH379" s="132"/>
      <c r="CI379" s="132"/>
    </row>
    <row r="380" spans="1:87" s="24" customFormat="1" ht="12.75" customHeight="1" outlineLevel="1" x14ac:dyDescent="0.2">
      <c r="A380" s="177" t="s">
        <v>59</v>
      </c>
      <c r="B380" s="312" t="s">
        <v>60</v>
      </c>
      <c r="C380" s="24">
        <v>372</v>
      </c>
      <c r="D380" s="137"/>
      <c r="E380" s="138"/>
      <c r="F380" s="56"/>
      <c r="G380" s="135"/>
      <c r="H380" s="136"/>
      <c r="I380" s="139"/>
      <c r="J380" s="57"/>
      <c r="K380" s="113"/>
      <c r="L380" s="113"/>
      <c r="M380" s="113"/>
      <c r="N380" s="113"/>
      <c r="O380" s="114">
        <f t="shared" si="186"/>
        <v>0</v>
      </c>
      <c r="P380" s="113"/>
      <c r="Q380" s="113"/>
      <c r="R380" s="113"/>
      <c r="S380" s="113"/>
      <c r="T380" s="114">
        <f t="shared" si="187"/>
        <v>0</v>
      </c>
      <c r="U380" s="113">
        <f t="shared" si="188"/>
        <v>0</v>
      </c>
      <c r="V380" s="136"/>
      <c r="W380" s="313"/>
      <c r="X380" s="313"/>
      <c r="Y380" s="313"/>
      <c r="Z380" s="117">
        <f t="shared" si="189"/>
        <v>0</v>
      </c>
      <c r="AA380" s="118">
        <f t="shared" si="190"/>
        <v>0</v>
      </c>
      <c r="AB380" s="121"/>
      <c r="AC380" s="121"/>
      <c r="AD380" s="121"/>
      <c r="AE380" s="117">
        <f t="shared" si="191"/>
        <v>0</v>
      </c>
      <c r="AF380" s="118">
        <f t="shared" si="192"/>
        <v>0</v>
      </c>
      <c r="AG380" s="120"/>
      <c r="AH380" s="120"/>
      <c r="AI380" s="121"/>
      <c r="AJ380" s="117">
        <f t="shared" si="193"/>
        <v>0</v>
      </c>
      <c r="AK380" s="119">
        <f t="shared" si="194"/>
        <v>0</v>
      </c>
      <c r="AL380" s="53"/>
      <c r="AM380" s="53"/>
      <c r="AN380" s="53"/>
      <c r="AO380" s="54">
        <f t="shared" si="195"/>
        <v>0</v>
      </c>
      <c r="AP380" s="122">
        <f t="shared" si="196"/>
        <v>0</v>
      </c>
      <c r="AQ380" s="123">
        <f t="shared" si="197"/>
        <v>0</v>
      </c>
      <c r="AR380" s="123">
        <f t="shared" si="198"/>
        <v>0</v>
      </c>
      <c r="AS380" s="313"/>
      <c r="AT380" s="313"/>
      <c r="AU380" s="314"/>
      <c r="AV380" s="125">
        <f t="shared" si="199"/>
        <v>0</v>
      </c>
      <c r="AW380" s="119">
        <f t="shared" si="200"/>
        <v>0</v>
      </c>
      <c r="AX380" s="120"/>
      <c r="AY380" s="120"/>
      <c r="AZ380" s="127"/>
      <c r="BA380" s="126">
        <f t="shared" si="201"/>
        <v>0</v>
      </c>
      <c r="BB380" s="119">
        <f t="shared" si="202"/>
        <v>0</v>
      </c>
      <c r="BC380" s="120"/>
      <c r="BD380" s="120"/>
      <c r="BE380" s="127"/>
      <c r="BF380" s="126">
        <f t="shared" si="203"/>
        <v>0</v>
      </c>
      <c r="BG380" s="119">
        <f t="shared" si="204"/>
        <v>0</v>
      </c>
      <c r="BH380" s="120"/>
      <c r="BI380" s="120"/>
      <c r="BJ380" s="127"/>
      <c r="BK380" s="126">
        <f t="shared" si="205"/>
        <v>0</v>
      </c>
      <c r="BL380" s="119">
        <f t="shared" si="206"/>
        <v>0</v>
      </c>
      <c r="BM380" s="123">
        <f t="shared" si="207"/>
        <v>0</v>
      </c>
      <c r="BN380" s="123">
        <f t="shared" si="208"/>
        <v>0</v>
      </c>
      <c r="BO380" s="126">
        <f t="shared" si="216"/>
        <v>0</v>
      </c>
      <c r="BP380" s="128">
        <f t="shared" si="209"/>
        <v>0</v>
      </c>
      <c r="BQ380" s="22"/>
      <c r="BR380" s="129"/>
      <c r="BS380" s="130"/>
      <c r="BT380" s="257" t="str">
        <f t="shared" si="210"/>
        <v/>
      </c>
      <c r="BU380" s="257" t="str">
        <f t="shared" si="211"/>
        <v/>
      </c>
      <c r="BV380" s="257" t="str">
        <f t="shared" si="212"/>
        <v/>
      </c>
      <c r="BW380" s="257" t="str">
        <f t="shared" si="213"/>
        <v/>
      </c>
      <c r="BX380" s="258">
        <f t="shared" si="214"/>
        <v>0</v>
      </c>
      <c r="BY380" s="129"/>
      <c r="BZ380" s="130"/>
      <c r="CA380" s="130" t="str">
        <f t="shared" si="182"/>
        <v/>
      </c>
      <c r="CB380" s="130" t="str">
        <f t="shared" si="183"/>
        <v/>
      </c>
      <c r="CC380" s="130" t="str">
        <f t="shared" si="184"/>
        <v/>
      </c>
      <c r="CD380" s="130" t="str">
        <f t="shared" si="185"/>
        <v/>
      </c>
      <c r="CE380" s="131">
        <f t="shared" si="217"/>
        <v>0</v>
      </c>
      <c r="CF380" s="259">
        <f t="shared" si="215"/>
        <v>0</v>
      </c>
      <c r="CG380" s="132"/>
      <c r="CH380" s="132"/>
      <c r="CI380" s="132"/>
    </row>
    <row r="381" spans="1:87" s="24" customFormat="1" ht="12.75" customHeight="1" outlineLevel="1" x14ac:dyDescent="0.2">
      <c r="A381" s="177" t="s">
        <v>59</v>
      </c>
      <c r="B381" s="312" t="s">
        <v>60</v>
      </c>
      <c r="C381" s="24">
        <v>373</v>
      </c>
      <c r="D381" s="137"/>
      <c r="E381" s="138"/>
      <c r="F381" s="56"/>
      <c r="G381" s="135"/>
      <c r="H381" s="136"/>
      <c r="I381" s="139"/>
      <c r="J381" s="57"/>
      <c r="K381" s="113"/>
      <c r="L381" s="113"/>
      <c r="M381" s="113"/>
      <c r="N381" s="113"/>
      <c r="O381" s="114">
        <f t="shared" si="186"/>
        <v>0</v>
      </c>
      <c r="P381" s="113"/>
      <c r="Q381" s="113"/>
      <c r="R381" s="113"/>
      <c r="S381" s="113"/>
      <c r="T381" s="114">
        <f t="shared" si="187"/>
        <v>0</v>
      </c>
      <c r="U381" s="113">
        <f t="shared" si="188"/>
        <v>0</v>
      </c>
      <c r="V381" s="136"/>
      <c r="W381" s="313"/>
      <c r="X381" s="313"/>
      <c r="Y381" s="313"/>
      <c r="Z381" s="117">
        <f t="shared" si="189"/>
        <v>0</v>
      </c>
      <c r="AA381" s="118">
        <f t="shared" si="190"/>
        <v>0</v>
      </c>
      <c r="AB381" s="121"/>
      <c r="AC381" s="121"/>
      <c r="AD381" s="121"/>
      <c r="AE381" s="117">
        <f t="shared" si="191"/>
        <v>0</v>
      </c>
      <c r="AF381" s="118">
        <f t="shared" si="192"/>
        <v>0</v>
      </c>
      <c r="AG381" s="120"/>
      <c r="AH381" s="120"/>
      <c r="AI381" s="121"/>
      <c r="AJ381" s="117">
        <f t="shared" si="193"/>
        <v>0</v>
      </c>
      <c r="AK381" s="119">
        <f t="shared" si="194"/>
        <v>0</v>
      </c>
      <c r="AL381" s="53"/>
      <c r="AM381" s="53"/>
      <c r="AN381" s="53"/>
      <c r="AO381" s="54">
        <f t="shared" si="195"/>
        <v>0</v>
      </c>
      <c r="AP381" s="122">
        <f t="shared" si="196"/>
        <v>0</v>
      </c>
      <c r="AQ381" s="123">
        <f t="shared" si="197"/>
        <v>0</v>
      </c>
      <c r="AR381" s="123">
        <f t="shared" si="198"/>
        <v>0</v>
      </c>
      <c r="AS381" s="313"/>
      <c r="AT381" s="313"/>
      <c r="AU381" s="314"/>
      <c r="AV381" s="125">
        <f t="shared" si="199"/>
        <v>0</v>
      </c>
      <c r="AW381" s="119">
        <f t="shared" si="200"/>
        <v>0</v>
      </c>
      <c r="AX381" s="120"/>
      <c r="AY381" s="120"/>
      <c r="AZ381" s="127"/>
      <c r="BA381" s="126">
        <f t="shared" si="201"/>
        <v>0</v>
      </c>
      <c r="BB381" s="119">
        <f t="shared" si="202"/>
        <v>0</v>
      </c>
      <c r="BC381" s="120"/>
      <c r="BD381" s="120"/>
      <c r="BE381" s="127"/>
      <c r="BF381" s="126">
        <f t="shared" si="203"/>
        <v>0</v>
      </c>
      <c r="BG381" s="119">
        <f t="shared" si="204"/>
        <v>0</v>
      </c>
      <c r="BH381" s="120"/>
      <c r="BI381" s="120"/>
      <c r="BJ381" s="127"/>
      <c r="BK381" s="126">
        <f t="shared" si="205"/>
        <v>0</v>
      </c>
      <c r="BL381" s="119">
        <f t="shared" si="206"/>
        <v>0</v>
      </c>
      <c r="BM381" s="123">
        <f t="shared" si="207"/>
        <v>0</v>
      </c>
      <c r="BN381" s="123">
        <f t="shared" si="208"/>
        <v>0</v>
      </c>
      <c r="BO381" s="126">
        <f t="shared" si="216"/>
        <v>0</v>
      </c>
      <c r="BP381" s="128">
        <f t="shared" si="209"/>
        <v>0</v>
      </c>
      <c r="BQ381" s="22"/>
      <c r="BR381" s="129"/>
      <c r="BS381" s="130"/>
      <c r="BT381" s="257" t="str">
        <f t="shared" si="210"/>
        <v/>
      </c>
      <c r="BU381" s="257" t="str">
        <f t="shared" si="211"/>
        <v/>
      </c>
      <c r="BV381" s="257" t="str">
        <f t="shared" si="212"/>
        <v/>
      </c>
      <c r="BW381" s="257" t="str">
        <f t="shared" si="213"/>
        <v/>
      </c>
      <c r="BX381" s="258">
        <f t="shared" si="214"/>
        <v>0</v>
      </c>
      <c r="BY381" s="129"/>
      <c r="BZ381" s="130"/>
      <c r="CA381" s="130" t="str">
        <f t="shared" si="182"/>
        <v/>
      </c>
      <c r="CB381" s="130" t="str">
        <f t="shared" si="183"/>
        <v/>
      </c>
      <c r="CC381" s="130" t="str">
        <f t="shared" si="184"/>
        <v/>
      </c>
      <c r="CD381" s="130" t="str">
        <f t="shared" si="185"/>
        <v/>
      </c>
      <c r="CE381" s="131">
        <f t="shared" si="217"/>
        <v>0</v>
      </c>
      <c r="CF381" s="259">
        <f t="shared" si="215"/>
        <v>0</v>
      </c>
      <c r="CG381" s="132"/>
      <c r="CH381" s="132"/>
      <c r="CI381" s="132"/>
    </row>
    <row r="382" spans="1:87" s="24" customFormat="1" ht="12.75" customHeight="1" outlineLevel="1" x14ac:dyDescent="0.2">
      <c r="A382" s="177" t="s">
        <v>59</v>
      </c>
      <c r="B382" s="312" t="s">
        <v>60</v>
      </c>
      <c r="C382" s="24">
        <v>374</v>
      </c>
      <c r="D382" s="137"/>
      <c r="E382" s="138"/>
      <c r="F382" s="56"/>
      <c r="G382" s="135"/>
      <c r="H382" s="136"/>
      <c r="I382" s="139"/>
      <c r="J382" s="57"/>
      <c r="K382" s="113"/>
      <c r="L382" s="113"/>
      <c r="M382" s="113"/>
      <c r="N382" s="113"/>
      <c r="O382" s="114">
        <f t="shared" si="186"/>
        <v>0</v>
      </c>
      <c r="P382" s="113"/>
      <c r="Q382" s="113"/>
      <c r="R382" s="113"/>
      <c r="S382" s="113"/>
      <c r="T382" s="114">
        <f t="shared" si="187"/>
        <v>0</v>
      </c>
      <c r="U382" s="113">
        <f t="shared" si="188"/>
        <v>0</v>
      </c>
      <c r="V382" s="136"/>
      <c r="W382" s="313"/>
      <c r="X382" s="313"/>
      <c r="Y382" s="313"/>
      <c r="Z382" s="117">
        <f t="shared" si="189"/>
        <v>0</v>
      </c>
      <c r="AA382" s="118">
        <f t="shared" si="190"/>
        <v>0</v>
      </c>
      <c r="AB382" s="121"/>
      <c r="AC382" s="121"/>
      <c r="AD382" s="121"/>
      <c r="AE382" s="117">
        <f t="shared" si="191"/>
        <v>0</v>
      </c>
      <c r="AF382" s="118">
        <f t="shared" si="192"/>
        <v>0</v>
      </c>
      <c r="AG382" s="120"/>
      <c r="AH382" s="120"/>
      <c r="AI382" s="121"/>
      <c r="AJ382" s="117">
        <f t="shared" si="193"/>
        <v>0</v>
      </c>
      <c r="AK382" s="119">
        <f t="shared" si="194"/>
        <v>0</v>
      </c>
      <c r="AL382" s="53"/>
      <c r="AM382" s="53"/>
      <c r="AN382" s="53"/>
      <c r="AO382" s="54">
        <f t="shared" si="195"/>
        <v>0</v>
      </c>
      <c r="AP382" s="122">
        <f t="shared" si="196"/>
        <v>0</v>
      </c>
      <c r="AQ382" s="123">
        <f t="shared" si="197"/>
        <v>0</v>
      </c>
      <c r="AR382" s="123">
        <f t="shared" si="198"/>
        <v>0</v>
      </c>
      <c r="AS382" s="313"/>
      <c r="AT382" s="313"/>
      <c r="AU382" s="314"/>
      <c r="AV382" s="125">
        <f t="shared" si="199"/>
        <v>0</v>
      </c>
      <c r="AW382" s="119">
        <f t="shared" si="200"/>
        <v>0</v>
      </c>
      <c r="AX382" s="120"/>
      <c r="AY382" s="120"/>
      <c r="AZ382" s="127"/>
      <c r="BA382" s="126">
        <f t="shared" si="201"/>
        <v>0</v>
      </c>
      <c r="BB382" s="119">
        <f t="shared" si="202"/>
        <v>0</v>
      </c>
      <c r="BC382" s="120"/>
      <c r="BD382" s="120"/>
      <c r="BE382" s="127"/>
      <c r="BF382" s="126">
        <f t="shared" si="203"/>
        <v>0</v>
      </c>
      <c r="BG382" s="119">
        <f t="shared" si="204"/>
        <v>0</v>
      </c>
      <c r="BH382" s="120"/>
      <c r="BI382" s="120"/>
      <c r="BJ382" s="127"/>
      <c r="BK382" s="126">
        <f t="shared" si="205"/>
        <v>0</v>
      </c>
      <c r="BL382" s="119">
        <f t="shared" si="206"/>
        <v>0</v>
      </c>
      <c r="BM382" s="123">
        <f t="shared" si="207"/>
        <v>0</v>
      </c>
      <c r="BN382" s="123">
        <f t="shared" si="208"/>
        <v>0</v>
      </c>
      <c r="BO382" s="126">
        <f t="shared" si="216"/>
        <v>0</v>
      </c>
      <c r="BP382" s="128">
        <f t="shared" si="209"/>
        <v>0</v>
      </c>
      <c r="BQ382" s="22"/>
      <c r="BR382" s="129"/>
      <c r="BS382" s="130"/>
      <c r="BT382" s="257" t="str">
        <f t="shared" si="210"/>
        <v/>
      </c>
      <c r="BU382" s="257" t="str">
        <f t="shared" si="211"/>
        <v/>
      </c>
      <c r="BV382" s="257" t="str">
        <f t="shared" si="212"/>
        <v/>
      </c>
      <c r="BW382" s="257" t="str">
        <f t="shared" si="213"/>
        <v/>
      </c>
      <c r="BX382" s="258">
        <f t="shared" si="214"/>
        <v>0</v>
      </c>
      <c r="BY382" s="129"/>
      <c r="BZ382" s="130"/>
      <c r="CA382" s="130" t="str">
        <f t="shared" si="182"/>
        <v/>
      </c>
      <c r="CB382" s="130" t="str">
        <f t="shared" si="183"/>
        <v/>
      </c>
      <c r="CC382" s="130" t="str">
        <f t="shared" si="184"/>
        <v/>
      </c>
      <c r="CD382" s="130" t="str">
        <f t="shared" si="185"/>
        <v/>
      </c>
      <c r="CE382" s="131">
        <f t="shared" si="217"/>
        <v>0</v>
      </c>
      <c r="CF382" s="259">
        <f t="shared" si="215"/>
        <v>0</v>
      </c>
      <c r="CG382" s="132"/>
      <c r="CH382" s="132"/>
      <c r="CI382" s="132"/>
    </row>
    <row r="383" spans="1:87" s="24" customFormat="1" ht="12.75" customHeight="1" outlineLevel="1" x14ac:dyDescent="0.2">
      <c r="A383" s="177" t="s">
        <v>59</v>
      </c>
      <c r="B383" s="312" t="s">
        <v>60</v>
      </c>
      <c r="C383" s="24">
        <v>375</v>
      </c>
      <c r="D383" s="137"/>
      <c r="E383" s="138"/>
      <c r="F383" s="56"/>
      <c r="G383" s="135"/>
      <c r="H383" s="136"/>
      <c r="I383" s="139"/>
      <c r="J383" s="57"/>
      <c r="K383" s="113"/>
      <c r="L383" s="113"/>
      <c r="M383" s="113"/>
      <c r="N383" s="113"/>
      <c r="O383" s="114">
        <f t="shared" si="186"/>
        <v>0</v>
      </c>
      <c r="P383" s="113"/>
      <c r="Q383" s="113"/>
      <c r="R383" s="113"/>
      <c r="S383" s="113"/>
      <c r="T383" s="114">
        <f t="shared" si="187"/>
        <v>0</v>
      </c>
      <c r="U383" s="113">
        <f t="shared" si="188"/>
        <v>0</v>
      </c>
      <c r="V383" s="136"/>
      <c r="W383" s="313"/>
      <c r="X383" s="313"/>
      <c r="Y383" s="313"/>
      <c r="Z383" s="117">
        <f t="shared" si="189"/>
        <v>0</v>
      </c>
      <c r="AA383" s="118">
        <f t="shared" si="190"/>
        <v>0</v>
      </c>
      <c r="AB383" s="121"/>
      <c r="AC383" s="121"/>
      <c r="AD383" s="121"/>
      <c r="AE383" s="117">
        <f t="shared" si="191"/>
        <v>0</v>
      </c>
      <c r="AF383" s="118">
        <f t="shared" si="192"/>
        <v>0</v>
      </c>
      <c r="AG383" s="120"/>
      <c r="AH383" s="120"/>
      <c r="AI383" s="121"/>
      <c r="AJ383" s="117">
        <f t="shared" si="193"/>
        <v>0</v>
      </c>
      <c r="AK383" s="119">
        <f t="shared" si="194"/>
        <v>0</v>
      </c>
      <c r="AL383" s="53"/>
      <c r="AM383" s="53"/>
      <c r="AN383" s="53"/>
      <c r="AO383" s="54">
        <f t="shared" si="195"/>
        <v>0</v>
      </c>
      <c r="AP383" s="122">
        <f t="shared" si="196"/>
        <v>0</v>
      </c>
      <c r="AQ383" s="123">
        <f t="shared" si="197"/>
        <v>0</v>
      </c>
      <c r="AR383" s="123">
        <f t="shared" si="198"/>
        <v>0</v>
      </c>
      <c r="AS383" s="313"/>
      <c r="AT383" s="313"/>
      <c r="AU383" s="314"/>
      <c r="AV383" s="125">
        <f t="shared" si="199"/>
        <v>0</v>
      </c>
      <c r="AW383" s="119">
        <f t="shared" si="200"/>
        <v>0</v>
      </c>
      <c r="AX383" s="120"/>
      <c r="AY383" s="120"/>
      <c r="AZ383" s="127"/>
      <c r="BA383" s="126">
        <f t="shared" si="201"/>
        <v>0</v>
      </c>
      <c r="BB383" s="119">
        <f t="shared" si="202"/>
        <v>0</v>
      </c>
      <c r="BC383" s="120"/>
      <c r="BD383" s="120"/>
      <c r="BE383" s="127"/>
      <c r="BF383" s="126">
        <f t="shared" si="203"/>
        <v>0</v>
      </c>
      <c r="BG383" s="119">
        <f t="shared" si="204"/>
        <v>0</v>
      </c>
      <c r="BH383" s="120"/>
      <c r="BI383" s="120"/>
      <c r="BJ383" s="127"/>
      <c r="BK383" s="126">
        <f t="shared" si="205"/>
        <v>0</v>
      </c>
      <c r="BL383" s="119">
        <f t="shared" si="206"/>
        <v>0</v>
      </c>
      <c r="BM383" s="123">
        <f t="shared" si="207"/>
        <v>0</v>
      </c>
      <c r="BN383" s="123">
        <f t="shared" si="208"/>
        <v>0</v>
      </c>
      <c r="BO383" s="126">
        <f t="shared" si="216"/>
        <v>0</v>
      </c>
      <c r="BP383" s="128">
        <f t="shared" si="209"/>
        <v>0</v>
      </c>
      <c r="BQ383" s="22"/>
      <c r="BR383" s="129"/>
      <c r="BS383" s="130"/>
      <c r="BT383" s="257" t="str">
        <f t="shared" si="210"/>
        <v/>
      </c>
      <c r="BU383" s="257" t="str">
        <f t="shared" si="211"/>
        <v/>
      </c>
      <c r="BV383" s="257" t="str">
        <f t="shared" si="212"/>
        <v/>
      </c>
      <c r="BW383" s="257" t="str">
        <f t="shared" si="213"/>
        <v/>
      </c>
      <c r="BX383" s="258">
        <f t="shared" si="214"/>
        <v>0</v>
      </c>
      <c r="BY383" s="129"/>
      <c r="BZ383" s="130"/>
      <c r="CA383" s="130" t="str">
        <f t="shared" si="182"/>
        <v/>
      </c>
      <c r="CB383" s="130" t="str">
        <f t="shared" si="183"/>
        <v/>
      </c>
      <c r="CC383" s="130" t="str">
        <f t="shared" si="184"/>
        <v/>
      </c>
      <c r="CD383" s="130" t="str">
        <f t="shared" si="185"/>
        <v/>
      </c>
      <c r="CE383" s="131">
        <f t="shared" si="217"/>
        <v>0</v>
      </c>
      <c r="CF383" s="259">
        <f t="shared" si="215"/>
        <v>0</v>
      </c>
      <c r="CG383" s="132"/>
      <c r="CH383" s="132"/>
      <c r="CI383" s="132"/>
    </row>
    <row r="384" spans="1:87" s="24" customFormat="1" ht="12.75" customHeight="1" outlineLevel="1" x14ac:dyDescent="0.2">
      <c r="A384" s="177" t="s">
        <v>59</v>
      </c>
      <c r="B384" s="312" t="s">
        <v>60</v>
      </c>
      <c r="C384" s="24">
        <v>376</v>
      </c>
      <c r="D384" s="137"/>
      <c r="E384" s="138"/>
      <c r="F384" s="56"/>
      <c r="G384" s="135"/>
      <c r="H384" s="136"/>
      <c r="I384" s="139"/>
      <c r="J384" s="57"/>
      <c r="K384" s="113"/>
      <c r="L384" s="113"/>
      <c r="M384" s="113"/>
      <c r="N384" s="113"/>
      <c r="O384" s="114">
        <f t="shared" si="186"/>
        <v>0</v>
      </c>
      <c r="P384" s="113"/>
      <c r="Q384" s="113"/>
      <c r="R384" s="113"/>
      <c r="S384" s="113"/>
      <c r="T384" s="114">
        <f t="shared" si="187"/>
        <v>0</v>
      </c>
      <c r="U384" s="113">
        <f t="shared" si="188"/>
        <v>0</v>
      </c>
      <c r="V384" s="136"/>
      <c r="W384" s="313"/>
      <c r="X384" s="313"/>
      <c r="Y384" s="313"/>
      <c r="Z384" s="117">
        <f t="shared" si="189"/>
        <v>0</v>
      </c>
      <c r="AA384" s="118">
        <f t="shared" si="190"/>
        <v>0</v>
      </c>
      <c r="AB384" s="121"/>
      <c r="AC384" s="121"/>
      <c r="AD384" s="121"/>
      <c r="AE384" s="117">
        <f t="shared" si="191"/>
        <v>0</v>
      </c>
      <c r="AF384" s="118">
        <f t="shared" si="192"/>
        <v>0</v>
      </c>
      <c r="AG384" s="120"/>
      <c r="AH384" s="120"/>
      <c r="AI384" s="121"/>
      <c r="AJ384" s="117">
        <f t="shared" si="193"/>
        <v>0</v>
      </c>
      <c r="AK384" s="119">
        <f t="shared" si="194"/>
        <v>0</v>
      </c>
      <c r="AL384" s="53"/>
      <c r="AM384" s="53"/>
      <c r="AN384" s="53"/>
      <c r="AO384" s="54">
        <f t="shared" si="195"/>
        <v>0</v>
      </c>
      <c r="AP384" s="122">
        <f t="shared" si="196"/>
        <v>0</v>
      </c>
      <c r="AQ384" s="123">
        <f t="shared" si="197"/>
        <v>0</v>
      </c>
      <c r="AR384" s="123">
        <f t="shared" si="198"/>
        <v>0</v>
      </c>
      <c r="AS384" s="313"/>
      <c r="AT384" s="313"/>
      <c r="AU384" s="314"/>
      <c r="AV384" s="125">
        <f t="shared" si="199"/>
        <v>0</v>
      </c>
      <c r="AW384" s="119">
        <f t="shared" si="200"/>
        <v>0</v>
      </c>
      <c r="AX384" s="120"/>
      <c r="AY384" s="120"/>
      <c r="AZ384" s="127"/>
      <c r="BA384" s="126">
        <f t="shared" si="201"/>
        <v>0</v>
      </c>
      <c r="BB384" s="119">
        <f t="shared" si="202"/>
        <v>0</v>
      </c>
      <c r="BC384" s="120"/>
      <c r="BD384" s="120"/>
      <c r="BE384" s="127"/>
      <c r="BF384" s="126">
        <f t="shared" si="203"/>
        <v>0</v>
      </c>
      <c r="BG384" s="119">
        <f t="shared" si="204"/>
        <v>0</v>
      </c>
      <c r="BH384" s="120"/>
      <c r="BI384" s="120"/>
      <c r="BJ384" s="127"/>
      <c r="BK384" s="126">
        <f t="shared" si="205"/>
        <v>0</v>
      </c>
      <c r="BL384" s="119">
        <f t="shared" si="206"/>
        <v>0</v>
      </c>
      <c r="BM384" s="123">
        <f t="shared" si="207"/>
        <v>0</v>
      </c>
      <c r="BN384" s="123">
        <f t="shared" si="208"/>
        <v>0</v>
      </c>
      <c r="BO384" s="126">
        <f t="shared" si="216"/>
        <v>0</v>
      </c>
      <c r="BP384" s="128">
        <f t="shared" si="209"/>
        <v>0</v>
      </c>
      <c r="BQ384" s="22"/>
      <c r="BR384" s="129"/>
      <c r="BS384" s="130"/>
      <c r="BT384" s="257" t="str">
        <f t="shared" si="210"/>
        <v/>
      </c>
      <c r="BU384" s="257" t="str">
        <f t="shared" si="211"/>
        <v/>
      </c>
      <c r="BV384" s="257" t="str">
        <f t="shared" si="212"/>
        <v/>
      </c>
      <c r="BW384" s="257" t="str">
        <f t="shared" si="213"/>
        <v/>
      </c>
      <c r="BX384" s="258">
        <f t="shared" si="214"/>
        <v>0</v>
      </c>
      <c r="BY384" s="129"/>
      <c r="BZ384" s="130"/>
      <c r="CA384" s="130" t="str">
        <f t="shared" si="182"/>
        <v/>
      </c>
      <c r="CB384" s="130" t="str">
        <f t="shared" si="183"/>
        <v/>
      </c>
      <c r="CC384" s="130" t="str">
        <f t="shared" si="184"/>
        <v/>
      </c>
      <c r="CD384" s="130" t="str">
        <f t="shared" si="185"/>
        <v/>
      </c>
      <c r="CE384" s="131">
        <f t="shared" si="217"/>
        <v>0</v>
      </c>
      <c r="CF384" s="259">
        <f t="shared" si="215"/>
        <v>0</v>
      </c>
      <c r="CG384" s="132"/>
      <c r="CH384" s="132"/>
      <c r="CI384" s="132"/>
    </row>
    <row r="385" spans="1:87" s="24" customFormat="1" ht="12.75" customHeight="1" outlineLevel="1" x14ac:dyDescent="0.2">
      <c r="A385" s="177" t="s">
        <v>59</v>
      </c>
      <c r="B385" s="312" t="s">
        <v>60</v>
      </c>
      <c r="C385" s="24">
        <v>377</v>
      </c>
      <c r="D385" s="137"/>
      <c r="E385" s="138"/>
      <c r="F385" s="56"/>
      <c r="G385" s="135"/>
      <c r="H385" s="136"/>
      <c r="I385" s="139"/>
      <c r="J385" s="57"/>
      <c r="K385" s="113"/>
      <c r="L385" s="113"/>
      <c r="M385" s="113"/>
      <c r="N385" s="113"/>
      <c r="O385" s="114">
        <f t="shared" si="186"/>
        <v>0</v>
      </c>
      <c r="P385" s="113"/>
      <c r="Q385" s="113"/>
      <c r="R385" s="113"/>
      <c r="S385" s="113"/>
      <c r="T385" s="114">
        <f t="shared" si="187"/>
        <v>0</v>
      </c>
      <c r="U385" s="113">
        <f t="shared" si="188"/>
        <v>0</v>
      </c>
      <c r="V385" s="136"/>
      <c r="W385" s="313"/>
      <c r="X385" s="313"/>
      <c r="Y385" s="313"/>
      <c r="Z385" s="117">
        <f t="shared" si="189"/>
        <v>0</v>
      </c>
      <c r="AA385" s="118">
        <f t="shared" si="190"/>
        <v>0</v>
      </c>
      <c r="AB385" s="121"/>
      <c r="AC385" s="121"/>
      <c r="AD385" s="121"/>
      <c r="AE385" s="117">
        <f t="shared" si="191"/>
        <v>0</v>
      </c>
      <c r="AF385" s="118">
        <f t="shared" si="192"/>
        <v>0</v>
      </c>
      <c r="AG385" s="120"/>
      <c r="AH385" s="120"/>
      <c r="AI385" s="121"/>
      <c r="AJ385" s="117">
        <f t="shared" si="193"/>
        <v>0</v>
      </c>
      <c r="AK385" s="119">
        <f t="shared" si="194"/>
        <v>0</v>
      </c>
      <c r="AL385" s="53"/>
      <c r="AM385" s="53"/>
      <c r="AN385" s="53"/>
      <c r="AO385" s="54">
        <f t="shared" si="195"/>
        <v>0</v>
      </c>
      <c r="AP385" s="122">
        <f t="shared" si="196"/>
        <v>0</v>
      </c>
      <c r="AQ385" s="123">
        <f t="shared" si="197"/>
        <v>0</v>
      </c>
      <c r="AR385" s="123">
        <f t="shared" si="198"/>
        <v>0</v>
      </c>
      <c r="AS385" s="313"/>
      <c r="AT385" s="313"/>
      <c r="AU385" s="314"/>
      <c r="AV385" s="125">
        <f t="shared" si="199"/>
        <v>0</v>
      </c>
      <c r="AW385" s="119">
        <f t="shared" si="200"/>
        <v>0</v>
      </c>
      <c r="AX385" s="120"/>
      <c r="AY385" s="120"/>
      <c r="AZ385" s="127"/>
      <c r="BA385" s="126">
        <f t="shared" si="201"/>
        <v>0</v>
      </c>
      <c r="BB385" s="119">
        <f t="shared" si="202"/>
        <v>0</v>
      </c>
      <c r="BC385" s="120"/>
      <c r="BD385" s="120"/>
      <c r="BE385" s="127"/>
      <c r="BF385" s="126">
        <f t="shared" si="203"/>
        <v>0</v>
      </c>
      <c r="BG385" s="119">
        <f t="shared" si="204"/>
        <v>0</v>
      </c>
      <c r="BH385" s="120"/>
      <c r="BI385" s="120"/>
      <c r="BJ385" s="127"/>
      <c r="BK385" s="126">
        <f t="shared" si="205"/>
        <v>0</v>
      </c>
      <c r="BL385" s="119">
        <f t="shared" si="206"/>
        <v>0</v>
      </c>
      <c r="BM385" s="123">
        <f t="shared" si="207"/>
        <v>0</v>
      </c>
      <c r="BN385" s="123">
        <f t="shared" si="208"/>
        <v>0</v>
      </c>
      <c r="BO385" s="126">
        <f t="shared" si="216"/>
        <v>0</v>
      </c>
      <c r="BP385" s="128">
        <f t="shared" si="209"/>
        <v>0</v>
      </c>
      <c r="BQ385" s="22"/>
      <c r="BR385" s="129"/>
      <c r="BS385" s="130"/>
      <c r="BT385" s="257" t="str">
        <f t="shared" si="210"/>
        <v/>
      </c>
      <c r="BU385" s="257" t="str">
        <f t="shared" si="211"/>
        <v/>
      </c>
      <c r="BV385" s="257" t="str">
        <f t="shared" si="212"/>
        <v/>
      </c>
      <c r="BW385" s="257" t="str">
        <f t="shared" si="213"/>
        <v/>
      </c>
      <c r="BX385" s="258">
        <f t="shared" si="214"/>
        <v>0</v>
      </c>
      <c r="BY385" s="129"/>
      <c r="BZ385" s="130"/>
      <c r="CA385" s="130" t="str">
        <f t="shared" si="182"/>
        <v/>
      </c>
      <c r="CB385" s="130" t="str">
        <f t="shared" si="183"/>
        <v/>
      </c>
      <c r="CC385" s="130" t="str">
        <f t="shared" si="184"/>
        <v/>
      </c>
      <c r="CD385" s="130" t="str">
        <f t="shared" si="185"/>
        <v/>
      </c>
      <c r="CE385" s="131">
        <f t="shared" si="217"/>
        <v>0</v>
      </c>
      <c r="CF385" s="259">
        <f t="shared" si="215"/>
        <v>0</v>
      </c>
      <c r="CG385" s="132"/>
      <c r="CH385" s="132"/>
      <c r="CI385" s="132"/>
    </row>
    <row r="386" spans="1:87" s="24" customFormat="1" ht="12.75" customHeight="1" outlineLevel="1" x14ac:dyDescent="0.2">
      <c r="A386" s="177" t="s">
        <v>59</v>
      </c>
      <c r="B386" s="312" t="s">
        <v>60</v>
      </c>
      <c r="C386" s="24">
        <v>378</v>
      </c>
      <c r="D386" s="137"/>
      <c r="E386" s="138"/>
      <c r="F386" s="56"/>
      <c r="G386" s="135"/>
      <c r="H386" s="136"/>
      <c r="I386" s="139"/>
      <c r="J386" s="57"/>
      <c r="K386" s="113"/>
      <c r="L386" s="113"/>
      <c r="M386" s="113"/>
      <c r="N386" s="113"/>
      <c r="O386" s="114">
        <f t="shared" si="186"/>
        <v>0</v>
      </c>
      <c r="P386" s="113"/>
      <c r="Q386" s="113"/>
      <c r="R386" s="113"/>
      <c r="S386" s="113"/>
      <c r="T386" s="114">
        <f t="shared" si="187"/>
        <v>0</v>
      </c>
      <c r="U386" s="113">
        <f t="shared" si="188"/>
        <v>0</v>
      </c>
      <c r="V386" s="136"/>
      <c r="W386" s="313"/>
      <c r="X386" s="313"/>
      <c r="Y386" s="313"/>
      <c r="Z386" s="117">
        <f t="shared" si="189"/>
        <v>0</v>
      </c>
      <c r="AA386" s="118">
        <f t="shared" si="190"/>
        <v>0</v>
      </c>
      <c r="AB386" s="121"/>
      <c r="AC386" s="121"/>
      <c r="AD386" s="121"/>
      <c r="AE386" s="117">
        <f t="shared" si="191"/>
        <v>0</v>
      </c>
      <c r="AF386" s="118">
        <f t="shared" si="192"/>
        <v>0</v>
      </c>
      <c r="AG386" s="120"/>
      <c r="AH386" s="120"/>
      <c r="AI386" s="121"/>
      <c r="AJ386" s="117">
        <f t="shared" si="193"/>
        <v>0</v>
      </c>
      <c r="AK386" s="119">
        <f t="shared" si="194"/>
        <v>0</v>
      </c>
      <c r="AL386" s="53"/>
      <c r="AM386" s="53"/>
      <c r="AN386" s="53"/>
      <c r="AO386" s="54">
        <f t="shared" si="195"/>
        <v>0</v>
      </c>
      <c r="AP386" s="122">
        <f t="shared" si="196"/>
        <v>0</v>
      </c>
      <c r="AQ386" s="123">
        <f t="shared" si="197"/>
        <v>0</v>
      </c>
      <c r="AR386" s="123">
        <f t="shared" si="198"/>
        <v>0</v>
      </c>
      <c r="AS386" s="313"/>
      <c r="AT386" s="313"/>
      <c r="AU386" s="314"/>
      <c r="AV386" s="125">
        <f t="shared" si="199"/>
        <v>0</v>
      </c>
      <c r="AW386" s="119">
        <f t="shared" si="200"/>
        <v>0</v>
      </c>
      <c r="AX386" s="120"/>
      <c r="AY386" s="120"/>
      <c r="AZ386" s="127"/>
      <c r="BA386" s="126">
        <f t="shared" si="201"/>
        <v>0</v>
      </c>
      <c r="BB386" s="119">
        <f t="shared" si="202"/>
        <v>0</v>
      </c>
      <c r="BC386" s="120"/>
      <c r="BD386" s="120"/>
      <c r="BE386" s="127"/>
      <c r="BF386" s="126">
        <f t="shared" si="203"/>
        <v>0</v>
      </c>
      <c r="BG386" s="119">
        <f t="shared" si="204"/>
        <v>0</v>
      </c>
      <c r="BH386" s="120"/>
      <c r="BI386" s="120"/>
      <c r="BJ386" s="127"/>
      <c r="BK386" s="126">
        <f t="shared" si="205"/>
        <v>0</v>
      </c>
      <c r="BL386" s="119">
        <f t="shared" si="206"/>
        <v>0</v>
      </c>
      <c r="BM386" s="123">
        <f t="shared" si="207"/>
        <v>0</v>
      </c>
      <c r="BN386" s="123">
        <f t="shared" si="208"/>
        <v>0</v>
      </c>
      <c r="BO386" s="126">
        <f t="shared" si="216"/>
        <v>0</v>
      </c>
      <c r="BP386" s="128">
        <f t="shared" si="209"/>
        <v>0</v>
      </c>
      <c r="BQ386" s="22"/>
      <c r="BR386" s="129"/>
      <c r="BS386" s="130"/>
      <c r="BT386" s="257" t="str">
        <f t="shared" si="210"/>
        <v/>
      </c>
      <c r="BU386" s="257" t="str">
        <f t="shared" si="211"/>
        <v/>
      </c>
      <c r="BV386" s="257" t="str">
        <f t="shared" si="212"/>
        <v/>
      </c>
      <c r="BW386" s="257" t="str">
        <f t="shared" si="213"/>
        <v/>
      </c>
      <c r="BX386" s="258">
        <f t="shared" si="214"/>
        <v>0</v>
      </c>
      <c r="BY386" s="129"/>
      <c r="BZ386" s="130"/>
      <c r="CA386" s="130" t="str">
        <f t="shared" si="182"/>
        <v/>
      </c>
      <c r="CB386" s="130" t="str">
        <f t="shared" si="183"/>
        <v/>
      </c>
      <c r="CC386" s="130" t="str">
        <f t="shared" si="184"/>
        <v/>
      </c>
      <c r="CD386" s="130" t="str">
        <f t="shared" si="185"/>
        <v/>
      </c>
      <c r="CE386" s="131">
        <f t="shared" si="217"/>
        <v>0</v>
      </c>
      <c r="CF386" s="259">
        <f t="shared" si="215"/>
        <v>0</v>
      </c>
      <c r="CG386" s="132"/>
      <c r="CH386" s="132"/>
      <c r="CI386" s="132"/>
    </row>
    <row r="387" spans="1:87" s="24" customFormat="1" ht="12.75" customHeight="1" outlineLevel="1" x14ac:dyDescent="0.2">
      <c r="A387" s="177" t="s">
        <v>59</v>
      </c>
      <c r="B387" s="312" t="s">
        <v>60</v>
      </c>
      <c r="C387" s="24">
        <v>379</v>
      </c>
      <c r="D387" s="137"/>
      <c r="E387" s="138"/>
      <c r="F387" s="56"/>
      <c r="G387" s="135"/>
      <c r="H387" s="136"/>
      <c r="I387" s="139"/>
      <c r="J387" s="57"/>
      <c r="K387" s="113"/>
      <c r="L387" s="113"/>
      <c r="M387" s="113"/>
      <c r="N387" s="113"/>
      <c r="O387" s="114">
        <f t="shared" si="186"/>
        <v>0</v>
      </c>
      <c r="P387" s="113"/>
      <c r="Q387" s="113"/>
      <c r="R387" s="113"/>
      <c r="S387" s="113"/>
      <c r="T387" s="114">
        <f t="shared" si="187"/>
        <v>0</v>
      </c>
      <c r="U387" s="113">
        <f t="shared" si="188"/>
        <v>0</v>
      </c>
      <c r="V387" s="136"/>
      <c r="W387" s="313"/>
      <c r="X387" s="313"/>
      <c r="Y387" s="313"/>
      <c r="Z387" s="117">
        <f t="shared" si="189"/>
        <v>0</v>
      </c>
      <c r="AA387" s="118">
        <f t="shared" si="190"/>
        <v>0</v>
      </c>
      <c r="AB387" s="121"/>
      <c r="AC387" s="121"/>
      <c r="AD387" s="121"/>
      <c r="AE387" s="117">
        <f t="shared" si="191"/>
        <v>0</v>
      </c>
      <c r="AF387" s="118">
        <f t="shared" si="192"/>
        <v>0</v>
      </c>
      <c r="AG387" s="120"/>
      <c r="AH387" s="120"/>
      <c r="AI387" s="121"/>
      <c r="AJ387" s="117">
        <f t="shared" si="193"/>
        <v>0</v>
      </c>
      <c r="AK387" s="119">
        <f t="shared" si="194"/>
        <v>0</v>
      </c>
      <c r="AL387" s="53"/>
      <c r="AM387" s="53"/>
      <c r="AN387" s="53"/>
      <c r="AO387" s="54">
        <f t="shared" si="195"/>
        <v>0</v>
      </c>
      <c r="AP387" s="122">
        <f t="shared" si="196"/>
        <v>0</v>
      </c>
      <c r="AQ387" s="123">
        <f t="shared" si="197"/>
        <v>0</v>
      </c>
      <c r="AR387" s="123">
        <f t="shared" si="198"/>
        <v>0</v>
      </c>
      <c r="AS387" s="313"/>
      <c r="AT387" s="313"/>
      <c r="AU387" s="314"/>
      <c r="AV387" s="125">
        <f t="shared" si="199"/>
        <v>0</v>
      </c>
      <c r="AW387" s="119">
        <f t="shared" si="200"/>
        <v>0</v>
      </c>
      <c r="AX387" s="120"/>
      <c r="AY387" s="120"/>
      <c r="AZ387" s="127"/>
      <c r="BA387" s="126">
        <f t="shared" si="201"/>
        <v>0</v>
      </c>
      <c r="BB387" s="119">
        <f t="shared" si="202"/>
        <v>0</v>
      </c>
      <c r="BC387" s="120"/>
      <c r="BD387" s="120"/>
      <c r="BE387" s="127"/>
      <c r="BF387" s="126">
        <f t="shared" si="203"/>
        <v>0</v>
      </c>
      <c r="BG387" s="119">
        <f t="shared" si="204"/>
        <v>0</v>
      </c>
      <c r="BH387" s="120"/>
      <c r="BI387" s="120"/>
      <c r="BJ387" s="127"/>
      <c r="BK387" s="126">
        <f t="shared" si="205"/>
        <v>0</v>
      </c>
      <c r="BL387" s="119">
        <f t="shared" si="206"/>
        <v>0</v>
      </c>
      <c r="BM387" s="123">
        <f t="shared" si="207"/>
        <v>0</v>
      </c>
      <c r="BN387" s="123">
        <f t="shared" si="208"/>
        <v>0</v>
      </c>
      <c r="BO387" s="126">
        <f t="shared" si="216"/>
        <v>0</v>
      </c>
      <c r="BP387" s="128">
        <f t="shared" si="209"/>
        <v>0</v>
      </c>
      <c r="BQ387" s="22"/>
      <c r="BR387" s="129"/>
      <c r="BS387" s="130"/>
      <c r="BT387" s="257" t="str">
        <f t="shared" si="210"/>
        <v/>
      </c>
      <c r="BU387" s="257" t="str">
        <f t="shared" si="211"/>
        <v/>
      </c>
      <c r="BV387" s="257" t="str">
        <f t="shared" si="212"/>
        <v/>
      </c>
      <c r="BW387" s="257" t="str">
        <f t="shared" si="213"/>
        <v/>
      </c>
      <c r="BX387" s="258">
        <f t="shared" si="214"/>
        <v>0</v>
      </c>
      <c r="BY387" s="129"/>
      <c r="BZ387" s="130"/>
      <c r="CA387" s="130" t="str">
        <f t="shared" si="182"/>
        <v/>
      </c>
      <c r="CB387" s="130" t="str">
        <f t="shared" si="183"/>
        <v/>
      </c>
      <c r="CC387" s="130" t="str">
        <f t="shared" si="184"/>
        <v/>
      </c>
      <c r="CD387" s="130" t="str">
        <f t="shared" si="185"/>
        <v/>
      </c>
      <c r="CE387" s="131">
        <f t="shared" si="217"/>
        <v>0</v>
      </c>
      <c r="CF387" s="259">
        <f t="shared" si="215"/>
        <v>0</v>
      </c>
      <c r="CG387" s="132"/>
      <c r="CH387" s="132"/>
      <c r="CI387" s="132"/>
    </row>
    <row r="388" spans="1:87" s="24" customFormat="1" ht="12.75" customHeight="1" outlineLevel="1" x14ac:dyDescent="0.2">
      <c r="A388" s="177" t="s">
        <v>59</v>
      </c>
      <c r="B388" s="312" t="s">
        <v>60</v>
      </c>
      <c r="C388" s="24">
        <v>380</v>
      </c>
      <c r="D388" s="137"/>
      <c r="E388" s="138"/>
      <c r="F388" s="56"/>
      <c r="G388" s="135"/>
      <c r="H388" s="136"/>
      <c r="I388" s="139"/>
      <c r="J388" s="57"/>
      <c r="K388" s="113"/>
      <c r="L388" s="113"/>
      <c r="M388" s="113"/>
      <c r="N388" s="113"/>
      <c r="O388" s="114">
        <f t="shared" si="186"/>
        <v>0</v>
      </c>
      <c r="P388" s="113"/>
      <c r="Q388" s="113"/>
      <c r="R388" s="113"/>
      <c r="S388" s="113"/>
      <c r="T388" s="114">
        <f t="shared" si="187"/>
        <v>0</v>
      </c>
      <c r="U388" s="113">
        <f t="shared" si="188"/>
        <v>0</v>
      </c>
      <c r="V388" s="136"/>
      <c r="W388" s="313"/>
      <c r="X388" s="313"/>
      <c r="Y388" s="313"/>
      <c r="Z388" s="117">
        <f t="shared" si="189"/>
        <v>0</v>
      </c>
      <c r="AA388" s="118">
        <f t="shared" si="190"/>
        <v>0</v>
      </c>
      <c r="AB388" s="121"/>
      <c r="AC388" s="121"/>
      <c r="AD388" s="121"/>
      <c r="AE388" s="117">
        <f t="shared" si="191"/>
        <v>0</v>
      </c>
      <c r="AF388" s="118">
        <f t="shared" si="192"/>
        <v>0</v>
      </c>
      <c r="AG388" s="120"/>
      <c r="AH388" s="120"/>
      <c r="AI388" s="121"/>
      <c r="AJ388" s="117">
        <f t="shared" si="193"/>
        <v>0</v>
      </c>
      <c r="AK388" s="119">
        <f t="shared" si="194"/>
        <v>0</v>
      </c>
      <c r="AL388" s="53"/>
      <c r="AM388" s="53"/>
      <c r="AN388" s="53"/>
      <c r="AO388" s="54">
        <f t="shared" si="195"/>
        <v>0</v>
      </c>
      <c r="AP388" s="122">
        <f t="shared" si="196"/>
        <v>0</v>
      </c>
      <c r="AQ388" s="123">
        <f t="shared" si="197"/>
        <v>0</v>
      </c>
      <c r="AR388" s="123">
        <f t="shared" si="198"/>
        <v>0</v>
      </c>
      <c r="AS388" s="313"/>
      <c r="AT388" s="313"/>
      <c r="AU388" s="314"/>
      <c r="AV388" s="125">
        <f t="shared" si="199"/>
        <v>0</v>
      </c>
      <c r="AW388" s="119">
        <f t="shared" si="200"/>
        <v>0</v>
      </c>
      <c r="AX388" s="120"/>
      <c r="AY388" s="120"/>
      <c r="AZ388" s="127"/>
      <c r="BA388" s="126">
        <f t="shared" si="201"/>
        <v>0</v>
      </c>
      <c r="BB388" s="119">
        <f t="shared" si="202"/>
        <v>0</v>
      </c>
      <c r="BC388" s="120"/>
      <c r="BD388" s="120"/>
      <c r="BE388" s="127"/>
      <c r="BF388" s="126">
        <f t="shared" si="203"/>
        <v>0</v>
      </c>
      <c r="BG388" s="119">
        <f t="shared" si="204"/>
        <v>0</v>
      </c>
      <c r="BH388" s="120"/>
      <c r="BI388" s="120"/>
      <c r="BJ388" s="127"/>
      <c r="BK388" s="126">
        <f t="shared" si="205"/>
        <v>0</v>
      </c>
      <c r="BL388" s="119">
        <f t="shared" si="206"/>
        <v>0</v>
      </c>
      <c r="BM388" s="123">
        <f t="shared" si="207"/>
        <v>0</v>
      </c>
      <c r="BN388" s="123">
        <f t="shared" si="208"/>
        <v>0</v>
      </c>
      <c r="BO388" s="126">
        <f t="shared" si="216"/>
        <v>0</v>
      </c>
      <c r="BP388" s="128">
        <f t="shared" si="209"/>
        <v>0</v>
      </c>
      <c r="BQ388" s="22"/>
      <c r="BR388" s="129"/>
      <c r="BS388" s="130"/>
      <c r="BT388" s="257" t="str">
        <f t="shared" si="210"/>
        <v/>
      </c>
      <c r="BU388" s="257" t="str">
        <f t="shared" si="211"/>
        <v/>
      </c>
      <c r="BV388" s="257" t="str">
        <f t="shared" si="212"/>
        <v/>
      </c>
      <c r="BW388" s="257" t="str">
        <f t="shared" si="213"/>
        <v/>
      </c>
      <c r="BX388" s="258">
        <f t="shared" si="214"/>
        <v>0</v>
      </c>
      <c r="BY388" s="129"/>
      <c r="BZ388" s="130"/>
      <c r="CA388" s="130" t="str">
        <f t="shared" si="182"/>
        <v/>
      </c>
      <c r="CB388" s="130" t="str">
        <f t="shared" si="183"/>
        <v/>
      </c>
      <c r="CC388" s="130" t="str">
        <f t="shared" si="184"/>
        <v/>
      </c>
      <c r="CD388" s="130" t="str">
        <f t="shared" si="185"/>
        <v/>
      </c>
      <c r="CE388" s="131">
        <f t="shared" si="217"/>
        <v>0</v>
      </c>
      <c r="CF388" s="259">
        <f t="shared" si="215"/>
        <v>0</v>
      </c>
      <c r="CG388" s="132"/>
      <c r="CH388" s="132"/>
      <c r="CI388" s="132"/>
    </row>
    <row r="389" spans="1:87" s="24" customFormat="1" ht="12.75" customHeight="1" outlineLevel="1" x14ac:dyDescent="0.2">
      <c r="A389" s="177" t="s">
        <v>59</v>
      </c>
      <c r="B389" s="312" t="s">
        <v>60</v>
      </c>
      <c r="C389" s="24">
        <v>381</v>
      </c>
      <c r="D389" s="137"/>
      <c r="E389" s="138"/>
      <c r="F389" s="56"/>
      <c r="G389" s="135"/>
      <c r="H389" s="136"/>
      <c r="I389" s="139"/>
      <c r="J389" s="57"/>
      <c r="K389" s="113"/>
      <c r="L389" s="113"/>
      <c r="M389" s="113"/>
      <c r="N389" s="113"/>
      <c r="O389" s="114">
        <f t="shared" si="186"/>
        <v>0</v>
      </c>
      <c r="P389" s="113"/>
      <c r="Q389" s="113"/>
      <c r="R389" s="113"/>
      <c r="S389" s="113"/>
      <c r="T389" s="114">
        <f t="shared" si="187"/>
        <v>0</v>
      </c>
      <c r="U389" s="113">
        <f t="shared" si="188"/>
        <v>0</v>
      </c>
      <c r="V389" s="136"/>
      <c r="W389" s="313"/>
      <c r="X389" s="313"/>
      <c r="Y389" s="313"/>
      <c r="Z389" s="117">
        <f t="shared" si="189"/>
        <v>0</v>
      </c>
      <c r="AA389" s="118">
        <f t="shared" si="190"/>
        <v>0</v>
      </c>
      <c r="AB389" s="121"/>
      <c r="AC389" s="121"/>
      <c r="AD389" s="121"/>
      <c r="AE389" s="117">
        <f t="shared" si="191"/>
        <v>0</v>
      </c>
      <c r="AF389" s="118">
        <f t="shared" si="192"/>
        <v>0</v>
      </c>
      <c r="AG389" s="120"/>
      <c r="AH389" s="120"/>
      <c r="AI389" s="121"/>
      <c r="AJ389" s="117">
        <f t="shared" si="193"/>
        <v>0</v>
      </c>
      <c r="AK389" s="119">
        <f t="shared" si="194"/>
        <v>0</v>
      </c>
      <c r="AL389" s="53"/>
      <c r="AM389" s="53"/>
      <c r="AN389" s="53"/>
      <c r="AO389" s="54">
        <f t="shared" si="195"/>
        <v>0</v>
      </c>
      <c r="AP389" s="122">
        <f t="shared" si="196"/>
        <v>0</v>
      </c>
      <c r="AQ389" s="123">
        <f t="shared" si="197"/>
        <v>0</v>
      </c>
      <c r="AR389" s="123">
        <f t="shared" si="198"/>
        <v>0</v>
      </c>
      <c r="AS389" s="313"/>
      <c r="AT389" s="313"/>
      <c r="AU389" s="314"/>
      <c r="AV389" s="125">
        <f t="shared" si="199"/>
        <v>0</v>
      </c>
      <c r="AW389" s="119">
        <f t="shared" si="200"/>
        <v>0</v>
      </c>
      <c r="AX389" s="120"/>
      <c r="AY389" s="120"/>
      <c r="AZ389" s="127"/>
      <c r="BA389" s="126">
        <f t="shared" si="201"/>
        <v>0</v>
      </c>
      <c r="BB389" s="119">
        <f t="shared" si="202"/>
        <v>0</v>
      </c>
      <c r="BC389" s="120"/>
      <c r="BD389" s="120"/>
      <c r="BE389" s="127"/>
      <c r="BF389" s="126">
        <f t="shared" si="203"/>
        <v>0</v>
      </c>
      <c r="BG389" s="119">
        <f t="shared" si="204"/>
        <v>0</v>
      </c>
      <c r="BH389" s="120"/>
      <c r="BI389" s="120"/>
      <c r="BJ389" s="127"/>
      <c r="BK389" s="126">
        <f t="shared" si="205"/>
        <v>0</v>
      </c>
      <c r="BL389" s="119">
        <f t="shared" si="206"/>
        <v>0</v>
      </c>
      <c r="BM389" s="123">
        <f t="shared" si="207"/>
        <v>0</v>
      </c>
      <c r="BN389" s="123">
        <f t="shared" si="208"/>
        <v>0</v>
      </c>
      <c r="BO389" s="126">
        <f t="shared" si="216"/>
        <v>0</v>
      </c>
      <c r="BP389" s="128">
        <f t="shared" si="209"/>
        <v>0</v>
      </c>
      <c r="BQ389" s="22"/>
      <c r="BR389" s="129"/>
      <c r="BS389" s="130"/>
      <c r="BT389" s="257" t="str">
        <f t="shared" si="210"/>
        <v/>
      </c>
      <c r="BU389" s="257" t="str">
        <f t="shared" si="211"/>
        <v/>
      </c>
      <c r="BV389" s="257" t="str">
        <f t="shared" si="212"/>
        <v/>
      </c>
      <c r="BW389" s="257" t="str">
        <f t="shared" si="213"/>
        <v/>
      </c>
      <c r="BX389" s="258">
        <f t="shared" si="214"/>
        <v>0</v>
      </c>
      <c r="BY389" s="129"/>
      <c r="BZ389" s="130"/>
      <c r="CA389" s="130" t="str">
        <f t="shared" si="182"/>
        <v/>
      </c>
      <c r="CB389" s="130" t="str">
        <f t="shared" si="183"/>
        <v/>
      </c>
      <c r="CC389" s="130" t="str">
        <f t="shared" si="184"/>
        <v/>
      </c>
      <c r="CD389" s="130" t="str">
        <f t="shared" si="185"/>
        <v/>
      </c>
      <c r="CE389" s="131">
        <f t="shared" si="217"/>
        <v>0</v>
      </c>
      <c r="CF389" s="259">
        <f t="shared" si="215"/>
        <v>0</v>
      </c>
      <c r="CG389" s="132"/>
      <c r="CH389" s="132"/>
      <c r="CI389" s="132"/>
    </row>
    <row r="390" spans="1:87" s="24" customFormat="1" ht="12.75" customHeight="1" outlineLevel="1" x14ac:dyDescent="0.2">
      <c r="A390" s="177" t="s">
        <v>59</v>
      </c>
      <c r="B390" s="312" t="s">
        <v>60</v>
      </c>
      <c r="C390" s="24">
        <v>382</v>
      </c>
      <c r="D390" s="137"/>
      <c r="E390" s="138"/>
      <c r="F390" s="56"/>
      <c r="G390" s="135"/>
      <c r="H390" s="136"/>
      <c r="I390" s="139"/>
      <c r="J390" s="57"/>
      <c r="K390" s="113"/>
      <c r="L390" s="113"/>
      <c r="M390" s="113"/>
      <c r="N390" s="113"/>
      <c r="O390" s="114">
        <f t="shared" si="186"/>
        <v>0</v>
      </c>
      <c r="P390" s="113"/>
      <c r="Q390" s="113"/>
      <c r="R390" s="113"/>
      <c r="S390" s="113"/>
      <c r="T390" s="114">
        <f t="shared" si="187"/>
        <v>0</v>
      </c>
      <c r="U390" s="113">
        <f t="shared" si="188"/>
        <v>0</v>
      </c>
      <c r="V390" s="136"/>
      <c r="W390" s="313"/>
      <c r="X390" s="313"/>
      <c r="Y390" s="313"/>
      <c r="Z390" s="117">
        <f t="shared" si="189"/>
        <v>0</v>
      </c>
      <c r="AA390" s="118">
        <f t="shared" si="190"/>
        <v>0</v>
      </c>
      <c r="AB390" s="121"/>
      <c r="AC390" s="121"/>
      <c r="AD390" s="121"/>
      <c r="AE390" s="117">
        <f t="shared" si="191"/>
        <v>0</v>
      </c>
      <c r="AF390" s="118">
        <f t="shared" si="192"/>
        <v>0</v>
      </c>
      <c r="AG390" s="120"/>
      <c r="AH390" s="120"/>
      <c r="AI390" s="121"/>
      <c r="AJ390" s="117">
        <f t="shared" si="193"/>
        <v>0</v>
      </c>
      <c r="AK390" s="119">
        <f t="shared" si="194"/>
        <v>0</v>
      </c>
      <c r="AL390" s="53"/>
      <c r="AM390" s="53"/>
      <c r="AN390" s="53"/>
      <c r="AO390" s="54">
        <f t="shared" si="195"/>
        <v>0</v>
      </c>
      <c r="AP390" s="122">
        <f t="shared" si="196"/>
        <v>0</v>
      </c>
      <c r="AQ390" s="123">
        <f t="shared" si="197"/>
        <v>0</v>
      </c>
      <c r="AR390" s="123">
        <f t="shared" si="198"/>
        <v>0</v>
      </c>
      <c r="AS390" s="313"/>
      <c r="AT390" s="313"/>
      <c r="AU390" s="314"/>
      <c r="AV390" s="125">
        <f t="shared" si="199"/>
        <v>0</v>
      </c>
      <c r="AW390" s="119">
        <f t="shared" si="200"/>
        <v>0</v>
      </c>
      <c r="AX390" s="120"/>
      <c r="AY390" s="120"/>
      <c r="AZ390" s="127"/>
      <c r="BA390" s="126">
        <f t="shared" si="201"/>
        <v>0</v>
      </c>
      <c r="BB390" s="119">
        <f t="shared" si="202"/>
        <v>0</v>
      </c>
      <c r="BC390" s="120"/>
      <c r="BD390" s="120"/>
      <c r="BE390" s="127"/>
      <c r="BF390" s="126">
        <f t="shared" si="203"/>
        <v>0</v>
      </c>
      <c r="BG390" s="119">
        <f t="shared" si="204"/>
        <v>0</v>
      </c>
      <c r="BH390" s="120"/>
      <c r="BI390" s="120"/>
      <c r="BJ390" s="127"/>
      <c r="BK390" s="126">
        <f t="shared" si="205"/>
        <v>0</v>
      </c>
      <c r="BL390" s="119">
        <f t="shared" si="206"/>
        <v>0</v>
      </c>
      <c r="BM390" s="123">
        <f t="shared" si="207"/>
        <v>0</v>
      </c>
      <c r="BN390" s="123">
        <f t="shared" si="208"/>
        <v>0</v>
      </c>
      <c r="BO390" s="126">
        <f t="shared" si="216"/>
        <v>0</v>
      </c>
      <c r="BP390" s="128">
        <f t="shared" si="209"/>
        <v>0</v>
      </c>
      <c r="BQ390" s="22"/>
      <c r="BR390" s="129"/>
      <c r="BS390" s="130"/>
      <c r="BT390" s="257" t="str">
        <f t="shared" si="210"/>
        <v/>
      </c>
      <c r="BU390" s="257" t="str">
        <f t="shared" si="211"/>
        <v/>
      </c>
      <c r="BV390" s="257" t="str">
        <f t="shared" si="212"/>
        <v/>
      </c>
      <c r="BW390" s="257" t="str">
        <f t="shared" si="213"/>
        <v/>
      </c>
      <c r="BX390" s="258">
        <f t="shared" si="214"/>
        <v>0</v>
      </c>
      <c r="BY390" s="129"/>
      <c r="BZ390" s="130"/>
      <c r="CA390" s="130" t="str">
        <f t="shared" si="182"/>
        <v/>
      </c>
      <c r="CB390" s="130" t="str">
        <f t="shared" si="183"/>
        <v/>
      </c>
      <c r="CC390" s="130" t="str">
        <f t="shared" si="184"/>
        <v/>
      </c>
      <c r="CD390" s="130" t="str">
        <f t="shared" si="185"/>
        <v/>
      </c>
      <c r="CE390" s="131">
        <f t="shared" si="217"/>
        <v>0</v>
      </c>
      <c r="CF390" s="259">
        <f t="shared" si="215"/>
        <v>0</v>
      </c>
      <c r="CG390" s="132"/>
      <c r="CH390" s="132"/>
      <c r="CI390" s="132"/>
    </row>
    <row r="391" spans="1:87" s="24" customFormat="1" ht="12.75" customHeight="1" outlineLevel="1" x14ac:dyDescent="0.2">
      <c r="A391" s="177" t="s">
        <v>59</v>
      </c>
      <c r="B391" s="312" t="s">
        <v>60</v>
      </c>
      <c r="C391" s="24">
        <v>383</v>
      </c>
      <c r="D391" s="137"/>
      <c r="E391" s="138"/>
      <c r="F391" s="56"/>
      <c r="G391" s="135"/>
      <c r="H391" s="136"/>
      <c r="I391" s="139"/>
      <c r="J391" s="57"/>
      <c r="K391" s="113"/>
      <c r="L391" s="113"/>
      <c r="M391" s="113"/>
      <c r="N391" s="113"/>
      <c r="O391" s="114">
        <f t="shared" si="186"/>
        <v>0</v>
      </c>
      <c r="P391" s="113"/>
      <c r="Q391" s="113"/>
      <c r="R391" s="113"/>
      <c r="S391" s="113"/>
      <c r="T391" s="114">
        <f t="shared" si="187"/>
        <v>0</v>
      </c>
      <c r="U391" s="113">
        <f t="shared" si="188"/>
        <v>0</v>
      </c>
      <c r="V391" s="136"/>
      <c r="W391" s="313"/>
      <c r="X391" s="313"/>
      <c r="Y391" s="313"/>
      <c r="Z391" s="117">
        <f t="shared" si="189"/>
        <v>0</v>
      </c>
      <c r="AA391" s="118">
        <f t="shared" si="190"/>
        <v>0</v>
      </c>
      <c r="AB391" s="121"/>
      <c r="AC391" s="121"/>
      <c r="AD391" s="121"/>
      <c r="AE391" s="117">
        <f t="shared" si="191"/>
        <v>0</v>
      </c>
      <c r="AF391" s="118">
        <f t="shared" si="192"/>
        <v>0</v>
      </c>
      <c r="AG391" s="120"/>
      <c r="AH391" s="120"/>
      <c r="AI391" s="121"/>
      <c r="AJ391" s="117">
        <f t="shared" si="193"/>
        <v>0</v>
      </c>
      <c r="AK391" s="119">
        <f t="shared" si="194"/>
        <v>0</v>
      </c>
      <c r="AL391" s="53"/>
      <c r="AM391" s="53"/>
      <c r="AN391" s="53"/>
      <c r="AO391" s="54">
        <f t="shared" si="195"/>
        <v>0</v>
      </c>
      <c r="AP391" s="122">
        <f t="shared" si="196"/>
        <v>0</v>
      </c>
      <c r="AQ391" s="123">
        <f t="shared" si="197"/>
        <v>0</v>
      </c>
      <c r="AR391" s="123">
        <f t="shared" si="198"/>
        <v>0</v>
      </c>
      <c r="AS391" s="313"/>
      <c r="AT391" s="313"/>
      <c r="AU391" s="314"/>
      <c r="AV391" s="125">
        <f t="shared" si="199"/>
        <v>0</v>
      </c>
      <c r="AW391" s="119">
        <f t="shared" si="200"/>
        <v>0</v>
      </c>
      <c r="AX391" s="120"/>
      <c r="AY391" s="120"/>
      <c r="AZ391" s="127"/>
      <c r="BA391" s="126">
        <f t="shared" si="201"/>
        <v>0</v>
      </c>
      <c r="BB391" s="119">
        <f t="shared" si="202"/>
        <v>0</v>
      </c>
      <c r="BC391" s="120"/>
      <c r="BD391" s="120"/>
      <c r="BE391" s="127"/>
      <c r="BF391" s="126">
        <f t="shared" si="203"/>
        <v>0</v>
      </c>
      <c r="BG391" s="119">
        <f t="shared" si="204"/>
        <v>0</v>
      </c>
      <c r="BH391" s="120"/>
      <c r="BI391" s="120"/>
      <c r="BJ391" s="127"/>
      <c r="BK391" s="126">
        <f t="shared" si="205"/>
        <v>0</v>
      </c>
      <c r="BL391" s="119">
        <f t="shared" si="206"/>
        <v>0</v>
      </c>
      <c r="BM391" s="123">
        <f t="shared" si="207"/>
        <v>0</v>
      </c>
      <c r="BN391" s="123">
        <f t="shared" si="208"/>
        <v>0</v>
      </c>
      <c r="BO391" s="126">
        <f t="shared" si="216"/>
        <v>0</v>
      </c>
      <c r="BP391" s="128">
        <f t="shared" si="209"/>
        <v>0</v>
      </c>
      <c r="BQ391" s="22"/>
      <c r="BR391" s="129"/>
      <c r="BS391" s="130"/>
      <c r="BT391" s="257" t="str">
        <f t="shared" si="210"/>
        <v/>
      </c>
      <c r="BU391" s="257" t="str">
        <f t="shared" si="211"/>
        <v/>
      </c>
      <c r="BV391" s="257" t="str">
        <f t="shared" si="212"/>
        <v/>
      </c>
      <c r="BW391" s="257" t="str">
        <f t="shared" si="213"/>
        <v/>
      </c>
      <c r="BX391" s="258">
        <f t="shared" si="214"/>
        <v>0</v>
      </c>
      <c r="BY391" s="129"/>
      <c r="BZ391" s="130"/>
      <c r="CA391" s="130" t="str">
        <f t="shared" si="182"/>
        <v/>
      </c>
      <c r="CB391" s="130" t="str">
        <f t="shared" si="183"/>
        <v/>
      </c>
      <c r="CC391" s="130" t="str">
        <f t="shared" si="184"/>
        <v/>
      </c>
      <c r="CD391" s="130" t="str">
        <f t="shared" si="185"/>
        <v/>
      </c>
      <c r="CE391" s="131">
        <f t="shared" si="217"/>
        <v>0</v>
      </c>
      <c r="CF391" s="259">
        <f t="shared" si="215"/>
        <v>0</v>
      </c>
      <c r="CG391" s="132"/>
      <c r="CH391" s="132"/>
      <c r="CI391" s="132"/>
    </row>
    <row r="392" spans="1:87" s="24" customFormat="1" ht="12.75" customHeight="1" outlineLevel="1" x14ac:dyDescent="0.2">
      <c r="A392" s="177" t="s">
        <v>59</v>
      </c>
      <c r="B392" s="312" t="s">
        <v>60</v>
      </c>
      <c r="C392" s="24">
        <v>384</v>
      </c>
      <c r="D392" s="137"/>
      <c r="E392" s="138"/>
      <c r="F392" s="56"/>
      <c r="G392" s="135"/>
      <c r="H392" s="136"/>
      <c r="I392" s="139"/>
      <c r="J392" s="57"/>
      <c r="K392" s="113"/>
      <c r="L392" s="113"/>
      <c r="M392" s="113"/>
      <c r="N392" s="113"/>
      <c r="O392" s="114">
        <f t="shared" si="186"/>
        <v>0</v>
      </c>
      <c r="P392" s="113"/>
      <c r="Q392" s="113"/>
      <c r="R392" s="113"/>
      <c r="S392" s="113"/>
      <c r="T392" s="114">
        <f t="shared" si="187"/>
        <v>0</v>
      </c>
      <c r="U392" s="113">
        <f t="shared" si="188"/>
        <v>0</v>
      </c>
      <c r="V392" s="136"/>
      <c r="W392" s="313"/>
      <c r="X392" s="313"/>
      <c r="Y392" s="313"/>
      <c r="Z392" s="117">
        <f t="shared" si="189"/>
        <v>0</v>
      </c>
      <c r="AA392" s="118">
        <f t="shared" si="190"/>
        <v>0</v>
      </c>
      <c r="AB392" s="121"/>
      <c r="AC392" s="121"/>
      <c r="AD392" s="121"/>
      <c r="AE392" s="117">
        <f t="shared" si="191"/>
        <v>0</v>
      </c>
      <c r="AF392" s="118">
        <f t="shared" si="192"/>
        <v>0</v>
      </c>
      <c r="AG392" s="120"/>
      <c r="AH392" s="120"/>
      <c r="AI392" s="121"/>
      <c r="AJ392" s="117">
        <f t="shared" si="193"/>
        <v>0</v>
      </c>
      <c r="AK392" s="119">
        <f t="shared" si="194"/>
        <v>0</v>
      </c>
      <c r="AL392" s="53"/>
      <c r="AM392" s="53"/>
      <c r="AN392" s="53"/>
      <c r="AO392" s="54">
        <f t="shared" si="195"/>
        <v>0</v>
      </c>
      <c r="AP392" s="122">
        <f t="shared" si="196"/>
        <v>0</v>
      </c>
      <c r="AQ392" s="123">
        <f t="shared" si="197"/>
        <v>0</v>
      </c>
      <c r="AR392" s="123">
        <f t="shared" si="198"/>
        <v>0</v>
      </c>
      <c r="AS392" s="313"/>
      <c r="AT392" s="313"/>
      <c r="AU392" s="314"/>
      <c r="AV392" s="125">
        <f t="shared" si="199"/>
        <v>0</v>
      </c>
      <c r="AW392" s="119">
        <f t="shared" si="200"/>
        <v>0</v>
      </c>
      <c r="AX392" s="120"/>
      <c r="AY392" s="120"/>
      <c r="AZ392" s="127"/>
      <c r="BA392" s="126">
        <f t="shared" si="201"/>
        <v>0</v>
      </c>
      <c r="BB392" s="119">
        <f t="shared" si="202"/>
        <v>0</v>
      </c>
      <c r="BC392" s="120"/>
      <c r="BD392" s="120"/>
      <c r="BE392" s="127"/>
      <c r="BF392" s="126">
        <f t="shared" si="203"/>
        <v>0</v>
      </c>
      <c r="BG392" s="119">
        <f t="shared" si="204"/>
        <v>0</v>
      </c>
      <c r="BH392" s="120"/>
      <c r="BI392" s="120"/>
      <c r="BJ392" s="127"/>
      <c r="BK392" s="126">
        <f t="shared" si="205"/>
        <v>0</v>
      </c>
      <c r="BL392" s="119">
        <f t="shared" si="206"/>
        <v>0</v>
      </c>
      <c r="BM392" s="123">
        <f t="shared" si="207"/>
        <v>0</v>
      </c>
      <c r="BN392" s="123">
        <f t="shared" si="208"/>
        <v>0</v>
      </c>
      <c r="BO392" s="126">
        <f t="shared" si="216"/>
        <v>0</v>
      </c>
      <c r="BP392" s="128">
        <f t="shared" si="209"/>
        <v>0</v>
      </c>
      <c r="BQ392" s="22"/>
      <c r="BR392" s="129"/>
      <c r="BS392" s="130"/>
      <c r="BT392" s="257" t="str">
        <f t="shared" si="210"/>
        <v/>
      </c>
      <c r="BU392" s="257" t="str">
        <f t="shared" si="211"/>
        <v/>
      </c>
      <c r="BV392" s="257" t="str">
        <f t="shared" si="212"/>
        <v/>
      </c>
      <c r="BW392" s="257" t="str">
        <f t="shared" si="213"/>
        <v/>
      </c>
      <c r="BX392" s="258">
        <f t="shared" si="214"/>
        <v>0</v>
      </c>
      <c r="BY392" s="129"/>
      <c r="BZ392" s="130"/>
      <c r="CA392" s="130" t="str">
        <f t="shared" si="182"/>
        <v/>
      </c>
      <c r="CB392" s="130" t="str">
        <f t="shared" si="183"/>
        <v/>
      </c>
      <c r="CC392" s="130" t="str">
        <f t="shared" si="184"/>
        <v/>
      </c>
      <c r="CD392" s="130" t="str">
        <f t="shared" si="185"/>
        <v/>
      </c>
      <c r="CE392" s="131">
        <f t="shared" si="217"/>
        <v>0</v>
      </c>
      <c r="CF392" s="259">
        <f t="shared" si="215"/>
        <v>0</v>
      </c>
      <c r="CG392" s="132"/>
      <c r="CH392" s="132"/>
      <c r="CI392" s="132"/>
    </row>
    <row r="393" spans="1:87" s="24" customFormat="1" ht="12.75" customHeight="1" outlineLevel="1" x14ac:dyDescent="0.2">
      <c r="A393" s="177" t="s">
        <v>59</v>
      </c>
      <c r="B393" s="312" t="s">
        <v>60</v>
      </c>
      <c r="C393" s="24">
        <v>385</v>
      </c>
      <c r="D393" s="137"/>
      <c r="E393" s="138"/>
      <c r="F393" s="56"/>
      <c r="G393" s="135"/>
      <c r="H393" s="136"/>
      <c r="I393" s="139"/>
      <c r="J393" s="57"/>
      <c r="K393" s="113"/>
      <c r="L393" s="113"/>
      <c r="M393" s="113"/>
      <c r="N393" s="113"/>
      <c r="O393" s="114">
        <f t="shared" si="186"/>
        <v>0</v>
      </c>
      <c r="P393" s="113"/>
      <c r="Q393" s="113"/>
      <c r="R393" s="113"/>
      <c r="S393" s="113"/>
      <c r="T393" s="114">
        <f t="shared" si="187"/>
        <v>0</v>
      </c>
      <c r="U393" s="113">
        <f t="shared" si="188"/>
        <v>0</v>
      </c>
      <c r="V393" s="136"/>
      <c r="W393" s="313"/>
      <c r="X393" s="313"/>
      <c r="Y393" s="313"/>
      <c r="Z393" s="117">
        <f t="shared" si="189"/>
        <v>0</v>
      </c>
      <c r="AA393" s="118">
        <f t="shared" si="190"/>
        <v>0</v>
      </c>
      <c r="AB393" s="121"/>
      <c r="AC393" s="121"/>
      <c r="AD393" s="121"/>
      <c r="AE393" s="117">
        <f t="shared" si="191"/>
        <v>0</v>
      </c>
      <c r="AF393" s="118">
        <f t="shared" si="192"/>
        <v>0</v>
      </c>
      <c r="AG393" s="120"/>
      <c r="AH393" s="120"/>
      <c r="AI393" s="121"/>
      <c r="AJ393" s="117">
        <f t="shared" si="193"/>
        <v>0</v>
      </c>
      <c r="AK393" s="119">
        <f t="shared" si="194"/>
        <v>0</v>
      </c>
      <c r="AL393" s="53"/>
      <c r="AM393" s="53"/>
      <c r="AN393" s="53"/>
      <c r="AO393" s="54">
        <f t="shared" si="195"/>
        <v>0</v>
      </c>
      <c r="AP393" s="122">
        <f t="shared" si="196"/>
        <v>0</v>
      </c>
      <c r="AQ393" s="123">
        <f t="shared" si="197"/>
        <v>0</v>
      </c>
      <c r="AR393" s="123">
        <f t="shared" si="198"/>
        <v>0</v>
      </c>
      <c r="AS393" s="313"/>
      <c r="AT393" s="313"/>
      <c r="AU393" s="314"/>
      <c r="AV393" s="125">
        <f t="shared" si="199"/>
        <v>0</v>
      </c>
      <c r="AW393" s="119">
        <f t="shared" si="200"/>
        <v>0</v>
      </c>
      <c r="AX393" s="120"/>
      <c r="AY393" s="120"/>
      <c r="AZ393" s="127"/>
      <c r="BA393" s="126">
        <f t="shared" si="201"/>
        <v>0</v>
      </c>
      <c r="BB393" s="119">
        <f t="shared" si="202"/>
        <v>0</v>
      </c>
      <c r="BC393" s="120"/>
      <c r="BD393" s="120"/>
      <c r="BE393" s="127"/>
      <c r="BF393" s="126">
        <f t="shared" si="203"/>
        <v>0</v>
      </c>
      <c r="BG393" s="119">
        <f t="shared" si="204"/>
        <v>0</v>
      </c>
      <c r="BH393" s="120"/>
      <c r="BI393" s="120"/>
      <c r="BJ393" s="127"/>
      <c r="BK393" s="126">
        <f t="shared" si="205"/>
        <v>0</v>
      </c>
      <c r="BL393" s="119">
        <f t="shared" si="206"/>
        <v>0</v>
      </c>
      <c r="BM393" s="123">
        <f t="shared" si="207"/>
        <v>0</v>
      </c>
      <c r="BN393" s="123">
        <f t="shared" si="208"/>
        <v>0</v>
      </c>
      <c r="BO393" s="126">
        <f t="shared" si="216"/>
        <v>0</v>
      </c>
      <c r="BP393" s="128">
        <f t="shared" si="209"/>
        <v>0</v>
      </c>
      <c r="BQ393" s="22"/>
      <c r="BR393" s="129"/>
      <c r="BS393" s="130"/>
      <c r="BT393" s="257" t="str">
        <f t="shared" si="210"/>
        <v/>
      </c>
      <c r="BU393" s="257" t="str">
        <f t="shared" si="211"/>
        <v/>
      </c>
      <c r="BV393" s="257" t="str">
        <f t="shared" si="212"/>
        <v/>
      </c>
      <c r="BW393" s="257" t="str">
        <f t="shared" si="213"/>
        <v/>
      </c>
      <c r="BX393" s="258">
        <f t="shared" si="214"/>
        <v>0</v>
      </c>
      <c r="BY393" s="129"/>
      <c r="BZ393" s="130"/>
      <c r="CA393" s="130" t="str">
        <f t="shared" ref="CA393:CA400" si="218">IF(OR($BY393="Jan", $BY393="Feb", $BY393="Mar"), $BZ393, "")</f>
        <v/>
      </c>
      <c r="CB393" s="130" t="str">
        <f t="shared" ref="CB393:CB400" si="219">IF(OR($BY393="Apr", $BY393="May", $BY393="Jun"), $BZ393, "")</f>
        <v/>
      </c>
      <c r="CC393" s="130" t="str">
        <f t="shared" ref="CC393:CC400" si="220">IF(OR($BY393="Jul", $BY393="Aug", $BY393="Sep"), $BZ393, "")</f>
        <v/>
      </c>
      <c r="CD393" s="130" t="str">
        <f t="shared" ref="CD393:CD400" si="221">IF(OR($BY393="Oct", $BY393="Nov", $BY393="Dec"), $BZ393, "")</f>
        <v/>
      </c>
      <c r="CE393" s="131">
        <f t="shared" si="217"/>
        <v>0</v>
      </c>
      <c r="CF393" s="259">
        <f t="shared" si="215"/>
        <v>0</v>
      </c>
      <c r="CG393" s="132"/>
      <c r="CH393" s="132"/>
      <c r="CI393" s="132"/>
    </row>
    <row r="394" spans="1:87" s="24" customFormat="1" ht="12.75" customHeight="1" outlineLevel="1" x14ac:dyDescent="0.2">
      <c r="A394" s="177" t="s">
        <v>59</v>
      </c>
      <c r="B394" s="312" t="s">
        <v>60</v>
      </c>
      <c r="C394" s="24">
        <v>386</v>
      </c>
      <c r="D394" s="137"/>
      <c r="E394" s="138"/>
      <c r="F394" s="56"/>
      <c r="G394" s="135"/>
      <c r="H394" s="136"/>
      <c r="I394" s="139"/>
      <c r="J394" s="57"/>
      <c r="K394" s="113"/>
      <c r="L394" s="113"/>
      <c r="M394" s="113"/>
      <c r="N394" s="113"/>
      <c r="O394" s="114">
        <f t="shared" ref="O394:O400" si="222">SUM(K394:N394)</f>
        <v>0</v>
      </c>
      <c r="P394" s="113"/>
      <c r="Q394" s="113"/>
      <c r="R394" s="113"/>
      <c r="S394" s="113"/>
      <c r="T394" s="114">
        <f t="shared" ref="T394:T400" si="223">SUM(P394:S394)</f>
        <v>0</v>
      </c>
      <c r="U394" s="113">
        <f t="shared" ref="U394:U400" si="224">J394+O394-T394</f>
        <v>0</v>
      </c>
      <c r="V394" s="136"/>
      <c r="W394" s="313"/>
      <c r="X394" s="313"/>
      <c r="Y394" s="313"/>
      <c r="Z394" s="117">
        <f t="shared" ref="Z394:Z400" si="225">SUM(W394:Y394)</f>
        <v>0</v>
      </c>
      <c r="AA394" s="118">
        <f t="shared" ref="AA394:AA400" si="226">Z394-K394</f>
        <v>0</v>
      </c>
      <c r="AB394" s="121"/>
      <c r="AC394" s="121"/>
      <c r="AD394" s="121"/>
      <c r="AE394" s="117">
        <f t="shared" ref="AE394:AE400" si="227">SUM(AB394:AD394)</f>
        <v>0</v>
      </c>
      <c r="AF394" s="118">
        <f t="shared" ref="AF394:AF400" si="228">AE394-L394</f>
        <v>0</v>
      </c>
      <c r="AG394" s="120"/>
      <c r="AH394" s="120"/>
      <c r="AI394" s="121"/>
      <c r="AJ394" s="117">
        <f t="shared" ref="AJ394:AJ400" si="229">SUM(AG394:AI394)</f>
        <v>0</v>
      </c>
      <c r="AK394" s="119">
        <f t="shared" ref="AK394:AK400" si="230">AJ394-M394</f>
        <v>0</v>
      </c>
      <c r="AL394" s="53"/>
      <c r="AM394" s="53"/>
      <c r="AN394" s="53"/>
      <c r="AO394" s="54">
        <f t="shared" ref="AO394:AO400" si="231">SUM(AL394:AN394)</f>
        <v>0</v>
      </c>
      <c r="AP394" s="122">
        <f t="shared" ref="AP394:AP400" si="232">AO394-N394</f>
        <v>0</v>
      </c>
      <c r="AQ394" s="123">
        <f t="shared" ref="AQ394:AQ400" si="233">Z394+AE394+AJ394+AO394</f>
        <v>0</v>
      </c>
      <c r="AR394" s="123">
        <f t="shared" ref="AR394:AR400" si="234">AQ394-O394</f>
        <v>0</v>
      </c>
      <c r="AS394" s="313"/>
      <c r="AT394" s="313"/>
      <c r="AU394" s="314"/>
      <c r="AV394" s="125">
        <f t="shared" ref="AV394:AV400" si="235">SUM(AS394:AU394)</f>
        <v>0</v>
      </c>
      <c r="AW394" s="119">
        <f t="shared" ref="AW394:AW400" si="236">AV394-P394</f>
        <v>0</v>
      </c>
      <c r="AX394" s="120"/>
      <c r="AY394" s="120"/>
      <c r="AZ394" s="127"/>
      <c r="BA394" s="126">
        <f t="shared" ref="BA394:BA400" si="237">SUM(AX394:AZ394)</f>
        <v>0</v>
      </c>
      <c r="BB394" s="119">
        <f t="shared" ref="BB394:BB400" si="238">BA394-Q394</f>
        <v>0</v>
      </c>
      <c r="BC394" s="120"/>
      <c r="BD394" s="120"/>
      <c r="BE394" s="127"/>
      <c r="BF394" s="126">
        <f t="shared" ref="BF394:BF400" si="239">SUM(BC394:BE394)</f>
        <v>0</v>
      </c>
      <c r="BG394" s="119">
        <f t="shared" ref="BG394:BG400" si="240">BF394-R394</f>
        <v>0</v>
      </c>
      <c r="BH394" s="120"/>
      <c r="BI394" s="120"/>
      <c r="BJ394" s="127"/>
      <c r="BK394" s="126">
        <f t="shared" ref="BK394:BK400" si="241">SUM(BH394:BJ394)</f>
        <v>0</v>
      </c>
      <c r="BL394" s="119">
        <f t="shared" ref="BL394:BL400" si="242">BK394-S394</f>
        <v>0</v>
      </c>
      <c r="BM394" s="123">
        <f t="shared" ref="BM394:BM400" si="243">AV394+BA394+BF394+BK394</f>
        <v>0</v>
      </c>
      <c r="BN394" s="123">
        <f t="shared" ref="BN394:BN400" si="244">BM394-T394</f>
        <v>0</v>
      </c>
      <c r="BO394" s="126">
        <f t="shared" si="216"/>
        <v>0</v>
      </c>
      <c r="BP394" s="128">
        <f t="shared" ref="BP394:BP400" si="245">BO394-U394</f>
        <v>0</v>
      </c>
      <c r="BQ394" s="22"/>
      <c r="BR394" s="129"/>
      <c r="BS394" s="130"/>
      <c r="BT394" s="257" t="str">
        <f t="shared" ref="BT394:BT400" si="246">IF(OR($BR394="Jan", $BR394="Feb", $BR394="Mar"), $BS394, "")</f>
        <v/>
      </c>
      <c r="BU394" s="257" t="str">
        <f t="shared" ref="BU394:BU400" si="247">IF(OR($BR394="Apr", $BR394="May", $BR394="Jun"), $BS394, "")</f>
        <v/>
      </c>
      <c r="BV394" s="257" t="str">
        <f t="shared" ref="BV394:BV400" si="248">IF(OR($BR394="Jul", $BR394="Aug", $BR394="Sep"), $BS394, "")</f>
        <v/>
      </c>
      <c r="BW394" s="257" t="str">
        <f t="shared" ref="BW394:BW400" si="249">IF(OR($BR394="Oct", $BR394="Nov", $BR394="Dec"), $BS394, "")</f>
        <v/>
      </c>
      <c r="BX394" s="258">
        <f t="shared" ref="BX394:BX400" si="250">SUM(BT394:BW394)</f>
        <v>0</v>
      </c>
      <c r="BY394" s="129"/>
      <c r="BZ394" s="130"/>
      <c r="CA394" s="130" t="str">
        <f t="shared" si="218"/>
        <v/>
      </c>
      <c r="CB394" s="130" t="str">
        <f t="shared" si="219"/>
        <v/>
      </c>
      <c r="CC394" s="130" t="str">
        <f t="shared" si="220"/>
        <v/>
      </c>
      <c r="CD394" s="130" t="str">
        <f t="shared" si="221"/>
        <v/>
      </c>
      <c r="CE394" s="131">
        <f t="shared" si="217"/>
        <v>0</v>
      </c>
      <c r="CF394" s="259">
        <f t="shared" ref="CF394:CF400" si="251">BO394+BX394-CE394</f>
        <v>0</v>
      </c>
      <c r="CG394" s="132"/>
      <c r="CH394" s="132"/>
      <c r="CI394" s="132"/>
    </row>
    <row r="395" spans="1:87" s="24" customFormat="1" ht="12.75" customHeight="1" outlineLevel="1" x14ac:dyDescent="0.2">
      <c r="A395" s="177" t="s">
        <v>59</v>
      </c>
      <c r="B395" s="312" t="s">
        <v>60</v>
      </c>
      <c r="C395" s="24">
        <v>387</v>
      </c>
      <c r="D395" s="137"/>
      <c r="E395" s="138"/>
      <c r="F395" s="56"/>
      <c r="G395" s="135"/>
      <c r="H395" s="136"/>
      <c r="I395" s="139"/>
      <c r="J395" s="57"/>
      <c r="K395" s="113"/>
      <c r="L395" s="113"/>
      <c r="M395" s="113"/>
      <c r="N395" s="113"/>
      <c r="O395" s="114">
        <f t="shared" si="222"/>
        <v>0</v>
      </c>
      <c r="P395" s="113"/>
      <c r="Q395" s="113"/>
      <c r="R395" s="113"/>
      <c r="S395" s="113"/>
      <c r="T395" s="114">
        <f t="shared" si="223"/>
        <v>0</v>
      </c>
      <c r="U395" s="113">
        <f t="shared" si="224"/>
        <v>0</v>
      </c>
      <c r="V395" s="136"/>
      <c r="W395" s="313"/>
      <c r="X395" s="313"/>
      <c r="Y395" s="313"/>
      <c r="Z395" s="117">
        <f t="shared" si="225"/>
        <v>0</v>
      </c>
      <c r="AA395" s="118">
        <f t="shared" si="226"/>
        <v>0</v>
      </c>
      <c r="AB395" s="121"/>
      <c r="AC395" s="121"/>
      <c r="AD395" s="121"/>
      <c r="AE395" s="117">
        <f t="shared" si="227"/>
        <v>0</v>
      </c>
      <c r="AF395" s="118">
        <f t="shared" si="228"/>
        <v>0</v>
      </c>
      <c r="AG395" s="120"/>
      <c r="AH395" s="120"/>
      <c r="AI395" s="121"/>
      <c r="AJ395" s="117">
        <f t="shared" si="229"/>
        <v>0</v>
      </c>
      <c r="AK395" s="119">
        <f t="shared" si="230"/>
        <v>0</v>
      </c>
      <c r="AL395" s="53"/>
      <c r="AM395" s="53"/>
      <c r="AN395" s="53"/>
      <c r="AO395" s="54">
        <f t="shared" si="231"/>
        <v>0</v>
      </c>
      <c r="AP395" s="122">
        <f t="shared" si="232"/>
        <v>0</v>
      </c>
      <c r="AQ395" s="123">
        <f t="shared" si="233"/>
        <v>0</v>
      </c>
      <c r="AR395" s="123">
        <f t="shared" si="234"/>
        <v>0</v>
      </c>
      <c r="AS395" s="313"/>
      <c r="AT395" s="313"/>
      <c r="AU395" s="314"/>
      <c r="AV395" s="125">
        <f t="shared" si="235"/>
        <v>0</v>
      </c>
      <c r="AW395" s="119">
        <f t="shared" si="236"/>
        <v>0</v>
      </c>
      <c r="AX395" s="120"/>
      <c r="AY395" s="120"/>
      <c r="AZ395" s="127"/>
      <c r="BA395" s="126">
        <f t="shared" si="237"/>
        <v>0</v>
      </c>
      <c r="BB395" s="119">
        <f t="shared" si="238"/>
        <v>0</v>
      </c>
      <c r="BC395" s="120"/>
      <c r="BD395" s="120"/>
      <c r="BE395" s="127"/>
      <c r="BF395" s="126">
        <f t="shared" si="239"/>
        <v>0</v>
      </c>
      <c r="BG395" s="119">
        <f t="shared" si="240"/>
        <v>0</v>
      </c>
      <c r="BH395" s="120"/>
      <c r="BI395" s="120"/>
      <c r="BJ395" s="127"/>
      <c r="BK395" s="126">
        <f t="shared" si="241"/>
        <v>0</v>
      </c>
      <c r="BL395" s="119">
        <f t="shared" si="242"/>
        <v>0</v>
      </c>
      <c r="BM395" s="123">
        <f t="shared" si="243"/>
        <v>0</v>
      </c>
      <c r="BN395" s="123">
        <f t="shared" si="244"/>
        <v>0</v>
      </c>
      <c r="BO395" s="126">
        <f t="shared" si="216"/>
        <v>0</v>
      </c>
      <c r="BP395" s="128">
        <f t="shared" si="245"/>
        <v>0</v>
      </c>
      <c r="BQ395" s="22"/>
      <c r="BR395" s="129"/>
      <c r="BS395" s="130"/>
      <c r="BT395" s="257" t="str">
        <f t="shared" si="246"/>
        <v/>
      </c>
      <c r="BU395" s="257" t="str">
        <f t="shared" si="247"/>
        <v/>
      </c>
      <c r="BV395" s="257" t="str">
        <f t="shared" si="248"/>
        <v/>
      </c>
      <c r="BW395" s="257" t="str">
        <f t="shared" si="249"/>
        <v/>
      </c>
      <c r="BX395" s="258">
        <f t="shared" si="250"/>
        <v>0</v>
      </c>
      <c r="BY395" s="129"/>
      <c r="BZ395" s="130"/>
      <c r="CA395" s="130" t="str">
        <f t="shared" si="218"/>
        <v/>
      </c>
      <c r="CB395" s="130" t="str">
        <f t="shared" si="219"/>
        <v/>
      </c>
      <c r="CC395" s="130" t="str">
        <f t="shared" si="220"/>
        <v/>
      </c>
      <c r="CD395" s="130" t="str">
        <f t="shared" si="221"/>
        <v/>
      </c>
      <c r="CE395" s="131">
        <f t="shared" si="217"/>
        <v>0</v>
      </c>
      <c r="CF395" s="259">
        <f t="shared" si="251"/>
        <v>0</v>
      </c>
      <c r="CG395" s="132"/>
      <c r="CH395" s="132"/>
      <c r="CI395" s="132"/>
    </row>
    <row r="396" spans="1:87" s="24" customFormat="1" ht="12.75" customHeight="1" outlineLevel="1" x14ac:dyDescent="0.2">
      <c r="A396" s="177" t="s">
        <v>59</v>
      </c>
      <c r="B396" s="312" t="s">
        <v>60</v>
      </c>
      <c r="C396" s="24">
        <v>388</v>
      </c>
      <c r="D396" s="137"/>
      <c r="E396" s="138"/>
      <c r="F396" s="56"/>
      <c r="G396" s="135"/>
      <c r="H396" s="136"/>
      <c r="I396" s="139"/>
      <c r="J396" s="57"/>
      <c r="K396" s="113"/>
      <c r="L396" s="113"/>
      <c r="M396" s="113"/>
      <c r="N396" s="113"/>
      <c r="O396" s="114">
        <f t="shared" si="222"/>
        <v>0</v>
      </c>
      <c r="P396" s="113"/>
      <c r="Q396" s="113"/>
      <c r="R396" s="113"/>
      <c r="S396" s="113"/>
      <c r="T396" s="114">
        <f t="shared" si="223"/>
        <v>0</v>
      </c>
      <c r="U396" s="113">
        <f t="shared" si="224"/>
        <v>0</v>
      </c>
      <c r="V396" s="136"/>
      <c r="W396" s="313"/>
      <c r="X396" s="313"/>
      <c r="Y396" s="313"/>
      <c r="Z396" s="117">
        <f t="shared" si="225"/>
        <v>0</v>
      </c>
      <c r="AA396" s="118">
        <f t="shared" si="226"/>
        <v>0</v>
      </c>
      <c r="AB396" s="121"/>
      <c r="AC396" s="121"/>
      <c r="AD396" s="121"/>
      <c r="AE396" s="117">
        <f t="shared" si="227"/>
        <v>0</v>
      </c>
      <c r="AF396" s="118">
        <f t="shared" si="228"/>
        <v>0</v>
      </c>
      <c r="AG396" s="120"/>
      <c r="AH396" s="120"/>
      <c r="AI396" s="121"/>
      <c r="AJ396" s="117">
        <f t="shared" si="229"/>
        <v>0</v>
      </c>
      <c r="AK396" s="119">
        <f t="shared" si="230"/>
        <v>0</v>
      </c>
      <c r="AL396" s="53"/>
      <c r="AM396" s="53"/>
      <c r="AN396" s="53"/>
      <c r="AO396" s="54">
        <f t="shared" si="231"/>
        <v>0</v>
      </c>
      <c r="AP396" s="122">
        <f t="shared" si="232"/>
        <v>0</v>
      </c>
      <c r="AQ396" s="123">
        <f t="shared" si="233"/>
        <v>0</v>
      </c>
      <c r="AR396" s="123">
        <f t="shared" si="234"/>
        <v>0</v>
      </c>
      <c r="AS396" s="313"/>
      <c r="AT396" s="313"/>
      <c r="AU396" s="314"/>
      <c r="AV396" s="125">
        <f t="shared" si="235"/>
        <v>0</v>
      </c>
      <c r="AW396" s="119">
        <f t="shared" si="236"/>
        <v>0</v>
      </c>
      <c r="AX396" s="120"/>
      <c r="AY396" s="120"/>
      <c r="AZ396" s="127"/>
      <c r="BA396" s="126">
        <f t="shared" si="237"/>
        <v>0</v>
      </c>
      <c r="BB396" s="119">
        <f t="shared" si="238"/>
        <v>0</v>
      </c>
      <c r="BC396" s="120"/>
      <c r="BD396" s="120"/>
      <c r="BE396" s="127"/>
      <c r="BF396" s="126">
        <f t="shared" si="239"/>
        <v>0</v>
      </c>
      <c r="BG396" s="119">
        <f t="shared" si="240"/>
        <v>0</v>
      </c>
      <c r="BH396" s="120"/>
      <c r="BI396" s="120"/>
      <c r="BJ396" s="127"/>
      <c r="BK396" s="126">
        <f t="shared" si="241"/>
        <v>0</v>
      </c>
      <c r="BL396" s="119">
        <f t="shared" si="242"/>
        <v>0</v>
      </c>
      <c r="BM396" s="123">
        <f t="shared" si="243"/>
        <v>0</v>
      </c>
      <c r="BN396" s="123">
        <f t="shared" si="244"/>
        <v>0</v>
      </c>
      <c r="BO396" s="126">
        <f t="shared" si="216"/>
        <v>0</v>
      </c>
      <c r="BP396" s="128">
        <f t="shared" si="245"/>
        <v>0</v>
      </c>
      <c r="BQ396" s="22"/>
      <c r="BR396" s="129"/>
      <c r="BS396" s="130"/>
      <c r="BT396" s="257" t="str">
        <f t="shared" si="246"/>
        <v/>
      </c>
      <c r="BU396" s="257" t="str">
        <f t="shared" si="247"/>
        <v/>
      </c>
      <c r="BV396" s="257" t="str">
        <f t="shared" si="248"/>
        <v/>
      </c>
      <c r="BW396" s="257" t="str">
        <f t="shared" si="249"/>
        <v/>
      </c>
      <c r="BX396" s="258">
        <f t="shared" si="250"/>
        <v>0</v>
      </c>
      <c r="BY396" s="129"/>
      <c r="BZ396" s="130"/>
      <c r="CA396" s="130" t="str">
        <f t="shared" si="218"/>
        <v/>
      </c>
      <c r="CB396" s="130" t="str">
        <f t="shared" si="219"/>
        <v/>
      </c>
      <c r="CC396" s="130" t="str">
        <f t="shared" si="220"/>
        <v/>
      </c>
      <c r="CD396" s="130" t="str">
        <f t="shared" si="221"/>
        <v/>
      </c>
      <c r="CE396" s="131">
        <f t="shared" si="217"/>
        <v>0</v>
      </c>
      <c r="CF396" s="259">
        <f t="shared" si="251"/>
        <v>0</v>
      </c>
      <c r="CG396" s="132"/>
      <c r="CH396" s="132"/>
      <c r="CI396" s="132"/>
    </row>
    <row r="397" spans="1:87" s="24" customFormat="1" ht="12.75" customHeight="1" outlineLevel="1" x14ac:dyDescent="0.2">
      <c r="A397" s="177" t="s">
        <v>59</v>
      </c>
      <c r="B397" s="312" t="s">
        <v>60</v>
      </c>
      <c r="C397" s="24">
        <v>389</v>
      </c>
      <c r="D397" s="137"/>
      <c r="E397" s="138"/>
      <c r="F397" s="56"/>
      <c r="G397" s="135"/>
      <c r="H397" s="136"/>
      <c r="I397" s="139"/>
      <c r="J397" s="57"/>
      <c r="K397" s="113"/>
      <c r="L397" s="113"/>
      <c r="M397" s="113"/>
      <c r="N397" s="113"/>
      <c r="O397" s="114">
        <f t="shared" si="222"/>
        <v>0</v>
      </c>
      <c r="P397" s="113"/>
      <c r="Q397" s="113"/>
      <c r="R397" s="113"/>
      <c r="S397" s="113"/>
      <c r="T397" s="114">
        <f t="shared" si="223"/>
        <v>0</v>
      </c>
      <c r="U397" s="113">
        <f t="shared" si="224"/>
        <v>0</v>
      </c>
      <c r="V397" s="136"/>
      <c r="W397" s="313"/>
      <c r="X397" s="313"/>
      <c r="Y397" s="313"/>
      <c r="Z397" s="117">
        <f t="shared" si="225"/>
        <v>0</v>
      </c>
      <c r="AA397" s="118">
        <f t="shared" si="226"/>
        <v>0</v>
      </c>
      <c r="AB397" s="121"/>
      <c r="AC397" s="121"/>
      <c r="AD397" s="121"/>
      <c r="AE397" s="117">
        <f t="shared" si="227"/>
        <v>0</v>
      </c>
      <c r="AF397" s="118">
        <f t="shared" si="228"/>
        <v>0</v>
      </c>
      <c r="AG397" s="120"/>
      <c r="AH397" s="120"/>
      <c r="AI397" s="121"/>
      <c r="AJ397" s="117">
        <f t="shared" si="229"/>
        <v>0</v>
      </c>
      <c r="AK397" s="119">
        <f t="shared" si="230"/>
        <v>0</v>
      </c>
      <c r="AL397" s="53"/>
      <c r="AM397" s="53"/>
      <c r="AN397" s="53"/>
      <c r="AO397" s="54">
        <f t="shared" si="231"/>
        <v>0</v>
      </c>
      <c r="AP397" s="122">
        <f t="shared" si="232"/>
        <v>0</v>
      </c>
      <c r="AQ397" s="123">
        <f t="shared" si="233"/>
        <v>0</v>
      </c>
      <c r="AR397" s="123">
        <f t="shared" si="234"/>
        <v>0</v>
      </c>
      <c r="AS397" s="313"/>
      <c r="AT397" s="313"/>
      <c r="AU397" s="314"/>
      <c r="AV397" s="125">
        <f t="shared" si="235"/>
        <v>0</v>
      </c>
      <c r="AW397" s="119">
        <f t="shared" si="236"/>
        <v>0</v>
      </c>
      <c r="AX397" s="120"/>
      <c r="AY397" s="120"/>
      <c r="AZ397" s="127"/>
      <c r="BA397" s="126">
        <f t="shared" si="237"/>
        <v>0</v>
      </c>
      <c r="BB397" s="119">
        <f t="shared" si="238"/>
        <v>0</v>
      </c>
      <c r="BC397" s="120"/>
      <c r="BD397" s="120"/>
      <c r="BE397" s="127"/>
      <c r="BF397" s="126">
        <f t="shared" si="239"/>
        <v>0</v>
      </c>
      <c r="BG397" s="119">
        <f t="shared" si="240"/>
        <v>0</v>
      </c>
      <c r="BH397" s="120"/>
      <c r="BI397" s="120"/>
      <c r="BJ397" s="127"/>
      <c r="BK397" s="126">
        <f t="shared" si="241"/>
        <v>0</v>
      </c>
      <c r="BL397" s="119">
        <f t="shared" si="242"/>
        <v>0</v>
      </c>
      <c r="BM397" s="123">
        <f t="shared" si="243"/>
        <v>0</v>
      </c>
      <c r="BN397" s="123">
        <f t="shared" si="244"/>
        <v>0</v>
      </c>
      <c r="BO397" s="126">
        <f t="shared" si="216"/>
        <v>0</v>
      </c>
      <c r="BP397" s="128">
        <f t="shared" si="245"/>
        <v>0</v>
      </c>
      <c r="BQ397" s="22"/>
      <c r="BR397" s="129"/>
      <c r="BS397" s="130"/>
      <c r="BT397" s="257" t="str">
        <f t="shared" si="246"/>
        <v/>
      </c>
      <c r="BU397" s="257" t="str">
        <f t="shared" si="247"/>
        <v/>
      </c>
      <c r="BV397" s="257" t="str">
        <f t="shared" si="248"/>
        <v/>
      </c>
      <c r="BW397" s="257" t="str">
        <f t="shared" si="249"/>
        <v/>
      </c>
      <c r="BX397" s="258">
        <f t="shared" si="250"/>
        <v>0</v>
      </c>
      <c r="BY397" s="129"/>
      <c r="BZ397" s="130"/>
      <c r="CA397" s="130" t="str">
        <f t="shared" si="218"/>
        <v/>
      </c>
      <c r="CB397" s="130" t="str">
        <f t="shared" si="219"/>
        <v/>
      </c>
      <c r="CC397" s="130" t="str">
        <f t="shared" si="220"/>
        <v/>
      </c>
      <c r="CD397" s="130" t="str">
        <f t="shared" si="221"/>
        <v/>
      </c>
      <c r="CE397" s="131">
        <f t="shared" si="217"/>
        <v>0</v>
      </c>
      <c r="CF397" s="259">
        <f t="shared" si="251"/>
        <v>0</v>
      </c>
      <c r="CG397" s="132"/>
      <c r="CH397" s="132"/>
      <c r="CI397" s="132"/>
    </row>
    <row r="398" spans="1:87" s="24" customFormat="1" ht="12.75" customHeight="1" outlineLevel="1" x14ac:dyDescent="0.2">
      <c r="A398" s="177" t="s">
        <v>59</v>
      </c>
      <c r="B398" s="312" t="s">
        <v>60</v>
      </c>
      <c r="C398" s="24">
        <v>390</v>
      </c>
      <c r="D398" s="137"/>
      <c r="E398" s="138"/>
      <c r="F398" s="56"/>
      <c r="G398" s="135"/>
      <c r="H398" s="136"/>
      <c r="I398" s="139"/>
      <c r="J398" s="57"/>
      <c r="K398" s="113"/>
      <c r="L398" s="113"/>
      <c r="M398" s="113"/>
      <c r="N398" s="113"/>
      <c r="O398" s="114">
        <f t="shared" si="222"/>
        <v>0</v>
      </c>
      <c r="P398" s="113"/>
      <c r="Q398" s="113"/>
      <c r="R398" s="113"/>
      <c r="S398" s="113"/>
      <c r="T398" s="114">
        <f t="shared" si="223"/>
        <v>0</v>
      </c>
      <c r="U398" s="113">
        <f t="shared" si="224"/>
        <v>0</v>
      </c>
      <c r="V398" s="136"/>
      <c r="W398" s="313"/>
      <c r="X398" s="313"/>
      <c r="Y398" s="313"/>
      <c r="Z398" s="117">
        <f t="shared" si="225"/>
        <v>0</v>
      </c>
      <c r="AA398" s="118">
        <f t="shared" si="226"/>
        <v>0</v>
      </c>
      <c r="AB398" s="121"/>
      <c r="AC398" s="121"/>
      <c r="AD398" s="121"/>
      <c r="AE398" s="117">
        <f t="shared" si="227"/>
        <v>0</v>
      </c>
      <c r="AF398" s="118">
        <f t="shared" si="228"/>
        <v>0</v>
      </c>
      <c r="AG398" s="120"/>
      <c r="AH398" s="120"/>
      <c r="AI398" s="121"/>
      <c r="AJ398" s="117">
        <f t="shared" si="229"/>
        <v>0</v>
      </c>
      <c r="AK398" s="119">
        <f t="shared" si="230"/>
        <v>0</v>
      </c>
      <c r="AL398" s="53"/>
      <c r="AM398" s="53"/>
      <c r="AN398" s="53"/>
      <c r="AO398" s="54">
        <f t="shared" si="231"/>
        <v>0</v>
      </c>
      <c r="AP398" s="122">
        <f t="shared" si="232"/>
        <v>0</v>
      </c>
      <c r="AQ398" s="123">
        <f t="shared" si="233"/>
        <v>0</v>
      </c>
      <c r="AR398" s="123">
        <f t="shared" si="234"/>
        <v>0</v>
      </c>
      <c r="AS398" s="313"/>
      <c r="AT398" s="313"/>
      <c r="AU398" s="314"/>
      <c r="AV398" s="125">
        <f t="shared" si="235"/>
        <v>0</v>
      </c>
      <c r="AW398" s="119">
        <f t="shared" si="236"/>
        <v>0</v>
      </c>
      <c r="AX398" s="120"/>
      <c r="AY398" s="120"/>
      <c r="AZ398" s="127"/>
      <c r="BA398" s="126">
        <f t="shared" si="237"/>
        <v>0</v>
      </c>
      <c r="BB398" s="119">
        <f t="shared" si="238"/>
        <v>0</v>
      </c>
      <c r="BC398" s="120"/>
      <c r="BD398" s="120"/>
      <c r="BE398" s="127"/>
      <c r="BF398" s="126">
        <f t="shared" si="239"/>
        <v>0</v>
      </c>
      <c r="BG398" s="119">
        <f t="shared" si="240"/>
        <v>0</v>
      </c>
      <c r="BH398" s="120"/>
      <c r="BI398" s="120"/>
      <c r="BJ398" s="127"/>
      <c r="BK398" s="126">
        <f t="shared" si="241"/>
        <v>0</v>
      </c>
      <c r="BL398" s="119">
        <f t="shared" si="242"/>
        <v>0</v>
      </c>
      <c r="BM398" s="123">
        <f t="shared" si="243"/>
        <v>0</v>
      </c>
      <c r="BN398" s="123">
        <f t="shared" si="244"/>
        <v>0</v>
      </c>
      <c r="BO398" s="126">
        <f>J398+AQ398-BM398</f>
        <v>0</v>
      </c>
      <c r="BP398" s="128">
        <f t="shared" si="245"/>
        <v>0</v>
      </c>
      <c r="BQ398" s="22"/>
      <c r="BR398" s="129"/>
      <c r="BS398" s="130"/>
      <c r="BT398" s="257" t="str">
        <f t="shared" si="246"/>
        <v/>
      </c>
      <c r="BU398" s="257" t="str">
        <f t="shared" si="247"/>
        <v/>
      </c>
      <c r="BV398" s="257" t="str">
        <f t="shared" si="248"/>
        <v/>
      </c>
      <c r="BW398" s="257" t="str">
        <f t="shared" si="249"/>
        <v/>
      </c>
      <c r="BX398" s="258">
        <f t="shared" si="250"/>
        <v>0</v>
      </c>
      <c r="BY398" s="129"/>
      <c r="BZ398" s="130"/>
      <c r="CA398" s="130" t="str">
        <f t="shared" si="218"/>
        <v/>
      </c>
      <c r="CB398" s="130" t="str">
        <f t="shared" si="219"/>
        <v/>
      </c>
      <c r="CC398" s="130" t="str">
        <f t="shared" si="220"/>
        <v/>
      </c>
      <c r="CD398" s="130" t="str">
        <f t="shared" si="221"/>
        <v/>
      </c>
      <c r="CE398" s="131">
        <f t="shared" si="217"/>
        <v>0</v>
      </c>
      <c r="CF398" s="259">
        <f t="shared" si="251"/>
        <v>0</v>
      </c>
      <c r="CG398" s="132"/>
      <c r="CH398" s="132"/>
      <c r="CI398" s="132"/>
    </row>
    <row r="399" spans="1:87" s="24" customFormat="1" ht="12.75" customHeight="1" outlineLevel="1" x14ac:dyDescent="0.2">
      <c r="A399" s="177" t="s">
        <v>59</v>
      </c>
      <c r="B399" s="312" t="s">
        <v>60</v>
      </c>
      <c r="C399" s="24">
        <v>391</v>
      </c>
      <c r="D399" s="137"/>
      <c r="E399" s="138"/>
      <c r="F399" s="56"/>
      <c r="G399" s="135"/>
      <c r="H399" s="136"/>
      <c r="I399" s="139"/>
      <c r="J399" s="57"/>
      <c r="K399" s="113"/>
      <c r="L399" s="113"/>
      <c r="M399" s="113"/>
      <c r="N399" s="113"/>
      <c r="O399" s="114">
        <f t="shared" si="222"/>
        <v>0</v>
      </c>
      <c r="P399" s="113"/>
      <c r="Q399" s="113"/>
      <c r="R399" s="113"/>
      <c r="S399" s="113"/>
      <c r="T399" s="114">
        <f t="shared" si="223"/>
        <v>0</v>
      </c>
      <c r="U399" s="113">
        <f t="shared" si="224"/>
        <v>0</v>
      </c>
      <c r="V399" s="136"/>
      <c r="W399" s="313"/>
      <c r="X399" s="313"/>
      <c r="Y399" s="313"/>
      <c r="Z399" s="117">
        <f t="shared" si="225"/>
        <v>0</v>
      </c>
      <c r="AA399" s="118">
        <f t="shared" si="226"/>
        <v>0</v>
      </c>
      <c r="AB399" s="121"/>
      <c r="AC399" s="121"/>
      <c r="AD399" s="121"/>
      <c r="AE399" s="117">
        <f t="shared" si="227"/>
        <v>0</v>
      </c>
      <c r="AF399" s="118">
        <f t="shared" si="228"/>
        <v>0</v>
      </c>
      <c r="AG399" s="120"/>
      <c r="AH399" s="120"/>
      <c r="AI399" s="121"/>
      <c r="AJ399" s="117">
        <f t="shared" si="229"/>
        <v>0</v>
      </c>
      <c r="AK399" s="119">
        <f t="shared" si="230"/>
        <v>0</v>
      </c>
      <c r="AL399" s="53"/>
      <c r="AM399" s="53"/>
      <c r="AN399" s="53"/>
      <c r="AO399" s="54">
        <f t="shared" si="231"/>
        <v>0</v>
      </c>
      <c r="AP399" s="122">
        <f t="shared" si="232"/>
        <v>0</v>
      </c>
      <c r="AQ399" s="123">
        <f t="shared" si="233"/>
        <v>0</v>
      </c>
      <c r="AR399" s="123">
        <f t="shared" si="234"/>
        <v>0</v>
      </c>
      <c r="AS399" s="313"/>
      <c r="AT399" s="313"/>
      <c r="AU399" s="314"/>
      <c r="AV399" s="125">
        <f t="shared" si="235"/>
        <v>0</v>
      </c>
      <c r="AW399" s="119">
        <f t="shared" si="236"/>
        <v>0</v>
      </c>
      <c r="AX399" s="120"/>
      <c r="AY399" s="120"/>
      <c r="AZ399" s="127"/>
      <c r="BA399" s="126">
        <f t="shared" si="237"/>
        <v>0</v>
      </c>
      <c r="BB399" s="119">
        <f t="shared" si="238"/>
        <v>0</v>
      </c>
      <c r="BC399" s="120"/>
      <c r="BD399" s="120"/>
      <c r="BE399" s="127"/>
      <c r="BF399" s="126">
        <f t="shared" si="239"/>
        <v>0</v>
      </c>
      <c r="BG399" s="119">
        <f t="shared" si="240"/>
        <v>0</v>
      </c>
      <c r="BH399" s="120"/>
      <c r="BI399" s="120"/>
      <c r="BJ399" s="127"/>
      <c r="BK399" s="126">
        <f t="shared" si="241"/>
        <v>0</v>
      </c>
      <c r="BL399" s="119">
        <f t="shared" si="242"/>
        <v>0</v>
      </c>
      <c r="BM399" s="123">
        <f t="shared" si="243"/>
        <v>0</v>
      </c>
      <c r="BN399" s="123">
        <f t="shared" si="244"/>
        <v>0</v>
      </c>
      <c r="BO399" s="126">
        <f>J399+AQ399-BM399</f>
        <v>0</v>
      </c>
      <c r="BP399" s="128">
        <f t="shared" si="245"/>
        <v>0</v>
      </c>
      <c r="BQ399" s="22"/>
      <c r="BR399" s="129"/>
      <c r="BS399" s="130"/>
      <c r="BT399" s="257" t="str">
        <f t="shared" si="246"/>
        <v/>
      </c>
      <c r="BU399" s="257" t="str">
        <f t="shared" si="247"/>
        <v/>
      </c>
      <c r="BV399" s="257" t="str">
        <f t="shared" si="248"/>
        <v/>
      </c>
      <c r="BW399" s="257" t="str">
        <f t="shared" si="249"/>
        <v/>
      </c>
      <c r="BX399" s="258">
        <f t="shared" si="250"/>
        <v>0</v>
      </c>
      <c r="BY399" s="129"/>
      <c r="BZ399" s="130"/>
      <c r="CA399" s="130" t="str">
        <f t="shared" si="218"/>
        <v/>
      </c>
      <c r="CB399" s="130" t="str">
        <f t="shared" si="219"/>
        <v/>
      </c>
      <c r="CC399" s="130" t="str">
        <f t="shared" si="220"/>
        <v/>
      </c>
      <c r="CD399" s="130" t="str">
        <f t="shared" si="221"/>
        <v/>
      </c>
      <c r="CE399" s="131">
        <f t="shared" si="217"/>
        <v>0</v>
      </c>
      <c r="CF399" s="259">
        <f t="shared" si="251"/>
        <v>0</v>
      </c>
      <c r="CG399" s="132"/>
      <c r="CH399" s="132"/>
      <c r="CI399" s="132"/>
    </row>
    <row r="400" spans="1:87" s="24" customFormat="1" ht="12.75" customHeight="1" outlineLevel="1" x14ac:dyDescent="0.2">
      <c r="A400" s="177" t="s">
        <v>59</v>
      </c>
      <c r="B400" s="312" t="s">
        <v>60</v>
      </c>
      <c r="C400" s="24">
        <v>392</v>
      </c>
      <c r="D400" s="137"/>
      <c r="E400" s="138"/>
      <c r="F400" s="56"/>
      <c r="G400" s="135"/>
      <c r="H400" s="136"/>
      <c r="I400" s="139"/>
      <c r="J400" s="57"/>
      <c r="K400" s="113"/>
      <c r="L400" s="113"/>
      <c r="M400" s="113"/>
      <c r="N400" s="113"/>
      <c r="O400" s="114">
        <f t="shared" si="222"/>
        <v>0</v>
      </c>
      <c r="P400" s="113"/>
      <c r="Q400" s="113"/>
      <c r="R400" s="113"/>
      <c r="S400" s="113"/>
      <c r="T400" s="114">
        <f t="shared" si="223"/>
        <v>0</v>
      </c>
      <c r="U400" s="113">
        <f t="shared" si="224"/>
        <v>0</v>
      </c>
      <c r="V400" s="136"/>
      <c r="W400" s="313"/>
      <c r="X400" s="313"/>
      <c r="Y400" s="313"/>
      <c r="Z400" s="117">
        <f t="shared" si="225"/>
        <v>0</v>
      </c>
      <c r="AA400" s="118">
        <f t="shared" si="226"/>
        <v>0</v>
      </c>
      <c r="AB400" s="121"/>
      <c r="AC400" s="121"/>
      <c r="AD400" s="121"/>
      <c r="AE400" s="117">
        <f t="shared" si="227"/>
        <v>0</v>
      </c>
      <c r="AF400" s="118">
        <f t="shared" si="228"/>
        <v>0</v>
      </c>
      <c r="AG400" s="120"/>
      <c r="AH400" s="120"/>
      <c r="AI400" s="121"/>
      <c r="AJ400" s="117">
        <f t="shared" si="229"/>
        <v>0</v>
      </c>
      <c r="AK400" s="119">
        <f t="shared" si="230"/>
        <v>0</v>
      </c>
      <c r="AL400" s="53"/>
      <c r="AM400" s="53"/>
      <c r="AN400" s="53"/>
      <c r="AO400" s="54">
        <f t="shared" si="231"/>
        <v>0</v>
      </c>
      <c r="AP400" s="122">
        <f t="shared" si="232"/>
        <v>0</v>
      </c>
      <c r="AQ400" s="123">
        <f t="shared" si="233"/>
        <v>0</v>
      </c>
      <c r="AR400" s="123">
        <f t="shared" si="234"/>
        <v>0</v>
      </c>
      <c r="AS400" s="313"/>
      <c r="AT400" s="313"/>
      <c r="AU400" s="314"/>
      <c r="AV400" s="125">
        <f t="shared" si="235"/>
        <v>0</v>
      </c>
      <c r="AW400" s="119">
        <f t="shared" si="236"/>
        <v>0</v>
      </c>
      <c r="AX400" s="120"/>
      <c r="AY400" s="120"/>
      <c r="AZ400" s="127"/>
      <c r="BA400" s="126">
        <f t="shared" si="237"/>
        <v>0</v>
      </c>
      <c r="BB400" s="119">
        <f t="shared" si="238"/>
        <v>0</v>
      </c>
      <c r="BC400" s="120"/>
      <c r="BD400" s="120"/>
      <c r="BE400" s="127"/>
      <c r="BF400" s="126">
        <f t="shared" si="239"/>
        <v>0</v>
      </c>
      <c r="BG400" s="119">
        <f t="shared" si="240"/>
        <v>0</v>
      </c>
      <c r="BH400" s="120"/>
      <c r="BI400" s="120"/>
      <c r="BJ400" s="127"/>
      <c r="BK400" s="126">
        <f t="shared" si="241"/>
        <v>0</v>
      </c>
      <c r="BL400" s="119">
        <f t="shared" si="242"/>
        <v>0</v>
      </c>
      <c r="BM400" s="123">
        <f t="shared" si="243"/>
        <v>0</v>
      </c>
      <c r="BN400" s="123">
        <f t="shared" si="244"/>
        <v>0</v>
      </c>
      <c r="BO400" s="126">
        <f>J400+AQ400-BM400</f>
        <v>0</v>
      </c>
      <c r="BP400" s="128">
        <f t="shared" si="245"/>
        <v>0</v>
      </c>
      <c r="BQ400" s="22"/>
      <c r="BR400" s="129"/>
      <c r="BS400" s="130"/>
      <c r="BT400" s="257" t="str">
        <f t="shared" si="246"/>
        <v/>
      </c>
      <c r="BU400" s="257" t="str">
        <f t="shared" si="247"/>
        <v/>
      </c>
      <c r="BV400" s="257" t="str">
        <f t="shared" si="248"/>
        <v/>
      </c>
      <c r="BW400" s="257" t="str">
        <f t="shared" si="249"/>
        <v/>
      </c>
      <c r="BX400" s="258">
        <f t="shared" si="250"/>
        <v>0</v>
      </c>
      <c r="BY400" s="129"/>
      <c r="BZ400" s="130"/>
      <c r="CA400" s="130" t="str">
        <f t="shared" si="218"/>
        <v/>
      </c>
      <c r="CB400" s="130" t="str">
        <f t="shared" si="219"/>
        <v/>
      </c>
      <c r="CC400" s="130" t="str">
        <f t="shared" si="220"/>
        <v/>
      </c>
      <c r="CD400" s="130" t="str">
        <f t="shared" si="221"/>
        <v/>
      </c>
      <c r="CE400" s="131">
        <f t="shared" si="217"/>
        <v>0</v>
      </c>
      <c r="CF400" s="259">
        <f t="shared" si="251"/>
        <v>0</v>
      </c>
      <c r="CG400" s="132"/>
      <c r="CH400" s="132"/>
      <c r="CI400" s="132"/>
    </row>
    <row r="401" spans="4:87" s="24" customFormat="1" ht="16.5" customHeight="1" thickBot="1" x14ac:dyDescent="0.25">
      <c r="D401" s="140"/>
      <c r="E401" s="141"/>
      <c r="F401" s="58"/>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2"/>
      <c r="AC401" s="142"/>
      <c r="AD401" s="142"/>
      <c r="AE401" s="142"/>
      <c r="AF401" s="142"/>
      <c r="AG401" s="142"/>
      <c r="AH401" s="142"/>
      <c r="AI401" s="142"/>
      <c r="AJ401" s="142"/>
      <c r="AK401" s="142"/>
      <c r="AL401" s="142"/>
      <c r="AM401" s="142"/>
      <c r="AN401" s="142"/>
      <c r="AO401" s="142"/>
      <c r="AP401" s="142"/>
      <c r="AQ401" s="142"/>
      <c r="AR401" s="142"/>
      <c r="AS401" s="142"/>
      <c r="AT401" s="142"/>
      <c r="AU401" s="316"/>
      <c r="AV401" s="145"/>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22"/>
      <c r="BR401" s="145"/>
      <c r="BS401" s="142"/>
      <c r="BT401" s="142"/>
      <c r="BU401" s="142"/>
      <c r="BV401" s="142"/>
      <c r="BW401" s="142"/>
      <c r="BX401" s="146"/>
      <c r="BY401" s="145"/>
      <c r="BZ401" s="142"/>
      <c r="CA401" s="142"/>
      <c r="CB401" s="142"/>
      <c r="CC401" s="142"/>
      <c r="CD401" s="142"/>
      <c r="CE401" s="146"/>
      <c r="CF401" s="147"/>
      <c r="CG401" s="142"/>
      <c r="CH401" s="142"/>
      <c r="CI401" s="142"/>
    </row>
    <row r="402" spans="4:87" s="157" customFormat="1" ht="12.75" customHeight="1" thickBot="1" x14ac:dyDescent="0.25">
      <c r="D402" s="148" t="s">
        <v>79</v>
      </c>
      <c r="E402" s="149"/>
      <c r="F402" s="59"/>
      <c r="G402" s="150"/>
      <c r="H402" s="151"/>
      <c r="I402" s="152"/>
      <c r="J402" s="60">
        <f t="shared" ref="J402:U402" si="252">+SUBTOTAL(9,J9:J401)</f>
        <v>76.45</v>
      </c>
      <c r="K402" s="153">
        <f t="shared" si="252"/>
        <v>0</v>
      </c>
      <c r="L402" s="153">
        <f t="shared" si="252"/>
        <v>27.5</v>
      </c>
      <c r="M402" s="153">
        <f t="shared" si="252"/>
        <v>90</v>
      </c>
      <c r="N402" s="153">
        <f t="shared" si="252"/>
        <v>0</v>
      </c>
      <c r="O402" s="153">
        <f t="shared" si="252"/>
        <v>117.5</v>
      </c>
      <c r="P402" s="153">
        <f t="shared" si="252"/>
        <v>76.45</v>
      </c>
      <c r="Q402" s="153">
        <f t="shared" si="252"/>
        <v>0</v>
      </c>
      <c r="R402" s="153">
        <f t="shared" si="252"/>
        <v>27.5</v>
      </c>
      <c r="S402" s="153">
        <f t="shared" si="252"/>
        <v>70</v>
      </c>
      <c r="T402" s="153">
        <f t="shared" si="252"/>
        <v>173.95</v>
      </c>
      <c r="U402" s="153">
        <f t="shared" si="252"/>
        <v>20</v>
      </c>
      <c r="V402" s="151"/>
      <c r="W402" s="154">
        <f t="shared" ref="W402:BO402" si="253">+SUBTOTAL(9,W9:W401)</f>
        <v>0</v>
      </c>
      <c r="X402" s="154">
        <f t="shared" si="253"/>
        <v>0</v>
      </c>
      <c r="Y402" s="154">
        <f t="shared" si="253"/>
        <v>0</v>
      </c>
      <c r="Z402" s="154">
        <f t="shared" si="253"/>
        <v>0</v>
      </c>
      <c r="AA402" s="154">
        <f t="shared" si="253"/>
        <v>0</v>
      </c>
      <c r="AB402" s="154">
        <f t="shared" si="253"/>
        <v>0</v>
      </c>
      <c r="AC402" s="154">
        <f t="shared" si="253"/>
        <v>0</v>
      </c>
      <c r="AD402" s="154">
        <f t="shared" si="253"/>
        <v>0</v>
      </c>
      <c r="AE402" s="154">
        <f t="shared" si="253"/>
        <v>0</v>
      </c>
      <c r="AF402" s="154">
        <f t="shared" si="253"/>
        <v>-27.5</v>
      </c>
      <c r="AG402" s="154">
        <f t="shared" si="253"/>
        <v>0</v>
      </c>
      <c r="AH402" s="154">
        <f t="shared" si="253"/>
        <v>0</v>
      </c>
      <c r="AI402" s="154">
        <f t="shared" si="253"/>
        <v>0</v>
      </c>
      <c r="AJ402" s="154">
        <f t="shared" si="253"/>
        <v>0</v>
      </c>
      <c r="AK402" s="154">
        <f t="shared" si="253"/>
        <v>-90</v>
      </c>
      <c r="AL402" s="154">
        <f t="shared" si="253"/>
        <v>0</v>
      </c>
      <c r="AM402" s="154">
        <f t="shared" si="253"/>
        <v>0</v>
      </c>
      <c r="AN402" s="154">
        <f t="shared" si="253"/>
        <v>117.5</v>
      </c>
      <c r="AO402" s="154">
        <f t="shared" si="253"/>
        <v>117.5</v>
      </c>
      <c r="AP402" s="154">
        <f t="shared" si="253"/>
        <v>117.5</v>
      </c>
      <c r="AQ402" s="154">
        <f t="shared" si="253"/>
        <v>117.5</v>
      </c>
      <c r="AR402" s="154">
        <f t="shared" si="253"/>
        <v>0</v>
      </c>
      <c r="AS402" s="154">
        <f t="shared" si="253"/>
        <v>56.38073</v>
      </c>
      <c r="AT402" s="154">
        <f t="shared" si="253"/>
        <v>0</v>
      </c>
      <c r="AU402" s="154">
        <f t="shared" si="253"/>
        <v>19.82968</v>
      </c>
      <c r="AV402" s="154">
        <f t="shared" si="253"/>
        <v>76.210409999999996</v>
      </c>
      <c r="AW402" s="154">
        <f t="shared" si="253"/>
        <v>-0.23958999999999708</v>
      </c>
      <c r="AX402" s="154">
        <f t="shared" si="253"/>
        <v>0</v>
      </c>
      <c r="AY402" s="154">
        <f t="shared" si="253"/>
        <v>0</v>
      </c>
      <c r="AZ402" s="154">
        <f t="shared" si="253"/>
        <v>0</v>
      </c>
      <c r="BA402" s="154">
        <f t="shared" si="253"/>
        <v>0</v>
      </c>
      <c r="BB402" s="154">
        <f t="shared" si="253"/>
        <v>0</v>
      </c>
      <c r="BC402" s="154">
        <f t="shared" si="253"/>
        <v>0</v>
      </c>
      <c r="BD402" s="154">
        <f t="shared" si="253"/>
        <v>0</v>
      </c>
      <c r="BE402" s="154">
        <f t="shared" si="253"/>
        <v>0</v>
      </c>
      <c r="BF402" s="154">
        <f t="shared" si="253"/>
        <v>0</v>
      </c>
      <c r="BG402" s="154">
        <f t="shared" si="253"/>
        <v>-27.5</v>
      </c>
      <c r="BH402" s="154">
        <f t="shared" si="253"/>
        <v>0</v>
      </c>
      <c r="BI402" s="154">
        <f t="shared" si="253"/>
        <v>0</v>
      </c>
      <c r="BJ402" s="154">
        <f t="shared" si="253"/>
        <v>0</v>
      </c>
      <c r="BK402" s="154">
        <f t="shared" si="253"/>
        <v>0</v>
      </c>
      <c r="BL402" s="154">
        <f t="shared" si="253"/>
        <v>-70</v>
      </c>
      <c r="BM402" s="154">
        <f t="shared" si="253"/>
        <v>76.210409999999996</v>
      </c>
      <c r="BN402" s="154">
        <f t="shared" si="253"/>
        <v>-97.739589999999993</v>
      </c>
      <c r="BO402" s="154">
        <f t="shared" si="253"/>
        <v>117.5</v>
      </c>
      <c r="BP402" s="154">
        <f>+SUBTOTAL(9,BP9:BP401)</f>
        <v>97.5</v>
      </c>
      <c r="BQ402" s="155"/>
      <c r="BR402" s="60"/>
      <c r="BS402" s="154">
        <f>+SUBTOTAL(9,BS9:BS401)</f>
        <v>0</v>
      </c>
      <c r="BT402" s="154">
        <f>+SUBTOTAL(9,BT9:BT401)</f>
        <v>0</v>
      </c>
      <c r="BU402" s="154">
        <f t="shared" ref="BU402:CI402" si="254">+SUBTOTAL(9,BU9:BU401)</f>
        <v>0</v>
      </c>
      <c r="BV402" s="154">
        <f>+SUBTOTAL(9,BV9:BV401)</f>
        <v>0</v>
      </c>
      <c r="BW402" s="154">
        <f t="shared" si="254"/>
        <v>0</v>
      </c>
      <c r="BX402" s="154">
        <f t="shared" si="254"/>
        <v>0</v>
      </c>
      <c r="BY402" s="154"/>
      <c r="BZ402" s="154">
        <f>+SUBTOTAL(9,BZ9:BZ401)</f>
        <v>117.5</v>
      </c>
      <c r="CA402" s="154">
        <f t="shared" si="254"/>
        <v>117.5</v>
      </c>
      <c r="CB402" s="154">
        <f t="shared" si="254"/>
        <v>0</v>
      </c>
      <c r="CC402" s="154">
        <f t="shared" si="254"/>
        <v>0</v>
      </c>
      <c r="CD402" s="154">
        <f t="shared" si="254"/>
        <v>0</v>
      </c>
      <c r="CE402" s="154">
        <f t="shared" si="254"/>
        <v>117.5</v>
      </c>
      <c r="CF402" s="156">
        <f t="shared" si="254"/>
        <v>0</v>
      </c>
      <c r="CG402" s="154">
        <f t="shared" si="254"/>
        <v>0</v>
      </c>
      <c r="CH402" s="154">
        <f t="shared" si="254"/>
        <v>0</v>
      </c>
      <c r="CI402" s="154">
        <f t="shared" si="254"/>
        <v>0</v>
      </c>
    </row>
    <row r="403" spans="4:87" s="195" customFormat="1" ht="12.6" customHeight="1" x14ac:dyDescent="0.2">
      <c r="E403" s="264"/>
      <c r="F403" s="265"/>
      <c r="G403" s="266"/>
      <c r="H403" s="267"/>
      <c r="I403" s="268"/>
      <c r="J403" s="269"/>
      <c r="K403" s="63"/>
      <c r="L403" s="63"/>
      <c r="M403" s="63"/>
      <c r="N403" s="63"/>
      <c r="O403" s="63"/>
      <c r="P403" s="63"/>
      <c r="Q403" s="63"/>
      <c r="R403" s="63"/>
      <c r="S403" s="63"/>
      <c r="T403" s="63"/>
      <c r="U403" s="64"/>
      <c r="V403" s="267"/>
      <c r="W403" s="270"/>
      <c r="X403" s="270"/>
      <c r="Y403" s="270"/>
      <c r="Z403" s="270"/>
      <c r="AA403" s="270"/>
      <c r="AB403" s="271"/>
      <c r="AC403" s="270"/>
      <c r="AD403" s="272"/>
      <c r="AE403" s="272"/>
      <c r="AF403" s="272"/>
      <c r="AG403" s="272"/>
      <c r="AH403" s="272"/>
      <c r="AI403" s="270"/>
      <c r="AJ403" s="270"/>
      <c r="AK403" s="272"/>
      <c r="AL403" s="272"/>
      <c r="AM403" s="272"/>
      <c r="AN403" s="272"/>
      <c r="AO403" s="272"/>
      <c r="AP403" s="273"/>
      <c r="AQ403" s="272"/>
      <c r="AR403" s="272"/>
      <c r="AS403" s="274"/>
      <c r="AT403" s="272"/>
      <c r="AU403" s="273"/>
      <c r="AV403" s="272"/>
      <c r="AW403" s="275"/>
      <c r="AX403" s="276"/>
      <c r="BQ403" s="218"/>
      <c r="BR403" s="218"/>
      <c r="BS403" s="328"/>
      <c r="BT403" s="328"/>
      <c r="BU403" s="272"/>
      <c r="BV403" s="272"/>
      <c r="BW403" s="328"/>
      <c r="BX403" s="328"/>
      <c r="BY403" s="328"/>
      <c r="BZ403" s="328"/>
      <c r="CA403" s="328"/>
      <c r="CB403" s="328"/>
      <c r="CC403" s="328"/>
      <c r="CD403" s="328"/>
      <c r="CE403" s="328"/>
      <c r="CF403" s="328"/>
      <c r="CG403" s="328"/>
      <c r="CH403" s="328"/>
      <c r="CI403" s="328"/>
    </row>
    <row r="404" spans="4:87" s="195" customFormat="1" ht="12" hidden="1" customHeight="1" outlineLevel="1" x14ac:dyDescent="0.2">
      <c r="E404" s="264"/>
      <c r="F404" s="265"/>
      <c r="G404" s="266"/>
      <c r="H404" s="267"/>
      <c r="I404" s="268"/>
      <c r="J404" s="64"/>
      <c r="K404" s="64"/>
      <c r="L404" s="64"/>
      <c r="M404" s="64"/>
      <c r="N404" s="64"/>
      <c r="O404" s="63"/>
      <c r="P404" s="64"/>
      <c r="Q404" s="64"/>
      <c r="R404" s="64"/>
      <c r="S404" s="64"/>
      <c r="T404" s="63"/>
      <c r="U404" s="64"/>
      <c r="V404" s="267"/>
      <c r="W404" s="275"/>
      <c r="X404" s="275"/>
      <c r="Y404" s="275"/>
      <c r="Z404" s="275"/>
      <c r="AA404" s="275"/>
      <c r="AB404" s="277"/>
      <c r="AC404" s="63"/>
      <c r="AD404" s="275"/>
      <c r="AE404" s="275"/>
      <c r="AF404" s="275"/>
      <c r="AG404" s="275"/>
      <c r="AH404" s="275"/>
      <c r="AI404" s="272"/>
      <c r="AJ404" s="63"/>
      <c r="AK404" s="269"/>
      <c r="AL404" s="275"/>
      <c r="AM404" s="275"/>
      <c r="AN404" s="275"/>
      <c r="AO404" s="275"/>
      <c r="AP404" s="275"/>
      <c r="AQ404" s="275"/>
      <c r="AR404" s="275"/>
      <c r="AS404" s="275"/>
      <c r="AT404" s="275"/>
      <c r="AU404" s="275"/>
      <c r="AV404" s="272"/>
      <c r="AW404" s="275"/>
      <c r="AX404" s="276"/>
      <c r="BQ404" s="218"/>
      <c r="BR404" s="218"/>
      <c r="BS404" s="328"/>
      <c r="BT404" s="328"/>
      <c r="BU404" s="272"/>
      <c r="BV404" s="272"/>
      <c r="BW404" s="328"/>
      <c r="BX404" s="328"/>
      <c r="BY404" s="328"/>
      <c r="BZ404" s="328"/>
      <c r="CA404" s="328"/>
      <c r="CB404" s="328"/>
      <c r="CC404" s="328"/>
      <c r="CD404" s="328"/>
      <c r="CE404" s="328"/>
      <c r="CF404" s="328"/>
      <c r="CG404" s="328"/>
      <c r="CH404" s="328"/>
      <c r="CI404" s="328"/>
    </row>
    <row r="405" spans="4:87" s="195" customFormat="1" ht="12" hidden="1" customHeight="1" outlineLevel="1" x14ac:dyDescent="0.2">
      <c r="E405" s="264"/>
      <c r="F405" s="265"/>
      <c r="G405" s="266"/>
      <c r="H405" s="267"/>
      <c r="I405" s="268"/>
      <c r="J405" s="64"/>
      <c r="K405" s="64"/>
      <c r="L405" s="64"/>
      <c r="M405" s="64"/>
      <c r="N405" s="64"/>
      <c r="O405" s="63"/>
      <c r="P405" s="64"/>
      <c r="Q405" s="64"/>
      <c r="R405" s="64"/>
      <c r="S405" s="64"/>
      <c r="T405" s="63"/>
      <c r="U405" s="64"/>
      <c r="V405" s="267"/>
      <c r="W405" s="275"/>
      <c r="X405" s="275"/>
      <c r="Y405" s="275"/>
      <c r="Z405" s="275"/>
      <c r="AA405" s="275"/>
      <c r="AB405" s="277"/>
      <c r="AC405" s="63"/>
      <c r="AD405" s="275"/>
      <c r="AE405" s="275"/>
      <c r="AF405" s="275"/>
      <c r="AG405" s="275"/>
      <c r="AH405" s="275"/>
      <c r="AI405" s="272"/>
      <c r="AJ405" s="63"/>
      <c r="AK405" s="269"/>
      <c r="AL405" s="275"/>
      <c r="AM405" s="275"/>
      <c r="AN405" s="275"/>
      <c r="AO405" s="275"/>
      <c r="AP405" s="275"/>
      <c r="AQ405" s="275"/>
      <c r="AR405" s="275"/>
      <c r="AS405" s="275"/>
      <c r="AT405" s="275"/>
      <c r="AU405" s="275"/>
      <c r="AV405" s="272"/>
      <c r="AW405" s="275"/>
      <c r="AX405" s="276"/>
      <c r="BQ405" s="218"/>
      <c r="BR405" s="218"/>
      <c r="BS405" s="328"/>
      <c r="BT405" s="328"/>
      <c r="BU405" s="272"/>
      <c r="BV405" s="272"/>
      <c r="BW405" s="328"/>
      <c r="BX405" s="328"/>
      <c r="BY405" s="328"/>
      <c r="BZ405" s="328"/>
      <c r="CA405" s="328"/>
      <c r="CB405" s="328"/>
      <c r="CC405" s="328"/>
      <c r="CD405" s="328"/>
      <c r="CE405" s="328"/>
      <c r="CF405" s="328"/>
      <c r="CG405" s="328"/>
      <c r="CH405" s="328"/>
      <c r="CI405" s="328"/>
    </row>
    <row r="406" spans="4:87" ht="12" hidden="1" customHeight="1" outlineLevel="1" x14ac:dyDescent="0.2">
      <c r="D406" s="195"/>
      <c r="E406" s="264"/>
      <c r="F406" s="265"/>
      <c r="G406" s="266"/>
      <c r="H406" s="64"/>
      <c r="I406" s="278"/>
      <c r="W406" s="279"/>
      <c r="X406" s="279"/>
      <c r="Y406" s="279"/>
      <c r="Z406" s="279"/>
      <c r="AA406" s="279"/>
      <c r="AC406" s="279"/>
      <c r="AD406" s="279"/>
      <c r="AE406" s="279"/>
      <c r="AF406" s="279"/>
      <c r="AG406" s="279"/>
      <c r="AH406" s="279"/>
      <c r="AJ406" s="279"/>
      <c r="AK406" s="279"/>
      <c r="BU406" s="280"/>
      <c r="BV406" s="280"/>
    </row>
    <row r="407" spans="4:87" s="283" customFormat="1" ht="36" hidden="1" customHeight="1" outlineLevel="1" x14ac:dyDescent="0.2">
      <c r="D407" s="281" t="s">
        <v>14</v>
      </c>
      <c r="E407" s="281" t="s">
        <v>15</v>
      </c>
      <c r="F407" s="281"/>
      <c r="G407" s="281"/>
      <c r="H407" s="281"/>
      <c r="I407" s="281"/>
      <c r="J407" s="281" t="s">
        <v>80</v>
      </c>
      <c r="K407" s="281" t="s">
        <v>81</v>
      </c>
      <c r="L407" s="281" t="s">
        <v>82</v>
      </c>
      <c r="M407" s="281" t="s">
        <v>83</v>
      </c>
      <c r="N407" s="281" t="s">
        <v>84</v>
      </c>
      <c r="O407" s="281" t="s">
        <v>85</v>
      </c>
      <c r="P407" s="281" t="s">
        <v>86</v>
      </c>
      <c r="Q407" s="281" t="s">
        <v>87</v>
      </c>
      <c r="R407" s="281" t="s">
        <v>88</v>
      </c>
      <c r="S407" s="281" t="s">
        <v>89</v>
      </c>
      <c r="T407" s="281" t="s">
        <v>90</v>
      </c>
      <c r="U407" s="281" t="s">
        <v>91</v>
      </c>
      <c r="V407" s="281" t="s">
        <v>21</v>
      </c>
      <c r="W407" s="281" t="s">
        <v>22</v>
      </c>
      <c r="X407" s="281" t="s">
        <v>23</v>
      </c>
      <c r="Y407" s="281" t="s">
        <v>24</v>
      </c>
      <c r="Z407" s="281" t="s">
        <v>25</v>
      </c>
      <c r="AA407" s="281" t="s">
        <v>26</v>
      </c>
      <c r="AB407" s="281" t="s">
        <v>27</v>
      </c>
      <c r="AC407" s="281" t="s">
        <v>28</v>
      </c>
      <c r="AD407" s="281" t="s">
        <v>29</v>
      </c>
      <c r="AE407" s="281" t="s">
        <v>92</v>
      </c>
      <c r="AF407" s="281" t="s">
        <v>93</v>
      </c>
      <c r="AG407" s="281" t="s">
        <v>32</v>
      </c>
      <c r="AH407" s="281" t="s">
        <v>33</v>
      </c>
      <c r="AI407" s="281" t="s">
        <v>34</v>
      </c>
      <c r="AJ407" s="281" t="s">
        <v>94</v>
      </c>
      <c r="AK407" s="281" t="s">
        <v>95</v>
      </c>
      <c r="AL407" s="281" t="s">
        <v>37</v>
      </c>
      <c r="AM407" s="281" t="s">
        <v>38</v>
      </c>
      <c r="AN407" s="281" t="s">
        <v>39</v>
      </c>
      <c r="AO407" s="281" t="s">
        <v>96</v>
      </c>
      <c r="AP407" s="281" t="s">
        <v>97</v>
      </c>
      <c r="AQ407" s="281" t="s">
        <v>98</v>
      </c>
      <c r="AR407" s="281" t="s">
        <v>99</v>
      </c>
      <c r="AS407" s="281" t="s">
        <v>22</v>
      </c>
      <c r="AT407" s="281" t="s">
        <v>23</v>
      </c>
      <c r="AU407" s="281" t="s">
        <v>24</v>
      </c>
      <c r="AV407" s="281" t="s">
        <v>44</v>
      </c>
      <c r="AW407" s="281" t="s">
        <v>45</v>
      </c>
      <c r="AX407" s="281" t="s">
        <v>27</v>
      </c>
      <c r="AY407" s="281" t="s">
        <v>28</v>
      </c>
      <c r="AZ407" s="281" t="s">
        <v>29</v>
      </c>
      <c r="BA407" s="281" t="s">
        <v>100</v>
      </c>
      <c r="BB407" s="281" t="s">
        <v>101</v>
      </c>
      <c r="BC407" s="281" t="s">
        <v>32</v>
      </c>
      <c r="BD407" s="281" t="s">
        <v>33</v>
      </c>
      <c r="BE407" s="281" t="s">
        <v>34</v>
      </c>
      <c r="BF407" s="281" t="s">
        <v>102</v>
      </c>
      <c r="BG407" s="281" t="s">
        <v>103</v>
      </c>
      <c r="BH407" s="281" t="s">
        <v>37</v>
      </c>
      <c r="BI407" s="281" t="s">
        <v>38</v>
      </c>
      <c r="BJ407" s="281" t="s">
        <v>39</v>
      </c>
      <c r="BK407" s="281" t="s">
        <v>104</v>
      </c>
      <c r="BL407" s="281" t="s">
        <v>105</v>
      </c>
      <c r="BM407" s="281" t="s">
        <v>106</v>
      </c>
      <c r="BN407" s="281" t="s">
        <v>107</v>
      </c>
      <c r="BO407" s="281" t="s">
        <v>54</v>
      </c>
      <c r="BP407" s="281" t="s">
        <v>55</v>
      </c>
      <c r="BQ407" s="282"/>
      <c r="BR407" s="282"/>
      <c r="BU407" s="284"/>
      <c r="BV407" s="284"/>
    </row>
    <row r="408" spans="4:87" ht="12" hidden="1" customHeight="1" outlineLevel="1" x14ac:dyDescent="0.2">
      <c r="AV408" s="7"/>
    </row>
    <row r="409" spans="4:87" ht="12" hidden="1" customHeight="1" outlineLevel="1" x14ac:dyDescent="0.2">
      <c r="D409" s="228" t="s">
        <v>65</v>
      </c>
      <c r="E409" s="263" t="s">
        <v>108</v>
      </c>
      <c r="J409" s="7">
        <f t="shared" ref="J409:Y419" si="255">SUMIFS(J$9:J$401,     $H$9:$H$401,$D$409,     $F$9:$F$401,$E409)</f>
        <v>0</v>
      </c>
      <c r="K409" s="7">
        <f t="shared" si="255"/>
        <v>0</v>
      </c>
      <c r="L409" s="7">
        <f t="shared" si="255"/>
        <v>0</v>
      </c>
      <c r="M409" s="7">
        <f t="shared" si="255"/>
        <v>0</v>
      </c>
      <c r="N409" s="7">
        <f t="shared" si="255"/>
        <v>0</v>
      </c>
      <c r="O409" s="7">
        <f t="shared" si="255"/>
        <v>0</v>
      </c>
      <c r="P409" s="7">
        <f t="shared" si="255"/>
        <v>0</v>
      </c>
      <c r="Q409" s="7">
        <f t="shared" si="255"/>
        <v>0</v>
      </c>
      <c r="R409" s="7">
        <f t="shared" si="255"/>
        <v>0</v>
      </c>
      <c r="S409" s="7">
        <f t="shared" si="255"/>
        <v>0</v>
      </c>
      <c r="T409" s="7">
        <f t="shared" si="255"/>
        <v>0</v>
      </c>
      <c r="U409" s="7">
        <f t="shared" si="255"/>
        <v>0</v>
      </c>
      <c r="V409" s="7">
        <f t="shared" si="255"/>
        <v>0</v>
      </c>
      <c r="W409" s="7">
        <f t="shared" si="255"/>
        <v>0</v>
      </c>
      <c r="X409" s="7">
        <f t="shared" si="255"/>
        <v>0</v>
      </c>
      <c r="Y409" s="7">
        <f t="shared" si="255"/>
        <v>0</v>
      </c>
      <c r="Z409" s="7">
        <f t="shared" ref="Z409:BP414" si="256">SUMIFS(Z$9:Z$401,     $H$9:$H$401,$D$409,     $F$9:$F$401,$E409)</f>
        <v>0</v>
      </c>
      <c r="AA409" s="7">
        <f t="shared" si="256"/>
        <v>0</v>
      </c>
      <c r="AB409" s="7">
        <f t="shared" si="256"/>
        <v>0</v>
      </c>
      <c r="AC409" s="7">
        <f t="shared" si="256"/>
        <v>0</v>
      </c>
      <c r="AD409" s="7">
        <f t="shared" si="256"/>
        <v>0</v>
      </c>
      <c r="AE409" s="7">
        <f t="shared" si="256"/>
        <v>0</v>
      </c>
      <c r="AF409" s="7">
        <f t="shared" si="256"/>
        <v>0</v>
      </c>
      <c r="AG409" s="7">
        <f t="shared" si="256"/>
        <v>0</v>
      </c>
      <c r="AH409" s="7">
        <f t="shared" si="256"/>
        <v>0</v>
      </c>
      <c r="AI409" s="7">
        <f t="shared" si="256"/>
        <v>0</v>
      </c>
      <c r="AJ409" s="7">
        <f t="shared" si="256"/>
        <v>0</v>
      </c>
      <c r="AK409" s="7">
        <f t="shared" si="256"/>
        <v>0</v>
      </c>
      <c r="AL409" s="7">
        <f t="shared" si="256"/>
        <v>0</v>
      </c>
      <c r="AM409" s="7">
        <f t="shared" si="256"/>
        <v>0</v>
      </c>
      <c r="AN409" s="7">
        <f t="shared" si="256"/>
        <v>0</v>
      </c>
      <c r="AO409" s="7">
        <f t="shared" si="256"/>
        <v>0</v>
      </c>
      <c r="AP409" s="7">
        <f t="shared" si="256"/>
        <v>0</v>
      </c>
      <c r="AQ409" s="7">
        <f t="shared" si="256"/>
        <v>0</v>
      </c>
      <c r="AR409" s="7">
        <f t="shared" si="256"/>
        <v>0</v>
      </c>
      <c r="AS409" s="7">
        <f t="shared" si="256"/>
        <v>0</v>
      </c>
      <c r="AT409" s="7">
        <f t="shared" si="256"/>
        <v>0</v>
      </c>
      <c r="AU409" s="7">
        <f t="shared" si="256"/>
        <v>0</v>
      </c>
      <c r="AV409" s="7">
        <f t="shared" si="256"/>
        <v>0</v>
      </c>
      <c r="AW409" s="7">
        <f t="shared" si="256"/>
        <v>0</v>
      </c>
      <c r="AX409" s="7">
        <f t="shared" si="256"/>
        <v>0</v>
      </c>
      <c r="AY409" s="7">
        <f t="shared" si="256"/>
        <v>0</v>
      </c>
      <c r="AZ409" s="7">
        <f t="shared" si="256"/>
        <v>0</v>
      </c>
      <c r="BA409" s="7">
        <f t="shared" si="256"/>
        <v>0</v>
      </c>
      <c r="BB409" s="7">
        <f t="shared" si="256"/>
        <v>0</v>
      </c>
      <c r="BC409" s="7">
        <f t="shared" si="256"/>
        <v>0</v>
      </c>
      <c r="BD409" s="7">
        <f t="shared" si="256"/>
        <v>0</v>
      </c>
      <c r="BE409" s="7">
        <f t="shared" si="256"/>
        <v>0</v>
      </c>
      <c r="BF409" s="7">
        <f t="shared" si="256"/>
        <v>0</v>
      </c>
      <c r="BG409" s="7">
        <f t="shared" si="256"/>
        <v>0</v>
      </c>
      <c r="BH409" s="7">
        <f t="shared" si="256"/>
        <v>0</v>
      </c>
      <c r="BI409" s="7">
        <f t="shared" si="256"/>
        <v>0</v>
      </c>
      <c r="BJ409" s="7">
        <f t="shared" si="256"/>
        <v>0</v>
      </c>
      <c r="BK409" s="7">
        <f t="shared" si="256"/>
        <v>0</v>
      </c>
      <c r="BL409" s="7">
        <f t="shared" si="256"/>
        <v>0</v>
      </c>
      <c r="BM409" s="7">
        <f t="shared" si="256"/>
        <v>0</v>
      </c>
      <c r="BN409" s="7">
        <f t="shared" si="256"/>
        <v>0</v>
      </c>
      <c r="BO409" s="7">
        <f t="shared" si="256"/>
        <v>0</v>
      </c>
      <c r="BP409" s="7">
        <f t="shared" si="256"/>
        <v>0</v>
      </c>
    </row>
    <row r="410" spans="4:87" ht="12" hidden="1" customHeight="1" outlineLevel="1" x14ac:dyDescent="0.2">
      <c r="E410" s="263" t="s">
        <v>63</v>
      </c>
      <c r="J410" s="7">
        <f t="shared" si="255"/>
        <v>12.5</v>
      </c>
      <c r="K410" s="7">
        <f t="shared" si="255"/>
        <v>0</v>
      </c>
      <c r="L410" s="7">
        <f t="shared" si="255"/>
        <v>0</v>
      </c>
      <c r="M410" s="7">
        <f t="shared" si="255"/>
        <v>80</v>
      </c>
      <c r="N410" s="7">
        <f t="shared" si="255"/>
        <v>0</v>
      </c>
      <c r="O410" s="7">
        <f t="shared" si="255"/>
        <v>80</v>
      </c>
      <c r="P410" s="7">
        <f t="shared" si="255"/>
        <v>12.5</v>
      </c>
      <c r="Q410" s="7">
        <f t="shared" si="255"/>
        <v>0</v>
      </c>
      <c r="R410" s="7">
        <f t="shared" si="255"/>
        <v>0</v>
      </c>
      <c r="S410" s="7">
        <f t="shared" si="255"/>
        <v>60</v>
      </c>
      <c r="T410" s="7">
        <f t="shared" si="255"/>
        <v>72.5</v>
      </c>
      <c r="U410" s="7">
        <f t="shared" si="255"/>
        <v>20</v>
      </c>
      <c r="V410" s="7">
        <f t="shared" si="255"/>
        <v>0</v>
      </c>
      <c r="W410" s="7">
        <f t="shared" si="255"/>
        <v>0</v>
      </c>
      <c r="X410" s="7">
        <f t="shared" si="255"/>
        <v>0</v>
      </c>
      <c r="Y410" s="7">
        <f t="shared" si="255"/>
        <v>0</v>
      </c>
      <c r="Z410" s="7">
        <f t="shared" si="256"/>
        <v>0</v>
      </c>
      <c r="AA410" s="7">
        <f t="shared" si="256"/>
        <v>0</v>
      </c>
      <c r="AB410" s="7">
        <f t="shared" si="256"/>
        <v>0</v>
      </c>
      <c r="AC410" s="7">
        <f t="shared" si="256"/>
        <v>0</v>
      </c>
      <c r="AD410" s="7">
        <f t="shared" si="256"/>
        <v>0</v>
      </c>
      <c r="AE410" s="7">
        <f t="shared" si="256"/>
        <v>0</v>
      </c>
      <c r="AF410" s="7">
        <f t="shared" si="256"/>
        <v>0</v>
      </c>
      <c r="AG410" s="7">
        <f t="shared" si="256"/>
        <v>0</v>
      </c>
      <c r="AH410" s="7">
        <f t="shared" si="256"/>
        <v>0</v>
      </c>
      <c r="AI410" s="7">
        <f t="shared" si="256"/>
        <v>0</v>
      </c>
      <c r="AJ410" s="7">
        <f t="shared" si="256"/>
        <v>0</v>
      </c>
      <c r="AK410" s="7">
        <f t="shared" si="256"/>
        <v>-80</v>
      </c>
      <c r="AL410" s="7">
        <f t="shared" si="256"/>
        <v>0</v>
      </c>
      <c r="AM410" s="7">
        <f t="shared" si="256"/>
        <v>0</v>
      </c>
      <c r="AN410" s="7">
        <f t="shared" si="256"/>
        <v>80</v>
      </c>
      <c r="AO410" s="7">
        <f t="shared" si="256"/>
        <v>80</v>
      </c>
      <c r="AP410" s="7">
        <f t="shared" si="256"/>
        <v>80</v>
      </c>
      <c r="AQ410" s="7">
        <f t="shared" si="256"/>
        <v>80</v>
      </c>
      <c r="AR410" s="7">
        <f t="shared" si="256"/>
        <v>0</v>
      </c>
      <c r="AS410" s="7">
        <f t="shared" si="256"/>
        <v>12.55517</v>
      </c>
      <c r="AT410" s="7">
        <f t="shared" si="256"/>
        <v>0</v>
      </c>
      <c r="AU410" s="7">
        <f t="shared" si="256"/>
        <v>0</v>
      </c>
      <c r="AV410" s="7">
        <f t="shared" si="256"/>
        <v>12.55517</v>
      </c>
      <c r="AW410" s="7">
        <f t="shared" si="256"/>
        <v>5.5170000000000385E-2</v>
      </c>
      <c r="AX410" s="7">
        <f t="shared" si="256"/>
        <v>0</v>
      </c>
      <c r="AY410" s="7">
        <f t="shared" si="256"/>
        <v>0</v>
      </c>
      <c r="AZ410" s="7">
        <f t="shared" si="256"/>
        <v>0</v>
      </c>
      <c r="BA410" s="7">
        <f t="shared" si="256"/>
        <v>0</v>
      </c>
      <c r="BB410" s="7">
        <f t="shared" si="256"/>
        <v>0</v>
      </c>
      <c r="BC410" s="7">
        <f t="shared" si="256"/>
        <v>0</v>
      </c>
      <c r="BD410" s="7">
        <f t="shared" si="256"/>
        <v>0</v>
      </c>
      <c r="BE410" s="7">
        <f t="shared" si="256"/>
        <v>0</v>
      </c>
      <c r="BF410" s="7">
        <f t="shared" si="256"/>
        <v>0</v>
      </c>
      <c r="BG410" s="7">
        <f t="shared" si="256"/>
        <v>0</v>
      </c>
      <c r="BH410" s="7">
        <f t="shared" si="256"/>
        <v>0</v>
      </c>
      <c r="BI410" s="7">
        <f t="shared" si="256"/>
        <v>0</v>
      </c>
      <c r="BJ410" s="7">
        <f t="shared" si="256"/>
        <v>0</v>
      </c>
      <c r="BK410" s="7">
        <f t="shared" si="256"/>
        <v>0</v>
      </c>
      <c r="BL410" s="7">
        <f t="shared" si="256"/>
        <v>-60</v>
      </c>
      <c r="BM410" s="7">
        <f t="shared" si="256"/>
        <v>12.55517</v>
      </c>
      <c r="BN410" s="7">
        <f t="shared" si="256"/>
        <v>-59.944829999999996</v>
      </c>
      <c r="BO410" s="7">
        <f t="shared" si="256"/>
        <v>80</v>
      </c>
      <c r="BP410" s="7">
        <f t="shared" si="256"/>
        <v>60</v>
      </c>
    </row>
    <row r="411" spans="4:87" ht="12" hidden="1" customHeight="1" outlineLevel="1" x14ac:dyDescent="0.2">
      <c r="E411" s="263" t="s">
        <v>109</v>
      </c>
      <c r="J411" s="7">
        <f t="shared" si="255"/>
        <v>0</v>
      </c>
      <c r="K411" s="7">
        <f t="shared" si="255"/>
        <v>0</v>
      </c>
      <c r="L411" s="7">
        <f t="shared" si="255"/>
        <v>0</v>
      </c>
      <c r="M411" s="7">
        <f t="shared" si="255"/>
        <v>0</v>
      </c>
      <c r="N411" s="7">
        <f t="shared" si="255"/>
        <v>0</v>
      </c>
      <c r="O411" s="7">
        <f t="shared" si="255"/>
        <v>0</v>
      </c>
      <c r="P411" s="7">
        <f t="shared" si="255"/>
        <v>0</v>
      </c>
      <c r="Q411" s="7">
        <f t="shared" si="255"/>
        <v>0</v>
      </c>
      <c r="R411" s="7">
        <f t="shared" si="255"/>
        <v>0</v>
      </c>
      <c r="S411" s="7">
        <f t="shared" si="255"/>
        <v>0</v>
      </c>
      <c r="T411" s="7">
        <f t="shared" si="255"/>
        <v>0</v>
      </c>
      <c r="U411" s="7">
        <f t="shared" si="255"/>
        <v>0</v>
      </c>
      <c r="V411" s="7">
        <f t="shared" si="255"/>
        <v>0</v>
      </c>
      <c r="W411" s="7">
        <f t="shared" si="255"/>
        <v>0</v>
      </c>
      <c r="X411" s="7">
        <f t="shared" si="255"/>
        <v>0</v>
      </c>
      <c r="Y411" s="7">
        <f t="shared" si="255"/>
        <v>0</v>
      </c>
      <c r="Z411" s="7">
        <f t="shared" si="256"/>
        <v>0</v>
      </c>
      <c r="AA411" s="7">
        <f t="shared" si="256"/>
        <v>0</v>
      </c>
      <c r="AB411" s="7">
        <f t="shared" si="256"/>
        <v>0</v>
      </c>
      <c r="AC411" s="7">
        <f t="shared" si="256"/>
        <v>0</v>
      </c>
      <c r="AD411" s="7">
        <f t="shared" si="256"/>
        <v>0</v>
      </c>
      <c r="AE411" s="7">
        <f t="shared" si="256"/>
        <v>0</v>
      </c>
      <c r="AF411" s="7">
        <f t="shared" si="256"/>
        <v>0</v>
      </c>
      <c r="AG411" s="7">
        <f t="shared" si="256"/>
        <v>0</v>
      </c>
      <c r="AH411" s="7">
        <f t="shared" si="256"/>
        <v>0</v>
      </c>
      <c r="AI411" s="7">
        <f t="shared" si="256"/>
        <v>0</v>
      </c>
      <c r="AJ411" s="7">
        <f t="shared" si="256"/>
        <v>0</v>
      </c>
      <c r="AK411" s="7">
        <f t="shared" si="256"/>
        <v>0</v>
      </c>
      <c r="AL411" s="7">
        <f t="shared" si="256"/>
        <v>0</v>
      </c>
      <c r="AM411" s="7">
        <f t="shared" si="256"/>
        <v>0</v>
      </c>
      <c r="AN411" s="7">
        <f t="shared" si="256"/>
        <v>0</v>
      </c>
      <c r="AO411" s="7">
        <f t="shared" si="256"/>
        <v>0</v>
      </c>
      <c r="AP411" s="7">
        <f t="shared" si="256"/>
        <v>0</v>
      </c>
      <c r="AQ411" s="7">
        <f t="shared" si="256"/>
        <v>0</v>
      </c>
      <c r="AR411" s="7">
        <f t="shared" si="256"/>
        <v>0</v>
      </c>
      <c r="AS411" s="7">
        <f t="shared" si="256"/>
        <v>0</v>
      </c>
      <c r="AT411" s="7">
        <f t="shared" si="256"/>
        <v>0</v>
      </c>
      <c r="AU411" s="7">
        <f t="shared" si="256"/>
        <v>0</v>
      </c>
      <c r="AV411" s="7">
        <f t="shared" si="256"/>
        <v>0</v>
      </c>
      <c r="AW411" s="7">
        <f t="shared" si="256"/>
        <v>0</v>
      </c>
      <c r="AX411" s="7">
        <f t="shared" si="256"/>
        <v>0</v>
      </c>
      <c r="AY411" s="7">
        <f t="shared" si="256"/>
        <v>0</v>
      </c>
      <c r="AZ411" s="7">
        <f t="shared" si="256"/>
        <v>0</v>
      </c>
      <c r="BA411" s="7">
        <f t="shared" si="256"/>
        <v>0</v>
      </c>
      <c r="BB411" s="7">
        <f t="shared" si="256"/>
        <v>0</v>
      </c>
      <c r="BC411" s="7">
        <f t="shared" si="256"/>
        <v>0</v>
      </c>
      <c r="BD411" s="7">
        <f t="shared" si="256"/>
        <v>0</v>
      </c>
      <c r="BE411" s="7">
        <f t="shared" si="256"/>
        <v>0</v>
      </c>
      <c r="BF411" s="7">
        <f t="shared" si="256"/>
        <v>0</v>
      </c>
      <c r="BG411" s="7">
        <f t="shared" si="256"/>
        <v>0</v>
      </c>
      <c r="BH411" s="7">
        <f t="shared" si="256"/>
        <v>0</v>
      </c>
      <c r="BI411" s="7">
        <f t="shared" si="256"/>
        <v>0</v>
      </c>
      <c r="BJ411" s="7">
        <f t="shared" si="256"/>
        <v>0</v>
      </c>
      <c r="BK411" s="7">
        <f t="shared" si="256"/>
        <v>0</v>
      </c>
      <c r="BL411" s="7">
        <f t="shared" si="256"/>
        <v>0</v>
      </c>
      <c r="BM411" s="7">
        <f t="shared" si="256"/>
        <v>0</v>
      </c>
      <c r="BN411" s="7">
        <f t="shared" si="256"/>
        <v>0</v>
      </c>
      <c r="BO411" s="7">
        <f t="shared" si="256"/>
        <v>0</v>
      </c>
      <c r="BP411" s="7">
        <f t="shared" si="256"/>
        <v>0</v>
      </c>
    </row>
    <row r="412" spans="4:87" ht="12" hidden="1" customHeight="1" outlineLevel="1" x14ac:dyDescent="0.2">
      <c r="E412" s="263" t="s">
        <v>110</v>
      </c>
      <c r="J412" s="7">
        <f t="shared" si="255"/>
        <v>0</v>
      </c>
      <c r="K412" s="7">
        <f t="shared" si="255"/>
        <v>0</v>
      </c>
      <c r="L412" s="7">
        <f t="shared" si="255"/>
        <v>0</v>
      </c>
      <c r="M412" s="7">
        <f t="shared" si="255"/>
        <v>0</v>
      </c>
      <c r="N412" s="7">
        <f t="shared" si="255"/>
        <v>0</v>
      </c>
      <c r="O412" s="7">
        <f t="shared" si="255"/>
        <v>0</v>
      </c>
      <c r="P412" s="7">
        <f t="shared" si="255"/>
        <v>0</v>
      </c>
      <c r="Q412" s="7">
        <f t="shared" si="255"/>
        <v>0</v>
      </c>
      <c r="R412" s="7">
        <f t="shared" si="255"/>
        <v>0</v>
      </c>
      <c r="S412" s="7">
        <f t="shared" si="255"/>
        <v>0</v>
      </c>
      <c r="T412" s="7">
        <f t="shared" si="255"/>
        <v>0</v>
      </c>
      <c r="U412" s="7">
        <f t="shared" si="255"/>
        <v>0</v>
      </c>
      <c r="V412" s="7">
        <f t="shared" si="255"/>
        <v>0</v>
      </c>
      <c r="W412" s="7">
        <f t="shared" si="255"/>
        <v>0</v>
      </c>
      <c r="X412" s="7">
        <f t="shared" si="255"/>
        <v>0</v>
      </c>
      <c r="Y412" s="7">
        <f t="shared" si="255"/>
        <v>0</v>
      </c>
      <c r="Z412" s="7">
        <f t="shared" si="256"/>
        <v>0</v>
      </c>
      <c r="AA412" s="7">
        <f t="shared" si="256"/>
        <v>0</v>
      </c>
      <c r="AB412" s="7">
        <f t="shared" si="256"/>
        <v>0</v>
      </c>
      <c r="AC412" s="7">
        <f t="shared" si="256"/>
        <v>0</v>
      </c>
      <c r="AD412" s="7">
        <f t="shared" si="256"/>
        <v>0</v>
      </c>
      <c r="AE412" s="7">
        <f t="shared" si="256"/>
        <v>0</v>
      </c>
      <c r="AF412" s="7">
        <f t="shared" si="256"/>
        <v>0</v>
      </c>
      <c r="AG412" s="7">
        <f t="shared" si="256"/>
        <v>0</v>
      </c>
      <c r="AH412" s="7">
        <f t="shared" si="256"/>
        <v>0</v>
      </c>
      <c r="AI412" s="7">
        <f t="shared" si="256"/>
        <v>0</v>
      </c>
      <c r="AJ412" s="7">
        <f t="shared" si="256"/>
        <v>0</v>
      </c>
      <c r="AK412" s="7">
        <f t="shared" si="256"/>
        <v>0</v>
      </c>
      <c r="AL412" s="7">
        <f t="shared" si="256"/>
        <v>0</v>
      </c>
      <c r="AM412" s="7">
        <f t="shared" si="256"/>
        <v>0</v>
      </c>
      <c r="AN412" s="7">
        <f t="shared" si="256"/>
        <v>0</v>
      </c>
      <c r="AO412" s="7">
        <f t="shared" si="256"/>
        <v>0</v>
      </c>
      <c r="AP412" s="7">
        <f t="shared" si="256"/>
        <v>0</v>
      </c>
      <c r="AQ412" s="7">
        <f t="shared" si="256"/>
        <v>0</v>
      </c>
      <c r="AR412" s="7">
        <f t="shared" si="256"/>
        <v>0</v>
      </c>
      <c r="AS412" s="7">
        <f t="shared" si="256"/>
        <v>0</v>
      </c>
      <c r="AT412" s="7">
        <f t="shared" si="256"/>
        <v>0</v>
      </c>
      <c r="AU412" s="7">
        <f t="shared" si="256"/>
        <v>0</v>
      </c>
      <c r="AV412" s="7">
        <f t="shared" si="256"/>
        <v>0</v>
      </c>
      <c r="AW412" s="7">
        <f t="shared" si="256"/>
        <v>0</v>
      </c>
      <c r="AX412" s="7">
        <f t="shared" si="256"/>
        <v>0</v>
      </c>
      <c r="AY412" s="7">
        <f t="shared" si="256"/>
        <v>0</v>
      </c>
      <c r="AZ412" s="7">
        <f t="shared" si="256"/>
        <v>0</v>
      </c>
      <c r="BA412" s="7">
        <f t="shared" si="256"/>
        <v>0</v>
      </c>
      <c r="BB412" s="7">
        <f t="shared" si="256"/>
        <v>0</v>
      </c>
      <c r="BC412" s="7">
        <f t="shared" si="256"/>
        <v>0</v>
      </c>
      <c r="BD412" s="7">
        <f t="shared" si="256"/>
        <v>0</v>
      </c>
      <c r="BE412" s="7">
        <f t="shared" si="256"/>
        <v>0</v>
      </c>
      <c r="BF412" s="7">
        <f t="shared" si="256"/>
        <v>0</v>
      </c>
      <c r="BG412" s="7">
        <f t="shared" si="256"/>
        <v>0</v>
      </c>
      <c r="BH412" s="7">
        <f t="shared" si="256"/>
        <v>0</v>
      </c>
      <c r="BI412" s="7">
        <f t="shared" si="256"/>
        <v>0</v>
      </c>
      <c r="BJ412" s="7">
        <f t="shared" si="256"/>
        <v>0</v>
      </c>
      <c r="BK412" s="7">
        <f t="shared" si="256"/>
        <v>0</v>
      </c>
      <c r="BL412" s="7">
        <f t="shared" si="256"/>
        <v>0</v>
      </c>
      <c r="BM412" s="7">
        <f t="shared" si="256"/>
        <v>0</v>
      </c>
      <c r="BN412" s="7">
        <f t="shared" si="256"/>
        <v>0</v>
      </c>
      <c r="BO412" s="7">
        <f t="shared" si="256"/>
        <v>0</v>
      </c>
      <c r="BP412" s="7">
        <f t="shared" si="256"/>
        <v>0</v>
      </c>
    </row>
    <row r="413" spans="4:87" ht="12" hidden="1" customHeight="1" outlineLevel="1" x14ac:dyDescent="0.2">
      <c r="E413" s="263" t="s">
        <v>111</v>
      </c>
      <c r="J413" s="7">
        <f t="shared" si="255"/>
        <v>0</v>
      </c>
      <c r="K413" s="7">
        <f t="shared" si="255"/>
        <v>0</v>
      </c>
      <c r="L413" s="7">
        <f t="shared" si="255"/>
        <v>0</v>
      </c>
      <c r="M413" s="7">
        <f t="shared" si="255"/>
        <v>0</v>
      </c>
      <c r="N413" s="7">
        <f t="shared" si="255"/>
        <v>0</v>
      </c>
      <c r="O413" s="7">
        <f t="shared" si="255"/>
        <v>0</v>
      </c>
      <c r="P413" s="7">
        <f t="shared" si="255"/>
        <v>0</v>
      </c>
      <c r="Q413" s="7">
        <f t="shared" si="255"/>
        <v>0</v>
      </c>
      <c r="R413" s="7">
        <f t="shared" si="255"/>
        <v>0</v>
      </c>
      <c r="S413" s="7">
        <f t="shared" si="255"/>
        <v>0</v>
      </c>
      <c r="T413" s="7">
        <f t="shared" si="255"/>
        <v>0</v>
      </c>
      <c r="U413" s="7">
        <f t="shared" si="255"/>
        <v>0</v>
      </c>
      <c r="V413" s="7">
        <f t="shared" si="255"/>
        <v>0</v>
      </c>
      <c r="W413" s="7">
        <f t="shared" si="255"/>
        <v>0</v>
      </c>
      <c r="X413" s="7">
        <f t="shared" si="255"/>
        <v>0</v>
      </c>
      <c r="Y413" s="7">
        <f t="shared" si="255"/>
        <v>0</v>
      </c>
      <c r="Z413" s="7">
        <f t="shared" si="256"/>
        <v>0</v>
      </c>
      <c r="AA413" s="7">
        <f t="shared" si="256"/>
        <v>0</v>
      </c>
      <c r="AB413" s="7">
        <f t="shared" si="256"/>
        <v>0</v>
      </c>
      <c r="AC413" s="7">
        <f t="shared" si="256"/>
        <v>0</v>
      </c>
      <c r="AD413" s="7">
        <f t="shared" si="256"/>
        <v>0</v>
      </c>
      <c r="AE413" s="7">
        <f t="shared" si="256"/>
        <v>0</v>
      </c>
      <c r="AF413" s="7">
        <f t="shared" si="256"/>
        <v>0</v>
      </c>
      <c r="AG413" s="7">
        <f t="shared" si="256"/>
        <v>0</v>
      </c>
      <c r="AH413" s="7">
        <f t="shared" si="256"/>
        <v>0</v>
      </c>
      <c r="AI413" s="7">
        <f t="shared" si="256"/>
        <v>0</v>
      </c>
      <c r="AJ413" s="7">
        <f t="shared" si="256"/>
        <v>0</v>
      </c>
      <c r="AK413" s="7">
        <f t="shared" si="256"/>
        <v>0</v>
      </c>
      <c r="AL413" s="7">
        <f t="shared" si="256"/>
        <v>0</v>
      </c>
      <c r="AM413" s="7">
        <f t="shared" si="256"/>
        <v>0</v>
      </c>
      <c r="AN413" s="7">
        <f t="shared" si="256"/>
        <v>0</v>
      </c>
      <c r="AO413" s="7">
        <f t="shared" si="256"/>
        <v>0</v>
      </c>
      <c r="AP413" s="7">
        <f t="shared" si="256"/>
        <v>0</v>
      </c>
      <c r="AQ413" s="7">
        <f t="shared" si="256"/>
        <v>0</v>
      </c>
      <c r="AR413" s="7">
        <f t="shared" si="256"/>
        <v>0</v>
      </c>
      <c r="AS413" s="7">
        <f t="shared" si="256"/>
        <v>0</v>
      </c>
      <c r="AT413" s="7">
        <f t="shared" si="256"/>
        <v>0</v>
      </c>
      <c r="AU413" s="7">
        <f t="shared" si="256"/>
        <v>0</v>
      </c>
      <c r="AV413" s="7">
        <f t="shared" si="256"/>
        <v>0</v>
      </c>
      <c r="AW413" s="7">
        <f t="shared" si="256"/>
        <v>0</v>
      </c>
      <c r="AX413" s="7">
        <f t="shared" si="256"/>
        <v>0</v>
      </c>
      <c r="AY413" s="7">
        <f t="shared" si="256"/>
        <v>0</v>
      </c>
      <c r="AZ413" s="7">
        <f t="shared" si="256"/>
        <v>0</v>
      </c>
      <c r="BA413" s="7">
        <f t="shared" si="256"/>
        <v>0</v>
      </c>
      <c r="BB413" s="7">
        <f t="shared" si="256"/>
        <v>0</v>
      </c>
      <c r="BC413" s="7">
        <f t="shared" si="256"/>
        <v>0</v>
      </c>
      <c r="BD413" s="7">
        <f t="shared" si="256"/>
        <v>0</v>
      </c>
      <c r="BE413" s="7">
        <f t="shared" si="256"/>
        <v>0</v>
      </c>
      <c r="BF413" s="7">
        <f t="shared" si="256"/>
        <v>0</v>
      </c>
      <c r="BG413" s="7">
        <f t="shared" si="256"/>
        <v>0</v>
      </c>
      <c r="BH413" s="7">
        <f t="shared" si="256"/>
        <v>0</v>
      </c>
      <c r="BI413" s="7">
        <f t="shared" si="256"/>
        <v>0</v>
      </c>
      <c r="BJ413" s="7">
        <f t="shared" si="256"/>
        <v>0</v>
      </c>
      <c r="BK413" s="7">
        <f t="shared" si="256"/>
        <v>0</v>
      </c>
      <c r="BL413" s="7">
        <f t="shared" si="256"/>
        <v>0</v>
      </c>
      <c r="BM413" s="7">
        <f t="shared" si="256"/>
        <v>0</v>
      </c>
      <c r="BN413" s="7">
        <f t="shared" si="256"/>
        <v>0</v>
      </c>
      <c r="BO413" s="7">
        <f t="shared" si="256"/>
        <v>0</v>
      </c>
      <c r="BP413" s="7">
        <f t="shared" si="256"/>
        <v>0</v>
      </c>
    </row>
    <row r="414" spans="4:87" ht="12" hidden="1" customHeight="1" outlineLevel="1" x14ac:dyDescent="0.2">
      <c r="E414" s="263" t="s">
        <v>112</v>
      </c>
      <c r="J414" s="7">
        <f t="shared" si="255"/>
        <v>0</v>
      </c>
      <c r="K414" s="7">
        <f t="shared" si="255"/>
        <v>0</v>
      </c>
      <c r="L414" s="7">
        <f t="shared" si="255"/>
        <v>0</v>
      </c>
      <c r="M414" s="7">
        <f t="shared" si="255"/>
        <v>0</v>
      </c>
      <c r="N414" s="7">
        <f t="shared" si="255"/>
        <v>0</v>
      </c>
      <c r="O414" s="7">
        <f t="shared" si="255"/>
        <v>0</v>
      </c>
      <c r="P414" s="7">
        <f t="shared" si="255"/>
        <v>0</v>
      </c>
      <c r="Q414" s="7">
        <f t="shared" si="255"/>
        <v>0</v>
      </c>
      <c r="R414" s="7">
        <f t="shared" si="255"/>
        <v>0</v>
      </c>
      <c r="S414" s="7">
        <f t="shared" si="255"/>
        <v>0</v>
      </c>
      <c r="T414" s="7">
        <f t="shared" si="255"/>
        <v>0</v>
      </c>
      <c r="U414" s="7">
        <f t="shared" si="255"/>
        <v>0</v>
      </c>
      <c r="V414" s="7">
        <f t="shared" si="255"/>
        <v>0</v>
      </c>
      <c r="W414" s="7">
        <f t="shared" si="255"/>
        <v>0</v>
      </c>
      <c r="X414" s="7">
        <f t="shared" si="255"/>
        <v>0</v>
      </c>
      <c r="Y414" s="7">
        <f t="shared" si="255"/>
        <v>0</v>
      </c>
      <c r="Z414" s="7">
        <f t="shared" si="256"/>
        <v>0</v>
      </c>
      <c r="AA414" s="7">
        <f t="shared" si="256"/>
        <v>0</v>
      </c>
      <c r="AB414" s="7">
        <f t="shared" si="256"/>
        <v>0</v>
      </c>
      <c r="AC414" s="7">
        <f t="shared" si="256"/>
        <v>0</v>
      </c>
      <c r="AD414" s="7">
        <f t="shared" si="256"/>
        <v>0</v>
      </c>
      <c r="AE414" s="7">
        <f t="shared" si="256"/>
        <v>0</v>
      </c>
      <c r="AF414" s="7">
        <f t="shared" si="256"/>
        <v>0</v>
      </c>
      <c r="AG414" s="7">
        <f t="shared" si="256"/>
        <v>0</v>
      </c>
      <c r="AH414" s="7">
        <f t="shared" si="256"/>
        <v>0</v>
      </c>
      <c r="AI414" s="7">
        <f t="shared" si="256"/>
        <v>0</v>
      </c>
      <c r="AJ414" s="7">
        <f t="shared" si="256"/>
        <v>0</v>
      </c>
      <c r="AK414" s="7">
        <f t="shared" si="256"/>
        <v>0</v>
      </c>
      <c r="AL414" s="7">
        <f t="shared" si="256"/>
        <v>0</v>
      </c>
      <c r="AM414" s="7">
        <f t="shared" si="256"/>
        <v>0</v>
      </c>
      <c r="AN414" s="7">
        <f t="shared" si="256"/>
        <v>0</v>
      </c>
      <c r="AO414" s="7">
        <f t="shared" si="256"/>
        <v>0</v>
      </c>
      <c r="AP414" s="7">
        <f t="shared" si="256"/>
        <v>0</v>
      </c>
      <c r="AQ414" s="7">
        <f t="shared" si="256"/>
        <v>0</v>
      </c>
      <c r="AR414" s="7">
        <f t="shared" si="256"/>
        <v>0</v>
      </c>
      <c r="AS414" s="7">
        <f t="shared" si="256"/>
        <v>0</v>
      </c>
      <c r="AT414" s="7">
        <f t="shared" si="256"/>
        <v>0</v>
      </c>
      <c r="AU414" s="7">
        <f t="shared" si="256"/>
        <v>0</v>
      </c>
      <c r="AV414" s="7">
        <f t="shared" si="256"/>
        <v>0</v>
      </c>
      <c r="AW414" s="7">
        <f t="shared" si="256"/>
        <v>0</v>
      </c>
      <c r="AX414" s="7">
        <f t="shared" si="256"/>
        <v>0</v>
      </c>
      <c r="AY414" s="7">
        <f t="shared" si="256"/>
        <v>0</v>
      </c>
      <c r="AZ414" s="7">
        <f t="shared" si="256"/>
        <v>0</v>
      </c>
      <c r="BA414" s="7">
        <f t="shared" si="256"/>
        <v>0</v>
      </c>
      <c r="BB414" s="7">
        <f t="shared" si="256"/>
        <v>0</v>
      </c>
      <c r="BC414" s="7">
        <f t="shared" si="256"/>
        <v>0</v>
      </c>
      <c r="BD414" s="7">
        <f t="shared" si="256"/>
        <v>0</v>
      </c>
      <c r="BE414" s="7">
        <f t="shared" si="256"/>
        <v>0</v>
      </c>
      <c r="BF414" s="7">
        <f t="shared" si="256"/>
        <v>0</v>
      </c>
      <c r="BG414" s="7">
        <f t="shared" si="256"/>
        <v>0</v>
      </c>
      <c r="BH414" s="7">
        <f t="shared" si="256"/>
        <v>0</v>
      </c>
      <c r="BI414" s="7">
        <f t="shared" si="256"/>
        <v>0</v>
      </c>
      <c r="BJ414" s="7">
        <f t="shared" si="256"/>
        <v>0</v>
      </c>
      <c r="BK414" s="7">
        <f t="shared" si="256"/>
        <v>0</v>
      </c>
      <c r="BL414" s="7">
        <f t="shared" si="256"/>
        <v>0</v>
      </c>
      <c r="BM414" s="7">
        <f t="shared" si="256"/>
        <v>0</v>
      </c>
      <c r="BN414" s="7">
        <f>SUMIFS(BN$9:BN$401,     $H$9:$H$401,$D$409,     $F$9:$F$401,$E414)</f>
        <v>0</v>
      </c>
      <c r="BO414" s="7">
        <f>SUMIFS(BO$9:BO$401,     $H$9:$H$401,$D$409,     $F$9:$F$401,$E414)</f>
        <v>0</v>
      </c>
      <c r="BP414" s="7">
        <f>SUMIFS(BP$9:BP$401,     $H$9:$H$401,$D$409,     $F$9:$F$401,$E414)</f>
        <v>0</v>
      </c>
    </row>
    <row r="415" spans="4:87" ht="12" hidden="1" customHeight="1" outlineLevel="1" x14ac:dyDescent="0.2">
      <c r="E415" s="286" t="s">
        <v>113</v>
      </c>
      <c r="J415" s="7">
        <f t="shared" si="255"/>
        <v>0</v>
      </c>
      <c r="K415" s="7">
        <f t="shared" si="255"/>
        <v>0</v>
      </c>
      <c r="L415" s="7">
        <f t="shared" si="255"/>
        <v>0</v>
      </c>
      <c r="M415" s="7">
        <f t="shared" si="255"/>
        <v>0</v>
      </c>
      <c r="N415" s="7">
        <f t="shared" si="255"/>
        <v>0</v>
      </c>
      <c r="O415" s="7">
        <f t="shared" si="255"/>
        <v>0</v>
      </c>
      <c r="P415" s="7">
        <f t="shared" si="255"/>
        <v>0</v>
      </c>
      <c r="Q415" s="7">
        <f t="shared" si="255"/>
        <v>0</v>
      </c>
      <c r="R415" s="7">
        <f t="shared" si="255"/>
        <v>0</v>
      </c>
      <c r="S415" s="7">
        <f t="shared" si="255"/>
        <v>0</v>
      </c>
      <c r="T415" s="7">
        <f t="shared" si="255"/>
        <v>0</v>
      </c>
      <c r="U415" s="7">
        <f t="shared" si="255"/>
        <v>0</v>
      </c>
      <c r="V415" s="7">
        <f t="shared" si="255"/>
        <v>0</v>
      </c>
      <c r="W415" s="7">
        <f t="shared" si="255"/>
        <v>0</v>
      </c>
      <c r="X415" s="7">
        <f t="shared" si="255"/>
        <v>0</v>
      </c>
      <c r="Y415" s="7">
        <f t="shared" si="255"/>
        <v>0</v>
      </c>
      <c r="Z415" s="7">
        <f t="shared" ref="Z415:AS419" si="257">SUMIFS(Z$9:Z$401,     $H$9:$H$401,$D$409,     $F$9:$F$401,$E415)</f>
        <v>0</v>
      </c>
      <c r="AA415" s="7">
        <f t="shared" si="257"/>
        <v>0</v>
      </c>
      <c r="AB415" s="7">
        <f t="shared" si="257"/>
        <v>0</v>
      </c>
      <c r="AC415" s="7">
        <f t="shared" si="257"/>
        <v>0</v>
      </c>
      <c r="AD415" s="7">
        <f t="shared" si="257"/>
        <v>0</v>
      </c>
      <c r="AE415" s="7">
        <f t="shared" si="257"/>
        <v>0</v>
      </c>
      <c r="AF415" s="7">
        <f t="shared" si="257"/>
        <v>0</v>
      </c>
      <c r="AG415" s="7">
        <f t="shared" si="257"/>
        <v>0</v>
      </c>
      <c r="AH415" s="7">
        <f t="shared" si="257"/>
        <v>0</v>
      </c>
      <c r="AI415" s="7">
        <f t="shared" si="257"/>
        <v>0</v>
      </c>
      <c r="AJ415" s="7">
        <f t="shared" si="257"/>
        <v>0</v>
      </c>
      <c r="AK415" s="7">
        <f t="shared" si="257"/>
        <v>0</v>
      </c>
      <c r="AL415" s="7">
        <f t="shared" si="257"/>
        <v>0</v>
      </c>
      <c r="AM415" s="7">
        <f t="shared" si="257"/>
        <v>0</v>
      </c>
      <c r="AN415" s="7">
        <f t="shared" si="257"/>
        <v>0</v>
      </c>
      <c r="AO415" s="7">
        <f t="shared" si="257"/>
        <v>0</v>
      </c>
      <c r="AP415" s="7">
        <f t="shared" si="257"/>
        <v>0</v>
      </c>
      <c r="AQ415" s="7">
        <f t="shared" si="257"/>
        <v>0</v>
      </c>
      <c r="AR415" s="7">
        <f t="shared" si="257"/>
        <v>0</v>
      </c>
      <c r="AS415" s="7">
        <f t="shared" si="257"/>
        <v>0</v>
      </c>
      <c r="AT415" s="7">
        <f t="shared" ref="AT415:BP419" si="258">SUMIFS(AT$9:AT$401,     $H$9:$H$401,$D$409,     $F$9:$F$401,$E415)</f>
        <v>0</v>
      </c>
      <c r="AU415" s="7">
        <f t="shared" si="258"/>
        <v>0</v>
      </c>
      <c r="AV415" s="7">
        <f t="shared" si="258"/>
        <v>0</v>
      </c>
      <c r="AW415" s="7">
        <f t="shared" si="258"/>
        <v>0</v>
      </c>
      <c r="AX415" s="7">
        <f t="shared" si="258"/>
        <v>0</v>
      </c>
      <c r="AY415" s="7">
        <f t="shared" si="258"/>
        <v>0</v>
      </c>
      <c r="AZ415" s="7">
        <f t="shared" si="258"/>
        <v>0</v>
      </c>
      <c r="BA415" s="7">
        <f t="shared" si="258"/>
        <v>0</v>
      </c>
      <c r="BB415" s="7">
        <f t="shared" si="258"/>
        <v>0</v>
      </c>
      <c r="BC415" s="7">
        <f t="shared" si="258"/>
        <v>0</v>
      </c>
      <c r="BD415" s="7">
        <f t="shared" si="258"/>
        <v>0</v>
      </c>
      <c r="BE415" s="7">
        <f t="shared" si="258"/>
        <v>0</v>
      </c>
      <c r="BF415" s="7">
        <f t="shared" si="258"/>
        <v>0</v>
      </c>
      <c r="BG415" s="7">
        <f t="shared" si="258"/>
        <v>0</v>
      </c>
      <c r="BH415" s="7">
        <f t="shared" si="258"/>
        <v>0</v>
      </c>
      <c r="BI415" s="7">
        <f t="shared" si="258"/>
        <v>0</v>
      </c>
      <c r="BJ415" s="7">
        <f t="shared" si="258"/>
        <v>0</v>
      </c>
      <c r="BK415" s="7">
        <f t="shared" si="258"/>
        <v>0</v>
      </c>
      <c r="BL415" s="7">
        <f t="shared" si="258"/>
        <v>0</v>
      </c>
      <c r="BM415" s="7">
        <f t="shared" si="258"/>
        <v>0</v>
      </c>
      <c r="BN415" s="7">
        <f t="shared" si="258"/>
        <v>0</v>
      </c>
      <c r="BO415" s="7">
        <f t="shared" si="258"/>
        <v>0</v>
      </c>
      <c r="BP415" s="7">
        <f t="shared" si="258"/>
        <v>0</v>
      </c>
    </row>
    <row r="416" spans="4:87" ht="12" hidden="1" customHeight="1" outlineLevel="1" x14ac:dyDescent="0.2">
      <c r="E416" s="263" t="s">
        <v>74</v>
      </c>
      <c r="J416" s="7">
        <f t="shared" si="255"/>
        <v>0</v>
      </c>
      <c r="K416" s="7">
        <f t="shared" si="255"/>
        <v>0</v>
      </c>
      <c r="L416" s="7">
        <f t="shared" si="255"/>
        <v>27.5</v>
      </c>
      <c r="M416" s="7">
        <f t="shared" si="255"/>
        <v>0</v>
      </c>
      <c r="N416" s="7">
        <f t="shared" si="255"/>
        <v>0</v>
      </c>
      <c r="O416" s="7">
        <f t="shared" si="255"/>
        <v>27.5</v>
      </c>
      <c r="P416" s="7">
        <f t="shared" si="255"/>
        <v>0</v>
      </c>
      <c r="Q416" s="7">
        <f t="shared" si="255"/>
        <v>0</v>
      </c>
      <c r="R416" s="7">
        <f t="shared" si="255"/>
        <v>27.5</v>
      </c>
      <c r="S416" s="7">
        <f t="shared" si="255"/>
        <v>0</v>
      </c>
      <c r="T416" s="7">
        <f t="shared" si="255"/>
        <v>27.5</v>
      </c>
      <c r="U416" s="7">
        <f t="shared" si="255"/>
        <v>0</v>
      </c>
      <c r="V416" s="7">
        <f t="shared" si="255"/>
        <v>0</v>
      </c>
      <c r="W416" s="7">
        <f t="shared" si="255"/>
        <v>0</v>
      </c>
      <c r="X416" s="7">
        <f t="shared" si="255"/>
        <v>0</v>
      </c>
      <c r="Y416" s="7">
        <f t="shared" si="255"/>
        <v>0</v>
      </c>
      <c r="Z416" s="7">
        <f t="shared" si="257"/>
        <v>0</v>
      </c>
      <c r="AA416" s="7">
        <f t="shared" si="257"/>
        <v>0</v>
      </c>
      <c r="AB416" s="7">
        <f t="shared" si="257"/>
        <v>0</v>
      </c>
      <c r="AC416" s="7">
        <f t="shared" si="257"/>
        <v>0</v>
      </c>
      <c r="AD416" s="7">
        <f t="shared" si="257"/>
        <v>0</v>
      </c>
      <c r="AE416" s="7">
        <f t="shared" si="257"/>
        <v>0</v>
      </c>
      <c r="AF416" s="7">
        <f t="shared" si="257"/>
        <v>-27.5</v>
      </c>
      <c r="AG416" s="7">
        <f t="shared" si="257"/>
        <v>0</v>
      </c>
      <c r="AH416" s="7">
        <f t="shared" si="257"/>
        <v>0</v>
      </c>
      <c r="AI416" s="7">
        <f t="shared" si="257"/>
        <v>0</v>
      </c>
      <c r="AJ416" s="7">
        <f t="shared" si="257"/>
        <v>0</v>
      </c>
      <c r="AK416" s="7">
        <f t="shared" si="257"/>
        <v>0</v>
      </c>
      <c r="AL416" s="7">
        <f t="shared" si="257"/>
        <v>0</v>
      </c>
      <c r="AM416" s="7">
        <f t="shared" si="257"/>
        <v>0</v>
      </c>
      <c r="AN416" s="7">
        <f t="shared" si="257"/>
        <v>27.5</v>
      </c>
      <c r="AO416" s="7">
        <f t="shared" si="257"/>
        <v>27.5</v>
      </c>
      <c r="AP416" s="7">
        <f t="shared" si="257"/>
        <v>27.5</v>
      </c>
      <c r="AQ416" s="7">
        <f t="shared" si="257"/>
        <v>27.5</v>
      </c>
      <c r="AR416" s="7">
        <f t="shared" si="257"/>
        <v>0</v>
      </c>
      <c r="AS416" s="7">
        <f t="shared" si="257"/>
        <v>0</v>
      </c>
      <c r="AT416" s="7">
        <f t="shared" si="258"/>
        <v>0</v>
      </c>
      <c r="AU416" s="7">
        <f t="shared" si="258"/>
        <v>0</v>
      </c>
      <c r="AV416" s="7">
        <f t="shared" si="258"/>
        <v>0</v>
      </c>
      <c r="AW416" s="7">
        <f t="shared" si="258"/>
        <v>0</v>
      </c>
      <c r="AX416" s="7">
        <f t="shared" si="258"/>
        <v>0</v>
      </c>
      <c r="AY416" s="7">
        <f t="shared" si="258"/>
        <v>0</v>
      </c>
      <c r="AZ416" s="7">
        <f t="shared" si="258"/>
        <v>0</v>
      </c>
      <c r="BA416" s="7">
        <f t="shared" si="258"/>
        <v>0</v>
      </c>
      <c r="BB416" s="7">
        <f t="shared" si="258"/>
        <v>0</v>
      </c>
      <c r="BC416" s="7">
        <f t="shared" si="258"/>
        <v>0</v>
      </c>
      <c r="BD416" s="7">
        <f t="shared" si="258"/>
        <v>0</v>
      </c>
      <c r="BE416" s="7">
        <f t="shared" si="258"/>
        <v>0</v>
      </c>
      <c r="BF416" s="7">
        <f t="shared" si="258"/>
        <v>0</v>
      </c>
      <c r="BG416" s="7">
        <f t="shared" si="258"/>
        <v>-27.5</v>
      </c>
      <c r="BH416" s="7">
        <f t="shared" si="258"/>
        <v>0</v>
      </c>
      <c r="BI416" s="7">
        <f t="shared" si="258"/>
        <v>0</v>
      </c>
      <c r="BJ416" s="7">
        <f t="shared" si="258"/>
        <v>0</v>
      </c>
      <c r="BK416" s="7">
        <f t="shared" si="258"/>
        <v>0</v>
      </c>
      <c r="BL416" s="7">
        <f t="shared" si="258"/>
        <v>0</v>
      </c>
      <c r="BM416" s="7">
        <f t="shared" si="258"/>
        <v>0</v>
      </c>
      <c r="BN416" s="7">
        <f t="shared" si="258"/>
        <v>-27.5</v>
      </c>
      <c r="BO416" s="7">
        <f t="shared" si="258"/>
        <v>27.5</v>
      </c>
      <c r="BP416" s="7">
        <f t="shared" si="258"/>
        <v>27.5</v>
      </c>
    </row>
    <row r="417" spans="4:68" ht="12" hidden="1" customHeight="1" outlineLevel="1" x14ac:dyDescent="0.2">
      <c r="E417" s="263" t="s">
        <v>114</v>
      </c>
      <c r="J417" s="7">
        <f t="shared" si="255"/>
        <v>0</v>
      </c>
      <c r="K417" s="7">
        <f t="shared" si="255"/>
        <v>0</v>
      </c>
      <c r="L417" s="7">
        <f t="shared" si="255"/>
        <v>0</v>
      </c>
      <c r="M417" s="7">
        <f t="shared" si="255"/>
        <v>0</v>
      </c>
      <c r="N417" s="7">
        <f t="shared" si="255"/>
        <v>0</v>
      </c>
      <c r="O417" s="7">
        <f t="shared" si="255"/>
        <v>0</v>
      </c>
      <c r="P417" s="7">
        <f t="shared" si="255"/>
        <v>0</v>
      </c>
      <c r="Q417" s="7">
        <f t="shared" si="255"/>
        <v>0</v>
      </c>
      <c r="R417" s="7">
        <f t="shared" si="255"/>
        <v>0</v>
      </c>
      <c r="S417" s="7">
        <f t="shared" si="255"/>
        <v>0</v>
      </c>
      <c r="T417" s="7">
        <f t="shared" si="255"/>
        <v>0</v>
      </c>
      <c r="U417" s="7">
        <f t="shared" si="255"/>
        <v>0</v>
      </c>
      <c r="V417" s="7">
        <f t="shared" si="255"/>
        <v>0</v>
      </c>
      <c r="W417" s="7">
        <f t="shared" si="255"/>
        <v>0</v>
      </c>
      <c r="X417" s="7">
        <f t="shared" si="255"/>
        <v>0</v>
      </c>
      <c r="Y417" s="7">
        <f t="shared" si="255"/>
        <v>0</v>
      </c>
      <c r="Z417" s="7">
        <f t="shared" si="257"/>
        <v>0</v>
      </c>
      <c r="AA417" s="7">
        <f t="shared" si="257"/>
        <v>0</v>
      </c>
      <c r="AB417" s="7">
        <f t="shared" si="257"/>
        <v>0</v>
      </c>
      <c r="AC417" s="7">
        <f t="shared" si="257"/>
        <v>0</v>
      </c>
      <c r="AD417" s="7">
        <f t="shared" si="257"/>
        <v>0</v>
      </c>
      <c r="AE417" s="7">
        <f t="shared" si="257"/>
        <v>0</v>
      </c>
      <c r="AF417" s="7">
        <f t="shared" si="257"/>
        <v>0</v>
      </c>
      <c r="AG417" s="7">
        <f t="shared" si="257"/>
        <v>0</v>
      </c>
      <c r="AH417" s="7">
        <f t="shared" si="257"/>
        <v>0</v>
      </c>
      <c r="AI417" s="7">
        <f t="shared" si="257"/>
        <v>0</v>
      </c>
      <c r="AJ417" s="7">
        <f t="shared" si="257"/>
        <v>0</v>
      </c>
      <c r="AK417" s="7">
        <f t="shared" si="257"/>
        <v>0</v>
      </c>
      <c r="AL417" s="7">
        <f t="shared" si="257"/>
        <v>0</v>
      </c>
      <c r="AM417" s="7">
        <f t="shared" si="257"/>
        <v>0</v>
      </c>
      <c r="AN417" s="7">
        <f t="shared" si="257"/>
        <v>0</v>
      </c>
      <c r="AO417" s="7">
        <f t="shared" si="257"/>
        <v>0</v>
      </c>
      <c r="AP417" s="7">
        <f t="shared" si="257"/>
        <v>0</v>
      </c>
      <c r="AQ417" s="7">
        <f t="shared" si="257"/>
        <v>0</v>
      </c>
      <c r="AR417" s="7">
        <f t="shared" si="257"/>
        <v>0</v>
      </c>
      <c r="AS417" s="7">
        <f t="shared" si="257"/>
        <v>0</v>
      </c>
      <c r="AT417" s="7">
        <f t="shared" si="258"/>
        <v>0</v>
      </c>
      <c r="AU417" s="7">
        <f t="shared" si="258"/>
        <v>0</v>
      </c>
      <c r="AV417" s="7">
        <f t="shared" si="258"/>
        <v>0</v>
      </c>
      <c r="AW417" s="7">
        <f t="shared" si="258"/>
        <v>0</v>
      </c>
      <c r="AX417" s="7">
        <f t="shared" si="258"/>
        <v>0</v>
      </c>
      <c r="AY417" s="7">
        <f t="shared" si="258"/>
        <v>0</v>
      </c>
      <c r="AZ417" s="7">
        <f t="shared" si="258"/>
        <v>0</v>
      </c>
      <c r="BA417" s="7">
        <f t="shared" si="258"/>
        <v>0</v>
      </c>
      <c r="BB417" s="7">
        <f t="shared" si="258"/>
        <v>0</v>
      </c>
      <c r="BC417" s="7">
        <f t="shared" si="258"/>
        <v>0</v>
      </c>
      <c r="BD417" s="7">
        <f t="shared" si="258"/>
        <v>0</v>
      </c>
      <c r="BE417" s="7">
        <f t="shared" si="258"/>
        <v>0</v>
      </c>
      <c r="BF417" s="7">
        <f t="shared" si="258"/>
        <v>0</v>
      </c>
      <c r="BG417" s="7">
        <f t="shared" si="258"/>
        <v>0</v>
      </c>
      <c r="BH417" s="7">
        <f t="shared" si="258"/>
        <v>0</v>
      </c>
      <c r="BI417" s="7">
        <f t="shared" si="258"/>
        <v>0</v>
      </c>
      <c r="BJ417" s="7">
        <f t="shared" si="258"/>
        <v>0</v>
      </c>
      <c r="BK417" s="7">
        <f t="shared" si="258"/>
        <v>0</v>
      </c>
      <c r="BL417" s="7">
        <f t="shared" si="258"/>
        <v>0</v>
      </c>
      <c r="BM417" s="7">
        <f t="shared" si="258"/>
        <v>0</v>
      </c>
      <c r="BN417" s="7">
        <f t="shared" si="258"/>
        <v>0</v>
      </c>
      <c r="BO417" s="7">
        <f t="shared" si="258"/>
        <v>0</v>
      </c>
      <c r="BP417" s="7">
        <f t="shared" si="258"/>
        <v>0</v>
      </c>
    </row>
    <row r="418" spans="4:68" ht="12" hidden="1" customHeight="1" outlineLevel="1" x14ac:dyDescent="0.2">
      <c r="E418" s="287" t="s">
        <v>115</v>
      </c>
      <c r="J418" s="7">
        <f t="shared" si="255"/>
        <v>0</v>
      </c>
      <c r="K418" s="7">
        <f t="shared" si="255"/>
        <v>0</v>
      </c>
      <c r="L418" s="7">
        <f t="shared" si="255"/>
        <v>0</v>
      </c>
      <c r="M418" s="7">
        <f t="shared" si="255"/>
        <v>0</v>
      </c>
      <c r="N418" s="7">
        <f t="shared" si="255"/>
        <v>0</v>
      </c>
      <c r="O418" s="7">
        <f t="shared" si="255"/>
        <v>0</v>
      </c>
      <c r="P418" s="7">
        <f t="shared" si="255"/>
        <v>0</v>
      </c>
      <c r="Q418" s="7">
        <f t="shared" si="255"/>
        <v>0</v>
      </c>
      <c r="R418" s="7">
        <f t="shared" si="255"/>
        <v>0</v>
      </c>
      <c r="S418" s="7">
        <f t="shared" si="255"/>
        <v>0</v>
      </c>
      <c r="T418" s="7">
        <f t="shared" si="255"/>
        <v>0</v>
      </c>
      <c r="U418" s="7">
        <f t="shared" si="255"/>
        <v>0</v>
      </c>
      <c r="V418" s="7">
        <f t="shared" si="255"/>
        <v>0</v>
      </c>
      <c r="W418" s="7">
        <f t="shared" si="255"/>
        <v>0</v>
      </c>
      <c r="X418" s="7">
        <f t="shared" si="255"/>
        <v>0</v>
      </c>
      <c r="Y418" s="7">
        <f t="shared" si="255"/>
        <v>0</v>
      </c>
      <c r="Z418" s="7">
        <f t="shared" si="257"/>
        <v>0</v>
      </c>
      <c r="AA418" s="7">
        <f t="shared" si="257"/>
        <v>0</v>
      </c>
      <c r="AB418" s="7">
        <f t="shared" si="257"/>
        <v>0</v>
      </c>
      <c r="AC418" s="7">
        <f t="shared" si="257"/>
        <v>0</v>
      </c>
      <c r="AD418" s="7">
        <f t="shared" si="257"/>
        <v>0</v>
      </c>
      <c r="AE418" s="7">
        <f t="shared" si="257"/>
        <v>0</v>
      </c>
      <c r="AF418" s="7">
        <f t="shared" si="257"/>
        <v>0</v>
      </c>
      <c r="AG418" s="7">
        <f t="shared" si="257"/>
        <v>0</v>
      </c>
      <c r="AH418" s="7">
        <f t="shared" si="257"/>
        <v>0</v>
      </c>
      <c r="AI418" s="7">
        <f t="shared" si="257"/>
        <v>0</v>
      </c>
      <c r="AJ418" s="7">
        <f t="shared" si="257"/>
        <v>0</v>
      </c>
      <c r="AK418" s="7">
        <f t="shared" si="257"/>
        <v>0</v>
      </c>
      <c r="AL418" s="7">
        <f t="shared" si="257"/>
        <v>0</v>
      </c>
      <c r="AM418" s="7">
        <f t="shared" si="257"/>
        <v>0</v>
      </c>
      <c r="AN418" s="7">
        <f t="shared" si="257"/>
        <v>0</v>
      </c>
      <c r="AO418" s="7">
        <f t="shared" si="257"/>
        <v>0</v>
      </c>
      <c r="AP418" s="7">
        <f t="shared" si="257"/>
        <v>0</v>
      </c>
      <c r="AQ418" s="7">
        <f t="shared" si="257"/>
        <v>0</v>
      </c>
      <c r="AR418" s="7">
        <f t="shared" si="257"/>
        <v>0</v>
      </c>
      <c r="AS418" s="7">
        <f t="shared" si="257"/>
        <v>0</v>
      </c>
      <c r="AT418" s="7">
        <f t="shared" si="258"/>
        <v>0</v>
      </c>
      <c r="AU418" s="7">
        <f t="shared" si="258"/>
        <v>0</v>
      </c>
      <c r="AV418" s="7">
        <f t="shared" si="258"/>
        <v>0</v>
      </c>
      <c r="AW418" s="7">
        <f t="shared" si="258"/>
        <v>0</v>
      </c>
      <c r="AX418" s="7">
        <f t="shared" si="258"/>
        <v>0</v>
      </c>
      <c r="AY418" s="7">
        <f t="shared" si="258"/>
        <v>0</v>
      </c>
      <c r="AZ418" s="7">
        <f t="shared" si="258"/>
        <v>0</v>
      </c>
      <c r="BA418" s="7">
        <f t="shared" si="258"/>
        <v>0</v>
      </c>
      <c r="BB418" s="7">
        <f t="shared" si="258"/>
        <v>0</v>
      </c>
      <c r="BC418" s="7">
        <f t="shared" si="258"/>
        <v>0</v>
      </c>
      <c r="BD418" s="7">
        <f t="shared" si="258"/>
        <v>0</v>
      </c>
      <c r="BE418" s="7">
        <f t="shared" si="258"/>
        <v>0</v>
      </c>
      <c r="BF418" s="7">
        <f t="shared" si="258"/>
        <v>0</v>
      </c>
      <c r="BG418" s="7">
        <f t="shared" si="258"/>
        <v>0</v>
      </c>
      <c r="BH418" s="7">
        <f t="shared" si="258"/>
        <v>0</v>
      </c>
      <c r="BI418" s="7">
        <f t="shared" si="258"/>
        <v>0</v>
      </c>
      <c r="BJ418" s="7">
        <f t="shared" si="258"/>
        <v>0</v>
      </c>
      <c r="BK418" s="7">
        <f t="shared" si="258"/>
        <v>0</v>
      </c>
      <c r="BL418" s="7">
        <f t="shared" si="258"/>
        <v>0</v>
      </c>
      <c r="BM418" s="7">
        <f t="shared" si="258"/>
        <v>0</v>
      </c>
      <c r="BN418" s="7">
        <f t="shared" si="258"/>
        <v>0</v>
      </c>
      <c r="BO418" s="7">
        <f t="shared" si="258"/>
        <v>0</v>
      </c>
      <c r="BP418" s="7">
        <f t="shared" si="258"/>
        <v>0</v>
      </c>
    </row>
    <row r="419" spans="4:68" ht="12" hidden="1" customHeight="1" outlineLevel="1" x14ac:dyDescent="0.2">
      <c r="E419" s="263" t="s">
        <v>68</v>
      </c>
      <c r="J419" s="7">
        <f t="shared" si="255"/>
        <v>63.949999999999996</v>
      </c>
      <c r="K419" s="7">
        <f t="shared" si="255"/>
        <v>0</v>
      </c>
      <c r="L419" s="7">
        <f t="shared" si="255"/>
        <v>0</v>
      </c>
      <c r="M419" s="7">
        <f t="shared" si="255"/>
        <v>10</v>
      </c>
      <c r="N419" s="7">
        <f t="shared" si="255"/>
        <v>0</v>
      </c>
      <c r="O419" s="7">
        <f t="shared" si="255"/>
        <v>10</v>
      </c>
      <c r="P419" s="7">
        <f t="shared" si="255"/>
        <v>63.949999999999996</v>
      </c>
      <c r="Q419" s="7">
        <f t="shared" si="255"/>
        <v>0</v>
      </c>
      <c r="R419" s="7">
        <f t="shared" si="255"/>
        <v>0</v>
      </c>
      <c r="S419" s="7">
        <f t="shared" si="255"/>
        <v>10</v>
      </c>
      <c r="T419" s="7">
        <f t="shared" si="255"/>
        <v>73.949999999999989</v>
      </c>
      <c r="U419" s="7">
        <f t="shared" si="255"/>
        <v>0</v>
      </c>
      <c r="V419" s="7">
        <f t="shared" si="255"/>
        <v>0</v>
      </c>
      <c r="W419" s="7">
        <f t="shared" si="255"/>
        <v>0</v>
      </c>
      <c r="X419" s="7">
        <f t="shared" si="255"/>
        <v>0</v>
      </c>
      <c r="Y419" s="7">
        <f t="shared" si="255"/>
        <v>0</v>
      </c>
      <c r="Z419" s="7">
        <f t="shared" si="257"/>
        <v>0</v>
      </c>
      <c r="AA419" s="7">
        <f t="shared" si="257"/>
        <v>0</v>
      </c>
      <c r="AB419" s="7">
        <f t="shared" si="257"/>
        <v>0</v>
      </c>
      <c r="AC419" s="7">
        <f t="shared" si="257"/>
        <v>0</v>
      </c>
      <c r="AD419" s="7">
        <f t="shared" si="257"/>
        <v>0</v>
      </c>
      <c r="AE419" s="7">
        <f t="shared" si="257"/>
        <v>0</v>
      </c>
      <c r="AF419" s="7">
        <f t="shared" si="257"/>
        <v>0</v>
      </c>
      <c r="AG419" s="7">
        <f t="shared" si="257"/>
        <v>0</v>
      </c>
      <c r="AH419" s="7">
        <f t="shared" si="257"/>
        <v>0</v>
      </c>
      <c r="AI419" s="7">
        <f t="shared" si="257"/>
        <v>0</v>
      </c>
      <c r="AJ419" s="7">
        <f t="shared" si="257"/>
        <v>0</v>
      </c>
      <c r="AK419" s="7">
        <f t="shared" si="257"/>
        <v>-10</v>
      </c>
      <c r="AL419" s="7">
        <f t="shared" si="257"/>
        <v>0</v>
      </c>
      <c r="AM419" s="7">
        <f t="shared" si="257"/>
        <v>0</v>
      </c>
      <c r="AN419" s="7">
        <f t="shared" si="257"/>
        <v>10</v>
      </c>
      <c r="AO419" s="7">
        <f t="shared" si="257"/>
        <v>10</v>
      </c>
      <c r="AP419" s="7">
        <f t="shared" si="257"/>
        <v>10</v>
      </c>
      <c r="AQ419" s="7">
        <f t="shared" si="257"/>
        <v>10</v>
      </c>
      <c r="AR419" s="7">
        <f t="shared" si="257"/>
        <v>0</v>
      </c>
      <c r="AS419" s="7">
        <f t="shared" si="257"/>
        <v>43.825560000000003</v>
      </c>
      <c r="AT419" s="7">
        <f t="shared" si="258"/>
        <v>0</v>
      </c>
      <c r="AU419" s="7">
        <f t="shared" si="258"/>
        <v>19.82968</v>
      </c>
      <c r="AV419" s="7">
        <f t="shared" si="258"/>
        <v>63.655240000000006</v>
      </c>
      <c r="AW419" s="7">
        <f t="shared" si="258"/>
        <v>-0.29475999999999747</v>
      </c>
      <c r="AX419" s="7">
        <f t="shared" si="258"/>
        <v>0</v>
      </c>
      <c r="AY419" s="7">
        <f t="shared" si="258"/>
        <v>0</v>
      </c>
      <c r="AZ419" s="7">
        <f t="shared" si="258"/>
        <v>0</v>
      </c>
      <c r="BA419" s="7">
        <f t="shared" si="258"/>
        <v>0</v>
      </c>
      <c r="BB419" s="7">
        <f t="shared" si="258"/>
        <v>0</v>
      </c>
      <c r="BC419" s="7">
        <f t="shared" si="258"/>
        <v>0</v>
      </c>
      <c r="BD419" s="7">
        <f t="shared" si="258"/>
        <v>0</v>
      </c>
      <c r="BE419" s="7">
        <f t="shared" si="258"/>
        <v>0</v>
      </c>
      <c r="BF419" s="7">
        <f t="shared" si="258"/>
        <v>0</v>
      </c>
      <c r="BG419" s="7">
        <f t="shared" si="258"/>
        <v>0</v>
      </c>
      <c r="BH419" s="7">
        <f t="shared" si="258"/>
        <v>0</v>
      </c>
      <c r="BI419" s="7">
        <f t="shared" si="258"/>
        <v>0</v>
      </c>
      <c r="BJ419" s="7">
        <f t="shared" si="258"/>
        <v>0</v>
      </c>
      <c r="BK419" s="7">
        <f t="shared" si="258"/>
        <v>0</v>
      </c>
      <c r="BL419" s="7">
        <f t="shared" si="258"/>
        <v>-10</v>
      </c>
      <c r="BM419" s="7">
        <f t="shared" si="258"/>
        <v>63.655240000000006</v>
      </c>
      <c r="BN419" s="7">
        <f t="shared" si="258"/>
        <v>-10.294759999999997</v>
      </c>
      <c r="BO419" s="7">
        <f t="shared" si="258"/>
        <v>10</v>
      </c>
      <c r="BP419" s="7">
        <f t="shared" si="258"/>
        <v>10</v>
      </c>
    </row>
    <row r="420" spans="4:68" ht="12.95" hidden="1" customHeight="1" outlineLevel="1" x14ac:dyDescent="0.2">
      <c r="E420" s="288"/>
      <c r="F420" s="289" t="s">
        <v>116</v>
      </c>
      <c r="G420" s="289"/>
      <c r="H420" s="289"/>
      <c r="I420" s="289"/>
      <c r="J420" s="290">
        <f>SUBTOTAL(9,J409:J419)</f>
        <v>76.449999999999989</v>
      </c>
      <c r="K420" s="290">
        <f t="shared" ref="K420:BP420" si="259">SUBTOTAL(9,K409:K419)</f>
        <v>0</v>
      </c>
      <c r="L420" s="290">
        <f t="shared" si="259"/>
        <v>27.5</v>
      </c>
      <c r="M420" s="290">
        <f t="shared" si="259"/>
        <v>90</v>
      </c>
      <c r="N420" s="290">
        <f t="shared" si="259"/>
        <v>0</v>
      </c>
      <c r="O420" s="290">
        <f t="shared" si="259"/>
        <v>117.5</v>
      </c>
      <c r="P420" s="290">
        <f t="shared" si="259"/>
        <v>76.449999999999989</v>
      </c>
      <c r="Q420" s="290">
        <f t="shared" si="259"/>
        <v>0</v>
      </c>
      <c r="R420" s="290">
        <f t="shared" si="259"/>
        <v>27.5</v>
      </c>
      <c r="S420" s="290">
        <f t="shared" si="259"/>
        <v>70</v>
      </c>
      <c r="T420" s="290">
        <f t="shared" si="259"/>
        <v>173.95</v>
      </c>
      <c r="U420" s="290">
        <f t="shared" si="259"/>
        <v>20</v>
      </c>
      <c r="V420" s="290">
        <f t="shared" si="259"/>
        <v>0</v>
      </c>
      <c r="W420" s="290">
        <f t="shared" si="259"/>
        <v>0</v>
      </c>
      <c r="X420" s="290">
        <f t="shared" si="259"/>
        <v>0</v>
      </c>
      <c r="Y420" s="290">
        <f t="shared" si="259"/>
        <v>0</v>
      </c>
      <c r="Z420" s="290">
        <f t="shared" si="259"/>
        <v>0</v>
      </c>
      <c r="AA420" s="290">
        <f t="shared" si="259"/>
        <v>0</v>
      </c>
      <c r="AB420" s="290">
        <f t="shared" si="259"/>
        <v>0</v>
      </c>
      <c r="AC420" s="290">
        <f t="shared" si="259"/>
        <v>0</v>
      </c>
      <c r="AD420" s="290">
        <f t="shared" si="259"/>
        <v>0</v>
      </c>
      <c r="AE420" s="290">
        <f t="shared" si="259"/>
        <v>0</v>
      </c>
      <c r="AF420" s="290">
        <f t="shared" si="259"/>
        <v>-27.5</v>
      </c>
      <c r="AG420" s="290">
        <f t="shared" si="259"/>
        <v>0</v>
      </c>
      <c r="AH420" s="290">
        <f t="shared" si="259"/>
        <v>0</v>
      </c>
      <c r="AI420" s="290">
        <f t="shared" si="259"/>
        <v>0</v>
      </c>
      <c r="AJ420" s="290">
        <f t="shared" si="259"/>
        <v>0</v>
      </c>
      <c r="AK420" s="290">
        <f t="shared" si="259"/>
        <v>-90</v>
      </c>
      <c r="AL420" s="290">
        <f t="shared" si="259"/>
        <v>0</v>
      </c>
      <c r="AM420" s="290">
        <f t="shared" si="259"/>
        <v>0</v>
      </c>
      <c r="AN420" s="290">
        <f t="shared" si="259"/>
        <v>117.5</v>
      </c>
      <c r="AO420" s="290">
        <f t="shared" si="259"/>
        <v>117.5</v>
      </c>
      <c r="AP420" s="290">
        <f t="shared" si="259"/>
        <v>117.5</v>
      </c>
      <c r="AQ420" s="290">
        <f t="shared" si="259"/>
        <v>117.5</v>
      </c>
      <c r="AR420" s="290">
        <f t="shared" si="259"/>
        <v>0</v>
      </c>
      <c r="AS420" s="290">
        <f t="shared" si="259"/>
        <v>56.38073</v>
      </c>
      <c r="AT420" s="290">
        <f t="shared" si="259"/>
        <v>0</v>
      </c>
      <c r="AU420" s="290">
        <f t="shared" si="259"/>
        <v>19.82968</v>
      </c>
      <c r="AV420" s="290">
        <f t="shared" si="259"/>
        <v>76.21041000000001</v>
      </c>
      <c r="AW420" s="290">
        <f t="shared" si="259"/>
        <v>-0.23958999999999708</v>
      </c>
      <c r="AX420" s="290">
        <f t="shared" si="259"/>
        <v>0</v>
      </c>
      <c r="AY420" s="290">
        <f t="shared" si="259"/>
        <v>0</v>
      </c>
      <c r="AZ420" s="290">
        <f t="shared" si="259"/>
        <v>0</v>
      </c>
      <c r="BA420" s="290">
        <f t="shared" si="259"/>
        <v>0</v>
      </c>
      <c r="BB420" s="290">
        <f t="shared" si="259"/>
        <v>0</v>
      </c>
      <c r="BC420" s="290">
        <f t="shared" si="259"/>
        <v>0</v>
      </c>
      <c r="BD420" s="290">
        <f t="shared" si="259"/>
        <v>0</v>
      </c>
      <c r="BE420" s="290">
        <f t="shared" si="259"/>
        <v>0</v>
      </c>
      <c r="BF420" s="290">
        <f t="shared" si="259"/>
        <v>0</v>
      </c>
      <c r="BG420" s="290">
        <f t="shared" si="259"/>
        <v>-27.5</v>
      </c>
      <c r="BH420" s="290">
        <f t="shared" si="259"/>
        <v>0</v>
      </c>
      <c r="BI420" s="290">
        <f t="shared" si="259"/>
        <v>0</v>
      </c>
      <c r="BJ420" s="290">
        <f t="shared" si="259"/>
        <v>0</v>
      </c>
      <c r="BK420" s="290">
        <f t="shared" si="259"/>
        <v>0</v>
      </c>
      <c r="BL420" s="290">
        <f t="shared" si="259"/>
        <v>-70</v>
      </c>
      <c r="BM420" s="290">
        <f t="shared" si="259"/>
        <v>76.21041000000001</v>
      </c>
      <c r="BN420" s="290">
        <f t="shared" si="259"/>
        <v>-97.739589999999993</v>
      </c>
      <c r="BO420" s="290">
        <f t="shared" si="259"/>
        <v>117.5</v>
      </c>
      <c r="BP420" s="290">
        <f t="shared" si="259"/>
        <v>97.5</v>
      </c>
    </row>
    <row r="421" spans="4:68" ht="12.95" hidden="1" customHeight="1" outlineLevel="1" x14ac:dyDescent="0.2">
      <c r="E421" s="291"/>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J421" s="280"/>
      <c r="AK421" s="280"/>
      <c r="AL421" s="280"/>
      <c r="AM421" s="280"/>
      <c r="AN421" s="280"/>
      <c r="AO421" s="280"/>
      <c r="AP421" s="280"/>
      <c r="AQ421" s="280"/>
      <c r="AR421" s="280"/>
      <c r="AS421" s="280"/>
      <c r="AT421" s="280"/>
      <c r="AU421" s="280"/>
      <c r="AW421" s="280"/>
      <c r="AX421" s="280"/>
      <c r="AY421" s="280"/>
      <c r="AZ421" s="280"/>
      <c r="BA421" s="280"/>
      <c r="BB421" s="280"/>
      <c r="BC421" s="280"/>
      <c r="BD421" s="280"/>
      <c r="BE421" s="280"/>
      <c r="BF421" s="280"/>
      <c r="BG421" s="280"/>
      <c r="BH421" s="280"/>
      <c r="BI421" s="280"/>
      <c r="BJ421" s="280"/>
      <c r="BK421" s="280"/>
      <c r="BL421" s="280"/>
      <c r="BM421" s="280"/>
      <c r="BN421" s="280"/>
      <c r="BO421" s="280"/>
      <c r="BP421" s="280"/>
    </row>
    <row r="422" spans="4:68" ht="12" hidden="1" customHeight="1" outlineLevel="1" x14ac:dyDescent="0.2">
      <c r="D422" s="228" t="s">
        <v>117</v>
      </c>
      <c r="E422" s="263" t="s">
        <v>108</v>
      </c>
      <c r="J422" s="7">
        <f t="shared" ref="J422:Y432" si="260">SUMIFS(J$9:J$401,     $H$9:$H$401,$D$422,     $F$9:$F$401,$E422)</f>
        <v>0</v>
      </c>
      <c r="K422" s="7">
        <f t="shared" si="260"/>
        <v>0</v>
      </c>
      <c r="L422" s="7">
        <f t="shared" si="260"/>
        <v>0</v>
      </c>
      <c r="M422" s="7">
        <f t="shared" si="260"/>
        <v>0</v>
      </c>
      <c r="N422" s="7">
        <f t="shared" si="260"/>
        <v>0</v>
      </c>
      <c r="O422" s="7">
        <f t="shared" si="260"/>
        <v>0</v>
      </c>
      <c r="P422" s="7">
        <f t="shared" si="260"/>
        <v>0</v>
      </c>
      <c r="Q422" s="7">
        <f t="shared" si="260"/>
        <v>0</v>
      </c>
      <c r="R422" s="7">
        <f t="shared" si="260"/>
        <v>0</v>
      </c>
      <c r="S422" s="7">
        <f t="shared" si="260"/>
        <v>0</v>
      </c>
      <c r="T422" s="7">
        <f t="shared" si="260"/>
        <v>0</v>
      </c>
      <c r="U422" s="7">
        <f t="shared" si="260"/>
        <v>0</v>
      </c>
      <c r="V422" s="7">
        <f t="shared" si="260"/>
        <v>0</v>
      </c>
      <c r="W422" s="7">
        <f t="shared" si="260"/>
        <v>0</v>
      </c>
      <c r="X422" s="7">
        <f t="shared" si="260"/>
        <v>0</v>
      </c>
      <c r="Y422" s="7">
        <f t="shared" si="260"/>
        <v>0</v>
      </c>
      <c r="Z422" s="7">
        <f t="shared" ref="Z422:BP427" si="261">SUMIFS(Z$9:Z$401,     $H$9:$H$401,$D$422,     $F$9:$F$401,$E422)</f>
        <v>0</v>
      </c>
      <c r="AA422" s="7">
        <f t="shared" si="261"/>
        <v>0</v>
      </c>
      <c r="AB422" s="7">
        <f t="shared" si="261"/>
        <v>0</v>
      </c>
      <c r="AC422" s="7">
        <f t="shared" si="261"/>
        <v>0</v>
      </c>
      <c r="AD422" s="7">
        <f t="shared" si="261"/>
        <v>0</v>
      </c>
      <c r="AE422" s="7">
        <f t="shared" si="261"/>
        <v>0</v>
      </c>
      <c r="AF422" s="7">
        <f t="shared" si="261"/>
        <v>0</v>
      </c>
      <c r="AG422" s="7">
        <f t="shared" si="261"/>
        <v>0</v>
      </c>
      <c r="AH422" s="7">
        <f t="shared" si="261"/>
        <v>0</v>
      </c>
      <c r="AI422" s="7">
        <f t="shared" si="261"/>
        <v>0</v>
      </c>
      <c r="AJ422" s="7">
        <f t="shared" si="261"/>
        <v>0</v>
      </c>
      <c r="AK422" s="7">
        <f t="shared" si="261"/>
        <v>0</v>
      </c>
      <c r="AL422" s="7">
        <f t="shared" si="261"/>
        <v>0</v>
      </c>
      <c r="AM422" s="7">
        <f t="shared" si="261"/>
        <v>0</v>
      </c>
      <c r="AN422" s="7">
        <f t="shared" si="261"/>
        <v>0</v>
      </c>
      <c r="AO422" s="7">
        <f t="shared" si="261"/>
        <v>0</v>
      </c>
      <c r="AP422" s="7">
        <f t="shared" si="261"/>
        <v>0</v>
      </c>
      <c r="AQ422" s="7">
        <f t="shared" si="261"/>
        <v>0</v>
      </c>
      <c r="AR422" s="7">
        <f t="shared" si="261"/>
        <v>0</v>
      </c>
      <c r="AS422" s="7">
        <f t="shared" si="261"/>
        <v>0</v>
      </c>
      <c r="AT422" s="7">
        <f t="shared" si="261"/>
        <v>0</v>
      </c>
      <c r="AU422" s="7">
        <f t="shared" si="261"/>
        <v>0</v>
      </c>
      <c r="AV422" s="7">
        <f t="shared" si="261"/>
        <v>0</v>
      </c>
      <c r="AW422" s="7">
        <f t="shared" si="261"/>
        <v>0</v>
      </c>
      <c r="AX422" s="7">
        <f t="shared" si="261"/>
        <v>0</v>
      </c>
      <c r="AY422" s="7">
        <f t="shared" si="261"/>
        <v>0</v>
      </c>
      <c r="AZ422" s="7">
        <f t="shared" si="261"/>
        <v>0</v>
      </c>
      <c r="BA422" s="7">
        <f t="shared" si="261"/>
        <v>0</v>
      </c>
      <c r="BB422" s="7">
        <f t="shared" si="261"/>
        <v>0</v>
      </c>
      <c r="BC422" s="7">
        <f t="shared" si="261"/>
        <v>0</v>
      </c>
      <c r="BD422" s="7">
        <f t="shared" si="261"/>
        <v>0</v>
      </c>
      <c r="BE422" s="7">
        <f t="shared" si="261"/>
        <v>0</v>
      </c>
      <c r="BF422" s="7">
        <f t="shared" si="261"/>
        <v>0</v>
      </c>
      <c r="BG422" s="7">
        <f t="shared" si="261"/>
        <v>0</v>
      </c>
      <c r="BH422" s="7">
        <f t="shared" si="261"/>
        <v>0</v>
      </c>
      <c r="BI422" s="7">
        <f t="shared" si="261"/>
        <v>0</v>
      </c>
      <c r="BJ422" s="7">
        <f t="shared" si="261"/>
        <v>0</v>
      </c>
      <c r="BK422" s="7">
        <f t="shared" si="261"/>
        <v>0</v>
      </c>
      <c r="BL422" s="7">
        <f t="shared" si="261"/>
        <v>0</v>
      </c>
      <c r="BM422" s="7">
        <f t="shared" si="261"/>
        <v>0</v>
      </c>
      <c r="BN422" s="7">
        <f t="shared" si="261"/>
        <v>0</v>
      </c>
      <c r="BO422" s="7">
        <f t="shared" si="261"/>
        <v>0</v>
      </c>
      <c r="BP422" s="7">
        <f t="shared" si="261"/>
        <v>0</v>
      </c>
    </row>
    <row r="423" spans="4:68" ht="12" hidden="1" customHeight="1" outlineLevel="1" x14ac:dyDescent="0.2">
      <c r="E423" s="263" t="s">
        <v>63</v>
      </c>
      <c r="J423" s="7">
        <f t="shared" si="260"/>
        <v>0</v>
      </c>
      <c r="K423" s="7">
        <f t="shared" si="260"/>
        <v>0</v>
      </c>
      <c r="L423" s="7">
        <f t="shared" si="260"/>
        <v>0</v>
      </c>
      <c r="M423" s="7">
        <f t="shared" si="260"/>
        <v>0</v>
      </c>
      <c r="N423" s="7">
        <f t="shared" si="260"/>
        <v>0</v>
      </c>
      <c r="O423" s="7">
        <f t="shared" si="260"/>
        <v>0</v>
      </c>
      <c r="P423" s="7">
        <f t="shared" si="260"/>
        <v>0</v>
      </c>
      <c r="Q423" s="7">
        <f t="shared" si="260"/>
        <v>0</v>
      </c>
      <c r="R423" s="7">
        <f t="shared" si="260"/>
        <v>0</v>
      </c>
      <c r="S423" s="7">
        <f t="shared" si="260"/>
        <v>0</v>
      </c>
      <c r="T423" s="7">
        <f t="shared" si="260"/>
        <v>0</v>
      </c>
      <c r="U423" s="7">
        <f t="shared" si="260"/>
        <v>0</v>
      </c>
      <c r="V423" s="7">
        <f t="shared" si="260"/>
        <v>0</v>
      </c>
      <c r="W423" s="7">
        <f t="shared" si="260"/>
        <v>0</v>
      </c>
      <c r="X423" s="7">
        <f t="shared" si="260"/>
        <v>0</v>
      </c>
      <c r="Y423" s="7">
        <f t="shared" si="260"/>
        <v>0</v>
      </c>
      <c r="Z423" s="7">
        <f t="shared" si="261"/>
        <v>0</v>
      </c>
      <c r="AA423" s="7">
        <f t="shared" si="261"/>
        <v>0</v>
      </c>
      <c r="AB423" s="7">
        <f t="shared" si="261"/>
        <v>0</v>
      </c>
      <c r="AC423" s="7">
        <f t="shared" si="261"/>
        <v>0</v>
      </c>
      <c r="AD423" s="7">
        <f t="shared" si="261"/>
        <v>0</v>
      </c>
      <c r="AE423" s="7">
        <f t="shared" si="261"/>
        <v>0</v>
      </c>
      <c r="AF423" s="7">
        <f t="shared" si="261"/>
        <v>0</v>
      </c>
      <c r="AG423" s="7">
        <f t="shared" si="261"/>
        <v>0</v>
      </c>
      <c r="AH423" s="7">
        <f t="shared" si="261"/>
        <v>0</v>
      </c>
      <c r="AI423" s="7">
        <f t="shared" si="261"/>
        <v>0</v>
      </c>
      <c r="AJ423" s="7">
        <f t="shared" si="261"/>
        <v>0</v>
      </c>
      <c r="AK423" s="7">
        <f t="shared" si="261"/>
        <v>0</v>
      </c>
      <c r="AL423" s="7">
        <f t="shared" si="261"/>
        <v>0</v>
      </c>
      <c r="AM423" s="7">
        <f t="shared" si="261"/>
        <v>0</v>
      </c>
      <c r="AN423" s="7">
        <f t="shared" si="261"/>
        <v>0</v>
      </c>
      <c r="AO423" s="7">
        <f t="shared" si="261"/>
        <v>0</v>
      </c>
      <c r="AP423" s="7">
        <f t="shared" si="261"/>
        <v>0</v>
      </c>
      <c r="AQ423" s="7">
        <f t="shared" si="261"/>
        <v>0</v>
      </c>
      <c r="AR423" s="7">
        <f t="shared" si="261"/>
        <v>0</v>
      </c>
      <c r="AS423" s="7">
        <f t="shared" si="261"/>
        <v>0</v>
      </c>
      <c r="AT423" s="7">
        <f t="shared" si="261"/>
        <v>0</v>
      </c>
      <c r="AU423" s="7">
        <f t="shared" si="261"/>
        <v>0</v>
      </c>
      <c r="AV423" s="7">
        <f t="shared" si="261"/>
        <v>0</v>
      </c>
      <c r="AW423" s="7">
        <f t="shared" si="261"/>
        <v>0</v>
      </c>
      <c r="AX423" s="7">
        <f t="shared" si="261"/>
        <v>0</v>
      </c>
      <c r="AY423" s="7">
        <f t="shared" si="261"/>
        <v>0</v>
      </c>
      <c r="AZ423" s="7">
        <f t="shared" si="261"/>
        <v>0</v>
      </c>
      <c r="BA423" s="7">
        <f t="shared" si="261"/>
        <v>0</v>
      </c>
      <c r="BB423" s="7">
        <f t="shared" si="261"/>
        <v>0</v>
      </c>
      <c r="BC423" s="7">
        <f t="shared" si="261"/>
        <v>0</v>
      </c>
      <c r="BD423" s="7">
        <f t="shared" si="261"/>
        <v>0</v>
      </c>
      <c r="BE423" s="7">
        <f t="shared" si="261"/>
        <v>0</v>
      </c>
      <c r="BF423" s="7">
        <f t="shared" si="261"/>
        <v>0</v>
      </c>
      <c r="BG423" s="7">
        <f t="shared" si="261"/>
        <v>0</v>
      </c>
      <c r="BH423" s="7">
        <f t="shared" si="261"/>
        <v>0</v>
      </c>
      <c r="BI423" s="7">
        <f t="shared" si="261"/>
        <v>0</v>
      </c>
      <c r="BJ423" s="7">
        <f t="shared" si="261"/>
        <v>0</v>
      </c>
      <c r="BK423" s="7">
        <f t="shared" si="261"/>
        <v>0</v>
      </c>
      <c r="BL423" s="7">
        <f t="shared" si="261"/>
        <v>0</v>
      </c>
      <c r="BM423" s="7">
        <f t="shared" si="261"/>
        <v>0</v>
      </c>
      <c r="BN423" s="7">
        <f t="shared" si="261"/>
        <v>0</v>
      </c>
      <c r="BO423" s="7">
        <f t="shared" si="261"/>
        <v>0</v>
      </c>
      <c r="BP423" s="7">
        <f t="shared" si="261"/>
        <v>0</v>
      </c>
    </row>
    <row r="424" spans="4:68" ht="12" hidden="1" customHeight="1" outlineLevel="1" x14ac:dyDescent="0.2">
      <c r="E424" s="263" t="s">
        <v>109</v>
      </c>
      <c r="J424" s="7">
        <f t="shared" si="260"/>
        <v>0</v>
      </c>
      <c r="K424" s="7">
        <f t="shared" si="260"/>
        <v>0</v>
      </c>
      <c r="L424" s="7">
        <f t="shared" si="260"/>
        <v>0</v>
      </c>
      <c r="M424" s="7">
        <f t="shared" si="260"/>
        <v>0</v>
      </c>
      <c r="N424" s="7">
        <f t="shared" si="260"/>
        <v>0</v>
      </c>
      <c r="O424" s="7">
        <f t="shared" si="260"/>
        <v>0</v>
      </c>
      <c r="P424" s="7">
        <f t="shared" si="260"/>
        <v>0</v>
      </c>
      <c r="Q424" s="7">
        <f t="shared" si="260"/>
        <v>0</v>
      </c>
      <c r="R424" s="7">
        <f t="shared" si="260"/>
        <v>0</v>
      </c>
      <c r="S424" s="7">
        <f t="shared" si="260"/>
        <v>0</v>
      </c>
      <c r="T424" s="7">
        <f t="shared" si="260"/>
        <v>0</v>
      </c>
      <c r="U424" s="7">
        <f t="shared" si="260"/>
        <v>0</v>
      </c>
      <c r="V424" s="7">
        <f t="shared" si="260"/>
        <v>0</v>
      </c>
      <c r="W424" s="7">
        <f t="shared" si="260"/>
        <v>0</v>
      </c>
      <c r="X424" s="7">
        <f t="shared" si="260"/>
        <v>0</v>
      </c>
      <c r="Y424" s="7">
        <f t="shared" si="260"/>
        <v>0</v>
      </c>
      <c r="Z424" s="7">
        <f t="shared" si="261"/>
        <v>0</v>
      </c>
      <c r="AA424" s="7">
        <f t="shared" si="261"/>
        <v>0</v>
      </c>
      <c r="AB424" s="7">
        <f t="shared" si="261"/>
        <v>0</v>
      </c>
      <c r="AC424" s="7">
        <f t="shared" si="261"/>
        <v>0</v>
      </c>
      <c r="AD424" s="7">
        <f t="shared" si="261"/>
        <v>0</v>
      </c>
      <c r="AE424" s="7">
        <f t="shared" si="261"/>
        <v>0</v>
      </c>
      <c r="AF424" s="7">
        <f t="shared" si="261"/>
        <v>0</v>
      </c>
      <c r="AG424" s="7">
        <f t="shared" si="261"/>
        <v>0</v>
      </c>
      <c r="AH424" s="7">
        <f t="shared" si="261"/>
        <v>0</v>
      </c>
      <c r="AI424" s="7">
        <f t="shared" si="261"/>
        <v>0</v>
      </c>
      <c r="AJ424" s="7">
        <f t="shared" si="261"/>
        <v>0</v>
      </c>
      <c r="AK424" s="7">
        <f t="shared" si="261"/>
        <v>0</v>
      </c>
      <c r="AL424" s="7">
        <f t="shared" si="261"/>
        <v>0</v>
      </c>
      <c r="AM424" s="7">
        <f t="shared" si="261"/>
        <v>0</v>
      </c>
      <c r="AN424" s="7">
        <f t="shared" si="261"/>
        <v>0</v>
      </c>
      <c r="AO424" s="7">
        <f t="shared" si="261"/>
        <v>0</v>
      </c>
      <c r="AP424" s="7">
        <f t="shared" si="261"/>
        <v>0</v>
      </c>
      <c r="AQ424" s="7">
        <f t="shared" si="261"/>
        <v>0</v>
      </c>
      <c r="AR424" s="7">
        <f t="shared" si="261"/>
        <v>0</v>
      </c>
      <c r="AS424" s="7">
        <f t="shared" si="261"/>
        <v>0</v>
      </c>
      <c r="AT424" s="7">
        <f t="shared" si="261"/>
        <v>0</v>
      </c>
      <c r="AU424" s="7">
        <f t="shared" si="261"/>
        <v>0</v>
      </c>
      <c r="AV424" s="7">
        <f t="shared" si="261"/>
        <v>0</v>
      </c>
      <c r="AW424" s="7">
        <f t="shared" si="261"/>
        <v>0</v>
      </c>
      <c r="AX424" s="7">
        <f t="shared" si="261"/>
        <v>0</v>
      </c>
      <c r="AY424" s="7">
        <f t="shared" si="261"/>
        <v>0</v>
      </c>
      <c r="AZ424" s="7">
        <f t="shared" si="261"/>
        <v>0</v>
      </c>
      <c r="BA424" s="7">
        <f t="shared" si="261"/>
        <v>0</v>
      </c>
      <c r="BB424" s="7">
        <f t="shared" si="261"/>
        <v>0</v>
      </c>
      <c r="BC424" s="7">
        <f t="shared" si="261"/>
        <v>0</v>
      </c>
      <c r="BD424" s="7">
        <f t="shared" si="261"/>
        <v>0</v>
      </c>
      <c r="BE424" s="7">
        <f t="shared" si="261"/>
        <v>0</v>
      </c>
      <c r="BF424" s="7">
        <f t="shared" si="261"/>
        <v>0</v>
      </c>
      <c r="BG424" s="7">
        <f t="shared" si="261"/>
        <v>0</v>
      </c>
      <c r="BH424" s="7">
        <f t="shared" si="261"/>
        <v>0</v>
      </c>
      <c r="BI424" s="7">
        <f t="shared" si="261"/>
        <v>0</v>
      </c>
      <c r="BJ424" s="7">
        <f t="shared" si="261"/>
        <v>0</v>
      </c>
      <c r="BK424" s="7">
        <f t="shared" si="261"/>
        <v>0</v>
      </c>
      <c r="BL424" s="7">
        <f t="shared" si="261"/>
        <v>0</v>
      </c>
      <c r="BM424" s="7">
        <f t="shared" si="261"/>
        <v>0</v>
      </c>
      <c r="BN424" s="7">
        <f t="shared" si="261"/>
        <v>0</v>
      </c>
      <c r="BO424" s="7">
        <f t="shared" si="261"/>
        <v>0</v>
      </c>
      <c r="BP424" s="7">
        <f t="shared" si="261"/>
        <v>0</v>
      </c>
    </row>
    <row r="425" spans="4:68" ht="12" hidden="1" customHeight="1" outlineLevel="1" x14ac:dyDescent="0.2">
      <c r="E425" s="263" t="s">
        <v>110</v>
      </c>
      <c r="J425" s="7">
        <f t="shared" si="260"/>
        <v>0</v>
      </c>
      <c r="K425" s="7">
        <f t="shared" si="260"/>
        <v>0</v>
      </c>
      <c r="L425" s="7">
        <f t="shared" si="260"/>
        <v>0</v>
      </c>
      <c r="M425" s="7">
        <f t="shared" si="260"/>
        <v>0</v>
      </c>
      <c r="N425" s="7">
        <f t="shared" si="260"/>
        <v>0</v>
      </c>
      <c r="O425" s="7">
        <f t="shared" si="260"/>
        <v>0</v>
      </c>
      <c r="P425" s="7">
        <f t="shared" si="260"/>
        <v>0</v>
      </c>
      <c r="Q425" s="7">
        <f t="shared" si="260"/>
        <v>0</v>
      </c>
      <c r="R425" s="7">
        <f t="shared" si="260"/>
        <v>0</v>
      </c>
      <c r="S425" s="7">
        <f t="shared" si="260"/>
        <v>0</v>
      </c>
      <c r="T425" s="7">
        <f t="shared" si="260"/>
        <v>0</v>
      </c>
      <c r="U425" s="7">
        <f t="shared" si="260"/>
        <v>0</v>
      </c>
      <c r="V425" s="7">
        <f t="shared" si="260"/>
        <v>0</v>
      </c>
      <c r="W425" s="7">
        <f t="shared" si="260"/>
        <v>0</v>
      </c>
      <c r="X425" s="7">
        <f t="shared" si="260"/>
        <v>0</v>
      </c>
      <c r="Y425" s="7">
        <f t="shared" si="260"/>
        <v>0</v>
      </c>
      <c r="Z425" s="7">
        <f t="shared" si="261"/>
        <v>0</v>
      </c>
      <c r="AA425" s="7">
        <f t="shared" si="261"/>
        <v>0</v>
      </c>
      <c r="AB425" s="7">
        <f t="shared" si="261"/>
        <v>0</v>
      </c>
      <c r="AC425" s="7">
        <f t="shared" si="261"/>
        <v>0</v>
      </c>
      <c r="AD425" s="7">
        <f t="shared" si="261"/>
        <v>0</v>
      </c>
      <c r="AE425" s="7">
        <f t="shared" si="261"/>
        <v>0</v>
      </c>
      <c r="AF425" s="7">
        <f t="shared" si="261"/>
        <v>0</v>
      </c>
      <c r="AG425" s="7">
        <f t="shared" si="261"/>
        <v>0</v>
      </c>
      <c r="AH425" s="7">
        <f t="shared" si="261"/>
        <v>0</v>
      </c>
      <c r="AI425" s="7">
        <f t="shared" si="261"/>
        <v>0</v>
      </c>
      <c r="AJ425" s="7">
        <f t="shared" si="261"/>
        <v>0</v>
      </c>
      <c r="AK425" s="7">
        <f t="shared" si="261"/>
        <v>0</v>
      </c>
      <c r="AL425" s="7">
        <f t="shared" si="261"/>
        <v>0</v>
      </c>
      <c r="AM425" s="7">
        <f t="shared" si="261"/>
        <v>0</v>
      </c>
      <c r="AN425" s="7">
        <f t="shared" si="261"/>
        <v>0</v>
      </c>
      <c r="AO425" s="7">
        <f t="shared" si="261"/>
        <v>0</v>
      </c>
      <c r="AP425" s="7">
        <f t="shared" si="261"/>
        <v>0</v>
      </c>
      <c r="AQ425" s="7">
        <f t="shared" si="261"/>
        <v>0</v>
      </c>
      <c r="AR425" s="7">
        <f t="shared" si="261"/>
        <v>0</v>
      </c>
      <c r="AS425" s="7">
        <f t="shared" si="261"/>
        <v>0</v>
      </c>
      <c r="AT425" s="7">
        <f t="shared" si="261"/>
        <v>0</v>
      </c>
      <c r="AU425" s="7">
        <f t="shared" si="261"/>
        <v>0</v>
      </c>
      <c r="AV425" s="7">
        <f t="shared" si="261"/>
        <v>0</v>
      </c>
      <c r="AW425" s="7">
        <f t="shared" si="261"/>
        <v>0</v>
      </c>
      <c r="AX425" s="7">
        <f t="shared" si="261"/>
        <v>0</v>
      </c>
      <c r="AY425" s="7">
        <f t="shared" si="261"/>
        <v>0</v>
      </c>
      <c r="AZ425" s="7">
        <f t="shared" si="261"/>
        <v>0</v>
      </c>
      <c r="BA425" s="7">
        <f t="shared" si="261"/>
        <v>0</v>
      </c>
      <c r="BB425" s="7">
        <f t="shared" si="261"/>
        <v>0</v>
      </c>
      <c r="BC425" s="7">
        <f t="shared" si="261"/>
        <v>0</v>
      </c>
      <c r="BD425" s="7">
        <f t="shared" si="261"/>
        <v>0</v>
      </c>
      <c r="BE425" s="7">
        <f t="shared" si="261"/>
        <v>0</v>
      </c>
      <c r="BF425" s="7">
        <f t="shared" si="261"/>
        <v>0</v>
      </c>
      <c r="BG425" s="7">
        <f t="shared" si="261"/>
        <v>0</v>
      </c>
      <c r="BH425" s="7">
        <f t="shared" si="261"/>
        <v>0</v>
      </c>
      <c r="BI425" s="7">
        <f t="shared" si="261"/>
        <v>0</v>
      </c>
      <c r="BJ425" s="7">
        <f t="shared" si="261"/>
        <v>0</v>
      </c>
      <c r="BK425" s="7">
        <f t="shared" si="261"/>
        <v>0</v>
      </c>
      <c r="BL425" s="7">
        <f t="shared" si="261"/>
        <v>0</v>
      </c>
      <c r="BM425" s="7">
        <f t="shared" si="261"/>
        <v>0</v>
      </c>
      <c r="BN425" s="7">
        <f t="shared" si="261"/>
        <v>0</v>
      </c>
      <c r="BO425" s="7">
        <f t="shared" si="261"/>
        <v>0</v>
      </c>
      <c r="BP425" s="7">
        <f t="shared" si="261"/>
        <v>0</v>
      </c>
    </row>
    <row r="426" spans="4:68" ht="12" hidden="1" customHeight="1" outlineLevel="1" x14ac:dyDescent="0.2">
      <c r="E426" s="263" t="s">
        <v>111</v>
      </c>
      <c r="J426" s="7">
        <f t="shared" si="260"/>
        <v>0</v>
      </c>
      <c r="K426" s="7">
        <f t="shared" si="260"/>
        <v>0</v>
      </c>
      <c r="L426" s="7">
        <f t="shared" si="260"/>
        <v>0</v>
      </c>
      <c r="M426" s="7">
        <f t="shared" si="260"/>
        <v>0</v>
      </c>
      <c r="N426" s="7">
        <f t="shared" si="260"/>
        <v>0</v>
      </c>
      <c r="O426" s="7">
        <f t="shared" si="260"/>
        <v>0</v>
      </c>
      <c r="P426" s="7">
        <f t="shared" si="260"/>
        <v>0</v>
      </c>
      <c r="Q426" s="7">
        <f t="shared" si="260"/>
        <v>0</v>
      </c>
      <c r="R426" s="7">
        <f t="shared" si="260"/>
        <v>0</v>
      </c>
      <c r="S426" s="7">
        <f t="shared" si="260"/>
        <v>0</v>
      </c>
      <c r="T426" s="7">
        <f t="shared" si="260"/>
        <v>0</v>
      </c>
      <c r="U426" s="7">
        <f t="shared" si="260"/>
        <v>0</v>
      </c>
      <c r="V426" s="7">
        <f t="shared" si="260"/>
        <v>0</v>
      </c>
      <c r="W426" s="7">
        <f t="shared" si="260"/>
        <v>0</v>
      </c>
      <c r="X426" s="7">
        <f t="shared" si="260"/>
        <v>0</v>
      </c>
      <c r="Y426" s="7">
        <f t="shared" si="260"/>
        <v>0</v>
      </c>
      <c r="Z426" s="7">
        <f t="shared" si="261"/>
        <v>0</v>
      </c>
      <c r="AA426" s="7">
        <f t="shared" si="261"/>
        <v>0</v>
      </c>
      <c r="AB426" s="7">
        <f t="shared" si="261"/>
        <v>0</v>
      </c>
      <c r="AC426" s="7">
        <f t="shared" si="261"/>
        <v>0</v>
      </c>
      <c r="AD426" s="7">
        <f t="shared" si="261"/>
        <v>0</v>
      </c>
      <c r="AE426" s="7">
        <f t="shared" si="261"/>
        <v>0</v>
      </c>
      <c r="AF426" s="7">
        <f t="shared" si="261"/>
        <v>0</v>
      </c>
      <c r="AG426" s="7">
        <f t="shared" si="261"/>
        <v>0</v>
      </c>
      <c r="AH426" s="7">
        <f t="shared" si="261"/>
        <v>0</v>
      </c>
      <c r="AI426" s="7">
        <f t="shared" si="261"/>
        <v>0</v>
      </c>
      <c r="AJ426" s="7">
        <f t="shared" si="261"/>
        <v>0</v>
      </c>
      <c r="AK426" s="7">
        <f t="shared" si="261"/>
        <v>0</v>
      </c>
      <c r="AL426" s="7">
        <f t="shared" si="261"/>
        <v>0</v>
      </c>
      <c r="AM426" s="7">
        <f t="shared" si="261"/>
        <v>0</v>
      </c>
      <c r="AN426" s="7">
        <f t="shared" si="261"/>
        <v>0</v>
      </c>
      <c r="AO426" s="7">
        <f t="shared" si="261"/>
        <v>0</v>
      </c>
      <c r="AP426" s="7">
        <f t="shared" si="261"/>
        <v>0</v>
      </c>
      <c r="AQ426" s="7">
        <f t="shared" si="261"/>
        <v>0</v>
      </c>
      <c r="AR426" s="7">
        <f t="shared" si="261"/>
        <v>0</v>
      </c>
      <c r="AS426" s="7">
        <f t="shared" si="261"/>
        <v>0</v>
      </c>
      <c r="AT426" s="7">
        <f t="shared" si="261"/>
        <v>0</v>
      </c>
      <c r="AU426" s="7">
        <f t="shared" si="261"/>
        <v>0</v>
      </c>
      <c r="AV426" s="7">
        <f t="shared" si="261"/>
        <v>0</v>
      </c>
      <c r="AW426" s="7">
        <f t="shared" si="261"/>
        <v>0</v>
      </c>
      <c r="AX426" s="7">
        <f t="shared" si="261"/>
        <v>0</v>
      </c>
      <c r="AY426" s="7">
        <f t="shared" si="261"/>
        <v>0</v>
      </c>
      <c r="AZ426" s="7">
        <f t="shared" si="261"/>
        <v>0</v>
      </c>
      <c r="BA426" s="7">
        <f t="shared" si="261"/>
        <v>0</v>
      </c>
      <c r="BB426" s="7">
        <f t="shared" si="261"/>
        <v>0</v>
      </c>
      <c r="BC426" s="7">
        <f t="shared" si="261"/>
        <v>0</v>
      </c>
      <c r="BD426" s="7">
        <f t="shared" si="261"/>
        <v>0</v>
      </c>
      <c r="BE426" s="7">
        <f t="shared" si="261"/>
        <v>0</v>
      </c>
      <c r="BF426" s="7">
        <f t="shared" si="261"/>
        <v>0</v>
      </c>
      <c r="BG426" s="7">
        <f t="shared" si="261"/>
        <v>0</v>
      </c>
      <c r="BH426" s="7">
        <f t="shared" si="261"/>
        <v>0</v>
      </c>
      <c r="BI426" s="7">
        <f t="shared" si="261"/>
        <v>0</v>
      </c>
      <c r="BJ426" s="7">
        <f t="shared" si="261"/>
        <v>0</v>
      </c>
      <c r="BK426" s="7">
        <f t="shared" si="261"/>
        <v>0</v>
      </c>
      <c r="BL426" s="7">
        <f t="shared" si="261"/>
        <v>0</v>
      </c>
      <c r="BM426" s="7">
        <f t="shared" si="261"/>
        <v>0</v>
      </c>
      <c r="BN426" s="7">
        <f t="shared" si="261"/>
        <v>0</v>
      </c>
      <c r="BO426" s="7">
        <f t="shared" si="261"/>
        <v>0</v>
      </c>
      <c r="BP426" s="7">
        <f t="shared" si="261"/>
        <v>0</v>
      </c>
    </row>
    <row r="427" spans="4:68" ht="12" hidden="1" customHeight="1" outlineLevel="1" x14ac:dyDescent="0.2">
      <c r="E427" s="263" t="s">
        <v>112</v>
      </c>
      <c r="J427" s="7">
        <f t="shared" si="260"/>
        <v>0</v>
      </c>
      <c r="K427" s="7">
        <f t="shared" si="260"/>
        <v>0</v>
      </c>
      <c r="L427" s="7">
        <f t="shared" si="260"/>
        <v>0</v>
      </c>
      <c r="M427" s="7">
        <f t="shared" si="260"/>
        <v>0</v>
      </c>
      <c r="N427" s="7">
        <f t="shared" si="260"/>
        <v>0</v>
      </c>
      <c r="O427" s="7">
        <f t="shared" si="260"/>
        <v>0</v>
      </c>
      <c r="P427" s="7">
        <f t="shared" si="260"/>
        <v>0</v>
      </c>
      <c r="Q427" s="7">
        <f t="shared" si="260"/>
        <v>0</v>
      </c>
      <c r="R427" s="7">
        <f t="shared" si="260"/>
        <v>0</v>
      </c>
      <c r="S427" s="7">
        <f t="shared" si="260"/>
        <v>0</v>
      </c>
      <c r="T427" s="7">
        <f t="shared" si="260"/>
        <v>0</v>
      </c>
      <c r="U427" s="7">
        <f t="shared" si="260"/>
        <v>0</v>
      </c>
      <c r="V427" s="7">
        <f t="shared" si="260"/>
        <v>0</v>
      </c>
      <c r="W427" s="7">
        <f t="shared" si="260"/>
        <v>0</v>
      </c>
      <c r="X427" s="7">
        <f t="shared" si="260"/>
        <v>0</v>
      </c>
      <c r="Y427" s="7">
        <f t="shared" si="260"/>
        <v>0</v>
      </c>
      <c r="Z427" s="7">
        <f t="shared" si="261"/>
        <v>0</v>
      </c>
      <c r="AA427" s="7">
        <f t="shared" si="261"/>
        <v>0</v>
      </c>
      <c r="AB427" s="7">
        <f t="shared" si="261"/>
        <v>0</v>
      </c>
      <c r="AC427" s="7">
        <f t="shared" si="261"/>
        <v>0</v>
      </c>
      <c r="AD427" s="7">
        <f t="shared" si="261"/>
        <v>0</v>
      </c>
      <c r="AE427" s="7">
        <f t="shared" si="261"/>
        <v>0</v>
      </c>
      <c r="AF427" s="7">
        <f t="shared" si="261"/>
        <v>0</v>
      </c>
      <c r="AG427" s="7">
        <f t="shared" si="261"/>
        <v>0</v>
      </c>
      <c r="AH427" s="7">
        <f t="shared" si="261"/>
        <v>0</v>
      </c>
      <c r="AI427" s="7">
        <f t="shared" si="261"/>
        <v>0</v>
      </c>
      <c r="AJ427" s="7">
        <f t="shared" si="261"/>
        <v>0</v>
      </c>
      <c r="AK427" s="7">
        <f t="shared" si="261"/>
        <v>0</v>
      </c>
      <c r="AL427" s="7">
        <f t="shared" si="261"/>
        <v>0</v>
      </c>
      <c r="AM427" s="7">
        <f t="shared" si="261"/>
        <v>0</v>
      </c>
      <c r="AN427" s="7">
        <f t="shared" si="261"/>
        <v>0</v>
      </c>
      <c r="AO427" s="7">
        <f t="shared" si="261"/>
        <v>0</v>
      </c>
      <c r="AP427" s="7">
        <f t="shared" si="261"/>
        <v>0</v>
      </c>
      <c r="AQ427" s="7">
        <f t="shared" si="261"/>
        <v>0</v>
      </c>
      <c r="AR427" s="7">
        <f t="shared" si="261"/>
        <v>0</v>
      </c>
      <c r="AS427" s="7">
        <f t="shared" si="261"/>
        <v>0</v>
      </c>
      <c r="AT427" s="7">
        <f t="shared" si="261"/>
        <v>0</v>
      </c>
      <c r="AU427" s="7">
        <f t="shared" si="261"/>
        <v>0</v>
      </c>
      <c r="AV427" s="7">
        <f t="shared" si="261"/>
        <v>0</v>
      </c>
      <c r="AW427" s="7">
        <f t="shared" si="261"/>
        <v>0</v>
      </c>
      <c r="AX427" s="7">
        <f t="shared" si="261"/>
        <v>0</v>
      </c>
      <c r="AY427" s="7">
        <f t="shared" si="261"/>
        <v>0</v>
      </c>
      <c r="AZ427" s="7">
        <f t="shared" si="261"/>
        <v>0</v>
      </c>
      <c r="BA427" s="7">
        <f t="shared" si="261"/>
        <v>0</v>
      </c>
      <c r="BB427" s="7">
        <f t="shared" si="261"/>
        <v>0</v>
      </c>
      <c r="BC427" s="7">
        <f t="shared" si="261"/>
        <v>0</v>
      </c>
      <c r="BD427" s="7">
        <f t="shared" si="261"/>
        <v>0</v>
      </c>
      <c r="BE427" s="7">
        <f t="shared" si="261"/>
        <v>0</v>
      </c>
      <c r="BF427" s="7">
        <f t="shared" si="261"/>
        <v>0</v>
      </c>
      <c r="BG427" s="7">
        <f t="shared" si="261"/>
        <v>0</v>
      </c>
      <c r="BH427" s="7">
        <f t="shared" si="261"/>
        <v>0</v>
      </c>
      <c r="BI427" s="7">
        <f t="shared" si="261"/>
        <v>0</v>
      </c>
      <c r="BJ427" s="7">
        <f t="shared" si="261"/>
        <v>0</v>
      </c>
      <c r="BK427" s="7">
        <f t="shared" si="261"/>
        <v>0</v>
      </c>
      <c r="BL427" s="7">
        <f t="shared" si="261"/>
        <v>0</v>
      </c>
      <c r="BM427" s="7">
        <f t="shared" si="261"/>
        <v>0</v>
      </c>
      <c r="BN427" s="7">
        <f>SUMIFS(BN$9:BN$401,     $H$9:$H$401,$D$422,     $F$9:$F$401,$E427)</f>
        <v>0</v>
      </c>
      <c r="BO427" s="7">
        <f>SUMIFS(BO$9:BO$401,     $H$9:$H$401,$D$422,     $F$9:$F$401,$E427)</f>
        <v>0</v>
      </c>
      <c r="BP427" s="7">
        <f>SUMIFS(BP$9:BP$401,     $H$9:$H$401,$D$422,     $F$9:$F$401,$E427)</f>
        <v>0</v>
      </c>
    </row>
    <row r="428" spans="4:68" ht="12" hidden="1" customHeight="1" outlineLevel="1" x14ac:dyDescent="0.2">
      <c r="E428" s="286" t="s">
        <v>113</v>
      </c>
      <c r="J428" s="7">
        <f t="shared" si="260"/>
        <v>0</v>
      </c>
      <c r="K428" s="7">
        <f t="shared" si="260"/>
        <v>0</v>
      </c>
      <c r="L428" s="7">
        <f t="shared" si="260"/>
        <v>0</v>
      </c>
      <c r="M428" s="7">
        <f t="shared" si="260"/>
        <v>0</v>
      </c>
      <c r="N428" s="7">
        <f t="shared" si="260"/>
        <v>0</v>
      </c>
      <c r="O428" s="7">
        <f t="shared" si="260"/>
        <v>0</v>
      </c>
      <c r="P428" s="7">
        <f t="shared" si="260"/>
        <v>0</v>
      </c>
      <c r="Q428" s="7">
        <f t="shared" si="260"/>
        <v>0</v>
      </c>
      <c r="R428" s="7">
        <f t="shared" si="260"/>
        <v>0</v>
      </c>
      <c r="S428" s="7">
        <f t="shared" si="260"/>
        <v>0</v>
      </c>
      <c r="T428" s="7">
        <f t="shared" si="260"/>
        <v>0</v>
      </c>
      <c r="U428" s="7">
        <f t="shared" si="260"/>
        <v>0</v>
      </c>
      <c r="V428" s="7">
        <f t="shared" si="260"/>
        <v>0</v>
      </c>
      <c r="W428" s="7">
        <f t="shared" si="260"/>
        <v>0</v>
      </c>
      <c r="X428" s="7">
        <f t="shared" si="260"/>
        <v>0</v>
      </c>
      <c r="Y428" s="7">
        <f t="shared" si="260"/>
        <v>0</v>
      </c>
      <c r="Z428" s="7">
        <f t="shared" ref="Z428:AS432" si="262">SUMIFS(Z$9:Z$401,     $H$9:$H$401,$D$422,     $F$9:$F$401,$E428)</f>
        <v>0</v>
      </c>
      <c r="AA428" s="7">
        <f t="shared" si="262"/>
        <v>0</v>
      </c>
      <c r="AB428" s="7">
        <f t="shared" si="262"/>
        <v>0</v>
      </c>
      <c r="AC428" s="7">
        <f t="shared" si="262"/>
        <v>0</v>
      </c>
      <c r="AD428" s="7">
        <f t="shared" si="262"/>
        <v>0</v>
      </c>
      <c r="AE428" s="7">
        <f t="shared" si="262"/>
        <v>0</v>
      </c>
      <c r="AF428" s="7">
        <f t="shared" si="262"/>
        <v>0</v>
      </c>
      <c r="AG428" s="7">
        <f t="shared" si="262"/>
        <v>0</v>
      </c>
      <c r="AH428" s="7">
        <f t="shared" si="262"/>
        <v>0</v>
      </c>
      <c r="AI428" s="7">
        <f t="shared" si="262"/>
        <v>0</v>
      </c>
      <c r="AJ428" s="7">
        <f t="shared" si="262"/>
        <v>0</v>
      </c>
      <c r="AK428" s="7">
        <f t="shared" si="262"/>
        <v>0</v>
      </c>
      <c r="AL428" s="7">
        <f t="shared" si="262"/>
        <v>0</v>
      </c>
      <c r="AM428" s="7">
        <f t="shared" si="262"/>
        <v>0</v>
      </c>
      <c r="AN428" s="7">
        <f t="shared" si="262"/>
        <v>0</v>
      </c>
      <c r="AO428" s="7">
        <f t="shared" si="262"/>
        <v>0</v>
      </c>
      <c r="AP428" s="7">
        <f t="shared" si="262"/>
        <v>0</v>
      </c>
      <c r="AQ428" s="7">
        <f t="shared" si="262"/>
        <v>0</v>
      </c>
      <c r="AR428" s="7">
        <f t="shared" si="262"/>
        <v>0</v>
      </c>
      <c r="AS428" s="7">
        <f t="shared" si="262"/>
        <v>0</v>
      </c>
      <c r="AT428" s="7">
        <f t="shared" ref="AT428:BP432" si="263">SUMIFS(AT$9:AT$401,     $H$9:$H$401,$D$422,     $F$9:$F$401,$E428)</f>
        <v>0</v>
      </c>
      <c r="AU428" s="7">
        <f t="shared" si="263"/>
        <v>0</v>
      </c>
      <c r="AV428" s="7">
        <f t="shared" si="263"/>
        <v>0</v>
      </c>
      <c r="AW428" s="7">
        <f t="shared" si="263"/>
        <v>0</v>
      </c>
      <c r="AX428" s="7">
        <f t="shared" si="263"/>
        <v>0</v>
      </c>
      <c r="AY428" s="7">
        <f t="shared" si="263"/>
        <v>0</v>
      </c>
      <c r="AZ428" s="7">
        <f t="shared" si="263"/>
        <v>0</v>
      </c>
      <c r="BA428" s="7">
        <f t="shared" si="263"/>
        <v>0</v>
      </c>
      <c r="BB428" s="7">
        <f t="shared" si="263"/>
        <v>0</v>
      </c>
      <c r="BC428" s="7">
        <f t="shared" si="263"/>
        <v>0</v>
      </c>
      <c r="BD428" s="7">
        <f t="shared" si="263"/>
        <v>0</v>
      </c>
      <c r="BE428" s="7">
        <f t="shared" si="263"/>
        <v>0</v>
      </c>
      <c r="BF428" s="7">
        <f t="shared" si="263"/>
        <v>0</v>
      </c>
      <c r="BG428" s="7">
        <f t="shared" si="263"/>
        <v>0</v>
      </c>
      <c r="BH428" s="7">
        <f t="shared" si="263"/>
        <v>0</v>
      </c>
      <c r="BI428" s="7">
        <f t="shared" si="263"/>
        <v>0</v>
      </c>
      <c r="BJ428" s="7">
        <f t="shared" si="263"/>
        <v>0</v>
      </c>
      <c r="BK428" s="7">
        <f t="shared" si="263"/>
        <v>0</v>
      </c>
      <c r="BL428" s="7">
        <f t="shared" si="263"/>
        <v>0</v>
      </c>
      <c r="BM428" s="7">
        <f t="shared" si="263"/>
        <v>0</v>
      </c>
      <c r="BN428" s="7">
        <f t="shared" si="263"/>
        <v>0</v>
      </c>
      <c r="BO428" s="7">
        <f t="shared" si="263"/>
        <v>0</v>
      </c>
      <c r="BP428" s="7">
        <f t="shared" si="263"/>
        <v>0</v>
      </c>
    </row>
    <row r="429" spans="4:68" ht="12" hidden="1" customHeight="1" outlineLevel="1" x14ac:dyDescent="0.2">
      <c r="E429" s="263" t="s">
        <v>74</v>
      </c>
      <c r="J429" s="7">
        <f t="shared" si="260"/>
        <v>0</v>
      </c>
      <c r="K429" s="7">
        <f t="shared" si="260"/>
        <v>0</v>
      </c>
      <c r="L429" s="7">
        <f t="shared" si="260"/>
        <v>0</v>
      </c>
      <c r="M429" s="7">
        <f t="shared" si="260"/>
        <v>0</v>
      </c>
      <c r="N429" s="7">
        <f t="shared" si="260"/>
        <v>0</v>
      </c>
      <c r="O429" s="7">
        <f t="shared" si="260"/>
        <v>0</v>
      </c>
      <c r="P429" s="7">
        <f t="shared" si="260"/>
        <v>0</v>
      </c>
      <c r="Q429" s="7">
        <f t="shared" si="260"/>
        <v>0</v>
      </c>
      <c r="R429" s="7">
        <f t="shared" si="260"/>
        <v>0</v>
      </c>
      <c r="S429" s="7">
        <f t="shared" si="260"/>
        <v>0</v>
      </c>
      <c r="T429" s="7">
        <f t="shared" si="260"/>
        <v>0</v>
      </c>
      <c r="U429" s="7">
        <f t="shared" si="260"/>
        <v>0</v>
      </c>
      <c r="V429" s="7">
        <f t="shared" si="260"/>
        <v>0</v>
      </c>
      <c r="W429" s="7">
        <f t="shared" si="260"/>
        <v>0</v>
      </c>
      <c r="X429" s="7">
        <f t="shared" si="260"/>
        <v>0</v>
      </c>
      <c r="Y429" s="7">
        <f t="shared" si="260"/>
        <v>0</v>
      </c>
      <c r="Z429" s="7">
        <f t="shared" si="262"/>
        <v>0</v>
      </c>
      <c r="AA429" s="7">
        <f t="shared" si="262"/>
        <v>0</v>
      </c>
      <c r="AB429" s="7">
        <f t="shared" si="262"/>
        <v>0</v>
      </c>
      <c r="AC429" s="7">
        <f t="shared" si="262"/>
        <v>0</v>
      </c>
      <c r="AD429" s="7">
        <f t="shared" si="262"/>
        <v>0</v>
      </c>
      <c r="AE429" s="7">
        <f t="shared" si="262"/>
        <v>0</v>
      </c>
      <c r="AF429" s="7">
        <f t="shared" si="262"/>
        <v>0</v>
      </c>
      <c r="AG429" s="7">
        <f t="shared" si="262"/>
        <v>0</v>
      </c>
      <c r="AH429" s="7">
        <f t="shared" si="262"/>
        <v>0</v>
      </c>
      <c r="AI429" s="7">
        <f t="shared" si="262"/>
        <v>0</v>
      </c>
      <c r="AJ429" s="7">
        <f t="shared" si="262"/>
        <v>0</v>
      </c>
      <c r="AK429" s="7">
        <f t="shared" si="262"/>
        <v>0</v>
      </c>
      <c r="AL429" s="7">
        <f t="shared" si="262"/>
        <v>0</v>
      </c>
      <c r="AM429" s="7">
        <f t="shared" si="262"/>
        <v>0</v>
      </c>
      <c r="AN429" s="7">
        <f t="shared" si="262"/>
        <v>0</v>
      </c>
      <c r="AO429" s="7">
        <f t="shared" si="262"/>
        <v>0</v>
      </c>
      <c r="AP429" s="7">
        <f t="shared" si="262"/>
        <v>0</v>
      </c>
      <c r="AQ429" s="7">
        <f t="shared" si="262"/>
        <v>0</v>
      </c>
      <c r="AR429" s="7">
        <f t="shared" si="262"/>
        <v>0</v>
      </c>
      <c r="AS429" s="7">
        <f t="shared" si="262"/>
        <v>0</v>
      </c>
      <c r="AT429" s="7">
        <f t="shared" si="263"/>
        <v>0</v>
      </c>
      <c r="AU429" s="7">
        <f t="shared" si="263"/>
        <v>0</v>
      </c>
      <c r="AV429" s="7">
        <f t="shared" si="263"/>
        <v>0</v>
      </c>
      <c r="AW429" s="7">
        <f t="shared" si="263"/>
        <v>0</v>
      </c>
      <c r="AX429" s="7">
        <f t="shared" si="263"/>
        <v>0</v>
      </c>
      <c r="AY429" s="7">
        <f t="shared" si="263"/>
        <v>0</v>
      </c>
      <c r="AZ429" s="7">
        <f t="shared" si="263"/>
        <v>0</v>
      </c>
      <c r="BA429" s="7">
        <f t="shared" si="263"/>
        <v>0</v>
      </c>
      <c r="BB429" s="7">
        <f t="shared" si="263"/>
        <v>0</v>
      </c>
      <c r="BC429" s="7">
        <f t="shared" si="263"/>
        <v>0</v>
      </c>
      <c r="BD429" s="7">
        <f t="shared" si="263"/>
        <v>0</v>
      </c>
      <c r="BE429" s="7">
        <f t="shared" si="263"/>
        <v>0</v>
      </c>
      <c r="BF429" s="7">
        <f t="shared" si="263"/>
        <v>0</v>
      </c>
      <c r="BG429" s="7">
        <f t="shared" si="263"/>
        <v>0</v>
      </c>
      <c r="BH429" s="7">
        <f t="shared" si="263"/>
        <v>0</v>
      </c>
      <c r="BI429" s="7">
        <f t="shared" si="263"/>
        <v>0</v>
      </c>
      <c r="BJ429" s="7">
        <f t="shared" si="263"/>
        <v>0</v>
      </c>
      <c r="BK429" s="7">
        <f t="shared" si="263"/>
        <v>0</v>
      </c>
      <c r="BL429" s="7">
        <f t="shared" si="263"/>
        <v>0</v>
      </c>
      <c r="BM429" s="7">
        <f t="shared" si="263"/>
        <v>0</v>
      </c>
      <c r="BN429" s="7">
        <f t="shared" si="263"/>
        <v>0</v>
      </c>
      <c r="BO429" s="7">
        <f t="shared" si="263"/>
        <v>0</v>
      </c>
      <c r="BP429" s="7">
        <f t="shared" si="263"/>
        <v>0</v>
      </c>
    </row>
    <row r="430" spans="4:68" ht="12" hidden="1" customHeight="1" outlineLevel="1" x14ac:dyDescent="0.2">
      <c r="E430" s="263" t="s">
        <v>114</v>
      </c>
      <c r="J430" s="7">
        <f t="shared" si="260"/>
        <v>0</v>
      </c>
      <c r="K430" s="7">
        <f t="shared" si="260"/>
        <v>0</v>
      </c>
      <c r="L430" s="7">
        <f t="shared" si="260"/>
        <v>0</v>
      </c>
      <c r="M430" s="7">
        <f t="shared" si="260"/>
        <v>0</v>
      </c>
      <c r="N430" s="7">
        <f t="shared" si="260"/>
        <v>0</v>
      </c>
      <c r="O430" s="7">
        <f t="shared" si="260"/>
        <v>0</v>
      </c>
      <c r="P430" s="7">
        <f t="shared" si="260"/>
        <v>0</v>
      </c>
      <c r="Q430" s="7">
        <f t="shared" si="260"/>
        <v>0</v>
      </c>
      <c r="R430" s="7">
        <f t="shared" si="260"/>
        <v>0</v>
      </c>
      <c r="S430" s="7">
        <f t="shared" si="260"/>
        <v>0</v>
      </c>
      <c r="T430" s="7">
        <f t="shared" si="260"/>
        <v>0</v>
      </c>
      <c r="U430" s="7">
        <f t="shared" si="260"/>
        <v>0</v>
      </c>
      <c r="V430" s="7">
        <f t="shared" si="260"/>
        <v>0</v>
      </c>
      <c r="W430" s="7">
        <f t="shared" si="260"/>
        <v>0</v>
      </c>
      <c r="X430" s="7">
        <f t="shared" si="260"/>
        <v>0</v>
      </c>
      <c r="Y430" s="7">
        <f t="shared" si="260"/>
        <v>0</v>
      </c>
      <c r="Z430" s="7">
        <f t="shared" si="262"/>
        <v>0</v>
      </c>
      <c r="AA430" s="7">
        <f t="shared" si="262"/>
        <v>0</v>
      </c>
      <c r="AB430" s="7">
        <f t="shared" si="262"/>
        <v>0</v>
      </c>
      <c r="AC430" s="7">
        <f t="shared" si="262"/>
        <v>0</v>
      </c>
      <c r="AD430" s="7">
        <f t="shared" si="262"/>
        <v>0</v>
      </c>
      <c r="AE430" s="7">
        <f t="shared" si="262"/>
        <v>0</v>
      </c>
      <c r="AF430" s="7">
        <f t="shared" si="262"/>
        <v>0</v>
      </c>
      <c r="AG430" s="7">
        <f t="shared" si="262"/>
        <v>0</v>
      </c>
      <c r="AH430" s="7">
        <f t="shared" si="262"/>
        <v>0</v>
      </c>
      <c r="AI430" s="7">
        <f t="shared" si="262"/>
        <v>0</v>
      </c>
      <c r="AJ430" s="7">
        <f t="shared" si="262"/>
        <v>0</v>
      </c>
      <c r="AK430" s="7">
        <f t="shared" si="262"/>
        <v>0</v>
      </c>
      <c r="AL430" s="7">
        <f t="shared" si="262"/>
        <v>0</v>
      </c>
      <c r="AM430" s="7">
        <f t="shared" si="262"/>
        <v>0</v>
      </c>
      <c r="AN430" s="7">
        <f t="shared" si="262"/>
        <v>0</v>
      </c>
      <c r="AO430" s="7">
        <f t="shared" si="262"/>
        <v>0</v>
      </c>
      <c r="AP430" s="7">
        <f t="shared" si="262"/>
        <v>0</v>
      </c>
      <c r="AQ430" s="7">
        <f t="shared" si="262"/>
        <v>0</v>
      </c>
      <c r="AR430" s="7">
        <f t="shared" si="262"/>
        <v>0</v>
      </c>
      <c r="AS430" s="7">
        <f t="shared" si="262"/>
        <v>0</v>
      </c>
      <c r="AT430" s="7">
        <f t="shared" si="263"/>
        <v>0</v>
      </c>
      <c r="AU430" s="7">
        <f t="shared" si="263"/>
        <v>0</v>
      </c>
      <c r="AV430" s="7">
        <f t="shared" si="263"/>
        <v>0</v>
      </c>
      <c r="AW430" s="7">
        <f t="shared" si="263"/>
        <v>0</v>
      </c>
      <c r="AX430" s="7">
        <f t="shared" si="263"/>
        <v>0</v>
      </c>
      <c r="AY430" s="7">
        <f t="shared" si="263"/>
        <v>0</v>
      </c>
      <c r="AZ430" s="7">
        <f t="shared" si="263"/>
        <v>0</v>
      </c>
      <c r="BA430" s="7">
        <f t="shared" si="263"/>
        <v>0</v>
      </c>
      <c r="BB430" s="7">
        <f t="shared" si="263"/>
        <v>0</v>
      </c>
      <c r="BC430" s="7">
        <f t="shared" si="263"/>
        <v>0</v>
      </c>
      <c r="BD430" s="7">
        <f t="shared" si="263"/>
        <v>0</v>
      </c>
      <c r="BE430" s="7">
        <f t="shared" si="263"/>
        <v>0</v>
      </c>
      <c r="BF430" s="7">
        <f t="shared" si="263"/>
        <v>0</v>
      </c>
      <c r="BG430" s="7">
        <f t="shared" si="263"/>
        <v>0</v>
      </c>
      <c r="BH430" s="7">
        <f t="shared" si="263"/>
        <v>0</v>
      </c>
      <c r="BI430" s="7">
        <f t="shared" si="263"/>
        <v>0</v>
      </c>
      <c r="BJ430" s="7">
        <f t="shared" si="263"/>
        <v>0</v>
      </c>
      <c r="BK430" s="7">
        <f t="shared" si="263"/>
        <v>0</v>
      </c>
      <c r="BL430" s="7">
        <f t="shared" si="263"/>
        <v>0</v>
      </c>
      <c r="BM430" s="7">
        <f t="shared" si="263"/>
        <v>0</v>
      </c>
      <c r="BN430" s="7">
        <f t="shared" si="263"/>
        <v>0</v>
      </c>
      <c r="BO430" s="7">
        <f t="shared" si="263"/>
        <v>0</v>
      </c>
      <c r="BP430" s="7">
        <f t="shared" si="263"/>
        <v>0</v>
      </c>
    </row>
    <row r="431" spans="4:68" ht="12" hidden="1" customHeight="1" outlineLevel="1" x14ac:dyDescent="0.2">
      <c r="E431" s="287" t="s">
        <v>115</v>
      </c>
      <c r="J431" s="7">
        <f t="shared" si="260"/>
        <v>0</v>
      </c>
      <c r="K431" s="7">
        <f t="shared" si="260"/>
        <v>0</v>
      </c>
      <c r="L431" s="7">
        <f t="shared" si="260"/>
        <v>0</v>
      </c>
      <c r="M431" s="7">
        <f t="shared" si="260"/>
        <v>0</v>
      </c>
      <c r="N431" s="7">
        <f t="shared" si="260"/>
        <v>0</v>
      </c>
      <c r="O431" s="7">
        <f t="shared" si="260"/>
        <v>0</v>
      </c>
      <c r="P431" s="7">
        <f t="shared" si="260"/>
        <v>0</v>
      </c>
      <c r="Q431" s="7">
        <f t="shared" si="260"/>
        <v>0</v>
      </c>
      <c r="R431" s="7">
        <f t="shared" si="260"/>
        <v>0</v>
      </c>
      <c r="S431" s="7">
        <f t="shared" si="260"/>
        <v>0</v>
      </c>
      <c r="T431" s="7">
        <f t="shared" si="260"/>
        <v>0</v>
      </c>
      <c r="U431" s="7">
        <f t="shared" si="260"/>
        <v>0</v>
      </c>
      <c r="V431" s="7">
        <f t="shared" si="260"/>
        <v>0</v>
      </c>
      <c r="W431" s="7">
        <f t="shared" si="260"/>
        <v>0</v>
      </c>
      <c r="X431" s="7">
        <f t="shared" si="260"/>
        <v>0</v>
      </c>
      <c r="Y431" s="7">
        <f t="shared" si="260"/>
        <v>0</v>
      </c>
      <c r="Z431" s="7">
        <f t="shared" si="262"/>
        <v>0</v>
      </c>
      <c r="AA431" s="7">
        <f t="shared" si="262"/>
        <v>0</v>
      </c>
      <c r="AB431" s="7">
        <f t="shared" si="262"/>
        <v>0</v>
      </c>
      <c r="AC431" s="7">
        <f t="shared" si="262"/>
        <v>0</v>
      </c>
      <c r="AD431" s="7">
        <f t="shared" si="262"/>
        <v>0</v>
      </c>
      <c r="AE431" s="7">
        <f t="shared" si="262"/>
        <v>0</v>
      </c>
      <c r="AF431" s="7">
        <f t="shared" si="262"/>
        <v>0</v>
      </c>
      <c r="AG431" s="7">
        <f t="shared" si="262"/>
        <v>0</v>
      </c>
      <c r="AH431" s="7">
        <f t="shared" si="262"/>
        <v>0</v>
      </c>
      <c r="AI431" s="7">
        <f t="shared" si="262"/>
        <v>0</v>
      </c>
      <c r="AJ431" s="7">
        <f t="shared" si="262"/>
        <v>0</v>
      </c>
      <c r="AK431" s="7">
        <f t="shared" si="262"/>
        <v>0</v>
      </c>
      <c r="AL431" s="7">
        <f t="shared" si="262"/>
        <v>0</v>
      </c>
      <c r="AM431" s="7">
        <f t="shared" si="262"/>
        <v>0</v>
      </c>
      <c r="AN431" s="7">
        <f t="shared" si="262"/>
        <v>0</v>
      </c>
      <c r="AO431" s="7">
        <f t="shared" si="262"/>
        <v>0</v>
      </c>
      <c r="AP431" s="7">
        <f t="shared" si="262"/>
        <v>0</v>
      </c>
      <c r="AQ431" s="7">
        <f t="shared" si="262"/>
        <v>0</v>
      </c>
      <c r="AR431" s="7">
        <f t="shared" si="262"/>
        <v>0</v>
      </c>
      <c r="AS431" s="7">
        <f t="shared" si="262"/>
        <v>0</v>
      </c>
      <c r="AT431" s="7">
        <f t="shared" si="263"/>
        <v>0</v>
      </c>
      <c r="AU431" s="7">
        <f t="shared" si="263"/>
        <v>0</v>
      </c>
      <c r="AV431" s="7">
        <f t="shared" si="263"/>
        <v>0</v>
      </c>
      <c r="AW431" s="7">
        <f t="shared" si="263"/>
        <v>0</v>
      </c>
      <c r="AX431" s="7">
        <f t="shared" si="263"/>
        <v>0</v>
      </c>
      <c r="AY431" s="7">
        <f t="shared" si="263"/>
        <v>0</v>
      </c>
      <c r="AZ431" s="7">
        <f t="shared" si="263"/>
        <v>0</v>
      </c>
      <c r="BA431" s="7">
        <f t="shared" si="263"/>
        <v>0</v>
      </c>
      <c r="BB431" s="7">
        <f t="shared" si="263"/>
        <v>0</v>
      </c>
      <c r="BC431" s="7">
        <f t="shared" si="263"/>
        <v>0</v>
      </c>
      <c r="BD431" s="7">
        <f t="shared" si="263"/>
        <v>0</v>
      </c>
      <c r="BE431" s="7">
        <f t="shared" si="263"/>
        <v>0</v>
      </c>
      <c r="BF431" s="7">
        <f t="shared" si="263"/>
        <v>0</v>
      </c>
      <c r="BG431" s="7">
        <f t="shared" si="263"/>
        <v>0</v>
      </c>
      <c r="BH431" s="7">
        <f t="shared" si="263"/>
        <v>0</v>
      </c>
      <c r="BI431" s="7">
        <f t="shared" si="263"/>
        <v>0</v>
      </c>
      <c r="BJ431" s="7">
        <f t="shared" si="263"/>
        <v>0</v>
      </c>
      <c r="BK431" s="7">
        <f t="shared" si="263"/>
        <v>0</v>
      </c>
      <c r="BL431" s="7">
        <f t="shared" si="263"/>
        <v>0</v>
      </c>
      <c r="BM431" s="7">
        <f t="shared" si="263"/>
        <v>0</v>
      </c>
      <c r="BN431" s="7">
        <f t="shared" si="263"/>
        <v>0</v>
      </c>
      <c r="BO431" s="7">
        <f t="shared" si="263"/>
        <v>0</v>
      </c>
      <c r="BP431" s="7">
        <f t="shared" si="263"/>
        <v>0</v>
      </c>
    </row>
    <row r="432" spans="4:68" ht="12" hidden="1" customHeight="1" outlineLevel="1" x14ac:dyDescent="0.2">
      <c r="E432" s="263" t="s">
        <v>68</v>
      </c>
      <c r="J432" s="7">
        <f t="shared" si="260"/>
        <v>0</v>
      </c>
      <c r="K432" s="7">
        <f t="shared" si="260"/>
        <v>0</v>
      </c>
      <c r="L432" s="7">
        <f t="shared" si="260"/>
        <v>0</v>
      </c>
      <c r="M432" s="7">
        <f t="shared" si="260"/>
        <v>0</v>
      </c>
      <c r="N432" s="7">
        <f t="shared" si="260"/>
        <v>0</v>
      </c>
      <c r="O432" s="7">
        <f t="shared" si="260"/>
        <v>0</v>
      </c>
      <c r="P432" s="7">
        <f t="shared" si="260"/>
        <v>0</v>
      </c>
      <c r="Q432" s="7">
        <f t="shared" si="260"/>
        <v>0</v>
      </c>
      <c r="R432" s="7">
        <f t="shared" si="260"/>
        <v>0</v>
      </c>
      <c r="S432" s="7">
        <f t="shared" si="260"/>
        <v>0</v>
      </c>
      <c r="T432" s="7">
        <f t="shared" si="260"/>
        <v>0</v>
      </c>
      <c r="U432" s="7">
        <f t="shared" si="260"/>
        <v>0</v>
      </c>
      <c r="V432" s="7">
        <f t="shared" si="260"/>
        <v>0</v>
      </c>
      <c r="W432" s="7">
        <f t="shared" si="260"/>
        <v>0</v>
      </c>
      <c r="X432" s="7">
        <f t="shared" si="260"/>
        <v>0</v>
      </c>
      <c r="Y432" s="7">
        <f t="shared" si="260"/>
        <v>0</v>
      </c>
      <c r="Z432" s="7">
        <f t="shared" si="262"/>
        <v>0</v>
      </c>
      <c r="AA432" s="7">
        <f t="shared" si="262"/>
        <v>0</v>
      </c>
      <c r="AB432" s="7">
        <f t="shared" si="262"/>
        <v>0</v>
      </c>
      <c r="AC432" s="7">
        <f t="shared" si="262"/>
        <v>0</v>
      </c>
      <c r="AD432" s="7">
        <f t="shared" si="262"/>
        <v>0</v>
      </c>
      <c r="AE432" s="7">
        <f t="shared" si="262"/>
        <v>0</v>
      </c>
      <c r="AF432" s="7">
        <f t="shared" si="262"/>
        <v>0</v>
      </c>
      <c r="AG432" s="7">
        <f t="shared" si="262"/>
        <v>0</v>
      </c>
      <c r="AH432" s="7">
        <f t="shared" si="262"/>
        <v>0</v>
      </c>
      <c r="AI432" s="7">
        <f t="shared" si="262"/>
        <v>0</v>
      </c>
      <c r="AJ432" s="7">
        <f t="shared" si="262"/>
        <v>0</v>
      </c>
      <c r="AK432" s="7">
        <f t="shared" si="262"/>
        <v>0</v>
      </c>
      <c r="AL432" s="7">
        <f t="shared" si="262"/>
        <v>0</v>
      </c>
      <c r="AM432" s="7">
        <f t="shared" si="262"/>
        <v>0</v>
      </c>
      <c r="AN432" s="7">
        <f t="shared" si="262"/>
        <v>0</v>
      </c>
      <c r="AO432" s="7">
        <f t="shared" si="262"/>
        <v>0</v>
      </c>
      <c r="AP432" s="7">
        <f t="shared" si="262"/>
        <v>0</v>
      </c>
      <c r="AQ432" s="7">
        <f t="shared" si="262"/>
        <v>0</v>
      </c>
      <c r="AR432" s="7">
        <f t="shared" si="262"/>
        <v>0</v>
      </c>
      <c r="AS432" s="7">
        <f t="shared" si="262"/>
        <v>0</v>
      </c>
      <c r="AT432" s="7">
        <f t="shared" si="263"/>
        <v>0</v>
      </c>
      <c r="AU432" s="7">
        <f t="shared" si="263"/>
        <v>0</v>
      </c>
      <c r="AV432" s="7">
        <f t="shared" si="263"/>
        <v>0</v>
      </c>
      <c r="AW432" s="7">
        <f t="shared" si="263"/>
        <v>0</v>
      </c>
      <c r="AX432" s="7">
        <f t="shared" si="263"/>
        <v>0</v>
      </c>
      <c r="AY432" s="7">
        <f t="shared" si="263"/>
        <v>0</v>
      </c>
      <c r="AZ432" s="7">
        <f t="shared" si="263"/>
        <v>0</v>
      </c>
      <c r="BA432" s="7">
        <f t="shared" si="263"/>
        <v>0</v>
      </c>
      <c r="BB432" s="7">
        <f t="shared" si="263"/>
        <v>0</v>
      </c>
      <c r="BC432" s="7">
        <f t="shared" si="263"/>
        <v>0</v>
      </c>
      <c r="BD432" s="7">
        <f t="shared" si="263"/>
        <v>0</v>
      </c>
      <c r="BE432" s="7">
        <f t="shared" si="263"/>
        <v>0</v>
      </c>
      <c r="BF432" s="7">
        <f t="shared" si="263"/>
        <v>0</v>
      </c>
      <c r="BG432" s="7">
        <f t="shared" si="263"/>
        <v>0</v>
      </c>
      <c r="BH432" s="7">
        <f t="shared" si="263"/>
        <v>0</v>
      </c>
      <c r="BI432" s="7">
        <f t="shared" si="263"/>
        <v>0</v>
      </c>
      <c r="BJ432" s="7">
        <f t="shared" si="263"/>
        <v>0</v>
      </c>
      <c r="BK432" s="7">
        <f t="shared" si="263"/>
        <v>0</v>
      </c>
      <c r="BL432" s="7">
        <f t="shared" si="263"/>
        <v>0</v>
      </c>
      <c r="BM432" s="7">
        <f t="shared" si="263"/>
        <v>0</v>
      </c>
      <c r="BN432" s="7">
        <f t="shared" si="263"/>
        <v>0</v>
      </c>
      <c r="BO432" s="7">
        <f t="shared" si="263"/>
        <v>0</v>
      </c>
      <c r="BP432" s="7">
        <f t="shared" si="263"/>
        <v>0</v>
      </c>
    </row>
    <row r="433" spans="4:87" ht="12.95" hidden="1" customHeight="1" outlineLevel="1" x14ac:dyDescent="0.2">
      <c r="E433" s="288"/>
      <c r="F433" s="289" t="s">
        <v>118</v>
      </c>
      <c r="G433" s="289"/>
      <c r="H433" s="289"/>
      <c r="I433" s="289"/>
      <c r="J433" s="290">
        <f>SUBTOTAL(9,J422:J432)</f>
        <v>0</v>
      </c>
      <c r="K433" s="290">
        <f t="shared" ref="K433:BP433" si="264">SUBTOTAL(9,K422:K432)</f>
        <v>0</v>
      </c>
      <c r="L433" s="290">
        <f t="shared" si="264"/>
        <v>0</v>
      </c>
      <c r="M433" s="290">
        <f t="shared" si="264"/>
        <v>0</v>
      </c>
      <c r="N433" s="290">
        <f t="shared" si="264"/>
        <v>0</v>
      </c>
      <c r="O433" s="290">
        <f t="shared" si="264"/>
        <v>0</v>
      </c>
      <c r="P433" s="290">
        <f t="shared" si="264"/>
        <v>0</v>
      </c>
      <c r="Q433" s="290">
        <f t="shared" si="264"/>
        <v>0</v>
      </c>
      <c r="R433" s="290">
        <f t="shared" si="264"/>
        <v>0</v>
      </c>
      <c r="S433" s="290">
        <f t="shared" si="264"/>
        <v>0</v>
      </c>
      <c r="T433" s="290">
        <f t="shared" si="264"/>
        <v>0</v>
      </c>
      <c r="U433" s="290">
        <f t="shared" si="264"/>
        <v>0</v>
      </c>
      <c r="V433" s="290">
        <f t="shared" si="264"/>
        <v>0</v>
      </c>
      <c r="W433" s="290">
        <f t="shared" si="264"/>
        <v>0</v>
      </c>
      <c r="X433" s="290">
        <f t="shared" si="264"/>
        <v>0</v>
      </c>
      <c r="Y433" s="290">
        <f t="shared" si="264"/>
        <v>0</v>
      </c>
      <c r="Z433" s="290">
        <f t="shared" si="264"/>
        <v>0</v>
      </c>
      <c r="AA433" s="290">
        <f t="shared" si="264"/>
        <v>0</v>
      </c>
      <c r="AB433" s="290">
        <f t="shared" si="264"/>
        <v>0</v>
      </c>
      <c r="AC433" s="290">
        <f t="shared" si="264"/>
        <v>0</v>
      </c>
      <c r="AD433" s="290">
        <f t="shared" si="264"/>
        <v>0</v>
      </c>
      <c r="AE433" s="290">
        <f t="shared" si="264"/>
        <v>0</v>
      </c>
      <c r="AF433" s="290">
        <f t="shared" si="264"/>
        <v>0</v>
      </c>
      <c r="AG433" s="290">
        <f t="shared" si="264"/>
        <v>0</v>
      </c>
      <c r="AH433" s="290">
        <f t="shared" si="264"/>
        <v>0</v>
      </c>
      <c r="AI433" s="290">
        <f t="shared" si="264"/>
        <v>0</v>
      </c>
      <c r="AJ433" s="290">
        <f t="shared" si="264"/>
        <v>0</v>
      </c>
      <c r="AK433" s="290">
        <f t="shared" si="264"/>
        <v>0</v>
      </c>
      <c r="AL433" s="290">
        <f t="shared" si="264"/>
        <v>0</v>
      </c>
      <c r="AM433" s="290">
        <f t="shared" si="264"/>
        <v>0</v>
      </c>
      <c r="AN433" s="290">
        <f t="shared" si="264"/>
        <v>0</v>
      </c>
      <c r="AO433" s="290">
        <f t="shared" si="264"/>
        <v>0</v>
      </c>
      <c r="AP433" s="290">
        <f t="shared" si="264"/>
        <v>0</v>
      </c>
      <c r="AQ433" s="290">
        <f t="shared" si="264"/>
        <v>0</v>
      </c>
      <c r="AR433" s="290">
        <f t="shared" si="264"/>
        <v>0</v>
      </c>
      <c r="AS433" s="290">
        <f t="shared" si="264"/>
        <v>0</v>
      </c>
      <c r="AT433" s="290">
        <f t="shared" si="264"/>
        <v>0</v>
      </c>
      <c r="AU433" s="290">
        <f t="shared" si="264"/>
        <v>0</v>
      </c>
      <c r="AV433" s="290">
        <f t="shared" si="264"/>
        <v>0</v>
      </c>
      <c r="AW433" s="290">
        <f t="shared" si="264"/>
        <v>0</v>
      </c>
      <c r="AX433" s="290">
        <f t="shared" si="264"/>
        <v>0</v>
      </c>
      <c r="AY433" s="290">
        <f t="shared" si="264"/>
        <v>0</v>
      </c>
      <c r="AZ433" s="290">
        <f t="shared" si="264"/>
        <v>0</v>
      </c>
      <c r="BA433" s="290">
        <f t="shared" si="264"/>
        <v>0</v>
      </c>
      <c r="BB433" s="290">
        <f t="shared" si="264"/>
        <v>0</v>
      </c>
      <c r="BC433" s="290">
        <f t="shared" si="264"/>
        <v>0</v>
      </c>
      <c r="BD433" s="290">
        <f t="shared" si="264"/>
        <v>0</v>
      </c>
      <c r="BE433" s="290">
        <f t="shared" si="264"/>
        <v>0</v>
      </c>
      <c r="BF433" s="290">
        <f t="shared" si="264"/>
        <v>0</v>
      </c>
      <c r="BG433" s="290">
        <f t="shared" si="264"/>
        <v>0</v>
      </c>
      <c r="BH433" s="290">
        <f t="shared" si="264"/>
        <v>0</v>
      </c>
      <c r="BI433" s="290">
        <f t="shared" si="264"/>
        <v>0</v>
      </c>
      <c r="BJ433" s="290">
        <f t="shared" si="264"/>
        <v>0</v>
      </c>
      <c r="BK433" s="290">
        <f t="shared" si="264"/>
        <v>0</v>
      </c>
      <c r="BL433" s="290">
        <f t="shared" si="264"/>
        <v>0</v>
      </c>
      <c r="BM433" s="290">
        <f t="shared" si="264"/>
        <v>0</v>
      </c>
      <c r="BN433" s="290">
        <f t="shared" si="264"/>
        <v>0</v>
      </c>
      <c r="BO433" s="290">
        <f t="shared" si="264"/>
        <v>0</v>
      </c>
      <c r="BP433" s="290">
        <f t="shared" si="264"/>
        <v>0</v>
      </c>
    </row>
    <row r="434" spans="4:87" ht="13.5" hidden="1" customHeight="1" outlineLevel="1" thickBot="1" x14ac:dyDescent="0.25">
      <c r="E434" s="291"/>
      <c r="F434" s="228" t="s">
        <v>119</v>
      </c>
      <c r="J434" s="292">
        <f t="shared" ref="J434:BP434" si="265">+J433+J420</f>
        <v>76.449999999999989</v>
      </c>
      <c r="K434" s="292">
        <f t="shared" si="265"/>
        <v>0</v>
      </c>
      <c r="L434" s="292">
        <f t="shared" si="265"/>
        <v>27.5</v>
      </c>
      <c r="M434" s="292">
        <f t="shared" si="265"/>
        <v>90</v>
      </c>
      <c r="N434" s="292">
        <f t="shared" si="265"/>
        <v>0</v>
      </c>
      <c r="O434" s="292">
        <f t="shared" si="265"/>
        <v>117.5</v>
      </c>
      <c r="P434" s="292">
        <f t="shared" si="265"/>
        <v>76.449999999999989</v>
      </c>
      <c r="Q434" s="292">
        <f t="shared" si="265"/>
        <v>0</v>
      </c>
      <c r="R434" s="292">
        <f t="shared" si="265"/>
        <v>27.5</v>
      </c>
      <c r="S434" s="292">
        <f t="shared" si="265"/>
        <v>70</v>
      </c>
      <c r="T434" s="292">
        <f t="shared" si="265"/>
        <v>173.95</v>
      </c>
      <c r="U434" s="292">
        <f t="shared" si="265"/>
        <v>20</v>
      </c>
      <c r="V434" s="292">
        <f t="shared" si="265"/>
        <v>0</v>
      </c>
      <c r="W434" s="292">
        <f t="shared" si="265"/>
        <v>0</v>
      </c>
      <c r="X434" s="292">
        <f t="shared" si="265"/>
        <v>0</v>
      </c>
      <c r="Y434" s="292">
        <f t="shared" si="265"/>
        <v>0</v>
      </c>
      <c r="Z434" s="292">
        <f t="shared" si="265"/>
        <v>0</v>
      </c>
      <c r="AA434" s="292">
        <f t="shared" si="265"/>
        <v>0</v>
      </c>
      <c r="AB434" s="292">
        <f t="shared" si="265"/>
        <v>0</v>
      </c>
      <c r="AC434" s="292">
        <f t="shared" si="265"/>
        <v>0</v>
      </c>
      <c r="AD434" s="292">
        <f t="shared" si="265"/>
        <v>0</v>
      </c>
      <c r="AE434" s="292">
        <f t="shared" si="265"/>
        <v>0</v>
      </c>
      <c r="AF434" s="292">
        <f t="shared" si="265"/>
        <v>-27.5</v>
      </c>
      <c r="AG434" s="292">
        <f t="shared" si="265"/>
        <v>0</v>
      </c>
      <c r="AH434" s="292">
        <f t="shared" si="265"/>
        <v>0</v>
      </c>
      <c r="AI434" s="292">
        <f t="shared" si="265"/>
        <v>0</v>
      </c>
      <c r="AJ434" s="292">
        <f t="shared" si="265"/>
        <v>0</v>
      </c>
      <c r="AK434" s="292">
        <f t="shared" si="265"/>
        <v>-90</v>
      </c>
      <c r="AL434" s="292">
        <f t="shared" si="265"/>
        <v>0</v>
      </c>
      <c r="AM434" s="292">
        <f t="shared" si="265"/>
        <v>0</v>
      </c>
      <c r="AN434" s="292">
        <f t="shared" si="265"/>
        <v>117.5</v>
      </c>
      <c r="AO434" s="292">
        <f t="shared" si="265"/>
        <v>117.5</v>
      </c>
      <c r="AP434" s="292">
        <f t="shared" si="265"/>
        <v>117.5</v>
      </c>
      <c r="AQ434" s="292">
        <f t="shared" si="265"/>
        <v>117.5</v>
      </c>
      <c r="AR434" s="292">
        <f t="shared" si="265"/>
        <v>0</v>
      </c>
      <c r="AS434" s="292">
        <f t="shared" si="265"/>
        <v>56.38073</v>
      </c>
      <c r="AT434" s="292">
        <f t="shared" si="265"/>
        <v>0</v>
      </c>
      <c r="AU434" s="292">
        <f t="shared" si="265"/>
        <v>19.82968</v>
      </c>
      <c r="AV434" s="292">
        <f t="shared" si="265"/>
        <v>76.21041000000001</v>
      </c>
      <c r="AW434" s="292">
        <f t="shared" si="265"/>
        <v>-0.23958999999999708</v>
      </c>
      <c r="AX434" s="292">
        <f t="shared" si="265"/>
        <v>0</v>
      </c>
      <c r="AY434" s="292">
        <f t="shared" si="265"/>
        <v>0</v>
      </c>
      <c r="AZ434" s="292">
        <f t="shared" si="265"/>
        <v>0</v>
      </c>
      <c r="BA434" s="292">
        <f t="shared" si="265"/>
        <v>0</v>
      </c>
      <c r="BB434" s="292">
        <f t="shared" si="265"/>
        <v>0</v>
      </c>
      <c r="BC434" s="292">
        <f t="shared" si="265"/>
        <v>0</v>
      </c>
      <c r="BD434" s="292">
        <f t="shared" si="265"/>
        <v>0</v>
      </c>
      <c r="BE434" s="292">
        <f t="shared" si="265"/>
        <v>0</v>
      </c>
      <c r="BF434" s="292">
        <f t="shared" si="265"/>
        <v>0</v>
      </c>
      <c r="BG434" s="292">
        <f t="shared" si="265"/>
        <v>-27.5</v>
      </c>
      <c r="BH434" s="292">
        <f t="shared" si="265"/>
        <v>0</v>
      </c>
      <c r="BI434" s="292">
        <f t="shared" si="265"/>
        <v>0</v>
      </c>
      <c r="BJ434" s="292">
        <f t="shared" si="265"/>
        <v>0</v>
      </c>
      <c r="BK434" s="292">
        <f t="shared" si="265"/>
        <v>0</v>
      </c>
      <c r="BL434" s="292">
        <f t="shared" si="265"/>
        <v>-70</v>
      </c>
      <c r="BM434" s="292">
        <f t="shared" si="265"/>
        <v>76.21041000000001</v>
      </c>
      <c r="BN434" s="292">
        <f t="shared" si="265"/>
        <v>-97.739589999999993</v>
      </c>
      <c r="BO434" s="292">
        <f t="shared" si="265"/>
        <v>117.5</v>
      </c>
      <c r="BP434" s="292">
        <f t="shared" si="265"/>
        <v>97.5</v>
      </c>
    </row>
    <row r="435" spans="4:87" ht="12.95" hidden="1" customHeight="1" outlineLevel="1" x14ac:dyDescent="0.2">
      <c r="E435" s="291"/>
      <c r="J435" s="293">
        <f t="shared" ref="J435:BP435" si="266">J402-J434</f>
        <v>0</v>
      </c>
      <c r="K435" s="293">
        <f t="shared" si="266"/>
        <v>0</v>
      </c>
      <c r="L435" s="293">
        <f t="shared" si="266"/>
        <v>0</v>
      </c>
      <c r="M435" s="293">
        <f t="shared" si="266"/>
        <v>0</v>
      </c>
      <c r="N435" s="293">
        <f t="shared" si="266"/>
        <v>0</v>
      </c>
      <c r="O435" s="293">
        <f t="shared" si="266"/>
        <v>0</v>
      </c>
      <c r="P435" s="293">
        <f t="shared" si="266"/>
        <v>0</v>
      </c>
      <c r="Q435" s="293">
        <f t="shared" si="266"/>
        <v>0</v>
      </c>
      <c r="R435" s="293">
        <f t="shared" si="266"/>
        <v>0</v>
      </c>
      <c r="S435" s="293">
        <f t="shared" si="266"/>
        <v>0</v>
      </c>
      <c r="T435" s="293">
        <f t="shared" si="266"/>
        <v>0</v>
      </c>
      <c r="U435" s="293">
        <f t="shared" si="266"/>
        <v>0</v>
      </c>
      <c r="V435" s="293">
        <f t="shared" si="266"/>
        <v>0</v>
      </c>
      <c r="W435" s="293">
        <f t="shared" si="266"/>
        <v>0</v>
      </c>
      <c r="X435" s="293">
        <f t="shared" si="266"/>
        <v>0</v>
      </c>
      <c r="Y435" s="293">
        <f t="shared" si="266"/>
        <v>0</v>
      </c>
      <c r="Z435" s="293">
        <f t="shared" si="266"/>
        <v>0</v>
      </c>
      <c r="AA435" s="293">
        <f t="shared" si="266"/>
        <v>0</v>
      </c>
      <c r="AB435" s="293">
        <f t="shared" si="266"/>
        <v>0</v>
      </c>
      <c r="AC435" s="293">
        <f t="shared" si="266"/>
        <v>0</v>
      </c>
      <c r="AD435" s="293">
        <f t="shared" si="266"/>
        <v>0</v>
      </c>
      <c r="AE435" s="293">
        <f t="shared" si="266"/>
        <v>0</v>
      </c>
      <c r="AF435" s="293">
        <f t="shared" si="266"/>
        <v>0</v>
      </c>
      <c r="AG435" s="293">
        <f t="shared" si="266"/>
        <v>0</v>
      </c>
      <c r="AH435" s="293">
        <f t="shared" si="266"/>
        <v>0</v>
      </c>
      <c r="AI435" s="293">
        <f t="shared" si="266"/>
        <v>0</v>
      </c>
      <c r="AJ435" s="293">
        <f t="shared" si="266"/>
        <v>0</v>
      </c>
      <c r="AK435" s="293">
        <f t="shared" si="266"/>
        <v>0</v>
      </c>
      <c r="AL435" s="293">
        <f t="shared" si="266"/>
        <v>0</v>
      </c>
      <c r="AM435" s="293">
        <f t="shared" si="266"/>
        <v>0</v>
      </c>
      <c r="AN435" s="293">
        <f t="shared" si="266"/>
        <v>0</v>
      </c>
      <c r="AO435" s="293">
        <f t="shared" si="266"/>
        <v>0</v>
      </c>
      <c r="AP435" s="293">
        <f t="shared" si="266"/>
        <v>0</v>
      </c>
      <c r="AQ435" s="293">
        <f t="shared" si="266"/>
        <v>0</v>
      </c>
      <c r="AR435" s="293">
        <f t="shared" si="266"/>
        <v>0</v>
      </c>
      <c r="AS435" s="293">
        <f t="shared" si="266"/>
        <v>0</v>
      </c>
      <c r="AT435" s="293">
        <f t="shared" si="266"/>
        <v>0</v>
      </c>
      <c r="AU435" s="293">
        <f t="shared" si="266"/>
        <v>0</v>
      </c>
      <c r="AV435" s="293">
        <f t="shared" si="266"/>
        <v>0</v>
      </c>
      <c r="AW435" s="293">
        <f t="shared" si="266"/>
        <v>0</v>
      </c>
      <c r="AX435" s="293">
        <f t="shared" si="266"/>
        <v>0</v>
      </c>
      <c r="AY435" s="293">
        <f t="shared" si="266"/>
        <v>0</v>
      </c>
      <c r="AZ435" s="293">
        <f t="shared" si="266"/>
        <v>0</v>
      </c>
      <c r="BA435" s="293">
        <f t="shared" si="266"/>
        <v>0</v>
      </c>
      <c r="BB435" s="293">
        <f t="shared" si="266"/>
        <v>0</v>
      </c>
      <c r="BC435" s="293">
        <f t="shared" si="266"/>
        <v>0</v>
      </c>
      <c r="BD435" s="293">
        <f t="shared" si="266"/>
        <v>0</v>
      </c>
      <c r="BE435" s="293">
        <f t="shared" si="266"/>
        <v>0</v>
      </c>
      <c r="BF435" s="293">
        <f t="shared" si="266"/>
        <v>0</v>
      </c>
      <c r="BG435" s="293">
        <f t="shared" si="266"/>
        <v>0</v>
      </c>
      <c r="BH435" s="293">
        <f t="shared" si="266"/>
        <v>0</v>
      </c>
      <c r="BI435" s="293">
        <f t="shared" si="266"/>
        <v>0</v>
      </c>
      <c r="BJ435" s="293">
        <f t="shared" si="266"/>
        <v>0</v>
      </c>
      <c r="BK435" s="293">
        <f t="shared" si="266"/>
        <v>0</v>
      </c>
      <c r="BL435" s="293">
        <f t="shared" si="266"/>
        <v>0</v>
      </c>
      <c r="BM435" s="293">
        <f t="shared" si="266"/>
        <v>0</v>
      </c>
      <c r="BN435" s="293">
        <f t="shared" si="266"/>
        <v>0</v>
      </c>
      <c r="BO435" s="293">
        <f t="shared" si="266"/>
        <v>0</v>
      </c>
      <c r="BP435" s="293">
        <f t="shared" si="266"/>
        <v>0</v>
      </c>
    </row>
    <row r="436" spans="4:87" ht="12.95" hidden="1" customHeight="1" outlineLevel="1" x14ac:dyDescent="0.2">
      <c r="E436" s="291"/>
    </row>
    <row r="437" spans="4:87" ht="12.95" hidden="1" customHeight="1" outlineLevel="1" x14ac:dyDescent="0.2">
      <c r="E437" s="291"/>
    </row>
    <row r="438" spans="4:87" ht="12.95" hidden="1" customHeight="1" outlineLevel="1" x14ac:dyDescent="0.2">
      <c r="E438" s="291"/>
    </row>
    <row r="439" spans="4:87" ht="36" hidden="1" customHeight="1" outlineLevel="1" x14ac:dyDescent="0.2">
      <c r="D439" s="281" t="s">
        <v>14</v>
      </c>
      <c r="E439" s="281" t="s">
        <v>15</v>
      </c>
      <c r="F439" s="294" t="s">
        <v>120</v>
      </c>
      <c r="G439" s="281"/>
      <c r="H439" s="281"/>
      <c r="I439" s="281"/>
      <c r="J439" s="281" t="s">
        <v>80</v>
      </c>
      <c r="K439" s="281" t="s">
        <v>81</v>
      </c>
      <c r="L439" s="281" t="s">
        <v>82</v>
      </c>
      <c r="M439" s="281" t="s">
        <v>83</v>
      </c>
      <c r="N439" s="281" t="s">
        <v>84</v>
      </c>
      <c r="O439" s="281" t="s">
        <v>85</v>
      </c>
      <c r="P439" s="281" t="s">
        <v>86</v>
      </c>
      <c r="Q439" s="281" t="s">
        <v>87</v>
      </c>
      <c r="R439" s="281" t="s">
        <v>88</v>
      </c>
      <c r="S439" s="281" t="s">
        <v>89</v>
      </c>
      <c r="T439" s="281" t="s">
        <v>90</v>
      </c>
      <c r="U439" s="281" t="s">
        <v>91</v>
      </c>
      <c r="V439" s="281" t="s">
        <v>21</v>
      </c>
      <c r="W439" s="281" t="s">
        <v>22</v>
      </c>
      <c r="X439" s="281" t="s">
        <v>23</v>
      </c>
      <c r="Y439" s="281" t="s">
        <v>24</v>
      </c>
      <c r="Z439" s="281" t="s">
        <v>25</v>
      </c>
      <c r="AA439" s="281" t="s">
        <v>26</v>
      </c>
      <c r="AB439" s="281" t="s">
        <v>27</v>
      </c>
      <c r="AC439" s="281" t="s">
        <v>28</v>
      </c>
      <c r="AD439" s="281" t="s">
        <v>29</v>
      </c>
      <c r="AE439" s="281" t="s">
        <v>92</v>
      </c>
      <c r="AF439" s="281" t="s">
        <v>93</v>
      </c>
      <c r="AG439" s="281" t="s">
        <v>32</v>
      </c>
      <c r="AH439" s="281" t="s">
        <v>33</v>
      </c>
      <c r="AI439" s="281" t="s">
        <v>34</v>
      </c>
      <c r="AJ439" s="281" t="s">
        <v>94</v>
      </c>
      <c r="AK439" s="281" t="s">
        <v>95</v>
      </c>
      <c r="AL439" s="281" t="s">
        <v>37</v>
      </c>
      <c r="AM439" s="281" t="s">
        <v>38</v>
      </c>
      <c r="AN439" s="281" t="s">
        <v>39</v>
      </c>
      <c r="AO439" s="281" t="s">
        <v>96</v>
      </c>
      <c r="AP439" s="281" t="s">
        <v>97</v>
      </c>
      <c r="AQ439" s="281" t="s">
        <v>98</v>
      </c>
      <c r="AR439" s="281" t="s">
        <v>99</v>
      </c>
      <c r="AS439" s="281" t="s">
        <v>22</v>
      </c>
      <c r="AT439" s="281" t="s">
        <v>23</v>
      </c>
      <c r="AU439" s="281" t="s">
        <v>24</v>
      </c>
      <c r="AV439" s="281" t="s">
        <v>44</v>
      </c>
      <c r="AW439" s="281" t="s">
        <v>45</v>
      </c>
      <c r="AX439" s="281" t="s">
        <v>27</v>
      </c>
      <c r="AY439" s="281" t="s">
        <v>28</v>
      </c>
      <c r="AZ439" s="281" t="s">
        <v>29</v>
      </c>
      <c r="BA439" s="281" t="s">
        <v>100</v>
      </c>
      <c r="BB439" s="281" t="s">
        <v>101</v>
      </c>
      <c r="BC439" s="281" t="s">
        <v>32</v>
      </c>
      <c r="BD439" s="281" t="s">
        <v>33</v>
      </c>
      <c r="BE439" s="281" t="s">
        <v>34</v>
      </c>
      <c r="BF439" s="281" t="s">
        <v>102</v>
      </c>
      <c r="BG439" s="281" t="s">
        <v>103</v>
      </c>
      <c r="BH439" s="281" t="s">
        <v>37</v>
      </c>
      <c r="BI439" s="281" t="s">
        <v>38</v>
      </c>
      <c r="BJ439" s="281" t="s">
        <v>39</v>
      </c>
      <c r="BK439" s="281" t="s">
        <v>104</v>
      </c>
      <c r="BL439" s="281" t="s">
        <v>105</v>
      </c>
      <c r="BM439" s="281" t="s">
        <v>106</v>
      </c>
      <c r="BN439" s="281" t="s">
        <v>107</v>
      </c>
      <c r="BO439" s="281" t="s">
        <v>54</v>
      </c>
      <c r="BP439" s="281" t="s">
        <v>55</v>
      </c>
      <c r="BQ439" s="281"/>
      <c r="BR439" s="281"/>
      <c r="BS439" s="249" t="str">
        <f>"Q121"&amp;" Approp."</f>
        <v>Q121 Approp.</v>
      </c>
      <c r="BT439" s="249" t="str">
        <f>"Q121"&amp;" Approp."</f>
        <v>Q121 Approp.</v>
      </c>
      <c r="BU439" s="249" t="str">
        <f>"Q221"&amp;" Approp."</f>
        <v>Q221 Approp.</v>
      </c>
      <c r="BV439" s="249" t="str">
        <f>"Q321"&amp;" Approp."</f>
        <v>Q321 Approp.</v>
      </c>
      <c r="BW439" s="249" t="str">
        <f>"Q421"&amp;" Approp."</f>
        <v>Q421 Approp.</v>
      </c>
      <c r="BX439" s="295" t="str">
        <f>"2021"&amp;" Total Approp."</f>
        <v>2021 Total Approp.</v>
      </c>
      <c r="BY439" s="295"/>
      <c r="BZ439" s="249" t="str">
        <f>"Q121"&amp;" Spend"</f>
        <v>Q121 Spend</v>
      </c>
      <c r="CA439" s="249" t="str">
        <f>"Q121"&amp;" Spend"</f>
        <v>Q121 Spend</v>
      </c>
      <c r="CB439" s="249" t="str">
        <f>"Q221"&amp;" Spend"</f>
        <v>Q221 Spend</v>
      </c>
      <c r="CC439" s="249" t="str">
        <f>"Q321"&amp;" Spend"</f>
        <v>Q321 Spend</v>
      </c>
      <c r="CD439" s="249" t="str">
        <f>"Q421"&amp;" Spend"</f>
        <v>Q421 Spend</v>
      </c>
      <c r="CE439" s="295" t="str">
        <f>"2021"&amp;" Total Spend"</f>
        <v>2021 Total Spend</v>
      </c>
      <c r="CF439" s="249" t="str">
        <f>"2021"&amp;" C/O"</f>
        <v>2021 C/O</v>
      </c>
      <c r="CG439" s="249" t="s">
        <v>58</v>
      </c>
      <c r="CH439" s="249" t="s">
        <v>57</v>
      </c>
      <c r="CI439" s="249" t="s">
        <v>57</v>
      </c>
    </row>
    <row r="440" spans="4:87" ht="12" hidden="1" customHeight="1" outlineLevel="1" x14ac:dyDescent="0.2">
      <c r="D440" s="195"/>
      <c r="E440" s="264" t="s">
        <v>62</v>
      </c>
      <c r="F440" s="296"/>
      <c r="G440" s="266"/>
      <c r="H440" s="64"/>
      <c r="I440" s="297"/>
      <c r="J440" s="280">
        <f t="shared" ref="J440:Y451" si="267">SUMIF($E$9:$E$401,$E440,J$9:J$401)</f>
        <v>76.45</v>
      </c>
      <c r="K440" s="280">
        <f t="shared" si="267"/>
        <v>0</v>
      </c>
      <c r="L440" s="280">
        <f t="shared" si="267"/>
        <v>27.5</v>
      </c>
      <c r="M440" s="280">
        <f t="shared" si="267"/>
        <v>90</v>
      </c>
      <c r="N440" s="280">
        <f t="shared" si="267"/>
        <v>0</v>
      </c>
      <c r="O440" s="280">
        <f t="shared" si="267"/>
        <v>117.5</v>
      </c>
      <c r="P440" s="280">
        <f t="shared" si="267"/>
        <v>76.45</v>
      </c>
      <c r="Q440" s="280">
        <f t="shared" si="267"/>
        <v>0</v>
      </c>
      <c r="R440" s="280">
        <f t="shared" si="267"/>
        <v>27.5</v>
      </c>
      <c r="S440" s="280">
        <f t="shared" si="267"/>
        <v>70</v>
      </c>
      <c r="T440" s="280">
        <f t="shared" si="267"/>
        <v>173.95</v>
      </c>
      <c r="U440" s="280">
        <f t="shared" si="267"/>
        <v>20</v>
      </c>
      <c r="V440" s="280">
        <f t="shared" si="267"/>
        <v>0</v>
      </c>
      <c r="W440" s="280">
        <f t="shared" si="267"/>
        <v>0</v>
      </c>
      <c r="X440" s="280">
        <f t="shared" si="267"/>
        <v>0</v>
      </c>
      <c r="Y440" s="280">
        <f t="shared" si="267"/>
        <v>0</v>
      </c>
      <c r="Z440" s="280">
        <f t="shared" ref="Z440:AO451" si="268">SUMIF($E$9:$E$401,$E440,Z$9:Z$401)</f>
        <v>0</v>
      </c>
      <c r="AA440" s="280">
        <f t="shared" si="268"/>
        <v>0</v>
      </c>
      <c r="AB440" s="280">
        <f t="shared" si="268"/>
        <v>0</v>
      </c>
      <c r="AC440" s="280">
        <f t="shared" si="268"/>
        <v>0</v>
      </c>
      <c r="AD440" s="280">
        <f t="shared" si="268"/>
        <v>0</v>
      </c>
      <c r="AE440" s="280">
        <f t="shared" si="268"/>
        <v>0</v>
      </c>
      <c r="AF440" s="280">
        <f t="shared" si="268"/>
        <v>-27.5</v>
      </c>
      <c r="AG440" s="280">
        <f t="shared" si="268"/>
        <v>0</v>
      </c>
      <c r="AH440" s="280">
        <f t="shared" si="268"/>
        <v>0</v>
      </c>
      <c r="AI440" s="280">
        <f t="shared" si="268"/>
        <v>0</v>
      </c>
      <c r="AJ440" s="280">
        <f t="shared" si="268"/>
        <v>0</v>
      </c>
      <c r="AK440" s="280">
        <f t="shared" si="268"/>
        <v>-90</v>
      </c>
      <c r="AL440" s="280">
        <f t="shared" si="268"/>
        <v>0</v>
      </c>
      <c r="AM440" s="280">
        <f t="shared" si="268"/>
        <v>0</v>
      </c>
      <c r="AN440" s="280">
        <f t="shared" si="268"/>
        <v>117.5</v>
      </c>
      <c r="AO440" s="280">
        <f t="shared" si="268"/>
        <v>117.5</v>
      </c>
      <c r="AP440" s="280">
        <f t="shared" ref="AP440:BE451" si="269">SUMIF($E$9:$E$401,$E440,AP$9:AP$401)</f>
        <v>117.5</v>
      </c>
      <c r="AQ440" s="280">
        <f t="shared" si="269"/>
        <v>117.5</v>
      </c>
      <c r="AR440" s="280">
        <f t="shared" si="269"/>
        <v>0</v>
      </c>
      <c r="AS440" s="280">
        <f t="shared" si="269"/>
        <v>56.38073</v>
      </c>
      <c r="AT440" s="280">
        <f t="shared" si="269"/>
        <v>0</v>
      </c>
      <c r="AU440" s="280">
        <f t="shared" si="269"/>
        <v>19.82968</v>
      </c>
      <c r="AV440" s="280">
        <f t="shared" si="269"/>
        <v>76.210409999999996</v>
      </c>
      <c r="AW440" s="280">
        <f t="shared" si="269"/>
        <v>-0.23958999999999708</v>
      </c>
      <c r="AX440" s="280">
        <f t="shared" si="269"/>
        <v>0</v>
      </c>
      <c r="AY440" s="280">
        <f t="shared" si="269"/>
        <v>0</v>
      </c>
      <c r="AZ440" s="280">
        <f t="shared" si="269"/>
        <v>0</v>
      </c>
      <c r="BA440" s="280">
        <f t="shared" si="269"/>
        <v>0</v>
      </c>
      <c r="BB440" s="280">
        <f t="shared" si="269"/>
        <v>0</v>
      </c>
      <c r="BC440" s="280">
        <f t="shared" si="269"/>
        <v>0</v>
      </c>
      <c r="BD440" s="280">
        <f t="shared" si="269"/>
        <v>0</v>
      </c>
      <c r="BE440" s="280">
        <f t="shared" si="269"/>
        <v>0</v>
      </c>
      <c r="BF440" s="280">
        <f t="shared" ref="BF440:BP451" si="270">SUMIF($E$9:$E$401,$E440,BF$9:BF$401)</f>
        <v>0</v>
      </c>
      <c r="BG440" s="280">
        <f t="shared" si="270"/>
        <v>-27.5</v>
      </c>
      <c r="BH440" s="280">
        <f t="shared" si="270"/>
        <v>0</v>
      </c>
      <c r="BI440" s="280">
        <f t="shared" si="270"/>
        <v>0</v>
      </c>
      <c r="BJ440" s="280">
        <f t="shared" si="270"/>
        <v>0</v>
      </c>
      <c r="BK440" s="280">
        <f t="shared" si="270"/>
        <v>0</v>
      </c>
      <c r="BL440" s="280">
        <f t="shared" si="270"/>
        <v>-70</v>
      </c>
      <c r="BM440" s="280">
        <f t="shared" si="270"/>
        <v>76.210409999999996</v>
      </c>
      <c r="BN440" s="280">
        <f t="shared" si="270"/>
        <v>-97.739589999999993</v>
      </c>
      <c r="BO440" s="280">
        <f t="shared" si="270"/>
        <v>117.5</v>
      </c>
      <c r="BP440" s="280">
        <f t="shared" si="270"/>
        <v>97.5</v>
      </c>
      <c r="BQ440" s="280"/>
      <c r="BR440" s="280"/>
      <c r="BS440" s="280">
        <f t="shared" ref="BS440:CI451" si="271">SUMIF($E$9:$E$401,$E440,BS$9:BS$401)</f>
        <v>0</v>
      </c>
      <c r="BT440" s="280">
        <f t="shared" si="271"/>
        <v>0</v>
      </c>
      <c r="BU440" s="280">
        <f t="shared" si="271"/>
        <v>0</v>
      </c>
      <c r="BV440" s="280">
        <f t="shared" si="271"/>
        <v>0</v>
      </c>
      <c r="BW440" s="280">
        <f t="shared" si="271"/>
        <v>0</v>
      </c>
      <c r="BX440" s="280">
        <f t="shared" si="271"/>
        <v>0</v>
      </c>
      <c r="BY440" s="280"/>
      <c r="BZ440" s="280">
        <f t="shared" si="271"/>
        <v>117.5</v>
      </c>
      <c r="CA440" s="280">
        <f t="shared" si="271"/>
        <v>117.5</v>
      </c>
      <c r="CB440" s="280">
        <f t="shared" si="271"/>
        <v>0</v>
      </c>
      <c r="CC440" s="280">
        <f t="shared" si="271"/>
        <v>0</v>
      </c>
      <c r="CD440" s="280">
        <f t="shared" si="271"/>
        <v>0</v>
      </c>
      <c r="CE440" s="280">
        <f t="shared" si="271"/>
        <v>117.5</v>
      </c>
      <c r="CF440" s="280">
        <f t="shared" si="271"/>
        <v>0</v>
      </c>
      <c r="CG440" s="280">
        <f t="shared" si="271"/>
        <v>0</v>
      </c>
      <c r="CH440" s="280">
        <f t="shared" si="271"/>
        <v>0</v>
      </c>
      <c r="CI440" s="280">
        <f t="shared" si="271"/>
        <v>0</v>
      </c>
    </row>
    <row r="441" spans="4:87" ht="12" hidden="1" customHeight="1" outlineLevel="2" x14ac:dyDescent="0.2">
      <c r="D441" s="195"/>
      <c r="E441" s="264" t="s">
        <v>121</v>
      </c>
      <c r="F441" s="296"/>
      <c r="G441" s="298"/>
      <c r="H441" s="64"/>
      <c r="I441" s="297"/>
      <c r="J441" s="280">
        <f t="shared" si="267"/>
        <v>0</v>
      </c>
      <c r="K441" s="280">
        <f t="shared" si="267"/>
        <v>0</v>
      </c>
      <c r="L441" s="280">
        <f t="shared" si="267"/>
        <v>0</v>
      </c>
      <c r="M441" s="280">
        <f t="shared" si="267"/>
        <v>0</v>
      </c>
      <c r="N441" s="280">
        <f t="shared" si="267"/>
        <v>0</v>
      </c>
      <c r="O441" s="280">
        <f t="shared" si="267"/>
        <v>0</v>
      </c>
      <c r="P441" s="280">
        <f t="shared" si="267"/>
        <v>0</v>
      </c>
      <c r="Q441" s="280">
        <f t="shared" si="267"/>
        <v>0</v>
      </c>
      <c r="R441" s="280">
        <f t="shared" si="267"/>
        <v>0</v>
      </c>
      <c r="S441" s="280">
        <f t="shared" si="267"/>
        <v>0</v>
      </c>
      <c r="T441" s="280">
        <f t="shared" si="267"/>
        <v>0</v>
      </c>
      <c r="U441" s="280">
        <f t="shared" si="267"/>
        <v>0</v>
      </c>
      <c r="V441" s="280">
        <f t="shared" si="267"/>
        <v>0</v>
      </c>
      <c r="W441" s="280">
        <f t="shared" si="267"/>
        <v>0</v>
      </c>
      <c r="X441" s="280">
        <f t="shared" si="267"/>
        <v>0</v>
      </c>
      <c r="Y441" s="280">
        <f t="shared" si="267"/>
        <v>0</v>
      </c>
      <c r="Z441" s="280">
        <f t="shared" si="268"/>
        <v>0</v>
      </c>
      <c r="AA441" s="280">
        <f t="shared" si="268"/>
        <v>0</v>
      </c>
      <c r="AB441" s="280">
        <f t="shared" si="268"/>
        <v>0</v>
      </c>
      <c r="AC441" s="280">
        <f t="shared" si="268"/>
        <v>0</v>
      </c>
      <c r="AD441" s="280">
        <f t="shared" si="268"/>
        <v>0</v>
      </c>
      <c r="AE441" s="280">
        <f t="shared" si="268"/>
        <v>0</v>
      </c>
      <c r="AF441" s="280">
        <f t="shared" si="268"/>
        <v>0</v>
      </c>
      <c r="AG441" s="280">
        <f t="shared" si="268"/>
        <v>0</v>
      </c>
      <c r="AH441" s="280">
        <f t="shared" si="268"/>
        <v>0</v>
      </c>
      <c r="AI441" s="280">
        <f t="shared" si="268"/>
        <v>0</v>
      </c>
      <c r="AJ441" s="280">
        <f t="shared" si="268"/>
        <v>0</v>
      </c>
      <c r="AK441" s="280">
        <f t="shared" si="268"/>
        <v>0</v>
      </c>
      <c r="AL441" s="280">
        <f t="shared" si="268"/>
        <v>0</v>
      </c>
      <c r="AM441" s="280">
        <f t="shared" si="268"/>
        <v>0</v>
      </c>
      <c r="AN441" s="280">
        <f t="shared" si="268"/>
        <v>0</v>
      </c>
      <c r="AO441" s="280">
        <f t="shared" si="268"/>
        <v>0</v>
      </c>
      <c r="AP441" s="280">
        <f t="shared" si="269"/>
        <v>0</v>
      </c>
      <c r="AQ441" s="280">
        <f t="shared" si="269"/>
        <v>0</v>
      </c>
      <c r="AR441" s="280">
        <f t="shared" si="269"/>
        <v>0</v>
      </c>
      <c r="AS441" s="280">
        <f t="shared" si="269"/>
        <v>0</v>
      </c>
      <c r="AT441" s="280">
        <f t="shared" si="269"/>
        <v>0</v>
      </c>
      <c r="AU441" s="280">
        <f t="shared" si="269"/>
        <v>0</v>
      </c>
      <c r="AV441" s="280">
        <f t="shared" si="269"/>
        <v>0</v>
      </c>
      <c r="AW441" s="280">
        <f t="shared" si="269"/>
        <v>0</v>
      </c>
      <c r="AX441" s="280">
        <f t="shared" si="269"/>
        <v>0</v>
      </c>
      <c r="AY441" s="280">
        <f t="shared" si="269"/>
        <v>0</v>
      </c>
      <c r="AZ441" s="280">
        <f t="shared" si="269"/>
        <v>0</v>
      </c>
      <c r="BA441" s="280">
        <f t="shared" si="269"/>
        <v>0</v>
      </c>
      <c r="BB441" s="280">
        <f t="shared" si="269"/>
        <v>0</v>
      </c>
      <c r="BC441" s="280">
        <f t="shared" si="269"/>
        <v>0</v>
      </c>
      <c r="BD441" s="280">
        <f t="shared" si="269"/>
        <v>0</v>
      </c>
      <c r="BE441" s="280">
        <f t="shared" si="269"/>
        <v>0</v>
      </c>
      <c r="BF441" s="280">
        <f t="shared" si="270"/>
        <v>0</v>
      </c>
      <c r="BG441" s="280">
        <f t="shared" si="270"/>
        <v>0</v>
      </c>
      <c r="BH441" s="280">
        <f t="shared" si="270"/>
        <v>0</v>
      </c>
      <c r="BI441" s="280">
        <f t="shared" si="270"/>
        <v>0</v>
      </c>
      <c r="BJ441" s="280">
        <f t="shared" si="270"/>
        <v>0</v>
      </c>
      <c r="BK441" s="280">
        <f t="shared" si="270"/>
        <v>0</v>
      </c>
      <c r="BL441" s="280">
        <f t="shared" si="270"/>
        <v>0</v>
      </c>
      <c r="BM441" s="280">
        <f t="shared" si="270"/>
        <v>0</v>
      </c>
      <c r="BN441" s="280">
        <f t="shared" si="270"/>
        <v>0</v>
      </c>
      <c r="BO441" s="280">
        <f t="shared" si="270"/>
        <v>0</v>
      </c>
      <c r="BP441" s="280">
        <f t="shared" si="270"/>
        <v>0</v>
      </c>
      <c r="BQ441" s="280"/>
      <c r="BR441" s="280"/>
      <c r="BS441" s="280">
        <f t="shared" si="271"/>
        <v>0</v>
      </c>
      <c r="BT441" s="280">
        <f t="shared" si="271"/>
        <v>0</v>
      </c>
      <c r="BU441" s="280">
        <f t="shared" si="271"/>
        <v>0</v>
      </c>
      <c r="BV441" s="280">
        <f t="shared" si="271"/>
        <v>0</v>
      </c>
      <c r="BW441" s="280">
        <f t="shared" si="271"/>
        <v>0</v>
      </c>
      <c r="BX441" s="280">
        <f t="shared" si="271"/>
        <v>0</v>
      </c>
      <c r="BY441" s="280"/>
      <c r="BZ441" s="280">
        <f t="shared" si="271"/>
        <v>0</v>
      </c>
      <c r="CA441" s="280">
        <f t="shared" si="271"/>
        <v>0</v>
      </c>
      <c r="CB441" s="280">
        <f t="shared" si="271"/>
        <v>0</v>
      </c>
      <c r="CC441" s="280">
        <f t="shared" si="271"/>
        <v>0</v>
      </c>
      <c r="CD441" s="280">
        <f t="shared" si="271"/>
        <v>0</v>
      </c>
      <c r="CE441" s="280">
        <f t="shared" si="271"/>
        <v>0</v>
      </c>
      <c r="CF441" s="280">
        <f t="shared" si="271"/>
        <v>0</v>
      </c>
      <c r="CG441" s="280">
        <f t="shared" si="271"/>
        <v>0</v>
      </c>
      <c r="CH441" s="280">
        <f t="shared" si="271"/>
        <v>0</v>
      </c>
      <c r="CI441" s="280">
        <f t="shared" si="271"/>
        <v>0</v>
      </c>
    </row>
    <row r="442" spans="4:87" ht="12" hidden="1" customHeight="1" outlineLevel="2" x14ac:dyDescent="0.2">
      <c r="E442" s="264" t="s">
        <v>122</v>
      </c>
      <c r="F442" s="296"/>
      <c r="I442" s="297"/>
      <c r="J442" s="280">
        <f t="shared" si="267"/>
        <v>0</v>
      </c>
      <c r="K442" s="280">
        <f t="shared" si="267"/>
        <v>0</v>
      </c>
      <c r="L442" s="280">
        <f t="shared" si="267"/>
        <v>0</v>
      </c>
      <c r="M442" s="280">
        <f t="shared" si="267"/>
        <v>0</v>
      </c>
      <c r="N442" s="280">
        <f t="shared" si="267"/>
        <v>0</v>
      </c>
      <c r="O442" s="280">
        <f t="shared" si="267"/>
        <v>0</v>
      </c>
      <c r="P442" s="280">
        <f t="shared" si="267"/>
        <v>0</v>
      </c>
      <c r="Q442" s="280">
        <f t="shared" si="267"/>
        <v>0</v>
      </c>
      <c r="R442" s="280">
        <f t="shared" si="267"/>
        <v>0</v>
      </c>
      <c r="S442" s="280">
        <f t="shared" si="267"/>
        <v>0</v>
      </c>
      <c r="T442" s="280">
        <f t="shared" si="267"/>
        <v>0</v>
      </c>
      <c r="U442" s="280">
        <f t="shared" si="267"/>
        <v>0</v>
      </c>
      <c r="V442" s="280">
        <f t="shared" si="267"/>
        <v>0</v>
      </c>
      <c r="W442" s="280">
        <f t="shared" si="267"/>
        <v>0</v>
      </c>
      <c r="X442" s="280">
        <f t="shared" si="267"/>
        <v>0</v>
      </c>
      <c r="Y442" s="280">
        <f t="shared" si="267"/>
        <v>0</v>
      </c>
      <c r="Z442" s="280">
        <f t="shared" si="268"/>
        <v>0</v>
      </c>
      <c r="AA442" s="280">
        <f t="shared" si="268"/>
        <v>0</v>
      </c>
      <c r="AB442" s="280">
        <f t="shared" si="268"/>
        <v>0</v>
      </c>
      <c r="AC442" s="280">
        <f t="shared" si="268"/>
        <v>0</v>
      </c>
      <c r="AD442" s="280">
        <f t="shared" si="268"/>
        <v>0</v>
      </c>
      <c r="AE442" s="280">
        <f t="shared" si="268"/>
        <v>0</v>
      </c>
      <c r="AF442" s="280">
        <f t="shared" si="268"/>
        <v>0</v>
      </c>
      <c r="AG442" s="280">
        <f t="shared" si="268"/>
        <v>0</v>
      </c>
      <c r="AH442" s="280">
        <f t="shared" si="268"/>
        <v>0</v>
      </c>
      <c r="AI442" s="280">
        <f t="shared" si="268"/>
        <v>0</v>
      </c>
      <c r="AJ442" s="280">
        <f t="shared" si="268"/>
        <v>0</v>
      </c>
      <c r="AK442" s="280">
        <f t="shared" si="268"/>
        <v>0</v>
      </c>
      <c r="AL442" s="280">
        <f t="shared" si="268"/>
        <v>0</v>
      </c>
      <c r="AM442" s="280">
        <f t="shared" si="268"/>
        <v>0</v>
      </c>
      <c r="AN442" s="280">
        <f t="shared" si="268"/>
        <v>0</v>
      </c>
      <c r="AO442" s="280">
        <f t="shared" si="268"/>
        <v>0</v>
      </c>
      <c r="AP442" s="280">
        <f t="shared" si="269"/>
        <v>0</v>
      </c>
      <c r="AQ442" s="280">
        <f t="shared" si="269"/>
        <v>0</v>
      </c>
      <c r="AR442" s="280">
        <f t="shared" si="269"/>
        <v>0</v>
      </c>
      <c r="AS442" s="280">
        <f t="shared" si="269"/>
        <v>0</v>
      </c>
      <c r="AT442" s="280">
        <f t="shared" si="269"/>
        <v>0</v>
      </c>
      <c r="AU442" s="280">
        <f t="shared" si="269"/>
        <v>0</v>
      </c>
      <c r="AV442" s="280">
        <f t="shared" si="269"/>
        <v>0</v>
      </c>
      <c r="AW442" s="280">
        <f t="shared" si="269"/>
        <v>0</v>
      </c>
      <c r="AX442" s="280">
        <f t="shared" si="269"/>
        <v>0</v>
      </c>
      <c r="AY442" s="280">
        <f t="shared" si="269"/>
        <v>0</v>
      </c>
      <c r="AZ442" s="280">
        <f t="shared" si="269"/>
        <v>0</v>
      </c>
      <c r="BA442" s="280">
        <f t="shared" si="269"/>
        <v>0</v>
      </c>
      <c r="BB442" s="280">
        <f t="shared" si="269"/>
        <v>0</v>
      </c>
      <c r="BC442" s="280">
        <f t="shared" si="269"/>
        <v>0</v>
      </c>
      <c r="BD442" s="280">
        <f t="shared" si="269"/>
        <v>0</v>
      </c>
      <c r="BE442" s="280">
        <f t="shared" si="269"/>
        <v>0</v>
      </c>
      <c r="BF442" s="280">
        <f t="shared" si="270"/>
        <v>0</v>
      </c>
      <c r="BG442" s="280">
        <f t="shared" si="270"/>
        <v>0</v>
      </c>
      <c r="BH442" s="280">
        <f t="shared" si="270"/>
        <v>0</v>
      </c>
      <c r="BI442" s="280">
        <f t="shared" si="270"/>
        <v>0</v>
      </c>
      <c r="BJ442" s="280">
        <f t="shared" si="270"/>
        <v>0</v>
      </c>
      <c r="BK442" s="280">
        <f t="shared" si="270"/>
        <v>0</v>
      </c>
      <c r="BL442" s="280">
        <f t="shared" si="270"/>
        <v>0</v>
      </c>
      <c r="BM442" s="280">
        <f t="shared" si="270"/>
        <v>0</v>
      </c>
      <c r="BN442" s="280">
        <f t="shared" si="270"/>
        <v>0</v>
      </c>
      <c r="BO442" s="280">
        <f t="shared" si="270"/>
        <v>0</v>
      </c>
      <c r="BP442" s="280">
        <f t="shared" si="270"/>
        <v>0</v>
      </c>
      <c r="BQ442" s="280"/>
      <c r="BR442" s="280"/>
      <c r="BS442" s="280">
        <f t="shared" si="271"/>
        <v>0</v>
      </c>
      <c r="BT442" s="280">
        <f t="shared" si="271"/>
        <v>0</v>
      </c>
      <c r="BU442" s="280">
        <f t="shared" si="271"/>
        <v>0</v>
      </c>
      <c r="BV442" s="280">
        <f t="shared" si="271"/>
        <v>0</v>
      </c>
      <c r="BW442" s="280">
        <f t="shared" si="271"/>
        <v>0</v>
      </c>
      <c r="BX442" s="280">
        <f t="shared" si="271"/>
        <v>0</v>
      </c>
      <c r="BY442" s="280"/>
      <c r="BZ442" s="280">
        <f t="shared" si="271"/>
        <v>0</v>
      </c>
      <c r="CA442" s="280">
        <f t="shared" si="271"/>
        <v>0</v>
      </c>
      <c r="CB442" s="280">
        <f t="shared" si="271"/>
        <v>0</v>
      </c>
      <c r="CC442" s="280">
        <f t="shared" si="271"/>
        <v>0</v>
      </c>
      <c r="CD442" s="280">
        <f t="shared" si="271"/>
        <v>0</v>
      </c>
      <c r="CE442" s="280">
        <f t="shared" si="271"/>
        <v>0</v>
      </c>
      <c r="CF442" s="280">
        <f t="shared" si="271"/>
        <v>0</v>
      </c>
      <c r="CG442" s="280">
        <f t="shared" si="271"/>
        <v>0</v>
      </c>
      <c r="CH442" s="280">
        <f t="shared" si="271"/>
        <v>0</v>
      </c>
      <c r="CI442" s="280">
        <f t="shared" si="271"/>
        <v>0</v>
      </c>
    </row>
    <row r="443" spans="4:87" ht="12" hidden="1" customHeight="1" outlineLevel="2" x14ac:dyDescent="0.2">
      <c r="E443" s="264" t="s">
        <v>123</v>
      </c>
      <c r="F443" s="296"/>
      <c r="J443" s="280">
        <f t="shared" si="267"/>
        <v>0</v>
      </c>
      <c r="K443" s="280">
        <f t="shared" si="267"/>
        <v>0</v>
      </c>
      <c r="L443" s="280">
        <f t="shared" si="267"/>
        <v>0</v>
      </c>
      <c r="M443" s="280">
        <f t="shared" si="267"/>
        <v>0</v>
      </c>
      <c r="N443" s="280">
        <f t="shared" si="267"/>
        <v>0</v>
      </c>
      <c r="O443" s="280">
        <f t="shared" si="267"/>
        <v>0</v>
      </c>
      <c r="P443" s="280">
        <f t="shared" si="267"/>
        <v>0</v>
      </c>
      <c r="Q443" s="280">
        <f t="shared" si="267"/>
        <v>0</v>
      </c>
      <c r="R443" s="280">
        <f t="shared" si="267"/>
        <v>0</v>
      </c>
      <c r="S443" s="280">
        <f t="shared" si="267"/>
        <v>0</v>
      </c>
      <c r="T443" s="280">
        <f t="shared" si="267"/>
        <v>0</v>
      </c>
      <c r="U443" s="280">
        <f t="shared" si="267"/>
        <v>0</v>
      </c>
      <c r="V443" s="280">
        <f t="shared" si="267"/>
        <v>0</v>
      </c>
      <c r="W443" s="280">
        <f t="shared" si="267"/>
        <v>0</v>
      </c>
      <c r="X443" s="280">
        <f t="shared" si="267"/>
        <v>0</v>
      </c>
      <c r="Y443" s="280">
        <f t="shared" si="267"/>
        <v>0</v>
      </c>
      <c r="Z443" s="280">
        <f t="shared" si="268"/>
        <v>0</v>
      </c>
      <c r="AA443" s="280">
        <f t="shared" si="268"/>
        <v>0</v>
      </c>
      <c r="AB443" s="280">
        <f t="shared" si="268"/>
        <v>0</v>
      </c>
      <c r="AC443" s="280">
        <f t="shared" si="268"/>
        <v>0</v>
      </c>
      <c r="AD443" s="280">
        <f t="shared" si="268"/>
        <v>0</v>
      </c>
      <c r="AE443" s="280">
        <f t="shared" si="268"/>
        <v>0</v>
      </c>
      <c r="AF443" s="280">
        <f t="shared" si="268"/>
        <v>0</v>
      </c>
      <c r="AG443" s="280">
        <f t="shared" si="268"/>
        <v>0</v>
      </c>
      <c r="AH443" s="280">
        <f t="shared" si="268"/>
        <v>0</v>
      </c>
      <c r="AI443" s="280">
        <f t="shared" si="268"/>
        <v>0</v>
      </c>
      <c r="AJ443" s="280">
        <f t="shared" si="268"/>
        <v>0</v>
      </c>
      <c r="AK443" s="280">
        <f t="shared" si="268"/>
        <v>0</v>
      </c>
      <c r="AL443" s="280">
        <f t="shared" si="268"/>
        <v>0</v>
      </c>
      <c r="AM443" s="280">
        <f t="shared" si="268"/>
        <v>0</v>
      </c>
      <c r="AN443" s="280">
        <f t="shared" si="268"/>
        <v>0</v>
      </c>
      <c r="AO443" s="280">
        <f t="shared" si="268"/>
        <v>0</v>
      </c>
      <c r="AP443" s="280">
        <f t="shared" si="269"/>
        <v>0</v>
      </c>
      <c r="AQ443" s="280">
        <f t="shared" si="269"/>
        <v>0</v>
      </c>
      <c r="AR443" s="280">
        <f t="shared" si="269"/>
        <v>0</v>
      </c>
      <c r="AS443" s="280">
        <f t="shared" si="269"/>
        <v>0</v>
      </c>
      <c r="AT443" s="280">
        <f t="shared" si="269"/>
        <v>0</v>
      </c>
      <c r="AU443" s="280">
        <f t="shared" si="269"/>
        <v>0</v>
      </c>
      <c r="AV443" s="280">
        <f t="shared" si="269"/>
        <v>0</v>
      </c>
      <c r="AW443" s="280">
        <f t="shared" si="269"/>
        <v>0</v>
      </c>
      <c r="AX443" s="280">
        <f t="shared" si="269"/>
        <v>0</v>
      </c>
      <c r="AY443" s="280">
        <f t="shared" si="269"/>
        <v>0</v>
      </c>
      <c r="AZ443" s="280">
        <f t="shared" si="269"/>
        <v>0</v>
      </c>
      <c r="BA443" s="280">
        <f t="shared" si="269"/>
        <v>0</v>
      </c>
      <c r="BB443" s="280">
        <f t="shared" si="269"/>
        <v>0</v>
      </c>
      <c r="BC443" s="280">
        <f t="shared" si="269"/>
        <v>0</v>
      </c>
      <c r="BD443" s="280">
        <f t="shared" si="269"/>
        <v>0</v>
      </c>
      <c r="BE443" s="280">
        <f t="shared" si="269"/>
        <v>0</v>
      </c>
      <c r="BF443" s="280">
        <f t="shared" si="270"/>
        <v>0</v>
      </c>
      <c r="BG443" s="280">
        <f t="shared" si="270"/>
        <v>0</v>
      </c>
      <c r="BH443" s="280">
        <f t="shared" si="270"/>
        <v>0</v>
      </c>
      <c r="BI443" s="280">
        <f t="shared" si="270"/>
        <v>0</v>
      </c>
      <c r="BJ443" s="280">
        <f t="shared" si="270"/>
        <v>0</v>
      </c>
      <c r="BK443" s="280">
        <f t="shared" si="270"/>
        <v>0</v>
      </c>
      <c r="BL443" s="280">
        <f t="shared" si="270"/>
        <v>0</v>
      </c>
      <c r="BM443" s="280">
        <f t="shared" si="270"/>
        <v>0</v>
      </c>
      <c r="BN443" s="280">
        <f t="shared" si="270"/>
        <v>0</v>
      </c>
      <c r="BO443" s="280">
        <f t="shared" si="270"/>
        <v>0</v>
      </c>
      <c r="BP443" s="280">
        <f t="shared" si="270"/>
        <v>0</v>
      </c>
      <c r="BQ443" s="280"/>
      <c r="BR443" s="280"/>
      <c r="BS443" s="280">
        <f t="shared" si="271"/>
        <v>0</v>
      </c>
      <c r="BT443" s="280">
        <f t="shared" si="271"/>
        <v>0</v>
      </c>
      <c r="BU443" s="280">
        <f t="shared" si="271"/>
        <v>0</v>
      </c>
      <c r="BV443" s="280">
        <f t="shared" si="271"/>
        <v>0</v>
      </c>
      <c r="BW443" s="280">
        <f t="shared" si="271"/>
        <v>0</v>
      </c>
      <c r="BX443" s="280">
        <f t="shared" si="271"/>
        <v>0</v>
      </c>
      <c r="BY443" s="280"/>
      <c r="BZ443" s="280">
        <f t="shared" si="271"/>
        <v>0</v>
      </c>
      <c r="CA443" s="280">
        <f t="shared" si="271"/>
        <v>0</v>
      </c>
      <c r="CB443" s="280">
        <f t="shared" si="271"/>
        <v>0</v>
      </c>
      <c r="CC443" s="280">
        <f t="shared" si="271"/>
        <v>0</v>
      </c>
      <c r="CD443" s="280">
        <f t="shared" si="271"/>
        <v>0</v>
      </c>
      <c r="CE443" s="280">
        <f t="shared" si="271"/>
        <v>0</v>
      </c>
      <c r="CF443" s="280">
        <f t="shared" si="271"/>
        <v>0</v>
      </c>
      <c r="CG443" s="280">
        <f t="shared" si="271"/>
        <v>0</v>
      </c>
      <c r="CH443" s="280">
        <f t="shared" si="271"/>
        <v>0</v>
      </c>
      <c r="CI443" s="280">
        <f t="shared" si="271"/>
        <v>0</v>
      </c>
    </row>
    <row r="444" spans="4:87" ht="12" hidden="1" customHeight="1" outlineLevel="2" x14ac:dyDescent="0.2">
      <c r="E444" s="264" t="s">
        <v>124</v>
      </c>
      <c r="F444" s="296"/>
      <c r="J444" s="280">
        <f t="shared" si="267"/>
        <v>0</v>
      </c>
      <c r="K444" s="280">
        <f t="shared" si="267"/>
        <v>0</v>
      </c>
      <c r="L444" s="280">
        <f t="shared" si="267"/>
        <v>0</v>
      </c>
      <c r="M444" s="280">
        <f t="shared" si="267"/>
        <v>0</v>
      </c>
      <c r="N444" s="280">
        <f t="shared" si="267"/>
        <v>0</v>
      </c>
      <c r="O444" s="280">
        <f t="shared" si="267"/>
        <v>0</v>
      </c>
      <c r="P444" s="280">
        <f t="shared" si="267"/>
        <v>0</v>
      </c>
      <c r="Q444" s="280">
        <f t="shared" si="267"/>
        <v>0</v>
      </c>
      <c r="R444" s="280">
        <f t="shared" si="267"/>
        <v>0</v>
      </c>
      <c r="S444" s="280">
        <f t="shared" si="267"/>
        <v>0</v>
      </c>
      <c r="T444" s="280">
        <f t="shared" si="267"/>
        <v>0</v>
      </c>
      <c r="U444" s="280">
        <f t="shared" si="267"/>
        <v>0</v>
      </c>
      <c r="V444" s="280">
        <f t="shared" si="267"/>
        <v>0</v>
      </c>
      <c r="W444" s="280">
        <f t="shared" si="267"/>
        <v>0</v>
      </c>
      <c r="X444" s="280">
        <f t="shared" si="267"/>
        <v>0</v>
      </c>
      <c r="Y444" s="280">
        <f t="shared" si="267"/>
        <v>0</v>
      </c>
      <c r="Z444" s="280">
        <f t="shared" si="268"/>
        <v>0</v>
      </c>
      <c r="AA444" s="280">
        <f t="shared" si="268"/>
        <v>0</v>
      </c>
      <c r="AB444" s="280">
        <f t="shared" si="268"/>
        <v>0</v>
      </c>
      <c r="AC444" s="280">
        <f t="shared" si="268"/>
        <v>0</v>
      </c>
      <c r="AD444" s="280">
        <f t="shared" si="268"/>
        <v>0</v>
      </c>
      <c r="AE444" s="280">
        <f t="shared" si="268"/>
        <v>0</v>
      </c>
      <c r="AF444" s="280">
        <f t="shared" si="268"/>
        <v>0</v>
      </c>
      <c r="AG444" s="280">
        <f t="shared" si="268"/>
        <v>0</v>
      </c>
      <c r="AH444" s="280">
        <f t="shared" si="268"/>
        <v>0</v>
      </c>
      <c r="AI444" s="280">
        <f t="shared" si="268"/>
        <v>0</v>
      </c>
      <c r="AJ444" s="280">
        <f t="shared" si="268"/>
        <v>0</v>
      </c>
      <c r="AK444" s="280">
        <f t="shared" si="268"/>
        <v>0</v>
      </c>
      <c r="AL444" s="280">
        <f t="shared" si="268"/>
        <v>0</v>
      </c>
      <c r="AM444" s="280">
        <f t="shared" si="268"/>
        <v>0</v>
      </c>
      <c r="AN444" s="280">
        <f t="shared" si="268"/>
        <v>0</v>
      </c>
      <c r="AO444" s="280">
        <f t="shared" si="268"/>
        <v>0</v>
      </c>
      <c r="AP444" s="280">
        <f t="shared" si="269"/>
        <v>0</v>
      </c>
      <c r="AQ444" s="280">
        <f t="shared" si="269"/>
        <v>0</v>
      </c>
      <c r="AR444" s="280">
        <f t="shared" si="269"/>
        <v>0</v>
      </c>
      <c r="AS444" s="280">
        <f t="shared" si="269"/>
        <v>0</v>
      </c>
      <c r="AT444" s="280">
        <f t="shared" si="269"/>
        <v>0</v>
      </c>
      <c r="AU444" s="280">
        <f t="shared" si="269"/>
        <v>0</v>
      </c>
      <c r="AV444" s="280">
        <f t="shared" si="269"/>
        <v>0</v>
      </c>
      <c r="AW444" s="280">
        <f t="shared" si="269"/>
        <v>0</v>
      </c>
      <c r="AX444" s="280">
        <f t="shared" si="269"/>
        <v>0</v>
      </c>
      <c r="AY444" s="280">
        <f t="shared" si="269"/>
        <v>0</v>
      </c>
      <c r="AZ444" s="280">
        <f t="shared" si="269"/>
        <v>0</v>
      </c>
      <c r="BA444" s="280">
        <f t="shared" si="269"/>
        <v>0</v>
      </c>
      <c r="BB444" s="280">
        <f t="shared" si="269"/>
        <v>0</v>
      </c>
      <c r="BC444" s="280">
        <f t="shared" si="269"/>
        <v>0</v>
      </c>
      <c r="BD444" s="280">
        <f t="shared" si="269"/>
        <v>0</v>
      </c>
      <c r="BE444" s="280">
        <f t="shared" si="269"/>
        <v>0</v>
      </c>
      <c r="BF444" s="280">
        <f t="shared" si="270"/>
        <v>0</v>
      </c>
      <c r="BG444" s="280">
        <f t="shared" si="270"/>
        <v>0</v>
      </c>
      <c r="BH444" s="280">
        <f t="shared" si="270"/>
        <v>0</v>
      </c>
      <c r="BI444" s="280">
        <f t="shared" si="270"/>
        <v>0</v>
      </c>
      <c r="BJ444" s="280">
        <f t="shared" si="270"/>
        <v>0</v>
      </c>
      <c r="BK444" s="280">
        <f t="shared" si="270"/>
        <v>0</v>
      </c>
      <c r="BL444" s="280">
        <f t="shared" si="270"/>
        <v>0</v>
      </c>
      <c r="BM444" s="280">
        <f t="shared" si="270"/>
        <v>0</v>
      </c>
      <c r="BN444" s="280">
        <f t="shared" si="270"/>
        <v>0</v>
      </c>
      <c r="BO444" s="280">
        <f t="shared" si="270"/>
        <v>0</v>
      </c>
      <c r="BP444" s="280">
        <f t="shared" si="270"/>
        <v>0</v>
      </c>
      <c r="BQ444" s="280"/>
      <c r="BR444" s="280"/>
      <c r="BS444" s="280">
        <f t="shared" si="271"/>
        <v>0</v>
      </c>
      <c r="BT444" s="280">
        <f t="shared" si="271"/>
        <v>0</v>
      </c>
      <c r="BU444" s="280">
        <f t="shared" si="271"/>
        <v>0</v>
      </c>
      <c r="BV444" s="280">
        <f t="shared" si="271"/>
        <v>0</v>
      </c>
      <c r="BW444" s="280">
        <f t="shared" si="271"/>
        <v>0</v>
      </c>
      <c r="BX444" s="280">
        <f t="shared" si="271"/>
        <v>0</v>
      </c>
      <c r="BY444" s="280"/>
      <c r="BZ444" s="280">
        <f t="shared" si="271"/>
        <v>0</v>
      </c>
      <c r="CA444" s="280">
        <f t="shared" si="271"/>
        <v>0</v>
      </c>
      <c r="CB444" s="280">
        <f t="shared" si="271"/>
        <v>0</v>
      </c>
      <c r="CC444" s="280">
        <f t="shared" si="271"/>
        <v>0</v>
      </c>
      <c r="CD444" s="280">
        <f t="shared" si="271"/>
        <v>0</v>
      </c>
      <c r="CE444" s="280">
        <f t="shared" si="271"/>
        <v>0</v>
      </c>
      <c r="CF444" s="280">
        <f t="shared" si="271"/>
        <v>0</v>
      </c>
      <c r="CG444" s="280">
        <f t="shared" si="271"/>
        <v>0</v>
      </c>
      <c r="CH444" s="280">
        <f t="shared" si="271"/>
        <v>0</v>
      </c>
      <c r="CI444" s="280">
        <f t="shared" si="271"/>
        <v>0</v>
      </c>
    </row>
    <row r="445" spans="4:87" ht="12" hidden="1" customHeight="1" outlineLevel="2" x14ac:dyDescent="0.2">
      <c r="E445" s="264" t="s">
        <v>125</v>
      </c>
      <c r="F445" s="296"/>
      <c r="J445" s="280">
        <f t="shared" si="267"/>
        <v>0</v>
      </c>
      <c r="K445" s="280">
        <f t="shared" si="267"/>
        <v>0</v>
      </c>
      <c r="L445" s="280">
        <f t="shared" si="267"/>
        <v>0</v>
      </c>
      <c r="M445" s="280">
        <f t="shared" si="267"/>
        <v>0</v>
      </c>
      <c r="N445" s="280">
        <f t="shared" si="267"/>
        <v>0</v>
      </c>
      <c r="O445" s="280">
        <f t="shared" si="267"/>
        <v>0</v>
      </c>
      <c r="P445" s="280">
        <f t="shared" si="267"/>
        <v>0</v>
      </c>
      <c r="Q445" s="280">
        <f t="shared" si="267"/>
        <v>0</v>
      </c>
      <c r="R445" s="280">
        <f t="shared" si="267"/>
        <v>0</v>
      </c>
      <c r="S445" s="280">
        <f t="shared" si="267"/>
        <v>0</v>
      </c>
      <c r="T445" s="280">
        <f t="shared" si="267"/>
        <v>0</v>
      </c>
      <c r="U445" s="280">
        <f t="shared" si="267"/>
        <v>0</v>
      </c>
      <c r="V445" s="280">
        <f t="shared" si="267"/>
        <v>0</v>
      </c>
      <c r="W445" s="280">
        <f t="shared" si="267"/>
        <v>0</v>
      </c>
      <c r="X445" s="280">
        <f t="shared" si="267"/>
        <v>0</v>
      </c>
      <c r="Y445" s="280">
        <f t="shared" si="267"/>
        <v>0</v>
      </c>
      <c r="Z445" s="280">
        <f t="shared" si="268"/>
        <v>0</v>
      </c>
      <c r="AA445" s="280">
        <f t="shared" si="268"/>
        <v>0</v>
      </c>
      <c r="AB445" s="280">
        <f t="shared" si="268"/>
        <v>0</v>
      </c>
      <c r="AC445" s="280">
        <f t="shared" si="268"/>
        <v>0</v>
      </c>
      <c r="AD445" s="280">
        <f t="shared" si="268"/>
        <v>0</v>
      </c>
      <c r="AE445" s="280">
        <f t="shared" si="268"/>
        <v>0</v>
      </c>
      <c r="AF445" s="280">
        <f t="shared" si="268"/>
        <v>0</v>
      </c>
      <c r="AG445" s="280">
        <f t="shared" si="268"/>
        <v>0</v>
      </c>
      <c r="AH445" s="280">
        <f t="shared" si="268"/>
        <v>0</v>
      </c>
      <c r="AI445" s="280">
        <f t="shared" si="268"/>
        <v>0</v>
      </c>
      <c r="AJ445" s="280">
        <f t="shared" si="268"/>
        <v>0</v>
      </c>
      <c r="AK445" s="280">
        <f t="shared" si="268"/>
        <v>0</v>
      </c>
      <c r="AL445" s="280">
        <f t="shared" si="268"/>
        <v>0</v>
      </c>
      <c r="AM445" s="280">
        <f t="shared" si="268"/>
        <v>0</v>
      </c>
      <c r="AN445" s="280">
        <f t="shared" si="268"/>
        <v>0</v>
      </c>
      <c r="AO445" s="280">
        <f t="shared" si="268"/>
        <v>0</v>
      </c>
      <c r="AP445" s="280">
        <f t="shared" si="269"/>
        <v>0</v>
      </c>
      <c r="AQ445" s="280">
        <f t="shared" si="269"/>
        <v>0</v>
      </c>
      <c r="AR445" s="280">
        <f t="shared" si="269"/>
        <v>0</v>
      </c>
      <c r="AS445" s="280">
        <f t="shared" si="269"/>
        <v>0</v>
      </c>
      <c r="AT445" s="280">
        <f t="shared" si="269"/>
        <v>0</v>
      </c>
      <c r="AU445" s="280">
        <f t="shared" si="269"/>
        <v>0</v>
      </c>
      <c r="AV445" s="280">
        <f t="shared" si="269"/>
        <v>0</v>
      </c>
      <c r="AW445" s="280">
        <f t="shared" si="269"/>
        <v>0</v>
      </c>
      <c r="AX445" s="280">
        <f t="shared" si="269"/>
        <v>0</v>
      </c>
      <c r="AY445" s="280">
        <f t="shared" si="269"/>
        <v>0</v>
      </c>
      <c r="AZ445" s="280">
        <f t="shared" si="269"/>
        <v>0</v>
      </c>
      <c r="BA445" s="280">
        <f t="shared" si="269"/>
        <v>0</v>
      </c>
      <c r="BB445" s="280">
        <f t="shared" si="269"/>
        <v>0</v>
      </c>
      <c r="BC445" s="280">
        <f t="shared" si="269"/>
        <v>0</v>
      </c>
      <c r="BD445" s="280">
        <f t="shared" si="269"/>
        <v>0</v>
      </c>
      <c r="BE445" s="280">
        <f t="shared" si="269"/>
        <v>0</v>
      </c>
      <c r="BF445" s="280">
        <f t="shared" si="270"/>
        <v>0</v>
      </c>
      <c r="BG445" s="280">
        <f t="shared" si="270"/>
        <v>0</v>
      </c>
      <c r="BH445" s="280">
        <f t="shared" si="270"/>
        <v>0</v>
      </c>
      <c r="BI445" s="280">
        <f t="shared" si="270"/>
        <v>0</v>
      </c>
      <c r="BJ445" s="280">
        <f t="shared" si="270"/>
        <v>0</v>
      </c>
      <c r="BK445" s="280">
        <f t="shared" si="270"/>
        <v>0</v>
      </c>
      <c r="BL445" s="280">
        <f t="shared" si="270"/>
        <v>0</v>
      </c>
      <c r="BM445" s="280">
        <f t="shared" si="270"/>
        <v>0</v>
      </c>
      <c r="BN445" s="280">
        <f t="shared" si="270"/>
        <v>0</v>
      </c>
      <c r="BO445" s="280">
        <f t="shared" si="270"/>
        <v>0</v>
      </c>
      <c r="BP445" s="280">
        <f t="shared" si="270"/>
        <v>0</v>
      </c>
      <c r="BQ445" s="280"/>
      <c r="BR445" s="280"/>
      <c r="BS445" s="280">
        <f t="shared" si="271"/>
        <v>0</v>
      </c>
      <c r="BT445" s="280">
        <f t="shared" si="271"/>
        <v>0</v>
      </c>
      <c r="BU445" s="280">
        <f t="shared" si="271"/>
        <v>0</v>
      </c>
      <c r="BV445" s="280">
        <f t="shared" si="271"/>
        <v>0</v>
      </c>
      <c r="BW445" s="280">
        <f t="shared" si="271"/>
        <v>0</v>
      </c>
      <c r="BX445" s="280">
        <f t="shared" si="271"/>
        <v>0</v>
      </c>
      <c r="BY445" s="280"/>
      <c r="BZ445" s="280">
        <f t="shared" si="271"/>
        <v>0</v>
      </c>
      <c r="CA445" s="280">
        <f t="shared" si="271"/>
        <v>0</v>
      </c>
      <c r="CB445" s="280">
        <f t="shared" si="271"/>
        <v>0</v>
      </c>
      <c r="CC445" s="280">
        <f t="shared" si="271"/>
        <v>0</v>
      </c>
      <c r="CD445" s="280">
        <f t="shared" si="271"/>
        <v>0</v>
      </c>
      <c r="CE445" s="280">
        <f t="shared" si="271"/>
        <v>0</v>
      </c>
      <c r="CF445" s="280">
        <f t="shared" si="271"/>
        <v>0</v>
      </c>
      <c r="CG445" s="280">
        <f t="shared" si="271"/>
        <v>0</v>
      </c>
      <c r="CH445" s="280">
        <f t="shared" si="271"/>
        <v>0</v>
      </c>
      <c r="CI445" s="280">
        <f t="shared" si="271"/>
        <v>0</v>
      </c>
    </row>
    <row r="446" spans="4:87" ht="12" hidden="1" customHeight="1" outlineLevel="2" x14ac:dyDescent="0.2">
      <c r="E446" s="264" t="s">
        <v>126</v>
      </c>
      <c r="F446" s="296"/>
      <c r="J446" s="280">
        <f t="shared" si="267"/>
        <v>0</v>
      </c>
      <c r="K446" s="280">
        <f t="shared" si="267"/>
        <v>0</v>
      </c>
      <c r="L446" s="280">
        <f t="shared" si="267"/>
        <v>0</v>
      </c>
      <c r="M446" s="280">
        <f t="shared" si="267"/>
        <v>0</v>
      </c>
      <c r="N446" s="280">
        <f t="shared" si="267"/>
        <v>0</v>
      </c>
      <c r="O446" s="280">
        <f t="shared" si="267"/>
        <v>0</v>
      </c>
      <c r="P446" s="280">
        <f t="shared" si="267"/>
        <v>0</v>
      </c>
      <c r="Q446" s="280">
        <f t="shared" si="267"/>
        <v>0</v>
      </c>
      <c r="R446" s="280">
        <f t="shared" si="267"/>
        <v>0</v>
      </c>
      <c r="S446" s="280">
        <f t="shared" si="267"/>
        <v>0</v>
      </c>
      <c r="T446" s="280">
        <f t="shared" si="267"/>
        <v>0</v>
      </c>
      <c r="U446" s="280">
        <f t="shared" si="267"/>
        <v>0</v>
      </c>
      <c r="V446" s="280">
        <f t="shared" si="267"/>
        <v>0</v>
      </c>
      <c r="W446" s="280">
        <f t="shared" si="267"/>
        <v>0</v>
      </c>
      <c r="X446" s="280">
        <f t="shared" si="267"/>
        <v>0</v>
      </c>
      <c r="Y446" s="280">
        <f t="shared" si="267"/>
        <v>0</v>
      </c>
      <c r="Z446" s="280">
        <f t="shared" si="268"/>
        <v>0</v>
      </c>
      <c r="AA446" s="280">
        <f t="shared" si="268"/>
        <v>0</v>
      </c>
      <c r="AB446" s="280">
        <f t="shared" si="268"/>
        <v>0</v>
      </c>
      <c r="AC446" s="280">
        <f t="shared" si="268"/>
        <v>0</v>
      </c>
      <c r="AD446" s="280">
        <f t="shared" si="268"/>
        <v>0</v>
      </c>
      <c r="AE446" s="280">
        <f t="shared" si="268"/>
        <v>0</v>
      </c>
      <c r="AF446" s="280">
        <f t="shared" si="268"/>
        <v>0</v>
      </c>
      <c r="AG446" s="280">
        <f t="shared" si="268"/>
        <v>0</v>
      </c>
      <c r="AH446" s="280">
        <f t="shared" si="268"/>
        <v>0</v>
      </c>
      <c r="AI446" s="280">
        <f t="shared" si="268"/>
        <v>0</v>
      </c>
      <c r="AJ446" s="280">
        <f t="shared" si="268"/>
        <v>0</v>
      </c>
      <c r="AK446" s="280">
        <f t="shared" si="268"/>
        <v>0</v>
      </c>
      <c r="AL446" s="280">
        <f t="shared" si="268"/>
        <v>0</v>
      </c>
      <c r="AM446" s="280">
        <f t="shared" si="268"/>
        <v>0</v>
      </c>
      <c r="AN446" s="280">
        <f t="shared" si="268"/>
        <v>0</v>
      </c>
      <c r="AO446" s="280">
        <f t="shared" si="268"/>
        <v>0</v>
      </c>
      <c r="AP446" s="280">
        <f t="shared" si="269"/>
        <v>0</v>
      </c>
      <c r="AQ446" s="280">
        <f t="shared" si="269"/>
        <v>0</v>
      </c>
      <c r="AR446" s="280">
        <f t="shared" si="269"/>
        <v>0</v>
      </c>
      <c r="AS446" s="280">
        <f t="shared" si="269"/>
        <v>0</v>
      </c>
      <c r="AT446" s="280">
        <f t="shared" si="269"/>
        <v>0</v>
      </c>
      <c r="AU446" s="280">
        <f t="shared" si="269"/>
        <v>0</v>
      </c>
      <c r="AV446" s="280">
        <f t="shared" si="269"/>
        <v>0</v>
      </c>
      <c r="AW446" s="280">
        <f t="shared" si="269"/>
        <v>0</v>
      </c>
      <c r="AX446" s="280">
        <f t="shared" si="269"/>
        <v>0</v>
      </c>
      <c r="AY446" s="280">
        <f t="shared" si="269"/>
        <v>0</v>
      </c>
      <c r="AZ446" s="280">
        <f t="shared" si="269"/>
        <v>0</v>
      </c>
      <c r="BA446" s="280">
        <f t="shared" si="269"/>
        <v>0</v>
      </c>
      <c r="BB446" s="280">
        <f t="shared" si="269"/>
        <v>0</v>
      </c>
      <c r="BC446" s="280">
        <f t="shared" si="269"/>
        <v>0</v>
      </c>
      <c r="BD446" s="280">
        <f t="shared" si="269"/>
        <v>0</v>
      </c>
      <c r="BE446" s="280">
        <f t="shared" si="269"/>
        <v>0</v>
      </c>
      <c r="BF446" s="280">
        <f t="shared" si="270"/>
        <v>0</v>
      </c>
      <c r="BG446" s="280">
        <f t="shared" si="270"/>
        <v>0</v>
      </c>
      <c r="BH446" s="280">
        <f t="shared" si="270"/>
        <v>0</v>
      </c>
      <c r="BI446" s="280">
        <f t="shared" si="270"/>
        <v>0</v>
      </c>
      <c r="BJ446" s="280">
        <f t="shared" si="270"/>
        <v>0</v>
      </c>
      <c r="BK446" s="280">
        <f t="shared" si="270"/>
        <v>0</v>
      </c>
      <c r="BL446" s="280">
        <f t="shared" si="270"/>
        <v>0</v>
      </c>
      <c r="BM446" s="280">
        <f t="shared" si="270"/>
        <v>0</v>
      </c>
      <c r="BN446" s="280">
        <f t="shared" si="270"/>
        <v>0</v>
      </c>
      <c r="BO446" s="280">
        <f t="shared" si="270"/>
        <v>0</v>
      </c>
      <c r="BP446" s="280">
        <f t="shared" si="270"/>
        <v>0</v>
      </c>
      <c r="BQ446" s="280"/>
      <c r="BR446" s="280"/>
      <c r="BS446" s="280">
        <f t="shared" si="271"/>
        <v>0</v>
      </c>
      <c r="BT446" s="280">
        <f t="shared" si="271"/>
        <v>0</v>
      </c>
      <c r="BU446" s="280">
        <f t="shared" si="271"/>
        <v>0</v>
      </c>
      <c r="BV446" s="280">
        <f t="shared" si="271"/>
        <v>0</v>
      </c>
      <c r="BW446" s="280">
        <f t="shared" si="271"/>
        <v>0</v>
      </c>
      <c r="BX446" s="280">
        <f t="shared" si="271"/>
        <v>0</v>
      </c>
      <c r="BY446" s="280"/>
      <c r="BZ446" s="280">
        <f t="shared" si="271"/>
        <v>0</v>
      </c>
      <c r="CA446" s="280">
        <f t="shared" si="271"/>
        <v>0</v>
      </c>
      <c r="CB446" s="280">
        <f t="shared" si="271"/>
        <v>0</v>
      </c>
      <c r="CC446" s="280">
        <f t="shared" si="271"/>
        <v>0</v>
      </c>
      <c r="CD446" s="280">
        <f t="shared" si="271"/>
        <v>0</v>
      </c>
      <c r="CE446" s="280">
        <f t="shared" si="271"/>
        <v>0</v>
      </c>
      <c r="CF446" s="280">
        <f t="shared" si="271"/>
        <v>0</v>
      </c>
      <c r="CG446" s="280">
        <f t="shared" si="271"/>
        <v>0</v>
      </c>
      <c r="CH446" s="280">
        <f t="shared" si="271"/>
        <v>0</v>
      </c>
      <c r="CI446" s="280">
        <f t="shared" si="271"/>
        <v>0</v>
      </c>
    </row>
    <row r="447" spans="4:87" ht="12" hidden="1" customHeight="1" outlineLevel="2" x14ac:dyDescent="0.2">
      <c r="E447" s="264" t="s">
        <v>127</v>
      </c>
      <c r="F447" s="296"/>
      <c r="J447" s="280">
        <f t="shared" si="267"/>
        <v>0</v>
      </c>
      <c r="K447" s="280">
        <f t="shared" si="267"/>
        <v>0</v>
      </c>
      <c r="L447" s="280">
        <f t="shared" si="267"/>
        <v>0</v>
      </c>
      <c r="M447" s="280">
        <f t="shared" si="267"/>
        <v>0</v>
      </c>
      <c r="N447" s="280">
        <f t="shared" si="267"/>
        <v>0</v>
      </c>
      <c r="O447" s="280">
        <f t="shared" si="267"/>
        <v>0</v>
      </c>
      <c r="P447" s="280">
        <f t="shared" si="267"/>
        <v>0</v>
      </c>
      <c r="Q447" s="280">
        <f t="shared" si="267"/>
        <v>0</v>
      </c>
      <c r="R447" s="280">
        <f t="shared" si="267"/>
        <v>0</v>
      </c>
      <c r="S447" s="280">
        <f t="shared" si="267"/>
        <v>0</v>
      </c>
      <c r="T447" s="280">
        <f t="shared" si="267"/>
        <v>0</v>
      </c>
      <c r="U447" s="280">
        <f t="shared" si="267"/>
        <v>0</v>
      </c>
      <c r="V447" s="280">
        <f t="shared" si="267"/>
        <v>0</v>
      </c>
      <c r="W447" s="280">
        <f t="shared" si="267"/>
        <v>0</v>
      </c>
      <c r="X447" s="280">
        <f t="shared" si="267"/>
        <v>0</v>
      </c>
      <c r="Y447" s="280">
        <f t="shared" si="267"/>
        <v>0</v>
      </c>
      <c r="Z447" s="280">
        <f t="shared" si="268"/>
        <v>0</v>
      </c>
      <c r="AA447" s="280">
        <f t="shared" si="268"/>
        <v>0</v>
      </c>
      <c r="AB447" s="280">
        <f t="shared" si="268"/>
        <v>0</v>
      </c>
      <c r="AC447" s="280">
        <f t="shared" si="268"/>
        <v>0</v>
      </c>
      <c r="AD447" s="280">
        <f t="shared" si="268"/>
        <v>0</v>
      </c>
      <c r="AE447" s="280">
        <f t="shared" si="268"/>
        <v>0</v>
      </c>
      <c r="AF447" s="280">
        <f t="shared" si="268"/>
        <v>0</v>
      </c>
      <c r="AG447" s="280">
        <f t="shared" si="268"/>
        <v>0</v>
      </c>
      <c r="AH447" s="280">
        <f t="shared" si="268"/>
        <v>0</v>
      </c>
      <c r="AI447" s="280">
        <f t="shared" si="268"/>
        <v>0</v>
      </c>
      <c r="AJ447" s="280">
        <f t="shared" si="268"/>
        <v>0</v>
      </c>
      <c r="AK447" s="280">
        <f t="shared" si="268"/>
        <v>0</v>
      </c>
      <c r="AL447" s="280">
        <f t="shared" si="268"/>
        <v>0</v>
      </c>
      <c r="AM447" s="280">
        <f t="shared" si="268"/>
        <v>0</v>
      </c>
      <c r="AN447" s="280">
        <f t="shared" si="268"/>
        <v>0</v>
      </c>
      <c r="AO447" s="280">
        <f t="shared" si="268"/>
        <v>0</v>
      </c>
      <c r="AP447" s="280">
        <f t="shared" si="269"/>
        <v>0</v>
      </c>
      <c r="AQ447" s="280">
        <f t="shared" si="269"/>
        <v>0</v>
      </c>
      <c r="AR447" s="280">
        <f t="shared" si="269"/>
        <v>0</v>
      </c>
      <c r="AS447" s="280">
        <f t="shared" si="269"/>
        <v>0</v>
      </c>
      <c r="AT447" s="280">
        <f t="shared" si="269"/>
        <v>0</v>
      </c>
      <c r="AU447" s="280">
        <f t="shared" si="269"/>
        <v>0</v>
      </c>
      <c r="AV447" s="280">
        <f t="shared" si="269"/>
        <v>0</v>
      </c>
      <c r="AW447" s="280">
        <f t="shared" si="269"/>
        <v>0</v>
      </c>
      <c r="AX447" s="280">
        <f t="shared" si="269"/>
        <v>0</v>
      </c>
      <c r="AY447" s="280">
        <f t="shared" si="269"/>
        <v>0</v>
      </c>
      <c r="AZ447" s="280">
        <f t="shared" si="269"/>
        <v>0</v>
      </c>
      <c r="BA447" s="280">
        <f t="shared" si="269"/>
        <v>0</v>
      </c>
      <c r="BB447" s="280">
        <f t="shared" si="269"/>
        <v>0</v>
      </c>
      <c r="BC447" s="280">
        <f t="shared" si="269"/>
        <v>0</v>
      </c>
      <c r="BD447" s="280">
        <f t="shared" si="269"/>
        <v>0</v>
      </c>
      <c r="BE447" s="280">
        <f t="shared" si="269"/>
        <v>0</v>
      </c>
      <c r="BF447" s="280">
        <f t="shared" si="270"/>
        <v>0</v>
      </c>
      <c r="BG447" s="280">
        <f t="shared" si="270"/>
        <v>0</v>
      </c>
      <c r="BH447" s="280">
        <f t="shared" si="270"/>
        <v>0</v>
      </c>
      <c r="BI447" s="280">
        <f t="shared" si="270"/>
        <v>0</v>
      </c>
      <c r="BJ447" s="280">
        <f t="shared" si="270"/>
        <v>0</v>
      </c>
      <c r="BK447" s="280">
        <f t="shared" si="270"/>
        <v>0</v>
      </c>
      <c r="BL447" s="280">
        <f t="shared" si="270"/>
        <v>0</v>
      </c>
      <c r="BM447" s="280">
        <f t="shared" si="270"/>
        <v>0</v>
      </c>
      <c r="BN447" s="280">
        <f t="shared" si="270"/>
        <v>0</v>
      </c>
      <c r="BO447" s="280">
        <f t="shared" si="270"/>
        <v>0</v>
      </c>
      <c r="BP447" s="280">
        <f t="shared" si="270"/>
        <v>0</v>
      </c>
      <c r="BQ447" s="280"/>
      <c r="BR447" s="280"/>
      <c r="BS447" s="280">
        <f t="shared" si="271"/>
        <v>0</v>
      </c>
      <c r="BT447" s="280">
        <f t="shared" si="271"/>
        <v>0</v>
      </c>
      <c r="BU447" s="280">
        <f t="shared" si="271"/>
        <v>0</v>
      </c>
      <c r="BV447" s="280">
        <f t="shared" si="271"/>
        <v>0</v>
      </c>
      <c r="BW447" s="280">
        <f t="shared" si="271"/>
        <v>0</v>
      </c>
      <c r="BX447" s="280">
        <f t="shared" si="271"/>
        <v>0</v>
      </c>
      <c r="BY447" s="280"/>
      <c r="BZ447" s="280">
        <f t="shared" si="271"/>
        <v>0</v>
      </c>
      <c r="CA447" s="280">
        <f t="shared" si="271"/>
        <v>0</v>
      </c>
      <c r="CB447" s="280">
        <f t="shared" si="271"/>
        <v>0</v>
      </c>
      <c r="CC447" s="280">
        <f t="shared" si="271"/>
        <v>0</v>
      </c>
      <c r="CD447" s="280">
        <f t="shared" si="271"/>
        <v>0</v>
      </c>
      <c r="CE447" s="280">
        <f t="shared" si="271"/>
        <v>0</v>
      </c>
      <c r="CF447" s="280">
        <f t="shared" si="271"/>
        <v>0</v>
      </c>
      <c r="CG447" s="280">
        <f t="shared" si="271"/>
        <v>0</v>
      </c>
      <c r="CH447" s="280">
        <f t="shared" si="271"/>
        <v>0</v>
      </c>
      <c r="CI447" s="280">
        <f t="shared" si="271"/>
        <v>0</v>
      </c>
    </row>
    <row r="448" spans="4:87" ht="12" hidden="1" customHeight="1" outlineLevel="2" x14ac:dyDescent="0.2">
      <c r="E448" s="264" t="s">
        <v>128</v>
      </c>
      <c r="F448" s="296"/>
      <c r="J448" s="280">
        <f t="shared" si="267"/>
        <v>0</v>
      </c>
      <c r="K448" s="280">
        <f t="shared" si="267"/>
        <v>0</v>
      </c>
      <c r="L448" s="280">
        <f t="shared" si="267"/>
        <v>0</v>
      </c>
      <c r="M448" s="280">
        <f t="shared" si="267"/>
        <v>0</v>
      </c>
      <c r="N448" s="280">
        <f t="shared" si="267"/>
        <v>0</v>
      </c>
      <c r="O448" s="280">
        <f t="shared" si="267"/>
        <v>0</v>
      </c>
      <c r="P448" s="280">
        <f t="shared" si="267"/>
        <v>0</v>
      </c>
      <c r="Q448" s="280">
        <f t="shared" si="267"/>
        <v>0</v>
      </c>
      <c r="R448" s="280">
        <f t="shared" si="267"/>
        <v>0</v>
      </c>
      <c r="S448" s="280">
        <f t="shared" si="267"/>
        <v>0</v>
      </c>
      <c r="T448" s="280">
        <f t="shared" si="267"/>
        <v>0</v>
      </c>
      <c r="U448" s="280">
        <f t="shared" si="267"/>
        <v>0</v>
      </c>
      <c r="V448" s="280">
        <f t="shared" si="267"/>
        <v>0</v>
      </c>
      <c r="W448" s="280">
        <f t="shared" si="267"/>
        <v>0</v>
      </c>
      <c r="X448" s="280">
        <f t="shared" si="267"/>
        <v>0</v>
      </c>
      <c r="Y448" s="280">
        <f t="shared" si="267"/>
        <v>0</v>
      </c>
      <c r="Z448" s="280">
        <f t="shared" si="268"/>
        <v>0</v>
      </c>
      <c r="AA448" s="280">
        <f t="shared" si="268"/>
        <v>0</v>
      </c>
      <c r="AB448" s="280">
        <f t="shared" si="268"/>
        <v>0</v>
      </c>
      <c r="AC448" s="280">
        <f t="shared" si="268"/>
        <v>0</v>
      </c>
      <c r="AD448" s="280">
        <f t="shared" si="268"/>
        <v>0</v>
      </c>
      <c r="AE448" s="280">
        <f t="shared" si="268"/>
        <v>0</v>
      </c>
      <c r="AF448" s="280">
        <f t="shared" si="268"/>
        <v>0</v>
      </c>
      <c r="AG448" s="280">
        <f t="shared" si="268"/>
        <v>0</v>
      </c>
      <c r="AH448" s="280">
        <f t="shared" si="268"/>
        <v>0</v>
      </c>
      <c r="AI448" s="280">
        <f t="shared" si="268"/>
        <v>0</v>
      </c>
      <c r="AJ448" s="280">
        <f t="shared" si="268"/>
        <v>0</v>
      </c>
      <c r="AK448" s="280">
        <f t="shared" si="268"/>
        <v>0</v>
      </c>
      <c r="AL448" s="280">
        <f t="shared" si="268"/>
        <v>0</v>
      </c>
      <c r="AM448" s="280">
        <f t="shared" si="268"/>
        <v>0</v>
      </c>
      <c r="AN448" s="280">
        <f t="shared" si="268"/>
        <v>0</v>
      </c>
      <c r="AO448" s="280">
        <f t="shared" si="268"/>
        <v>0</v>
      </c>
      <c r="AP448" s="280">
        <f t="shared" si="269"/>
        <v>0</v>
      </c>
      <c r="AQ448" s="280">
        <f t="shared" si="269"/>
        <v>0</v>
      </c>
      <c r="AR448" s="280">
        <f t="shared" si="269"/>
        <v>0</v>
      </c>
      <c r="AS448" s="280">
        <f t="shared" si="269"/>
        <v>0</v>
      </c>
      <c r="AT448" s="280">
        <f t="shared" si="269"/>
        <v>0</v>
      </c>
      <c r="AU448" s="280">
        <f t="shared" si="269"/>
        <v>0</v>
      </c>
      <c r="AV448" s="280">
        <f t="shared" si="269"/>
        <v>0</v>
      </c>
      <c r="AW448" s="280">
        <f t="shared" si="269"/>
        <v>0</v>
      </c>
      <c r="AX448" s="280">
        <f t="shared" si="269"/>
        <v>0</v>
      </c>
      <c r="AY448" s="280">
        <f t="shared" si="269"/>
        <v>0</v>
      </c>
      <c r="AZ448" s="280">
        <f t="shared" si="269"/>
        <v>0</v>
      </c>
      <c r="BA448" s="280">
        <f t="shared" si="269"/>
        <v>0</v>
      </c>
      <c r="BB448" s="280">
        <f t="shared" si="269"/>
        <v>0</v>
      </c>
      <c r="BC448" s="280">
        <f t="shared" si="269"/>
        <v>0</v>
      </c>
      <c r="BD448" s="280">
        <f t="shared" si="269"/>
        <v>0</v>
      </c>
      <c r="BE448" s="280">
        <f t="shared" si="269"/>
        <v>0</v>
      </c>
      <c r="BF448" s="280">
        <f t="shared" si="270"/>
        <v>0</v>
      </c>
      <c r="BG448" s="280">
        <f t="shared" si="270"/>
        <v>0</v>
      </c>
      <c r="BH448" s="280">
        <f t="shared" si="270"/>
        <v>0</v>
      </c>
      <c r="BI448" s="280">
        <f t="shared" si="270"/>
        <v>0</v>
      </c>
      <c r="BJ448" s="280">
        <f t="shared" si="270"/>
        <v>0</v>
      </c>
      <c r="BK448" s="280">
        <f t="shared" si="270"/>
        <v>0</v>
      </c>
      <c r="BL448" s="280">
        <f t="shared" si="270"/>
        <v>0</v>
      </c>
      <c r="BM448" s="280">
        <f t="shared" si="270"/>
        <v>0</v>
      </c>
      <c r="BN448" s="280">
        <f t="shared" si="270"/>
        <v>0</v>
      </c>
      <c r="BO448" s="280">
        <f t="shared" si="270"/>
        <v>0</v>
      </c>
      <c r="BP448" s="280">
        <f t="shared" si="270"/>
        <v>0</v>
      </c>
      <c r="BQ448" s="280"/>
      <c r="BR448" s="280"/>
      <c r="BS448" s="280">
        <f t="shared" si="271"/>
        <v>0</v>
      </c>
      <c r="BT448" s="280">
        <f t="shared" si="271"/>
        <v>0</v>
      </c>
      <c r="BU448" s="280">
        <f t="shared" si="271"/>
        <v>0</v>
      </c>
      <c r="BV448" s="280">
        <f t="shared" si="271"/>
        <v>0</v>
      </c>
      <c r="BW448" s="280">
        <f t="shared" si="271"/>
        <v>0</v>
      </c>
      <c r="BX448" s="280">
        <f t="shared" si="271"/>
        <v>0</v>
      </c>
      <c r="BY448" s="280"/>
      <c r="BZ448" s="280">
        <f t="shared" si="271"/>
        <v>0</v>
      </c>
      <c r="CA448" s="280">
        <f t="shared" si="271"/>
        <v>0</v>
      </c>
      <c r="CB448" s="280">
        <f t="shared" si="271"/>
        <v>0</v>
      </c>
      <c r="CC448" s="280">
        <f t="shared" si="271"/>
        <v>0</v>
      </c>
      <c r="CD448" s="280">
        <f t="shared" si="271"/>
        <v>0</v>
      </c>
      <c r="CE448" s="280">
        <f t="shared" si="271"/>
        <v>0</v>
      </c>
      <c r="CF448" s="280">
        <f t="shared" si="271"/>
        <v>0</v>
      </c>
      <c r="CG448" s="280">
        <f t="shared" si="271"/>
        <v>0</v>
      </c>
      <c r="CH448" s="280">
        <f t="shared" si="271"/>
        <v>0</v>
      </c>
      <c r="CI448" s="280">
        <f t="shared" si="271"/>
        <v>0</v>
      </c>
    </row>
    <row r="449" spans="4:87" ht="12" hidden="1" customHeight="1" outlineLevel="2" x14ac:dyDescent="0.2">
      <c r="E449" s="264" t="s">
        <v>129</v>
      </c>
      <c r="F449" s="296"/>
      <c r="J449" s="280">
        <f t="shared" si="267"/>
        <v>0</v>
      </c>
      <c r="K449" s="280">
        <f t="shared" si="267"/>
        <v>0</v>
      </c>
      <c r="L449" s="280">
        <f t="shared" si="267"/>
        <v>0</v>
      </c>
      <c r="M449" s="280">
        <f t="shared" si="267"/>
        <v>0</v>
      </c>
      <c r="N449" s="280">
        <f t="shared" si="267"/>
        <v>0</v>
      </c>
      <c r="O449" s="280">
        <f t="shared" si="267"/>
        <v>0</v>
      </c>
      <c r="P449" s="280">
        <f t="shared" si="267"/>
        <v>0</v>
      </c>
      <c r="Q449" s="280">
        <f t="shared" si="267"/>
        <v>0</v>
      </c>
      <c r="R449" s="280">
        <f t="shared" si="267"/>
        <v>0</v>
      </c>
      <c r="S449" s="280">
        <f t="shared" si="267"/>
        <v>0</v>
      </c>
      <c r="T449" s="280">
        <f t="shared" si="267"/>
        <v>0</v>
      </c>
      <c r="U449" s="280">
        <f t="shared" si="267"/>
        <v>0</v>
      </c>
      <c r="V449" s="280">
        <f t="shared" si="267"/>
        <v>0</v>
      </c>
      <c r="W449" s="280">
        <f t="shared" si="267"/>
        <v>0</v>
      </c>
      <c r="X449" s="280">
        <f t="shared" si="267"/>
        <v>0</v>
      </c>
      <c r="Y449" s="280">
        <f t="shared" si="267"/>
        <v>0</v>
      </c>
      <c r="Z449" s="280">
        <f t="shared" si="268"/>
        <v>0</v>
      </c>
      <c r="AA449" s="280">
        <f t="shared" si="268"/>
        <v>0</v>
      </c>
      <c r="AB449" s="280">
        <f t="shared" si="268"/>
        <v>0</v>
      </c>
      <c r="AC449" s="280">
        <f t="shared" si="268"/>
        <v>0</v>
      </c>
      <c r="AD449" s="280">
        <f t="shared" si="268"/>
        <v>0</v>
      </c>
      <c r="AE449" s="280">
        <f t="shared" si="268"/>
        <v>0</v>
      </c>
      <c r="AF449" s="280">
        <f t="shared" si="268"/>
        <v>0</v>
      </c>
      <c r="AG449" s="280">
        <f t="shared" si="268"/>
        <v>0</v>
      </c>
      <c r="AH449" s="280">
        <f t="shared" si="268"/>
        <v>0</v>
      </c>
      <c r="AI449" s="280">
        <f t="shared" si="268"/>
        <v>0</v>
      </c>
      <c r="AJ449" s="280">
        <f t="shared" si="268"/>
        <v>0</v>
      </c>
      <c r="AK449" s="280">
        <f t="shared" si="268"/>
        <v>0</v>
      </c>
      <c r="AL449" s="280">
        <f t="shared" si="268"/>
        <v>0</v>
      </c>
      <c r="AM449" s="280">
        <f t="shared" si="268"/>
        <v>0</v>
      </c>
      <c r="AN449" s="280">
        <f t="shared" si="268"/>
        <v>0</v>
      </c>
      <c r="AO449" s="280">
        <f t="shared" si="268"/>
        <v>0</v>
      </c>
      <c r="AP449" s="280">
        <f t="shared" si="269"/>
        <v>0</v>
      </c>
      <c r="AQ449" s="280">
        <f t="shared" si="269"/>
        <v>0</v>
      </c>
      <c r="AR449" s="280">
        <f t="shared" si="269"/>
        <v>0</v>
      </c>
      <c r="AS449" s="280">
        <f t="shared" si="269"/>
        <v>0</v>
      </c>
      <c r="AT449" s="280">
        <f t="shared" si="269"/>
        <v>0</v>
      </c>
      <c r="AU449" s="280">
        <f t="shared" si="269"/>
        <v>0</v>
      </c>
      <c r="AV449" s="280">
        <f t="shared" si="269"/>
        <v>0</v>
      </c>
      <c r="AW449" s="280">
        <f t="shared" si="269"/>
        <v>0</v>
      </c>
      <c r="AX449" s="280">
        <f t="shared" si="269"/>
        <v>0</v>
      </c>
      <c r="AY449" s="280">
        <f t="shared" si="269"/>
        <v>0</v>
      </c>
      <c r="AZ449" s="280">
        <f t="shared" si="269"/>
        <v>0</v>
      </c>
      <c r="BA449" s="280">
        <f t="shared" si="269"/>
        <v>0</v>
      </c>
      <c r="BB449" s="280">
        <f t="shared" si="269"/>
        <v>0</v>
      </c>
      <c r="BC449" s="280">
        <f t="shared" si="269"/>
        <v>0</v>
      </c>
      <c r="BD449" s="280">
        <f t="shared" si="269"/>
        <v>0</v>
      </c>
      <c r="BE449" s="280">
        <f t="shared" si="269"/>
        <v>0</v>
      </c>
      <c r="BF449" s="280">
        <f t="shared" si="270"/>
        <v>0</v>
      </c>
      <c r="BG449" s="280">
        <f t="shared" si="270"/>
        <v>0</v>
      </c>
      <c r="BH449" s="280">
        <f t="shared" si="270"/>
        <v>0</v>
      </c>
      <c r="BI449" s="280">
        <f t="shared" si="270"/>
        <v>0</v>
      </c>
      <c r="BJ449" s="280">
        <f t="shared" si="270"/>
        <v>0</v>
      </c>
      <c r="BK449" s="280">
        <f t="shared" si="270"/>
        <v>0</v>
      </c>
      <c r="BL449" s="280">
        <f t="shared" si="270"/>
        <v>0</v>
      </c>
      <c r="BM449" s="280">
        <f t="shared" si="270"/>
        <v>0</v>
      </c>
      <c r="BN449" s="280">
        <f t="shared" si="270"/>
        <v>0</v>
      </c>
      <c r="BO449" s="280">
        <f t="shared" si="270"/>
        <v>0</v>
      </c>
      <c r="BP449" s="280">
        <f t="shared" si="270"/>
        <v>0</v>
      </c>
      <c r="BQ449" s="280"/>
      <c r="BR449" s="280"/>
      <c r="BS449" s="280">
        <f t="shared" si="271"/>
        <v>0</v>
      </c>
      <c r="BT449" s="280">
        <f t="shared" si="271"/>
        <v>0</v>
      </c>
      <c r="BU449" s="280">
        <f t="shared" si="271"/>
        <v>0</v>
      </c>
      <c r="BV449" s="280">
        <f t="shared" si="271"/>
        <v>0</v>
      </c>
      <c r="BW449" s="280">
        <f t="shared" si="271"/>
        <v>0</v>
      </c>
      <c r="BX449" s="280">
        <f t="shared" si="271"/>
        <v>0</v>
      </c>
      <c r="BY449" s="280"/>
      <c r="BZ449" s="280">
        <f t="shared" si="271"/>
        <v>0</v>
      </c>
      <c r="CA449" s="280">
        <f t="shared" si="271"/>
        <v>0</v>
      </c>
      <c r="CB449" s="280">
        <f t="shared" si="271"/>
        <v>0</v>
      </c>
      <c r="CC449" s="280">
        <f t="shared" si="271"/>
        <v>0</v>
      </c>
      <c r="CD449" s="280">
        <f t="shared" si="271"/>
        <v>0</v>
      </c>
      <c r="CE449" s="280">
        <f t="shared" si="271"/>
        <v>0</v>
      </c>
      <c r="CF449" s="280">
        <f t="shared" si="271"/>
        <v>0</v>
      </c>
      <c r="CG449" s="280">
        <f t="shared" si="271"/>
        <v>0</v>
      </c>
      <c r="CH449" s="280">
        <f t="shared" si="271"/>
        <v>0</v>
      </c>
      <c r="CI449" s="280">
        <f t="shared" si="271"/>
        <v>0</v>
      </c>
    </row>
    <row r="450" spans="4:87" ht="12" hidden="1" customHeight="1" outlineLevel="2" x14ac:dyDescent="0.2">
      <c r="E450" s="264" t="s">
        <v>130</v>
      </c>
      <c r="F450" s="296"/>
      <c r="J450" s="280">
        <f t="shared" si="267"/>
        <v>0</v>
      </c>
      <c r="K450" s="280">
        <f t="shared" si="267"/>
        <v>0</v>
      </c>
      <c r="L450" s="280">
        <f t="shared" si="267"/>
        <v>0</v>
      </c>
      <c r="M450" s="280">
        <f t="shared" si="267"/>
        <v>0</v>
      </c>
      <c r="N450" s="280">
        <f t="shared" si="267"/>
        <v>0</v>
      </c>
      <c r="O450" s="280">
        <f t="shared" si="267"/>
        <v>0</v>
      </c>
      <c r="P450" s="280">
        <f t="shared" si="267"/>
        <v>0</v>
      </c>
      <c r="Q450" s="280">
        <f t="shared" si="267"/>
        <v>0</v>
      </c>
      <c r="R450" s="280">
        <f t="shared" si="267"/>
        <v>0</v>
      </c>
      <c r="S450" s="280">
        <f t="shared" si="267"/>
        <v>0</v>
      </c>
      <c r="T450" s="280">
        <f t="shared" si="267"/>
        <v>0</v>
      </c>
      <c r="U450" s="280">
        <f t="shared" si="267"/>
        <v>0</v>
      </c>
      <c r="V450" s="280">
        <f t="shared" si="267"/>
        <v>0</v>
      </c>
      <c r="W450" s="280">
        <f t="shared" si="267"/>
        <v>0</v>
      </c>
      <c r="X450" s="280">
        <f t="shared" si="267"/>
        <v>0</v>
      </c>
      <c r="Y450" s="280">
        <f t="shared" si="267"/>
        <v>0</v>
      </c>
      <c r="Z450" s="280">
        <f t="shared" si="268"/>
        <v>0</v>
      </c>
      <c r="AA450" s="280">
        <f t="shared" si="268"/>
        <v>0</v>
      </c>
      <c r="AB450" s="280">
        <f t="shared" si="268"/>
        <v>0</v>
      </c>
      <c r="AC450" s="280">
        <f t="shared" si="268"/>
        <v>0</v>
      </c>
      <c r="AD450" s="280">
        <f t="shared" si="268"/>
        <v>0</v>
      </c>
      <c r="AE450" s="280">
        <f t="shared" si="268"/>
        <v>0</v>
      </c>
      <c r="AF450" s="280">
        <f t="shared" si="268"/>
        <v>0</v>
      </c>
      <c r="AG450" s="280">
        <f t="shared" si="268"/>
        <v>0</v>
      </c>
      <c r="AH450" s="280">
        <f t="shared" si="268"/>
        <v>0</v>
      </c>
      <c r="AI450" s="280">
        <f t="shared" si="268"/>
        <v>0</v>
      </c>
      <c r="AJ450" s="280">
        <f t="shared" si="268"/>
        <v>0</v>
      </c>
      <c r="AK450" s="280">
        <f t="shared" si="268"/>
        <v>0</v>
      </c>
      <c r="AL450" s="280">
        <f t="shared" si="268"/>
        <v>0</v>
      </c>
      <c r="AM450" s="280">
        <f t="shared" si="268"/>
        <v>0</v>
      </c>
      <c r="AN450" s="280">
        <f t="shared" si="268"/>
        <v>0</v>
      </c>
      <c r="AO450" s="280">
        <f t="shared" si="268"/>
        <v>0</v>
      </c>
      <c r="AP450" s="280">
        <f t="shared" si="269"/>
        <v>0</v>
      </c>
      <c r="AQ450" s="280">
        <f t="shared" si="269"/>
        <v>0</v>
      </c>
      <c r="AR450" s="280">
        <f t="shared" si="269"/>
        <v>0</v>
      </c>
      <c r="AS450" s="280">
        <f t="shared" si="269"/>
        <v>0</v>
      </c>
      <c r="AT450" s="280">
        <f t="shared" si="269"/>
        <v>0</v>
      </c>
      <c r="AU450" s="280">
        <f t="shared" si="269"/>
        <v>0</v>
      </c>
      <c r="AV450" s="280">
        <f t="shared" si="269"/>
        <v>0</v>
      </c>
      <c r="AW450" s="280">
        <f t="shared" si="269"/>
        <v>0</v>
      </c>
      <c r="AX450" s="280">
        <f t="shared" si="269"/>
        <v>0</v>
      </c>
      <c r="AY450" s="280">
        <f t="shared" si="269"/>
        <v>0</v>
      </c>
      <c r="AZ450" s="280">
        <f t="shared" si="269"/>
        <v>0</v>
      </c>
      <c r="BA450" s="280">
        <f t="shared" si="269"/>
        <v>0</v>
      </c>
      <c r="BB450" s="280">
        <f t="shared" si="269"/>
        <v>0</v>
      </c>
      <c r="BC450" s="280">
        <f t="shared" si="269"/>
        <v>0</v>
      </c>
      <c r="BD450" s="280">
        <f t="shared" si="269"/>
        <v>0</v>
      </c>
      <c r="BE450" s="280">
        <f t="shared" si="269"/>
        <v>0</v>
      </c>
      <c r="BF450" s="280">
        <f t="shared" si="270"/>
        <v>0</v>
      </c>
      <c r="BG450" s="280">
        <f t="shared" si="270"/>
        <v>0</v>
      </c>
      <c r="BH450" s="280">
        <f t="shared" si="270"/>
        <v>0</v>
      </c>
      <c r="BI450" s="280">
        <f t="shared" si="270"/>
        <v>0</v>
      </c>
      <c r="BJ450" s="280">
        <f t="shared" si="270"/>
        <v>0</v>
      </c>
      <c r="BK450" s="280">
        <f t="shared" si="270"/>
        <v>0</v>
      </c>
      <c r="BL450" s="280">
        <f t="shared" si="270"/>
        <v>0</v>
      </c>
      <c r="BM450" s="280">
        <f t="shared" si="270"/>
        <v>0</v>
      </c>
      <c r="BN450" s="280">
        <f t="shared" si="270"/>
        <v>0</v>
      </c>
      <c r="BO450" s="280">
        <f t="shared" si="270"/>
        <v>0</v>
      </c>
      <c r="BP450" s="280">
        <f t="shared" si="270"/>
        <v>0</v>
      </c>
      <c r="BQ450" s="280"/>
      <c r="BR450" s="280"/>
      <c r="BS450" s="280">
        <f t="shared" si="271"/>
        <v>0</v>
      </c>
      <c r="BT450" s="280">
        <f t="shared" si="271"/>
        <v>0</v>
      </c>
      <c r="BU450" s="280">
        <f t="shared" si="271"/>
        <v>0</v>
      </c>
      <c r="BV450" s="280">
        <f t="shared" si="271"/>
        <v>0</v>
      </c>
      <c r="BW450" s="280">
        <f t="shared" si="271"/>
        <v>0</v>
      </c>
      <c r="BX450" s="280">
        <f t="shared" si="271"/>
        <v>0</v>
      </c>
      <c r="BY450" s="280"/>
      <c r="BZ450" s="280">
        <f t="shared" si="271"/>
        <v>0</v>
      </c>
      <c r="CA450" s="280">
        <f t="shared" si="271"/>
        <v>0</v>
      </c>
      <c r="CB450" s="280">
        <f t="shared" si="271"/>
        <v>0</v>
      </c>
      <c r="CC450" s="280">
        <f t="shared" si="271"/>
        <v>0</v>
      </c>
      <c r="CD450" s="280">
        <f t="shared" si="271"/>
        <v>0</v>
      </c>
      <c r="CE450" s="280">
        <f t="shared" si="271"/>
        <v>0</v>
      </c>
      <c r="CF450" s="280">
        <f t="shared" si="271"/>
        <v>0</v>
      </c>
      <c r="CG450" s="280">
        <f t="shared" si="271"/>
        <v>0</v>
      </c>
      <c r="CH450" s="280">
        <f t="shared" si="271"/>
        <v>0</v>
      </c>
      <c r="CI450" s="280">
        <f t="shared" si="271"/>
        <v>0</v>
      </c>
    </row>
    <row r="451" spans="4:87" ht="12" hidden="1" customHeight="1" outlineLevel="1" collapsed="1" x14ac:dyDescent="0.2">
      <c r="E451" s="264"/>
      <c r="J451" s="280">
        <f t="shared" si="267"/>
        <v>0</v>
      </c>
      <c r="K451" s="280">
        <f t="shared" si="267"/>
        <v>0</v>
      </c>
      <c r="L451" s="280">
        <f t="shared" si="267"/>
        <v>0</v>
      </c>
      <c r="M451" s="280">
        <f t="shared" si="267"/>
        <v>0</v>
      </c>
      <c r="N451" s="280">
        <f t="shared" si="267"/>
        <v>0</v>
      </c>
      <c r="O451" s="280">
        <f t="shared" si="267"/>
        <v>0</v>
      </c>
      <c r="P451" s="280">
        <f t="shared" si="267"/>
        <v>0</v>
      </c>
      <c r="Q451" s="280">
        <f t="shared" si="267"/>
        <v>0</v>
      </c>
      <c r="R451" s="280">
        <f t="shared" si="267"/>
        <v>0</v>
      </c>
      <c r="S451" s="280">
        <f t="shared" si="267"/>
        <v>0</v>
      </c>
      <c r="T451" s="280">
        <f t="shared" si="267"/>
        <v>0</v>
      </c>
      <c r="U451" s="280">
        <f t="shared" si="267"/>
        <v>0</v>
      </c>
      <c r="V451" s="280">
        <f t="shared" si="267"/>
        <v>0</v>
      </c>
      <c r="W451" s="280">
        <f t="shared" si="267"/>
        <v>0</v>
      </c>
      <c r="X451" s="280">
        <f t="shared" si="267"/>
        <v>0</v>
      </c>
      <c r="Y451" s="280">
        <f t="shared" si="267"/>
        <v>0</v>
      </c>
      <c r="Z451" s="280">
        <f t="shared" si="268"/>
        <v>0</v>
      </c>
      <c r="AA451" s="280">
        <f t="shared" si="268"/>
        <v>0</v>
      </c>
      <c r="AB451" s="280">
        <f t="shared" si="268"/>
        <v>0</v>
      </c>
      <c r="AC451" s="280">
        <f t="shared" si="268"/>
        <v>0</v>
      </c>
      <c r="AD451" s="280">
        <f t="shared" si="268"/>
        <v>0</v>
      </c>
      <c r="AE451" s="280">
        <f t="shared" si="268"/>
        <v>0</v>
      </c>
      <c r="AF451" s="280">
        <f t="shared" si="268"/>
        <v>0</v>
      </c>
      <c r="AG451" s="280">
        <f t="shared" si="268"/>
        <v>0</v>
      </c>
      <c r="AH451" s="280">
        <f t="shared" si="268"/>
        <v>0</v>
      </c>
      <c r="AI451" s="280">
        <f t="shared" si="268"/>
        <v>0</v>
      </c>
      <c r="AJ451" s="280">
        <f t="shared" si="268"/>
        <v>0</v>
      </c>
      <c r="AK451" s="280">
        <f t="shared" si="268"/>
        <v>0</v>
      </c>
      <c r="AL451" s="280">
        <f t="shared" si="268"/>
        <v>0</v>
      </c>
      <c r="AM451" s="280">
        <f t="shared" si="268"/>
        <v>0</v>
      </c>
      <c r="AN451" s="280">
        <f t="shared" si="268"/>
        <v>0</v>
      </c>
      <c r="AO451" s="280">
        <f t="shared" si="268"/>
        <v>0</v>
      </c>
      <c r="AP451" s="280">
        <f t="shared" si="269"/>
        <v>0</v>
      </c>
      <c r="AQ451" s="280">
        <f t="shared" si="269"/>
        <v>0</v>
      </c>
      <c r="AR451" s="280">
        <f t="shared" si="269"/>
        <v>0</v>
      </c>
      <c r="AS451" s="280">
        <f t="shared" si="269"/>
        <v>0</v>
      </c>
      <c r="AT451" s="280">
        <f t="shared" si="269"/>
        <v>0</v>
      </c>
      <c r="AU451" s="280">
        <f t="shared" si="269"/>
        <v>0</v>
      </c>
      <c r="AV451" s="280">
        <f t="shared" si="269"/>
        <v>0</v>
      </c>
      <c r="AW451" s="280">
        <f t="shared" si="269"/>
        <v>0</v>
      </c>
      <c r="AX451" s="280">
        <f t="shared" si="269"/>
        <v>0</v>
      </c>
      <c r="AY451" s="280">
        <f t="shared" si="269"/>
        <v>0</v>
      </c>
      <c r="AZ451" s="280">
        <f t="shared" si="269"/>
        <v>0</v>
      </c>
      <c r="BA451" s="280">
        <f t="shared" si="269"/>
        <v>0</v>
      </c>
      <c r="BB451" s="280">
        <f t="shared" si="269"/>
        <v>0</v>
      </c>
      <c r="BC451" s="280">
        <f t="shared" si="269"/>
        <v>0</v>
      </c>
      <c r="BD451" s="280">
        <f t="shared" si="269"/>
        <v>0</v>
      </c>
      <c r="BE451" s="280">
        <f t="shared" si="269"/>
        <v>0</v>
      </c>
      <c r="BF451" s="280">
        <f t="shared" si="270"/>
        <v>0</v>
      </c>
      <c r="BG451" s="280">
        <f t="shared" si="270"/>
        <v>0</v>
      </c>
      <c r="BH451" s="280">
        <f t="shared" si="270"/>
        <v>0</v>
      </c>
      <c r="BI451" s="280">
        <f t="shared" si="270"/>
        <v>0</v>
      </c>
      <c r="BJ451" s="280">
        <f t="shared" si="270"/>
        <v>0</v>
      </c>
      <c r="BK451" s="280">
        <f t="shared" si="270"/>
        <v>0</v>
      </c>
      <c r="BL451" s="280">
        <f t="shared" si="270"/>
        <v>0</v>
      </c>
      <c r="BM451" s="280">
        <f t="shared" si="270"/>
        <v>0</v>
      </c>
      <c r="BN451" s="280">
        <f t="shared" si="270"/>
        <v>0</v>
      </c>
      <c r="BO451" s="280">
        <f t="shared" si="270"/>
        <v>0</v>
      </c>
      <c r="BP451" s="280">
        <f t="shared" si="270"/>
        <v>0</v>
      </c>
      <c r="BQ451" s="280"/>
      <c r="BR451" s="280"/>
      <c r="BS451" s="280">
        <f t="shared" si="271"/>
        <v>0</v>
      </c>
      <c r="BT451" s="280">
        <f t="shared" si="271"/>
        <v>0</v>
      </c>
      <c r="BU451" s="280">
        <f t="shared" si="271"/>
        <v>0</v>
      </c>
      <c r="BV451" s="280">
        <f t="shared" si="271"/>
        <v>0</v>
      </c>
      <c r="BW451" s="280">
        <f t="shared" si="271"/>
        <v>0</v>
      </c>
      <c r="BX451" s="280">
        <f t="shared" si="271"/>
        <v>0</v>
      </c>
      <c r="BY451" s="280"/>
      <c r="BZ451" s="280">
        <f t="shared" si="271"/>
        <v>0</v>
      </c>
      <c r="CA451" s="280">
        <f t="shared" si="271"/>
        <v>0</v>
      </c>
      <c r="CB451" s="280">
        <f t="shared" si="271"/>
        <v>0</v>
      </c>
      <c r="CC451" s="280">
        <f t="shared" si="271"/>
        <v>0</v>
      </c>
      <c r="CD451" s="280">
        <f t="shared" si="271"/>
        <v>0</v>
      </c>
      <c r="CE451" s="280">
        <f t="shared" si="271"/>
        <v>0</v>
      </c>
      <c r="CF451" s="280">
        <f t="shared" si="271"/>
        <v>0</v>
      </c>
      <c r="CG451" s="280">
        <f t="shared" si="271"/>
        <v>0</v>
      </c>
      <c r="CH451" s="280">
        <f t="shared" si="271"/>
        <v>0</v>
      </c>
      <c r="CI451" s="280">
        <f t="shared" si="271"/>
        <v>0</v>
      </c>
    </row>
    <row r="452" spans="4:87" ht="12.6" hidden="1" customHeight="1" outlineLevel="1" thickBot="1" x14ac:dyDescent="0.25">
      <c r="D452" s="299" t="s">
        <v>119</v>
      </c>
      <c r="E452" s="300"/>
      <c r="F452" s="299">
        <f>SUM(F440:F450)</f>
        <v>0</v>
      </c>
      <c r="G452" s="299"/>
      <c r="H452" s="299"/>
      <c r="I452" s="299"/>
      <c r="J452" s="292">
        <f t="shared" ref="J452:BP452" si="272">SUM(J440:J451)</f>
        <v>76.45</v>
      </c>
      <c r="K452" s="292">
        <f t="shared" si="272"/>
        <v>0</v>
      </c>
      <c r="L452" s="292">
        <f t="shared" si="272"/>
        <v>27.5</v>
      </c>
      <c r="M452" s="292">
        <f t="shared" si="272"/>
        <v>90</v>
      </c>
      <c r="N452" s="292">
        <f t="shared" si="272"/>
        <v>0</v>
      </c>
      <c r="O452" s="292">
        <f t="shared" si="272"/>
        <v>117.5</v>
      </c>
      <c r="P452" s="292">
        <f t="shared" si="272"/>
        <v>76.45</v>
      </c>
      <c r="Q452" s="292">
        <f t="shared" si="272"/>
        <v>0</v>
      </c>
      <c r="R452" s="292">
        <f t="shared" si="272"/>
        <v>27.5</v>
      </c>
      <c r="S452" s="292">
        <f t="shared" si="272"/>
        <v>70</v>
      </c>
      <c r="T452" s="292">
        <f t="shared" si="272"/>
        <v>173.95</v>
      </c>
      <c r="U452" s="292">
        <f t="shared" si="272"/>
        <v>20</v>
      </c>
      <c r="V452" s="292">
        <f t="shared" si="272"/>
        <v>0</v>
      </c>
      <c r="W452" s="292">
        <f t="shared" si="272"/>
        <v>0</v>
      </c>
      <c r="X452" s="292">
        <f t="shared" si="272"/>
        <v>0</v>
      </c>
      <c r="Y452" s="292">
        <f t="shared" si="272"/>
        <v>0</v>
      </c>
      <c r="Z452" s="292">
        <f t="shared" si="272"/>
        <v>0</v>
      </c>
      <c r="AA452" s="292">
        <f t="shared" si="272"/>
        <v>0</v>
      </c>
      <c r="AB452" s="292">
        <f t="shared" si="272"/>
        <v>0</v>
      </c>
      <c r="AC452" s="292">
        <f t="shared" si="272"/>
        <v>0</v>
      </c>
      <c r="AD452" s="292">
        <f t="shared" si="272"/>
        <v>0</v>
      </c>
      <c r="AE452" s="292">
        <f t="shared" si="272"/>
        <v>0</v>
      </c>
      <c r="AF452" s="292">
        <f t="shared" si="272"/>
        <v>-27.5</v>
      </c>
      <c r="AG452" s="292">
        <f t="shared" si="272"/>
        <v>0</v>
      </c>
      <c r="AH452" s="292">
        <f t="shared" si="272"/>
        <v>0</v>
      </c>
      <c r="AI452" s="292">
        <f t="shared" si="272"/>
        <v>0</v>
      </c>
      <c r="AJ452" s="292">
        <f t="shared" si="272"/>
        <v>0</v>
      </c>
      <c r="AK452" s="292">
        <f t="shared" si="272"/>
        <v>-90</v>
      </c>
      <c r="AL452" s="292">
        <f t="shared" si="272"/>
        <v>0</v>
      </c>
      <c r="AM452" s="292">
        <f t="shared" si="272"/>
        <v>0</v>
      </c>
      <c r="AN452" s="292">
        <f t="shared" si="272"/>
        <v>117.5</v>
      </c>
      <c r="AO452" s="292">
        <f t="shared" si="272"/>
        <v>117.5</v>
      </c>
      <c r="AP452" s="292">
        <f t="shared" si="272"/>
        <v>117.5</v>
      </c>
      <c r="AQ452" s="292">
        <f t="shared" si="272"/>
        <v>117.5</v>
      </c>
      <c r="AR452" s="292">
        <f t="shared" si="272"/>
        <v>0</v>
      </c>
      <c r="AS452" s="292">
        <f t="shared" si="272"/>
        <v>56.38073</v>
      </c>
      <c r="AT452" s="292">
        <f t="shared" si="272"/>
        <v>0</v>
      </c>
      <c r="AU452" s="292">
        <f t="shared" si="272"/>
        <v>19.82968</v>
      </c>
      <c r="AV452" s="292">
        <f t="shared" si="272"/>
        <v>76.210409999999996</v>
      </c>
      <c r="AW452" s="292">
        <f t="shared" si="272"/>
        <v>-0.23958999999999708</v>
      </c>
      <c r="AX452" s="292">
        <f t="shared" si="272"/>
        <v>0</v>
      </c>
      <c r="AY452" s="292">
        <f t="shared" si="272"/>
        <v>0</v>
      </c>
      <c r="AZ452" s="292">
        <f t="shared" si="272"/>
        <v>0</v>
      </c>
      <c r="BA452" s="292">
        <f t="shared" si="272"/>
        <v>0</v>
      </c>
      <c r="BB452" s="292">
        <f t="shared" si="272"/>
        <v>0</v>
      </c>
      <c r="BC452" s="292">
        <f t="shared" si="272"/>
        <v>0</v>
      </c>
      <c r="BD452" s="292">
        <f t="shared" si="272"/>
        <v>0</v>
      </c>
      <c r="BE452" s="292">
        <f t="shared" si="272"/>
        <v>0</v>
      </c>
      <c r="BF452" s="292">
        <f t="shared" si="272"/>
        <v>0</v>
      </c>
      <c r="BG452" s="292">
        <f t="shared" si="272"/>
        <v>-27.5</v>
      </c>
      <c r="BH452" s="292">
        <f t="shared" si="272"/>
        <v>0</v>
      </c>
      <c r="BI452" s="292">
        <f t="shared" si="272"/>
        <v>0</v>
      </c>
      <c r="BJ452" s="292">
        <f t="shared" si="272"/>
        <v>0</v>
      </c>
      <c r="BK452" s="292">
        <f t="shared" si="272"/>
        <v>0</v>
      </c>
      <c r="BL452" s="292">
        <f t="shared" si="272"/>
        <v>-70</v>
      </c>
      <c r="BM452" s="292">
        <f t="shared" si="272"/>
        <v>76.210409999999996</v>
      </c>
      <c r="BN452" s="292">
        <f t="shared" si="272"/>
        <v>-97.739589999999993</v>
      </c>
      <c r="BO452" s="292">
        <f t="shared" si="272"/>
        <v>117.5</v>
      </c>
      <c r="BP452" s="292">
        <f t="shared" si="272"/>
        <v>97.5</v>
      </c>
      <c r="BQ452" s="292"/>
      <c r="BR452" s="292"/>
      <c r="BS452" s="292">
        <f t="shared" ref="BS452:CI452" si="273">SUM(BS440:BS451)</f>
        <v>0</v>
      </c>
      <c r="BT452" s="292">
        <f t="shared" si="273"/>
        <v>0</v>
      </c>
      <c r="BU452" s="292">
        <f t="shared" si="273"/>
        <v>0</v>
      </c>
      <c r="BV452" s="292">
        <f t="shared" si="273"/>
        <v>0</v>
      </c>
      <c r="BW452" s="292">
        <f t="shared" si="273"/>
        <v>0</v>
      </c>
      <c r="BX452" s="292">
        <f t="shared" si="273"/>
        <v>0</v>
      </c>
      <c r="BY452" s="292"/>
      <c r="BZ452" s="292">
        <f>SUM(BZ440:BZ451)</f>
        <v>117.5</v>
      </c>
      <c r="CA452" s="292">
        <f t="shared" si="273"/>
        <v>117.5</v>
      </c>
      <c r="CB452" s="292">
        <f t="shared" si="273"/>
        <v>0</v>
      </c>
      <c r="CC452" s="292">
        <f t="shared" si="273"/>
        <v>0</v>
      </c>
      <c r="CD452" s="292">
        <f t="shared" si="273"/>
        <v>0</v>
      </c>
      <c r="CE452" s="292">
        <f t="shared" si="273"/>
        <v>117.5</v>
      </c>
      <c r="CF452" s="292">
        <f t="shared" si="273"/>
        <v>0</v>
      </c>
      <c r="CG452" s="292">
        <f t="shared" si="273"/>
        <v>0</v>
      </c>
      <c r="CH452" s="292">
        <f t="shared" si="273"/>
        <v>0</v>
      </c>
      <c r="CI452" s="292">
        <f t="shared" si="273"/>
        <v>0</v>
      </c>
    </row>
    <row r="453" spans="4:87" ht="12" hidden="1" customHeight="1" outlineLevel="1" x14ac:dyDescent="0.2">
      <c r="F453" s="301" t="s">
        <v>131</v>
      </c>
      <c r="G453" s="301"/>
      <c r="H453" s="301"/>
      <c r="I453" s="301"/>
      <c r="J453" s="302">
        <f t="shared" ref="J453:O453" si="274">+J402-J452</f>
        <v>0</v>
      </c>
      <c r="K453" s="302">
        <f t="shared" si="274"/>
        <v>0</v>
      </c>
      <c r="L453" s="302">
        <f t="shared" si="274"/>
        <v>0</v>
      </c>
      <c r="M453" s="302">
        <f t="shared" si="274"/>
        <v>0</v>
      </c>
      <c r="N453" s="302">
        <f t="shared" si="274"/>
        <v>0</v>
      </c>
      <c r="O453" s="302">
        <f t="shared" si="274"/>
        <v>0</v>
      </c>
      <c r="P453" s="303">
        <v>0</v>
      </c>
      <c r="Q453" s="303">
        <v>0</v>
      </c>
      <c r="R453" s="303">
        <v>0</v>
      </c>
      <c r="S453" s="303">
        <v>0</v>
      </c>
      <c r="T453" s="302">
        <f t="shared" ref="T453:BP453" si="275">+T402-T452</f>
        <v>0</v>
      </c>
      <c r="U453" s="302">
        <f t="shared" si="275"/>
        <v>0</v>
      </c>
      <c r="V453" s="302">
        <f t="shared" si="275"/>
        <v>0</v>
      </c>
      <c r="W453" s="302">
        <f t="shared" si="275"/>
        <v>0</v>
      </c>
      <c r="X453" s="302">
        <f t="shared" si="275"/>
        <v>0</v>
      </c>
      <c r="Y453" s="302">
        <f t="shared" si="275"/>
        <v>0</v>
      </c>
      <c r="Z453" s="302">
        <f t="shared" si="275"/>
        <v>0</v>
      </c>
      <c r="AA453" s="302">
        <f t="shared" si="275"/>
        <v>0</v>
      </c>
      <c r="AB453" s="302">
        <f t="shared" si="275"/>
        <v>0</v>
      </c>
      <c r="AC453" s="302">
        <f t="shared" si="275"/>
        <v>0</v>
      </c>
      <c r="AD453" s="302">
        <f t="shared" si="275"/>
        <v>0</v>
      </c>
      <c r="AE453" s="302">
        <f t="shared" si="275"/>
        <v>0</v>
      </c>
      <c r="AF453" s="302">
        <f t="shared" si="275"/>
        <v>0</v>
      </c>
      <c r="AG453" s="302">
        <f t="shared" si="275"/>
        <v>0</v>
      </c>
      <c r="AH453" s="302">
        <f t="shared" si="275"/>
        <v>0</v>
      </c>
      <c r="AI453" s="302">
        <f t="shared" si="275"/>
        <v>0</v>
      </c>
      <c r="AJ453" s="302">
        <f t="shared" si="275"/>
        <v>0</v>
      </c>
      <c r="AK453" s="302">
        <f t="shared" si="275"/>
        <v>0</v>
      </c>
      <c r="AL453" s="302">
        <f t="shared" si="275"/>
        <v>0</v>
      </c>
      <c r="AM453" s="302">
        <f t="shared" si="275"/>
        <v>0</v>
      </c>
      <c r="AN453" s="302">
        <f t="shared" si="275"/>
        <v>0</v>
      </c>
      <c r="AO453" s="302">
        <f t="shared" si="275"/>
        <v>0</v>
      </c>
      <c r="AP453" s="302">
        <f t="shared" si="275"/>
        <v>0</v>
      </c>
      <c r="AQ453" s="302">
        <f t="shared" si="275"/>
        <v>0</v>
      </c>
      <c r="AR453" s="302">
        <f t="shared" si="275"/>
        <v>0</v>
      </c>
      <c r="AS453" s="302">
        <f t="shared" si="275"/>
        <v>0</v>
      </c>
      <c r="AT453" s="302">
        <f t="shared" si="275"/>
        <v>0</v>
      </c>
      <c r="AU453" s="302">
        <f t="shared" si="275"/>
        <v>0</v>
      </c>
      <c r="AV453" s="302">
        <f t="shared" si="275"/>
        <v>0</v>
      </c>
      <c r="AW453" s="302">
        <f t="shared" si="275"/>
        <v>0</v>
      </c>
      <c r="AX453" s="302">
        <f t="shared" si="275"/>
        <v>0</v>
      </c>
      <c r="AY453" s="302">
        <f t="shared" si="275"/>
        <v>0</v>
      </c>
      <c r="AZ453" s="302">
        <f t="shared" si="275"/>
        <v>0</v>
      </c>
      <c r="BA453" s="302">
        <f t="shared" si="275"/>
        <v>0</v>
      </c>
      <c r="BB453" s="302">
        <f t="shared" si="275"/>
        <v>0</v>
      </c>
      <c r="BC453" s="302">
        <f t="shared" si="275"/>
        <v>0</v>
      </c>
      <c r="BD453" s="302">
        <f t="shared" si="275"/>
        <v>0</v>
      </c>
      <c r="BE453" s="302">
        <f t="shared" si="275"/>
        <v>0</v>
      </c>
      <c r="BF453" s="302">
        <f t="shared" si="275"/>
        <v>0</v>
      </c>
      <c r="BG453" s="302">
        <f t="shared" si="275"/>
        <v>0</v>
      </c>
      <c r="BH453" s="302">
        <f t="shared" si="275"/>
        <v>0</v>
      </c>
      <c r="BI453" s="302">
        <f t="shared" si="275"/>
        <v>0</v>
      </c>
      <c r="BJ453" s="302">
        <f t="shared" si="275"/>
        <v>0</v>
      </c>
      <c r="BK453" s="302">
        <f t="shared" si="275"/>
        <v>0</v>
      </c>
      <c r="BL453" s="302">
        <f t="shared" si="275"/>
        <v>0</v>
      </c>
      <c r="BM453" s="302">
        <f t="shared" si="275"/>
        <v>0</v>
      </c>
      <c r="BN453" s="302">
        <f t="shared" si="275"/>
        <v>0</v>
      </c>
      <c r="BO453" s="302">
        <f t="shared" si="275"/>
        <v>0</v>
      </c>
      <c r="BP453" s="302">
        <f t="shared" si="275"/>
        <v>0</v>
      </c>
    </row>
    <row r="454" spans="4:87" ht="12" hidden="1" customHeight="1" outlineLevel="1" x14ac:dyDescent="0.2">
      <c r="J454" s="303"/>
      <c r="K454" s="303"/>
      <c r="L454" s="303"/>
      <c r="M454" s="303"/>
      <c r="N454" s="303"/>
      <c r="O454" s="303"/>
      <c r="P454" s="303"/>
      <c r="Q454" s="303"/>
      <c r="R454" s="303"/>
      <c r="S454" s="303"/>
      <c r="T454" s="303"/>
      <c r="U454" s="303"/>
      <c r="V454" s="303"/>
      <c r="W454" s="303"/>
      <c r="X454" s="303"/>
      <c r="Y454" s="303"/>
      <c r="Z454" s="303"/>
      <c r="AA454" s="303"/>
      <c r="AB454" s="303"/>
      <c r="AC454" s="303"/>
      <c r="AD454" s="303"/>
      <c r="AE454" s="303"/>
      <c r="AF454" s="303"/>
      <c r="AG454" s="303"/>
      <c r="AH454" s="303"/>
      <c r="AI454" s="303"/>
      <c r="AJ454" s="303"/>
      <c r="AK454" s="303"/>
      <c r="AL454" s="303"/>
      <c r="AM454" s="303"/>
      <c r="AN454" s="303"/>
      <c r="AO454" s="303"/>
      <c r="AP454" s="303"/>
      <c r="AQ454" s="303"/>
      <c r="AR454" s="303"/>
      <c r="AS454" s="303"/>
      <c r="AT454" s="303"/>
      <c r="AU454" s="303"/>
      <c r="AV454" s="303"/>
      <c r="AW454" s="303"/>
      <c r="AX454" s="303"/>
      <c r="AY454" s="303"/>
      <c r="AZ454" s="303"/>
      <c r="BA454" s="303"/>
      <c r="BB454" s="303"/>
      <c r="BC454" s="303"/>
      <c r="BD454" s="303"/>
      <c r="BE454" s="303"/>
      <c r="BF454" s="303"/>
      <c r="BG454" s="303"/>
      <c r="BH454" s="303"/>
      <c r="BI454" s="303"/>
      <c r="BJ454" s="303"/>
      <c r="BK454" s="303"/>
      <c r="BL454" s="303"/>
      <c r="BM454" s="303"/>
      <c r="BN454" s="303"/>
      <c r="BO454" s="303"/>
      <c r="BP454" s="303"/>
    </row>
    <row r="455" spans="4:87" ht="12" hidden="1" customHeight="1" outlineLevel="1" x14ac:dyDescent="0.2">
      <c r="J455" s="303"/>
      <c r="K455" s="303"/>
      <c r="L455" s="303"/>
      <c r="M455" s="303"/>
      <c r="N455" s="303"/>
      <c r="O455" s="303"/>
      <c r="P455" s="303"/>
      <c r="Q455" s="303"/>
      <c r="R455" s="303"/>
      <c r="S455" s="303"/>
      <c r="T455" s="303"/>
      <c r="U455" s="303"/>
      <c r="V455" s="303"/>
      <c r="W455" s="303"/>
      <c r="X455" s="303"/>
      <c r="Y455" s="303"/>
      <c r="Z455" s="303"/>
      <c r="AA455" s="303"/>
      <c r="AB455" s="303"/>
      <c r="AC455" s="303"/>
      <c r="AD455" s="303"/>
      <c r="AE455" s="303"/>
      <c r="AF455" s="303"/>
      <c r="AG455" s="303"/>
      <c r="AH455" s="303"/>
      <c r="AI455" s="303"/>
      <c r="AJ455" s="303"/>
      <c r="AK455" s="303"/>
      <c r="AL455" s="303"/>
      <c r="AM455" s="303"/>
      <c r="AN455" s="303"/>
      <c r="AO455" s="303"/>
      <c r="AP455" s="303"/>
      <c r="AQ455" s="303"/>
      <c r="AR455" s="303"/>
      <c r="AS455" s="303"/>
      <c r="AT455" s="303"/>
      <c r="AU455" s="303"/>
      <c r="AV455" s="303"/>
      <c r="AW455" s="303"/>
      <c r="AX455" s="303"/>
      <c r="AY455" s="303"/>
      <c r="AZ455" s="303"/>
      <c r="BA455" s="303"/>
      <c r="BB455" s="303"/>
      <c r="BC455" s="303"/>
      <c r="BD455" s="303"/>
      <c r="BE455" s="303"/>
      <c r="BF455" s="303"/>
      <c r="BG455" s="303"/>
      <c r="BH455" s="303"/>
      <c r="BI455" s="303"/>
      <c r="BJ455" s="303"/>
      <c r="BK455" s="303"/>
      <c r="BL455" s="303"/>
      <c r="BM455" s="303"/>
      <c r="BN455" s="303"/>
      <c r="BO455" s="303"/>
      <c r="BP455" s="303"/>
    </row>
    <row r="456" spans="4:87" ht="12.95" hidden="1" customHeight="1" outlineLevel="1" x14ac:dyDescent="0.2">
      <c r="E456" s="291"/>
      <c r="AB456" s="304"/>
      <c r="AI456" s="7"/>
      <c r="AL456" s="304"/>
    </row>
    <row r="457" spans="4:87" ht="12.95" hidden="1" customHeight="1" outlineLevel="1" x14ac:dyDescent="0.2">
      <c r="E457" s="291"/>
      <c r="AB457" s="304"/>
      <c r="AI457" s="7"/>
      <c r="AL457" s="304"/>
    </row>
    <row r="458" spans="4:87" ht="12.95" hidden="1" customHeight="1" outlineLevel="1" x14ac:dyDescent="0.2">
      <c r="E458" s="291"/>
      <c r="AB458" s="304"/>
      <c r="AI458" s="7"/>
      <c r="AL458" s="304"/>
    </row>
    <row r="459" spans="4:87" ht="36" hidden="1" customHeight="1" outlineLevel="1" x14ac:dyDescent="0.2">
      <c r="D459" s="281" t="str">
        <f>D439</f>
        <v>Ccode</v>
      </c>
      <c r="E459" s="281" t="str">
        <f>E439</f>
        <v>Mgmt Unit</v>
      </c>
      <c r="F459" s="294" t="s">
        <v>132</v>
      </c>
      <c r="G459" s="294" t="s">
        <v>133</v>
      </c>
      <c r="H459" s="281"/>
      <c r="I459" s="281"/>
      <c r="J459" s="281" t="s">
        <v>80</v>
      </c>
      <c r="K459" s="281" t="s">
        <v>81</v>
      </c>
      <c r="L459" s="281" t="s">
        <v>82</v>
      </c>
      <c r="M459" s="281" t="s">
        <v>83</v>
      </c>
      <c r="N459" s="281" t="s">
        <v>84</v>
      </c>
      <c r="O459" s="281" t="s">
        <v>85</v>
      </c>
      <c r="P459" s="281" t="s">
        <v>86</v>
      </c>
      <c r="Q459" s="281" t="s">
        <v>87</v>
      </c>
      <c r="R459" s="281" t="s">
        <v>88</v>
      </c>
      <c r="S459" s="281" t="s">
        <v>89</v>
      </c>
      <c r="T459" s="281" t="s">
        <v>90</v>
      </c>
      <c r="U459" s="281" t="s">
        <v>91</v>
      </c>
      <c r="V459" s="281" t="s">
        <v>21</v>
      </c>
      <c r="W459" s="281" t="s">
        <v>22</v>
      </c>
      <c r="X459" s="281" t="s">
        <v>23</v>
      </c>
      <c r="Y459" s="281" t="s">
        <v>24</v>
      </c>
      <c r="Z459" s="281" t="s">
        <v>25</v>
      </c>
      <c r="AA459" s="281" t="s">
        <v>26</v>
      </c>
      <c r="AB459" s="281" t="s">
        <v>27</v>
      </c>
      <c r="AC459" s="281" t="s">
        <v>28</v>
      </c>
      <c r="AD459" s="281" t="s">
        <v>29</v>
      </c>
      <c r="AE459" s="281" t="s">
        <v>92</v>
      </c>
      <c r="AF459" s="281" t="s">
        <v>93</v>
      </c>
      <c r="AG459" s="281" t="s">
        <v>32</v>
      </c>
      <c r="AH459" s="281" t="s">
        <v>33</v>
      </c>
      <c r="AI459" s="281" t="s">
        <v>34</v>
      </c>
      <c r="AJ459" s="281" t="s">
        <v>94</v>
      </c>
      <c r="AK459" s="281" t="s">
        <v>95</v>
      </c>
      <c r="AL459" s="281" t="s">
        <v>37</v>
      </c>
      <c r="AM459" s="281" t="s">
        <v>38</v>
      </c>
      <c r="AN459" s="281" t="s">
        <v>39</v>
      </c>
      <c r="AO459" s="281" t="s">
        <v>96</v>
      </c>
      <c r="AP459" s="281" t="s">
        <v>97</v>
      </c>
      <c r="AQ459" s="281" t="s">
        <v>98</v>
      </c>
      <c r="AR459" s="281" t="s">
        <v>99</v>
      </c>
      <c r="AS459" s="281" t="s">
        <v>22</v>
      </c>
      <c r="AT459" s="281" t="s">
        <v>23</v>
      </c>
      <c r="AU459" s="281" t="s">
        <v>24</v>
      </c>
      <c r="AV459" s="281" t="s">
        <v>44</v>
      </c>
      <c r="AW459" s="281" t="s">
        <v>45</v>
      </c>
      <c r="AX459" s="281" t="s">
        <v>27</v>
      </c>
      <c r="AY459" s="281" t="s">
        <v>28</v>
      </c>
      <c r="AZ459" s="281" t="s">
        <v>29</v>
      </c>
      <c r="BA459" s="281" t="s">
        <v>100</v>
      </c>
      <c r="BB459" s="281" t="s">
        <v>101</v>
      </c>
      <c r="BC459" s="281" t="s">
        <v>32</v>
      </c>
      <c r="BD459" s="281" t="s">
        <v>33</v>
      </c>
      <c r="BE459" s="281" t="s">
        <v>34</v>
      </c>
      <c r="BF459" s="281" t="s">
        <v>102</v>
      </c>
      <c r="BG459" s="281" t="s">
        <v>103</v>
      </c>
      <c r="BH459" s="281" t="s">
        <v>37</v>
      </c>
      <c r="BI459" s="281" t="s">
        <v>38</v>
      </c>
      <c r="BJ459" s="281" t="s">
        <v>39</v>
      </c>
      <c r="BK459" s="281" t="s">
        <v>104</v>
      </c>
      <c r="BL459" s="281" t="s">
        <v>105</v>
      </c>
      <c r="BM459" s="281" t="s">
        <v>106</v>
      </c>
      <c r="BN459" s="281" t="s">
        <v>107</v>
      </c>
      <c r="BO459" s="281" t="s">
        <v>54</v>
      </c>
      <c r="BP459" s="281" t="s">
        <v>55</v>
      </c>
    </row>
    <row r="460" spans="4:87" ht="12.95" hidden="1" customHeight="1" outlineLevel="2" x14ac:dyDescent="0.2">
      <c r="D460" s="264" t="s">
        <v>134</v>
      </c>
      <c r="E460" s="264"/>
      <c r="F460" s="305"/>
      <c r="G460" s="296"/>
      <c r="J460" s="280">
        <f t="shared" ref="J460:Y466" si="276">SUMIF($D$9:$D$401,$D460,J$9:J$401)</f>
        <v>0</v>
      </c>
      <c r="K460" s="280">
        <f t="shared" si="276"/>
        <v>0</v>
      </c>
      <c r="L460" s="280">
        <f t="shared" si="276"/>
        <v>0</v>
      </c>
      <c r="M460" s="280">
        <f t="shared" si="276"/>
        <v>0</v>
      </c>
      <c r="N460" s="280">
        <f t="shared" si="276"/>
        <v>0</v>
      </c>
      <c r="O460" s="280">
        <f t="shared" si="276"/>
        <v>0</v>
      </c>
      <c r="P460" s="280">
        <f t="shared" si="276"/>
        <v>0</v>
      </c>
      <c r="Q460" s="280">
        <f t="shared" si="276"/>
        <v>0</v>
      </c>
      <c r="R460" s="280">
        <f t="shared" si="276"/>
        <v>0</v>
      </c>
      <c r="S460" s="280">
        <f t="shared" si="276"/>
        <v>0</v>
      </c>
      <c r="T460" s="280">
        <f t="shared" si="276"/>
        <v>0</v>
      </c>
      <c r="U460" s="280">
        <f t="shared" si="276"/>
        <v>0</v>
      </c>
      <c r="V460" s="280">
        <f t="shared" si="276"/>
        <v>0</v>
      </c>
      <c r="W460" s="280">
        <f t="shared" si="276"/>
        <v>0</v>
      </c>
      <c r="X460" s="280">
        <f t="shared" si="276"/>
        <v>0</v>
      </c>
      <c r="Y460" s="280">
        <f t="shared" si="276"/>
        <v>0</v>
      </c>
      <c r="Z460" s="280">
        <f t="shared" ref="Z460:BP465" si="277">SUMIF($D$9:$D$401,$D460,Z$9:Z$401)</f>
        <v>0</v>
      </c>
      <c r="AA460" s="280">
        <f t="shared" si="277"/>
        <v>0</v>
      </c>
      <c r="AB460" s="280">
        <f t="shared" si="277"/>
        <v>0</v>
      </c>
      <c r="AC460" s="280">
        <f t="shared" si="277"/>
        <v>0</v>
      </c>
      <c r="AD460" s="280">
        <f t="shared" si="277"/>
        <v>0</v>
      </c>
      <c r="AE460" s="280">
        <f t="shared" si="277"/>
        <v>0</v>
      </c>
      <c r="AF460" s="280">
        <f t="shared" si="277"/>
        <v>0</v>
      </c>
      <c r="AG460" s="280">
        <f t="shared" si="277"/>
        <v>0</v>
      </c>
      <c r="AH460" s="280">
        <f t="shared" si="277"/>
        <v>0</v>
      </c>
      <c r="AI460" s="280">
        <f t="shared" si="277"/>
        <v>0</v>
      </c>
      <c r="AJ460" s="280">
        <f t="shared" si="277"/>
        <v>0</v>
      </c>
      <c r="AK460" s="280">
        <f t="shared" si="277"/>
        <v>0</v>
      </c>
      <c r="AL460" s="280">
        <f t="shared" si="277"/>
        <v>0</v>
      </c>
      <c r="AM460" s="280">
        <f t="shared" si="277"/>
        <v>0</v>
      </c>
      <c r="AN460" s="280">
        <f t="shared" si="277"/>
        <v>0</v>
      </c>
      <c r="AO460" s="280">
        <f t="shared" si="277"/>
        <v>0</v>
      </c>
      <c r="AP460" s="280">
        <f t="shared" si="277"/>
        <v>0</v>
      </c>
      <c r="AQ460" s="280">
        <f t="shared" si="277"/>
        <v>0</v>
      </c>
      <c r="AR460" s="280">
        <f t="shared" si="277"/>
        <v>0</v>
      </c>
      <c r="AS460" s="280">
        <f t="shared" si="277"/>
        <v>0</v>
      </c>
      <c r="AT460" s="280">
        <f t="shared" si="277"/>
        <v>0</v>
      </c>
      <c r="AU460" s="280">
        <f t="shared" si="277"/>
        <v>0</v>
      </c>
      <c r="AV460" s="280">
        <f t="shared" si="277"/>
        <v>0</v>
      </c>
      <c r="AW460" s="280">
        <f t="shared" si="277"/>
        <v>0</v>
      </c>
      <c r="AX460" s="280">
        <f t="shared" si="277"/>
        <v>0</v>
      </c>
      <c r="AY460" s="280">
        <f t="shared" si="277"/>
        <v>0</v>
      </c>
      <c r="AZ460" s="280">
        <f t="shared" si="277"/>
        <v>0</v>
      </c>
      <c r="BA460" s="280">
        <f t="shared" si="277"/>
        <v>0</v>
      </c>
      <c r="BB460" s="280">
        <f t="shared" si="277"/>
        <v>0</v>
      </c>
      <c r="BC460" s="280">
        <f t="shared" si="277"/>
        <v>0</v>
      </c>
      <c r="BD460" s="280">
        <f t="shared" si="277"/>
        <v>0</v>
      </c>
      <c r="BE460" s="280">
        <f t="shared" si="277"/>
        <v>0</v>
      </c>
      <c r="BF460" s="280">
        <f t="shared" si="277"/>
        <v>0</v>
      </c>
      <c r="BG460" s="280">
        <f t="shared" si="277"/>
        <v>0</v>
      </c>
      <c r="BH460" s="280">
        <f t="shared" si="277"/>
        <v>0</v>
      </c>
      <c r="BI460" s="280">
        <f t="shared" si="277"/>
        <v>0</v>
      </c>
      <c r="BJ460" s="280">
        <f t="shared" si="277"/>
        <v>0</v>
      </c>
      <c r="BK460" s="280">
        <f t="shared" si="277"/>
        <v>0</v>
      </c>
      <c r="BL460" s="280">
        <f t="shared" si="277"/>
        <v>0</v>
      </c>
      <c r="BM460" s="280">
        <f t="shared" si="277"/>
        <v>0</v>
      </c>
      <c r="BN460" s="280">
        <f t="shared" si="277"/>
        <v>0</v>
      </c>
      <c r="BO460" s="280">
        <f t="shared" si="277"/>
        <v>0</v>
      </c>
      <c r="BP460" s="280">
        <f t="shared" si="277"/>
        <v>0</v>
      </c>
    </row>
    <row r="461" spans="4:87" ht="12.95" hidden="1" customHeight="1" outlineLevel="2" x14ac:dyDescent="0.2">
      <c r="D461" s="264" t="s">
        <v>135</v>
      </c>
      <c r="E461" s="264"/>
      <c r="F461" s="305"/>
      <c r="G461" s="296"/>
      <c r="J461" s="280">
        <f t="shared" si="276"/>
        <v>0</v>
      </c>
      <c r="K461" s="280">
        <f t="shared" si="276"/>
        <v>0</v>
      </c>
      <c r="L461" s="280">
        <f t="shared" si="276"/>
        <v>0</v>
      </c>
      <c r="M461" s="280">
        <f t="shared" si="276"/>
        <v>0</v>
      </c>
      <c r="N461" s="280">
        <f t="shared" si="276"/>
        <v>0</v>
      </c>
      <c r="O461" s="280">
        <f t="shared" si="276"/>
        <v>0</v>
      </c>
      <c r="P461" s="280">
        <f t="shared" si="276"/>
        <v>0</v>
      </c>
      <c r="Q461" s="280">
        <f t="shared" si="276"/>
        <v>0</v>
      </c>
      <c r="R461" s="280">
        <f t="shared" si="276"/>
        <v>0</v>
      </c>
      <c r="S461" s="280">
        <f t="shared" si="276"/>
        <v>0</v>
      </c>
      <c r="T461" s="280">
        <f t="shared" si="276"/>
        <v>0</v>
      </c>
      <c r="U461" s="280">
        <f t="shared" si="276"/>
        <v>0</v>
      </c>
      <c r="V461" s="280">
        <f t="shared" si="276"/>
        <v>0</v>
      </c>
      <c r="W461" s="280">
        <f t="shared" si="276"/>
        <v>0</v>
      </c>
      <c r="X461" s="280">
        <f t="shared" si="276"/>
        <v>0</v>
      </c>
      <c r="Y461" s="280">
        <f t="shared" si="276"/>
        <v>0</v>
      </c>
      <c r="Z461" s="280">
        <f t="shared" si="277"/>
        <v>0</v>
      </c>
      <c r="AA461" s="280">
        <f t="shared" si="277"/>
        <v>0</v>
      </c>
      <c r="AB461" s="280">
        <f t="shared" si="277"/>
        <v>0</v>
      </c>
      <c r="AC461" s="280">
        <f t="shared" si="277"/>
        <v>0</v>
      </c>
      <c r="AD461" s="280">
        <f t="shared" si="277"/>
        <v>0</v>
      </c>
      <c r="AE461" s="280">
        <f t="shared" si="277"/>
        <v>0</v>
      </c>
      <c r="AF461" s="280">
        <f t="shared" si="277"/>
        <v>0</v>
      </c>
      <c r="AG461" s="280">
        <f t="shared" si="277"/>
        <v>0</v>
      </c>
      <c r="AH461" s="280">
        <f t="shared" si="277"/>
        <v>0</v>
      </c>
      <c r="AI461" s="280">
        <f t="shared" si="277"/>
        <v>0</v>
      </c>
      <c r="AJ461" s="280">
        <f t="shared" si="277"/>
        <v>0</v>
      </c>
      <c r="AK461" s="280">
        <f t="shared" si="277"/>
        <v>0</v>
      </c>
      <c r="AL461" s="280">
        <f t="shared" si="277"/>
        <v>0</v>
      </c>
      <c r="AM461" s="280">
        <f t="shared" si="277"/>
        <v>0</v>
      </c>
      <c r="AN461" s="280">
        <f t="shared" si="277"/>
        <v>0</v>
      </c>
      <c r="AO461" s="280">
        <f t="shared" si="277"/>
        <v>0</v>
      </c>
      <c r="AP461" s="280">
        <f t="shared" si="277"/>
        <v>0</v>
      </c>
      <c r="AQ461" s="280">
        <f t="shared" si="277"/>
        <v>0</v>
      </c>
      <c r="AR461" s="280">
        <f t="shared" si="277"/>
        <v>0</v>
      </c>
      <c r="AS461" s="280">
        <f t="shared" si="277"/>
        <v>0</v>
      </c>
      <c r="AT461" s="280">
        <f t="shared" si="277"/>
        <v>0</v>
      </c>
      <c r="AU461" s="280">
        <f t="shared" si="277"/>
        <v>0</v>
      </c>
      <c r="AV461" s="280">
        <f t="shared" si="277"/>
        <v>0</v>
      </c>
      <c r="AW461" s="280">
        <f t="shared" si="277"/>
        <v>0</v>
      </c>
      <c r="AX461" s="280">
        <f t="shared" si="277"/>
        <v>0</v>
      </c>
      <c r="AY461" s="280">
        <f t="shared" si="277"/>
        <v>0</v>
      </c>
      <c r="AZ461" s="280">
        <f t="shared" si="277"/>
        <v>0</v>
      </c>
      <c r="BA461" s="280">
        <f t="shared" si="277"/>
        <v>0</v>
      </c>
      <c r="BB461" s="280">
        <f t="shared" si="277"/>
        <v>0</v>
      </c>
      <c r="BC461" s="280">
        <f t="shared" si="277"/>
        <v>0</v>
      </c>
      <c r="BD461" s="280">
        <f t="shared" si="277"/>
        <v>0</v>
      </c>
      <c r="BE461" s="280">
        <f t="shared" si="277"/>
        <v>0</v>
      </c>
      <c r="BF461" s="280">
        <f t="shared" si="277"/>
        <v>0</v>
      </c>
      <c r="BG461" s="280">
        <f t="shared" si="277"/>
        <v>0</v>
      </c>
      <c r="BH461" s="280">
        <f t="shared" si="277"/>
        <v>0</v>
      </c>
      <c r="BI461" s="280">
        <f t="shared" si="277"/>
        <v>0</v>
      </c>
      <c r="BJ461" s="280">
        <f t="shared" si="277"/>
        <v>0</v>
      </c>
      <c r="BK461" s="280">
        <f t="shared" si="277"/>
        <v>0</v>
      </c>
      <c r="BL461" s="280">
        <f t="shared" si="277"/>
        <v>0</v>
      </c>
      <c r="BM461" s="280">
        <f t="shared" si="277"/>
        <v>0</v>
      </c>
      <c r="BN461" s="280">
        <f t="shared" si="277"/>
        <v>0</v>
      </c>
      <c r="BO461" s="280">
        <f t="shared" si="277"/>
        <v>0</v>
      </c>
      <c r="BP461" s="280">
        <f t="shared" si="277"/>
        <v>0</v>
      </c>
    </row>
    <row r="462" spans="4:87" ht="12.95" hidden="1" customHeight="1" outlineLevel="2" x14ac:dyDescent="0.2">
      <c r="D462" s="264" t="s">
        <v>136</v>
      </c>
      <c r="E462" s="264"/>
      <c r="F462" s="305"/>
      <c r="G462" s="296"/>
      <c r="J462" s="280">
        <f t="shared" si="276"/>
        <v>0</v>
      </c>
      <c r="K462" s="280">
        <f t="shared" si="276"/>
        <v>0</v>
      </c>
      <c r="L462" s="280">
        <f t="shared" si="276"/>
        <v>0</v>
      </c>
      <c r="M462" s="280">
        <f t="shared" si="276"/>
        <v>0</v>
      </c>
      <c r="N462" s="280">
        <f t="shared" si="276"/>
        <v>0</v>
      </c>
      <c r="O462" s="280">
        <f t="shared" si="276"/>
        <v>0</v>
      </c>
      <c r="P462" s="280">
        <f t="shared" si="276"/>
        <v>0</v>
      </c>
      <c r="Q462" s="280">
        <f t="shared" si="276"/>
        <v>0</v>
      </c>
      <c r="R462" s="280">
        <f t="shared" si="276"/>
        <v>0</v>
      </c>
      <c r="S462" s="280">
        <f t="shared" si="276"/>
        <v>0</v>
      </c>
      <c r="T462" s="280">
        <f t="shared" si="276"/>
        <v>0</v>
      </c>
      <c r="U462" s="280">
        <f t="shared" si="276"/>
        <v>0</v>
      </c>
      <c r="V462" s="280">
        <f t="shared" si="276"/>
        <v>0</v>
      </c>
      <c r="W462" s="280">
        <f t="shared" si="276"/>
        <v>0</v>
      </c>
      <c r="X462" s="280">
        <f t="shared" si="276"/>
        <v>0</v>
      </c>
      <c r="Y462" s="280">
        <f t="shared" si="276"/>
        <v>0</v>
      </c>
      <c r="Z462" s="280">
        <f t="shared" si="277"/>
        <v>0</v>
      </c>
      <c r="AA462" s="280">
        <f t="shared" si="277"/>
        <v>0</v>
      </c>
      <c r="AB462" s="280">
        <f t="shared" si="277"/>
        <v>0</v>
      </c>
      <c r="AC462" s="280">
        <f t="shared" si="277"/>
        <v>0</v>
      </c>
      <c r="AD462" s="280">
        <f t="shared" si="277"/>
        <v>0</v>
      </c>
      <c r="AE462" s="280">
        <f t="shared" si="277"/>
        <v>0</v>
      </c>
      <c r="AF462" s="280">
        <f t="shared" si="277"/>
        <v>0</v>
      </c>
      <c r="AG462" s="280">
        <f t="shared" si="277"/>
        <v>0</v>
      </c>
      <c r="AH462" s="280">
        <f t="shared" si="277"/>
        <v>0</v>
      </c>
      <c r="AI462" s="280">
        <f t="shared" si="277"/>
        <v>0</v>
      </c>
      <c r="AJ462" s="280">
        <f t="shared" si="277"/>
        <v>0</v>
      </c>
      <c r="AK462" s="280">
        <f t="shared" si="277"/>
        <v>0</v>
      </c>
      <c r="AL462" s="280">
        <f t="shared" si="277"/>
        <v>0</v>
      </c>
      <c r="AM462" s="280">
        <f t="shared" si="277"/>
        <v>0</v>
      </c>
      <c r="AN462" s="280">
        <f t="shared" si="277"/>
        <v>0</v>
      </c>
      <c r="AO462" s="280">
        <f t="shared" si="277"/>
        <v>0</v>
      </c>
      <c r="AP462" s="280">
        <f t="shared" si="277"/>
        <v>0</v>
      </c>
      <c r="AQ462" s="280">
        <f t="shared" si="277"/>
        <v>0</v>
      </c>
      <c r="AR462" s="280">
        <f t="shared" si="277"/>
        <v>0</v>
      </c>
      <c r="AS462" s="280">
        <f t="shared" si="277"/>
        <v>0</v>
      </c>
      <c r="AT462" s="280">
        <f t="shared" si="277"/>
        <v>0</v>
      </c>
      <c r="AU462" s="280">
        <f t="shared" si="277"/>
        <v>0</v>
      </c>
      <c r="AV462" s="280">
        <f t="shared" si="277"/>
        <v>0</v>
      </c>
      <c r="AW462" s="280">
        <f t="shared" si="277"/>
        <v>0</v>
      </c>
      <c r="AX462" s="280">
        <f t="shared" si="277"/>
        <v>0</v>
      </c>
      <c r="AY462" s="280">
        <f t="shared" si="277"/>
        <v>0</v>
      </c>
      <c r="AZ462" s="280">
        <f t="shared" si="277"/>
        <v>0</v>
      </c>
      <c r="BA462" s="280">
        <f t="shared" si="277"/>
        <v>0</v>
      </c>
      <c r="BB462" s="280">
        <f t="shared" si="277"/>
        <v>0</v>
      </c>
      <c r="BC462" s="280">
        <f t="shared" si="277"/>
        <v>0</v>
      </c>
      <c r="BD462" s="280">
        <f t="shared" si="277"/>
        <v>0</v>
      </c>
      <c r="BE462" s="280">
        <f t="shared" si="277"/>
        <v>0</v>
      </c>
      <c r="BF462" s="280">
        <f t="shared" si="277"/>
        <v>0</v>
      </c>
      <c r="BG462" s="280">
        <f t="shared" si="277"/>
        <v>0</v>
      </c>
      <c r="BH462" s="280">
        <f t="shared" si="277"/>
        <v>0</v>
      </c>
      <c r="BI462" s="280">
        <f t="shared" si="277"/>
        <v>0</v>
      </c>
      <c r="BJ462" s="280">
        <f t="shared" si="277"/>
        <v>0</v>
      </c>
      <c r="BK462" s="280">
        <f t="shared" si="277"/>
        <v>0</v>
      </c>
      <c r="BL462" s="280">
        <f t="shared" si="277"/>
        <v>0</v>
      </c>
      <c r="BM462" s="280">
        <f t="shared" si="277"/>
        <v>0</v>
      </c>
      <c r="BN462" s="280">
        <f t="shared" si="277"/>
        <v>0</v>
      </c>
      <c r="BO462" s="280">
        <f t="shared" si="277"/>
        <v>0</v>
      </c>
      <c r="BP462" s="280">
        <f t="shared" si="277"/>
        <v>0</v>
      </c>
    </row>
    <row r="463" spans="4:87" ht="12" hidden="1" customHeight="1" outlineLevel="1" collapsed="1" x14ac:dyDescent="0.2">
      <c r="D463" s="264" t="s">
        <v>61</v>
      </c>
      <c r="E463" s="264"/>
      <c r="F463" s="306">
        <f>AG402+AH402+AI402</f>
        <v>0</v>
      </c>
      <c r="G463" s="306">
        <f>BC402+BD402+BE402</f>
        <v>0</v>
      </c>
      <c r="J463" s="280">
        <f t="shared" si="276"/>
        <v>76.45</v>
      </c>
      <c r="K463" s="280">
        <f t="shared" si="276"/>
        <v>0</v>
      </c>
      <c r="L463" s="280">
        <f t="shared" si="276"/>
        <v>27.5</v>
      </c>
      <c r="M463" s="280">
        <f t="shared" si="276"/>
        <v>90</v>
      </c>
      <c r="N463" s="280">
        <f t="shared" si="276"/>
        <v>0</v>
      </c>
      <c r="O463" s="280">
        <f t="shared" si="276"/>
        <v>117.5</v>
      </c>
      <c r="P463" s="280">
        <f t="shared" si="276"/>
        <v>76.45</v>
      </c>
      <c r="Q463" s="280">
        <f t="shared" si="276"/>
        <v>0</v>
      </c>
      <c r="R463" s="280">
        <f t="shared" si="276"/>
        <v>27.5</v>
      </c>
      <c r="S463" s="280">
        <f t="shared" si="276"/>
        <v>70</v>
      </c>
      <c r="T463" s="280">
        <f t="shared" si="276"/>
        <v>173.95</v>
      </c>
      <c r="U463" s="280">
        <f t="shared" si="276"/>
        <v>20</v>
      </c>
      <c r="V463" s="280">
        <f t="shared" si="276"/>
        <v>0</v>
      </c>
      <c r="W463" s="280">
        <f t="shared" si="276"/>
        <v>0</v>
      </c>
      <c r="X463" s="280">
        <f t="shared" si="276"/>
        <v>0</v>
      </c>
      <c r="Y463" s="280">
        <f t="shared" si="276"/>
        <v>0</v>
      </c>
      <c r="Z463" s="280">
        <f t="shared" si="277"/>
        <v>0</v>
      </c>
      <c r="AA463" s="280">
        <f t="shared" si="277"/>
        <v>0</v>
      </c>
      <c r="AB463" s="280">
        <f t="shared" si="277"/>
        <v>0</v>
      </c>
      <c r="AC463" s="280">
        <f t="shared" si="277"/>
        <v>0</v>
      </c>
      <c r="AD463" s="280">
        <f t="shared" si="277"/>
        <v>0</v>
      </c>
      <c r="AE463" s="280">
        <f t="shared" si="277"/>
        <v>0</v>
      </c>
      <c r="AF463" s="280">
        <f t="shared" si="277"/>
        <v>-27.5</v>
      </c>
      <c r="AG463" s="280">
        <f t="shared" si="277"/>
        <v>0</v>
      </c>
      <c r="AH463" s="280">
        <f t="shared" si="277"/>
        <v>0</v>
      </c>
      <c r="AI463" s="280">
        <f t="shared" si="277"/>
        <v>0</v>
      </c>
      <c r="AJ463" s="280">
        <f t="shared" si="277"/>
        <v>0</v>
      </c>
      <c r="AK463" s="280">
        <f t="shared" si="277"/>
        <v>-90</v>
      </c>
      <c r="AL463" s="280">
        <f t="shared" si="277"/>
        <v>0</v>
      </c>
      <c r="AM463" s="280">
        <f t="shared" si="277"/>
        <v>0</v>
      </c>
      <c r="AN463" s="280">
        <f t="shared" si="277"/>
        <v>117.5</v>
      </c>
      <c r="AO463" s="280">
        <f t="shared" si="277"/>
        <v>117.5</v>
      </c>
      <c r="AP463" s="280">
        <f t="shared" si="277"/>
        <v>117.5</v>
      </c>
      <c r="AQ463" s="280">
        <f t="shared" si="277"/>
        <v>117.5</v>
      </c>
      <c r="AR463" s="280">
        <f t="shared" si="277"/>
        <v>0</v>
      </c>
      <c r="AS463" s="280">
        <f t="shared" si="277"/>
        <v>56.38073</v>
      </c>
      <c r="AT463" s="280">
        <f t="shared" si="277"/>
        <v>0</v>
      </c>
      <c r="AU463" s="280">
        <f t="shared" si="277"/>
        <v>19.82968</v>
      </c>
      <c r="AV463" s="280">
        <f t="shared" si="277"/>
        <v>76.210409999999996</v>
      </c>
      <c r="AW463" s="280">
        <f t="shared" si="277"/>
        <v>-0.23958999999999708</v>
      </c>
      <c r="AX463" s="280">
        <f t="shared" si="277"/>
        <v>0</v>
      </c>
      <c r="AY463" s="280">
        <f t="shared" si="277"/>
        <v>0</v>
      </c>
      <c r="AZ463" s="280">
        <f t="shared" si="277"/>
        <v>0</v>
      </c>
      <c r="BA463" s="280">
        <f t="shared" si="277"/>
        <v>0</v>
      </c>
      <c r="BB463" s="280">
        <f t="shared" si="277"/>
        <v>0</v>
      </c>
      <c r="BC463" s="280">
        <f t="shared" si="277"/>
        <v>0</v>
      </c>
      <c r="BD463" s="280">
        <f t="shared" si="277"/>
        <v>0</v>
      </c>
      <c r="BE463" s="280">
        <f t="shared" si="277"/>
        <v>0</v>
      </c>
      <c r="BF463" s="280">
        <f t="shared" si="277"/>
        <v>0</v>
      </c>
      <c r="BG463" s="280">
        <f t="shared" si="277"/>
        <v>-27.5</v>
      </c>
      <c r="BH463" s="280">
        <f t="shared" si="277"/>
        <v>0</v>
      </c>
      <c r="BI463" s="280">
        <f t="shared" si="277"/>
        <v>0</v>
      </c>
      <c r="BJ463" s="280">
        <f t="shared" si="277"/>
        <v>0</v>
      </c>
      <c r="BK463" s="280">
        <f t="shared" si="277"/>
        <v>0</v>
      </c>
      <c r="BL463" s="280">
        <f t="shared" si="277"/>
        <v>-70</v>
      </c>
      <c r="BM463" s="280">
        <f t="shared" si="277"/>
        <v>76.210409999999996</v>
      </c>
      <c r="BN463" s="280">
        <f t="shared" si="277"/>
        <v>-97.739589999999993</v>
      </c>
      <c r="BO463" s="280">
        <f t="shared" si="277"/>
        <v>117.5</v>
      </c>
      <c r="BP463" s="280">
        <f t="shared" si="277"/>
        <v>97.5</v>
      </c>
    </row>
    <row r="464" spans="4:87" ht="12" hidden="1" customHeight="1" outlineLevel="2" x14ac:dyDescent="0.2">
      <c r="D464" s="264" t="s">
        <v>137</v>
      </c>
      <c r="E464" s="264"/>
      <c r="F464" s="296"/>
      <c r="G464" s="296"/>
      <c r="J464" s="280">
        <f t="shared" si="276"/>
        <v>0</v>
      </c>
      <c r="K464" s="280">
        <f t="shared" si="276"/>
        <v>0</v>
      </c>
      <c r="L464" s="280">
        <f t="shared" si="276"/>
        <v>0</v>
      </c>
      <c r="M464" s="280">
        <f t="shared" si="276"/>
        <v>0</v>
      </c>
      <c r="N464" s="280">
        <f t="shared" si="276"/>
        <v>0</v>
      </c>
      <c r="O464" s="280">
        <f t="shared" si="276"/>
        <v>0</v>
      </c>
      <c r="P464" s="280">
        <f t="shared" si="276"/>
        <v>0</v>
      </c>
      <c r="Q464" s="280">
        <f t="shared" si="276"/>
        <v>0</v>
      </c>
      <c r="R464" s="280">
        <f t="shared" si="276"/>
        <v>0</v>
      </c>
      <c r="S464" s="280">
        <f t="shared" si="276"/>
        <v>0</v>
      </c>
      <c r="T464" s="280">
        <f t="shared" si="276"/>
        <v>0</v>
      </c>
      <c r="U464" s="280">
        <f t="shared" si="276"/>
        <v>0</v>
      </c>
      <c r="V464" s="280">
        <f t="shared" si="276"/>
        <v>0</v>
      </c>
      <c r="W464" s="280">
        <f t="shared" si="276"/>
        <v>0</v>
      </c>
      <c r="X464" s="280">
        <f t="shared" si="276"/>
        <v>0</v>
      </c>
      <c r="Y464" s="280">
        <f t="shared" si="276"/>
        <v>0</v>
      </c>
      <c r="Z464" s="280">
        <f t="shared" si="277"/>
        <v>0</v>
      </c>
      <c r="AA464" s="280">
        <f t="shared" si="277"/>
        <v>0</v>
      </c>
      <c r="AB464" s="280">
        <f t="shared" si="277"/>
        <v>0</v>
      </c>
      <c r="AC464" s="280">
        <f t="shared" si="277"/>
        <v>0</v>
      </c>
      <c r="AD464" s="280">
        <f t="shared" si="277"/>
        <v>0</v>
      </c>
      <c r="AE464" s="280">
        <f t="shared" si="277"/>
        <v>0</v>
      </c>
      <c r="AF464" s="280">
        <f t="shared" si="277"/>
        <v>0</v>
      </c>
      <c r="AG464" s="280">
        <f t="shared" si="277"/>
        <v>0</v>
      </c>
      <c r="AH464" s="280">
        <f t="shared" si="277"/>
        <v>0</v>
      </c>
      <c r="AI464" s="280">
        <f t="shared" si="277"/>
        <v>0</v>
      </c>
      <c r="AJ464" s="280">
        <f t="shared" si="277"/>
        <v>0</v>
      </c>
      <c r="AK464" s="280">
        <f t="shared" si="277"/>
        <v>0</v>
      </c>
      <c r="AL464" s="280">
        <f t="shared" si="277"/>
        <v>0</v>
      </c>
      <c r="AM464" s="280">
        <f t="shared" si="277"/>
        <v>0</v>
      </c>
      <c r="AN464" s="280">
        <f t="shared" si="277"/>
        <v>0</v>
      </c>
      <c r="AO464" s="280">
        <f t="shared" si="277"/>
        <v>0</v>
      </c>
      <c r="AP464" s="280">
        <f t="shared" si="277"/>
        <v>0</v>
      </c>
      <c r="AQ464" s="280">
        <f t="shared" si="277"/>
        <v>0</v>
      </c>
      <c r="AR464" s="280">
        <f t="shared" si="277"/>
        <v>0</v>
      </c>
      <c r="AS464" s="280">
        <f t="shared" si="277"/>
        <v>0</v>
      </c>
      <c r="AT464" s="280">
        <f t="shared" si="277"/>
        <v>0</v>
      </c>
      <c r="AU464" s="280">
        <f t="shared" si="277"/>
        <v>0</v>
      </c>
      <c r="AV464" s="280">
        <f t="shared" si="277"/>
        <v>0</v>
      </c>
      <c r="AW464" s="280">
        <f t="shared" si="277"/>
        <v>0</v>
      </c>
      <c r="AX464" s="280">
        <f t="shared" si="277"/>
        <v>0</v>
      </c>
      <c r="AY464" s="280">
        <f t="shared" si="277"/>
        <v>0</v>
      </c>
      <c r="AZ464" s="280">
        <f t="shared" si="277"/>
        <v>0</v>
      </c>
      <c r="BA464" s="280">
        <f t="shared" si="277"/>
        <v>0</v>
      </c>
      <c r="BB464" s="280">
        <f t="shared" si="277"/>
        <v>0</v>
      </c>
      <c r="BC464" s="280">
        <f t="shared" si="277"/>
        <v>0</v>
      </c>
      <c r="BD464" s="280">
        <f t="shared" si="277"/>
        <v>0</v>
      </c>
      <c r="BE464" s="280">
        <f t="shared" si="277"/>
        <v>0</v>
      </c>
      <c r="BF464" s="280">
        <f t="shared" si="277"/>
        <v>0</v>
      </c>
      <c r="BG464" s="280">
        <f t="shared" si="277"/>
        <v>0</v>
      </c>
      <c r="BH464" s="280">
        <f t="shared" si="277"/>
        <v>0</v>
      </c>
      <c r="BI464" s="280">
        <f t="shared" si="277"/>
        <v>0</v>
      </c>
      <c r="BJ464" s="280">
        <f t="shared" si="277"/>
        <v>0</v>
      </c>
      <c r="BK464" s="280">
        <f t="shared" si="277"/>
        <v>0</v>
      </c>
      <c r="BL464" s="280">
        <f t="shared" si="277"/>
        <v>0</v>
      </c>
      <c r="BM464" s="280">
        <f t="shared" si="277"/>
        <v>0</v>
      </c>
      <c r="BN464" s="280">
        <f t="shared" si="277"/>
        <v>0</v>
      </c>
      <c r="BO464" s="280">
        <f t="shared" si="277"/>
        <v>0</v>
      </c>
      <c r="BP464" s="280">
        <f t="shared" si="277"/>
        <v>0</v>
      </c>
    </row>
    <row r="465" spans="4:68" ht="12" hidden="1" customHeight="1" outlineLevel="2" x14ac:dyDescent="0.2">
      <c r="D465" s="264" t="s">
        <v>138</v>
      </c>
      <c r="E465" s="264"/>
      <c r="F465" s="296"/>
      <c r="G465" s="296"/>
      <c r="J465" s="280">
        <f t="shared" si="276"/>
        <v>0</v>
      </c>
      <c r="K465" s="280">
        <f t="shared" si="276"/>
        <v>0</v>
      </c>
      <c r="L465" s="280">
        <f t="shared" si="276"/>
        <v>0</v>
      </c>
      <c r="M465" s="280">
        <f t="shared" si="276"/>
        <v>0</v>
      </c>
      <c r="N465" s="280">
        <f t="shared" si="276"/>
        <v>0</v>
      </c>
      <c r="O465" s="280">
        <f t="shared" si="276"/>
        <v>0</v>
      </c>
      <c r="P465" s="280">
        <f t="shared" si="276"/>
        <v>0</v>
      </c>
      <c r="Q465" s="280">
        <f t="shared" si="276"/>
        <v>0</v>
      </c>
      <c r="R465" s="280">
        <f t="shared" si="276"/>
        <v>0</v>
      </c>
      <c r="S465" s="280">
        <f t="shared" si="276"/>
        <v>0</v>
      </c>
      <c r="T465" s="280">
        <f t="shared" si="276"/>
        <v>0</v>
      </c>
      <c r="U465" s="280">
        <f t="shared" si="276"/>
        <v>0</v>
      </c>
      <c r="V465" s="280">
        <f t="shared" si="276"/>
        <v>0</v>
      </c>
      <c r="W465" s="280">
        <f t="shared" si="276"/>
        <v>0</v>
      </c>
      <c r="X465" s="280">
        <f t="shared" si="276"/>
        <v>0</v>
      </c>
      <c r="Y465" s="280">
        <f t="shared" si="276"/>
        <v>0</v>
      </c>
      <c r="Z465" s="280">
        <f t="shared" si="277"/>
        <v>0</v>
      </c>
      <c r="AA465" s="280">
        <f t="shared" si="277"/>
        <v>0</v>
      </c>
      <c r="AB465" s="280">
        <f t="shared" si="277"/>
        <v>0</v>
      </c>
      <c r="AC465" s="280">
        <f t="shared" si="277"/>
        <v>0</v>
      </c>
      <c r="AD465" s="280">
        <f t="shared" si="277"/>
        <v>0</v>
      </c>
      <c r="AE465" s="280">
        <f t="shared" si="277"/>
        <v>0</v>
      </c>
      <c r="AF465" s="280">
        <f t="shared" si="277"/>
        <v>0</v>
      </c>
      <c r="AG465" s="280">
        <f t="shared" si="277"/>
        <v>0</v>
      </c>
      <c r="AH465" s="280">
        <f t="shared" si="277"/>
        <v>0</v>
      </c>
      <c r="AI465" s="280">
        <f t="shared" si="277"/>
        <v>0</v>
      </c>
      <c r="AJ465" s="280">
        <f t="shared" si="277"/>
        <v>0</v>
      </c>
      <c r="AK465" s="280">
        <f t="shared" si="277"/>
        <v>0</v>
      </c>
      <c r="AL465" s="280">
        <f t="shared" si="277"/>
        <v>0</v>
      </c>
      <c r="AM465" s="280">
        <f t="shared" si="277"/>
        <v>0</v>
      </c>
      <c r="AN465" s="280">
        <f t="shared" si="277"/>
        <v>0</v>
      </c>
      <c r="AO465" s="280">
        <f t="shared" si="277"/>
        <v>0</v>
      </c>
      <c r="AP465" s="280">
        <f t="shared" si="277"/>
        <v>0</v>
      </c>
      <c r="AQ465" s="280">
        <f t="shared" si="277"/>
        <v>0</v>
      </c>
      <c r="AR465" s="280">
        <f t="shared" si="277"/>
        <v>0</v>
      </c>
      <c r="AS465" s="280">
        <f t="shared" si="277"/>
        <v>0</v>
      </c>
      <c r="AT465" s="280">
        <f t="shared" si="277"/>
        <v>0</v>
      </c>
      <c r="AU465" s="280">
        <f t="shared" si="277"/>
        <v>0</v>
      </c>
      <c r="AV465" s="280">
        <f t="shared" si="277"/>
        <v>0</v>
      </c>
      <c r="AW465" s="280">
        <f t="shared" si="277"/>
        <v>0</v>
      </c>
      <c r="AX465" s="280">
        <f t="shared" si="277"/>
        <v>0</v>
      </c>
      <c r="AY465" s="280">
        <f t="shared" si="277"/>
        <v>0</v>
      </c>
      <c r="AZ465" s="280">
        <f t="shared" si="277"/>
        <v>0</v>
      </c>
      <c r="BA465" s="280">
        <f t="shared" si="277"/>
        <v>0</v>
      </c>
      <c r="BB465" s="280">
        <f t="shared" si="277"/>
        <v>0</v>
      </c>
      <c r="BC465" s="280">
        <f t="shared" si="277"/>
        <v>0</v>
      </c>
      <c r="BD465" s="280">
        <f t="shared" si="277"/>
        <v>0</v>
      </c>
      <c r="BE465" s="280">
        <f t="shared" si="277"/>
        <v>0</v>
      </c>
      <c r="BF465" s="280">
        <f t="shared" si="277"/>
        <v>0</v>
      </c>
      <c r="BG465" s="280">
        <f t="shared" si="277"/>
        <v>0</v>
      </c>
      <c r="BH465" s="280">
        <f t="shared" si="277"/>
        <v>0</v>
      </c>
      <c r="BI465" s="280">
        <f t="shared" si="277"/>
        <v>0</v>
      </c>
      <c r="BJ465" s="280">
        <f t="shared" si="277"/>
        <v>0</v>
      </c>
      <c r="BK465" s="280">
        <f t="shared" si="277"/>
        <v>0</v>
      </c>
      <c r="BL465" s="280">
        <f t="shared" si="277"/>
        <v>0</v>
      </c>
      <c r="BM465" s="280">
        <f t="shared" si="277"/>
        <v>0</v>
      </c>
      <c r="BN465" s="280">
        <f>SUMIF($D$9:$D$401,$D465,BN$9:BN$401)</f>
        <v>0</v>
      </c>
      <c r="BO465" s="280">
        <f>SUMIF($D$9:$D$401,$D465,BO$9:BO$401)</f>
        <v>0</v>
      </c>
      <c r="BP465" s="280">
        <f>SUMIF($D$9:$D$401,$D465,BP$9:BP$401)</f>
        <v>0</v>
      </c>
    </row>
    <row r="466" spans="4:68" ht="12" hidden="1" customHeight="1" outlineLevel="2" x14ac:dyDescent="0.2">
      <c r="D466" s="264" t="s">
        <v>139</v>
      </c>
      <c r="E466" s="264"/>
      <c r="F466" s="296"/>
      <c r="G466" s="296"/>
      <c r="J466" s="280">
        <f t="shared" si="276"/>
        <v>0</v>
      </c>
      <c r="K466" s="280">
        <f t="shared" si="276"/>
        <v>0</v>
      </c>
      <c r="L466" s="280">
        <f t="shared" si="276"/>
        <v>0</v>
      </c>
      <c r="M466" s="280">
        <f t="shared" si="276"/>
        <v>0</v>
      </c>
      <c r="N466" s="280">
        <f t="shared" si="276"/>
        <v>0</v>
      </c>
      <c r="O466" s="280">
        <f t="shared" si="276"/>
        <v>0</v>
      </c>
      <c r="P466" s="280">
        <f t="shared" si="276"/>
        <v>0</v>
      </c>
      <c r="Q466" s="280">
        <f t="shared" si="276"/>
        <v>0</v>
      </c>
      <c r="R466" s="280">
        <f t="shared" si="276"/>
        <v>0</v>
      </c>
      <c r="S466" s="280">
        <f t="shared" si="276"/>
        <v>0</v>
      </c>
      <c r="T466" s="280">
        <f t="shared" si="276"/>
        <v>0</v>
      </c>
      <c r="U466" s="280">
        <f t="shared" si="276"/>
        <v>0</v>
      </c>
      <c r="V466" s="280">
        <f t="shared" si="276"/>
        <v>0</v>
      </c>
      <c r="W466" s="280">
        <f t="shared" si="276"/>
        <v>0</v>
      </c>
      <c r="X466" s="280">
        <f t="shared" si="276"/>
        <v>0</v>
      </c>
      <c r="Y466" s="280">
        <f t="shared" si="276"/>
        <v>0</v>
      </c>
      <c r="Z466" s="280">
        <f t="shared" ref="Z466:BP466" si="278">SUMIF($D$9:$D$401,$D466,Z$9:Z$401)</f>
        <v>0</v>
      </c>
      <c r="AA466" s="280">
        <f t="shared" si="278"/>
        <v>0</v>
      </c>
      <c r="AB466" s="280">
        <f t="shared" si="278"/>
        <v>0</v>
      </c>
      <c r="AC466" s="280">
        <f t="shared" si="278"/>
        <v>0</v>
      </c>
      <c r="AD466" s="280">
        <f t="shared" si="278"/>
        <v>0</v>
      </c>
      <c r="AE466" s="280">
        <f t="shared" si="278"/>
        <v>0</v>
      </c>
      <c r="AF466" s="280">
        <f t="shared" si="278"/>
        <v>0</v>
      </c>
      <c r="AG466" s="280">
        <f t="shared" si="278"/>
        <v>0</v>
      </c>
      <c r="AH466" s="280">
        <f t="shared" si="278"/>
        <v>0</v>
      </c>
      <c r="AI466" s="280">
        <f t="shared" si="278"/>
        <v>0</v>
      </c>
      <c r="AJ466" s="280">
        <f t="shared" si="278"/>
        <v>0</v>
      </c>
      <c r="AK466" s="280">
        <f t="shared" si="278"/>
        <v>0</v>
      </c>
      <c r="AL466" s="280">
        <f t="shared" si="278"/>
        <v>0</v>
      </c>
      <c r="AM466" s="280">
        <f t="shared" si="278"/>
        <v>0</v>
      </c>
      <c r="AN466" s="280">
        <f t="shared" si="278"/>
        <v>0</v>
      </c>
      <c r="AO466" s="280">
        <f t="shared" si="278"/>
        <v>0</v>
      </c>
      <c r="AP466" s="280">
        <f t="shared" si="278"/>
        <v>0</v>
      </c>
      <c r="AQ466" s="280">
        <f t="shared" si="278"/>
        <v>0</v>
      </c>
      <c r="AR466" s="280">
        <f t="shared" si="278"/>
        <v>0</v>
      </c>
      <c r="AS466" s="280">
        <f t="shared" si="278"/>
        <v>0</v>
      </c>
      <c r="AT466" s="280">
        <f t="shared" si="278"/>
        <v>0</v>
      </c>
      <c r="AU466" s="280">
        <f t="shared" si="278"/>
        <v>0</v>
      </c>
      <c r="AV466" s="280">
        <f t="shared" si="278"/>
        <v>0</v>
      </c>
      <c r="AW466" s="280">
        <f t="shared" si="278"/>
        <v>0</v>
      </c>
      <c r="AX466" s="280">
        <f t="shared" si="278"/>
        <v>0</v>
      </c>
      <c r="AY466" s="280">
        <f t="shared" si="278"/>
        <v>0</v>
      </c>
      <c r="AZ466" s="280">
        <f t="shared" si="278"/>
        <v>0</v>
      </c>
      <c r="BA466" s="280">
        <f t="shared" si="278"/>
        <v>0</v>
      </c>
      <c r="BB466" s="280">
        <f t="shared" si="278"/>
        <v>0</v>
      </c>
      <c r="BC466" s="280">
        <f t="shared" si="278"/>
        <v>0</v>
      </c>
      <c r="BD466" s="280">
        <f t="shared" si="278"/>
        <v>0</v>
      </c>
      <c r="BE466" s="280">
        <f t="shared" si="278"/>
        <v>0</v>
      </c>
      <c r="BF466" s="280">
        <f t="shared" si="278"/>
        <v>0</v>
      </c>
      <c r="BG466" s="280">
        <f t="shared" si="278"/>
        <v>0</v>
      </c>
      <c r="BH466" s="280">
        <f t="shared" si="278"/>
        <v>0</v>
      </c>
      <c r="BI466" s="280">
        <f t="shared" si="278"/>
        <v>0</v>
      </c>
      <c r="BJ466" s="280">
        <f t="shared" si="278"/>
        <v>0</v>
      </c>
      <c r="BK466" s="280">
        <f t="shared" si="278"/>
        <v>0</v>
      </c>
      <c r="BL466" s="280">
        <f t="shared" si="278"/>
        <v>0</v>
      </c>
      <c r="BM466" s="280">
        <f t="shared" si="278"/>
        <v>0</v>
      </c>
      <c r="BN466" s="280">
        <f t="shared" si="278"/>
        <v>0</v>
      </c>
      <c r="BO466" s="280">
        <f t="shared" si="278"/>
        <v>0</v>
      </c>
      <c r="BP466" s="280">
        <f t="shared" si="278"/>
        <v>0</v>
      </c>
    </row>
    <row r="467" spans="4:68" ht="12.6" hidden="1" customHeight="1" outlineLevel="1" collapsed="1" thickBot="1" x14ac:dyDescent="0.25">
      <c r="D467" s="299" t="s">
        <v>119</v>
      </c>
      <c r="E467" s="300"/>
      <c r="F467" s="299">
        <f>SUM(F460:F466)</f>
        <v>0</v>
      </c>
      <c r="G467" s="307">
        <f>SUM(G460:G466)</f>
        <v>0</v>
      </c>
      <c r="H467" s="299"/>
      <c r="I467" s="299"/>
      <c r="J467" s="292">
        <f>SUM(J460:J466)</f>
        <v>76.45</v>
      </c>
      <c r="K467" s="292">
        <f t="shared" ref="K467:BP467" si="279">SUM(K460:K466)</f>
        <v>0</v>
      </c>
      <c r="L467" s="292">
        <f t="shared" si="279"/>
        <v>27.5</v>
      </c>
      <c r="M467" s="292">
        <f t="shared" si="279"/>
        <v>90</v>
      </c>
      <c r="N467" s="292">
        <f t="shared" si="279"/>
        <v>0</v>
      </c>
      <c r="O467" s="292">
        <f t="shared" si="279"/>
        <v>117.5</v>
      </c>
      <c r="P467" s="292">
        <f t="shared" si="279"/>
        <v>76.45</v>
      </c>
      <c r="Q467" s="292">
        <f t="shared" si="279"/>
        <v>0</v>
      </c>
      <c r="R467" s="292">
        <f t="shared" si="279"/>
        <v>27.5</v>
      </c>
      <c r="S467" s="292">
        <f t="shared" si="279"/>
        <v>70</v>
      </c>
      <c r="T467" s="292">
        <f t="shared" si="279"/>
        <v>173.95</v>
      </c>
      <c r="U467" s="292">
        <f t="shared" si="279"/>
        <v>20</v>
      </c>
      <c r="V467" s="292">
        <f t="shared" si="279"/>
        <v>0</v>
      </c>
      <c r="W467" s="292">
        <f t="shared" si="279"/>
        <v>0</v>
      </c>
      <c r="X467" s="292">
        <f t="shared" si="279"/>
        <v>0</v>
      </c>
      <c r="Y467" s="292">
        <f t="shared" si="279"/>
        <v>0</v>
      </c>
      <c r="Z467" s="292">
        <f t="shared" si="279"/>
        <v>0</v>
      </c>
      <c r="AA467" s="292">
        <f t="shared" si="279"/>
        <v>0</v>
      </c>
      <c r="AB467" s="292">
        <f t="shared" si="279"/>
        <v>0</v>
      </c>
      <c r="AC467" s="292">
        <f t="shared" si="279"/>
        <v>0</v>
      </c>
      <c r="AD467" s="292">
        <f t="shared" si="279"/>
        <v>0</v>
      </c>
      <c r="AE467" s="292">
        <f t="shared" si="279"/>
        <v>0</v>
      </c>
      <c r="AF467" s="292">
        <f t="shared" si="279"/>
        <v>-27.5</v>
      </c>
      <c r="AG467" s="292">
        <f t="shared" si="279"/>
        <v>0</v>
      </c>
      <c r="AH467" s="292">
        <f t="shared" si="279"/>
        <v>0</v>
      </c>
      <c r="AI467" s="292">
        <f t="shared" si="279"/>
        <v>0</v>
      </c>
      <c r="AJ467" s="292">
        <f t="shared" si="279"/>
        <v>0</v>
      </c>
      <c r="AK467" s="292">
        <f t="shared" si="279"/>
        <v>-90</v>
      </c>
      <c r="AL467" s="292">
        <f t="shared" si="279"/>
        <v>0</v>
      </c>
      <c r="AM467" s="292">
        <f t="shared" si="279"/>
        <v>0</v>
      </c>
      <c r="AN467" s="292">
        <f t="shared" si="279"/>
        <v>117.5</v>
      </c>
      <c r="AO467" s="292">
        <f t="shared" si="279"/>
        <v>117.5</v>
      </c>
      <c r="AP467" s="292">
        <f t="shared" si="279"/>
        <v>117.5</v>
      </c>
      <c r="AQ467" s="292">
        <f t="shared" si="279"/>
        <v>117.5</v>
      </c>
      <c r="AR467" s="292">
        <f t="shared" si="279"/>
        <v>0</v>
      </c>
      <c r="AS467" s="292">
        <f t="shared" si="279"/>
        <v>56.38073</v>
      </c>
      <c r="AT467" s="292">
        <f t="shared" si="279"/>
        <v>0</v>
      </c>
      <c r="AU467" s="292">
        <f t="shared" si="279"/>
        <v>19.82968</v>
      </c>
      <c r="AV467" s="292">
        <f t="shared" si="279"/>
        <v>76.210409999999996</v>
      </c>
      <c r="AW467" s="292">
        <f t="shared" si="279"/>
        <v>-0.23958999999999708</v>
      </c>
      <c r="AX467" s="292">
        <f t="shared" si="279"/>
        <v>0</v>
      </c>
      <c r="AY467" s="292">
        <f t="shared" si="279"/>
        <v>0</v>
      </c>
      <c r="AZ467" s="292">
        <f t="shared" si="279"/>
        <v>0</v>
      </c>
      <c r="BA467" s="292">
        <f t="shared" si="279"/>
        <v>0</v>
      </c>
      <c r="BB467" s="292">
        <f t="shared" si="279"/>
        <v>0</v>
      </c>
      <c r="BC467" s="292">
        <f t="shared" si="279"/>
        <v>0</v>
      </c>
      <c r="BD467" s="292">
        <f t="shared" si="279"/>
        <v>0</v>
      </c>
      <c r="BE467" s="292">
        <f t="shared" si="279"/>
        <v>0</v>
      </c>
      <c r="BF467" s="292">
        <f t="shared" si="279"/>
        <v>0</v>
      </c>
      <c r="BG467" s="292">
        <f t="shared" si="279"/>
        <v>-27.5</v>
      </c>
      <c r="BH467" s="292">
        <f t="shared" si="279"/>
        <v>0</v>
      </c>
      <c r="BI467" s="292">
        <f t="shared" si="279"/>
        <v>0</v>
      </c>
      <c r="BJ467" s="292">
        <f t="shared" si="279"/>
        <v>0</v>
      </c>
      <c r="BK467" s="292">
        <f t="shared" si="279"/>
        <v>0</v>
      </c>
      <c r="BL467" s="292">
        <f t="shared" si="279"/>
        <v>-70</v>
      </c>
      <c r="BM467" s="292">
        <f t="shared" si="279"/>
        <v>76.210409999999996</v>
      </c>
      <c r="BN467" s="292">
        <f t="shared" si="279"/>
        <v>-97.739589999999993</v>
      </c>
      <c r="BO467" s="292">
        <f t="shared" si="279"/>
        <v>117.5</v>
      </c>
      <c r="BP467" s="292">
        <f t="shared" si="279"/>
        <v>97.5</v>
      </c>
    </row>
    <row r="468" spans="4:68" ht="12" hidden="1" customHeight="1" outlineLevel="1" x14ac:dyDescent="0.2">
      <c r="D468" s="264"/>
      <c r="E468" s="264"/>
      <c r="J468" s="303">
        <f>J467-J402</f>
        <v>0</v>
      </c>
      <c r="K468" s="303">
        <f t="shared" ref="K468:BP468" si="280">K467-K402</f>
        <v>0</v>
      </c>
      <c r="L468" s="303">
        <f t="shared" si="280"/>
        <v>0</v>
      </c>
      <c r="M468" s="303">
        <f t="shared" si="280"/>
        <v>0</v>
      </c>
      <c r="N468" s="303">
        <f t="shared" si="280"/>
        <v>0</v>
      </c>
      <c r="O468" s="303">
        <f t="shared" si="280"/>
        <v>0</v>
      </c>
      <c r="P468" s="303">
        <f t="shared" si="280"/>
        <v>0</v>
      </c>
      <c r="Q468" s="303">
        <f t="shared" si="280"/>
        <v>0</v>
      </c>
      <c r="R468" s="303">
        <f t="shared" si="280"/>
        <v>0</v>
      </c>
      <c r="S468" s="303">
        <f t="shared" si="280"/>
        <v>0</v>
      </c>
      <c r="T468" s="303">
        <f t="shared" si="280"/>
        <v>0</v>
      </c>
      <c r="U468" s="303">
        <f t="shared" si="280"/>
        <v>0</v>
      </c>
      <c r="V468" s="303">
        <f t="shared" si="280"/>
        <v>0</v>
      </c>
      <c r="W468" s="303">
        <f t="shared" si="280"/>
        <v>0</v>
      </c>
      <c r="X468" s="303">
        <f t="shared" si="280"/>
        <v>0</v>
      </c>
      <c r="Y468" s="303">
        <f t="shared" si="280"/>
        <v>0</v>
      </c>
      <c r="Z468" s="303">
        <f t="shared" si="280"/>
        <v>0</v>
      </c>
      <c r="AA468" s="303">
        <f t="shared" si="280"/>
        <v>0</v>
      </c>
      <c r="AB468" s="303">
        <f t="shared" si="280"/>
        <v>0</v>
      </c>
      <c r="AC468" s="303">
        <f t="shared" si="280"/>
        <v>0</v>
      </c>
      <c r="AD468" s="303">
        <f t="shared" si="280"/>
        <v>0</v>
      </c>
      <c r="AE468" s="303">
        <f t="shared" si="280"/>
        <v>0</v>
      </c>
      <c r="AF468" s="303">
        <f t="shared" si="280"/>
        <v>0</v>
      </c>
      <c r="AG468" s="303">
        <f t="shared" si="280"/>
        <v>0</v>
      </c>
      <c r="AH468" s="303">
        <f t="shared" si="280"/>
        <v>0</v>
      </c>
      <c r="AI468" s="303">
        <f t="shared" si="280"/>
        <v>0</v>
      </c>
      <c r="AJ468" s="303">
        <f t="shared" si="280"/>
        <v>0</v>
      </c>
      <c r="AK468" s="303">
        <f t="shared" si="280"/>
        <v>0</v>
      </c>
      <c r="AL468" s="303">
        <f t="shared" si="280"/>
        <v>0</v>
      </c>
      <c r="AM468" s="303">
        <f t="shared" si="280"/>
        <v>0</v>
      </c>
      <c r="AN468" s="303">
        <f t="shared" si="280"/>
        <v>0</v>
      </c>
      <c r="AO468" s="303">
        <f t="shared" si="280"/>
        <v>0</v>
      </c>
      <c r="AP468" s="303">
        <f t="shared" si="280"/>
        <v>0</v>
      </c>
      <c r="AQ468" s="303">
        <f t="shared" si="280"/>
        <v>0</v>
      </c>
      <c r="AR468" s="303">
        <f t="shared" si="280"/>
        <v>0</v>
      </c>
      <c r="AS468" s="303">
        <f t="shared" si="280"/>
        <v>0</v>
      </c>
      <c r="AT468" s="303">
        <f t="shared" si="280"/>
        <v>0</v>
      </c>
      <c r="AU468" s="303">
        <f t="shared" si="280"/>
        <v>0</v>
      </c>
      <c r="AV468" s="303">
        <f t="shared" si="280"/>
        <v>0</v>
      </c>
      <c r="AW468" s="303">
        <f t="shared" si="280"/>
        <v>0</v>
      </c>
      <c r="AX468" s="303">
        <f t="shared" si="280"/>
        <v>0</v>
      </c>
      <c r="AY468" s="303">
        <f t="shared" si="280"/>
        <v>0</v>
      </c>
      <c r="AZ468" s="303">
        <f t="shared" si="280"/>
        <v>0</v>
      </c>
      <c r="BA468" s="303">
        <f t="shared" si="280"/>
        <v>0</v>
      </c>
      <c r="BB468" s="303">
        <f t="shared" si="280"/>
        <v>0</v>
      </c>
      <c r="BC468" s="303">
        <f t="shared" si="280"/>
        <v>0</v>
      </c>
      <c r="BD468" s="303">
        <f t="shared" si="280"/>
        <v>0</v>
      </c>
      <c r="BE468" s="303">
        <f t="shared" si="280"/>
        <v>0</v>
      </c>
      <c r="BF468" s="303">
        <f t="shared" si="280"/>
        <v>0</v>
      </c>
      <c r="BG468" s="303">
        <f t="shared" si="280"/>
        <v>0</v>
      </c>
      <c r="BH468" s="303">
        <f t="shared" si="280"/>
        <v>0</v>
      </c>
      <c r="BI468" s="303">
        <f t="shared" si="280"/>
        <v>0</v>
      </c>
      <c r="BJ468" s="303">
        <f t="shared" si="280"/>
        <v>0</v>
      </c>
      <c r="BK468" s="303">
        <f t="shared" si="280"/>
        <v>0</v>
      </c>
      <c r="BL468" s="303">
        <f t="shared" si="280"/>
        <v>0</v>
      </c>
      <c r="BM468" s="303">
        <f t="shared" si="280"/>
        <v>0</v>
      </c>
      <c r="BN468" s="303">
        <f t="shared" si="280"/>
        <v>0</v>
      </c>
      <c r="BO468" s="303">
        <f t="shared" si="280"/>
        <v>0</v>
      </c>
      <c r="BP468" s="303">
        <f t="shared" si="280"/>
        <v>0</v>
      </c>
    </row>
    <row r="469" spans="4:68" ht="12" hidden="1" customHeight="1" outlineLevel="1" x14ac:dyDescent="0.2">
      <c r="D469" s="264"/>
      <c r="E469" s="264"/>
      <c r="AB469" s="228"/>
      <c r="AI469" s="228"/>
      <c r="AJ469" s="228"/>
      <c r="AK469" s="228"/>
      <c r="AL469" s="228"/>
      <c r="AV469" s="228"/>
      <c r="AX469" s="228"/>
    </row>
    <row r="470" spans="4:68" ht="12" hidden="1" customHeight="1" outlineLevel="1" x14ac:dyDescent="0.2">
      <c r="D470" s="264"/>
      <c r="E470" s="264"/>
      <c r="J470" s="280">
        <f>SUMIF($D$9:$D$401,$D470,J$9:J$401)</f>
        <v>0</v>
      </c>
      <c r="K470" s="280">
        <f t="shared" ref="K470:BP470" si="281">SUMIF($D$9:$D$401,$D470,K$9:K$401)</f>
        <v>0</v>
      </c>
      <c r="L470" s="280">
        <f t="shared" si="281"/>
        <v>0</v>
      </c>
      <c r="M470" s="280">
        <f t="shared" si="281"/>
        <v>0</v>
      </c>
      <c r="N470" s="280">
        <f t="shared" si="281"/>
        <v>0</v>
      </c>
      <c r="O470" s="280">
        <f t="shared" si="281"/>
        <v>0</v>
      </c>
      <c r="P470" s="280">
        <f t="shared" si="281"/>
        <v>0</v>
      </c>
      <c r="Q470" s="280">
        <f t="shared" si="281"/>
        <v>0</v>
      </c>
      <c r="R470" s="280">
        <f t="shared" si="281"/>
        <v>0</v>
      </c>
      <c r="S470" s="280">
        <f t="shared" si="281"/>
        <v>0</v>
      </c>
      <c r="T470" s="280">
        <f t="shared" si="281"/>
        <v>0</v>
      </c>
      <c r="U470" s="280">
        <f t="shared" si="281"/>
        <v>0</v>
      </c>
      <c r="V470" s="280">
        <f t="shared" si="281"/>
        <v>0</v>
      </c>
      <c r="W470" s="280">
        <f t="shared" si="281"/>
        <v>0</v>
      </c>
      <c r="X470" s="280">
        <f t="shared" si="281"/>
        <v>0</v>
      </c>
      <c r="Y470" s="280">
        <f t="shared" si="281"/>
        <v>0</v>
      </c>
      <c r="Z470" s="280">
        <f t="shared" si="281"/>
        <v>0</v>
      </c>
      <c r="AA470" s="280">
        <f t="shared" si="281"/>
        <v>0</v>
      </c>
      <c r="AB470" s="280">
        <f t="shared" si="281"/>
        <v>0</v>
      </c>
      <c r="AC470" s="280">
        <f t="shared" si="281"/>
        <v>0</v>
      </c>
      <c r="AD470" s="280">
        <f t="shared" si="281"/>
        <v>0</v>
      </c>
      <c r="AE470" s="280">
        <f t="shared" si="281"/>
        <v>0</v>
      </c>
      <c r="AF470" s="280">
        <f t="shared" si="281"/>
        <v>0</v>
      </c>
      <c r="AG470" s="280">
        <f t="shared" si="281"/>
        <v>0</v>
      </c>
      <c r="AH470" s="280">
        <f t="shared" si="281"/>
        <v>0</v>
      </c>
      <c r="AI470" s="280">
        <f t="shared" si="281"/>
        <v>0</v>
      </c>
      <c r="AJ470" s="280">
        <f t="shared" si="281"/>
        <v>0</v>
      </c>
      <c r="AK470" s="280">
        <f t="shared" si="281"/>
        <v>0</v>
      </c>
      <c r="AL470" s="280">
        <f t="shared" si="281"/>
        <v>0</v>
      </c>
      <c r="AM470" s="280">
        <f t="shared" si="281"/>
        <v>0</v>
      </c>
      <c r="AN470" s="280">
        <f t="shared" si="281"/>
        <v>0</v>
      </c>
      <c r="AO470" s="280">
        <f t="shared" si="281"/>
        <v>0</v>
      </c>
      <c r="AP470" s="280">
        <f t="shared" si="281"/>
        <v>0</v>
      </c>
      <c r="AQ470" s="280">
        <f t="shared" si="281"/>
        <v>0</v>
      </c>
      <c r="AR470" s="280">
        <f t="shared" si="281"/>
        <v>0</v>
      </c>
      <c r="AS470" s="280">
        <f t="shared" si="281"/>
        <v>0</v>
      </c>
      <c r="AT470" s="280">
        <f t="shared" si="281"/>
        <v>0</v>
      </c>
      <c r="AU470" s="280">
        <f t="shared" si="281"/>
        <v>0</v>
      </c>
      <c r="AV470" s="280">
        <f t="shared" si="281"/>
        <v>0</v>
      </c>
      <c r="AW470" s="280">
        <f t="shared" si="281"/>
        <v>0</v>
      </c>
      <c r="AX470" s="280">
        <f t="shared" si="281"/>
        <v>0</v>
      </c>
      <c r="AY470" s="280">
        <f t="shared" si="281"/>
        <v>0</v>
      </c>
      <c r="AZ470" s="280">
        <f t="shared" si="281"/>
        <v>0</v>
      </c>
      <c r="BA470" s="280">
        <f t="shared" si="281"/>
        <v>0</v>
      </c>
      <c r="BB470" s="280">
        <f t="shared" si="281"/>
        <v>0</v>
      </c>
      <c r="BC470" s="280">
        <f t="shared" si="281"/>
        <v>0</v>
      </c>
      <c r="BD470" s="280">
        <f t="shared" si="281"/>
        <v>0</v>
      </c>
      <c r="BE470" s="280">
        <f t="shared" si="281"/>
        <v>0</v>
      </c>
      <c r="BF470" s="280">
        <f t="shared" si="281"/>
        <v>0</v>
      </c>
      <c r="BG470" s="280">
        <f t="shared" si="281"/>
        <v>0</v>
      </c>
      <c r="BH470" s="280">
        <f t="shared" si="281"/>
        <v>0</v>
      </c>
      <c r="BI470" s="280">
        <f t="shared" si="281"/>
        <v>0</v>
      </c>
      <c r="BJ470" s="280">
        <f t="shared" si="281"/>
        <v>0</v>
      </c>
      <c r="BK470" s="280">
        <f t="shared" si="281"/>
        <v>0</v>
      </c>
      <c r="BL470" s="280">
        <f t="shared" si="281"/>
        <v>0</v>
      </c>
      <c r="BM470" s="280">
        <f t="shared" si="281"/>
        <v>0</v>
      </c>
      <c r="BN470" s="280">
        <f t="shared" si="281"/>
        <v>0</v>
      </c>
      <c r="BO470" s="280">
        <f t="shared" si="281"/>
        <v>0</v>
      </c>
      <c r="BP470" s="280">
        <f t="shared" si="281"/>
        <v>0</v>
      </c>
    </row>
    <row r="471" spans="4:68" ht="12.95" hidden="1" customHeight="1" outlineLevel="1" x14ac:dyDescent="0.2">
      <c r="E471" s="291"/>
    </row>
    <row r="472" spans="4:68" ht="12.95" hidden="1" customHeight="1" outlineLevel="1" x14ac:dyDescent="0.2">
      <c r="E472" s="291"/>
    </row>
    <row r="473" spans="4:68" ht="36" hidden="1" customHeight="1" outlineLevel="1" x14ac:dyDescent="0.2">
      <c r="E473" s="291"/>
      <c r="F473" s="308" t="s">
        <v>11</v>
      </c>
      <c r="J473" s="281" t="s">
        <v>80</v>
      </c>
      <c r="K473" s="281" t="s">
        <v>81</v>
      </c>
      <c r="L473" s="281" t="s">
        <v>82</v>
      </c>
      <c r="M473" s="281" t="s">
        <v>83</v>
      </c>
      <c r="N473" s="281" t="s">
        <v>84</v>
      </c>
      <c r="O473" s="281" t="s">
        <v>85</v>
      </c>
      <c r="P473" s="281" t="s">
        <v>86</v>
      </c>
      <c r="Q473" s="281" t="s">
        <v>87</v>
      </c>
      <c r="R473" s="281" t="s">
        <v>88</v>
      </c>
      <c r="S473" s="281" t="s">
        <v>89</v>
      </c>
      <c r="T473" s="281" t="s">
        <v>90</v>
      </c>
      <c r="U473" s="281" t="s">
        <v>91</v>
      </c>
      <c r="V473" s="281" t="s">
        <v>21</v>
      </c>
      <c r="W473" s="281" t="s">
        <v>22</v>
      </c>
      <c r="X473" s="281" t="s">
        <v>23</v>
      </c>
      <c r="Y473" s="281" t="s">
        <v>24</v>
      </c>
      <c r="Z473" s="281" t="s">
        <v>25</v>
      </c>
      <c r="AA473" s="281" t="s">
        <v>26</v>
      </c>
      <c r="AB473" s="281" t="s">
        <v>27</v>
      </c>
      <c r="AC473" s="281" t="s">
        <v>28</v>
      </c>
      <c r="AD473" s="281" t="s">
        <v>29</v>
      </c>
      <c r="AE473" s="281" t="s">
        <v>92</v>
      </c>
      <c r="AF473" s="281" t="s">
        <v>93</v>
      </c>
      <c r="AG473" s="281" t="s">
        <v>32</v>
      </c>
      <c r="AH473" s="281" t="s">
        <v>33</v>
      </c>
      <c r="AI473" s="281" t="s">
        <v>34</v>
      </c>
      <c r="AJ473" s="281" t="s">
        <v>94</v>
      </c>
      <c r="AK473" s="281" t="s">
        <v>95</v>
      </c>
      <c r="AL473" s="281" t="s">
        <v>37</v>
      </c>
      <c r="AM473" s="281" t="s">
        <v>38</v>
      </c>
      <c r="AN473" s="281" t="s">
        <v>39</v>
      </c>
      <c r="AO473" s="281" t="s">
        <v>96</v>
      </c>
      <c r="AP473" s="281" t="s">
        <v>97</v>
      </c>
      <c r="AQ473" s="281" t="s">
        <v>98</v>
      </c>
      <c r="AR473" s="281" t="s">
        <v>99</v>
      </c>
      <c r="AS473" s="281" t="s">
        <v>22</v>
      </c>
      <c r="AT473" s="281" t="s">
        <v>23</v>
      </c>
      <c r="AU473" s="281" t="s">
        <v>24</v>
      </c>
      <c r="AV473" s="281" t="s">
        <v>44</v>
      </c>
      <c r="AW473" s="281" t="s">
        <v>45</v>
      </c>
      <c r="AX473" s="281" t="s">
        <v>27</v>
      </c>
      <c r="AY473" s="281" t="s">
        <v>28</v>
      </c>
      <c r="AZ473" s="281" t="s">
        <v>29</v>
      </c>
      <c r="BA473" s="281" t="s">
        <v>100</v>
      </c>
      <c r="BB473" s="281" t="s">
        <v>101</v>
      </c>
      <c r="BC473" s="281" t="s">
        <v>32</v>
      </c>
      <c r="BD473" s="281" t="s">
        <v>33</v>
      </c>
      <c r="BE473" s="281" t="s">
        <v>34</v>
      </c>
      <c r="BF473" s="281" t="s">
        <v>102</v>
      </c>
      <c r="BG473" s="281" t="s">
        <v>103</v>
      </c>
      <c r="BH473" s="281" t="s">
        <v>37</v>
      </c>
      <c r="BI473" s="281" t="s">
        <v>38</v>
      </c>
      <c r="BJ473" s="281" t="s">
        <v>39</v>
      </c>
      <c r="BK473" s="281" t="s">
        <v>104</v>
      </c>
      <c r="BL473" s="281" t="s">
        <v>105</v>
      </c>
      <c r="BM473" s="281" t="s">
        <v>106</v>
      </c>
      <c r="BN473" s="281" t="s">
        <v>107</v>
      </c>
      <c r="BO473" s="281" t="s">
        <v>54</v>
      </c>
      <c r="BP473" s="281" t="s">
        <v>55</v>
      </c>
    </row>
    <row r="474" spans="4:68" ht="12.95" hidden="1" customHeight="1" outlineLevel="1" x14ac:dyDescent="0.2">
      <c r="E474" s="291"/>
      <c r="F474" s="252" t="s">
        <v>140</v>
      </c>
      <c r="J474" s="280">
        <f t="shared" ref="J474:Y479" si="282">SUMIF($A$9:$A$401,$F474,J$9:J$401)</f>
        <v>0</v>
      </c>
      <c r="K474" s="280">
        <f t="shared" si="282"/>
        <v>0</v>
      </c>
      <c r="L474" s="280">
        <f t="shared" si="282"/>
        <v>0</v>
      </c>
      <c r="M474" s="280">
        <f t="shared" si="282"/>
        <v>0</v>
      </c>
      <c r="N474" s="280">
        <f t="shared" si="282"/>
        <v>0</v>
      </c>
      <c r="O474" s="280">
        <f t="shared" si="282"/>
        <v>0</v>
      </c>
      <c r="P474" s="280">
        <f t="shared" si="282"/>
        <v>0</v>
      </c>
      <c r="Q474" s="280">
        <f t="shared" si="282"/>
        <v>0</v>
      </c>
      <c r="R474" s="280">
        <f t="shared" si="282"/>
        <v>0</v>
      </c>
      <c r="S474" s="280">
        <f t="shared" si="282"/>
        <v>0</v>
      </c>
      <c r="T474" s="280">
        <f t="shared" si="282"/>
        <v>0</v>
      </c>
      <c r="U474" s="280">
        <f t="shared" si="282"/>
        <v>0</v>
      </c>
      <c r="V474" s="280">
        <f t="shared" si="282"/>
        <v>0</v>
      </c>
      <c r="W474" s="280">
        <f t="shared" si="282"/>
        <v>0</v>
      </c>
      <c r="X474" s="280">
        <f t="shared" si="282"/>
        <v>0</v>
      </c>
      <c r="Y474" s="280">
        <f t="shared" si="282"/>
        <v>0</v>
      </c>
      <c r="Z474" s="280">
        <f t="shared" ref="Z474:AO479" si="283">SUMIF($A$9:$A$401,$F474,Z$9:Z$401)</f>
        <v>0</v>
      </c>
      <c r="AA474" s="280">
        <f t="shared" si="283"/>
        <v>0</v>
      </c>
      <c r="AB474" s="280">
        <f t="shared" si="283"/>
        <v>0</v>
      </c>
      <c r="AC474" s="280">
        <f t="shared" si="283"/>
        <v>0</v>
      </c>
      <c r="AD474" s="280">
        <f t="shared" si="283"/>
        <v>0</v>
      </c>
      <c r="AE474" s="280">
        <f t="shared" si="283"/>
        <v>0</v>
      </c>
      <c r="AF474" s="280">
        <f t="shared" si="283"/>
        <v>0</v>
      </c>
      <c r="AG474" s="280">
        <f t="shared" si="283"/>
        <v>0</v>
      </c>
      <c r="AH474" s="280">
        <f t="shared" si="283"/>
        <v>0</v>
      </c>
      <c r="AI474" s="280">
        <f t="shared" si="283"/>
        <v>0</v>
      </c>
      <c r="AJ474" s="280">
        <f t="shared" si="283"/>
        <v>0</v>
      </c>
      <c r="AK474" s="280">
        <f t="shared" si="283"/>
        <v>0</v>
      </c>
      <c r="AL474" s="280">
        <f t="shared" si="283"/>
        <v>0</v>
      </c>
      <c r="AM474" s="280">
        <f t="shared" si="283"/>
        <v>0</v>
      </c>
      <c r="AN474" s="280">
        <f t="shared" si="283"/>
        <v>0</v>
      </c>
      <c r="AO474" s="280">
        <f t="shared" si="283"/>
        <v>0</v>
      </c>
      <c r="AP474" s="280">
        <f t="shared" ref="AP474:BE479" si="284">SUMIF($A$9:$A$401,$F474,AP$9:AP$401)</f>
        <v>0</v>
      </c>
      <c r="AQ474" s="280">
        <f t="shared" si="284"/>
        <v>0</v>
      </c>
      <c r="AR474" s="280">
        <f t="shared" si="284"/>
        <v>0</v>
      </c>
      <c r="AS474" s="280">
        <f t="shared" si="284"/>
        <v>0</v>
      </c>
      <c r="AT474" s="280">
        <f t="shared" si="284"/>
        <v>0</v>
      </c>
      <c r="AU474" s="280">
        <f t="shared" si="284"/>
        <v>0</v>
      </c>
      <c r="AV474" s="280">
        <f t="shared" si="284"/>
        <v>0</v>
      </c>
      <c r="AW474" s="280">
        <f t="shared" si="284"/>
        <v>0</v>
      </c>
      <c r="AX474" s="280">
        <f t="shared" si="284"/>
        <v>0</v>
      </c>
      <c r="AY474" s="280">
        <f t="shared" si="284"/>
        <v>0</v>
      </c>
      <c r="AZ474" s="280">
        <f t="shared" si="284"/>
        <v>0</v>
      </c>
      <c r="BA474" s="280">
        <f t="shared" si="284"/>
        <v>0</v>
      </c>
      <c r="BB474" s="280">
        <f t="shared" si="284"/>
        <v>0</v>
      </c>
      <c r="BC474" s="280">
        <f t="shared" si="284"/>
        <v>0</v>
      </c>
      <c r="BD474" s="280">
        <f t="shared" si="284"/>
        <v>0</v>
      </c>
      <c r="BE474" s="280">
        <f t="shared" si="284"/>
        <v>0</v>
      </c>
      <c r="BF474" s="280">
        <f t="shared" ref="BF474:BP479" si="285">SUMIF($A$9:$A$401,$F474,BF$9:BF$401)</f>
        <v>0</v>
      </c>
      <c r="BG474" s="280">
        <f t="shared" si="285"/>
        <v>0</v>
      </c>
      <c r="BH474" s="280">
        <f t="shared" si="285"/>
        <v>0</v>
      </c>
      <c r="BI474" s="280">
        <f t="shared" si="285"/>
        <v>0</v>
      </c>
      <c r="BJ474" s="280">
        <f t="shared" si="285"/>
        <v>0</v>
      </c>
      <c r="BK474" s="280">
        <f t="shared" si="285"/>
        <v>0</v>
      </c>
      <c r="BL474" s="280">
        <f t="shared" si="285"/>
        <v>0</v>
      </c>
      <c r="BM474" s="280">
        <f t="shared" si="285"/>
        <v>0</v>
      </c>
      <c r="BN474" s="280">
        <f t="shared" si="285"/>
        <v>0</v>
      </c>
      <c r="BO474" s="280">
        <f t="shared" si="285"/>
        <v>0</v>
      </c>
      <c r="BP474" s="280">
        <f t="shared" si="285"/>
        <v>0</v>
      </c>
    </row>
    <row r="475" spans="4:68" ht="12.95" hidden="1" customHeight="1" outlineLevel="1" x14ac:dyDescent="0.2">
      <c r="E475" s="291"/>
      <c r="F475" s="252" t="s">
        <v>59</v>
      </c>
      <c r="J475" s="280">
        <f t="shared" si="282"/>
        <v>76.45</v>
      </c>
      <c r="K475" s="280">
        <f t="shared" si="282"/>
        <v>0</v>
      </c>
      <c r="L475" s="280">
        <f t="shared" si="282"/>
        <v>27.5</v>
      </c>
      <c r="M475" s="280">
        <f t="shared" si="282"/>
        <v>90</v>
      </c>
      <c r="N475" s="280">
        <f t="shared" si="282"/>
        <v>0</v>
      </c>
      <c r="O475" s="280">
        <f t="shared" si="282"/>
        <v>117.5</v>
      </c>
      <c r="P475" s="280">
        <f t="shared" si="282"/>
        <v>76.45</v>
      </c>
      <c r="Q475" s="280">
        <f t="shared" si="282"/>
        <v>0</v>
      </c>
      <c r="R475" s="280">
        <f t="shared" si="282"/>
        <v>27.5</v>
      </c>
      <c r="S475" s="280">
        <f t="shared" si="282"/>
        <v>70</v>
      </c>
      <c r="T475" s="280">
        <f t="shared" si="282"/>
        <v>173.95</v>
      </c>
      <c r="U475" s="280">
        <f t="shared" si="282"/>
        <v>20</v>
      </c>
      <c r="V475" s="280">
        <f t="shared" si="282"/>
        <v>0</v>
      </c>
      <c r="W475" s="280">
        <f t="shared" si="282"/>
        <v>0</v>
      </c>
      <c r="X475" s="280">
        <f t="shared" si="282"/>
        <v>0</v>
      </c>
      <c r="Y475" s="280">
        <f t="shared" si="282"/>
        <v>0</v>
      </c>
      <c r="Z475" s="280">
        <f t="shared" si="283"/>
        <v>0</v>
      </c>
      <c r="AA475" s="280">
        <f t="shared" si="283"/>
        <v>0</v>
      </c>
      <c r="AB475" s="280">
        <f t="shared" si="283"/>
        <v>0</v>
      </c>
      <c r="AC475" s="280">
        <f t="shared" si="283"/>
        <v>0</v>
      </c>
      <c r="AD475" s="280">
        <f t="shared" si="283"/>
        <v>0</v>
      </c>
      <c r="AE475" s="280">
        <f t="shared" si="283"/>
        <v>0</v>
      </c>
      <c r="AF475" s="280">
        <f t="shared" si="283"/>
        <v>-27.5</v>
      </c>
      <c r="AG475" s="280">
        <f t="shared" si="283"/>
        <v>0</v>
      </c>
      <c r="AH475" s="280">
        <f t="shared" si="283"/>
        <v>0</v>
      </c>
      <c r="AI475" s="280">
        <f t="shared" si="283"/>
        <v>0</v>
      </c>
      <c r="AJ475" s="280">
        <f t="shared" si="283"/>
        <v>0</v>
      </c>
      <c r="AK475" s="280">
        <f t="shared" si="283"/>
        <v>-90</v>
      </c>
      <c r="AL475" s="280">
        <f t="shared" si="283"/>
        <v>0</v>
      </c>
      <c r="AM475" s="280">
        <f t="shared" si="283"/>
        <v>0</v>
      </c>
      <c r="AN475" s="280">
        <f t="shared" si="283"/>
        <v>117.5</v>
      </c>
      <c r="AO475" s="280">
        <f t="shared" si="283"/>
        <v>117.5</v>
      </c>
      <c r="AP475" s="280">
        <f t="shared" si="284"/>
        <v>117.5</v>
      </c>
      <c r="AQ475" s="280">
        <f t="shared" si="284"/>
        <v>117.5</v>
      </c>
      <c r="AR475" s="280">
        <f t="shared" si="284"/>
        <v>0</v>
      </c>
      <c r="AS475" s="280">
        <f t="shared" si="284"/>
        <v>56.38073</v>
      </c>
      <c r="AT475" s="280">
        <f t="shared" si="284"/>
        <v>0</v>
      </c>
      <c r="AU475" s="280">
        <f t="shared" si="284"/>
        <v>19.82968</v>
      </c>
      <c r="AV475" s="280">
        <f t="shared" si="284"/>
        <v>76.210409999999996</v>
      </c>
      <c r="AW475" s="280">
        <f t="shared" si="284"/>
        <v>-0.23958999999999708</v>
      </c>
      <c r="AX475" s="280">
        <f t="shared" si="284"/>
        <v>0</v>
      </c>
      <c r="AY475" s="280">
        <f t="shared" si="284"/>
        <v>0</v>
      </c>
      <c r="AZ475" s="280">
        <f t="shared" si="284"/>
        <v>0</v>
      </c>
      <c r="BA475" s="280">
        <f t="shared" si="284"/>
        <v>0</v>
      </c>
      <c r="BB475" s="280">
        <f t="shared" si="284"/>
        <v>0</v>
      </c>
      <c r="BC475" s="280">
        <f t="shared" si="284"/>
        <v>0</v>
      </c>
      <c r="BD475" s="280">
        <f t="shared" si="284"/>
        <v>0</v>
      </c>
      <c r="BE475" s="280">
        <f t="shared" si="284"/>
        <v>0</v>
      </c>
      <c r="BF475" s="280">
        <f t="shared" si="285"/>
        <v>0</v>
      </c>
      <c r="BG475" s="280">
        <f t="shared" si="285"/>
        <v>-27.5</v>
      </c>
      <c r="BH475" s="280">
        <f t="shared" si="285"/>
        <v>0</v>
      </c>
      <c r="BI475" s="280">
        <f t="shared" si="285"/>
        <v>0</v>
      </c>
      <c r="BJ475" s="280">
        <f t="shared" si="285"/>
        <v>0</v>
      </c>
      <c r="BK475" s="280">
        <f t="shared" si="285"/>
        <v>0</v>
      </c>
      <c r="BL475" s="280">
        <f t="shared" si="285"/>
        <v>-70</v>
      </c>
      <c r="BM475" s="280">
        <f t="shared" si="285"/>
        <v>76.210409999999996</v>
      </c>
      <c r="BN475" s="280">
        <f t="shared" si="285"/>
        <v>-97.739589999999993</v>
      </c>
      <c r="BO475" s="280">
        <f t="shared" si="285"/>
        <v>117.5</v>
      </c>
      <c r="BP475" s="280">
        <f t="shared" si="285"/>
        <v>97.5</v>
      </c>
    </row>
    <row r="476" spans="4:68" ht="12.95" hidden="1" customHeight="1" outlineLevel="1" x14ac:dyDescent="0.2">
      <c r="E476" s="291"/>
      <c r="F476" s="252" t="s">
        <v>141</v>
      </c>
      <c r="J476" s="280">
        <f t="shared" si="282"/>
        <v>0</v>
      </c>
      <c r="K476" s="280">
        <f t="shared" si="282"/>
        <v>0</v>
      </c>
      <c r="L476" s="280">
        <f t="shared" si="282"/>
        <v>0</v>
      </c>
      <c r="M476" s="280">
        <f t="shared" si="282"/>
        <v>0</v>
      </c>
      <c r="N476" s="280">
        <f t="shared" si="282"/>
        <v>0</v>
      </c>
      <c r="O476" s="280">
        <f t="shared" si="282"/>
        <v>0</v>
      </c>
      <c r="P476" s="280">
        <f t="shared" si="282"/>
        <v>0</v>
      </c>
      <c r="Q476" s="280">
        <f t="shared" si="282"/>
        <v>0</v>
      </c>
      <c r="R476" s="280">
        <f t="shared" si="282"/>
        <v>0</v>
      </c>
      <c r="S476" s="280">
        <f t="shared" si="282"/>
        <v>0</v>
      </c>
      <c r="T476" s="280">
        <f t="shared" si="282"/>
        <v>0</v>
      </c>
      <c r="U476" s="280">
        <f t="shared" si="282"/>
        <v>0</v>
      </c>
      <c r="V476" s="280">
        <f t="shared" si="282"/>
        <v>0</v>
      </c>
      <c r="W476" s="280">
        <f t="shared" si="282"/>
        <v>0</v>
      </c>
      <c r="X476" s="280">
        <f t="shared" si="282"/>
        <v>0</v>
      </c>
      <c r="Y476" s="280">
        <f t="shared" si="282"/>
        <v>0</v>
      </c>
      <c r="Z476" s="280">
        <f t="shared" si="283"/>
        <v>0</v>
      </c>
      <c r="AA476" s="280">
        <f t="shared" si="283"/>
        <v>0</v>
      </c>
      <c r="AB476" s="280">
        <f t="shared" si="283"/>
        <v>0</v>
      </c>
      <c r="AC476" s="280">
        <f t="shared" si="283"/>
        <v>0</v>
      </c>
      <c r="AD476" s="280">
        <f t="shared" si="283"/>
        <v>0</v>
      </c>
      <c r="AE476" s="280">
        <f t="shared" si="283"/>
        <v>0</v>
      </c>
      <c r="AF476" s="280">
        <f t="shared" si="283"/>
        <v>0</v>
      </c>
      <c r="AG476" s="280">
        <f t="shared" si="283"/>
        <v>0</v>
      </c>
      <c r="AH476" s="280">
        <f t="shared" si="283"/>
        <v>0</v>
      </c>
      <c r="AI476" s="280">
        <f t="shared" si="283"/>
        <v>0</v>
      </c>
      <c r="AJ476" s="280">
        <f t="shared" si="283"/>
        <v>0</v>
      </c>
      <c r="AK476" s="280">
        <f t="shared" si="283"/>
        <v>0</v>
      </c>
      <c r="AL476" s="280">
        <f t="shared" si="283"/>
        <v>0</v>
      </c>
      <c r="AM476" s="280">
        <f t="shared" si="283"/>
        <v>0</v>
      </c>
      <c r="AN476" s="280">
        <f t="shared" si="283"/>
        <v>0</v>
      </c>
      <c r="AO476" s="280">
        <f t="shared" si="283"/>
        <v>0</v>
      </c>
      <c r="AP476" s="280">
        <f t="shared" si="284"/>
        <v>0</v>
      </c>
      <c r="AQ476" s="280">
        <f t="shared" si="284"/>
        <v>0</v>
      </c>
      <c r="AR476" s="280">
        <f t="shared" si="284"/>
        <v>0</v>
      </c>
      <c r="AS476" s="280">
        <f t="shared" si="284"/>
        <v>0</v>
      </c>
      <c r="AT476" s="280">
        <f t="shared" si="284"/>
        <v>0</v>
      </c>
      <c r="AU476" s="280">
        <f t="shared" si="284"/>
        <v>0</v>
      </c>
      <c r="AV476" s="280">
        <f t="shared" si="284"/>
        <v>0</v>
      </c>
      <c r="AW476" s="280">
        <f t="shared" si="284"/>
        <v>0</v>
      </c>
      <c r="AX476" s="280">
        <f t="shared" si="284"/>
        <v>0</v>
      </c>
      <c r="AY476" s="280">
        <f t="shared" si="284"/>
        <v>0</v>
      </c>
      <c r="AZ476" s="280">
        <f t="shared" si="284"/>
        <v>0</v>
      </c>
      <c r="BA476" s="280">
        <f t="shared" si="284"/>
        <v>0</v>
      </c>
      <c r="BB476" s="280">
        <f t="shared" si="284"/>
        <v>0</v>
      </c>
      <c r="BC476" s="280">
        <f t="shared" si="284"/>
        <v>0</v>
      </c>
      <c r="BD476" s="280">
        <f t="shared" si="284"/>
        <v>0</v>
      </c>
      <c r="BE476" s="280">
        <f t="shared" si="284"/>
        <v>0</v>
      </c>
      <c r="BF476" s="280">
        <f t="shared" si="285"/>
        <v>0</v>
      </c>
      <c r="BG476" s="280">
        <f t="shared" si="285"/>
        <v>0</v>
      </c>
      <c r="BH476" s="280">
        <f t="shared" si="285"/>
        <v>0</v>
      </c>
      <c r="BI476" s="280">
        <f t="shared" si="285"/>
        <v>0</v>
      </c>
      <c r="BJ476" s="280">
        <f t="shared" si="285"/>
        <v>0</v>
      </c>
      <c r="BK476" s="280">
        <f t="shared" si="285"/>
        <v>0</v>
      </c>
      <c r="BL476" s="280">
        <f t="shared" si="285"/>
        <v>0</v>
      </c>
      <c r="BM476" s="280">
        <f t="shared" si="285"/>
        <v>0</v>
      </c>
      <c r="BN476" s="280">
        <f t="shared" si="285"/>
        <v>0</v>
      </c>
      <c r="BO476" s="280">
        <f t="shared" si="285"/>
        <v>0</v>
      </c>
      <c r="BP476" s="280">
        <f t="shared" si="285"/>
        <v>0</v>
      </c>
    </row>
    <row r="477" spans="4:68" ht="12.95" hidden="1" customHeight="1" outlineLevel="1" x14ac:dyDescent="0.2">
      <c r="E477" s="291"/>
      <c r="F477" s="252" t="s">
        <v>142</v>
      </c>
      <c r="J477" s="280">
        <f t="shared" si="282"/>
        <v>0</v>
      </c>
      <c r="K477" s="280">
        <f t="shared" si="282"/>
        <v>0</v>
      </c>
      <c r="L477" s="280">
        <f t="shared" si="282"/>
        <v>0</v>
      </c>
      <c r="M477" s="280">
        <f t="shared" si="282"/>
        <v>0</v>
      </c>
      <c r="N477" s="280">
        <f t="shared" si="282"/>
        <v>0</v>
      </c>
      <c r="O477" s="280">
        <f t="shared" si="282"/>
        <v>0</v>
      </c>
      <c r="P477" s="280">
        <f t="shared" si="282"/>
        <v>0</v>
      </c>
      <c r="Q477" s="280">
        <f t="shared" si="282"/>
        <v>0</v>
      </c>
      <c r="R477" s="280">
        <f t="shared" si="282"/>
        <v>0</v>
      </c>
      <c r="S477" s="280">
        <f t="shared" si="282"/>
        <v>0</v>
      </c>
      <c r="T477" s="280">
        <f t="shared" si="282"/>
        <v>0</v>
      </c>
      <c r="U477" s="280">
        <f t="shared" si="282"/>
        <v>0</v>
      </c>
      <c r="V477" s="280">
        <f t="shared" si="282"/>
        <v>0</v>
      </c>
      <c r="W477" s="280">
        <f t="shared" si="282"/>
        <v>0</v>
      </c>
      <c r="X477" s="280">
        <f t="shared" si="282"/>
        <v>0</v>
      </c>
      <c r="Y477" s="280">
        <f t="shared" si="282"/>
        <v>0</v>
      </c>
      <c r="Z477" s="280">
        <f t="shared" si="283"/>
        <v>0</v>
      </c>
      <c r="AA477" s="280">
        <f t="shared" si="283"/>
        <v>0</v>
      </c>
      <c r="AB477" s="280">
        <f t="shared" si="283"/>
        <v>0</v>
      </c>
      <c r="AC477" s="280">
        <f t="shared" si="283"/>
        <v>0</v>
      </c>
      <c r="AD477" s="280">
        <f t="shared" si="283"/>
        <v>0</v>
      </c>
      <c r="AE477" s="280">
        <f t="shared" si="283"/>
        <v>0</v>
      </c>
      <c r="AF477" s="280">
        <f t="shared" si="283"/>
        <v>0</v>
      </c>
      <c r="AG477" s="280">
        <f t="shared" si="283"/>
        <v>0</v>
      </c>
      <c r="AH477" s="280">
        <f t="shared" si="283"/>
        <v>0</v>
      </c>
      <c r="AI477" s="280">
        <f t="shared" si="283"/>
        <v>0</v>
      </c>
      <c r="AJ477" s="280">
        <f t="shared" si="283"/>
        <v>0</v>
      </c>
      <c r="AK477" s="280">
        <f t="shared" si="283"/>
        <v>0</v>
      </c>
      <c r="AL477" s="280">
        <f t="shared" si="283"/>
        <v>0</v>
      </c>
      <c r="AM477" s="280">
        <f t="shared" si="283"/>
        <v>0</v>
      </c>
      <c r="AN477" s="280">
        <f t="shared" si="283"/>
        <v>0</v>
      </c>
      <c r="AO477" s="280">
        <f t="shared" si="283"/>
        <v>0</v>
      </c>
      <c r="AP477" s="280">
        <f t="shared" si="284"/>
        <v>0</v>
      </c>
      <c r="AQ477" s="280">
        <f t="shared" si="284"/>
        <v>0</v>
      </c>
      <c r="AR477" s="280">
        <f t="shared" si="284"/>
        <v>0</v>
      </c>
      <c r="AS477" s="280">
        <f t="shared" si="284"/>
        <v>0</v>
      </c>
      <c r="AT477" s="280">
        <f t="shared" si="284"/>
        <v>0</v>
      </c>
      <c r="AU477" s="280">
        <f t="shared" si="284"/>
        <v>0</v>
      </c>
      <c r="AV477" s="280">
        <f t="shared" si="284"/>
        <v>0</v>
      </c>
      <c r="AW477" s="280">
        <f t="shared" si="284"/>
        <v>0</v>
      </c>
      <c r="AX477" s="280">
        <f t="shared" si="284"/>
        <v>0</v>
      </c>
      <c r="AY477" s="280">
        <f t="shared" si="284"/>
        <v>0</v>
      </c>
      <c r="AZ477" s="280">
        <f t="shared" si="284"/>
        <v>0</v>
      </c>
      <c r="BA477" s="280">
        <f t="shared" si="284"/>
        <v>0</v>
      </c>
      <c r="BB477" s="280">
        <f t="shared" si="284"/>
        <v>0</v>
      </c>
      <c r="BC477" s="280">
        <f t="shared" si="284"/>
        <v>0</v>
      </c>
      <c r="BD477" s="280">
        <f t="shared" si="284"/>
        <v>0</v>
      </c>
      <c r="BE477" s="280">
        <f t="shared" si="284"/>
        <v>0</v>
      </c>
      <c r="BF477" s="280">
        <f t="shared" si="285"/>
        <v>0</v>
      </c>
      <c r="BG477" s="280">
        <f t="shared" si="285"/>
        <v>0</v>
      </c>
      <c r="BH477" s="280">
        <f t="shared" si="285"/>
        <v>0</v>
      </c>
      <c r="BI477" s="280">
        <f t="shared" si="285"/>
        <v>0</v>
      </c>
      <c r="BJ477" s="280">
        <f t="shared" si="285"/>
        <v>0</v>
      </c>
      <c r="BK477" s="280">
        <f t="shared" si="285"/>
        <v>0</v>
      </c>
      <c r="BL477" s="280">
        <f t="shared" si="285"/>
        <v>0</v>
      </c>
      <c r="BM477" s="280">
        <f t="shared" si="285"/>
        <v>0</v>
      </c>
      <c r="BN477" s="280">
        <f t="shared" si="285"/>
        <v>0</v>
      </c>
      <c r="BO477" s="280">
        <f t="shared" si="285"/>
        <v>0</v>
      </c>
      <c r="BP477" s="280">
        <f t="shared" si="285"/>
        <v>0</v>
      </c>
    </row>
    <row r="478" spans="4:68" ht="12.95" hidden="1" customHeight="1" outlineLevel="1" x14ac:dyDescent="0.2">
      <c r="E478" s="291"/>
      <c r="F478" s="252" t="s">
        <v>143</v>
      </c>
      <c r="J478" s="280">
        <f t="shared" si="282"/>
        <v>0</v>
      </c>
      <c r="K478" s="280">
        <f t="shared" si="282"/>
        <v>0</v>
      </c>
      <c r="L478" s="280">
        <f t="shared" si="282"/>
        <v>0</v>
      </c>
      <c r="M478" s="280">
        <f t="shared" si="282"/>
        <v>0</v>
      </c>
      <c r="N478" s="280">
        <f t="shared" si="282"/>
        <v>0</v>
      </c>
      <c r="O478" s="280">
        <f t="shared" si="282"/>
        <v>0</v>
      </c>
      <c r="P478" s="280">
        <f t="shared" si="282"/>
        <v>0</v>
      </c>
      <c r="Q478" s="280">
        <f t="shared" si="282"/>
        <v>0</v>
      </c>
      <c r="R478" s="280">
        <f t="shared" si="282"/>
        <v>0</v>
      </c>
      <c r="S478" s="280">
        <f t="shared" si="282"/>
        <v>0</v>
      </c>
      <c r="T478" s="280">
        <f t="shared" si="282"/>
        <v>0</v>
      </c>
      <c r="U478" s="280">
        <f t="shared" si="282"/>
        <v>0</v>
      </c>
      <c r="V478" s="280">
        <f t="shared" si="282"/>
        <v>0</v>
      </c>
      <c r="W478" s="280">
        <f t="shared" si="282"/>
        <v>0</v>
      </c>
      <c r="X478" s="280">
        <f t="shared" si="282"/>
        <v>0</v>
      </c>
      <c r="Y478" s="280">
        <f t="shared" si="282"/>
        <v>0</v>
      </c>
      <c r="Z478" s="280">
        <f t="shared" si="283"/>
        <v>0</v>
      </c>
      <c r="AA478" s="280">
        <f t="shared" si="283"/>
        <v>0</v>
      </c>
      <c r="AB478" s="280">
        <f t="shared" si="283"/>
        <v>0</v>
      </c>
      <c r="AC478" s="280">
        <f t="shared" si="283"/>
        <v>0</v>
      </c>
      <c r="AD478" s="280">
        <f t="shared" si="283"/>
        <v>0</v>
      </c>
      <c r="AE478" s="280">
        <f t="shared" si="283"/>
        <v>0</v>
      </c>
      <c r="AF478" s="280">
        <f t="shared" si="283"/>
        <v>0</v>
      </c>
      <c r="AG478" s="280">
        <f t="shared" si="283"/>
        <v>0</v>
      </c>
      <c r="AH478" s="280">
        <f t="shared" si="283"/>
        <v>0</v>
      </c>
      <c r="AI478" s="280">
        <f t="shared" si="283"/>
        <v>0</v>
      </c>
      <c r="AJ478" s="280">
        <f t="shared" si="283"/>
        <v>0</v>
      </c>
      <c r="AK478" s="280">
        <f t="shared" si="283"/>
        <v>0</v>
      </c>
      <c r="AL478" s="280">
        <f t="shared" si="283"/>
        <v>0</v>
      </c>
      <c r="AM478" s="280">
        <f t="shared" si="283"/>
        <v>0</v>
      </c>
      <c r="AN478" s="280">
        <f t="shared" si="283"/>
        <v>0</v>
      </c>
      <c r="AO478" s="280">
        <f t="shared" si="283"/>
        <v>0</v>
      </c>
      <c r="AP478" s="280">
        <f t="shared" si="284"/>
        <v>0</v>
      </c>
      <c r="AQ478" s="280">
        <f t="shared" si="284"/>
        <v>0</v>
      </c>
      <c r="AR478" s="280">
        <f t="shared" si="284"/>
        <v>0</v>
      </c>
      <c r="AS478" s="280">
        <f t="shared" si="284"/>
        <v>0</v>
      </c>
      <c r="AT478" s="280">
        <f t="shared" si="284"/>
        <v>0</v>
      </c>
      <c r="AU478" s="280">
        <f t="shared" si="284"/>
        <v>0</v>
      </c>
      <c r="AV478" s="280">
        <f t="shared" si="284"/>
        <v>0</v>
      </c>
      <c r="AW478" s="280">
        <f t="shared" si="284"/>
        <v>0</v>
      </c>
      <c r="AX478" s="280">
        <f t="shared" si="284"/>
        <v>0</v>
      </c>
      <c r="AY478" s="280">
        <f t="shared" si="284"/>
        <v>0</v>
      </c>
      <c r="AZ478" s="280">
        <f t="shared" si="284"/>
        <v>0</v>
      </c>
      <c r="BA478" s="280">
        <f t="shared" si="284"/>
        <v>0</v>
      </c>
      <c r="BB478" s="280">
        <f t="shared" si="284"/>
        <v>0</v>
      </c>
      <c r="BC478" s="280">
        <f t="shared" si="284"/>
        <v>0</v>
      </c>
      <c r="BD478" s="280">
        <f t="shared" si="284"/>
        <v>0</v>
      </c>
      <c r="BE478" s="280">
        <f t="shared" si="284"/>
        <v>0</v>
      </c>
      <c r="BF478" s="280">
        <f t="shared" si="285"/>
        <v>0</v>
      </c>
      <c r="BG478" s="280">
        <f t="shared" si="285"/>
        <v>0</v>
      </c>
      <c r="BH478" s="280">
        <f t="shared" si="285"/>
        <v>0</v>
      </c>
      <c r="BI478" s="280">
        <f t="shared" si="285"/>
        <v>0</v>
      </c>
      <c r="BJ478" s="280">
        <f t="shared" si="285"/>
        <v>0</v>
      </c>
      <c r="BK478" s="280">
        <f t="shared" si="285"/>
        <v>0</v>
      </c>
      <c r="BL478" s="280">
        <f t="shared" si="285"/>
        <v>0</v>
      </c>
      <c r="BM478" s="280">
        <f t="shared" si="285"/>
        <v>0</v>
      </c>
      <c r="BN478" s="280">
        <f t="shared" si="285"/>
        <v>0</v>
      </c>
      <c r="BO478" s="280">
        <f t="shared" si="285"/>
        <v>0</v>
      </c>
      <c r="BP478" s="280">
        <f t="shared" si="285"/>
        <v>0</v>
      </c>
    </row>
    <row r="479" spans="4:68" ht="12.95" hidden="1" customHeight="1" outlineLevel="1" x14ac:dyDescent="0.2">
      <c r="E479" s="291"/>
      <c r="F479" s="252" t="s">
        <v>144</v>
      </c>
      <c r="J479" s="280">
        <f t="shared" si="282"/>
        <v>0</v>
      </c>
      <c r="K479" s="280">
        <f t="shared" si="282"/>
        <v>0</v>
      </c>
      <c r="L479" s="280">
        <f t="shared" si="282"/>
        <v>0</v>
      </c>
      <c r="M479" s="280">
        <f t="shared" si="282"/>
        <v>0</v>
      </c>
      <c r="N479" s="280">
        <f t="shared" si="282"/>
        <v>0</v>
      </c>
      <c r="O479" s="280">
        <f t="shared" si="282"/>
        <v>0</v>
      </c>
      <c r="P479" s="280">
        <f t="shared" si="282"/>
        <v>0</v>
      </c>
      <c r="Q479" s="280">
        <f t="shared" si="282"/>
        <v>0</v>
      </c>
      <c r="R479" s="280">
        <f t="shared" si="282"/>
        <v>0</v>
      </c>
      <c r="S479" s="280">
        <f t="shared" si="282"/>
        <v>0</v>
      </c>
      <c r="T479" s="280">
        <f t="shared" si="282"/>
        <v>0</v>
      </c>
      <c r="U479" s="280">
        <f t="shared" si="282"/>
        <v>0</v>
      </c>
      <c r="V479" s="280">
        <f t="shared" si="282"/>
        <v>0</v>
      </c>
      <c r="W479" s="280">
        <f t="shared" si="282"/>
        <v>0</v>
      </c>
      <c r="X479" s="280">
        <f t="shared" si="282"/>
        <v>0</v>
      </c>
      <c r="Y479" s="280">
        <f t="shared" si="282"/>
        <v>0</v>
      </c>
      <c r="Z479" s="280">
        <f t="shared" si="283"/>
        <v>0</v>
      </c>
      <c r="AA479" s="280">
        <f t="shared" si="283"/>
        <v>0</v>
      </c>
      <c r="AB479" s="280">
        <f t="shared" si="283"/>
        <v>0</v>
      </c>
      <c r="AC479" s="280">
        <f t="shared" si="283"/>
        <v>0</v>
      </c>
      <c r="AD479" s="280">
        <f t="shared" si="283"/>
        <v>0</v>
      </c>
      <c r="AE479" s="280">
        <f t="shared" si="283"/>
        <v>0</v>
      </c>
      <c r="AF479" s="280">
        <f t="shared" si="283"/>
        <v>0</v>
      </c>
      <c r="AG479" s="280">
        <f t="shared" si="283"/>
        <v>0</v>
      </c>
      <c r="AH479" s="280">
        <f t="shared" si="283"/>
        <v>0</v>
      </c>
      <c r="AI479" s="280">
        <f t="shared" si="283"/>
        <v>0</v>
      </c>
      <c r="AJ479" s="280">
        <f t="shared" si="283"/>
        <v>0</v>
      </c>
      <c r="AK479" s="280">
        <f t="shared" si="283"/>
        <v>0</v>
      </c>
      <c r="AL479" s="280">
        <f t="shared" si="283"/>
        <v>0</v>
      </c>
      <c r="AM479" s="280">
        <f t="shared" si="283"/>
        <v>0</v>
      </c>
      <c r="AN479" s="280">
        <f t="shared" si="283"/>
        <v>0</v>
      </c>
      <c r="AO479" s="280">
        <f t="shared" si="283"/>
        <v>0</v>
      </c>
      <c r="AP479" s="280">
        <f t="shared" si="284"/>
        <v>0</v>
      </c>
      <c r="AQ479" s="280">
        <f t="shared" si="284"/>
        <v>0</v>
      </c>
      <c r="AR479" s="280">
        <f t="shared" si="284"/>
        <v>0</v>
      </c>
      <c r="AS479" s="280">
        <f t="shared" si="284"/>
        <v>0</v>
      </c>
      <c r="AT479" s="280">
        <f t="shared" si="284"/>
        <v>0</v>
      </c>
      <c r="AU479" s="280">
        <f t="shared" si="284"/>
        <v>0</v>
      </c>
      <c r="AV479" s="280">
        <f t="shared" si="284"/>
        <v>0</v>
      </c>
      <c r="AW479" s="280">
        <f t="shared" si="284"/>
        <v>0</v>
      </c>
      <c r="AX479" s="280">
        <f t="shared" si="284"/>
        <v>0</v>
      </c>
      <c r="AY479" s="280">
        <f t="shared" si="284"/>
        <v>0</v>
      </c>
      <c r="AZ479" s="280">
        <f t="shared" si="284"/>
        <v>0</v>
      </c>
      <c r="BA479" s="280">
        <f t="shared" si="284"/>
        <v>0</v>
      </c>
      <c r="BB479" s="280">
        <f t="shared" si="284"/>
        <v>0</v>
      </c>
      <c r="BC479" s="280">
        <f t="shared" si="284"/>
        <v>0</v>
      </c>
      <c r="BD479" s="280">
        <f t="shared" si="284"/>
        <v>0</v>
      </c>
      <c r="BE479" s="280">
        <f t="shared" si="284"/>
        <v>0</v>
      </c>
      <c r="BF479" s="280">
        <f t="shared" si="285"/>
        <v>0</v>
      </c>
      <c r="BG479" s="280">
        <f t="shared" si="285"/>
        <v>0</v>
      </c>
      <c r="BH479" s="280">
        <f t="shared" si="285"/>
        <v>0</v>
      </c>
      <c r="BI479" s="280">
        <f t="shared" si="285"/>
        <v>0</v>
      </c>
      <c r="BJ479" s="280">
        <f t="shared" si="285"/>
        <v>0</v>
      </c>
      <c r="BK479" s="280">
        <f t="shared" si="285"/>
        <v>0</v>
      </c>
      <c r="BL479" s="280">
        <f t="shared" si="285"/>
        <v>0</v>
      </c>
      <c r="BM479" s="280">
        <f t="shared" si="285"/>
        <v>0</v>
      </c>
      <c r="BN479" s="280">
        <f t="shared" si="285"/>
        <v>0</v>
      </c>
      <c r="BO479" s="280">
        <f t="shared" si="285"/>
        <v>0</v>
      </c>
      <c r="BP479" s="280">
        <f t="shared" si="285"/>
        <v>0</v>
      </c>
    </row>
    <row r="480" spans="4:68" ht="12.6" hidden="1" customHeight="1" outlineLevel="1" thickBot="1" x14ac:dyDescent="0.25">
      <c r="D480" s="300"/>
      <c r="E480" s="300"/>
      <c r="F480" s="299" t="s">
        <v>119</v>
      </c>
      <c r="G480" s="299"/>
      <c r="H480" s="299"/>
      <c r="I480" s="299"/>
      <c r="J480" s="292">
        <f>SUM(J473:J479)</f>
        <v>76.45</v>
      </c>
      <c r="K480" s="292">
        <f t="shared" ref="K480:BP480" si="286">SUM(K473:K479)</f>
        <v>0</v>
      </c>
      <c r="L480" s="292">
        <f t="shared" si="286"/>
        <v>27.5</v>
      </c>
      <c r="M480" s="292">
        <f t="shared" si="286"/>
        <v>90</v>
      </c>
      <c r="N480" s="292">
        <f t="shared" si="286"/>
        <v>0</v>
      </c>
      <c r="O480" s="292">
        <f t="shared" si="286"/>
        <v>117.5</v>
      </c>
      <c r="P480" s="292">
        <f t="shared" si="286"/>
        <v>76.45</v>
      </c>
      <c r="Q480" s="292">
        <f t="shared" si="286"/>
        <v>0</v>
      </c>
      <c r="R480" s="292">
        <f t="shared" si="286"/>
        <v>27.5</v>
      </c>
      <c r="S480" s="292">
        <f t="shared" si="286"/>
        <v>70</v>
      </c>
      <c r="T480" s="292">
        <f t="shared" si="286"/>
        <v>173.95</v>
      </c>
      <c r="U480" s="292">
        <f t="shared" si="286"/>
        <v>20</v>
      </c>
      <c r="V480" s="292">
        <f t="shared" si="286"/>
        <v>0</v>
      </c>
      <c r="W480" s="292">
        <f t="shared" si="286"/>
        <v>0</v>
      </c>
      <c r="X480" s="292">
        <f t="shared" si="286"/>
        <v>0</v>
      </c>
      <c r="Y480" s="292">
        <f t="shared" si="286"/>
        <v>0</v>
      </c>
      <c r="Z480" s="292">
        <f t="shared" si="286"/>
        <v>0</v>
      </c>
      <c r="AA480" s="292">
        <f t="shared" si="286"/>
        <v>0</v>
      </c>
      <c r="AB480" s="292">
        <f t="shared" si="286"/>
        <v>0</v>
      </c>
      <c r="AC480" s="292">
        <f t="shared" si="286"/>
        <v>0</v>
      </c>
      <c r="AD480" s="292">
        <f t="shared" si="286"/>
        <v>0</v>
      </c>
      <c r="AE480" s="292">
        <f t="shared" si="286"/>
        <v>0</v>
      </c>
      <c r="AF480" s="292">
        <f t="shared" si="286"/>
        <v>-27.5</v>
      </c>
      <c r="AG480" s="292">
        <f t="shared" si="286"/>
        <v>0</v>
      </c>
      <c r="AH480" s="292">
        <f t="shared" si="286"/>
        <v>0</v>
      </c>
      <c r="AI480" s="292">
        <f t="shared" si="286"/>
        <v>0</v>
      </c>
      <c r="AJ480" s="292">
        <f t="shared" si="286"/>
        <v>0</v>
      </c>
      <c r="AK480" s="292">
        <f t="shared" si="286"/>
        <v>-90</v>
      </c>
      <c r="AL480" s="292">
        <f t="shared" si="286"/>
        <v>0</v>
      </c>
      <c r="AM480" s="292">
        <f t="shared" si="286"/>
        <v>0</v>
      </c>
      <c r="AN480" s="292">
        <f t="shared" si="286"/>
        <v>117.5</v>
      </c>
      <c r="AO480" s="292">
        <f t="shared" si="286"/>
        <v>117.5</v>
      </c>
      <c r="AP480" s="292">
        <f t="shared" si="286"/>
        <v>117.5</v>
      </c>
      <c r="AQ480" s="292">
        <f t="shared" si="286"/>
        <v>117.5</v>
      </c>
      <c r="AR480" s="292">
        <f t="shared" si="286"/>
        <v>0</v>
      </c>
      <c r="AS480" s="292">
        <f t="shared" si="286"/>
        <v>56.38073</v>
      </c>
      <c r="AT480" s="292">
        <f t="shared" si="286"/>
        <v>0</v>
      </c>
      <c r="AU480" s="292">
        <f t="shared" si="286"/>
        <v>19.82968</v>
      </c>
      <c r="AV480" s="292">
        <f t="shared" si="286"/>
        <v>76.210409999999996</v>
      </c>
      <c r="AW480" s="292">
        <f t="shared" si="286"/>
        <v>-0.23958999999999708</v>
      </c>
      <c r="AX480" s="292">
        <f t="shared" si="286"/>
        <v>0</v>
      </c>
      <c r="AY480" s="292">
        <f t="shared" si="286"/>
        <v>0</v>
      </c>
      <c r="AZ480" s="292">
        <f t="shared" si="286"/>
        <v>0</v>
      </c>
      <c r="BA480" s="292">
        <f t="shared" si="286"/>
        <v>0</v>
      </c>
      <c r="BB480" s="292">
        <f t="shared" si="286"/>
        <v>0</v>
      </c>
      <c r="BC480" s="292">
        <f t="shared" si="286"/>
        <v>0</v>
      </c>
      <c r="BD480" s="292">
        <f t="shared" si="286"/>
        <v>0</v>
      </c>
      <c r="BE480" s="292">
        <f t="shared" si="286"/>
        <v>0</v>
      </c>
      <c r="BF480" s="292">
        <f t="shared" si="286"/>
        <v>0</v>
      </c>
      <c r="BG480" s="292">
        <f t="shared" si="286"/>
        <v>-27.5</v>
      </c>
      <c r="BH480" s="292">
        <f t="shared" si="286"/>
        <v>0</v>
      </c>
      <c r="BI480" s="292">
        <f t="shared" si="286"/>
        <v>0</v>
      </c>
      <c r="BJ480" s="292">
        <f t="shared" si="286"/>
        <v>0</v>
      </c>
      <c r="BK480" s="292">
        <f t="shared" si="286"/>
        <v>0</v>
      </c>
      <c r="BL480" s="292">
        <f t="shared" si="286"/>
        <v>-70</v>
      </c>
      <c r="BM480" s="292">
        <f t="shared" si="286"/>
        <v>76.210409999999996</v>
      </c>
      <c r="BN480" s="292">
        <f t="shared" si="286"/>
        <v>-97.739589999999993</v>
      </c>
      <c r="BO480" s="292">
        <f t="shared" si="286"/>
        <v>117.5</v>
      </c>
      <c r="BP480" s="292">
        <f t="shared" si="286"/>
        <v>97.5</v>
      </c>
    </row>
    <row r="481" ht="12" hidden="1" customHeight="1" outlineLevel="1" x14ac:dyDescent="0.2"/>
    <row r="482" ht="12" hidden="1" customHeight="1" outlineLevel="1" x14ac:dyDescent="0.2"/>
    <row r="483" ht="12" hidden="1" customHeight="1" outlineLevel="1" x14ac:dyDescent="0.2"/>
    <row r="484" collapsed="1" x14ac:dyDescent="0.2"/>
  </sheetData>
  <sheetProtection algorithmName="SHA-512" hashValue="/QG37uC5n8tCswH0A1MZXwvwDjOUO1sSxtnE0l1VmILbYPYQN/bZ9A1hXGvfJ8hD0RK0JYoYLKRDQL7nb7AY+A==" saltValue="2fhlyCs3jkh1rl05IQRqbw==" spinCount="100000" sheet="1" formatCells="0"/>
  <autoFilter ref="A8:BP400" xr:uid="{7500609B-B975-4356-8998-6147DBC49CE5}"/>
  <mergeCells count="7">
    <mergeCell ref="BR6:BX6"/>
    <mergeCell ref="BY6:CE6"/>
    <mergeCell ref="D4:U4"/>
    <mergeCell ref="K6:O6"/>
    <mergeCell ref="P6:T6"/>
    <mergeCell ref="W6:AR7"/>
    <mergeCell ref="AS6:BN7"/>
  </mergeCells>
  <dataValidations count="16">
    <dataValidation type="list" allowBlank="1" showInputMessage="1" showErrorMessage="1" sqref="HN43 HN47:HN48" xr:uid="{C48912B1-63CC-4829-BC3C-345B3BA6D865}">
      <formula1>"US02, US89, EI01, UK84, UK05, SG02, NL02, US01/US02 "</formula1>
    </dataValidation>
    <dataValidation type="list" allowBlank="1" showInputMessage="1" showErrorMessage="1" sqref="HO47" xr:uid="{64ABFF7A-F3E5-42F6-A503-F7C033B2C7EC}">
      <formula1>"WFUS,KFUS,KASR,KFER, WFEI, KHEI, MMMP, MMFG,WPPL,WTNE"</formula1>
    </dataValidation>
    <dataValidation type="list" showInputMessage="1" showErrorMessage="1" error="Please use drop-down list." sqref="F9:F400" xr:uid="{0705191F-752D-45D9-905F-2D09BF39C7CF}">
      <formula1>"Lab Equipment,Leasehold Improvements, Manufacturing Equipment,Building,Building Improvements,Furniture &amp; Fixtures,PC's Laptops &amp; Software NonField,All Other Computer,Autos,Other"</formula1>
    </dataValidation>
    <dataValidation type="list" allowBlank="1" showInputMessage="1" showErrorMessage="1" sqref="V8" xr:uid="{E4088EDB-FFAB-4525-A611-E2F765589EAC}">
      <formula1>"ASSY, MOE, NPI, W&amp;R, MSHOP,GL PLAN, GL SRCR, GDC, FACILITY, GL QUAL, HQ, KASR, KFER, TAUNTON, WILMSLOW, SOLOHILL,WEX INSTR, WEX CONS, SINGAPORE, EDC, SHARPSBURG, MSUPPORT,PRODPLAN,PRODSUPPORT"</formula1>
    </dataValidation>
    <dataValidation type="list" allowBlank="1" showInputMessage="1" showErrorMessage="1" sqref="E460:E461 E440:E451 E9:E406" xr:uid="{7F8EAB7C-0B13-4BC8-AD43-2EAACE64D533}">
      <formula1>"HQ,WFUS,KFUS,KASR,KFER,WFEI,KHEI,MMFG,MMMP,WPPL,WTNE"</formula1>
    </dataValidation>
    <dataValidation type="list" showInputMessage="1" showErrorMessage="1" error="Please use drop-down list." sqref="HA404:HA405 F404:F406 GO335 GY261 HA257:HA260 HA396:HA400 HP43 HP47:HP48 GW256 GO340 HA262:HA334 HA372:HA379 GB380 HA381:HA394 GO371 GN395 HA336:HA339 HA9:HA255 HA341:HA370 F401" xr:uid="{924B49B0-69BD-4423-8B4A-5902E7805FC9}">
      <formula1>CATEGORY</formula1>
    </dataValidation>
    <dataValidation type="list" allowBlank="1" showInputMessage="1" showErrorMessage="1" sqref="F403 D2112:D4044 D410:D421 F774:F7894 D403 D423:D435 D408 D442:D451 D453:D455" xr:uid="{36C63D79-2E6D-428E-9B33-BAE24A4302B2}">
      <formula1>#REF!</formula1>
    </dataValidation>
    <dataValidation showInputMessage="1" showErrorMessage="1" error="Please use drop-down list." sqref="D401" xr:uid="{79D2EB2E-72D7-4A1B-92ED-0DBCF4CA3647}"/>
    <dataValidation type="list" allowBlank="1" showInputMessage="1" showErrorMessage="1" sqref="HO43 HO48 E452" xr:uid="{FDD4BDFF-EF70-4E13-AA2B-B2C5E25714CE}">
      <formula1>"WFUS,KFUS,KASR,KFER, WFEI, KHEI, MMFG, MMFG,WPPL,WTNE"</formula1>
    </dataValidation>
    <dataValidation type="list" showInputMessage="1" showErrorMessage="1" error="Please use drop-down list." sqref="I404:I405" xr:uid="{3F40B333-0A4B-47DF-9447-EDE5245E315F}">
      <formula1>Int_Ex</formula1>
    </dataValidation>
    <dataValidation type="list" allowBlank="1" showInputMessage="1" showErrorMessage="1" sqref="H404:H405 H9:H400" xr:uid="{7199498B-25EB-4349-8166-373BF49F7130}">
      <formula1>"Base, One Time"</formula1>
    </dataValidation>
    <dataValidation type="list" allowBlank="1" showInputMessage="1" showErrorMessage="1" sqref="V404:V405" xr:uid="{A02B7497-E359-45F8-8FE2-884A8A32C2C5}">
      <formula1>"ASSY, MOE, NPI, W&amp;R, MSHOP,GL PLAN, GL SRCR, GDC, FACILITY, GL QUAL, HQ, KASR, KFER, TAUNTON, WILMSLOW, SOLIHULL,WEX INSTR, WEX CONS, SINGAPORE, EDC, SHARPSBURG, ADC"</formula1>
    </dataValidation>
    <dataValidation type="list" showInputMessage="1" showErrorMessage="1" error="Please use drop-down list." sqref="HC404:HC405 HC396:HC400 GQ371 GD380 GP395 HC381:HC394 HC372:HC379 GQ340 HC336:HC339 GQ335 GY256 HC257:HC260 HA261 HC262:HC334 HC9:HC255 HC341:HC370" xr:uid="{A36D602D-40F6-448F-8BFA-03FAF2F47A95}">
      <formula1>#REF!</formula1>
    </dataValidation>
    <dataValidation type="list" showInputMessage="1" showErrorMessage="1" error="Please use drop-down list." sqref="GX404:GX405 GX396:GX400 GK395 FY380 GX381:GX394 GL371 GX372:GX379 GL340 GX336:GX339 GL335 E5 GT256 GX257:GX260 GV261 GX262:GX334 GX9:GX255 GX341:GX370" xr:uid="{01F7CDF9-CEEB-40B8-90AD-626AD9250E85}">
      <formula1>BUNIT</formula1>
    </dataValidation>
    <dataValidation type="list" showInputMessage="1" showErrorMessage="1" error="Please use drop-down list." sqref="GZ404:GZ405 GZ396:GZ400 GM395 GA380 GZ381:GZ394 GN371 GZ372:GZ379 GN340 GZ336:GZ339 GN335 GV256 GZ257:GZ260 GX261 GZ262:GZ334 GZ9:GZ255 GZ341:GZ370" xr:uid="{346158CB-FD00-4477-B0E7-640176990C9E}">
      <formula1>NHC</formula1>
    </dataValidation>
    <dataValidation type="list" allowBlank="1" showInputMessage="1" showErrorMessage="1" sqref="V9:V400" xr:uid="{6E25A67C-2CB5-4ABF-8FD6-A2F0B35D7F36}">
      <formula1>"ADC, ASSY, NPI, W&amp;R, MSHOP,GL PLAN, GL SRCR, GDC, FACILITY, GL QUAL, HQ, TAUNTON, WILMSLOW, SOLIHULL,WEX INSTR, WEX CONS, SINGAPORE, EDC, SHARPSBURG, MSUPPORT,PRODPLAN,PRODSUPPORT"</formula1>
    </dataValidation>
  </dataValidations>
  <printOptions horizontalCentered="1"/>
  <pageMargins left="0.7" right="0.7" top="0.25" bottom="0.25" header="0.3" footer="0.3"/>
  <pageSetup paperSize="5" scale="70" orientation="landscape" r:id="rId1"/>
  <headerFooter>
    <oddFooter>&amp;L&amp;8&amp;F
&amp;A&amp;R&amp;8&amp;D
&amp;T</oddFooter>
  </headerFooter>
  <customProperties>
    <customPr name="_pios_id" r:id="rId2"/>
  </customProperties>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533B1994-CDE3-44EF-B75A-17DA058AC0A4}">
          <x14:formula1>
            <xm:f>Category!$B$2:$B$5</xm:f>
          </x14:formula1>
          <xm:sqref>CI9:CI400</xm:sqref>
        </x14:dataValidation>
        <x14:dataValidation type="list" allowBlank="1" showInputMessage="1" showErrorMessage="1" xr:uid="{CC1C0AC0-1937-443D-8735-F16532D15DE1}">
          <x14:formula1>
            <xm:f>Category!$A$2:$A$5</xm:f>
          </x14:formula1>
          <xm:sqref>CH9:CH400</xm:sqref>
        </x14:dataValidation>
        <x14:dataValidation type="list" allowBlank="1" showInputMessage="1" showErrorMessage="1" xr:uid="{2A45247F-0C41-4267-B9BF-DEED354159F3}">
          <x14:formula1>
            <xm:f>'N:\Global_Ops\Finance\Budget\2021\02 Capex Template\[2021 AOP Glb_OPS_Capital.xlsx]lookups'!#REF!</xm:f>
          </x14:formula1>
          <xm:sqref>BQ9:BQ401</xm:sqref>
        </x14:dataValidation>
        <x14:dataValidation type="list" allowBlank="1" showInputMessage="1" showErrorMessage="1" xr:uid="{CD346DEA-2CB7-493E-99B8-5B9A6E26E49E}">
          <x14:formula1>
            <xm:f>Category!$C$2:$C$13</xm:f>
          </x14:formula1>
          <xm:sqref>BR9:BR400 BY9:BY400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5AFE-93BC-42DC-84A0-79C7D8B430D1}">
  <dimension ref="A1:CI482"/>
  <sheetViews>
    <sheetView tabSelected="1" topLeftCell="C1" zoomScaleNormal="100" workbookViewId="0">
      <pane xSplit="7" ySplit="8" topLeftCell="J9" activePane="bottomRight" state="frozen"/>
      <selection activeCell="C6" sqref="C6"/>
      <selection pane="topRight" activeCell="J6" sqref="J6"/>
      <selection pane="bottomLeft" activeCell="C9" sqref="C9"/>
      <selection pane="bottomRight" activeCell="G12" sqref="G12"/>
    </sheetView>
  </sheetViews>
  <sheetFormatPr defaultColWidth="9.28515625" defaultRowHeight="12" outlineLevelRow="2" outlineLevelCol="1" x14ac:dyDescent="0.2"/>
  <cols>
    <col min="1" max="1" width="15.5703125" style="228" hidden="1" customWidth="1" outlineLevel="1"/>
    <col min="2" max="2" width="8.7109375" style="228" hidden="1" customWidth="1" outlineLevel="1"/>
    <col min="3" max="3" width="5.42578125" style="228" customWidth="1" collapsed="1"/>
    <col min="4" max="4" width="5.7109375" style="228" customWidth="1"/>
    <col min="5" max="5" width="6.7109375" style="195" customWidth="1"/>
    <col min="6" max="6" width="20.28515625" style="228" bestFit="1" customWidth="1"/>
    <col min="7" max="7" width="33.28515625" style="228" customWidth="1"/>
    <col min="8" max="8" width="7.28515625" style="228" customWidth="1"/>
    <col min="9" max="9" width="9.42578125" style="228" customWidth="1"/>
    <col min="10" max="10" width="15.42578125" style="228" bestFit="1" customWidth="1"/>
    <col min="11" max="14" width="6.7109375" style="228" hidden="1" customWidth="1" outlineLevel="1"/>
    <col min="15" max="15" width="13.42578125" style="228" customWidth="1" collapsed="1"/>
    <col min="16" max="19" width="6.5703125" style="228" hidden="1" customWidth="1" outlineLevel="1"/>
    <col min="20" max="20" width="11.7109375" style="228" customWidth="1" collapsed="1"/>
    <col min="21" max="21" width="6.42578125" style="228" customWidth="1"/>
    <col min="22" max="22" width="10" style="228" customWidth="1"/>
    <col min="23" max="25" width="6.7109375" style="228" hidden="1" customWidth="1" outlineLevel="1"/>
    <col min="26" max="26" width="6.7109375" style="228" customWidth="1" collapsed="1"/>
    <col min="27" max="27" width="6.7109375" style="228" customWidth="1"/>
    <col min="28" max="28" width="6.7109375" style="279" hidden="1" customWidth="1" outlineLevel="1"/>
    <col min="29" max="30" width="6.7109375" style="228" hidden="1" customWidth="1" outlineLevel="1"/>
    <col min="31" max="31" width="6.7109375" style="228" customWidth="1" collapsed="1"/>
    <col min="32" max="32" width="6.7109375" style="228" customWidth="1"/>
    <col min="33" max="34" width="6.7109375" style="228" hidden="1" customWidth="1" outlineLevel="1"/>
    <col min="35" max="35" width="6.7109375" style="280" hidden="1" customWidth="1" outlineLevel="1"/>
    <col min="36" max="36" width="6.7109375" style="285" customWidth="1" collapsed="1"/>
    <col min="37" max="37" width="6.7109375" style="285" customWidth="1"/>
    <col min="38" max="38" width="6.7109375" style="279" hidden="1" customWidth="1" outlineLevel="1"/>
    <col min="39" max="40" width="6.7109375" style="228" hidden="1" customWidth="1" outlineLevel="1"/>
    <col min="41" max="41" width="6.7109375" style="228" customWidth="1" collapsed="1"/>
    <col min="42" max="44" width="6.7109375" style="228" customWidth="1"/>
    <col min="45" max="47" width="6.7109375" style="228" hidden="1" customWidth="1" outlineLevel="1"/>
    <col min="48" max="48" width="6.7109375" style="280" customWidth="1" collapsed="1"/>
    <col min="49" max="49" width="9.42578125" style="228" customWidth="1"/>
    <col min="50" max="50" width="6.7109375" style="234" hidden="1" customWidth="1" outlineLevel="1"/>
    <col min="51" max="52" width="6.7109375" style="228" hidden="1" customWidth="1" outlineLevel="1"/>
    <col min="53" max="53" width="6.7109375" style="228" customWidth="1" collapsed="1"/>
    <col min="54" max="54" width="6.7109375" style="228" customWidth="1"/>
    <col min="55" max="57" width="6.7109375" style="228" hidden="1" customWidth="1" outlineLevel="1"/>
    <col min="58" max="58" width="6.7109375" style="228" customWidth="1" collapsed="1"/>
    <col min="59" max="59" width="6.7109375" style="228" customWidth="1"/>
    <col min="60" max="62" width="6.7109375" style="228" hidden="1" customWidth="1" outlineLevel="1"/>
    <col min="63" max="63" width="6.7109375" style="228" customWidth="1" collapsed="1"/>
    <col min="64" max="68" width="6.7109375" style="228" customWidth="1"/>
    <col min="69" max="69" width="13.7109375" style="218" bestFit="1" customWidth="1"/>
    <col min="70" max="70" width="8.7109375" style="218" customWidth="1" collapsed="1"/>
    <col min="71" max="72" width="8.7109375" style="228" customWidth="1"/>
    <col min="73" max="74" width="8.7109375" style="7" customWidth="1"/>
    <col min="75" max="87" width="8.7109375" style="228" customWidth="1"/>
    <col min="88" max="16384" width="9.28515625" style="228"/>
  </cols>
  <sheetData>
    <row r="1" spans="1:87" s="1" customFormat="1" ht="13.5" hidden="1" customHeight="1" outlineLevel="1" x14ac:dyDescent="0.2">
      <c r="D1" s="220" t="s">
        <v>0</v>
      </c>
      <c r="E1" s="221"/>
      <c r="F1" s="221"/>
      <c r="G1" s="222"/>
      <c r="H1" s="222"/>
      <c r="I1" s="222"/>
      <c r="J1" s="222"/>
      <c r="K1" s="222"/>
      <c r="L1" s="222"/>
      <c r="M1" s="222"/>
      <c r="N1" s="222"/>
      <c r="O1" s="222"/>
      <c r="P1" s="222"/>
      <c r="Q1" s="222"/>
      <c r="R1" s="222"/>
      <c r="S1" s="222"/>
      <c r="T1" s="222"/>
      <c r="U1" s="222"/>
      <c r="Z1" s="2"/>
      <c r="AE1" s="2"/>
      <c r="AJ1" s="2"/>
      <c r="AO1" s="2"/>
      <c r="AQ1" s="3"/>
      <c r="AR1" s="3"/>
      <c r="AS1" s="4"/>
      <c r="AX1" s="5"/>
      <c r="BQ1" s="6"/>
      <c r="BR1" s="6"/>
      <c r="BU1" s="7"/>
      <c r="BV1" s="7"/>
    </row>
    <row r="2" spans="1:87" s="1" customFormat="1" ht="13.5" hidden="1" customHeight="1" outlineLevel="1" x14ac:dyDescent="0.2">
      <c r="D2" s="223" t="s">
        <v>188</v>
      </c>
      <c r="E2" s="221"/>
      <c r="F2" s="221"/>
      <c r="G2" s="224"/>
      <c r="H2" s="224"/>
      <c r="I2" s="224"/>
      <c r="J2" s="224"/>
      <c r="K2" s="224"/>
      <c r="L2" s="224"/>
      <c r="M2" s="224"/>
      <c r="N2" s="224"/>
      <c r="O2" s="224"/>
      <c r="P2" s="224"/>
      <c r="Q2" s="224"/>
      <c r="R2" s="224"/>
      <c r="S2" s="224"/>
      <c r="T2" s="224"/>
      <c r="U2" s="224"/>
      <c r="V2" s="8"/>
      <c r="Z2" s="2"/>
      <c r="AE2" s="2"/>
      <c r="AJ2" s="2"/>
      <c r="AO2" s="2"/>
      <c r="AQ2" s="3"/>
      <c r="AR2" s="3"/>
      <c r="AS2" s="4"/>
      <c r="AX2" s="5"/>
      <c r="BQ2" s="6"/>
      <c r="BR2" s="6"/>
      <c r="BU2" s="7"/>
      <c r="BV2" s="7"/>
    </row>
    <row r="3" spans="1:87" s="1" customFormat="1" ht="13.5" hidden="1" customHeight="1" outlineLevel="1" x14ac:dyDescent="0.2">
      <c r="D3" s="225" t="s">
        <v>2</v>
      </c>
      <c r="E3" s="226"/>
      <c r="F3" s="226"/>
      <c r="G3" s="227"/>
      <c r="H3" s="227"/>
      <c r="I3" s="227"/>
      <c r="J3" s="227"/>
      <c r="K3" s="227"/>
      <c r="L3" s="227"/>
      <c r="M3" s="227"/>
      <c r="N3" s="227"/>
      <c r="O3" s="227"/>
      <c r="P3" s="227"/>
      <c r="Q3" s="227"/>
      <c r="R3" s="227"/>
      <c r="S3" s="227"/>
      <c r="T3" s="227"/>
      <c r="U3" s="227"/>
      <c r="Z3" s="2"/>
      <c r="AE3" s="2"/>
      <c r="AJ3" s="2"/>
      <c r="AO3" s="2"/>
      <c r="AQ3" s="3"/>
      <c r="AR3" s="3"/>
      <c r="AS3" s="4"/>
      <c r="AX3" s="5"/>
      <c r="BQ3" s="6"/>
      <c r="BR3" s="6"/>
      <c r="BU3" s="7"/>
      <c r="BV3" s="7"/>
    </row>
    <row r="4" spans="1:87" s="9" customFormat="1" ht="13.5" hidden="1" customHeight="1" outlineLevel="1" x14ac:dyDescent="0.2">
      <c r="D4" s="399" t="str">
        <f>E5</f>
        <v>Global Operations</v>
      </c>
      <c r="E4" s="399"/>
      <c r="F4" s="399"/>
      <c r="G4" s="399"/>
      <c r="H4" s="399"/>
      <c r="I4" s="399"/>
      <c r="J4" s="399"/>
      <c r="K4" s="399"/>
      <c r="L4" s="399"/>
      <c r="M4" s="399"/>
      <c r="N4" s="399"/>
      <c r="O4" s="399"/>
      <c r="P4" s="399"/>
      <c r="Q4" s="399"/>
      <c r="R4" s="399"/>
      <c r="S4" s="399"/>
      <c r="T4" s="399"/>
      <c r="U4" s="399"/>
      <c r="V4" s="228"/>
      <c r="Z4" s="10"/>
      <c r="AE4" s="10"/>
      <c r="AJ4" s="10"/>
      <c r="AO4" s="10"/>
      <c r="AQ4" s="11"/>
      <c r="AR4" s="11"/>
      <c r="AS4" s="12"/>
      <c r="AX4" s="5"/>
      <c r="BQ4" s="13"/>
      <c r="BR4" s="13"/>
      <c r="BU4" s="14"/>
      <c r="BV4" s="14"/>
    </row>
    <row r="5" spans="1:87" ht="12.75" hidden="1" customHeight="1" outlineLevel="1" x14ac:dyDescent="0.2">
      <c r="D5" s="229"/>
      <c r="E5" s="230" t="s">
        <v>3</v>
      </c>
      <c r="F5" s="221"/>
      <c r="O5" s="228" t="s">
        <v>4</v>
      </c>
      <c r="T5" s="228" t="s">
        <v>4</v>
      </c>
      <c r="Z5" s="231"/>
      <c r="AB5" s="228"/>
      <c r="AE5" s="231"/>
      <c r="AI5" s="228"/>
      <c r="AJ5" s="231"/>
      <c r="AK5" s="228"/>
      <c r="AL5" s="228"/>
      <c r="AO5" s="231"/>
      <c r="AQ5" s="232"/>
      <c r="AR5" s="232"/>
      <c r="AS5" s="233"/>
      <c r="AV5" s="228"/>
    </row>
    <row r="6" spans="1:87" ht="39" customHeight="1" collapsed="1" x14ac:dyDescent="0.2">
      <c r="K6" s="400" t="s">
        <v>5</v>
      </c>
      <c r="L6" s="400"/>
      <c r="M6" s="400"/>
      <c r="N6" s="400"/>
      <c r="O6" s="400"/>
      <c r="P6" s="400" t="s">
        <v>6</v>
      </c>
      <c r="Q6" s="400"/>
      <c r="R6" s="400"/>
      <c r="S6" s="400"/>
      <c r="T6" s="400"/>
      <c r="U6" s="235"/>
      <c r="W6" s="401" t="s">
        <v>7</v>
      </c>
      <c r="X6" s="402"/>
      <c r="Y6" s="402"/>
      <c r="Z6" s="402"/>
      <c r="AA6" s="402"/>
      <c r="AB6" s="402"/>
      <c r="AC6" s="402"/>
      <c r="AD6" s="402"/>
      <c r="AE6" s="402"/>
      <c r="AF6" s="402"/>
      <c r="AG6" s="402"/>
      <c r="AH6" s="402"/>
      <c r="AI6" s="402"/>
      <c r="AJ6" s="402"/>
      <c r="AK6" s="402"/>
      <c r="AL6" s="402"/>
      <c r="AM6" s="402"/>
      <c r="AN6" s="402"/>
      <c r="AO6" s="402"/>
      <c r="AP6" s="402"/>
      <c r="AQ6" s="402"/>
      <c r="AR6" s="403"/>
      <c r="AS6" s="401" t="s">
        <v>8</v>
      </c>
      <c r="AT6" s="402"/>
      <c r="AU6" s="402"/>
      <c r="AV6" s="402"/>
      <c r="AW6" s="402"/>
      <c r="AX6" s="402"/>
      <c r="AY6" s="402"/>
      <c r="AZ6" s="402"/>
      <c r="BA6" s="402"/>
      <c r="BB6" s="402"/>
      <c r="BC6" s="402"/>
      <c r="BD6" s="402"/>
      <c r="BE6" s="402"/>
      <c r="BF6" s="402"/>
      <c r="BG6" s="402"/>
      <c r="BH6" s="402"/>
      <c r="BI6" s="402"/>
      <c r="BJ6" s="402"/>
      <c r="BK6" s="402"/>
      <c r="BL6" s="402"/>
      <c r="BM6" s="402"/>
      <c r="BN6" s="403"/>
      <c r="BO6" s="231"/>
      <c r="BP6" s="231"/>
      <c r="BR6" s="396" t="s">
        <v>9</v>
      </c>
      <c r="BS6" s="397"/>
      <c r="BT6" s="397"/>
      <c r="BU6" s="397"/>
      <c r="BV6" s="397"/>
      <c r="BW6" s="397"/>
      <c r="BX6" s="398"/>
      <c r="BY6" s="396" t="s">
        <v>10</v>
      </c>
      <c r="BZ6" s="397"/>
      <c r="CA6" s="397"/>
      <c r="CB6" s="397"/>
      <c r="CC6" s="397"/>
      <c r="CD6" s="397"/>
      <c r="CE6" s="398"/>
      <c r="CF6" s="236"/>
      <c r="CG6" s="236"/>
      <c r="CH6" s="236"/>
      <c r="CI6" s="236"/>
    </row>
    <row r="7" spans="1:87" ht="12" customHeight="1" x14ac:dyDescent="0.2">
      <c r="D7" s="237"/>
      <c r="F7" s="238"/>
      <c r="J7" s="239"/>
      <c r="K7" s="240"/>
      <c r="L7" s="240"/>
      <c r="M7" s="240"/>
      <c r="N7" s="240"/>
      <c r="O7" s="240"/>
      <c r="P7" s="240"/>
      <c r="Q7" s="240"/>
      <c r="R7" s="240"/>
      <c r="S7" s="240"/>
      <c r="T7" s="240"/>
      <c r="U7" s="241"/>
      <c r="W7" s="404"/>
      <c r="X7" s="405"/>
      <c r="Y7" s="405"/>
      <c r="Z7" s="405"/>
      <c r="AA7" s="405"/>
      <c r="AB7" s="405"/>
      <c r="AC7" s="405"/>
      <c r="AD7" s="405"/>
      <c r="AE7" s="405"/>
      <c r="AF7" s="405"/>
      <c r="AG7" s="405"/>
      <c r="AH7" s="405"/>
      <c r="AI7" s="405"/>
      <c r="AJ7" s="405"/>
      <c r="AK7" s="405"/>
      <c r="AL7" s="405"/>
      <c r="AM7" s="405"/>
      <c r="AN7" s="405"/>
      <c r="AO7" s="405"/>
      <c r="AP7" s="405"/>
      <c r="AQ7" s="405"/>
      <c r="AR7" s="406"/>
      <c r="AS7" s="404"/>
      <c r="AT7" s="405"/>
      <c r="AU7" s="405"/>
      <c r="AV7" s="405"/>
      <c r="AW7" s="405"/>
      <c r="AX7" s="405"/>
      <c r="AY7" s="405"/>
      <c r="AZ7" s="405"/>
      <c r="BA7" s="405"/>
      <c r="BB7" s="405"/>
      <c r="BC7" s="405"/>
      <c r="BD7" s="405"/>
      <c r="BE7" s="405"/>
      <c r="BF7" s="405"/>
      <c r="BG7" s="405"/>
      <c r="BH7" s="405"/>
      <c r="BI7" s="405"/>
      <c r="BJ7" s="405"/>
      <c r="BK7" s="405"/>
      <c r="BL7" s="405"/>
      <c r="BM7" s="405"/>
      <c r="BN7" s="406"/>
      <c r="BO7" s="231"/>
      <c r="BP7" s="231"/>
      <c r="BR7" s="242"/>
      <c r="BS7" s="243"/>
      <c r="BT7" s="243"/>
      <c r="BU7" s="243"/>
      <c r="BV7" s="243"/>
      <c r="BW7" s="243"/>
      <c r="BX7" s="244"/>
      <c r="BY7" s="242"/>
      <c r="BZ7" s="243"/>
      <c r="CA7" s="243"/>
      <c r="CB7" s="243"/>
      <c r="CC7" s="243"/>
      <c r="CD7" s="243"/>
      <c r="CE7" s="244"/>
      <c r="CF7" s="245"/>
      <c r="CG7" s="245"/>
      <c r="CH7" s="245"/>
      <c r="CI7" s="245"/>
    </row>
    <row r="8" spans="1:87" s="178" customFormat="1" ht="42" customHeight="1" x14ac:dyDescent="0.2">
      <c r="A8" s="246" t="s">
        <v>11</v>
      </c>
      <c r="B8" s="247" t="s">
        <v>12</v>
      </c>
      <c r="C8" s="31" t="s">
        <v>13</v>
      </c>
      <c r="D8" s="32" t="s">
        <v>14</v>
      </c>
      <c r="E8" s="32" t="s">
        <v>15</v>
      </c>
      <c r="F8" s="33" t="s">
        <v>16</v>
      </c>
      <c r="G8" s="32" t="s">
        <v>17</v>
      </c>
      <c r="H8" s="34" t="s">
        <v>18</v>
      </c>
      <c r="I8" s="34" t="s">
        <v>19</v>
      </c>
      <c r="J8" s="33" t="s">
        <v>20</v>
      </c>
      <c r="K8" s="35" t="str">
        <f>"Q120"&amp;" Approp."</f>
        <v>Q120 Approp.</v>
      </c>
      <c r="L8" s="35" t="str">
        <f>"Q220"&amp;" Approp."</f>
        <v>Q220 Approp.</v>
      </c>
      <c r="M8" s="35" t="str">
        <f>"Q320"&amp;" Approp."</f>
        <v>Q320 Approp.</v>
      </c>
      <c r="N8" s="35" t="str">
        <f>"Q420"&amp;" Approp."</f>
        <v>Q420 Approp.</v>
      </c>
      <c r="O8" s="36" t="str">
        <f>"2020"&amp;" Total Approp."</f>
        <v>2020 Total Approp.</v>
      </c>
      <c r="P8" s="35" t="str">
        <f>"Q120"&amp;" Spend"</f>
        <v>Q120 Spend</v>
      </c>
      <c r="Q8" s="35" t="str">
        <f>"Q220"&amp;" Spend"</f>
        <v>Q220 Spend</v>
      </c>
      <c r="R8" s="35" t="str">
        <f>"Q320"&amp;" Spend"</f>
        <v>Q320 Spend</v>
      </c>
      <c r="S8" s="35" t="str">
        <f>"Q420"&amp;" Spend"</f>
        <v>Q420 Spend</v>
      </c>
      <c r="T8" s="36" t="str">
        <f>"2020"&amp;" Total Spend"</f>
        <v>2020 Total Spend</v>
      </c>
      <c r="U8" s="35" t="str">
        <f>"2021"&amp;" C/O"</f>
        <v>2021 C/O</v>
      </c>
      <c r="V8" s="37" t="s">
        <v>21</v>
      </c>
      <c r="W8" s="40" t="s">
        <v>22</v>
      </c>
      <c r="X8" s="40" t="s">
        <v>23</v>
      </c>
      <c r="Y8" s="40" t="s">
        <v>24</v>
      </c>
      <c r="Z8" s="39" t="s">
        <v>25</v>
      </c>
      <c r="AA8" s="40" t="s">
        <v>26</v>
      </c>
      <c r="AB8" s="41" t="s">
        <v>27</v>
      </c>
      <c r="AC8" s="40" t="s">
        <v>28</v>
      </c>
      <c r="AD8" s="40" t="s">
        <v>29</v>
      </c>
      <c r="AE8" s="39" t="s">
        <v>30</v>
      </c>
      <c r="AF8" s="40" t="s">
        <v>31</v>
      </c>
      <c r="AG8" s="40" t="s">
        <v>32</v>
      </c>
      <c r="AH8" s="40" t="s">
        <v>33</v>
      </c>
      <c r="AI8" s="42" t="s">
        <v>34</v>
      </c>
      <c r="AJ8" s="43" t="s">
        <v>35</v>
      </c>
      <c r="AK8" s="44" t="s">
        <v>36</v>
      </c>
      <c r="AL8" s="38" t="s">
        <v>37</v>
      </c>
      <c r="AM8" s="38" t="s">
        <v>38</v>
      </c>
      <c r="AN8" s="42" t="s">
        <v>39</v>
      </c>
      <c r="AO8" s="43" t="s">
        <v>40</v>
      </c>
      <c r="AP8" s="40" t="s">
        <v>41</v>
      </c>
      <c r="AQ8" s="45" t="s">
        <v>42</v>
      </c>
      <c r="AR8" s="45" t="s">
        <v>43</v>
      </c>
      <c r="AS8" s="40" t="s">
        <v>22</v>
      </c>
      <c r="AT8" s="40" t="s">
        <v>23</v>
      </c>
      <c r="AU8" s="331" t="s">
        <v>24</v>
      </c>
      <c r="AV8" s="47" t="s">
        <v>44</v>
      </c>
      <c r="AW8" s="40" t="s">
        <v>45</v>
      </c>
      <c r="AX8" s="41" t="s">
        <v>27</v>
      </c>
      <c r="AY8" s="40" t="s">
        <v>28</v>
      </c>
      <c r="AZ8" s="40" t="s">
        <v>29</v>
      </c>
      <c r="BA8" s="39" t="s">
        <v>46</v>
      </c>
      <c r="BB8" s="40" t="s">
        <v>47</v>
      </c>
      <c r="BC8" s="40" t="s">
        <v>32</v>
      </c>
      <c r="BD8" s="40" t="s">
        <v>33</v>
      </c>
      <c r="BE8" s="42" t="s">
        <v>34</v>
      </c>
      <c r="BF8" s="43" t="s">
        <v>48</v>
      </c>
      <c r="BG8" s="44" t="s">
        <v>49</v>
      </c>
      <c r="BH8" s="38" t="s">
        <v>37</v>
      </c>
      <c r="BI8" s="38" t="s">
        <v>38</v>
      </c>
      <c r="BJ8" s="42" t="s">
        <v>39</v>
      </c>
      <c r="BK8" s="43" t="s">
        <v>50</v>
      </c>
      <c r="BL8" s="40" t="s">
        <v>51</v>
      </c>
      <c r="BM8" s="45" t="s">
        <v>52</v>
      </c>
      <c r="BN8" s="45" t="s">
        <v>53</v>
      </c>
      <c r="BO8" s="48" t="s">
        <v>54</v>
      </c>
      <c r="BP8" s="48" t="s">
        <v>55</v>
      </c>
      <c r="BQ8" s="31" t="s">
        <v>56</v>
      </c>
      <c r="BR8" s="320" t="s">
        <v>190</v>
      </c>
      <c r="BS8" s="321" t="str">
        <f>"Amount"&amp;" Approp."</f>
        <v>Amount Approp.</v>
      </c>
      <c r="BT8" s="249" t="str">
        <f>"Q121"&amp;" Approp."</f>
        <v>Q121 Approp.</v>
      </c>
      <c r="BU8" s="249" t="str">
        <f>"Q221"&amp;" Approp."</f>
        <v>Q221 Approp.</v>
      </c>
      <c r="BV8" s="249" t="str">
        <f>"Q321"&amp;" Approp."</f>
        <v>Q321 Approp.</v>
      </c>
      <c r="BW8" s="249" t="str">
        <f>"Q421"&amp;" Approp."</f>
        <v>Q421 Approp.</v>
      </c>
      <c r="BX8" s="250" t="str">
        <f>"2021"&amp;" Total Approp."</f>
        <v>2021 Total Approp.</v>
      </c>
      <c r="BY8" s="320" t="s">
        <v>191</v>
      </c>
      <c r="BZ8" s="321" t="str">
        <f>"Amount"&amp;" Spend"</f>
        <v>Amount Spend</v>
      </c>
      <c r="CA8" s="249" t="str">
        <f>"Q121"&amp;" Spend"</f>
        <v>Q121 Spend</v>
      </c>
      <c r="CB8" s="249" t="str">
        <f>"Q221"&amp;" Spend"</f>
        <v>Q221 Spend</v>
      </c>
      <c r="CC8" s="249" t="str">
        <f>"Q321"&amp;" Spend"</f>
        <v>Q321 Spend</v>
      </c>
      <c r="CD8" s="249" t="str">
        <f>"Q421"&amp;" Spend"</f>
        <v>Q421 Spend</v>
      </c>
      <c r="CE8" s="250" t="str">
        <f>"2021"&amp;" Total Spend"</f>
        <v>2021 Total Spend</v>
      </c>
      <c r="CF8" s="251" t="str">
        <f>"2022"&amp;" C/O"</f>
        <v>2022 C/O</v>
      </c>
      <c r="CG8" s="321" t="s">
        <v>57</v>
      </c>
      <c r="CH8" s="321" t="s">
        <v>58</v>
      </c>
      <c r="CI8" s="321" t="s">
        <v>16</v>
      </c>
    </row>
    <row r="9" spans="1:87" s="195" customFormat="1" ht="12.75" customHeight="1" x14ac:dyDescent="0.2">
      <c r="A9" s="196" t="s">
        <v>140</v>
      </c>
      <c r="B9" s="195" t="s">
        <v>145</v>
      </c>
      <c r="C9" s="332">
        <v>1</v>
      </c>
      <c r="D9" s="333" t="s">
        <v>61</v>
      </c>
      <c r="E9" s="334" t="s">
        <v>126</v>
      </c>
      <c r="F9" s="49" t="s">
        <v>109</v>
      </c>
      <c r="G9" s="335" t="s">
        <v>146</v>
      </c>
      <c r="H9" s="336" t="s">
        <v>65</v>
      </c>
      <c r="I9" s="337" t="s">
        <v>147</v>
      </c>
      <c r="J9" s="50">
        <v>5.7</v>
      </c>
      <c r="K9" s="51">
        <v>0</v>
      </c>
      <c r="L9" s="51">
        <v>0</v>
      </c>
      <c r="M9" s="51">
        <v>0</v>
      </c>
      <c r="N9" s="51">
        <v>0</v>
      </c>
      <c r="O9" s="52">
        <f>SUM(K9:N9)</f>
        <v>0</v>
      </c>
      <c r="P9" s="51">
        <v>5.7</v>
      </c>
      <c r="Q9" s="51">
        <v>0</v>
      </c>
      <c r="R9" s="51">
        <v>0</v>
      </c>
      <c r="S9" s="51">
        <v>0</v>
      </c>
      <c r="T9" s="52">
        <f>SUM(P9:S9)</f>
        <v>5.7</v>
      </c>
      <c r="U9" s="51">
        <f>J9+O9-T9</f>
        <v>0</v>
      </c>
      <c r="V9" s="338" t="s">
        <v>148</v>
      </c>
      <c r="W9" s="339"/>
      <c r="X9" s="339"/>
      <c r="Y9" s="339"/>
      <c r="Z9" s="340">
        <f>SUM(W9:Y9)</f>
        <v>0</v>
      </c>
      <c r="AA9" s="341">
        <f>Z9-K9</f>
        <v>0</v>
      </c>
      <c r="AB9" s="341"/>
      <c r="AC9" s="341"/>
      <c r="AD9" s="341"/>
      <c r="AE9" s="340">
        <f>SUM(AB9:AD9)</f>
        <v>0</v>
      </c>
      <c r="AF9" s="341">
        <f>AE9-L9</f>
        <v>0</v>
      </c>
      <c r="AG9" s="342"/>
      <c r="AH9" s="342"/>
      <c r="AI9" s="343"/>
      <c r="AJ9" s="340">
        <f>SUM(AG9:AI9)</f>
        <v>0</v>
      </c>
      <c r="AK9" s="342">
        <f>AJ9-M9</f>
        <v>0</v>
      </c>
      <c r="AL9" s="55"/>
      <c r="AM9" s="55"/>
      <c r="AN9" s="55"/>
      <c r="AO9" s="54">
        <f>SUM(AL9:AN9)</f>
        <v>0</v>
      </c>
      <c r="AP9" s="344">
        <f>AO9-N9</f>
        <v>0</v>
      </c>
      <c r="AQ9" s="345">
        <f>Z9+AE9+AJ9+AO9</f>
        <v>0</v>
      </c>
      <c r="AR9" s="345">
        <f>AQ9-O9</f>
        <v>0</v>
      </c>
      <c r="AS9" s="342"/>
      <c r="AT9" s="342"/>
      <c r="AU9" s="346"/>
      <c r="AV9" s="347">
        <f>SUM(AS9:AU9)</f>
        <v>0</v>
      </c>
      <c r="AW9" s="342">
        <f>AV9-P9</f>
        <v>-5.7</v>
      </c>
      <c r="AX9" s="342"/>
      <c r="AY9" s="342"/>
      <c r="AZ9" s="344"/>
      <c r="BA9" s="348">
        <f>SUM(AX9:AZ9)</f>
        <v>0</v>
      </c>
      <c r="BB9" s="342">
        <f>BA9-Q9</f>
        <v>0</v>
      </c>
      <c r="BC9" s="342"/>
      <c r="BD9" s="342"/>
      <c r="BE9" s="349"/>
      <c r="BF9" s="348">
        <f>SUM(BC9:BE9)</f>
        <v>0</v>
      </c>
      <c r="BG9" s="342">
        <f>BF9-R9</f>
        <v>0</v>
      </c>
      <c r="BH9" s="350"/>
      <c r="BI9" s="350"/>
      <c r="BJ9" s="349"/>
      <c r="BK9" s="348">
        <f>SUM(BH9:BJ9)</f>
        <v>0</v>
      </c>
      <c r="BL9" s="342">
        <f>BK9-S9</f>
        <v>0</v>
      </c>
      <c r="BM9" s="345">
        <f>AV9+BA9+BF9+BK9</f>
        <v>0</v>
      </c>
      <c r="BN9" s="345">
        <f>BM9-T9</f>
        <v>-5.7</v>
      </c>
      <c r="BO9" s="357">
        <f>(J9+AQ9-BM9)*0</f>
        <v>0</v>
      </c>
      <c r="BP9" s="348">
        <f t="shared" ref="BP9:BP47" si="0">BO9-U9</f>
        <v>0</v>
      </c>
      <c r="BQ9" s="355" t="s">
        <v>71</v>
      </c>
      <c r="BR9" s="256"/>
      <c r="BS9" s="257"/>
      <c r="BT9" s="257" t="str">
        <f>IF(OR($BR9="Jan", $BR9="Feb", $BR9="Mar"), $BS9, "")</f>
        <v/>
      </c>
      <c r="BU9" s="257" t="str">
        <f>IF(OR($BR9="Apr", $BR9="May", $BR9="Jun"), $BS9, "")</f>
        <v/>
      </c>
      <c r="BV9" s="257" t="str">
        <f>IF(OR($BR9="Jul", $BR9="Aug", $BR9="Sep"), $BS9, "")</f>
        <v/>
      </c>
      <c r="BW9" s="257" t="str">
        <f>IF(OR($BR9="Oct", $BR9="Nov", $BR9="Dec"), $BS9, "")</f>
        <v/>
      </c>
      <c r="BX9" s="258">
        <f>SUM(BT9:BW9)</f>
        <v>0</v>
      </c>
      <c r="BY9" s="256" t="s">
        <v>23</v>
      </c>
      <c r="BZ9" s="329">
        <f>BO9</f>
        <v>0</v>
      </c>
      <c r="CA9" s="329">
        <f t="shared" ref="CA9:CA72" si="1">IF(OR($BY9="Jan", $BY9="Feb", $BY9="Mar"), $BZ9, "")</f>
        <v>0</v>
      </c>
      <c r="CB9" s="329" t="str">
        <f t="shared" ref="CB9:CB72" si="2">IF(OR($BY9="Apr", $BY9="May", $BY9="Jun"), $BZ9, "")</f>
        <v/>
      </c>
      <c r="CC9" s="329" t="str">
        <f t="shared" ref="CC9:CC72" si="3">IF(OR($BY9="Jul", $BY9="Aug", $BY9="Sep"), $BZ9, "")</f>
        <v/>
      </c>
      <c r="CD9" s="329" t="str">
        <f t="shared" ref="CD9:CD72" si="4">IF(OR($BY9="Oct", $BY9="Nov", $BY9="Dec"), $BZ9, "")</f>
        <v/>
      </c>
      <c r="CE9" s="258">
        <f>SUM(CA9:CD9)</f>
        <v>0</v>
      </c>
      <c r="CF9" s="259">
        <f>BO9+BX9-CE9</f>
        <v>0</v>
      </c>
      <c r="CG9" s="260"/>
      <c r="CH9" s="260"/>
      <c r="CI9" s="260"/>
    </row>
    <row r="10" spans="1:87" s="195" customFormat="1" ht="12.75" customHeight="1" x14ac:dyDescent="0.2">
      <c r="A10" s="196" t="s">
        <v>140</v>
      </c>
      <c r="B10" s="195" t="s">
        <v>145</v>
      </c>
      <c r="C10" s="332">
        <v>2</v>
      </c>
      <c r="D10" s="333" t="s">
        <v>61</v>
      </c>
      <c r="E10" s="334" t="s">
        <v>126</v>
      </c>
      <c r="F10" s="49" t="s">
        <v>109</v>
      </c>
      <c r="G10" s="335" t="s">
        <v>149</v>
      </c>
      <c r="H10" s="336" t="s">
        <v>65</v>
      </c>
      <c r="I10" s="337" t="s">
        <v>147</v>
      </c>
      <c r="J10" s="50">
        <v>8.8040000000000003</v>
      </c>
      <c r="K10" s="51">
        <v>0</v>
      </c>
      <c r="L10" s="51">
        <v>0</v>
      </c>
      <c r="M10" s="51">
        <v>0</v>
      </c>
      <c r="N10" s="51">
        <v>0</v>
      </c>
      <c r="O10" s="52">
        <f t="shared" ref="O10:O43" si="5">SUM(K10:N10)</f>
        <v>0</v>
      </c>
      <c r="P10" s="51">
        <v>8.8040000000000003</v>
      </c>
      <c r="Q10" s="51">
        <v>0</v>
      </c>
      <c r="R10" s="51">
        <v>0</v>
      </c>
      <c r="S10" s="51">
        <v>0</v>
      </c>
      <c r="T10" s="52">
        <f t="shared" ref="T10:T47" si="6">SUM(P10:S10)</f>
        <v>8.8040000000000003</v>
      </c>
      <c r="U10" s="51">
        <f t="shared" ref="U10:U47" si="7">J10+O10-T10</f>
        <v>0</v>
      </c>
      <c r="V10" s="338" t="s">
        <v>148</v>
      </c>
      <c r="W10" s="339"/>
      <c r="X10" s="339"/>
      <c r="Y10" s="339"/>
      <c r="Z10" s="340">
        <f t="shared" ref="Z10:Z47" si="8">SUM(W10:Y10)</f>
        <v>0</v>
      </c>
      <c r="AA10" s="341">
        <f t="shared" ref="AA10:AA47" si="9">Z10-K10</f>
        <v>0</v>
      </c>
      <c r="AB10" s="341"/>
      <c r="AC10" s="341"/>
      <c r="AD10" s="341"/>
      <c r="AE10" s="340">
        <f t="shared" ref="AE10:AE47" si="10">SUM(AB10:AD10)</f>
        <v>0</v>
      </c>
      <c r="AF10" s="341">
        <f t="shared" ref="AF10:AF47" si="11">AE10-L10</f>
        <v>0</v>
      </c>
      <c r="AG10" s="342"/>
      <c r="AH10" s="342"/>
      <c r="AI10" s="343"/>
      <c r="AJ10" s="340">
        <f t="shared" ref="AJ10:AJ46" si="12">SUM(AG10:AI10)</f>
        <v>0</v>
      </c>
      <c r="AK10" s="342">
        <f t="shared" ref="AK10:AK47" si="13">AJ10-M10</f>
        <v>0</v>
      </c>
      <c r="AL10" s="55"/>
      <c r="AM10" s="55"/>
      <c r="AN10" s="55"/>
      <c r="AO10" s="54">
        <f t="shared" ref="AO10:AO47" si="14">SUM(AL10:AN10)</f>
        <v>0</v>
      </c>
      <c r="AP10" s="344">
        <f t="shared" ref="AP10:AP47" si="15">AO10-N10</f>
        <v>0</v>
      </c>
      <c r="AQ10" s="345">
        <f t="shared" ref="AQ10:AQ47" si="16">Z10+AE10+AJ10+AO10</f>
        <v>0</v>
      </c>
      <c r="AR10" s="345">
        <f t="shared" ref="AR10:AR47" si="17">AQ10-O10</f>
        <v>0</v>
      </c>
      <c r="AS10" s="342"/>
      <c r="AT10" s="342"/>
      <c r="AU10" s="346"/>
      <c r="AV10" s="347">
        <f t="shared" ref="AV10:AV47" si="18">SUM(AS10:AU10)</f>
        <v>0</v>
      </c>
      <c r="AW10" s="342">
        <f t="shared" ref="AW10:AW47" si="19">AV10-P10</f>
        <v>-8.8040000000000003</v>
      </c>
      <c r="AX10" s="342"/>
      <c r="AY10" s="342"/>
      <c r="AZ10" s="344"/>
      <c r="BA10" s="348">
        <f t="shared" ref="BA10:BA47" si="20">SUM(AX10:AZ10)</f>
        <v>0</v>
      </c>
      <c r="BB10" s="342">
        <f t="shared" ref="BB10:BB47" si="21">BA10-Q10</f>
        <v>0</v>
      </c>
      <c r="BC10" s="342"/>
      <c r="BD10" s="342"/>
      <c r="BE10" s="349"/>
      <c r="BF10" s="348">
        <f t="shared" ref="BF10:BF47" si="22">SUM(BC10:BE10)</f>
        <v>0</v>
      </c>
      <c r="BG10" s="342">
        <f t="shared" ref="BG10:BG47" si="23">BF10-R10</f>
        <v>0</v>
      </c>
      <c r="BH10" s="350"/>
      <c r="BI10" s="350"/>
      <c r="BJ10" s="349"/>
      <c r="BK10" s="348">
        <f t="shared" ref="BK10:BK47" si="24">SUM(BH10:BJ10)</f>
        <v>0</v>
      </c>
      <c r="BL10" s="342">
        <f t="shared" ref="BL10:BL47" si="25">BK10-S10</f>
        <v>0</v>
      </c>
      <c r="BM10" s="345">
        <f t="shared" ref="BM10:BM47" si="26">AV10+BA10+BF10+BK10</f>
        <v>0</v>
      </c>
      <c r="BN10" s="345">
        <f t="shared" ref="BN10:BN47" si="27">BM10-T10</f>
        <v>-8.8040000000000003</v>
      </c>
      <c r="BO10" s="348">
        <f t="shared" ref="BO10:BO47" si="28">J10+AQ10-BM10</f>
        <v>8.8040000000000003</v>
      </c>
      <c r="BP10" s="348">
        <f t="shared" si="0"/>
        <v>8.8040000000000003</v>
      </c>
      <c r="BQ10" s="355" t="s">
        <v>71</v>
      </c>
      <c r="BR10" s="256"/>
      <c r="BS10" s="257"/>
      <c r="BT10" s="257" t="str">
        <f t="shared" ref="BT10:BT73" si="29">IF(OR($BR10="Jan", $BR10="Feb", $BR10="Mar"), $BS10, "")</f>
        <v/>
      </c>
      <c r="BU10" s="257" t="str">
        <f t="shared" ref="BU10:BU73" si="30">IF(OR($BR10="Apr", $BR10="May", $BR10="Jun"), $BS10, "")</f>
        <v/>
      </c>
      <c r="BV10" s="257" t="str">
        <f t="shared" ref="BV10:BV73" si="31">IF(OR($BR10="Jul", $BR10="Aug", $BR10="Sep"), $BS10, "")</f>
        <v/>
      </c>
      <c r="BW10" s="257" t="str">
        <f t="shared" ref="BW10:BW73" si="32">IF(OR($BR10="Oct", $BR10="Nov", $BR10="Dec"), $BS10, "")</f>
        <v/>
      </c>
      <c r="BX10" s="258">
        <f t="shared" ref="BX10:BX29" si="33">SUM(BT10:BW10)</f>
        <v>0</v>
      </c>
      <c r="BY10" s="256" t="s">
        <v>23</v>
      </c>
      <c r="BZ10" s="329">
        <f t="shared" ref="BZ10:BZ44" si="34">BO10</f>
        <v>8.8040000000000003</v>
      </c>
      <c r="CA10" s="329">
        <f t="shared" si="1"/>
        <v>8.8040000000000003</v>
      </c>
      <c r="CB10" s="329" t="str">
        <f t="shared" si="2"/>
        <v/>
      </c>
      <c r="CC10" s="329" t="str">
        <f t="shared" si="3"/>
        <v/>
      </c>
      <c r="CD10" s="329" t="str">
        <f t="shared" si="4"/>
        <v/>
      </c>
      <c r="CE10" s="258">
        <f t="shared" ref="CE10:CE44" si="35">SUM(CA10:CD10)</f>
        <v>8.8040000000000003</v>
      </c>
      <c r="CF10" s="259">
        <f t="shared" ref="CF10:CF73" si="36">BO10+BX10-CE10</f>
        <v>0</v>
      </c>
      <c r="CG10" s="260"/>
      <c r="CH10" s="260"/>
      <c r="CI10" s="260"/>
    </row>
    <row r="11" spans="1:87" s="195" customFormat="1" ht="12.75" customHeight="1" x14ac:dyDescent="0.2">
      <c r="A11" s="196" t="s">
        <v>140</v>
      </c>
      <c r="B11" s="195" t="s">
        <v>145</v>
      </c>
      <c r="C11" s="332">
        <v>3</v>
      </c>
      <c r="D11" s="333" t="s">
        <v>61</v>
      </c>
      <c r="E11" s="334" t="s">
        <v>126</v>
      </c>
      <c r="F11" s="49" t="s">
        <v>109</v>
      </c>
      <c r="G11" s="335" t="s">
        <v>150</v>
      </c>
      <c r="H11" s="336" t="s">
        <v>65</v>
      </c>
      <c r="I11" s="337" t="s">
        <v>66</v>
      </c>
      <c r="J11" s="50">
        <v>13.200000000000001</v>
      </c>
      <c r="K11" s="51">
        <v>0</v>
      </c>
      <c r="L11" s="51">
        <v>0</v>
      </c>
      <c r="M11" s="51">
        <v>0</v>
      </c>
      <c r="N11" s="51">
        <v>0</v>
      </c>
      <c r="O11" s="52">
        <f t="shared" ref="O11:O38" si="37">SUM(K11:N11)</f>
        <v>0</v>
      </c>
      <c r="P11" s="51">
        <v>13.200000000000001</v>
      </c>
      <c r="Q11" s="51">
        <v>0</v>
      </c>
      <c r="R11" s="51">
        <v>0</v>
      </c>
      <c r="S11" s="51">
        <v>0</v>
      </c>
      <c r="T11" s="52">
        <f t="shared" si="6"/>
        <v>13.200000000000001</v>
      </c>
      <c r="U11" s="51">
        <f t="shared" si="7"/>
        <v>0</v>
      </c>
      <c r="V11" s="338" t="s">
        <v>148</v>
      </c>
      <c r="W11" s="339"/>
      <c r="X11" s="339"/>
      <c r="Y11" s="339"/>
      <c r="Z11" s="340">
        <f t="shared" si="8"/>
        <v>0</v>
      </c>
      <c r="AA11" s="341">
        <f t="shared" si="9"/>
        <v>0</v>
      </c>
      <c r="AB11" s="341"/>
      <c r="AC11" s="341"/>
      <c r="AD11" s="341"/>
      <c r="AE11" s="340">
        <f t="shared" si="10"/>
        <v>0</v>
      </c>
      <c r="AF11" s="341">
        <f t="shared" si="11"/>
        <v>0</v>
      </c>
      <c r="AG11" s="342"/>
      <c r="AH11" s="342"/>
      <c r="AI11" s="343"/>
      <c r="AJ11" s="340">
        <f t="shared" si="12"/>
        <v>0</v>
      </c>
      <c r="AK11" s="342">
        <f t="shared" si="13"/>
        <v>0</v>
      </c>
      <c r="AL11" s="55"/>
      <c r="AM11" s="55"/>
      <c r="AN11" s="55"/>
      <c r="AO11" s="54">
        <f t="shared" si="14"/>
        <v>0</v>
      </c>
      <c r="AP11" s="344">
        <f t="shared" si="15"/>
        <v>0</v>
      </c>
      <c r="AQ11" s="345">
        <f t="shared" si="16"/>
        <v>0</v>
      </c>
      <c r="AR11" s="345">
        <f t="shared" si="17"/>
        <v>0</v>
      </c>
      <c r="AS11" s="342"/>
      <c r="AT11" s="342"/>
      <c r="AU11" s="346"/>
      <c r="AV11" s="347">
        <f t="shared" si="18"/>
        <v>0</v>
      </c>
      <c r="AW11" s="342">
        <f t="shared" si="19"/>
        <v>-13.200000000000001</v>
      </c>
      <c r="AX11" s="342">
        <f>13.2*0</f>
        <v>0</v>
      </c>
      <c r="AY11" s="342">
        <v>7.2</v>
      </c>
      <c r="AZ11" s="344"/>
      <c r="BA11" s="348">
        <f t="shared" si="20"/>
        <v>7.2</v>
      </c>
      <c r="BB11" s="342">
        <f t="shared" si="21"/>
        <v>7.2</v>
      </c>
      <c r="BC11" s="342"/>
      <c r="BD11" s="342"/>
      <c r="BE11" s="349"/>
      <c r="BF11" s="348">
        <f t="shared" si="22"/>
        <v>0</v>
      </c>
      <c r="BG11" s="342">
        <f t="shared" si="23"/>
        <v>0</v>
      </c>
      <c r="BH11" s="350"/>
      <c r="BI11" s="350"/>
      <c r="BJ11" s="349"/>
      <c r="BK11" s="348">
        <f t="shared" si="24"/>
        <v>0</v>
      </c>
      <c r="BL11" s="342">
        <f t="shared" si="25"/>
        <v>0</v>
      </c>
      <c r="BM11" s="345">
        <f t="shared" si="26"/>
        <v>7.2</v>
      </c>
      <c r="BN11" s="345">
        <f t="shared" si="27"/>
        <v>-6.0000000000000009</v>
      </c>
      <c r="BO11" s="348">
        <f t="shared" si="28"/>
        <v>6.0000000000000009</v>
      </c>
      <c r="BP11" s="348">
        <f t="shared" si="0"/>
        <v>6.0000000000000009</v>
      </c>
      <c r="BQ11" s="355" t="s">
        <v>71</v>
      </c>
      <c r="BR11" s="256"/>
      <c r="BS11" s="257"/>
      <c r="BT11" s="257" t="str">
        <f t="shared" si="29"/>
        <v/>
      </c>
      <c r="BU11" s="257" t="str">
        <f t="shared" si="30"/>
        <v/>
      </c>
      <c r="BV11" s="257" t="str">
        <f t="shared" si="31"/>
        <v/>
      </c>
      <c r="BW11" s="257" t="str">
        <f t="shared" si="32"/>
        <v/>
      </c>
      <c r="BX11" s="258">
        <f t="shared" si="33"/>
        <v>0</v>
      </c>
      <c r="BY11" s="256" t="s">
        <v>23</v>
      </c>
      <c r="BZ11" s="329">
        <f t="shared" si="34"/>
        <v>6.0000000000000009</v>
      </c>
      <c r="CA11" s="329">
        <f t="shared" si="1"/>
        <v>6.0000000000000009</v>
      </c>
      <c r="CB11" s="329" t="str">
        <f t="shared" si="2"/>
        <v/>
      </c>
      <c r="CC11" s="329" t="str">
        <f t="shared" si="3"/>
        <v/>
      </c>
      <c r="CD11" s="329" t="str">
        <f t="shared" si="4"/>
        <v/>
      </c>
      <c r="CE11" s="258">
        <f t="shared" si="35"/>
        <v>6.0000000000000009</v>
      </c>
      <c r="CF11" s="259">
        <f t="shared" si="36"/>
        <v>0</v>
      </c>
      <c r="CG11" s="260"/>
      <c r="CH11" s="260"/>
      <c r="CI11" s="260"/>
    </row>
    <row r="12" spans="1:87" s="195" customFormat="1" ht="12.75" customHeight="1" x14ac:dyDescent="0.2">
      <c r="A12" s="196" t="s">
        <v>140</v>
      </c>
      <c r="B12" s="195" t="s">
        <v>145</v>
      </c>
      <c r="C12" s="332">
        <v>4</v>
      </c>
      <c r="D12" s="333" t="s">
        <v>61</v>
      </c>
      <c r="E12" s="334" t="s">
        <v>126</v>
      </c>
      <c r="F12" s="49" t="s">
        <v>109</v>
      </c>
      <c r="G12" s="335" t="s">
        <v>151</v>
      </c>
      <c r="H12" s="336" t="s">
        <v>65</v>
      </c>
      <c r="I12" s="337" t="s">
        <v>147</v>
      </c>
      <c r="J12" s="50">
        <v>1.4500000000000002</v>
      </c>
      <c r="K12" s="51">
        <v>0</v>
      </c>
      <c r="L12" s="51">
        <v>0</v>
      </c>
      <c r="M12" s="51">
        <v>0</v>
      </c>
      <c r="N12" s="51">
        <v>0</v>
      </c>
      <c r="O12" s="52">
        <f t="shared" si="37"/>
        <v>0</v>
      </c>
      <c r="P12" s="51">
        <v>1.4500000000000002</v>
      </c>
      <c r="Q12" s="51">
        <v>0</v>
      </c>
      <c r="R12" s="51">
        <v>0</v>
      </c>
      <c r="S12" s="51">
        <v>0</v>
      </c>
      <c r="T12" s="52">
        <f t="shared" si="6"/>
        <v>1.4500000000000002</v>
      </c>
      <c r="U12" s="51">
        <f t="shared" si="7"/>
        <v>0</v>
      </c>
      <c r="V12" s="338" t="s">
        <v>148</v>
      </c>
      <c r="W12" s="339"/>
      <c r="X12" s="339"/>
      <c r="Y12" s="339"/>
      <c r="Z12" s="340">
        <f t="shared" si="8"/>
        <v>0</v>
      </c>
      <c r="AA12" s="341">
        <f t="shared" si="9"/>
        <v>0</v>
      </c>
      <c r="AB12" s="341"/>
      <c r="AC12" s="341"/>
      <c r="AD12" s="341"/>
      <c r="AE12" s="340">
        <f t="shared" si="10"/>
        <v>0</v>
      </c>
      <c r="AF12" s="341">
        <f t="shared" si="11"/>
        <v>0</v>
      </c>
      <c r="AG12" s="342"/>
      <c r="AH12" s="342"/>
      <c r="AI12" s="343"/>
      <c r="AJ12" s="340">
        <f t="shared" si="12"/>
        <v>0</v>
      </c>
      <c r="AK12" s="342">
        <f t="shared" si="13"/>
        <v>0</v>
      </c>
      <c r="AL12" s="55"/>
      <c r="AM12" s="55"/>
      <c r="AN12" s="55"/>
      <c r="AO12" s="54">
        <f t="shared" si="14"/>
        <v>0</v>
      </c>
      <c r="AP12" s="344">
        <f t="shared" si="15"/>
        <v>0</v>
      </c>
      <c r="AQ12" s="345">
        <f t="shared" si="16"/>
        <v>0</v>
      </c>
      <c r="AR12" s="345">
        <f t="shared" si="17"/>
        <v>0</v>
      </c>
      <c r="AS12" s="342"/>
      <c r="AT12" s="342"/>
      <c r="AU12" s="346"/>
      <c r="AV12" s="347">
        <f t="shared" si="18"/>
        <v>0</v>
      </c>
      <c r="AW12" s="342">
        <f t="shared" si="19"/>
        <v>-1.4500000000000002</v>
      </c>
      <c r="AX12" s="342"/>
      <c r="AY12" s="342"/>
      <c r="AZ12" s="344"/>
      <c r="BA12" s="348">
        <f t="shared" si="20"/>
        <v>0</v>
      </c>
      <c r="BB12" s="342">
        <f t="shared" si="21"/>
        <v>0</v>
      </c>
      <c r="BC12" s="342"/>
      <c r="BD12" s="342"/>
      <c r="BE12" s="349"/>
      <c r="BF12" s="348">
        <f t="shared" si="22"/>
        <v>0</v>
      </c>
      <c r="BG12" s="342">
        <f t="shared" si="23"/>
        <v>0</v>
      </c>
      <c r="BH12" s="350"/>
      <c r="BI12" s="350"/>
      <c r="BJ12" s="349"/>
      <c r="BK12" s="348">
        <f t="shared" si="24"/>
        <v>0</v>
      </c>
      <c r="BL12" s="342">
        <f t="shared" si="25"/>
        <v>0</v>
      </c>
      <c r="BM12" s="345">
        <f t="shared" si="26"/>
        <v>0</v>
      </c>
      <c r="BN12" s="345">
        <f t="shared" si="27"/>
        <v>-1.4500000000000002</v>
      </c>
      <c r="BO12" s="357">
        <f>(J12+AQ12-BM12)*0</f>
        <v>0</v>
      </c>
      <c r="BP12" s="348">
        <f t="shared" si="0"/>
        <v>0</v>
      </c>
      <c r="BQ12" s="355" t="s">
        <v>71</v>
      </c>
      <c r="BR12" s="256"/>
      <c r="BS12" s="257"/>
      <c r="BT12" s="257" t="str">
        <f t="shared" si="29"/>
        <v/>
      </c>
      <c r="BU12" s="257" t="str">
        <f t="shared" si="30"/>
        <v/>
      </c>
      <c r="BV12" s="257" t="str">
        <f t="shared" si="31"/>
        <v/>
      </c>
      <c r="BW12" s="257" t="str">
        <f t="shared" si="32"/>
        <v/>
      </c>
      <c r="BX12" s="258">
        <f t="shared" si="33"/>
        <v>0</v>
      </c>
      <c r="BY12" s="256" t="s">
        <v>23</v>
      </c>
      <c r="BZ12" s="329">
        <f t="shared" si="34"/>
        <v>0</v>
      </c>
      <c r="CA12" s="329">
        <f t="shared" si="1"/>
        <v>0</v>
      </c>
      <c r="CB12" s="329" t="str">
        <f t="shared" si="2"/>
        <v/>
      </c>
      <c r="CC12" s="329" t="str">
        <f t="shared" si="3"/>
        <v/>
      </c>
      <c r="CD12" s="329" t="str">
        <f t="shared" si="4"/>
        <v/>
      </c>
      <c r="CE12" s="258">
        <f t="shared" si="35"/>
        <v>0</v>
      </c>
      <c r="CF12" s="259">
        <f t="shared" si="36"/>
        <v>0</v>
      </c>
      <c r="CG12" s="260"/>
      <c r="CH12" s="260"/>
      <c r="CI12" s="260"/>
    </row>
    <row r="13" spans="1:87" s="195" customFormat="1" ht="12.75" customHeight="1" x14ac:dyDescent="0.2">
      <c r="A13" s="196" t="s">
        <v>140</v>
      </c>
      <c r="B13" s="195" t="s">
        <v>145</v>
      </c>
      <c r="C13" s="332">
        <v>5</v>
      </c>
      <c r="D13" s="333" t="s">
        <v>61</v>
      </c>
      <c r="E13" s="334" t="s">
        <v>126</v>
      </c>
      <c r="F13" s="49" t="s">
        <v>109</v>
      </c>
      <c r="G13" s="335" t="s">
        <v>152</v>
      </c>
      <c r="H13" s="336" t="s">
        <v>65</v>
      </c>
      <c r="I13" s="337" t="s">
        <v>66</v>
      </c>
      <c r="J13" s="50">
        <v>4.0999999999999996</v>
      </c>
      <c r="K13" s="51">
        <v>0</v>
      </c>
      <c r="L13" s="51">
        <v>0</v>
      </c>
      <c r="M13" s="51">
        <v>0</v>
      </c>
      <c r="N13" s="51">
        <v>0</v>
      </c>
      <c r="O13" s="52">
        <f t="shared" si="37"/>
        <v>0</v>
      </c>
      <c r="P13" s="51">
        <v>4.0999999999999996</v>
      </c>
      <c r="Q13" s="51">
        <v>0</v>
      </c>
      <c r="R13" s="51">
        <v>0</v>
      </c>
      <c r="S13" s="51">
        <v>0</v>
      </c>
      <c r="T13" s="52">
        <f t="shared" si="6"/>
        <v>4.0999999999999996</v>
      </c>
      <c r="U13" s="51">
        <f t="shared" si="7"/>
        <v>0</v>
      </c>
      <c r="V13" s="338" t="s">
        <v>148</v>
      </c>
      <c r="W13" s="339"/>
      <c r="X13" s="339"/>
      <c r="Y13" s="339"/>
      <c r="Z13" s="340">
        <f t="shared" si="8"/>
        <v>0</v>
      </c>
      <c r="AA13" s="341">
        <f t="shared" si="9"/>
        <v>0</v>
      </c>
      <c r="AB13" s="341"/>
      <c r="AC13" s="341"/>
      <c r="AD13" s="341"/>
      <c r="AE13" s="340">
        <f t="shared" si="10"/>
        <v>0</v>
      </c>
      <c r="AF13" s="341">
        <f t="shared" si="11"/>
        <v>0</v>
      </c>
      <c r="AG13" s="342"/>
      <c r="AH13" s="342"/>
      <c r="AI13" s="343"/>
      <c r="AJ13" s="340">
        <f t="shared" si="12"/>
        <v>0</v>
      </c>
      <c r="AK13" s="342">
        <f t="shared" si="13"/>
        <v>0</v>
      </c>
      <c r="AL13" s="55"/>
      <c r="AM13" s="55"/>
      <c r="AN13" s="55"/>
      <c r="AO13" s="54">
        <f t="shared" si="14"/>
        <v>0</v>
      </c>
      <c r="AP13" s="344">
        <f t="shared" si="15"/>
        <v>0</v>
      </c>
      <c r="AQ13" s="345">
        <f t="shared" si="16"/>
        <v>0</v>
      </c>
      <c r="AR13" s="345">
        <f t="shared" si="17"/>
        <v>0</v>
      </c>
      <c r="AS13" s="342"/>
      <c r="AT13" s="342"/>
      <c r="AU13" s="346"/>
      <c r="AV13" s="347">
        <f t="shared" si="18"/>
        <v>0</v>
      </c>
      <c r="AW13" s="342">
        <f t="shared" si="19"/>
        <v>-4.0999999999999996</v>
      </c>
      <c r="AX13" s="342">
        <f>4.1*0</f>
        <v>0</v>
      </c>
      <c r="AY13" s="342">
        <v>4.0990000000000002</v>
      </c>
      <c r="AZ13" s="344"/>
      <c r="BA13" s="348">
        <f t="shared" si="20"/>
        <v>4.0990000000000002</v>
      </c>
      <c r="BB13" s="342">
        <f t="shared" si="21"/>
        <v>4.0990000000000002</v>
      </c>
      <c r="BC13" s="342"/>
      <c r="BD13" s="342"/>
      <c r="BE13" s="349"/>
      <c r="BF13" s="348">
        <f t="shared" si="22"/>
        <v>0</v>
      </c>
      <c r="BG13" s="342">
        <f t="shared" si="23"/>
        <v>0</v>
      </c>
      <c r="BH13" s="350"/>
      <c r="BI13" s="350"/>
      <c r="BJ13" s="349"/>
      <c r="BK13" s="348">
        <f t="shared" si="24"/>
        <v>0</v>
      </c>
      <c r="BL13" s="342">
        <f t="shared" si="25"/>
        <v>0</v>
      </c>
      <c r="BM13" s="345">
        <f t="shared" si="26"/>
        <v>4.0990000000000002</v>
      </c>
      <c r="BN13" s="345">
        <f t="shared" si="27"/>
        <v>-9.9999999999944578E-4</v>
      </c>
      <c r="BO13" s="358">
        <f t="shared" ref="BO13:BO14" si="38">J13+AQ13-BM13</f>
        <v>9.9999999999944578E-4</v>
      </c>
      <c r="BP13" s="348">
        <f t="shared" si="0"/>
        <v>9.9999999999944578E-4</v>
      </c>
      <c r="BQ13" s="355" t="s">
        <v>68</v>
      </c>
      <c r="BR13" s="256"/>
      <c r="BS13" s="257"/>
      <c r="BT13" s="257" t="str">
        <f t="shared" si="29"/>
        <v/>
      </c>
      <c r="BU13" s="257" t="str">
        <f t="shared" si="30"/>
        <v/>
      </c>
      <c r="BV13" s="257" t="str">
        <f t="shared" si="31"/>
        <v/>
      </c>
      <c r="BW13" s="257" t="str">
        <f t="shared" si="32"/>
        <v/>
      </c>
      <c r="BX13" s="258">
        <f t="shared" si="33"/>
        <v>0</v>
      </c>
      <c r="BY13" s="256" t="s">
        <v>23</v>
      </c>
      <c r="BZ13" s="329">
        <f t="shared" si="34"/>
        <v>9.9999999999944578E-4</v>
      </c>
      <c r="CA13" s="329">
        <f t="shared" si="1"/>
        <v>9.9999999999944578E-4</v>
      </c>
      <c r="CB13" s="329" t="str">
        <f t="shared" si="2"/>
        <v/>
      </c>
      <c r="CC13" s="329" t="str">
        <f t="shared" si="3"/>
        <v/>
      </c>
      <c r="CD13" s="329" t="str">
        <f t="shared" si="4"/>
        <v/>
      </c>
      <c r="CE13" s="258">
        <f t="shared" si="35"/>
        <v>9.9999999999944578E-4</v>
      </c>
      <c r="CF13" s="259">
        <f t="shared" si="36"/>
        <v>0</v>
      </c>
      <c r="CG13" s="260"/>
      <c r="CH13" s="260"/>
      <c r="CI13" s="260"/>
    </row>
    <row r="14" spans="1:87" s="195" customFormat="1" ht="12.75" customHeight="1" x14ac:dyDescent="0.2">
      <c r="A14" s="196" t="s">
        <v>140</v>
      </c>
      <c r="B14" s="195" t="s">
        <v>145</v>
      </c>
      <c r="C14" s="332">
        <v>6</v>
      </c>
      <c r="D14" s="333" t="s">
        <v>61</v>
      </c>
      <c r="E14" s="334" t="s">
        <v>126</v>
      </c>
      <c r="F14" s="49" t="s">
        <v>109</v>
      </c>
      <c r="G14" s="335" t="s">
        <v>153</v>
      </c>
      <c r="H14" s="336" t="s">
        <v>65</v>
      </c>
      <c r="I14" s="337" t="s">
        <v>66</v>
      </c>
      <c r="J14" s="50">
        <v>1.758</v>
      </c>
      <c r="K14" s="51">
        <v>0</v>
      </c>
      <c r="L14" s="51">
        <v>0</v>
      </c>
      <c r="M14" s="51">
        <v>0</v>
      </c>
      <c r="N14" s="51">
        <v>0</v>
      </c>
      <c r="O14" s="52">
        <f t="shared" si="37"/>
        <v>0</v>
      </c>
      <c r="P14" s="51">
        <v>1.758</v>
      </c>
      <c r="Q14" s="51">
        <v>0</v>
      </c>
      <c r="R14" s="51">
        <v>0</v>
      </c>
      <c r="S14" s="51">
        <v>0</v>
      </c>
      <c r="T14" s="52">
        <f t="shared" si="6"/>
        <v>1.758</v>
      </c>
      <c r="U14" s="51">
        <f t="shared" si="7"/>
        <v>0</v>
      </c>
      <c r="V14" s="338" t="s">
        <v>148</v>
      </c>
      <c r="W14" s="339"/>
      <c r="X14" s="339"/>
      <c r="Y14" s="339"/>
      <c r="Z14" s="340">
        <f t="shared" si="8"/>
        <v>0</v>
      </c>
      <c r="AA14" s="341">
        <f t="shared" si="9"/>
        <v>0</v>
      </c>
      <c r="AB14" s="341"/>
      <c r="AC14" s="341"/>
      <c r="AD14" s="341"/>
      <c r="AE14" s="340">
        <f t="shared" si="10"/>
        <v>0</v>
      </c>
      <c r="AF14" s="341">
        <f t="shared" si="11"/>
        <v>0</v>
      </c>
      <c r="AG14" s="342"/>
      <c r="AH14" s="342"/>
      <c r="AI14" s="343"/>
      <c r="AJ14" s="340">
        <f t="shared" si="12"/>
        <v>0</v>
      </c>
      <c r="AK14" s="342">
        <f t="shared" si="13"/>
        <v>0</v>
      </c>
      <c r="AL14" s="55"/>
      <c r="AM14" s="55"/>
      <c r="AN14" s="55"/>
      <c r="AO14" s="54">
        <f t="shared" si="14"/>
        <v>0</v>
      </c>
      <c r="AP14" s="344">
        <f t="shared" si="15"/>
        <v>0</v>
      </c>
      <c r="AQ14" s="345">
        <f t="shared" si="16"/>
        <v>0</v>
      </c>
      <c r="AR14" s="345">
        <f t="shared" si="17"/>
        <v>0</v>
      </c>
      <c r="AS14" s="342"/>
      <c r="AT14" s="342"/>
      <c r="AU14" s="346"/>
      <c r="AV14" s="347">
        <f t="shared" si="18"/>
        <v>0</v>
      </c>
      <c r="AW14" s="342">
        <f t="shared" si="19"/>
        <v>-1.758</v>
      </c>
      <c r="AX14" s="342">
        <f>1.8*0</f>
        <v>0</v>
      </c>
      <c r="AY14" s="342">
        <v>1.754</v>
      </c>
      <c r="AZ14" s="344"/>
      <c r="BA14" s="348">
        <f t="shared" si="20"/>
        <v>1.754</v>
      </c>
      <c r="BB14" s="342">
        <f t="shared" si="21"/>
        <v>1.754</v>
      </c>
      <c r="BC14" s="342"/>
      <c r="BD14" s="342"/>
      <c r="BE14" s="349"/>
      <c r="BF14" s="348">
        <f t="shared" si="22"/>
        <v>0</v>
      </c>
      <c r="BG14" s="342">
        <f t="shared" si="23"/>
        <v>0</v>
      </c>
      <c r="BH14" s="350"/>
      <c r="BI14" s="350"/>
      <c r="BJ14" s="349"/>
      <c r="BK14" s="348">
        <f t="shared" si="24"/>
        <v>0</v>
      </c>
      <c r="BL14" s="342">
        <f t="shared" si="25"/>
        <v>0</v>
      </c>
      <c r="BM14" s="345">
        <f t="shared" si="26"/>
        <v>1.754</v>
      </c>
      <c r="BN14" s="345">
        <f t="shared" si="27"/>
        <v>-4.0000000000000036E-3</v>
      </c>
      <c r="BO14" s="358">
        <f t="shared" si="38"/>
        <v>4.0000000000000036E-3</v>
      </c>
      <c r="BP14" s="348">
        <f t="shared" si="0"/>
        <v>4.0000000000000036E-3</v>
      </c>
      <c r="BQ14" s="355" t="s">
        <v>71</v>
      </c>
      <c r="BR14" s="256"/>
      <c r="BS14" s="257"/>
      <c r="BT14" s="257" t="str">
        <f t="shared" si="29"/>
        <v/>
      </c>
      <c r="BU14" s="257" t="str">
        <f t="shared" si="30"/>
        <v/>
      </c>
      <c r="BV14" s="257" t="str">
        <f t="shared" si="31"/>
        <v/>
      </c>
      <c r="BW14" s="257" t="str">
        <f t="shared" si="32"/>
        <v/>
      </c>
      <c r="BX14" s="258">
        <f t="shared" si="33"/>
        <v>0</v>
      </c>
      <c r="BY14" s="256" t="s">
        <v>23</v>
      </c>
      <c r="BZ14" s="329">
        <f t="shared" si="34"/>
        <v>4.0000000000000036E-3</v>
      </c>
      <c r="CA14" s="329">
        <f t="shared" si="1"/>
        <v>4.0000000000000036E-3</v>
      </c>
      <c r="CB14" s="329" t="str">
        <f t="shared" si="2"/>
        <v/>
      </c>
      <c r="CC14" s="329" t="str">
        <f t="shared" si="3"/>
        <v/>
      </c>
      <c r="CD14" s="329" t="str">
        <f t="shared" si="4"/>
        <v/>
      </c>
      <c r="CE14" s="258">
        <f t="shared" si="35"/>
        <v>4.0000000000000036E-3</v>
      </c>
      <c r="CF14" s="259">
        <f>BO14+BX14-CE14</f>
        <v>0</v>
      </c>
      <c r="CG14" s="260"/>
      <c r="CH14" s="260"/>
      <c r="CI14" s="260"/>
    </row>
    <row r="15" spans="1:87" s="195" customFormat="1" ht="12.75" customHeight="1" x14ac:dyDescent="0.2">
      <c r="A15" s="196" t="s">
        <v>140</v>
      </c>
      <c r="B15" s="195" t="s">
        <v>145</v>
      </c>
      <c r="C15" s="332">
        <v>7</v>
      </c>
      <c r="D15" s="333" t="s">
        <v>61</v>
      </c>
      <c r="E15" s="334" t="s">
        <v>126</v>
      </c>
      <c r="F15" s="49" t="s">
        <v>109</v>
      </c>
      <c r="G15" s="335" t="s">
        <v>154</v>
      </c>
      <c r="H15" s="336" t="s">
        <v>65</v>
      </c>
      <c r="I15" s="337" t="s">
        <v>147</v>
      </c>
      <c r="J15" s="50">
        <v>1.4979999999999993</v>
      </c>
      <c r="K15" s="51">
        <v>0</v>
      </c>
      <c r="L15" s="51">
        <v>0</v>
      </c>
      <c r="M15" s="51">
        <v>0</v>
      </c>
      <c r="N15" s="51">
        <v>0</v>
      </c>
      <c r="O15" s="52">
        <f t="shared" si="37"/>
        <v>0</v>
      </c>
      <c r="P15" s="51">
        <v>1.4979999999999993</v>
      </c>
      <c r="Q15" s="51">
        <v>0</v>
      </c>
      <c r="R15" s="51">
        <v>0</v>
      </c>
      <c r="S15" s="51">
        <v>0</v>
      </c>
      <c r="T15" s="52">
        <f t="shared" si="6"/>
        <v>1.4979999999999993</v>
      </c>
      <c r="U15" s="51">
        <f t="shared" si="7"/>
        <v>0</v>
      </c>
      <c r="V15" s="338" t="s">
        <v>148</v>
      </c>
      <c r="W15" s="339"/>
      <c r="X15" s="339"/>
      <c r="Y15" s="339"/>
      <c r="Z15" s="340">
        <f t="shared" si="8"/>
        <v>0</v>
      </c>
      <c r="AA15" s="341">
        <f t="shared" si="9"/>
        <v>0</v>
      </c>
      <c r="AB15" s="341"/>
      <c r="AC15" s="341"/>
      <c r="AD15" s="341"/>
      <c r="AE15" s="340">
        <f t="shared" si="10"/>
        <v>0</v>
      </c>
      <c r="AF15" s="341">
        <f t="shared" si="11"/>
        <v>0</v>
      </c>
      <c r="AG15" s="342"/>
      <c r="AH15" s="342"/>
      <c r="AI15" s="343"/>
      <c r="AJ15" s="340">
        <f t="shared" si="12"/>
        <v>0</v>
      </c>
      <c r="AK15" s="342">
        <f t="shared" si="13"/>
        <v>0</v>
      </c>
      <c r="AL15" s="55"/>
      <c r="AM15" s="55"/>
      <c r="AN15" s="55"/>
      <c r="AO15" s="54">
        <f t="shared" si="14"/>
        <v>0</v>
      </c>
      <c r="AP15" s="344">
        <f t="shared" si="15"/>
        <v>0</v>
      </c>
      <c r="AQ15" s="345">
        <f t="shared" si="16"/>
        <v>0</v>
      </c>
      <c r="AR15" s="345">
        <f t="shared" si="17"/>
        <v>0</v>
      </c>
      <c r="AS15" s="342"/>
      <c r="AT15" s="342"/>
      <c r="AU15" s="346"/>
      <c r="AV15" s="347">
        <f t="shared" si="18"/>
        <v>0</v>
      </c>
      <c r="AW15" s="342">
        <f t="shared" si="19"/>
        <v>-1.4979999999999993</v>
      </c>
      <c r="AX15" s="342"/>
      <c r="AY15" s="342"/>
      <c r="AZ15" s="344"/>
      <c r="BA15" s="348">
        <f t="shared" si="20"/>
        <v>0</v>
      </c>
      <c r="BB15" s="342">
        <f t="shared" si="21"/>
        <v>0</v>
      </c>
      <c r="BC15" s="342"/>
      <c r="BD15" s="342"/>
      <c r="BE15" s="349"/>
      <c r="BF15" s="348">
        <f t="shared" si="22"/>
        <v>0</v>
      </c>
      <c r="BG15" s="342">
        <f t="shared" si="23"/>
        <v>0</v>
      </c>
      <c r="BH15" s="350"/>
      <c r="BI15" s="350"/>
      <c r="BJ15" s="349"/>
      <c r="BK15" s="348">
        <f t="shared" si="24"/>
        <v>0</v>
      </c>
      <c r="BL15" s="342">
        <f t="shared" si="25"/>
        <v>0</v>
      </c>
      <c r="BM15" s="345">
        <f t="shared" si="26"/>
        <v>0</v>
      </c>
      <c r="BN15" s="345">
        <f t="shared" si="27"/>
        <v>-1.4979999999999993</v>
      </c>
      <c r="BO15" s="357">
        <f>(J15+AQ15-BM15)*0</f>
        <v>0</v>
      </c>
      <c r="BP15" s="348">
        <f t="shared" si="0"/>
        <v>0</v>
      </c>
      <c r="BQ15" s="355" t="s">
        <v>71</v>
      </c>
      <c r="BR15" s="256"/>
      <c r="BS15" s="257"/>
      <c r="BT15" s="257" t="str">
        <f t="shared" si="29"/>
        <v/>
      </c>
      <c r="BU15" s="257" t="str">
        <f t="shared" si="30"/>
        <v/>
      </c>
      <c r="BV15" s="257" t="str">
        <f t="shared" si="31"/>
        <v/>
      </c>
      <c r="BW15" s="257" t="str">
        <f t="shared" si="32"/>
        <v/>
      </c>
      <c r="BX15" s="258">
        <f t="shared" si="33"/>
        <v>0</v>
      </c>
      <c r="BY15" s="256" t="s">
        <v>23</v>
      </c>
      <c r="BZ15" s="329">
        <f t="shared" si="34"/>
        <v>0</v>
      </c>
      <c r="CA15" s="329">
        <f t="shared" si="1"/>
        <v>0</v>
      </c>
      <c r="CB15" s="329" t="str">
        <f t="shared" si="2"/>
        <v/>
      </c>
      <c r="CC15" s="329" t="str">
        <f t="shared" si="3"/>
        <v/>
      </c>
      <c r="CD15" s="329" t="str">
        <f t="shared" si="4"/>
        <v/>
      </c>
      <c r="CE15" s="258">
        <f t="shared" si="35"/>
        <v>0</v>
      </c>
      <c r="CF15" s="259">
        <f t="shared" si="36"/>
        <v>0</v>
      </c>
      <c r="CG15" s="260"/>
      <c r="CH15" s="260"/>
      <c r="CI15" s="260"/>
    </row>
    <row r="16" spans="1:87" s="195" customFormat="1" ht="12.75" customHeight="1" x14ac:dyDescent="0.2">
      <c r="A16" s="196" t="s">
        <v>140</v>
      </c>
      <c r="B16" s="195" t="s">
        <v>145</v>
      </c>
      <c r="C16" s="332">
        <v>8</v>
      </c>
      <c r="D16" s="333" t="s">
        <v>61</v>
      </c>
      <c r="E16" s="334" t="s">
        <v>126</v>
      </c>
      <c r="F16" s="49" t="s">
        <v>109</v>
      </c>
      <c r="G16" s="335" t="s">
        <v>155</v>
      </c>
      <c r="H16" s="336" t="s">
        <v>65</v>
      </c>
      <c r="I16" s="337" t="s">
        <v>147</v>
      </c>
      <c r="J16" s="50">
        <v>6.4600000000000009</v>
      </c>
      <c r="K16" s="51">
        <v>0</v>
      </c>
      <c r="L16" s="51">
        <v>0</v>
      </c>
      <c r="M16" s="51">
        <v>0</v>
      </c>
      <c r="N16" s="51">
        <v>0</v>
      </c>
      <c r="O16" s="52">
        <f t="shared" si="37"/>
        <v>0</v>
      </c>
      <c r="P16" s="51">
        <v>6.4600000000000009</v>
      </c>
      <c r="Q16" s="51">
        <v>0</v>
      </c>
      <c r="R16" s="51">
        <v>0</v>
      </c>
      <c r="S16" s="51">
        <v>0</v>
      </c>
      <c r="T16" s="52">
        <f t="shared" si="6"/>
        <v>6.4600000000000009</v>
      </c>
      <c r="U16" s="51">
        <f t="shared" si="7"/>
        <v>0</v>
      </c>
      <c r="V16" s="338" t="s">
        <v>148</v>
      </c>
      <c r="W16" s="339"/>
      <c r="X16" s="339"/>
      <c r="Y16" s="339"/>
      <c r="Z16" s="340">
        <f t="shared" si="8"/>
        <v>0</v>
      </c>
      <c r="AA16" s="341">
        <f t="shared" si="9"/>
        <v>0</v>
      </c>
      <c r="AB16" s="341"/>
      <c r="AC16" s="341"/>
      <c r="AD16" s="341"/>
      <c r="AE16" s="340">
        <f t="shared" si="10"/>
        <v>0</v>
      </c>
      <c r="AF16" s="341">
        <f t="shared" si="11"/>
        <v>0</v>
      </c>
      <c r="AG16" s="342"/>
      <c r="AH16" s="342"/>
      <c r="AI16" s="343"/>
      <c r="AJ16" s="340">
        <f t="shared" si="12"/>
        <v>0</v>
      </c>
      <c r="AK16" s="342">
        <f t="shared" si="13"/>
        <v>0</v>
      </c>
      <c r="AL16" s="55"/>
      <c r="AM16" s="55"/>
      <c r="AN16" s="55"/>
      <c r="AO16" s="54">
        <f t="shared" si="14"/>
        <v>0</v>
      </c>
      <c r="AP16" s="344">
        <f t="shared" si="15"/>
        <v>0</v>
      </c>
      <c r="AQ16" s="345">
        <f t="shared" si="16"/>
        <v>0</v>
      </c>
      <c r="AR16" s="345">
        <f t="shared" si="17"/>
        <v>0</v>
      </c>
      <c r="AS16" s="342"/>
      <c r="AT16" s="342"/>
      <c r="AU16" s="346"/>
      <c r="AV16" s="347">
        <f t="shared" si="18"/>
        <v>0</v>
      </c>
      <c r="AW16" s="342">
        <f t="shared" si="19"/>
        <v>-6.4600000000000009</v>
      </c>
      <c r="AX16" s="342">
        <f>6.5*0</f>
        <v>0</v>
      </c>
      <c r="AY16" s="342"/>
      <c r="AZ16" s="344"/>
      <c r="BA16" s="348">
        <f t="shared" si="20"/>
        <v>0</v>
      </c>
      <c r="BB16" s="342">
        <f t="shared" si="21"/>
        <v>0</v>
      </c>
      <c r="BC16" s="342"/>
      <c r="BD16" s="342">
        <f>6.5*0</f>
        <v>0</v>
      </c>
      <c r="BE16" s="349">
        <v>6.5</v>
      </c>
      <c r="BF16" s="348">
        <f t="shared" si="22"/>
        <v>6.5</v>
      </c>
      <c r="BG16" s="342">
        <f t="shared" si="23"/>
        <v>6.5</v>
      </c>
      <c r="BH16" s="350"/>
      <c r="BI16" s="350"/>
      <c r="BJ16" s="349"/>
      <c r="BK16" s="348">
        <f t="shared" si="24"/>
        <v>0</v>
      </c>
      <c r="BL16" s="342">
        <f t="shared" si="25"/>
        <v>0</v>
      </c>
      <c r="BM16" s="345">
        <f t="shared" si="26"/>
        <v>6.5</v>
      </c>
      <c r="BN16" s="345">
        <f t="shared" si="27"/>
        <v>3.9999999999999147E-2</v>
      </c>
      <c r="BO16" s="348">
        <f t="shared" si="28"/>
        <v>-3.9999999999999147E-2</v>
      </c>
      <c r="BP16" s="348">
        <f t="shared" si="0"/>
        <v>-3.9999999999999147E-2</v>
      </c>
      <c r="BQ16" s="355" t="s">
        <v>71</v>
      </c>
      <c r="BR16" s="256"/>
      <c r="BS16" s="257"/>
      <c r="BT16" s="257" t="str">
        <f t="shared" si="29"/>
        <v/>
      </c>
      <c r="BU16" s="257" t="str">
        <f t="shared" si="30"/>
        <v/>
      </c>
      <c r="BV16" s="257" t="str">
        <f t="shared" si="31"/>
        <v/>
      </c>
      <c r="BW16" s="257" t="str">
        <f t="shared" si="32"/>
        <v/>
      </c>
      <c r="BX16" s="258">
        <f t="shared" si="33"/>
        <v>0</v>
      </c>
      <c r="BY16" s="256" t="s">
        <v>23</v>
      </c>
      <c r="BZ16" s="329">
        <f t="shared" si="34"/>
        <v>-3.9999999999999147E-2</v>
      </c>
      <c r="CA16" s="329">
        <f t="shared" si="1"/>
        <v>-3.9999999999999147E-2</v>
      </c>
      <c r="CB16" s="329" t="str">
        <f t="shared" si="2"/>
        <v/>
      </c>
      <c r="CC16" s="329" t="str">
        <f t="shared" si="3"/>
        <v/>
      </c>
      <c r="CD16" s="329" t="str">
        <f t="shared" si="4"/>
        <v/>
      </c>
      <c r="CE16" s="258">
        <f t="shared" si="35"/>
        <v>-3.9999999999999147E-2</v>
      </c>
      <c r="CF16" s="259">
        <f t="shared" si="36"/>
        <v>0</v>
      </c>
      <c r="CG16" s="260"/>
      <c r="CH16" s="260"/>
      <c r="CI16" s="260"/>
    </row>
    <row r="17" spans="1:87" s="195" customFormat="1" ht="12.75" customHeight="1" x14ac:dyDescent="0.2">
      <c r="A17" s="196" t="s">
        <v>140</v>
      </c>
      <c r="B17" s="195" t="s">
        <v>145</v>
      </c>
      <c r="C17" s="332">
        <v>9</v>
      </c>
      <c r="D17" s="333" t="s">
        <v>61</v>
      </c>
      <c r="E17" s="334" t="s">
        <v>126</v>
      </c>
      <c r="F17" s="49" t="s">
        <v>109</v>
      </c>
      <c r="G17" s="335" t="s">
        <v>156</v>
      </c>
      <c r="H17" s="336" t="s">
        <v>65</v>
      </c>
      <c r="I17" s="337" t="s">
        <v>66</v>
      </c>
      <c r="J17" s="50">
        <v>8.759999999999998</v>
      </c>
      <c r="K17" s="51">
        <v>0</v>
      </c>
      <c r="L17" s="51">
        <v>0</v>
      </c>
      <c r="M17" s="51">
        <v>0</v>
      </c>
      <c r="N17" s="51">
        <v>0</v>
      </c>
      <c r="O17" s="52">
        <f t="shared" si="37"/>
        <v>0</v>
      </c>
      <c r="P17" s="51">
        <v>8.759999999999998</v>
      </c>
      <c r="Q17" s="51">
        <v>0</v>
      </c>
      <c r="R17" s="51">
        <v>0</v>
      </c>
      <c r="S17" s="51">
        <v>0</v>
      </c>
      <c r="T17" s="52">
        <f t="shared" si="6"/>
        <v>8.759999999999998</v>
      </c>
      <c r="U17" s="51">
        <f t="shared" si="7"/>
        <v>0</v>
      </c>
      <c r="V17" s="338" t="s">
        <v>148</v>
      </c>
      <c r="W17" s="339"/>
      <c r="X17" s="339"/>
      <c r="Y17" s="339"/>
      <c r="Z17" s="340">
        <f t="shared" si="8"/>
        <v>0</v>
      </c>
      <c r="AA17" s="341">
        <f t="shared" si="9"/>
        <v>0</v>
      </c>
      <c r="AB17" s="341"/>
      <c r="AC17" s="341"/>
      <c r="AD17" s="341"/>
      <c r="AE17" s="340">
        <f t="shared" si="10"/>
        <v>0</v>
      </c>
      <c r="AF17" s="341">
        <f t="shared" si="11"/>
        <v>0</v>
      </c>
      <c r="AG17" s="342"/>
      <c r="AH17" s="342"/>
      <c r="AI17" s="343"/>
      <c r="AJ17" s="340">
        <f t="shared" si="12"/>
        <v>0</v>
      </c>
      <c r="AK17" s="342">
        <f t="shared" si="13"/>
        <v>0</v>
      </c>
      <c r="AL17" s="55"/>
      <c r="AM17" s="55"/>
      <c r="AN17" s="55"/>
      <c r="AO17" s="54">
        <f t="shared" si="14"/>
        <v>0</v>
      </c>
      <c r="AP17" s="344">
        <f t="shared" si="15"/>
        <v>0</v>
      </c>
      <c r="AQ17" s="345">
        <f t="shared" si="16"/>
        <v>0</v>
      </c>
      <c r="AR17" s="345">
        <f t="shared" si="17"/>
        <v>0</v>
      </c>
      <c r="AS17" s="342"/>
      <c r="AT17" s="342"/>
      <c r="AU17" s="346">
        <v>0</v>
      </c>
      <c r="AV17" s="347">
        <f t="shared" si="18"/>
        <v>0</v>
      </c>
      <c r="AW17" s="342">
        <f t="shared" si="19"/>
        <v>-8.759999999999998</v>
      </c>
      <c r="AX17" s="342"/>
      <c r="AY17" s="342"/>
      <c r="AZ17" s="344">
        <f>8.8*0</f>
        <v>0</v>
      </c>
      <c r="BA17" s="348">
        <f t="shared" si="20"/>
        <v>0</v>
      </c>
      <c r="BB17" s="342">
        <f t="shared" si="21"/>
        <v>0</v>
      </c>
      <c r="BC17" s="342"/>
      <c r="BD17" s="342"/>
      <c r="BE17" s="349">
        <v>8.8000000000000007</v>
      </c>
      <c r="BF17" s="348">
        <f t="shared" si="22"/>
        <v>8.8000000000000007</v>
      </c>
      <c r="BG17" s="342">
        <f t="shared" si="23"/>
        <v>8.8000000000000007</v>
      </c>
      <c r="BH17" s="350"/>
      <c r="BI17" s="350"/>
      <c r="BJ17" s="349"/>
      <c r="BK17" s="348">
        <f t="shared" si="24"/>
        <v>0</v>
      </c>
      <c r="BL17" s="342">
        <f t="shared" si="25"/>
        <v>0</v>
      </c>
      <c r="BM17" s="345">
        <f t="shared" si="26"/>
        <v>8.8000000000000007</v>
      </c>
      <c r="BN17" s="345">
        <f t="shared" si="27"/>
        <v>4.00000000000027E-2</v>
      </c>
      <c r="BO17" s="348">
        <f t="shared" si="28"/>
        <v>-4.00000000000027E-2</v>
      </c>
      <c r="BP17" s="348">
        <f t="shared" si="0"/>
        <v>-4.00000000000027E-2</v>
      </c>
      <c r="BQ17" s="355" t="s">
        <v>71</v>
      </c>
      <c r="BR17" s="256"/>
      <c r="BS17" s="257"/>
      <c r="BT17" s="257" t="str">
        <f t="shared" si="29"/>
        <v/>
      </c>
      <c r="BU17" s="257" t="str">
        <f t="shared" si="30"/>
        <v/>
      </c>
      <c r="BV17" s="257" t="str">
        <f t="shared" si="31"/>
        <v/>
      </c>
      <c r="BW17" s="257" t="str">
        <f t="shared" si="32"/>
        <v/>
      </c>
      <c r="BX17" s="258">
        <f t="shared" si="33"/>
        <v>0</v>
      </c>
      <c r="BY17" s="256" t="s">
        <v>23</v>
      </c>
      <c r="BZ17" s="329">
        <f t="shared" si="34"/>
        <v>-4.00000000000027E-2</v>
      </c>
      <c r="CA17" s="329">
        <f t="shared" si="1"/>
        <v>-4.00000000000027E-2</v>
      </c>
      <c r="CB17" s="329" t="str">
        <f t="shared" si="2"/>
        <v/>
      </c>
      <c r="CC17" s="329" t="str">
        <f t="shared" si="3"/>
        <v/>
      </c>
      <c r="CD17" s="329" t="str">
        <f t="shared" si="4"/>
        <v/>
      </c>
      <c r="CE17" s="258">
        <f t="shared" si="35"/>
        <v>-4.00000000000027E-2</v>
      </c>
      <c r="CF17" s="259">
        <f t="shared" si="36"/>
        <v>0</v>
      </c>
      <c r="CG17" s="260"/>
      <c r="CH17" s="260"/>
      <c r="CI17" s="260"/>
    </row>
    <row r="18" spans="1:87" s="195" customFormat="1" ht="12.75" customHeight="1" x14ac:dyDescent="0.2">
      <c r="A18" s="196" t="s">
        <v>140</v>
      </c>
      <c r="B18" s="195" t="s">
        <v>145</v>
      </c>
      <c r="C18" s="332">
        <v>10</v>
      </c>
      <c r="D18" s="333" t="s">
        <v>61</v>
      </c>
      <c r="E18" s="334" t="s">
        <v>126</v>
      </c>
      <c r="F18" s="49" t="s">
        <v>109</v>
      </c>
      <c r="G18" s="335" t="s">
        <v>157</v>
      </c>
      <c r="H18" s="336" t="s">
        <v>65</v>
      </c>
      <c r="I18" s="337" t="s">
        <v>147</v>
      </c>
      <c r="J18" s="50">
        <v>7.1</v>
      </c>
      <c r="K18" s="51">
        <v>0</v>
      </c>
      <c r="L18" s="51">
        <v>0</v>
      </c>
      <c r="M18" s="51">
        <v>0</v>
      </c>
      <c r="N18" s="51">
        <v>0</v>
      </c>
      <c r="O18" s="52">
        <f t="shared" si="37"/>
        <v>0</v>
      </c>
      <c r="P18" s="51">
        <v>7.1</v>
      </c>
      <c r="Q18" s="51">
        <v>0</v>
      </c>
      <c r="R18" s="51">
        <v>0</v>
      </c>
      <c r="S18" s="51">
        <v>0</v>
      </c>
      <c r="T18" s="52">
        <f t="shared" si="6"/>
        <v>7.1</v>
      </c>
      <c r="U18" s="51">
        <f t="shared" si="7"/>
        <v>0</v>
      </c>
      <c r="V18" s="338" t="s">
        <v>148</v>
      </c>
      <c r="W18" s="339"/>
      <c r="X18" s="339"/>
      <c r="Y18" s="339"/>
      <c r="Z18" s="340">
        <f t="shared" si="8"/>
        <v>0</v>
      </c>
      <c r="AA18" s="341">
        <f t="shared" si="9"/>
        <v>0</v>
      </c>
      <c r="AB18" s="341"/>
      <c r="AC18" s="341"/>
      <c r="AD18" s="341"/>
      <c r="AE18" s="340">
        <f t="shared" si="10"/>
        <v>0</v>
      </c>
      <c r="AF18" s="341">
        <f t="shared" si="11"/>
        <v>0</v>
      </c>
      <c r="AG18" s="342"/>
      <c r="AH18" s="342"/>
      <c r="AI18" s="343"/>
      <c r="AJ18" s="340">
        <f t="shared" si="12"/>
        <v>0</v>
      </c>
      <c r="AK18" s="342">
        <f t="shared" si="13"/>
        <v>0</v>
      </c>
      <c r="AL18" s="55"/>
      <c r="AM18" s="55"/>
      <c r="AN18" s="55"/>
      <c r="AO18" s="54">
        <f t="shared" si="14"/>
        <v>0</v>
      </c>
      <c r="AP18" s="344">
        <f t="shared" si="15"/>
        <v>0</v>
      </c>
      <c r="AQ18" s="345">
        <f t="shared" si="16"/>
        <v>0</v>
      </c>
      <c r="AR18" s="345">
        <f t="shared" si="17"/>
        <v>0</v>
      </c>
      <c r="AS18" s="342"/>
      <c r="AT18" s="342"/>
      <c r="AU18" s="346"/>
      <c r="AV18" s="347">
        <f t="shared" si="18"/>
        <v>0</v>
      </c>
      <c r="AW18" s="342">
        <f t="shared" si="19"/>
        <v>-7.1</v>
      </c>
      <c r="AX18" s="342"/>
      <c r="AY18" s="342"/>
      <c r="AZ18" s="344"/>
      <c r="BA18" s="348">
        <f t="shared" si="20"/>
        <v>0</v>
      </c>
      <c r="BB18" s="342">
        <f t="shared" si="21"/>
        <v>0</v>
      </c>
      <c r="BC18" s="342"/>
      <c r="BD18" s="342"/>
      <c r="BE18" s="349"/>
      <c r="BF18" s="348">
        <f t="shared" si="22"/>
        <v>0</v>
      </c>
      <c r="BG18" s="342">
        <f t="shared" si="23"/>
        <v>0</v>
      </c>
      <c r="BH18" s="350"/>
      <c r="BI18" s="350"/>
      <c r="BJ18" s="349"/>
      <c r="BK18" s="348">
        <f t="shared" si="24"/>
        <v>0</v>
      </c>
      <c r="BL18" s="342">
        <f t="shared" si="25"/>
        <v>0</v>
      </c>
      <c r="BM18" s="345">
        <f t="shared" si="26"/>
        <v>0</v>
      </c>
      <c r="BN18" s="345">
        <f t="shared" si="27"/>
        <v>-7.1</v>
      </c>
      <c r="BO18" s="357">
        <f>(J18+AQ18-BM18)*0</f>
        <v>0</v>
      </c>
      <c r="BP18" s="348">
        <f t="shared" si="0"/>
        <v>0</v>
      </c>
      <c r="BQ18" s="355" t="s">
        <v>71</v>
      </c>
      <c r="BR18" s="256"/>
      <c r="BS18" s="257"/>
      <c r="BT18" s="257" t="str">
        <f t="shared" si="29"/>
        <v/>
      </c>
      <c r="BU18" s="257" t="str">
        <f t="shared" si="30"/>
        <v/>
      </c>
      <c r="BV18" s="257" t="str">
        <f t="shared" si="31"/>
        <v/>
      </c>
      <c r="BW18" s="257" t="str">
        <f t="shared" si="32"/>
        <v/>
      </c>
      <c r="BX18" s="258">
        <f t="shared" si="33"/>
        <v>0</v>
      </c>
      <c r="BY18" s="256" t="s">
        <v>23</v>
      </c>
      <c r="BZ18" s="329">
        <f t="shared" si="34"/>
        <v>0</v>
      </c>
      <c r="CA18" s="329">
        <f t="shared" si="1"/>
        <v>0</v>
      </c>
      <c r="CB18" s="329" t="str">
        <f t="shared" si="2"/>
        <v/>
      </c>
      <c r="CC18" s="329" t="str">
        <f t="shared" si="3"/>
        <v/>
      </c>
      <c r="CD18" s="329" t="str">
        <f t="shared" si="4"/>
        <v/>
      </c>
      <c r="CE18" s="258">
        <f t="shared" si="35"/>
        <v>0</v>
      </c>
      <c r="CF18" s="259">
        <f t="shared" si="36"/>
        <v>0</v>
      </c>
      <c r="CG18" s="260"/>
      <c r="CH18" s="260"/>
      <c r="CI18" s="260"/>
    </row>
    <row r="19" spans="1:87" s="195" customFormat="1" ht="12.75" customHeight="1" x14ac:dyDescent="0.2">
      <c r="A19" s="196" t="s">
        <v>140</v>
      </c>
      <c r="B19" s="195" t="s">
        <v>145</v>
      </c>
      <c r="C19" s="332">
        <v>11</v>
      </c>
      <c r="D19" s="333" t="s">
        <v>61</v>
      </c>
      <c r="E19" s="334" t="s">
        <v>126</v>
      </c>
      <c r="F19" s="49" t="s">
        <v>109</v>
      </c>
      <c r="G19" s="335" t="s">
        <v>158</v>
      </c>
      <c r="H19" s="336" t="s">
        <v>65</v>
      </c>
      <c r="I19" s="337" t="s">
        <v>147</v>
      </c>
      <c r="J19" s="50">
        <v>44</v>
      </c>
      <c r="K19" s="51">
        <v>0</v>
      </c>
      <c r="L19" s="51">
        <v>0</v>
      </c>
      <c r="M19" s="51">
        <v>0</v>
      </c>
      <c r="N19" s="51">
        <v>0</v>
      </c>
      <c r="O19" s="52">
        <f t="shared" si="37"/>
        <v>0</v>
      </c>
      <c r="P19" s="51">
        <v>0</v>
      </c>
      <c r="Q19" s="51">
        <v>44</v>
      </c>
      <c r="R19" s="51">
        <v>0</v>
      </c>
      <c r="S19" s="51">
        <v>0</v>
      </c>
      <c r="T19" s="52">
        <f t="shared" si="6"/>
        <v>44</v>
      </c>
      <c r="U19" s="51">
        <f t="shared" si="7"/>
        <v>0</v>
      </c>
      <c r="V19" s="338" t="s">
        <v>148</v>
      </c>
      <c r="W19" s="339"/>
      <c r="X19" s="339"/>
      <c r="Y19" s="339"/>
      <c r="Z19" s="340">
        <f t="shared" si="8"/>
        <v>0</v>
      </c>
      <c r="AA19" s="341">
        <f t="shared" si="9"/>
        <v>0</v>
      </c>
      <c r="AB19" s="341"/>
      <c r="AC19" s="341"/>
      <c r="AD19" s="341"/>
      <c r="AE19" s="340">
        <f t="shared" si="10"/>
        <v>0</v>
      </c>
      <c r="AF19" s="341">
        <f t="shared" si="11"/>
        <v>0</v>
      </c>
      <c r="AG19" s="342"/>
      <c r="AH19" s="342"/>
      <c r="AI19" s="343"/>
      <c r="AJ19" s="340">
        <f t="shared" si="12"/>
        <v>0</v>
      </c>
      <c r="AK19" s="342">
        <f t="shared" si="13"/>
        <v>0</v>
      </c>
      <c r="AL19" s="55"/>
      <c r="AM19" s="55"/>
      <c r="AN19" s="55"/>
      <c r="AO19" s="54">
        <f t="shared" si="14"/>
        <v>0</v>
      </c>
      <c r="AP19" s="344">
        <f t="shared" si="15"/>
        <v>0</v>
      </c>
      <c r="AQ19" s="345">
        <f t="shared" si="16"/>
        <v>0</v>
      </c>
      <c r="AR19" s="345">
        <f t="shared" si="17"/>
        <v>0</v>
      </c>
      <c r="AS19" s="342"/>
      <c r="AT19" s="342"/>
      <c r="AU19" s="346"/>
      <c r="AV19" s="347">
        <f t="shared" si="18"/>
        <v>0</v>
      </c>
      <c r="AW19" s="342">
        <f t="shared" si="19"/>
        <v>0</v>
      </c>
      <c r="AX19" s="342"/>
      <c r="AY19" s="342"/>
      <c r="AZ19" s="344">
        <f>45*0</f>
        <v>0</v>
      </c>
      <c r="BA19" s="348">
        <f t="shared" si="20"/>
        <v>0</v>
      </c>
      <c r="BB19" s="342">
        <f t="shared" si="21"/>
        <v>-44</v>
      </c>
      <c r="BC19" s="342"/>
      <c r="BD19" s="342"/>
      <c r="BE19" s="351">
        <v>45</v>
      </c>
      <c r="BF19" s="348">
        <f t="shared" si="22"/>
        <v>45</v>
      </c>
      <c r="BG19" s="342">
        <f t="shared" si="23"/>
        <v>45</v>
      </c>
      <c r="BH19" s="350"/>
      <c r="BI19" s="350"/>
      <c r="BJ19" s="349"/>
      <c r="BK19" s="348">
        <f t="shared" si="24"/>
        <v>0</v>
      </c>
      <c r="BL19" s="342">
        <f t="shared" si="25"/>
        <v>0</v>
      </c>
      <c r="BM19" s="345">
        <f t="shared" si="26"/>
        <v>45</v>
      </c>
      <c r="BN19" s="345">
        <f t="shared" si="27"/>
        <v>1</v>
      </c>
      <c r="BO19" s="359">
        <f>(J19+AQ19-BM19)*0</f>
        <v>0</v>
      </c>
      <c r="BP19" s="348">
        <f t="shared" si="0"/>
        <v>0</v>
      </c>
      <c r="BQ19" s="355" t="s">
        <v>71</v>
      </c>
      <c r="BR19" s="256"/>
      <c r="BS19" s="257"/>
      <c r="BT19" s="257" t="str">
        <f t="shared" si="29"/>
        <v/>
      </c>
      <c r="BU19" s="257" t="str">
        <f t="shared" si="30"/>
        <v/>
      </c>
      <c r="BV19" s="257" t="str">
        <f t="shared" si="31"/>
        <v/>
      </c>
      <c r="BW19" s="257" t="str">
        <f t="shared" si="32"/>
        <v/>
      </c>
      <c r="BX19" s="258">
        <f t="shared" si="33"/>
        <v>0</v>
      </c>
      <c r="BY19" s="256" t="s">
        <v>23</v>
      </c>
      <c r="BZ19" s="329">
        <f t="shared" si="34"/>
        <v>0</v>
      </c>
      <c r="CA19" s="329">
        <f t="shared" si="1"/>
        <v>0</v>
      </c>
      <c r="CB19" s="329" t="str">
        <f t="shared" si="2"/>
        <v/>
      </c>
      <c r="CC19" s="329" t="str">
        <f t="shared" si="3"/>
        <v/>
      </c>
      <c r="CD19" s="329" t="str">
        <f t="shared" si="4"/>
        <v/>
      </c>
      <c r="CE19" s="258">
        <f t="shared" si="35"/>
        <v>0</v>
      </c>
      <c r="CF19" s="259">
        <f t="shared" si="36"/>
        <v>0</v>
      </c>
      <c r="CG19" s="260"/>
      <c r="CH19" s="260"/>
      <c r="CI19" s="260"/>
    </row>
    <row r="20" spans="1:87" s="195" customFormat="1" ht="12.75" customHeight="1" x14ac:dyDescent="0.2">
      <c r="A20" s="196" t="s">
        <v>140</v>
      </c>
      <c r="B20" s="195" t="s">
        <v>145</v>
      </c>
      <c r="C20" s="332">
        <v>12</v>
      </c>
      <c r="D20" s="333" t="s">
        <v>61</v>
      </c>
      <c r="E20" s="334" t="s">
        <v>126</v>
      </c>
      <c r="F20" s="49" t="s">
        <v>109</v>
      </c>
      <c r="G20" s="335" t="s">
        <v>159</v>
      </c>
      <c r="H20" s="336" t="s">
        <v>65</v>
      </c>
      <c r="I20" s="337" t="s">
        <v>147</v>
      </c>
      <c r="J20" s="50">
        <v>9.2200000000000006</v>
      </c>
      <c r="K20" s="51">
        <v>0</v>
      </c>
      <c r="L20" s="51">
        <v>0</v>
      </c>
      <c r="M20" s="51">
        <v>0</v>
      </c>
      <c r="N20" s="51">
        <v>0</v>
      </c>
      <c r="O20" s="52">
        <f t="shared" si="37"/>
        <v>0</v>
      </c>
      <c r="P20" s="51">
        <v>9.2200000000000006</v>
      </c>
      <c r="Q20" s="51">
        <v>0</v>
      </c>
      <c r="R20" s="51">
        <v>0</v>
      </c>
      <c r="S20" s="51">
        <v>0</v>
      </c>
      <c r="T20" s="52">
        <f t="shared" si="6"/>
        <v>9.2200000000000006</v>
      </c>
      <c r="U20" s="51">
        <f t="shared" si="7"/>
        <v>0</v>
      </c>
      <c r="V20" s="338" t="s">
        <v>148</v>
      </c>
      <c r="W20" s="339"/>
      <c r="X20" s="339"/>
      <c r="Y20" s="339"/>
      <c r="Z20" s="340">
        <f t="shared" si="8"/>
        <v>0</v>
      </c>
      <c r="AA20" s="341">
        <f t="shared" si="9"/>
        <v>0</v>
      </c>
      <c r="AB20" s="341"/>
      <c r="AC20" s="341"/>
      <c r="AD20" s="341"/>
      <c r="AE20" s="340">
        <f t="shared" si="10"/>
        <v>0</v>
      </c>
      <c r="AF20" s="341">
        <f t="shared" si="11"/>
        <v>0</v>
      </c>
      <c r="AG20" s="342"/>
      <c r="AH20" s="342"/>
      <c r="AI20" s="343"/>
      <c r="AJ20" s="340">
        <f t="shared" si="12"/>
        <v>0</v>
      </c>
      <c r="AK20" s="342">
        <f t="shared" si="13"/>
        <v>0</v>
      </c>
      <c r="AL20" s="55"/>
      <c r="AM20" s="55"/>
      <c r="AN20" s="55"/>
      <c r="AO20" s="54">
        <f t="shared" si="14"/>
        <v>0</v>
      </c>
      <c r="AP20" s="344">
        <f t="shared" si="15"/>
        <v>0</v>
      </c>
      <c r="AQ20" s="345">
        <f t="shared" si="16"/>
        <v>0</v>
      </c>
      <c r="AR20" s="345">
        <f t="shared" si="17"/>
        <v>0</v>
      </c>
      <c r="AS20" s="342"/>
      <c r="AT20" s="342"/>
      <c r="AU20" s="346">
        <f>9.2*0</f>
        <v>0</v>
      </c>
      <c r="AV20" s="347">
        <f t="shared" si="18"/>
        <v>0</v>
      </c>
      <c r="AW20" s="342">
        <f t="shared" si="19"/>
        <v>-9.2200000000000006</v>
      </c>
      <c r="AX20" s="342"/>
      <c r="AY20" s="342"/>
      <c r="AZ20" s="344"/>
      <c r="BA20" s="348">
        <f t="shared" si="20"/>
        <v>0</v>
      </c>
      <c r="BB20" s="342">
        <f t="shared" si="21"/>
        <v>0</v>
      </c>
      <c r="BC20" s="342"/>
      <c r="BD20" s="342"/>
      <c r="BE20" s="349"/>
      <c r="BF20" s="348">
        <f t="shared" si="22"/>
        <v>0</v>
      </c>
      <c r="BG20" s="342">
        <f t="shared" si="23"/>
        <v>0</v>
      </c>
      <c r="BH20" s="350"/>
      <c r="BI20" s="350"/>
      <c r="BJ20" s="349"/>
      <c r="BK20" s="348">
        <f t="shared" si="24"/>
        <v>0</v>
      </c>
      <c r="BL20" s="342">
        <f t="shared" si="25"/>
        <v>0</v>
      </c>
      <c r="BM20" s="345">
        <f t="shared" si="26"/>
        <v>0</v>
      </c>
      <c r="BN20" s="345">
        <f t="shared" si="27"/>
        <v>-9.2200000000000006</v>
      </c>
      <c r="BO20" s="348">
        <f t="shared" si="28"/>
        <v>9.2200000000000006</v>
      </c>
      <c r="BP20" s="348">
        <f t="shared" si="0"/>
        <v>9.2200000000000006</v>
      </c>
      <c r="BQ20" s="355" t="s">
        <v>68</v>
      </c>
      <c r="BR20" s="256"/>
      <c r="BS20" s="257"/>
      <c r="BT20" s="257" t="str">
        <f t="shared" si="29"/>
        <v/>
      </c>
      <c r="BU20" s="257" t="str">
        <f t="shared" si="30"/>
        <v/>
      </c>
      <c r="BV20" s="257" t="str">
        <f t="shared" si="31"/>
        <v/>
      </c>
      <c r="BW20" s="257" t="str">
        <f t="shared" si="32"/>
        <v/>
      </c>
      <c r="BX20" s="258">
        <f t="shared" si="33"/>
        <v>0</v>
      </c>
      <c r="BY20" s="256" t="s">
        <v>23</v>
      </c>
      <c r="BZ20" s="329">
        <f t="shared" si="34"/>
        <v>9.2200000000000006</v>
      </c>
      <c r="CA20" s="329">
        <f t="shared" si="1"/>
        <v>9.2200000000000006</v>
      </c>
      <c r="CB20" s="329" t="str">
        <f t="shared" si="2"/>
        <v/>
      </c>
      <c r="CC20" s="329" t="str">
        <f t="shared" si="3"/>
        <v/>
      </c>
      <c r="CD20" s="329" t="str">
        <f t="shared" si="4"/>
        <v/>
      </c>
      <c r="CE20" s="258">
        <f t="shared" si="35"/>
        <v>9.2200000000000006</v>
      </c>
      <c r="CF20" s="259">
        <f t="shared" si="36"/>
        <v>0</v>
      </c>
      <c r="CG20" s="260"/>
      <c r="CH20" s="260"/>
      <c r="CI20" s="260"/>
    </row>
    <row r="21" spans="1:87" s="195" customFormat="1" ht="12.75" customHeight="1" x14ac:dyDescent="0.2">
      <c r="A21" s="196" t="s">
        <v>140</v>
      </c>
      <c r="B21" s="195" t="s">
        <v>145</v>
      </c>
      <c r="C21" s="332">
        <v>13</v>
      </c>
      <c r="D21" s="333" t="s">
        <v>61</v>
      </c>
      <c r="E21" s="334" t="s">
        <v>126</v>
      </c>
      <c r="F21" s="49" t="s">
        <v>109</v>
      </c>
      <c r="G21" s="335" t="s">
        <v>160</v>
      </c>
      <c r="H21" s="336" t="s">
        <v>65</v>
      </c>
      <c r="I21" s="337" t="s">
        <v>147</v>
      </c>
      <c r="J21" s="50">
        <v>18.87</v>
      </c>
      <c r="K21" s="51">
        <v>0</v>
      </c>
      <c r="L21" s="51">
        <v>0</v>
      </c>
      <c r="M21" s="51">
        <v>0</v>
      </c>
      <c r="N21" s="51">
        <v>0</v>
      </c>
      <c r="O21" s="52">
        <f t="shared" si="37"/>
        <v>0</v>
      </c>
      <c r="P21" s="51">
        <v>18.87</v>
      </c>
      <c r="Q21" s="51">
        <v>0</v>
      </c>
      <c r="R21" s="51">
        <v>0</v>
      </c>
      <c r="S21" s="51">
        <v>0</v>
      </c>
      <c r="T21" s="52">
        <f t="shared" si="6"/>
        <v>18.87</v>
      </c>
      <c r="U21" s="51">
        <f t="shared" si="7"/>
        <v>0</v>
      </c>
      <c r="V21" s="338" t="s">
        <v>148</v>
      </c>
      <c r="W21" s="339"/>
      <c r="X21" s="339"/>
      <c r="Y21" s="339"/>
      <c r="Z21" s="340">
        <f t="shared" si="8"/>
        <v>0</v>
      </c>
      <c r="AA21" s="341">
        <f t="shared" si="9"/>
        <v>0</v>
      </c>
      <c r="AB21" s="341"/>
      <c r="AC21" s="341"/>
      <c r="AD21" s="341"/>
      <c r="AE21" s="340">
        <f t="shared" si="10"/>
        <v>0</v>
      </c>
      <c r="AF21" s="341">
        <f t="shared" si="11"/>
        <v>0</v>
      </c>
      <c r="AG21" s="342"/>
      <c r="AH21" s="342"/>
      <c r="AI21" s="343"/>
      <c r="AJ21" s="340">
        <f t="shared" si="12"/>
        <v>0</v>
      </c>
      <c r="AK21" s="342">
        <f t="shared" si="13"/>
        <v>0</v>
      </c>
      <c r="AL21" s="55"/>
      <c r="AM21" s="55"/>
      <c r="AN21" s="55"/>
      <c r="AO21" s="54">
        <f t="shared" si="14"/>
        <v>0</v>
      </c>
      <c r="AP21" s="344">
        <f t="shared" si="15"/>
        <v>0</v>
      </c>
      <c r="AQ21" s="345">
        <f t="shared" si="16"/>
        <v>0</v>
      </c>
      <c r="AR21" s="345">
        <f t="shared" si="17"/>
        <v>0</v>
      </c>
      <c r="AS21" s="342"/>
      <c r="AT21" s="342"/>
      <c r="AU21" s="346">
        <f>18.9-8.156</f>
        <v>10.743999999999998</v>
      </c>
      <c r="AV21" s="347">
        <f t="shared" si="18"/>
        <v>10.743999999999998</v>
      </c>
      <c r="AW21" s="342">
        <f t="shared" si="19"/>
        <v>-8.126000000000003</v>
      </c>
      <c r="AX21" s="342"/>
      <c r="AY21" s="342"/>
      <c r="AZ21" s="344"/>
      <c r="BA21" s="348">
        <f t="shared" si="20"/>
        <v>0</v>
      </c>
      <c r="BB21" s="342">
        <f t="shared" si="21"/>
        <v>0</v>
      </c>
      <c r="BC21" s="342"/>
      <c r="BD21" s="342"/>
      <c r="BE21" s="349"/>
      <c r="BF21" s="348">
        <f t="shared" si="22"/>
        <v>0</v>
      </c>
      <c r="BG21" s="342">
        <f t="shared" si="23"/>
        <v>0</v>
      </c>
      <c r="BH21" s="350"/>
      <c r="BI21" s="350"/>
      <c r="BJ21" s="349"/>
      <c r="BK21" s="348">
        <f t="shared" si="24"/>
        <v>0</v>
      </c>
      <c r="BL21" s="342">
        <f t="shared" si="25"/>
        <v>0</v>
      </c>
      <c r="BM21" s="345">
        <f t="shared" si="26"/>
        <v>10.743999999999998</v>
      </c>
      <c r="BN21" s="345">
        <f t="shared" si="27"/>
        <v>-8.126000000000003</v>
      </c>
      <c r="BO21" s="348">
        <f>(J21+AQ21-BM21)*0</f>
        <v>0</v>
      </c>
      <c r="BP21" s="348">
        <f t="shared" si="0"/>
        <v>0</v>
      </c>
      <c r="BQ21" s="355" t="s">
        <v>71</v>
      </c>
      <c r="BR21" s="256"/>
      <c r="BS21" s="257"/>
      <c r="BT21" s="257" t="str">
        <f t="shared" si="29"/>
        <v/>
      </c>
      <c r="BU21" s="257" t="str">
        <f t="shared" si="30"/>
        <v/>
      </c>
      <c r="BV21" s="257" t="str">
        <f t="shared" si="31"/>
        <v/>
      </c>
      <c r="BW21" s="257" t="str">
        <f t="shared" si="32"/>
        <v/>
      </c>
      <c r="BX21" s="258">
        <f t="shared" si="33"/>
        <v>0</v>
      </c>
      <c r="BY21" s="256" t="s">
        <v>23</v>
      </c>
      <c r="BZ21" s="329">
        <f t="shared" si="34"/>
        <v>0</v>
      </c>
      <c r="CA21" s="329">
        <f t="shared" si="1"/>
        <v>0</v>
      </c>
      <c r="CB21" s="329" t="str">
        <f t="shared" si="2"/>
        <v/>
      </c>
      <c r="CC21" s="329" t="str">
        <f t="shared" si="3"/>
        <v/>
      </c>
      <c r="CD21" s="329" t="str">
        <f t="shared" si="4"/>
        <v/>
      </c>
      <c r="CE21" s="258">
        <f t="shared" si="35"/>
        <v>0</v>
      </c>
      <c r="CF21" s="259">
        <f t="shared" si="36"/>
        <v>0</v>
      </c>
      <c r="CG21" s="260"/>
      <c r="CH21" s="260"/>
      <c r="CI21" s="260"/>
    </row>
    <row r="22" spans="1:87" s="195" customFormat="1" ht="12.75" customHeight="1" x14ac:dyDescent="0.2">
      <c r="A22" s="196" t="s">
        <v>140</v>
      </c>
      <c r="B22" s="195" t="s">
        <v>145</v>
      </c>
      <c r="C22" s="332">
        <v>14</v>
      </c>
      <c r="D22" s="333" t="s">
        <v>61</v>
      </c>
      <c r="E22" s="334" t="s">
        <v>126</v>
      </c>
      <c r="F22" s="49" t="s">
        <v>109</v>
      </c>
      <c r="G22" s="335" t="s">
        <v>161</v>
      </c>
      <c r="H22" s="336" t="s">
        <v>65</v>
      </c>
      <c r="I22" s="337" t="s">
        <v>147</v>
      </c>
      <c r="J22" s="50">
        <v>4.9800000000000004</v>
      </c>
      <c r="K22" s="51">
        <v>0</v>
      </c>
      <c r="L22" s="51">
        <v>0</v>
      </c>
      <c r="M22" s="51">
        <v>0</v>
      </c>
      <c r="N22" s="51">
        <v>0</v>
      </c>
      <c r="O22" s="52">
        <f t="shared" si="37"/>
        <v>0</v>
      </c>
      <c r="P22" s="51">
        <v>4.9800000000000004</v>
      </c>
      <c r="Q22" s="51">
        <v>0</v>
      </c>
      <c r="R22" s="51">
        <v>0</v>
      </c>
      <c r="S22" s="51">
        <v>0</v>
      </c>
      <c r="T22" s="52">
        <f t="shared" si="6"/>
        <v>4.9800000000000004</v>
      </c>
      <c r="U22" s="51">
        <f t="shared" si="7"/>
        <v>0</v>
      </c>
      <c r="V22" s="338" t="s">
        <v>148</v>
      </c>
      <c r="W22" s="339"/>
      <c r="X22" s="339"/>
      <c r="Y22" s="339"/>
      <c r="Z22" s="340">
        <f t="shared" si="8"/>
        <v>0</v>
      </c>
      <c r="AA22" s="341">
        <f t="shared" si="9"/>
        <v>0</v>
      </c>
      <c r="AB22" s="341"/>
      <c r="AC22" s="341"/>
      <c r="AD22" s="341"/>
      <c r="AE22" s="340">
        <f t="shared" si="10"/>
        <v>0</v>
      </c>
      <c r="AF22" s="341">
        <f t="shared" si="11"/>
        <v>0</v>
      </c>
      <c r="AG22" s="342"/>
      <c r="AH22" s="342"/>
      <c r="AI22" s="343"/>
      <c r="AJ22" s="340">
        <f t="shared" si="12"/>
        <v>0</v>
      </c>
      <c r="AK22" s="342">
        <f t="shared" si="13"/>
        <v>0</v>
      </c>
      <c r="AL22" s="55"/>
      <c r="AM22" s="55"/>
      <c r="AN22" s="55"/>
      <c r="AO22" s="54">
        <f t="shared" si="14"/>
        <v>0</v>
      </c>
      <c r="AP22" s="344">
        <f t="shared" si="15"/>
        <v>0</v>
      </c>
      <c r="AQ22" s="345">
        <f t="shared" si="16"/>
        <v>0</v>
      </c>
      <c r="AR22" s="345">
        <f t="shared" si="17"/>
        <v>0</v>
      </c>
      <c r="AS22" s="342"/>
      <c r="AT22" s="342"/>
      <c r="AU22" s="346"/>
      <c r="AV22" s="347">
        <f t="shared" si="18"/>
        <v>0</v>
      </c>
      <c r="AW22" s="342">
        <f t="shared" si="19"/>
        <v>-4.9800000000000004</v>
      </c>
      <c r="AX22" s="342"/>
      <c r="AY22" s="342"/>
      <c r="AZ22" s="344"/>
      <c r="BA22" s="348">
        <f t="shared" si="20"/>
        <v>0</v>
      </c>
      <c r="BB22" s="342">
        <f t="shared" si="21"/>
        <v>0</v>
      </c>
      <c r="BC22" s="342"/>
      <c r="BD22" s="342"/>
      <c r="BE22" s="349"/>
      <c r="BF22" s="348">
        <f t="shared" si="22"/>
        <v>0</v>
      </c>
      <c r="BG22" s="342">
        <f t="shared" si="23"/>
        <v>0</v>
      </c>
      <c r="BH22" s="350"/>
      <c r="BI22" s="350"/>
      <c r="BJ22" s="349"/>
      <c r="BK22" s="348">
        <f t="shared" si="24"/>
        <v>0</v>
      </c>
      <c r="BL22" s="342">
        <f t="shared" si="25"/>
        <v>0</v>
      </c>
      <c r="BM22" s="345">
        <f t="shared" si="26"/>
        <v>0</v>
      </c>
      <c r="BN22" s="345">
        <f t="shared" si="27"/>
        <v>-4.9800000000000004</v>
      </c>
      <c r="BO22" s="357">
        <f>(J22+AQ22-BM22)*0</f>
        <v>0</v>
      </c>
      <c r="BP22" s="348">
        <f t="shared" si="0"/>
        <v>0</v>
      </c>
      <c r="BQ22" s="355" t="s">
        <v>71</v>
      </c>
      <c r="BR22" s="256"/>
      <c r="BS22" s="257"/>
      <c r="BT22" s="257" t="str">
        <f t="shared" si="29"/>
        <v/>
      </c>
      <c r="BU22" s="257" t="str">
        <f t="shared" si="30"/>
        <v/>
      </c>
      <c r="BV22" s="257" t="str">
        <f t="shared" si="31"/>
        <v/>
      </c>
      <c r="BW22" s="257" t="str">
        <f t="shared" si="32"/>
        <v/>
      </c>
      <c r="BX22" s="258">
        <f t="shared" si="33"/>
        <v>0</v>
      </c>
      <c r="BY22" s="256" t="s">
        <v>23</v>
      </c>
      <c r="BZ22" s="329">
        <f t="shared" si="34"/>
        <v>0</v>
      </c>
      <c r="CA22" s="329">
        <f t="shared" si="1"/>
        <v>0</v>
      </c>
      <c r="CB22" s="329" t="str">
        <f t="shared" si="2"/>
        <v/>
      </c>
      <c r="CC22" s="329" t="str">
        <f t="shared" si="3"/>
        <v/>
      </c>
      <c r="CD22" s="329" t="str">
        <f t="shared" si="4"/>
        <v/>
      </c>
      <c r="CE22" s="258">
        <f t="shared" si="35"/>
        <v>0</v>
      </c>
      <c r="CF22" s="259">
        <f t="shared" si="36"/>
        <v>0</v>
      </c>
      <c r="CG22" s="260"/>
      <c r="CH22" s="260"/>
      <c r="CI22" s="260"/>
    </row>
    <row r="23" spans="1:87" s="195" customFormat="1" ht="12.75" customHeight="1" x14ac:dyDescent="0.2">
      <c r="A23" s="196" t="s">
        <v>140</v>
      </c>
      <c r="B23" s="195" t="s">
        <v>145</v>
      </c>
      <c r="C23" s="332">
        <v>15</v>
      </c>
      <c r="D23" s="333" t="s">
        <v>61</v>
      </c>
      <c r="E23" s="334" t="s">
        <v>126</v>
      </c>
      <c r="F23" s="49" t="s">
        <v>109</v>
      </c>
      <c r="G23" s="335" t="s">
        <v>162</v>
      </c>
      <c r="H23" s="336" t="s">
        <v>65</v>
      </c>
      <c r="I23" s="337" t="s">
        <v>147</v>
      </c>
      <c r="J23" s="50">
        <v>19.099999999999998</v>
      </c>
      <c r="K23" s="51">
        <v>0</v>
      </c>
      <c r="L23" s="51">
        <v>0</v>
      </c>
      <c r="M23" s="51">
        <v>0</v>
      </c>
      <c r="N23" s="51">
        <v>0</v>
      </c>
      <c r="O23" s="52">
        <f t="shared" si="37"/>
        <v>0</v>
      </c>
      <c r="P23" s="51">
        <v>19.2</v>
      </c>
      <c r="Q23" s="51">
        <v>0</v>
      </c>
      <c r="R23" s="51">
        <v>0</v>
      </c>
      <c r="S23" s="51">
        <v>0</v>
      </c>
      <c r="T23" s="52">
        <f t="shared" si="6"/>
        <v>19.2</v>
      </c>
      <c r="U23" s="51">
        <f t="shared" si="7"/>
        <v>-0.10000000000000142</v>
      </c>
      <c r="V23" s="338" t="s">
        <v>148</v>
      </c>
      <c r="W23" s="339"/>
      <c r="X23" s="339"/>
      <c r="Y23" s="339"/>
      <c r="Z23" s="340">
        <f t="shared" si="8"/>
        <v>0</v>
      </c>
      <c r="AA23" s="341">
        <f t="shared" si="9"/>
        <v>0</v>
      </c>
      <c r="AB23" s="341"/>
      <c r="AC23" s="341"/>
      <c r="AD23" s="341"/>
      <c r="AE23" s="340">
        <f t="shared" si="10"/>
        <v>0</v>
      </c>
      <c r="AF23" s="341">
        <f t="shared" si="11"/>
        <v>0</v>
      </c>
      <c r="AG23" s="342"/>
      <c r="AH23" s="342"/>
      <c r="AI23" s="343"/>
      <c r="AJ23" s="340">
        <f t="shared" si="12"/>
        <v>0</v>
      </c>
      <c r="AK23" s="342">
        <f t="shared" si="13"/>
        <v>0</v>
      </c>
      <c r="AL23" s="55"/>
      <c r="AM23" s="55"/>
      <c r="AN23" s="55"/>
      <c r="AO23" s="54">
        <f t="shared" si="14"/>
        <v>0</v>
      </c>
      <c r="AP23" s="344">
        <f t="shared" si="15"/>
        <v>0</v>
      </c>
      <c r="AQ23" s="345">
        <f t="shared" si="16"/>
        <v>0</v>
      </c>
      <c r="AR23" s="345">
        <f t="shared" si="17"/>
        <v>0</v>
      </c>
      <c r="AS23" s="342"/>
      <c r="AT23" s="342"/>
      <c r="AU23" s="346"/>
      <c r="AV23" s="347">
        <f t="shared" si="18"/>
        <v>0</v>
      </c>
      <c r="AW23" s="342">
        <f t="shared" si="19"/>
        <v>-19.2</v>
      </c>
      <c r="AX23" s="342"/>
      <c r="AY23" s="342">
        <f>15.3*0</f>
        <v>0</v>
      </c>
      <c r="AZ23" s="344">
        <f>3.8*0</f>
        <v>0</v>
      </c>
      <c r="BA23" s="348">
        <f t="shared" si="20"/>
        <v>0</v>
      </c>
      <c r="BB23" s="342">
        <f t="shared" si="21"/>
        <v>0</v>
      </c>
      <c r="BC23" s="342"/>
      <c r="BD23" s="342">
        <f>15.3*0</f>
        <v>0</v>
      </c>
      <c r="BE23" s="351">
        <f>10.8</f>
        <v>10.8</v>
      </c>
      <c r="BF23" s="348">
        <f t="shared" si="22"/>
        <v>10.8</v>
      </c>
      <c r="BG23" s="342">
        <f t="shared" si="23"/>
        <v>10.8</v>
      </c>
      <c r="BH23" s="350"/>
      <c r="BI23" s="350"/>
      <c r="BJ23" s="349">
        <v>8.4</v>
      </c>
      <c r="BK23" s="348">
        <f t="shared" si="24"/>
        <v>8.4</v>
      </c>
      <c r="BL23" s="342">
        <f t="shared" si="25"/>
        <v>8.4</v>
      </c>
      <c r="BM23" s="345">
        <f t="shared" si="26"/>
        <v>19.200000000000003</v>
      </c>
      <c r="BN23" s="345">
        <f t="shared" si="27"/>
        <v>0</v>
      </c>
      <c r="BO23" s="348">
        <f t="shared" si="28"/>
        <v>-0.10000000000000497</v>
      </c>
      <c r="BP23" s="348">
        <f t="shared" si="0"/>
        <v>-3.5527136788005009E-15</v>
      </c>
      <c r="BQ23" s="355" t="s">
        <v>71</v>
      </c>
      <c r="BR23" s="256"/>
      <c r="BS23" s="257"/>
      <c r="BT23" s="257" t="str">
        <f t="shared" si="29"/>
        <v/>
      </c>
      <c r="BU23" s="257" t="str">
        <f t="shared" si="30"/>
        <v/>
      </c>
      <c r="BV23" s="257" t="str">
        <f t="shared" si="31"/>
        <v/>
      </c>
      <c r="BW23" s="257" t="str">
        <f t="shared" si="32"/>
        <v/>
      </c>
      <c r="BX23" s="258">
        <f t="shared" si="33"/>
        <v>0</v>
      </c>
      <c r="BY23" s="256" t="s">
        <v>23</v>
      </c>
      <c r="BZ23" s="329">
        <f t="shared" si="34"/>
        <v>-0.10000000000000497</v>
      </c>
      <c r="CA23" s="329">
        <f t="shared" si="1"/>
        <v>-0.10000000000000497</v>
      </c>
      <c r="CB23" s="329" t="str">
        <f t="shared" si="2"/>
        <v/>
      </c>
      <c r="CC23" s="329" t="str">
        <f t="shared" si="3"/>
        <v/>
      </c>
      <c r="CD23" s="329" t="str">
        <f t="shared" si="4"/>
        <v/>
      </c>
      <c r="CE23" s="258">
        <f t="shared" si="35"/>
        <v>-0.10000000000000497</v>
      </c>
      <c r="CF23" s="259">
        <f t="shared" si="36"/>
        <v>0</v>
      </c>
      <c r="CG23" s="260"/>
      <c r="CH23" s="260"/>
      <c r="CI23" s="260"/>
    </row>
    <row r="24" spans="1:87" s="361" customFormat="1" ht="12.75" customHeight="1" x14ac:dyDescent="0.2">
      <c r="A24" s="360" t="s">
        <v>140</v>
      </c>
      <c r="B24" s="361" t="s">
        <v>145</v>
      </c>
      <c r="C24" s="362">
        <v>16</v>
      </c>
      <c r="D24" s="363" t="s">
        <v>61</v>
      </c>
      <c r="E24" s="364" t="s">
        <v>126</v>
      </c>
      <c r="F24" s="365" t="s">
        <v>109</v>
      </c>
      <c r="G24" s="366" t="s">
        <v>163</v>
      </c>
      <c r="H24" s="367" t="s">
        <v>65</v>
      </c>
      <c r="I24" s="368" t="s">
        <v>147</v>
      </c>
      <c r="J24" s="369">
        <v>32</v>
      </c>
      <c r="K24" s="370">
        <v>0</v>
      </c>
      <c r="L24" s="370">
        <v>0</v>
      </c>
      <c r="M24" s="370">
        <v>0</v>
      </c>
      <c r="N24" s="370">
        <v>0</v>
      </c>
      <c r="O24" s="371">
        <f t="shared" si="37"/>
        <v>0</v>
      </c>
      <c r="P24" s="370">
        <v>32</v>
      </c>
      <c r="Q24" s="370">
        <v>0</v>
      </c>
      <c r="R24" s="370">
        <v>0</v>
      </c>
      <c r="S24" s="370">
        <v>0</v>
      </c>
      <c r="T24" s="371">
        <f t="shared" si="6"/>
        <v>32</v>
      </c>
      <c r="U24" s="370">
        <f t="shared" si="7"/>
        <v>0</v>
      </c>
      <c r="V24" s="372" t="s">
        <v>148</v>
      </c>
      <c r="W24" s="373"/>
      <c r="X24" s="373"/>
      <c r="Y24" s="373"/>
      <c r="Z24" s="374">
        <f t="shared" si="8"/>
        <v>0</v>
      </c>
      <c r="AA24" s="375">
        <f t="shared" si="9"/>
        <v>0</v>
      </c>
      <c r="AB24" s="375"/>
      <c r="AC24" s="375"/>
      <c r="AD24" s="375"/>
      <c r="AE24" s="374">
        <f t="shared" si="10"/>
        <v>0</v>
      </c>
      <c r="AF24" s="375">
        <f t="shared" si="11"/>
        <v>0</v>
      </c>
      <c r="AG24" s="376"/>
      <c r="AH24" s="376"/>
      <c r="AI24" s="377"/>
      <c r="AJ24" s="374">
        <f t="shared" si="12"/>
        <v>0</v>
      </c>
      <c r="AK24" s="376">
        <f t="shared" si="13"/>
        <v>0</v>
      </c>
      <c r="AL24" s="378"/>
      <c r="AM24" s="378"/>
      <c r="AN24" s="378"/>
      <c r="AO24" s="379">
        <f t="shared" si="14"/>
        <v>0</v>
      </c>
      <c r="AP24" s="380">
        <f t="shared" si="15"/>
        <v>0</v>
      </c>
      <c r="AQ24" s="381">
        <f t="shared" si="16"/>
        <v>0</v>
      </c>
      <c r="AR24" s="381">
        <f t="shared" si="17"/>
        <v>0</v>
      </c>
      <c r="AS24" s="376"/>
      <c r="AT24" s="376"/>
      <c r="AU24" s="382"/>
      <c r="AV24" s="383">
        <f t="shared" si="18"/>
        <v>0</v>
      </c>
      <c r="AW24" s="376">
        <f t="shared" si="19"/>
        <v>-32</v>
      </c>
      <c r="AX24" s="376"/>
      <c r="AY24" s="376"/>
      <c r="AZ24" s="380">
        <f>32*0</f>
        <v>0</v>
      </c>
      <c r="BA24" s="384">
        <f t="shared" si="20"/>
        <v>0</v>
      </c>
      <c r="BB24" s="376">
        <f t="shared" si="21"/>
        <v>0</v>
      </c>
      <c r="BC24" s="376"/>
      <c r="BD24" s="376"/>
      <c r="BE24" s="385">
        <f>32*0</f>
        <v>0</v>
      </c>
      <c r="BF24" s="384">
        <f t="shared" si="22"/>
        <v>0</v>
      </c>
      <c r="BG24" s="376">
        <f t="shared" si="23"/>
        <v>0</v>
      </c>
      <c r="BH24" s="386"/>
      <c r="BI24" s="386"/>
      <c r="BJ24" s="387"/>
      <c r="BK24" s="384">
        <f t="shared" si="24"/>
        <v>0</v>
      </c>
      <c r="BL24" s="376">
        <f t="shared" si="25"/>
        <v>0</v>
      </c>
      <c r="BM24" s="381">
        <f t="shared" si="26"/>
        <v>0</v>
      </c>
      <c r="BN24" s="381">
        <f t="shared" si="27"/>
        <v>-32</v>
      </c>
      <c r="BO24" s="388">
        <f>(J24+AQ24-BM24)*0</f>
        <v>0</v>
      </c>
      <c r="BP24" s="384">
        <f t="shared" si="0"/>
        <v>0</v>
      </c>
      <c r="BQ24" s="389" t="s">
        <v>71</v>
      </c>
      <c r="BR24" s="390"/>
      <c r="BS24" s="391"/>
      <c r="BT24" s="391" t="str">
        <f t="shared" si="29"/>
        <v/>
      </c>
      <c r="BU24" s="391" t="str">
        <f t="shared" si="30"/>
        <v/>
      </c>
      <c r="BV24" s="391" t="str">
        <f t="shared" si="31"/>
        <v/>
      </c>
      <c r="BW24" s="391" t="str">
        <f t="shared" si="32"/>
        <v/>
      </c>
      <c r="BX24" s="392">
        <f t="shared" si="33"/>
        <v>0</v>
      </c>
      <c r="BY24" s="390" t="s">
        <v>23</v>
      </c>
      <c r="BZ24" s="393">
        <f t="shared" si="34"/>
        <v>0</v>
      </c>
      <c r="CA24" s="393">
        <f t="shared" si="1"/>
        <v>0</v>
      </c>
      <c r="CB24" s="393" t="str">
        <f t="shared" si="2"/>
        <v/>
      </c>
      <c r="CC24" s="393" t="str">
        <f t="shared" si="3"/>
        <v/>
      </c>
      <c r="CD24" s="393" t="str">
        <f t="shared" si="4"/>
        <v/>
      </c>
      <c r="CE24" s="392">
        <f t="shared" si="35"/>
        <v>0</v>
      </c>
      <c r="CF24" s="394">
        <f t="shared" si="36"/>
        <v>0</v>
      </c>
      <c r="CG24" s="395"/>
      <c r="CH24" s="395"/>
      <c r="CI24" s="395"/>
    </row>
    <row r="25" spans="1:87" s="195" customFormat="1" ht="12.75" customHeight="1" x14ac:dyDescent="0.2">
      <c r="A25" s="196" t="s">
        <v>140</v>
      </c>
      <c r="B25" s="195" t="s">
        <v>145</v>
      </c>
      <c r="C25" s="332">
        <v>17</v>
      </c>
      <c r="D25" s="333" t="s">
        <v>61</v>
      </c>
      <c r="E25" s="334" t="s">
        <v>126</v>
      </c>
      <c r="F25" s="49" t="s">
        <v>109</v>
      </c>
      <c r="G25" s="335" t="s">
        <v>164</v>
      </c>
      <c r="H25" s="336" t="s">
        <v>65</v>
      </c>
      <c r="I25" s="337" t="s">
        <v>66</v>
      </c>
      <c r="J25" s="50">
        <v>11.3</v>
      </c>
      <c r="K25" s="51">
        <v>0</v>
      </c>
      <c r="L25" s="51">
        <v>0</v>
      </c>
      <c r="M25" s="51">
        <v>0</v>
      </c>
      <c r="N25" s="51">
        <v>0</v>
      </c>
      <c r="O25" s="52">
        <f t="shared" si="37"/>
        <v>0</v>
      </c>
      <c r="P25" s="51">
        <v>11.4</v>
      </c>
      <c r="Q25" s="51">
        <v>0</v>
      </c>
      <c r="R25" s="51">
        <v>0</v>
      </c>
      <c r="S25" s="51">
        <v>0</v>
      </c>
      <c r="T25" s="52">
        <f t="shared" si="6"/>
        <v>11.4</v>
      </c>
      <c r="U25" s="51">
        <f t="shared" si="7"/>
        <v>-9.9999999999999645E-2</v>
      </c>
      <c r="V25" s="338" t="s">
        <v>148</v>
      </c>
      <c r="W25" s="339"/>
      <c r="X25" s="339"/>
      <c r="Y25" s="339"/>
      <c r="Z25" s="340">
        <f t="shared" si="8"/>
        <v>0</v>
      </c>
      <c r="AA25" s="341">
        <f t="shared" si="9"/>
        <v>0</v>
      </c>
      <c r="AB25" s="341"/>
      <c r="AC25" s="341"/>
      <c r="AD25" s="341"/>
      <c r="AE25" s="340">
        <f t="shared" si="10"/>
        <v>0</v>
      </c>
      <c r="AF25" s="341">
        <f t="shared" si="11"/>
        <v>0</v>
      </c>
      <c r="AG25" s="342"/>
      <c r="AH25" s="342"/>
      <c r="AI25" s="343"/>
      <c r="AJ25" s="340">
        <f t="shared" si="12"/>
        <v>0</v>
      </c>
      <c r="AK25" s="342">
        <f t="shared" si="13"/>
        <v>0</v>
      </c>
      <c r="AL25" s="55"/>
      <c r="AM25" s="55"/>
      <c r="AN25" s="55"/>
      <c r="AO25" s="54">
        <f t="shared" si="14"/>
        <v>0</v>
      </c>
      <c r="AP25" s="344">
        <f t="shared" si="15"/>
        <v>0</v>
      </c>
      <c r="AQ25" s="345">
        <f t="shared" si="16"/>
        <v>0</v>
      </c>
      <c r="AR25" s="345">
        <f t="shared" si="17"/>
        <v>0</v>
      </c>
      <c r="AS25" s="342"/>
      <c r="AT25" s="342"/>
      <c r="AU25" s="346">
        <f>11.4-0.1</f>
        <v>11.3</v>
      </c>
      <c r="AV25" s="347">
        <f t="shared" si="18"/>
        <v>11.3</v>
      </c>
      <c r="AW25" s="342">
        <f t="shared" si="19"/>
        <v>-9.9999999999999645E-2</v>
      </c>
      <c r="AX25" s="342"/>
      <c r="AY25" s="342"/>
      <c r="AZ25" s="344"/>
      <c r="BA25" s="348">
        <f t="shared" si="20"/>
        <v>0</v>
      </c>
      <c r="BB25" s="342">
        <f t="shared" si="21"/>
        <v>0</v>
      </c>
      <c r="BC25" s="342"/>
      <c r="BD25" s="342"/>
      <c r="BE25" s="349"/>
      <c r="BF25" s="348">
        <f t="shared" si="22"/>
        <v>0</v>
      </c>
      <c r="BG25" s="342">
        <f t="shared" si="23"/>
        <v>0</v>
      </c>
      <c r="BH25" s="350"/>
      <c r="BI25" s="350"/>
      <c r="BJ25" s="349"/>
      <c r="BK25" s="348">
        <f t="shared" si="24"/>
        <v>0</v>
      </c>
      <c r="BL25" s="342">
        <f t="shared" si="25"/>
        <v>0</v>
      </c>
      <c r="BM25" s="345">
        <f t="shared" si="26"/>
        <v>11.3</v>
      </c>
      <c r="BN25" s="345">
        <f t="shared" si="27"/>
        <v>-9.9999999999999645E-2</v>
      </c>
      <c r="BO25" s="357">
        <f>(J25+AQ25-BM25)*0</f>
        <v>0</v>
      </c>
      <c r="BP25" s="348">
        <f t="shared" si="0"/>
        <v>9.9999999999999645E-2</v>
      </c>
      <c r="BQ25" s="355" t="s">
        <v>165</v>
      </c>
      <c r="BR25" s="256"/>
      <c r="BS25" s="257"/>
      <c r="BT25" s="257" t="str">
        <f t="shared" si="29"/>
        <v/>
      </c>
      <c r="BU25" s="257" t="str">
        <f t="shared" si="30"/>
        <v/>
      </c>
      <c r="BV25" s="257" t="str">
        <f t="shared" si="31"/>
        <v/>
      </c>
      <c r="BW25" s="257" t="str">
        <f t="shared" si="32"/>
        <v/>
      </c>
      <c r="BX25" s="258">
        <f t="shared" si="33"/>
        <v>0</v>
      </c>
      <c r="BY25" s="256" t="s">
        <v>23</v>
      </c>
      <c r="BZ25" s="329">
        <f t="shared" si="34"/>
        <v>0</v>
      </c>
      <c r="CA25" s="329">
        <f t="shared" si="1"/>
        <v>0</v>
      </c>
      <c r="CB25" s="329" t="str">
        <f t="shared" si="2"/>
        <v/>
      </c>
      <c r="CC25" s="329" t="str">
        <f t="shared" si="3"/>
        <v/>
      </c>
      <c r="CD25" s="329" t="str">
        <f t="shared" si="4"/>
        <v/>
      </c>
      <c r="CE25" s="258">
        <f t="shared" si="35"/>
        <v>0</v>
      </c>
      <c r="CF25" s="259">
        <f t="shared" si="36"/>
        <v>0</v>
      </c>
      <c r="CG25" s="260"/>
      <c r="CH25" s="260"/>
      <c r="CI25" s="260"/>
    </row>
    <row r="26" spans="1:87" s="195" customFormat="1" ht="12.75" customHeight="1" x14ac:dyDescent="0.2">
      <c r="A26" s="196" t="s">
        <v>140</v>
      </c>
      <c r="B26" s="195" t="s">
        <v>145</v>
      </c>
      <c r="C26" s="332">
        <v>18</v>
      </c>
      <c r="D26" s="333" t="s">
        <v>61</v>
      </c>
      <c r="E26" s="334" t="s">
        <v>126</v>
      </c>
      <c r="F26" s="49" t="s">
        <v>109</v>
      </c>
      <c r="G26" s="335" t="s">
        <v>166</v>
      </c>
      <c r="H26" s="336" t="s">
        <v>65</v>
      </c>
      <c r="I26" s="337" t="s">
        <v>147</v>
      </c>
      <c r="J26" s="50">
        <v>9</v>
      </c>
      <c r="K26" s="51">
        <v>0</v>
      </c>
      <c r="L26" s="51">
        <v>0</v>
      </c>
      <c r="M26" s="51">
        <v>0</v>
      </c>
      <c r="N26" s="51">
        <v>0</v>
      </c>
      <c r="O26" s="52">
        <f t="shared" si="37"/>
        <v>0</v>
      </c>
      <c r="P26" s="51">
        <v>9</v>
      </c>
      <c r="Q26" s="51">
        <v>0</v>
      </c>
      <c r="R26" s="51">
        <v>0</v>
      </c>
      <c r="S26" s="51">
        <v>0</v>
      </c>
      <c r="T26" s="52">
        <f t="shared" si="6"/>
        <v>9</v>
      </c>
      <c r="U26" s="51">
        <f t="shared" si="7"/>
        <v>0</v>
      </c>
      <c r="V26" s="338" t="s">
        <v>148</v>
      </c>
      <c r="W26" s="339"/>
      <c r="X26" s="339"/>
      <c r="Y26" s="339"/>
      <c r="Z26" s="340">
        <f t="shared" si="8"/>
        <v>0</v>
      </c>
      <c r="AA26" s="341">
        <f t="shared" si="9"/>
        <v>0</v>
      </c>
      <c r="AB26" s="341"/>
      <c r="AC26" s="341"/>
      <c r="AD26" s="341"/>
      <c r="AE26" s="340">
        <f t="shared" si="10"/>
        <v>0</v>
      </c>
      <c r="AF26" s="341">
        <f t="shared" si="11"/>
        <v>0</v>
      </c>
      <c r="AG26" s="342"/>
      <c r="AH26" s="342"/>
      <c r="AI26" s="343"/>
      <c r="AJ26" s="340">
        <f t="shared" si="12"/>
        <v>0</v>
      </c>
      <c r="AK26" s="342">
        <f t="shared" si="13"/>
        <v>0</v>
      </c>
      <c r="AL26" s="55"/>
      <c r="AM26" s="55"/>
      <c r="AN26" s="55"/>
      <c r="AO26" s="54">
        <f t="shared" si="14"/>
        <v>0</v>
      </c>
      <c r="AP26" s="344">
        <f t="shared" si="15"/>
        <v>0</v>
      </c>
      <c r="AQ26" s="345">
        <f t="shared" si="16"/>
        <v>0</v>
      </c>
      <c r="AR26" s="345">
        <f t="shared" si="17"/>
        <v>0</v>
      </c>
      <c r="AS26" s="342"/>
      <c r="AT26" s="342"/>
      <c r="AU26" s="346"/>
      <c r="AV26" s="347">
        <f t="shared" si="18"/>
        <v>0</v>
      </c>
      <c r="AW26" s="342">
        <f t="shared" si="19"/>
        <v>-9</v>
      </c>
      <c r="AX26" s="342"/>
      <c r="AY26" s="342"/>
      <c r="AZ26" s="344"/>
      <c r="BA26" s="348">
        <f t="shared" si="20"/>
        <v>0</v>
      </c>
      <c r="BB26" s="342">
        <f t="shared" si="21"/>
        <v>0</v>
      </c>
      <c r="BC26" s="342"/>
      <c r="BD26" s="342">
        <f>6.6*0</f>
        <v>0</v>
      </c>
      <c r="BE26" s="349">
        <v>6.6</v>
      </c>
      <c r="BF26" s="348">
        <f t="shared" si="22"/>
        <v>6.6</v>
      </c>
      <c r="BG26" s="342">
        <f t="shared" si="23"/>
        <v>6.6</v>
      </c>
      <c r="BH26" s="350"/>
      <c r="BI26" s="350"/>
      <c r="BJ26" s="349"/>
      <c r="BK26" s="348">
        <f t="shared" si="24"/>
        <v>0</v>
      </c>
      <c r="BL26" s="342">
        <f t="shared" si="25"/>
        <v>0</v>
      </c>
      <c r="BM26" s="345">
        <f t="shared" si="26"/>
        <v>6.6</v>
      </c>
      <c r="BN26" s="345">
        <f t="shared" si="27"/>
        <v>-2.4000000000000004</v>
      </c>
      <c r="BO26" s="348">
        <f t="shared" si="28"/>
        <v>2.4000000000000004</v>
      </c>
      <c r="BP26" s="348">
        <f t="shared" si="0"/>
        <v>2.4000000000000004</v>
      </c>
      <c r="BQ26" s="355" t="s">
        <v>71</v>
      </c>
      <c r="BR26" s="256"/>
      <c r="BS26" s="257"/>
      <c r="BT26" s="257" t="str">
        <f t="shared" si="29"/>
        <v/>
      </c>
      <c r="BU26" s="257" t="str">
        <f t="shared" si="30"/>
        <v/>
      </c>
      <c r="BV26" s="257" t="str">
        <f t="shared" si="31"/>
        <v/>
      </c>
      <c r="BW26" s="257" t="str">
        <f t="shared" si="32"/>
        <v/>
      </c>
      <c r="BX26" s="258">
        <f t="shared" si="33"/>
        <v>0</v>
      </c>
      <c r="BY26" s="256" t="s">
        <v>23</v>
      </c>
      <c r="BZ26" s="329">
        <f t="shared" si="34"/>
        <v>2.4000000000000004</v>
      </c>
      <c r="CA26" s="329">
        <f t="shared" si="1"/>
        <v>2.4000000000000004</v>
      </c>
      <c r="CB26" s="329" t="str">
        <f t="shared" si="2"/>
        <v/>
      </c>
      <c r="CC26" s="329" t="str">
        <f t="shared" si="3"/>
        <v/>
      </c>
      <c r="CD26" s="329" t="str">
        <f t="shared" si="4"/>
        <v/>
      </c>
      <c r="CE26" s="258">
        <f t="shared" si="35"/>
        <v>2.4000000000000004</v>
      </c>
      <c r="CF26" s="259">
        <f t="shared" si="36"/>
        <v>0</v>
      </c>
      <c r="CG26" s="260"/>
      <c r="CH26" s="260"/>
      <c r="CI26" s="260"/>
    </row>
    <row r="27" spans="1:87" s="195" customFormat="1" ht="12.75" customHeight="1" x14ac:dyDescent="0.2">
      <c r="A27" s="196" t="s">
        <v>140</v>
      </c>
      <c r="B27" s="195" t="s">
        <v>145</v>
      </c>
      <c r="C27" s="332">
        <v>19</v>
      </c>
      <c r="D27" s="333" t="s">
        <v>61</v>
      </c>
      <c r="E27" s="334" t="s">
        <v>126</v>
      </c>
      <c r="F27" s="49" t="s">
        <v>109</v>
      </c>
      <c r="G27" s="335" t="s">
        <v>167</v>
      </c>
      <c r="H27" s="336" t="s">
        <v>65</v>
      </c>
      <c r="I27" s="337" t="s">
        <v>147</v>
      </c>
      <c r="J27" s="50">
        <v>3.6</v>
      </c>
      <c r="K27" s="51">
        <v>0</v>
      </c>
      <c r="L27" s="51">
        <v>0</v>
      </c>
      <c r="M27" s="51">
        <v>0</v>
      </c>
      <c r="N27" s="51">
        <v>0</v>
      </c>
      <c r="O27" s="52">
        <f t="shared" si="37"/>
        <v>0</v>
      </c>
      <c r="P27" s="51">
        <v>3.6</v>
      </c>
      <c r="Q27" s="51">
        <v>0</v>
      </c>
      <c r="R27" s="51">
        <v>0</v>
      </c>
      <c r="S27" s="51">
        <v>0</v>
      </c>
      <c r="T27" s="52">
        <f t="shared" si="6"/>
        <v>3.6</v>
      </c>
      <c r="U27" s="51">
        <f t="shared" si="7"/>
        <v>0</v>
      </c>
      <c r="V27" s="338" t="s">
        <v>148</v>
      </c>
      <c r="W27" s="339"/>
      <c r="X27" s="339"/>
      <c r="Y27" s="339"/>
      <c r="Z27" s="340">
        <f t="shared" si="8"/>
        <v>0</v>
      </c>
      <c r="AA27" s="341">
        <f t="shared" si="9"/>
        <v>0</v>
      </c>
      <c r="AB27" s="341"/>
      <c r="AC27" s="341"/>
      <c r="AD27" s="341"/>
      <c r="AE27" s="340">
        <f t="shared" si="10"/>
        <v>0</v>
      </c>
      <c r="AF27" s="341">
        <f t="shared" si="11"/>
        <v>0</v>
      </c>
      <c r="AG27" s="342"/>
      <c r="AH27" s="342"/>
      <c r="AI27" s="343"/>
      <c r="AJ27" s="340">
        <f t="shared" si="12"/>
        <v>0</v>
      </c>
      <c r="AK27" s="342">
        <f t="shared" si="13"/>
        <v>0</v>
      </c>
      <c r="AL27" s="55"/>
      <c r="AM27" s="55"/>
      <c r="AN27" s="55"/>
      <c r="AO27" s="54">
        <f t="shared" si="14"/>
        <v>0</v>
      </c>
      <c r="AP27" s="344">
        <f t="shared" si="15"/>
        <v>0</v>
      </c>
      <c r="AQ27" s="345">
        <f t="shared" si="16"/>
        <v>0</v>
      </c>
      <c r="AR27" s="345">
        <f t="shared" si="17"/>
        <v>0</v>
      </c>
      <c r="AS27" s="342"/>
      <c r="AT27" s="342"/>
      <c r="AU27" s="346"/>
      <c r="AV27" s="347">
        <f t="shared" si="18"/>
        <v>0</v>
      </c>
      <c r="AW27" s="342">
        <f t="shared" si="19"/>
        <v>-3.6</v>
      </c>
      <c r="AX27" s="342"/>
      <c r="AY27" s="342">
        <v>3.6440000000000001</v>
      </c>
      <c r="AZ27" s="344"/>
      <c r="BA27" s="348">
        <f t="shared" si="20"/>
        <v>3.6440000000000001</v>
      </c>
      <c r="BB27" s="342">
        <f t="shared" si="21"/>
        <v>3.6440000000000001</v>
      </c>
      <c r="BC27" s="342"/>
      <c r="BD27" s="342"/>
      <c r="BE27" s="349"/>
      <c r="BF27" s="348">
        <f t="shared" si="22"/>
        <v>0</v>
      </c>
      <c r="BG27" s="342">
        <f t="shared" si="23"/>
        <v>0</v>
      </c>
      <c r="BH27" s="350"/>
      <c r="BI27" s="350"/>
      <c r="BJ27" s="349"/>
      <c r="BK27" s="348">
        <f t="shared" si="24"/>
        <v>0</v>
      </c>
      <c r="BL27" s="342">
        <f t="shared" si="25"/>
        <v>0</v>
      </c>
      <c r="BM27" s="345">
        <f t="shared" si="26"/>
        <v>3.6440000000000001</v>
      </c>
      <c r="BN27" s="345">
        <f t="shared" si="27"/>
        <v>4.4000000000000039E-2</v>
      </c>
      <c r="BO27" s="348">
        <f t="shared" si="28"/>
        <v>-4.4000000000000039E-2</v>
      </c>
      <c r="BP27" s="348">
        <f t="shared" si="0"/>
        <v>-4.4000000000000039E-2</v>
      </c>
      <c r="BQ27" s="355" t="s">
        <v>68</v>
      </c>
      <c r="BR27" s="256"/>
      <c r="BS27" s="257"/>
      <c r="BT27" s="257" t="str">
        <f t="shared" si="29"/>
        <v/>
      </c>
      <c r="BU27" s="257" t="str">
        <f t="shared" si="30"/>
        <v/>
      </c>
      <c r="BV27" s="257" t="str">
        <f t="shared" si="31"/>
        <v/>
      </c>
      <c r="BW27" s="257" t="str">
        <f t="shared" si="32"/>
        <v/>
      </c>
      <c r="BX27" s="258">
        <f t="shared" si="33"/>
        <v>0</v>
      </c>
      <c r="BY27" s="256" t="s">
        <v>23</v>
      </c>
      <c r="BZ27" s="329">
        <f t="shared" si="34"/>
        <v>-4.4000000000000039E-2</v>
      </c>
      <c r="CA27" s="329">
        <f t="shared" si="1"/>
        <v>-4.4000000000000039E-2</v>
      </c>
      <c r="CB27" s="329" t="str">
        <f t="shared" si="2"/>
        <v/>
      </c>
      <c r="CC27" s="329" t="str">
        <f t="shared" si="3"/>
        <v/>
      </c>
      <c r="CD27" s="329" t="str">
        <f t="shared" si="4"/>
        <v/>
      </c>
      <c r="CE27" s="258">
        <f t="shared" si="35"/>
        <v>-4.4000000000000039E-2</v>
      </c>
      <c r="CF27" s="259">
        <f t="shared" si="36"/>
        <v>0</v>
      </c>
      <c r="CG27" s="260"/>
      <c r="CH27" s="260"/>
      <c r="CI27" s="260"/>
    </row>
    <row r="28" spans="1:87" s="195" customFormat="1" ht="12.75" customHeight="1" x14ac:dyDescent="0.2">
      <c r="A28" s="196" t="s">
        <v>140</v>
      </c>
      <c r="B28" s="195" t="s">
        <v>145</v>
      </c>
      <c r="C28" s="332">
        <v>20</v>
      </c>
      <c r="D28" s="333" t="s">
        <v>61</v>
      </c>
      <c r="E28" s="334" t="s">
        <v>126</v>
      </c>
      <c r="F28" s="49" t="s">
        <v>109</v>
      </c>
      <c r="G28" s="335" t="s">
        <v>168</v>
      </c>
      <c r="H28" s="336" t="s">
        <v>65</v>
      </c>
      <c r="I28" s="337" t="s">
        <v>66</v>
      </c>
      <c r="J28" s="50">
        <v>0</v>
      </c>
      <c r="K28" s="51">
        <v>10</v>
      </c>
      <c r="L28" s="51">
        <v>26</v>
      </c>
      <c r="M28" s="51">
        <v>0</v>
      </c>
      <c r="N28" s="51">
        <v>61</v>
      </c>
      <c r="O28" s="52">
        <f t="shared" si="37"/>
        <v>97</v>
      </c>
      <c r="P28" s="51">
        <v>10</v>
      </c>
      <c r="Q28" s="51">
        <v>26</v>
      </c>
      <c r="R28" s="51">
        <v>0</v>
      </c>
      <c r="S28" s="51">
        <v>0</v>
      </c>
      <c r="T28" s="52">
        <f t="shared" si="6"/>
        <v>36</v>
      </c>
      <c r="U28" s="51">
        <f t="shared" si="7"/>
        <v>61</v>
      </c>
      <c r="V28" s="338" t="s">
        <v>148</v>
      </c>
      <c r="W28" s="339"/>
      <c r="X28" s="339"/>
      <c r="Y28" s="339"/>
      <c r="Z28" s="340">
        <f t="shared" si="8"/>
        <v>0</v>
      </c>
      <c r="AA28" s="341">
        <f t="shared" si="9"/>
        <v>-10</v>
      </c>
      <c r="AB28" s="341">
        <f>10*0</f>
        <v>0</v>
      </c>
      <c r="AC28" s="341"/>
      <c r="AD28" s="341"/>
      <c r="AE28" s="340">
        <f t="shared" si="10"/>
        <v>0</v>
      </c>
      <c r="AF28" s="341">
        <f t="shared" si="11"/>
        <v>-26</v>
      </c>
      <c r="AG28" s="342">
        <f>26*0</f>
        <v>0</v>
      </c>
      <c r="AH28" s="342"/>
      <c r="AI28" s="343">
        <v>10</v>
      </c>
      <c r="AJ28" s="340">
        <f t="shared" si="12"/>
        <v>10</v>
      </c>
      <c r="AK28" s="342">
        <f t="shared" si="13"/>
        <v>10</v>
      </c>
      <c r="AL28" s="55">
        <v>26</v>
      </c>
      <c r="AM28" s="55"/>
      <c r="AN28" s="55">
        <f>61</f>
        <v>61</v>
      </c>
      <c r="AO28" s="54">
        <f t="shared" si="14"/>
        <v>87</v>
      </c>
      <c r="AP28" s="344">
        <f t="shared" si="15"/>
        <v>26</v>
      </c>
      <c r="AQ28" s="345">
        <f t="shared" si="16"/>
        <v>97</v>
      </c>
      <c r="AR28" s="345">
        <f t="shared" si="17"/>
        <v>0</v>
      </c>
      <c r="AS28" s="342"/>
      <c r="AT28" s="342"/>
      <c r="AU28" s="346"/>
      <c r="AV28" s="347">
        <f t="shared" si="18"/>
        <v>0</v>
      </c>
      <c r="AW28" s="342">
        <f t="shared" si="19"/>
        <v>-10</v>
      </c>
      <c r="AX28" s="342">
        <f>5*0</f>
        <v>0</v>
      </c>
      <c r="AY28" s="342"/>
      <c r="AZ28" s="344"/>
      <c r="BA28" s="348">
        <f t="shared" si="20"/>
        <v>0</v>
      </c>
      <c r="BB28" s="342">
        <f t="shared" si="21"/>
        <v>-26</v>
      </c>
      <c r="BC28" s="342"/>
      <c r="BD28" s="342"/>
      <c r="BE28" s="349">
        <v>5</v>
      </c>
      <c r="BF28" s="348">
        <f t="shared" si="22"/>
        <v>5</v>
      </c>
      <c r="BG28" s="342">
        <f t="shared" si="23"/>
        <v>5</v>
      </c>
      <c r="BH28" s="350">
        <v>13</v>
      </c>
      <c r="BI28" s="350"/>
      <c r="BJ28" s="349">
        <f>13-8</f>
        <v>5</v>
      </c>
      <c r="BK28" s="348">
        <f t="shared" si="24"/>
        <v>18</v>
      </c>
      <c r="BL28" s="342">
        <f t="shared" si="25"/>
        <v>18</v>
      </c>
      <c r="BM28" s="345">
        <f t="shared" si="26"/>
        <v>23</v>
      </c>
      <c r="BN28" s="345">
        <f t="shared" si="27"/>
        <v>-13</v>
      </c>
      <c r="BO28" s="348">
        <f t="shared" si="28"/>
        <v>74</v>
      </c>
      <c r="BP28" s="348">
        <f t="shared" si="0"/>
        <v>13</v>
      </c>
      <c r="BQ28" s="355" t="s">
        <v>71</v>
      </c>
      <c r="BR28" s="256"/>
      <c r="BS28" s="257"/>
      <c r="BT28" s="257" t="str">
        <f t="shared" si="29"/>
        <v/>
      </c>
      <c r="BU28" s="257" t="str">
        <f t="shared" si="30"/>
        <v/>
      </c>
      <c r="BV28" s="257" t="str">
        <f t="shared" si="31"/>
        <v/>
      </c>
      <c r="BW28" s="257" t="str">
        <f t="shared" si="32"/>
        <v/>
      </c>
      <c r="BX28" s="258">
        <f t="shared" si="33"/>
        <v>0</v>
      </c>
      <c r="BY28" s="256" t="s">
        <v>23</v>
      </c>
      <c r="BZ28" s="329">
        <f t="shared" si="34"/>
        <v>74</v>
      </c>
      <c r="CA28" s="329">
        <f t="shared" si="1"/>
        <v>74</v>
      </c>
      <c r="CB28" s="329" t="str">
        <f t="shared" si="2"/>
        <v/>
      </c>
      <c r="CC28" s="329" t="str">
        <f t="shared" si="3"/>
        <v/>
      </c>
      <c r="CD28" s="329" t="str">
        <f t="shared" si="4"/>
        <v/>
      </c>
      <c r="CE28" s="258">
        <f t="shared" si="35"/>
        <v>74</v>
      </c>
      <c r="CF28" s="259">
        <f t="shared" si="36"/>
        <v>0</v>
      </c>
      <c r="CG28" s="260"/>
      <c r="CH28" s="260"/>
      <c r="CI28" s="260"/>
    </row>
    <row r="29" spans="1:87" s="195" customFormat="1" ht="12.75" customHeight="1" x14ac:dyDescent="0.2">
      <c r="A29" s="196" t="s">
        <v>140</v>
      </c>
      <c r="B29" s="195" t="s">
        <v>145</v>
      </c>
      <c r="C29" s="332">
        <v>21</v>
      </c>
      <c r="D29" s="333" t="s">
        <v>61</v>
      </c>
      <c r="E29" s="334" t="s">
        <v>126</v>
      </c>
      <c r="F29" s="49" t="s">
        <v>109</v>
      </c>
      <c r="G29" s="335" t="s">
        <v>169</v>
      </c>
      <c r="H29" s="336" t="s">
        <v>65</v>
      </c>
      <c r="I29" s="337" t="s">
        <v>66</v>
      </c>
      <c r="J29" s="50">
        <v>0</v>
      </c>
      <c r="K29" s="51">
        <v>20</v>
      </c>
      <c r="L29" s="51">
        <v>0</v>
      </c>
      <c r="M29" s="51">
        <v>0</v>
      </c>
      <c r="N29" s="51">
        <v>0</v>
      </c>
      <c r="O29" s="52">
        <f t="shared" si="37"/>
        <v>20</v>
      </c>
      <c r="P29" s="51">
        <v>20</v>
      </c>
      <c r="Q29" s="51">
        <v>0</v>
      </c>
      <c r="R29" s="51">
        <v>0</v>
      </c>
      <c r="S29" s="51">
        <v>0</v>
      </c>
      <c r="T29" s="52">
        <f t="shared" si="6"/>
        <v>20</v>
      </c>
      <c r="U29" s="51">
        <f t="shared" si="7"/>
        <v>0</v>
      </c>
      <c r="V29" s="338" t="s">
        <v>148</v>
      </c>
      <c r="W29" s="339"/>
      <c r="X29" s="339"/>
      <c r="Y29" s="339"/>
      <c r="Z29" s="340">
        <f t="shared" si="8"/>
        <v>0</v>
      </c>
      <c r="AA29" s="341">
        <f t="shared" si="9"/>
        <v>-20</v>
      </c>
      <c r="AB29" s="341"/>
      <c r="AC29" s="341"/>
      <c r="AD29" s="341"/>
      <c r="AE29" s="340">
        <f t="shared" si="10"/>
        <v>0</v>
      </c>
      <c r="AF29" s="341">
        <f t="shared" si="11"/>
        <v>0</v>
      </c>
      <c r="AG29" s="342">
        <f>20*0</f>
        <v>0</v>
      </c>
      <c r="AH29" s="342"/>
      <c r="AI29" s="343"/>
      <c r="AJ29" s="340">
        <f t="shared" si="12"/>
        <v>0</v>
      </c>
      <c r="AK29" s="342">
        <f t="shared" si="13"/>
        <v>0</v>
      </c>
      <c r="AL29" s="55"/>
      <c r="AM29" s="55"/>
      <c r="AN29" s="55">
        <v>20</v>
      </c>
      <c r="AO29" s="54">
        <f t="shared" si="14"/>
        <v>20</v>
      </c>
      <c r="AP29" s="344">
        <f t="shared" si="15"/>
        <v>20</v>
      </c>
      <c r="AQ29" s="345">
        <f t="shared" si="16"/>
        <v>20</v>
      </c>
      <c r="AR29" s="345">
        <f t="shared" si="17"/>
        <v>0</v>
      </c>
      <c r="AS29" s="342"/>
      <c r="AT29" s="342"/>
      <c r="AU29" s="346"/>
      <c r="AV29" s="347">
        <f t="shared" si="18"/>
        <v>0</v>
      </c>
      <c r="AW29" s="342">
        <f t="shared" si="19"/>
        <v>-20</v>
      </c>
      <c r="AX29" s="342"/>
      <c r="AY29" s="342"/>
      <c r="AZ29" s="344"/>
      <c r="BA29" s="348">
        <f t="shared" si="20"/>
        <v>0</v>
      </c>
      <c r="BB29" s="342">
        <f t="shared" si="21"/>
        <v>0</v>
      </c>
      <c r="BC29" s="342"/>
      <c r="BD29" s="342"/>
      <c r="BE29" s="349"/>
      <c r="BF29" s="348">
        <f t="shared" si="22"/>
        <v>0</v>
      </c>
      <c r="BG29" s="342">
        <f t="shared" si="23"/>
        <v>0</v>
      </c>
      <c r="BH29" s="350">
        <f>20*0</f>
        <v>0</v>
      </c>
      <c r="BI29" s="350"/>
      <c r="BJ29" s="349"/>
      <c r="BK29" s="348">
        <f t="shared" si="24"/>
        <v>0</v>
      </c>
      <c r="BL29" s="342">
        <f t="shared" si="25"/>
        <v>0</v>
      </c>
      <c r="BM29" s="345">
        <f t="shared" si="26"/>
        <v>0</v>
      </c>
      <c r="BN29" s="345">
        <f t="shared" si="27"/>
        <v>-20</v>
      </c>
      <c r="BO29" s="348">
        <f t="shared" si="28"/>
        <v>20</v>
      </c>
      <c r="BP29" s="348">
        <f t="shared" si="0"/>
        <v>20</v>
      </c>
      <c r="BQ29" s="355" t="s">
        <v>67</v>
      </c>
      <c r="BR29" s="256"/>
      <c r="BS29" s="257"/>
      <c r="BT29" s="257" t="str">
        <f t="shared" si="29"/>
        <v/>
      </c>
      <c r="BU29" s="257" t="str">
        <f t="shared" si="30"/>
        <v/>
      </c>
      <c r="BV29" s="257" t="str">
        <f t="shared" si="31"/>
        <v/>
      </c>
      <c r="BW29" s="257" t="str">
        <f t="shared" si="32"/>
        <v/>
      </c>
      <c r="BX29" s="258">
        <f t="shared" si="33"/>
        <v>0</v>
      </c>
      <c r="BY29" s="256" t="s">
        <v>23</v>
      </c>
      <c r="BZ29" s="329">
        <f t="shared" si="34"/>
        <v>20</v>
      </c>
      <c r="CA29" s="329">
        <f t="shared" si="1"/>
        <v>20</v>
      </c>
      <c r="CB29" s="329" t="str">
        <f t="shared" si="2"/>
        <v/>
      </c>
      <c r="CC29" s="329" t="str">
        <f t="shared" si="3"/>
        <v/>
      </c>
      <c r="CD29" s="329" t="str">
        <f t="shared" si="4"/>
        <v/>
      </c>
      <c r="CE29" s="258">
        <f t="shared" si="35"/>
        <v>20</v>
      </c>
      <c r="CF29" s="259">
        <f t="shared" si="36"/>
        <v>0</v>
      </c>
      <c r="CG29" s="260"/>
      <c r="CH29" s="260"/>
      <c r="CI29" s="260"/>
    </row>
    <row r="30" spans="1:87" s="195" customFormat="1" ht="12.75" customHeight="1" x14ac:dyDescent="0.2">
      <c r="A30" s="196" t="s">
        <v>140</v>
      </c>
      <c r="B30" s="195" t="s">
        <v>145</v>
      </c>
      <c r="C30" s="332">
        <v>22</v>
      </c>
      <c r="D30" s="333" t="s">
        <v>61</v>
      </c>
      <c r="E30" s="334" t="s">
        <v>126</v>
      </c>
      <c r="F30" s="49" t="s">
        <v>109</v>
      </c>
      <c r="G30" s="335" t="s">
        <v>170</v>
      </c>
      <c r="H30" s="336" t="s">
        <v>65</v>
      </c>
      <c r="I30" s="337" t="s">
        <v>147</v>
      </c>
      <c r="J30" s="50">
        <v>0</v>
      </c>
      <c r="K30" s="51">
        <v>0</v>
      </c>
      <c r="L30" s="51">
        <v>25</v>
      </c>
      <c r="M30" s="51">
        <v>0</v>
      </c>
      <c r="N30" s="51">
        <v>0</v>
      </c>
      <c r="O30" s="52">
        <f t="shared" si="37"/>
        <v>25</v>
      </c>
      <c r="P30" s="51">
        <v>0</v>
      </c>
      <c r="Q30" s="51">
        <v>25</v>
      </c>
      <c r="R30" s="51">
        <v>0</v>
      </c>
      <c r="S30" s="51">
        <v>0</v>
      </c>
      <c r="T30" s="52">
        <f t="shared" si="6"/>
        <v>25</v>
      </c>
      <c r="U30" s="51">
        <f t="shared" si="7"/>
        <v>0</v>
      </c>
      <c r="V30" s="338" t="s">
        <v>148</v>
      </c>
      <c r="W30" s="339"/>
      <c r="X30" s="339"/>
      <c r="Y30" s="339"/>
      <c r="Z30" s="340">
        <f t="shared" si="8"/>
        <v>0</v>
      </c>
      <c r="AA30" s="341">
        <f t="shared" si="9"/>
        <v>0</v>
      </c>
      <c r="AB30" s="341"/>
      <c r="AC30" s="341">
        <f>25*0</f>
        <v>0</v>
      </c>
      <c r="AD30" s="341"/>
      <c r="AE30" s="340">
        <f t="shared" si="10"/>
        <v>0</v>
      </c>
      <c r="AF30" s="341">
        <f t="shared" si="11"/>
        <v>-25</v>
      </c>
      <c r="AG30" s="342"/>
      <c r="AH30" s="342"/>
      <c r="AI30" s="343"/>
      <c r="AJ30" s="340">
        <f t="shared" si="12"/>
        <v>0</v>
      </c>
      <c r="AK30" s="342">
        <f t="shared" si="13"/>
        <v>0</v>
      </c>
      <c r="AL30" s="55"/>
      <c r="AM30" s="55">
        <f>14*0</f>
        <v>0</v>
      </c>
      <c r="AN30" s="55"/>
      <c r="AO30" s="54">
        <f t="shared" si="14"/>
        <v>0</v>
      </c>
      <c r="AP30" s="344">
        <f t="shared" si="15"/>
        <v>0</v>
      </c>
      <c r="AQ30" s="345">
        <f t="shared" si="16"/>
        <v>0</v>
      </c>
      <c r="AR30" s="345">
        <f t="shared" si="17"/>
        <v>-25</v>
      </c>
      <c r="AS30" s="342"/>
      <c r="AT30" s="342"/>
      <c r="AU30" s="346"/>
      <c r="AV30" s="347">
        <f t="shared" si="18"/>
        <v>0</v>
      </c>
      <c r="AW30" s="342">
        <f t="shared" si="19"/>
        <v>0</v>
      </c>
      <c r="AX30" s="342"/>
      <c r="AY30" s="342"/>
      <c r="AZ30" s="344">
        <v>0</v>
      </c>
      <c r="BA30" s="348">
        <f t="shared" si="20"/>
        <v>0</v>
      </c>
      <c r="BB30" s="342">
        <f t="shared" si="21"/>
        <v>-25</v>
      </c>
      <c r="BC30" s="342"/>
      <c r="BD30" s="342">
        <f>25*0</f>
        <v>0</v>
      </c>
      <c r="BE30" s="349"/>
      <c r="BF30" s="348">
        <f t="shared" si="22"/>
        <v>0</v>
      </c>
      <c r="BG30" s="342">
        <f t="shared" si="23"/>
        <v>0</v>
      </c>
      <c r="BH30" s="350"/>
      <c r="BI30" s="350"/>
      <c r="BJ30" s="349"/>
      <c r="BK30" s="348">
        <f t="shared" si="24"/>
        <v>0</v>
      </c>
      <c r="BL30" s="342">
        <f t="shared" si="25"/>
        <v>0</v>
      </c>
      <c r="BM30" s="345">
        <f t="shared" si="26"/>
        <v>0</v>
      </c>
      <c r="BN30" s="345">
        <f t="shared" si="27"/>
        <v>-25</v>
      </c>
      <c r="BO30" s="348">
        <f t="shared" si="28"/>
        <v>0</v>
      </c>
      <c r="BP30" s="348">
        <f t="shared" si="0"/>
        <v>0</v>
      </c>
      <c r="BQ30" s="355" t="s">
        <v>67</v>
      </c>
      <c r="BR30" s="256"/>
      <c r="BS30" s="257"/>
      <c r="BT30" s="257" t="str">
        <f t="shared" si="29"/>
        <v/>
      </c>
      <c r="BU30" s="257" t="str">
        <f t="shared" si="30"/>
        <v/>
      </c>
      <c r="BV30" s="257" t="str">
        <f t="shared" si="31"/>
        <v/>
      </c>
      <c r="BW30" s="257" t="str">
        <f t="shared" si="32"/>
        <v/>
      </c>
      <c r="BX30" s="258">
        <f t="shared" ref="BX30:BX93" si="39">SUM(BT30:BW30)</f>
        <v>0</v>
      </c>
      <c r="BY30" s="256" t="s">
        <v>23</v>
      </c>
      <c r="BZ30" s="329">
        <f t="shared" si="34"/>
        <v>0</v>
      </c>
      <c r="CA30" s="329">
        <f t="shared" si="1"/>
        <v>0</v>
      </c>
      <c r="CB30" s="329" t="str">
        <f t="shared" si="2"/>
        <v/>
      </c>
      <c r="CC30" s="329" t="str">
        <f t="shared" si="3"/>
        <v/>
      </c>
      <c r="CD30" s="329" t="str">
        <f t="shared" si="4"/>
        <v/>
      </c>
      <c r="CE30" s="258">
        <f t="shared" si="35"/>
        <v>0</v>
      </c>
      <c r="CF30" s="259">
        <f t="shared" si="36"/>
        <v>0</v>
      </c>
      <c r="CG30" s="260"/>
      <c r="CH30" s="260"/>
      <c r="CI30" s="260"/>
    </row>
    <row r="31" spans="1:87" s="195" customFormat="1" ht="12.75" customHeight="1" x14ac:dyDescent="0.2">
      <c r="A31" s="196" t="s">
        <v>140</v>
      </c>
      <c r="B31" s="195" t="s">
        <v>145</v>
      </c>
      <c r="C31" s="332">
        <v>23</v>
      </c>
      <c r="D31" s="333" t="s">
        <v>61</v>
      </c>
      <c r="E31" s="334" t="s">
        <v>126</v>
      </c>
      <c r="F31" s="49" t="s">
        <v>109</v>
      </c>
      <c r="G31" s="335" t="s">
        <v>171</v>
      </c>
      <c r="H31" s="336" t="s">
        <v>65</v>
      </c>
      <c r="I31" s="337" t="s">
        <v>172</v>
      </c>
      <c r="J31" s="50">
        <v>0</v>
      </c>
      <c r="K31" s="51">
        <v>0</v>
      </c>
      <c r="L31" s="51">
        <v>0</v>
      </c>
      <c r="M31" s="51">
        <v>0</v>
      </c>
      <c r="N31" s="51">
        <v>87</v>
      </c>
      <c r="O31" s="52">
        <f t="shared" si="37"/>
        <v>87</v>
      </c>
      <c r="P31" s="51">
        <v>0</v>
      </c>
      <c r="Q31" s="51">
        <v>0</v>
      </c>
      <c r="R31" s="51">
        <v>0</v>
      </c>
      <c r="S31" s="51">
        <v>7</v>
      </c>
      <c r="T31" s="52">
        <f t="shared" si="6"/>
        <v>7</v>
      </c>
      <c r="U31" s="51">
        <f t="shared" si="7"/>
        <v>80</v>
      </c>
      <c r="V31" s="338" t="s">
        <v>148</v>
      </c>
      <c r="W31" s="339"/>
      <c r="X31" s="339"/>
      <c r="Y31" s="339"/>
      <c r="Z31" s="340">
        <f t="shared" si="8"/>
        <v>0</v>
      </c>
      <c r="AA31" s="341">
        <f t="shared" si="9"/>
        <v>0</v>
      </c>
      <c r="AB31" s="341"/>
      <c r="AC31" s="341"/>
      <c r="AD31" s="341"/>
      <c r="AE31" s="340">
        <f t="shared" si="10"/>
        <v>0</v>
      </c>
      <c r="AF31" s="341">
        <f t="shared" si="11"/>
        <v>0</v>
      </c>
      <c r="AG31" s="342"/>
      <c r="AH31" s="342"/>
      <c r="AI31" s="343"/>
      <c r="AJ31" s="340">
        <f t="shared" si="12"/>
        <v>0</v>
      </c>
      <c r="AK31" s="342">
        <f t="shared" si="13"/>
        <v>0</v>
      </c>
      <c r="AL31" s="55"/>
      <c r="AM31" s="55"/>
      <c r="AN31" s="55">
        <v>87</v>
      </c>
      <c r="AO31" s="54">
        <f t="shared" si="14"/>
        <v>87</v>
      </c>
      <c r="AP31" s="344">
        <f t="shared" si="15"/>
        <v>0</v>
      </c>
      <c r="AQ31" s="345">
        <f t="shared" si="16"/>
        <v>87</v>
      </c>
      <c r="AR31" s="345">
        <f t="shared" si="17"/>
        <v>0</v>
      </c>
      <c r="AS31" s="342"/>
      <c r="AT31" s="342"/>
      <c r="AU31" s="346"/>
      <c r="AV31" s="347">
        <f t="shared" si="18"/>
        <v>0</v>
      </c>
      <c r="AW31" s="342">
        <f t="shared" si="19"/>
        <v>0</v>
      </c>
      <c r="AX31" s="342"/>
      <c r="AY31" s="342"/>
      <c r="AZ31" s="344"/>
      <c r="BA31" s="348">
        <f t="shared" si="20"/>
        <v>0</v>
      </c>
      <c r="BB31" s="342">
        <f t="shared" si="21"/>
        <v>0</v>
      </c>
      <c r="BC31" s="342"/>
      <c r="BD31" s="342"/>
      <c r="BE31" s="349"/>
      <c r="BF31" s="348">
        <f t="shared" si="22"/>
        <v>0</v>
      </c>
      <c r="BG31" s="342">
        <f t="shared" si="23"/>
        <v>0</v>
      </c>
      <c r="BH31" s="350"/>
      <c r="BI31" s="350"/>
      <c r="BJ31" s="349">
        <f>7*0</f>
        <v>0</v>
      </c>
      <c r="BK31" s="348">
        <f t="shared" si="24"/>
        <v>0</v>
      </c>
      <c r="BL31" s="342">
        <f t="shared" si="25"/>
        <v>-7</v>
      </c>
      <c r="BM31" s="345">
        <f t="shared" si="26"/>
        <v>0</v>
      </c>
      <c r="BN31" s="345">
        <f t="shared" si="27"/>
        <v>-7</v>
      </c>
      <c r="BO31" s="348">
        <f t="shared" si="28"/>
        <v>87</v>
      </c>
      <c r="BP31" s="348">
        <f t="shared" si="0"/>
        <v>7</v>
      </c>
      <c r="BQ31" s="355" t="s">
        <v>165</v>
      </c>
      <c r="BR31" s="256"/>
      <c r="BS31" s="257"/>
      <c r="BT31" s="257" t="str">
        <f t="shared" si="29"/>
        <v/>
      </c>
      <c r="BU31" s="257" t="str">
        <f t="shared" si="30"/>
        <v/>
      </c>
      <c r="BV31" s="257" t="str">
        <f t="shared" si="31"/>
        <v/>
      </c>
      <c r="BW31" s="257" t="str">
        <f t="shared" si="32"/>
        <v/>
      </c>
      <c r="BX31" s="258">
        <f t="shared" si="39"/>
        <v>0</v>
      </c>
      <c r="BY31" s="256" t="s">
        <v>23</v>
      </c>
      <c r="BZ31" s="329">
        <f t="shared" si="34"/>
        <v>87</v>
      </c>
      <c r="CA31" s="329">
        <f t="shared" si="1"/>
        <v>87</v>
      </c>
      <c r="CB31" s="329" t="str">
        <f t="shared" si="2"/>
        <v/>
      </c>
      <c r="CC31" s="329" t="str">
        <f t="shared" si="3"/>
        <v/>
      </c>
      <c r="CD31" s="329" t="str">
        <f t="shared" si="4"/>
        <v/>
      </c>
      <c r="CE31" s="258">
        <f t="shared" si="35"/>
        <v>87</v>
      </c>
      <c r="CF31" s="259">
        <f t="shared" si="36"/>
        <v>0</v>
      </c>
      <c r="CG31" s="260"/>
      <c r="CH31" s="260"/>
      <c r="CI31" s="260"/>
    </row>
    <row r="32" spans="1:87" s="195" customFormat="1" ht="12.75" customHeight="1" x14ac:dyDescent="0.2">
      <c r="A32" s="196" t="s">
        <v>140</v>
      </c>
      <c r="B32" s="195" t="s">
        <v>145</v>
      </c>
      <c r="C32" s="332">
        <v>24</v>
      </c>
      <c r="D32" s="333" t="s">
        <v>61</v>
      </c>
      <c r="E32" s="334" t="s">
        <v>126</v>
      </c>
      <c r="F32" s="49" t="s">
        <v>109</v>
      </c>
      <c r="G32" s="335" t="s">
        <v>173</v>
      </c>
      <c r="H32" s="336" t="s">
        <v>65</v>
      </c>
      <c r="I32" s="337" t="s">
        <v>147</v>
      </c>
      <c r="J32" s="50">
        <v>0</v>
      </c>
      <c r="K32" s="51">
        <v>25</v>
      </c>
      <c r="L32" s="51">
        <v>0</v>
      </c>
      <c r="M32" s="51">
        <v>0</v>
      </c>
      <c r="N32" s="51">
        <v>0</v>
      </c>
      <c r="O32" s="52">
        <f t="shared" si="37"/>
        <v>25</v>
      </c>
      <c r="P32" s="51">
        <v>0</v>
      </c>
      <c r="Q32" s="51">
        <v>25</v>
      </c>
      <c r="R32" s="51">
        <v>0</v>
      </c>
      <c r="S32" s="51">
        <v>0</v>
      </c>
      <c r="T32" s="52">
        <f t="shared" si="6"/>
        <v>25</v>
      </c>
      <c r="U32" s="51">
        <f t="shared" si="7"/>
        <v>0</v>
      </c>
      <c r="V32" s="338" t="s">
        <v>148</v>
      </c>
      <c r="W32" s="339"/>
      <c r="X32" s="339"/>
      <c r="Y32" s="339">
        <f>25*0</f>
        <v>0</v>
      </c>
      <c r="Z32" s="340">
        <f t="shared" si="8"/>
        <v>0</v>
      </c>
      <c r="AA32" s="341">
        <f t="shared" si="9"/>
        <v>-25</v>
      </c>
      <c r="AB32" s="341">
        <f>36*0</f>
        <v>0</v>
      </c>
      <c r="AC32" s="341"/>
      <c r="AD32" s="341"/>
      <c r="AE32" s="340">
        <f t="shared" si="10"/>
        <v>0</v>
      </c>
      <c r="AF32" s="341">
        <f t="shared" si="11"/>
        <v>0</v>
      </c>
      <c r="AG32" s="342">
        <f>36*0</f>
        <v>0</v>
      </c>
      <c r="AH32" s="342"/>
      <c r="AI32" s="343"/>
      <c r="AJ32" s="340">
        <f t="shared" si="12"/>
        <v>0</v>
      </c>
      <c r="AK32" s="342">
        <f t="shared" si="13"/>
        <v>0</v>
      </c>
      <c r="AL32" s="55">
        <v>36</v>
      </c>
      <c r="AM32" s="55"/>
      <c r="AN32" s="55"/>
      <c r="AO32" s="54">
        <f t="shared" si="14"/>
        <v>36</v>
      </c>
      <c r="AP32" s="344">
        <f t="shared" si="15"/>
        <v>36</v>
      </c>
      <c r="AQ32" s="345">
        <f t="shared" si="16"/>
        <v>36</v>
      </c>
      <c r="AR32" s="345">
        <f t="shared" si="17"/>
        <v>11</v>
      </c>
      <c r="AS32" s="342"/>
      <c r="AT32" s="342"/>
      <c r="AU32" s="346"/>
      <c r="AV32" s="347">
        <f t="shared" si="18"/>
        <v>0</v>
      </c>
      <c r="AW32" s="342">
        <f t="shared" si="19"/>
        <v>0</v>
      </c>
      <c r="AX32" s="342"/>
      <c r="AY32" s="342">
        <f>25*0</f>
        <v>0</v>
      </c>
      <c r="AZ32" s="344">
        <f>25*0</f>
        <v>0</v>
      </c>
      <c r="BA32" s="348">
        <f t="shared" si="20"/>
        <v>0</v>
      </c>
      <c r="BB32" s="342">
        <f t="shared" si="21"/>
        <v>-25</v>
      </c>
      <c r="BC32" s="342"/>
      <c r="BD32" s="342"/>
      <c r="BE32" s="349"/>
      <c r="BF32" s="348">
        <f t="shared" si="22"/>
        <v>0</v>
      </c>
      <c r="BG32" s="342">
        <f t="shared" si="23"/>
        <v>0</v>
      </c>
      <c r="BH32" s="350"/>
      <c r="BI32" s="352">
        <v>36</v>
      </c>
      <c r="BJ32" s="349"/>
      <c r="BK32" s="348">
        <f t="shared" si="24"/>
        <v>36</v>
      </c>
      <c r="BL32" s="342">
        <f t="shared" si="25"/>
        <v>36</v>
      </c>
      <c r="BM32" s="345">
        <f t="shared" si="26"/>
        <v>36</v>
      </c>
      <c r="BN32" s="345">
        <f t="shared" si="27"/>
        <v>11</v>
      </c>
      <c r="BO32" s="348">
        <f t="shared" si="28"/>
        <v>0</v>
      </c>
      <c r="BP32" s="348">
        <f t="shared" si="0"/>
        <v>0</v>
      </c>
      <c r="BQ32" s="355" t="s">
        <v>71</v>
      </c>
      <c r="BR32" s="256"/>
      <c r="BS32" s="257"/>
      <c r="BT32" s="257" t="str">
        <f t="shared" si="29"/>
        <v/>
      </c>
      <c r="BU32" s="257" t="str">
        <f t="shared" si="30"/>
        <v/>
      </c>
      <c r="BV32" s="257" t="str">
        <f t="shared" si="31"/>
        <v/>
      </c>
      <c r="BW32" s="257" t="str">
        <f t="shared" si="32"/>
        <v/>
      </c>
      <c r="BX32" s="258">
        <f t="shared" si="39"/>
        <v>0</v>
      </c>
      <c r="BY32" s="256" t="s">
        <v>23</v>
      </c>
      <c r="BZ32" s="329">
        <f>BO32</f>
        <v>0</v>
      </c>
      <c r="CA32" s="329">
        <f t="shared" si="1"/>
        <v>0</v>
      </c>
      <c r="CB32" s="329" t="str">
        <f t="shared" si="2"/>
        <v/>
      </c>
      <c r="CC32" s="329" t="str">
        <f t="shared" si="3"/>
        <v/>
      </c>
      <c r="CD32" s="329" t="str">
        <f t="shared" si="4"/>
        <v/>
      </c>
      <c r="CE32" s="258">
        <f t="shared" si="35"/>
        <v>0</v>
      </c>
      <c r="CF32" s="259">
        <f t="shared" si="36"/>
        <v>0</v>
      </c>
      <c r="CG32" s="260"/>
      <c r="CH32" s="260"/>
      <c r="CI32" s="260"/>
    </row>
    <row r="33" spans="1:87" s="195" customFormat="1" ht="12.75" customHeight="1" x14ac:dyDescent="0.2">
      <c r="A33" s="196" t="s">
        <v>140</v>
      </c>
      <c r="B33" s="195" t="s">
        <v>145</v>
      </c>
      <c r="C33" s="332">
        <v>25</v>
      </c>
      <c r="D33" s="333" t="s">
        <v>61</v>
      </c>
      <c r="E33" s="334" t="s">
        <v>126</v>
      </c>
      <c r="F33" s="49" t="s">
        <v>109</v>
      </c>
      <c r="G33" s="335" t="s">
        <v>174</v>
      </c>
      <c r="H33" s="336" t="s">
        <v>65</v>
      </c>
      <c r="I33" s="337" t="s">
        <v>147</v>
      </c>
      <c r="J33" s="50">
        <v>0</v>
      </c>
      <c r="K33" s="51">
        <v>0</v>
      </c>
      <c r="L33" s="51">
        <v>44</v>
      </c>
      <c r="M33" s="51">
        <v>0</v>
      </c>
      <c r="N33" s="51">
        <v>88</v>
      </c>
      <c r="O33" s="52">
        <f t="shared" si="37"/>
        <v>132</v>
      </c>
      <c r="P33" s="51">
        <v>0</v>
      </c>
      <c r="Q33" s="51">
        <v>0</v>
      </c>
      <c r="R33" s="51">
        <v>0</v>
      </c>
      <c r="S33" s="51">
        <v>44</v>
      </c>
      <c r="T33" s="52">
        <f t="shared" si="6"/>
        <v>44</v>
      </c>
      <c r="U33" s="51">
        <f t="shared" si="7"/>
        <v>88</v>
      </c>
      <c r="V33" s="338" t="s">
        <v>148</v>
      </c>
      <c r="W33" s="339"/>
      <c r="X33" s="339"/>
      <c r="Y33" s="339"/>
      <c r="Z33" s="340">
        <f t="shared" si="8"/>
        <v>0</v>
      </c>
      <c r="AA33" s="341">
        <f t="shared" si="9"/>
        <v>0</v>
      </c>
      <c r="AB33" s="341"/>
      <c r="AC33" s="341"/>
      <c r="AD33" s="341">
        <f>44*0</f>
        <v>0</v>
      </c>
      <c r="AE33" s="340">
        <f t="shared" si="10"/>
        <v>0</v>
      </c>
      <c r="AF33" s="341">
        <f t="shared" si="11"/>
        <v>-44</v>
      </c>
      <c r="AG33" s="342"/>
      <c r="AH33" s="342"/>
      <c r="AI33" s="343"/>
      <c r="AJ33" s="340">
        <f t="shared" si="12"/>
        <v>0</v>
      </c>
      <c r="AK33" s="342">
        <f t="shared" si="13"/>
        <v>0</v>
      </c>
      <c r="AL33" s="55"/>
      <c r="AM33" s="55"/>
      <c r="AN33" s="55">
        <v>88</v>
      </c>
      <c r="AO33" s="54">
        <f t="shared" si="14"/>
        <v>88</v>
      </c>
      <c r="AP33" s="344">
        <f t="shared" si="15"/>
        <v>0</v>
      </c>
      <c r="AQ33" s="345">
        <f t="shared" si="16"/>
        <v>88</v>
      </c>
      <c r="AR33" s="345">
        <f t="shared" si="17"/>
        <v>-44</v>
      </c>
      <c r="AS33" s="342"/>
      <c r="AT33" s="342"/>
      <c r="AU33" s="346"/>
      <c r="AV33" s="347">
        <f t="shared" si="18"/>
        <v>0</v>
      </c>
      <c r="AW33" s="342">
        <f t="shared" si="19"/>
        <v>0</v>
      </c>
      <c r="AX33" s="342"/>
      <c r="AY33" s="342"/>
      <c r="AZ33" s="344"/>
      <c r="BA33" s="348">
        <f t="shared" si="20"/>
        <v>0</v>
      </c>
      <c r="BB33" s="342">
        <f t="shared" si="21"/>
        <v>0</v>
      </c>
      <c r="BC33" s="342"/>
      <c r="BD33" s="342"/>
      <c r="BE33" s="349"/>
      <c r="BF33" s="348">
        <f t="shared" si="22"/>
        <v>0</v>
      </c>
      <c r="BG33" s="342">
        <f t="shared" si="23"/>
        <v>0</v>
      </c>
      <c r="BH33" s="350">
        <f>44*0</f>
        <v>0</v>
      </c>
      <c r="BI33" s="350"/>
      <c r="BJ33" s="349"/>
      <c r="BK33" s="348">
        <f t="shared" si="24"/>
        <v>0</v>
      </c>
      <c r="BL33" s="342">
        <f t="shared" si="25"/>
        <v>-44</v>
      </c>
      <c r="BM33" s="345">
        <f t="shared" si="26"/>
        <v>0</v>
      </c>
      <c r="BN33" s="345">
        <f t="shared" si="27"/>
        <v>-44</v>
      </c>
      <c r="BO33" s="348">
        <f t="shared" si="28"/>
        <v>88</v>
      </c>
      <c r="BP33" s="348">
        <f t="shared" si="0"/>
        <v>0</v>
      </c>
      <c r="BQ33" s="355" t="s">
        <v>71</v>
      </c>
      <c r="BR33" s="256"/>
      <c r="BS33" s="257"/>
      <c r="BT33" s="257" t="str">
        <f t="shared" si="29"/>
        <v/>
      </c>
      <c r="BU33" s="257" t="str">
        <f t="shared" si="30"/>
        <v/>
      </c>
      <c r="BV33" s="257" t="str">
        <f t="shared" si="31"/>
        <v/>
      </c>
      <c r="BW33" s="257" t="str">
        <f t="shared" si="32"/>
        <v/>
      </c>
      <c r="BX33" s="258">
        <f t="shared" si="39"/>
        <v>0</v>
      </c>
      <c r="BY33" s="256" t="s">
        <v>23</v>
      </c>
      <c r="BZ33" s="329">
        <f t="shared" si="34"/>
        <v>88</v>
      </c>
      <c r="CA33" s="329">
        <f t="shared" si="1"/>
        <v>88</v>
      </c>
      <c r="CB33" s="329" t="str">
        <f t="shared" si="2"/>
        <v/>
      </c>
      <c r="CC33" s="329" t="str">
        <f t="shared" si="3"/>
        <v/>
      </c>
      <c r="CD33" s="329" t="str">
        <f t="shared" si="4"/>
        <v/>
      </c>
      <c r="CE33" s="258">
        <f t="shared" si="35"/>
        <v>88</v>
      </c>
      <c r="CF33" s="259">
        <f t="shared" si="36"/>
        <v>0</v>
      </c>
      <c r="CG33" s="260"/>
      <c r="CH33" s="260"/>
      <c r="CI33" s="260"/>
    </row>
    <row r="34" spans="1:87" s="195" customFormat="1" ht="12.75" customHeight="1" x14ac:dyDescent="0.2">
      <c r="A34" s="196" t="s">
        <v>140</v>
      </c>
      <c r="B34" s="195" t="s">
        <v>145</v>
      </c>
      <c r="C34" s="332">
        <v>26</v>
      </c>
      <c r="D34" s="333" t="s">
        <v>61</v>
      </c>
      <c r="E34" s="334" t="s">
        <v>126</v>
      </c>
      <c r="F34" s="49" t="s">
        <v>109</v>
      </c>
      <c r="G34" s="335" t="s">
        <v>175</v>
      </c>
      <c r="H34" s="336" t="s">
        <v>65</v>
      </c>
      <c r="I34" s="337" t="s">
        <v>66</v>
      </c>
      <c r="J34" s="50">
        <v>0</v>
      </c>
      <c r="K34" s="51">
        <v>0</v>
      </c>
      <c r="L34" s="51">
        <v>40</v>
      </c>
      <c r="M34" s="51">
        <v>0</v>
      </c>
      <c r="N34" s="51">
        <v>0</v>
      </c>
      <c r="O34" s="52">
        <f t="shared" si="37"/>
        <v>40</v>
      </c>
      <c r="P34" s="51">
        <v>0</v>
      </c>
      <c r="Q34" s="51">
        <v>40</v>
      </c>
      <c r="R34" s="51">
        <v>0</v>
      </c>
      <c r="S34" s="51">
        <v>0</v>
      </c>
      <c r="T34" s="52">
        <f t="shared" si="6"/>
        <v>40</v>
      </c>
      <c r="U34" s="51">
        <f t="shared" si="7"/>
        <v>0</v>
      </c>
      <c r="V34" s="338" t="s">
        <v>148</v>
      </c>
      <c r="W34" s="339"/>
      <c r="X34" s="339"/>
      <c r="Y34" s="339"/>
      <c r="Z34" s="340">
        <f t="shared" si="8"/>
        <v>0</v>
      </c>
      <c r="AA34" s="341">
        <f t="shared" si="9"/>
        <v>0</v>
      </c>
      <c r="AB34" s="341"/>
      <c r="AC34" s="341"/>
      <c r="AD34" s="341">
        <f>10.2*0</f>
        <v>0</v>
      </c>
      <c r="AE34" s="340">
        <f t="shared" si="10"/>
        <v>0</v>
      </c>
      <c r="AF34" s="341">
        <f t="shared" si="11"/>
        <v>-40</v>
      </c>
      <c r="AG34" s="342">
        <f>7.6*0</f>
        <v>0</v>
      </c>
      <c r="AH34" s="342">
        <f>2.6*0</f>
        <v>0</v>
      </c>
      <c r="AI34" s="343"/>
      <c r="AJ34" s="340">
        <f t="shared" si="12"/>
        <v>0</v>
      </c>
      <c r="AK34" s="342">
        <f t="shared" si="13"/>
        <v>0</v>
      </c>
      <c r="AL34" s="55"/>
      <c r="AM34" s="55"/>
      <c r="AN34" s="55"/>
      <c r="AO34" s="54">
        <f t="shared" si="14"/>
        <v>0</v>
      </c>
      <c r="AP34" s="344">
        <f t="shared" si="15"/>
        <v>0</v>
      </c>
      <c r="AQ34" s="345">
        <f t="shared" si="16"/>
        <v>0</v>
      </c>
      <c r="AR34" s="345">
        <f t="shared" si="17"/>
        <v>-40</v>
      </c>
      <c r="AS34" s="342">
        <v>0</v>
      </c>
      <c r="AT34" s="342"/>
      <c r="AU34" s="346">
        <v>1.9656</v>
      </c>
      <c r="AV34" s="347">
        <f t="shared" si="18"/>
        <v>1.9656</v>
      </c>
      <c r="AW34" s="342">
        <f t="shared" si="19"/>
        <v>1.9656</v>
      </c>
      <c r="AX34" s="342">
        <v>0</v>
      </c>
      <c r="AY34" s="342"/>
      <c r="AZ34" s="344"/>
      <c r="BA34" s="348">
        <f t="shared" si="20"/>
        <v>0</v>
      </c>
      <c r="BB34" s="342">
        <f t="shared" si="21"/>
        <v>-40</v>
      </c>
      <c r="BC34" s="342"/>
      <c r="BD34" s="342"/>
      <c r="BE34" s="349"/>
      <c r="BF34" s="348">
        <f t="shared" si="22"/>
        <v>0</v>
      </c>
      <c r="BG34" s="342">
        <f t="shared" si="23"/>
        <v>0</v>
      </c>
      <c r="BH34" s="350"/>
      <c r="BI34" s="350"/>
      <c r="BJ34" s="349"/>
      <c r="BK34" s="348">
        <f t="shared" si="24"/>
        <v>0</v>
      </c>
      <c r="BL34" s="342">
        <f t="shared" si="25"/>
        <v>0</v>
      </c>
      <c r="BM34" s="345">
        <f t="shared" si="26"/>
        <v>1.9656</v>
      </c>
      <c r="BN34" s="345">
        <f t="shared" si="27"/>
        <v>-38.034399999999998</v>
      </c>
      <c r="BO34" s="357">
        <f>(J34+AQ34-BM34)*0</f>
        <v>0</v>
      </c>
      <c r="BP34" s="348">
        <f t="shared" si="0"/>
        <v>0</v>
      </c>
      <c r="BQ34" s="355" t="s">
        <v>71</v>
      </c>
      <c r="BR34" s="256"/>
      <c r="BS34" s="257"/>
      <c r="BT34" s="257" t="str">
        <f t="shared" si="29"/>
        <v/>
      </c>
      <c r="BU34" s="257" t="str">
        <f t="shared" si="30"/>
        <v/>
      </c>
      <c r="BV34" s="257" t="str">
        <f t="shared" si="31"/>
        <v/>
      </c>
      <c r="BW34" s="257" t="str">
        <f t="shared" si="32"/>
        <v/>
      </c>
      <c r="BX34" s="258">
        <f t="shared" si="39"/>
        <v>0</v>
      </c>
      <c r="BY34" s="256" t="s">
        <v>23</v>
      </c>
      <c r="BZ34" s="329">
        <f t="shared" si="34"/>
        <v>0</v>
      </c>
      <c r="CA34" s="329">
        <f t="shared" si="1"/>
        <v>0</v>
      </c>
      <c r="CB34" s="329" t="str">
        <f t="shared" si="2"/>
        <v/>
      </c>
      <c r="CC34" s="329" t="str">
        <f t="shared" si="3"/>
        <v/>
      </c>
      <c r="CD34" s="329" t="str">
        <f t="shared" si="4"/>
        <v/>
      </c>
      <c r="CE34" s="258">
        <f t="shared" si="35"/>
        <v>0</v>
      </c>
      <c r="CF34" s="259">
        <f t="shared" si="36"/>
        <v>0</v>
      </c>
      <c r="CG34" s="260"/>
      <c r="CH34" s="260"/>
      <c r="CI34" s="260"/>
    </row>
    <row r="35" spans="1:87" s="195" customFormat="1" ht="12.75" customHeight="1" x14ac:dyDescent="0.2">
      <c r="A35" s="196" t="s">
        <v>140</v>
      </c>
      <c r="B35" s="195" t="s">
        <v>145</v>
      </c>
      <c r="C35" s="332">
        <v>27</v>
      </c>
      <c r="D35" s="333" t="s">
        <v>61</v>
      </c>
      <c r="E35" s="334" t="s">
        <v>126</v>
      </c>
      <c r="F35" s="49" t="s">
        <v>109</v>
      </c>
      <c r="G35" s="335" t="s">
        <v>176</v>
      </c>
      <c r="H35" s="336" t="s">
        <v>65</v>
      </c>
      <c r="I35" s="337" t="s">
        <v>66</v>
      </c>
      <c r="J35" s="50">
        <v>0</v>
      </c>
      <c r="K35" s="51">
        <v>0</v>
      </c>
      <c r="L35" s="51">
        <v>50</v>
      </c>
      <c r="M35" s="51">
        <v>0</v>
      </c>
      <c r="N35" s="51">
        <v>0</v>
      </c>
      <c r="O35" s="52">
        <f t="shared" si="37"/>
        <v>50</v>
      </c>
      <c r="P35" s="51">
        <v>0</v>
      </c>
      <c r="Q35" s="51">
        <v>0</v>
      </c>
      <c r="R35" s="51">
        <v>0</v>
      </c>
      <c r="S35" s="51">
        <v>0</v>
      </c>
      <c r="T35" s="52">
        <f t="shared" si="6"/>
        <v>0</v>
      </c>
      <c r="U35" s="51">
        <f t="shared" si="7"/>
        <v>50</v>
      </c>
      <c r="V35" s="338" t="s">
        <v>148</v>
      </c>
      <c r="W35" s="339"/>
      <c r="X35" s="339"/>
      <c r="Y35" s="339"/>
      <c r="Z35" s="340">
        <f t="shared" si="8"/>
        <v>0</v>
      </c>
      <c r="AA35" s="341">
        <f t="shared" si="9"/>
        <v>0</v>
      </c>
      <c r="AB35" s="341"/>
      <c r="AC35" s="341"/>
      <c r="AD35" s="341"/>
      <c r="AE35" s="340">
        <f t="shared" si="10"/>
        <v>0</v>
      </c>
      <c r="AF35" s="341">
        <f t="shared" si="11"/>
        <v>-50</v>
      </c>
      <c r="AG35" s="342"/>
      <c r="AH35" s="342"/>
      <c r="AI35" s="343"/>
      <c r="AJ35" s="340">
        <f t="shared" si="12"/>
        <v>0</v>
      </c>
      <c r="AK35" s="342">
        <f t="shared" si="13"/>
        <v>0</v>
      </c>
      <c r="AL35" s="55"/>
      <c r="AM35" s="55">
        <v>50</v>
      </c>
      <c r="AN35" s="55"/>
      <c r="AO35" s="54">
        <f t="shared" si="14"/>
        <v>50</v>
      </c>
      <c r="AP35" s="344">
        <f t="shared" si="15"/>
        <v>50</v>
      </c>
      <c r="AQ35" s="345">
        <f t="shared" si="16"/>
        <v>50</v>
      </c>
      <c r="AR35" s="345">
        <f t="shared" si="17"/>
        <v>0</v>
      </c>
      <c r="AS35" s="342"/>
      <c r="AT35" s="342"/>
      <c r="AU35" s="346"/>
      <c r="AV35" s="347">
        <f t="shared" si="18"/>
        <v>0</v>
      </c>
      <c r="AW35" s="342">
        <f t="shared" si="19"/>
        <v>0</v>
      </c>
      <c r="AX35" s="342"/>
      <c r="AY35" s="342"/>
      <c r="AZ35" s="344"/>
      <c r="BA35" s="348">
        <f t="shared" si="20"/>
        <v>0</v>
      </c>
      <c r="BB35" s="342">
        <f t="shared" si="21"/>
        <v>0</v>
      </c>
      <c r="BC35" s="342"/>
      <c r="BD35" s="342"/>
      <c r="BE35" s="349"/>
      <c r="BF35" s="348">
        <f t="shared" si="22"/>
        <v>0</v>
      </c>
      <c r="BG35" s="342">
        <f t="shared" si="23"/>
        <v>0</v>
      </c>
      <c r="BH35" s="350"/>
      <c r="BI35" s="350"/>
      <c r="BJ35" s="349"/>
      <c r="BK35" s="348">
        <f t="shared" si="24"/>
        <v>0</v>
      </c>
      <c r="BL35" s="342">
        <f t="shared" si="25"/>
        <v>0</v>
      </c>
      <c r="BM35" s="345">
        <f t="shared" si="26"/>
        <v>0</v>
      </c>
      <c r="BN35" s="345">
        <f t="shared" si="27"/>
        <v>0</v>
      </c>
      <c r="BO35" s="348">
        <f t="shared" si="28"/>
        <v>50</v>
      </c>
      <c r="BP35" s="348">
        <f t="shared" si="0"/>
        <v>0</v>
      </c>
      <c r="BQ35" s="355" t="s">
        <v>165</v>
      </c>
      <c r="BR35" s="256"/>
      <c r="BS35" s="257"/>
      <c r="BT35" s="257" t="str">
        <f t="shared" si="29"/>
        <v/>
      </c>
      <c r="BU35" s="257" t="str">
        <f t="shared" si="30"/>
        <v/>
      </c>
      <c r="BV35" s="257" t="str">
        <f t="shared" si="31"/>
        <v/>
      </c>
      <c r="BW35" s="257" t="str">
        <f t="shared" si="32"/>
        <v/>
      </c>
      <c r="BX35" s="258">
        <f t="shared" si="39"/>
        <v>0</v>
      </c>
      <c r="BY35" s="256" t="s">
        <v>23</v>
      </c>
      <c r="BZ35" s="329">
        <f t="shared" si="34"/>
        <v>50</v>
      </c>
      <c r="CA35" s="329">
        <f t="shared" si="1"/>
        <v>50</v>
      </c>
      <c r="CB35" s="329" t="str">
        <f t="shared" si="2"/>
        <v/>
      </c>
      <c r="CC35" s="329" t="str">
        <f t="shared" si="3"/>
        <v/>
      </c>
      <c r="CD35" s="329" t="str">
        <f t="shared" si="4"/>
        <v/>
      </c>
      <c r="CE35" s="258">
        <f t="shared" si="35"/>
        <v>50</v>
      </c>
      <c r="CF35" s="259">
        <f t="shared" si="36"/>
        <v>0</v>
      </c>
      <c r="CG35" s="260"/>
      <c r="CH35" s="260"/>
      <c r="CI35" s="260"/>
    </row>
    <row r="36" spans="1:87" s="195" customFormat="1" ht="12.75" customHeight="1" x14ac:dyDescent="0.2">
      <c r="A36" s="196" t="s">
        <v>140</v>
      </c>
      <c r="B36" s="195" t="s">
        <v>145</v>
      </c>
      <c r="C36" s="332">
        <v>28</v>
      </c>
      <c r="D36" s="333" t="s">
        <v>61</v>
      </c>
      <c r="E36" s="334" t="s">
        <v>126</v>
      </c>
      <c r="F36" s="49" t="s">
        <v>109</v>
      </c>
      <c r="G36" s="335" t="s">
        <v>177</v>
      </c>
      <c r="H36" s="336" t="s">
        <v>65</v>
      </c>
      <c r="I36" s="337" t="s">
        <v>147</v>
      </c>
      <c r="J36" s="50">
        <v>0</v>
      </c>
      <c r="K36" s="51">
        <v>0</v>
      </c>
      <c r="L36" s="51">
        <v>0</v>
      </c>
      <c r="M36" s="51">
        <v>75</v>
      </c>
      <c r="N36" s="51">
        <v>0</v>
      </c>
      <c r="O36" s="52">
        <f t="shared" si="37"/>
        <v>75</v>
      </c>
      <c r="P36" s="51">
        <v>0</v>
      </c>
      <c r="Q36" s="51">
        <v>0</v>
      </c>
      <c r="R36" s="51">
        <v>0</v>
      </c>
      <c r="S36" s="51">
        <v>0</v>
      </c>
      <c r="T36" s="52">
        <f t="shared" si="6"/>
        <v>0</v>
      </c>
      <c r="U36" s="51">
        <f t="shared" si="7"/>
        <v>75</v>
      </c>
      <c r="V36" s="338" t="s">
        <v>148</v>
      </c>
      <c r="W36" s="339"/>
      <c r="X36" s="339"/>
      <c r="Y36" s="339"/>
      <c r="Z36" s="340">
        <f t="shared" si="8"/>
        <v>0</v>
      </c>
      <c r="AA36" s="341">
        <f t="shared" si="9"/>
        <v>0</v>
      </c>
      <c r="AB36" s="341"/>
      <c r="AC36" s="341"/>
      <c r="AD36" s="341"/>
      <c r="AE36" s="340">
        <f t="shared" si="10"/>
        <v>0</v>
      </c>
      <c r="AF36" s="341">
        <f t="shared" si="11"/>
        <v>0</v>
      </c>
      <c r="AG36" s="342"/>
      <c r="AH36" s="342"/>
      <c r="AI36" s="343"/>
      <c r="AJ36" s="340">
        <f t="shared" si="12"/>
        <v>0</v>
      </c>
      <c r="AK36" s="342">
        <f t="shared" si="13"/>
        <v>-75</v>
      </c>
      <c r="AL36" s="55"/>
      <c r="AM36" s="55"/>
      <c r="AN36" s="55"/>
      <c r="AO36" s="54">
        <f t="shared" si="14"/>
        <v>0</v>
      </c>
      <c r="AP36" s="344">
        <f t="shared" si="15"/>
        <v>0</v>
      </c>
      <c r="AQ36" s="345">
        <f t="shared" si="16"/>
        <v>0</v>
      </c>
      <c r="AR36" s="345">
        <f t="shared" si="17"/>
        <v>-75</v>
      </c>
      <c r="AS36" s="342"/>
      <c r="AT36" s="342"/>
      <c r="AU36" s="346"/>
      <c r="AV36" s="347">
        <f t="shared" si="18"/>
        <v>0</v>
      </c>
      <c r="AW36" s="342">
        <f t="shared" si="19"/>
        <v>0</v>
      </c>
      <c r="AX36" s="342"/>
      <c r="AY36" s="342"/>
      <c r="AZ36" s="344"/>
      <c r="BA36" s="348">
        <f t="shared" si="20"/>
        <v>0</v>
      </c>
      <c r="BB36" s="342">
        <f t="shared" si="21"/>
        <v>0</v>
      </c>
      <c r="BC36" s="342"/>
      <c r="BD36" s="342"/>
      <c r="BE36" s="349"/>
      <c r="BF36" s="348">
        <f t="shared" si="22"/>
        <v>0</v>
      </c>
      <c r="BG36" s="342">
        <f t="shared" si="23"/>
        <v>0</v>
      </c>
      <c r="BH36" s="350"/>
      <c r="BI36" s="350"/>
      <c r="BJ36" s="349"/>
      <c r="BK36" s="348">
        <f t="shared" si="24"/>
        <v>0</v>
      </c>
      <c r="BL36" s="342">
        <f t="shared" si="25"/>
        <v>0</v>
      </c>
      <c r="BM36" s="345">
        <f t="shared" si="26"/>
        <v>0</v>
      </c>
      <c r="BN36" s="345">
        <f t="shared" si="27"/>
        <v>0</v>
      </c>
      <c r="BO36" s="348">
        <f t="shared" si="28"/>
        <v>0</v>
      </c>
      <c r="BP36" s="348">
        <f t="shared" si="0"/>
        <v>-75</v>
      </c>
      <c r="BQ36" s="355" t="s">
        <v>165</v>
      </c>
      <c r="BR36" s="256"/>
      <c r="BS36" s="257"/>
      <c r="BT36" s="257" t="str">
        <f t="shared" si="29"/>
        <v/>
      </c>
      <c r="BU36" s="257" t="str">
        <f t="shared" si="30"/>
        <v/>
      </c>
      <c r="BV36" s="257" t="str">
        <f t="shared" si="31"/>
        <v/>
      </c>
      <c r="BW36" s="257" t="str">
        <f t="shared" si="32"/>
        <v/>
      </c>
      <c r="BX36" s="258">
        <f t="shared" si="39"/>
        <v>0</v>
      </c>
      <c r="BY36" s="256" t="s">
        <v>23</v>
      </c>
      <c r="BZ36" s="329">
        <f t="shared" si="34"/>
        <v>0</v>
      </c>
      <c r="CA36" s="329">
        <f t="shared" si="1"/>
        <v>0</v>
      </c>
      <c r="CB36" s="329" t="str">
        <f t="shared" si="2"/>
        <v/>
      </c>
      <c r="CC36" s="329" t="str">
        <f t="shared" si="3"/>
        <v/>
      </c>
      <c r="CD36" s="329" t="str">
        <f t="shared" si="4"/>
        <v/>
      </c>
      <c r="CE36" s="258">
        <f t="shared" si="35"/>
        <v>0</v>
      </c>
      <c r="CF36" s="259">
        <f t="shared" si="36"/>
        <v>0</v>
      </c>
      <c r="CG36" s="260"/>
      <c r="CH36" s="260"/>
      <c r="CI36" s="260"/>
    </row>
    <row r="37" spans="1:87" s="195" customFormat="1" ht="12.75" customHeight="1" x14ac:dyDescent="0.2">
      <c r="A37" s="196" t="s">
        <v>140</v>
      </c>
      <c r="B37" s="195" t="s">
        <v>145</v>
      </c>
      <c r="C37" s="332">
        <v>29</v>
      </c>
      <c r="D37" s="333" t="s">
        <v>61</v>
      </c>
      <c r="E37" s="334" t="s">
        <v>126</v>
      </c>
      <c r="F37" s="49" t="s">
        <v>109</v>
      </c>
      <c r="G37" s="335" t="s">
        <v>178</v>
      </c>
      <c r="H37" s="336" t="s">
        <v>65</v>
      </c>
      <c r="I37" s="337" t="s">
        <v>66</v>
      </c>
      <c r="J37" s="50">
        <v>0</v>
      </c>
      <c r="K37" s="51">
        <v>0</v>
      </c>
      <c r="L37" s="51">
        <v>80</v>
      </c>
      <c r="M37" s="51">
        <v>0</v>
      </c>
      <c r="N37" s="51">
        <v>0</v>
      </c>
      <c r="O37" s="52">
        <f t="shared" si="37"/>
        <v>80</v>
      </c>
      <c r="P37" s="51">
        <v>0</v>
      </c>
      <c r="Q37" s="51">
        <v>0</v>
      </c>
      <c r="R37" s="51">
        <v>0</v>
      </c>
      <c r="S37" s="51">
        <v>40</v>
      </c>
      <c r="T37" s="52">
        <f t="shared" si="6"/>
        <v>40</v>
      </c>
      <c r="U37" s="51">
        <f t="shared" si="7"/>
        <v>40</v>
      </c>
      <c r="V37" s="338" t="s">
        <v>148</v>
      </c>
      <c r="W37" s="339"/>
      <c r="X37" s="339"/>
      <c r="Y37" s="339"/>
      <c r="Z37" s="340">
        <f t="shared" si="8"/>
        <v>0</v>
      </c>
      <c r="AA37" s="341">
        <f t="shared" si="9"/>
        <v>0</v>
      </c>
      <c r="AB37" s="341">
        <f>(30-10)*0</f>
        <v>0</v>
      </c>
      <c r="AC37" s="341"/>
      <c r="AD37" s="341"/>
      <c r="AE37" s="340">
        <f t="shared" si="10"/>
        <v>0</v>
      </c>
      <c r="AF37" s="341">
        <f t="shared" si="11"/>
        <v>-80</v>
      </c>
      <c r="AG37" s="342">
        <f>20*0</f>
        <v>0</v>
      </c>
      <c r="AH37" s="342">
        <f>30*0</f>
        <v>0</v>
      </c>
      <c r="AI37" s="343">
        <v>20</v>
      </c>
      <c r="AJ37" s="340">
        <f t="shared" si="12"/>
        <v>20</v>
      </c>
      <c r="AK37" s="342">
        <f t="shared" si="13"/>
        <v>20</v>
      </c>
      <c r="AL37" s="55">
        <v>50</v>
      </c>
      <c r="AM37" s="55"/>
      <c r="AN37" s="55"/>
      <c r="AO37" s="54">
        <f t="shared" si="14"/>
        <v>50</v>
      </c>
      <c r="AP37" s="344">
        <f t="shared" si="15"/>
        <v>50</v>
      </c>
      <c r="AQ37" s="345">
        <f t="shared" si="16"/>
        <v>70</v>
      </c>
      <c r="AR37" s="345">
        <f t="shared" si="17"/>
        <v>-10</v>
      </c>
      <c r="AS37" s="342"/>
      <c r="AT37" s="342"/>
      <c r="AU37" s="346"/>
      <c r="AV37" s="347">
        <f t="shared" si="18"/>
        <v>0</v>
      </c>
      <c r="AW37" s="342">
        <f t="shared" si="19"/>
        <v>0</v>
      </c>
      <c r="AX37" s="342"/>
      <c r="AY37" s="342"/>
      <c r="AZ37" s="344"/>
      <c r="BA37" s="348">
        <f t="shared" si="20"/>
        <v>0</v>
      </c>
      <c r="BB37" s="342">
        <f t="shared" si="21"/>
        <v>0</v>
      </c>
      <c r="BC37" s="342"/>
      <c r="BD37" s="342"/>
      <c r="BE37" s="349"/>
      <c r="BF37" s="348">
        <f t="shared" si="22"/>
        <v>0</v>
      </c>
      <c r="BG37" s="342">
        <f t="shared" si="23"/>
        <v>0</v>
      </c>
      <c r="BH37" s="350"/>
      <c r="BI37" s="350"/>
      <c r="BJ37" s="349">
        <f>40-10</f>
        <v>30</v>
      </c>
      <c r="BK37" s="348">
        <f t="shared" si="24"/>
        <v>30</v>
      </c>
      <c r="BL37" s="342">
        <f t="shared" si="25"/>
        <v>-10</v>
      </c>
      <c r="BM37" s="345">
        <f t="shared" si="26"/>
        <v>30</v>
      </c>
      <c r="BN37" s="345">
        <f t="shared" si="27"/>
        <v>-10</v>
      </c>
      <c r="BO37" s="348">
        <f t="shared" si="28"/>
        <v>40</v>
      </c>
      <c r="BP37" s="348">
        <f t="shared" si="0"/>
        <v>0</v>
      </c>
      <c r="BQ37" s="355" t="s">
        <v>71</v>
      </c>
      <c r="BR37" s="256"/>
      <c r="BS37" s="257"/>
      <c r="BT37" s="257" t="str">
        <f t="shared" si="29"/>
        <v/>
      </c>
      <c r="BU37" s="257" t="str">
        <f t="shared" si="30"/>
        <v/>
      </c>
      <c r="BV37" s="257" t="str">
        <f t="shared" si="31"/>
        <v/>
      </c>
      <c r="BW37" s="257" t="str">
        <f t="shared" si="32"/>
        <v/>
      </c>
      <c r="BX37" s="258">
        <f t="shared" si="39"/>
        <v>0</v>
      </c>
      <c r="BY37" s="256" t="s">
        <v>23</v>
      </c>
      <c r="BZ37" s="329">
        <f t="shared" si="34"/>
        <v>40</v>
      </c>
      <c r="CA37" s="329">
        <f t="shared" si="1"/>
        <v>40</v>
      </c>
      <c r="CB37" s="329" t="str">
        <f t="shared" si="2"/>
        <v/>
      </c>
      <c r="CC37" s="329" t="str">
        <f t="shared" si="3"/>
        <v/>
      </c>
      <c r="CD37" s="329" t="str">
        <f t="shared" si="4"/>
        <v/>
      </c>
      <c r="CE37" s="258">
        <f t="shared" si="35"/>
        <v>40</v>
      </c>
      <c r="CF37" s="259">
        <f t="shared" si="36"/>
        <v>0</v>
      </c>
      <c r="CG37" s="260"/>
      <c r="CH37" s="260"/>
      <c r="CI37" s="260"/>
    </row>
    <row r="38" spans="1:87" s="195" customFormat="1" ht="12.75" customHeight="1" x14ac:dyDescent="0.2">
      <c r="A38" s="196" t="s">
        <v>140</v>
      </c>
      <c r="B38" s="195" t="s">
        <v>145</v>
      </c>
      <c r="C38" s="332">
        <v>30</v>
      </c>
      <c r="D38" s="333" t="s">
        <v>61</v>
      </c>
      <c r="E38" s="334" t="s">
        <v>126</v>
      </c>
      <c r="F38" s="49" t="s">
        <v>109</v>
      </c>
      <c r="G38" s="335" t="s">
        <v>179</v>
      </c>
      <c r="H38" s="336" t="s">
        <v>65</v>
      </c>
      <c r="I38" s="337" t="s">
        <v>147</v>
      </c>
      <c r="J38" s="50">
        <v>0</v>
      </c>
      <c r="K38" s="51">
        <v>40</v>
      </c>
      <c r="L38" s="51">
        <v>0</v>
      </c>
      <c r="M38" s="51">
        <v>0</v>
      </c>
      <c r="N38" s="51">
        <v>0</v>
      </c>
      <c r="O38" s="52">
        <f t="shared" si="37"/>
        <v>40</v>
      </c>
      <c r="P38" s="51">
        <v>40</v>
      </c>
      <c r="Q38" s="51">
        <v>0</v>
      </c>
      <c r="R38" s="51">
        <v>0</v>
      </c>
      <c r="S38" s="51">
        <v>0</v>
      </c>
      <c r="T38" s="52">
        <f t="shared" si="6"/>
        <v>40</v>
      </c>
      <c r="U38" s="51">
        <f t="shared" si="7"/>
        <v>0</v>
      </c>
      <c r="V38" s="338" t="s">
        <v>148</v>
      </c>
      <c r="W38" s="339"/>
      <c r="X38" s="339"/>
      <c r="Y38" s="339">
        <v>38.299999999999997</v>
      </c>
      <c r="Z38" s="340">
        <f t="shared" si="8"/>
        <v>38.299999999999997</v>
      </c>
      <c r="AA38" s="341">
        <f t="shared" si="9"/>
        <v>-1.7000000000000028</v>
      </c>
      <c r="AB38" s="341"/>
      <c r="AC38" s="341"/>
      <c r="AD38" s="341"/>
      <c r="AE38" s="340">
        <f t="shared" si="10"/>
        <v>0</v>
      </c>
      <c r="AF38" s="341">
        <f t="shared" si="11"/>
        <v>0</v>
      </c>
      <c r="AG38" s="342"/>
      <c r="AH38" s="342"/>
      <c r="AI38" s="343"/>
      <c r="AJ38" s="340">
        <f t="shared" si="12"/>
        <v>0</v>
      </c>
      <c r="AK38" s="342">
        <f t="shared" si="13"/>
        <v>0</v>
      </c>
      <c r="AL38" s="55"/>
      <c r="AM38" s="55"/>
      <c r="AN38" s="55"/>
      <c r="AO38" s="54">
        <f t="shared" si="14"/>
        <v>0</v>
      </c>
      <c r="AP38" s="344">
        <f t="shared" si="15"/>
        <v>0</v>
      </c>
      <c r="AQ38" s="345">
        <f t="shared" si="16"/>
        <v>38.299999999999997</v>
      </c>
      <c r="AR38" s="345">
        <f t="shared" si="17"/>
        <v>-1.7000000000000028</v>
      </c>
      <c r="AS38" s="342"/>
      <c r="AT38" s="342"/>
      <c r="AU38" s="346"/>
      <c r="AV38" s="347">
        <f t="shared" si="18"/>
        <v>0</v>
      </c>
      <c r="AW38" s="342">
        <f t="shared" si="19"/>
        <v>-40</v>
      </c>
      <c r="AX38" s="342"/>
      <c r="AY38" s="342"/>
      <c r="AZ38" s="344"/>
      <c r="BA38" s="348">
        <f t="shared" si="20"/>
        <v>0</v>
      </c>
      <c r="BB38" s="342">
        <f t="shared" si="21"/>
        <v>0</v>
      </c>
      <c r="BC38" s="342"/>
      <c r="BD38" s="342"/>
      <c r="BE38" s="349"/>
      <c r="BF38" s="348">
        <f t="shared" si="22"/>
        <v>0</v>
      </c>
      <c r="BG38" s="342">
        <f t="shared" si="23"/>
        <v>0</v>
      </c>
      <c r="BH38" s="350"/>
      <c r="BI38" s="352">
        <f>38.3*0</f>
        <v>0</v>
      </c>
      <c r="BJ38" s="349"/>
      <c r="BK38" s="348">
        <f t="shared" si="24"/>
        <v>0</v>
      </c>
      <c r="BL38" s="342">
        <f t="shared" si="25"/>
        <v>0</v>
      </c>
      <c r="BM38" s="345">
        <f t="shared" si="26"/>
        <v>0</v>
      </c>
      <c r="BN38" s="345">
        <f t="shared" si="27"/>
        <v>-40</v>
      </c>
      <c r="BO38" s="348">
        <f t="shared" si="28"/>
        <v>38.299999999999997</v>
      </c>
      <c r="BP38" s="348">
        <f t="shared" si="0"/>
        <v>38.299999999999997</v>
      </c>
      <c r="BQ38" s="355" t="s">
        <v>165</v>
      </c>
      <c r="BR38" s="256"/>
      <c r="BS38" s="257"/>
      <c r="BT38" s="257" t="str">
        <f t="shared" si="29"/>
        <v/>
      </c>
      <c r="BU38" s="257" t="str">
        <f t="shared" si="30"/>
        <v/>
      </c>
      <c r="BV38" s="257" t="str">
        <f t="shared" si="31"/>
        <v/>
      </c>
      <c r="BW38" s="257" t="str">
        <f t="shared" si="32"/>
        <v/>
      </c>
      <c r="BX38" s="258">
        <f t="shared" si="39"/>
        <v>0</v>
      </c>
      <c r="BY38" s="256" t="s">
        <v>23</v>
      </c>
      <c r="BZ38" s="329">
        <f t="shared" si="34"/>
        <v>38.299999999999997</v>
      </c>
      <c r="CA38" s="329">
        <f t="shared" si="1"/>
        <v>38.299999999999997</v>
      </c>
      <c r="CB38" s="329" t="str">
        <f t="shared" si="2"/>
        <v/>
      </c>
      <c r="CC38" s="329" t="str">
        <f t="shared" si="3"/>
        <v/>
      </c>
      <c r="CD38" s="329" t="str">
        <f t="shared" si="4"/>
        <v/>
      </c>
      <c r="CE38" s="258">
        <f t="shared" si="35"/>
        <v>38.299999999999997</v>
      </c>
      <c r="CF38" s="259">
        <f t="shared" si="36"/>
        <v>0</v>
      </c>
      <c r="CG38" s="260"/>
      <c r="CH38" s="260"/>
      <c r="CI38" s="260"/>
    </row>
    <row r="39" spans="1:87" s="195" customFormat="1" ht="12.75" customHeight="1" x14ac:dyDescent="0.2">
      <c r="A39" s="196" t="s">
        <v>140</v>
      </c>
      <c r="B39" s="195" t="s">
        <v>145</v>
      </c>
      <c r="C39" s="332">
        <v>31</v>
      </c>
      <c r="D39" s="333" t="s">
        <v>61</v>
      </c>
      <c r="E39" s="334" t="s">
        <v>126</v>
      </c>
      <c r="F39" s="49" t="s">
        <v>109</v>
      </c>
      <c r="G39" s="335" t="s">
        <v>180</v>
      </c>
      <c r="H39" s="336" t="s">
        <v>65</v>
      </c>
      <c r="I39" s="337" t="s">
        <v>147</v>
      </c>
      <c r="J39" s="50">
        <v>0</v>
      </c>
      <c r="K39" s="51">
        <v>0</v>
      </c>
      <c r="L39" s="51">
        <v>0</v>
      </c>
      <c r="M39" s="51">
        <v>0</v>
      </c>
      <c r="N39" s="51">
        <v>0</v>
      </c>
      <c r="O39" s="52">
        <f t="shared" si="5"/>
        <v>0</v>
      </c>
      <c r="P39" s="51">
        <v>0</v>
      </c>
      <c r="Q39" s="51">
        <v>0</v>
      </c>
      <c r="R39" s="51">
        <v>0</v>
      </c>
      <c r="S39" s="51">
        <v>0</v>
      </c>
      <c r="T39" s="52">
        <f t="shared" si="6"/>
        <v>0</v>
      </c>
      <c r="U39" s="86">
        <f t="shared" si="7"/>
        <v>0</v>
      </c>
      <c r="V39" s="338" t="s">
        <v>148</v>
      </c>
      <c r="W39" s="339">
        <v>4.0819999999999999</v>
      </c>
      <c r="X39" s="339"/>
      <c r="Y39" s="339"/>
      <c r="Z39" s="340">
        <f t="shared" si="8"/>
        <v>4.0819999999999999</v>
      </c>
      <c r="AA39" s="341">
        <f t="shared" si="9"/>
        <v>4.0819999999999999</v>
      </c>
      <c r="AB39" s="341"/>
      <c r="AC39" s="341"/>
      <c r="AD39" s="341"/>
      <c r="AE39" s="340">
        <f t="shared" si="10"/>
        <v>0</v>
      </c>
      <c r="AF39" s="341">
        <f t="shared" si="11"/>
        <v>0</v>
      </c>
      <c r="AG39" s="342"/>
      <c r="AH39" s="342"/>
      <c r="AI39" s="343"/>
      <c r="AJ39" s="340">
        <f t="shared" si="12"/>
        <v>0</v>
      </c>
      <c r="AK39" s="342">
        <f t="shared" si="13"/>
        <v>0</v>
      </c>
      <c r="AL39" s="55"/>
      <c r="AM39" s="55"/>
      <c r="AN39" s="55"/>
      <c r="AO39" s="54">
        <f t="shared" si="14"/>
        <v>0</v>
      </c>
      <c r="AP39" s="344">
        <f t="shared" si="15"/>
        <v>0</v>
      </c>
      <c r="AQ39" s="345">
        <f t="shared" si="16"/>
        <v>4.0819999999999999</v>
      </c>
      <c r="AR39" s="345">
        <f t="shared" si="17"/>
        <v>4.0819999999999999</v>
      </c>
      <c r="AS39" s="342"/>
      <c r="AT39" s="342"/>
      <c r="AU39" s="346">
        <f>4.1*0</f>
        <v>0</v>
      </c>
      <c r="AV39" s="347">
        <f t="shared" si="18"/>
        <v>0</v>
      </c>
      <c r="AW39" s="342">
        <f t="shared" si="19"/>
        <v>0</v>
      </c>
      <c r="AX39" s="342"/>
      <c r="AY39" s="342">
        <v>5.8650000000000002</v>
      </c>
      <c r="AZ39" s="344"/>
      <c r="BA39" s="348">
        <f t="shared" si="20"/>
        <v>5.8650000000000002</v>
      </c>
      <c r="BB39" s="342">
        <f t="shared" si="21"/>
        <v>5.8650000000000002</v>
      </c>
      <c r="BC39" s="342"/>
      <c r="BD39" s="342"/>
      <c r="BE39" s="349"/>
      <c r="BF39" s="348">
        <f t="shared" si="22"/>
        <v>0</v>
      </c>
      <c r="BG39" s="342">
        <f t="shared" si="23"/>
        <v>0</v>
      </c>
      <c r="BH39" s="350"/>
      <c r="BI39" s="350"/>
      <c r="BJ39" s="349"/>
      <c r="BK39" s="348">
        <f t="shared" si="24"/>
        <v>0</v>
      </c>
      <c r="BL39" s="342">
        <f t="shared" si="25"/>
        <v>0</v>
      </c>
      <c r="BM39" s="345">
        <f t="shared" si="26"/>
        <v>5.8650000000000002</v>
      </c>
      <c r="BN39" s="345">
        <f t="shared" si="27"/>
        <v>5.8650000000000002</v>
      </c>
      <c r="BO39" s="359">
        <f>(J39+AQ39-BM39)*0</f>
        <v>0</v>
      </c>
      <c r="BP39" s="348">
        <f t="shared" si="0"/>
        <v>0</v>
      </c>
      <c r="BQ39" s="356" t="s">
        <v>68</v>
      </c>
      <c r="BR39" s="256"/>
      <c r="BS39" s="257"/>
      <c r="BT39" s="257" t="str">
        <f t="shared" si="29"/>
        <v/>
      </c>
      <c r="BU39" s="257" t="str">
        <f t="shared" si="30"/>
        <v/>
      </c>
      <c r="BV39" s="257" t="str">
        <f t="shared" si="31"/>
        <v/>
      </c>
      <c r="BW39" s="257" t="str">
        <f t="shared" si="32"/>
        <v/>
      </c>
      <c r="BX39" s="258">
        <f t="shared" si="39"/>
        <v>0</v>
      </c>
      <c r="BY39" s="256" t="s">
        <v>23</v>
      </c>
      <c r="BZ39" s="329">
        <f t="shared" si="34"/>
        <v>0</v>
      </c>
      <c r="CA39" s="329">
        <f t="shared" si="1"/>
        <v>0</v>
      </c>
      <c r="CB39" s="329" t="str">
        <f t="shared" si="2"/>
        <v/>
      </c>
      <c r="CC39" s="329" t="str">
        <f t="shared" si="3"/>
        <v/>
      </c>
      <c r="CD39" s="329" t="str">
        <f t="shared" si="4"/>
        <v/>
      </c>
      <c r="CE39" s="258">
        <f t="shared" si="35"/>
        <v>0</v>
      </c>
      <c r="CF39" s="259">
        <f t="shared" si="36"/>
        <v>0</v>
      </c>
      <c r="CG39" s="260"/>
      <c r="CH39" s="260"/>
      <c r="CI39" s="260"/>
    </row>
    <row r="40" spans="1:87" s="195" customFormat="1" ht="12.75" customHeight="1" x14ac:dyDescent="0.2">
      <c r="A40" s="196" t="s">
        <v>140</v>
      </c>
      <c r="B40" s="195" t="s">
        <v>145</v>
      </c>
      <c r="C40" s="332">
        <v>32</v>
      </c>
      <c r="D40" s="333" t="s">
        <v>61</v>
      </c>
      <c r="E40" s="334" t="s">
        <v>126</v>
      </c>
      <c r="F40" s="49" t="s">
        <v>109</v>
      </c>
      <c r="G40" s="335" t="s">
        <v>181</v>
      </c>
      <c r="H40" s="336" t="s">
        <v>65</v>
      </c>
      <c r="I40" s="337" t="s">
        <v>147</v>
      </c>
      <c r="J40" s="50">
        <v>0</v>
      </c>
      <c r="K40" s="51">
        <v>0</v>
      </c>
      <c r="L40" s="51">
        <v>0</v>
      </c>
      <c r="M40" s="51">
        <v>0</v>
      </c>
      <c r="N40" s="51">
        <v>0</v>
      </c>
      <c r="O40" s="52">
        <f t="shared" si="5"/>
        <v>0</v>
      </c>
      <c r="P40" s="51">
        <v>0</v>
      </c>
      <c r="Q40" s="51">
        <v>0</v>
      </c>
      <c r="R40" s="51">
        <v>0</v>
      </c>
      <c r="S40" s="51">
        <v>0</v>
      </c>
      <c r="T40" s="52">
        <f t="shared" si="6"/>
        <v>0</v>
      </c>
      <c r="U40" s="51">
        <f t="shared" si="7"/>
        <v>0</v>
      </c>
      <c r="V40" s="338" t="s">
        <v>148</v>
      </c>
      <c r="W40" s="339"/>
      <c r="X40" s="339"/>
      <c r="Y40" s="339">
        <v>14.8</v>
      </c>
      <c r="Z40" s="340">
        <f t="shared" si="8"/>
        <v>14.8</v>
      </c>
      <c r="AA40" s="341">
        <f t="shared" si="9"/>
        <v>14.8</v>
      </c>
      <c r="AB40" s="341"/>
      <c r="AC40" s="341"/>
      <c r="AD40" s="341"/>
      <c r="AE40" s="340">
        <f t="shared" si="10"/>
        <v>0</v>
      </c>
      <c r="AF40" s="341">
        <f t="shared" si="11"/>
        <v>0</v>
      </c>
      <c r="AG40" s="342"/>
      <c r="AH40" s="342"/>
      <c r="AI40" s="343"/>
      <c r="AJ40" s="340">
        <f t="shared" si="12"/>
        <v>0</v>
      </c>
      <c r="AK40" s="342">
        <f t="shared" si="13"/>
        <v>0</v>
      </c>
      <c r="AL40" s="55"/>
      <c r="AM40" s="55"/>
      <c r="AN40" s="55"/>
      <c r="AO40" s="54">
        <f t="shared" si="14"/>
        <v>0</v>
      </c>
      <c r="AP40" s="344">
        <f t="shared" si="15"/>
        <v>0</v>
      </c>
      <c r="AQ40" s="345">
        <f t="shared" si="16"/>
        <v>14.8</v>
      </c>
      <c r="AR40" s="345">
        <f t="shared" si="17"/>
        <v>14.8</v>
      </c>
      <c r="AS40" s="342"/>
      <c r="AT40" s="342"/>
      <c r="AU40" s="346"/>
      <c r="AV40" s="347">
        <f t="shared" si="18"/>
        <v>0</v>
      </c>
      <c r="AW40" s="342">
        <f t="shared" si="19"/>
        <v>0</v>
      </c>
      <c r="AX40" s="342">
        <f>14.8*0</f>
        <v>0</v>
      </c>
      <c r="AY40" s="342"/>
      <c r="AZ40" s="344"/>
      <c r="BA40" s="348">
        <f t="shared" si="20"/>
        <v>0</v>
      </c>
      <c r="BB40" s="342">
        <f t="shared" si="21"/>
        <v>0</v>
      </c>
      <c r="BC40" s="342"/>
      <c r="BD40" s="342"/>
      <c r="BE40" s="349"/>
      <c r="BF40" s="348">
        <f t="shared" si="22"/>
        <v>0</v>
      </c>
      <c r="BG40" s="342">
        <f t="shared" si="23"/>
        <v>0</v>
      </c>
      <c r="BH40" s="350"/>
      <c r="BI40" s="350"/>
      <c r="BJ40" s="349">
        <v>14.8</v>
      </c>
      <c r="BK40" s="348">
        <f t="shared" si="24"/>
        <v>14.8</v>
      </c>
      <c r="BL40" s="342">
        <f t="shared" si="25"/>
        <v>14.8</v>
      </c>
      <c r="BM40" s="345">
        <f t="shared" si="26"/>
        <v>14.8</v>
      </c>
      <c r="BN40" s="345">
        <f t="shared" si="27"/>
        <v>14.8</v>
      </c>
      <c r="BO40" s="348">
        <f t="shared" si="28"/>
        <v>0</v>
      </c>
      <c r="BP40" s="348">
        <f t="shared" si="0"/>
        <v>0</v>
      </c>
      <c r="BQ40" s="356" t="s">
        <v>68</v>
      </c>
      <c r="BR40" s="256"/>
      <c r="BS40" s="257"/>
      <c r="BT40" s="257" t="str">
        <f t="shared" si="29"/>
        <v/>
      </c>
      <c r="BU40" s="257" t="str">
        <f t="shared" si="30"/>
        <v/>
      </c>
      <c r="BV40" s="257" t="str">
        <f t="shared" si="31"/>
        <v/>
      </c>
      <c r="BW40" s="257" t="str">
        <f t="shared" si="32"/>
        <v/>
      </c>
      <c r="BX40" s="258">
        <f t="shared" si="39"/>
        <v>0</v>
      </c>
      <c r="BY40" s="256" t="s">
        <v>23</v>
      </c>
      <c r="BZ40" s="329">
        <f t="shared" si="34"/>
        <v>0</v>
      </c>
      <c r="CA40" s="329">
        <f t="shared" si="1"/>
        <v>0</v>
      </c>
      <c r="CB40" s="329" t="str">
        <f t="shared" si="2"/>
        <v/>
      </c>
      <c r="CC40" s="329" t="str">
        <f t="shared" si="3"/>
        <v/>
      </c>
      <c r="CD40" s="329" t="str">
        <f t="shared" si="4"/>
        <v/>
      </c>
      <c r="CE40" s="258">
        <f t="shared" si="35"/>
        <v>0</v>
      </c>
      <c r="CF40" s="259">
        <f t="shared" si="36"/>
        <v>0</v>
      </c>
      <c r="CG40" s="260"/>
      <c r="CH40" s="260"/>
      <c r="CI40" s="260"/>
    </row>
    <row r="41" spans="1:87" s="195" customFormat="1" ht="12.75" customHeight="1" x14ac:dyDescent="0.2">
      <c r="A41" s="196" t="s">
        <v>140</v>
      </c>
      <c r="B41" s="195" t="s">
        <v>145</v>
      </c>
      <c r="C41" s="332">
        <v>33</v>
      </c>
      <c r="D41" s="333" t="s">
        <v>61</v>
      </c>
      <c r="E41" s="334" t="s">
        <v>126</v>
      </c>
      <c r="F41" s="49" t="s">
        <v>109</v>
      </c>
      <c r="G41" s="353" t="s">
        <v>182</v>
      </c>
      <c r="H41" s="336" t="s">
        <v>65</v>
      </c>
      <c r="I41" s="337" t="s">
        <v>147</v>
      </c>
      <c r="J41" s="50">
        <v>0</v>
      </c>
      <c r="K41" s="51">
        <v>0</v>
      </c>
      <c r="L41" s="51">
        <v>0</v>
      </c>
      <c r="M41" s="51">
        <v>0</v>
      </c>
      <c r="N41" s="51">
        <v>0</v>
      </c>
      <c r="O41" s="52">
        <f t="shared" si="5"/>
        <v>0</v>
      </c>
      <c r="P41" s="51">
        <v>0</v>
      </c>
      <c r="Q41" s="51">
        <v>0</v>
      </c>
      <c r="R41" s="51">
        <v>0</v>
      </c>
      <c r="S41" s="51">
        <v>0</v>
      </c>
      <c r="T41" s="52">
        <f t="shared" si="6"/>
        <v>0</v>
      </c>
      <c r="U41" s="51">
        <f t="shared" si="7"/>
        <v>0</v>
      </c>
      <c r="V41" s="338" t="s">
        <v>148</v>
      </c>
      <c r="W41" s="339"/>
      <c r="X41" s="339"/>
      <c r="Y41" s="339"/>
      <c r="Z41" s="340">
        <f t="shared" si="8"/>
        <v>0</v>
      </c>
      <c r="AA41" s="341">
        <f t="shared" si="9"/>
        <v>0</v>
      </c>
      <c r="AB41" s="341"/>
      <c r="AC41" s="341"/>
      <c r="AD41" s="341">
        <f>45*0</f>
        <v>0</v>
      </c>
      <c r="AE41" s="340">
        <f t="shared" si="10"/>
        <v>0</v>
      </c>
      <c r="AF41" s="341">
        <f t="shared" si="11"/>
        <v>0</v>
      </c>
      <c r="AG41" s="342"/>
      <c r="AH41" s="342"/>
      <c r="AI41" s="354">
        <f>45*0</f>
        <v>0</v>
      </c>
      <c r="AJ41" s="340">
        <f t="shared" si="12"/>
        <v>0</v>
      </c>
      <c r="AK41" s="342">
        <f t="shared" si="13"/>
        <v>0</v>
      </c>
      <c r="AL41" s="53"/>
      <c r="AM41" s="55">
        <v>45</v>
      </c>
      <c r="AN41" s="53"/>
      <c r="AO41" s="54">
        <f t="shared" si="14"/>
        <v>45</v>
      </c>
      <c r="AP41" s="344">
        <f t="shared" si="15"/>
        <v>45</v>
      </c>
      <c r="AQ41" s="345">
        <f t="shared" si="16"/>
        <v>45</v>
      </c>
      <c r="AR41" s="345">
        <f t="shared" si="17"/>
        <v>45</v>
      </c>
      <c r="AS41" s="342"/>
      <c r="AT41" s="342"/>
      <c r="AU41" s="346"/>
      <c r="AV41" s="347">
        <f t="shared" si="18"/>
        <v>0</v>
      </c>
      <c r="AW41" s="342">
        <f t="shared" si="19"/>
        <v>0</v>
      </c>
      <c r="AX41" s="342"/>
      <c r="AY41" s="342">
        <f>45*0</f>
        <v>0</v>
      </c>
      <c r="AZ41" s="344"/>
      <c r="BA41" s="348">
        <f t="shared" si="20"/>
        <v>0</v>
      </c>
      <c r="BB41" s="342">
        <f t="shared" si="21"/>
        <v>0</v>
      </c>
      <c r="BC41" s="342"/>
      <c r="BD41" s="342"/>
      <c r="BE41" s="349"/>
      <c r="BF41" s="348">
        <f t="shared" si="22"/>
        <v>0</v>
      </c>
      <c r="BG41" s="342">
        <f t="shared" si="23"/>
        <v>0</v>
      </c>
      <c r="BH41" s="350"/>
      <c r="BI41" s="352">
        <f>45-29</f>
        <v>16</v>
      </c>
      <c r="BJ41" s="349"/>
      <c r="BK41" s="348">
        <f t="shared" si="24"/>
        <v>16</v>
      </c>
      <c r="BL41" s="342">
        <f t="shared" si="25"/>
        <v>16</v>
      </c>
      <c r="BM41" s="345">
        <f t="shared" si="26"/>
        <v>16</v>
      </c>
      <c r="BN41" s="345">
        <f t="shared" si="27"/>
        <v>16</v>
      </c>
      <c r="BO41" s="348">
        <f t="shared" si="28"/>
        <v>29</v>
      </c>
      <c r="BP41" s="348">
        <f t="shared" si="0"/>
        <v>29</v>
      </c>
      <c r="BQ41" s="356" t="s">
        <v>68</v>
      </c>
      <c r="BR41" s="256"/>
      <c r="BS41" s="257"/>
      <c r="BT41" s="257" t="str">
        <f t="shared" si="29"/>
        <v/>
      </c>
      <c r="BU41" s="257" t="str">
        <f t="shared" si="30"/>
        <v/>
      </c>
      <c r="BV41" s="257" t="str">
        <f t="shared" si="31"/>
        <v/>
      </c>
      <c r="BW41" s="257" t="str">
        <f t="shared" si="32"/>
        <v/>
      </c>
      <c r="BX41" s="258">
        <f t="shared" si="39"/>
        <v>0</v>
      </c>
      <c r="BY41" s="256" t="s">
        <v>23</v>
      </c>
      <c r="BZ41" s="329">
        <f t="shared" si="34"/>
        <v>29</v>
      </c>
      <c r="CA41" s="329">
        <f t="shared" si="1"/>
        <v>29</v>
      </c>
      <c r="CB41" s="329" t="str">
        <f t="shared" si="2"/>
        <v/>
      </c>
      <c r="CC41" s="329" t="str">
        <f t="shared" si="3"/>
        <v/>
      </c>
      <c r="CD41" s="329" t="str">
        <f t="shared" si="4"/>
        <v/>
      </c>
      <c r="CE41" s="258">
        <f t="shared" si="35"/>
        <v>29</v>
      </c>
      <c r="CF41" s="259">
        <f t="shared" si="36"/>
        <v>0</v>
      </c>
      <c r="CG41" s="260"/>
      <c r="CH41" s="260"/>
      <c r="CI41" s="260"/>
    </row>
    <row r="42" spans="1:87" s="195" customFormat="1" ht="12.75" customHeight="1" x14ac:dyDescent="0.2">
      <c r="A42" s="196" t="s">
        <v>140</v>
      </c>
      <c r="B42" s="195" t="s">
        <v>145</v>
      </c>
      <c r="C42" s="332">
        <v>34</v>
      </c>
      <c r="D42" s="333" t="s">
        <v>61</v>
      </c>
      <c r="E42" s="334" t="s">
        <v>126</v>
      </c>
      <c r="F42" s="49" t="s">
        <v>109</v>
      </c>
      <c r="G42" s="353" t="s">
        <v>183</v>
      </c>
      <c r="H42" s="336" t="s">
        <v>65</v>
      </c>
      <c r="I42" s="337" t="s">
        <v>147</v>
      </c>
      <c r="J42" s="50">
        <v>0</v>
      </c>
      <c r="K42" s="51">
        <v>0</v>
      </c>
      <c r="L42" s="51">
        <v>0</v>
      </c>
      <c r="M42" s="51">
        <v>0</v>
      </c>
      <c r="N42" s="51">
        <v>0</v>
      </c>
      <c r="O42" s="52">
        <f t="shared" si="5"/>
        <v>0</v>
      </c>
      <c r="P42" s="51">
        <v>0</v>
      </c>
      <c r="Q42" s="51">
        <v>0</v>
      </c>
      <c r="R42" s="51">
        <v>0</v>
      </c>
      <c r="S42" s="51">
        <v>0</v>
      </c>
      <c r="T42" s="52">
        <f t="shared" si="6"/>
        <v>0</v>
      </c>
      <c r="U42" s="51">
        <f t="shared" si="7"/>
        <v>0</v>
      </c>
      <c r="V42" s="338" t="s">
        <v>148</v>
      </c>
      <c r="W42" s="339"/>
      <c r="X42" s="339"/>
      <c r="Y42" s="339"/>
      <c r="Z42" s="340">
        <f t="shared" si="8"/>
        <v>0</v>
      </c>
      <c r="AA42" s="341">
        <f t="shared" si="9"/>
        <v>0</v>
      </c>
      <c r="AB42" s="341">
        <f>10*0</f>
        <v>0</v>
      </c>
      <c r="AC42" s="341"/>
      <c r="AD42" s="341"/>
      <c r="AE42" s="340">
        <f t="shared" si="10"/>
        <v>0</v>
      </c>
      <c r="AF42" s="341">
        <f t="shared" si="11"/>
        <v>0</v>
      </c>
      <c r="AG42" s="342">
        <f>10*0</f>
        <v>0</v>
      </c>
      <c r="AH42" s="342"/>
      <c r="AI42" s="343"/>
      <c r="AJ42" s="340">
        <f t="shared" si="12"/>
        <v>0</v>
      </c>
      <c r="AK42" s="342">
        <f t="shared" si="13"/>
        <v>0</v>
      </c>
      <c r="AL42" s="53"/>
      <c r="AM42" s="55">
        <v>10</v>
      </c>
      <c r="AN42" s="53"/>
      <c r="AO42" s="54">
        <f t="shared" si="14"/>
        <v>10</v>
      </c>
      <c r="AP42" s="344">
        <f t="shared" si="15"/>
        <v>10</v>
      </c>
      <c r="AQ42" s="345">
        <f t="shared" si="16"/>
        <v>10</v>
      </c>
      <c r="AR42" s="345">
        <f t="shared" si="17"/>
        <v>10</v>
      </c>
      <c r="AS42" s="342"/>
      <c r="AT42" s="342"/>
      <c r="AU42" s="346"/>
      <c r="AV42" s="347">
        <f t="shared" si="18"/>
        <v>0</v>
      </c>
      <c r="AW42" s="342">
        <f t="shared" si="19"/>
        <v>0</v>
      </c>
      <c r="AX42" s="342"/>
      <c r="AY42" s="342">
        <f>10*0</f>
        <v>0</v>
      </c>
      <c r="AZ42" s="344"/>
      <c r="BA42" s="348">
        <f t="shared" si="20"/>
        <v>0</v>
      </c>
      <c r="BB42" s="342">
        <f t="shared" si="21"/>
        <v>0</v>
      </c>
      <c r="BC42" s="342"/>
      <c r="BD42" s="342"/>
      <c r="BE42" s="349"/>
      <c r="BF42" s="348">
        <f t="shared" si="22"/>
        <v>0</v>
      </c>
      <c r="BG42" s="342">
        <f t="shared" si="23"/>
        <v>0</v>
      </c>
      <c r="BH42" s="352">
        <f>10*0</f>
        <v>0</v>
      </c>
      <c r="BI42" s="350"/>
      <c r="BJ42" s="349"/>
      <c r="BK42" s="348">
        <f t="shared" si="24"/>
        <v>0</v>
      </c>
      <c r="BL42" s="342">
        <f t="shared" si="25"/>
        <v>0</v>
      </c>
      <c r="BM42" s="345">
        <f t="shared" si="26"/>
        <v>0</v>
      </c>
      <c r="BN42" s="345">
        <f t="shared" si="27"/>
        <v>0</v>
      </c>
      <c r="BO42" s="348">
        <f t="shared" si="28"/>
        <v>10</v>
      </c>
      <c r="BP42" s="348">
        <f t="shared" si="0"/>
        <v>10</v>
      </c>
      <c r="BQ42" s="356" t="s">
        <v>68</v>
      </c>
      <c r="BR42" s="256"/>
      <c r="BS42" s="257"/>
      <c r="BT42" s="257" t="str">
        <f t="shared" si="29"/>
        <v/>
      </c>
      <c r="BU42" s="257" t="str">
        <f t="shared" si="30"/>
        <v/>
      </c>
      <c r="BV42" s="257" t="str">
        <f t="shared" si="31"/>
        <v/>
      </c>
      <c r="BW42" s="257" t="str">
        <f t="shared" si="32"/>
        <v/>
      </c>
      <c r="BX42" s="258">
        <f t="shared" si="39"/>
        <v>0</v>
      </c>
      <c r="BY42" s="256" t="s">
        <v>23</v>
      </c>
      <c r="BZ42" s="329">
        <f t="shared" si="34"/>
        <v>10</v>
      </c>
      <c r="CA42" s="329">
        <f t="shared" si="1"/>
        <v>10</v>
      </c>
      <c r="CB42" s="329" t="str">
        <f t="shared" si="2"/>
        <v/>
      </c>
      <c r="CC42" s="329" t="str">
        <f t="shared" si="3"/>
        <v/>
      </c>
      <c r="CD42" s="329" t="str">
        <f t="shared" si="4"/>
        <v/>
      </c>
      <c r="CE42" s="258">
        <f t="shared" si="35"/>
        <v>10</v>
      </c>
      <c r="CF42" s="259">
        <f t="shared" si="36"/>
        <v>0</v>
      </c>
      <c r="CG42" s="260"/>
      <c r="CH42" s="260"/>
      <c r="CI42" s="260"/>
    </row>
    <row r="43" spans="1:87" s="195" customFormat="1" ht="12.75" customHeight="1" x14ac:dyDescent="0.2">
      <c r="A43" s="196" t="s">
        <v>140</v>
      </c>
      <c r="B43" s="195" t="s">
        <v>145</v>
      </c>
      <c r="C43" s="332">
        <v>35</v>
      </c>
      <c r="D43" s="333" t="s">
        <v>61</v>
      </c>
      <c r="E43" s="334" t="s">
        <v>126</v>
      </c>
      <c r="F43" s="49" t="s">
        <v>109</v>
      </c>
      <c r="G43" s="335" t="s">
        <v>184</v>
      </c>
      <c r="H43" s="336" t="s">
        <v>65</v>
      </c>
      <c r="I43" s="337" t="s">
        <v>147</v>
      </c>
      <c r="J43" s="50">
        <v>0</v>
      </c>
      <c r="K43" s="51">
        <v>0</v>
      </c>
      <c r="L43" s="51">
        <v>0</v>
      </c>
      <c r="M43" s="51">
        <v>0</v>
      </c>
      <c r="N43" s="51">
        <v>0</v>
      </c>
      <c r="O43" s="52">
        <f t="shared" si="5"/>
        <v>0</v>
      </c>
      <c r="P43" s="51">
        <v>0</v>
      </c>
      <c r="Q43" s="51">
        <v>0</v>
      </c>
      <c r="R43" s="51">
        <v>0</v>
      </c>
      <c r="S43" s="51">
        <v>0</v>
      </c>
      <c r="T43" s="52">
        <f t="shared" si="6"/>
        <v>0</v>
      </c>
      <c r="U43" s="51">
        <f t="shared" si="7"/>
        <v>0</v>
      </c>
      <c r="V43" s="338" t="s">
        <v>148</v>
      </c>
      <c r="W43" s="339"/>
      <c r="X43" s="339"/>
      <c r="Y43" s="339"/>
      <c r="Z43" s="340">
        <f t="shared" si="8"/>
        <v>0</v>
      </c>
      <c r="AA43" s="341">
        <f t="shared" si="9"/>
        <v>0</v>
      </c>
      <c r="AB43" s="341"/>
      <c r="AC43" s="341"/>
      <c r="AD43" s="341">
        <v>2.992</v>
      </c>
      <c r="AE43" s="340">
        <f t="shared" si="10"/>
        <v>2.992</v>
      </c>
      <c r="AF43" s="341">
        <f t="shared" si="11"/>
        <v>2.992</v>
      </c>
      <c r="AG43" s="342"/>
      <c r="AH43" s="342"/>
      <c r="AI43" s="343"/>
      <c r="AJ43" s="340">
        <f t="shared" si="12"/>
        <v>0</v>
      </c>
      <c r="AK43" s="342">
        <f t="shared" si="13"/>
        <v>0</v>
      </c>
      <c r="AL43" s="53"/>
      <c r="AM43" s="53"/>
      <c r="AN43" s="53"/>
      <c r="AO43" s="54">
        <f t="shared" si="14"/>
        <v>0</v>
      </c>
      <c r="AP43" s="344">
        <f t="shared" si="15"/>
        <v>0</v>
      </c>
      <c r="AQ43" s="345">
        <f t="shared" si="16"/>
        <v>2.992</v>
      </c>
      <c r="AR43" s="345">
        <f t="shared" si="17"/>
        <v>2.992</v>
      </c>
      <c r="AS43" s="342"/>
      <c r="AT43" s="342"/>
      <c r="AU43" s="346"/>
      <c r="AV43" s="347">
        <f t="shared" si="18"/>
        <v>0</v>
      </c>
      <c r="AW43" s="342">
        <f t="shared" si="19"/>
        <v>0</v>
      </c>
      <c r="AX43" s="342"/>
      <c r="AY43" s="342"/>
      <c r="AZ43" s="342">
        <v>2.992</v>
      </c>
      <c r="BA43" s="348">
        <f t="shared" si="20"/>
        <v>2.992</v>
      </c>
      <c r="BB43" s="342">
        <f t="shared" si="21"/>
        <v>2.992</v>
      </c>
      <c r="BC43" s="342"/>
      <c r="BD43" s="342"/>
      <c r="BE43" s="349"/>
      <c r="BF43" s="348">
        <f t="shared" si="22"/>
        <v>0</v>
      </c>
      <c r="BG43" s="342">
        <f t="shared" si="23"/>
        <v>0</v>
      </c>
      <c r="BH43" s="350"/>
      <c r="BI43" s="350"/>
      <c r="BJ43" s="349"/>
      <c r="BK43" s="348">
        <f t="shared" si="24"/>
        <v>0</v>
      </c>
      <c r="BL43" s="342">
        <f t="shared" si="25"/>
        <v>0</v>
      </c>
      <c r="BM43" s="345">
        <f t="shared" si="26"/>
        <v>2.992</v>
      </c>
      <c r="BN43" s="345">
        <f t="shared" si="27"/>
        <v>2.992</v>
      </c>
      <c r="BO43" s="348">
        <f t="shared" si="28"/>
        <v>0</v>
      </c>
      <c r="BP43" s="348">
        <f t="shared" si="0"/>
        <v>0</v>
      </c>
      <c r="BQ43" s="356" t="s">
        <v>68</v>
      </c>
      <c r="BR43" s="256"/>
      <c r="BS43" s="257"/>
      <c r="BT43" s="257" t="str">
        <f t="shared" si="29"/>
        <v/>
      </c>
      <c r="BU43" s="257" t="str">
        <f t="shared" si="30"/>
        <v/>
      </c>
      <c r="BV43" s="257" t="str">
        <f t="shared" si="31"/>
        <v/>
      </c>
      <c r="BW43" s="257" t="str">
        <f t="shared" si="32"/>
        <v/>
      </c>
      <c r="BX43" s="258">
        <f t="shared" si="39"/>
        <v>0</v>
      </c>
      <c r="BY43" s="256" t="s">
        <v>23</v>
      </c>
      <c r="BZ43" s="329">
        <f t="shared" si="34"/>
        <v>0</v>
      </c>
      <c r="CA43" s="329">
        <f t="shared" si="1"/>
        <v>0</v>
      </c>
      <c r="CB43" s="329" t="str">
        <f t="shared" si="2"/>
        <v/>
      </c>
      <c r="CC43" s="329" t="str">
        <f t="shared" si="3"/>
        <v/>
      </c>
      <c r="CD43" s="329" t="str">
        <f t="shared" si="4"/>
        <v/>
      </c>
      <c r="CE43" s="258">
        <f t="shared" si="35"/>
        <v>0</v>
      </c>
      <c r="CF43" s="259">
        <f t="shared" si="36"/>
        <v>0</v>
      </c>
      <c r="CG43" s="260"/>
      <c r="CH43" s="260"/>
      <c r="CI43" s="260"/>
    </row>
    <row r="44" spans="1:87" s="195" customFormat="1" ht="12.75" customHeight="1" x14ac:dyDescent="0.2">
      <c r="A44" s="196" t="s">
        <v>140</v>
      </c>
      <c r="B44" s="195" t="s">
        <v>145</v>
      </c>
      <c r="C44" s="332">
        <v>36</v>
      </c>
      <c r="D44" s="333" t="s">
        <v>61</v>
      </c>
      <c r="E44" s="334" t="s">
        <v>126</v>
      </c>
      <c r="F44" s="49" t="s">
        <v>109</v>
      </c>
      <c r="G44" s="335" t="s">
        <v>185</v>
      </c>
      <c r="H44" s="336" t="s">
        <v>65</v>
      </c>
      <c r="I44" s="337" t="s">
        <v>147</v>
      </c>
      <c r="J44" s="50">
        <v>0</v>
      </c>
      <c r="K44" s="51">
        <v>0</v>
      </c>
      <c r="L44" s="51">
        <v>0</v>
      </c>
      <c r="M44" s="51">
        <v>0</v>
      </c>
      <c r="N44" s="51">
        <v>0</v>
      </c>
      <c r="O44" s="52">
        <f t="shared" ref="O44:O47" si="40">SUM(K44:N44)</f>
        <v>0</v>
      </c>
      <c r="P44" s="51">
        <v>0</v>
      </c>
      <c r="Q44" s="51">
        <v>0</v>
      </c>
      <c r="R44" s="51">
        <v>0</v>
      </c>
      <c r="S44" s="51">
        <v>0</v>
      </c>
      <c r="T44" s="52">
        <f t="shared" si="6"/>
        <v>0</v>
      </c>
      <c r="U44" s="51">
        <f t="shared" si="7"/>
        <v>0</v>
      </c>
      <c r="V44" s="338" t="s">
        <v>148</v>
      </c>
      <c r="W44" s="339"/>
      <c r="X44" s="339"/>
      <c r="Y44" s="339"/>
      <c r="Z44" s="340">
        <f t="shared" si="8"/>
        <v>0</v>
      </c>
      <c r="AA44" s="341">
        <f t="shared" si="9"/>
        <v>0</v>
      </c>
      <c r="AB44" s="341"/>
      <c r="AC44" s="341"/>
      <c r="AD44" s="341"/>
      <c r="AE44" s="340">
        <f t="shared" si="10"/>
        <v>0</v>
      </c>
      <c r="AF44" s="341">
        <f t="shared" si="11"/>
        <v>0</v>
      </c>
      <c r="AG44" s="332"/>
      <c r="AH44" s="342"/>
      <c r="AI44" s="343"/>
      <c r="AJ44" s="340">
        <f t="shared" si="12"/>
        <v>0</v>
      </c>
      <c r="AK44" s="342">
        <f t="shared" si="13"/>
        <v>0</v>
      </c>
      <c r="AL44" s="53"/>
      <c r="AM44" s="53"/>
      <c r="AN44" s="53"/>
      <c r="AO44" s="54">
        <f t="shared" si="14"/>
        <v>0</v>
      </c>
      <c r="AP44" s="344">
        <f t="shared" si="15"/>
        <v>0</v>
      </c>
      <c r="AQ44" s="345">
        <f t="shared" si="16"/>
        <v>0</v>
      </c>
      <c r="AR44" s="345">
        <f t="shared" si="17"/>
        <v>0</v>
      </c>
      <c r="AS44" s="342"/>
      <c r="AT44" s="342"/>
      <c r="AU44" s="346"/>
      <c r="AV44" s="347">
        <f t="shared" si="18"/>
        <v>0</v>
      </c>
      <c r="AW44" s="342">
        <f t="shared" si="19"/>
        <v>0</v>
      </c>
      <c r="AX44" s="342"/>
      <c r="AY44" s="342"/>
      <c r="AZ44" s="342"/>
      <c r="BA44" s="348">
        <f t="shared" si="20"/>
        <v>0</v>
      </c>
      <c r="BB44" s="342">
        <f t="shared" si="21"/>
        <v>0</v>
      </c>
      <c r="BC44" s="342"/>
      <c r="BD44" s="342">
        <v>2.34</v>
      </c>
      <c r="BE44" s="349"/>
      <c r="BF44" s="348">
        <f t="shared" si="22"/>
        <v>2.34</v>
      </c>
      <c r="BG44" s="342">
        <f t="shared" si="23"/>
        <v>2.34</v>
      </c>
      <c r="BH44" s="350"/>
      <c r="BI44" s="350"/>
      <c r="BJ44" s="349"/>
      <c r="BK44" s="348">
        <f t="shared" si="24"/>
        <v>0</v>
      </c>
      <c r="BL44" s="342">
        <f t="shared" si="25"/>
        <v>0</v>
      </c>
      <c r="BM44" s="345">
        <f t="shared" si="26"/>
        <v>2.34</v>
      </c>
      <c r="BN44" s="345">
        <f t="shared" si="27"/>
        <v>2.34</v>
      </c>
      <c r="BO44" s="359">
        <f>(J44+AQ44-BM44)*0</f>
        <v>0</v>
      </c>
      <c r="BP44" s="348">
        <f t="shared" si="0"/>
        <v>0</v>
      </c>
      <c r="BQ44" s="356" t="s">
        <v>68</v>
      </c>
      <c r="BR44" s="256"/>
      <c r="BS44" s="257"/>
      <c r="BT44" s="257" t="str">
        <f t="shared" si="29"/>
        <v/>
      </c>
      <c r="BU44" s="257" t="str">
        <f t="shared" si="30"/>
        <v/>
      </c>
      <c r="BV44" s="257" t="str">
        <f t="shared" si="31"/>
        <v/>
      </c>
      <c r="BW44" s="257" t="str">
        <f t="shared" si="32"/>
        <v/>
      </c>
      <c r="BX44" s="258">
        <f t="shared" si="39"/>
        <v>0</v>
      </c>
      <c r="BY44" s="256" t="s">
        <v>23</v>
      </c>
      <c r="BZ44" s="329">
        <f t="shared" si="34"/>
        <v>0</v>
      </c>
      <c r="CA44" s="329">
        <f t="shared" si="1"/>
        <v>0</v>
      </c>
      <c r="CB44" s="329" t="str">
        <f t="shared" si="2"/>
        <v/>
      </c>
      <c r="CC44" s="329" t="str">
        <f t="shared" si="3"/>
        <v/>
      </c>
      <c r="CD44" s="329" t="str">
        <f t="shared" si="4"/>
        <v/>
      </c>
      <c r="CE44" s="258">
        <f t="shared" si="35"/>
        <v>0</v>
      </c>
      <c r="CF44" s="259">
        <f t="shared" si="36"/>
        <v>0</v>
      </c>
      <c r="CG44" s="260"/>
      <c r="CH44" s="260"/>
      <c r="CI44" s="260"/>
    </row>
    <row r="45" spans="1:87" s="195" customFormat="1" ht="12.75" customHeight="1" x14ac:dyDescent="0.2">
      <c r="A45" s="196" t="s">
        <v>140</v>
      </c>
      <c r="B45" s="195" t="s">
        <v>145</v>
      </c>
      <c r="C45" s="332">
        <v>37</v>
      </c>
      <c r="D45" s="333" t="s">
        <v>61</v>
      </c>
      <c r="E45" s="334" t="s">
        <v>126</v>
      </c>
      <c r="F45" s="49" t="s">
        <v>109</v>
      </c>
      <c r="G45" s="335" t="s">
        <v>186</v>
      </c>
      <c r="H45" s="336" t="s">
        <v>65</v>
      </c>
      <c r="I45" s="337" t="s">
        <v>66</v>
      </c>
      <c r="J45" s="50">
        <v>0</v>
      </c>
      <c r="K45" s="51"/>
      <c r="L45" s="51"/>
      <c r="M45" s="51"/>
      <c r="N45" s="51"/>
      <c r="O45" s="52">
        <f t="shared" si="40"/>
        <v>0</v>
      </c>
      <c r="P45" s="51"/>
      <c r="Q45" s="51"/>
      <c r="R45" s="51"/>
      <c r="S45" s="51"/>
      <c r="T45" s="52">
        <f t="shared" si="6"/>
        <v>0</v>
      </c>
      <c r="U45" s="51">
        <f t="shared" si="7"/>
        <v>0</v>
      </c>
      <c r="V45" s="338" t="s">
        <v>148</v>
      </c>
      <c r="W45" s="339"/>
      <c r="X45" s="339"/>
      <c r="Y45" s="339"/>
      <c r="Z45" s="340">
        <f t="shared" si="8"/>
        <v>0</v>
      </c>
      <c r="AA45" s="341">
        <f t="shared" si="9"/>
        <v>0</v>
      </c>
      <c r="AB45" s="341"/>
      <c r="AC45" s="341"/>
      <c r="AD45" s="341"/>
      <c r="AE45" s="340">
        <f t="shared" si="10"/>
        <v>0</v>
      </c>
      <c r="AF45" s="341">
        <f t="shared" si="11"/>
        <v>0</v>
      </c>
      <c r="AG45" s="342">
        <v>7.58</v>
      </c>
      <c r="AH45" s="342"/>
      <c r="AI45" s="343"/>
      <c r="AJ45" s="340">
        <f>SUM(AG45:AI45)</f>
        <v>7.58</v>
      </c>
      <c r="AK45" s="342">
        <f t="shared" si="13"/>
        <v>7.58</v>
      </c>
      <c r="AL45" s="53"/>
      <c r="AM45" s="53"/>
      <c r="AN45" s="53"/>
      <c r="AO45" s="54">
        <f t="shared" si="14"/>
        <v>0</v>
      </c>
      <c r="AP45" s="344">
        <f t="shared" si="15"/>
        <v>0</v>
      </c>
      <c r="AQ45" s="345">
        <f t="shared" si="16"/>
        <v>7.58</v>
      </c>
      <c r="AR45" s="345">
        <f t="shared" si="17"/>
        <v>7.58</v>
      </c>
      <c r="AS45" s="342"/>
      <c r="AT45" s="342"/>
      <c r="AU45" s="346"/>
      <c r="AV45" s="347">
        <f t="shared" si="18"/>
        <v>0</v>
      </c>
      <c r="AW45" s="342">
        <f t="shared" si="19"/>
        <v>0</v>
      </c>
      <c r="AX45" s="342"/>
      <c r="AY45" s="342"/>
      <c r="AZ45" s="344"/>
      <c r="BA45" s="348">
        <f t="shared" si="20"/>
        <v>0</v>
      </c>
      <c r="BB45" s="342">
        <f t="shared" si="21"/>
        <v>0</v>
      </c>
      <c r="BC45" s="342"/>
      <c r="BD45" s="342">
        <v>7.2</v>
      </c>
      <c r="BE45" s="349"/>
      <c r="BF45" s="348">
        <f t="shared" si="22"/>
        <v>7.2</v>
      </c>
      <c r="BG45" s="342">
        <f t="shared" si="23"/>
        <v>7.2</v>
      </c>
      <c r="BH45" s="350"/>
      <c r="BI45" s="350"/>
      <c r="BJ45" s="349"/>
      <c r="BK45" s="348">
        <f t="shared" si="24"/>
        <v>0</v>
      </c>
      <c r="BL45" s="342">
        <f t="shared" si="25"/>
        <v>0</v>
      </c>
      <c r="BM45" s="345">
        <f t="shared" si="26"/>
        <v>7.2</v>
      </c>
      <c r="BN45" s="345">
        <f t="shared" si="27"/>
        <v>7.2</v>
      </c>
      <c r="BO45" s="348">
        <f t="shared" si="28"/>
        <v>0.37999999999999989</v>
      </c>
      <c r="BP45" s="348">
        <f t="shared" si="0"/>
        <v>0.37999999999999989</v>
      </c>
      <c r="BQ45" s="356" t="s">
        <v>68</v>
      </c>
      <c r="BR45" s="256"/>
      <c r="BS45" s="257"/>
      <c r="BT45" s="257" t="str">
        <f t="shared" si="29"/>
        <v/>
      </c>
      <c r="BU45" s="257" t="str">
        <f t="shared" si="30"/>
        <v/>
      </c>
      <c r="BV45" s="257" t="str">
        <f t="shared" si="31"/>
        <v/>
      </c>
      <c r="BW45" s="257" t="str">
        <f t="shared" si="32"/>
        <v/>
      </c>
      <c r="BX45" s="258">
        <f t="shared" si="39"/>
        <v>0</v>
      </c>
      <c r="BY45" s="256" t="s">
        <v>23</v>
      </c>
      <c r="BZ45" s="329">
        <f t="shared" ref="BZ45:BZ47" si="41">BO45</f>
        <v>0.37999999999999989</v>
      </c>
      <c r="CA45" s="329">
        <f t="shared" si="1"/>
        <v>0.37999999999999989</v>
      </c>
      <c r="CB45" s="329" t="str">
        <f t="shared" si="2"/>
        <v/>
      </c>
      <c r="CC45" s="329" t="str">
        <f t="shared" si="3"/>
        <v/>
      </c>
      <c r="CD45" s="329" t="str">
        <f t="shared" si="4"/>
        <v/>
      </c>
      <c r="CE45" s="258">
        <f t="shared" ref="CE45:CE48" si="42">SUM(CA45:CD45)</f>
        <v>0.37999999999999989</v>
      </c>
      <c r="CF45" s="259">
        <f t="shared" si="36"/>
        <v>0</v>
      </c>
      <c r="CG45" s="260"/>
      <c r="CH45" s="260"/>
      <c r="CI45" s="260"/>
    </row>
    <row r="46" spans="1:87" s="24" customFormat="1" ht="12.75" customHeight="1" x14ac:dyDescent="0.2">
      <c r="A46" s="108" t="s">
        <v>140</v>
      </c>
      <c r="B46" s="24" t="s">
        <v>145</v>
      </c>
      <c r="C46" s="332">
        <v>38</v>
      </c>
      <c r="D46" s="333" t="s">
        <v>61</v>
      </c>
      <c r="E46" s="334" t="s">
        <v>126</v>
      </c>
      <c r="F46" s="49" t="s">
        <v>109</v>
      </c>
      <c r="G46" s="335" t="s">
        <v>195</v>
      </c>
      <c r="H46" s="336" t="s">
        <v>65</v>
      </c>
      <c r="I46" s="337" t="s">
        <v>66</v>
      </c>
      <c r="J46" s="50">
        <v>0</v>
      </c>
      <c r="K46" s="51"/>
      <c r="L46" s="51"/>
      <c r="M46" s="51"/>
      <c r="N46" s="51"/>
      <c r="O46" s="52">
        <f t="shared" si="40"/>
        <v>0</v>
      </c>
      <c r="P46" s="51"/>
      <c r="Q46" s="51"/>
      <c r="R46" s="51"/>
      <c r="S46" s="51"/>
      <c r="T46" s="52">
        <f t="shared" si="6"/>
        <v>0</v>
      </c>
      <c r="U46" s="51">
        <f t="shared" si="7"/>
        <v>0</v>
      </c>
      <c r="V46" s="338" t="s">
        <v>148</v>
      </c>
      <c r="W46" s="339"/>
      <c r="X46" s="339"/>
      <c r="Y46" s="339"/>
      <c r="Z46" s="340">
        <f t="shared" si="8"/>
        <v>0</v>
      </c>
      <c r="AA46" s="341">
        <f t="shared" si="9"/>
        <v>0</v>
      </c>
      <c r="AB46" s="341"/>
      <c r="AC46" s="341"/>
      <c r="AD46" s="341"/>
      <c r="AE46" s="340">
        <f t="shared" si="10"/>
        <v>0</v>
      </c>
      <c r="AF46" s="341">
        <f t="shared" si="11"/>
        <v>0</v>
      </c>
      <c r="AG46" s="342"/>
      <c r="AH46" s="342"/>
      <c r="AI46" s="343">
        <v>3.4</v>
      </c>
      <c r="AJ46" s="340">
        <f t="shared" si="12"/>
        <v>3.4</v>
      </c>
      <c r="AK46" s="342">
        <f t="shared" si="13"/>
        <v>3.4</v>
      </c>
      <c r="AL46" s="53"/>
      <c r="AM46" s="53"/>
      <c r="AN46" s="53"/>
      <c r="AO46" s="54">
        <f t="shared" si="14"/>
        <v>0</v>
      </c>
      <c r="AP46" s="344">
        <f t="shared" si="15"/>
        <v>0</v>
      </c>
      <c r="AQ46" s="345">
        <f t="shared" si="16"/>
        <v>3.4</v>
      </c>
      <c r="AR46" s="345">
        <f t="shared" si="17"/>
        <v>3.4</v>
      </c>
      <c r="AS46" s="342"/>
      <c r="AT46" s="342"/>
      <c r="AU46" s="346"/>
      <c r="AV46" s="347">
        <f t="shared" si="18"/>
        <v>0</v>
      </c>
      <c r="AW46" s="342">
        <f t="shared" si="19"/>
        <v>0</v>
      </c>
      <c r="AX46" s="342"/>
      <c r="AY46" s="342"/>
      <c r="AZ46" s="344"/>
      <c r="BA46" s="348">
        <f t="shared" si="20"/>
        <v>0</v>
      </c>
      <c r="BB46" s="342">
        <f t="shared" si="21"/>
        <v>0</v>
      </c>
      <c r="BC46" s="342"/>
      <c r="BD46" s="342"/>
      <c r="BE46" s="349"/>
      <c r="BF46" s="348">
        <f t="shared" si="22"/>
        <v>0</v>
      </c>
      <c r="BG46" s="342">
        <f t="shared" si="23"/>
        <v>0</v>
      </c>
      <c r="BH46" s="350">
        <v>3.4</v>
      </c>
      <c r="BI46" s="350"/>
      <c r="BJ46" s="349"/>
      <c r="BK46" s="348">
        <f t="shared" si="24"/>
        <v>3.4</v>
      </c>
      <c r="BL46" s="342">
        <f t="shared" si="25"/>
        <v>3.4</v>
      </c>
      <c r="BM46" s="345">
        <f t="shared" si="26"/>
        <v>3.4</v>
      </c>
      <c r="BN46" s="345">
        <f t="shared" si="27"/>
        <v>3.4</v>
      </c>
      <c r="BO46" s="348">
        <f t="shared" si="28"/>
        <v>0</v>
      </c>
      <c r="BP46" s="348">
        <f t="shared" si="0"/>
        <v>0</v>
      </c>
      <c r="BQ46" s="356" t="s">
        <v>68</v>
      </c>
      <c r="BR46" s="129"/>
      <c r="BS46" s="130"/>
      <c r="BT46" s="257" t="str">
        <f t="shared" si="29"/>
        <v/>
      </c>
      <c r="BU46" s="257" t="str">
        <f t="shared" si="30"/>
        <v/>
      </c>
      <c r="BV46" s="257" t="str">
        <f t="shared" si="31"/>
        <v/>
      </c>
      <c r="BW46" s="257" t="str">
        <f t="shared" si="32"/>
        <v/>
      </c>
      <c r="BX46" s="258">
        <f t="shared" si="39"/>
        <v>0</v>
      </c>
      <c r="BY46" s="256" t="s">
        <v>23</v>
      </c>
      <c r="BZ46" s="329">
        <f t="shared" si="41"/>
        <v>0</v>
      </c>
      <c r="CA46" s="329">
        <f t="shared" si="1"/>
        <v>0</v>
      </c>
      <c r="CB46" s="329" t="str">
        <f t="shared" si="2"/>
        <v/>
      </c>
      <c r="CC46" s="329" t="str">
        <f t="shared" si="3"/>
        <v/>
      </c>
      <c r="CD46" s="329" t="str">
        <f t="shared" si="4"/>
        <v/>
      </c>
      <c r="CE46" s="258">
        <f t="shared" si="42"/>
        <v>0</v>
      </c>
      <c r="CF46" s="259">
        <f t="shared" si="36"/>
        <v>0</v>
      </c>
      <c r="CG46" s="132"/>
      <c r="CH46" s="132"/>
      <c r="CI46" s="132"/>
    </row>
    <row r="47" spans="1:87" s="24" customFormat="1" ht="12.75" customHeight="1" x14ac:dyDescent="0.2">
      <c r="A47" s="108" t="s">
        <v>140</v>
      </c>
      <c r="B47" s="24" t="s">
        <v>145</v>
      </c>
      <c r="C47" s="332">
        <v>39</v>
      </c>
      <c r="D47" s="333" t="s">
        <v>196</v>
      </c>
      <c r="E47" s="334" t="s">
        <v>126</v>
      </c>
      <c r="F47" s="49" t="s">
        <v>109</v>
      </c>
      <c r="G47" s="335" t="s">
        <v>197</v>
      </c>
      <c r="H47" s="336" t="s">
        <v>65</v>
      </c>
      <c r="I47" s="337" t="s">
        <v>66</v>
      </c>
      <c r="J47" s="50">
        <v>0</v>
      </c>
      <c r="K47" s="51"/>
      <c r="L47" s="51"/>
      <c r="M47" s="51"/>
      <c r="N47" s="51"/>
      <c r="O47" s="52">
        <f t="shared" si="40"/>
        <v>0</v>
      </c>
      <c r="P47" s="51"/>
      <c r="Q47" s="51"/>
      <c r="R47" s="51"/>
      <c r="S47" s="51"/>
      <c r="T47" s="52">
        <f t="shared" si="6"/>
        <v>0</v>
      </c>
      <c r="U47" s="51">
        <f t="shared" si="7"/>
        <v>0</v>
      </c>
      <c r="V47" s="338" t="s">
        <v>148</v>
      </c>
      <c r="W47" s="339"/>
      <c r="X47" s="339"/>
      <c r="Y47" s="339"/>
      <c r="Z47" s="340">
        <f t="shared" si="8"/>
        <v>0</v>
      </c>
      <c r="AA47" s="341">
        <f t="shared" si="9"/>
        <v>0</v>
      </c>
      <c r="AB47" s="341"/>
      <c r="AC47" s="341"/>
      <c r="AD47" s="341"/>
      <c r="AE47" s="340">
        <f t="shared" si="10"/>
        <v>0</v>
      </c>
      <c r="AF47" s="341">
        <f t="shared" si="11"/>
        <v>0</v>
      </c>
      <c r="AG47" s="342"/>
      <c r="AH47" s="342"/>
      <c r="AI47" s="343">
        <v>13</v>
      </c>
      <c r="AJ47" s="340">
        <f>SUM(AG47:AI47)</f>
        <v>13</v>
      </c>
      <c r="AK47" s="342">
        <f t="shared" si="13"/>
        <v>13</v>
      </c>
      <c r="AL47" s="53"/>
      <c r="AM47" s="53"/>
      <c r="AN47" s="53"/>
      <c r="AO47" s="54">
        <f t="shared" si="14"/>
        <v>0</v>
      </c>
      <c r="AP47" s="344">
        <f t="shared" si="15"/>
        <v>0</v>
      </c>
      <c r="AQ47" s="345">
        <f t="shared" si="16"/>
        <v>13</v>
      </c>
      <c r="AR47" s="345">
        <f t="shared" si="17"/>
        <v>13</v>
      </c>
      <c r="AS47" s="342"/>
      <c r="AT47" s="342"/>
      <c r="AU47" s="346"/>
      <c r="AV47" s="347">
        <f t="shared" si="18"/>
        <v>0</v>
      </c>
      <c r="AW47" s="342">
        <f t="shared" si="19"/>
        <v>0</v>
      </c>
      <c r="AX47" s="342"/>
      <c r="AY47" s="342"/>
      <c r="AZ47" s="344"/>
      <c r="BA47" s="348">
        <f t="shared" si="20"/>
        <v>0</v>
      </c>
      <c r="BB47" s="342">
        <f t="shared" si="21"/>
        <v>0</v>
      </c>
      <c r="BC47" s="342"/>
      <c r="BD47" s="342"/>
      <c r="BE47" s="349">
        <v>13</v>
      </c>
      <c r="BF47" s="348">
        <f t="shared" si="22"/>
        <v>13</v>
      </c>
      <c r="BG47" s="342">
        <f t="shared" si="23"/>
        <v>13</v>
      </c>
      <c r="BH47" s="350"/>
      <c r="BI47" s="350"/>
      <c r="BJ47" s="349"/>
      <c r="BK47" s="348">
        <f t="shared" si="24"/>
        <v>0</v>
      </c>
      <c r="BL47" s="342">
        <f t="shared" si="25"/>
        <v>0</v>
      </c>
      <c r="BM47" s="345">
        <f t="shared" si="26"/>
        <v>13</v>
      </c>
      <c r="BN47" s="345">
        <f t="shared" si="27"/>
        <v>13</v>
      </c>
      <c r="BO47" s="348">
        <f t="shared" si="28"/>
        <v>0</v>
      </c>
      <c r="BP47" s="348">
        <f t="shared" si="0"/>
        <v>0</v>
      </c>
      <c r="BQ47" s="356" t="s">
        <v>68</v>
      </c>
      <c r="BR47" s="129"/>
      <c r="BS47" s="130"/>
      <c r="BT47" s="257" t="str">
        <f t="shared" si="29"/>
        <v/>
      </c>
      <c r="BU47" s="257" t="str">
        <f t="shared" si="30"/>
        <v/>
      </c>
      <c r="BV47" s="257" t="str">
        <f t="shared" si="31"/>
        <v/>
      </c>
      <c r="BW47" s="257" t="str">
        <f t="shared" si="32"/>
        <v/>
      </c>
      <c r="BX47" s="258">
        <f t="shared" si="39"/>
        <v>0</v>
      </c>
      <c r="BY47" s="256" t="s">
        <v>23</v>
      </c>
      <c r="BZ47" s="329">
        <f t="shared" si="41"/>
        <v>0</v>
      </c>
      <c r="CA47" s="329">
        <f t="shared" si="1"/>
        <v>0</v>
      </c>
      <c r="CB47" s="329" t="str">
        <f t="shared" si="2"/>
        <v/>
      </c>
      <c r="CC47" s="329" t="str">
        <f t="shared" si="3"/>
        <v/>
      </c>
      <c r="CD47" s="329" t="str">
        <f t="shared" si="4"/>
        <v/>
      </c>
      <c r="CE47" s="258">
        <f t="shared" si="42"/>
        <v>0</v>
      </c>
      <c r="CF47" s="259">
        <f t="shared" si="36"/>
        <v>0</v>
      </c>
      <c r="CG47" s="132"/>
      <c r="CH47" s="132"/>
      <c r="CI47" s="132"/>
    </row>
    <row r="48" spans="1:87" s="24" customFormat="1" ht="12.75" customHeight="1" x14ac:dyDescent="0.2">
      <c r="A48" s="108" t="s">
        <v>140</v>
      </c>
      <c r="B48" s="24" t="s">
        <v>145</v>
      </c>
      <c r="C48" s="24">
        <v>40</v>
      </c>
      <c r="D48" s="108"/>
      <c r="E48" s="109"/>
      <c r="F48" s="49"/>
      <c r="G48" s="110"/>
      <c r="H48" s="111"/>
      <c r="I48" s="112"/>
      <c r="J48" s="50"/>
      <c r="K48" s="113"/>
      <c r="L48" s="113"/>
      <c r="M48" s="113"/>
      <c r="N48" s="113"/>
      <c r="O48" s="114">
        <f t="shared" ref="O48:O73" si="43">SUM(K48:N48)</f>
        <v>0</v>
      </c>
      <c r="P48" s="113"/>
      <c r="Q48" s="113"/>
      <c r="R48" s="113"/>
      <c r="S48" s="113"/>
      <c r="T48" s="114">
        <f t="shared" ref="T48:T73" si="44">SUM(P48:S48)</f>
        <v>0</v>
      </c>
      <c r="U48" s="113">
        <f t="shared" ref="U48:U73" si="45">J48+O48-T48</f>
        <v>0</v>
      </c>
      <c r="V48" s="115"/>
      <c r="W48" s="116"/>
      <c r="X48" s="116"/>
      <c r="Y48" s="116"/>
      <c r="Z48" s="117">
        <f t="shared" ref="Z48:Z73" si="46">SUM(W48:Y48)</f>
        <v>0</v>
      </c>
      <c r="AA48" s="118">
        <f t="shared" ref="AA48:AA73" si="47">Z48-K48</f>
        <v>0</v>
      </c>
      <c r="AB48" s="118"/>
      <c r="AC48" s="118"/>
      <c r="AD48" s="118"/>
      <c r="AE48" s="117">
        <f t="shared" ref="AE48:AE73" si="48">SUM(AB48:AD48)</f>
        <v>0</v>
      </c>
      <c r="AF48" s="118">
        <f t="shared" ref="AF48:AF73" si="49">AE48-L48</f>
        <v>0</v>
      </c>
      <c r="AG48" s="119"/>
      <c r="AH48" s="120"/>
      <c r="AI48" s="121"/>
      <c r="AJ48" s="117">
        <f t="shared" ref="AJ48:AJ73" si="50">SUM(AG48:AI48)</f>
        <v>0</v>
      </c>
      <c r="AK48" s="119">
        <f t="shared" ref="AK48:AK73" si="51">AJ48-M48</f>
        <v>0</v>
      </c>
      <c r="AL48" s="53"/>
      <c r="AM48" s="53"/>
      <c r="AN48" s="53"/>
      <c r="AO48" s="54">
        <f t="shared" ref="AO48:AO73" si="52">SUM(AL48:AN48)</f>
        <v>0</v>
      </c>
      <c r="AP48" s="122">
        <f t="shared" ref="AP48:AP73" si="53">AO48-N48</f>
        <v>0</v>
      </c>
      <c r="AQ48" s="123">
        <f t="shared" ref="AQ48:AQ73" si="54">Z48+AE48+AJ48+AO48</f>
        <v>0</v>
      </c>
      <c r="AR48" s="123">
        <f t="shared" ref="AR48:AR73" si="55">AQ48-O48</f>
        <v>0</v>
      </c>
      <c r="AS48" s="119"/>
      <c r="AT48" s="119"/>
      <c r="AU48" s="124"/>
      <c r="AV48" s="125">
        <f t="shared" ref="AV48:AV73" si="56">SUM(AS48:AU48)</f>
        <v>0</v>
      </c>
      <c r="AW48" s="119">
        <f t="shared" ref="AW48:AW73" si="57">AV48-P48</f>
        <v>0</v>
      </c>
      <c r="AX48" s="119"/>
      <c r="AY48" s="119"/>
      <c r="AZ48" s="122"/>
      <c r="BA48" s="126">
        <f t="shared" ref="BA48:BA73" si="58">SUM(AX48:AZ48)</f>
        <v>0</v>
      </c>
      <c r="BB48" s="119">
        <f t="shared" ref="BB48:BB73" si="59">BA48-Q48</f>
        <v>0</v>
      </c>
      <c r="BC48" s="119"/>
      <c r="BD48" s="120"/>
      <c r="BE48" s="127"/>
      <c r="BF48" s="126">
        <f t="shared" ref="BF48:BF73" si="60">SUM(BC48:BE48)</f>
        <v>0</v>
      </c>
      <c r="BG48" s="119">
        <f t="shared" ref="BG48:BG73" si="61">BF48-R48</f>
        <v>0</v>
      </c>
      <c r="BH48" s="120"/>
      <c r="BI48" s="120"/>
      <c r="BJ48" s="127"/>
      <c r="BK48" s="126">
        <f t="shared" ref="BK48:BK73" si="62">SUM(BH48:BJ48)</f>
        <v>0</v>
      </c>
      <c r="BL48" s="119">
        <f t="shared" ref="BL48:BL73" si="63">BK48-S48</f>
        <v>0</v>
      </c>
      <c r="BM48" s="123">
        <f t="shared" ref="BM48:BM73" si="64">AV48+BA48+BF48+BK48</f>
        <v>0</v>
      </c>
      <c r="BN48" s="123">
        <f t="shared" ref="BN48:BN73" si="65">BM48-T48</f>
        <v>0</v>
      </c>
      <c r="BO48" s="126">
        <f t="shared" ref="BO48:BO73" si="66">J48+AQ48-BM48</f>
        <v>0</v>
      </c>
      <c r="BP48" s="128">
        <f t="shared" ref="BP48:BP73" si="67">BO48-U48</f>
        <v>0</v>
      </c>
      <c r="BQ48" s="22"/>
      <c r="BR48" s="129"/>
      <c r="BS48" s="130"/>
      <c r="BT48" s="257" t="str">
        <f t="shared" si="29"/>
        <v/>
      </c>
      <c r="BU48" s="257" t="str">
        <f t="shared" si="30"/>
        <v/>
      </c>
      <c r="BV48" s="257" t="str">
        <f t="shared" si="31"/>
        <v/>
      </c>
      <c r="BW48" s="257" t="str">
        <f t="shared" si="32"/>
        <v/>
      </c>
      <c r="BX48" s="258">
        <f t="shared" si="39"/>
        <v>0</v>
      </c>
      <c r="BY48" s="129"/>
      <c r="BZ48" s="329"/>
      <c r="CA48" s="329" t="str">
        <f t="shared" si="1"/>
        <v/>
      </c>
      <c r="CB48" s="329" t="str">
        <f t="shared" si="2"/>
        <v/>
      </c>
      <c r="CC48" s="329" t="str">
        <f t="shared" si="3"/>
        <v/>
      </c>
      <c r="CD48" s="329" t="str">
        <f t="shared" si="4"/>
        <v/>
      </c>
      <c r="CE48" s="258">
        <f t="shared" si="42"/>
        <v>0</v>
      </c>
      <c r="CF48" s="259">
        <f t="shared" si="36"/>
        <v>0</v>
      </c>
      <c r="CG48" s="132"/>
      <c r="CH48" s="132"/>
      <c r="CI48" s="132"/>
    </row>
    <row r="49" spans="1:87" s="24" customFormat="1" ht="12.75" customHeight="1" x14ac:dyDescent="0.2">
      <c r="A49" s="108" t="s">
        <v>140</v>
      </c>
      <c r="B49" s="24" t="s">
        <v>145</v>
      </c>
      <c r="C49" s="24">
        <v>41</v>
      </c>
      <c r="D49" s="108"/>
      <c r="E49" s="109"/>
      <c r="F49" s="49"/>
      <c r="G49" s="110"/>
      <c r="H49" s="111"/>
      <c r="I49" s="112"/>
      <c r="J49" s="57"/>
      <c r="K49" s="134"/>
      <c r="L49" s="134"/>
      <c r="M49" s="134"/>
      <c r="N49" s="134"/>
      <c r="O49" s="114">
        <f t="shared" si="43"/>
        <v>0</v>
      </c>
      <c r="P49" s="113"/>
      <c r="Q49" s="113"/>
      <c r="R49" s="113"/>
      <c r="S49" s="113"/>
      <c r="T49" s="114">
        <f t="shared" si="44"/>
        <v>0</v>
      </c>
      <c r="U49" s="113">
        <f t="shared" si="45"/>
        <v>0</v>
      </c>
      <c r="V49" s="115"/>
      <c r="W49" s="116"/>
      <c r="X49" s="116"/>
      <c r="Y49" s="116"/>
      <c r="Z49" s="117">
        <f t="shared" si="46"/>
        <v>0</v>
      </c>
      <c r="AA49" s="118">
        <f t="shared" si="47"/>
        <v>0</v>
      </c>
      <c r="AB49" s="118"/>
      <c r="AC49" s="118"/>
      <c r="AD49" s="118"/>
      <c r="AE49" s="117">
        <f t="shared" si="48"/>
        <v>0</v>
      </c>
      <c r="AF49" s="118">
        <f t="shared" si="49"/>
        <v>0</v>
      </c>
      <c r="AG49" s="119"/>
      <c r="AH49" s="120"/>
      <c r="AI49" s="121"/>
      <c r="AJ49" s="117">
        <f t="shared" si="50"/>
        <v>0</v>
      </c>
      <c r="AK49" s="119">
        <f t="shared" si="51"/>
        <v>0</v>
      </c>
      <c r="AL49" s="53"/>
      <c r="AM49" s="53"/>
      <c r="AN49" s="53"/>
      <c r="AO49" s="54">
        <f t="shared" si="52"/>
        <v>0</v>
      </c>
      <c r="AP49" s="122">
        <f t="shared" si="53"/>
        <v>0</v>
      </c>
      <c r="AQ49" s="123">
        <f t="shared" si="54"/>
        <v>0</v>
      </c>
      <c r="AR49" s="123">
        <f t="shared" si="55"/>
        <v>0</v>
      </c>
      <c r="AS49" s="119"/>
      <c r="AT49" s="119"/>
      <c r="AU49" s="124"/>
      <c r="AV49" s="125">
        <f t="shared" si="56"/>
        <v>0</v>
      </c>
      <c r="AW49" s="119">
        <f t="shared" si="57"/>
        <v>0</v>
      </c>
      <c r="AX49" s="119"/>
      <c r="AY49" s="119"/>
      <c r="AZ49" s="122"/>
      <c r="BA49" s="126">
        <f t="shared" si="58"/>
        <v>0</v>
      </c>
      <c r="BB49" s="119">
        <f t="shared" si="59"/>
        <v>0</v>
      </c>
      <c r="BC49" s="119"/>
      <c r="BD49" s="120"/>
      <c r="BE49" s="127"/>
      <c r="BF49" s="126">
        <f t="shared" si="60"/>
        <v>0</v>
      </c>
      <c r="BG49" s="119">
        <f t="shared" si="61"/>
        <v>0</v>
      </c>
      <c r="BH49" s="120"/>
      <c r="BI49" s="120"/>
      <c r="BJ49" s="127"/>
      <c r="BK49" s="126">
        <f t="shared" si="62"/>
        <v>0</v>
      </c>
      <c r="BL49" s="119">
        <f t="shared" si="63"/>
        <v>0</v>
      </c>
      <c r="BM49" s="123">
        <f t="shared" si="64"/>
        <v>0</v>
      </c>
      <c r="BN49" s="123">
        <f t="shared" si="65"/>
        <v>0</v>
      </c>
      <c r="BO49" s="126">
        <f t="shared" si="66"/>
        <v>0</v>
      </c>
      <c r="BP49" s="128">
        <f t="shared" si="67"/>
        <v>0</v>
      </c>
      <c r="BQ49" s="22"/>
      <c r="BR49" s="129"/>
      <c r="BS49" s="130"/>
      <c r="BT49" s="257" t="str">
        <f t="shared" si="29"/>
        <v/>
      </c>
      <c r="BU49" s="257" t="str">
        <f t="shared" si="30"/>
        <v/>
      </c>
      <c r="BV49" s="257" t="str">
        <f t="shared" si="31"/>
        <v/>
      </c>
      <c r="BW49" s="257" t="str">
        <f t="shared" si="32"/>
        <v/>
      </c>
      <c r="BX49" s="258">
        <f t="shared" si="39"/>
        <v>0</v>
      </c>
      <c r="BY49" s="129"/>
      <c r="BZ49" s="329"/>
      <c r="CA49" s="329" t="str">
        <f t="shared" si="1"/>
        <v/>
      </c>
      <c r="CB49" s="329" t="str">
        <f t="shared" si="2"/>
        <v/>
      </c>
      <c r="CC49" s="329" t="str">
        <f t="shared" si="3"/>
        <v/>
      </c>
      <c r="CD49" s="329" t="str">
        <f t="shared" si="4"/>
        <v/>
      </c>
      <c r="CE49" s="258">
        <f t="shared" ref="CE49:CE112" si="68">SUM(CA49:CD49)</f>
        <v>0</v>
      </c>
      <c r="CF49" s="259">
        <f t="shared" si="36"/>
        <v>0</v>
      </c>
      <c r="CG49" s="132"/>
      <c r="CH49" s="132"/>
      <c r="CI49" s="132"/>
    </row>
    <row r="50" spans="1:87" s="24" customFormat="1" ht="12.75" customHeight="1" x14ac:dyDescent="0.2">
      <c r="A50" s="108" t="s">
        <v>140</v>
      </c>
      <c r="B50" s="24" t="s">
        <v>145</v>
      </c>
      <c r="C50" s="24">
        <v>42</v>
      </c>
      <c r="D50" s="108"/>
      <c r="E50" s="109"/>
      <c r="F50" s="49"/>
      <c r="G50" s="135"/>
      <c r="H50" s="136"/>
      <c r="I50" s="112"/>
      <c r="J50" s="57"/>
      <c r="K50" s="134"/>
      <c r="L50" s="134"/>
      <c r="M50" s="134"/>
      <c r="N50" s="134"/>
      <c r="O50" s="114">
        <f t="shared" si="43"/>
        <v>0</v>
      </c>
      <c r="P50" s="113"/>
      <c r="Q50" s="113"/>
      <c r="R50" s="113"/>
      <c r="S50" s="113"/>
      <c r="T50" s="114">
        <f t="shared" si="44"/>
        <v>0</v>
      </c>
      <c r="U50" s="113">
        <f t="shared" si="45"/>
        <v>0</v>
      </c>
      <c r="V50" s="115"/>
      <c r="W50" s="116"/>
      <c r="X50" s="116"/>
      <c r="Y50" s="116"/>
      <c r="Z50" s="117">
        <f t="shared" si="46"/>
        <v>0</v>
      </c>
      <c r="AA50" s="118">
        <f t="shared" si="47"/>
        <v>0</v>
      </c>
      <c r="AB50" s="118"/>
      <c r="AC50" s="118"/>
      <c r="AD50" s="118"/>
      <c r="AE50" s="117">
        <f t="shared" si="48"/>
        <v>0</v>
      </c>
      <c r="AF50" s="118">
        <f t="shared" si="49"/>
        <v>0</v>
      </c>
      <c r="AG50" s="119"/>
      <c r="AH50" s="120"/>
      <c r="AI50" s="121"/>
      <c r="AJ50" s="117">
        <f t="shared" si="50"/>
        <v>0</v>
      </c>
      <c r="AK50" s="119">
        <f t="shared" si="51"/>
        <v>0</v>
      </c>
      <c r="AL50" s="53"/>
      <c r="AM50" s="53"/>
      <c r="AN50" s="53"/>
      <c r="AO50" s="54">
        <f t="shared" si="52"/>
        <v>0</v>
      </c>
      <c r="AP50" s="122">
        <f t="shared" si="53"/>
        <v>0</v>
      </c>
      <c r="AQ50" s="123">
        <f t="shared" si="54"/>
        <v>0</v>
      </c>
      <c r="AR50" s="123">
        <f t="shared" si="55"/>
        <v>0</v>
      </c>
      <c r="AS50" s="119"/>
      <c r="AT50" s="119"/>
      <c r="AU50" s="124"/>
      <c r="AV50" s="125">
        <f t="shared" si="56"/>
        <v>0</v>
      </c>
      <c r="AW50" s="119">
        <f t="shared" si="57"/>
        <v>0</v>
      </c>
      <c r="AX50" s="119"/>
      <c r="AY50" s="119"/>
      <c r="AZ50" s="122"/>
      <c r="BA50" s="126">
        <f t="shared" si="58"/>
        <v>0</v>
      </c>
      <c r="BB50" s="119">
        <f t="shared" si="59"/>
        <v>0</v>
      </c>
      <c r="BC50" s="119"/>
      <c r="BD50" s="120"/>
      <c r="BE50" s="127"/>
      <c r="BF50" s="126">
        <f t="shared" si="60"/>
        <v>0</v>
      </c>
      <c r="BG50" s="119">
        <f t="shared" si="61"/>
        <v>0</v>
      </c>
      <c r="BH50" s="120"/>
      <c r="BI50" s="120"/>
      <c r="BJ50" s="127"/>
      <c r="BK50" s="126">
        <f t="shared" si="62"/>
        <v>0</v>
      </c>
      <c r="BL50" s="119">
        <f t="shared" si="63"/>
        <v>0</v>
      </c>
      <c r="BM50" s="123">
        <f t="shared" si="64"/>
        <v>0</v>
      </c>
      <c r="BN50" s="123">
        <f t="shared" si="65"/>
        <v>0</v>
      </c>
      <c r="BO50" s="126">
        <f t="shared" si="66"/>
        <v>0</v>
      </c>
      <c r="BP50" s="128">
        <f t="shared" si="67"/>
        <v>0</v>
      </c>
      <c r="BQ50" s="22"/>
      <c r="BR50" s="129"/>
      <c r="BS50" s="130"/>
      <c r="BT50" s="257" t="str">
        <f t="shared" si="29"/>
        <v/>
      </c>
      <c r="BU50" s="257" t="str">
        <f t="shared" si="30"/>
        <v/>
      </c>
      <c r="BV50" s="257" t="str">
        <f t="shared" si="31"/>
        <v/>
      </c>
      <c r="BW50" s="257" t="str">
        <f t="shared" si="32"/>
        <v/>
      </c>
      <c r="BX50" s="258">
        <f t="shared" si="39"/>
        <v>0</v>
      </c>
      <c r="BY50" s="129"/>
      <c r="BZ50" s="329"/>
      <c r="CA50" s="329" t="str">
        <f t="shared" si="1"/>
        <v/>
      </c>
      <c r="CB50" s="329" t="str">
        <f t="shared" si="2"/>
        <v/>
      </c>
      <c r="CC50" s="329" t="str">
        <f t="shared" si="3"/>
        <v/>
      </c>
      <c r="CD50" s="329" t="str">
        <f t="shared" si="4"/>
        <v/>
      </c>
      <c r="CE50" s="258">
        <f t="shared" si="68"/>
        <v>0</v>
      </c>
      <c r="CF50" s="259">
        <f t="shared" si="36"/>
        <v>0</v>
      </c>
      <c r="CG50" s="132"/>
      <c r="CH50" s="132"/>
      <c r="CI50" s="132"/>
    </row>
    <row r="51" spans="1:87" s="24" customFormat="1" ht="12.75" hidden="1" customHeight="1" outlineLevel="1" x14ac:dyDescent="0.2">
      <c r="A51" s="108" t="s">
        <v>140</v>
      </c>
      <c r="B51" s="24" t="s">
        <v>145</v>
      </c>
      <c r="C51" s="24">
        <v>43</v>
      </c>
      <c r="D51" s="137"/>
      <c r="E51" s="138"/>
      <c r="F51" s="56"/>
      <c r="G51" s="135"/>
      <c r="H51" s="136"/>
      <c r="I51" s="139"/>
      <c r="J51" s="57"/>
      <c r="K51" s="134"/>
      <c r="L51" s="134"/>
      <c r="M51" s="134"/>
      <c r="N51" s="134"/>
      <c r="O51" s="114">
        <f t="shared" si="43"/>
        <v>0</v>
      </c>
      <c r="P51" s="113"/>
      <c r="Q51" s="113"/>
      <c r="R51" s="113"/>
      <c r="S51" s="113"/>
      <c r="T51" s="114">
        <f t="shared" si="44"/>
        <v>0</v>
      </c>
      <c r="U51" s="113">
        <f t="shared" si="45"/>
        <v>0</v>
      </c>
      <c r="V51" s="136"/>
      <c r="W51" s="116"/>
      <c r="X51" s="116"/>
      <c r="Y51" s="116"/>
      <c r="Z51" s="117">
        <f t="shared" si="46"/>
        <v>0</v>
      </c>
      <c r="AA51" s="118">
        <f t="shared" si="47"/>
        <v>0</v>
      </c>
      <c r="AB51" s="118"/>
      <c r="AC51" s="118"/>
      <c r="AD51" s="118"/>
      <c r="AE51" s="117">
        <f t="shared" si="48"/>
        <v>0</v>
      </c>
      <c r="AF51" s="118">
        <f t="shared" si="49"/>
        <v>0</v>
      </c>
      <c r="AG51" s="120"/>
      <c r="AH51" s="120"/>
      <c r="AI51" s="121"/>
      <c r="AJ51" s="117">
        <f t="shared" si="50"/>
        <v>0</v>
      </c>
      <c r="AK51" s="119">
        <f t="shared" si="51"/>
        <v>0</v>
      </c>
      <c r="AL51" s="53"/>
      <c r="AM51" s="53"/>
      <c r="AN51" s="53"/>
      <c r="AO51" s="54">
        <f t="shared" si="52"/>
        <v>0</v>
      </c>
      <c r="AP51" s="122">
        <f t="shared" si="53"/>
        <v>0</v>
      </c>
      <c r="AQ51" s="123">
        <f t="shared" si="54"/>
        <v>0</v>
      </c>
      <c r="AR51" s="123">
        <f t="shared" si="55"/>
        <v>0</v>
      </c>
      <c r="AS51" s="119"/>
      <c r="AT51" s="119"/>
      <c r="AU51" s="124"/>
      <c r="AV51" s="125">
        <f t="shared" si="56"/>
        <v>0</v>
      </c>
      <c r="AW51" s="119">
        <f t="shared" si="57"/>
        <v>0</v>
      </c>
      <c r="AX51" s="119"/>
      <c r="AY51" s="119"/>
      <c r="AZ51" s="122"/>
      <c r="BA51" s="126">
        <f t="shared" si="58"/>
        <v>0</v>
      </c>
      <c r="BB51" s="119">
        <f t="shared" si="59"/>
        <v>0</v>
      </c>
      <c r="BC51" s="119"/>
      <c r="BD51" s="120"/>
      <c r="BE51" s="127"/>
      <c r="BF51" s="126">
        <f t="shared" si="60"/>
        <v>0</v>
      </c>
      <c r="BG51" s="119">
        <f t="shared" si="61"/>
        <v>0</v>
      </c>
      <c r="BH51" s="120"/>
      <c r="BI51" s="120"/>
      <c r="BJ51" s="127"/>
      <c r="BK51" s="126">
        <f t="shared" si="62"/>
        <v>0</v>
      </c>
      <c r="BL51" s="119">
        <f t="shared" si="63"/>
        <v>0</v>
      </c>
      <c r="BM51" s="123">
        <f t="shared" si="64"/>
        <v>0</v>
      </c>
      <c r="BN51" s="123">
        <f t="shared" si="65"/>
        <v>0</v>
      </c>
      <c r="BO51" s="126">
        <f t="shared" si="66"/>
        <v>0</v>
      </c>
      <c r="BP51" s="128">
        <f t="shared" si="67"/>
        <v>0</v>
      </c>
      <c r="BQ51" s="22"/>
      <c r="BR51" s="129"/>
      <c r="BS51" s="130"/>
      <c r="BT51" s="257" t="str">
        <f t="shared" si="29"/>
        <v/>
      </c>
      <c r="BU51" s="257" t="str">
        <f t="shared" si="30"/>
        <v/>
      </c>
      <c r="BV51" s="257" t="str">
        <f t="shared" si="31"/>
        <v/>
      </c>
      <c r="BW51" s="257" t="str">
        <f t="shared" si="32"/>
        <v/>
      </c>
      <c r="BX51" s="258">
        <f t="shared" si="39"/>
        <v>0</v>
      </c>
      <c r="BY51" s="129"/>
      <c r="BZ51" s="329"/>
      <c r="CA51" s="329" t="str">
        <f t="shared" si="1"/>
        <v/>
      </c>
      <c r="CB51" s="329" t="str">
        <f t="shared" si="2"/>
        <v/>
      </c>
      <c r="CC51" s="329" t="str">
        <f t="shared" si="3"/>
        <v/>
      </c>
      <c r="CD51" s="329" t="str">
        <f t="shared" si="4"/>
        <v/>
      </c>
      <c r="CE51" s="258">
        <f t="shared" si="68"/>
        <v>0</v>
      </c>
      <c r="CF51" s="259">
        <f t="shared" si="36"/>
        <v>0</v>
      </c>
      <c r="CG51" s="132"/>
      <c r="CH51" s="132"/>
      <c r="CI51" s="132"/>
    </row>
    <row r="52" spans="1:87" s="24" customFormat="1" ht="12.75" hidden="1" customHeight="1" outlineLevel="1" x14ac:dyDescent="0.2">
      <c r="A52" s="108" t="s">
        <v>140</v>
      </c>
      <c r="B52" s="24" t="s">
        <v>145</v>
      </c>
      <c r="C52" s="24">
        <v>44</v>
      </c>
      <c r="D52" s="137"/>
      <c r="E52" s="138"/>
      <c r="F52" s="56"/>
      <c r="G52" s="135"/>
      <c r="H52" s="136"/>
      <c r="I52" s="139"/>
      <c r="J52" s="57"/>
      <c r="K52" s="134"/>
      <c r="L52" s="134"/>
      <c r="M52" s="134"/>
      <c r="N52" s="134"/>
      <c r="O52" s="114">
        <f t="shared" si="43"/>
        <v>0</v>
      </c>
      <c r="P52" s="113"/>
      <c r="Q52" s="113"/>
      <c r="R52" s="113"/>
      <c r="S52" s="113"/>
      <c r="T52" s="114">
        <f t="shared" si="44"/>
        <v>0</v>
      </c>
      <c r="U52" s="113">
        <f t="shared" si="45"/>
        <v>0</v>
      </c>
      <c r="V52" s="136"/>
      <c r="W52" s="116"/>
      <c r="X52" s="116"/>
      <c r="Y52" s="116"/>
      <c r="Z52" s="117">
        <f t="shared" si="46"/>
        <v>0</v>
      </c>
      <c r="AA52" s="118">
        <f t="shared" si="47"/>
        <v>0</v>
      </c>
      <c r="AB52" s="118"/>
      <c r="AC52" s="118"/>
      <c r="AD52" s="118"/>
      <c r="AE52" s="117">
        <f t="shared" si="48"/>
        <v>0</v>
      </c>
      <c r="AF52" s="118">
        <f t="shared" si="49"/>
        <v>0</v>
      </c>
      <c r="AG52" s="120"/>
      <c r="AH52" s="120"/>
      <c r="AI52" s="121"/>
      <c r="AJ52" s="117">
        <f t="shared" si="50"/>
        <v>0</v>
      </c>
      <c r="AK52" s="119">
        <f t="shared" si="51"/>
        <v>0</v>
      </c>
      <c r="AL52" s="53"/>
      <c r="AM52" s="53"/>
      <c r="AN52" s="53"/>
      <c r="AO52" s="54">
        <f t="shared" si="52"/>
        <v>0</v>
      </c>
      <c r="AP52" s="122">
        <f t="shared" si="53"/>
        <v>0</v>
      </c>
      <c r="AQ52" s="123">
        <f t="shared" si="54"/>
        <v>0</v>
      </c>
      <c r="AR52" s="123">
        <f t="shared" si="55"/>
        <v>0</v>
      </c>
      <c r="AS52" s="119"/>
      <c r="AT52" s="119"/>
      <c r="AU52" s="124"/>
      <c r="AV52" s="125">
        <f t="shared" si="56"/>
        <v>0</v>
      </c>
      <c r="AW52" s="119">
        <f t="shared" si="57"/>
        <v>0</v>
      </c>
      <c r="AX52" s="119"/>
      <c r="AY52" s="119"/>
      <c r="AZ52" s="122"/>
      <c r="BA52" s="126">
        <f t="shared" si="58"/>
        <v>0</v>
      </c>
      <c r="BB52" s="119">
        <f t="shared" si="59"/>
        <v>0</v>
      </c>
      <c r="BC52" s="119"/>
      <c r="BD52" s="120"/>
      <c r="BE52" s="127"/>
      <c r="BF52" s="126">
        <f t="shared" si="60"/>
        <v>0</v>
      </c>
      <c r="BG52" s="119">
        <f t="shared" si="61"/>
        <v>0</v>
      </c>
      <c r="BH52" s="120"/>
      <c r="BI52" s="120"/>
      <c r="BJ52" s="127"/>
      <c r="BK52" s="126">
        <f t="shared" si="62"/>
        <v>0</v>
      </c>
      <c r="BL52" s="119">
        <f t="shared" si="63"/>
        <v>0</v>
      </c>
      <c r="BM52" s="123">
        <f t="shared" si="64"/>
        <v>0</v>
      </c>
      <c r="BN52" s="123">
        <f t="shared" si="65"/>
        <v>0</v>
      </c>
      <c r="BO52" s="126">
        <f t="shared" si="66"/>
        <v>0</v>
      </c>
      <c r="BP52" s="128">
        <f t="shared" si="67"/>
        <v>0</v>
      </c>
      <c r="BQ52" s="22"/>
      <c r="BR52" s="129"/>
      <c r="BS52" s="130"/>
      <c r="BT52" s="257" t="str">
        <f t="shared" si="29"/>
        <v/>
      </c>
      <c r="BU52" s="257" t="str">
        <f t="shared" si="30"/>
        <v/>
      </c>
      <c r="BV52" s="257" t="str">
        <f t="shared" si="31"/>
        <v/>
      </c>
      <c r="BW52" s="257" t="str">
        <f t="shared" si="32"/>
        <v/>
      </c>
      <c r="BX52" s="258">
        <f t="shared" si="39"/>
        <v>0</v>
      </c>
      <c r="BY52" s="129"/>
      <c r="BZ52" s="329"/>
      <c r="CA52" s="329" t="str">
        <f t="shared" si="1"/>
        <v/>
      </c>
      <c r="CB52" s="329" t="str">
        <f t="shared" si="2"/>
        <v/>
      </c>
      <c r="CC52" s="329" t="str">
        <f t="shared" si="3"/>
        <v/>
      </c>
      <c r="CD52" s="329" t="str">
        <f t="shared" si="4"/>
        <v/>
      </c>
      <c r="CE52" s="258">
        <f t="shared" si="68"/>
        <v>0</v>
      </c>
      <c r="CF52" s="259">
        <f t="shared" si="36"/>
        <v>0</v>
      </c>
      <c r="CG52" s="132"/>
      <c r="CH52" s="132"/>
      <c r="CI52" s="132"/>
    </row>
    <row r="53" spans="1:87" s="24" customFormat="1" ht="12.75" hidden="1" customHeight="1" outlineLevel="1" x14ac:dyDescent="0.2">
      <c r="A53" s="108" t="s">
        <v>140</v>
      </c>
      <c r="B53" s="24" t="s">
        <v>145</v>
      </c>
      <c r="C53" s="24">
        <v>45</v>
      </c>
      <c r="D53" s="137"/>
      <c r="E53" s="138"/>
      <c r="F53" s="56"/>
      <c r="G53" s="135"/>
      <c r="H53" s="136"/>
      <c r="I53" s="139"/>
      <c r="J53" s="57"/>
      <c r="K53" s="134"/>
      <c r="L53" s="134"/>
      <c r="M53" s="134"/>
      <c r="N53" s="134"/>
      <c r="O53" s="114">
        <f t="shared" si="43"/>
        <v>0</v>
      </c>
      <c r="P53" s="113"/>
      <c r="Q53" s="113"/>
      <c r="R53" s="113"/>
      <c r="S53" s="113"/>
      <c r="T53" s="114">
        <f t="shared" si="44"/>
        <v>0</v>
      </c>
      <c r="U53" s="113">
        <f t="shared" si="45"/>
        <v>0</v>
      </c>
      <c r="V53" s="136"/>
      <c r="W53" s="116"/>
      <c r="X53" s="116"/>
      <c r="Y53" s="116"/>
      <c r="Z53" s="117">
        <f t="shared" si="46"/>
        <v>0</v>
      </c>
      <c r="AA53" s="118">
        <f t="shared" si="47"/>
        <v>0</v>
      </c>
      <c r="AB53" s="118"/>
      <c r="AC53" s="118"/>
      <c r="AD53" s="118"/>
      <c r="AE53" s="117">
        <f t="shared" si="48"/>
        <v>0</v>
      </c>
      <c r="AF53" s="118">
        <f t="shared" si="49"/>
        <v>0</v>
      </c>
      <c r="AG53" s="120"/>
      <c r="AH53" s="120"/>
      <c r="AI53" s="121"/>
      <c r="AJ53" s="117">
        <f t="shared" si="50"/>
        <v>0</v>
      </c>
      <c r="AK53" s="119">
        <f t="shared" si="51"/>
        <v>0</v>
      </c>
      <c r="AL53" s="53"/>
      <c r="AM53" s="53"/>
      <c r="AN53" s="53"/>
      <c r="AO53" s="54">
        <f t="shared" si="52"/>
        <v>0</v>
      </c>
      <c r="AP53" s="122">
        <f t="shared" si="53"/>
        <v>0</v>
      </c>
      <c r="AQ53" s="123">
        <f t="shared" si="54"/>
        <v>0</v>
      </c>
      <c r="AR53" s="123">
        <f t="shared" si="55"/>
        <v>0</v>
      </c>
      <c r="AS53" s="119"/>
      <c r="AT53" s="119"/>
      <c r="AU53" s="124"/>
      <c r="AV53" s="125">
        <f t="shared" si="56"/>
        <v>0</v>
      </c>
      <c r="AW53" s="119">
        <f t="shared" si="57"/>
        <v>0</v>
      </c>
      <c r="AX53" s="119"/>
      <c r="AY53" s="119"/>
      <c r="AZ53" s="122"/>
      <c r="BA53" s="126">
        <f t="shared" si="58"/>
        <v>0</v>
      </c>
      <c r="BB53" s="119">
        <f t="shared" si="59"/>
        <v>0</v>
      </c>
      <c r="BC53" s="119"/>
      <c r="BD53" s="120"/>
      <c r="BE53" s="127"/>
      <c r="BF53" s="126">
        <f t="shared" si="60"/>
        <v>0</v>
      </c>
      <c r="BG53" s="119">
        <f t="shared" si="61"/>
        <v>0</v>
      </c>
      <c r="BH53" s="120"/>
      <c r="BI53" s="120"/>
      <c r="BJ53" s="127"/>
      <c r="BK53" s="126">
        <f t="shared" si="62"/>
        <v>0</v>
      </c>
      <c r="BL53" s="119">
        <f t="shared" si="63"/>
        <v>0</v>
      </c>
      <c r="BM53" s="123">
        <f t="shared" si="64"/>
        <v>0</v>
      </c>
      <c r="BN53" s="123">
        <f t="shared" si="65"/>
        <v>0</v>
      </c>
      <c r="BO53" s="126">
        <f t="shared" si="66"/>
        <v>0</v>
      </c>
      <c r="BP53" s="128">
        <f t="shared" si="67"/>
        <v>0</v>
      </c>
      <c r="BQ53" s="22"/>
      <c r="BR53" s="129"/>
      <c r="BS53" s="130"/>
      <c r="BT53" s="257" t="str">
        <f t="shared" si="29"/>
        <v/>
      </c>
      <c r="BU53" s="257" t="str">
        <f t="shared" si="30"/>
        <v/>
      </c>
      <c r="BV53" s="257" t="str">
        <f t="shared" si="31"/>
        <v/>
      </c>
      <c r="BW53" s="257" t="str">
        <f t="shared" si="32"/>
        <v/>
      </c>
      <c r="BX53" s="258">
        <f t="shared" si="39"/>
        <v>0</v>
      </c>
      <c r="BY53" s="129"/>
      <c r="BZ53" s="329"/>
      <c r="CA53" s="329" t="str">
        <f t="shared" si="1"/>
        <v/>
      </c>
      <c r="CB53" s="329" t="str">
        <f t="shared" si="2"/>
        <v/>
      </c>
      <c r="CC53" s="329" t="str">
        <f t="shared" si="3"/>
        <v/>
      </c>
      <c r="CD53" s="329" t="str">
        <f t="shared" si="4"/>
        <v/>
      </c>
      <c r="CE53" s="258">
        <f t="shared" si="68"/>
        <v>0</v>
      </c>
      <c r="CF53" s="259">
        <f t="shared" si="36"/>
        <v>0</v>
      </c>
      <c r="CG53" s="132"/>
      <c r="CH53" s="132"/>
      <c r="CI53" s="132"/>
    </row>
    <row r="54" spans="1:87" s="24" customFormat="1" ht="12.75" hidden="1" customHeight="1" outlineLevel="1" x14ac:dyDescent="0.2">
      <c r="A54" s="108" t="s">
        <v>140</v>
      </c>
      <c r="B54" s="24" t="s">
        <v>145</v>
      </c>
      <c r="C54" s="24">
        <v>46</v>
      </c>
      <c r="D54" s="137"/>
      <c r="E54" s="138"/>
      <c r="F54" s="56"/>
      <c r="G54" s="135"/>
      <c r="H54" s="136"/>
      <c r="I54" s="139"/>
      <c r="J54" s="57"/>
      <c r="K54" s="134"/>
      <c r="L54" s="134"/>
      <c r="M54" s="134"/>
      <c r="N54" s="134"/>
      <c r="O54" s="114">
        <f t="shared" si="43"/>
        <v>0</v>
      </c>
      <c r="P54" s="113"/>
      <c r="Q54" s="113"/>
      <c r="R54" s="113"/>
      <c r="S54" s="113"/>
      <c r="T54" s="114">
        <f t="shared" si="44"/>
        <v>0</v>
      </c>
      <c r="U54" s="113">
        <f t="shared" si="45"/>
        <v>0</v>
      </c>
      <c r="V54" s="136"/>
      <c r="W54" s="116"/>
      <c r="X54" s="116"/>
      <c r="Y54" s="116"/>
      <c r="Z54" s="117">
        <f t="shared" si="46"/>
        <v>0</v>
      </c>
      <c r="AA54" s="118">
        <f t="shared" si="47"/>
        <v>0</v>
      </c>
      <c r="AB54" s="118"/>
      <c r="AC54" s="118"/>
      <c r="AD54" s="118"/>
      <c r="AE54" s="117">
        <f t="shared" si="48"/>
        <v>0</v>
      </c>
      <c r="AF54" s="118">
        <f t="shared" si="49"/>
        <v>0</v>
      </c>
      <c r="AG54" s="120"/>
      <c r="AH54" s="120"/>
      <c r="AI54" s="121"/>
      <c r="AJ54" s="117">
        <f t="shared" si="50"/>
        <v>0</v>
      </c>
      <c r="AK54" s="119">
        <f t="shared" si="51"/>
        <v>0</v>
      </c>
      <c r="AL54" s="53"/>
      <c r="AM54" s="53"/>
      <c r="AN54" s="53"/>
      <c r="AO54" s="54">
        <f t="shared" si="52"/>
        <v>0</v>
      </c>
      <c r="AP54" s="122">
        <f t="shared" si="53"/>
        <v>0</v>
      </c>
      <c r="AQ54" s="123">
        <f t="shared" si="54"/>
        <v>0</v>
      </c>
      <c r="AR54" s="123">
        <f t="shared" si="55"/>
        <v>0</v>
      </c>
      <c r="AS54" s="119"/>
      <c r="AT54" s="119"/>
      <c r="AU54" s="124"/>
      <c r="AV54" s="125">
        <f t="shared" si="56"/>
        <v>0</v>
      </c>
      <c r="AW54" s="119">
        <f t="shared" si="57"/>
        <v>0</v>
      </c>
      <c r="AX54" s="119"/>
      <c r="AY54" s="119"/>
      <c r="AZ54" s="122"/>
      <c r="BA54" s="126">
        <f t="shared" si="58"/>
        <v>0</v>
      </c>
      <c r="BB54" s="119">
        <f t="shared" si="59"/>
        <v>0</v>
      </c>
      <c r="BC54" s="119"/>
      <c r="BD54" s="120"/>
      <c r="BE54" s="127"/>
      <c r="BF54" s="126">
        <f t="shared" si="60"/>
        <v>0</v>
      </c>
      <c r="BG54" s="119">
        <f t="shared" si="61"/>
        <v>0</v>
      </c>
      <c r="BH54" s="120"/>
      <c r="BI54" s="120"/>
      <c r="BJ54" s="127"/>
      <c r="BK54" s="126">
        <f t="shared" si="62"/>
        <v>0</v>
      </c>
      <c r="BL54" s="119">
        <f t="shared" si="63"/>
        <v>0</v>
      </c>
      <c r="BM54" s="123">
        <f t="shared" si="64"/>
        <v>0</v>
      </c>
      <c r="BN54" s="123">
        <f t="shared" si="65"/>
        <v>0</v>
      </c>
      <c r="BO54" s="126">
        <f t="shared" si="66"/>
        <v>0</v>
      </c>
      <c r="BP54" s="128">
        <f t="shared" si="67"/>
        <v>0</v>
      </c>
      <c r="BQ54" s="22"/>
      <c r="BR54" s="129"/>
      <c r="BS54" s="130"/>
      <c r="BT54" s="257" t="str">
        <f t="shared" si="29"/>
        <v/>
      </c>
      <c r="BU54" s="257" t="str">
        <f t="shared" si="30"/>
        <v/>
      </c>
      <c r="BV54" s="257" t="str">
        <f t="shared" si="31"/>
        <v/>
      </c>
      <c r="BW54" s="257" t="str">
        <f t="shared" si="32"/>
        <v/>
      </c>
      <c r="BX54" s="258">
        <f t="shared" si="39"/>
        <v>0</v>
      </c>
      <c r="BY54" s="129"/>
      <c r="BZ54" s="329"/>
      <c r="CA54" s="329" t="str">
        <f t="shared" si="1"/>
        <v/>
      </c>
      <c r="CB54" s="329" t="str">
        <f t="shared" si="2"/>
        <v/>
      </c>
      <c r="CC54" s="329" t="str">
        <f t="shared" si="3"/>
        <v/>
      </c>
      <c r="CD54" s="329" t="str">
        <f t="shared" si="4"/>
        <v/>
      </c>
      <c r="CE54" s="258">
        <f t="shared" si="68"/>
        <v>0</v>
      </c>
      <c r="CF54" s="259">
        <f t="shared" si="36"/>
        <v>0</v>
      </c>
      <c r="CG54" s="132"/>
      <c r="CH54" s="132"/>
      <c r="CI54" s="132"/>
    </row>
    <row r="55" spans="1:87" s="24" customFormat="1" ht="12.75" hidden="1" customHeight="1" outlineLevel="1" x14ac:dyDescent="0.2">
      <c r="A55" s="108" t="s">
        <v>140</v>
      </c>
      <c r="B55" s="24" t="s">
        <v>145</v>
      </c>
      <c r="C55" s="24">
        <v>47</v>
      </c>
      <c r="D55" s="137"/>
      <c r="E55" s="138"/>
      <c r="F55" s="56"/>
      <c r="G55" s="135"/>
      <c r="H55" s="136"/>
      <c r="I55" s="139"/>
      <c r="J55" s="57"/>
      <c r="K55" s="134"/>
      <c r="L55" s="134"/>
      <c r="M55" s="134"/>
      <c r="N55" s="134"/>
      <c r="O55" s="114">
        <f t="shared" si="43"/>
        <v>0</v>
      </c>
      <c r="P55" s="113"/>
      <c r="Q55" s="113"/>
      <c r="R55" s="113"/>
      <c r="S55" s="113"/>
      <c r="T55" s="114">
        <f t="shared" si="44"/>
        <v>0</v>
      </c>
      <c r="U55" s="113">
        <f t="shared" si="45"/>
        <v>0</v>
      </c>
      <c r="V55" s="136"/>
      <c r="W55" s="116"/>
      <c r="X55" s="116"/>
      <c r="Y55" s="116"/>
      <c r="Z55" s="117">
        <f t="shared" si="46"/>
        <v>0</v>
      </c>
      <c r="AA55" s="118">
        <f t="shared" si="47"/>
        <v>0</v>
      </c>
      <c r="AB55" s="118"/>
      <c r="AC55" s="118"/>
      <c r="AD55" s="118"/>
      <c r="AE55" s="117">
        <f t="shared" si="48"/>
        <v>0</v>
      </c>
      <c r="AF55" s="118">
        <f t="shared" si="49"/>
        <v>0</v>
      </c>
      <c r="AG55" s="120"/>
      <c r="AH55" s="120"/>
      <c r="AI55" s="121"/>
      <c r="AJ55" s="117">
        <f t="shared" si="50"/>
        <v>0</v>
      </c>
      <c r="AK55" s="119">
        <f t="shared" si="51"/>
        <v>0</v>
      </c>
      <c r="AL55" s="53"/>
      <c r="AM55" s="53"/>
      <c r="AN55" s="53"/>
      <c r="AO55" s="54">
        <f t="shared" si="52"/>
        <v>0</v>
      </c>
      <c r="AP55" s="122">
        <f t="shared" si="53"/>
        <v>0</v>
      </c>
      <c r="AQ55" s="123">
        <f t="shared" si="54"/>
        <v>0</v>
      </c>
      <c r="AR55" s="123">
        <f t="shared" si="55"/>
        <v>0</v>
      </c>
      <c r="AS55" s="119"/>
      <c r="AT55" s="119"/>
      <c r="AU55" s="124"/>
      <c r="AV55" s="125">
        <f t="shared" si="56"/>
        <v>0</v>
      </c>
      <c r="AW55" s="119">
        <f t="shared" si="57"/>
        <v>0</v>
      </c>
      <c r="AX55" s="119"/>
      <c r="AY55" s="119"/>
      <c r="AZ55" s="122"/>
      <c r="BA55" s="126">
        <f t="shared" si="58"/>
        <v>0</v>
      </c>
      <c r="BB55" s="119">
        <f t="shared" si="59"/>
        <v>0</v>
      </c>
      <c r="BC55" s="119"/>
      <c r="BD55" s="120"/>
      <c r="BE55" s="127"/>
      <c r="BF55" s="126">
        <f t="shared" si="60"/>
        <v>0</v>
      </c>
      <c r="BG55" s="119">
        <f t="shared" si="61"/>
        <v>0</v>
      </c>
      <c r="BH55" s="120"/>
      <c r="BI55" s="120"/>
      <c r="BJ55" s="127"/>
      <c r="BK55" s="126">
        <f t="shared" si="62"/>
        <v>0</v>
      </c>
      <c r="BL55" s="119">
        <f t="shared" si="63"/>
        <v>0</v>
      </c>
      <c r="BM55" s="123">
        <f t="shared" si="64"/>
        <v>0</v>
      </c>
      <c r="BN55" s="123">
        <f t="shared" si="65"/>
        <v>0</v>
      </c>
      <c r="BO55" s="126">
        <f t="shared" si="66"/>
        <v>0</v>
      </c>
      <c r="BP55" s="128">
        <f t="shared" si="67"/>
        <v>0</v>
      </c>
      <c r="BQ55" s="22"/>
      <c r="BR55" s="129"/>
      <c r="BS55" s="130"/>
      <c r="BT55" s="257" t="str">
        <f t="shared" si="29"/>
        <v/>
      </c>
      <c r="BU55" s="257" t="str">
        <f t="shared" si="30"/>
        <v/>
      </c>
      <c r="BV55" s="257" t="str">
        <f t="shared" si="31"/>
        <v/>
      </c>
      <c r="BW55" s="257" t="str">
        <f t="shared" si="32"/>
        <v/>
      </c>
      <c r="BX55" s="258">
        <f t="shared" si="39"/>
        <v>0</v>
      </c>
      <c r="BY55" s="129"/>
      <c r="BZ55" s="329"/>
      <c r="CA55" s="329" t="str">
        <f t="shared" si="1"/>
        <v/>
      </c>
      <c r="CB55" s="329" t="str">
        <f t="shared" si="2"/>
        <v/>
      </c>
      <c r="CC55" s="329" t="str">
        <f t="shared" si="3"/>
        <v/>
      </c>
      <c r="CD55" s="329" t="str">
        <f t="shared" si="4"/>
        <v/>
      </c>
      <c r="CE55" s="258">
        <f t="shared" si="68"/>
        <v>0</v>
      </c>
      <c r="CF55" s="259">
        <f t="shared" si="36"/>
        <v>0</v>
      </c>
      <c r="CG55" s="132"/>
      <c r="CH55" s="132"/>
      <c r="CI55" s="132"/>
    </row>
    <row r="56" spans="1:87" s="24" customFormat="1" ht="12.75" hidden="1" customHeight="1" outlineLevel="1" x14ac:dyDescent="0.2">
      <c r="A56" s="108" t="s">
        <v>140</v>
      </c>
      <c r="B56" s="24" t="s">
        <v>145</v>
      </c>
      <c r="C56" s="24">
        <v>48</v>
      </c>
      <c r="D56" s="137"/>
      <c r="E56" s="138"/>
      <c r="F56" s="56"/>
      <c r="G56" s="135"/>
      <c r="H56" s="136"/>
      <c r="I56" s="139"/>
      <c r="J56" s="57"/>
      <c r="K56" s="134"/>
      <c r="L56" s="134"/>
      <c r="M56" s="134"/>
      <c r="N56" s="134"/>
      <c r="O56" s="114">
        <f t="shared" si="43"/>
        <v>0</v>
      </c>
      <c r="P56" s="113"/>
      <c r="Q56" s="113"/>
      <c r="R56" s="113"/>
      <c r="S56" s="113"/>
      <c r="T56" s="114">
        <f t="shared" si="44"/>
        <v>0</v>
      </c>
      <c r="U56" s="113">
        <f t="shared" si="45"/>
        <v>0</v>
      </c>
      <c r="V56" s="136"/>
      <c r="W56" s="116"/>
      <c r="X56" s="116"/>
      <c r="Y56" s="116"/>
      <c r="Z56" s="117">
        <f t="shared" si="46"/>
        <v>0</v>
      </c>
      <c r="AA56" s="118">
        <f t="shared" si="47"/>
        <v>0</v>
      </c>
      <c r="AB56" s="118"/>
      <c r="AC56" s="118"/>
      <c r="AD56" s="118"/>
      <c r="AE56" s="117">
        <f t="shared" si="48"/>
        <v>0</v>
      </c>
      <c r="AF56" s="118">
        <f t="shared" si="49"/>
        <v>0</v>
      </c>
      <c r="AG56" s="120"/>
      <c r="AH56" s="120"/>
      <c r="AI56" s="121"/>
      <c r="AJ56" s="117">
        <f t="shared" si="50"/>
        <v>0</v>
      </c>
      <c r="AK56" s="119">
        <f t="shared" si="51"/>
        <v>0</v>
      </c>
      <c r="AL56" s="53"/>
      <c r="AM56" s="53"/>
      <c r="AN56" s="53"/>
      <c r="AO56" s="54">
        <f t="shared" si="52"/>
        <v>0</v>
      </c>
      <c r="AP56" s="122">
        <f t="shared" si="53"/>
        <v>0</v>
      </c>
      <c r="AQ56" s="123">
        <f t="shared" si="54"/>
        <v>0</v>
      </c>
      <c r="AR56" s="123">
        <f t="shared" si="55"/>
        <v>0</v>
      </c>
      <c r="AS56" s="119"/>
      <c r="AT56" s="119"/>
      <c r="AU56" s="124"/>
      <c r="AV56" s="125">
        <f t="shared" si="56"/>
        <v>0</v>
      </c>
      <c r="AW56" s="119">
        <f t="shared" si="57"/>
        <v>0</v>
      </c>
      <c r="AX56" s="119"/>
      <c r="AY56" s="119"/>
      <c r="AZ56" s="122"/>
      <c r="BA56" s="126">
        <f t="shared" si="58"/>
        <v>0</v>
      </c>
      <c r="BB56" s="119">
        <f t="shared" si="59"/>
        <v>0</v>
      </c>
      <c r="BC56" s="119"/>
      <c r="BD56" s="120"/>
      <c r="BE56" s="127"/>
      <c r="BF56" s="126">
        <f t="shared" si="60"/>
        <v>0</v>
      </c>
      <c r="BG56" s="119">
        <f t="shared" si="61"/>
        <v>0</v>
      </c>
      <c r="BH56" s="120"/>
      <c r="BI56" s="120"/>
      <c r="BJ56" s="127"/>
      <c r="BK56" s="126">
        <f t="shared" si="62"/>
        <v>0</v>
      </c>
      <c r="BL56" s="119">
        <f t="shared" si="63"/>
        <v>0</v>
      </c>
      <c r="BM56" s="123">
        <f t="shared" si="64"/>
        <v>0</v>
      </c>
      <c r="BN56" s="123">
        <f t="shared" si="65"/>
        <v>0</v>
      </c>
      <c r="BO56" s="126">
        <f t="shared" si="66"/>
        <v>0</v>
      </c>
      <c r="BP56" s="128">
        <f t="shared" si="67"/>
        <v>0</v>
      </c>
      <c r="BQ56" s="22"/>
      <c r="BR56" s="129"/>
      <c r="BS56" s="130"/>
      <c r="BT56" s="257" t="str">
        <f t="shared" si="29"/>
        <v/>
      </c>
      <c r="BU56" s="257" t="str">
        <f t="shared" si="30"/>
        <v/>
      </c>
      <c r="BV56" s="257" t="str">
        <f t="shared" si="31"/>
        <v/>
      </c>
      <c r="BW56" s="257" t="str">
        <f t="shared" si="32"/>
        <v/>
      </c>
      <c r="BX56" s="258">
        <f t="shared" si="39"/>
        <v>0</v>
      </c>
      <c r="BY56" s="129"/>
      <c r="BZ56" s="130"/>
      <c r="CA56" s="329" t="str">
        <f t="shared" si="1"/>
        <v/>
      </c>
      <c r="CB56" s="329" t="str">
        <f t="shared" si="2"/>
        <v/>
      </c>
      <c r="CC56" s="329" t="str">
        <f t="shared" si="3"/>
        <v/>
      </c>
      <c r="CD56" s="329" t="str">
        <f t="shared" si="4"/>
        <v/>
      </c>
      <c r="CE56" s="258">
        <f t="shared" si="68"/>
        <v>0</v>
      </c>
      <c r="CF56" s="259">
        <f t="shared" si="36"/>
        <v>0</v>
      </c>
      <c r="CG56" s="132"/>
      <c r="CH56" s="132"/>
      <c r="CI56" s="132"/>
    </row>
    <row r="57" spans="1:87" s="24" customFormat="1" ht="12.75" hidden="1" customHeight="1" outlineLevel="1" x14ac:dyDescent="0.2">
      <c r="A57" s="108" t="s">
        <v>140</v>
      </c>
      <c r="B57" s="24" t="s">
        <v>145</v>
      </c>
      <c r="C57" s="24">
        <v>49</v>
      </c>
      <c r="D57" s="137"/>
      <c r="E57" s="138"/>
      <c r="F57" s="56"/>
      <c r="G57" s="135"/>
      <c r="H57" s="136"/>
      <c r="I57" s="139"/>
      <c r="J57" s="57"/>
      <c r="K57" s="134"/>
      <c r="L57" s="134"/>
      <c r="M57" s="134"/>
      <c r="N57" s="134"/>
      <c r="O57" s="114">
        <f t="shared" si="43"/>
        <v>0</v>
      </c>
      <c r="P57" s="113"/>
      <c r="Q57" s="113"/>
      <c r="R57" s="113"/>
      <c r="S57" s="113"/>
      <c r="T57" s="114">
        <f t="shared" si="44"/>
        <v>0</v>
      </c>
      <c r="U57" s="113">
        <f t="shared" si="45"/>
        <v>0</v>
      </c>
      <c r="V57" s="136"/>
      <c r="W57" s="116"/>
      <c r="X57" s="116"/>
      <c r="Y57" s="116"/>
      <c r="Z57" s="117">
        <f t="shared" si="46"/>
        <v>0</v>
      </c>
      <c r="AA57" s="118">
        <f t="shared" si="47"/>
        <v>0</v>
      </c>
      <c r="AB57" s="118"/>
      <c r="AC57" s="118"/>
      <c r="AD57" s="118"/>
      <c r="AE57" s="117">
        <f t="shared" si="48"/>
        <v>0</v>
      </c>
      <c r="AF57" s="118">
        <f t="shared" si="49"/>
        <v>0</v>
      </c>
      <c r="AG57" s="120"/>
      <c r="AH57" s="120"/>
      <c r="AI57" s="121"/>
      <c r="AJ57" s="117">
        <f t="shared" si="50"/>
        <v>0</v>
      </c>
      <c r="AK57" s="119">
        <f t="shared" si="51"/>
        <v>0</v>
      </c>
      <c r="AL57" s="53"/>
      <c r="AM57" s="53"/>
      <c r="AN57" s="53"/>
      <c r="AO57" s="54">
        <f t="shared" si="52"/>
        <v>0</v>
      </c>
      <c r="AP57" s="122">
        <f t="shared" si="53"/>
        <v>0</v>
      </c>
      <c r="AQ57" s="123">
        <f t="shared" si="54"/>
        <v>0</v>
      </c>
      <c r="AR57" s="123">
        <f t="shared" si="55"/>
        <v>0</v>
      </c>
      <c r="AS57" s="119"/>
      <c r="AT57" s="119"/>
      <c r="AU57" s="124"/>
      <c r="AV57" s="125">
        <f t="shared" si="56"/>
        <v>0</v>
      </c>
      <c r="AW57" s="119">
        <f t="shared" si="57"/>
        <v>0</v>
      </c>
      <c r="AX57" s="119"/>
      <c r="AY57" s="119"/>
      <c r="AZ57" s="122"/>
      <c r="BA57" s="126">
        <f t="shared" si="58"/>
        <v>0</v>
      </c>
      <c r="BB57" s="119">
        <f t="shared" si="59"/>
        <v>0</v>
      </c>
      <c r="BC57" s="119"/>
      <c r="BD57" s="120"/>
      <c r="BE57" s="127"/>
      <c r="BF57" s="126">
        <f t="shared" si="60"/>
        <v>0</v>
      </c>
      <c r="BG57" s="119">
        <f t="shared" si="61"/>
        <v>0</v>
      </c>
      <c r="BH57" s="120"/>
      <c r="BI57" s="120"/>
      <c r="BJ57" s="127"/>
      <c r="BK57" s="126">
        <f t="shared" si="62"/>
        <v>0</v>
      </c>
      <c r="BL57" s="119">
        <f t="shared" si="63"/>
        <v>0</v>
      </c>
      <c r="BM57" s="123">
        <f t="shared" si="64"/>
        <v>0</v>
      </c>
      <c r="BN57" s="123">
        <f t="shared" si="65"/>
        <v>0</v>
      </c>
      <c r="BO57" s="126">
        <f t="shared" si="66"/>
        <v>0</v>
      </c>
      <c r="BP57" s="128">
        <f t="shared" si="67"/>
        <v>0</v>
      </c>
      <c r="BQ57" s="22"/>
      <c r="BR57" s="129"/>
      <c r="BS57" s="130"/>
      <c r="BT57" s="257" t="str">
        <f t="shared" si="29"/>
        <v/>
      </c>
      <c r="BU57" s="257" t="str">
        <f t="shared" si="30"/>
        <v/>
      </c>
      <c r="BV57" s="257" t="str">
        <f t="shared" si="31"/>
        <v/>
      </c>
      <c r="BW57" s="257" t="str">
        <f t="shared" si="32"/>
        <v/>
      </c>
      <c r="BX57" s="258">
        <f t="shared" si="39"/>
        <v>0</v>
      </c>
      <c r="BY57" s="129"/>
      <c r="BZ57" s="130"/>
      <c r="CA57" s="329" t="str">
        <f t="shared" si="1"/>
        <v/>
      </c>
      <c r="CB57" s="329" t="str">
        <f t="shared" si="2"/>
        <v/>
      </c>
      <c r="CC57" s="329" t="str">
        <f t="shared" si="3"/>
        <v/>
      </c>
      <c r="CD57" s="329" t="str">
        <f t="shared" si="4"/>
        <v/>
      </c>
      <c r="CE57" s="258">
        <f t="shared" si="68"/>
        <v>0</v>
      </c>
      <c r="CF57" s="259">
        <f t="shared" si="36"/>
        <v>0</v>
      </c>
      <c r="CG57" s="132"/>
      <c r="CH57" s="132"/>
      <c r="CI57" s="132"/>
    </row>
    <row r="58" spans="1:87" s="24" customFormat="1" ht="12.75" hidden="1" customHeight="1" outlineLevel="1" x14ac:dyDescent="0.2">
      <c r="A58" s="108" t="s">
        <v>140</v>
      </c>
      <c r="B58" s="24" t="s">
        <v>145</v>
      </c>
      <c r="C58" s="24">
        <v>50</v>
      </c>
      <c r="D58" s="137"/>
      <c r="E58" s="138"/>
      <c r="F58" s="56"/>
      <c r="G58" s="135"/>
      <c r="H58" s="136"/>
      <c r="I58" s="139"/>
      <c r="J58" s="57"/>
      <c r="K58" s="134"/>
      <c r="L58" s="134"/>
      <c r="M58" s="134"/>
      <c r="N58" s="134"/>
      <c r="O58" s="114">
        <f t="shared" si="43"/>
        <v>0</v>
      </c>
      <c r="P58" s="113"/>
      <c r="Q58" s="113"/>
      <c r="R58" s="113"/>
      <c r="S58" s="113"/>
      <c r="T58" s="114">
        <f t="shared" si="44"/>
        <v>0</v>
      </c>
      <c r="U58" s="113">
        <f t="shared" si="45"/>
        <v>0</v>
      </c>
      <c r="V58" s="136"/>
      <c r="W58" s="116"/>
      <c r="X58" s="116"/>
      <c r="Y58" s="116"/>
      <c r="Z58" s="117">
        <f t="shared" si="46"/>
        <v>0</v>
      </c>
      <c r="AA58" s="118">
        <f t="shared" si="47"/>
        <v>0</v>
      </c>
      <c r="AB58" s="118"/>
      <c r="AC58" s="118"/>
      <c r="AD58" s="118"/>
      <c r="AE58" s="117">
        <f t="shared" si="48"/>
        <v>0</v>
      </c>
      <c r="AF58" s="118">
        <f t="shared" si="49"/>
        <v>0</v>
      </c>
      <c r="AG58" s="120"/>
      <c r="AH58" s="120"/>
      <c r="AI58" s="121"/>
      <c r="AJ58" s="117">
        <f t="shared" si="50"/>
        <v>0</v>
      </c>
      <c r="AK58" s="119">
        <f t="shared" si="51"/>
        <v>0</v>
      </c>
      <c r="AL58" s="53"/>
      <c r="AM58" s="53"/>
      <c r="AN58" s="53"/>
      <c r="AO58" s="54">
        <f t="shared" si="52"/>
        <v>0</v>
      </c>
      <c r="AP58" s="122">
        <f t="shared" si="53"/>
        <v>0</v>
      </c>
      <c r="AQ58" s="123">
        <f t="shared" si="54"/>
        <v>0</v>
      </c>
      <c r="AR58" s="123">
        <f t="shared" si="55"/>
        <v>0</v>
      </c>
      <c r="AS58" s="119"/>
      <c r="AT58" s="119"/>
      <c r="AU58" s="124"/>
      <c r="AV58" s="125">
        <f t="shared" si="56"/>
        <v>0</v>
      </c>
      <c r="AW58" s="119">
        <f t="shared" si="57"/>
        <v>0</v>
      </c>
      <c r="AX58" s="119"/>
      <c r="AY58" s="119"/>
      <c r="AZ58" s="122"/>
      <c r="BA58" s="126">
        <f t="shared" si="58"/>
        <v>0</v>
      </c>
      <c r="BB58" s="119">
        <f t="shared" si="59"/>
        <v>0</v>
      </c>
      <c r="BC58" s="119"/>
      <c r="BD58" s="120"/>
      <c r="BE58" s="127"/>
      <c r="BF58" s="126">
        <f t="shared" si="60"/>
        <v>0</v>
      </c>
      <c r="BG58" s="119">
        <f t="shared" si="61"/>
        <v>0</v>
      </c>
      <c r="BH58" s="120"/>
      <c r="BI58" s="120"/>
      <c r="BJ58" s="127"/>
      <c r="BK58" s="126">
        <f t="shared" si="62"/>
        <v>0</v>
      </c>
      <c r="BL58" s="119">
        <f t="shared" si="63"/>
        <v>0</v>
      </c>
      <c r="BM58" s="123">
        <f t="shared" si="64"/>
        <v>0</v>
      </c>
      <c r="BN58" s="123">
        <f t="shared" si="65"/>
        <v>0</v>
      </c>
      <c r="BO58" s="126">
        <f t="shared" si="66"/>
        <v>0</v>
      </c>
      <c r="BP58" s="128">
        <f t="shared" si="67"/>
        <v>0</v>
      </c>
      <c r="BQ58" s="22"/>
      <c r="BR58" s="129"/>
      <c r="BS58" s="130"/>
      <c r="BT58" s="257" t="str">
        <f t="shared" si="29"/>
        <v/>
      </c>
      <c r="BU58" s="257" t="str">
        <f t="shared" si="30"/>
        <v/>
      </c>
      <c r="BV58" s="257" t="str">
        <f t="shared" si="31"/>
        <v/>
      </c>
      <c r="BW58" s="257" t="str">
        <f t="shared" si="32"/>
        <v/>
      </c>
      <c r="BX58" s="258">
        <f t="shared" si="39"/>
        <v>0</v>
      </c>
      <c r="BY58" s="129"/>
      <c r="BZ58" s="130"/>
      <c r="CA58" s="329" t="str">
        <f t="shared" si="1"/>
        <v/>
      </c>
      <c r="CB58" s="329" t="str">
        <f t="shared" si="2"/>
        <v/>
      </c>
      <c r="CC58" s="329" t="str">
        <f t="shared" si="3"/>
        <v/>
      </c>
      <c r="CD58" s="329" t="str">
        <f t="shared" si="4"/>
        <v/>
      </c>
      <c r="CE58" s="258">
        <f t="shared" si="68"/>
        <v>0</v>
      </c>
      <c r="CF58" s="259">
        <f t="shared" si="36"/>
        <v>0</v>
      </c>
      <c r="CG58" s="132"/>
      <c r="CH58" s="132"/>
      <c r="CI58" s="132"/>
    </row>
    <row r="59" spans="1:87" s="24" customFormat="1" ht="12.75" hidden="1" customHeight="1" outlineLevel="1" x14ac:dyDescent="0.2">
      <c r="A59" s="108" t="s">
        <v>140</v>
      </c>
      <c r="B59" s="24" t="s">
        <v>145</v>
      </c>
      <c r="C59" s="24">
        <v>51</v>
      </c>
      <c r="D59" s="137"/>
      <c r="E59" s="138"/>
      <c r="F59" s="56"/>
      <c r="G59" s="135"/>
      <c r="H59" s="136"/>
      <c r="I59" s="139"/>
      <c r="J59" s="57"/>
      <c r="K59" s="134"/>
      <c r="L59" s="134"/>
      <c r="M59" s="134"/>
      <c r="N59" s="134"/>
      <c r="O59" s="114">
        <f t="shared" si="43"/>
        <v>0</v>
      </c>
      <c r="P59" s="113"/>
      <c r="Q59" s="113"/>
      <c r="R59" s="113"/>
      <c r="S59" s="113"/>
      <c r="T59" s="114">
        <f t="shared" si="44"/>
        <v>0</v>
      </c>
      <c r="U59" s="113">
        <f t="shared" si="45"/>
        <v>0</v>
      </c>
      <c r="V59" s="136"/>
      <c r="W59" s="116"/>
      <c r="X59" s="116"/>
      <c r="Y59" s="116"/>
      <c r="Z59" s="117">
        <f t="shared" si="46"/>
        <v>0</v>
      </c>
      <c r="AA59" s="118">
        <f t="shared" si="47"/>
        <v>0</v>
      </c>
      <c r="AB59" s="118"/>
      <c r="AC59" s="118"/>
      <c r="AD59" s="118"/>
      <c r="AE59" s="117">
        <f t="shared" si="48"/>
        <v>0</v>
      </c>
      <c r="AF59" s="118">
        <f t="shared" si="49"/>
        <v>0</v>
      </c>
      <c r="AG59" s="120"/>
      <c r="AH59" s="120"/>
      <c r="AI59" s="121"/>
      <c r="AJ59" s="117">
        <f t="shared" si="50"/>
        <v>0</v>
      </c>
      <c r="AK59" s="119">
        <f t="shared" si="51"/>
        <v>0</v>
      </c>
      <c r="AL59" s="53"/>
      <c r="AM59" s="53"/>
      <c r="AN59" s="53"/>
      <c r="AO59" s="54">
        <f t="shared" si="52"/>
        <v>0</v>
      </c>
      <c r="AP59" s="122">
        <f t="shared" si="53"/>
        <v>0</v>
      </c>
      <c r="AQ59" s="123">
        <f t="shared" si="54"/>
        <v>0</v>
      </c>
      <c r="AR59" s="123">
        <f t="shared" si="55"/>
        <v>0</v>
      </c>
      <c r="AS59" s="119"/>
      <c r="AT59" s="119"/>
      <c r="AU59" s="124"/>
      <c r="AV59" s="125">
        <f t="shared" si="56"/>
        <v>0</v>
      </c>
      <c r="AW59" s="119">
        <f t="shared" si="57"/>
        <v>0</v>
      </c>
      <c r="AX59" s="119"/>
      <c r="AY59" s="119"/>
      <c r="AZ59" s="122"/>
      <c r="BA59" s="126">
        <f t="shared" si="58"/>
        <v>0</v>
      </c>
      <c r="BB59" s="119">
        <f t="shared" si="59"/>
        <v>0</v>
      </c>
      <c r="BC59" s="119"/>
      <c r="BD59" s="120"/>
      <c r="BE59" s="127"/>
      <c r="BF59" s="126">
        <f t="shared" si="60"/>
        <v>0</v>
      </c>
      <c r="BG59" s="119">
        <f t="shared" si="61"/>
        <v>0</v>
      </c>
      <c r="BH59" s="120"/>
      <c r="BI59" s="120"/>
      <c r="BJ59" s="127"/>
      <c r="BK59" s="126">
        <f t="shared" si="62"/>
        <v>0</v>
      </c>
      <c r="BL59" s="119">
        <f t="shared" si="63"/>
        <v>0</v>
      </c>
      <c r="BM59" s="123">
        <f t="shared" si="64"/>
        <v>0</v>
      </c>
      <c r="BN59" s="123">
        <f t="shared" si="65"/>
        <v>0</v>
      </c>
      <c r="BO59" s="126">
        <f t="shared" si="66"/>
        <v>0</v>
      </c>
      <c r="BP59" s="128">
        <f t="shared" si="67"/>
        <v>0</v>
      </c>
      <c r="BQ59" s="22"/>
      <c r="BR59" s="129"/>
      <c r="BS59" s="130"/>
      <c r="BT59" s="257" t="str">
        <f t="shared" si="29"/>
        <v/>
      </c>
      <c r="BU59" s="257" t="str">
        <f t="shared" si="30"/>
        <v/>
      </c>
      <c r="BV59" s="257" t="str">
        <f t="shared" si="31"/>
        <v/>
      </c>
      <c r="BW59" s="257" t="str">
        <f t="shared" si="32"/>
        <v/>
      </c>
      <c r="BX59" s="258">
        <f t="shared" si="39"/>
        <v>0</v>
      </c>
      <c r="BY59" s="129"/>
      <c r="BZ59" s="130"/>
      <c r="CA59" s="329" t="str">
        <f t="shared" si="1"/>
        <v/>
      </c>
      <c r="CB59" s="329" t="str">
        <f t="shared" si="2"/>
        <v/>
      </c>
      <c r="CC59" s="329" t="str">
        <f t="shared" si="3"/>
        <v/>
      </c>
      <c r="CD59" s="329" t="str">
        <f t="shared" si="4"/>
        <v/>
      </c>
      <c r="CE59" s="258">
        <f t="shared" si="68"/>
        <v>0</v>
      </c>
      <c r="CF59" s="259">
        <f t="shared" si="36"/>
        <v>0</v>
      </c>
      <c r="CG59" s="132"/>
      <c r="CH59" s="132"/>
      <c r="CI59" s="132"/>
    </row>
    <row r="60" spans="1:87" s="24" customFormat="1" ht="12.75" hidden="1" customHeight="1" outlineLevel="1" x14ac:dyDescent="0.2">
      <c r="A60" s="108" t="s">
        <v>140</v>
      </c>
      <c r="B60" s="24" t="s">
        <v>145</v>
      </c>
      <c r="C60" s="24">
        <v>52</v>
      </c>
      <c r="D60" s="137"/>
      <c r="E60" s="138"/>
      <c r="F60" s="56"/>
      <c r="G60" s="135"/>
      <c r="H60" s="136"/>
      <c r="I60" s="139"/>
      <c r="J60" s="57"/>
      <c r="K60" s="134"/>
      <c r="L60" s="134"/>
      <c r="M60" s="134"/>
      <c r="N60" s="134"/>
      <c r="O60" s="114">
        <f t="shared" si="43"/>
        <v>0</v>
      </c>
      <c r="P60" s="113"/>
      <c r="Q60" s="113"/>
      <c r="R60" s="113"/>
      <c r="S60" s="113"/>
      <c r="T60" s="114">
        <f t="shared" si="44"/>
        <v>0</v>
      </c>
      <c r="U60" s="113">
        <f t="shared" si="45"/>
        <v>0</v>
      </c>
      <c r="V60" s="136"/>
      <c r="W60" s="116"/>
      <c r="X60" s="116"/>
      <c r="Y60" s="116"/>
      <c r="Z60" s="117">
        <f t="shared" si="46"/>
        <v>0</v>
      </c>
      <c r="AA60" s="118">
        <f t="shared" si="47"/>
        <v>0</v>
      </c>
      <c r="AB60" s="118"/>
      <c r="AC60" s="118"/>
      <c r="AD60" s="118"/>
      <c r="AE60" s="117">
        <f t="shared" si="48"/>
        <v>0</v>
      </c>
      <c r="AF60" s="118">
        <f t="shared" si="49"/>
        <v>0</v>
      </c>
      <c r="AG60" s="120"/>
      <c r="AH60" s="120"/>
      <c r="AI60" s="121"/>
      <c r="AJ60" s="117">
        <f t="shared" si="50"/>
        <v>0</v>
      </c>
      <c r="AK60" s="119">
        <f t="shared" si="51"/>
        <v>0</v>
      </c>
      <c r="AL60" s="53"/>
      <c r="AM60" s="53"/>
      <c r="AN60" s="53"/>
      <c r="AO60" s="54">
        <f t="shared" si="52"/>
        <v>0</v>
      </c>
      <c r="AP60" s="122">
        <f t="shared" si="53"/>
        <v>0</v>
      </c>
      <c r="AQ60" s="123">
        <f t="shared" si="54"/>
        <v>0</v>
      </c>
      <c r="AR60" s="123">
        <f t="shared" si="55"/>
        <v>0</v>
      </c>
      <c r="AS60" s="119"/>
      <c r="AT60" s="119"/>
      <c r="AU60" s="124"/>
      <c r="AV60" s="125">
        <f t="shared" si="56"/>
        <v>0</v>
      </c>
      <c r="AW60" s="119">
        <f t="shared" si="57"/>
        <v>0</v>
      </c>
      <c r="AX60" s="119"/>
      <c r="AY60" s="119"/>
      <c r="AZ60" s="122"/>
      <c r="BA60" s="126">
        <f t="shared" si="58"/>
        <v>0</v>
      </c>
      <c r="BB60" s="119">
        <f t="shared" si="59"/>
        <v>0</v>
      </c>
      <c r="BC60" s="119"/>
      <c r="BD60" s="120"/>
      <c r="BE60" s="127"/>
      <c r="BF60" s="126">
        <f t="shared" si="60"/>
        <v>0</v>
      </c>
      <c r="BG60" s="119">
        <f t="shared" si="61"/>
        <v>0</v>
      </c>
      <c r="BH60" s="120"/>
      <c r="BI60" s="120"/>
      <c r="BJ60" s="127"/>
      <c r="BK60" s="126">
        <f t="shared" si="62"/>
        <v>0</v>
      </c>
      <c r="BL60" s="119">
        <f t="shared" si="63"/>
        <v>0</v>
      </c>
      <c r="BM60" s="123">
        <f t="shared" si="64"/>
        <v>0</v>
      </c>
      <c r="BN60" s="123">
        <f t="shared" si="65"/>
        <v>0</v>
      </c>
      <c r="BO60" s="126">
        <f t="shared" si="66"/>
        <v>0</v>
      </c>
      <c r="BP60" s="128">
        <f t="shared" si="67"/>
        <v>0</v>
      </c>
      <c r="BQ60" s="22"/>
      <c r="BR60" s="129"/>
      <c r="BS60" s="130"/>
      <c r="BT60" s="257" t="str">
        <f t="shared" si="29"/>
        <v/>
      </c>
      <c r="BU60" s="257" t="str">
        <f t="shared" si="30"/>
        <v/>
      </c>
      <c r="BV60" s="257" t="str">
        <f t="shared" si="31"/>
        <v/>
      </c>
      <c r="BW60" s="257" t="str">
        <f t="shared" si="32"/>
        <v/>
      </c>
      <c r="BX60" s="258">
        <f t="shared" si="39"/>
        <v>0</v>
      </c>
      <c r="BY60" s="129"/>
      <c r="BZ60" s="130"/>
      <c r="CA60" s="329" t="str">
        <f t="shared" si="1"/>
        <v/>
      </c>
      <c r="CB60" s="329" t="str">
        <f t="shared" si="2"/>
        <v/>
      </c>
      <c r="CC60" s="329" t="str">
        <f t="shared" si="3"/>
        <v/>
      </c>
      <c r="CD60" s="329" t="str">
        <f t="shared" si="4"/>
        <v/>
      </c>
      <c r="CE60" s="258">
        <f t="shared" si="68"/>
        <v>0</v>
      </c>
      <c r="CF60" s="259">
        <f t="shared" si="36"/>
        <v>0</v>
      </c>
      <c r="CG60" s="132"/>
      <c r="CH60" s="132"/>
      <c r="CI60" s="132"/>
    </row>
    <row r="61" spans="1:87" s="24" customFormat="1" ht="12.75" hidden="1" customHeight="1" outlineLevel="1" x14ac:dyDescent="0.2">
      <c r="A61" s="108" t="s">
        <v>140</v>
      </c>
      <c r="B61" s="24" t="s">
        <v>145</v>
      </c>
      <c r="C61" s="24">
        <v>53</v>
      </c>
      <c r="D61" s="137"/>
      <c r="E61" s="138"/>
      <c r="F61" s="56"/>
      <c r="G61" s="135"/>
      <c r="H61" s="136"/>
      <c r="I61" s="139"/>
      <c r="J61" s="57"/>
      <c r="K61" s="134"/>
      <c r="L61" s="134"/>
      <c r="M61" s="134"/>
      <c r="N61" s="134"/>
      <c r="O61" s="114">
        <f t="shared" si="43"/>
        <v>0</v>
      </c>
      <c r="P61" s="113"/>
      <c r="Q61" s="113"/>
      <c r="R61" s="113"/>
      <c r="S61" s="113"/>
      <c r="T61" s="114">
        <f t="shared" si="44"/>
        <v>0</v>
      </c>
      <c r="U61" s="113">
        <f t="shared" si="45"/>
        <v>0</v>
      </c>
      <c r="V61" s="136"/>
      <c r="W61" s="116"/>
      <c r="X61" s="116"/>
      <c r="Y61" s="116"/>
      <c r="Z61" s="117">
        <f t="shared" si="46"/>
        <v>0</v>
      </c>
      <c r="AA61" s="118">
        <f t="shared" si="47"/>
        <v>0</v>
      </c>
      <c r="AB61" s="118"/>
      <c r="AC61" s="118"/>
      <c r="AD61" s="118"/>
      <c r="AE61" s="117">
        <f t="shared" si="48"/>
        <v>0</v>
      </c>
      <c r="AF61" s="118">
        <f t="shared" si="49"/>
        <v>0</v>
      </c>
      <c r="AG61" s="120"/>
      <c r="AH61" s="120"/>
      <c r="AI61" s="121"/>
      <c r="AJ61" s="117">
        <f t="shared" si="50"/>
        <v>0</v>
      </c>
      <c r="AK61" s="119">
        <f t="shared" si="51"/>
        <v>0</v>
      </c>
      <c r="AL61" s="53"/>
      <c r="AM61" s="53"/>
      <c r="AN61" s="53"/>
      <c r="AO61" s="54">
        <f t="shared" si="52"/>
        <v>0</v>
      </c>
      <c r="AP61" s="122">
        <f t="shared" si="53"/>
        <v>0</v>
      </c>
      <c r="AQ61" s="123">
        <f t="shared" si="54"/>
        <v>0</v>
      </c>
      <c r="AR61" s="123">
        <f t="shared" si="55"/>
        <v>0</v>
      </c>
      <c r="AS61" s="119"/>
      <c r="AT61" s="119"/>
      <c r="AU61" s="124"/>
      <c r="AV61" s="125">
        <f t="shared" si="56"/>
        <v>0</v>
      </c>
      <c r="AW61" s="119">
        <f t="shared" si="57"/>
        <v>0</v>
      </c>
      <c r="AX61" s="119"/>
      <c r="AY61" s="119"/>
      <c r="AZ61" s="122"/>
      <c r="BA61" s="126">
        <f t="shared" si="58"/>
        <v>0</v>
      </c>
      <c r="BB61" s="119">
        <f t="shared" si="59"/>
        <v>0</v>
      </c>
      <c r="BC61" s="119"/>
      <c r="BD61" s="120"/>
      <c r="BE61" s="127"/>
      <c r="BF61" s="126">
        <f t="shared" si="60"/>
        <v>0</v>
      </c>
      <c r="BG61" s="119">
        <f t="shared" si="61"/>
        <v>0</v>
      </c>
      <c r="BH61" s="120"/>
      <c r="BI61" s="120"/>
      <c r="BJ61" s="127"/>
      <c r="BK61" s="126">
        <f t="shared" si="62"/>
        <v>0</v>
      </c>
      <c r="BL61" s="119">
        <f t="shared" si="63"/>
        <v>0</v>
      </c>
      <c r="BM61" s="123">
        <f t="shared" si="64"/>
        <v>0</v>
      </c>
      <c r="BN61" s="123">
        <f t="shared" si="65"/>
        <v>0</v>
      </c>
      <c r="BO61" s="126">
        <f t="shared" si="66"/>
        <v>0</v>
      </c>
      <c r="BP61" s="128">
        <f t="shared" si="67"/>
        <v>0</v>
      </c>
      <c r="BQ61" s="22"/>
      <c r="BR61" s="129"/>
      <c r="BS61" s="130"/>
      <c r="BT61" s="257" t="str">
        <f t="shared" si="29"/>
        <v/>
      </c>
      <c r="BU61" s="257" t="str">
        <f t="shared" si="30"/>
        <v/>
      </c>
      <c r="BV61" s="257" t="str">
        <f t="shared" si="31"/>
        <v/>
      </c>
      <c r="BW61" s="257" t="str">
        <f t="shared" si="32"/>
        <v/>
      </c>
      <c r="BX61" s="258">
        <f t="shared" si="39"/>
        <v>0</v>
      </c>
      <c r="BY61" s="129"/>
      <c r="BZ61" s="130"/>
      <c r="CA61" s="329" t="str">
        <f t="shared" si="1"/>
        <v/>
      </c>
      <c r="CB61" s="329" t="str">
        <f t="shared" si="2"/>
        <v/>
      </c>
      <c r="CC61" s="329" t="str">
        <f t="shared" si="3"/>
        <v/>
      </c>
      <c r="CD61" s="329" t="str">
        <f t="shared" si="4"/>
        <v/>
      </c>
      <c r="CE61" s="258">
        <f t="shared" si="68"/>
        <v>0</v>
      </c>
      <c r="CF61" s="259">
        <f t="shared" si="36"/>
        <v>0</v>
      </c>
      <c r="CG61" s="132"/>
      <c r="CH61" s="132"/>
      <c r="CI61" s="132"/>
    </row>
    <row r="62" spans="1:87" s="24" customFormat="1" ht="12.75" hidden="1" customHeight="1" outlineLevel="1" x14ac:dyDescent="0.2">
      <c r="A62" s="108" t="s">
        <v>140</v>
      </c>
      <c r="B62" s="24" t="s">
        <v>145</v>
      </c>
      <c r="C62" s="24">
        <v>54</v>
      </c>
      <c r="D62" s="137"/>
      <c r="E62" s="138"/>
      <c r="F62" s="56"/>
      <c r="G62" s="135"/>
      <c r="H62" s="136"/>
      <c r="I62" s="139"/>
      <c r="J62" s="57"/>
      <c r="K62" s="134"/>
      <c r="L62" s="134"/>
      <c r="M62" s="134"/>
      <c r="N62" s="134"/>
      <c r="O62" s="114">
        <f t="shared" si="43"/>
        <v>0</v>
      </c>
      <c r="P62" s="113"/>
      <c r="Q62" s="113"/>
      <c r="R62" s="113"/>
      <c r="S62" s="113"/>
      <c r="T62" s="114">
        <f t="shared" si="44"/>
        <v>0</v>
      </c>
      <c r="U62" s="113">
        <f t="shared" si="45"/>
        <v>0</v>
      </c>
      <c r="V62" s="136"/>
      <c r="W62" s="116"/>
      <c r="X62" s="116"/>
      <c r="Y62" s="116"/>
      <c r="Z62" s="117">
        <f t="shared" si="46"/>
        <v>0</v>
      </c>
      <c r="AA62" s="118">
        <f t="shared" si="47"/>
        <v>0</v>
      </c>
      <c r="AB62" s="118"/>
      <c r="AC62" s="118"/>
      <c r="AD62" s="118"/>
      <c r="AE62" s="117">
        <f t="shared" si="48"/>
        <v>0</v>
      </c>
      <c r="AF62" s="118">
        <f t="shared" si="49"/>
        <v>0</v>
      </c>
      <c r="AG62" s="120"/>
      <c r="AH62" s="120"/>
      <c r="AI62" s="121"/>
      <c r="AJ62" s="117">
        <f t="shared" si="50"/>
        <v>0</v>
      </c>
      <c r="AK62" s="119">
        <f t="shared" si="51"/>
        <v>0</v>
      </c>
      <c r="AL62" s="53"/>
      <c r="AM62" s="53"/>
      <c r="AN62" s="53"/>
      <c r="AO62" s="54">
        <f t="shared" si="52"/>
        <v>0</v>
      </c>
      <c r="AP62" s="122">
        <f t="shared" si="53"/>
        <v>0</v>
      </c>
      <c r="AQ62" s="123">
        <f t="shared" si="54"/>
        <v>0</v>
      </c>
      <c r="AR62" s="123">
        <f t="shared" si="55"/>
        <v>0</v>
      </c>
      <c r="AS62" s="119"/>
      <c r="AT62" s="119"/>
      <c r="AU62" s="124"/>
      <c r="AV62" s="125">
        <f t="shared" si="56"/>
        <v>0</v>
      </c>
      <c r="AW62" s="119">
        <f t="shared" si="57"/>
        <v>0</v>
      </c>
      <c r="AX62" s="119"/>
      <c r="AY62" s="119"/>
      <c r="AZ62" s="122"/>
      <c r="BA62" s="126">
        <f t="shared" si="58"/>
        <v>0</v>
      </c>
      <c r="BB62" s="119">
        <f t="shared" si="59"/>
        <v>0</v>
      </c>
      <c r="BC62" s="119"/>
      <c r="BD62" s="120"/>
      <c r="BE62" s="127"/>
      <c r="BF62" s="126">
        <f t="shared" si="60"/>
        <v>0</v>
      </c>
      <c r="BG62" s="119">
        <f t="shared" si="61"/>
        <v>0</v>
      </c>
      <c r="BH62" s="120"/>
      <c r="BI62" s="120"/>
      <c r="BJ62" s="127"/>
      <c r="BK62" s="126">
        <f t="shared" si="62"/>
        <v>0</v>
      </c>
      <c r="BL62" s="119">
        <f t="shared" si="63"/>
        <v>0</v>
      </c>
      <c r="BM62" s="123">
        <f t="shared" si="64"/>
        <v>0</v>
      </c>
      <c r="BN62" s="123">
        <f t="shared" si="65"/>
        <v>0</v>
      </c>
      <c r="BO62" s="126">
        <f t="shared" si="66"/>
        <v>0</v>
      </c>
      <c r="BP62" s="128">
        <f t="shared" si="67"/>
        <v>0</v>
      </c>
      <c r="BQ62" s="22"/>
      <c r="BR62" s="129"/>
      <c r="BS62" s="130"/>
      <c r="BT62" s="257" t="str">
        <f t="shared" si="29"/>
        <v/>
      </c>
      <c r="BU62" s="257" t="str">
        <f t="shared" si="30"/>
        <v/>
      </c>
      <c r="BV62" s="257" t="str">
        <f t="shared" si="31"/>
        <v/>
      </c>
      <c r="BW62" s="257" t="str">
        <f t="shared" si="32"/>
        <v/>
      </c>
      <c r="BX62" s="258">
        <f t="shared" si="39"/>
        <v>0</v>
      </c>
      <c r="BY62" s="129"/>
      <c r="BZ62" s="130"/>
      <c r="CA62" s="329" t="str">
        <f t="shared" si="1"/>
        <v/>
      </c>
      <c r="CB62" s="329" t="str">
        <f t="shared" si="2"/>
        <v/>
      </c>
      <c r="CC62" s="329" t="str">
        <f t="shared" si="3"/>
        <v/>
      </c>
      <c r="CD62" s="329" t="str">
        <f t="shared" si="4"/>
        <v/>
      </c>
      <c r="CE62" s="258">
        <f t="shared" si="68"/>
        <v>0</v>
      </c>
      <c r="CF62" s="259">
        <f t="shared" si="36"/>
        <v>0</v>
      </c>
      <c r="CG62" s="132"/>
      <c r="CH62" s="132"/>
      <c r="CI62" s="132"/>
    </row>
    <row r="63" spans="1:87" s="24" customFormat="1" ht="12.75" hidden="1" customHeight="1" outlineLevel="1" x14ac:dyDescent="0.2">
      <c r="A63" s="108" t="s">
        <v>140</v>
      </c>
      <c r="B63" s="24" t="s">
        <v>145</v>
      </c>
      <c r="C63" s="24">
        <v>55</v>
      </c>
      <c r="D63" s="137"/>
      <c r="E63" s="138"/>
      <c r="F63" s="56"/>
      <c r="G63" s="135"/>
      <c r="H63" s="136"/>
      <c r="I63" s="139"/>
      <c r="J63" s="57"/>
      <c r="K63" s="134"/>
      <c r="L63" s="134"/>
      <c r="M63" s="134"/>
      <c r="N63" s="134"/>
      <c r="O63" s="114">
        <f t="shared" si="43"/>
        <v>0</v>
      </c>
      <c r="P63" s="113"/>
      <c r="Q63" s="113"/>
      <c r="R63" s="113"/>
      <c r="S63" s="113"/>
      <c r="T63" s="114">
        <f t="shared" si="44"/>
        <v>0</v>
      </c>
      <c r="U63" s="113">
        <f t="shared" si="45"/>
        <v>0</v>
      </c>
      <c r="V63" s="136"/>
      <c r="W63" s="116"/>
      <c r="X63" s="116"/>
      <c r="Y63" s="116"/>
      <c r="Z63" s="117">
        <f t="shared" si="46"/>
        <v>0</v>
      </c>
      <c r="AA63" s="118">
        <f t="shared" si="47"/>
        <v>0</v>
      </c>
      <c r="AB63" s="118"/>
      <c r="AC63" s="118"/>
      <c r="AD63" s="118"/>
      <c r="AE63" s="117">
        <f t="shared" si="48"/>
        <v>0</v>
      </c>
      <c r="AF63" s="118">
        <f t="shared" si="49"/>
        <v>0</v>
      </c>
      <c r="AG63" s="120"/>
      <c r="AH63" s="120"/>
      <c r="AI63" s="121"/>
      <c r="AJ63" s="117">
        <f t="shared" si="50"/>
        <v>0</v>
      </c>
      <c r="AK63" s="119">
        <f t="shared" si="51"/>
        <v>0</v>
      </c>
      <c r="AL63" s="53"/>
      <c r="AM63" s="53"/>
      <c r="AN63" s="53"/>
      <c r="AO63" s="54">
        <f t="shared" si="52"/>
        <v>0</v>
      </c>
      <c r="AP63" s="122">
        <f t="shared" si="53"/>
        <v>0</v>
      </c>
      <c r="AQ63" s="123">
        <f t="shared" si="54"/>
        <v>0</v>
      </c>
      <c r="AR63" s="123">
        <f t="shared" si="55"/>
        <v>0</v>
      </c>
      <c r="AS63" s="119"/>
      <c r="AT63" s="119"/>
      <c r="AU63" s="124"/>
      <c r="AV63" s="125">
        <f t="shared" si="56"/>
        <v>0</v>
      </c>
      <c r="AW63" s="119">
        <f t="shared" si="57"/>
        <v>0</v>
      </c>
      <c r="AX63" s="119"/>
      <c r="AY63" s="119"/>
      <c r="AZ63" s="122"/>
      <c r="BA63" s="126">
        <f t="shared" si="58"/>
        <v>0</v>
      </c>
      <c r="BB63" s="119">
        <f t="shared" si="59"/>
        <v>0</v>
      </c>
      <c r="BC63" s="119"/>
      <c r="BD63" s="120"/>
      <c r="BE63" s="127"/>
      <c r="BF63" s="126">
        <f t="shared" si="60"/>
        <v>0</v>
      </c>
      <c r="BG63" s="119">
        <f t="shared" si="61"/>
        <v>0</v>
      </c>
      <c r="BH63" s="120"/>
      <c r="BI63" s="120"/>
      <c r="BJ63" s="127"/>
      <c r="BK63" s="126">
        <f t="shared" si="62"/>
        <v>0</v>
      </c>
      <c r="BL63" s="119">
        <f t="shared" si="63"/>
        <v>0</v>
      </c>
      <c r="BM63" s="123">
        <f t="shared" si="64"/>
        <v>0</v>
      </c>
      <c r="BN63" s="123">
        <f t="shared" si="65"/>
        <v>0</v>
      </c>
      <c r="BO63" s="126">
        <f t="shared" si="66"/>
        <v>0</v>
      </c>
      <c r="BP63" s="128">
        <f t="shared" si="67"/>
        <v>0</v>
      </c>
      <c r="BQ63" s="22"/>
      <c r="BR63" s="129"/>
      <c r="BS63" s="130"/>
      <c r="BT63" s="257" t="str">
        <f t="shared" si="29"/>
        <v/>
      </c>
      <c r="BU63" s="257" t="str">
        <f t="shared" si="30"/>
        <v/>
      </c>
      <c r="BV63" s="257" t="str">
        <f t="shared" si="31"/>
        <v/>
      </c>
      <c r="BW63" s="257" t="str">
        <f t="shared" si="32"/>
        <v/>
      </c>
      <c r="BX63" s="258">
        <f t="shared" si="39"/>
        <v>0</v>
      </c>
      <c r="BY63" s="129"/>
      <c r="BZ63" s="130"/>
      <c r="CA63" s="329" t="str">
        <f t="shared" si="1"/>
        <v/>
      </c>
      <c r="CB63" s="329" t="str">
        <f t="shared" si="2"/>
        <v/>
      </c>
      <c r="CC63" s="329" t="str">
        <f t="shared" si="3"/>
        <v/>
      </c>
      <c r="CD63" s="329" t="str">
        <f t="shared" si="4"/>
        <v/>
      </c>
      <c r="CE63" s="258">
        <f t="shared" si="68"/>
        <v>0</v>
      </c>
      <c r="CF63" s="259">
        <f t="shared" si="36"/>
        <v>0</v>
      </c>
      <c r="CG63" s="132"/>
      <c r="CH63" s="132"/>
      <c r="CI63" s="132"/>
    </row>
    <row r="64" spans="1:87" s="24" customFormat="1" ht="12.75" hidden="1" customHeight="1" outlineLevel="1" x14ac:dyDescent="0.2">
      <c r="A64" s="108" t="s">
        <v>140</v>
      </c>
      <c r="B64" s="24" t="s">
        <v>145</v>
      </c>
      <c r="C64" s="24">
        <v>56</v>
      </c>
      <c r="D64" s="137"/>
      <c r="E64" s="138"/>
      <c r="F64" s="56"/>
      <c r="G64" s="135"/>
      <c r="H64" s="136"/>
      <c r="I64" s="139"/>
      <c r="J64" s="57"/>
      <c r="K64" s="134"/>
      <c r="L64" s="134"/>
      <c r="M64" s="134"/>
      <c r="N64" s="134"/>
      <c r="O64" s="114">
        <f t="shared" si="43"/>
        <v>0</v>
      </c>
      <c r="P64" s="113"/>
      <c r="Q64" s="113"/>
      <c r="R64" s="113"/>
      <c r="S64" s="113"/>
      <c r="T64" s="114">
        <f t="shared" si="44"/>
        <v>0</v>
      </c>
      <c r="U64" s="113">
        <f t="shared" si="45"/>
        <v>0</v>
      </c>
      <c r="V64" s="136"/>
      <c r="W64" s="116"/>
      <c r="X64" s="116"/>
      <c r="Y64" s="116"/>
      <c r="Z64" s="117">
        <f t="shared" si="46"/>
        <v>0</v>
      </c>
      <c r="AA64" s="118">
        <f t="shared" si="47"/>
        <v>0</v>
      </c>
      <c r="AB64" s="118"/>
      <c r="AC64" s="118"/>
      <c r="AD64" s="118"/>
      <c r="AE64" s="117">
        <f t="shared" si="48"/>
        <v>0</v>
      </c>
      <c r="AF64" s="118">
        <f t="shared" si="49"/>
        <v>0</v>
      </c>
      <c r="AG64" s="120"/>
      <c r="AH64" s="120"/>
      <c r="AI64" s="121"/>
      <c r="AJ64" s="117">
        <f t="shared" si="50"/>
        <v>0</v>
      </c>
      <c r="AK64" s="119">
        <f t="shared" si="51"/>
        <v>0</v>
      </c>
      <c r="AL64" s="53"/>
      <c r="AM64" s="53"/>
      <c r="AN64" s="53"/>
      <c r="AO64" s="54">
        <f t="shared" si="52"/>
        <v>0</v>
      </c>
      <c r="AP64" s="122">
        <f t="shared" si="53"/>
        <v>0</v>
      </c>
      <c r="AQ64" s="123">
        <f t="shared" si="54"/>
        <v>0</v>
      </c>
      <c r="AR64" s="123">
        <f t="shared" si="55"/>
        <v>0</v>
      </c>
      <c r="AS64" s="119"/>
      <c r="AT64" s="119"/>
      <c r="AU64" s="124"/>
      <c r="AV64" s="125">
        <f t="shared" si="56"/>
        <v>0</v>
      </c>
      <c r="AW64" s="119">
        <f t="shared" si="57"/>
        <v>0</v>
      </c>
      <c r="AX64" s="119"/>
      <c r="AY64" s="119"/>
      <c r="AZ64" s="122"/>
      <c r="BA64" s="126">
        <f t="shared" si="58"/>
        <v>0</v>
      </c>
      <c r="BB64" s="119">
        <f t="shared" si="59"/>
        <v>0</v>
      </c>
      <c r="BC64" s="119"/>
      <c r="BD64" s="120"/>
      <c r="BE64" s="127"/>
      <c r="BF64" s="126">
        <f t="shared" si="60"/>
        <v>0</v>
      </c>
      <c r="BG64" s="119">
        <f t="shared" si="61"/>
        <v>0</v>
      </c>
      <c r="BH64" s="120"/>
      <c r="BI64" s="120"/>
      <c r="BJ64" s="127"/>
      <c r="BK64" s="126">
        <f t="shared" si="62"/>
        <v>0</v>
      </c>
      <c r="BL64" s="119">
        <f t="shared" si="63"/>
        <v>0</v>
      </c>
      <c r="BM64" s="123">
        <f t="shared" si="64"/>
        <v>0</v>
      </c>
      <c r="BN64" s="123">
        <f t="shared" si="65"/>
        <v>0</v>
      </c>
      <c r="BO64" s="126">
        <f t="shared" si="66"/>
        <v>0</v>
      </c>
      <c r="BP64" s="128">
        <f t="shared" si="67"/>
        <v>0</v>
      </c>
      <c r="BQ64" s="22"/>
      <c r="BR64" s="129"/>
      <c r="BS64" s="130"/>
      <c r="BT64" s="257" t="str">
        <f t="shared" si="29"/>
        <v/>
      </c>
      <c r="BU64" s="257" t="str">
        <f t="shared" si="30"/>
        <v/>
      </c>
      <c r="BV64" s="257" t="str">
        <f t="shared" si="31"/>
        <v/>
      </c>
      <c r="BW64" s="257" t="str">
        <f t="shared" si="32"/>
        <v/>
      </c>
      <c r="BX64" s="258">
        <f t="shared" si="39"/>
        <v>0</v>
      </c>
      <c r="BY64" s="129"/>
      <c r="BZ64" s="130"/>
      <c r="CA64" s="329" t="str">
        <f t="shared" si="1"/>
        <v/>
      </c>
      <c r="CB64" s="329" t="str">
        <f t="shared" si="2"/>
        <v/>
      </c>
      <c r="CC64" s="329" t="str">
        <f t="shared" si="3"/>
        <v/>
      </c>
      <c r="CD64" s="329" t="str">
        <f t="shared" si="4"/>
        <v/>
      </c>
      <c r="CE64" s="258">
        <f t="shared" si="68"/>
        <v>0</v>
      </c>
      <c r="CF64" s="259">
        <f t="shared" si="36"/>
        <v>0</v>
      </c>
      <c r="CG64" s="132"/>
      <c r="CH64" s="132"/>
      <c r="CI64" s="132"/>
    </row>
    <row r="65" spans="1:87" s="24" customFormat="1" ht="12.75" hidden="1" customHeight="1" outlineLevel="1" x14ac:dyDescent="0.2">
      <c r="A65" s="108" t="s">
        <v>140</v>
      </c>
      <c r="B65" s="24" t="s">
        <v>145</v>
      </c>
      <c r="C65" s="24">
        <v>57</v>
      </c>
      <c r="D65" s="137"/>
      <c r="E65" s="138"/>
      <c r="F65" s="56"/>
      <c r="G65" s="135"/>
      <c r="H65" s="136"/>
      <c r="I65" s="139"/>
      <c r="J65" s="57"/>
      <c r="K65" s="134"/>
      <c r="L65" s="134"/>
      <c r="M65" s="134"/>
      <c r="N65" s="134"/>
      <c r="O65" s="114">
        <f t="shared" si="43"/>
        <v>0</v>
      </c>
      <c r="P65" s="113"/>
      <c r="Q65" s="113"/>
      <c r="R65" s="113"/>
      <c r="S65" s="113"/>
      <c r="T65" s="114">
        <f t="shared" si="44"/>
        <v>0</v>
      </c>
      <c r="U65" s="113">
        <f t="shared" si="45"/>
        <v>0</v>
      </c>
      <c r="V65" s="136"/>
      <c r="W65" s="116"/>
      <c r="X65" s="116"/>
      <c r="Y65" s="116"/>
      <c r="Z65" s="117">
        <f t="shared" si="46"/>
        <v>0</v>
      </c>
      <c r="AA65" s="118">
        <f t="shared" si="47"/>
        <v>0</v>
      </c>
      <c r="AB65" s="118"/>
      <c r="AC65" s="118"/>
      <c r="AD65" s="118"/>
      <c r="AE65" s="117">
        <f t="shared" si="48"/>
        <v>0</v>
      </c>
      <c r="AF65" s="118">
        <f t="shared" si="49"/>
        <v>0</v>
      </c>
      <c r="AG65" s="120"/>
      <c r="AH65" s="120"/>
      <c r="AI65" s="121"/>
      <c r="AJ65" s="117">
        <f t="shared" si="50"/>
        <v>0</v>
      </c>
      <c r="AK65" s="119">
        <f t="shared" si="51"/>
        <v>0</v>
      </c>
      <c r="AL65" s="53"/>
      <c r="AM65" s="53"/>
      <c r="AN65" s="53"/>
      <c r="AO65" s="54">
        <f t="shared" si="52"/>
        <v>0</v>
      </c>
      <c r="AP65" s="122">
        <f t="shared" si="53"/>
        <v>0</v>
      </c>
      <c r="AQ65" s="123">
        <f t="shared" si="54"/>
        <v>0</v>
      </c>
      <c r="AR65" s="123">
        <f t="shared" si="55"/>
        <v>0</v>
      </c>
      <c r="AS65" s="119"/>
      <c r="AT65" s="119"/>
      <c r="AU65" s="124"/>
      <c r="AV65" s="125">
        <f t="shared" si="56"/>
        <v>0</v>
      </c>
      <c r="AW65" s="119">
        <f t="shared" si="57"/>
        <v>0</v>
      </c>
      <c r="AX65" s="119"/>
      <c r="AY65" s="119"/>
      <c r="AZ65" s="122"/>
      <c r="BA65" s="126">
        <f t="shared" si="58"/>
        <v>0</v>
      </c>
      <c r="BB65" s="119">
        <f t="shared" si="59"/>
        <v>0</v>
      </c>
      <c r="BC65" s="119"/>
      <c r="BD65" s="120"/>
      <c r="BE65" s="127"/>
      <c r="BF65" s="126">
        <f t="shared" si="60"/>
        <v>0</v>
      </c>
      <c r="BG65" s="119">
        <f t="shared" si="61"/>
        <v>0</v>
      </c>
      <c r="BH65" s="120"/>
      <c r="BI65" s="120"/>
      <c r="BJ65" s="127"/>
      <c r="BK65" s="126">
        <f t="shared" si="62"/>
        <v>0</v>
      </c>
      <c r="BL65" s="119">
        <f t="shared" si="63"/>
        <v>0</v>
      </c>
      <c r="BM65" s="123">
        <f t="shared" si="64"/>
        <v>0</v>
      </c>
      <c r="BN65" s="123">
        <f t="shared" si="65"/>
        <v>0</v>
      </c>
      <c r="BO65" s="126">
        <f t="shared" si="66"/>
        <v>0</v>
      </c>
      <c r="BP65" s="128">
        <f t="shared" si="67"/>
        <v>0</v>
      </c>
      <c r="BQ65" s="22"/>
      <c r="BR65" s="129"/>
      <c r="BS65" s="130"/>
      <c r="BT65" s="257" t="str">
        <f t="shared" si="29"/>
        <v/>
      </c>
      <c r="BU65" s="257" t="str">
        <f t="shared" si="30"/>
        <v/>
      </c>
      <c r="BV65" s="257" t="str">
        <f t="shared" si="31"/>
        <v/>
      </c>
      <c r="BW65" s="257" t="str">
        <f t="shared" si="32"/>
        <v/>
      </c>
      <c r="BX65" s="258">
        <f t="shared" si="39"/>
        <v>0</v>
      </c>
      <c r="BY65" s="129"/>
      <c r="BZ65" s="130"/>
      <c r="CA65" s="329" t="str">
        <f t="shared" si="1"/>
        <v/>
      </c>
      <c r="CB65" s="329" t="str">
        <f t="shared" si="2"/>
        <v/>
      </c>
      <c r="CC65" s="329" t="str">
        <f t="shared" si="3"/>
        <v/>
      </c>
      <c r="CD65" s="329" t="str">
        <f t="shared" si="4"/>
        <v/>
      </c>
      <c r="CE65" s="258">
        <f t="shared" si="68"/>
        <v>0</v>
      </c>
      <c r="CF65" s="259">
        <f t="shared" si="36"/>
        <v>0</v>
      </c>
      <c r="CG65" s="132"/>
      <c r="CH65" s="132"/>
      <c r="CI65" s="132"/>
    </row>
    <row r="66" spans="1:87" s="24" customFormat="1" ht="12.75" hidden="1" customHeight="1" outlineLevel="1" x14ac:dyDescent="0.2">
      <c r="A66" s="108" t="s">
        <v>140</v>
      </c>
      <c r="B66" s="24" t="s">
        <v>145</v>
      </c>
      <c r="C66" s="24">
        <v>58</v>
      </c>
      <c r="D66" s="137"/>
      <c r="E66" s="138"/>
      <c r="F66" s="56"/>
      <c r="G66" s="135"/>
      <c r="H66" s="136"/>
      <c r="I66" s="139"/>
      <c r="J66" s="57"/>
      <c r="K66" s="134"/>
      <c r="L66" s="134"/>
      <c r="M66" s="134"/>
      <c r="N66" s="134"/>
      <c r="O66" s="114">
        <f t="shared" si="43"/>
        <v>0</v>
      </c>
      <c r="P66" s="113"/>
      <c r="Q66" s="113"/>
      <c r="R66" s="113"/>
      <c r="S66" s="113"/>
      <c r="T66" s="114">
        <f t="shared" si="44"/>
        <v>0</v>
      </c>
      <c r="U66" s="113">
        <f t="shared" si="45"/>
        <v>0</v>
      </c>
      <c r="V66" s="136"/>
      <c r="W66" s="116"/>
      <c r="X66" s="116"/>
      <c r="Y66" s="116"/>
      <c r="Z66" s="117">
        <f t="shared" si="46"/>
        <v>0</v>
      </c>
      <c r="AA66" s="118">
        <f t="shared" si="47"/>
        <v>0</v>
      </c>
      <c r="AB66" s="118"/>
      <c r="AC66" s="118"/>
      <c r="AD66" s="118"/>
      <c r="AE66" s="117">
        <f t="shared" si="48"/>
        <v>0</v>
      </c>
      <c r="AF66" s="118">
        <f t="shared" si="49"/>
        <v>0</v>
      </c>
      <c r="AG66" s="120"/>
      <c r="AH66" s="120"/>
      <c r="AI66" s="121"/>
      <c r="AJ66" s="117">
        <f t="shared" si="50"/>
        <v>0</v>
      </c>
      <c r="AK66" s="119">
        <f t="shared" si="51"/>
        <v>0</v>
      </c>
      <c r="AL66" s="53"/>
      <c r="AM66" s="53"/>
      <c r="AN66" s="53"/>
      <c r="AO66" s="54">
        <f t="shared" si="52"/>
        <v>0</v>
      </c>
      <c r="AP66" s="122">
        <f t="shared" si="53"/>
        <v>0</v>
      </c>
      <c r="AQ66" s="123">
        <f t="shared" si="54"/>
        <v>0</v>
      </c>
      <c r="AR66" s="123">
        <f t="shared" si="55"/>
        <v>0</v>
      </c>
      <c r="AS66" s="119"/>
      <c r="AT66" s="119"/>
      <c r="AU66" s="124"/>
      <c r="AV66" s="125">
        <f t="shared" si="56"/>
        <v>0</v>
      </c>
      <c r="AW66" s="119">
        <f t="shared" si="57"/>
        <v>0</v>
      </c>
      <c r="AX66" s="119"/>
      <c r="AY66" s="119"/>
      <c r="AZ66" s="122"/>
      <c r="BA66" s="126">
        <f t="shared" si="58"/>
        <v>0</v>
      </c>
      <c r="BB66" s="119">
        <f t="shared" si="59"/>
        <v>0</v>
      </c>
      <c r="BC66" s="119"/>
      <c r="BD66" s="120"/>
      <c r="BE66" s="127"/>
      <c r="BF66" s="126">
        <f t="shared" si="60"/>
        <v>0</v>
      </c>
      <c r="BG66" s="119">
        <f t="shared" si="61"/>
        <v>0</v>
      </c>
      <c r="BH66" s="120"/>
      <c r="BI66" s="120"/>
      <c r="BJ66" s="127"/>
      <c r="BK66" s="126">
        <f t="shared" si="62"/>
        <v>0</v>
      </c>
      <c r="BL66" s="119">
        <f t="shared" si="63"/>
        <v>0</v>
      </c>
      <c r="BM66" s="123">
        <f t="shared" si="64"/>
        <v>0</v>
      </c>
      <c r="BN66" s="123">
        <f t="shared" si="65"/>
        <v>0</v>
      </c>
      <c r="BO66" s="126">
        <f t="shared" si="66"/>
        <v>0</v>
      </c>
      <c r="BP66" s="128">
        <f t="shared" si="67"/>
        <v>0</v>
      </c>
      <c r="BQ66" s="22"/>
      <c r="BR66" s="129"/>
      <c r="BS66" s="130"/>
      <c r="BT66" s="257" t="str">
        <f t="shared" si="29"/>
        <v/>
      </c>
      <c r="BU66" s="257" t="str">
        <f t="shared" si="30"/>
        <v/>
      </c>
      <c r="BV66" s="257" t="str">
        <f t="shared" si="31"/>
        <v/>
      </c>
      <c r="BW66" s="257" t="str">
        <f t="shared" si="32"/>
        <v/>
      </c>
      <c r="BX66" s="258">
        <f t="shared" si="39"/>
        <v>0</v>
      </c>
      <c r="BY66" s="129"/>
      <c r="BZ66" s="130"/>
      <c r="CA66" s="329" t="str">
        <f t="shared" si="1"/>
        <v/>
      </c>
      <c r="CB66" s="329" t="str">
        <f t="shared" si="2"/>
        <v/>
      </c>
      <c r="CC66" s="329" t="str">
        <f t="shared" si="3"/>
        <v/>
      </c>
      <c r="CD66" s="329" t="str">
        <f t="shared" si="4"/>
        <v/>
      </c>
      <c r="CE66" s="258">
        <f t="shared" si="68"/>
        <v>0</v>
      </c>
      <c r="CF66" s="259">
        <f t="shared" si="36"/>
        <v>0</v>
      </c>
      <c r="CG66" s="132"/>
      <c r="CH66" s="132"/>
      <c r="CI66" s="132"/>
    </row>
    <row r="67" spans="1:87" s="24" customFormat="1" ht="12.75" hidden="1" customHeight="1" outlineLevel="1" x14ac:dyDescent="0.2">
      <c r="A67" s="108" t="s">
        <v>140</v>
      </c>
      <c r="B67" s="24" t="s">
        <v>145</v>
      </c>
      <c r="C67" s="24">
        <v>59</v>
      </c>
      <c r="D67" s="137"/>
      <c r="E67" s="138"/>
      <c r="F67" s="56"/>
      <c r="G67" s="135"/>
      <c r="H67" s="136"/>
      <c r="I67" s="139"/>
      <c r="J67" s="57"/>
      <c r="K67" s="134"/>
      <c r="L67" s="134"/>
      <c r="M67" s="134"/>
      <c r="N67" s="134"/>
      <c r="O67" s="114">
        <f t="shared" si="43"/>
        <v>0</v>
      </c>
      <c r="P67" s="113"/>
      <c r="Q67" s="113"/>
      <c r="R67" s="113"/>
      <c r="S67" s="113"/>
      <c r="T67" s="114">
        <f t="shared" si="44"/>
        <v>0</v>
      </c>
      <c r="U67" s="113">
        <f t="shared" si="45"/>
        <v>0</v>
      </c>
      <c r="V67" s="136"/>
      <c r="W67" s="116"/>
      <c r="X67" s="116"/>
      <c r="Y67" s="116"/>
      <c r="Z67" s="117">
        <f t="shared" si="46"/>
        <v>0</v>
      </c>
      <c r="AA67" s="118">
        <f t="shared" si="47"/>
        <v>0</v>
      </c>
      <c r="AB67" s="118"/>
      <c r="AC67" s="118"/>
      <c r="AD67" s="118"/>
      <c r="AE67" s="117">
        <f t="shared" si="48"/>
        <v>0</v>
      </c>
      <c r="AF67" s="118">
        <f t="shared" si="49"/>
        <v>0</v>
      </c>
      <c r="AG67" s="120"/>
      <c r="AH67" s="120"/>
      <c r="AI67" s="121"/>
      <c r="AJ67" s="117">
        <f t="shared" si="50"/>
        <v>0</v>
      </c>
      <c r="AK67" s="119">
        <f t="shared" si="51"/>
        <v>0</v>
      </c>
      <c r="AL67" s="53"/>
      <c r="AM67" s="53"/>
      <c r="AN67" s="53"/>
      <c r="AO67" s="54">
        <f t="shared" si="52"/>
        <v>0</v>
      </c>
      <c r="AP67" s="122">
        <f t="shared" si="53"/>
        <v>0</v>
      </c>
      <c r="AQ67" s="123">
        <f t="shared" si="54"/>
        <v>0</v>
      </c>
      <c r="AR67" s="123">
        <f t="shared" si="55"/>
        <v>0</v>
      </c>
      <c r="AS67" s="119"/>
      <c r="AT67" s="119"/>
      <c r="AU67" s="124"/>
      <c r="AV67" s="125">
        <f t="shared" si="56"/>
        <v>0</v>
      </c>
      <c r="AW67" s="119">
        <f t="shared" si="57"/>
        <v>0</v>
      </c>
      <c r="AX67" s="119"/>
      <c r="AY67" s="119"/>
      <c r="AZ67" s="122"/>
      <c r="BA67" s="126">
        <f t="shared" si="58"/>
        <v>0</v>
      </c>
      <c r="BB67" s="119">
        <f t="shared" si="59"/>
        <v>0</v>
      </c>
      <c r="BC67" s="119"/>
      <c r="BD67" s="120"/>
      <c r="BE67" s="127"/>
      <c r="BF67" s="126">
        <f t="shared" si="60"/>
        <v>0</v>
      </c>
      <c r="BG67" s="119">
        <f t="shared" si="61"/>
        <v>0</v>
      </c>
      <c r="BH67" s="120"/>
      <c r="BI67" s="120"/>
      <c r="BJ67" s="127"/>
      <c r="BK67" s="126">
        <f t="shared" si="62"/>
        <v>0</v>
      </c>
      <c r="BL67" s="119">
        <f t="shared" si="63"/>
        <v>0</v>
      </c>
      <c r="BM67" s="123">
        <f t="shared" si="64"/>
        <v>0</v>
      </c>
      <c r="BN67" s="123">
        <f t="shared" si="65"/>
        <v>0</v>
      </c>
      <c r="BO67" s="126">
        <f t="shared" si="66"/>
        <v>0</v>
      </c>
      <c r="BP67" s="128">
        <f t="shared" si="67"/>
        <v>0</v>
      </c>
      <c r="BQ67" s="22"/>
      <c r="BR67" s="129"/>
      <c r="BS67" s="130"/>
      <c r="BT67" s="257" t="str">
        <f t="shared" si="29"/>
        <v/>
      </c>
      <c r="BU67" s="257" t="str">
        <f t="shared" si="30"/>
        <v/>
      </c>
      <c r="BV67" s="257" t="str">
        <f t="shared" si="31"/>
        <v/>
      </c>
      <c r="BW67" s="257" t="str">
        <f t="shared" si="32"/>
        <v/>
      </c>
      <c r="BX67" s="258">
        <f t="shared" si="39"/>
        <v>0</v>
      </c>
      <c r="BY67" s="129"/>
      <c r="BZ67" s="130"/>
      <c r="CA67" s="329" t="str">
        <f t="shared" si="1"/>
        <v/>
      </c>
      <c r="CB67" s="329" t="str">
        <f t="shared" si="2"/>
        <v/>
      </c>
      <c r="CC67" s="329" t="str">
        <f t="shared" si="3"/>
        <v/>
      </c>
      <c r="CD67" s="329" t="str">
        <f t="shared" si="4"/>
        <v/>
      </c>
      <c r="CE67" s="258">
        <f t="shared" si="68"/>
        <v>0</v>
      </c>
      <c r="CF67" s="259">
        <f t="shared" si="36"/>
        <v>0</v>
      </c>
      <c r="CG67" s="132"/>
      <c r="CH67" s="132"/>
      <c r="CI67" s="132"/>
    </row>
    <row r="68" spans="1:87" s="24" customFormat="1" ht="12.75" hidden="1" customHeight="1" outlineLevel="1" x14ac:dyDescent="0.2">
      <c r="A68" s="108" t="s">
        <v>140</v>
      </c>
      <c r="B68" s="24" t="s">
        <v>145</v>
      </c>
      <c r="C68" s="24">
        <v>60</v>
      </c>
      <c r="D68" s="137"/>
      <c r="E68" s="138"/>
      <c r="F68" s="56"/>
      <c r="G68" s="135"/>
      <c r="H68" s="136"/>
      <c r="I68" s="139"/>
      <c r="J68" s="57"/>
      <c r="K68" s="134"/>
      <c r="L68" s="134"/>
      <c r="M68" s="134"/>
      <c r="N68" s="134"/>
      <c r="O68" s="114">
        <f t="shared" si="43"/>
        <v>0</v>
      </c>
      <c r="P68" s="113"/>
      <c r="Q68" s="113"/>
      <c r="R68" s="113"/>
      <c r="S68" s="113"/>
      <c r="T68" s="114">
        <f t="shared" si="44"/>
        <v>0</v>
      </c>
      <c r="U68" s="113">
        <f t="shared" si="45"/>
        <v>0</v>
      </c>
      <c r="V68" s="136"/>
      <c r="W68" s="116"/>
      <c r="X68" s="116"/>
      <c r="Y68" s="116"/>
      <c r="Z68" s="117">
        <f t="shared" si="46"/>
        <v>0</v>
      </c>
      <c r="AA68" s="118">
        <f t="shared" si="47"/>
        <v>0</v>
      </c>
      <c r="AB68" s="118"/>
      <c r="AC68" s="118"/>
      <c r="AD68" s="118"/>
      <c r="AE68" s="117">
        <f t="shared" si="48"/>
        <v>0</v>
      </c>
      <c r="AF68" s="118">
        <f t="shared" si="49"/>
        <v>0</v>
      </c>
      <c r="AG68" s="120"/>
      <c r="AH68" s="120"/>
      <c r="AI68" s="121"/>
      <c r="AJ68" s="117">
        <f t="shared" si="50"/>
        <v>0</v>
      </c>
      <c r="AK68" s="119">
        <f t="shared" si="51"/>
        <v>0</v>
      </c>
      <c r="AL68" s="53"/>
      <c r="AM68" s="53"/>
      <c r="AN68" s="53"/>
      <c r="AO68" s="54">
        <f t="shared" si="52"/>
        <v>0</v>
      </c>
      <c r="AP68" s="122">
        <f t="shared" si="53"/>
        <v>0</v>
      </c>
      <c r="AQ68" s="123">
        <f t="shared" si="54"/>
        <v>0</v>
      </c>
      <c r="AR68" s="123">
        <f t="shared" si="55"/>
        <v>0</v>
      </c>
      <c r="AS68" s="119"/>
      <c r="AT68" s="119"/>
      <c r="AU68" s="124"/>
      <c r="AV68" s="125">
        <f t="shared" si="56"/>
        <v>0</v>
      </c>
      <c r="AW68" s="119">
        <f t="shared" si="57"/>
        <v>0</v>
      </c>
      <c r="AX68" s="119"/>
      <c r="AY68" s="119"/>
      <c r="AZ68" s="122"/>
      <c r="BA68" s="126">
        <f t="shared" si="58"/>
        <v>0</v>
      </c>
      <c r="BB68" s="119">
        <f t="shared" si="59"/>
        <v>0</v>
      </c>
      <c r="BC68" s="119"/>
      <c r="BD68" s="120"/>
      <c r="BE68" s="127"/>
      <c r="BF68" s="126">
        <f t="shared" si="60"/>
        <v>0</v>
      </c>
      <c r="BG68" s="119">
        <f t="shared" si="61"/>
        <v>0</v>
      </c>
      <c r="BH68" s="120"/>
      <c r="BI68" s="120"/>
      <c r="BJ68" s="127"/>
      <c r="BK68" s="126">
        <f t="shared" si="62"/>
        <v>0</v>
      </c>
      <c r="BL68" s="119">
        <f t="shared" si="63"/>
        <v>0</v>
      </c>
      <c r="BM68" s="123">
        <f t="shared" si="64"/>
        <v>0</v>
      </c>
      <c r="BN68" s="123">
        <f t="shared" si="65"/>
        <v>0</v>
      </c>
      <c r="BO68" s="126">
        <f t="shared" si="66"/>
        <v>0</v>
      </c>
      <c r="BP68" s="128">
        <f t="shared" si="67"/>
        <v>0</v>
      </c>
      <c r="BQ68" s="22"/>
      <c r="BR68" s="129"/>
      <c r="BS68" s="130"/>
      <c r="BT68" s="257" t="str">
        <f t="shared" si="29"/>
        <v/>
      </c>
      <c r="BU68" s="257" t="str">
        <f t="shared" si="30"/>
        <v/>
      </c>
      <c r="BV68" s="257" t="str">
        <f t="shared" si="31"/>
        <v/>
      </c>
      <c r="BW68" s="257" t="str">
        <f t="shared" si="32"/>
        <v/>
      </c>
      <c r="BX68" s="258">
        <f t="shared" si="39"/>
        <v>0</v>
      </c>
      <c r="BY68" s="129"/>
      <c r="BZ68" s="130"/>
      <c r="CA68" s="329" t="str">
        <f t="shared" si="1"/>
        <v/>
      </c>
      <c r="CB68" s="329" t="str">
        <f t="shared" si="2"/>
        <v/>
      </c>
      <c r="CC68" s="329" t="str">
        <f t="shared" si="3"/>
        <v/>
      </c>
      <c r="CD68" s="329" t="str">
        <f t="shared" si="4"/>
        <v/>
      </c>
      <c r="CE68" s="258">
        <f t="shared" si="68"/>
        <v>0</v>
      </c>
      <c r="CF68" s="259">
        <f t="shared" si="36"/>
        <v>0</v>
      </c>
      <c r="CG68" s="132"/>
      <c r="CH68" s="132"/>
      <c r="CI68" s="132"/>
    </row>
    <row r="69" spans="1:87" s="24" customFormat="1" ht="12.75" hidden="1" customHeight="1" outlineLevel="1" x14ac:dyDescent="0.2">
      <c r="A69" s="108" t="s">
        <v>140</v>
      </c>
      <c r="B69" s="24" t="s">
        <v>145</v>
      </c>
      <c r="C69" s="24">
        <v>61</v>
      </c>
      <c r="D69" s="137"/>
      <c r="E69" s="138"/>
      <c r="F69" s="56"/>
      <c r="G69" s="135"/>
      <c r="H69" s="136"/>
      <c r="I69" s="139"/>
      <c r="J69" s="57"/>
      <c r="K69" s="134"/>
      <c r="L69" s="134"/>
      <c r="M69" s="134"/>
      <c r="N69" s="134"/>
      <c r="O69" s="114">
        <f t="shared" si="43"/>
        <v>0</v>
      </c>
      <c r="P69" s="113"/>
      <c r="Q69" s="113"/>
      <c r="R69" s="113"/>
      <c r="S69" s="113"/>
      <c r="T69" s="114">
        <f t="shared" si="44"/>
        <v>0</v>
      </c>
      <c r="U69" s="113">
        <f t="shared" si="45"/>
        <v>0</v>
      </c>
      <c r="V69" s="136"/>
      <c r="W69" s="116"/>
      <c r="X69" s="116"/>
      <c r="Y69" s="116"/>
      <c r="Z69" s="117">
        <f t="shared" si="46"/>
        <v>0</v>
      </c>
      <c r="AA69" s="118">
        <f t="shared" si="47"/>
        <v>0</v>
      </c>
      <c r="AB69" s="118"/>
      <c r="AC69" s="118"/>
      <c r="AD69" s="118"/>
      <c r="AE69" s="117">
        <f t="shared" si="48"/>
        <v>0</v>
      </c>
      <c r="AF69" s="118">
        <f t="shared" si="49"/>
        <v>0</v>
      </c>
      <c r="AG69" s="120"/>
      <c r="AH69" s="120"/>
      <c r="AI69" s="121"/>
      <c r="AJ69" s="117">
        <f t="shared" si="50"/>
        <v>0</v>
      </c>
      <c r="AK69" s="119">
        <f t="shared" si="51"/>
        <v>0</v>
      </c>
      <c r="AL69" s="53"/>
      <c r="AM69" s="53"/>
      <c r="AN69" s="53"/>
      <c r="AO69" s="54">
        <f t="shared" si="52"/>
        <v>0</v>
      </c>
      <c r="AP69" s="122">
        <f t="shared" si="53"/>
        <v>0</v>
      </c>
      <c r="AQ69" s="123">
        <f t="shared" si="54"/>
        <v>0</v>
      </c>
      <c r="AR69" s="123">
        <f t="shared" si="55"/>
        <v>0</v>
      </c>
      <c r="AS69" s="119"/>
      <c r="AT69" s="119"/>
      <c r="AU69" s="124"/>
      <c r="AV69" s="125">
        <f t="shared" si="56"/>
        <v>0</v>
      </c>
      <c r="AW69" s="119">
        <f t="shared" si="57"/>
        <v>0</v>
      </c>
      <c r="AX69" s="119"/>
      <c r="AY69" s="119"/>
      <c r="AZ69" s="122"/>
      <c r="BA69" s="126">
        <f t="shared" si="58"/>
        <v>0</v>
      </c>
      <c r="BB69" s="119">
        <f t="shared" si="59"/>
        <v>0</v>
      </c>
      <c r="BC69" s="119"/>
      <c r="BD69" s="120"/>
      <c r="BE69" s="127"/>
      <c r="BF69" s="126">
        <f t="shared" si="60"/>
        <v>0</v>
      </c>
      <c r="BG69" s="119">
        <f t="shared" si="61"/>
        <v>0</v>
      </c>
      <c r="BH69" s="120"/>
      <c r="BI69" s="120"/>
      <c r="BJ69" s="127"/>
      <c r="BK69" s="126">
        <f t="shared" si="62"/>
        <v>0</v>
      </c>
      <c r="BL69" s="119">
        <f t="shared" si="63"/>
        <v>0</v>
      </c>
      <c r="BM69" s="123">
        <f t="shared" si="64"/>
        <v>0</v>
      </c>
      <c r="BN69" s="123">
        <f t="shared" si="65"/>
        <v>0</v>
      </c>
      <c r="BO69" s="126">
        <f t="shared" si="66"/>
        <v>0</v>
      </c>
      <c r="BP69" s="128">
        <f t="shared" si="67"/>
        <v>0</v>
      </c>
      <c r="BQ69" s="22"/>
      <c r="BR69" s="129"/>
      <c r="BS69" s="130"/>
      <c r="BT69" s="257" t="str">
        <f t="shared" si="29"/>
        <v/>
      </c>
      <c r="BU69" s="257" t="str">
        <f t="shared" si="30"/>
        <v/>
      </c>
      <c r="BV69" s="257" t="str">
        <f t="shared" si="31"/>
        <v/>
      </c>
      <c r="BW69" s="257" t="str">
        <f t="shared" si="32"/>
        <v/>
      </c>
      <c r="BX69" s="258">
        <f t="shared" si="39"/>
        <v>0</v>
      </c>
      <c r="BY69" s="129"/>
      <c r="BZ69" s="130"/>
      <c r="CA69" s="329" t="str">
        <f t="shared" si="1"/>
        <v/>
      </c>
      <c r="CB69" s="329" t="str">
        <f t="shared" si="2"/>
        <v/>
      </c>
      <c r="CC69" s="329" t="str">
        <f t="shared" si="3"/>
        <v/>
      </c>
      <c r="CD69" s="329" t="str">
        <f t="shared" si="4"/>
        <v/>
      </c>
      <c r="CE69" s="258">
        <f t="shared" si="68"/>
        <v>0</v>
      </c>
      <c r="CF69" s="259">
        <f t="shared" si="36"/>
        <v>0</v>
      </c>
      <c r="CG69" s="132"/>
      <c r="CH69" s="132"/>
      <c r="CI69" s="132"/>
    </row>
    <row r="70" spans="1:87" s="24" customFormat="1" ht="12.75" hidden="1" customHeight="1" outlineLevel="1" x14ac:dyDescent="0.2">
      <c r="A70" s="108" t="s">
        <v>140</v>
      </c>
      <c r="B70" s="24" t="s">
        <v>145</v>
      </c>
      <c r="C70" s="24">
        <v>62</v>
      </c>
      <c r="D70" s="137"/>
      <c r="E70" s="138"/>
      <c r="F70" s="56"/>
      <c r="G70" s="135"/>
      <c r="H70" s="136"/>
      <c r="I70" s="139"/>
      <c r="J70" s="57"/>
      <c r="K70" s="134"/>
      <c r="L70" s="134"/>
      <c r="M70" s="134"/>
      <c r="N70" s="134"/>
      <c r="O70" s="114">
        <f t="shared" si="43"/>
        <v>0</v>
      </c>
      <c r="P70" s="113"/>
      <c r="Q70" s="113"/>
      <c r="R70" s="113"/>
      <c r="S70" s="113"/>
      <c r="T70" s="114">
        <f t="shared" si="44"/>
        <v>0</v>
      </c>
      <c r="U70" s="113">
        <f t="shared" si="45"/>
        <v>0</v>
      </c>
      <c r="V70" s="136"/>
      <c r="W70" s="116"/>
      <c r="X70" s="116"/>
      <c r="Y70" s="116"/>
      <c r="Z70" s="117">
        <f t="shared" si="46"/>
        <v>0</v>
      </c>
      <c r="AA70" s="118">
        <f t="shared" si="47"/>
        <v>0</v>
      </c>
      <c r="AB70" s="118"/>
      <c r="AC70" s="118"/>
      <c r="AD70" s="118"/>
      <c r="AE70" s="117">
        <f t="shared" si="48"/>
        <v>0</v>
      </c>
      <c r="AF70" s="118">
        <f t="shared" si="49"/>
        <v>0</v>
      </c>
      <c r="AG70" s="120"/>
      <c r="AH70" s="120"/>
      <c r="AI70" s="121"/>
      <c r="AJ70" s="117">
        <f t="shared" si="50"/>
        <v>0</v>
      </c>
      <c r="AK70" s="119">
        <f t="shared" si="51"/>
        <v>0</v>
      </c>
      <c r="AL70" s="53"/>
      <c r="AM70" s="53"/>
      <c r="AN70" s="53"/>
      <c r="AO70" s="54">
        <f t="shared" si="52"/>
        <v>0</v>
      </c>
      <c r="AP70" s="122">
        <f t="shared" si="53"/>
        <v>0</v>
      </c>
      <c r="AQ70" s="123">
        <f t="shared" si="54"/>
        <v>0</v>
      </c>
      <c r="AR70" s="123">
        <f t="shared" si="55"/>
        <v>0</v>
      </c>
      <c r="AS70" s="119"/>
      <c r="AT70" s="119"/>
      <c r="AU70" s="124"/>
      <c r="AV70" s="125">
        <f t="shared" si="56"/>
        <v>0</v>
      </c>
      <c r="AW70" s="119">
        <f t="shared" si="57"/>
        <v>0</v>
      </c>
      <c r="AX70" s="119"/>
      <c r="AY70" s="119"/>
      <c r="AZ70" s="122"/>
      <c r="BA70" s="126">
        <f t="shared" si="58"/>
        <v>0</v>
      </c>
      <c r="BB70" s="119">
        <f t="shared" si="59"/>
        <v>0</v>
      </c>
      <c r="BC70" s="119"/>
      <c r="BD70" s="120"/>
      <c r="BE70" s="127"/>
      <c r="BF70" s="126">
        <f t="shared" si="60"/>
        <v>0</v>
      </c>
      <c r="BG70" s="119">
        <f t="shared" si="61"/>
        <v>0</v>
      </c>
      <c r="BH70" s="120"/>
      <c r="BI70" s="120"/>
      <c r="BJ70" s="127"/>
      <c r="BK70" s="126">
        <f t="shared" si="62"/>
        <v>0</v>
      </c>
      <c r="BL70" s="119">
        <f t="shared" si="63"/>
        <v>0</v>
      </c>
      <c r="BM70" s="123">
        <f t="shared" si="64"/>
        <v>0</v>
      </c>
      <c r="BN70" s="123">
        <f t="shared" si="65"/>
        <v>0</v>
      </c>
      <c r="BO70" s="126">
        <f t="shared" si="66"/>
        <v>0</v>
      </c>
      <c r="BP70" s="128">
        <f t="shared" si="67"/>
        <v>0</v>
      </c>
      <c r="BQ70" s="22"/>
      <c r="BR70" s="129"/>
      <c r="BS70" s="130"/>
      <c r="BT70" s="257" t="str">
        <f t="shared" si="29"/>
        <v/>
      </c>
      <c r="BU70" s="257" t="str">
        <f t="shared" si="30"/>
        <v/>
      </c>
      <c r="BV70" s="257" t="str">
        <f t="shared" si="31"/>
        <v/>
      </c>
      <c r="BW70" s="257" t="str">
        <f t="shared" si="32"/>
        <v/>
      </c>
      <c r="BX70" s="258">
        <f t="shared" si="39"/>
        <v>0</v>
      </c>
      <c r="BY70" s="129"/>
      <c r="BZ70" s="130"/>
      <c r="CA70" s="329" t="str">
        <f t="shared" si="1"/>
        <v/>
      </c>
      <c r="CB70" s="329" t="str">
        <f t="shared" si="2"/>
        <v/>
      </c>
      <c r="CC70" s="329" t="str">
        <f t="shared" si="3"/>
        <v/>
      </c>
      <c r="CD70" s="329" t="str">
        <f t="shared" si="4"/>
        <v/>
      </c>
      <c r="CE70" s="258">
        <f t="shared" si="68"/>
        <v>0</v>
      </c>
      <c r="CF70" s="259">
        <f t="shared" si="36"/>
        <v>0</v>
      </c>
      <c r="CG70" s="132"/>
      <c r="CH70" s="132"/>
      <c r="CI70" s="132"/>
    </row>
    <row r="71" spans="1:87" s="24" customFormat="1" ht="12.75" hidden="1" customHeight="1" outlineLevel="1" x14ac:dyDescent="0.2">
      <c r="A71" s="108" t="s">
        <v>140</v>
      </c>
      <c r="B71" s="24" t="s">
        <v>145</v>
      </c>
      <c r="C71" s="24">
        <v>63</v>
      </c>
      <c r="D71" s="137"/>
      <c r="E71" s="138"/>
      <c r="F71" s="56"/>
      <c r="G71" s="135"/>
      <c r="H71" s="136"/>
      <c r="I71" s="139"/>
      <c r="J71" s="57"/>
      <c r="K71" s="134"/>
      <c r="L71" s="134"/>
      <c r="M71" s="134"/>
      <c r="N71" s="134"/>
      <c r="O71" s="114">
        <f t="shared" si="43"/>
        <v>0</v>
      </c>
      <c r="P71" s="113"/>
      <c r="Q71" s="113"/>
      <c r="R71" s="113"/>
      <c r="S71" s="113"/>
      <c r="T71" s="114">
        <f t="shared" si="44"/>
        <v>0</v>
      </c>
      <c r="U71" s="113">
        <f t="shared" si="45"/>
        <v>0</v>
      </c>
      <c r="V71" s="136"/>
      <c r="W71" s="116"/>
      <c r="X71" s="116"/>
      <c r="Y71" s="116"/>
      <c r="Z71" s="117">
        <f t="shared" si="46"/>
        <v>0</v>
      </c>
      <c r="AA71" s="118">
        <f t="shared" si="47"/>
        <v>0</v>
      </c>
      <c r="AB71" s="118"/>
      <c r="AC71" s="118"/>
      <c r="AD71" s="118"/>
      <c r="AE71" s="117">
        <f t="shared" si="48"/>
        <v>0</v>
      </c>
      <c r="AF71" s="118">
        <f t="shared" si="49"/>
        <v>0</v>
      </c>
      <c r="AG71" s="120"/>
      <c r="AH71" s="120"/>
      <c r="AI71" s="121"/>
      <c r="AJ71" s="117">
        <f t="shared" si="50"/>
        <v>0</v>
      </c>
      <c r="AK71" s="119">
        <f t="shared" si="51"/>
        <v>0</v>
      </c>
      <c r="AL71" s="53"/>
      <c r="AM71" s="53"/>
      <c r="AN71" s="53"/>
      <c r="AO71" s="54">
        <f t="shared" si="52"/>
        <v>0</v>
      </c>
      <c r="AP71" s="122">
        <f t="shared" si="53"/>
        <v>0</v>
      </c>
      <c r="AQ71" s="123">
        <f t="shared" si="54"/>
        <v>0</v>
      </c>
      <c r="AR71" s="123">
        <f t="shared" si="55"/>
        <v>0</v>
      </c>
      <c r="AS71" s="119"/>
      <c r="AT71" s="119"/>
      <c r="AU71" s="124"/>
      <c r="AV71" s="125">
        <f t="shared" si="56"/>
        <v>0</v>
      </c>
      <c r="AW71" s="119">
        <f t="shared" si="57"/>
        <v>0</v>
      </c>
      <c r="AX71" s="119"/>
      <c r="AY71" s="119"/>
      <c r="AZ71" s="122"/>
      <c r="BA71" s="126">
        <f t="shared" si="58"/>
        <v>0</v>
      </c>
      <c r="BB71" s="119">
        <f t="shared" si="59"/>
        <v>0</v>
      </c>
      <c r="BC71" s="119"/>
      <c r="BD71" s="120"/>
      <c r="BE71" s="127"/>
      <c r="BF71" s="126">
        <f t="shared" si="60"/>
        <v>0</v>
      </c>
      <c r="BG71" s="119">
        <f t="shared" si="61"/>
        <v>0</v>
      </c>
      <c r="BH71" s="120"/>
      <c r="BI71" s="120"/>
      <c r="BJ71" s="127"/>
      <c r="BK71" s="126">
        <f t="shared" si="62"/>
        <v>0</v>
      </c>
      <c r="BL71" s="119">
        <f t="shared" si="63"/>
        <v>0</v>
      </c>
      <c r="BM71" s="123">
        <f t="shared" si="64"/>
        <v>0</v>
      </c>
      <c r="BN71" s="123">
        <f t="shared" si="65"/>
        <v>0</v>
      </c>
      <c r="BO71" s="126">
        <f t="shared" si="66"/>
        <v>0</v>
      </c>
      <c r="BP71" s="128">
        <f t="shared" si="67"/>
        <v>0</v>
      </c>
      <c r="BQ71" s="22"/>
      <c r="BR71" s="129"/>
      <c r="BS71" s="130"/>
      <c r="BT71" s="257" t="str">
        <f t="shared" si="29"/>
        <v/>
      </c>
      <c r="BU71" s="257" t="str">
        <f t="shared" si="30"/>
        <v/>
      </c>
      <c r="BV71" s="257" t="str">
        <f t="shared" si="31"/>
        <v/>
      </c>
      <c r="BW71" s="257" t="str">
        <f t="shared" si="32"/>
        <v/>
      </c>
      <c r="BX71" s="258">
        <f t="shared" si="39"/>
        <v>0</v>
      </c>
      <c r="BY71" s="129"/>
      <c r="BZ71" s="130"/>
      <c r="CA71" s="329" t="str">
        <f t="shared" si="1"/>
        <v/>
      </c>
      <c r="CB71" s="329" t="str">
        <f t="shared" si="2"/>
        <v/>
      </c>
      <c r="CC71" s="329" t="str">
        <f t="shared" si="3"/>
        <v/>
      </c>
      <c r="CD71" s="329" t="str">
        <f t="shared" si="4"/>
        <v/>
      </c>
      <c r="CE71" s="258">
        <f t="shared" si="68"/>
        <v>0</v>
      </c>
      <c r="CF71" s="259">
        <f t="shared" si="36"/>
        <v>0</v>
      </c>
      <c r="CG71" s="132"/>
      <c r="CH71" s="132"/>
      <c r="CI71" s="132"/>
    </row>
    <row r="72" spans="1:87" s="24" customFormat="1" ht="12.75" hidden="1" customHeight="1" outlineLevel="1" x14ac:dyDescent="0.2">
      <c r="A72" s="108" t="s">
        <v>140</v>
      </c>
      <c r="B72" s="24" t="s">
        <v>145</v>
      </c>
      <c r="C72" s="24">
        <v>64</v>
      </c>
      <c r="D72" s="137"/>
      <c r="E72" s="138"/>
      <c r="F72" s="56"/>
      <c r="G72" s="135"/>
      <c r="H72" s="136"/>
      <c r="I72" s="139"/>
      <c r="J72" s="57"/>
      <c r="K72" s="134"/>
      <c r="L72" s="134"/>
      <c r="M72" s="134"/>
      <c r="N72" s="134"/>
      <c r="O72" s="114">
        <f t="shared" si="43"/>
        <v>0</v>
      </c>
      <c r="P72" s="113"/>
      <c r="Q72" s="113"/>
      <c r="R72" s="113"/>
      <c r="S72" s="113"/>
      <c r="T72" s="114">
        <f t="shared" si="44"/>
        <v>0</v>
      </c>
      <c r="U72" s="113">
        <f t="shared" si="45"/>
        <v>0</v>
      </c>
      <c r="V72" s="136"/>
      <c r="W72" s="116"/>
      <c r="X72" s="116"/>
      <c r="Y72" s="116"/>
      <c r="Z72" s="117">
        <f t="shared" si="46"/>
        <v>0</v>
      </c>
      <c r="AA72" s="118">
        <f t="shared" si="47"/>
        <v>0</v>
      </c>
      <c r="AB72" s="118"/>
      <c r="AC72" s="118"/>
      <c r="AD72" s="118"/>
      <c r="AE72" s="117">
        <f t="shared" si="48"/>
        <v>0</v>
      </c>
      <c r="AF72" s="118">
        <f t="shared" si="49"/>
        <v>0</v>
      </c>
      <c r="AG72" s="120"/>
      <c r="AH72" s="120"/>
      <c r="AI72" s="121"/>
      <c r="AJ72" s="117">
        <f t="shared" si="50"/>
        <v>0</v>
      </c>
      <c r="AK72" s="119">
        <f t="shared" si="51"/>
        <v>0</v>
      </c>
      <c r="AL72" s="53"/>
      <c r="AM72" s="53"/>
      <c r="AN72" s="53"/>
      <c r="AO72" s="54">
        <f t="shared" si="52"/>
        <v>0</v>
      </c>
      <c r="AP72" s="122">
        <f t="shared" si="53"/>
        <v>0</v>
      </c>
      <c r="AQ72" s="123">
        <f t="shared" si="54"/>
        <v>0</v>
      </c>
      <c r="AR72" s="123">
        <f t="shared" si="55"/>
        <v>0</v>
      </c>
      <c r="AS72" s="119"/>
      <c r="AT72" s="119"/>
      <c r="AU72" s="124"/>
      <c r="AV72" s="125">
        <f t="shared" si="56"/>
        <v>0</v>
      </c>
      <c r="AW72" s="119">
        <f t="shared" si="57"/>
        <v>0</v>
      </c>
      <c r="AX72" s="119"/>
      <c r="AY72" s="119"/>
      <c r="AZ72" s="122"/>
      <c r="BA72" s="126">
        <f t="shared" si="58"/>
        <v>0</v>
      </c>
      <c r="BB72" s="119">
        <f t="shared" si="59"/>
        <v>0</v>
      </c>
      <c r="BC72" s="119"/>
      <c r="BD72" s="120"/>
      <c r="BE72" s="127"/>
      <c r="BF72" s="126">
        <f t="shared" si="60"/>
        <v>0</v>
      </c>
      <c r="BG72" s="119">
        <f t="shared" si="61"/>
        <v>0</v>
      </c>
      <c r="BH72" s="120"/>
      <c r="BI72" s="120"/>
      <c r="BJ72" s="127"/>
      <c r="BK72" s="126">
        <f t="shared" si="62"/>
        <v>0</v>
      </c>
      <c r="BL72" s="119">
        <f t="shared" si="63"/>
        <v>0</v>
      </c>
      <c r="BM72" s="123">
        <f t="shared" si="64"/>
        <v>0</v>
      </c>
      <c r="BN72" s="123">
        <f t="shared" si="65"/>
        <v>0</v>
      </c>
      <c r="BO72" s="126">
        <f t="shared" si="66"/>
        <v>0</v>
      </c>
      <c r="BP72" s="128">
        <f t="shared" si="67"/>
        <v>0</v>
      </c>
      <c r="BQ72" s="22"/>
      <c r="BR72" s="129"/>
      <c r="BS72" s="130"/>
      <c r="BT72" s="257" t="str">
        <f t="shared" si="29"/>
        <v/>
      </c>
      <c r="BU72" s="257" t="str">
        <f t="shared" si="30"/>
        <v/>
      </c>
      <c r="BV72" s="257" t="str">
        <f t="shared" si="31"/>
        <v/>
      </c>
      <c r="BW72" s="257" t="str">
        <f t="shared" si="32"/>
        <v/>
      </c>
      <c r="BX72" s="258">
        <f t="shared" si="39"/>
        <v>0</v>
      </c>
      <c r="BY72" s="129"/>
      <c r="BZ72" s="130"/>
      <c r="CA72" s="329" t="str">
        <f t="shared" si="1"/>
        <v/>
      </c>
      <c r="CB72" s="329" t="str">
        <f t="shared" si="2"/>
        <v/>
      </c>
      <c r="CC72" s="329" t="str">
        <f t="shared" si="3"/>
        <v/>
      </c>
      <c r="CD72" s="329" t="str">
        <f t="shared" si="4"/>
        <v/>
      </c>
      <c r="CE72" s="258">
        <f t="shared" si="68"/>
        <v>0</v>
      </c>
      <c r="CF72" s="259">
        <f t="shared" si="36"/>
        <v>0</v>
      </c>
      <c r="CG72" s="132"/>
      <c r="CH72" s="132"/>
      <c r="CI72" s="132"/>
    </row>
    <row r="73" spans="1:87" s="24" customFormat="1" ht="12.75" hidden="1" customHeight="1" outlineLevel="1" x14ac:dyDescent="0.2">
      <c r="A73" s="108" t="s">
        <v>140</v>
      </c>
      <c r="B73" s="24" t="s">
        <v>145</v>
      </c>
      <c r="C73" s="24">
        <v>65</v>
      </c>
      <c r="D73" s="137"/>
      <c r="E73" s="138"/>
      <c r="F73" s="56"/>
      <c r="G73" s="135"/>
      <c r="H73" s="136"/>
      <c r="I73" s="139"/>
      <c r="J73" s="57"/>
      <c r="K73" s="134"/>
      <c r="L73" s="134"/>
      <c r="M73" s="134"/>
      <c r="N73" s="134"/>
      <c r="O73" s="114">
        <f t="shared" si="43"/>
        <v>0</v>
      </c>
      <c r="P73" s="113"/>
      <c r="Q73" s="113"/>
      <c r="R73" s="113"/>
      <c r="S73" s="113"/>
      <c r="T73" s="114">
        <f t="shared" si="44"/>
        <v>0</v>
      </c>
      <c r="U73" s="113">
        <f t="shared" si="45"/>
        <v>0</v>
      </c>
      <c r="V73" s="136"/>
      <c r="W73" s="116"/>
      <c r="X73" s="116"/>
      <c r="Y73" s="116"/>
      <c r="Z73" s="117">
        <f t="shared" si="46"/>
        <v>0</v>
      </c>
      <c r="AA73" s="118">
        <f t="shared" si="47"/>
        <v>0</v>
      </c>
      <c r="AB73" s="118"/>
      <c r="AC73" s="118"/>
      <c r="AD73" s="118"/>
      <c r="AE73" s="117">
        <f t="shared" si="48"/>
        <v>0</v>
      </c>
      <c r="AF73" s="118">
        <f t="shared" si="49"/>
        <v>0</v>
      </c>
      <c r="AG73" s="120"/>
      <c r="AH73" s="120"/>
      <c r="AI73" s="121"/>
      <c r="AJ73" s="117">
        <f t="shared" si="50"/>
        <v>0</v>
      </c>
      <c r="AK73" s="119">
        <f t="shared" si="51"/>
        <v>0</v>
      </c>
      <c r="AL73" s="53"/>
      <c r="AM73" s="53"/>
      <c r="AN73" s="53"/>
      <c r="AO73" s="54">
        <f t="shared" si="52"/>
        <v>0</v>
      </c>
      <c r="AP73" s="122">
        <f t="shared" si="53"/>
        <v>0</v>
      </c>
      <c r="AQ73" s="123">
        <f t="shared" si="54"/>
        <v>0</v>
      </c>
      <c r="AR73" s="123">
        <f t="shared" si="55"/>
        <v>0</v>
      </c>
      <c r="AS73" s="119"/>
      <c r="AT73" s="119"/>
      <c r="AU73" s="124"/>
      <c r="AV73" s="125">
        <f t="shared" si="56"/>
        <v>0</v>
      </c>
      <c r="AW73" s="119">
        <f t="shared" si="57"/>
        <v>0</v>
      </c>
      <c r="AX73" s="119"/>
      <c r="AY73" s="119"/>
      <c r="AZ73" s="122"/>
      <c r="BA73" s="126">
        <f t="shared" si="58"/>
        <v>0</v>
      </c>
      <c r="BB73" s="119">
        <f t="shared" si="59"/>
        <v>0</v>
      </c>
      <c r="BC73" s="119"/>
      <c r="BD73" s="120"/>
      <c r="BE73" s="127"/>
      <c r="BF73" s="126">
        <f t="shared" si="60"/>
        <v>0</v>
      </c>
      <c r="BG73" s="119">
        <f t="shared" si="61"/>
        <v>0</v>
      </c>
      <c r="BH73" s="120"/>
      <c r="BI73" s="120"/>
      <c r="BJ73" s="127"/>
      <c r="BK73" s="126">
        <f t="shared" si="62"/>
        <v>0</v>
      </c>
      <c r="BL73" s="119">
        <f t="shared" si="63"/>
        <v>0</v>
      </c>
      <c r="BM73" s="123">
        <f t="shared" si="64"/>
        <v>0</v>
      </c>
      <c r="BN73" s="123">
        <f t="shared" si="65"/>
        <v>0</v>
      </c>
      <c r="BO73" s="126">
        <f t="shared" si="66"/>
        <v>0</v>
      </c>
      <c r="BP73" s="128">
        <f t="shared" si="67"/>
        <v>0</v>
      </c>
      <c r="BQ73" s="22"/>
      <c r="BR73" s="129"/>
      <c r="BS73" s="130"/>
      <c r="BT73" s="257" t="str">
        <f t="shared" si="29"/>
        <v/>
      </c>
      <c r="BU73" s="257" t="str">
        <f t="shared" si="30"/>
        <v/>
      </c>
      <c r="BV73" s="257" t="str">
        <f t="shared" si="31"/>
        <v/>
      </c>
      <c r="BW73" s="257" t="str">
        <f t="shared" si="32"/>
        <v/>
      </c>
      <c r="BX73" s="258">
        <f t="shared" si="39"/>
        <v>0</v>
      </c>
      <c r="BY73" s="129"/>
      <c r="BZ73" s="130"/>
      <c r="CA73" s="329" t="str">
        <f t="shared" ref="CA73:CA136" si="69">IF(OR($BY73="Jan", $BY73="Feb", $BY73="Mar"), $BZ73, "")</f>
        <v/>
      </c>
      <c r="CB73" s="329" t="str">
        <f t="shared" ref="CB73:CB136" si="70">IF(OR($BY73="Apr", $BY73="May", $BY73="Jun"), $BZ73, "")</f>
        <v/>
      </c>
      <c r="CC73" s="329" t="str">
        <f t="shared" ref="CC73:CC136" si="71">IF(OR($BY73="Jul", $BY73="Aug", $BY73="Sep"), $BZ73, "")</f>
        <v/>
      </c>
      <c r="CD73" s="329" t="str">
        <f t="shared" ref="CD73:CD136" si="72">IF(OR($BY73="Oct", $BY73="Nov", $BY73="Dec"), $BZ73, "")</f>
        <v/>
      </c>
      <c r="CE73" s="258">
        <f t="shared" si="68"/>
        <v>0</v>
      </c>
      <c r="CF73" s="259">
        <f t="shared" si="36"/>
        <v>0</v>
      </c>
      <c r="CG73" s="132"/>
      <c r="CH73" s="132"/>
      <c r="CI73" s="132"/>
    </row>
    <row r="74" spans="1:87" s="24" customFormat="1" ht="12.75" hidden="1" customHeight="1" outlineLevel="1" x14ac:dyDescent="0.2">
      <c r="A74" s="108" t="s">
        <v>140</v>
      </c>
      <c r="B74" s="24" t="s">
        <v>145</v>
      </c>
      <c r="C74" s="24">
        <v>66</v>
      </c>
      <c r="D74" s="137"/>
      <c r="E74" s="138"/>
      <c r="F74" s="56"/>
      <c r="G74" s="135"/>
      <c r="H74" s="136"/>
      <c r="I74" s="139"/>
      <c r="J74" s="57"/>
      <c r="K74" s="134"/>
      <c r="L74" s="134"/>
      <c r="M74" s="134"/>
      <c r="N74" s="134"/>
      <c r="O74" s="114">
        <f t="shared" ref="O74:O137" si="73">SUM(K74:N74)</f>
        <v>0</v>
      </c>
      <c r="P74" s="113"/>
      <c r="Q74" s="113"/>
      <c r="R74" s="113"/>
      <c r="S74" s="113"/>
      <c r="T74" s="114">
        <f t="shared" ref="T74:T137" si="74">SUM(P74:S74)</f>
        <v>0</v>
      </c>
      <c r="U74" s="113">
        <f t="shared" ref="U74:U137" si="75">J74+O74-T74</f>
        <v>0</v>
      </c>
      <c r="V74" s="136"/>
      <c r="W74" s="116"/>
      <c r="X74" s="116"/>
      <c r="Y74" s="116"/>
      <c r="Z74" s="117">
        <f t="shared" ref="Z74:Z137" si="76">SUM(W74:Y74)</f>
        <v>0</v>
      </c>
      <c r="AA74" s="118">
        <f t="shared" ref="AA74:AA137" si="77">Z74-K74</f>
        <v>0</v>
      </c>
      <c r="AB74" s="118"/>
      <c r="AC74" s="118"/>
      <c r="AD74" s="118"/>
      <c r="AE74" s="117">
        <f t="shared" ref="AE74:AE137" si="78">SUM(AB74:AD74)</f>
        <v>0</v>
      </c>
      <c r="AF74" s="118">
        <f t="shared" ref="AF74:AF137" si="79">AE74-L74</f>
        <v>0</v>
      </c>
      <c r="AG74" s="120"/>
      <c r="AH74" s="120"/>
      <c r="AI74" s="121"/>
      <c r="AJ74" s="117">
        <f t="shared" ref="AJ74:AJ137" si="80">SUM(AG74:AI74)</f>
        <v>0</v>
      </c>
      <c r="AK74" s="119">
        <f t="shared" ref="AK74:AK137" si="81">AJ74-M74</f>
        <v>0</v>
      </c>
      <c r="AL74" s="53"/>
      <c r="AM74" s="53"/>
      <c r="AN74" s="53"/>
      <c r="AO74" s="54">
        <f t="shared" ref="AO74:AO137" si="82">SUM(AL74:AN74)</f>
        <v>0</v>
      </c>
      <c r="AP74" s="122">
        <f t="shared" ref="AP74:AP137" si="83">AO74-N74</f>
        <v>0</v>
      </c>
      <c r="AQ74" s="123">
        <f t="shared" ref="AQ74:AQ137" si="84">Z74+AE74+AJ74+AO74</f>
        <v>0</v>
      </c>
      <c r="AR74" s="123">
        <f t="shared" ref="AR74:AR137" si="85">AQ74-O74</f>
        <v>0</v>
      </c>
      <c r="AS74" s="119"/>
      <c r="AT74" s="119"/>
      <c r="AU74" s="124"/>
      <c r="AV74" s="125">
        <f t="shared" ref="AV74:AV137" si="86">SUM(AS74:AU74)</f>
        <v>0</v>
      </c>
      <c r="AW74" s="119">
        <f t="shared" ref="AW74:AW137" si="87">AV74-P74</f>
        <v>0</v>
      </c>
      <c r="AX74" s="119"/>
      <c r="AY74" s="119"/>
      <c r="AZ74" s="122"/>
      <c r="BA74" s="126">
        <f t="shared" ref="BA74:BA137" si="88">SUM(AX74:AZ74)</f>
        <v>0</v>
      </c>
      <c r="BB74" s="119">
        <f t="shared" ref="BB74:BB137" si="89">BA74-Q74</f>
        <v>0</v>
      </c>
      <c r="BC74" s="119"/>
      <c r="BD74" s="120"/>
      <c r="BE74" s="127"/>
      <c r="BF74" s="126">
        <f t="shared" ref="BF74:BF137" si="90">SUM(BC74:BE74)</f>
        <v>0</v>
      </c>
      <c r="BG74" s="119">
        <f t="shared" ref="BG74:BG137" si="91">BF74-R74</f>
        <v>0</v>
      </c>
      <c r="BH74" s="120"/>
      <c r="BI74" s="120"/>
      <c r="BJ74" s="127"/>
      <c r="BK74" s="126">
        <f t="shared" ref="BK74:BK137" si="92">SUM(BH74:BJ74)</f>
        <v>0</v>
      </c>
      <c r="BL74" s="119">
        <f t="shared" ref="BL74:BL137" si="93">BK74-S74</f>
        <v>0</v>
      </c>
      <c r="BM74" s="123">
        <f t="shared" ref="BM74:BM137" si="94">AV74+BA74+BF74+BK74</f>
        <v>0</v>
      </c>
      <c r="BN74" s="123">
        <f t="shared" ref="BN74:BN137" si="95">BM74-T74</f>
        <v>0</v>
      </c>
      <c r="BO74" s="126">
        <f t="shared" ref="BO74:BO137" si="96">J74+AQ74-BM74</f>
        <v>0</v>
      </c>
      <c r="BP74" s="128">
        <f t="shared" ref="BP74:BP137" si="97">BO74-U74</f>
        <v>0</v>
      </c>
      <c r="BQ74" s="22"/>
      <c r="BR74" s="129"/>
      <c r="BS74" s="130"/>
      <c r="BT74" s="257" t="str">
        <f t="shared" ref="BT74:BT137" si="98">IF(OR($BR74="Jan", $BR74="Feb", $BR74="Mar"), $BS74, "")</f>
        <v/>
      </c>
      <c r="BU74" s="257" t="str">
        <f t="shared" ref="BU74:BU137" si="99">IF(OR($BR74="Apr", $BR74="May", $BR74="Jun"), $BS74, "")</f>
        <v/>
      </c>
      <c r="BV74" s="257" t="str">
        <f t="shared" ref="BV74:BV137" si="100">IF(OR($BR74="Jul", $BR74="Aug", $BR74="Sep"), $BS74, "")</f>
        <v/>
      </c>
      <c r="BW74" s="257" t="str">
        <f t="shared" ref="BW74:BW137" si="101">IF(OR($BR74="Oct", $BR74="Nov", $BR74="Dec"), $BS74, "")</f>
        <v/>
      </c>
      <c r="BX74" s="258">
        <f t="shared" si="39"/>
        <v>0</v>
      </c>
      <c r="BY74" s="129"/>
      <c r="BZ74" s="130"/>
      <c r="CA74" s="329" t="str">
        <f t="shared" si="69"/>
        <v/>
      </c>
      <c r="CB74" s="329" t="str">
        <f t="shared" si="70"/>
        <v/>
      </c>
      <c r="CC74" s="329" t="str">
        <f t="shared" si="71"/>
        <v/>
      </c>
      <c r="CD74" s="329" t="str">
        <f t="shared" si="72"/>
        <v/>
      </c>
      <c r="CE74" s="258">
        <f t="shared" si="68"/>
        <v>0</v>
      </c>
      <c r="CF74" s="259">
        <f t="shared" ref="CF74:CF137" si="102">BO74+BX74-CE74</f>
        <v>0</v>
      </c>
      <c r="CG74" s="132"/>
      <c r="CH74" s="132"/>
      <c r="CI74" s="132"/>
    </row>
    <row r="75" spans="1:87" s="24" customFormat="1" ht="12.75" hidden="1" customHeight="1" outlineLevel="1" x14ac:dyDescent="0.2">
      <c r="A75" s="108" t="s">
        <v>140</v>
      </c>
      <c r="B75" s="24" t="s">
        <v>145</v>
      </c>
      <c r="C75" s="24">
        <v>67</v>
      </c>
      <c r="D75" s="137"/>
      <c r="E75" s="138"/>
      <c r="F75" s="56"/>
      <c r="G75" s="135"/>
      <c r="H75" s="136"/>
      <c r="I75" s="139"/>
      <c r="J75" s="57"/>
      <c r="K75" s="134"/>
      <c r="L75" s="134"/>
      <c r="M75" s="134"/>
      <c r="N75" s="134"/>
      <c r="O75" s="114">
        <f t="shared" si="73"/>
        <v>0</v>
      </c>
      <c r="P75" s="113"/>
      <c r="Q75" s="113"/>
      <c r="R75" s="113"/>
      <c r="S75" s="113"/>
      <c r="T75" s="114">
        <f t="shared" si="74"/>
        <v>0</v>
      </c>
      <c r="U75" s="113">
        <f t="shared" si="75"/>
        <v>0</v>
      </c>
      <c r="V75" s="136"/>
      <c r="W75" s="116"/>
      <c r="X75" s="116"/>
      <c r="Y75" s="116"/>
      <c r="Z75" s="117">
        <f t="shared" si="76"/>
        <v>0</v>
      </c>
      <c r="AA75" s="118">
        <f t="shared" si="77"/>
        <v>0</v>
      </c>
      <c r="AB75" s="118"/>
      <c r="AC75" s="118"/>
      <c r="AD75" s="118"/>
      <c r="AE75" s="117">
        <f t="shared" si="78"/>
        <v>0</v>
      </c>
      <c r="AF75" s="118">
        <f t="shared" si="79"/>
        <v>0</v>
      </c>
      <c r="AG75" s="120"/>
      <c r="AH75" s="120"/>
      <c r="AI75" s="121"/>
      <c r="AJ75" s="117">
        <f t="shared" si="80"/>
        <v>0</v>
      </c>
      <c r="AK75" s="119">
        <f t="shared" si="81"/>
        <v>0</v>
      </c>
      <c r="AL75" s="53"/>
      <c r="AM75" s="53"/>
      <c r="AN75" s="53"/>
      <c r="AO75" s="54">
        <f t="shared" si="82"/>
        <v>0</v>
      </c>
      <c r="AP75" s="122">
        <f t="shared" si="83"/>
        <v>0</v>
      </c>
      <c r="AQ75" s="123">
        <f t="shared" si="84"/>
        <v>0</v>
      </c>
      <c r="AR75" s="123">
        <f t="shared" si="85"/>
        <v>0</v>
      </c>
      <c r="AS75" s="119"/>
      <c r="AT75" s="119"/>
      <c r="AU75" s="124"/>
      <c r="AV75" s="125">
        <f t="shared" si="86"/>
        <v>0</v>
      </c>
      <c r="AW75" s="119">
        <f t="shared" si="87"/>
        <v>0</v>
      </c>
      <c r="AX75" s="119"/>
      <c r="AY75" s="119"/>
      <c r="AZ75" s="122"/>
      <c r="BA75" s="126">
        <f t="shared" si="88"/>
        <v>0</v>
      </c>
      <c r="BB75" s="119">
        <f t="shared" si="89"/>
        <v>0</v>
      </c>
      <c r="BC75" s="119"/>
      <c r="BD75" s="120"/>
      <c r="BE75" s="127"/>
      <c r="BF75" s="126">
        <f t="shared" si="90"/>
        <v>0</v>
      </c>
      <c r="BG75" s="119">
        <f t="shared" si="91"/>
        <v>0</v>
      </c>
      <c r="BH75" s="120"/>
      <c r="BI75" s="120"/>
      <c r="BJ75" s="127"/>
      <c r="BK75" s="126">
        <f t="shared" si="92"/>
        <v>0</v>
      </c>
      <c r="BL75" s="119">
        <f t="shared" si="93"/>
        <v>0</v>
      </c>
      <c r="BM75" s="123">
        <f t="shared" si="94"/>
        <v>0</v>
      </c>
      <c r="BN75" s="123">
        <f t="shared" si="95"/>
        <v>0</v>
      </c>
      <c r="BO75" s="126">
        <f t="shared" si="96"/>
        <v>0</v>
      </c>
      <c r="BP75" s="128">
        <f t="shared" si="97"/>
        <v>0</v>
      </c>
      <c r="BQ75" s="22"/>
      <c r="BR75" s="129"/>
      <c r="BS75" s="130"/>
      <c r="BT75" s="257" t="str">
        <f t="shared" si="98"/>
        <v/>
      </c>
      <c r="BU75" s="257" t="str">
        <f t="shared" si="99"/>
        <v/>
      </c>
      <c r="BV75" s="257" t="str">
        <f t="shared" si="100"/>
        <v/>
      </c>
      <c r="BW75" s="257" t="str">
        <f t="shared" si="101"/>
        <v/>
      </c>
      <c r="BX75" s="258">
        <f t="shared" si="39"/>
        <v>0</v>
      </c>
      <c r="BY75" s="129"/>
      <c r="BZ75" s="130"/>
      <c r="CA75" s="329" t="str">
        <f t="shared" si="69"/>
        <v/>
      </c>
      <c r="CB75" s="329" t="str">
        <f t="shared" si="70"/>
        <v/>
      </c>
      <c r="CC75" s="329" t="str">
        <f t="shared" si="71"/>
        <v/>
      </c>
      <c r="CD75" s="329" t="str">
        <f t="shared" si="72"/>
        <v/>
      </c>
      <c r="CE75" s="258">
        <f t="shared" si="68"/>
        <v>0</v>
      </c>
      <c r="CF75" s="259">
        <f t="shared" si="102"/>
        <v>0</v>
      </c>
      <c r="CG75" s="132"/>
      <c r="CH75" s="132"/>
      <c r="CI75" s="132"/>
    </row>
    <row r="76" spans="1:87" s="24" customFormat="1" ht="12.75" hidden="1" customHeight="1" outlineLevel="1" x14ac:dyDescent="0.2">
      <c r="A76" s="108" t="s">
        <v>140</v>
      </c>
      <c r="B76" s="24" t="s">
        <v>145</v>
      </c>
      <c r="C76" s="24">
        <v>68</v>
      </c>
      <c r="D76" s="137"/>
      <c r="E76" s="138"/>
      <c r="F76" s="56"/>
      <c r="G76" s="135"/>
      <c r="H76" s="136"/>
      <c r="I76" s="139"/>
      <c r="J76" s="57"/>
      <c r="K76" s="134"/>
      <c r="L76" s="134"/>
      <c r="M76" s="134"/>
      <c r="N76" s="134"/>
      <c r="O76" s="114">
        <f t="shared" si="73"/>
        <v>0</v>
      </c>
      <c r="P76" s="113"/>
      <c r="Q76" s="113"/>
      <c r="R76" s="113"/>
      <c r="S76" s="113"/>
      <c r="T76" s="114">
        <f t="shared" si="74"/>
        <v>0</v>
      </c>
      <c r="U76" s="113">
        <f t="shared" si="75"/>
        <v>0</v>
      </c>
      <c r="V76" s="136"/>
      <c r="W76" s="116"/>
      <c r="X76" s="116"/>
      <c r="Y76" s="116"/>
      <c r="Z76" s="117">
        <f t="shared" si="76"/>
        <v>0</v>
      </c>
      <c r="AA76" s="118">
        <f t="shared" si="77"/>
        <v>0</v>
      </c>
      <c r="AB76" s="118"/>
      <c r="AC76" s="118"/>
      <c r="AD76" s="118"/>
      <c r="AE76" s="117">
        <f t="shared" si="78"/>
        <v>0</v>
      </c>
      <c r="AF76" s="118">
        <f t="shared" si="79"/>
        <v>0</v>
      </c>
      <c r="AG76" s="120"/>
      <c r="AH76" s="120"/>
      <c r="AI76" s="121"/>
      <c r="AJ76" s="117">
        <f t="shared" si="80"/>
        <v>0</v>
      </c>
      <c r="AK76" s="119">
        <f t="shared" si="81"/>
        <v>0</v>
      </c>
      <c r="AL76" s="53"/>
      <c r="AM76" s="53"/>
      <c r="AN76" s="53"/>
      <c r="AO76" s="54">
        <f t="shared" si="82"/>
        <v>0</v>
      </c>
      <c r="AP76" s="122">
        <f t="shared" si="83"/>
        <v>0</v>
      </c>
      <c r="AQ76" s="123">
        <f t="shared" si="84"/>
        <v>0</v>
      </c>
      <c r="AR76" s="123">
        <f t="shared" si="85"/>
        <v>0</v>
      </c>
      <c r="AS76" s="119"/>
      <c r="AT76" s="119"/>
      <c r="AU76" s="124"/>
      <c r="AV76" s="125">
        <f t="shared" si="86"/>
        <v>0</v>
      </c>
      <c r="AW76" s="119">
        <f t="shared" si="87"/>
        <v>0</v>
      </c>
      <c r="AX76" s="119"/>
      <c r="AY76" s="119"/>
      <c r="AZ76" s="122"/>
      <c r="BA76" s="126">
        <f t="shared" si="88"/>
        <v>0</v>
      </c>
      <c r="BB76" s="119">
        <f t="shared" si="89"/>
        <v>0</v>
      </c>
      <c r="BC76" s="119"/>
      <c r="BD76" s="120"/>
      <c r="BE76" s="127"/>
      <c r="BF76" s="126">
        <f t="shared" si="90"/>
        <v>0</v>
      </c>
      <c r="BG76" s="119">
        <f t="shared" si="91"/>
        <v>0</v>
      </c>
      <c r="BH76" s="120"/>
      <c r="BI76" s="120"/>
      <c r="BJ76" s="127"/>
      <c r="BK76" s="126">
        <f t="shared" si="92"/>
        <v>0</v>
      </c>
      <c r="BL76" s="119">
        <f t="shared" si="93"/>
        <v>0</v>
      </c>
      <c r="BM76" s="123">
        <f t="shared" si="94"/>
        <v>0</v>
      </c>
      <c r="BN76" s="123">
        <f t="shared" si="95"/>
        <v>0</v>
      </c>
      <c r="BO76" s="126">
        <f t="shared" si="96"/>
        <v>0</v>
      </c>
      <c r="BP76" s="128">
        <f t="shared" si="97"/>
        <v>0</v>
      </c>
      <c r="BQ76" s="22"/>
      <c r="BR76" s="129"/>
      <c r="BS76" s="130"/>
      <c r="BT76" s="257" t="str">
        <f t="shared" si="98"/>
        <v/>
      </c>
      <c r="BU76" s="257" t="str">
        <f t="shared" si="99"/>
        <v/>
      </c>
      <c r="BV76" s="257" t="str">
        <f t="shared" si="100"/>
        <v/>
      </c>
      <c r="BW76" s="257" t="str">
        <f t="shared" si="101"/>
        <v/>
      </c>
      <c r="BX76" s="258">
        <f t="shared" si="39"/>
        <v>0</v>
      </c>
      <c r="BY76" s="129"/>
      <c r="BZ76" s="130"/>
      <c r="CA76" s="329" t="str">
        <f t="shared" si="69"/>
        <v/>
      </c>
      <c r="CB76" s="329" t="str">
        <f t="shared" si="70"/>
        <v/>
      </c>
      <c r="CC76" s="329" t="str">
        <f t="shared" si="71"/>
        <v/>
      </c>
      <c r="CD76" s="329" t="str">
        <f t="shared" si="72"/>
        <v/>
      </c>
      <c r="CE76" s="258">
        <f t="shared" si="68"/>
        <v>0</v>
      </c>
      <c r="CF76" s="259">
        <f t="shared" si="102"/>
        <v>0</v>
      </c>
      <c r="CG76" s="132"/>
      <c r="CH76" s="132"/>
      <c r="CI76" s="132"/>
    </row>
    <row r="77" spans="1:87" s="24" customFormat="1" ht="12.75" hidden="1" customHeight="1" outlineLevel="1" x14ac:dyDescent="0.2">
      <c r="A77" s="108" t="s">
        <v>140</v>
      </c>
      <c r="B77" s="24" t="s">
        <v>145</v>
      </c>
      <c r="C77" s="24">
        <v>69</v>
      </c>
      <c r="D77" s="137"/>
      <c r="E77" s="138"/>
      <c r="F77" s="56"/>
      <c r="G77" s="135"/>
      <c r="H77" s="136"/>
      <c r="I77" s="139"/>
      <c r="J77" s="57"/>
      <c r="K77" s="134"/>
      <c r="L77" s="134"/>
      <c r="M77" s="134"/>
      <c r="N77" s="134"/>
      <c r="O77" s="114">
        <f t="shared" si="73"/>
        <v>0</v>
      </c>
      <c r="P77" s="113"/>
      <c r="Q77" s="113"/>
      <c r="R77" s="113"/>
      <c r="S77" s="113"/>
      <c r="T77" s="114">
        <f t="shared" si="74"/>
        <v>0</v>
      </c>
      <c r="U77" s="113">
        <f t="shared" si="75"/>
        <v>0</v>
      </c>
      <c r="V77" s="136"/>
      <c r="W77" s="116"/>
      <c r="X77" s="116"/>
      <c r="Y77" s="116"/>
      <c r="Z77" s="117">
        <f t="shared" si="76"/>
        <v>0</v>
      </c>
      <c r="AA77" s="118">
        <f t="shared" si="77"/>
        <v>0</v>
      </c>
      <c r="AB77" s="118"/>
      <c r="AC77" s="118"/>
      <c r="AD77" s="118"/>
      <c r="AE77" s="117">
        <f t="shared" si="78"/>
        <v>0</v>
      </c>
      <c r="AF77" s="118">
        <f t="shared" si="79"/>
        <v>0</v>
      </c>
      <c r="AG77" s="120"/>
      <c r="AH77" s="120"/>
      <c r="AI77" s="121"/>
      <c r="AJ77" s="117">
        <f t="shared" si="80"/>
        <v>0</v>
      </c>
      <c r="AK77" s="119">
        <f t="shared" si="81"/>
        <v>0</v>
      </c>
      <c r="AL77" s="53"/>
      <c r="AM77" s="53"/>
      <c r="AN77" s="53"/>
      <c r="AO77" s="54">
        <f t="shared" si="82"/>
        <v>0</v>
      </c>
      <c r="AP77" s="122">
        <f t="shared" si="83"/>
        <v>0</v>
      </c>
      <c r="AQ77" s="123">
        <f t="shared" si="84"/>
        <v>0</v>
      </c>
      <c r="AR77" s="123">
        <f t="shared" si="85"/>
        <v>0</v>
      </c>
      <c r="AS77" s="119"/>
      <c r="AT77" s="119"/>
      <c r="AU77" s="124"/>
      <c r="AV77" s="125">
        <f t="shared" si="86"/>
        <v>0</v>
      </c>
      <c r="AW77" s="119">
        <f t="shared" si="87"/>
        <v>0</v>
      </c>
      <c r="AX77" s="119"/>
      <c r="AY77" s="119"/>
      <c r="AZ77" s="122"/>
      <c r="BA77" s="126">
        <f t="shared" si="88"/>
        <v>0</v>
      </c>
      <c r="BB77" s="119">
        <f t="shared" si="89"/>
        <v>0</v>
      </c>
      <c r="BC77" s="119"/>
      <c r="BD77" s="120"/>
      <c r="BE77" s="127"/>
      <c r="BF77" s="126">
        <f t="shared" si="90"/>
        <v>0</v>
      </c>
      <c r="BG77" s="119">
        <f t="shared" si="91"/>
        <v>0</v>
      </c>
      <c r="BH77" s="120"/>
      <c r="BI77" s="120"/>
      <c r="BJ77" s="127"/>
      <c r="BK77" s="126">
        <f t="shared" si="92"/>
        <v>0</v>
      </c>
      <c r="BL77" s="119">
        <f t="shared" si="93"/>
        <v>0</v>
      </c>
      <c r="BM77" s="123">
        <f t="shared" si="94"/>
        <v>0</v>
      </c>
      <c r="BN77" s="123">
        <f t="shared" si="95"/>
        <v>0</v>
      </c>
      <c r="BO77" s="126">
        <f t="shared" si="96"/>
        <v>0</v>
      </c>
      <c r="BP77" s="128">
        <f t="shared" si="97"/>
        <v>0</v>
      </c>
      <c r="BQ77" s="22"/>
      <c r="BR77" s="129"/>
      <c r="BS77" s="130"/>
      <c r="BT77" s="257" t="str">
        <f t="shared" si="98"/>
        <v/>
      </c>
      <c r="BU77" s="257" t="str">
        <f t="shared" si="99"/>
        <v/>
      </c>
      <c r="BV77" s="257" t="str">
        <f t="shared" si="100"/>
        <v/>
      </c>
      <c r="BW77" s="257" t="str">
        <f t="shared" si="101"/>
        <v/>
      </c>
      <c r="BX77" s="258">
        <f t="shared" si="39"/>
        <v>0</v>
      </c>
      <c r="BY77" s="129"/>
      <c r="BZ77" s="130"/>
      <c r="CA77" s="329" t="str">
        <f t="shared" si="69"/>
        <v/>
      </c>
      <c r="CB77" s="329" t="str">
        <f t="shared" si="70"/>
        <v/>
      </c>
      <c r="CC77" s="329" t="str">
        <f t="shared" si="71"/>
        <v/>
      </c>
      <c r="CD77" s="329" t="str">
        <f t="shared" si="72"/>
        <v/>
      </c>
      <c r="CE77" s="258">
        <f t="shared" si="68"/>
        <v>0</v>
      </c>
      <c r="CF77" s="259">
        <f t="shared" si="102"/>
        <v>0</v>
      </c>
      <c r="CG77" s="132"/>
      <c r="CH77" s="132"/>
      <c r="CI77" s="132"/>
    </row>
    <row r="78" spans="1:87" s="24" customFormat="1" ht="12.75" hidden="1" customHeight="1" outlineLevel="1" x14ac:dyDescent="0.2">
      <c r="A78" s="108" t="s">
        <v>140</v>
      </c>
      <c r="B78" s="24" t="s">
        <v>145</v>
      </c>
      <c r="C78" s="24">
        <v>70</v>
      </c>
      <c r="D78" s="137"/>
      <c r="E78" s="138"/>
      <c r="F78" s="56"/>
      <c r="G78" s="135"/>
      <c r="H78" s="136"/>
      <c r="I78" s="139"/>
      <c r="J78" s="57"/>
      <c r="K78" s="134"/>
      <c r="L78" s="134"/>
      <c r="M78" s="134"/>
      <c r="N78" s="134"/>
      <c r="O78" s="114">
        <f t="shared" si="73"/>
        <v>0</v>
      </c>
      <c r="P78" s="113"/>
      <c r="Q78" s="113"/>
      <c r="R78" s="113"/>
      <c r="S78" s="113"/>
      <c r="T78" s="114">
        <f t="shared" si="74"/>
        <v>0</v>
      </c>
      <c r="U78" s="113">
        <f t="shared" si="75"/>
        <v>0</v>
      </c>
      <c r="V78" s="136"/>
      <c r="W78" s="116"/>
      <c r="X78" s="116"/>
      <c r="Y78" s="116"/>
      <c r="Z78" s="117">
        <f t="shared" si="76"/>
        <v>0</v>
      </c>
      <c r="AA78" s="118">
        <f t="shared" si="77"/>
        <v>0</v>
      </c>
      <c r="AB78" s="118"/>
      <c r="AC78" s="118"/>
      <c r="AD78" s="118"/>
      <c r="AE78" s="117">
        <f t="shared" si="78"/>
        <v>0</v>
      </c>
      <c r="AF78" s="118">
        <f t="shared" si="79"/>
        <v>0</v>
      </c>
      <c r="AG78" s="120"/>
      <c r="AH78" s="120"/>
      <c r="AI78" s="121"/>
      <c r="AJ78" s="117">
        <f t="shared" si="80"/>
        <v>0</v>
      </c>
      <c r="AK78" s="119">
        <f t="shared" si="81"/>
        <v>0</v>
      </c>
      <c r="AL78" s="53"/>
      <c r="AM78" s="53"/>
      <c r="AN78" s="53"/>
      <c r="AO78" s="54">
        <f t="shared" si="82"/>
        <v>0</v>
      </c>
      <c r="AP78" s="122">
        <f t="shared" si="83"/>
        <v>0</v>
      </c>
      <c r="AQ78" s="123">
        <f t="shared" si="84"/>
        <v>0</v>
      </c>
      <c r="AR78" s="123">
        <f t="shared" si="85"/>
        <v>0</v>
      </c>
      <c r="AS78" s="119"/>
      <c r="AT78" s="119"/>
      <c r="AU78" s="124"/>
      <c r="AV78" s="125">
        <f t="shared" si="86"/>
        <v>0</v>
      </c>
      <c r="AW78" s="119">
        <f t="shared" si="87"/>
        <v>0</v>
      </c>
      <c r="AX78" s="119"/>
      <c r="AY78" s="119"/>
      <c r="AZ78" s="122"/>
      <c r="BA78" s="126">
        <f t="shared" si="88"/>
        <v>0</v>
      </c>
      <c r="BB78" s="119">
        <f t="shared" si="89"/>
        <v>0</v>
      </c>
      <c r="BC78" s="119"/>
      <c r="BD78" s="120"/>
      <c r="BE78" s="127"/>
      <c r="BF78" s="126">
        <f t="shared" si="90"/>
        <v>0</v>
      </c>
      <c r="BG78" s="119">
        <f t="shared" si="91"/>
        <v>0</v>
      </c>
      <c r="BH78" s="120"/>
      <c r="BI78" s="120"/>
      <c r="BJ78" s="127"/>
      <c r="BK78" s="126">
        <f t="shared" si="92"/>
        <v>0</v>
      </c>
      <c r="BL78" s="119">
        <f t="shared" si="93"/>
        <v>0</v>
      </c>
      <c r="BM78" s="123">
        <f t="shared" si="94"/>
        <v>0</v>
      </c>
      <c r="BN78" s="123">
        <f t="shared" si="95"/>
        <v>0</v>
      </c>
      <c r="BO78" s="126">
        <f t="shared" si="96"/>
        <v>0</v>
      </c>
      <c r="BP78" s="128">
        <f t="shared" si="97"/>
        <v>0</v>
      </c>
      <c r="BQ78" s="22"/>
      <c r="BR78" s="129"/>
      <c r="BS78" s="130"/>
      <c r="BT78" s="257" t="str">
        <f t="shared" si="98"/>
        <v/>
      </c>
      <c r="BU78" s="257" t="str">
        <f t="shared" si="99"/>
        <v/>
      </c>
      <c r="BV78" s="257" t="str">
        <f t="shared" si="100"/>
        <v/>
      </c>
      <c r="BW78" s="257" t="str">
        <f t="shared" si="101"/>
        <v/>
      </c>
      <c r="BX78" s="258">
        <f t="shared" si="39"/>
        <v>0</v>
      </c>
      <c r="BY78" s="129"/>
      <c r="BZ78" s="130"/>
      <c r="CA78" s="329" t="str">
        <f t="shared" si="69"/>
        <v/>
      </c>
      <c r="CB78" s="329" t="str">
        <f t="shared" si="70"/>
        <v/>
      </c>
      <c r="CC78" s="329" t="str">
        <f t="shared" si="71"/>
        <v/>
      </c>
      <c r="CD78" s="329" t="str">
        <f t="shared" si="72"/>
        <v/>
      </c>
      <c r="CE78" s="258">
        <f t="shared" si="68"/>
        <v>0</v>
      </c>
      <c r="CF78" s="259">
        <f t="shared" si="102"/>
        <v>0</v>
      </c>
      <c r="CG78" s="132"/>
      <c r="CH78" s="132"/>
      <c r="CI78" s="132"/>
    </row>
    <row r="79" spans="1:87" s="24" customFormat="1" ht="12.75" hidden="1" customHeight="1" outlineLevel="1" x14ac:dyDescent="0.2">
      <c r="A79" s="108" t="s">
        <v>140</v>
      </c>
      <c r="B79" s="24" t="s">
        <v>145</v>
      </c>
      <c r="C79" s="24">
        <v>71</v>
      </c>
      <c r="D79" s="137"/>
      <c r="E79" s="138"/>
      <c r="F79" s="56"/>
      <c r="G79" s="135"/>
      <c r="H79" s="136"/>
      <c r="I79" s="139"/>
      <c r="J79" s="57"/>
      <c r="K79" s="134"/>
      <c r="L79" s="134"/>
      <c r="M79" s="134"/>
      <c r="N79" s="134"/>
      <c r="O79" s="114">
        <f t="shared" si="73"/>
        <v>0</v>
      </c>
      <c r="P79" s="113"/>
      <c r="Q79" s="113"/>
      <c r="R79" s="113"/>
      <c r="S79" s="113"/>
      <c r="T79" s="114">
        <f t="shared" si="74"/>
        <v>0</v>
      </c>
      <c r="U79" s="113">
        <f t="shared" si="75"/>
        <v>0</v>
      </c>
      <c r="V79" s="136"/>
      <c r="W79" s="116"/>
      <c r="X79" s="116"/>
      <c r="Y79" s="116"/>
      <c r="Z79" s="117">
        <f t="shared" si="76"/>
        <v>0</v>
      </c>
      <c r="AA79" s="118">
        <f t="shared" si="77"/>
        <v>0</v>
      </c>
      <c r="AB79" s="118"/>
      <c r="AC79" s="118"/>
      <c r="AD79" s="118"/>
      <c r="AE79" s="117">
        <f t="shared" si="78"/>
        <v>0</v>
      </c>
      <c r="AF79" s="118">
        <f t="shared" si="79"/>
        <v>0</v>
      </c>
      <c r="AG79" s="120"/>
      <c r="AH79" s="120"/>
      <c r="AI79" s="121"/>
      <c r="AJ79" s="117">
        <f t="shared" si="80"/>
        <v>0</v>
      </c>
      <c r="AK79" s="119">
        <f t="shared" si="81"/>
        <v>0</v>
      </c>
      <c r="AL79" s="53"/>
      <c r="AM79" s="53"/>
      <c r="AN79" s="53"/>
      <c r="AO79" s="54">
        <f t="shared" si="82"/>
        <v>0</v>
      </c>
      <c r="AP79" s="122">
        <f t="shared" si="83"/>
        <v>0</v>
      </c>
      <c r="AQ79" s="123">
        <f t="shared" si="84"/>
        <v>0</v>
      </c>
      <c r="AR79" s="123">
        <f t="shared" si="85"/>
        <v>0</v>
      </c>
      <c r="AS79" s="119"/>
      <c r="AT79" s="119"/>
      <c r="AU79" s="124"/>
      <c r="AV79" s="125">
        <f t="shared" si="86"/>
        <v>0</v>
      </c>
      <c r="AW79" s="119">
        <f t="shared" si="87"/>
        <v>0</v>
      </c>
      <c r="AX79" s="119"/>
      <c r="AY79" s="119"/>
      <c r="AZ79" s="122"/>
      <c r="BA79" s="126">
        <f t="shared" si="88"/>
        <v>0</v>
      </c>
      <c r="BB79" s="119">
        <f t="shared" si="89"/>
        <v>0</v>
      </c>
      <c r="BC79" s="119"/>
      <c r="BD79" s="120"/>
      <c r="BE79" s="127"/>
      <c r="BF79" s="126">
        <f t="shared" si="90"/>
        <v>0</v>
      </c>
      <c r="BG79" s="119">
        <f t="shared" si="91"/>
        <v>0</v>
      </c>
      <c r="BH79" s="120"/>
      <c r="BI79" s="120"/>
      <c r="BJ79" s="127"/>
      <c r="BK79" s="126">
        <f t="shared" si="92"/>
        <v>0</v>
      </c>
      <c r="BL79" s="119">
        <f t="shared" si="93"/>
        <v>0</v>
      </c>
      <c r="BM79" s="123">
        <f t="shared" si="94"/>
        <v>0</v>
      </c>
      <c r="BN79" s="123">
        <f t="shared" si="95"/>
        <v>0</v>
      </c>
      <c r="BO79" s="126">
        <f t="shared" si="96"/>
        <v>0</v>
      </c>
      <c r="BP79" s="128">
        <f t="shared" si="97"/>
        <v>0</v>
      </c>
      <c r="BQ79" s="22"/>
      <c r="BR79" s="129"/>
      <c r="BS79" s="130"/>
      <c r="BT79" s="257" t="str">
        <f t="shared" si="98"/>
        <v/>
      </c>
      <c r="BU79" s="257" t="str">
        <f t="shared" si="99"/>
        <v/>
      </c>
      <c r="BV79" s="257" t="str">
        <f t="shared" si="100"/>
        <v/>
      </c>
      <c r="BW79" s="257" t="str">
        <f t="shared" si="101"/>
        <v/>
      </c>
      <c r="BX79" s="258">
        <f t="shared" si="39"/>
        <v>0</v>
      </c>
      <c r="BY79" s="129"/>
      <c r="BZ79" s="130"/>
      <c r="CA79" s="329" t="str">
        <f t="shared" si="69"/>
        <v/>
      </c>
      <c r="CB79" s="329" t="str">
        <f t="shared" si="70"/>
        <v/>
      </c>
      <c r="CC79" s="329" t="str">
        <f t="shared" si="71"/>
        <v/>
      </c>
      <c r="CD79" s="329" t="str">
        <f t="shared" si="72"/>
        <v/>
      </c>
      <c r="CE79" s="258">
        <f t="shared" si="68"/>
        <v>0</v>
      </c>
      <c r="CF79" s="259">
        <f t="shared" si="102"/>
        <v>0</v>
      </c>
      <c r="CG79" s="132"/>
      <c r="CH79" s="132"/>
      <c r="CI79" s="132"/>
    </row>
    <row r="80" spans="1:87" s="24" customFormat="1" ht="12.75" hidden="1" customHeight="1" outlineLevel="1" x14ac:dyDescent="0.2">
      <c r="A80" s="108" t="s">
        <v>140</v>
      </c>
      <c r="B80" s="24" t="s">
        <v>145</v>
      </c>
      <c r="C80" s="24">
        <v>72</v>
      </c>
      <c r="D80" s="137"/>
      <c r="E80" s="138"/>
      <c r="F80" s="56"/>
      <c r="G80" s="135"/>
      <c r="H80" s="136"/>
      <c r="I80" s="139"/>
      <c r="J80" s="57"/>
      <c r="K80" s="134"/>
      <c r="L80" s="134"/>
      <c r="M80" s="134"/>
      <c r="N80" s="134"/>
      <c r="O80" s="114">
        <f t="shared" si="73"/>
        <v>0</v>
      </c>
      <c r="P80" s="113"/>
      <c r="Q80" s="113"/>
      <c r="R80" s="113"/>
      <c r="S80" s="113"/>
      <c r="T80" s="114">
        <f t="shared" si="74"/>
        <v>0</v>
      </c>
      <c r="U80" s="113">
        <f t="shared" si="75"/>
        <v>0</v>
      </c>
      <c r="V80" s="136"/>
      <c r="W80" s="116"/>
      <c r="X80" s="116"/>
      <c r="Y80" s="116"/>
      <c r="Z80" s="117">
        <f t="shared" si="76"/>
        <v>0</v>
      </c>
      <c r="AA80" s="118">
        <f t="shared" si="77"/>
        <v>0</v>
      </c>
      <c r="AB80" s="118"/>
      <c r="AC80" s="118"/>
      <c r="AD80" s="118"/>
      <c r="AE80" s="117">
        <f t="shared" si="78"/>
        <v>0</v>
      </c>
      <c r="AF80" s="118">
        <f t="shared" si="79"/>
        <v>0</v>
      </c>
      <c r="AG80" s="120"/>
      <c r="AH80" s="120"/>
      <c r="AI80" s="121"/>
      <c r="AJ80" s="117">
        <f t="shared" si="80"/>
        <v>0</v>
      </c>
      <c r="AK80" s="119">
        <f t="shared" si="81"/>
        <v>0</v>
      </c>
      <c r="AL80" s="53"/>
      <c r="AM80" s="53"/>
      <c r="AN80" s="53"/>
      <c r="AO80" s="54">
        <f t="shared" si="82"/>
        <v>0</v>
      </c>
      <c r="AP80" s="122">
        <f t="shared" si="83"/>
        <v>0</v>
      </c>
      <c r="AQ80" s="123">
        <f t="shared" si="84"/>
        <v>0</v>
      </c>
      <c r="AR80" s="123">
        <f t="shared" si="85"/>
        <v>0</v>
      </c>
      <c r="AS80" s="119"/>
      <c r="AT80" s="119"/>
      <c r="AU80" s="124"/>
      <c r="AV80" s="125">
        <f t="shared" si="86"/>
        <v>0</v>
      </c>
      <c r="AW80" s="119">
        <f t="shared" si="87"/>
        <v>0</v>
      </c>
      <c r="AX80" s="119"/>
      <c r="AY80" s="119"/>
      <c r="AZ80" s="122"/>
      <c r="BA80" s="126">
        <f t="shared" si="88"/>
        <v>0</v>
      </c>
      <c r="BB80" s="119">
        <f t="shared" si="89"/>
        <v>0</v>
      </c>
      <c r="BC80" s="119"/>
      <c r="BD80" s="120"/>
      <c r="BE80" s="127"/>
      <c r="BF80" s="126">
        <f t="shared" si="90"/>
        <v>0</v>
      </c>
      <c r="BG80" s="119">
        <f t="shared" si="91"/>
        <v>0</v>
      </c>
      <c r="BH80" s="120"/>
      <c r="BI80" s="120"/>
      <c r="BJ80" s="127"/>
      <c r="BK80" s="126">
        <f t="shared" si="92"/>
        <v>0</v>
      </c>
      <c r="BL80" s="119">
        <f t="shared" si="93"/>
        <v>0</v>
      </c>
      <c r="BM80" s="123">
        <f t="shared" si="94"/>
        <v>0</v>
      </c>
      <c r="BN80" s="123">
        <f t="shared" si="95"/>
        <v>0</v>
      </c>
      <c r="BO80" s="126">
        <f t="shared" si="96"/>
        <v>0</v>
      </c>
      <c r="BP80" s="128">
        <f t="shared" si="97"/>
        <v>0</v>
      </c>
      <c r="BQ80" s="22"/>
      <c r="BR80" s="129"/>
      <c r="BS80" s="130"/>
      <c r="BT80" s="257" t="str">
        <f t="shared" si="98"/>
        <v/>
      </c>
      <c r="BU80" s="257" t="str">
        <f t="shared" si="99"/>
        <v/>
      </c>
      <c r="BV80" s="257" t="str">
        <f t="shared" si="100"/>
        <v/>
      </c>
      <c r="BW80" s="257" t="str">
        <f t="shared" si="101"/>
        <v/>
      </c>
      <c r="BX80" s="258">
        <f t="shared" si="39"/>
        <v>0</v>
      </c>
      <c r="BY80" s="129"/>
      <c r="BZ80" s="130"/>
      <c r="CA80" s="329" t="str">
        <f t="shared" si="69"/>
        <v/>
      </c>
      <c r="CB80" s="329" t="str">
        <f t="shared" si="70"/>
        <v/>
      </c>
      <c r="CC80" s="329" t="str">
        <f t="shared" si="71"/>
        <v/>
      </c>
      <c r="CD80" s="329" t="str">
        <f t="shared" si="72"/>
        <v/>
      </c>
      <c r="CE80" s="258">
        <f t="shared" si="68"/>
        <v>0</v>
      </c>
      <c r="CF80" s="259">
        <f t="shared" si="102"/>
        <v>0</v>
      </c>
      <c r="CG80" s="132"/>
      <c r="CH80" s="132"/>
      <c r="CI80" s="132"/>
    </row>
    <row r="81" spans="1:87" s="24" customFormat="1" ht="12.75" hidden="1" customHeight="1" outlineLevel="1" x14ac:dyDescent="0.2">
      <c r="A81" s="108" t="s">
        <v>140</v>
      </c>
      <c r="B81" s="24" t="s">
        <v>145</v>
      </c>
      <c r="C81" s="24">
        <v>73</v>
      </c>
      <c r="D81" s="137"/>
      <c r="E81" s="138"/>
      <c r="F81" s="56"/>
      <c r="G81" s="135"/>
      <c r="H81" s="136"/>
      <c r="I81" s="139"/>
      <c r="J81" s="57"/>
      <c r="K81" s="134"/>
      <c r="L81" s="134"/>
      <c r="M81" s="134"/>
      <c r="N81" s="134"/>
      <c r="O81" s="114">
        <f t="shared" si="73"/>
        <v>0</v>
      </c>
      <c r="P81" s="113"/>
      <c r="Q81" s="113"/>
      <c r="R81" s="113"/>
      <c r="S81" s="113"/>
      <c r="T81" s="114">
        <f t="shared" si="74"/>
        <v>0</v>
      </c>
      <c r="U81" s="113">
        <f t="shared" si="75"/>
        <v>0</v>
      </c>
      <c r="V81" s="136"/>
      <c r="W81" s="116"/>
      <c r="X81" s="116"/>
      <c r="Y81" s="116"/>
      <c r="Z81" s="117">
        <f t="shared" si="76"/>
        <v>0</v>
      </c>
      <c r="AA81" s="118">
        <f t="shared" si="77"/>
        <v>0</v>
      </c>
      <c r="AB81" s="118"/>
      <c r="AC81" s="118"/>
      <c r="AD81" s="118"/>
      <c r="AE81" s="117">
        <f t="shared" si="78"/>
        <v>0</v>
      </c>
      <c r="AF81" s="118">
        <f t="shared" si="79"/>
        <v>0</v>
      </c>
      <c r="AG81" s="120"/>
      <c r="AH81" s="120"/>
      <c r="AI81" s="121"/>
      <c r="AJ81" s="117">
        <f t="shared" si="80"/>
        <v>0</v>
      </c>
      <c r="AK81" s="119">
        <f t="shared" si="81"/>
        <v>0</v>
      </c>
      <c r="AL81" s="53"/>
      <c r="AM81" s="53"/>
      <c r="AN81" s="53"/>
      <c r="AO81" s="54">
        <f t="shared" si="82"/>
        <v>0</v>
      </c>
      <c r="AP81" s="122">
        <f t="shared" si="83"/>
        <v>0</v>
      </c>
      <c r="AQ81" s="123">
        <f t="shared" si="84"/>
        <v>0</v>
      </c>
      <c r="AR81" s="123">
        <f t="shared" si="85"/>
        <v>0</v>
      </c>
      <c r="AS81" s="119"/>
      <c r="AT81" s="119"/>
      <c r="AU81" s="124"/>
      <c r="AV81" s="125">
        <f t="shared" si="86"/>
        <v>0</v>
      </c>
      <c r="AW81" s="119">
        <f t="shared" si="87"/>
        <v>0</v>
      </c>
      <c r="AX81" s="119"/>
      <c r="AY81" s="119"/>
      <c r="AZ81" s="122"/>
      <c r="BA81" s="126">
        <f t="shared" si="88"/>
        <v>0</v>
      </c>
      <c r="BB81" s="119">
        <f t="shared" si="89"/>
        <v>0</v>
      </c>
      <c r="BC81" s="119"/>
      <c r="BD81" s="120"/>
      <c r="BE81" s="127"/>
      <c r="BF81" s="126">
        <f t="shared" si="90"/>
        <v>0</v>
      </c>
      <c r="BG81" s="119">
        <f t="shared" si="91"/>
        <v>0</v>
      </c>
      <c r="BH81" s="120"/>
      <c r="BI81" s="120"/>
      <c r="BJ81" s="127"/>
      <c r="BK81" s="126">
        <f t="shared" si="92"/>
        <v>0</v>
      </c>
      <c r="BL81" s="119">
        <f t="shared" si="93"/>
        <v>0</v>
      </c>
      <c r="BM81" s="123">
        <f t="shared" si="94"/>
        <v>0</v>
      </c>
      <c r="BN81" s="123">
        <f t="shared" si="95"/>
        <v>0</v>
      </c>
      <c r="BO81" s="126">
        <f t="shared" si="96"/>
        <v>0</v>
      </c>
      <c r="BP81" s="128">
        <f t="shared" si="97"/>
        <v>0</v>
      </c>
      <c r="BQ81" s="22"/>
      <c r="BR81" s="129"/>
      <c r="BS81" s="130"/>
      <c r="BT81" s="257" t="str">
        <f t="shared" si="98"/>
        <v/>
      </c>
      <c r="BU81" s="257" t="str">
        <f t="shared" si="99"/>
        <v/>
      </c>
      <c r="BV81" s="257" t="str">
        <f t="shared" si="100"/>
        <v/>
      </c>
      <c r="BW81" s="257" t="str">
        <f t="shared" si="101"/>
        <v/>
      </c>
      <c r="BX81" s="258">
        <f t="shared" si="39"/>
        <v>0</v>
      </c>
      <c r="BY81" s="129"/>
      <c r="BZ81" s="130"/>
      <c r="CA81" s="329" t="str">
        <f t="shared" si="69"/>
        <v/>
      </c>
      <c r="CB81" s="329" t="str">
        <f t="shared" si="70"/>
        <v/>
      </c>
      <c r="CC81" s="329" t="str">
        <f t="shared" si="71"/>
        <v/>
      </c>
      <c r="CD81" s="329" t="str">
        <f t="shared" si="72"/>
        <v/>
      </c>
      <c r="CE81" s="258">
        <f t="shared" si="68"/>
        <v>0</v>
      </c>
      <c r="CF81" s="259">
        <f t="shared" si="102"/>
        <v>0</v>
      </c>
      <c r="CG81" s="132"/>
      <c r="CH81" s="132"/>
      <c r="CI81" s="132"/>
    </row>
    <row r="82" spans="1:87" s="24" customFormat="1" ht="12.75" hidden="1" customHeight="1" outlineLevel="1" x14ac:dyDescent="0.2">
      <c r="A82" s="108" t="s">
        <v>140</v>
      </c>
      <c r="B82" s="24" t="s">
        <v>145</v>
      </c>
      <c r="C82" s="24">
        <v>74</v>
      </c>
      <c r="D82" s="137"/>
      <c r="E82" s="138"/>
      <c r="F82" s="56"/>
      <c r="G82" s="135"/>
      <c r="H82" s="136"/>
      <c r="I82" s="139"/>
      <c r="J82" s="57"/>
      <c r="K82" s="134"/>
      <c r="L82" s="134"/>
      <c r="M82" s="134"/>
      <c r="N82" s="134"/>
      <c r="O82" s="114">
        <f t="shared" si="73"/>
        <v>0</v>
      </c>
      <c r="P82" s="113"/>
      <c r="Q82" s="113"/>
      <c r="R82" s="113"/>
      <c r="S82" s="113"/>
      <c r="T82" s="114">
        <f t="shared" si="74"/>
        <v>0</v>
      </c>
      <c r="U82" s="113">
        <f t="shared" si="75"/>
        <v>0</v>
      </c>
      <c r="V82" s="136"/>
      <c r="W82" s="116"/>
      <c r="X82" s="116"/>
      <c r="Y82" s="116"/>
      <c r="Z82" s="117">
        <f t="shared" si="76"/>
        <v>0</v>
      </c>
      <c r="AA82" s="118">
        <f t="shared" si="77"/>
        <v>0</v>
      </c>
      <c r="AB82" s="118"/>
      <c r="AC82" s="118"/>
      <c r="AD82" s="118"/>
      <c r="AE82" s="117">
        <f t="shared" si="78"/>
        <v>0</v>
      </c>
      <c r="AF82" s="118">
        <f t="shared" si="79"/>
        <v>0</v>
      </c>
      <c r="AG82" s="120"/>
      <c r="AH82" s="120"/>
      <c r="AI82" s="121"/>
      <c r="AJ82" s="117">
        <f t="shared" si="80"/>
        <v>0</v>
      </c>
      <c r="AK82" s="119">
        <f t="shared" si="81"/>
        <v>0</v>
      </c>
      <c r="AL82" s="53"/>
      <c r="AM82" s="53"/>
      <c r="AN82" s="53"/>
      <c r="AO82" s="54">
        <f t="shared" si="82"/>
        <v>0</v>
      </c>
      <c r="AP82" s="122">
        <f t="shared" si="83"/>
        <v>0</v>
      </c>
      <c r="AQ82" s="123">
        <f t="shared" si="84"/>
        <v>0</v>
      </c>
      <c r="AR82" s="123">
        <f t="shared" si="85"/>
        <v>0</v>
      </c>
      <c r="AS82" s="119"/>
      <c r="AT82" s="119"/>
      <c r="AU82" s="124"/>
      <c r="AV82" s="125">
        <f t="shared" si="86"/>
        <v>0</v>
      </c>
      <c r="AW82" s="119">
        <f t="shared" si="87"/>
        <v>0</v>
      </c>
      <c r="AX82" s="119"/>
      <c r="AY82" s="119"/>
      <c r="AZ82" s="122"/>
      <c r="BA82" s="126">
        <f t="shared" si="88"/>
        <v>0</v>
      </c>
      <c r="BB82" s="119">
        <f t="shared" si="89"/>
        <v>0</v>
      </c>
      <c r="BC82" s="119"/>
      <c r="BD82" s="120"/>
      <c r="BE82" s="127"/>
      <c r="BF82" s="126">
        <f t="shared" si="90"/>
        <v>0</v>
      </c>
      <c r="BG82" s="119">
        <f t="shared" si="91"/>
        <v>0</v>
      </c>
      <c r="BH82" s="120"/>
      <c r="BI82" s="120"/>
      <c r="BJ82" s="127"/>
      <c r="BK82" s="126">
        <f t="shared" si="92"/>
        <v>0</v>
      </c>
      <c r="BL82" s="119">
        <f t="shared" si="93"/>
        <v>0</v>
      </c>
      <c r="BM82" s="123">
        <f t="shared" si="94"/>
        <v>0</v>
      </c>
      <c r="BN82" s="123">
        <f t="shared" si="95"/>
        <v>0</v>
      </c>
      <c r="BO82" s="126">
        <f t="shared" si="96"/>
        <v>0</v>
      </c>
      <c r="BP82" s="128">
        <f t="shared" si="97"/>
        <v>0</v>
      </c>
      <c r="BQ82" s="22"/>
      <c r="BR82" s="129"/>
      <c r="BS82" s="130"/>
      <c r="BT82" s="257" t="str">
        <f t="shared" si="98"/>
        <v/>
      </c>
      <c r="BU82" s="257" t="str">
        <f t="shared" si="99"/>
        <v/>
      </c>
      <c r="BV82" s="257" t="str">
        <f t="shared" si="100"/>
        <v/>
      </c>
      <c r="BW82" s="257" t="str">
        <f t="shared" si="101"/>
        <v/>
      </c>
      <c r="BX82" s="258">
        <f t="shared" si="39"/>
        <v>0</v>
      </c>
      <c r="BY82" s="129"/>
      <c r="BZ82" s="130"/>
      <c r="CA82" s="329" t="str">
        <f t="shared" si="69"/>
        <v/>
      </c>
      <c r="CB82" s="329" t="str">
        <f t="shared" si="70"/>
        <v/>
      </c>
      <c r="CC82" s="329" t="str">
        <f t="shared" si="71"/>
        <v/>
      </c>
      <c r="CD82" s="329" t="str">
        <f t="shared" si="72"/>
        <v/>
      </c>
      <c r="CE82" s="258">
        <f t="shared" si="68"/>
        <v>0</v>
      </c>
      <c r="CF82" s="259">
        <f t="shared" si="102"/>
        <v>0</v>
      </c>
      <c r="CG82" s="132"/>
      <c r="CH82" s="132"/>
      <c r="CI82" s="132"/>
    </row>
    <row r="83" spans="1:87" s="24" customFormat="1" ht="12.75" hidden="1" customHeight="1" outlineLevel="1" x14ac:dyDescent="0.2">
      <c r="A83" s="108" t="s">
        <v>140</v>
      </c>
      <c r="B83" s="24" t="s">
        <v>145</v>
      </c>
      <c r="C83" s="24">
        <v>75</v>
      </c>
      <c r="D83" s="137"/>
      <c r="E83" s="138"/>
      <c r="F83" s="56"/>
      <c r="G83" s="135"/>
      <c r="H83" s="136"/>
      <c r="I83" s="139"/>
      <c r="J83" s="57"/>
      <c r="K83" s="134"/>
      <c r="L83" s="134"/>
      <c r="M83" s="134"/>
      <c r="N83" s="134"/>
      <c r="O83" s="114">
        <f t="shared" si="73"/>
        <v>0</v>
      </c>
      <c r="P83" s="113"/>
      <c r="Q83" s="113"/>
      <c r="R83" s="113"/>
      <c r="S83" s="113"/>
      <c r="T83" s="114">
        <f t="shared" si="74"/>
        <v>0</v>
      </c>
      <c r="U83" s="113">
        <f t="shared" si="75"/>
        <v>0</v>
      </c>
      <c r="V83" s="136"/>
      <c r="W83" s="116"/>
      <c r="X83" s="116"/>
      <c r="Y83" s="116"/>
      <c r="Z83" s="117">
        <f t="shared" si="76"/>
        <v>0</v>
      </c>
      <c r="AA83" s="118">
        <f t="shared" si="77"/>
        <v>0</v>
      </c>
      <c r="AB83" s="118"/>
      <c r="AC83" s="118"/>
      <c r="AD83" s="118"/>
      <c r="AE83" s="117">
        <f t="shared" si="78"/>
        <v>0</v>
      </c>
      <c r="AF83" s="118">
        <f t="shared" si="79"/>
        <v>0</v>
      </c>
      <c r="AG83" s="120"/>
      <c r="AH83" s="120"/>
      <c r="AI83" s="121"/>
      <c r="AJ83" s="117">
        <f t="shared" si="80"/>
        <v>0</v>
      </c>
      <c r="AK83" s="119">
        <f t="shared" si="81"/>
        <v>0</v>
      </c>
      <c r="AL83" s="53"/>
      <c r="AM83" s="53"/>
      <c r="AN83" s="53"/>
      <c r="AO83" s="54">
        <f t="shared" si="82"/>
        <v>0</v>
      </c>
      <c r="AP83" s="122">
        <f t="shared" si="83"/>
        <v>0</v>
      </c>
      <c r="AQ83" s="123">
        <f t="shared" si="84"/>
        <v>0</v>
      </c>
      <c r="AR83" s="123">
        <f t="shared" si="85"/>
        <v>0</v>
      </c>
      <c r="AS83" s="119"/>
      <c r="AT83" s="119"/>
      <c r="AU83" s="124"/>
      <c r="AV83" s="125">
        <f t="shared" si="86"/>
        <v>0</v>
      </c>
      <c r="AW83" s="119">
        <f t="shared" si="87"/>
        <v>0</v>
      </c>
      <c r="AX83" s="119"/>
      <c r="AY83" s="119"/>
      <c r="AZ83" s="122"/>
      <c r="BA83" s="126">
        <f t="shared" si="88"/>
        <v>0</v>
      </c>
      <c r="BB83" s="119">
        <f t="shared" si="89"/>
        <v>0</v>
      </c>
      <c r="BC83" s="119"/>
      <c r="BD83" s="120"/>
      <c r="BE83" s="127"/>
      <c r="BF83" s="126">
        <f t="shared" si="90"/>
        <v>0</v>
      </c>
      <c r="BG83" s="119">
        <f t="shared" si="91"/>
        <v>0</v>
      </c>
      <c r="BH83" s="120"/>
      <c r="BI83" s="120"/>
      <c r="BJ83" s="127"/>
      <c r="BK83" s="126">
        <f t="shared" si="92"/>
        <v>0</v>
      </c>
      <c r="BL83" s="119">
        <f t="shared" si="93"/>
        <v>0</v>
      </c>
      <c r="BM83" s="123">
        <f t="shared" si="94"/>
        <v>0</v>
      </c>
      <c r="BN83" s="123">
        <f t="shared" si="95"/>
        <v>0</v>
      </c>
      <c r="BO83" s="126">
        <f t="shared" si="96"/>
        <v>0</v>
      </c>
      <c r="BP83" s="128">
        <f t="shared" si="97"/>
        <v>0</v>
      </c>
      <c r="BQ83" s="22"/>
      <c r="BR83" s="129"/>
      <c r="BS83" s="130"/>
      <c r="BT83" s="257" t="str">
        <f t="shared" si="98"/>
        <v/>
      </c>
      <c r="BU83" s="257" t="str">
        <f t="shared" si="99"/>
        <v/>
      </c>
      <c r="BV83" s="257" t="str">
        <f t="shared" si="100"/>
        <v/>
      </c>
      <c r="BW83" s="257" t="str">
        <f t="shared" si="101"/>
        <v/>
      </c>
      <c r="BX83" s="258">
        <f t="shared" si="39"/>
        <v>0</v>
      </c>
      <c r="BY83" s="129"/>
      <c r="BZ83" s="130"/>
      <c r="CA83" s="329" t="str">
        <f t="shared" si="69"/>
        <v/>
      </c>
      <c r="CB83" s="329" t="str">
        <f t="shared" si="70"/>
        <v/>
      </c>
      <c r="CC83" s="329" t="str">
        <f t="shared" si="71"/>
        <v/>
      </c>
      <c r="CD83" s="329" t="str">
        <f t="shared" si="72"/>
        <v/>
      </c>
      <c r="CE83" s="258">
        <f t="shared" si="68"/>
        <v>0</v>
      </c>
      <c r="CF83" s="259">
        <f t="shared" si="102"/>
        <v>0</v>
      </c>
      <c r="CG83" s="132"/>
      <c r="CH83" s="132"/>
      <c r="CI83" s="132"/>
    </row>
    <row r="84" spans="1:87" s="24" customFormat="1" ht="12.75" hidden="1" customHeight="1" outlineLevel="1" x14ac:dyDescent="0.2">
      <c r="A84" s="108" t="s">
        <v>140</v>
      </c>
      <c r="B84" s="24" t="s">
        <v>145</v>
      </c>
      <c r="C84" s="24">
        <v>76</v>
      </c>
      <c r="D84" s="137"/>
      <c r="E84" s="138"/>
      <c r="F84" s="56"/>
      <c r="G84" s="135"/>
      <c r="H84" s="136"/>
      <c r="I84" s="139"/>
      <c r="J84" s="57"/>
      <c r="K84" s="134"/>
      <c r="L84" s="134"/>
      <c r="M84" s="134"/>
      <c r="N84" s="134"/>
      <c r="O84" s="114">
        <f t="shared" si="73"/>
        <v>0</v>
      </c>
      <c r="P84" s="113"/>
      <c r="Q84" s="113"/>
      <c r="R84" s="113"/>
      <c r="S84" s="113"/>
      <c r="T84" s="114">
        <f t="shared" si="74"/>
        <v>0</v>
      </c>
      <c r="U84" s="113">
        <f t="shared" si="75"/>
        <v>0</v>
      </c>
      <c r="V84" s="136"/>
      <c r="W84" s="116"/>
      <c r="X84" s="116"/>
      <c r="Y84" s="116"/>
      <c r="Z84" s="117">
        <f t="shared" si="76"/>
        <v>0</v>
      </c>
      <c r="AA84" s="118">
        <f t="shared" si="77"/>
        <v>0</v>
      </c>
      <c r="AB84" s="118"/>
      <c r="AC84" s="118"/>
      <c r="AD84" s="118"/>
      <c r="AE84" s="117">
        <f t="shared" si="78"/>
        <v>0</v>
      </c>
      <c r="AF84" s="118">
        <f t="shared" si="79"/>
        <v>0</v>
      </c>
      <c r="AG84" s="120"/>
      <c r="AH84" s="120"/>
      <c r="AI84" s="121"/>
      <c r="AJ84" s="117">
        <f t="shared" si="80"/>
        <v>0</v>
      </c>
      <c r="AK84" s="119">
        <f t="shared" si="81"/>
        <v>0</v>
      </c>
      <c r="AL84" s="53"/>
      <c r="AM84" s="53"/>
      <c r="AN84" s="53"/>
      <c r="AO84" s="54">
        <f t="shared" si="82"/>
        <v>0</v>
      </c>
      <c r="AP84" s="122">
        <f t="shared" si="83"/>
        <v>0</v>
      </c>
      <c r="AQ84" s="123">
        <f t="shared" si="84"/>
        <v>0</v>
      </c>
      <c r="AR84" s="123">
        <f t="shared" si="85"/>
        <v>0</v>
      </c>
      <c r="AS84" s="119"/>
      <c r="AT84" s="119"/>
      <c r="AU84" s="124"/>
      <c r="AV84" s="125">
        <f t="shared" si="86"/>
        <v>0</v>
      </c>
      <c r="AW84" s="119">
        <f t="shared" si="87"/>
        <v>0</v>
      </c>
      <c r="AX84" s="119"/>
      <c r="AY84" s="119"/>
      <c r="AZ84" s="122"/>
      <c r="BA84" s="126">
        <f t="shared" si="88"/>
        <v>0</v>
      </c>
      <c r="BB84" s="119">
        <f t="shared" si="89"/>
        <v>0</v>
      </c>
      <c r="BC84" s="119"/>
      <c r="BD84" s="120"/>
      <c r="BE84" s="127"/>
      <c r="BF84" s="126">
        <f t="shared" si="90"/>
        <v>0</v>
      </c>
      <c r="BG84" s="119">
        <f t="shared" si="91"/>
        <v>0</v>
      </c>
      <c r="BH84" s="120"/>
      <c r="BI84" s="120"/>
      <c r="BJ84" s="127"/>
      <c r="BK84" s="126">
        <f t="shared" si="92"/>
        <v>0</v>
      </c>
      <c r="BL84" s="119">
        <f t="shared" si="93"/>
        <v>0</v>
      </c>
      <c r="BM84" s="123">
        <f t="shared" si="94"/>
        <v>0</v>
      </c>
      <c r="BN84" s="123">
        <f t="shared" si="95"/>
        <v>0</v>
      </c>
      <c r="BO84" s="126">
        <f t="shared" si="96"/>
        <v>0</v>
      </c>
      <c r="BP84" s="128">
        <f t="shared" si="97"/>
        <v>0</v>
      </c>
      <c r="BQ84" s="22"/>
      <c r="BR84" s="129"/>
      <c r="BS84" s="130"/>
      <c r="BT84" s="257" t="str">
        <f t="shared" si="98"/>
        <v/>
      </c>
      <c r="BU84" s="257" t="str">
        <f t="shared" si="99"/>
        <v/>
      </c>
      <c r="BV84" s="257" t="str">
        <f t="shared" si="100"/>
        <v/>
      </c>
      <c r="BW84" s="257" t="str">
        <f t="shared" si="101"/>
        <v/>
      </c>
      <c r="BX84" s="258">
        <f t="shared" si="39"/>
        <v>0</v>
      </c>
      <c r="BY84" s="129"/>
      <c r="BZ84" s="130"/>
      <c r="CA84" s="329" t="str">
        <f t="shared" si="69"/>
        <v/>
      </c>
      <c r="CB84" s="329" t="str">
        <f t="shared" si="70"/>
        <v/>
      </c>
      <c r="CC84" s="329" t="str">
        <f t="shared" si="71"/>
        <v/>
      </c>
      <c r="CD84" s="329" t="str">
        <f t="shared" si="72"/>
        <v/>
      </c>
      <c r="CE84" s="258">
        <f t="shared" si="68"/>
        <v>0</v>
      </c>
      <c r="CF84" s="259">
        <f t="shared" si="102"/>
        <v>0</v>
      </c>
      <c r="CG84" s="132"/>
      <c r="CH84" s="132"/>
      <c r="CI84" s="132"/>
    </row>
    <row r="85" spans="1:87" s="24" customFormat="1" ht="12.75" hidden="1" customHeight="1" outlineLevel="1" x14ac:dyDescent="0.2">
      <c r="A85" s="108" t="s">
        <v>140</v>
      </c>
      <c r="B85" s="24" t="s">
        <v>145</v>
      </c>
      <c r="C85" s="24">
        <v>77</v>
      </c>
      <c r="D85" s="137"/>
      <c r="E85" s="138"/>
      <c r="F85" s="56"/>
      <c r="G85" s="135"/>
      <c r="H85" s="136"/>
      <c r="I85" s="139"/>
      <c r="J85" s="57"/>
      <c r="K85" s="134"/>
      <c r="L85" s="134"/>
      <c r="M85" s="134"/>
      <c r="N85" s="134"/>
      <c r="O85" s="114">
        <f t="shared" si="73"/>
        <v>0</v>
      </c>
      <c r="P85" s="113"/>
      <c r="Q85" s="113"/>
      <c r="R85" s="113"/>
      <c r="S85" s="113"/>
      <c r="T85" s="114">
        <f t="shared" si="74"/>
        <v>0</v>
      </c>
      <c r="U85" s="113">
        <f t="shared" si="75"/>
        <v>0</v>
      </c>
      <c r="V85" s="136"/>
      <c r="W85" s="116"/>
      <c r="X85" s="116"/>
      <c r="Y85" s="116"/>
      <c r="Z85" s="117">
        <f t="shared" si="76"/>
        <v>0</v>
      </c>
      <c r="AA85" s="118">
        <f t="shared" si="77"/>
        <v>0</v>
      </c>
      <c r="AB85" s="118"/>
      <c r="AC85" s="118"/>
      <c r="AD85" s="118"/>
      <c r="AE85" s="117">
        <f t="shared" si="78"/>
        <v>0</v>
      </c>
      <c r="AF85" s="118">
        <f t="shared" si="79"/>
        <v>0</v>
      </c>
      <c r="AG85" s="120"/>
      <c r="AH85" s="120"/>
      <c r="AI85" s="121"/>
      <c r="AJ85" s="117">
        <f t="shared" si="80"/>
        <v>0</v>
      </c>
      <c r="AK85" s="119">
        <f t="shared" si="81"/>
        <v>0</v>
      </c>
      <c r="AL85" s="53"/>
      <c r="AM85" s="53"/>
      <c r="AN85" s="53"/>
      <c r="AO85" s="54">
        <f t="shared" si="82"/>
        <v>0</v>
      </c>
      <c r="AP85" s="122">
        <f t="shared" si="83"/>
        <v>0</v>
      </c>
      <c r="AQ85" s="123">
        <f t="shared" si="84"/>
        <v>0</v>
      </c>
      <c r="AR85" s="123">
        <f t="shared" si="85"/>
        <v>0</v>
      </c>
      <c r="AS85" s="119"/>
      <c r="AT85" s="119"/>
      <c r="AU85" s="124"/>
      <c r="AV85" s="125">
        <f t="shared" si="86"/>
        <v>0</v>
      </c>
      <c r="AW85" s="119">
        <f t="shared" si="87"/>
        <v>0</v>
      </c>
      <c r="AX85" s="119"/>
      <c r="AY85" s="119"/>
      <c r="AZ85" s="122"/>
      <c r="BA85" s="126">
        <f t="shared" si="88"/>
        <v>0</v>
      </c>
      <c r="BB85" s="119">
        <f t="shared" si="89"/>
        <v>0</v>
      </c>
      <c r="BC85" s="119"/>
      <c r="BD85" s="120"/>
      <c r="BE85" s="127"/>
      <c r="BF85" s="126">
        <f t="shared" si="90"/>
        <v>0</v>
      </c>
      <c r="BG85" s="119">
        <f t="shared" si="91"/>
        <v>0</v>
      </c>
      <c r="BH85" s="120"/>
      <c r="BI85" s="120"/>
      <c r="BJ85" s="127"/>
      <c r="BK85" s="126">
        <f t="shared" si="92"/>
        <v>0</v>
      </c>
      <c r="BL85" s="119">
        <f t="shared" si="93"/>
        <v>0</v>
      </c>
      <c r="BM85" s="123">
        <f t="shared" si="94"/>
        <v>0</v>
      </c>
      <c r="BN85" s="123">
        <f t="shared" si="95"/>
        <v>0</v>
      </c>
      <c r="BO85" s="126">
        <f t="shared" si="96"/>
        <v>0</v>
      </c>
      <c r="BP85" s="128">
        <f t="shared" si="97"/>
        <v>0</v>
      </c>
      <c r="BQ85" s="22"/>
      <c r="BR85" s="129"/>
      <c r="BS85" s="130"/>
      <c r="BT85" s="257" t="str">
        <f t="shared" si="98"/>
        <v/>
      </c>
      <c r="BU85" s="257" t="str">
        <f t="shared" si="99"/>
        <v/>
      </c>
      <c r="BV85" s="257" t="str">
        <f t="shared" si="100"/>
        <v/>
      </c>
      <c r="BW85" s="257" t="str">
        <f t="shared" si="101"/>
        <v/>
      </c>
      <c r="BX85" s="258">
        <f t="shared" si="39"/>
        <v>0</v>
      </c>
      <c r="BY85" s="129"/>
      <c r="BZ85" s="130"/>
      <c r="CA85" s="329" t="str">
        <f t="shared" si="69"/>
        <v/>
      </c>
      <c r="CB85" s="329" t="str">
        <f t="shared" si="70"/>
        <v/>
      </c>
      <c r="CC85" s="329" t="str">
        <f t="shared" si="71"/>
        <v/>
      </c>
      <c r="CD85" s="329" t="str">
        <f t="shared" si="72"/>
        <v/>
      </c>
      <c r="CE85" s="258">
        <f t="shared" si="68"/>
        <v>0</v>
      </c>
      <c r="CF85" s="259">
        <f t="shared" si="102"/>
        <v>0</v>
      </c>
      <c r="CG85" s="132"/>
      <c r="CH85" s="132"/>
      <c r="CI85" s="132"/>
    </row>
    <row r="86" spans="1:87" s="24" customFormat="1" ht="12.75" hidden="1" customHeight="1" outlineLevel="1" x14ac:dyDescent="0.2">
      <c r="A86" s="108" t="s">
        <v>140</v>
      </c>
      <c r="B86" s="24" t="s">
        <v>145</v>
      </c>
      <c r="C86" s="24">
        <v>78</v>
      </c>
      <c r="D86" s="137"/>
      <c r="E86" s="138"/>
      <c r="F86" s="56"/>
      <c r="G86" s="135"/>
      <c r="H86" s="136"/>
      <c r="I86" s="139"/>
      <c r="J86" s="57"/>
      <c r="K86" s="134"/>
      <c r="L86" s="134"/>
      <c r="M86" s="134"/>
      <c r="N86" s="134"/>
      <c r="O86" s="114">
        <f t="shared" si="73"/>
        <v>0</v>
      </c>
      <c r="P86" s="113"/>
      <c r="Q86" s="113"/>
      <c r="R86" s="113"/>
      <c r="S86" s="113"/>
      <c r="T86" s="114">
        <f t="shared" si="74"/>
        <v>0</v>
      </c>
      <c r="U86" s="113">
        <f t="shared" si="75"/>
        <v>0</v>
      </c>
      <c r="V86" s="136"/>
      <c r="W86" s="116"/>
      <c r="X86" s="116"/>
      <c r="Y86" s="116"/>
      <c r="Z86" s="117">
        <f t="shared" si="76"/>
        <v>0</v>
      </c>
      <c r="AA86" s="118">
        <f t="shared" si="77"/>
        <v>0</v>
      </c>
      <c r="AB86" s="118"/>
      <c r="AC86" s="118"/>
      <c r="AD86" s="118"/>
      <c r="AE86" s="117">
        <f t="shared" si="78"/>
        <v>0</v>
      </c>
      <c r="AF86" s="118">
        <f t="shared" si="79"/>
        <v>0</v>
      </c>
      <c r="AG86" s="120"/>
      <c r="AH86" s="120"/>
      <c r="AI86" s="121"/>
      <c r="AJ86" s="117">
        <f t="shared" si="80"/>
        <v>0</v>
      </c>
      <c r="AK86" s="119">
        <f t="shared" si="81"/>
        <v>0</v>
      </c>
      <c r="AL86" s="53"/>
      <c r="AM86" s="53"/>
      <c r="AN86" s="53"/>
      <c r="AO86" s="54">
        <f t="shared" si="82"/>
        <v>0</v>
      </c>
      <c r="AP86" s="122">
        <f t="shared" si="83"/>
        <v>0</v>
      </c>
      <c r="AQ86" s="123">
        <f t="shared" si="84"/>
        <v>0</v>
      </c>
      <c r="AR86" s="123">
        <f t="shared" si="85"/>
        <v>0</v>
      </c>
      <c r="AS86" s="119"/>
      <c r="AT86" s="119"/>
      <c r="AU86" s="124"/>
      <c r="AV86" s="125">
        <f t="shared" si="86"/>
        <v>0</v>
      </c>
      <c r="AW86" s="119">
        <f t="shared" si="87"/>
        <v>0</v>
      </c>
      <c r="AX86" s="119"/>
      <c r="AY86" s="119"/>
      <c r="AZ86" s="122"/>
      <c r="BA86" s="126">
        <f t="shared" si="88"/>
        <v>0</v>
      </c>
      <c r="BB86" s="119">
        <f t="shared" si="89"/>
        <v>0</v>
      </c>
      <c r="BC86" s="119"/>
      <c r="BD86" s="120"/>
      <c r="BE86" s="127"/>
      <c r="BF86" s="126">
        <f t="shared" si="90"/>
        <v>0</v>
      </c>
      <c r="BG86" s="119">
        <f t="shared" si="91"/>
        <v>0</v>
      </c>
      <c r="BH86" s="120"/>
      <c r="BI86" s="120"/>
      <c r="BJ86" s="127"/>
      <c r="BK86" s="126">
        <f t="shared" si="92"/>
        <v>0</v>
      </c>
      <c r="BL86" s="119">
        <f t="shared" si="93"/>
        <v>0</v>
      </c>
      <c r="BM86" s="123">
        <f t="shared" si="94"/>
        <v>0</v>
      </c>
      <c r="BN86" s="123">
        <f t="shared" si="95"/>
        <v>0</v>
      </c>
      <c r="BO86" s="126">
        <f t="shared" si="96"/>
        <v>0</v>
      </c>
      <c r="BP86" s="128">
        <f t="shared" si="97"/>
        <v>0</v>
      </c>
      <c r="BQ86" s="22"/>
      <c r="BR86" s="129"/>
      <c r="BS86" s="130"/>
      <c r="BT86" s="257" t="str">
        <f t="shared" si="98"/>
        <v/>
      </c>
      <c r="BU86" s="257" t="str">
        <f t="shared" si="99"/>
        <v/>
      </c>
      <c r="BV86" s="257" t="str">
        <f t="shared" si="100"/>
        <v/>
      </c>
      <c r="BW86" s="257" t="str">
        <f t="shared" si="101"/>
        <v/>
      </c>
      <c r="BX86" s="258">
        <f t="shared" si="39"/>
        <v>0</v>
      </c>
      <c r="BY86" s="129"/>
      <c r="BZ86" s="130"/>
      <c r="CA86" s="329" t="str">
        <f t="shared" si="69"/>
        <v/>
      </c>
      <c r="CB86" s="329" t="str">
        <f t="shared" si="70"/>
        <v/>
      </c>
      <c r="CC86" s="329" t="str">
        <f t="shared" si="71"/>
        <v/>
      </c>
      <c r="CD86" s="329" t="str">
        <f t="shared" si="72"/>
        <v/>
      </c>
      <c r="CE86" s="258">
        <f t="shared" si="68"/>
        <v>0</v>
      </c>
      <c r="CF86" s="259">
        <f t="shared" si="102"/>
        <v>0</v>
      </c>
      <c r="CG86" s="132"/>
      <c r="CH86" s="132"/>
      <c r="CI86" s="132"/>
    </row>
    <row r="87" spans="1:87" s="24" customFormat="1" ht="12.75" hidden="1" customHeight="1" outlineLevel="1" x14ac:dyDescent="0.2">
      <c r="A87" s="108" t="s">
        <v>140</v>
      </c>
      <c r="B87" s="24" t="s">
        <v>145</v>
      </c>
      <c r="C87" s="24">
        <v>79</v>
      </c>
      <c r="D87" s="137"/>
      <c r="E87" s="138"/>
      <c r="F87" s="56"/>
      <c r="G87" s="135"/>
      <c r="H87" s="136"/>
      <c r="I87" s="139"/>
      <c r="J87" s="57"/>
      <c r="K87" s="134"/>
      <c r="L87" s="134"/>
      <c r="M87" s="134"/>
      <c r="N87" s="134"/>
      <c r="O87" s="114">
        <f t="shared" si="73"/>
        <v>0</v>
      </c>
      <c r="P87" s="113"/>
      <c r="Q87" s="113"/>
      <c r="R87" s="113"/>
      <c r="S87" s="113"/>
      <c r="T87" s="114">
        <f t="shared" si="74"/>
        <v>0</v>
      </c>
      <c r="U87" s="113">
        <f t="shared" si="75"/>
        <v>0</v>
      </c>
      <c r="V87" s="136"/>
      <c r="W87" s="116"/>
      <c r="X87" s="116"/>
      <c r="Y87" s="116"/>
      <c r="Z87" s="117">
        <f t="shared" si="76"/>
        <v>0</v>
      </c>
      <c r="AA87" s="118">
        <f t="shared" si="77"/>
        <v>0</v>
      </c>
      <c r="AB87" s="118"/>
      <c r="AC87" s="118"/>
      <c r="AD87" s="118"/>
      <c r="AE87" s="117">
        <f t="shared" si="78"/>
        <v>0</v>
      </c>
      <c r="AF87" s="118">
        <f t="shared" si="79"/>
        <v>0</v>
      </c>
      <c r="AG87" s="120"/>
      <c r="AH87" s="120"/>
      <c r="AI87" s="121"/>
      <c r="AJ87" s="117">
        <f t="shared" si="80"/>
        <v>0</v>
      </c>
      <c r="AK87" s="119">
        <f t="shared" si="81"/>
        <v>0</v>
      </c>
      <c r="AL87" s="53"/>
      <c r="AM87" s="53"/>
      <c r="AN87" s="53"/>
      <c r="AO87" s="54">
        <f t="shared" si="82"/>
        <v>0</v>
      </c>
      <c r="AP87" s="122">
        <f t="shared" si="83"/>
        <v>0</v>
      </c>
      <c r="AQ87" s="123">
        <f t="shared" si="84"/>
        <v>0</v>
      </c>
      <c r="AR87" s="123">
        <f t="shared" si="85"/>
        <v>0</v>
      </c>
      <c r="AS87" s="119"/>
      <c r="AT87" s="119"/>
      <c r="AU87" s="124"/>
      <c r="AV87" s="125">
        <f t="shared" si="86"/>
        <v>0</v>
      </c>
      <c r="AW87" s="119">
        <f t="shared" si="87"/>
        <v>0</v>
      </c>
      <c r="AX87" s="119"/>
      <c r="AY87" s="119"/>
      <c r="AZ87" s="122"/>
      <c r="BA87" s="126">
        <f t="shared" si="88"/>
        <v>0</v>
      </c>
      <c r="BB87" s="119">
        <f t="shared" si="89"/>
        <v>0</v>
      </c>
      <c r="BC87" s="119"/>
      <c r="BD87" s="120"/>
      <c r="BE87" s="127"/>
      <c r="BF87" s="126">
        <f t="shared" si="90"/>
        <v>0</v>
      </c>
      <c r="BG87" s="119">
        <f t="shared" si="91"/>
        <v>0</v>
      </c>
      <c r="BH87" s="120"/>
      <c r="BI87" s="120"/>
      <c r="BJ87" s="127"/>
      <c r="BK87" s="126">
        <f t="shared" si="92"/>
        <v>0</v>
      </c>
      <c r="BL87" s="119">
        <f t="shared" si="93"/>
        <v>0</v>
      </c>
      <c r="BM87" s="123">
        <f t="shared" si="94"/>
        <v>0</v>
      </c>
      <c r="BN87" s="123">
        <f t="shared" si="95"/>
        <v>0</v>
      </c>
      <c r="BO87" s="126">
        <f t="shared" si="96"/>
        <v>0</v>
      </c>
      <c r="BP87" s="128">
        <f t="shared" si="97"/>
        <v>0</v>
      </c>
      <c r="BQ87" s="22"/>
      <c r="BR87" s="129"/>
      <c r="BS87" s="130"/>
      <c r="BT87" s="257" t="str">
        <f t="shared" si="98"/>
        <v/>
      </c>
      <c r="BU87" s="257" t="str">
        <f t="shared" si="99"/>
        <v/>
      </c>
      <c r="BV87" s="257" t="str">
        <f t="shared" si="100"/>
        <v/>
      </c>
      <c r="BW87" s="257" t="str">
        <f t="shared" si="101"/>
        <v/>
      </c>
      <c r="BX87" s="258">
        <f t="shared" si="39"/>
        <v>0</v>
      </c>
      <c r="BY87" s="129"/>
      <c r="BZ87" s="130"/>
      <c r="CA87" s="329" t="str">
        <f t="shared" si="69"/>
        <v/>
      </c>
      <c r="CB87" s="329" t="str">
        <f t="shared" si="70"/>
        <v/>
      </c>
      <c r="CC87" s="329" t="str">
        <f t="shared" si="71"/>
        <v/>
      </c>
      <c r="CD87" s="329" t="str">
        <f t="shared" si="72"/>
        <v/>
      </c>
      <c r="CE87" s="258">
        <f t="shared" si="68"/>
        <v>0</v>
      </c>
      <c r="CF87" s="259">
        <f t="shared" si="102"/>
        <v>0</v>
      </c>
      <c r="CG87" s="132"/>
      <c r="CH87" s="132"/>
      <c r="CI87" s="132"/>
    </row>
    <row r="88" spans="1:87" s="24" customFormat="1" ht="12.75" hidden="1" customHeight="1" outlineLevel="1" x14ac:dyDescent="0.2">
      <c r="A88" s="108" t="s">
        <v>140</v>
      </c>
      <c r="B88" s="24" t="s">
        <v>145</v>
      </c>
      <c r="C88" s="24">
        <v>80</v>
      </c>
      <c r="D88" s="137"/>
      <c r="E88" s="138"/>
      <c r="F88" s="56"/>
      <c r="G88" s="135"/>
      <c r="H88" s="136"/>
      <c r="I88" s="139"/>
      <c r="J88" s="57"/>
      <c r="K88" s="134"/>
      <c r="L88" s="134"/>
      <c r="M88" s="134"/>
      <c r="N88" s="134"/>
      <c r="O88" s="114">
        <f t="shared" si="73"/>
        <v>0</v>
      </c>
      <c r="P88" s="113"/>
      <c r="Q88" s="113"/>
      <c r="R88" s="113"/>
      <c r="S88" s="113"/>
      <c r="T88" s="114">
        <f t="shared" si="74"/>
        <v>0</v>
      </c>
      <c r="U88" s="113">
        <f t="shared" si="75"/>
        <v>0</v>
      </c>
      <c r="V88" s="136"/>
      <c r="W88" s="116"/>
      <c r="X88" s="116"/>
      <c r="Y88" s="116"/>
      <c r="Z88" s="117">
        <f t="shared" si="76"/>
        <v>0</v>
      </c>
      <c r="AA88" s="118">
        <f t="shared" si="77"/>
        <v>0</v>
      </c>
      <c r="AB88" s="118"/>
      <c r="AC88" s="118"/>
      <c r="AD88" s="118"/>
      <c r="AE88" s="117">
        <f t="shared" si="78"/>
        <v>0</v>
      </c>
      <c r="AF88" s="118">
        <f t="shared" si="79"/>
        <v>0</v>
      </c>
      <c r="AG88" s="120"/>
      <c r="AH88" s="120"/>
      <c r="AI88" s="121"/>
      <c r="AJ88" s="117">
        <f t="shared" si="80"/>
        <v>0</v>
      </c>
      <c r="AK88" s="119">
        <f t="shared" si="81"/>
        <v>0</v>
      </c>
      <c r="AL88" s="53"/>
      <c r="AM88" s="53"/>
      <c r="AN88" s="53"/>
      <c r="AO88" s="54">
        <f t="shared" si="82"/>
        <v>0</v>
      </c>
      <c r="AP88" s="122">
        <f t="shared" si="83"/>
        <v>0</v>
      </c>
      <c r="AQ88" s="123">
        <f t="shared" si="84"/>
        <v>0</v>
      </c>
      <c r="AR88" s="123">
        <f t="shared" si="85"/>
        <v>0</v>
      </c>
      <c r="AS88" s="119"/>
      <c r="AT88" s="119"/>
      <c r="AU88" s="124"/>
      <c r="AV88" s="125">
        <f t="shared" si="86"/>
        <v>0</v>
      </c>
      <c r="AW88" s="119">
        <f t="shared" si="87"/>
        <v>0</v>
      </c>
      <c r="AX88" s="119"/>
      <c r="AY88" s="119"/>
      <c r="AZ88" s="122"/>
      <c r="BA88" s="126">
        <f t="shared" si="88"/>
        <v>0</v>
      </c>
      <c r="BB88" s="119">
        <f t="shared" si="89"/>
        <v>0</v>
      </c>
      <c r="BC88" s="119"/>
      <c r="BD88" s="120"/>
      <c r="BE88" s="127"/>
      <c r="BF88" s="126">
        <f t="shared" si="90"/>
        <v>0</v>
      </c>
      <c r="BG88" s="119">
        <f t="shared" si="91"/>
        <v>0</v>
      </c>
      <c r="BH88" s="120"/>
      <c r="BI88" s="120"/>
      <c r="BJ88" s="127"/>
      <c r="BK88" s="126">
        <f t="shared" si="92"/>
        <v>0</v>
      </c>
      <c r="BL88" s="119">
        <f t="shared" si="93"/>
        <v>0</v>
      </c>
      <c r="BM88" s="123">
        <f t="shared" si="94"/>
        <v>0</v>
      </c>
      <c r="BN88" s="123">
        <f t="shared" si="95"/>
        <v>0</v>
      </c>
      <c r="BO88" s="126">
        <f t="shared" si="96"/>
        <v>0</v>
      </c>
      <c r="BP88" s="128">
        <f t="shared" si="97"/>
        <v>0</v>
      </c>
      <c r="BQ88" s="22"/>
      <c r="BR88" s="129"/>
      <c r="BS88" s="130"/>
      <c r="BT88" s="257" t="str">
        <f t="shared" si="98"/>
        <v/>
      </c>
      <c r="BU88" s="257" t="str">
        <f t="shared" si="99"/>
        <v/>
      </c>
      <c r="BV88" s="257" t="str">
        <f t="shared" si="100"/>
        <v/>
      </c>
      <c r="BW88" s="257" t="str">
        <f t="shared" si="101"/>
        <v/>
      </c>
      <c r="BX88" s="258">
        <f t="shared" si="39"/>
        <v>0</v>
      </c>
      <c r="BY88" s="129"/>
      <c r="BZ88" s="130"/>
      <c r="CA88" s="329" t="str">
        <f t="shared" si="69"/>
        <v/>
      </c>
      <c r="CB88" s="329" t="str">
        <f t="shared" si="70"/>
        <v/>
      </c>
      <c r="CC88" s="329" t="str">
        <f t="shared" si="71"/>
        <v/>
      </c>
      <c r="CD88" s="329" t="str">
        <f t="shared" si="72"/>
        <v/>
      </c>
      <c r="CE88" s="258">
        <f t="shared" si="68"/>
        <v>0</v>
      </c>
      <c r="CF88" s="259">
        <f t="shared" si="102"/>
        <v>0</v>
      </c>
      <c r="CG88" s="132"/>
      <c r="CH88" s="132"/>
      <c r="CI88" s="132"/>
    </row>
    <row r="89" spans="1:87" s="24" customFormat="1" ht="12.75" hidden="1" customHeight="1" outlineLevel="1" x14ac:dyDescent="0.2">
      <c r="A89" s="108" t="s">
        <v>140</v>
      </c>
      <c r="B89" s="24" t="s">
        <v>145</v>
      </c>
      <c r="C89" s="24">
        <v>81</v>
      </c>
      <c r="D89" s="137"/>
      <c r="E89" s="138"/>
      <c r="F89" s="56"/>
      <c r="G89" s="135"/>
      <c r="H89" s="136"/>
      <c r="I89" s="139"/>
      <c r="J89" s="57"/>
      <c r="K89" s="134"/>
      <c r="L89" s="134"/>
      <c r="M89" s="134"/>
      <c r="N89" s="134"/>
      <c r="O89" s="114">
        <f t="shared" si="73"/>
        <v>0</v>
      </c>
      <c r="P89" s="113"/>
      <c r="Q89" s="113"/>
      <c r="R89" s="113"/>
      <c r="S89" s="113"/>
      <c r="T89" s="114">
        <f t="shared" si="74"/>
        <v>0</v>
      </c>
      <c r="U89" s="113">
        <f t="shared" si="75"/>
        <v>0</v>
      </c>
      <c r="V89" s="136"/>
      <c r="W89" s="116"/>
      <c r="X89" s="116"/>
      <c r="Y89" s="116"/>
      <c r="Z89" s="117">
        <f t="shared" si="76"/>
        <v>0</v>
      </c>
      <c r="AA89" s="118">
        <f t="shared" si="77"/>
        <v>0</v>
      </c>
      <c r="AB89" s="118"/>
      <c r="AC89" s="118"/>
      <c r="AD89" s="118"/>
      <c r="AE89" s="117">
        <f t="shared" si="78"/>
        <v>0</v>
      </c>
      <c r="AF89" s="118">
        <f t="shared" si="79"/>
        <v>0</v>
      </c>
      <c r="AG89" s="120"/>
      <c r="AH89" s="120"/>
      <c r="AI89" s="121"/>
      <c r="AJ89" s="117">
        <f t="shared" si="80"/>
        <v>0</v>
      </c>
      <c r="AK89" s="119">
        <f t="shared" si="81"/>
        <v>0</v>
      </c>
      <c r="AL89" s="53"/>
      <c r="AM89" s="53"/>
      <c r="AN89" s="53"/>
      <c r="AO89" s="54">
        <f t="shared" si="82"/>
        <v>0</v>
      </c>
      <c r="AP89" s="122">
        <f t="shared" si="83"/>
        <v>0</v>
      </c>
      <c r="AQ89" s="123">
        <f t="shared" si="84"/>
        <v>0</v>
      </c>
      <c r="AR89" s="123">
        <f t="shared" si="85"/>
        <v>0</v>
      </c>
      <c r="AS89" s="119"/>
      <c r="AT89" s="119"/>
      <c r="AU89" s="124"/>
      <c r="AV89" s="125">
        <f t="shared" si="86"/>
        <v>0</v>
      </c>
      <c r="AW89" s="119">
        <f t="shared" si="87"/>
        <v>0</v>
      </c>
      <c r="AX89" s="119"/>
      <c r="AY89" s="119"/>
      <c r="AZ89" s="122"/>
      <c r="BA89" s="126">
        <f t="shared" si="88"/>
        <v>0</v>
      </c>
      <c r="BB89" s="119">
        <f t="shared" si="89"/>
        <v>0</v>
      </c>
      <c r="BC89" s="119"/>
      <c r="BD89" s="120"/>
      <c r="BE89" s="127"/>
      <c r="BF89" s="126">
        <f t="shared" si="90"/>
        <v>0</v>
      </c>
      <c r="BG89" s="119">
        <f t="shared" si="91"/>
        <v>0</v>
      </c>
      <c r="BH89" s="120"/>
      <c r="BI89" s="120"/>
      <c r="BJ89" s="127"/>
      <c r="BK89" s="126">
        <f t="shared" si="92"/>
        <v>0</v>
      </c>
      <c r="BL89" s="119">
        <f t="shared" si="93"/>
        <v>0</v>
      </c>
      <c r="BM89" s="123">
        <f t="shared" si="94"/>
        <v>0</v>
      </c>
      <c r="BN89" s="123">
        <f t="shared" si="95"/>
        <v>0</v>
      </c>
      <c r="BO89" s="126">
        <f t="shared" si="96"/>
        <v>0</v>
      </c>
      <c r="BP89" s="128">
        <f t="shared" si="97"/>
        <v>0</v>
      </c>
      <c r="BQ89" s="22"/>
      <c r="BR89" s="129"/>
      <c r="BS89" s="130"/>
      <c r="BT89" s="257" t="str">
        <f t="shared" si="98"/>
        <v/>
      </c>
      <c r="BU89" s="257" t="str">
        <f t="shared" si="99"/>
        <v/>
      </c>
      <c r="BV89" s="257" t="str">
        <f t="shared" si="100"/>
        <v/>
      </c>
      <c r="BW89" s="257" t="str">
        <f t="shared" si="101"/>
        <v/>
      </c>
      <c r="BX89" s="258">
        <f t="shared" si="39"/>
        <v>0</v>
      </c>
      <c r="BY89" s="129"/>
      <c r="BZ89" s="130"/>
      <c r="CA89" s="329" t="str">
        <f t="shared" si="69"/>
        <v/>
      </c>
      <c r="CB89" s="329" t="str">
        <f t="shared" si="70"/>
        <v/>
      </c>
      <c r="CC89" s="329" t="str">
        <f t="shared" si="71"/>
        <v/>
      </c>
      <c r="CD89" s="329" t="str">
        <f t="shared" si="72"/>
        <v/>
      </c>
      <c r="CE89" s="258">
        <f t="shared" si="68"/>
        <v>0</v>
      </c>
      <c r="CF89" s="259">
        <f t="shared" si="102"/>
        <v>0</v>
      </c>
      <c r="CG89" s="132"/>
      <c r="CH89" s="132"/>
      <c r="CI89" s="132"/>
    </row>
    <row r="90" spans="1:87" s="24" customFormat="1" ht="12.75" hidden="1" customHeight="1" outlineLevel="1" x14ac:dyDescent="0.2">
      <c r="A90" s="108" t="s">
        <v>140</v>
      </c>
      <c r="B90" s="24" t="s">
        <v>145</v>
      </c>
      <c r="C90" s="24">
        <v>82</v>
      </c>
      <c r="D90" s="137"/>
      <c r="E90" s="138"/>
      <c r="F90" s="56"/>
      <c r="G90" s="135"/>
      <c r="H90" s="136"/>
      <c r="I90" s="139"/>
      <c r="J90" s="57"/>
      <c r="K90" s="134"/>
      <c r="L90" s="134"/>
      <c r="M90" s="134"/>
      <c r="N90" s="134"/>
      <c r="O90" s="114">
        <f t="shared" si="73"/>
        <v>0</v>
      </c>
      <c r="P90" s="113"/>
      <c r="Q90" s="113"/>
      <c r="R90" s="113"/>
      <c r="S90" s="113"/>
      <c r="T90" s="114">
        <f t="shared" si="74"/>
        <v>0</v>
      </c>
      <c r="U90" s="113">
        <f t="shared" si="75"/>
        <v>0</v>
      </c>
      <c r="V90" s="136"/>
      <c r="W90" s="116"/>
      <c r="X90" s="116"/>
      <c r="Y90" s="116"/>
      <c r="Z90" s="117">
        <f t="shared" si="76"/>
        <v>0</v>
      </c>
      <c r="AA90" s="118">
        <f t="shared" si="77"/>
        <v>0</v>
      </c>
      <c r="AB90" s="118"/>
      <c r="AC90" s="118"/>
      <c r="AD90" s="118"/>
      <c r="AE90" s="117">
        <f t="shared" si="78"/>
        <v>0</v>
      </c>
      <c r="AF90" s="118">
        <f t="shared" si="79"/>
        <v>0</v>
      </c>
      <c r="AG90" s="120"/>
      <c r="AH90" s="120"/>
      <c r="AI90" s="121"/>
      <c r="AJ90" s="117">
        <f t="shared" si="80"/>
        <v>0</v>
      </c>
      <c r="AK90" s="119">
        <f t="shared" si="81"/>
        <v>0</v>
      </c>
      <c r="AL90" s="53"/>
      <c r="AM90" s="53"/>
      <c r="AN90" s="53"/>
      <c r="AO90" s="54">
        <f t="shared" si="82"/>
        <v>0</v>
      </c>
      <c r="AP90" s="122">
        <f t="shared" si="83"/>
        <v>0</v>
      </c>
      <c r="AQ90" s="123">
        <f t="shared" si="84"/>
        <v>0</v>
      </c>
      <c r="AR90" s="123">
        <f t="shared" si="85"/>
        <v>0</v>
      </c>
      <c r="AS90" s="119"/>
      <c r="AT90" s="119"/>
      <c r="AU90" s="124"/>
      <c r="AV90" s="125">
        <f t="shared" si="86"/>
        <v>0</v>
      </c>
      <c r="AW90" s="119">
        <f t="shared" si="87"/>
        <v>0</v>
      </c>
      <c r="AX90" s="119"/>
      <c r="AY90" s="119"/>
      <c r="AZ90" s="122"/>
      <c r="BA90" s="126">
        <f t="shared" si="88"/>
        <v>0</v>
      </c>
      <c r="BB90" s="119">
        <f t="shared" si="89"/>
        <v>0</v>
      </c>
      <c r="BC90" s="119"/>
      <c r="BD90" s="120"/>
      <c r="BE90" s="127"/>
      <c r="BF90" s="126">
        <f t="shared" si="90"/>
        <v>0</v>
      </c>
      <c r="BG90" s="119">
        <f t="shared" si="91"/>
        <v>0</v>
      </c>
      <c r="BH90" s="120"/>
      <c r="BI90" s="120"/>
      <c r="BJ90" s="127"/>
      <c r="BK90" s="126">
        <f t="shared" si="92"/>
        <v>0</v>
      </c>
      <c r="BL90" s="119">
        <f t="shared" si="93"/>
        <v>0</v>
      </c>
      <c r="BM90" s="123">
        <f t="shared" si="94"/>
        <v>0</v>
      </c>
      <c r="BN90" s="123">
        <f t="shared" si="95"/>
        <v>0</v>
      </c>
      <c r="BO90" s="126">
        <f t="shared" si="96"/>
        <v>0</v>
      </c>
      <c r="BP90" s="128">
        <f t="shared" si="97"/>
        <v>0</v>
      </c>
      <c r="BQ90" s="22"/>
      <c r="BR90" s="129"/>
      <c r="BS90" s="130"/>
      <c r="BT90" s="257" t="str">
        <f t="shared" si="98"/>
        <v/>
      </c>
      <c r="BU90" s="257" t="str">
        <f t="shared" si="99"/>
        <v/>
      </c>
      <c r="BV90" s="257" t="str">
        <f t="shared" si="100"/>
        <v/>
      </c>
      <c r="BW90" s="257" t="str">
        <f t="shared" si="101"/>
        <v/>
      </c>
      <c r="BX90" s="258">
        <f t="shared" si="39"/>
        <v>0</v>
      </c>
      <c r="BY90" s="129"/>
      <c r="BZ90" s="130"/>
      <c r="CA90" s="329" t="str">
        <f t="shared" si="69"/>
        <v/>
      </c>
      <c r="CB90" s="329" t="str">
        <f t="shared" si="70"/>
        <v/>
      </c>
      <c r="CC90" s="329" t="str">
        <f t="shared" si="71"/>
        <v/>
      </c>
      <c r="CD90" s="329" t="str">
        <f t="shared" si="72"/>
        <v/>
      </c>
      <c r="CE90" s="258">
        <f t="shared" si="68"/>
        <v>0</v>
      </c>
      <c r="CF90" s="259">
        <f t="shared" si="102"/>
        <v>0</v>
      </c>
      <c r="CG90" s="132"/>
      <c r="CH90" s="132"/>
      <c r="CI90" s="132"/>
    </row>
    <row r="91" spans="1:87" s="24" customFormat="1" ht="12.75" hidden="1" customHeight="1" outlineLevel="1" x14ac:dyDescent="0.2">
      <c r="A91" s="108" t="s">
        <v>140</v>
      </c>
      <c r="B91" s="24" t="s">
        <v>145</v>
      </c>
      <c r="C91" s="24">
        <v>83</v>
      </c>
      <c r="D91" s="137"/>
      <c r="E91" s="138"/>
      <c r="F91" s="56"/>
      <c r="G91" s="135"/>
      <c r="H91" s="136"/>
      <c r="I91" s="139"/>
      <c r="J91" s="57"/>
      <c r="K91" s="134"/>
      <c r="L91" s="134"/>
      <c r="M91" s="134"/>
      <c r="N91" s="134"/>
      <c r="O91" s="114">
        <f t="shared" si="73"/>
        <v>0</v>
      </c>
      <c r="P91" s="113"/>
      <c r="Q91" s="113"/>
      <c r="R91" s="113"/>
      <c r="S91" s="113"/>
      <c r="T91" s="114">
        <f t="shared" si="74"/>
        <v>0</v>
      </c>
      <c r="U91" s="113">
        <f t="shared" si="75"/>
        <v>0</v>
      </c>
      <c r="V91" s="136"/>
      <c r="W91" s="116"/>
      <c r="X91" s="116"/>
      <c r="Y91" s="116"/>
      <c r="Z91" s="117">
        <f t="shared" si="76"/>
        <v>0</v>
      </c>
      <c r="AA91" s="118">
        <f t="shared" si="77"/>
        <v>0</v>
      </c>
      <c r="AB91" s="118"/>
      <c r="AC91" s="118"/>
      <c r="AD91" s="118"/>
      <c r="AE91" s="117">
        <f t="shared" si="78"/>
        <v>0</v>
      </c>
      <c r="AF91" s="118">
        <f t="shared" si="79"/>
        <v>0</v>
      </c>
      <c r="AG91" s="120"/>
      <c r="AH91" s="120"/>
      <c r="AI91" s="121"/>
      <c r="AJ91" s="117">
        <f t="shared" si="80"/>
        <v>0</v>
      </c>
      <c r="AK91" s="119">
        <f t="shared" si="81"/>
        <v>0</v>
      </c>
      <c r="AL91" s="53"/>
      <c r="AM91" s="53"/>
      <c r="AN91" s="53"/>
      <c r="AO91" s="54">
        <f t="shared" si="82"/>
        <v>0</v>
      </c>
      <c r="AP91" s="122">
        <f t="shared" si="83"/>
        <v>0</v>
      </c>
      <c r="AQ91" s="123">
        <f t="shared" si="84"/>
        <v>0</v>
      </c>
      <c r="AR91" s="123">
        <f t="shared" si="85"/>
        <v>0</v>
      </c>
      <c r="AS91" s="119"/>
      <c r="AT91" s="119"/>
      <c r="AU91" s="124"/>
      <c r="AV91" s="125">
        <f t="shared" si="86"/>
        <v>0</v>
      </c>
      <c r="AW91" s="119">
        <f t="shared" si="87"/>
        <v>0</v>
      </c>
      <c r="AX91" s="119"/>
      <c r="AY91" s="119"/>
      <c r="AZ91" s="122"/>
      <c r="BA91" s="126">
        <f t="shared" si="88"/>
        <v>0</v>
      </c>
      <c r="BB91" s="119">
        <f t="shared" si="89"/>
        <v>0</v>
      </c>
      <c r="BC91" s="119"/>
      <c r="BD91" s="120"/>
      <c r="BE91" s="127"/>
      <c r="BF91" s="126">
        <f t="shared" si="90"/>
        <v>0</v>
      </c>
      <c r="BG91" s="119">
        <f t="shared" si="91"/>
        <v>0</v>
      </c>
      <c r="BH91" s="120"/>
      <c r="BI91" s="120"/>
      <c r="BJ91" s="127"/>
      <c r="BK91" s="126">
        <f t="shared" si="92"/>
        <v>0</v>
      </c>
      <c r="BL91" s="119">
        <f t="shared" si="93"/>
        <v>0</v>
      </c>
      <c r="BM91" s="123">
        <f t="shared" si="94"/>
        <v>0</v>
      </c>
      <c r="BN91" s="123">
        <f t="shared" si="95"/>
        <v>0</v>
      </c>
      <c r="BO91" s="126">
        <f t="shared" si="96"/>
        <v>0</v>
      </c>
      <c r="BP91" s="128">
        <f t="shared" si="97"/>
        <v>0</v>
      </c>
      <c r="BQ91" s="22"/>
      <c r="BR91" s="129"/>
      <c r="BS91" s="130"/>
      <c r="BT91" s="257" t="str">
        <f t="shared" si="98"/>
        <v/>
      </c>
      <c r="BU91" s="257" t="str">
        <f t="shared" si="99"/>
        <v/>
      </c>
      <c r="BV91" s="257" t="str">
        <f t="shared" si="100"/>
        <v/>
      </c>
      <c r="BW91" s="257" t="str">
        <f t="shared" si="101"/>
        <v/>
      </c>
      <c r="BX91" s="258">
        <f t="shared" si="39"/>
        <v>0</v>
      </c>
      <c r="BY91" s="129"/>
      <c r="BZ91" s="130"/>
      <c r="CA91" s="329" t="str">
        <f t="shared" si="69"/>
        <v/>
      </c>
      <c r="CB91" s="329" t="str">
        <f t="shared" si="70"/>
        <v/>
      </c>
      <c r="CC91" s="329" t="str">
        <f t="shared" si="71"/>
        <v/>
      </c>
      <c r="CD91" s="329" t="str">
        <f t="shared" si="72"/>
        <v/>
      </c>
      <c r="CE91" s="258">
        <f t="shared" si="68"/>
        <v>0</v>
      </c>
      <c r="CF91" s="259">
        <f t="shared" si="102"/>
        <v>0</v>
      </c>
      <c r="CG91" s="132"/>
      <c r="CH91" s="132"/>
      <c r="CI91" s="132"/>
    </row>
    <row r="92" spans="1:87" s="24" customFormat="1" ht="12.75" hidden="1" customHeight="1" outlineLevel="1" x14ac:dyDescent="0.2">
      <c r="A92" s="108" t="s">
        <v>140</v>
      </c>
      <c r="B92" s="24" t="s">
        <v>145</v>
      </c>
      <c r="C92" s="24">
        <v>84</v>
      </c>
      <c r="D92" s="137"/>
      <c r="E92" s="138"/>
      <c r="F92" s="56"/>
      <c r="G92" s="135"/>
      <c r="H92" s="136"/>
      <c r="I92" s="139"/>
      <c r="J92" s="57"/>
      <c r="K92" s="134"/>
      <c r="L92" s="134"/>
      <c r="M92" s="134"/>
      <c r="N92" s="134"/>
      <c r="O92" s="114">
        <f t="shared" si="73"/>
        <v>0</v>
      </c>
      <c r="P92" s="113"/>
      <c r="Q92" s="113"/>
      <c r="R92" s="113"/>
      <c r="S92" s="113"/>
      <c r="T92" s="114">
        <f t="shared" si="74"/>
        <v>0</v>
      </c>
      <c r="U92" s="113">
        <f t="shared" si="75"/>
        <v>0</v>
      </c>
      <c r="V92" s="136"/>
      <c r="W92" s="116"/>
      <c r="X92" s="116"/>
      <c r="Y92" s="116"/>
      <c r="Z92" s="117">
        <f t="shared" si="76"/>
        <v>0</v>
      </c>
      <c r="AA92" s="118">
        <f t="shared" si="77"/>
        <v>0</v>
      </c>
      <c r="AB92" s="118"/>
      <c r="AC92" s="118"/>
      <c r="AD92" s="118"/>
      <c r="AE92" s="117">
        <f t="shared" si="78"/>
        <v>0</v>
      </c>
      <c r="AF92" s="118">
        <f t="shared" si="79"/>
        <v>0</v>
      </c>
      <c r="AG92" s="120"/>
      <c r="AH92" s="120"/>
      <c r="AI92" s="121"/>
      <c r="AJ92" s="117">
        <f t="shared" si="80"/>
        <v>0</v>
      </c>
      <c r="AK92" s="119">
        <f t="shared" si="81"/>
        <v>0</v>
      </c>
      <c r="AL92" s="53"/>
      <c r="AM92" s="53"/>
      <c r="AN92" s="53"/>
      <c r="AO92" s="54">
        <f t="shared" si="82"/>
        <v>0</v>
      </c>
      <c r="AP92" s="122">
        <f t="shared" si="83"/>
        <v>0</v>
      </c>
      <c r="AQ92" s="123">
        <f t="shared" si="84"/>
        <v>0</v>
      </c>
      <c r="AR92" s="123">
        <f t="shared" si="85"/>
        <v>0</v>
      </c>
      <c r="AS92" s="119"/>
      <c r="AT92" s="119"/>
      <c r="AU92" s="124"/>
      <c r="AV92" s="125">
        <f t="shared" si="86"/>
        <v>0</v>
      </c>
      <c r="AW92" s="119">
        <f t="shared" si="87"/>
        <v>0</v>
      </c>
      <c r="AX92" s="119"/>
      <c r="AY92" s="119"/>
      <c r="AZ92" s="122"/>
      <c r="BA92" s="126">
        <f t="shared" si="88"/>
        <v>0</v>
      </c>
      <c r="BB92" s="119">
        <f t="shared" si="89"/>
        <v>0</v>
      </c>
      <c r="BC92" s="119"/>
      <c r="BD92" s="120"/>
      <c r="BE92" s="127"/>
      <c r="BF92" s="126">
        <f t="shared" si="90"/>
        <v>0</v>
      </c>
      <c r="BG92" s="119">
        <f t="shared" si="91"/>
        <v>0</v>
      </c>
      <c r="BH92" s="120"/>
      <c r="BI92" s="120"/>
      <c r="BJ92" s="127"/>
      <c r="BK92" s="126">
        <f t="shared" si="92"/>
        <v>0</v>
      </c>
      <c r="BL92" s="119">
        <f t="shared" si="93"/>
        <v>0</v>
      </c>
      <c r="BM92" s="123">
        <f t="shared" si="94"/>
        <v>0</v>
      </c>
      <c r="BN92" s="123">
        <f t="shared" si="95"/>
        <v>0</v>
      </c>
      <c r="BO92" s="126">
        <f t="shared" si="96"/>
        <v>0</v>
      </c>
      <c r="BP92" s="128">
        <f t="shared" si="97"/>
        <v>0</v>
      </c>
      <c r="BQ92" s="22"/>
      <c r="BR92" s="129"/>
      <c r="BS92" s="130"/>
      <c r="BT92" s="257" t="str">
        <f t="shared" si="98"/>
        <v/>
      </c>
      <c r="BU92" s="257" t="str">
        <f t="shared" si="99"/>
        <v/>
      </c>
      <c r="BV92" s="257" t="str">
        <f t="shared" si="100"/>
        <v/>
      </c>
      <c r="BW92" s="257" t="str">
        <f t="shared" si="101"/>
        <v/>
      </c>
      <c r="BX92" s="258">
        <f t="shared" si="39"/>
        <v>0</v>
      </c>
      <c r="BY92" s="129"/>
      <c r="BZ92" s="130"/>
      <c r="CA92" s="329" t="str">
        <f t="shared" si="69"/>
        <v/>
      </c>
      <c r="CB92" s="329" t="str">
        <f t="shared" si="70"/>
        <v/>
      </c>
      <c r="CC92" s="329" t="str">
        <f t="shared" si="71"/>
        <v/>
      </c>
      <c r="CD92" s="329" t="str">
        <f t="shared" si="72"/>
        <v/>
      </c>
      <c r="CE92" s="258">
        <f t="shared" si="68"/>
        <v>0</v>
      </c>
      <c r="CF92" s="259">
        <f t="shared" si="102"/>
        <v>0</v>
      </c>
      <c r="CG92" s="132"/>
      <c r="CH92" s="132"/>
      <c r="CI92" s="132"/>
    </row>
    <row r="93" spans="1:87" s="24" customFormat="1" ht="12.75" hidden="1" customHeight="1" outlineLevel="1" x14ac:dyDescent="0.2">
      <c r="A93" s="108" t="s">
        <v>140</v>
      </c>
      <c r="B93" s="24" t="s">
        <v>145</v>
      </c>
      <c r="C93" s="24">
        <v>85</v>
      </c>
      <c r="D93" s="137"/>
      <c r="E93" s="138"/>
      <c r="F93" s="56"/>
      <c r="G93" s="135"/>
      <c r="H93" s="136"/>
      <c r="I93" s="139"/>
      <c r="J93" s="57"/>
      <c r="K93" s="134"/>
      <c r="L93" s="134"/>
      <c r="M93" s="134"/>
      <c r="N93" s="134"/>
      <c r="O93" s="114">
        <f t="shared" si="73"/>
        <v>0</v>
      </c>
      <c r="P93" s="113"/>
      <c r="Q93" s="113"/>
      <c r="R93" s="113"/>
      <c r="S93" s="113"/>
      <c r="T93" s="114">
        <f t="shared" si="74"/>
        <v>0</v>
      </c>
      <c r="U93" s="113">
        <f t="shared" si="75"/>
        <v>0</v>
      </c>
      <c r="V93" s="136"/>
      <c r="W93" s="116"/>
      <c r="X93" s="116"/>
      <c r="Y93" s="116"/>
      <c r="Z93" s="117">
        <f t="shared" si="76"/>
        <v>0</v>
      </c>
      <c r="AA93" s="118">
        <f t="shared" si="77"/>
        <v>0</v>
      </c>
      <c r="AB93" s="118"/>
      <c r="AC93" s="118"/>
      <c r="AD93" s="118"/>
      <c r="AE93" s="117">
        <f t="shared" si="78"/>
        <v>0</v>
      </c>
      <c r="AF93" s="118">
        <f t="shared" si="79"/>
        <v>0</v>
      </c>
      <c r="AG93" s="120"/>
      <c r="AH93" s="120"/>
      <c r="AI93" s="121"/>
      <c r="AJ93" s="117">
        <f t="shared" si="80"/>
        <v>0</v>
      </c>
      <c r="AK93" s="119">
        <f t="shared" si="81"/>
        <v>0</v>
      </c>
      <c r="AL93" s="53"/>
      <c r="AM93" s="53"/>
      <c r="AN93" s="53"/>
      <c r="AO93" s="54">
        <f t="shared" si="82"/>
        <v>0</v>
      </c>
      <c r="AP93" s="122">
        <f t="shared" si="83"/>
        <v>0</v>
      </c>
      <c r="AQ93" s="123">
        <f t="shared" si="84"/>
        <v>0</v>
      </c>
      <c r="AR93" s="123">
        <f t="shared" si="85"/>
        <v>0</v>
      </c>
      <c r="AS93" s="119"/>
      <c r="AT93" s="119"/>
      <c r="AU93" s="124"/>
      <c r="AV93" s="125">
        <f t="shared" si="86"/>
        <v>0</v>
      </c>
      <c r="AW93" s="119">
        <f t="shared" si="87"/>
        <v>0</v>
      </c>
      <c r="AX93" s="119"/>
      <c r="AY93" s="119"/>
      <c r="AZ93" s="122"/>
      <c r="BA93" s="126">
        <f t="shared" si="88"/>
        <v>0</v>
      </c>
      <c r="BB93" s="119">
        <f t="shared" si="89"/>
        <v>0</v>
      </c>
      <c r="BC93" s="119"/>
      <c r="BD93" s="120"/>
      <c r="BE93" s="127"/>
      <c r="BF93" s="126">
        <f t="shared" si="90"/>
        <v>0</v>
      </c>
      <c r="BG93" s="119">
        <f t="shared" si="91"/>
        <v>0</v>
      </c>
      <c r="BH93" s="120"/>
      <c r="BI93" s="120"/>
      <c r="BJ93" s="127"/>
      <c r="BK93" s="126">
        <f t="shared" si="92"/>
        <v>0</v>
      </c>
      <c r="BL93" s="119">
        <f t="shared" si="93"/>
        <v>0</v>
      </c>
      <c r="BM93" s="123">
        <f t="shared" si="94"/>
        <v>0</v>
      </c>
      <c r="BN93" s="123">
        <f t="shared" si="95"/>
        <v>0</v>
      </c>
      <c r="BO93" s="126">
        <f t="shared" si="96"/>
        <v>0</v>
      </c>
      <c r="BP93" s="128">
        <f t="shared" si="97"/>
        <v>0</v>
      </c>
      <c r="BQ93" s="22"/>
      <c r="BR93" s="129"/>
      <c r="BS93" s="130"/>
      <c r="BT93" s="257" t="str">
        <f t="shared" si="98"/>
        <v/>
      </c>
      <c r="BU93" s="257" t="str">
        <f t="shared" si="99"/>
        <v/>
      </c>
      <c r="BV93" s="257" t="str">
        <f t="shared" si="100"/>
        <v/>
      </c>
      <c r="BW93" s="257" t="str">
        <f t="shared" si="101"/>
        <v/>
      </c>
      <c r="BX93" s="258">
        <f t="shared" si="39"/>
        <v>0</v>
      </c>
      <c r="BY93" s="129"/>
      <c r="BZ93" s="130"/>
      <c r="CA93" s="329" t="str">
        <f t="shared" si="69"/>
        <v/>
      </c>
      <c r="CB93" s="329" t="str">
        <f t="shared" si="70"/>
        <v/>
      </c>
      <c r="CC93" s="329" t="str">
        <f t="shared" si="71"/>
        <v/>
      </c>
      <c r="CD93" s="329" t="str">
        <f t="shared" si="72"/>
        <v/>
      </c>
      <c r="CE93" s="258">
        <f t="shared" si="68"/>
        <v>0</v>
      </c>
      <c r="CF93" s="259">
        <f t="shared" si="102"/>
        <v>0</v>
      </c>
      <c r="CG93" s="132"/>
      <c r="CH93" s="132"/>
      <c r="CI93" s="132"/>
    </row>
    <row r="94" spans="1:87" s="24" customFormat="1" ht="12.75" hidden="1" customHeight="1" outlineLevel="1" x14ac:dyDescent="0.2">
      <c r="A94" s="108" t="s">
        <v>140</v>
      </c>
      <c r="B94" s="24" t="s">
        <v>145</v>
      </c>
      <c r="C94" s="24">
        <v>86</v>
      </c>
      <c r="D94" s="137"/>
      <c r="E94" s="138"/>
      <c r="F94" s="56"/>
      <c r="G94" s="135"/>
      <c r="H94" s="136"/>
      <c r="I94" s="139"/>
      <c r="J94" s="57"/>
      <c r="K94" s="134"/>
      <c r="L94" s="134"/>
      <c r="M94" s="134"/>
      <c r="N94" s="134"/>
      <c r="O94" s="114">
        <f t="shared" si="73"/>
        <v>0</v>
      </c>
      <c r="P94" s="113"/>
      <c r="Q94" s="113"/>
      <c r="R94" s="113"/>
      <c r="S94" s="113"/>
      <c r="T94" s="114">
        <f t="shared" si="74"/>
        <v>0</v>
      </c>
      <c r="U94" s="113">
        <f t="shared" si="75"/>
        <v>0</v>
      </c>
      <c r="V94" s="136"/>
      <c r="W94" s="116"/>
      <c r="X94" s="116"/>
      <c r="Y94" s="116"/>
      <c r="Z94" s="117">
        <f t="shared" si="76"/>
        <v>0</v>
      </c>
      <c r="AA94" s="118">
        <f t="shared" si="77"/>
        <v>0</v>
      </c>
      <c r="AB94" s="118"/>
      <c r="AC94" s="118"/>
      <c r="AD94" s="118"/>
      <c r="AE94" s="117">
        <f t="shared" si="78"/>
        <v>0</v>
      </c>
      <c r="AF94" s="118">
        <f t="shared" si="79"/>
        <v>0</v>
      </c>
      <c r="AG94" s="120"/>
      <c r="AH94" s="120"/>
      <c r="AI94" s="121"/>
      <c r="AJ94" s="117">
        <f t="shared" si="80"/>
        <v>0</v>
      </c>
      <c r="AK94" s="119">
        <f t="shared" si="81"/>
        <v>0</v>
      </c>
      <c r="AL94" s="53"/>
      <c r="AM94" s="53"/>
      <c r="AN94" s="53"/>
      <c r="AO94" s="54">
        <f t="shared" si="82"/>
        <v>0</v>
      </c>
      <c r="AP94" s="122">
        <f t="shared" si="83"/>
        <v>0</v>
      </c>
      <c r="AQ94" s="123">
        <f t="shared" si="84"/>
        <v>0</v>
      </c>
      <c r="AR94" s="123">
        <f t="shared" si="85"/>
        <v>0</v>
      </c>
      <c r="AS94" s="119"/>
      <c r="AT94" s="119"/>
      <c r="AU94" s="124"/>
      <c r="AV94" s="125">
        <f t="shared" si="86"/>
        <v>0</v>
      </c>
      <c r="AW94" s="119">
        <f t="shared" si="87"/>
        <v>0</v>
      </c>
      <c r="AX94" s="119"/>
      <c r="AY94" s="119"/>
      <c r="AZ94" s="122"/>
      <c r="BA94" s="126">
        <f t="shared" si="88"/>
        <v>0</v>
      </c>
      <c r="BB94" s="119">
        <f t="shared" si="89"/>
        <v>0</v>
      </c>
      <c r="BC94" s="119"/>
      <c r="BD94" s="120"/>
      <c r="BE94" s="127"/>
      <c r="BF94" s="126">
        <f t="shared" si="90"/>
        <v>0</v>
      </c>
      <c r="BG94" s="119">
        <f t="shared" si="91"/>
        <v>0</v>
      </c>
      <c r="BH94" s="120"/>
      <c r="BI94" s="120"/>
      <c r="BJ94" s="127"/>
      <c r="BK94" s="126">
        <f t="shared" si="92"/>
        <v>0</v>
      </c>
      <c r="BL94" s="119">
        <f t="shared" si="93"/>
        <v>0</v>
      </c>
      <c r="BM94" s="123">
        <f t="shared" si="94"/>
        <v>0</v>
      </c>
      <c r="BN94" s="123">
        <f t="shared" si="95"/>
        <v>0</v>
      </c>
      <c r="BO94" s="126">
        <f t="shared" si="96"/>
        <v>0</v>
      </c>
      <c r="BP94" s="128">
        <f t="shared" si="97"/>
        <v>0</v>
      </c>
      <c r="BQ94" s="22"/>
      <c r="BR94" s="129"/>
      <c r="BS94" s="130"/>
      <c r="BT94" s="257" t="str">
        <f t="shared" si="98"/>
        <v/>
      </c>
      <c r="BU94" s="257" t="str">
        <f t="shared" si="99"/>
        <v/>
      </c>
      <c r="BV94" s="257" t="str">
        <f t="shared" si="100"/>
        <v/>
      </c>
      <c r="BW94" s="257" t="str">
        <f t="shared" si="101"/>
        <v/>
      </c>
      <c r="BX94" s="258">
        <f t="shared" ref="BX94:BX157" si="103">SUM(BT94:BW94)</f>
        <v>0</v>
      </c>
      <c r="BY94" s="129"/>
      <c r="BZ94" s="130"/>
      <c r="CA94" s="329" t="str">
        <f t="shared" si="69"/>
        <v/>
      </c>
      <c r="CB94" s="329" t="str">
        <f t="shared" si="70"/>
        <v/>
      </c>
      <c r="CC94" s="329" t="str">
        <f t="shared" si="71"/>
        <v/>
      </c>
      <c r="CD94" s="329" t="str">
        <f t="shared" si="72"/>
        <v/>
      </c>
      <c r="CE94" s="258">
        <f t="shared" si="68"/>
        <v>0</v>
      </c>
      <c r="CF94" s="259">
        <f t="shared" si="102"/>
        <v>0</v>
      </c>
      <c r="CG94" s="132"/>
      <c r="CH94" s="132"/>
      <c r="CI94" s="132"/>
    </row>
    <row r="95" spans="1:87" s="24" customFormat="1" ht="12.75" hidden="1" customHeight="1" outlineLevel="1" x14ac:dyDescent="0.2">
      <c r="A95" s="108" t="s">
        <v>140</v>
      </c>
      <c r="B95" s="24" t="s">
        <v>145</v>
      </c>
      <c r="C95" s="24">
        <v>87</v>
      </c>
      <c r="D95" s="137"/>
      <c r="E95" s="138"/>
      <c r="F95" s="56"/>
      <c r="G95" s="135"/>
      <c r="H95" s="136"/>
      <c r="I95" s="139"/>
      <c r="J95" s="57"/>
      <c r="K95" s="134"/>
      <c r="L95" s="134"/>
      <c r="M95" s="134"/>
      <c r="N95" s="134"/>
      <c r="O95" s="114">
        <f t="shared" si="73"/>
        <v>0</v>
      </c>
      <c r="P95" s="113"/>
      <c r="Q95" s="113"/>
      <c r="R95" s="113"/>
      <c r="S95" s="113"/>
      <c r="T95" s="114">
        <f t="shared" si="74"/>
        <v>0</v>
      </c>
      <c r="U95" s="113">
        <f t="shared" si="75"/>
        <v>0</v>
      </c>
      <c r="V95" s="136"/>
      <c r="W95" s="116"/>
      <c r="X95" s="116"/>
      <c r="Y95" s="116"/>
      <c r="Z95" s="117">
        <f t="shared" si="76"/>
        <v>0</v>
      </c>
      <c r="AA95" s="118">
        <f t="shared" si="77"/>
        <v>0</v>
      </c>
      <c r="AB95" s="118"/>
      <c r="AC95" s="118"/>
      <c r="AD95" s="118"/>
      <c r="AE95" s="117">
        <f t="shared" si="78"/>
        <v>0</v>
      </c>
      <c r="AF95" s="118">
        <f t="shared" si="79"/>
        <v>0</v>
      </c>
      <c r="AG95" s="120"/>
      <c r="AH95" s="120"/>
      <c r="AI95" s="121"/>
      <c r="AJ95" s="117">
        <f t="shared" si="80"/>
        <v>0</v>
      </c>
      <c r="AK95" s="119">
        <f t="shared" si="81"/>
        <v>0</v>
      </c>
      <c r="AL95" s="53"/>
      <c r="AM95" s="53"/>
      <c r="AN95" s="53"/>
      <c r="AO95" s="54">
        <f t="shared" si="82"/>
        <v>0</v>
      </c>
      <c r="AP95" s="122">
        <f t="shared" si="83"/>
        <v>0</v>
      </c>
      <c r="AQ95" s="123">
        <f t="shared" si="84"/>
        <v>0</v>
      </c>
      <c r="AR95" s="123">
        <f t="shared" si="85"/>
        <v>0</v>
      </c>
      <c r="AS95" s="119"/>
      <c r="AT95" s="119"/>
      <c r="AU95" s="124"/>
      <c r="AV95" s="125">
        <f t="shared" si="86"/>
        <v>0</v>
      </c>
      <c r="AW95" s="119">
        <f t="shared" si="87"/>
        <v>0</v>
      </c>
      <c r="AX95" s="119"/>
      <c r="AY95" s="119"/>
      <c r="AZ95" s="122"/>
      <c r="BA95" s="126">
        <f t="shared" si="88"/>
        <v>0</v>
      </c>
      <c r="BB95" s="119">
        <f t="shared" si="89"/>
        <v>0</v>
      </c>
      <c r="BC95" s="119"/>
      <c r="BD95" s="120"/>
      <c r="BE95" s="127"/>
      <c r="BF95" s="126">
        <f t="shared" si="90"/>
        <v>0</v>
      </c>
      <c r="BG95" s="119">
        <f t="shared" si="91"/>
        <v>0</v>
      </c>
      <c r="BH95" s="120"/>
      <c r="BI95" s="120"/>
      <c r="BJ95" s="127"/>
      <c r="BK95" s="126">
        <f t="shared" si="92"/>
        <v>0</v>
      </c>
      <c r="BL95" s="119">
        <f t="shared" si="93"/>
        <v>0</v>
      </c>
      <c r="BM95" s="123">
        <f t="shared" si="94"/>
        <v>0</v>
      </c>
      <c r="BN95" s="123">
        <f t="shared" si="95"/>
        <v>0</v>
      </c>
      <c r="BO95" s="126">
        <f t="shared" si="96"/>
        <v>0</v>
      </c>
      <c r="BP95" s="128">
        <f t="shared" si="97"/>
        <v>0</v>
      </c>
      <c r="BQ95" s="22"/>
      <c r="BR95" s="129"/>
      <c r="BS95" s="130"/>
      <c r="BT95" s="257" t="str">
        <f t="shared" si="98"/>
        <v/>
      </c>
      <c r="BU95" s="257" t="str">
        <f t="shared" si="99"/>
        <v/>
      </c>
      <c r="BV95" s="257" t="str">
        <f t="shared" si="100"/>
        <v/>
      </c>
      <c r="BW95" s="257" t="str">
        <f t="shared" si="101"/>
        <v/>
      </c>
      <c r="BX95" s="258">
        <f t="shared" si="103"/>
        <v>0</v>
      </c>
      <c r="BY95" s="129"/>
      <c r="BZ95" s="130"/>
      <c r="CA95" s="329" t="str">
        <f t="shared" si="69"/>
        <v/>
      </c>
      <c r="CB95" s="329" t="str">
        <f t="shared" si="70"/>
        <v/>
      </c>
      <c r="CC95" s="329" t="str">
        <f t="shared" si="71"/>
        <v/>
      </c>
      <c r="CD95" s="329" t="str">
        <f t="shared" si="72"/>
        <v/>
      </c>
      <c r="CE95" s="258">
        <f t="shared" si="68"/>
        <v>0</v>
      </c>
      <c r="CF95" s="259">
        <f t="shared" si="102"/>
        <v>0</v>
      </c>
      <c r="CG95" s="132"/>
      <c r="CH95" s="132"/>
      <c r="CI95" s="132"/>
    </row>
    <row r="96" spans="1:87" s="24" customFormat="1" ht="12.75" hidden="1" customHeight="1" outlineLevel="1" x14ac:dyDescent="0.2">
      <c r="A96" s="108" t="s">
        <v>140</v>
      </c>
      <c r="B96" s="24" t="s">
        <v>145</v>
      </c>
      <c r="C96" s="24">
        <v>88</v>
      </c>
      <c r="D96" s="137"/>
      <c r="E96" s="138"/>
      <c r="F96" s="56"/>
      <c r="G96" s="135"/>
      <c r="H96" s="136"/>
      <c r="I96" s="139"/>
      <c r="J96" s="57"/>
      <c r="K96" s="134"/>
      <c r="L96" s="134"/>
      <c r="M96" s="134"/>
      <c r="N96" s="134"/>
      <c r="O96" s="114">
        <f t="shared" si="73"/>
        <v>0</v>
      </c>
      <c r="P96" s="113"/>
      <c r="Q96" s="113"/>
      <c r="R96" s="113"/>
      <c r="S96" s="113"/>
      <c r="T96" s="114">
        <f t="shared" si="74"/>
        <v>0</v>
      </c>
      <c r="U96" s="113">
        <f t="shared" si="75"/>
        <v>0</v>
      </c>
      <c r="V96" s="136"/>
      <c r="W96" s="116"/>
      <c r="X96" s="116"/>
      <c r="Y96" s="116"/>
      <c r="Z96" s="117">
        <f t="shared" si="76"/>
        <v>0</v>
      </c>
      <c r="AA96" s="118">
        <f t="shared" si="77"/>
        <v>0</v>
      </c>
      <c r="AB96" s="118"/>
      <c r="AC96" s="118"/>
      <c r="AD96" s="118"/>
      <c r="AE96" s="117">
        <f t="shared" si="78"/>
        <v>0</v>
      </c>
      <c r="AF96" s="118">
        <f t="shared" si="79"/>
        <v>0</v>
      </c>
      <c r="AG96" s="120"/>
      <c r="AH96" s="120"/>
      <c r="AI96" s="121"/>
      <c r="AJ96" s="117">
        <f t="shared" si="80"/>
        <v>0</v>
      </c>
      <c r="AK96" s="119">
        <f t="shared" si="81"/>
        <v>0</v>
      </c>
      <c r="AL96" s="53"/>
      <c r="AM96" s="53"/>
      <c r="AN96" s="53"/>
      <c r="AO96" s="54">
        <f t="shared" si="82"/>
        <v>0</v>
      </c>
      <c r="AP96" s="122">
        <f t="shared" si="83"/>
        <v>0</v>
      </c>
      <c r="AQ96" s="123">
        <f t="shared" si="84"/>
        <v>0</v>
      </c>
      <c r="AR96" s="123">
        <f t="shared" si="85"/>
        <v>0</v>
      </c>
      <c r="AS96" s="119"/>
      <c r="AT96" s="119"/>
      <c r="AU96" s="124"/>
      <c r="AV96" s="125">
        <f t="shared" si="86"/>
        <v>0</v>
      </c>
      <c r="AW96" s="119">
        <f t="shared" si="87"/>
        <v>0</v>
      </c>
      <c r="AX96" s="119"/>
      <c r="AY96" s="119"/>
      <c r="AZ96" s="122"/>
      <c r="BA96" s="126">
        <f t="shared" si="88"/>
        <v>0</v>
      </c>
      <c r="BB96" s="119">
        <f t="shared" si="89"/>
        <v>0</v>
      </c>
      <c r="BC96" s="119"/>
      <c r="BD96" s="120"/>
      <c r="BE96" s="127"/>
      <c r="BF96" s="126">
        <f t="shared" si="90"/>
        <v>0</v>
      </c>
      <c r="BG96" s="119">
        <f t="shared" si="91"/>
        <v>0</v>
      </c>
      <c r="BH96" s="120"/>
      <c r="BI96" s="120"/>
      <c r="BJ96" s="127"/>
      <c r="BK96" s="126">
        <f t="shared" si="92"/>
        <v>0</v>
      </c>
      <c r="BL96" s="119">
        <f t="shared" si="93"/>
        <v>0</v>
      </c>
      <c r="BM96" s="123">
        <f t="shared" si="94"/>
        <v>0</v>
      </c>
      <c r="BN96" s="123">
        <f t="shared" si="95"/>
        <v>0</v>
      </c>
      <c r="BO96" s="126">
        <f t="shared" si="96"/>
        <v>0</v>
      </c>
      <c r="BP96" s="128">
        <f t="shared" si="97"/>
        <v>0</v>
      </c>
      <c r="BQ96" s="22"/>
      <c r="BR96" s="129"/>
      <c r="BS96" s="130"/>
      <c r="BT96" s="257" t="str">
        <f t="shared" si="98"/>
        <v/>
      </c>
      <c r="BU96" s="257" t="str">
        <f t="shared" si="99"/>
        <v/>
      </c>
      <c r="BV96" s="257" t="str">
        <f t="shared" si="100"/>
        <v/>
      </c>
      <c r="BW96" s="257" t="str">
        <f t="shared" si="101"/>
        <v/>
      </c>
      <c r="BX96" s="258">
        <f t="shared" si="103"/>
        <v>0</v>
      </c>
      <c r="BY96" s="129"/>
      <c r="BZ96" s="130"/>
      <c r="CA96" s="329" t="str">
        <f t="shared" si="69"/>
        <v/>
      </c>
      <c r="CB96" s="329" t="str">
        <f t="shared" si="70"/>
        <v/>
      </c>
      <c r="CC96" s="329" t="str">
        <f t="shared" si="71"/>
        <v/>
      </c>
      <c r="CD96" s="329" t="str">
        <f t="shared" si="72"/>
        <v/>
      </c>
      <c r="CE96" s="258">
        <f t="shared" si="68"/>
        <v>0</v>
      </c>
      <c r="CF96" s="259">
        <f t="shared" si="102"/>
        <v>0</v>
      </c>
      <c r="CG96" s="132"/>
      <c r="CH96" s="132"/>
      <c r="CI96" s="132"/>
    </row>
    <row r="97" spans="1:87" s="24" customFormat="1" ht="12.75" hidden="1" customHeight="1" outlineLevel="1" x14ac:dyDescent="0.2">
      <c r="A97" s="108" t="s">
        <v>140</v>
      </c>
      <c r="B97" s="24" t="s">
        <v>145</v>
      </c>
      <c r="C97" s="24">
        <v>89</v>
      </c>
      <c r="D97" s="137"/>
      <c r="E97" s="138"/>
      <c r="F97" s="56"/>
      <c r="G97" s="135"/>
      <c r="H97" s="136"/>
      <c r="I97" s="139"/>
      <c r="J97" s="57"/>
      <c r="K97" s="134"/>
      <c r="L97" s="134"/>
      <c r="M97" s="134"/>
      <c r="N97" s="134"/>
      <c r="O97" s="114">
        <f t="shared" si="73"/>
        <v>0</v>
      </c>
      <c r="P97" s="113"/>
      <c r="Q97" s="113"/>
      <c r="R97" s="113"/>
      <c r="S97" s="113"/>
      <c r="T97" s="114">
        <f t="shared" si="74"/>
        <v>0</v>
      </c>
      <c r="U97" s="113">
        <f t="shared" si="75"/>
        <v>0</v>
      </c>
      <c r="V97" s="136"/>
      <c r="W97" s="116"/>
      <c r="X97" s="116"/>
      <c r="Y97" s="116"/>
      <c r="Z97" s="117">
        <f t="shared" si="76"/>
        <v>0</v>
      </c>
      <c r="AA97" s="118">
        <f t="shared" si="77"/>
        <v>0</v>
      </c>
      <c r="AB97" s="118"/>
      <c r="AC97" s="118"/>
      <c r="AD97" s="118"/>
      <c r="AE97" s="117">
        <f t="shared" si="78"/>
        <v>0</v>
      </c>
      <c r="AF97" s="118">
        <f t="shared" si="79"/>
        <v>0</v>
      </c>
      <c r="AG97" s="120"/>
      <c r="AH97" s="120"/>
      <c r="AI97" s="121"/>
      <c r="AJ97" s="117">
        <f t="shared" si="80"/>
        <v>0</v>
      </c>
      <c r="AK97" s="119">
        <f t="shared" si="81"/>
        <v>0</v>
      </c>
      <c r="AL97" s="53"/>
      <c r="AM97" s="53"/>
      <c r="AN97" s="53"/>
      <c r="AO97" s="54">
        <f t="shared" si="82"/>
        <v>0</v>
      </c>
      <c r="AP97" s="122">
        <f t="shared" si="83"/>
        <v>0</v>
      </c>
      <c r="AQ97" s="123">
        <f t="shared" si="84"/>
        <v>0</v>
      </c>
      <c r="AR97" s="123">
        <f t="shared" si="85"/>
        <v>0</v>
      </c>
      <c r="AS97" s="119"/>
      <c r="AT97" s="119"/>
      <c r="AU97" s="124"/>
      <c r="AV97" s="125">
        <f t="shared" si="86"/>
        <v>0</v>
      </c>
      <c r="AW97" s="119">
        <f t="shared" si="87"/>
        <v>0</v>
      </c>
      <c r="AX97" s="119"/>
      <c r="AY97" s="119"/>
      <c r="AZ97" s="122"/>
      <c r="BA97" s="126">
        <f t="shared" si="88"/>
        <v>0</v>
      </c>
      <c r="BB97" s="119">
        <f t="shared" si="89"/>
        <v>0</v>
      </c>
      <c r="BC97" s="119"/>
      <c r="BD97" s="120"/>
      <c r="BE97" s="127"/>
      <c r="BF97" s="126">
        <f t="shared" si="90"/>
        <v>0</v>
      </c>
      <c r="BG97" s="119">
        <f t="shared" si="91"/>
        <v>0</v>
      </c>
      <c r="BH97" s="120"/>
      <c r="BI97" s="120"/>
      <c r="BJ97" s="127"/>
      <c r="BK97" s="126">
        <f t="shared" si="92"/>
        <v>0</v>
      </c>
      <c r="BL97" s="119">
        <f t="shared" si="93"/>
        <v>0</v>
      </c>
      <c r="BM97" s="123">
        <f t="shared" si="94"/>
        <v>0</v>
      </c>
      <c r="BN97" s="123">
        <f t="shared" si="95"/>
        <v>0</v>
      </c>
      <c r="BO97" s="126">
        <f t="shared" si="96"/>
        <v>0</v>
      </c>
      <c r="BP97" s="128">
        <f t="shared" si="97"/>
        <v>0</v>
      </c>
      <c r="BQ97" s="22"/>
      <c r="BR97" s="129"/>
      <c r="BS97" s="130"/>
      <c r="BT97" s="257" t="str">
        <f t="shared" si="98"/>
        <v/>
      </c>
      <c r="BU97" s="257" t="str">
        <f t="shared" si="99"/>
        <v/>
      </c>
      <c r="BV97" s="257" t="str">
        <f t="shared" si="100"/>
        <v/>
      </c>
      <c r="BW97" s="257" t="str">
        <f t="shared" si="101"/>
        <v/>
      </c>
      <c r="BX97" s="258">
        <f t="shared" si="103"/>
        <v>0</v>
      </c>
      <c r="BY97" s="129"/>
      <c r="BZ97" s="130"/>
      <c r="CA97" s="329" t="str">
        <f t="shared" si="69"/>
        <v/>
      </c>
      <c r="CB97" s="329" t="str">
        <f t="shared" si="70"/>
        <v/>
      </c>
      <c r="CC97" s="329" t="str">
        <f t="shared" si="71"/>
        <v/>
      </c>
      <c r="CD97" s="329" t="str">
        <f t="shared" si="72"/>
        <v/>
      </c>
      <c r="CE97" s="258">
        <f t="shared" si="68"/>
        <v>0</v>
      </c>
      <c r="CF97" s="259">
        <f t="shared" si="102"/>
        <v>0</v>
      </c>
      <c r="CG97" s="132"/>
      <c r="CH97" s="132"/>
      <c r="CI97" s="132"/>
    </row>
    <row r="98" spans="1:87" s="24" customFormat="1" ht="12.75" hidden="1" customHeight="1" outlineLevel="1" x14ac:dyDescent="0.2">
      <c r="A98" s="108" t="s">
        <v>140</v>
      </c>
      <c r="B98" s="24" t="s">
        <v>145</v>
      </c>
      <c r="C98" s="24">
        <v>90</v>
      </c>
      <c r="D98" s="137"/>
      <c r="E98" s="138"/>
      <c r="F98" s="56"/>
      <c r="G98" s="135"/>
      <c r="H98" s="136"/>
      <c r="I98" s="139"/>
      <c r="J98" s="57"/>
      <c r="K98" s="134"/>
      <c r="L98" s="134"/>
      <c r="M98" s="134"/>
      <c r="N98" s="134"/>
      <c r="O98" s="114">
        <f t="shared" si="73"/>
        <v>0</v>
      </c>
      <c r="P98" s="113"/>
      <c r="Q98" s="113"/>
      <c r="R98" s="113"/>
      <c r="S98" s="113"/>
      <c r="T98" s="114">
        <f t="shared" si="74"/>
        <v>0</v>
      </c>
      <c r="U98" s="113">
        <f t="shared" si="75"/>
        <v>0</v>
      </c>
      <c r="V98" s="136"/>
      <c r="W98" s="116"/>
      <c r="X98" s="116"/>
      <c r="Y98" s="116"/>
      <c r="Z98" s="117">
        <f t="shared" si="76"/>
        <v>0</v>
      </c>
      <c r="AA98" s="118">
        <f t="shared" si="77"/>
        <v>0</v>
      </c>
      <c r="AB98" s="118"/>
      <c r="AC98" s="118"/>
      <c r="AD98" s="118"/>
      <c r="AE98" s="117">
        <f t="shared" si="78"/>
        <v>0</v>
      </c>
      <c r="AF98" s="118">
        <f t="shared" si="79"/>
        <v>0</v>
      </c>
      <c r="AG98" s="120"/>
      <c r="AH98" s="120"/>
      <c r="AI98" s="121"/>
      <c r="AJ98" s="117">
        <f t="shared" si="80"/>
        <v>0</v>
      </c>
      <c r="AK98" s="119">
        <f t="shared" si="81"/>
        <v>0</v>
      </c>
      <c r="AL98" s="53"/>
      <c r="AM98" s="53"/>
      <c r="AN98" s="53"/>
      <c r="AO98" s="54">
        <f t="shared" si="82"/>
        <v>0</v>
      </c>
      <c r="AP98" s="122">
        <f t="shared" si="83"/>
        <v>0</v>
      </c>
      <c r="AQ98" s="123">
        <f t="shared" si="84"/>
        <v>0</v>
      </c>
      <c r="AR98" s="123">
        <f t="shared" si="85"/>
        <v>0</v>
      </c>
      <c r="AS98" s="119"/>
      <c r="AT98" s="119"/>
      <c r="AU98" s="124"/>
      <c r="AV98" s="125">
        <f t="shared" si="86"/>
        <v>0</v>
      </c>
      <c r="AW98" s="119">
        <f t="shared" si="87"/>
        <v>0</v>
      </c>
      <c r="AX98" s="119"/>
      <c r="AY98" s="119"/>
      <c r="AZ98" s="122"/>
      <c r="BA98" s="126">
        <f t="shared" si="88"/>
        <v>0</v>
      </c>
      <c r="BB98" s="119">
        <f t="shared" si="89"/>
        <v>0</v>
      </c>
      <c r="BC98" s="119"/>
      <c r="BD98" s="120"/>
      <c r="BE98" s="127"/>
      <c r="BF98" s="126">
        <f t="shared" si="90"/>
        <v>0</v>
      </c>
      <c r="BG98" s="119">
        <f t="shared" si="91"/>
        <v>0</v>
      </c>
      <c r="BH98" s="120"/>
      <c r="BI98" s="120"/>
      <c r="BJ98" s="127"/>
      <c r="BK98" s="126">
        <f t="shared" si="92"/>
        <v>0</v>
      </c>
      <c r="BL98" s="119">
        <f t="shared" si="93"/>
        <v>0</v>
      </c>
      <c r="BM98" s="123">
        <f t="shared" si="94"/>
        <v>0</v>
      </c>
      <c r="BN98" s="123">
        <f t="shared" si="95"/>
        <v>0</v>
      </c>
      <c r="BO98" s="126">
        <f t="shared" si="96"/>
        <v>0</v>
      </c>
      <c r="BP98" s="128">
        <f t="shared" si="97"/>
        <v>0</v>
      </c>
      <c r="BQ98" s="22"/>
      <c r="BR98" s="129"/>
      <c r="BS98" s="130"/>
      <c r="BT98" s="257" t="str">
        <f t="shared" si="98"/>
        <v/>
      </c>
      <c r="BU98" s="257" t="str">
        <f t="shared" si="99"/>
        <v/>
      </c>
      <c r="BV98" s="257" t="str">
        <f t="shared" si="100"/>
        <v/>
      </c>
      <c r="BW98" s="257" t="str">
        <f t="shared" si="101"/>
        <v/>
      </c>
      <c r="BX98" s="258">
        <f t="shared" si="103"/>
        <v>0</v>
      </c>
      <c r="BY98" s="129"/>
      <c r="BZ98" s="130"/>
      <c r="CA98" s="329" t="str">
        <f t="shared" si="69"/>
        <v/>
      </c>
      <c r="CB98" s="329" t="str">
        <f t="shared" si="70"/>
        <v/>
      </c>
      <c r="CC98" s="329" t="str">
        <f t="shared" si="71"/>
        <v/>
      </c>
      <c r="CD98" s="329" t="str">
        <f t="shared" si="72"/>
        <v/>
      </c>
      <c r="CE98" s="258">
        <f t="shared" si="68"/>
        <v>0</v>
      </c>
      <c r="CF98" s="259">
        <f t="shared" si="102"/>
        <v>0</v>
      </c>
      <c r="CG98" s="132"/>
      <c r="CH98" s="132"/>
      <c r="CI98" s="132"/>
    </row>
    <row r="99" spans="1:87" s="24" customFormat="1" ht="12.75" hidden="1" customHeight="1" outlineLevel="1" x14ac:dyDescent="0.2">
      <c r="A99" s="108" t="s">
        <v>140</v>
      </c>
      <c r="B99" s="24" t="s">
        <v>145</v>
      </c>
      <c r="C99" s="24">
        <v>91</v>
      </c>
      <c r="D99" s="137"/>
      <c r="E99" s="138"/>
      <c r="F99" s="56"/>
      <c r="G99" s="135"/>
      <c r="H99" s="136"/>
      <c r="I99" s="139"/>
      <c r="J99" s="57"/>
      <c r="K99" s="134"/>
      <c r="L99" s="134"/>
      <c r="M99" s="134"/>
      <c r="N99" s="134"/>
      <c r="O99" s="114">
        <f t="shared" si="73"/>
        <v>0</v>
      </c>
      <c r="P99" s="113"/>
      <c r="Q99" s="113"/>
      <c r="R99" s="113"/>
      <c r="S99" s="113"/>
      <c r="T99" s="114">
        <f t="shared" si="74"/>
        <v>0</v>
      </c>
      <c r="U99" s="113">
        <f t="shared" si="75"/>
        <v>0</v>
      </c>
      <c r="V99" s="136"/>
      <c r="W99" s="116"/>
      <c r="X99" s="116"/>
      <c r="Y99" s="116"/>
      <c r="Z99" s="117">
        <f t="shared" si="76"/>
        <v>0</v>
      </c>
      <c r="AA99" s="118">
        <f t="shared" si="77"/>
        <v>0</v>
      </c>
      <c r="AB99" s="118"/>
      <c r="AC99" s="118"/>
      <c r="AD99" s="118"/>
      <c r="AE99" s="117">
        <f t="shared" si="78"/>
        <v>0</v>
      </c>
      <c r="AF99" s="118">
        <f t="shared" si="79"/>
        <v>0</v>
      </c>
      <c r="AG99" s="120"/>
      <c r="AH99" s="120"/>
      <c r="AI99" s="121"/>
      <c r="AJ99" s="117">
        <f t="shared" si="80"/>
        <v>0</v>
      </c>
      <c r="AK99" s="119">
        <f t="shared" si="81"/>
        <v>0</v>
      </c>
      <c r="AL99" s="53"/>
      <c r="AM99" s="53"/>
      <c r="AN99" s="53"/>
      <c r="AO99" s="54">
        <f t="shared" si="82"/>
        <v>0</v>
      </c>
      <c r="AP99" s="122">
        <f t="shared" si="83"/>
        <v>0</v>
      </c>
      <c r="AQ99" s="123">
        <f t="shared" si="84"/>
        <v>0</v>
      </c>
      <c r="AR99" s="123">
        <f t="shared" si="85"/>
        <v>0</v>
      </c>
      <c r="AS99" s="119"/>
      <c r="AT99" s="119"/>
      <c r="AU99" s="124"/>
      <c r="AV99" s="125">
        <f t="shared" si="86"/>
        <v>0</v>
      </c>
      <c r="AW99" s="119">
        <f t="shared" si="87"/>
        <v>0</v>
      </c>
      <c r="AX99" s="119"/>
      <c r="AY99" s="119"/>
      <c r="AZ99" s="122"/>
      <c r="BA99" s="126">
        <f t="shared" si="88"/>
        <v>0</v>
      </c>
      <c r="BB99" s="119">
        <f t="shared" si="89"/>
        <v>0</v>
      </c>
      <c r="BC99" s="119"/>
      <c r="BD99" s="120"/>
      <c r="BE99" s="127"/>
      <c r="BF99" s="126">
        <f t="shared" si="90"/>
        <v>0</v>
      </c>
      <c r="BG99" s="119">
        <f t="shared" si="91"/>
        <v>0</v>
      </c>
      <c r="BH99" s="120"/>
      <c r="BI99" s="120"/>
      <c r="BJ99" s="127"/>
      <c r="BK99" s="126">
        <f t="shared" si="92"/>
        <v>0</v>
      </c>
      <c r="BL99" s="119">
        <f t="shared" si="93"/>
        <v>0</v>
      </c>
      <c r="BM99" s="123">
        <f t="shared" si="94"/>
        <v>0</v>
      </c>
      <c r="BN99" s="123">
        <f t="shared" si="95"/>
        <v>0</v>
      </c>
      <c r="BO99" s="126">
        <f t="shared" si="96"/>
        <v>0</v>
      </c>
      <c r="BP99" s="128">
        <f t="shared" si="97"/>
        <v>0</v>
      </c>
      <c r="BQ99" s="22"/>
      <c r="BR99" s="129"/>
      <c r="BS99" s="130"/>
      <c r="BT99" s="257" t="str">
        <f t="shared" si="98"/>
        <v/>
      </c>
      <c r="BU99" s="257" t="str">
        <f t="shared" si="99"/>
        <v/>
      </c>
      <c r="BV99" s="257" t="str">
        <f t="shared" si="100"/>
        <v/>
      </c>
      <c r="BW99" s="257" t="str">
        <f t="shared" si="101"/>
        <v/>
      </c>
      <c r="BX99" s="258">
        <f t="shared" si="103"/>
        <v>0</v>
      </c>
      <c r="BY99" s="129"/>
      <c r="BZ99" s="130"/>
      <c r="CA99" s="329" t="str">
        <f t="shared" si="69"/>
        <v/>
      </c>
      <c r="CB99" s="329" t="str">
        <f t="shared" si="70"/>
        <v/>
      </c>
      <c r="CC99" s="329" t="str">
        <f t="shared" si="71"/>
        <v/>
      </c>
      <c r="CD99" s="329" t="str">
        <f t="shared" si="72"/>
        <v/>
      </c>
      <c r="CE99" s="258">
        <f t="shared" si="68"/>
        <v>0</v>
      </c>
      <c r="CF99" s="259">
        <f t="shared" si="102"/>
        <v>0</v>
      </c>
      <c r="CG99" s="132"/>
      <c r="CH99" s="132"/>
      <c r="CI99" s="132"/>
    </row>
    <row r="100" spans="1:87" s="24" customFormat="1" ht="12.75" hidden="1" customHeight="1" outlineLevel="1" x14ac:dyDescent="0.2">
      <c r="A100" s="108" t="s">
        <v>140</v>
      </c>
      <c r="B100" s="24" t="s">
        <v>145</v>
      </c>
      <c r="C100" s="24">
        <v>92</v>
      </c>
      <c r="D100" s="137"/>
      <c r="E100" s="138"/>
      <c r="F100" s="56"/>
      <c r="G100" s="135"/>
      <c r="H100" s="136"/>
      <c r="I100" s="139"/>
      <c r="J100" s="57"/>
      <c r="K100" s="134"/>
      <c r="L100" s="134"/>
      <c r="M100" s="134"/>
      <c r="N100" s="134"/>
      <c r="O100" s="114">
        <f t="shared" si="73"/>
        <v>0</v>
      </c>
      <c r="P100" s="113"/>
      <c r="Q100" s="113"/>
      <c r="R100" s="113"/>
      <c r="S100" s="113"/>
      <c r="T100" s="114">
        <f t="shared" si="74"/>
        <v>0</v>
      </c>
      <c r="U100" s="113">
        <f t="shared" si="75"/>
        <v>0</v>
      </c>
      <c r="V100" s="136"/>
      <c r="W100" s="116"/>
      <c r="X100" s="116"/>
      <c r="Y100" s="116"/>
      <c r="Z100" s="117">
        <f t="shared" si="76"/>
        <v>0</v>
      </c>
      <c r="AA100" s="118">
        <f t="shared" si="77"/>
        <v>0</v>
      </c>
      <c r="AB100" s="118"/>
      <c r="AC100" s="118"/>
      <c r="AD100" s="118"/>
      <c r="AE100" s="117">
        <f t="shared" si="78"/>
        <v>0</v>
      </c>
      <c r="AF100" s="118">
        <f t="shared" si="79"/>
        <v>0</v>
      </c>
      <c r="AG100" s="120"/>
      <c r="AH100" s="120"/>
      <c r="AI100" s="121"/>
      <c r="AJ100" s="117">
        <f t="shared" si="80"/>
        <v>0</v>
      </c>
      <c r="AK100" s="119">
        <f t="shared" si="81"/>
        <v>0</v>
      </c>
      <c r="AL100" s="53"/>
      <c r="AM100" s="53"/>
      <c r="AN100" s="53"/>
      <c r="AO100" s="54">
        <f t="shared" si="82"/>
        <v>0</v>
      </c>
      <c r="AP100" s="122">
        <f t="shared" si="83"/>
        <v>0</v>
      </c>
      <c r="AQ100" s="123">
        <f t="shared" si="84"/>
        <v>0</v>
      </c>
      <c r="AR100" s="123">
        <f t="shared" si="85"/>
        <v>0</v>
      </c>
      <c r="AS100" s="119"/>
      <c r="AT100" s="119"/>
      <c r="AU100" s="124"/>
      <c r="AV100" s="125">
        <f t="shared" si="86"/>
        <v>0</v>
      </c>
      <c r="AW100" s="119">
        <f t="shared" si="87"/>
        <v>0</v>
      </c>
      <c r="AX100" s="119"/>
      <c r="AY100" s="119"/>
      <c r="AZ100" s="122"/>
      <c r="BA100" s="126">
        <f t="shared" si="88"/>
        <v>0</v>
      </c>
      <c r="BB100" s="119">
        <f t="shared" si="89"/>
        <v>0</v>
      </c>
      <c r="BC100" s="119"/>
      <c r="BD100" s="120"/>
      <c r="BE100" s="127"/>
      <c r="BF100" s="126">
        <f t="shared" si="90"/>
        <v>0</v>
      </c>
      <c r="BG100" s="119">
        <f t="shared" si="91"/>
        <v>0</v>
      </c>
      <c r="BH100" s="120"/>
      <c r="BI100" s="120"/>
      <c r="BJ100" s="127"/>
      <c r="BK100" s="126">
        <f t="shared" si="92"/>
        <v>0</v>
      </c>
      <c r="BL100" s="119">
        <f t="shared" si="93"/>
        <v>0</v>
      </c>
      <c r="BM100" s="123">
        <f t="shared" si="94"/>
        <v>0</v>
      </c>
      <c r="BN100" s="123">
        <f t="shared" si="95"/>
        <v>0</v>
      </c>
      <c r="BO100" s="126">
        <f t="shared" si="96"/>
        <v>0</v>
      </c>
      <c r="BP100" s="128">
        <f t="shared" si="97"/>
        <v>0</v>
      </c>
      <c r="BQ100" s="22"/>
      <c r="BR100" s="129"/>
      <c r="BS100" s="130"/>
      <c r="BT100" s="257" t="str">
        <f t="shared" si="98"/>
        <v/>
      </c>
      <c r="BU100" s="257" t="str">
        <f t="shared" si="99"/>
        <v/>
      </c>
      <c r="BV100" s="257" t="str">
        <f t="shared" si="100"/>
        <v/>
      </c>
      <c r="BW100" s="257" t="str">
        <f t="shared" si="101"/>
        <v/>
      </c>
      <c r="BX100" s="258">
        <f t="shared" si="103"/>
        <v>0</v>
      </c>
      <c r="BY100" s="129"/>
      <c r="BZ100" s="130"/>
      <c r="CA100" s="329" t="str">
        <f t="shared" si="69"/>
        <v/>
      </c>
      <c r="CB100" s="329" t="str">
        <f t="shared" si="70"/>
        <v/>
      </c>
      <c r="CC100" s="329" t="str">
        <f t="shared" si="71"/>
        <v/>
      </c>
      <c r="CD100" s="329" t="str">
        <f t="shared" si="72"/>
        <v/>
      </c>
      <c r="CE100" s="258">
        <f t="shared" si="68"/>
        <v>0</v>
      </c>
      <c r="CF100" s="259">
        <f t="shared" si="102"/>
        <v>0</v>
      </c>
      <c r="CG100" s="132"/>
      <c r="CH100" s="132"/>
      <c r="CI100" s="132"/>
    </row>
    <row r="101" spans="1:87" s="24" customFormat="1" ht="12.75" hidden="1" customHeight="1" outlineLevel="1" x14ac:dyDescent="0.2">
      <c r="A101" s="108" t="s">
        <v>140</v>
      </c>
      <c r="B101" s="24" t="s">
        <v>145</v>
      </c>
      <c r="C101" s="24">
        <v>93</v>
      </c>
      <c r="D101" s="137"/>
      <c r="E101" s="138"/>
      <c r="F101" s="56"/>
      <c r="G101" s="135"/>
      <c r="H101" s="136"/>
      <c r="I101" s="139"/>
      <c r="J101" s="57"/>
      <c r="K101" s="134"/>
      <c r="L101" s="134"/>
      <c r="M101" s="134"/>
      <c r="N101" s="134"/>
      <c r="O101" s="114">
        <f t="shared" si="73"/>
        <v>0</v>
      </c>
      <c r="P101" s="113"/>
      <c r="Q101" s="113"/>
      <c r="R101" s="113"/>
      <c r="S101" s="113"/>
      <c r="T101" s="114">
        <f t="shared" si="74"/>
        <v>0</v>
      </c>
      <c r="U101" s="113">
        <f t="shared" si="75"/>
        <v>0</v>
      </c>
      <c r="V101" s="136"/>
      <c r="W101" s="116"/>
      <c r="X101" s="116"/>
      <c r="Y101" s="116"/>
      <c r="Z101" s="117">
        <f t="shared" si="76"/>
        <v>0</v>
      </c>
      <c r="AA101" s="118">
        <f t="shared" si="77"/>
        <v>0</v>
      </c>
      <c r="AB101" s="118"/>
      <c r="AC101" s="118"/>
      <c r="AD101" s="118"/>
      <c r="AE101" s="117">
        <f t="shared" si="78"/>
        <v>0</v>
      </c>
      <c r="AF101" s="118">
        <f t="shared" si="79"/>
        <v>0</v>
      </c>
      <c r="AG101" s="120"/>
      <c r="AH101" s="120"/>
      <c r="AI101" s="121"/>
      <c r="AJ101" s="117">
        <f t="shared" si="80"/>
        <v>0</v>
      </c>
      <c r="AK101" s="119">
        <f t="shared" si="81"/>
        <v>0</v>
      </c>
      <c r="AL101" s="53"/>
      <c r="AM101" s="53"/>
      <c r="AN101" s="53"/>
      <c r="AO101" s="54">
        <f t="shared" si="82"/>
        <v>0</v>
      </c>
      <c r="AP101" s="122">
        <f t="shared" si="83"/>
        <v>0</v>
      </c>
      <c r="AQ101" s="123">
        <f t="shared" si="84"/>
        <v>0</v>
      </c>
      <c r="AR101" s="123">
        <f t="shared" si="85"/>
        <v>0</v>
      </c>
      <c r="AS101" s="119"/>
      <c r="AT101" s="119"/>
      <c r="AU101" s="124"/>
      <c r="AV101" s="125">
        <f t="shared" si="86"/>
        <v>0</v>
      </c>
      <c r="AW101" s="119">
        <f t="shared" si="87"/>
        <v>0</v>
      </c>
      <c r="AX101" s="119"/>
      <c r="AY101" s="119"/>
      <c r="AZ101" s="122"/>
      <c r="BA101" s="126">
        <f t="shared" si="88"/>
        <v>0</v>
      </c>
      <c r="BB101" s="119">
        <f t="shared" si="89"/>
        <v>0</v>
      </c>
      <c r="BC101" s="119"/>
      <c r="BD101" s="120"/>
      <c r="BE101" s="127"/>
      <c r="BF101" s="126">
        <f t="shared" si="90"/>
        <v>0</v>
      </c>
      <c r="BG101" s="119">
        <f t="shared" si="91"/>
        <v>0</v>
      </c>
      <c r="BH101" s="120"/>
      <c r="BI101" s="120"/>
      <c r="BJ101" s="127"/>
      <c r="BK101" s="126">
        <f t="shared" si="92"/>
        <v>0</v>
      </c>
      <c r="BL101" s="119">
        <f t="shared" si="93"/>
        <v>0</v>
      </c>
      <c r="BM101" s="123">
        <f t="shared" si="94"/>
        <v>0</v>
      </c>
      <c r="BN101" s="123">
        <f t="shared" si="95"/>
        <v>0</v>
      </c>
      <c r="BO101" s="126">
        <f t="shared" si="96"/>
        <v>0</v>
      </c>
      <c r="BP101" s="128">
        <f t="shared" si="97"/>
        <v>0</v>
      </c>
      <c r="BQ101" s="22"/>
      <c r="BR101" s="129"/>
      <c r="BS101" s="130"/>
      <c r="BT101" s="257" t="str">
        <f t="shared" si="98"/>
        <v/>
      </c>
      <c r="BU101" s="257" t="str">
        <f t="shared" si="99"/>
        <v/>
      </c>
      <c r="BV101" s="257" t="str">
        <f t="shared" si="100"/>
        <v/>
      </c>
      <c r="BW101" s="257" t="str">
        <f t="shared" si="101"/>
        <v/>
      </c>
      <c r="BX101" s="258">
        <f t="shared" si="103"/>
        <v>0</v>
      </c>
      <c r="BY101" s="129"/>
      <c r="BZ101" s="130"/>
      <c r="CA101" s="329" t="str">
        <f t="shared" si="69"/>
        <v/>
      </c>
      <c r="CB101" s="329" t="str">
        <f t="shared" si="70"/>
        <v/>
      </c>
      <c r="CC101" s="329" t="str">
        <f t="shared" si="71"/>
        <v/>
      </c>
      <c r="CD101" s="329" t="str">
        <f t="shared" si="72"/>
        <v/>
      </c>
      <c r="CE101" s="258">
        <f t="shared" si="68"/>
        <v>0</v>
      </c>
      <c r="CF101" s="259">
        <f t="shared" si="102"/>
        <v>0</v>
      </c>
      <c r="CG101" s="132"/>
      <c r="CH101" s="132"/>
      <c r="CI101" s="132"/>
    </row>
    <row r="102" spans="1:87" s="24" customFormat="1" ht="12.75" hidden="1" customHeight="1" outlineLevel="1" x14ac:dyDescent="0.2">
      <c r="A102" s="108" t="s">
        <v>140</v>
      </c>
      <c r="B102" s="24" t="s">
        <v>145</v>
      </c>
      <c r="C102" s="24">
        <v>94</v>
      </c>
      <c r="D102" s="137"/>
      <c r="E102" s="138"/>
      <c r="F102" s="56"/>
      <c r="G102" s="135"/>
      <c r="H102" s="136"/>
      <c r="I102" s="139"/>
      <c r="J102" s="57"/>
      <c r="K102" s="134"/>
      <c r="L102" s="134"/>
      <c r="M102" s="134"/>
      <c r="N102" s="134"/>
      <c r="O102" s="114">
        <f t="shared" si="73"/>
        <v>0</v>
      </c>
      <c r="P102" s="113"/>
      <c r="Q102" s="113"/>
      <c r="R102" s="113"/>
      <c r="S102" s="113"/>
      <c r="T102" s="114">
        <f t="shared" si="74"/>
        <v>0</v>
      </c>
      <c r="U102" s="113">
        <f t="shared" si="75"/>
        <v>0</v>
      </c>
      <c r="V102" s="136"/>
      <c r="W102" s="116"/>
      <c r="X102" s="116"/>
      <c r="Y102" s="116"/>
      <c r="Z102" s="117">
        <f t="shared" si="76"/>
        <v>0</v>
      </c>
      <c r="AA102" s="118">
        <f t="shared" si="77"/>
        <v>0</v>
      </c>
      <c r="AB102" s="118"/>
      <c r="AC102" s="118"/>
      <c r="AD102" s="118"/>
      <c r="AE102" s="117">
        <f t="shared" si="78"/>
        <v>0</v>
      </c>
      <c r="AF102" s="118">
        <f t="shared" si="79"/>
        <v>0</v>
      </c>
      <c r="AG102" s="120"/>
      <c r="AH102" s="120"/>
      <c r="AI102" s="121"/>
      <c r="AJ102" s="117">
        <f t="shared" si="80"/>
        <v>0</v>
      </c>
      <c r="AK102" s="119">
        <f t="shared" si="81"/>
        <v>0</v>
      </c>
      <c r="AL102" s="53"/>
      <c r="AM102" s="53"/>
      <c r="AN102" s="53"/>
      <c r="AO102" s="54">
        <f t="shared" si="82"/>
        <v>0</v>
      </c>
      <c r="AP102" s="122">
        <f t="shared" si="83"/>
        <v>0</v>
      </c>
      <c r="AQ102" s="123">
        <f t="shared" si="84"/>
        <v>0</v>
      </c>
      <c r="AR102" s="123">
        <f t="shared" si="85"/>
        <v>0</v>
      </c>
      <c r="AS102" s="119"/>
      <c r="AT102" s="119"/>
      <c r="AU102" s="124"/>
      <c r="AV102" s="125">
        <f t="shared" si="86"/>
        <v>0</v>
      </c>
      <c r="AW102" s="119">
        <f t="shared" si="87"/>
        <v>0</v>
      </c>
      <c r="AX102" s="119"/>
      <c r="AY102" s="119"/>
      <c r="AZ102" s="122"/>
      <c r="BA102" s="126">
        <f t="shared" si="88"/>
        <v>0</v>
      </c>
      <c r="BB102" s="119">
        <f t="shared" si="89"/>
        <v>0</v>
      </c>
      <c r="BC102" s="119"/>
      <c r="BD102" s="120"/>
      <c r="BE102" s="127"/>
      <c r="BF102" s="126">
        <f t="shared" si="90"/>
        <v>0</v>
      </c>
      <c r="BG102" s="119">
        <f t="shared" si="91"/>
        <v>0</v>
      </c>
      <c r="BH102" s="120"/>
      <c r="BI102" s="120"/>
      <c r="BJ102" s="127"/>
      <c r="BK102" s="126">
        <f t="shared" si="92"/>
        <v>0</v>
      </c>
      <c r="BL102" s="119">
        <f t="shared" si="93"/>
        <v>0</v>
      </c>
      <c r="BM102" s="123">
        <f t="shared" si="94"/>
        <v>0</v>
      </c>
      <c r="BN102" s="123">
        <f t="shared" si="95"/>
        <v>0</v>
      </c>
      <c r="BO102" s="126">
        <f t="shared" si="96"/>
        <v>0</v>
      </c>
      <c r="BP102" s="128">
        <f t="shared" si="97"/>
        <v>0</v>
      </c>
      <c r="BQ102" s="22"/>
      <c r="BR102" s="129"/>
      <c r="BS102" s="130"/>
      <c r="BT102" s="257" t="str">
        <f t="shared" si="98"/>
        <v/>
      </c>
      <c r="BU102" s="257" t="str">
        <f t="shared" si="99"/>
        <v/>
      </c>
      <c r="BV102" s="257" t="str">
        <f t="shared" si="100"/>
        <v/>
      </c>
      <c r="BW102" s="257" t="str">
        <f t="shared" si="101"/>
        <v/>
      </c>
      <c r="BX102" s="258">
        <f t="shared" si="103"/>
        <v>0</v>
      </c>
      <c r="BY102" s="129"/>
      <c r="BZ102" s="130"/>
      <c r="CA102" s="329" t="str">
        <f t="shared" si="69"/>
        <v/>
      </c>
      <c r="CB102" s="329" t="str">
        <f t="shared" si="70"/>
        <v/>
      </c>
      <c r="CC102" s="329" t="str">
        <f t="shared" si="71"/>
        <v/>
      </c>
      <c r="CD102" s="329" t="str">
        <f t="shared" si="72"/>
        <v/>
      </c>
      <c r="CE102" s="258">
        <f t="shared" si="68"/>
        <v>0</v>
      </c>
      <c r="CF102" s="259">
        <f t="shared" si="102"/>
        <v>0</v>
      </c>
      <c r="CG102" s="132"/>
      <c r="CH102" s="132"/>
      <c r="CI102" s="132"/>
    </row>
    <row r="103" spans="1:87" s="24" customFormat="1" ht="12.75" hidden="1" customHeight="1" outlineLevel="1" x14ac:dyDescent="0.2">
      <c r="A103" s="108" t="s">
        <v>140</v>
      </c>
      <c r="B103" s="24" t="s">
        <v>145</v>
      </c>
      <c r="C103" s="24">
        <v>95</v>
      </c>
      <c r="D103" s="137"/>
      <c r="E103" s="138"/>
      <c r="F103" s="56"/>
      <c r="G103" s="135"/>
      <c r="H103" s="136"/>
      <c r="I103" s="139"/>
      <c r="J103" s="57"/>
      <c r="K103" s="134"/>
      <c r="L103" s="134"/>
      <c r="M103" s="134"/>
      <c r="N103" s="134"/>
      <c r="O103" s="114">
        <f t="shared" si="73"/>
        <v>0</v>
      </c>
      <c r="P103" s="113"/>
      <c r="Q103" s="113"/>
      <c r="R103" s="113"/>
      <c r="S103" s="113"/>
      <c r="T103" s="114">
        <f t="shared" si="74"/>
        <v>0</v>
      </c>
      <c r="U103" s="113">
        <f t="shared" si="75"/>
        <v>0</v>
      </c>
      <c r="V103" s="136"/>
      <c r="W103" s="116"/>
      <c r="X103" s="116"/>
      <c r="Y103" s="116"/>
      <c r="Z103" s="117">
        <f t="shared" si="76"/>
        <v>0</v>
      </c>
      <c r="AA103" s="118">
        <f t="shared" si="77"/>
        <v>0</v>
      </c>
      <c r="AB103" s="118"/>
      <c r="AC103" s="118"/>
      <c r="AD103" s="118"/>
      <c r="AE103" s="117">
        <f t="shared" si="78"/>
        <v>0</v>
      </c>
      <c r="AF103" s="118">
        <f t="shared" si="79"/>
        <v>0</v>
      </c>
      <c r="AG103" s="120"/>
      <c r="AH103" s="120"/>
      <c r="AI103" s="121"/>
      <c r="AJ103" s="117">
        <f t="shared" si="80"/>
        <v>0</v>
      </c>
      <c r="AK103" s="119">
        <f t="shared" si="81"/>
        <v>0</v>
      </c>
      <c r="AL103" s="53"/>
      <c r="AM103" s="53"/>
      <c r="AN103" s="53"/>
      <c r="AO103" s="54">
        <f t="shared" si="82"/>
        <v>0</v>
      </c>
      <c r="AP103" s="122">
        <f t="shared" si="83"/>
        <v>0</v>
      </c>
      <c r="AQ103" s="123">
        <f t="shared" si="84"/>
        <v>0</v>
      </c>
      <c r="AR103" s="123">
        <f t="shared" si="85"/>
        <v>0</v>
      </c>
      <c r="AS103" s="119"/>
      <c r="AT103" s="119"/>
      <c r="AU103" s="124"/>
      <c r="AV103" s="125">
        <f t="shared" si="86"/>
        <v>0</v>
      </c>
      <c r="AW103" s="119">
        <f t="shared" si="87"/>
        <v>0</v>
      </c>
      <c r="AX103" s="119"/>
      <c r="AY103" s="119"/>
      <c r="AZ103" s="122"/>
      <c r="BA103" s="126">
        <f t="shared" si="88"/>
        <v>0</v>
      </c>
      <c r="BB103" s="119">
        <f t="shared" si="89"/>
        <v>0</v>
      </c>
      <c r="BC103" s="119"/>
      <c r="BD103" s="120"/>
      <c r="BE103" s="127"/>
      <c r="BF103" s="126">
        <f t="shared" si="90"/>
        <v>0</v>
      </c>
      <c r="BG103" s="119">
        <f t="shared" si="91"/>
        <v>0</v>
      </c>
      <c r="BH103" s="120"/>
      <c r="BI103" s="120"/>
      <c r="BJ103" s="127"/>
      <c r="BK103" s="126">
        <f t="shared" si="92"/>
        <v>0</v>
      </c>
      <c r="BL103" s="119">
        <f t="shared" si="93"/>
        <v>0</v>
      </c>
      <c r="BM103" s="123">
        <f t="shared" si="94"/>
        <v>0</v>
      </c>
      <c r="BN103" s="123">
        <f t="shared" si="95"/>
        <v>0</v>
      </c>
      <c r="BO103" s="126">
        <f t="shared" si="96"/>
        <v>0</v>
      </c>
      <c r="BP103" s="128">
        <f t="shared" si="97"/>
        <v>0</v>
      </c>
      <c r="BQ103" s="22"/>
      <c r="BR103" s="129"/>
      <c r="BS103" s="130"/>
      <c r="BT103" s="257" t="str">
        <f t="shared" si="98"/>
        <v/>
      </c>
      <c r="BU103" s="257" t="str">
        <f t="shared" si="99"/>
        <v/>
      </c>
      <c r="BV103" s="257" t="str">
        <f t="shared" si="100"/>
        <v/>
      </c>
      <c r="BW103" s="257" t="str">
        <f t="shared" si="101"/>
        <v/>
      </c>
      <c r="BX103" s="258">
        <f t="shared" si="103"/>
        <v>0</v>
      </c>
      <c r="BY103" s="129"/>
      <c r="BZ103" s="130"/>
      <c r="CA103" s="329" t="str">
        <f t="shared" si="69"/>
        <v/>
      </c>
      <c r="CB103" s="329" t="str">
        <f t="shared" si="70"/>
        <v/>
      </c>
      <c r="CC103" s="329" t="str">
        <f t="shared" si="71"/>
        <v/>
      </c>
      <c r="CD103" s="329" t="str">
        <f t="shared" si="72"/>
        <v/>
      </c>
      <c r="CE103" s="258">
        <f t="shared" si="68"/>
        <v>0</v>
      </c>
      <c r="CF103" s="259">
        <f t="shared" si="102"/>
        <v>0</v>
      </c>
      <c r="CG103" s="132"/>
      <c r="CH103" s="132"/>
      <c r="CI103" s="132"/>
    </row>
    <row r="104" spans="1:87" s="24" customFormat="1" ht="12.75" hidden="1" customHeight="1" outlineLevel="1" x14ac:dyDescent="0.2">
      <c r="A104" s="108" t="s">
        <v>140</v>
      </c>
      <c r="B104" s="24" t="s">
        <v>145</v>
      </c>
      <c r="C104" s="24">
        <v>96</v>
      </c>
      <c r="D104" s="137"/>
      <c r="E104" s="138"/>
      <c r="F104" s="56"/>
      <c r="G104" s="135"/>
      <c r="H104" s="136"/>
      <c r="I104" s="139"/>
      <c r="J104" s="57"/>
      <c r="K104" s="134"/>
      <c r="L104" s="134"/>
      <c r="M104" s="134"/>
      <c r="N104" s="134"/>
      <c r="O104" s="114">
        <f t="shared" si="73"/>
        <v>0</v>
      </c>
      <c r="P104" s="113"/>
      <c r="Q104" s="113"/>
      <c r="R104" s="113"/>
      <c r="S104" s="113"/>
      <c r="T104" s="114">
        <f t="shared" si="74"/>
        <v>0</v>
      </c>
      <c r="U104" s="113">
        <f t="shared" si="75"/>
        <v>0</v>
      </c>
      <c r="V104" s="136"/>
      <c r="W104" s="116"/>
      <c r="X104" s="116"/>
      <c r="Y104" s="116"/>
      <c r="Z104" s="117">
        <f t="shared" si="76"/>
        <v>0</v>
      </c>
      <c r="AA104" s="118">
        <f t="shared" si="77"/>
        <v>0</v>
      </c>
      <c r="AB104" s="118"/>
      <c r="AC104" s="118"/>
      <c r="AD104" s="118"/>
      <c r="AE104" s="117">
        <f t="shared" si="78"/>
        <v>0</v>
      </c>
      <c r="AF104" s="118">
        <f t="shared" si="79"/>
        <v>0</v>
      </c>
      <c r="AG104" s="120"/>
      <c r="AH104" s="120"/>
      <c r="AI104" s="121"/>
      <c r="AJ104" s="117">
        <f t="shared" si="80"/>
        <v>0</v>
      </c>
      <c r="AK104" s="119">
        <f t="shared" si="81"/>
        <v>0</v>
      </c>
      <c r="AL104" s="53"/>
      <c r="AM104" s="53"/>
      <c r="AN104" s="53"/>
      <c r="AO104" s="54">
        <f t="shared" si="82"/>
        <v>0</v>
      </c>
      <c r="AP104" s="122">
        <f t="shared" si="83"/>
        <v>0</v>
      </c>
      <c r="AQ104" s="123">
        <f t="shared" si="84"/>
        <v>0</v>
      </c>
      <c r="AR104" s="123">
        <f t="shared" si="85"/>
        <v>0</v>
      </c>
      <c r="AS104" s="119"/>
      <c r="AT104" s="119"/>
      <c r="AU104" s="124"/>
      <c r="AV104" s="125">
        <f t="shared" si="86"/>
        <v>0</v>
      </c>
      <c r="AW104" s="119">
        <f t="shared" si="87"/>
        <v>0</v>
      </c>
      <c r="AX104" s="119"/>
      <c r="AY104" s="119"/>
      <c r="AZ104" s="122"/>
      <c r="BA104" s="126">
        <f t="shared" si="88"/>
        <v>0</v>
      </c>
      <c r="BB104" s="119">
        <f t="shared" si="89"/>
        <v>0</v>
      </c>
      <c r="BC104" s="119"/>
      <c r="BD104" s="120"/>
      <c r="BE104" s="127"/>
      <c r="BF104" s="126">
        <f t="shared" si="90"/>
        <v>0</v>
      </c>
      <c r="BG104" s="119">
        <f t="shared" si="91"/>
        <v>0</v>
      </c>
      <c r="BH104" s="120"/>
      <c r="BI104" s="120"/>
      <c r="BJ104" s="127"/>
      <c r="BK104" s="126">
        <f t="shared" si="92"/>
        <v>0</v>
      </c>
      <c r="BL104" s="119">
        <f t="shared" si="93"/>
        <v>0</v>
      </c>
      <c r="BM104" s="123">
        <f t="shared" si="94"/>
        <v>0</v>
      </c>
      <c r="BN104" s="123">
        <f t="shared" si="95"/>
        <v>0</v>
      </c>
      <c r="BO104" s="126">
        <f t="shared" si="96"/>
        <v>0</v>
      </c>
      <c r="BP104" s="128">
        <f t="shared" si="97"/>
        <v>0</v>
      </c>
      <c r="BQ104" s="22"/>
      <c r="BR104" s="129"/>
      <c r="BS104" s="130"/>
      <c r="BT104" s="257" t="str">
        <f t="shared" si="98"/>
        <v/>
      </c>
      <c r="BU104" s="257" t="str">
        <f t="shared" si="99"/>
        <v/>
      </c>
      <c r="BV104" s="257" t="str">
        <f t="shared" si="100"/>
        <v/>
      </c>
      <c r="BW104" s="257" t="str">
        <f t="shared" si="101"/>
        <v/>
      </c>
      <c r="BX104" s="258">
        <f t="shared" si="103"/>
        <v>0</v>
      </c>
      <c r="BY104" s="129"/>
      <c r="BZ104" s="130"/>
      <c r="CA104" s="329" t="str">
        <f t="shared" si="69"/>
        <v/>
      </c>
      <c r="CB104" s="329" t="str">
        <f t="shared" si="70"/>
        <v/>
      </c>
      <c r="CC104" s="329" t="str">
        <f t="shared" si="71"/>
        <v/>
      </c>
      <c r="CD104" s="329" t="str">
        <f t="shared" si="72"/>
        <v/>
      </c>
      <c r="CE104" s="258">
        <f t="shared" si="68"/>
        <v>0</v>
      </c>
      <c r="CF104" s="259">
        <f t="shared" si="102"/>
        <v>0</v>
      </c>
      <c r="CG104" s="132"/>
      <c r="CH104" s="132"/>
      <c r="CI104" s="132"/>
    </row>
    <row r="105" spans="1:87" s="24" customFormat="1" ht="12.75" hidden="1" customHeight="1" outlineLevel="1" x14ac:dyDescent="0.2">
      <c r="A105" s="108" t="s">
        <v>140</v>
      </c>
      <c r="B105" s="24" t="s">
        <v>145</v>
      </c>
      <c r="C105" s="24">
        <v>97</v>
      </c>
      <c r="D105" s="137"/>
      <c r="E105" s="138"/>
      <c r="F105" s="56"/>
      <c r="G105" s="135"/>
      <c r="H105" s="136"/>
      <c r="I105" s="139"/>
      <c r="J105" s="57"/>
      <c r="K105" s="134"/>
      <c r="L105" s="134"/>
      <c r="M105" s="134"/>
      <c r="N105" s="134"/>
      <c r="O105" s="114">
        <f t="shared" si="73"/>
        <v>0</v>
      </c>
      <c r="P105" s="113"/>
      <c r="Q105" s="113"/>
      <c r="R105" s="113"/>
      <c r="S105" s="113"/>
      <c r="T105" s="114">
        <f t="shared" si="74"/>
        <v>0</v>
      </c>
      <c r="U105" s="113">
        <f t="shared" si="75"/>
        <v>0</v>
      </c>
      <c r="V105" s="136"/>
      <c r="W105" s="116"/>
      <c r="X105" s="116"/>
      <c r="Y105" s="116"/>
      <c r="Z105" s="117">
        <f t="shared" si="76"/>
        <v>0</v>
      </c>
      <c r="AA105" s="118">
        <f t="shared" si="77"/>
        <v>0</v>
      </c>
      <c r="AB105" s="118"/>
      <c r="AC105" s="118"/>
      <c r="AD105" s="118"/>
      <c r="AE105" s="117">
        <f t="shared" si="78"/>
        <v>0</v>
      </c>
      <c r="AF105" s="118">
        <f t="shared" si="79"/>
        <v>0</v>
      </c>
      <c r="AG105" s="120"/>
      <c r="AH105" s="120"/>
      <c r="AI105" s="121"/>
      <c r="AJ105" s="117">
        <f t="shared" si="80"/>
        <v>0</v>
      </c>
      <c r="AK105" s="119">
        <f t="shared" si="81"/>
        <v>0</v>
      </c>
      <c r="AL105" s="53"/>
      <c r="AM105" s="53"/>
      <c r="AN105" s="53"/>
      <c r="AO105" s="54">
        <f t="shared" si="82"/>
        <v>0</v>
      </c>
      <c r="AP105" s="122">
        <f t="shared" si="83"/>
        <v>0</v>
      </c>
      <c r="AQ105" s="123">
        <f t="shared" si="84"/>
        <v>0</v>
      </c>
      <c r="AR105" s="123">
        <f t="shared" si="85"/>
        <v>0</v>
      </c>
      <c r="AS105" s="119"/>
      <c r="AT105" s="119"/>
      <c r="AU105" s="124"/>
      <c r="AV105" s="125">
        <f t="shared" si="86"/>
        <v>0</v>
      </c>
      <c r="AW105" s="119">
        <f t="shared" si="87"/>
        <v>0</v>
      </c>
      <c r="AX105" s="119"/>
      <c r="AY105" s="119"/>
      <c r="AZ105" s="122"/>
      <c r="BA105" s="126">
        <f t="shared" si="88"/>
        <v>0</v>
      </c>
      <c r="BB105" s="119">
        <f t="shared" si="89"/>
        <v>0</v>
      </c>
      <c r="BC105" s="119"/>
      <c r="BD105" s="120"/>
      <c r="BE105" s="127"/>
      <c r="BF105" s="126">
        <f t="shared" si="90"/>
        <v>0</v>
      </c>
      <c r="BG105" s="119">
        <f t="shared" si="91"/>
        <v>0</v>
      </c>
      <c r="BH105" s="120"/>
      <c r="BI105" s="120"/>
      <c r="BJ105" s="127"/>
      <c r="BK105" s="126">
        <f t="shared" si="92"/>
        <v>0</v>
      </c>
      <c r="BL105" s="119">
        <f t="shared" si="93"/>
        <v>0</v>
      </c>
      <c r="BM105" s="123">
        <f t="shared" si="94"/>
        <v>0</v>
      </c>
      <c r="BN105" s="123">
        <f t="shared" si="95"/>
        <v>0</v>
      </c>
      <c r="BO105" s="126">
        <f t="shared" si="96"/>
        <v>0</v>
      </c>
      <c r="BP105" s="128">
        <f t="shared" si="97"/>
        <v>0</v>
      </c>
      <c r="BQ105" s="22"/>
      <c r="BR105" s="129"/>
      <c r="BS105" s="130"/>
      <c r="BT105" s="257" t="str">
        <f t="shared" si="98"/>
        <v/>
      </c>
      <c r="BU105" s="257" t="str">
        <f t="shared" si="99"/>
        <v/>
      </c>
      <c r="BV105" s="257" t="str">
        <f t="shared" si="100"/>
        <v/>
      </c>
      <c r="BW105" s="257" t="str">
        <f t="shared" si="101"/>
        <v/>
      </c>
      <c r="BX105" s="258">
        <f t="shared" si="103"/>
        <v>0</v>
      </c>
      <c r="BY105" s="129"/>
      <c r="BZ105" s="130"/>
      <c r="CA105" s="329" t="str">
        <f t="shared" si="69"/>
        <v/>
      </c>
      <c r="CB105" s="329" t="str">
        <f t="shared" si="70"/>
        <v/>
      </c>
      <c r="CC105" s="329" t="str">
        <f t="shared" si="71"/>
        <v/>
      </c>
      <c r="CD105" s="329" t="str">
        <f t="shared" si="72"/>
        <v/>
      </c>
      <c r="CE105" s="258">
        <f t="shared" si="68"/>
        <v>0</v>
      </c>
      <c r="CF105" s="259">
        <f t="shared" si="102"/>
        <v>0</v>
      </c>
      <c r="CG105" s="132"/>
      <c r="CH105" s="132"/>
      <c r="CI105" s="132"/>
    </row>
    <row r="106" spans="1:87" s="24" customFormat="1" ht="12.75" hidden="1" customHeight="1" outlineLevel="1" x14ac:dyDescent="0.2">
      <c r="A106" s="108" t="s">
        <v>140</v>
      </c>
      <c r="B106" s="24" t="s">
        <v>145</v>
      </c>
      <c r="C106" s="24">
        <v>98</v>
      </c>
      <c r="D106" s="137"/>
      <c r="E106" s="138"/>
      <c r="F106" s="56"/>
      <c r="G106" s="135"/>
      <c r="H106" s="136"/>
      <c r="I106" s="139"/>
      <c r="J106" s="57"/>
      <c r="K106" s="134"/>
      <c r="L106" s="134"/>
      <c r="M106" s="134"/>
      <c r="N106" s="134"/>
      <c r="O106" s="114">
        <f t="shared" si="73"/>
        <v>0</v>
      </c>
      <c r="P106" s="113"/>
      <c r="Q106" s="113"/>
      <c r="R106" s="113"/>
      <c r="S106" s="113"/>
      <c r="T106" s="114">
        <f t="shared" si="74"/>
        <v>0</v>
      </c>
      <c r="U106" s="113">
        <f t="shared" si="75"/>
        <v>0</v>
      </c>
      <c r="V106" s="136"/>
      <c r="W106" s="116"/>
      <c r="X106" s="116"/>
      <c r="Y106" s="116"/>
      <c r="Z106" s="117">
        <f t="shared" si="76"/>
        <v>0</v>
      </c>
      <c r="AA106" s="118">
        <f t="shared" si="77"/>
        <v>0</v>
      </c>
      <c r="AB106" s="118"/>
      <c r="AC106" s="118"/>
      <c r="AD106" s="118"/>
      <c r="AE106" s="117">
        <f t="shared" si="78"/>
        <v>0</v>
      </c>
      <c r="AF106" s="118">
        <f t="shared" si="79"/>
        <v>0</v>
      </c>
      <c r="AG106" s="120"/>
      <c r="AH106" s="120"/>
      <c r="AI106" s="121"/>
      <c r="AJ106" s="117">
        <f t="shared" si="80"/>
        <v>0</v>
      </c>
      <c r="AK106" s="119">
        <f t="shared" si="81"/>
        <v>0</v>
      </c>
      <c r="AL106" s="53"/>
      <c r="AM106" s="53"/>
      <c r="AN106" s="53"/>
      <c r="AO106" s="54">
        <f t="shared" si="82"/>
        <v>0</v>
      </c>
      <c r="AP106" s="122">
        <f t="shared" si="83"/>
        <v>0</v>
      </c>
      <c r="AQ106" s="123">
        <f t="shared" si="84"/>
        <v>0</v>
      </c>
      <c r="AR106" s="123">
        <f t="shared" si="85"/>
        <v>0</v>
      </c>
      <c r="AS106" s="119"/>
      <c r="AT106" s="119"/>
      <c r="AU106" s="124"/>
      <c r="AV106" s="125">
        <f t="shared" si="86"/>
        <v>0</v>
      </c>
      <c r="AW106" s="119">
        <f t="shared" si="87"/>
        <v>0</v>
      </c>
      <c r="AX106" s="119"/>
      <c r="AY106" s="119"/>
      <c r="AZ106" s="122"/>
      <c r="BA106" s="126">
        <f t="shared" si="88"/>
        <v>0</v>
      </c>
      <c r="BB106" s="119">
        <f t="shared" si="89"/>
        <v>0</v>
      </c>
      <c r="BC106" s="119"/>
      <c r="BD106" s="120"/>
      <c r="BE106" s="127"/>
      <c r="BF106" s="126">
        <f t="shared" si="90"/>
        <v>0</v>
      </c>
      <c r="BG106" s="119">
        <f t="shared" si="91"/>
        <v>0</v>
      </c>
      <c r="BH106" s="120"/>
      <c r="BI106" s="120"/>
      <c r="BJ106" s="127"/>
      <c r="BK106" s="126">
        <f t="shared" si="92"/>
        <v>0</v>
      </c>
      <c r="BL106" s="119">
        <f t="shared" si="93"/>
        <v>0</v>
      </c>
      <c r="BM106" s="123">
        <f t="shared" si="94"/>
        <v>0</v>
      </c>
      <c r="BN106" s="123">
        <f t="shared" si="95"/>
        <v>0</v>
      </c>
      <c r="BO106" s="126">
        <f t="shared" si="96"/>
        <v>0</v>
      </c>
      <c r="BP106" s="128">
        <f t="shared" si="97"/>
        <v>0</v>
      </c>
      <c r="BQ106" s="22"/>
      <c r="BR106" s="129"/>
      <c r="BS106" s="130"/>
      <c r="BT106" s="257" t="str">
        <f t="shared" si="98"/>
        <v/>
      </c>
      <c r="BU106" s="257" t="str">
        <f t="shared" si="99"/>
        <v/>
      </c>
      <c r="BV106" s="257" t="str">
        <f t="shared" si="100"/>
        <v/>
      </c>
      <c r="BW106" s="257" t="str">
        <f t="shared" si="101"/>
        <v/>
      </c>
      <c r="BX106" s="258">
        <f t="shared" si="103"/>
        <v>0</v>
      </c>
      <c r="BY106" s="129"/>
      <c r="BZ106" s="130"/>
      <c r="CA106" s="329" t="str">
        <f t="shared" si="69"/>
        <v/>
      </c>
      <c r="CB106" s="329" t="str">
        <f t="shared" si="70"/>
        <v/>
      </c>
      <c r="CC106" s="329" t="str">
        <f t="shared" si="71"/>
        <v/>
      </c>
      <c r="CD106" s="329" t="str">
        <f t="shared" si="72"/>
        <v/>
      </c>
      <c r="CE106" s="258">
        <f t="shared" si="68"/>
        <v>0</v>
      </c>
      <c r="CF106" s="259">
        <f t="shared" si="102"/>
        <v>0</v>
      </c>
      <c r="CG106" s="132"/>
      <c r="CH106" s="132"/>
      <c r="CI106" s="132"/>
    </row>
    <row r="107" spans="1:87" s="24" customFormat="1" ht="12.75" hidden="1" customHeight="1" outlineLevel="1" x14ac:dyDescent="0.2">
      <c r="A107" s="108" t="s">
        <v>140</v>
      </c>
      <c r="B107" s="24" t="s">
        <v>145</v>
      </c>
      <c r="C107" s="24">
        <v>99</v>
      </c>
      <c r="D107" s="137"/>
      <c r="E107" s="138"/>
      <c r="F107" s="56"/>
      <c r="G107" s="135"/>
      <c r="H107" s="136"/>
      <c r="I107" s="139"/>
      <c r="J107" s="57"/>
      <c r="K107" s="134"/>
      <c r="L107" s="134"/>
      <c r="M107" s="134"/>
      <c r="N107" s="134"/>
      <c r="O107" s="114">
        <f t="shared" si="73"/>
        <v>0</v>
      </c>
      <c r="P107" s="113"/>
      <c r="Q107" s="113"/>
      <c r="R107" s="113"/>
      <c r="S107" s="113"/>
      <c r="T107" s="114">
        <f t="shared" si="74"/>
        <v>0</v>
      </c>
      <c r="U107" s="113">
        <f t="shared" si="75"/>
        <v>0</v>
      </c>
      <c r="V107" s="136"/>
      <c r="W107" s="116"/>
      <c r="X107" s="116"/>
      <c r="Y107" s="116"/>
      <c r="Z107" s="117">
        <f t="shared" si="76"/>
        <v>0</v>
      </c>
      <c r="AA107" s="118">
        <f t="shared" si="77"/>
        <v>0</v>
      </c>
      <c r="AB107" s="118"/>
      <c r="AC107" s="118"/>
      <c r="AD107" s="118"/>
      <c r="AE107" s="117">
        <f t="shared" si="78"/>
        <v>0</v>
      </c>
      <c r="AF107" s="118">
        <f t="shared" si="79"/>
        <v>0</v>
      </c>
      <c r="AG107" s="120"/>
      <c r="AH107" s="120"/>
      <c r="AI107" s="121"/>
      <c r="AJ107" s="117">
        <f t="shared" si="80"/>
        <v>0</v>
      </c>
      <c r="AK107" s="119">
        <f t="shared" si="81"/>
        <v>0</v>
      </c>
      <c r="AL107" s="53"/>
      <c r="AM107" s="53"/>
      <c r="AN107" s="53"/>
      <c r="AO107" s="54">
        <f t="shared" si="82"/>
        <v>0</v>
      </c>
      <c r="AP107" s="122">
        <f t="shared" si="83"/>
        <v>0</v>
      </c>
      <c r="AQ107" s="123">
        <f t="shared" si="84"/>
        <v>0</v>
      </c>
      <c r="AR107" s="123">
        <f t="shared" si="85"/>
        <v>0</v>
      </c>
      <c r="AS107" s="119"/>
      <c r="AT107" s="119"/>
      <c r="AU107" s="124"/>
      <c r="AV107" s="125">
        <f t="shared" si="86"/>
        <v>0</v>
      </c>
      <c r="AW107" s="119">
        <f t="shared" si="87"/>
        <v>0</v>
      </c>
      <c r="AX107" s="119"/>
      <c r="AY107" s="119"/>
      <c r="AZ107" s="122"/>
      <c r="BA107" s="126">
        <f t="shared" si="88"/>
        <v>0</v>
      </c>
      <c r="BB107" s="119">
        <f t="shared" si="89"/>
        <v>0</v>
      </c>
      <c r="BC107" s="119"/>
      <c r="BD107" s="120"/>
      <c r="BE107" s="127"/>
      <c r="BF107" s="126">
        <f t="shared" si="90"/>
        <v>0</v>
      </c>
      <c r="BG107" s="119">
        <f t="shared" si="91"/>
        <v>0</v>
      </c>
      <c r="BH107" s="120"/>
      <c r="BI107" s="120"/>
      <c r="BJ107" s="127"/>
      <c r="BK107" s="126">
        <f t="shared" si="92"/>
        <v>0</v>
      </c>
      <c r="BL107" s="119">
        <f t="shared" si="93"/>
        <v>0</v>
      </c>
      <c r="BM107" s="123">
        <f t="shared" si="94"/>
        <v>0</v>
      </c>
      <c r="BN107" s="123">
        <f t="shared" si="95"/>
        <v>0</v>
      </c>
      <c r="BO107" s="126">
        <f t="shared" si="96"/>
        <v>0</v>
      </c>
      <c r="BP107" s="128">
        <f t="shared" si="97"/>
        <v>0</v>
      </c>
      <c r="BQ107" s="22"/>
      <c r="BR107" s="129"/>
      <c r="BS107" s="130"/>
      <c r="BT107" s="257" t="str">
        <f t="shared" si="98"/>
        <v/>
      </c>
      <c r="BU107" s="257" t="str">
        <f t="shared" si="99"/>
        <v/>
      </c>
      <c r="BV107" s="257" t="str">
        <f t="shared" si="100"/>
        <v/>
      </c>
      <c r="BW107" s="257" t="str">
        <f t="shared" si="101"/>
        <v/>
      </c>
      <c r="BX107" s="258">
        <f t="shared" si="103"/>
        <v>0</v>
      </c>
      <c r="BY107" s="129"/>
      <c r="BZ107" s="130"/>
      <c r="CA107" s="329" t="str">
        <f t="shared" si="69"/>
        <v/>
      </c>
      <c r="CB107" s="329" t="str">
        <f t="shared" si="70"/>
        <v/>
      </c>
      <c r="CC107" s="329" t="str">
        <f t="shared" si="71"/>
        <v/>
      </c>
      <c r="CD107" s="329" t="str">
        <f t="shared" si="72"/>
        <v/>
      </c>
      <c r="CE107" s="258">
        <f t="shared" si="68"/>
        <v>0</v>
      </c>
      <c r="CF107" s="259">
        <f t="shared" si="102"/>
        <v>0</v>
      </c>
      <c r="CG107" s="132"/>
      <c r="CH107" s="132"/>
      <c r="CI107" s="132"/>
    </row>
    <row r="108" spans="1:87" s="24" customFormat="1" ht="12.75" hidden="1" customHeight="1" outlineLevel="1" x14ac:dyDescent="0.2">
      <c r="A108" s="108" t="s">
        <v>140</v>
      </c>
      <c r="B108" s="24" t="s">
        <v>145</v>
      </c>
      <c r="C108" s="24">
        <v>100</v>
      </c>
      <c r="D108" s="137"/>
      <c r="E108" s="138"/>
      <c r="F108" s="56"/>
      <c r="G108" s="135"/>
      <c r="H108" s="136"/>
      <c r="I108" s="139"/>
      <c r="J108" s="57"/>
      <c r="K108" s="134"/>
      <c r="L108" s="134"/>
      <c r="M108" s="134"/>
      <c r="N108" s="134"/>
      <c r="O108" s="114">
        <f t="shared" si="73"/>
        <v>0</v>
      </c>
      <c r="P108" s="113"/>
      <c r="Q108" s="113"/>
      <c r="R108" s="113"/>
      <c r="S108" s="113"/>
      <c r="T108" s="114">
        <f t="shared" si="74"/>
        <v>0</v>
      </c>
      <c r="U108" s="113">
        <f t="shared" si="75"/>
        <v>0</v>
      </c>
      <c r="V108" s="136"/>
      <c r="W108" s="116"/>
      <c r="X108" s="116"/>
      <c r="Y108" s="116"/>
      <c r="Z108" s="117">
        <f t="shared" si="76"/>
        <v>0</v>
      </c>
      <c r="AA108" s="118">
        <f t="shared" si="77"/>
        <v>0</v>
      </c>
      <c r="AB108" s="118"/>
      <c r="AC108" s="118"/>
      <c r="AD108" s="118"/>
      <c r="AE108" s="117">
        <f t="shared" si="78"/>
        <v>0</v>
      </c>
      <c r="AF108" s="118">
        <f t="shared" si="79"/>
        <v>0</v>
      </c>
      <c r="AG108" s="120"/>
      <c r="AH108" s="120"/>
      <c r="AI108" s="121"/>
      <c r="AJ108" s="117">
        <f t="shared" si="80"/>
        <v>0</v>
      </c>
      <c r="AK108" s="119">
        <f t="shared" si="81"/>
        <v>0</v>
      </c>
      <c r="AL108" s="53"/>
      <c r="AM108" s="53"/>
      <c r="AN108" s="53"/>
      <c r="AO108" s="54">
        <f t="shared" si="82"/>
        <v>0</v>
      </c>
      <c r="AP108" s="122">
        <f t="shared" si="83"/>
        <v>0</v>
      </c>
      <c r="AQ108" s="123">
        <f t="shared" si="84"/>
        <v>0</v>
      </c>
      <c r="AR108" s="123">
        <f t="shared" si="85"/>
        <v>0</v>
      </c>
      <c r="AS108" s="119"/>
      <c r="AT108" s="119"/>
      <c r="AU108" s="124"/>
      <c r="AV108" s="125">
        <f t="shared" si="86"/>
        <v>0</v>
      </c>
      <c r="AW108" s="119">
        <f t="shared" si="87"/>
        <v>0</v>
      </c>
      <c r="AX108" s="119"/>
      <c r="AY108" s="119"/>
      <c r="AZ108" s="122"/>
      <c r="BA108" s="126">
        <f t="shared" si="88"/>
        <v>0</v>
      </c>
      <c r="BB108" s="119">
        <f t="shared" si="89"/>
        <v>0</v>
      </c>
      <c r="BC108" s="119"/>
      <c r="BD108" s="120"/>
      <c r="BE108" s="127"/>
      <c r="BF108" s="126">
        <f t="shared" si="90"/>
        <v>0</v>
      </c>
      <c r="BG108" s="119">
        <f t="shared" si="91"/>
        <v>0</v>
      </c>
      <c r="BH108" s="120"/>
      <c r="BI108" s="120"/>
      <c r="BJ108" s="127"/>
      <c r="BK108" s="126">
        <f t="shared" si="92"/>
        <v>0</v>
      </c>
      <c r="BL108" s="119">
        <f t="shared" si="93"/>
        <v>0</v>
      </c>
      <c r="BM108" s="123">
        <f t="shared" si="94"/>
        <v>0</v>
      </c>
      <c r="BN108" s="123">
        <f t="shared" si="95"/>
        <v>0</v>
      </c>
      <c r="BO108" s="126">
        <f t="shared" si="96"/>
        <v>0</v>
      </c>
      <c r="BP108" s="128">
        <f t="shared" si="97"/>
        <v>0</v>
      </c>
      <c r="BQ108" s="22"/>
      <c r="BR108" s="129"/>
      <c r="BS108" s="130"/>
      <c r="BT108" s="257" t="str">
        <f t="shared" si="98"/>
        <v/>
      </c>
      <c r="BU108" s="257" t="str">
        <f t="shared" si="99"/>
        <v/>
      </c>
      <c r="BV108" s="257" t="str">
        <f t="shared" si="100"/>
        <v/>
      </c>
      <c r="BW108" s="257" t="str">
        <f t="shared" si="101"/>
        <v/>
      </c>
      <c r="BX108" s="258">
        <f t="shared" si="103"/>
        <v>0</v>
      </c>
      <c r="BY108" s="129"/>
      <c r="BZ108" s="130"/>
      <c r="CA108" s="329" t="str">
        <f t="shared" si="69"/>
        <v/>
      </c>
      <c r="CB108" s="329" t="str">
        <f t="shared" si="70"/>
        <v/>
      </c>
      <c r="CC108" s="329" t="str">
        <f t="shared" si="71"/>
        <v/>
      </c>
      <c r="CD108" s="329" t="str">
        <f t="shared" si="72"/>
        <v/>
      </c>
      <c r="CE108" s="258">
        <f t="shared" si="68"/>
        <v>0</v>
      </c>
      <c r="CF108" s="259">
        <f t="shared" si="102"/>
        <v>0</v>
      </c>
      <c r="CG108" s="132"/>
      <c r="CH108" s="132"/>
      <c r="CI108" s="132"/>
    </row>
    <row r="109" spans="1:87" s="24" customFormat="1" ht="12.75" hidden="1" customHeight="1" outlineLevel="1" x14ac:dyDescent="0.2">
      <c r="A109" s="108" t="s">
        <v>140</v>
      </c>
      <c r="B109" s="24" t="s">
        <v>145</v>
      </c>
      <c r="C109" s="24">
        <v>101</v>
      </c>
      <c r="D109" s="137"/>
      <c r="E109" s="138"/>
      <c r="F109" s="56"/>
      <c r="G109" s="135"/>
      <c r="H109" s="136"/>
      <c r="I109" s="139"/>
      <c r="J109" s="57"/>
      <c r="K109" s="134"/>
      <c r="L109" s="134"/>
      <c r="M109" s="134"/>
      <c r="N109" s="134"/>
      <c r="O109" s="114">
        <f t="shared" si="73"/>
        <v>0</v>
      </c>
      <c r="P109" s="113"/>
      <c r="Q109" s="113"/>
      <c r="R109" s="113"/>
      <c r="S109" s="113"/>
      <c r="T109" s="114">
        <f t="shared" si="74"/>
        <v>0</v>
      </c>
      <c r="U109" s="113">
        <f t="shared" si="75"/>
        <v>0</v>
      </c>
      <c r="V109" s="136"/>
      <c r="W109" s="116"/>
      <c r="X109" s="116"/>
      <c r="Y109" s="116"/>
      <c r="Z109" s="117">
        <f t="shared" si="76"/>
        <v>0</v>
      </c>
      <c r="AA109" s="118">
        <f t="shared" si="77"/>
        <v>0</v>
      </c>
      <c r="AB109" s="118"/>
      <c r="AC109" s="118"/>
      <c r="AD109" s="118"/>
      <c r="AE109" s="117">
        <f t="shared" si="78"/>
        <v>0</v>
      </c>
      <c r="AF109" s="118">
        <f t="shared" si="79"/>
        <v>0</v>
      </c>
      <c r="AG109" s="120"/>
      <c r="AH109" s="120"/>
      <c r="AI109" s="121"/>
      <c r="AJ109" s="117">
        <f t="shared" si="80"/>
        <v>0</v>
      </c>
      <c r="AK109" s="119">
        <f t="shared" si="81"/>
        <v>0</v>
      </c>
      <c r="AL109" s="53"/>
      <c r="AM109" s="53"/>
      <c r="AN109" s="53"/>
      <c r="AO109" s="54">
        <f t="shared" si="82"/>
        <v>0</v>
      </c>
      <c r="AP109" s="122">
        <f t="shared" si="83"/>
        <v>0</v>
      </c>
      <c r="AQ109" s="123">
        <f t="shared" si="84"/>
        <v>0</v>
      </c>
      <c r="AR109" s="123">
        <f t="shared" si="85"/>
        <v>0</v>
      </c>
      <c r="AS109" s="119"/>
      <c r="AT109" s="119"/>
      <c r="AU109" s="124"/>
      <c r="AV109" s="125">
        <f t="shared" si="86"/>
        <v>0</v>
      </c>
      <c r="AW109" s="119">
        <f t="shared" si="87"/>
        <v>0</v>
      </c>
      <c r="AX109" s="119"/>
      <c r="AY109" s="119"/>
      <c r="AZ109" s="122"/>
      <c r="BA109" s="126">
        <f t="shared" si="88"/>
        <v>0</v>
      </c>
      <c r="BB109" s="119">
        <f t="shared" si="89"/>
        <v>0</v>
      </c>
      <c r="BC109" s="119"/>
      <c r="BD109" s="120"/>
      <c r="BE109" s="127"/>
      <c r="BF109" s="126">
        <f t="shared" si="90"/>
        <v>0</v>
      </c>
      <c r="BG109" s="119">
        <f t="shared" si="91"/>
        <v>0</v>
      </c>
      <c r="BH109" s="120"/>
      <c r="BI109" s="120"/>
      <c r="BJ109" s="127"/>
      <c r="BK109" s="126">
        <f t="shared" si="92"/>
        <v>0</v>
      </c>
      <c r="BL109" s="119">
        <f t="shared" si="93"/>
        <v>0</v>
      </c>
      <c r="BM109" s="123">
        <f t="shared" si="94"/>
        <v>0</v>
      </c>
      <c r="BN109" s="123">
        <f t="shared" si="95"/>
        <v>0</v>
      </c>
      <c r="BO109" s="126">
        <f t="shared" si="96"/>
        <v>0</v>
      </c>
      <c r="BP109" s="128">
        <f t="shared" si="97"/>
        <v>0</v>
      </c>
      <c r="BQ109" s="22"/>
      <c r="BR109" s="129"/>
      <c r="BS109" s="130"/>
      <c r="BT109" s="257" t="str">
        <f t="shared" si="98"/>
        <v/>
      </c>
      <c r="BU109" s="257" t="str">
        <f t="shared" si="99"/>
        <v/>
      </c>
      <c r="BV109" s="257" t="str">
        <f t="shared" si="100"/>
        <v/>
      </c>
      <c r="BW109" s="257" t="str">
        <f t="shared" si="101"/>
        <v/>
      </c>
      <c r="BX109" s="258">
        <f t="shared" si="103"/>
        <v>0</v>
      </c>
      <c r="BY109" s="129"/>
      <c r="BZ109" s="130"/>
      <c r="CA109" s="329" t="str">
        <f t="shared" si="69"/>
        <v/>
      </c>
      <c r="CB109" s="329" t="str">
        <f t="shared" si="70"/>
        <v/>
      </c>
      <c r="CC109" s="329" t="str">
        <f t="shared" si="71"/>
        <v/>
      </c>
      <c r="CD109" s="329" t="str">
        <f t="shared" si="72"/>
        <v/>
      </c>
      <c r="CE109" s="258">
        <f t="shared" si="68"/>
        <v>0</v>
      </c>
      <c r="CF109" s="259">
        <f t="shared" si="102"/>
        <v>0</v>
      </c>
      <c r="CG109" s="132"/>
      <c r="CH109" s="132"/>
      <c r="CI109" s="132"/>
    </row>
    <row r="110" spans="1:87" s="24" customFormat="1" ht="12.75" hidden="1" customHeight="1" outlineLevel="1" x14ac:dyDescent="0.2">
      <c r="A110" s="108" t="s">
        <v>140</v>
      </c>
      <c r="B110" s="24" t="s">
        <v>145</v>
      </c>
      <c r="C110" s="24">
        <v>102</v>
      </c>
      <c r="D110" s="137"/>
      <c r="E110" s="138"/>
      <c r="F110" s="56"/>
      <c r="G110" s="133"/>
      <c r="H110" s="136"/>
      <c r="I110" s="139"/>
      <c r="J110" s="57"/>
      <c r="K110" s="134"/>
      <c r="L110" s="134"/>
      <c r="M110" s="134"/>
      <c r="N110" s="134"/>
      <c r="O110" s="114">
        <f t="shared" si="73"/>
        <v>0</v>
      </c>
      <c r="P110" s="113"/>
      <c r="Q110" s="113"/>
      <c r="R110" s="113"/>
      <c r="S110" s="113"/>
      <c r="T110" s="114">
        <f t="shared" si="74"/>
        <v>0</v>
      </c>
      <c r="U110" s="113">
        <f t="shared" si="75"/>
        <v>0</v>
      </c>
      <c r="V110" s="136"/>
      <c r="W110" s="116"/>
      <c r="X110" s="116"/>
      <c r="Y110" s="116"/>
      <c r="Z110" s="117">
        <f t="shared" si="76"/>
        <v>0</v>
      </c>
      <c r="AA110" s="118">
        <f t="shared" si="77"/>
        <v>0</v>
      </c>
      <c r="AB110" s="118"/>
      <c r="AC110" s="118"/>
      <c r="AD110" s="118"/>
      <c r="AE110" s="117">
        <f t="shared" si="78"/>
        <v>0</v>
      </c>
      <c r="AF110" s="118">
        <f t="shared" si="79"/>
        <v>0</v>
      </c>
      <c r="AG110" s="120"/>
      <c r="AH110" s="120"/>
      <c r="AI110" s="121"/>
      <c r="AJ110" s="117">
        <f t="shared" si="80"/>
        <v>0</v>
      </c>
      <c r="AK110" s="119">
        <f t="shared" si="81"/>
        <v>0</v>
      </c>
      <c r="AL110" s="53"/>
      <c r="AM110" s="53"/>
      <c r="AN110" s="53"/>
      <c r="AO110" s="54">
        <f t="shared" si="82"/>
        <v>0</v>
      </c>
      <c r="AP110" s="122">
        <f t="shared" si="83"/>
        <v>0</v>
      </c>
      <c r="AQ110" s="123">
        <f t="shared" si="84"/>
        <v>0</v>
      </c>
      <c r="AR110" s="123">
        <f t="shared" si="85"/>
        <v>0</v>
      </c>
      <c r="AS110" s="119"/>
      <c r="AT110" s="119"/>
      <c r="AU110" s="124"/>
      <c r="AV110" s="125">
        <f t="shared" si="86"/>
        <v>0</v>
      </c>
      <c r="AW110" s="119">
        <f t="shared" si="87"/>
        <v>0</v>
      </c>
      <c r="AX110" s="119"/>
      <c r="AY110" s="119"/>
      <c r="AZ110" s="122"/>
      <c r="BA110" s="126">
        <f t="shared" si="88"/>
        <v>0</v>
      </c>
      <c r="BB110" s="119">
        <f t="shared" si="89"/>
        <v>0</v>
      </c>
      <c r="BC110" s="119"/>
      <c r="BD110" s="120"/>
      <c r="BE110" s="127"/>
      <c r="BF110" s="126">
        <f t="shared" si="90"/>
        <v>0</v>
      </c>
      <c r="BG110" s="119">
        <f t="shared" si="91"/>
        <v>0</v>
      </c>
      <c r="BH110" s="120"/>
      <c r="BI110" s="120"/>
      <c r="BJ110" s="127"/>
      <c r="BK110" s="126">
        <f t="shared" si="92"/>
        <v>0</v>
      </c>
      <c r="BL110" s="119">
        <f t="shared" si="93"/>
        <v>0</v>
      </c>
      <c r="BM110" s="123">
        <f t="shared" si="94"/>
        <v>0</v>
      </c>
      <c r="BN110" s="123">
        <f t="shared" si="95"/>
        <v>0</v>
      </c>
      <c r="BO110" s="126">
        <f t="shared" si="96"/>
        <v>0</v>
      </c>
      <c r="BP110" s="128">
        <f t="shared" si="97"/>
        <v>0</v>
      </c>
      <c r="BQ110" s="22"/>
      <c r="BR110" s="129"/>
      <c r="BS110" s="130"/>
      <c r="BT110" s="257" t="str">
        <f t="shared" si="98"/>
        <v/>
      </c>
      <c r="BU110" s="257" t="str">
        <f t="shared" si="99"/>
        <v/>
      </c>
      <c r="BV110" s="257" t="str">
        <f t="shared" si="100"/>
        <v/>
      </c>
      <c r="BW110" s="257" t="str">
        <f t="shared" si="101"/>
        <v/>
      </c>
      <c r="BX110" s="258">
        <f t="shared" si="103"/>
        <v>0</v>
      </c>
      <c r="BY110" s="129"/>
      <c r="BZ110" s="130"/>
      <c r="CA110" s="329" t="str">
        <f t="shared" si="69"/>
        <v/>
      </c>
      <c r="CB110" s="329" t="str">
        <f t="shared" si="70"/>
        <v/>
      </c>
      <c r="CC110" s="329" t="str">
        <f t="shared" si="71"/>
        <v/>
      </c>
      <c r="CD110" s="329" t="str">
        <f t="shared" si="72"/>
        <v/>
      </c>
      <c r="CE110" s="258">
        <f t="shared" si="68"/>
        <v>0</v>
      </c>
      <c r="CF110" s="259">
        <f t="shared" si="102"/>
        <v>0</v>
      </c>
      <c r="CG110" s="132"/>
      <c r="CH110" s="132"/>
      <c r="CI110" s="132"/>
    </row>
    <row r="111" spans="1:87" s="24" customFormat="1" ht="12.75" hidden="1" customHeight="1" outlineLevel="1" x14ac:dyDescent="0.2">
      <c r="A111" s="108" t="s">
        <v>140</v>
      </c>
      <c r="B111" s="24" t="s">
        <v>145</v>
      </c>
      <c r="C111" s="24">
        <v>103</v>
      </c>
      <c r="D111" s="137"/>
      <c r="E111" s="138"/>
      <c r="F111" s="56"/>
      <c r="G111" s="135"/>
      <c r="H111" s="136"/>
      <c r="I111" s="139"/>
      <c r="J111" s="57"/>
      <c r="K111" s="134"/>
      <c r="L111" s="134"/>
      <c r="M111" s="134"/>
      <c r="N111" s="134"/>
      <c r="O111" s="114">
        <f t="shared" si="73"/>
        <v>0</v>
      </c>
      <c r="P111" s="113"/>
      <c r="Q111" s="113"/>
      <c r="R111" s="113"/>
      <c r="S111" s="113"/>
      <c r="T111" s="114">
        <f t="shared" si="74"/>
        <v>0</v>
      </c>
      <c r="U111" s="113">
        <f t="shared" si="75"/>
        <v>0</v>
      </c>
      <c r="V111" s="136"/>
      <c r="W111" s="116"/>
      <c r="X111" s="116"/>
      <c r="Y111" s="116"/>
      <c r="Z111" s="117">
        <f t="shared" si="76"/>
        <v>0</v>
      </c>
      <c r="AA111" s="118">
        <f t="shared" si="77"/>
        <v>0</v>
      </c>
      <c r="AB111" s="118"/>
      <c r="AC111" s="118"/>
      <c r="AD111" s="118"/>
      <c r="AE111" s="117">
        <f t="shared" si="78"/>
        <v>0</v>
      </c>
      <c r="AF111" s="118">
        <f t="shared" si="79"/>
        <v>0</v>
      </c>
      <c r="AG111" s="120"/>
      <c r="AH111" s="120"/>
      <c r="AI111" s="121"/>
      <c r="AJ111" s="117">
        <f t="shared" si="80"/>
        <v>0</v>
      </c>
      <c r="AK111" s="119">
        <f t="shared" si="81"/>
        <v>0</v>
      </c>
      <c r="AL111" s="53"/>
      <c r="AM111" s="53"/>
      <c r="AN111" s="53"/>
      <c r="AO111" s="54">
        <f t="shared" si="82"/>
        <v>0</v>
      </c>
      <c r="AP111" s="122">
        <f t="shared" si="83"/>
        <v>0</v>
      </c>
      <c r="AQ111" s="123">
        <f t="shared" si="84"/>
        <v>0</v>
      </c>
      <c r="AR111" s="123">
        <f t="shared" si="85"/>
        <v>0</v>
      </c>
      <c r="AS111" s="119"/>
      <c r="AT111" s="119"/>
      <c r="AU111" s="124"/>
      <c r="AV111" s="125">
        <f t="shared" si="86"/>
        <v>0</v>
      </c>
      <c r="AW111" s="119">
        <f t="shared" si="87"/>
        <v>0</v>
      </c>
      <c r="AX111" s="119"/>
      <c r="AY111" s="119"/>
      <c r="AZ111" s="122"/>
      <c r="BA111" s="126">
        <f t="shared" si="88"/>
        <v>0</v>
      </c>
      <c r="BB111" s="119">
        <f t="shared" si="89"/>
        <v>0</v>
      </c>
      <c r="BC111" s="119"/>
      <c r="BD111" s="120"/>
      <c r="BE111" s="127"/>
      <c r="BF111" s="126">
        <f t="shared" si="90"/>
        <v>0</v>
      </c>
      <c r="BG111" s="119">
        <f t="shared" si="91"/>
        <v>0</v>
      </c>
      <c r="BH111" s="120"/>
      <c r="BI111" s="120"/>
      <c r="BJ111" s="127"/>
      <c r="BK111" s="126">
        <f t="shared" si="92"/>
        <v>0</v>
      </c>
      <c r="BL111" s="119">
        <f t="shared" si="93"/>
        <v>0</v>
      </c>
      <c r="BM111" s="123">
        <f t="shared" si="94"/>
        <v>0</v>
      </c>
      <c r="BN111" s="123">
        <f t="shared" si="95"/>
        <v>0</v>
      </c>
      <c r="BO111" s="126">
        <f t="shared" si="96"/>
        <v>0</v>
      </c>
      <c r="BP111" s="128">
        <f t="shared" si="97"/>
        <v>0</v>
      </c>
      <c r="BQ111" s="22"/>
      <c r="BR111" s="129"/>
      <c r="BS111" s="130"/>
      <c r="BT111" s="257" t="str">
        <f t="shared" si="98"/>
        <v/>
      </c>
      <c r="BU111" s="257" t="str">
        <f t="shared" si="99"/>
        <v/>
      </c>
      <c r="BV111" s="257" t="str">
        <f t="shared" si="100"/>
        <v/>
      </c>
      <c r="BW111" s="257" t="str">
        <f t="shared" si="101"/>
        <v/>
      </c>
      <c r="BX111" s="258">
        <f t="shared" si="103"/>
        <v>0</v>
      </c>
      <c r="BY111" s="129"/>
      <c r="BZ111" s="130"/>
      <c r="CA111" s="329" t="str">
        <f t="shared" si="69"/>
        <v/>
      </c>
      <c r="CB111" s="329" t="str">
        <f t="shared" si="70"/>
        <v/>
      </c>
      <c r="CC111" s="329" t="str">
        <f t="shared" si="71"/>
        <v/>
      </c>
      <c r="CD111" s="329" t="str">
        <f t="shared" si="72"/>
        <v/>
      </c>
      <c r="CE111" s="258">
        <f t="shared" si="68"/>
        <v>0</v>
      </c>
      <c r="CF111" s="259">
        <f t="shared" si="102"/>
        <v>0</v>
      </c>
      <c r="CG111" s="132"/>
      <c r="CH111" s="132"/>
      <c r="CI111" s="132"/>
    </row>
    <row r="112" spans="1:87" s="24" customFormat="1" ht="12.75" hidden="1" customHeight="1" outlineLevel="1" x14ac:dyDescent="0.2">
      <c r="A112" s="108" t="s">
        <v>140</v>
      </c>
      <c r="B112" s="24" t="s">
        <v>145</v>
      </c>
      <c r="C112" s="24">
        <v>104</v>
      </c>
      <c r="D112" s="137"/>
      <c r="E112" s="138"/>
      <c r="F112" s="56"/>
      <c r="G112" s="135"/>
      <c r="H112" s="136"/>
      <c r="I112" s="139"/>
      <c r="J112" s="57"/>
      <c r="K112" s="134"/>
      <c r="L112" s="134"/>
      <c r="M112" s="134"/>
      <c r="N112" s="134"/>
      <c r="O112" s="114">
        <f t="shared" si="73"/>
        <v>0</v>
      </c>
      <c r="P112" s="113"/>
      <c r="Q112" s="113"/>
      <c r="R112" s="113"/>
      <c r="S112" s="113"/>
      <c r="T112" s="114">
        <f t="shared" si="74"/>
        <v>0</v>
      </c>
      <c r="U112" s="113">
        <f t="shared" si="75"/>
        <v>0</v>
      </c>
      <c r="V112" s="136"/>
      <c r="W112" s="116"/>
      <c r="X112" s="116"/>
      <c r="Y112" s="116"/>
      <c r="Z112" s="117">
        <f t="shared" si="76"/>
        <v>0</v>
      </c>
      <c r="AA112" s="118">
        <f t="shared" si="77"/>
        <v>0</v>
      </c>
      <c r="AB112" s="118"/>
      <c r="AC112" s="118"/>
      <c r="AD112" s="118"/>
      <c r="AE112" s="117">
        <f t="shared" si="78"/>
        <v>0</v>
      </c>
      <c r="AF112" s="118">
        <f t="shared" si="79"/>
        <v>0</v>
      </c>
      <c r="AG112" s="120"/>
      <c r="AH112" s="120"/>
      <c r="AI112" s="121"/>
      <c r="AJ112" s="117">
        <f t="shared" si="80"/>
        <v>0</v>
      </c>
      <c r="AK112" s="119">
        <f t="shared" si="81"/>
        <v>0</v>
      </c>
      <c r="AL112" s="53"/>
      <c r="AM112" s="53"/>
      <c r="AN112" s="53"/>
      <c r="AO112" s="54">
        <f t="shared" si="82"/>
        <v>0</v>
      </c>
      <c r="AP112" s="122">
        <f t="shared" si="83"/>
        <v>0</v>
      </c>
      <c r="AQ112" s="123">
        <f t="shared" si="84"/>
        <v>0</v>
      </c>
      <c r="AR112" s="123">
        <f t="shared" si="85"/>
        <v>0</v>
      </c>
      <c r="AS112" s="119"/>
      <c r="AT112" s="119"/>
      <c r="AU112" s="124"/>
      <c r="AV112" s="125">
        <f t="shared" si="86"/>
        <v>0</v>
      </c>
      <c r="AW112" s="119">
        <f t="shared" si="87"/>
        <v>0</v>
      </c>
      <c r="AX112" s="119"/>
      <c r="AY112" s="119"/>
      <c r="AZ112" s="122"/>
      <c r="BA112" s="126">
        <f t="shared" si="88"/>
        <v>0</v>
      </c>
      <c r="BB112" s="119">
        <f t="shared" si="89"/>
        <v>0</v>
      </c>
      <c r="BC112" s="119"/>
      <c r="BD112" s="120"/>
      <c r="BE112" s="127"/>
      <c r="BF112" s="126">
        <f t="shared" si="90"/>
        <v>0</v>
      </c>
      <c r="BG112" s="119">
        <f t="shared" si="91"/>
        <v>0</v>
      </c>
      <c r="BH112" s="120"/>
      <c r="BI112" s="120"/>
      <c r="BJ112" s="127"/>
      <c r="BK112" s="126">
        <f t="shared" si="92"/>
        <v>0</v>
      </c>
      <c r="BL112" s="119">
        <f t="shared" si="93"/>
        <v>0</v>
      </c>
      <c r="BM112" s="123">
        <f t="shared" si="94"/>
        <v>0</v>
      </c>
      <c r="BN112" s="123">
        <f t="shared" si="95"/>
        <v>0</v>
      </c>
      <c r="BO112" s="126">
        <f t="shared" si="96"/>
        <v>0</v>
      </c>
      <c r="BP112" s="128">
        <f t="shared" si="97"/>
        <v>0</v>
      </c>
      <c r="BQ112" s="22"/>
      <c r="BR112" s="129"/>
      <c r="BS112" s="130"/>
      <c r="BT112" s="257" t="str">
        <f t="shared" si="98"/>
        <v/>
      </c>
      <c r="BU112" s="257" t="str">
        <f t="shared" si="99"/>
        <v/>
      </c>
      <c r="BV112" s="257" t="str">
        <f t="shared" si="100"/>
        <v/>
      </c>
      <c r="BW112" s="257" t="str">
        <f t="shared" si="101"/>
        <v/>
      </c>
      <c r="BX112" s="258">
        <f t="shared" si="103"/>
        <v>0</v>
      </c>
      <c r="BY112" s="129"/>
      <c r="BZ112" s="130"/>
      <c r="CA112" s="329" t="str">
        <f t="shared" si="69"/>
        <v/>
      </c>
      <c r="CB112" s="329" t="str">
        <f t="shared" si="70"/>
        <v/>
      </c>
      <c r="CC112" s="329" t="str">
        <f t="shared" si="71"/>
        <v/>
      </c>
      <c r="CD112" s="329" t="str">
        <f t="shared" si="72"/>
        <v/>
      </c>
      <c r="CE112" s="258">
        <f t="shared" si="68"/>
        <v>0</v>
      </c>
      <c r="CF112" s="259">
        <f t="shared" si="102"/>
        <v>0</v>
      </c>
      <c r="CG112" s="132"/>
      <c r="CH112" s="132"/>
      <c r="CI112" s="132"/>
    </row>
    <row r="113" spans="1:87" s="24" customFormat="1" ht="12.75" hidden="1" customHeight="1" outlineLevel="1" x14ac:dyDescent="0.2">
      <c r="A113" s="108" t="s">
        <v>140</v>
      </c>
      <c r="B113" s="24" t="s">
        <v>145</v>
      </c>
      <c r="C113" s="24">
        <v>105</v>
      </c>
      <c r="D113" s="137"/>
      <c r="E113" s="138"/>
      <c r="F113" s="56"/>
      <c r="G113" s="135"/>
      <c r="H113" s="136"/>
      <c r="I113" s="139"/>
      <c r="J113" s="57"/>
      <c r="K113" s="134"/>
      <c r="L113" s="134"/>
      <c r="M113" s="134"/>
      <c r="N113" s="134"/>
      <c r="O113" s="114">
        <f t="shared" si="73"/>
        <v>0</v>
      </c>
      <c r="P113" s="113"/>
      <c r="Q113" s="113"/>
      <c r="R113" s="113"/>
      <c r="S113" s="113"/>
      <c r="T113" s="114">
        <f t="shared" si="74"/>
        <v>0</v>
      </c>
      <c r="U113" s="113">
        <f t="shared" si="75"/>
        <v>0</v>
      </c>
      <c r="V113" s="136"/>
      <c r="W113" s="116"/>
      <c r="X113" s="116"/>
      <c r="Y113" s="116"/>
      <c r="Z113" s="117">
        <f t="shared" si="76"/>
        <v>0</v>
      </c>
      <c r="AA113" s="118">
        <f t="shared" si="77"/>
        <v>0</v>
      </c>
      <c r="AB113" s="118"/>
      <c r="AC113" s="118"/>
      <c r="AD113" s="118"/>
      <c r="AE113" s="117">
        <f t="shared" si="78"/>
        <v>0</v>
      </c>
      <c r="AF113" s="118">
        <f t="shared" si="79"/>
        <v>0</v>
      </c>
      <c r="AG113" s="120"/>
      <c r="AH113" s="120"/>
      <c r="AI113" s="121"/>
      <c r="AJ113" s="117">
        <f t="shared" si="80"/>
        <v>0</v>
      </c>
      <c r="AK113" s="119">
        <f t="shared" si="81"/>
        <v>0</v>
      </c>
      <c r="AL113" s="53"/>
      <c r="AM113" s="53"/>
      <c r="AN113" s="53"/>
      <c r="AO113" s="54">
        <f t="shared" si="82"/>
        <v>0</v>
      </c>
      <c r="AP113" s="122">
        <f t="shared" si="83"/>
        <v>0</v>
      </c>
      <c r="AQ113" s="123">
        <f t="shared" si="84"/>
        <v>0</v>
      </c>
      <c r="AR113" s="123">
        <f t="shared" si="85"/>
        <v>0</v>
      </c>
      <c r="AS113" s="119"/>
      <c r="AT113" s="119"/>
      <c r="AU113" s="124"/>
      <c r="AV113" s="125">
        <f t="shared" si="86"/>
        <v>0</v>
      </c>
      <c r="AW113" s="119">
        <f t="shared" si="87"/>
        <v>0</v>
      </c>
      <c r="AX113" s="119"/>
      <c r="AY113" s="119"/>
      <c r="AZ113" s="122"/>
      <c r="BA113" s="126">
        <f t="shared" si="88"/>
        <v>0</v>
      </c>
      <c r="BB113" s="119">
        <f t="shared" si="89"/>
        <v>0</v>
      </c>
      <c r="BC113" s="119"/>
      <c r="BD113" s="120"/>
      <c r="BE113" s="127"/>
      <c r="BF113" s="126">
        <f t="shared" si="90"/>
        <v>0</v>
      </c>
      <c r="BG113" s="119">
        <f t="shared" si="91"/>
        <v>0</v>
      </c>
      <c r="BH113" s="120"/>
      <c r="BI113" s="120"/>
      <c r="BJ113" s="127"/>
      <c r="BK113" s="126">
        <f t="shared" si="92"/>
        <v>0</v>
      </c>
      <c r="BL113" s="119">
        <f t="shared" si="93"/>
        <v>0</v>
      </c>
      <c r="BM113" s="123">
        <f t="shared" si="94"/>
        <v>0</v>
      </c>
      <c r="BN113" s="123">
        <f t="shared" si="95"/>
        <v>0</v>
      </c>
      <c r="BO113" s="126">
        <f t="shared" si="96"/>
        <v>0</v>
      </c>
      <c r="BP113" s="128">
        <f t="shared" si="97"/>
        <v>0</v>
      </c>
      <c r="BQ113" s="22"/>
      <c r="BR113" s="129"/>
      <c r="BS113" s="130"/>
      <c r="BT113" s="257" t="str">
        <f t="shared" si="98"/>
        <v/>
      </c>
      <c r="BU113" s="257" t="str">
        <f t="shared" si="99"/>
        <v/>
      </c>
      <c r="BV113" s="257" t="str">
        <f t="shared" si="100"/>
        <v/>
      </c>
      <c r="BW113" s="257" t="str">
        <f t="shared" si="101"/>
        <v/>
      </c>
      <c r="BX113" s="258">
        <f t="shared" si="103"/>
        <v>0</v>
      </c>
      <c r="BY113" s="129"/>
      <c r="BZ113" s="130"/>
      <c r="CA113" s="329" t="str">
        <f t="shared" si="69"/>
        <v/>
      </c>
      <c r="CB113" s="329" t="str">
        <f t="shared" si="70"/>
        <v/>
      </c>
      <c r="CC113" s="329" t="str">
        <f t="shared" si="71"/>
        <v/>
      </c>
      <c r="CD113" s="329" t="str">
        <f t="shared" si="72"/>
        <v/>
      </c>
      <c r="CE113" s="258">
        <f t="shared" ref="CE113:CE176" si="104">SUM(CA113:CD113)</f>
        <v>0</v>
      </c>
      <c r="CF113" s="259">
        <f t="shared" si="102"/>
        <v>0</v>
      </c>
      <c r="CG113" s="132"/>
      <c r="CH113" s="132"/>
      <c r="CI113" s="132"/>
    </row>
    <row r="114" spans="1:87" s="24" customFormat="1" ht="12.75" hidden="1" customHeight="1" outlineLevel="1" x14ac:dyDescent="0.2">
      <c r="A114" s="108" t="s">
        <v>140</v>
      </c>
      <c r="B114" s="24" t="s">
        <v>145</v>
      </c>
      <c r="C114" s="24">
        <v>106</v>
      </c>
      <c r="D114" s="137"/>
      <c r="E114" s="138"/>
      <c r="F114" s="56"/>
      <c r="G114" s="135"/>
      <c r="H114" s="136"/>
      <c r="I114" s="139"/>
      <c r="J114" s="57"/>
      <c r="K114" s="134"/>
      <c r="L114" s="134"/>
      <c r="M114" s="134"/>
      <c r="N114" s="134"/>
      <c r="O114" s="114">
        <f t="shared" si="73"/>
        <v>0</v>
      </c>
      <c r="P114" s="113"/>
      <c r="Q114" s="113"/>
      <c r="R114" s="113"/>
      <c r="S114" s="113"/>
      <c r="T114" s="114">
        <f t="shared" si="74"/>
        <v>0</v>
      </c>
      <c r="U114" s="113">
        <f t="shared" si="75"/>
        <v>0</v>
      </c>
      <c r="V114" s="136"/>
      <c r="W114" s="116"/>
      <c r="X114" s="116"/>
      <c r="Y114" s="116"/>
      <c r="Z114" s="117">
        <f t="shared" si="76"/>
        <v>0</v>
      </c>
      <c r="AA114" s="118">
        <f t="shared" si="77"/>
        <v>0</v>
      </c>
      <c r="AB114" s="118"/>
      <c r="AC114" s="118"/>
      <c r="AD114" s="118"/>
      <c r="AE114" s="117">
        <f t="shared" si="78"/>
        <v>0</v>
      </c>
      <c r="AF114" s="118">
        <f t="shared" si="79"/>
        <v>0</v>
      </c>
      <c r="AG114" s="120"/>
      <c r="AH114" s="120"/>
      <c r="AI114" s="121"/>
      <c r="AJ114" s="117">
        <f t="shared" si="80"/>
        <v>0</v>
      </c>
      <c r="AK114" s="119">
        <f t="shared" si="81"/>
        <v>0</v>
      </c>
      <c r="AL114" s="53"/>
      <c r="AM114" s="53"/>
      <c r="AN114" s="53"/>
      <c r="AO114" s="54">
        <f t="shared" si="82"/>
        <v>0</v>
      </c>
      <c r="AP114" s="122">
        <f t="shared" si="83"/>
        <v>0</v>
      </c>
      <c r="AQ114" s="123">
        <f t="shared" si="84"/>
        <v>0</v>
      </c>
      <c r="AR114" s="123">
        <f t="shared" si="85"/>
        <v>0</v>
      </c>
      <c r="AS114" s="119"/>
      <c r="AT114" s="119"/>
      <c r="AU114" s="124"/>
      <c r="AV114" s="125">
        <f t="shared" si="86"/>
        <v>0</v>
      </c>
      <c r="AW114" s="119">
        <f t="shared" si="87"/>
        <v>0</v>
      </c>
      <c r="AX114" s="119"/>
      <c r="AY114" s="119"/>
      <c r="AZ114" s="122"/>
      <c r="BA114" s="126">
        <f t="shared" si="88"/>
        <v>0</v>
      </c>
      <c r="BB114" s="119">
        <f t="shared" si="89"/>
        <v>0</v>
      </c>
      <c r="BC114" s="119"/>
      <c r="BD114" s="120"/>
      <c r="BE114" s="127"/>
      <c r="BF114" s="126">
        <f t="shared" si="90"/>
        <v>0</v>
      </c>
      <c r="BG114" s="119">
        <f t="shared" si="91"/>
        <v>0</v>
      </c>
      <c r="BH114" s="120"/>
      <c r="BI114" s="120"/>
      <c r="BJ114" s="127"/>
      <c r="BK114" s="126">
        <f t="shared" si="92"/>
        <v>0</v>
      </c>
      <c r="BL114" s="119">
        <f t="shared" si="93"/>
        <v>0</v>
      </c>
      <c r="BM114" s="123">
        <f t="shared" si="94"/>
        <v>0</v>
      </c>
      <c r="BN114" s="123">
        <f t="shared" si="95"/>
        <v>0</v>
      </c>
      <c r="BO114" s="126">
        <f t="shared" si="96"/>
        <v>0</v>
      </c>
      <c r="BP114" s="128">
        <f t="shared" si="97"/>
        <v>0</v>
      </c>
      <c r="BQ114" s="22"/>
      <c r="BR114" s="129"/>
      <c r="BS114" s="130"/>
      <c r="BT114" s="257" t="str">
        <f t="shared" si="98"/>
        <v/>
      </c>
      <c r="BU114" s="257" t="str">
        <f t="shared" si="99"/>
        <v/>
      </c>
      <c r="BV114" s="257" t="str">
        <f t="shared" si="100"/>
        <v/>
      </c>
      <c r="BW114" s="257" t="str">
        <f t="shared" si="101"/>
        <v/>
      </c>
      <c r="BX114" s="258">
        <f t="shared" si="103"/>
        <v>0</v>
      </c>
      <c r="BY114" s="129"/>
      <c r="BZ114" s="130"/>
      <c r="CA114" s="329" t="str">
        <f t="shared" si="69"/>
        <v/>
      </c>
      <c r="CB114" s="329" t="str">
        <f t="shared" si="70"/>
        <v/>
      </c>
      <c r="CC114" s="329" t="str">
        <f t="shared" si="71"/>
        <v/>
      </c>
      <c r="CD114" s="329" t="str">
        <f t="shared" si="72"/>
        <v/>
      </c>
      <c r="CE114" s="258">
        <f t="shared" si="104"/>
        <v>0</v>
      </c>
      <c r="CF114" s="259">
        <f t="shared" si="102"/>
        <v>0</v>
      </c>
      <c r="CG114" s="132"/>
      <c r="CH114" s="132"/>
      <c r="CI114" s="132"/>
    </row>
    <row r="115" spans="1:87" s="24" customFormat="1" ht="12.75" hidden="1" customHeight="1" outlineLevel="1" x14ac:dyDescent="0.2">
      <c r="A115" s="108" t="s">
        <v>140</v>
      </c>
      <c r="B115" s="24" t="s">
        <v>145</v>
      </c>
      <c r="C115" s="24">
        <v>107</v>
      </c>
      <c r="D115" s="137"/>
      <c r="E115" s="138"/>
      <c r="F115" s="56"/>
      <c r="G115" s="135"/>
      <c r="H115" s="136"/>
      <c r="I115" s="139"/>
      <c r="J115" s="57"/>
      <c r="K115" s="134"/>
      <c r="L115" s="134"/>
      <c r="M115" s="134"/>
      <c r="N115" s="134"/>
      <c r="O115" s="114">
        <f t="shared" si="73"/>
        <v>0</v>
      </c>
      <c r="P115" s="113"/>
      <c r="Q115" s="113"/>
      <c r="R115" s="113"/>
      <c r="S115" s="113"/>
      <c r="T115" s="114">
        <f t="shared" si="74"/>
        <v>0</v>
      </c>
      <c r="U115" s="113">
        <f t="shared" si="75"/>
        <v>0</v>
      </c>
      <c r="V115" s="136"/>
      <c r="W115" s="116"/>
      <c r="X115" s="116"/>
      <c r="Y115" s="116"/>
      <c r="Z115" s="117">
        <f t="shared" si="76"/>
        <v>0</v>
      </c>
      <c r="AA115" s="118">
        <f t="shared" si="77"/>
        <v>0</v>
      </c>
      <c r="AB115" s="118"/>
      <c r="AC115" s="118"/>
      <c r="AD115" s="118"/>
      <c r="AE115" s="117">
        <f t="shared" si="78"/>
        <v>0</v>
      </c>
      <c r="AF115" s="118">
        <f t="shared" si="79"/>
        <v>0</v>
      </c>
      <c r="AG115" s="120"/>
      <c r="AH115" s="120"/>
      <c r="AI115" s="121"/>
      <c r="AJ115" s="117">
        <f t="shared" si="80"/>
        <v>0</v>
      </c>
      <c r="AK115" s="119">
        <f t="shared" si="81"/>
        <v>0</v>
      </c>
      <c r="AL115" s="53"/>
      <c r="AM115" s="53"/>
      <c r="AN115" s="53"/>
      <c r="AO115" s="54">
        <f t="shared" si="82"/>
        <v>0</v>
      </c>
      <c r="AP115" s="122">
        <f t="shared" si="83"/>
        <v>0</v>
      </c>
      <c r="AQ115" s="123">
        <f t="shared" si="84"/>
        <v>0</v>
      </c>
      <c r="AR115" s="123">
        <f t="shared" si="85"/>
        <v>0</v>
      </c>
      <c r="AS115" s="119"/>
      <c r="AT115" s="119"/>
      <c r="AU115" s="124"/>
      <c r="AV115" s="125">
        <f t="shared" si="86"/>
        <v>0</v>
      </c>
      <c r="AW115" s="119">
        <f t="shared" si="87"/>
        <v>0</v>
      </c>
      <c r="AX115" s="119"/>
      <c r="AY115" s="119"/>
      <c r="AZ115" s="122"/>
      <c r="BA115" s="126">
        <f t="shared" si="88"/>
        <v>0</v>
      </c>
      <c r="BB115" s="119">
        <f t="shared" si="89"/>
        <v>0</v>
      </c>
      <c r="BC115" s="119"/>
      <c r="BD115" s="120"/>
      <c r="BE115" s="127"/>
      <c r="BF115" s="126">
        <f t="shared" si="90"/>
        <v>0</v>
      </c>
      <c r="BG115" s="119">
        <f t="shared" si="91"/>
        <v>0</v>
      </c>
      <c r="BH115" s="120"/>
      <c r="BI115" s="120"/>
      <c r="BJ115" s="127"/>
      <c r="BK115" s="126">
        <f t="shared" si="92"/>
        <v>0</v>
      </c>
      <c r="BL115" s="119">
        <f t="shared" si="93"/>
        <v>0</v>
      </c>
      <c r="BM115" s="123">
        <f t="shared" si="94"/>
        <v>0</v>
      </c>
      <c r="BN115" s="123">
        <f t="shared" si="95"/>
        <v>0</v>
      </c>
      <c r="BO115" s="126">
        <f t="shared" si="96"/>
        <v>0</v>
      </c>
      <c r="BP115" s="128">
        <f t="shared" si="97"/>
        <v>0</v>
      </c>
      <c r="BQ115" s="22"/>
      <c r="BR115" s="129"/>
      <c r="BS115" s="130"/>
      <c r="BT115" s="257" t="str">
        <f t="shared" si="98"/>
        <v/>
      </c>
      <c r="BU115" s="257" t="str">
        <f t="shared" si="99"/>
        <v/>
      </c>
      <c r="BV115" s="257" t="str">
        <f t="shared" si="100"/>
        <v/>
      </c>
      <c r="BW115" s="257" t="str">
        <f t="shared" si="101"/>
        <v/>
      </c>
      <c r="BX115" s="258">
        <f t="shared" si="103"/>
        <v>0</v>
      </c>
      <c r="BY115" s="129"/>
      <c r="BZ115" s="130"/>
      <c r="CA115" s="329" t="str">
        <f t="shared" si="69"/>
        <v/>
      </c>
      <c r="CB115" s="329" t="str">
        <f t="shared" si="70"/>
        <v/>
      </c>
      <c r="CC115" s="329" t="str">
        <f t="shared" si="71"/>
        <v/>
      </c>
      <c r="CD115" s="329" t="str">
        <f t="shared" si="72"/>
        <v/>
      </c>
      <c r="CE115" s="258">
        <f t="shared" si="104"/>
        <v>0</v>
      </c>
      <c r="CF115" s="259">
        <f t="shared" si="102"/>
        <v>0</v>
      </c>
      <c r="CG115" s="132"/>
      <c r="CH115" s="132"/>
      <c r="CI115" s="132"/>
    </row>
    <row r="116" spans="1:87" s="24" customFormat="1" ht="12.75" hidden="1" customHeight="1" outlineLevel="1" x14ac:dyDescent="0.2">
      <c r="A116" s="108" t="s">
        <v>140</v>
      </c>
      <c r="B116" s="24" t="s">
        <v>145</v>
      </c>
      <c r="C116" s="24">
        <v>108</v>
      </c>
      <c r="D116" s="137"/>
      <c r="E116" s="138"/>
      <c r="F116" s="56"/>
      <c r="G116" s="135"/>
      <c r="H116" s="136"/>
      <c r="I116" s="139"/>
      <c r="J116" s="57"/>
      <c r="K116" s="134"/>
      <c r="L116" s="134"/>
      <c r="M116" s="134"/>
      <c r="N116" s="134"/>
      <c r="O116" s="114">
        <f t="shared" si="73"/>
        <v>0</v>
      </c>
      <c r="P116" s="113"/>
      <c r="Q116" s="113"/>
      <c r="R116" s="113"/>
      <c r="S116" s="113"/>
      <c r="T116" s="114">
        <f t="shared" si="74"/>
        <v>0</v>
      </c>
      <c r="U116" s="113">
        <f t="shared" si="75"/>
        <v>0</v>
      </c>
      <c r="V116" s="136"/>
      <c r="W116" s="116"/>
      <c r="X116" s="116"/>
      <c r="Y116" s="116"/>
      <c r="Z116" s="117">
        <f t="shared" si="76"/>
        <v>0</v>
      </c>
      <c r="AA116" s="118">
        <f t="shared" si="77"/>
        <v>0</v>
      </c>
      <c r="AB116" s="118"/>
      <c r="AC116" s="118"/>
      <c r="AD116" s="118"/>
      <c r="AE116" s="117">
        <f t="shared" si="78"/>
        <v>0</v>
      </c>
      <c r="AF116" s="118">
        <f t="shared" si="79"/>
        <v>0</v>
      </c>
      <c r="AG116" s="120"/>
      <c r="AH116" s="120"/>
      <c r="AI116" s="121"/>
      <c r="AJ116" s="117">
        <f t="shared" si="80"/>
        <v>0</v>
      </c>
      <c r="AK116" s="119">
        <f t="shared" si="81"/>
        <v>0</v>
      </c>
      <c r="AL116" s="53"/>
      <c r="AM116" s="53"/>
      <c r="AN116" s="53"/>
      <c r="AO116" s="54">
        <f t="shared" si="82"/>
        <v>0</v>
      </c>
      <c r="AP116" s="122">
        <f t="shared" si="83"/>
        <v>0</v>
      </c>
      <c r="AQ116" s="123">
        <f t="shared" si="84"/>
        <v>0</v>
      </c>
      <c r="AR116" s="123">
        <f t="shared" si="85"/>
        <v>0</v>
      </c>
      <c r="AS116" s="119"/>
      <c r="AT116" s="119"/>
      <c r="AU116" s="124"/>
      <c r="AV116" s="125">
        <f t="shared" si="86"/>
        <v>0</v>
      </c>
      <c r="AW116" s="119">
        <f t="shared" si="87"/>
        <v>0</v>
      </c>
      <c r="AX116" s="119"/>
      <c r="AY116" s="119"/>
      <c r="AZ116" s="122"/>
      <c r="BA116" s="126">
        <f t="shared" si="88"/>
        <v>0</v>
      </c>
      <c r="BB116" s="119">
        <f t="shared" si="89"/>
        <v>0</v>
      </c>
      <c r="BC116" s="119"/>
      <c r="BD116" s="120"/>
      <c r="BE116" s="127"/>
      <c r="BF116" s="126">
        <f t="shared" si="90"/>
        <v>0</v>
      </c>
      <c r="BG116" s="119">
        <f t="shared" si="91"/>
        <v>0</v>
      </c>
      <c r="BH116" s="120"/>
      <c r="BI116" s="120"/>
      <c r="BJ116" s="127"/>
      <c r="BK116" s="126">
        <f t="shared" si="92"/>
        <v>0</v>
      </c>
      <c r="BL116" s="119">
        <f t="shared" si="93"/>
        <v>0</v>
      </c>
      <c r="BM116" s="123">
        <f t="shared" si="94"/>
        <v>0</v>
      </c>
      <c r="BN116" s="123">
        <f t="shared" si="95"/>
        <v>0</v>
      </c>
      <c r="BO116" s="126">
        <f t="shared" si="96"/>
        <v>0</v>
      </c>
      <c r="BP116" s="128">
        <f t="shared" si="97"/>
        <v>0</v>
      </c>
      <c r="BQ116" s="22"/>
      <c r="BR116" s="129"/>
      <c r="BS116" s="130"/>
      <c r="BT116" s="257" t="str">
        <f t="shared" si="98"/>
        <v/>
      </c>
      <c r="BU116" s="257" t="str">
        <f t="shared" si="99"/>
        <v/>
      </c>
      <c r="BV116" s="257" t="str">
        <f t="shared" si="100"/>
        <v/>
      </c>
      <c r="BW116" s="257" t="str">
        <f t="shared" si="101"/>
        <v/>
      </c>
      <c r="BX116" s="258">
        <f t="shared" si="103"/>
        <v>0</v>
      </c>
      <c r="BY116" s="129"/>
      <c r="BZ116" s="130"/>
      <c r="CA116" s="329" t="str">
        <f t="shared" si="69"/>
        <v/>
      </c>
      <c r="CB116" s="329" t="str">
        <f t="shared" si="70"/>
        <v/>
      </c>
      <c r="CC116" s="329" t="str">
        <f t="shared" si="71"/>
        <v/>
      </c>
      <c r="CD116" s="329" t="str">
        <f t="shared" si="72"/>
        <v/>
      </c>
      <c r="CE116" s="258">
        <f t="shared" si="104"/>
        <v>0</v>
      </c>
      <c r="CF116" s="259">
        <f t="shared" si="102"/>
        <v>0</v>
      </c>
      <c r="CG116" s="132"/>
      <c r="CH116" s="132"/>
      <c r="CI116" s="132"/>
    </row>
    <row r="117" spans="1:87" s="24" customFormat="1" ht="12.75" hidden="1" customHeight="1" outlineLevel="1" x14ac:dyDescent="0.2">
      <c r="A117" s="108" t="s">
        <v>140</v>
      </c>
      <c r="B117" s="24" t="s">
        <v>145</v>
      </c>
      <c r="C117" s="24">
        <v>109</v>
      </c>
      <c r="D117" s="137"/>
      <c r="E117" s="138"/>
      <c r="F117" s="56"/>
      <c r="G117" s="135"/>
      <c r="H117" s="136"/>
      <c r="I117" s="139"/>
      <c r="J117" s="57"/>
      <c r="K117" s="134"/>
      <c r="L117" s="134"/>
      <c r="M117" s="134"/>
      <c r="N117" s="134"/>
      <c r="O117" s="114">
        <f t="shared" si="73"/>
        <v>0</v>
      </c>
      <c r="P117" s="113"/>
      <c r="Q117" s="113"/>
      <c r="R117" s="113"/>
      <c r="S117" s="113"/>
      <c r="T117" s="114">
        <f t="shared" si="74"/>
        <v>0</v>
      </c>
      <c r="U117" s="113">
        <f t="shared" si="75"/>
        <v>0</v>
      </c>
      <c r="V117" s="136"/>
      <c r="W117" s="116"/>
      <c r="X117" s="116"/>
      <c r="Y117" s="116"/>
      <c r="Z117" s="117">
        <f t="shared" si="76"/>
        <v>0</v>
      </c>
      <c r="AA117" s="118">
        <f t="shared" si="77"/>
        <v>0</v>
      </c>
      <c r="AB117" s="118"/>
      <c r="AC117" s="118"/>
      <c r="AD117" s="118"/>
      <c r="AE117" s="117">
        <f t="shared" si="78"/>
        <v>0</v>
      </c>
      <c r="AF117" s="118">
        <f t="shared" si="79"/>
        <v>0</v>
      </c>
      <c r="AG117" s="120"/>
      <c r="AH117" s="120"/>
      <c r="AI117" s="121"/>
      <c r="AJ117" s="117">
        <f t="shared" si="80"/>
        <v>0</v>
      </c>
      <c r="AK117" s="119">
        <f t="shared" si="81"/>
        <v>0</v>
      </c>
      <c r="AL117" s="53"/>
      <c r="AM117" s="53"/>
      <c r="AN117" s="53"/>
      <c r="AO117" s="54">
        <f t="shared" si="82"/>
        <v>0</v>
      </c>
      <c r="AP117" s="122">
        <f t="shared" si="83"/>
        <v>0</v>
      </c>
      <c r="AQ117" s="123">
        <f t="shared" si="84"/>
        <v>0</v>
      </c>
      <c r="AR117" s="123">
        <f t="shared" si="85"/>
        <v>0</v>
      </c>
      <c r="AS117" s="119"/>
      <c r="AT117" s="119"/>
      <c r="AU117" s="124"/>
      <c r="AV117" s="125">
        <f t="shared" si="86"/>
        <v>0</v>
      </c>
      <c r="AW117" s="119">
        <f t="shared" si="87"/>
        <v>0</v>
      </c>
      <c r="AX117" s="119"/>
      <c r="AY117" s="119"/>
      <c r="AZ117" s="122"/>
      <c r="BA117" s="126">
        <f t="shared" si="88"/>
        <v>0</v>
      </c>
      <c r="BB117" s="119">
        <f t="shared" si="89"/>
        <v>0</v>
      </c>
      <c r="BC117" s="119"/>
      <c r="BD117" s="120"/>
      <c r="BE117" s="127"/>
      <c r="BF117" s="126">
        <f t="shared" si="90"/>
        <v>0</v>
      </c>
      <c r="BG117" s="119">
        <f t="shared" si="91"/>
        <v>0</v>
      </c>
      <c r="BH117" s="120"/>
      <c r="BI117" s="120"/>
      <c r="BJ117" s="127"/>
      <c r="BK117" s="126">
        <f t="shared" si="92"/>
        <v>0</v>
      </c>
      <c r="BL117" s="119">
        <f t="shared" si="93"/>
        <v>0</v>
      </c>
      <c r="BM117" s="123">
        <f t="shared" si="94"/>
        <v>0</v>
      </c>
      <c r="BN117" s="123">
        <f t="shared" si="95"/>
        <v>0</v>
      </c>
      <c r="BO117" s="126">
        <f t="shared" si="96"/>
        <v>0</v>
      </c>
      <c r="BP117" s="128">
        <f t="shared" si="97"/>
        <v>0</v>
      </c>
      <c r="BQ117" s="22"/>
      <c r="BR117" s="129"/>
      <c r="BS117" s="130"/>
      <c r="BT117" s="257" t="str">
        <f t="shared" si="98"/>
        <v/>
      </c>
      <c r="BU117" s="257" t="str">
        <f t="shared" si="99"/>
        <v/>
      </c>
      <c r="BV117" s="257" t="str">
        <f t="shared" si="100"/>
        <v/>
      </c>
      <c r="BW117" s="257" t="str">
        <f t="shared" si="101"/>
        <v/>
      </c>
      <c r="BX117" s="258">
        <f t="shared" si="103"/>
        <v>0</v>
      </c>
      <c r="BY117" s="129"/>
      <c r="BZ117" s="130"/>
      <c r="CA117" s="329" t="str">
        <f t="shared" si="69"/>
        <v/>
      </c>
      <c r="CB117" s="329" t="str">
        <f t="shared" si="70"/>
        <v/>
      </c>
      <c r="CC117" s="329" t="str">
        <f t="shared" si="71"/>
        <v/>
      </c>
      <c r="CD117" s="329" t="str">
        <f t="shared" si="72"/>
        <v/>
      </c>
      <c r="CE117" s="258">
        <f t="shared" si="104"/>
        <v>0</v>
      </c>
      <c r="CF117" s="259">
        <f t="shared" si="102"/>
        <v>0</v>
      </c>
      <c r="CG117" s="132"/>
      <c r="CH117" s="132"/>
      <c r="CI117" s="132"/>
    </row>
    <row r="118" spans="1:87" s="24" customFormat="1" ht="12.75" hidden="1" customHeight="1" outlineLevel="1" x14ac:dyDescent="0.2">
      <c r="A118" s="108" t="s">
        <v>140</v>
      </c>
      <c r="B118" s="24" t="s">
        <v>145</v>
      </c>
      <c r="C118" s="24">
        <v>110</v>
      </c>
      <c r="D118" s="137"/>
      <c r="E118" s="138"/>
      <c r="F118" s="56"/>
      <c r="G118" s="135"/>
      <c r="H118" s="136"/>
      <c r="I118" s="139"/>
      <c r="J118" s="57"/>
      <c r="K118" s="134"/>
      <c r="L118" s="134"/>
      <c r="M118" s="134"/>
      <c r="N118" s="134"/>
      <c r="O118" s="114">
        <f t="shared" si="73"/>
        <v>0</v>
      </c>
      <c r="P118" s="113"/>
      <c r="Q118" s="113"/>
      <c r="R118" s="113"/>
      <c r="S118" s="113"/>
      <c r="T118" s="114">
        <f t="shared" si="74"/>
        <v>0</v>
      </c>
      <c r="U118" s="113">
        <f t="shared" si="75"/>
        <v>0</v>
      </c>
      <c r="V118" s="136"/>
      <c r="W118" s="116"/>
      <c r="X118" s="116"/>
      <c r="Y118" s="116"/>
      <c r="Z118" s="117">
        <f t="shared" si="76"/>
        <v>0</v>
      </c>
      <c r="AA118" s="118">
        <f t="shared" si="77"/>
        <v>0</v>
      </c>
      <c r="AB118" s="118"/>
      <c r="AC118" s="118"/>
      <c r="AD118" s="118"/>
      <c r="AE118" s="117">
        <f t="shared" si="78"/>
        <v>0</v>
      </c>
      <c r="AF118" s="118">
        <f t="shared" si="79"/>
        <v>0</v>
      </c>
      <c r="AG118" s="120"/>
      <c r="AH118" s="120"/>
      <c r="AI118" s="121"/>
      <c r="AJ118" s="117">
        <f t="shared" si="80"/>
        <v>0</v>
      </c>
      <c r="AK118" s="119">
        <f t="shared" si="81"/>
        <v>0</v>
      </c>
      <c r="AL118" s="53"/>
      <c r="AM118" s="53"/>
      <c r="AN118" s="53"/>
      <c r="AO118" s="54">
        <f t="shared" si="82"/>
        <v>0</v>
      </c>
      <c r="AP118" s="122">
        <f t="shared" si="83"/>
        <v>0</v>
      </c>
      <c r="AQ118" s="123">
        <f t="shared" si="84"/>
        <v>0</v>
      </c>
      <c r="AR118" s="123">
        <f t="shared" si="85"/>
        <v>0</v>
      </c>
      <c r="AS118" s="119"/>
      <c r="AT118" s="119"/>
      <c r="AU118" s="124"/>
      <c r="AV118" s="125">
        <f t="shared" si="86"/>
        <v>0</v>
      </c>
      <c r="AW118" s="119">
        <f t="shared" si="87"/>
        <v>0</v>
      </c>
      <c r="AX118" s="119"/>
      <c r="AY118" s="119"/>
      <c r="AZ118" s="122"/>
      <c r="BA118" s="126">
        <f t="shared" si="88"/>
        <v>0</v>
      </c>
      <c r="BB118" s="119">
        <f t="shared" si="89"/>
        <v>0</v>
      </c>
      <c r="BC118" s="119"/>
      <c r="BD118" s="120"/>
      <c r="BE118" s="127"/>
      <c r="BF118" s="126">
        <f t="shared" si="90"/>
        <v>0</v>
      </c>
      <c r="BG118" s="119">
        <f t="shared" si="91"/>
        <v>0</v>
      </c>
      <c r="BH118" s="120"/>
      <c r="BI118" s="120"/>
      <c r="BJ118" s="127"/>
      <c r="BK118" s="126">
        <f t="shared" si="92"/>
        <v>0</v>
      </c>
      <c r="BL118" s="119">
        <f t="shared" si="93"/>
        <v>0</v>
      </c>
      <c r="BM118" s="123">
        <f t="shared" si="94"/>
        <v>0</v>
      </c>
      <c r="BN118" s="123">
        <f t="shared" si="95"/>
        <v>0</v>
      </c>
      <c r="BO118" s="126">
        <f t="shared" si="96"/>
        <v>0</v>
      </c>
      <c r="BP118" s="128">
        <f t="shared" si="97"/>
        <v>0</v>
      </c>
      <c r="BQ118" s="22"/>
      <c r="BR118" s="129"/>
      <c r="BS118" s="130"/>
      <c r="BT118" s="257" t="str">
        <f t="shared" si="98"/>
        <v/>
      </c>
      <c r="BU118" s="257" t="str">
        <f t="shared" si="99"/>
        <v/>
      </c>
      <c r="BV118" s="257" t="str">
        <f t="shared" si="100"/>
        <v/>
      </c>
      <c r="BW118" s="257" t="str">
        <f t="shared" si="101"/>
        <v/>
      </c>
      <c r="BX118" s="258">
        <f t="shared" si="103"/>
        <v>0</v>
      </c>
      <c r="BY118" s="129"/>
      <c r="BZ118" s="130"/>
      <c r="CA118" s="329" t="str">
        <f t="shared" si="69"/>
        <v/>
      </c>
      <c r="CB118" s="329" t="str">
        <f t="shared" si="70"/>
        <v/>
      </c>
      <c r="CC118" s="329" t="str">
        <f t="shared" si="71"/>
        <v/>
      </c>
      <c r="CD118" s="329" t="str">
        <f t="shared" si="72"/>
        <v/>
      </c>
      <c r="CE118" s="258">
        <f t="shared" si="104"/>
        <v>0</v>
      </c>
      <c r="CF118" s="259">
        <f t="shared" si="102"/>
        <v>0</v>
      </c>
      <c r="CG118" s="132"/>
      <c r="CH118" s="132"/>
      <c r="CI118" s="132"/>
    </row>
    <row r="119" spans="1:87" s="24" customFormat="1" ht="12.75" hidden="1" customHeight="1" outlineLevel="1" x14ac:dyDescent="0.2">
      <c r="A119" s="108" t="s">
        <v>140</v>
      </c>
      <c r="B119" s="24" t="s">
        <v>145</v>
      </c>
      <c r="C119" s="24">
        <v>111</v>
      </c>
      <c r="D119" s="137"/>
      <c r="E119" s="138"/>
      <c r="F119" s="56"/>
      <c r="G119" s="135"/>
      <c r="H119" s="136"/>
      <c r="I119" s="139"/>
      <c r="J119" s="57"/>
      <c r="K119" s="134"/>
      <c r="L119" s="134"/>
      <c r="M119" s="134"/>
      <c r="N119" s="134"/>
      <c r="O119" s="114">
        <f t="shared" si="73"/>
        <v>0</v>
      </c>
      <c r="P119" s="113"/>
      <c r="Q119" s="113"/>
      <c r="R119" s="113"/>
      <c r="S119" s="113"/>
      <c r="T119" s="114">
        <f t="shared" si="74"/>
        <v>0</v>
      </c>
      <c r="U119" s="113">
        <f t="shared" si="75"/>
        <v>0</v>
      </c>
      <c r="V119" s="136"/>
      <c r="W119" s="116"/>
      <c r="X119" s="116"/>
      <c r="Y119" s="116"/>
      <c r="Z119" s="117">
        <f t="shared" si="76"/>
        <v>0</v>
      </c>
      <c r="AA119" s="118">
        <f t="shared" si="77"/>
        <v>0</v>
      </c>
      <c r="AB119" s="118"/>
      <c r="AC119" s="118"/>
      <c r="AD119" s="118"/>
      <c r="AE119" s="117">
        <f t="shared" si="78"/>
        <v>0</v>
      </c>
      <c r="AF119" s="118">
        <f t="shared" si="79"/>
        <v>0</v>
      </c>
      <c r="AG119" s="120"/>
      <c r="AH119" s="120"/>
      <c r="AI119" s="121"/>
      <c r="AJ119" s="117">
        <f t="shared" si="80"/>
        <v>0</v>
      </c>
      <c r="AK119" s="119">
        <f t="shared" si="81"/>
        <v>0</v>
      </c>
      <c r="AL119" s="53"/>
      <c r="AM119" s="53"/>
      <c r="AN119" s="53"/>
      <c r="AO119" s="54">
        <f t="shared" si="82"/>
        <v>0</v>
      </c>
      <c r="AP119" s="122">
        <f t="shared" si="83"/>
        <v>0</v>
      </c>
      <c r="AQ119" s="123">
        <f t="shared" si="84"/>
        <v>0</v>
      </c>
      <c r="AR119" s="123">
        <f t="shared" si="85"/>
        <v>0</v>
      </c>
      <c r="AS119" s="119"/>
      <c r="AT119" s="119"/>
      <c r="AU119" s="124"/>
      <c r="AV119" s="125">
        <f t="shared" si="86"/>
        <v>0</v>
      </c>
      <c r="AW119" s="119">
        <f t="shared" si="87"/>
        <v>0</v>
      </c>
      <c r="AX119" s="119"/>
      <c r="AY119" s="119"/>
      <c r="AZ119" s="122"/>
      <c r="BA119" s="126">
        <f t="shared" si="88"/>
        <v>0</v>
      </c>
      <c r="BB119" s="119">
        <f t="shared" si="89"/>
        <v>0</v>
      </c>
      <c r="BC119" s="119"/>
      <c r="BD119" s="120"/>
      <c r="BE119" s="127"/>
      <c r="BF119" s="126">
        <f t="shared" si="90"/>
        <v>0</v>
      </c>
      <c r="BG119" s="119">
        <f t="shared" si="91"/>
        <v>0</v>
      </c>
      <c r="BH119" s="120"/>
      <c r="BI119" s="120"/>
      <c r="BJ119" s="127"/>
      <c r="BK119" s="126">
        <f t="shared" si="92"/>
        <v>0</v>
      </c>
      <c r="BL119" s="119">
        <f t="shared" si="93"/>
        <v>0</v>
      </c>
      <c r="BM119" s="123">
        <f t="shared" si="94"/>
        <v>0</v>
      </c>
      <c r="BN119" s="123">
        <f t="shared" si="95"/>
        <v>0</v>
      </c>
      <c r="BO119" s="126">
        <f t="shared" si="96"/>
        <v>0</v>
      </c>
      <c r="BP119" s="128">
        <f t="shared" si="97"/>
        <v>0</v>
      </c>
      <c r="BQ119" s="22"/>
      <c r="BR119" s="129"/>
      <c r="BS119" s="130"/>
      <c r="BT119" s="257" t="str">
        <f t="shared" si="98"/>
        <v/>
      </c>
      <c r="BU119" s="257" t="str">
        <f t="shared" si="99"/>
        <v/>
      </c>
      <c r="BV119" s="257" t="str">
        <f t="shared" si="100"/>
        <v/>
      </c>
      <c r="BW119" s="257" t="str">
        <f t="shared" si="101"/>
        <v/>
      </c>
      <c r="BX119" s="258">
        <f t="shared" si="103"/>
        <v>0</v>
      </c>
      <c r="BY119" s="129"/>
      <c r="BZ119" s="130"/>
      <c r="CA119" s="329" t="str">
        <f t="shared" si="69"/>
        <v/>
      </c>
      <c r="CB119" s="329" t="str">
        <f t="shared" si="70"/>
        <v/>
      </c>
      <c r="CC119" s="329" t="str">
        <f t="shared" si="71"/>
        <v/>
      </c>
      <c r="CD119" s="329" t="str">
        <f t="shared" si="72"/>
        <v/>
      </c>
      <c r="CE119" s="258">
        <f t="shared" si="104"/>
        <v>0</v>
      </c>
      <c r="CF119" s="259">
        <f t="shared" si="102"/>
        <v>0</v>
      </c>
      <c r="CG119" s="132"/>
      <c r="CH119" s="132"/>
      <c r="CI119" s="132"/>
    </row>
    <row r="120" spans="1:87" s="24" customFormat="1" ht="12.75" hidden="1" customHeight="1" outlineLevel="1" x14ac:dyDescent="0.2">
      <c r="A120" s="108" t="s">
        <v>140</v>
      </c>
      <c r="B120" s="24" t="s">
        <v>145</v>
      </c>
      <c r="C120" s="24">
        <v>112</v>
      </c>
      <c r="D120" s="137"/>
      <c r="E120" s="138"/>
      <c r="F120" s="56"/>
      <c r="G120" s="135"/>
      <c r="H120" s="136"/>
      <c r="I120" s="139"/>
      <c r="J120" s="57"/>
      <c r="K120" s="134"/>
      <c r="L120" s="134"/>
      <c r="M120" s="134"/>
      <c r="N120" s="134"/>
      <c r="O120" s="114">
        <f t="shared" si="73"/>
        <v>0</v>
      </c>
      <c r="P120" s="113"/>
      <c r="Q120" s="113"/>
      <c r="R120" s="113"/>
      <c r="S120" s="113"/>
      <c r="T120" s="114">
        <f t="shared" si="74"/>
        <v>0</v>
      </c>
      <c r="U120" s="113">
        <f t="shared" si="75"/>
        <v>0</v>
      </c>
      <c r="V120" s="136"/>
      <c r="W120" s="116"/>
      <c r="X120" s="116"/>
      <c r="Y120" s="116"/>
      <c r="Z120" s="117">
        <f t="shared" si="76"/>
        <v>0</v>
      </c>
      <c r="AA120" s="118">
        <f t="shared" si="77"/>
        <v>0</v>
      </c>
      <c r="AB120" s="118"/>
      <c r="AC120" s="118"/>
      <c r="AD120" s="118"/>
      <c r="AE120" s="117">
        <f t="shared" si="78"/>
        <v>0</v>
      </c>
      <c r="AF120" s="118">
        <f t="shared" si="79"/>
        <v>0</v>
      </c>
      <c r="AG120" s="120"/>
      <c r="AH120" s="120"/>
      <c r="AI120" s="121"/>
      <c r="AJ120" s="117">
        <f t="shared" si="80"/>
        <v>0</v>
      </c>
      <c r="AK120" s="119">
        <f t="shared" si="81"/>
        <v>0</v>
      </c>
      <c r="AL120" s="53"/>
      <c r="AM120" s="53"/>
      <c r="AN120" s="53"/>
      <c r="AO120" s="54">
        <f t="shared" si="82"/>
        <v>0</v>
      </c>
      <c r="AP120" s="122">
        <f t="shared" si="83"/>
        <v>0</v>
      </c>
      <c r="AQ120" s="123">
        <f t="shared" si="84"/>
        <v>0</v>
      </c>
      <c r="AR120" s="123">
        <f t="shared" si="85"/>
        <v>0</v>
      </c>
      <c r="AS120" s="119"/>
      <c r="AT120" s="119"/>
      <c r="AU120" s="124"/>
      <c r="AV120" s="125">
        <f t="shared" si="86"/>
        <v>0</v>
      </c>
      <c r="AW120" s="119">
        <f t="shared" si="87"/>
        <v>0</v>
      </c>
      <c r="AX120" s="119"/>
      <c r="AY120" s="119"/>
      <c r="AZ120" s="122"/>
      <c r="BA120" s="126">
        <f t="shared" si="88"/>
        <v>0</v>
      </c>
      <c r="BB120" s="119">
        <f t="shared" si="89"/>
        <v>0</v>
      </c>
      <c r="BC120" s="119"/>
      <c r="BD120" s="120"/>
      <c r="BE120" s="127"/>
      <c r="BF120" s="126">
        <f t="shared" si="90"/>
        <v>0</v>
      </c>
      <c r="BG120" s="119">
        <f t="shared" si="91"/>
        <v>0</v>
      </c>
      <c r="BH120" s="120"/>
      <c r="BI120" s="120"/>
      <c r="BJ120" s="127"/>
      <c r="BK120" s="126">
        <f t="shared" si="92"/>
        <v>0</v>
      </c>
      <c r="BL120" s="119">
        <f t="shared" si="93"/>
        <v>0</v>
      </c>
      <c r="BM120" s="123">
        <f t="shared" si="94"/>
        <v>0</v>
      </c>
      <c r="BN120" s="123">
        <f t="shared" si="95"/>
        <v>0</v>
      </c>
      <c r="BO120" s="126">
        <f t="shared" si="96"/>
        <v>0</v>
      </c>
      <c r="BP120" s="128">
        <f t="shared" si="97"/>
        <v>0</v>
      </c>
      <c r="BQ120" s="22"/>
      <c r="BR120" s="129"/>
      <c r="BS120" s="130"/>
      <c r="BT120" s="257" t="str">
        <f t="shared" si="98"/>
        <v/>
      </c>
      <c r="BU120" s="257" t="str">
        <f t="shared" si="99"/>
        <v/>
      </c>
      <c r="BV120" s="257" t="str">
        <f t="shared" si="100"/>
        <v/>
      </c>
      <c r="BW120" s="257" t="str">
        <f t="shared" si="101"/>
        <v/>
      </c>
      <c r="BX120" s="258">
        <f t="shared" si="103"/>
        <v>0</v>
      </c>
      <c r="BY120" s="129"/>
      <c r="BZ120" s="130"/>
      <c r="CA120" s="329" t="str">
        <f t="shared" si="69"/>
        <v/>
      </c>
      <c r="CB120" s="329" t="str">
        <f t="shared" si="70"/>
        <v/>
      </c>
      <c r="CC120" s="329" t="str">
        <f t="shared" si="71"/>
        <v/>
      </c>
      <c r="CD120" s="329" t="str">
        <f t="shared" si="72"/>
        <v/>
      </c>
      <c r="CE120" s="258">
        <f t="shared" si="104"/>
        <v>0</v>
      </c>
      <c r="CF120" s="259">
        <f t="shared" si="102"/>
        <v>0</v>
      </c>
      <c r="CG120" s="132"/>
      <c r="CH120" s="132"/>
      <c r="CI120" s="132"/>
    </row>
    <row r="121" spans="1:87" s="24" customFormat="1" ht="12.75" hidden="1" customHeight="1" outlineLevel="1" x14ac:dyDescent="0.2">
      <c r="A121" s="108" t="s">
        <v>140</v>
      </c>
      <c r="B121" s="24" t="s">
        <v>145</v>
      </c>
      <c r="C121" s="24">
        <v>113</v>
      </c>
      <c r="D121" s="137"/>
      <c r="E121" s="138"/>
      <c r="F121" s="56"/>
      <c r="G121" s="135"/>
      <c r="H121" s="136"/>
      <c r="I121" s="139"/>
      <c r="J121" s="57"/>
      <c r="K121" s="134"/>
      <c r="L121" s="134"/>
      <c r="M121" s="134"/>
      <c r="N121" s="134"/>
      <c r="O121" s="114">
        <f t="shared" si="73"/>
        <v>0</v>
      </c>
      <c r="P121" s="113"/>
      <c r="Q121" s="113"/>
      <c r="R121" s="113"/>
      <c r="S121" s="113"/>
      <c r="T121" s="114">
        <f t="shared" si="74"/>
        <v>0</v>
      </c>
      <c r="U121" s="113">
        <f t="shared" si="75"/>
        <v>0</v>
      </c>
      <c r="V121" s="136"/>
      <c r="W121" s="116"/>
      <c r="X121" s="116"/>
      <c r="Y121" s="116"/>
      <c r="Z121" s="117">
        <f t="shared" si="76"/>
        <v>0</v>
      </c>
      <c r="AA121" s="118">
        <f t="shared" si="77"/>
        <v>0</v>
      </c>
      <c r="AB121" s="118"/>
      <c r="AC121" s="118"/>
      <c r="AD121" s="118"/>
      <c r="AE121" s="117">
        <f t="shared" si="78"/>
        <v>0</v>
      </c>
      <c r="AF121" s="118">
        <f t="shared" si="79"/>
        <v>0</v>
      </c>
      <c r="AG121" s="120"/>
      <c r="AH121" s="120"/>
      <c r="AI121" s="121"/>
      <c r="AJ121" s="117">
        <f t="shared" si="80"/>
        <v>0</v>
      </c>
      <c r="AK121" s="119">
        <f t="shared" si="81"/>
        <v>0</v>
      </c>
      <c r="AL121" s="53"/>
      <c r="AM121" s="53"/>
      <c r="AN121" s="53"/>
      <c r="AO121" s="54">
        <f t="shared" si="82"/>
        <v>0</v>
      </c>
      <c r="AP121" s="122">
        <f t="shared" si="83"/>
        <v>0</v>
      </c>
      <c r="AQ121" s="123">
        <f t="shared" si="84"/>
        <v>0</v>
      </c>
      <c r="AR121" s="123">
        <f t="shared" si="85"/>
        <v>0</v>
      </c>
      <c r="AS121" s="119"/>
      <c r="AT121" s="119"/>
      <c r="AU121" s="124"/>
      <c r="AV121" s="125">
        <f t="shared" si="86"/>
        <v>0</v>
      </c>
      <c r="AW121" s="119">
        <f t="shared" si="87"/>
        <v>0</v>
      </c>
      <c r="AX121" s="119"/>
      <c r="AY121" s="119"/>
      <c r="AZ121" s="122"/>
      <c r="BA121" s="126">
        <f t="shared" si="88"/>
        <v>0</v>
      </c>
      <c r="BB121" s="119">
        <f t="shared" si="89"/>
        <v>0</v>
      </c>
      <c r="BC121" s="119"/>
      <c r="BD121" s="120"/>
      <c r="BE121" s="127"/>
      <c r="BF121" s="126">
        <f t="shared" si="90"/>
        <v>0</v>
      </c>
      <c r="BG121" s="119">
        <f t="shared" si="91"/>
        <v>0</v>
      </c>
      <c r="BH121" s="120"/>
      <c r="BI121" s="120"/>
      <c r="BJ121" s="127"/>
      <c r="BK121" s="126">
        <f t="shared" si="92"/>
        <v>0</v>
      </c>
      <c r="BL121" s="119">
        <f t="shared" si="93"/>
        <v>0</v>
      </c>
      <c r="BM121" s="123">
        <f t="shared" si="94"/>
        <v>0</v>
      </c>
      <c r="BN121" s="123">
        <f t="shared" si="95"/>
        <v>0</v>
      </c>
      <c r="BO121" s="126">
        <f t="shared" si="96"/>
        <v>0</v>
      </c>
      <c r="BP121" s="128">
        <f t="shared" si="97"/>
        <v>0</v>
      </c>
      <c r="BQ121" s="22"/>
      <c r="BR121" s="129"/>
      <c r="BS121" s="130"/>
      <c r="BT121" s="257" t="str">
        <f t="shared" si="98"/>
        <v/>
      </c>
      <c r="BU121" s="257" t="str">
        <f t="shared" si="99"/>
        <v/>
      </c>
      <c r="BV121" s="257" t="str">
        <f t="shared" si="100"/>
        <v/>
      </c>
      <c r="BW121" s="257" t="str">
        <f t="shared" si="101"/>
        <v/>
      </c>
      <c r="BX121" s="258">
        <f t="shared" si="103"/>
        <v>0</v>
      </c>
      <c r="BY121" s="129"/>
      <c r="BZ121" s="130"/>
      <c r="CA121" s="329" t="str">
        <f t="shared" si="69"/>
        <v/>
      </c>
      <c r="CB121" s="329" t="str">
        <f t="shared" si="70"/>
        <v/>
      </c>
      <c r="CC121" s="329" t="str">
        <f t="shared" si="71"/>
        <v/>
      </c>
      <c r="CD121" s="329" t="str">
        <f t="shared" si="72"/>
        <v/>
      </c>
      <c r="CE121" s="258">
        <f t="shared" si="104"/>
        <v>0</v>
      </c>
      <c r="CF121" s="259">
        <f t="shared" si="102"/>
        <v>0</v>
      </c>
      <c r="CG121" s="132"/>
      <c r="CH121" s="132"/>
      <c r="CI121" s="132"/>
    </row>
    <row r="122" spans="1:87" s="24" customFormat="1" ht="12.75" hidden="1" customHeight="1" outlineLevel="1" x14ac:dyDescent="0.2">
      <c r="A122" s="108" t="s">
        <v>140</v>
      </c>
      <c r="B122" s="24" t="s">
        <v>145</v>
      </c>
      <c r="C122" s="24">
        <v>114</v>
      </c>
      <c r="D122" s="137"/>
      <c r="E122" s="138"/>
      <c r="F122" s="56"/>
      <c r="G122" s="135"/>
      <c r="H122" s="136"/>
      <c r="I122" s="139"/>
      <c r="J122" s="57"/>
      <c r="K122" s="134"/>
      <c r="L122" s="134"/>
      <c r="M122" s="134"/>
      <c r="N122" s="134"/>
      <c r="O122" s="114">
        <f t="shared" si="73"/>
        <v>0</v>
      </c>
      <c r="P122" s="113"/>
      <c r="Q122" s="113"/>
      <c r="R122" s="113"/>
      <c r="S122" s="113"/>
      <c r="T122" s="114">
        <f t="shared" si="74"/>
        <v>0</v>
      </c>
      <c r="U122" s="113">
        <f t="shared" si="75"/>
        <v>0</v>
      </c>
      <c r="V122" s="136"/>
      <c r="W122" s="116"/>
      <c r="X122" s="116"/>
      <c r="Y122" s="116"/>
      <c r="Z122" s="117">
        <f t="shared" si="76"/>
        <v>0</v>
      </c>
      <c r="AA122" s="118">
        <f t="shared" si="77"/>
        <v>0</v>
      </c>
      <c r="AB122" s="118"/>
      <c r="AC122" s="118"/>
      <c r="AD122" s="118"/>
      <c r="AE122" s="117">
        <f t="shared" si="78"/>
        <v>0</v>
      </c>
      <c r="AF122" s="118">
        <f t="shared" si="79"/>
        <v>0</v>
      </c>
      <c r="AG122" s="120"/>
      <c r="AH122" s="120"/>
      <c r="AI122" s="121"/>
      <c r="AJ122" s="117">
        <f t="shared" si="80"/>
        <v>0</v>
      </c>
      <c r="AK122" s="119">
        <f t="shared" si="81"/>
        <v>0</v>
      </c>
      <c r="AL122" s="53"/>
      <c r="AM122" s="53"/>
      <c r="AN122" s="53"/>
      <c r="AO122" s="54">
        <f t="shared" si="82"/>
        <v>0</v>
      </c>
      <c r="AP122" s="122">
        <f t="shared" si="83"/>
        <v>0</v>
      </c>
      <c r="AQ122" s="123">
        <f t="shared" si="84"/>
        <v>0</v>
      </c>
      <c r="AR122" s="123">
        <f t="shared" si="85"/>
        <v>0</v>
      </c>
      <c r="AS122" s="119"/>
      <c r="AT122" s="119"/>
      <c r="AU122" s="124"/>
      <c r="AV122" s="125">
        <f t="shared" si="86"/>
        <v>0</v>
      </c>
      <c r="AW122" s="119">
        <f t="shared" si="87"/>
        <v>0</v>
      </c>
      <c r="AX122" s="119"/>
      <c r="AY122" s="119"/>
      <c r="AZ122" s="122"/>
      <c r="BA122" s="126">
        <f t="shared" si="88"/>
        <v>0</v>
      </c>
      <c r="BB122" s="119">
        <f t="shared" si="89"/>
        <v>0</v>
      </c>
      <c r="BC122" s="119"/>
      <c r="BD122" s="120"/>
      <c r="BE122" s="127"/>
      <c r="BF122" s="126">
        <f t="shared" si="90"/>
        <v>0</v>
      </c>
      <c r="BG122" s="119">
        <f t="shared" si="91"/>
        <v>0</v>
      </c>
      <c r="BH122" s="120"/>
      <c r="BI122" s="120"/>
      <c r="BJ122" s="127"/>
      <c r="BK122" s="126">
        <f t="shared" si="92"/>
        <v>0</v>
      </c>
      <c r="BL122" s="119">
        <f t="shared" si="93"/>
        <v>0</v>
      </c>
      <c r="BM122" s="123">
        <f t="shared" si="94"/>
        <v>0</v>
      </c>
      <c r="BN122" s="123">
        <f t="shared" si="95"/>
        <v>0</v>
      </c>
      <c r="BO122" s="126">
        <f t="shared" si="96"/>
        <v>0</v>
      </c>
      <c r="BP122" s="128">
        <f t="shared" si="97"/>
        <v>0</v>
      </c>
      <c r="BQ122" s="22"/>
      <c r="BR122" s="129"/>
      <c r="BS122" s="130"/>
      <c r="BT122" s="257" t="str">
        <f t="shared" si="98"/>
        <v/>
      </c>
      <c r="BU122" s="257" t="str">
        <f t="shared" si="99"/>
        <v/>
      </c>
      <c r="BV122" s="257" t="str">
        <f t="shared" si="100"/>
        <v/>
      </c>
      <c r="BW122" s="257" t="str">
        <f t="shared" si="101"/>
        <v/>
      </c>
      <c r="BX122" s="258">
        <f t="shared" si="103"/>
        <v>0</v>
      </c>
      <c r="BY122" s="129"/>
      <c r="BZ122" s="130"/>
      <c r="CA122" s="329" t="str">
        <f t="shared" si="69"/>
        <v/>
      </c>
      <c r="CB122" s="329" t="str">
        <f t="shared" si="70"/>
        <v/>
      </c>
      <c r="CC122" s="329" t="str">
        <f t="shared" si="71"/>
        <v/>
      </c>
      <c r="CD122" s="329" t="str">
        <f t="shared" si="72"/>
        <v/>
      </c>
      <c r="CE122" s="258">
        <f t="shared" si="104"/>
        <v>0</v>
      </c>
      <c r="CF122" s="259">
        <f t="shared" si="102"/>
        <v>0</v>
      </c>
      <c r="CG122" s="132"/>
      <c r="CH122" s="132"/>
      <c r="CI122" s="132"/>
    </row>
    <row r="123" spans="1:87" s="24" customFormat="1" ht="12.75" hidden="1" customHeight="1" outlineLevel="1" x14ac:dyDescent="0.2">
      <c r="A123" s="108" t="s">
        <v>140</v>
      </c>
      <c r="B123" s="24" t="s">
        <v>145</v>
      </c>
      <c r="C123" s="24">
        <v>115</v>
      </c>
      <c r="D123" s="137"/>
      <c r="E123" s="138"/>
      <c r="F123" s="56"/>
      <c r="G123" s="135"/>
      <c r="H123" s="136"/>
      <c r="I123" s="139"/>
      <c r="J123" s="57"/>
      <c r="K123" s="134"/>
      <c r="L123" s="134"/>
      <c r="M123" s="134"/>
      <c r="N123" s="134"/>
      <c r="O123" s="114">
        <f t="shared" si="73"/>
        <v>0</v>
      </c>
      <c r="P123" s="113"/>
      <c r="Q123" s="113"/>
      <c r="R123" s="113"/>
      <c r="S123" s="113"/>
      <c r="T123" s="114">
        <f t="shared" si="74"/>
        <v>0</v>
      </c>
      <c r="U123" s="113">
        <f t="shared" si="75"/>
        <v>0</v>
      </c>
      <c r="V123" s="136"/>
      <c r="W123" s="116"/>
      <c r="X123" s="116"/>
      <c r="Y123" s="116"/>
      <c r="Z123" s="117">
        <f t="shared" si="76"/>
        <v>0</v>
      </c>
      <c r="AA123" s="118">
        <f t="shared" si="77"/>
        <v>0</v>
      </c>
      <c r="AB123" s="118"/>
      <c r="AC123" s="118"/>
      <c r="AD123" s="118"/>
      <c r="AE123" s="117">
        <f t="shared" si="78"/>
        <v>0</v>
      </c>
      <c r="AF123" s="118">
        <f t="shared" si="79"/>
        <v>0</v>
      </c>
      <c r="AG123" s="120"/>
      <c r="AH123" s="120"/>
      <c r="AI123" s="121"/>
      <c r="AJ123" s="117">
        <f t="shared" si="80"/>
        <v>0</v>
      </c>
      <c r="AK123" s="119">
        <f t="shared" si="81"/>
        <v>0</v>
      </c>
      <c r="AL123" s="53"/>
      <c r="AM123" s="53"/>
      <c r="AN123" s="53"/>
      <c r="AO123" s="54">
        <f t="shared" si="82"/>
        <v>0</v>
      </c>
      <c r="AP123" s="122">
        <f t="shared" si="83"/>
        <v>0</v>
      </c>
      <c r="AQ123" s="123">
        <f t="shared" si="84"/>
        <v>0</v>
      </c>
      <c r="AR123" s="123">
        <f t="shared" si="85"/>
        <v>0</v>
      </c>
      <c r="AS123" s="119"/>
      <c r="AT123" s="119"/>
      <c r="AU123" s="124"/>
      <c r="AV123" s="125">
        <f t="shared" si="86"/>
        <v>0</v>
      </c>
      <c r="AW123" s="119">
        <f t="shared" si="87"/>
        <v>0</v>
      </c>
      <c r="AX123" s="119"/>
      <c r="AY123" s="119"/>
      <c r="AZ123" s="122"/>
      <c r="BA123" s="126">
        <f t="shared" si="88"/>
        <v>0</v>
      </c>
      <c r="BB123" s="119">
        <f t="shared" si="89"/>
        <v>0</v>
      </c>
      <c r="BC123" s="119"/>
      <c r="BD123" s="120"/>
      <c r="BE123" s="127"/>
      <c r="BF123" s="126">
        <f t="shared" si="90"/>
        <v>0</v>
      </c>
      <c r="BG123" s="119">
        <f t="shared" si="91"/>
        <v>0</v>
      </c>
      <c r="BH123" s="120"/>
      <c r="BI123" s="120"/>
      <c r="BJ123" s="127"/>
      <c r="BK123" s="126">
        <f t="shared" si="92"/>
        <v>0</v>
      </c>
      <c r="BL123" s="119">
        <f t="shared" si="93"/>
        <v>0</v>
      </c>
      <c r="BM123" s="123">
        <f t="shared" si="94"/>
        <v>0</v>
      </c>
      <c r="BN123" s="123">
        <f t="shared" si="95"/>
        <v>0</v>
      </c>
      <c r="BO123" s="126">
        <f t="shared" si="96"/>
        <v>0</v>
      </c>
      <c r="BP123" s="128">
        <f t="shared" si="97"/>
        <v>0</v>
      </c>
      <c r="BQ123" s="22"/>
      <c r="BR123" s="129"/>
      <c r="BS123" s="130"/>
      <c r="BT123" s="257" t="str">
        <f t="shared" si="98"/>
        <v/>
      </c>
      <c r="BU123" s="257" t="str">
        <f t="shared" si="99"/>
        <v/>
      </c>
      <c r="BV123" s="257" t="str">
        <f t="shared" si="100"/>
        <v/>
      </c>
      <c r="BW123" s="257" t="str">
        <f t="shared" si="101"/>
        <v/>
      </c>
      <c r="BX123" s="258">
        <f t="shared" si="103"/>
        <v>0</v>
      </c>
      <c r="BY123" s="129"/>
      <c r="BZ123" s="130"/>
      <c r="CA123" s="329" t="str">
        <f t="shared" si="69"/>
        <v/>
      </c>
      <c r="CB123" s="329" t="str">
        <f t="shared" si="70"/>
        <v/>
      </c>
      <c r="CC123" s="329" t="str">
        <f t="shared" si="71"/>
        <v/>
      </c>
      <c r="CD123" s="329" t="str">
        <f t="shared" si="72"/>
        <v/>
      </c>
      <c r="CE123" s="258">
        <f t="shared" si="104"/>
        <v>0</v>
      </c>
      <c r="CF123" s="259">
        <f t="shared" si="102"/>
        <v>0</v>
      </c>
      <c r="CG123" s="132"/>
      <c r="CH123" s="132"/>
      <c r="CI123" s="132"/>
    </row>
    <row r="124" spans="1:87" s="24" customFormat="1" ht="12.75" hidden="1" customHeight="1" outlineLevel="1" x14ac:dyDescent="0.2">
      <c r="A124" s="108" t="s">
        <v>140</v>
      </c>
      <c r="B124" s="24" t="s">
        <v>145</v>
      </c>
      <c r="C124" s="24">
        <v>116</v>
      </c>
      <c r="D124" s="137"/>
      <c r="E124" s="138"/>
      <c r="F124" s="56"/>
      <c r="G124" s="135"/>
      <c r="H124" s="136"/>
      <c r="I124" s="139"/>
      <c r="J124" s="57"/>
      <c r="K124" s="134"/>
      <c r="L124" s="134"/>
      <c r="M124" s="134"/>
      <c r="N124" s="134"/>
      <c r="O124" s="114">
        <f t="shared" si="73"/>
        <v>0</v>
      </c>
      <c r="P124" s="113"/>
      <c r="Q124" s="113"/>
      <c r="R124" s="113"/>
      <c r="S124" s="113"/>
      <c r="T124" s="114">
        <f t="shared" si="74"/>
        <v>0</v>
      </c>
      <c r="U124" s="113">
        <f t="shared" si="75"/>
        <v>0</v>
      </c>
      <c r="V124" s="136"/>
      <c r="W124" s="116"/>
      <c r="X124" s="116"/>
      <c r="Y124" s="116"/>
      <c r="Z124" s="117">
        <f t="shared" si="76"/>
        <v>0</v>
      </c>
      <c r="AA124" s="118">
        <f t="shared" si="77"/>
        <v>0</v>
      </c>
      <c r="AB124" s="118"/>
      <c r="AC124" s="118"/>
      <c r="AD124" s="118"/>
      <c r="AE124" s="117">
        <f t="shared" si="78"/>
        <v>0</v>
      </c>
      <c r="AF124" s="118">
        <f t="shared" si="79"/>
        <v>0</v>
      </c>
      <c r="AG124" s="120"/>
      <c r="AH124" s="120"/>
      <c r="AI124" s="121"/>
      <c r="AJ124" s="117">
        <f t="shared" si="80"/>
        <v>0</v>
      </c>
      <c r="AK124" s="119">
        <f t="shared" si="81"/>
        <v>0</v>
      </c>
      <c r="AL124" s="53"/>
      <c r="AM124" s="53"/>
      <c r="AN124" s="53"/>
      <c r="AO124" s="54">
        <f t="shared" si="82"/>
        <v>0</v>
      </c>
      <c r="AP124" s="122">
        <f t="shared" si="83"/>
        <v>0</v>
      </c>
      <c r="AQ124" s="123">
        <f t="shared" si="84"/>
        <v>0</v>
      </c>
      <c r="AR124" s="123">
        <f t="shared" si="85"/>
        <v>0</v>
      </c>
      <c r="AS124" s="119"/>
      <c r="AT124" s="119"/>
      <c r="AU124" s="124"/>
      <c r="AV124" s="125">
        <f t="shared" si="86"/>
        <v>0</v>
      </c>
      <c r="AW124" s="119">
        <f t="shared" si="87"/>
        <v>0</v>
      </c>
      <c r="AX124" s="119"/>
      <c r="AY124" s="119"/>
      <c r="AZ124" s="122"/>
      <c r="BA124" s="126">
        <f t="shared" si="88"/>
        <v>0</v>
      </c>
      <c r="BB124" s="119">
        <f t="shared" si="89"/>
        <v>0</v>
      </c>
      <c r="BC124" s="119"/>
      <c r="BD124" s="120"/>
      <c r="BE124" s="127"/>
      <c r="BF124" s="126">
        <f t="shared" si="90"/>
        <v>0</v>
      </c>
      <c r="BG124" s="119">
        <f t="shared" si="91"/>
        <v>0</v>
      </c>
      <c r="BH124" s="120"/>
      <c r="BI124" s="120"/>
      <c r="BJ124" s="127"/>
      <c r="BK124" s="126">
        <f t="shared" si="92"/>
        <v>0</v>
      </c>
      <c r="BL124" s="119">
        <f t="shared" si="93"/>
        <v>0</v>
      </c>
      <c r="BM124" s="123">
        <f t="shared" si="94"/>
        <v>0</v>
      </c>
      <c r="BN124" s="123">
        <f t="shared" si="95"/>
        <v>0</v>
      </c>
      <c r="BO124" s="126">
        <f t="shared" si="96"/>
        <v>0</v>
      </c>
      <c r="BP124" s="128">
        <f t="shared" si="97"/>
        <v>0</v>
      </c>
      <c r="BQ124" s="22"/>
      <c r="BR124" s="129"/>
      <c r="BS124" s="130"/>
      <c r="BT124" s="257" t="str">
        <f t="shared" si="98"/>
        <v/>
      </c>
      <c r="BU124" s="257" t="str">
        <f t="shared" si="99"/>
        <v/>
      </c>
      <c r="BV124" s="257" t="str">
        <f t="shared" si="100"/>
        <v/>
      </c>
      <c r="BW124" s="257" t="str">
        <f t="shared" si="101"/>
        <v/>
      </c>
      <c r="BX124" s="258">
        <f t="shared" si="103"/>
        <v>0</v>
      </c>
      <c r="BY124" s="129"/>
      <c r="BZ124" s="130"/>
      <c r="CA124" s="329" t="str">
        <f t="shared" si="69"/>
        <v/>
      </c>
      <c r="CB124" s="329" t="str">
        <f t="shared" si="70"/>
        <v/>
      </c>
      <c r="CC124" s="329" t="str">
        <f t="shared" si="71"/>
        <v/>
      </c>
      <c r="CD124" s="329" t="str">
        <f t="shared" si="72"/>
        <v/>
      </c>
      <c r="CE124" s="258">
        <f t="shared" si="104"/>
        <v>0</v>
      </c>
      <c r="CF124" s="259">
        <f t="shared" si="102"/>
        <v>0</v>
      </c>
      <c r="CG124" s="132"/>
      <c r="CH124" s="132"/>
      <c r="CI124" s="132"/>
    </row>
    <row r="125" spans="1:87" s="24" customFormat="1" ht="12.75" hidden="1" customHeight="1" outlineLevel="1" x14ac:dyDescent="0.2">
      <c r="A125" s="108" t="s">
        <v>140</v>
      </c>
      <c r="B125" s="24" t="s">
        <v>145</v>
      </c>
      <c r="C125" s="24">
        <v>117</v>
      </c>
      <c r="D125" s="137"/>
      <c r="E125" s="138"/>
      <c r="F125" s="56"/>
      <c r="G125" s="135"/>
      <c r="H125" s="136"/>
      <c r="I125" s="139"/>
      <c r="J125" s="57"/>
      <c r="K125" s="134"/>
      <c r="L125" s="134"/>
      <c r="M125" s="134"/>
      <c r="N125" s="134"/>
      <c r="O125" s="114">
        <f t="shared" si="73"/>
        <v>0</v>
      </c>
      <c r="P125" s="113"/>
      <c r="Q125" s="113"/>
      <c r="R125" s="113"/>
      <c r="S125" s="113"/>
      <c r="T125" s="114">
        <f t="shared" si="74"/>
        <v>0</v>
      </c>
      <c r="U125" s="113">
        <f t="shared" si="75"/>
        <v>0</v>
      </c>
      <c r="V125" s="136"/>
      <c r="W125" s="116"/>
      <c r="X125" s="116"/>
      <c r="Y125" s="116"/>
      <c r="Z125" s="117">
        <f t="shared" si="76"/>
        <v>0</v>
      </c>
      <c r="AA125" s="118">
        <f t="shared" si="77"/>
        <v>0</v>
      </c>
      <c r="AB125" s="118"/>
      <c r="AC125" s="118"/>
      <c r="AD125" s="118"/>
      <c r="AE125" s="117">
        <f t="shared" si="78"/>
        <v>0</v>
      </c>
      <c r="AF125" s="118">
        <f t="shared" si="79"/>
        <v>0</v>
      </c>
      <c r="AG125" s="120"/>
      <c r="AH125" s="120"/>
      <c r="AI125" s="121"/>
      <c r="AJ125" s="117">
        <f t="shared" si="80"/>
        <v>0</v>
      </c>
      <c r="AK125" s="119">
        <f t="shared" si="81"/>
        <v>0</v>
      </c>
      <c r="AL125" s="53"/>
      <c r="AM125" s="53"/>
      <c r="AN125" s="53"/>
      <c r="AO125" s="54">
        <f t="shared" si="82"/>
        <v>0</v>
      </c>
      <c r="AP125" s="122">
        <f t="shared" si="83"/>
        <v>0</v>
      </c>
      <c r="AQ125" s="123">
        <f t="shared" si="84"/>
        <v>0</v>
      </c>
      <c r="AR125" s="123">
        <f t="shared" si="85"/>
        <v>0</v>
      </c>
      <c r="AS125" s="119"/>
      <c r="AT125" s="119"/>
      <c r="AU125" s="124"/>
      <c r="AV125" s="125">
        <f t="shared" si="86"/>
        <v>0</v>
      </c>
      <c r="AW125" s="119">
        <f t="shared" si="87"/>
        <v>0</v>
      </c>
      <c r="AX125" s="119"/>
      <c r="AY125" s="119"/>
      <c r="AZ125" s="122"/>
      <c r="BA125" s="126">
        <f t="shared" si="88"/>
        <v>0</v>
      </c>
      <c r="BB125" s="119">
        <f t="shared" si="89"/>
        <v>0</v>
      </c>
      <c r="BC125" s="119"/>
      <c r="BD125" s="120"/>
      <c r="BE125" s="127"/>
      <c r="BF125" s="126">
        <f t="shared" si="90"/>
        <v>0</v>
      </c>
      <c r="BG125" s="119">
        <f t="shared" si="91"/>
        <v>0</v>
      </c>
      <c r="BH125" s="120"/>
      <c r="BI125" s="120"/>
      <c r="BJ125" s="127"/>
      <c r="BK125" s="126">
        <f t="shared" si="92"/>
        <v>0</v>
      </c>
      <c r="BL125" s="119">
        <f t="shared" si="93"/>
        <v>0</v>
      </c>
      <c r="BM125" s="123">
        <f t="shared" si="94"/>
        <v>0</v>
      </c>
      <c r="BN125" s="123">
        <f t="shared" si="95"/>
        <v>0</v>
      </c>
      <c r="BO125" s="126">
        <f t="shared" si="96"/>
        <v>0</v>
      </c>
      <c r="BP125" s="128">
        <f t="shared" si="97"/>
        <v>0</v>
      </c>
      <c r="BQ125" s="22"/>
      <c r="BR125" s="129"/>
      <c r="BS125" s="130"/>
      <c r="BT125" s="257" t="str">
        <f t="shared" si="98"/>
        <v/>
      </c>
      <c r="BU125" s="257" t="str">
        <f t="shared" si="99"/>
        <v/>
      </c>
      <c r="BV125" s="257" t="str">
        <f t="shared" si="100"/>
        <v/>
      </c>
      <c r="BW125" s="257" t="str">
        <f t="shared" si="101"/>
        <v/>
      </c>
      <c r="BX125" s="258">
        <f t="shared" si="103"/>
        <v>0</v>
      </c>
      <c r="BY125" s="129"/>
      <c r="BZ125" s="130"/>
      <c r="CA125" s="329" t="str">
        <f t="shared" si="69"/>
        <v/>
      </c>
      <c r="CB125" s="329" t="str">
        <f t="shared" si="70"/>
        <v/>
      </c>
      <c r="CC125" s="329" t="str">
        <f t="shared" si="71"/>
        <v/>
      </c>
      <c r="CD125" s="329" t="str">
        <f t="shared" si="72"/>
        <v/>
      </c>
      <c r="CE125" s="258">
        <f t="shared" si="104"/>
        <v>0</v>
      </c>
      <c r="CF125" s="259">
        <f t="shared" si="102"/>
        <v>0</v>
      </c>
      <c r="CG125" s="132"/>
      <c r="CH125" s="132"/>
      <c r="CI125" s="132"/>
    </row>
    <row r="126" spans="1:87" s="24" customFormat="1" ht="12.75" hidden="1" customHeight="1" outlineLevel="1" x14ac:dyDescent="0.2">
      <c r="A126" s="108" t="s">
        <v>140</v>
      </c>
      <c r="B126" s="24" t="s">
        <v>145</v>
      </c>
      <c r="C126" s="24">
        <v>118</v>
      </c>
      <c r="D126" s="137"/>
      <c r="E126" s="138"/>
      <c r="F126" s="56"/>
      <c r="G126" s="135"/>
      <c r="H126" s="136"/>
      <c r="I126" s="139"/>
      <c r="J126" s="57"/>
      <c r="K126" s="134"/>
      <c r="L126" s="134"/>
      <c r="M126" s="134"/>
      <c r="N126" s="134"/>
      <c r="O126" s="114">
        <f t="shared" si="73"/>
        <v>0</v>
      </c>
      <c r="P126" s="113"/>
      <c r="Q126" s="113"/>
      <c r="R126" s="113"/>
      <c r="S126" s="113"/>
      <c r="T126" s="114">
        <f t="shared" si="74"/>
        <v>0</v>
      </c>
      <c r="U126" s="113">
        <f t="shared" si="75"/>
        <v>0</v>
      </c>
      <c r="V126" s="136"/>
      <c r="W126" s="116"/>
      <c r="X126" s="116"/>
      <c r="Y126" s="116"/>
      <c r="Z126" s="117">
        <f t="shared" si="76"/>
        <v>0</v>
      </c>
      <c r="AA126" s="118">
        <f t="shared" si="77"/>
        <v>0</v>
      </c>
      <c r="AB126" s="118"/>
      <c r="AC126" s="118"/>
      <c r="AD126" s="118"/>
      <c r="AE126" s="117">
        <f t="shared" si="78"/>
        <v>0</v>
      </c>
      <c r="AF126" s="118">
        <f t="shared" si="79"/>
        <v>0</v>
      </c>
      <c r="AG126" s="120"/>
      <c r="AH126" s="120"/>
      <c r="AI126" s="121"/>
      <c r="AJ126" s="117">
        <f t="shared" si="80"/>
        <v>0</v>
      </c>
      <c r="AK126" s="119">
        <f t="shared" si="81"/>
        <v>0</v>
      </c>
      <c r="AL126" s="53"/>
      <c r="AM126" s="53"/>
      <c r="AN126" s="53"/>
      <c r="AO126" s="54">
        <f t="shared" si="82"/>
        <v>0</v>
      </c>
      <c r="AP126" s="122">
        <f t="shared" si="83"/>
        <v>0</v>
      </c>
      <c r="AQ126" s="123">
        <f t="shared" si="84"/>
        <v>0</v>
      </c>
      <c r="AR126" s="123">
        <f t="shared" si="85"/>
        <v>0</v>
      </c>
      <c r="AS126" s="119"/>
      <c r="AT126" s="119"/>
      <c r="AU126" s="124"/>
      <c r="AV126" s="125">
        <f t="shared" si="86"/>
        <v>0</v>
      </c>
      <c r="AW126" s="119">
        <f t="shared" si="87"/>
        <v>0</v>
      </c>
      <c r="AX126" s="119"/>
      <c r="AY126" s="119"/>
      <c r="AZ126" s="122"/>
      <c r="BA126" s="126">
        <f t="shared" si="88"/>
        <v>0</v>
      </c>
      <c r="BB126" s="119">
        <f t="shared" si="89"/>
        <v>0</v>
      </c>
      <c r="BC126" s="119"/>
      <c r="BD126" s="120"/>
      <c r="BE126" s="127"/>
      <c r="BF126" s="126">
        <f t="shared" si="90"/>
        <v>0</v>
      </c>
      <c r="BG126" s="119">
        <f t="shared" si="91"/>
        <v>0</v>
      </c>
      <c r="BH126" s="120"/>
      <c r="BI126" s="120"/>
      <c r="BJ126" s="127"/>
      <c r="BK126" s="126">
        <f t="shared" si="92"/>
        <v>0</v>
      </c>
      <c r="BL126" s="119">
        <f t="shared" si="93"/>
        <v>0</v>
      </c>
      <c r="BM126" s="123">
        <f t="shared" si="94"/>
        <v>0</v>
      </c>
      <c r="BN126" s="123">
        <f t="shared" si="95"/>
        <v>0</v>
      </c>
      <c r="BO126" s="126">
        <f t="shared" si="96"/>
        <v>0</v>
      </c>
      <c r="BP126" s="128">
        <f t="shared" si="97"/>
        <v>0</v>
      </c>
      <c r="BQ126" s="22"/>
      <c r="BR126" s="129"/>
      <c r="BS126" s="130"/>
      <c r="BT126" s="257" t="str">
        <f t="shared" si="98"/>
        <v/>
      </c>
      <c r="BU126" s="257" t="str">
        <f t="shared" si="99"/>
        <v/>
      </c>
      <c r="BV126" s="257" t="str">
        <f t="shared" si="100"/>
        <v/>
      </c>
      <c r="BW126" s="257" t="str">
        <f t="shared" si="101"/>
        <v/>
      </c>
      <c r="BX126" s="258">
        <f t="shared" si="103"/>
        <v>0</v>
      </c>
      <c r="BY126" s="129"/>
      <c r="BZ126" s="130"/>
      <c r="CA126" s="329" t="str">
        <f t="shared" si="69"/>
        <v/>
      </c>
      <c r="CB126" s="329" t="str">
        <f t="shared" si="70"/>
        <v/>
      </c>
      <c r="CC126" s="329" t="str">
        <f t="shared" si="71"/>
        <v/>
      </c>
      <c r="CD126" s="329" t="str">
        <f t="shared" si="72"/>
        <v/>
      </c>
      <c r="CE126" s="258">
        <f t="shared" si="104"/>
        <v>0</v>
      </c>
      <c r="CF126" s="259">
        <f t="shared" si="102"/>
        <v>0</v>
      </c>
      <c r="CG126" s="132"/>
      <c r="CH126" s="132"/>
      <c r="CI126" s="132"/>
    </row>
    <row r="127" spans="1:87" s="24" customFormat="1" ht="12.75" hidden="1" customHeight="1" outlineLevel="1" x14ac:dyDescent="0.2">
      <c r="A127" s="108" t="s">
        <v>140</v>
      </c>
      <c r="B127" s="24" t="s">
        <v>145</v>
      </c>
      <c r="C127" s="24">
        <v>119</v>
      </c>
      <c r="D127" s="137"/>
      <c r="E127" s="138"/>
      <c r="F127" s="56"/>
      <c r="G127" s="135"/>
      <c r="H127" s="136"/>
      <c r="I127" s="139"/>
      <c r="J127" s="57"/>
      <c r="K127" s="134"/>
      <c r="L127" s="134"/>
      <c r="M127" s="134"/>
      <c r="N127" s="134"/>
      <c r="O127" s="114">
        <f t="shared" si="73"/>
        <v>0</v>
      </c>
      <c r="P127" s="113"/>
      <c r="Q127" s="113"/>
      <c r="R127" s="113"/>
      <c r="S127" s="113"/>
      <c r="T127" s="114">
        <f t="shared" si="74"/>
        <v>0</v>
      </c>
      <c r="U127" s="113">
        <f t="shared" si="75"/>
        <v>0</v>
      </c>
      <c r="V127" s="136"/>
      <c r="W127" s="116"/>
      <c r="X127" s="116"/>
      <c r="Y127" s="116"/>
      <c r="Z127" s="117">
        <f t="shared" si="76"/>
        <v>0</v>
      </c>
      <c r="AA127" s="118">
        <f t="shared" si="77"/>
        <v>0</v>
      </c>
      <c r="AB127" s="118"/>
      <c r="AC127" s="118"/>
      <c r="AD127" s="118"/>
      <c r="AE127" s="117">
        <f t="shared" si="78"/>
        <v>0</v>
      </c>
      <c r="AF127" s="118">
        <f t="shared" si="79"/>
        <v>0</v>
      </c>
      <c r="AG127" s="120"/>
      <c r="AH127" s="120"/>
      <c r="AI127" s="121"/>
      <c r="AJ127" s="117">
        <f t="shared" si="80"/>
        <v>0</v>
      </c>
      <c r="AK127" s="119">
        <f t="shared" si="81"/>
        <v>0</v>
      </c>
      <c r="AL127" s="53"/>
      <c r="AM127" s="53"/>
      <c r="AN127" s="53"/>
      <c r="AO127" s="54">
        <f t="shared" si="82"/>
        <v>0</v>
      </c>
      <c r="AP127" s="122">
        <f t="shared" si="83"/>
        <v>0</v>
      </c>
      <c r="AQ127" s="123">
        <f t="shared" si="84"/>
        <v>0</v>
      </c>
      <c r="AR127" s="123">
        <f t="shared" si="85"/>
        <v>0</v>
      </c>
      <c r="AS127" s="119"/>
      <c r="AT127" s="119"/>
      <c r="AU127" s="124"/>
      <c r="AV127" s="125">
        <f t="shared" si="86"/>
        <v>0</v>
      </c>
      <c r="AW127" s="119">
        <f t="shared" si="87"/>
        <v>0</v>
      </c>
      <c r="AX127" s="119"/>
      <c r="AY127" s="119"/>
      <c r="AZ127" s="122"/>
      <c r="BA127" s="126">
        <f t="shared" si="88"/>
        <v>0</v>
      </c>
      <c r="BB127" s="119">
        <f t="shared" si="89"/>
        <v>0</v>
      </c>
      <c r="BC127" s="119"/>
      <c r="BD127" s="120"/>
      <c r="BE127" s="127"/>
      <c r="BF127" s="126">
        <f t="shared" si="90"/>
        <v>0</v>
      </c>
      <c r="BG127" s="119">
        <f t="shared" si="91"/>
        <v>0</v>
      </c>
      <c r="BH127" s="120"/>
      <c r="BI127" s="120"/>
      <c r="BJ127" s="127"/>
      <c r="BK127" s="126">
        <f t="shared" si="92"/>
        <v>0</v>
      </c>
      <c r="BL127" s="119">
        <f t="shared" si="93"/>
        <v>0</v>
      </c>
      <c r="BM127" s="123">
        <f t="shared" si="94"/>
        <v>0</v>
      </c>
      <c r="BN127" s="123">
        <f t="shared" si="95"/>
        <v>0</v>
      </c>
      <c r="BO127" s="126">
        <f t="shared" si="96"/>
        <v>0</v>
      </c>
      <c r="BP127" s="128">
        <f t="shared" si="97"/>
        <v>0</v>
      </c>
      <c r="BQ127" s="22"/>
      <c r="BR127" s="129"/>
      <c r="BS127" s="130"/>
      <c r="BT127" s="257" t="str">
        <f t="shared" si="98"/>
        <v/>
      </c>
      <c r="BU127" s="257" t="str">
        <f t="shared" si="99"/>
        <v/>
      </c>
      <c r="BV127" s="257" t="str">
        <f t="shared" si="100"/>
        <v/>
      </c>
      <c r="BW127" s="257" t="str">
        <f t="shared" si="101"/>
        <v/>
      </c>
      <c r="BX127" s="258">
        <f t="shared" si="103"/>
        <v>0</v>
      </c>
      <c r="BY127" s="129"/>
      <c r="BZ127" s="130"/>
      <c r="CA127" s="329" t="str">
        <f t="shared" si="69"/>
        <v/>
      </c>
      <c r="CB127" s="329" t="str">
        <f t="shared" si="70"/>
        <v/>
      </c>
      <c r="CC127" s="329" t="str">
        <f t="shared" si="71"/>
        <v/>
      </c>
      <c r="CD127" s="329" t="str">
        <f t="shared" si="72"/>
        <v/>
      </c>
      <c r="CE127" s="258">
        <f t="shared" si="104"/>
        <v>0</v>
      </c>
      <c r="CF127" s="259">
        <f t="shared" si="102"/>
        <v>0</v>
      </c>
      <c r="CG127" s="132"/>
      <c r="CH127" s="132"/>
      <c r="CI127" s="132"/>
    </row>
    <row r="128" spans="1:87" s="24" customFormat="1" ht="12.75" hidden="1" customHeight="1" outlineLevel="1" x14ac:dyDescent="0.2">
      <c r="A128" s="108" t="s">
        <v>140</v>
      </c>
      <c r="B128" s="24" t="s">
        <v>145</v>
      </c>
      <c r="C128" s="24">
        <v>120</v>
      </c>
      <c r="D128" s="137"/>
      <c r="E128" s="138"/>
      <c r="F128" s="56"/>
      <c r="G128" s="135"/>
      <c r="H128" s="136"/>
      <c r="I128" s="139"/>
      <c r="J128" s="57"/>
      <c r="K128" s="134"/>
      <c r="L128" s="134"/>
      <c r="M128" s="134"/>
      <c r="N128" s="134"/>
      <c r="O128" s="114">
        <f t="shared" si="73"/>
        <v>0</v>
      </c>
      <c r="P128" s="113"/>
      <c r="Q128" s="113"/>
      <c r="R128" s="113"/>
      <c r="S128" s="113"/>
      <c r="T128" s="114">
        <f t="shared" si="74"/>
        <v>0</v>
      </c>
      <c r="U128" s="113">
        <f t="shared" si="75"/>
        <v>0</v>
      </c>
      <c r="V128" s="136"/>
      <c r="W128" s="116"/>
      <c r="X128" s="116"/>
      <c r="Y128" s="116"/>
      <c r="Z128" s="117">
        <f t="shared" si="76"/>
        <v>0</v>
      </c>
      <c r="AA128" s="118">
        <f t="shared" si="77"/>
        <v>0</v>
      </c>
      <c r="AB128" s="118"/>
      <c r="AC128" s="118"/>
      <c r="AD128" s="118"/>
      <c r="AE128" s="117">
        <f t="shared" si="78"/>
        <v>0</v>
      </c>
      <c r="AF128" s="118">
        <f t="shared" si="79"/>
        <v>0</v>
      </c>
      <c r="AG128" s="120"/>
      <c r="AH128" s="120"/>
      <c r="AI128" s="121"/>
      <c r="AJ128" s="117">
        <f t="shared" si="80"/>
        <v>0</v>
      </c>
      <c r="AK128" s="119">
        <f t="shared" si="81"/>
        <v>0</v>
      </c>
      <c r="AL128" s="53"/>
      <c r="AM128" s="53"/>
      <c r="AN128" s="53"/>
      <c r="AO128" s="54">
        <f t="shared" si="82"/>
        <v>0</v>
      </c>
      <c r="AP128" s="122">
        <f t="shared" si="83"/>
        <v>0</v>
      </c>
      <c r="AQ128" s="123">
        <f t="shared" si="84"/>
        <v>0</v>
      </c>
      <c r="AR128" s="123">
        <f t="shared" si="85"/>
        <v>0</v>
      </c>
      <c r="AS128" s="119"/>
      <c r="AT128" s="119"/>
      <c r="AU128" s="124"/>
      <c r="AV128" s="125">
        <f t="shared" si="86"/>
        <v>0</v>
      </c>
      <c r="AW128" s="119">
        <f t="shared" si="87"/>
        <v>0</v>
      </c>
      <c r="AX128" s="119"/>
      <c r="AY128" s="119"/>
      <c r="AZ128" s="122"/>
      <c r="BA128" s="126">
        <f t="shared" si="88"/>
        <v>0</v>
      </c>
      <c r="BB128" s="119">
        <f t="shared" si="89"/>
        <v>0</v>
      </c>
      <c r="BC128" s="119"/>
      <c r="BD128" s="120"/>
      <c r="BE128" s="127"/>
      <c r="BF128" s="126">
        <f t="shared" si="90"/>
        <v>0</v>
      </c>
      <c r="BG128" s="119">
        <f t="shared" si="91"/>
        <v>0</v>
      </c>
      <c r="BH128" s="120"/>
      <c r="BI128" s="120"/>
      <c r="BJ128" s="127"/>
      <c r="BK128" s="126">
        <f t="shared" si="92"/>
        <v>0</v>
      </c>
      <c r="BL128" s="119">
        <f t="shared" si="93"/>
        <v>0</v>
      </c>
      <c r="BM128" s="123">
        <f t="shared" si="94"/>
        <v>0</v>
      </c>
      <c r="BN128" s="123">
        <f t="shared" si="95"/>
        <v>0</v>
      </c>
      <c r="BO128" s="126">
        <f t="shared" si="96"/>
        <v>0</v>
      </c>
      <c r="BP128" s="128">
        <f t="shared" si="97"/>
        <v>0</v>
      </c>
      <c r="BQ128" s="22"/>
      <c r="BR128" s="129"/>
      <c r="BS128" s="130"/>
      <c r="BT128" s="257" t="str">
        <f t="shared" si="98"/>
        <v/>
      </c>
      <c r="BU128" s="257" t="str">
        <f t="shared" si="99"/>
        <v/>
      </c>
      <c r="BV128" s="257" t="str">
        <f t="shared" si="100"/>
        <v/>
      </c>
      <c r="BW128" s="257" t="str">
        <f t="shared" si="101"/>
        <v/>
      </c>
      <c r="BX128" s="258">
        <f t="shared" si="103"/>
        <v>0</v>
      </c>
      <c r="BY128" s="129"/>
      <c r="BZ128" s="130"/>
      <c r="CA128" s="329" t="str">
        <f t="shared" si="69"/>
        <v/>
      </c>
      <c r="CB128" s="329" t="str">
        <f t="shared" si="70"/>
        <v/>
      </c>
      <c r="CC128" s="329" t="str">
        <f t="shared" si="71"/>
        <v/>
      </c>
      <c r="CD128" s="329" t="str">
        <f t="shared" si="72"/>
        <v/>
      </c>
      <c r="CE128" s="258">
        <f t="shared" si="104"/>
        <v>0</v>
      </c>
      <c r="CF128" s="259">
        <f t="shared" si="102"/>
        <v>0</v>
      </c>
      <c r="CG128" s="132"/>
      <c r="CH128" s="132"/>
      <c r="CI128" s="132"/>
    </row>
    <row r="129" spans="1:87" s="24" customFormat="1" ht="12.75" hidden="1" customHeight="1" outlineLevel="1" x14ac:dyDescent="0.2">
      <c r="A129" s="108" t="s">
        <v>140</v>
      </c>
      <c r="B129" s="24" t="s">
        <v>145</v>
      </c>
      <c r="C129" s="24">
        <v>121</v>
      </c>
      <c r="D129" s="137"/>
      <c r="E129" s="138"/>
      <c r="F129" s="56"/>
      <c r="G129" s="135"/>
      <c r="H129" s="136"/>
      <c r="I129" s="139"/>
      <c r="J129" s="57"/>
      <c r="K129" s="134"/>
      <c r="L129" s="134"/>
      <c r="M129" s="134"/>
      <c r="N129" s="134"/>
      <c r="O129" s="114">
        <f t="shared" si="73"/>
        <v>0</v>
      </c>
      <c r="P129" s="113"/>
      <c r="Q129" s="113"/>
      <c r="R129" s="113"/>
      <c r="S129" s="113"/>
      <c r="T129" s="114">
        <f t="shared" si="74"/>
        <v>0</v>
      </c>
      <c r="U129" s="113">
        <f t="shared" si="75"/>
        <v>0</v>
      </c>
      <c r="V129" s="136"/>
      <c r="W129" s="116"/>
      <c r="X129" s="116"/>
      <c r="Y129" s="116"/>
      <c r="Z129" s="117">
        <f t="shared" si="76"/>
        <v>0</v>
      </c>
      <c r="AA129" s="118">
        <f t="shared" si="77"/>
        <v>0</v>
      </c>
      <c r="AB129" s="118"/>
      <c r="AC129" s="118"/>
      <c r="AD129" s="118"/>
      <c r="AE129" s="117">
        <f t="shared" si="78"/>
        <v>0</v>
      </c>
      <c r="AF129" s="118">
        <f t="shared" si="79"/>
        <v>0</v>
      </c>
      <c r="AG129" s="120"/>
      <c r="AH129" s="120"/>
      <c r="AI129" s="121"/>
      <c r="AJ129" s="117">
        <f t="shared" si="80"/>
        <v>0</v>
      </c>
      <c r="AK129" s="119">
        <f t="shared" si="81"/>
        <v>0</v>
      </c>
      <c r="AL129" s="53"/>
      <c r="AM129" s="53"/>
      <c r="AN129" s="53"/>
      <c r="AO129" s="54">
        <f t="shared" si="82"/>
        <v>0</v>
      </c>
      <c r="AP129" s="122">
        <f t="shared" si="83"/>
        <v>0</v>
      </c>
      <c r="AQ129" s="123">
        <f t="shared" si="84"/>
        <v>0</v>
      </c>
      <c r="AR129" s="123">
        <f t="shared" si="85"/>
        <v>0</v>
      </c>
      <c r="AS129" s="119"/>
      <c r="AT129" s="119"/>
      <c r="AU129" s="124"/>
      <c r="AV129" s="125">
        <f t="shared" si="86"/>
        <v>0</v>
      </c>
      <c r="AW129" s="119">
        <f t="shared" si="87"/>
        <v>0</v>
      </c>
      <c r="AX129" s="119"/>
      <c r="AY129" s="119"/>
      <c r="AZ129" s="122"/>
      <c r="BA129" s="126">
        <f t="shared" si="88"/>
        <v>0</v>
      </c>
      <c r="BB129" s="119">
        <f t="shared" si="89"/>
        <v>0</v>
      </c>
      <c r="BC129" s="119"/>
      <c r="BD129" s="120"/>
      <c r="BE129" s="127"/>
      <c r="BF129" s="126">
        <f t="shared" si="90"/>
        <v>0</v>
      </c>
      <c r="BG129" s="119">
        <f t="shared" si="91"/>
        <v>0</v>
      </c>
      <c r="BH129" s="120"/>
      <c r="BI129" s="120"/>
      <c r="BJ129" s="127"/>
      <c r="BK129" s="126">
        <f t="shared" si="92"/>
        <v>0</v>
      </c>
      <c r="BL129" s="119">
        <f t="shared" si="93"/>
        <v>0</v>
      </c>
      <c r="BM129" s="123">
        <f t="shared" si="94"/>
        <v>0</v>
      </c>
      <c r="BN129" s="123">
        <f t="shared" si="95"/>
        <v>0</v>
      </c>
      <c r="BO129" s="126">
        <f t="shared" si="96"/>
        <v>0</v>
      </c>
      <c r="BP129" s="128">
        <f t="shared" si="97"/>
        <v>0</v>
      </c>
      <c r="BQ129" s="22"/>
      <c r="BR129" s="129"/>
      <c r="BS129" s="130"/>
      <c r="BT129" s="257" t="str">
        <f t="shared" si="98"/>
        <v/>
      </c>
      <c r="BU129" s="257" t="str">
        <f t="shared" si="99"/>
        <v/>
      </c>
      <c r="BV129" s="257" t="str">
        <f t="shared" si="100"/>
        <v/>
      </c>
      <c r="BW129" s="257" t="str">
        <f t="shared" si="101"/>
        <v/>
      </c>
      <c r="BX129" s="258">
        <f t="shared" si="103"/>
        <v>0</v>
      </c>
      <c r="BY129" s="129"/>
      <c r="BZ129" s="130"/>
      <c r="CA129" s="329" t="str">
        <f t="shared" si="69"/>
        <v/>
      </c>
      <c r="CB129" s="329" t="str">
        <f t="shared" si="70"/>
        <v/>
      </c>
      <c r="CC129" s="329" t="str">
        <f t="shared" si="71"/>
        <v/>
      </c>
      <c r="CD129" s="329" t="str">
        <f t="shared" si="72"/>
        <v/>
      </c>
      <c r="CE129" s="258">
        <f t="shared" si="104"/>
        <v>0</v>
      </c>
      <c r="CF129" s="259">
        <f t="shared" si="102"/>
        <v>0</v>
      </c>
      <c r="CG129" s="132"/>
      <c r="CH129" s="132"/>
      <c r="CI129" s="132"/>
    </row>
    <row r="130" spans="1:87" s="24" customFormat="1" ht="12.75" hidden="1" customHeight="1" outlineLevel="1" x14ac:dyDescent="0.2">
      <c r="A130" s="108" t="s">
        <v>140</v>
      </c>
      <c r="B130" s="24" t="s">
        <v>145</v>
      </c>
      <c r="C130" s="24">
        <v>122</v>
      </c>
      <c r="D130" s="137"/>
      <c r="E130" s="138"/>
      <c r="F130" s="56"/>
      <c r="G130" s="135"/>
      <c r="H130" s="136"/>
      <c r="I130" s="139"/>
      <c r="J130" s="57"/>
      <c r="K130" s="134"/>
      <c r="L130" s="134"/>
      <c r="M130" s="134"/>
      <c r="N130" s="134"/>
      <c r="O130" s="114">
        <f t="shared" si="73"/>
        <v>0</v>
      </c>
      <c r="P130" s="113"/>
      <c r="Q130" s="113"/>
      <c r="R130" s="113"/>
      <c r="S130" s="113"/>
      <c r="T130" s="114">
        <f t="shared" si="74"/>
        <v>0</v>
      </c>
      <c r="U130" s="113">
        <f t="shared" si="75"/>
        <v>0</v>
      </c>
      <c r="V130" s="136"/>
      <c r="W130" s="116"/>
      <c r="X130" s="116"/>
      <c r="Y130" s="116"/>
      <c r="Z130" s="117">
        <f t="shared" si="76"/>
        <v>0</v>
      </c>
      <c r="AA130" s="118">
        <f t="shared" si="77"/>
        <v>0</v>
      </c>
      <c r="AB130" s="118"/>
      <c r="AC130" s="118"/>
      <c r="AD130" s="118"/>
      <c r="AE130" s="117">
        <f t="shared" si="78"/>
        <v>0</v>
      </c>
      <c r="AF130" s="118">
        <f t="shared" si="79"/>
        <v>0</v>
      </c>
      <c r="AG130" s="120"/>
      <c r="AH130" s="120"/>
      <c r="AI130" s="121"/>
      <c r="AJ130" s="117">
        <f t="shared" si="80"/>
        <v>0</v>
      </c>
      <c r="AK130" s="119">
        <f t="shared" si="81"/>
        <v>0</v>
      </c>
      <c r="AL130" s="53"/>
      <c r="AM130" s="53"/>
      <c r="AN130" s="53"/>
      <c r="AO130" s="54">
        <f t="shared" si="82"/>
        <v>0</v>
      </c>
      <c r="AP130" s="122">
        <f t="shared" si="83"/>
        <v>0</v>
      </c>
      <c r="AQ130" s="123">
        <f t="shared" si="84"/>
        <v>0</v>
      </c>
      <c r="AR130" s="123">
        <f t="shared" si="85"/>
        <v>0</v>
      </c>
      <c r="AS130" s="119"/>
      <c r="AT130" s="119"/>
      <c r="AU130" s="124"/>
      <c r="AV130" s="125">
        <f t="shared" si="86"/>
        <v>0</v>
      </c>
      <c r="AW130" s="119">
        <f t="shared" si="87"/>
        <v>0</v>
      </c>
      <c r="AX130" s="119"/>
      <c r="AY130" s="119"/>
      <c r="AZ130" s="122"/>
      <c r="BA130" s="126">
        <f t="shared" si="88"/>
        <v>0</v>
      </c>
      <c r="BB130" s="119">
        <f t="shared" si="89"/>
        <v>0</v>
      </c>
      <c r="BC130" s="119"/>
      <c r="BD130" s="120"/>
      <c r="BE130" s="127"/>
      <c r="BF130" s="126">
        <f t="shared" si="90"/>
        <v>0</v>
      </c>
      <c r="BG130" s="119">
        <f t="shared" si="91"/>
        <v>0</v>
      </c>
      <c r="BH130" s="120"/>
      <c r="BI130" s="120"/>
      <c r="BJ130" s="127"/>
      <c r="BK130" s="126">
        <f t="shared" si="92"/>
        <v>0</v>
      </c>
      <c r="BL130" s="119">
        <f t="shared" si="93"/>
        <v>0</v>
      </c>
      <c r="BM130" s="123">
        <f t="shared" si="94"/>
        <v>0</v>
      </c>
      <c r="BN130" s="123">
        <f t="shared" si="95"/>
        <v>0</v>
      </c>
      <c r="BO130" s="126">
        <f t="shared" si="96"/>
        <v>0</v>
      </c>
      <c r="BP130" s="128">
        <f t="shared" si="97"/>
        <v>0</v>
      </c>
      <c r="BQ130" s="22"/>
      <c r="BR130" s="129"/>
      <c r="BS130" s="130"/>
      <c r="BT130" s="257" t="str">
        <f t="shared" si="98"/>
        <v/>
      </c>
      <c r="BU130" s="257" t="str">
        <f t="shared" si="99"/>
        <v/>
      </c>
      <c r="BV130" s="257" t="str">
        <f t="shared" si="100"/>
        <v/>
      </c>
      <c r="BW130" s="257" t="str">
        <f t="shared" si="101"/>
        <v/>
      </c>
      <c r="BX130" s="258">
        <f t="shared" si="103"/>
        <v>0</v>
      </c>
      <c r="BY130" s="129"/>
      <c r="BZ130" s="130"/>
      <c r="CA130" s="329" t="str">
        <f t="shared" si="69"/>
        <v/>
      </c>
      <c r="CB130" s="329" t="str">
        <f t="shared" si="70"/>
        <v/>
      </c>
      <c r="CC130" s="329" t="str">
        <f t="shared" si="71"/>
        <v/>
      </c>
      <c r="CD130" s="329" t="str">
        <f t="shared" si="72"/>
        <v/>
      </c>
      <c r="CE130" s="258">
        <f t="shared" si="104"/>
        <v>0</v>
      </c>
      <c r="CF130" s="259">
        <f t="shared" si="102"/>
        <v>0</v>
      </c>
      <c r="CG130" s="132"/>
      <c r="CH130" s="132"/>
      <c r="CI130" s="132"/>
    </row>
    <row r="131" spans="1:87" s="24" customFormat="1" ht="12.75" hidden="1" customHeight="1" outlineLevel="1" x14ac:dyDescent="0.2">
      <c r="A131" s="108" t="s">
        <v>140</v>
      </c>
      <c r="B131" s="24" t="s">
        <v>145</v>
      </c>
      <c r="C131" s="24">
        <v>123</v>
      </c>
      <c r="D131" s="137"/>
      <c r="E131" s="138"/>
      <c r="F131" s="56"/>
      <c r="G131" s="135"/>
      <c r="H131" s="136"/>
      <c r="I131" s="139"/>
      <c r="J131" s="57"/>
      <c r="K131" s="134"/>
      <c r="L131" s="134"/>
      <c r="M131" s="134"/>
      <c r="N131" s="134"/>
      <c r="O131" s="114">
        <f t="shared" si="73"/>
        <v>0</v>
      </c>
      <c r="P131" s="113"/>
      <c r="Q131" s="113"/>
      <c r="R131" s="113"/>
      <c r="S131" s="113"/>
      <c r="T131" s="114">
        <f t="shared" si="74"/>
        <v>0</v>
      </c>
      <c r="U131" s="113">
        <f t="shared" si="75"/>
        <v>0</v>
      </c>
      <c r="V131" s="136"/>
      <c r="W131" s="116"/>
      <c r="X131" s="116"/>
      <c r="Y131" s="116"/>
      <c r="Z131" s="117">
        <f t="shared" si="76"/>
        <v>0</v>
      </c>
      <c r="AA131" s="118">
        <f t="shared" si="77"/>
        <v>0</v>
      </c>
      <c r="AB131" s="118"/>
      <c r="AC131" s="118"/>
      <c r="AD131" s="118"/>
      <c r="AE131" s="117">
        <f t="shared" si="78"/>
        <v>0</v>
      </c>
      <c r="AF131" s="118">
        <f t="shared" si="79"/>
        <v>0</v>
      </c>
      <c r="AG131" s="120"/>
      <c r="AH131" s="120"/>
      <c r="AI131" s="121"/>
      <c r="AJ131" s="117">
        <f t="shared" si="80"/>
        <v>0</v>
      </c>
      <c r="AK131" s="119">
        <f t="shared" si="81"/>
        <v>0</v>
      </c>
      <c r="AL131" s="53"/>
      <c r="AM131" s="53"/>
      <c r="AN131" s="53"/>
      <c r="AO131" s="54">
        <f t="shared" si="82"/>
        <v>0</v>
      </c>
      <c r="AP131" s="122">
        <f t="shared" si="83"/>
        <v>0</v>
      </c>
      <c r="AQ131" s="123">
        <f t="shared" si="84"/>
        <v>0</v>
      </c>
      <c r="AR131" s="123">
        <f t="shared" si="85"/>
        <v>0</v>
      </c>
      <c r="AS131" s="119"/>
      <c r="AT131" s="119"/>
      <c r="AU131" s="124"/>
      <c r="AV131" s="125">
        <f t="shared" si="86"/>
        <v>0</v>
      </c>
      <c r="AW131" s="119">
        <f t="shared" si="87"/>
        <v>0</v>
      </c>
      <c r="AX131" s="119"/>
      <c r="AY131" s="119"/>
      <c r="AZ131" s="122"/>
      <c r="BA131" s="126">
        <f t="shared" si="88"/>
        <v>0</v>
      </c>
      <c r="BB131" s="119">
        <f t="shared" si="89"/>
        <v>0</v>
      </c>
      <c r="BC131" s="119"/>
      <c r="BD131" s="120"/>
      <c r="BE131" s="127"/>
      <c r="BF131" s="126">
        <f t="shared" si="90"/>
        <v>0</v>
      </c>
      <c r="BG131" s="119">
        <f t="shared" si="91"/>
        <v>0</v>
      </c>
      <c r="BH131" s="120"/>
      <c r="BI131" s="120"/>
      <c r="BJ131" s="127"/>
      <c r="BK131" s="126">
        <f t="shared" si="92"/>
        <v>0</v>
      </c>
      <c r="BL131" s="119">
        <f t="shared" si="93"/>
        <v>0</v>
      </c>
      <c r="BM131" s="123">
        <f t="shared" si="94"/>
        <v>0</v>
      </c>
      <c r="BN131" s="123">
        <f t="shared" si="95"/>
        <v>0</v>
      </c>
      <c r="BO131" s="126">
        <f t="shared" si="96"/>
        <v>0</v>
      </c>
      <c r="BP131" s="128">
        <f t="shared" si="97"/>
        <v>0</v>
      </c>
      <c r="BQ131" s="22"/>
      <c r="BR131" s="129"/>
      <c r="BS131" s="130"/>
      <c r="BT131" s="257" t="str">
        <f t="shared" si="98"/>
        <v/>
      </c>
      <c r="BU131" s="257" t="str">
        <f t="shared" si="99"/>
        <v/>
      </c>
      <c r="BV131" s="257" t="str">
        <f t="shared" si="100"/>
        <v/>
      </c>
      <c r="BW131" s="257" t="str">
        <f t="shared" si="101"/>
        <v/>
      </c>
      <c r="BX131" s="258">
        <f t="shared" si="103"/>
        <v>0</v>
      </c>
      <c r="BY131" s="129"/>
      <c r="BZ131" s="130"/>
      <c r="CA131" s="329" t="str">
        <f t="shared" si="69"/>
        <v/>
      </c>
      <c r="CB131" s="329" t="str">
        <f t="shared" si="70"/>
        <v/>
      </c>
      <c r="CC131" s="329" t="str">
        <f t="shared" si="71"/>
        <v/>
      </c>
      <c r="CD131" s="329" t="str">
        <f t="shared" si="72"/>
        <v/>
      </c>
      <c r="CE131" s="258">
        <f t="shared" si="104"/>
        <v>0</v>
      </c>
      <c r="CF131" s="259">
        <f t="shared" si="102"/>
        <v>0</v>
      </c>
      <c r="CG131" s="132"/>
      <c r="CH131" s="132"/>
      <c r="CI131" s="132"/>
    </row>
    <row r="132" spans="1:87" s="24" customFormat="1" ht="12.75" hidden="1" customHeight="1" outlineLevel="1" x14ac:dyDescent="0.2">
      <c r="A132" s="108" t="s">
        <v>140</v>
      </c>
      <c r="B132" s="24" t="s">
        <v>145</v>
      </c>
      <c r="C132" s="24">
        <v>124</v>
      </c>
      <c r="D132" s="137"/>
      <c r="E132" s="138"/>
      <c r="F132" s="56"/>
      <c r="G132" s="135"/>
      <c r="H132" s="136"/>
      <c r="I132" s="139"/>
      <c r="J132" s="57"/>
      <c r="K132" s="134"/>
      <c r="L132" s="134"/>
      <c r="M132" s="134"/>
      <c r="N132" s="134"/>
      <c r="O132" s="114">
        <f t="shared" si="73"/>
        <v>0</v>
      </c>
      <c r="P132" s="113"/>
      <c r="Q132" s="113"/>
      <c r="R132" s="113"/>
      <c r="S132" s="113"/>
      <c r="T132" s="114">
        <f t="shared" si="74"/>
        <v>0</v>
      </c>
      <c r="U132" s="113">
        <f t="shared" si="75"/>
        <v>0</v>
      </c>
      <c r="V132" s="136"/>
      <c r="W132" s="116"/>
      <c r="X132" s="116"/>
      <c r="Y132" s="116"/>
      <c r="Z132" s="117">
        <f t="shared" si="76"/>
        <v>0</v>
      </c>
      <c r="AA132" s="118">
        <f t="shared" si="77"/>
        <v>0</v>
      </c>
      <c r="AB132" s="118"/>
      <c r="AC132" s="118"/>
      <c r="AD132" s="118"/>
      <c r="AE132" s="117">
        <f t="shared" si="78"/>
        <v>0</v>
      </c>
      <c r="AF132" s="118">
        <f t="shared" si="79"/>
        <v>0</v>
      </c>
      <c r="AG132" s="120"/>
      <c r="AH132" s="120"/>
      <c r="AI132" s="121"/>
      <c r="AJ132" s="117">
        <f t="shared" si="80"/>
        <v>0</v>
      </c>
      <c r="AK132" s="119">
        <f t="shared" si="81"/>
        <v>0</v>
      </c>
      <c r="AL132" s="53"/>
      <c r="AM132" s="53"/>
      <c r="AN132" s="53"/>
      <c r="AO132" s="54">
        <f t="shared" si="82"/>
        <v>0</v>
      </c>
      <c r="AP132" s="122">
        <f t="shared" si="83"/>
        <v>0</v>
      </c>
      <c r="AQ132" s="123">
        <f t="shared" si="84"/>
        <v>0</v>
      </c>
      <c r="AR132" s="123">
        <f t="shared" si="85"/>
        <v>0</v>
      </c>
      <c r="AS132" s="119"/>
      <c r="AT132" s="119"/>
      <c r="AU132" s="124"/>
      <c r="AV132" s="125">
        <f t="shared" si="86"/>
        <v>0</v>
      </c>
      <c r="AW132" s="119">
        <f t="shared" si="87"/>
        <v>0</v>
      </c>
      <c r="AX132" s="119"/>
      <c r="AY132" s="119"/>
      <c r="AZ132" s="122"/>
      <c r="BA132" s="126">
        <f t="shared" si="88"/>
        <v>0</v>
      </c>
      <c r="BB132" s="119">
        <f t="shared" si="89"/>
        <v>0</v>
      </c>
      <c r="BC132" s="119"/>
      <c r="BD132" s="120"/>
      <c r="BE132" s="127"/>
      <c r="BF132" s="126">
        <f t="shared" si="90"/>
        <v>0</v>
      </c>
      <c r="BG132" s="119">
        <f t="shared" si="91"/>
        <v>0</v>
      </c>
      <c r="BH132" s="120"/>
      <c r="BI132" s="120"/>
      <c r="BJ132" s="127"/>
      <c r="BK132" s="126">
        <f t="shared" si="92"/>
        <v>0</v>
      </c>
      <c r="BL132" s="119">
        <f t="shared" si="93"/>
        <v>0</v>
      </c>
      <c r="BM132" s="123">
        <f t="shared" si="94"/>
        <v>0</v>
      </c>
      <c r="BN132" s="123">
        <f t="shared" si="95"/>
        <v>0</v>
      </c>
      <c r="BO132" s="126">
        <f t="shared" si="96"/>
        <v>0</v>
      </c>
      <c r="BP132" s="128">
        <f t="shared" si="97"/>
        <v>0</v>
      </c>
      <c r="BQ132" s="22"/>
      <c r="BR132" s="129"/>
      <c r="BS132" s="130"/>
      <c r="BT132" s="257" t="str">
        <f t="shared" si="98"/>
        <v/>
      </c>
      <c r="BU132" s="257" t="str">
        <f t="shared" si="99"/>
        <v/>
      </c>
      <c r="BV132" s="257" t="str">
        <f t="shared" si="100"/>
        <v/>
      </c>
      <c r="BW132" s="257" t="str">
        <f t="shared" si="101"/>
        <v/>
      </c>
      <c r="BX132" s="258">
        <f t="shared" si="103"/>
        <v>0</v>
      </c>
      <c r="BY132" s="129"/>
      <c r="BZ132" s="130"/>
      <c r="CA132" s="329" t="str">
        <f t="shared" si="69"/>
        <v/>
      </c>
      <c r="CB132" s="329" t="str">
        <f t="shared" si="70"/>
        <v/>
      </c>
      <c r="CC132" s="329" t="str">
        <f t="shared" si="71"/>
        <v/>
      </c>
      <c r="CD132" s="329" t="str">
        <f t="shared" si="72"/>
        <v/>
      </c>
      <c r="CE132" s="258">
        <f t="shared" si="104"/>
        <v>0</v>
      </c>
      <c r="CF132" s="259">
        <f t="shared" si="102"/>
        <v>0</v>
      </c>
      <c r="CG132" s="132"/>
      <c r="CH132" s="132"/>
      <c r="CI132" s="132"/>
    </row>
    <row r="133" spans="1:87" s="24" customFormat="1" ht="12.75" hidden="1" customHeight="1" outlineLevel="1" x14ac:dyDescent="0.2">
      <c r="A133" s="108" t="s">
        <v>140</v>
      </c>
      <c r="B133" s="24" t="s">
        <v>145</v>
      </c>
      <c r="C133" s="24">
        <v>125</v>
      </c>
      <c r="D133" s="137"/>
      <c r="E133" s="138"/>
      <c r="F133" s="56"/>
      <c r="G133" s="135"/>
      <c r="H133" s="136"/>
      <c r="I133" s="139"/>
      <c r="J133" s="57"/>
      <c r="K133" s="134"/>
      <c r="L133" s="134"/>
      <c r="M133" s="134"/>
      <c r="N133" s="134"/>
      <c r="O133" s="114">
        <f t="shared" si="73"/>
        <v>0</v>
      </c>
      <c r="P133" s="113"/>
      <c r="Q133" s="113"/>
      <c r="R133" s="113"/>
      <c r="S133" s="113"/>
      <c r="T133" s="114">
        <f t="shared" si="74"/>
        <v>0</v>
      </c>
      <c r="U133" s="113">
        <f t="shared" si="75"/>
        <v>0</v>
      </c>
      <c r="V133" s="136"/>
      <c r="W133" s="116"/>
      <c r="X133" s="116"/>
      <c r="Y133" s="116"/>
      <c r="Z133" s="117">
        <f t="shared" si="76"/>
        <v>0</v>
      </c>
      <c r="AA133" s="118">
        <f t="shared" si="77"/>
        <v>0</v>
      </c>
      <c r="AB133" s="118"/>
      <c r="AC133" s="118"/>
      <c r="AD133" s="118"/>
      <c r="AE133" s="117">
        <f t="shared" si="78"/>
        <v>0</v>
      </c>
      <c r="AF133" s="118">
        <f t="shared" si="79"/>
        <v>0</v>
      </c>
      <c r="AG133" s="120"/>
      <c r="AH133" s="120"/>
      <c r="AI133" s="121"/>
      <c r="AJ133" s="117">
        <f t="shared" si="80"/>
        <v>0</v>
      </c>
      <c r="AK133" s="119">
        <f t="shared" si="81"/>
        <v>0</v>
      </c>
      <c r="AL133" s="53"/>
      <c r="AM133" s="53"/>
      <c r="AN133" s="53"/>
      <c r="AO133" s="54">
        <f t="shared" si="82"/>
        <v>0</v>
      </c>
      <c r="AP133" s="122">
        <f t="shared" si="83"/>
        <v>0</v>
      </c>
      <c r="AQ133" s="123">
        <f t="shared" si="84"/>
        <v>0</v>
      </c>
      <c r="AR133" s="123">
        <f t="shared" si="85"/>
        <v>0</v>
      </c>
      <c r="AS133" s="119"/>
      <c r="AT133" s="119"/>
      <c r="AU133" s="124"/>
      <c r="AV133" s="125">
        <f t="shared" si="86"/>
        <v>0</v>
      </c>
      <c r="AW133" s="119">
        <f t="shared" si="87"/>
        <v>0</v>
      </c>
      <c r="AX133" s="119"/>
      <c r="AY133" s="119"/>
      <c r="AZ133" s="122"/>
      <c r="BA133" s="126">
        <f t="shared" si="88"/>
        <v>0</v>
      </c>
      <c r="BB133" s="119">
        <f t="shared" si="89"/>
        <v>0</v>
      </c>
      <c r="BC133" s="119"/>
      <c r="BD133" s="120"/>
      <c r="BE133" s="127"/>
      <c r="BF133" s="126">
        <f t="shared" si="90"/>
        <v>0</v>
      </c>
      <c r="BG133" s="119">
        <f t="shared" si="91"/>
        <v>0</v>
      </c>
      <c r="BH133" s="120"/>
      <c r="BI133" s="120"/>
      <c r="BJ133" s="127"/>
      <c r="BK133" s="126">
        <f t="shared" si="92"/>
        <v>0</v>
      </c>
      <c r="BL133" s="119">
        <f t="shared" si="93"/>
        <v>0</v>
      </c>
      <c r="BM133" s="123">
        <f t="shared" si="94"/>
        <v>0</v>
      </c>
      <c r="BN133" s="123">
        <f t="shared" si="95"/>
        <v>0</v>
      </c>
      <c r="BO133" s="126">
        <f t="shared" si="96"/>
        <v>0</v>
      </c>
      <c r="BP133" s="128">
        <f t="shared" si="97"/>
        <v>0</v>
      </c>
      <c r="BQ133" s="22"/>
      <c r="BR133" s="129"/>
      <c r="BS133" s="130"/>
      <c r="BT133" s="257" t="str">
        <f t="shared" si="98"/>
        <v/>
      </c>
      <c r="BU133" s="257" t="str">
        <f t="shared" si="99"/>
        <v/>
      </c>
      <c r="BV133" s="257" t="str">
        <f t="shared" si="100"/>
        <v/>
      </c>
      <c r="BW133" s="257" t="str">
        <f t="shared" si="101"/>
        <v/>
      </c>
      <c r="BX133" s="258">
        <f t="shared" si="103"/>
        <v>0</v>
      </c>
      <c r="BY133" s="129"/>
      <c r="BZ133" s="130"/>
      <c r="CA133" s="329" t="str">
        <f t="shared" si="69"/>
        <v/>
      </c>
      <c r="CB133" s="329" t="str">
        <f t="shared" si="70"/>
        <v/>
      </c>
      <c r="CC133" s="329" t="str">
        <f t="shared" si="71"/>
        <v/>
      </c>
      <c r="CD133" s="329" t="str">
        <f t="shared" si="72"/>
        <v/>
      </c>
      <c r="CE133" s="258">
        <f t="shared" si="104"/>
        <v>0</v>
      </c>
      <c r="CF133" s="259">
        <f t="shared" si="102"/>
        <v>0</v>
      </c>
      <c r="CG133" s="132"/>
      <c r="CH133" s="132"/>
      <c r="CI133" s="132"/>
    </row>
    <row r="134" spans="1:87" s="24" customFormat="1" ht="12.75" hidden="1" customHeight="1" outlineLevel="1" x14ac:dyDescent="0.2">
      <c r="A134" s="108" t="s">
        <v>140</v>
      </c>
      <c r="B134" s="24" t="s">
        <v>145</v>
      </c>
      <c r="C134" s="24">
        <v>126</v>
      </c>
      <c r="D134" s="137"/>
      <c r="E134" s="138"/>
      <c r="F134" s="56"/>
      <c r="G134" s="135"/>
      <c r="H134" s="136"/>
      <c r="I134" s="139"/>
      <c r="J134" s="57"/>
      <c r="K134" s="134"/>
      <c r="L134" s="134"/>
      <c r="M134" s="134"/>
      <c r="N134" s="134"/>
      <c r="O134" s="114">
        <f t="shared" si="73"/>
        <v>0</v>
      </c>
      <c r="P134" s="113"/>
      <c r="Q134" s="113"/>
      <c r="R134" s="113"/>
      <c r="S134" s="113"/>
      <c r="T134" s="114">
        <f t="shared" si="74"/>
        <v>0</v>
      </c>
      <c r="U134" s="113">
        <f t="shared" si="75"/>
        <v>0</v>
      </c>
      <c r="V134" s="136"/>
      <c r="W134" s="116"/>
      <c r="X134" s="116"/>
      <c r="Y134" s="116"/>
      <c r="Z134" s="117">
        <f t="shared" si="76"/>
        <v>0</v>
      </c>
      <c r="AA134" s="118">
        <f t="shared" si="77"/>
        <v>0</v>
      </c>
      <c r="AB134" s="118"/>
      <c r="AC134" s="118"/>
      <c r="AD134" s="118"/>
      <c r="AE134" s="117">
        <f t="shared" si="78"/>
        <v>0</v>
      </c>
      <c r="AF134" s="118">
        <f t="shared" si="79"/>
        <v>0</v>
      </c>
      <c r="AG134" s="120"/>
      <c r="AH134" s="120"/>
      <c r="AI134" s="121"/>
      <c r="AJ134" s="117">
        <f t="shared" si="80"/>
        <v>0</v>
      </c>
      <c r="AK134" s="119">
        <f t="shared" si="81"/>
        <v>0</v>
      </c>
      <c r="AL134" s="53"/>
      <c r="AM134" s="53"/>
      <c r="AN134" s="53"/>
      <c r="AO134" s="54">
        <f t="shared" si="82"/>
        <v>0</v>
      </c>
      <c r="AP134" s="122">
        <f t="shared" si="83"/>
        <v>0</v>
      </c>
      <c r="AQ134" s="123">
        <f t="shared" si="84"/>
        <v>0</v>
      </c>
      <c r="AR134" s="123">
        <f t="shared" si="85"/>
        <v>0</v>
      </c>
      <c r="AS134" s="119"/>
      <c r="AT134" s="119"/>
      <c r="AU134" s="124"/>
      <c r="AV134" s="125">
        <f t="shared" si="86"/>
        <v>0</v>
      </c>
      <c r="AW134" s="119">
        <f t="shared" si="87"/>
        <v>0</v>
      </c>
      <c r="AX134" s="119"/>
      <c r="AY134" s="119"/>
      <c r="AZ134" s="122"/>
      <c r="BA134" s="126">
        <f t="shared" si="88"/>
        <v>0</v>
      </c>
      <c r="BB134" s="119">
        <f t="shared" si="89"/>
        <v>0</v>
      </c>
      <c r="BC134" s="119"/>
      <c r="BD134" s="120"/>
      <c r="BE134" s="127"/>
      <c r="BF134" s="126">
        <f t="shared" si="90"/>
        <v>0</v>
      </c>
      <c r="BG134" s="119">
        <f t="shared" si="91"/>
        <v>0</v>
      </c>
      <c r="BH134" s="120"/>
      <c r="BI134" s="120"/>
      <c r="BJ134" s="127"/>
      <c r="BK134" s="126">
        <f t="shared" si="92"/>
        <v>0</v>
      </c>
      <c r="BL134" s="119">
        <f t="shared" si="93"/>
        <v>0</v>
      </c>
      <c r="BM134" s="123">
        <f t="shared" si="94"/>
        <v>0</v>
      </c>
      <c r="BN134" s="123">
        <f t="shared" si="95"/>
        <v>0</v>
      </c>
      <c r="BO134" s="126">
        <f t="shared" si="96"/>
        <v>0</v>
      </c>
      <c r="BP134" s="128">
        <f t="shared" si="97"/>
        <v>0</v>
      </c>
      <c r="BQ134" s="22"/>
      <c r="BR134" s="129"/>
      <c r="BS134" s="130"/>
      <c r="BT134" s="257" t="str">
        <f t="shared" si="98"/>
        <v/>
      </c>
      <c r="BU134" s="257" t="str">
        <f t="shared" si="99"/>
        <v/>
      </c>
      <c r="BV134" s="257" t="str">
        <f t="shared" si="100"/>
        <v/>
      </c>
      <c r="BW134" s="257" t="str">
        <f t="shared" si="101"/>
        <v/>
      </c>
      <c r="BX134" s="258">
        <f t="shared" si="103"/>
        <v>0</v>
      </c>
      <c r="BY134" s="129"/>
      <c r="BZ134" s="130"/>
      <c r="CA134" s="329" t="str">
        <f t="shared" si="69"/>
        <v/>
      </c>
      <c r="CB134" s="329" t="str">
        <f t="shared" si="70"/>
        <v/>
      </c>
      <c r="CC134" s="329" t="str">
        <f t="shared" si="71"/>
        <v/>
      </c>
      <c r="CD134" s="329" t="str">
        <f t="shared" si="72"/>
        <v/>
      </c>
      <c r="CE134" s="258">
        <f t="shared" si="104"/>
        <v>0</v>
      </c>
      <c r="CF134" s="259">
        <f t="shared" si="102"/>
        <v>0</v>
      </c>
      <c r="CG134" s="132"/>
      <c r="CH134" s="132"/>
      <c r="CI134" s="132"/>
    </row>
    <row r="135" spans="1:87" s="24" customFormat="1" ht="12.75" hidden="1" customHeight="1" outlineLevel="1" x14ac:dyDescent="0.2">
      <c r="A135" s="108" t="s">
        <v>140</v>
      </c>
      <c r="B135" s="24" t="s">
        <v>145</v>
      </c>
      <c r="C135" s="24">
        <v>127</v>
      </c>
      <c r="D135" s="137"/>
      <c r="E135" s="138"/>
      <c r="F135" s="56"/>
      <c r="G135" s="135"/>
      <c r="H135" s="136"/>
      <c r="I135" s="139"/>
      <c r="J135" s="57"/>
      <c r="K135" s="134"/>
      <c r="L135" s="134"/>
      <c r="M135" s="134"/>
      <c r="N135" s="134"/>
      <c r="O135" s="114">
        <f t="shared" si="73"/>
        <v>0</v>
      </c>
      <c r="P135" s="113"/>
      <c r="Q135" s="113"/>
      <c r="R135" s="113"/>
      <c r="S135" s="113"/>
      <c r="T135" s="114">
        <f t="shared" si="74"/>
        <v>0</v>
      </c>
      <c r="U135" s="113">
        <f t="shared" si="75"/>
        <v>0</v>
      </c>
      <c r="V135" s="136"/>
      <c r="W135" s="116"/>
      <c r="X135" s="116"/>
      <c r="Y135" s="116"/>
      <c r="Z135" s="117">
        <f t="shared" si="76"/>
        <v>0</v>
      </c>
      <c r="AA135" s="118">
        <f t="shared" si="77"/>
        <v>0</v>
      </c>
      <c r="AB135" s="118"/>
      <c r="AC135" s="118"/>
      <c r="AD135" s="118"/>
      <c r="AE135" s="117">
        <f t="shared" si="78"/>
        <v>0</v>
      </c>
      <c r="AF135" s="118">
        <f t="shared" si="79"/>
        <v>0</v>
      </c>
      <c r="AG135" s="120"/>
      <c r="AH135" s="120"/>
      <c r="AI135" s="121"/>
      <c r="AJ135" s="117">
        <f t="shared" si="80"/>
        <v>0</v>
      </c>
      <c r="AK135" s="119">
        <f t="shared" si="81"/>
        <v>0</v>
      </c>
      <c r="AL135" s="53"/>
      <c r="AM135" s="53"/>
      <c r="AN135" s="53"/>
      <c r="AO135" s="54">
        <f t="shared" si="82"/>
        <v>0</v>
      </c>
      <c r="AP135" s="122">
        <f t="shared" si="83"/>
        <v>0</v>
      </c>
      <c r="AQ135" s="123">
        <f t="shared" si="84"/>
        <v>0</v>
      </c>
      <c r="AR135" s="123">
        <f t="shared" si="85"/>
        <v>0</v>
      </c>
      <c r="AS135" s="119"/>
      <c r="AT135" s="119"/>
      <c r="AU135" s="124"/>
      <c r="AV135" s="125">
        <f t="shared" si="86"/>
        <v>0</v>
      </c>
      <c r="AW135" s="119">
        <f t="shared" si="87"/>
        <v>0</v>
      </c>
      <c r="AX135" s="119"/>
      <c r="AY135" s="119"/>
      <c r="AZ135" s="122"/>
      <c r="BA135" s="126">
        <f t="shared" si="88"/>
        <v>0</v>
      </c>
      <c r="BB135" s="119">
        <f t="shared" si="89"/>
        <v>0</v>
      </c>
      <c r="BC135" s="119"/>
      <c r="BD135" s="120"/>
      <c r="BE135" s="127"/>
      <c r="BF135" s="126">
        <f t="shared" si="90"/>
        <v>0</v>
      </c>
      <c r="BG135" s="119">
        <f t="shared" si="91"/>
        <v>0</v>
      </c>
      <c r="BH135" s="120"/>
      <c r="BI135" s="120"/>
      <c r="BJ135" s="127"/>
      <c r="BK135" s="126">
        <f t="shared" si="92"/>
        <v>0</v>
      </c>
      <c r="BL135" s="119">
        <f t="shared" si="93"/>
        <v>0</v>
      </c>
      <c r="BM135" s="123">
        <f t="shared" si="94"/>
        <v>0</v>
      </c>
      <c r="BN135" s="123">
        <f t="shared" si="95"/>
        <v>0</v>
      </c>
      <c r="BO135" s="126">
        <f t="shared" si="96"/>
        <v>0</v>
      </c>
      <c r="BP135" s="128">
        <f t="shared" si="97"/>
        <v>0</v>
      </c>
      <c r="BQ135" s="22"/>
      <c r="BR135" s="129"/>
      <c r="BS135" s="130"/>
      <c r="BT135" s="257" t="str">
        <f t="shared" si="98"/>
        <v/>
      </c>
      <c r="BU135" s="257" t="str">
        <f t="shared" si="99"/>
        <v/>
      </c>
      <c r="BV135" s="257" t="str">
        <f t="shared" si="100"/>
        <v/>
      </c>
      <c r="BW135" s="257" t="str">
        <f t="shared" si="101"/>
        <v/>
      </c>
      <c r="BX135" s="258">
        <f t="shared" si="103"/>
        <v>0</v>
      </c>
      <c r="BY135" s="129"/>
      <c r="BZ135" s="130"/>
      <c r="CA135" s="329" t="str">
        <f t="shared" si="69"/>
        <v/>
      </c>
      <c r="CB135" s="329" t="str">
        <f t="shared" si="70"/>
        <v/>
      </c>
      <c r="CC135" s="329" t="str">
        <f t="shared" si="71"/>
        <v/>
      </c>
      <c r="CD135" s="329" t="str">
        <f t="shared" si="72"/>
        <v/>
      </c>
      <c r="CE135" s="258">
        <f t="shared" si="104"/>
        <v>0</v>
      </c>
      <c r="CF135" s="259">
        <f t="shared" si="102"/>
        <v>0</v>
      </c>
      <c r="CG135" s="132"/>
      <c r="CH135" s="132"/>
      <c r="CI135" s="132"/>
    </row>
    <row r="136" spans="1:87" s="24" customFormat="1" ht="12.75" hidden="1" customHeight="1" outlineLevel="1" x14ac:dyDescent="0.2">
      <c r="A136" s="108" t="s">
        <v>140</v>
      </c>
      <c r="B136" s="24" t="s">
        <v>145</v>
      </c>
      <c r="C136" s="24">
        <v>128</v>
      </c>
      <c r="D136" s="137"/>
      <c r="E136" s="138"/>
      <c r="F136" s="56"/>
      <c r="G136" s="135"/>
      <c r="H136" s="136"/>
      <c r="I136" s="139"/>
      <c r="J136" s="57"/>
      <c r="K136" s="134"/>
      <c r="L136" s="134"/>
      <c r="M136" s="134"/>
      <c r="N136" s="134"/>
      <c r="O136" s="114">
        <f t="shared" si="73"/>
        <v>0</v>
      </c>
      <c r="P136" s="113"/>
      <c r="Q136" s="113"/>
      <c r="R136" s="113"/>
      <c r="S136" s="113"/>
      <c r="T136" s="114">
        <f t="shared" si="74"/>
        <v>0</v>
      </c>
      <c r="U136" s="113">
        <f t="shared" si="75"/>
        <v>0</v>
      </c>
      <c r="V136" s="136"/>
      <c r="W136" s="116"/>
      <c r="X136" s="116"/>
      <c r="Y136" s="116"/>
      <c r="Z136" s="117">
        <f t="shared" si="76"/>
        <v>0</v>
      </c>
      <c r="AA136" s="118">
        <f t="shared" si="77"/>
        <v>0</v>
      </c>
      <c r="AB136" s="118"/>
      <c r="AC136" s="118"/>
      <c r="AD136" s="118"/>
      <c r="AE136" s="117">
        <f t="shared" si="78"/>
        <v>0</v>
      </c>
      <c r="AF136" s="118">
        <f t="shared" si="79"/>
        <v>0</v>
      </c>
      <c r="AG136" s="120"/>
      <c r="AH136" s="120"/>
      <c r="AI136" s="121"/>
      <c r="AJ136" s="117">
        <f t="shared" si="80"/>
        <v>0</v>
      </c>
      <c r="AK136" s="119">
        <f t="shared" si="81"/>
        <v>0</v>
      </c>
      <c r="AL136" s="53"/>
      <c r="AM136" s="53"/>
      <c r="AN136" s="53"/>
      <c r="AO136" s="54">
        <f t="shared" si="82"/>
        <v>0</v>
      </c>
      <c r="AP136" s="122">
        <f t="shared" si="83"/>
        <v>0</v>
      </c>
      <c r="AQ136" s="123">
        <f t="shared" si="84"/>
        <v>0</v>
      </c>
      <c r="AR136" s="123">
        <f t="shared" si="85"/>
        <v>0</v>
      </c>
      <c r="AS136" s="119"/>
      <c r="AT136" s="119"/>
      <c r="AU136" s="124"/>
      <c r="AV136" s="125">
        <f t="shared" si="86"/>
        <v>0</v>
      </c>
      <c r="AW136" s="119">
        <f t="shared" si="87"/>
        <v>0</v>
      </c>
      <c r="AX136" s="119"/>
      <c r="AY136" s="119"/>
      <c r="AZ136" s="122"/>
      <c r="BA136" s="126">
        <f t="shared" si="88"/>
        <v>0</v>
      </c>
      <c r="BB136" s="119">
        <f t="shared" si="89"/>
        <v>0</v>
      </c>
      <c r="BC136" s="119"/>
      <c r="BD136" s="120"/>
      <c r="BE136" s="127"/>
      <c r="BF136" s="126">
        <f t="shared" si="90"/>
        <v>0</v>
      </c>
      <c r="BG136" s="119">
        <f t="shared" si="91"/>
        <v>0</v>
      </c>
      <c r="BH136" s="120"/>
      <c r="BI136" s="120"/>
      <c r="BJ136" s="127"/>
      <c r="BK136" s="126">
        <f t="shared" si="92"/>
        <v>0</v>
      </c>
      <c r="BL136" s="119">
        <f t="shared" si="93"/>
        <v>0</v>
      </c>
      <c r="BM136" s="123">
        <f t="shared" si="94"/>
        <v>0</v>
      </c>
      <c r="BN136" s="123">
        <f t="shared" si="95"/>
        <v>0</v>
      </c>
      <c r="BO136" s="126">
        <f t="shared" si="96"/>
        <v>0</v>
      </c>
      <c r="BP136" s="128">
        <f t="shared" si="97"/>
        <v>0</v>
      </c>
      <c r="BQ136" s="22"/>
      <c r="BR136" s="129"/>
      <c r="BS136" s="130"/>
      <c r="BT136" s="257" t="str">
        <f t="shared" si="98"/>
        <v/>
      </c>
      <c r="BU136" s="257" t="str">
        <f t="shared" si="99"/>
        <v/>
      </c>
      <c r="BV136" s="257" t="str">
        <f t="shared" si="100"/>
        <v/>
      </c>
      <c r="BW136" s="257" t="str">
        <f t="shared" si="101"/>
        <v/>
      </c>
      <c r="BX136" s="258">
        <f t="shared" si="103"/>
        <v>0</v>
      </c>
      <c r="BY136" s="129"/>
      <c r="BZ136" s="130"/>
      <c r="CA136" s="329" t="str">
        <f t="shared" si="69"/>
        <v/>
      </c>
      <c r="CB136" s="329" t="str">
        <f t="shared" si="70"/>
        <v/>
      </c>
      <c r="CC136" s="329" t="str">
        <f t="shared" si="71"/>
        <v/>
      </c>
      <c r="CD136" s="329" t="str">
        <f t="shared" si="72"/>
        <v/>
      </c>
      <c r="CE136" s="258">
        <f t="shared" si="104"/>
        <v>0</v>
      </c>
      <c r="CF136" s="259">
        <f t="shared" si="102"/>
        <v>0</v>
      </c>
      <c r="CG136" s="132"/>
      <c r="CH136" s="132"/>
      <c r="CI136" s="132"/>
    </row>
    <row r="137" spans="1:87" s="24" customFormat="1" ht="12.75" hidden="1" customHeight="1" outlineLevel="1" x14ac:dyDescent="0.2">
      <c r="A137" s="108" t="s">
        <v>140</v>
      </c>
      <c r="B137" s="24" t="s">
        <v>145</v>
      </c>
      <c r="C137" s="24">
        <v>129</v>
      </c>
      <c r="D137" s="137"/>
      <c r="E137" s="138"/>
      <c r="F137" s="56"/>
      <c r="G137" s="135"/>
      <c r="H137" s="136"/>
      <c r="I137" s="139"/>
      <c r="J137" s="57"/>
      <c r="K137" s="134"/>
      <c r="L137" s="134"/>
      <c r="M137" s="134"/>
      <c r="N137" s="134"/>
      <c r="O137" s="114">
        <f t="shared" si="73"/>
        <v>0</v>
      </c>
      <c r="P137" s="113"/>
      <c r="Q137" s="113"/>
      <c r="R137" s="113"/>
      <c r="S137" s="113"/>
      <c r="T137" s="114">
        <f t="shared" si="74"/>
        <v>0</v>
      </c>
      <c r="U137" s="113">
        <f t="shared" si="75"/>
        <v>0</v>
      </c>
      <c r="V137" s="136"/>
      <c r="W137" s="116"/>
      <c r="X137" s="116"/>
      <c r="Y137" s="116"/>
      <c r="Z137" s="117">
        <f t="shared" si="76"/>
        <v>0</v>
      </c>
      <c r="AA137" s="118">
        <f t="shared" si="77"/>
        <v>0</v>
      </c>
      <c r="AB137" s="118"/>
      <c r="AC137" s="118"/>
      <c r="AD137" s="118"/>
      <c r="AE137" s="117">
        <f t="shared" si="78"/>
        <v>0</v>
      </c>
      <c r="AF137" s="118">
        <f t="shared" si="79"/>
        <v>0</v>
      </c>
      <c r="AG137" s="120"/>
      <c r="AH137" s="120"/>
      <c r="AI137" s="121"/>
      <c r="AJ137" s="117">
        <f t="shared" si="80"/>
        <v>0</v>
      </c>
      <c r="AK137" s="119">
        <f t="shared" si="81"/>
        <v>0</v>
      </c>
      <c r="AL137" s="53"/>
      <c r="AM137" s="53"/>
      <c r="AN137" s="53"/>
      <c r="AO137" s="54">
        <f t="shared" si="82"/>
        <v>0</v>
      </c>
      <c r="AP137" s="122">
        <f t="shared" si="83"/>
        <v>0</v>
      </c>
      <c r="AQ137" s="123">
        <f t="shared" si="84"/>
        <v>0</v>
      </c>
      <c r="AR137" s="123">
        <f t="shared" si="85"/>
        <v>0</v>
      </c>
      <c r="AS137" s="119"/>
      <c r="AT137" s="119"/>
      <c r="AU137" s="124"/>
      <c r="AV137" s="125">
        <f t="shared" si="86"/>
        <v>0</v>
      </c>
      <c r="AW137" s="119">
        <f t="shared" si="87"/>
        <v>0</v>
      </c>
      <c r="AX137" s="119"/>
      <c r="AY137" s="119"/>
      <c r="AZ137" s="122"/>
      <c r="BA137" s="126">
        <f t="shared" si="88"/>
        <v>0</v>
      </c>
      <c r="BB137" s="119">
        <f t="shared" si="89"/>
        <v>0</v>
      </c>
      <c r="BC137" s="119"/>
      <c r="BD137" s="120"/>
      <c r="BE137" s="127"/>
      <c r="BF137" s="126">
        <f t="shared" si="90"/>
        <v>0</v>
      </c>
      <c r="BG137" s="119">
        <f t="shared" si="91"/>
        <v>0</v>
      </c>
      <c r="BH137" s="120"/>
      <c r="BI137" s="120"/>
      <c r="BJ137" s="127"/>
      <c r="BK137" s="126">
        <f t="shared" si="92"/>
        <v>0</v>
      </c>
      <c r="BL137" s="119">
        <f t="shared" si="93"/>
        <v>0</v>
      </c>
      <c r="BM137" s="123">
        <f t="shared" si="94"/>
        <v>0</v>
      </c>
      <c r="BN137" s="123">
        <f t="shared" si="95"/>
        <v>0</v>
      </c>
      <c r="BO137" s="126">
        <f t="shared" si="96"/>
        <v>0</v>
      </c>
      <c r="BP137" s="128">
        <f t="shared" si="97"/>
        <v>0</v>
      </c>
      <c r="BQ137" s="22"/>
      <c r="BR137" s="129"/>
      <c r="BS137" s="130"/>
      <c r="BT137" s="257" t="str">
        <f t="shared" si="98"/>
        <v/>
      </c>
      <c r="BU137" s="257" t="str">
        <f t="shared" si="99"/>
        <v/>
      </c>
      <c r="BV137" s="257" t="str">
        <f t="shared" si="100"/>
        <v/>
      </c>
      <c r="BW137" s="257" t="str">
        <f t="shared" si="101"/>
        <v/>
      </c>
      <c r="BX137" s="258">
        <f t="shared" si="103"/>
        <v>0</v>
      </c>
      <c r="BY137" s="129"/>
      <c r="BZ137" s="130"/>
      <c r="CA137" s="329" t="str">
        <f t="shared" ref="CA137:CA200" si="105">IF(OR($BY137="Jan", $BY137="Feb", $BY137="Mar"), $BZ137, "")</f>
        <v/>
      </c>
      <c r="CB137" s="329" t="str">
        <f t="shared" ref="CB137:CB200" si="106">IF(OR($BY137="Apr", $BY137="May", $BY137="Jun"), $BZ137, "")</f>
        <v/>
      </c>
      <c r="CC137" s="329" t="str">
        <f t="shared" ref="CC137:CC200" si="107">IF(OR($BY137="Jul", $BY137="Aug", $BY137="Sep"), $BZ137, "")</f>
        <v/>
      </c>
      <c r="CD137" s="329" t="str">
        <f t="shared" ref="CD137:CD200" si="108">IF(OR($BY137="Oct", $BY137="Nov", $BY137="Dec"), $BZ137, "")</f>
        <v/>
      </c>
      <c r="CE137" s="258">
        <f t="shared" si="104"/>
        <v>0</v>
      </c>
      <c r="CF137" s="259">
        <f t="shared" si="102"/>
        <v>0</v>
      </c>
      <c r="CG137" s="132"/>
      <c r="CH137" s="132"/>
      <c r="CI137" s="132"/>
    </row>
    <row r="138" spans="1:87" s="24" customFormat="1" ht="12.75" hidden="1" customHeight="1" outlineLevel="1" x14ac:dyDescent="0.2">
      <c r="A138" s="108" t="s">
        <v>140</v>
      </c>
      <c r="B138" s="24" t="s">
        <v>145</v>
      </c>
      <c r="C138" s="24">
        <v>130</v>
      </c>
      <c r="D138" s="137"/>
      <c r="E138" s="138"/>
      <c r="F138" s="56"/>
      <c r="G138" s="135"/>
      <c r="H138" s="136"/>
      <c r="I138" s="139"/>
      <c r="J138" s="57"/>
      <c r="K138" s="134"/>
      <c r="L138" s="134"/>
      <c r="M138" s="134"/>
      <c r="N138" s="134"/>
      <c r="O138" s="114">
        <f t="shared" ref="O138:O201" si="109">SUM(K138:N138)</f>
        <v>0</v>
      </c>
      <c r="P138" s="113"/>
      <c r="Q138" s="113"/>
      <c r="R138" s="113"/>
      <c r="S138" s="113"/>
      <c r="T138" s="114">
        <f t="shared" ref="T138:T201" si="110">SUM(P138:S138)</f>
        <v>0</v>
      </c>
      <c r="U138" s="113">
        <f t="shared" ref="U138:U201" si="111">J138+O138-T138</f>
        <v>0</v>
      </c>
      <c r="V138" s="136"/>
      <c r="W138" s="116"/>
      <c r="X138" s="116"/>
      <c r="Y138" s="116"/>
      <c r="Z138" s="117">
        <f t="shared" ref="Z138:Z201" si="112">SUM(W138:Y138)</f>
        <v>0</v>
      </c>
      <c r="AA138" s="118">
        <f t="shared" ref="AA138:AA201" si="113">Z138-K138</f>
        <v>0</v>
      </c>
      <c r="AB138" s="118"/>
      <c r="AC138" s="118"/>
      <c r="AD138" s="118"/>
      <c r="AE138" s="117">
        <f t="shared" ref="AE138:AE201" si="114">SUM(AB138:AD138)</f>
        <v>0</v>
      </c>
      <c r="AF138" s="118">
        <f t="shared" ref="AF138:AF201" si="115">AE138-L138</f>
        <v>0</v>
      </c>
      <c r="AG138" s="120"/>
      <c r="AH138" s="120"/>
      <c r="AI138" s="121"/>
      <c r="AJ138" s="117">
        <f t="shared" ref="AJ138:AJ201" si="116">SUM(AG138:AI138)</f>
        <v>0</v>
      </c>
      <c r="AK138" s="119">
        <f t="shared" ref="AK138:AK201" si="117">AJ138-M138</f>
        <v>0</v>
      </c>
      <c r="AL138" s="53"/>
      <c r="AM138" s="53"/>
      <c r="AN138" s="53"/>
      <c r="AO138" s="54">
        <f t="shared" ref="AO138:AO201" si="118">SUM(AL138:AN138)</f>
        <v>0</v>
      </c>
      <c r="AP138" s="122">
        <f t="shared" ref="AP138:AP201" si="119">AO138-N138</f>
        <v>0</v>
      </c>
      <c r="AQ138" s="123">
        <f t="shared" ref="AQ138:AQ201" si="120">Z138+AE138+AJ138+AO138</f>
        <v>0</v>
      </c>
      <c r="AR138" s="123">
        <f t="shared" ref="AR138:AR201" si="121">AQ138-O138</f>
        <v>0</v>
      </c>
      <c r="AS138" s="119"/>
      <c r="AT138" s="119"/>
      <c r="AU138" s="124"/>
      <c r="AV138" s="125">
        <f t="shared" ref="AV138:AV201" si="122">SUM(AS138:AU138)</f>
        <v>0</v>
      </c>
      <c r="AW138" s="119">
        <f t="shared" ref="AW138:AW201" si="123">AV138-P138</f>
        <v>0</v>
      </c>
      <c r="AX138" s="119"/>
      <c r="AY138" s="119"/>
      <c r="AZ138" s="122"/>
      <c r="BA138" s="126">
        <f t="shared" ref="BA138:BA201" si="124">SUM(AX138:AZ138)</f>
        <v>0</v>
      </c>
      <c r="BB138" s="119">
        <f t="shared" ref="BB138:BB201" si="125">BA138-Q138</f>
        <v>0</v>
      </c>
      <c r="BC138" s="119"/>
      <c r="BD138" s="120"/>
      <c r="BE138" s="127"/>
      <c r="BF138" s="126">
        <f t="shared" ref="BF138:BF201" si="126">SUM(BC138:BE138)</f>
        <v>0</v>
      </c>
      <c r="BG138" s="119">
        <f t="shared" ref="BG138:BG201" si="127">BF138-R138</f>
        <v>0</v>
      </c>
      <c r="BH138" s="120"/>
      <c r="BI138" s="120"/>
      <c r="BJ138" s="127"/>
      <c r="BK138" s="126">
        <f t="shared" ref="BK138:BK201" si="128">SUM(BH138:BJ138)</f>
        <v>0</v>
      </c>
      <c r="BL138" s="119">
        <f t="shared" ref="BL138:BL201" si="129">BK138-S138</f>
        <v>0</v>
      </c>
      <c r="BM138" s="123">
        <f t="shared" ref="BM138:BM201" si="130">AV138+BA138+BF138+BK138</f>
        <v>0</v>
      </c>
      <c r="BN138" s="123">
        <f t="shared" ref="BN138:BN201" si="131">BM138-T138</f>
        <v>0</v>
      </c>
      <c r="BO138" s="126">
        <f t="shared" ref="BO138:BO201" si="132">J138+AQ138-BM138</f>
        <v>0</v>
      </c>
      <c r="BP138" s="128">
        <f t="shared" ref="BP138:BP201" si="133">BO138-U138</f>
        <v>0</v>
      </c>
      <c r="BQ138" s="22"/>
      <c r="BR138" s="129"/>
      <c r="BS138" s="130"/>
      <c r="BT138" s="257" t="str">
        <f t="shared" ref="BT138:BT201" si="134">IF(OR($BR138="Jan", $BR138="Feb", $BR138="Mar"), $BS138, "")</f>
        <v/>
      </c>
      <c r="BU138" s="257" t="str">
        <f t="shared" ref="BU138:BU201" si="135">IF(OR($BR138="Apr", $BR138="May", $BR138="Jun"), $BS138, "")</f>
        <v/>
      </c>
      <c r="BV138" s="257" t="str">
        <f t="shared" ref="BV138:BV201" si="136">IF(OR($BR138="Jul", $BR138="Aug", $BR138="Sep"), $BS138, "")</f>
        <v/>
      </c>
      <c r="BW138" s="257" t="str">
        <f t="shared" ref="BW138:BW201" si="137">IF(OR($BR138="Oct", $BR138="Nov", $BR138="Dec"), $BS138, "")</f>
        <v/>
      </c>
      <c r="BX138" s="258">
        <f t="shared" si="103"/>
        <v>0</v>
      </c>
      <c r="BY138" s="129"/>
      <c r="BZ138" s="130"/>
      <c r="CA138" s="329" t="str">
        <f t="shared" si="105"/>
        <v/>
      </c>
      <c r="CB138" s="329" t="str">
        <f t="shared" si="106"/>
        <v/>
      </c>
      <c r="CC138" s="329" t="str">
        <f t="shared" si="107"/>
        <v/>
      </c>
      <c r="CD138" s="329" t="str">
        <f t="shared" si="108"/>
        <v/>
      </c>
      <c r="CE138" s="258">
        <f t="shared" si="104"/>
        <v>0</v>
      </c>
      <c r="CF138" s="259">
        <f t="shared" ref="CF138:CF201" si="138">BO138+BX138-CE138</f>
        <v>0</v>
      </c>
      <c r="CG138" s="132"/>
      <c r="CH138" s="132"/>
      <c r="CI138" s="132"/>
    </row>
    <row r="139" spans="1:87" s="24" customFormat="1" ht="12.75" hidden="1" customHeight="1" outlineLevel="1" x14ac:dyDescent="0.2">
      <c r="A139" s="108" t="s">
        <v>140</v>
      </c>
      <c r="B139" s="24" t="s">
        <v>145</v>
      </c>
      <c r="C139" s="24">
        <v>131</v>
      </c>
      <c r="D139" s="137"/>
      <c r="E139" s="138"/>
      <c r="F139" s="56"/>
      <c r="G139" s="135"/>
      <c r="H139" s="136"/>
      <c r="I139" s="139"/>
      <c r="J139" s="57"/>
      <c r="K139" s="134"/>
      <c r="L139" s="134"/>
      <c r="M139" s="134"/>
      <c r="N139" s="134"/>
      <c r="O139" s="114">
        <f t="shared" si="109"/>
        <v>0</v>
      </c>
      <c r="P139" s="113"/>
      <c r="Q139" s="113"/>
      <c r="R139" s="113"/>
      <c r="S139" s="113"/>
      <c r="T139" s="114">
        <f t="shared" si="110"/>
        <v>0</v>
      </c>
      <c r="U139" s="113">
        <f t="shared" si="111"/>
        <v>0</v>
      </c>
      <c r="V139" s="136"/>
      <c r="W139" s="116"/>
      <c r="X139" s="116"/>
      <c r="Y139" s="116"/>
      <c r="Z139" s="117">
        <f t="shared" si="112"/>
        <v>0</v>
      </c>
      <c r="AA139" s="118">
        <f t="shared" si="113"/>
        <v>0</v>
      </c>
      <c r="AB139" s="118"/>
      <c r="AC139" s="118"/>
      <c r="AD139" s="118"/>
      <c r="AE139" s="117">
        <f t="shared" si="114"/>
        <v>0</v>
      </c>
      <c r="AF139" s="118">
        <f t="shared" si="115"/>
        <v>0</v>
      </c>
      <c r="AG139" s="120"/>
      <c r="AH139" s="120"/>
      <c r="AI139" s="121"/>
      <c r="AJ139" s="117">
        <f t="shared" si="116"/>
        <v>0</v>
      </c>
      <c r="AK139" s="119">
        <f t="shared" si="117"/>
        <v>0</v>
      </c>
      <c r="AL139" s="53"/>
      <c r="AM139" s="53"/>
      <c r="AN139" s="53"/>
      <c r="AO139" s="54">
        <f t="shared" si="118"/>
        <v>0</v>
      </c>
      <c r="AP139" s="122">
        <f t="shared" si="119"/>
        <v>0</v>
      </c>
      <c r="AQ139" s="123">
        <f t="shared" si="120"/>
        <v>0</v>
      </c>
      <c r="AR139" s="123">
        <f t="shared" si="121"/>
        <v>0</v>
      </c>
      <c r="AS139" s="119"/>
      <c r="AT139" s="119"/>
      <c r="AU139" s="124"/>
      <c r="AV139" s="125">
        <f t="shared" si="122"/>
        <v>0</v>
      </c>
      <c r="AW139" s="119">
        <f t="shared" si="123"/>
        <v>0</v>
      </c>
      <c r="AX139" s="119"/>
      <c r="AY139" s="119"/>
      <c r="AZ139" s="122"/>
      <c r="BA139" s="126">
        <f t="shared" si="124"/>
        <v>0</v>
      </c>
      <c r="BB139" s="119">
        <f t="shared" si="125"/>
        <v>0</v>
      </c>
      <c r="BC139" s="119"/>
      <c r="BD139" s="120"/>
      <c r="BE139" s="127"/>
      <c r="BF139" s="126">
        <f t="shared" si="126"/>
        <v>0</v>
      </c>
      <c r="BG139" s="119">
        <f t="shared" si="127"/>
        <v>0</v>
      </c>
      <c r="BH139" s="120"/>
      <c r="BI139" s="120"/>
      <c r="BJ139" s="127"/>
      <c r="BK139" s="126">
        <f t="shared" si="128"/>
        <v>0</v>
      </c>
      <c r="BL139" s="119">
        <f t="shared" si="129"/>
        <v>0</v>
      </c>
      <c r="BM139" s="123">
        <f t="shared" si="130"/>
        <v>0</v>
      </c>
      <c r="BN139" s="123">
        <f t="shared" si="131"/>
        <v>0</v>
      </c>
      <c r="BO139" s="126">
        <f t="shared" si="132"/>
        <v>0</v>
      </c>
      <c r="BP139" s="128">
        <f t="shared" si="133"/>
        <v>0</v>
      </c>
      <c r="BQ139" s="22"/>
      <c r="BR139" s="129"/>
      <c r="BS139" s="130"/>
      <c r="BT139" s="257" t="str">
        <f t="shared" si="134"/>
        <v/>
      </c>
      <c r="BU139" s="257" t="str">
        <f t="shared" si="135"/>
        <v/>
      </c>
      <c r="BV139" s="257" t="str">
        <f t="shared" si="136"/>
        <v/>
      </c>
      <c r="BW139" s="257" t="str">
        <f t="shared" si="137"/>
        <v/>
      </c>
      <c r="BX139" s="258">
        <f t="shared" si="103"/>
        <v>0</v>
      </c>
      <c r="BY139" s="129"/>
      <c r="BZ139" s="130"/>
      <c r="CA139" s="329" t="str">
        <f t="shared" si="105"/>
        <v/>
      </c>
      <c r="CB139" s="329" t="str">
        <f t="shared" si="106"/>
        <v/>
      </c>
      <c r="CC139" s="329" t="str">
        <f t="shared" si="107"/>
        <v/>
      </c>
      <c r="CD139" s="329" t="str">
        <f t="shared" si="108"/>
        <v/>
      </c>
      <c r="CE139" s="258">
        <f t="shared" si="104"/>
        <v>0</v>
      </c>
      <c r="CF139" s="259">
        <f t="shared" si="138"/>
        <v>0</v>
      </c>
      <c r="CG139" s="132"/>
      <c r="CH139" s="132"/>
      <c r="CI139" s="132"/>
    </row>
    <row r="140" spans="1:87" s="24" customFormat="1" ht="12.75" hidden="1" customHeight="1" outlineLevel="1" x14ac:dyDescent="0.2">
      <c r="A140" s="108" t="s">
        <v>140</v>
      </c>
      <c r="B140" s="24" t="s">
        <v>145</v>
      </c>
      <c r="C140" s="24">
        <v>132</v>
      </c>
      <c r="D140" s="137"/>
      <c r="E140" s="138"/>
      <c r="F140" s="56"/>
      <c r="G140" s="135"/>
      <c r="H140" s="136"/>
      <c r="I140" s="139"/>
      <c r="J140" s="57"/>
      <c r="K140" s="134"/>
      <c r="L140" s="134"/>
      <c r="M140" s="134"/>
      <c r="N140" s="134"/>
      <c r="O140" s="114">
        <f t="shared" si="109"/>
        <v>0</v>
      </c>
      <c r="P140" s="113"/>
      <c r="Q140" s="113"/>
      <c r="R140" s="113"/>
      <c r="S140" s="113"/>
      <c r="T140" s="114">
        <f t="shared" si="110"/>
        <v>0</v>
      </c>
      <c r="U140" s="113">
        <f t="shared" si="111"/>
        <v>0</v>
      </c>
      <c r="V140" s="136"/>
      <c r="W140" s="116"/>
      <c r="X140" s="116"/>
      <c r="Y140" s="116"/>
      <c r="Z140" s="117">
        <f t="shared" si="112"/>
        <v>0</v>
      </c>
      <c r="AA140" s="118">
        <f t="shared" si="113"/>
        <v>0</v>
      </c>
      <c r="AB140" s="118"/>
      <c r="AC140" s="118"/>
      <c r="AD140" s="118"/>
      <c r="AE140" s="117">
        <f t="shared" si="114"/>
        <v>0</v>
      </c>
      <c r="AF140" s="118">
        <f t="shared" si="115"/>
        <v>0</v>
      </c>
      <c r="AG140" s="120"/>
      <c r="AH140" s="120"/>
      <c r="AI140" s="121"/>
      <c r="AJ140" s="117">
        <f t="shared" si="116"/>
        <v>0</v>
      </c>
      <c r="AK140" s="119">
        <f t="shared" si="117"/>
        <v>0</v>
      </c>
      <c r="AL140" s="53"/>
      <c r="AM140" s="53"/>
      <c r="AN140" s="53"/>
      <c r="AO140" s="54">
        <f t="shared" si="118"/>
        <v>0</v>
      </c>
      <c r="AP140" s="122">
        <f t="shared" si="119"/>
        <v>0</v>
      </c>
      <c r="AQ140" s="123">
        <f t="shared" si="120"/>
        <v>0</v>
      </c>
      <c r="AR140" s="123">
        <f t="shared" si="121"/>
        <v>0</v>
      </c>
      <c r="AS140" s="119"/>
      <c r="AT140" s="119"/>
      <c r="AU140" s="124"/>
      <c r="AV140" s="125">
        <f t="shared" si="122"/>
        <v>0</v>
      </c>
      <c r="AW140" s="119">
        <f t="shared" si="123"/>
        <v>0</v>
      </c>
      <c r="AX140" s="119"/>
      <c r="AY140" s="119"/>
      <c r="AZ140" s="122"/>
      <c r="BA140" s="126">
        <f t="shared" si="124"/>
        <v>0</v>
      </c>
      <c r="BB140" s="119">
        <f t="shared" si="125"/>
        <v>0</v>
      </c>
      <c r="BC140" s="119"/>
      <c r="BD140" s="120"/>
      <c r="BE140" s="127"/>
      <c r="BF140" s="126">
        <f t="shared" si="126"/>
        <v>0</v>
      </c>
      <c r="BG140" s="119">
        <f t="shared" si="127"/>
        <v>0</v>
      </c>
      <c r="BH140" s="120"/>
      <c r="BI140" s="120"/>
      <c r="BJ140" s="127"/>
      <c r="BK140" s="126">
        <f t="shared" si="128"/>
        <v>0</v>
      </c>
      <c r="BL140" s="119">
        <f t="shared" si="129"/>
        <v>0</v>
      </c>
      <c r="BM140" s="123">
        <f t="shared" si="130"/>
        <v>0</v>
      </c>
      <c r="BN140" s="123">
        <f t="shared" si="131"/>
        <v>0</v>
      </c>
      <c r="BO140" s="126">
        <f t="shared" si="132"/>
        <v>0</v>
      </c>
      <c r="BP140" s="128">
        <f t="shared" si="133"/>
        <v>0</v>
      </c>
      <c r="BQ140" s="22"/>
      <c r="BR140" s="129"/>
      <c r="BS140" s="130"/>
      <c r="BT140" s="257" t="str">
        <f t="shared" si="134"/>
        <v/>
      </c>
      <c r="BU140" s="257" t="str">
        <f t="shared" si="135"/>
        <v/>
      </c>
      <c r="BV140" s="257" t="str">
        <f t="shared" si="136"/>
        <v/>
      </c>
      <c r="BW140" s="257" t="str">
        <f t="shared" si="137"/>
        <v/>
      </c>
      <c r="BX140" s="258">
        <f t="shared" si="103"/>
        <v>0</v>
      </c>
      <c r="BY140" s="129"/>
      <c r="BZ140" s="130"/>
      <c r="CA140" s="329" t="str">
        <f t="shared" si="105"/>
        <v/>
      </c>
      <c r="CB140" s="329" t="str">
        <f t="shared" si="106"/>
        <v/>
      </c>
      <c r="CC140" s="329" t="str">
        <f t="shared" si="107"/>
        <v/>
      </c>
      <c r="CD140" s="329" t="str">
        <f t="shared" si="108"/>
        <v/>
      </c>
      <c r="CE140" s="258">
        <f t="shared" si="104"/>
        <v>0</v>
      </c>
      <c r="CF140" s="259">
        <f t="shared" si="138"/>
        <v>0</v>
      </c>
      <c r="CG140" s="132"/>
      <c r="CH140" s="132"/>
      <c r="CI140" s="132"/>
    </row>
    <row r="141" spans="1:87" s="24" customFormat="1" ht="12.75" hidden="1" customHeight="1" outlineLevel="1" x14ac:dyDescent="0.2">
      <c r="A141" s="108" t="s">
        <v>140</v>
      </c>
      <c r="B141" s="24" t="s">
        <v>145</v>
      </c>
      <c r="C141" s="24">
        <v>133</v>
      </c>
      <c r="D141" s="137"/>
      <c r="E141" s="138"/>
      <c r="F141" s="56"/>
      <c r="G141" s="135"/>
      <c r="H141" s="136"/>
      <c r="I141" s="139"/>
      <c r="J141" s="57"/>
      <c r="K141" s="134"/>
      <c r="L141" s="134"/>
      <c r="M141" s="134"/>
      <c r="N141" s="134"/>
      <c r="O141" s="114">
        <f t="shared" si="109"/>
        <v>0</v>
      </c>
      <c r="P141" s="113"/>
      <c r="Q141" s="113"/>
      <c r="R141" s="113"/>
      <c r="S141" s="113"/>
      <c r="T141" s="114">
        <f t="shared" si="110"/>
        <v>0</v>
      </c>
      <c r="U141" s="113">
        <f t="shared" si="111"/>
        <v>0</v>
      </c>
      <c r="V141" s="136"/>
      <c r="W141" s="116"/>
      <c r="X141" s="116"/>
      <c r="Y141" s="116"/>
      <c r="Z141" s="117">
        <f t="shared" si="112"/>
        <v>0</v>
      </c>
      <c r="AA141" s="118">
        <f t="shared" si="113"/>
        <v>0</v>
      </c>
      <c r="AB141" s="118"/>
      <c r="AC141" s="118"/>
      <c r="AD141" s="118"/>
      <c r="AE141" s="117">
        <f t="shared" si="114"/>
        <v>0</v>
      </c>
      <c r="AF141" s="118">
        <f t="shared" si="115"/>
        <v>0</v>
      </c>
      <c r="AG141" s="120"/>
      <c r="AH141" s="120"/>
      <c r="AI141" s="121"/>
      <c r="AJ141" s="117">
        <f t="shared" si="116"/>
        <v>0</v>
      </c>
      <c r="AK141" s="119">
        <f t="shared" si="117"/>
        <v>0</v>
      </c>
      <c r="AL141" s="53"/>
      <c r="AM141" s="53"/>
      <c r="AN141" s="53"/>
      <c r="AO141" s="54">
        <f t="shared" si="118"/>
        <v>0</v>
      </c>
      <c r="AP141" s="122">
        <f t="shared" si="119"/>
        <v>0</v>
      </c>
      <c r="AQ141" s="123">
        <f t="shared" si="120"/>
        <v>0</v>
      </c>
      <c r="AR141" s="123">
        <f t="shared" si="121"/>
        <v>0</v>
      </c>
      <c r="AS141" s="119"/>
      <c r="AT141" s="119"/>
      <c r="AU141" s="124"/>
      <c r="AV141" s="125">
        <f t="shared" si="122"/>
        <v>0</v>
      </c>
      <c r="AW141" s="119">
        <f t="shared" si="123"/>
        <v>0</v>
      </c>
      <c r="AX141" s="119"/>
      <c r="AY141" s="119"/>
      <c r="AZ141" s="122"/>
      <c r="BA141" s="126">
        <f t="shared" si="124"/>
        <v>0</v>
      </c>
      <c r="BB141" s="119">
        <f t="shared" si="125"/>
        <v>0</v>
      </c>
      <c r="BC141" s="119"/>
      <c r="BD141" s="120"/>
      <c r="BE141" s="127"/>
      <c r="BF141" s="126">
        <f t="shared" si="126"/>
        <v>0</v>
      </c>
      <c r="BG141" s="119">
        <f t="shared" si="127"/>
        <v>0</v>
      </c>
      <c r="BH141" s="120"/>
      <c r="BI141" s="120"/>
      <c r="BJ141" s="127"/>
      <c r="BK141" s="126">
        <f t="shared" si="128"/>
        <v>0</v>
      </c>
      <c r="BL141" s="119">
        <f t="shared" si="129"/>
        <v>0</v>
      </c>
      <c r="BM141" s="123">
        <f t="shared" si="130"/>
        <v>0</v>
      </c>
      <c r="BN141" s="123">
        <f t="shared" si="131"/>
        <v>0</v>
      </c>
      <c r="BO141" s="126">
        <f t="shared" si="132"/>
        <v>0</v>
      </c>
      <c r="BP141" s="128">
        <f t="shared" si="133"/>
        <v>0</v>
      </c>
      <c r="BQ141" s="22"/>
      <c r="BR141" s="129"/>
      <c r="BS141" s="130"/>
      <c r="BT141" s="257" t="str">
        <f t="shared" si="134"/>
        <v/>
      </c>
      <c r="BU141" s="257" t="str">
        <f t="shared" si="135"/>
        <v/>
      </c>
      <c r="BV141" s="257" t="str">
        <f t="shared" si="136"/>
        <v/>
      </c>
      <c r="BW141" s="257" t="str">
        <f t="shared" si="137"/>
        <v/>
      </c>
      <c r="BX141" s="258">
        <f t="shared" si="103"/>
        <v>0</v>
      </c>
      <c r="BY141" s="129"/>
      <c r="BZ141" s="130"/>
      <c r="CA141" s="329" t="str">
        <f t="shared" si="105"/>
        <v/>
      </c>
      <c r="CB141" s="329" t="str">
        <f t="shared" si="106"/>
        <v/>
      </c>
      <c r="CC141" s="329" t="str">
        <f t="shared" si="107"/>
        <v/>
      </c>
      <c r="CD141" s="329" t="str">
        <f t="shared" si="108"/>
        <v/>
      </c>
      <c r="CE141" s="258">
        <f t="shared" si="104"/>
        <v>0</v>
      </c>
      <c r="CF141" s="259">
        <f t="shared" si="138"/>
        <v>0</v>
      </c>
      <c r="CG141" s="132"/>
      <c r="CH141" s="132"/>
      <c r="CI141" s="132"/>
    </row>
    <row r="142" spans="1:87" s="24" customFormat="1" ht="12.75" hidden="1" customHeight="1" outlineLevel="1" x14ac:dyDescent="0.2">
      <c r="A142" s="108" t="s">
        <v>140</v>
      </c>
      <c r="B142" s="24" t="s">
        <v>145</v>
      </c>
      <c r="C142" s="24">
        <v>134</v>
      </c>
      <c r="D142" s="137"/>
      <c r="E142" s="138"/>
      <c r="F142" s="56"/>
      <c r="G142" s="135"/>
      <c r="H142" s="136"/>
      <c r="I142" s="139"/>
      <c r="J142" s="57"/>
      <c r="K142" s="134"/>
      <c r="L142" s="134"/>
      <c r="M142" s="134"/>
      <c r="N142" s="134"/>
      <c r="O142" s="114">
        <f t="shared" si="109"/>
        <v>0</v>
      </c>
      <c r="P142" s="113"/>
      <c r="Q142" s="113"/>
      <c r="R142" s="113"/>
      <c r="S142" s="113"/>
      <c r="T142" s="114">
        <f t="shared" si="110"/>
        <v>0</v>
      </c>
      <c r="U142" s="113">
        <f t="shared" si="111"/>
        <v>0</v>
      </c>
      <c r="V142" s="136"/>
      <c r="W142" s="116"/>
      <c r="X142" s="116"/>
      <c r="Y142" s="116"/>
      <c r="Z142" s="117">
        <f t="shared" si="112"/>
        <v>0</v>
      </c>
      <c r="AA142" s="118">
        <f t="shared" si="113"/>
        <v>0</v>
      </c>
      <c r="AB142" s="118"/>
      <c r="AC142" s="118"/>
      <c r="AD142" s="118"/>
      <c r="AE142" s="117">
        <f t="shared" si="114"/>
        <v>0</v>
      </c>
      <c r="AF142" s="118">
        <f t="shared" si="115"/>
        <v>0</v>
      </c>
      <c r="AG142" s="120"/>
      <c r="AH142" s="120"/>
      <c r="AI142" s="121"/>
      <c r="AJ142" s="117">
        <f t="shared" si="116"/>
        <v>0</v>
      </c>
      <c r="AK142" s="119">
        <f t="shared" si="117"/>
        <v>0</v>
      </c>
      <c r="AL142" s="53"/>
      <c r="AM142" s="53"/>
      <c r="AN142" s="53"/>
      <c r="AO142" s="54">
        <f t="shared" si="118"/>
        <v>0</v>
      </c>
      <c r="AP142" s="122">
        <f t="shared" si="119"/>
        <v>0</v>
      </c>
      <c r="AQ142" s="123">
        <f t="shared" si="120"/>
        <v>0</v>
      </c>
      <c r="AR142" s="123">
        <f t="shared" si="121"/>
        <v>0</v>
      </c>
      <c r="AS142" s="119"/>
      <c r="AT142" s="119"/>
      <c r="AU142" s="124"/>
      <c r="AV142" s="125">
        <f t="shared" si="122"/>
        <v>0</v>
      </c>
      <c r="AW142" s="119">
        <f t="shared" si="123"/>
        <v>0</v>
      </c>
      <c r="AX142" s="119"/>
      <c r="AY142" s="119"/>
      <c r="AZ142" s="122"/>
      <c r="BA142" s="126">
        <f t="shared" si="124"/>
        <v>0</v>
      </c>
      <c r="BB142" s="119">
        <f t="shared" si="125"/>
        <v>0</v>
      </c>
      <c r="BC142" s="119"/>
      <c r="BD142" s="120"/>
      <c r="BE142" s="127"/>
      <c r="BF142" s="126">
        <f t="shared" si="126"/>
        <v>0</v>
      </c>
      <c r="BG142" s="119">
        <f t="shared" si="127"/>
        <v>0</v>
      </c>
      <c r="BH142" s="120"/>
      <c r="BI142" s="120"/>
      <c r="BJ142" s="127"/>
      <c r="BK142" s="126">
        <f t="shared" si="128"/>
        <v>0</v>
      </c>
      <c r="BL142" s="119">
        <f t="shared" si="129"/>
        <v>0</v>
      </c>
      <c r="BM142" s="123">
        <f t="shared" si="130"/>
        <v>0</v>
      </c>
      <c r="BN142" s="123">
        <f t="shared" si="131"/>
        <v>0</v>
      </c>
      <c r="BO142" s="126">
        <f t="shared" si="132"/>
        <v>0</v>
      </c>
      <c r="BP142" s="128">
        <f t="shared" si="133"/>
        <v>0</v>
      </c>
      <c r="BQ142" s="22"/>
      <c r="BR142" s="129"/>
      <c r="BS142" s="130"/>
      <c r="BT142" s="257" t="str">
        <f t="shared" si="134"/>
        <v/>
      </c>
      <c r="BU142" s="257" t="str">
        <f t="shared" si="135"/>
        <v/>
      </c>
      <c r="BV142" s="257" t="str">
        <f t="shared" si="136"/>
        <v/>
      </c>
      <c r="BW142" s="257" t="str">
        <f t="shared" si="137"/>
        <v/>
      </c>
      <c r="BX142" s="258">
        <f t="shared" si="103"/>
        <v>0</v>
      </c>
      <c r="BY142" s="129"/>
      <c r="BZ142" s="130"/>
      <c r="CA142" s="329" t="str">
        <f t="shared" si="105"/>
        <v/>
      </c>
      <c r="CB142" s="329" t="str">
        <f t="shared" si="106"/>
        <v/>
      </c>
      <c r="CC142" s="329" t="str">
        <f t="shared" si="107"/>
        <v/>
      </c>
      <c r="CD142" s="329" t="str">
        <f t="shared" si="108"/>
        <v/>
      </c>
      <c r="CE142" s="258">
        <f t="shared" si="104"/>
        <v>0</v>
      </c>
      <c r="CF142" s="259">
        <f t="shared" si="138"/>
        <v>0</v>
      </c>
      <c r="CG142" s="132"/>
      <c r="CH142" s="132"/>
      <c r="CI142" s="132"/>
    </row>
    <row r="143" spans="1:87" s="24" customFormat="1" ht="12.75" hidden="1" customHeight="1" outlineLevel="1" x14ac:dyDescent="0.2">
      <c r="A143" s="108" t="s">
        <v>140</v>
      </c>
      <c r="B143" s="24" t="s">
        <v>145</v>
      </c>
      <c r="C143" s="24">
        <v>135</v>
      </c>
      <c r="D143" s="137"/>
      <c r="E143" s="138"/>
      <c r="F143" s="56"/>
      <c r="G143" s="135"/>
      <c r="H143" s="136"/>
      <c r="I143" s="139"/>
      <c r="J143" s="57"/>
      <c r="K143" s="134"/>
      <c r="L143" s="134"/>
      <c r="M143" s="134"/>
      <c r="N143" s="134"/>
      <c r="O143" s="114">
        <f t="shared" si="109"/>
        <v>0</v>
      </c>
      <c r="P143" s="113"/>
      <c r="Q143" s="113"/>
      <c r="R143" s="113"/>
      <c r="S143" s="113"/>
      <c r="T143" s="114">
        <f t="shared" si="110"/>
        <v>0</v>
      </c>
      <c r="U143" s="113">
        <f t="shared" si="111"/>
        <v>0</v>
      </c>
      <c r="V143" s="136"/>
      <c r="W143" s="116"/>
      <c r="X143" s="116"/>
      <c r="Y143" s="116"/>
      <c r="Z143" s="117">
        <f t="shared" si="112"/>
        <v>0</v>
      </c>
      <c r="AA143" s="118">
        <f t="shared" si="113"/>
        <v>0</v>
      </c>
      <c r="AB143" s="118"/>
      <c r="AC143" s="118"/>
      <c r="AD143" s="118"/>
      <c r="AE143" s="117">
        <f t="shared" si="114"/>
        <v>0</v>
      </c>
      <c r="AF143" s="118">
        <f t="shared" si="115"/>
        <v>0</v>
      </c>
      <c r="AG143" s="120"/>
      <c r="AH143" s="120"/>
      <c r="AI143" s="121"/>
      <c r="AJ143" s="117">
        <f t="shared" si="116"/>
        <v>0</v>
      </c>
      <c r="AK143" s="119">
        <f t="shared" si="117"/>
        <v>0</v>
      </c>
      <c r="AL143" s="53"/>
      <c r="AM143" s="53"/>
      <c r="AN143" s="53"/>
      <c r="AO143" s="54">
        <f t="shared" si="118"/>
        <v>0</v>
      </c>
      <c r="AP143" s="122">
        <f t="shared" si="119"/>
        <v>0</v>
      </c>
      <c r="AQ143" s="123">
        <f t="shared" si="120"/>
        <v>0</v>
      </c>
      <c r="AR143" s="123">
        <f t="shared" si="121"/>
        <v>0</v>
      </c>
      <c r="AS143" s="119"/>
      <c r="AT143" s="119"/>
      <c r="AU143" s="124"/>
      <c r="AV143" s="125">
        <f t="shared" si="122"/>
        <v>0</v>
      </c>
      <c r="AW143" s="119">
        <f t="shared" si="123"/>
        <v>0</v>
      </c>
      <c r="AX143" s="119"/>
      <c r="AY143" s="119"/>
      <c r="AZ143" s="122"/>
      <c r="BA143" s="126">
        <f t="shared" si="124"/>
        <v>0</v>
      </c>
      <c r="BB143" s="119">
        <f t="shared" si="125"/>
        <v>0</v>
      </c>
      <c r="BC143" s="119"/>
      <c r="BD143" s="120"/>
      <c r="BE143" s="127"/>
      <c r="BF143" s="126">
        <f t="shared" si="126"/>
        <v>0</v>
      </c>
      <c r="BG143" s="119">
        <f t="shared" si="127"/>
        <v>0</v>
      </c>
      <c r="BH143" s="120"/>
      <c r="BI143" s="120"/>
      <c r="BJ143" s="127"/>
      <c r="BK143" s="126">
        <f t="shared" si="128"/>
        <v>0</v>
      </c>
      <c r="BL143" s="119">
        <f t="shared" si="129"/>
        <v>0</v>
      </c>
      <c r="BM143" s="123">
        <f t="shared" si="130"/>
        <v>0</v>
      </c>
      <c r="BN143" s="123">
        <f t="shared" si="131"/>
        <v>0</v>
      </c>
      <c r="BO143" s="126">
        <f t="shared" si="132"/>
        <v>0</v>
      </c>
      <c r="BP143" s="128">
        <f t="shared" si="133"/>
        <v>0</v>
      </c>
      <c r="BQ143" s="22"/>
      <c r="BR143" s="129"/>
      <c r="BS143" s="130"/>
      <c r="BT143" s="257" t="str">
        <f t="shared" si="134"/>
        <v/>
      </c>
      <c r="BU143" s="257" t="str">
        <f t="shared" si="135"/>
        <v/>
      </c>
      <c r="BV143" s="257" t="str">
        <f t="shared" si="136"/>
        <v/>
      </c>
      <c r="BW143" s="257" t="str">
        <f t="shared" si="137"/>
        <v/>
      </c>
      <c r="BX143" s="258">
        <f t="shared" si="103"/>
        <v>0</v>
      </c>
      <c r="BY143" s="129"/>
      <c r="BZ143" s="130"/>
      <c r="CA143" s="329" t="str">
        <f t="shared" si="105"/>
        <v/>
      </c>
      <c r="CB143" s="329" t="str">
        <f t="shared" si="106"/>
        <v/>
      </c>
      <c r="CC143" s="329" t="str">
        <f t="shared" si="107"/>
        <v/>
      </c>
      <c r="CD143" s="329" t="str">
        <f t="shared" si="108"/>
        <v/>
      </c>
      <c r="CE143" s="258">
        <f t="shared" si="104"/>
        <v>0</v>
      </c>
      <c r="CF143" s="259">
        <f t="shared" si="138"/>
        <v>0</v>
      </c>
      <c r="CG143" s="132"/>
      <c r="CH143" s="132"/>
      <c r="CI143" s="132"/>
    </row>
    <row r="144" spans="1:87" s="24" customFormat="1" ht="12.75" hidden="1" customHeight="1" outlineLevel="1" x14ac:dyDescent="0.2">
      <c r="A144" s="108" t="s">
        <v>140</v>
      </c>
      <c r="B144" s="24" t="s">
        <v>145</v>
      </c>
      <c r="C144" s="24">
        <v>136</v>
      </c>
      <c r="D144" s="137"/>
      <c r="E144" s="138"/>
      <c r="F144" s="56"/>
      <c r="G144" s="135"/>
      <c r="H144" s="136"/>
      <c r="I144" s="139"/>
      <c r="J144" s="57"/>
      <c r="K144" s="134"/>
      <c r="L144" s="134"/>
      <c r="M144" s="134"/>
      <c r="N144" s="134"/>
      <c r="O144" s="114">
        <f t="shared" si="109"/>
        <v>0</v>
      </c>
      <c r="P144" s="113"/>
      <c r="Q144" s="113"/>
      <c r="R144" s="113"/>
      <c r="S144" s="113"/>
      <c r="T144" s="114">
        <f t="shared" si="110"/>
        <v>0</v>
      </c>
      <c r="U144" s="113">
        <f t="shared" si="111"/>
        <v>0</v>
      </c>
      <c r="V144" s="136"/>
      <c r="W144" s="116"/>
      <c r="X144" s="116"/>
      <c r="Y144" s="116"/>
      <c r="Z144" s="117">
        <f t="shared" si="112"/>
        <v>0</v>
      </c>
      <c r="AA144" s="118">
        <f t="shared" si="113"/>
        <v>0</v>
      </c>
      <c r="AB144" s="118"/>
      <c r="AC144" s="118"/>
      <c r="AD144" s="118"/>
      <c r="AE144" s="117">
        <f t="shared" si="114"/>
        <v>0</v>
      </c>
      <c r="AF144" s="118">
        <f t="shared" si="115"/>
        <v>0</v>
      </c>
      <c r="AG144" s="120"/>
      <c r="AH144" s="120"/>
      <c r="AI144" s="121"/>
      <c r="AJ144" s="117">
        <f t="shared" si="116"/>
        <v>0</v>
      </c>
      <c r="AK144" s="119">
        <f t="shared" si="117"/>
        <v>0</v>
      </c>
      <c r="AL144" s="53"/>
      <c r="AM144" s="53"/>
      <c r="AN144" s="53"/>
      <c r="AO144" s="54">
        <f t="shared" si="118"/>
        <v>0</v>
      </c>
      <c r="AP144" s="122">
        <f t="shared" si="119"/>
        <v>0</v>
      </c>
      <c r="AQ144" s="123">
        <f t="shared" si="120"/>
        <v>0</v>
      </c>
      <c r="AR144" s="123">
        <f t="shared" si="121"/>
        <v>0</v>
      </c>
      <c r="AS144" s="119"/>
      <c r="AT144" s="119"/>
      <c r="AU144" s="124"/>
      <c r="AV144" s="125">
        <f t="shared" si="122"/>
        <v>0</v>
      </c>
      <c r="AW144" s="119">
        <f t="shared" si="123"/>
        <v>0</v>
      </c>
      <c r="AX144" s="119"/>
      <c r="AY144" s="119"/>
      <c r="AZ144" s="122"/>
      <c r="BA144" s="126">
        <f t="shared" si="124"/>
        <v>0</v>
      </c>
      <c r="BB144" s="119">
        <f t="shared" si="125"/>
        <v>0</v>
      </c>
      <c r="BC144" s="119"/>
      <c r="BD144" s="120"/>
      <c r="BE144" s="127"/>
      <c r="BF144" s="126">
        <f t="shared" si="126"/>
        <v>0</v>
      </c>
      <c r="BG144" s="119">
        <f t="shared" si="127"/>
        <v>0</v>
      </c>
      <c r="BH144" s="120"/>
      <c r="BI144" s="120"/>
      <c r="BJ144" s="127"/>
      <c r="BK144" s="126">
        <f t="shared" si="128"/>
        <v>0</v>
      </c>
      <c r="BL144" s="119">
        <f t="shared" si="129"/>
        <v>0</v>
      </c>
      <c r="BM144" s="123">
        <f t="shared" si="130"/>
        <v>0</v>
      </c>
      <c r="BN144" s="123">
        <f t="shared" si="131"/>
        <v>0</v>
      </c>
      <c r="BO144" s="126">
        <f t="shared" si="132"/>
        <v>0</v>
      </c>
      <c r="BP144" s="128">
        <f t="shared" si="133"/>
        <v>0</v>
      </c>
      <c r="BQ144" s="22"/>
      <c r="BR144" s="129"/>
      <c r="BS144" s="130"/>
      <c r="BT144" s="257" t="str">
        <f t="shared" si="134"/>
        <v/>
      </c>
      <c r="BU144" s="257" t="str">
        <f t="shared" si="135"/>
        <v/>
      </c>
      <c r="BV144" s="257" t="str">
        <f t="shared" si="136"/>
        <v/>
      </c>
      <c r="BW144" s="257" t="str">
        <f t="shared" si="137"/>
        <v/>
      </c>
      <c r="BX144" s="258">
        <f t="shared" si="103"/>
        <v>0</v>
      </c>
      <c r="BY144" s="129"/>
      <c r="BZ144" s="130"/>
      <c r="CA144" s="329" t="str">
        <f t="shared" si="105"/>
        <v/>
      </c>
      <c r="CB144" s="329" t="str">
        <f t="shared" si="106"/>
        <v/>
      </c>
      <c r="CC144" s="329" t="str">
        <f t="shared" si="107"/>
        <v/>
      </c>
      <c r="CD144" s="329" t="str">
        <f t="shared" si="108"/>
        <v/>
      </c>
      <c r="CE144" s="258">
        <f t="shared" si="104"/>
        <v>0</v>
      </c>
      <c r="CF144" s="259">
        <f t="shared" si="138"/>
        <v>0</v>
      </c>
      <c r="CG144" s="132"/>
      <c r="CH144" s="132"/>
      <c r="CI144" s="132"/>
    </row>
    <row r="145" spans="1:87" s="24" customFormat="1" ht="12.75" hidden="1" customHeight="1" outlineLevel="1" x14ac:dyDescent="0.2">
      <c r="A145" s="108" t="s">
        <v>140</v>
      </c>
      <c r="B145" s="24" t="s">
        <v>145</v>
      </c>
      <c r="C145" s="24">
        <v>137</v>
      </c>
      <c r="D145" s="137"/>
      <c r="E145" s="138"/>
      <c r="F145" s="56"/>
      <c r="G145" s="135"/>
      <c r="H145" s="136"/>
      <c r="I145" s="139"/>
      <c r="J145" s="57"/>
      <c r="K145" s="134"/>
      <c r="L145" s="134"/>
      <c r="M145" s="134"/>
      <c r="N145" s="134"/>
      <c r="O145" s="114">
        <f t="shared" si="109"/>
        <v>0</v>
      </c>
      <c r="P145" s="113"/>
      <c r="Q145" s="113"/>
      <c r="R145" s="113"/>
      <c r="S145" s="113"/>
      <c r="T145" s="114">
        <f t="shared" si="110"/>
        <v>0</v>
      </c>
      <c r="U145" s="113">
        <f t="shared" si="111"/>
        <v>0</v>
      </c>
      <c r="V145" s="136"/>
      <c r="W145" s="116"/>
      <c r="X145" s="116"/>
      <c r="Y145" s="116"/>
      <c r="Z145" s="117">
        <f t="shared" si="112"/>
        <v>0</v>
      </c>
      <c r="AA145" s="118">
        <f t="shared" si="113"/>
        <v>0</v>
      </c>
      <c r="AB145" s="118"/>
      <c r="AC145" s="118"/>
      <c r="AD145" s="118"/>
      <c r="AE145" s="117">
        <f t="shared" si="114"/>
        <v>0</v>
      </c>
      <c r="AF145" s="118">
        <f t="shared" si="115"/>
        <v>0</v>
      </c>
      <c r="AG145" s="120"/>
      <c r="AH145" s="120"/>
      <c r="AI145" s="121"/>
      <c r="AJ145" s="117">
        <f t="shared" si="116"/>
        <v>0</v>
      </c>
      <c r="AK145" s="119">
        <f t="shared" si="117"/>
        <v>0</v>
      </c>
      <c r="AL145" s="53"/>
      <c r="AM145" s="53"/>
      <c r="AN145" s="53"/>
      <c r="AO145" s="54">
        <f t="shared" si="118"/>
        <v>0</v>
      </c>
      <c r="AP145" s="122">
        <f t="shared" si="119"/>
        <v>0</v>
      </c>
      <c r="AQ145" s="123">
        <f t="shared" si="120"/>
        <v>0</v>
      </c>
      <c r="AR145" s="123">
        <f t="shared" si="121"/>
        <v>0</v>
      </c>
      <c r="AS145" s="119"/>
      <c r="AT145" s="119"/>
      <c r="AU145" s="124"/>
      <c r="AV145" s="125">
        <f t="shared" si="122"/>
        <v>0</v>
      </c>
      <c r="AW145" s="119">
        <f t="shared" si="123"/>
        <v>0</v>
      </c>
      <c r="AX145" s="119"/>
      <c r="AY145" s="119"/>
      <c r="AZ145" s="122"/>
      <c r="BA145" s="126">
        <f t="shared" si="124"/>
        <v>0</v>
      </c>
      <c r="BB145" s="119">
        <f t="shared" si="125"/>
        <v>0</v>
      </c>
      <c r="BC145" s="119"/>
      <c r="BD145" s="120"/>
      <c r="BE145" s="127"/>
      <c r="BF145" s="126">
        <f t="shared" si="126"/>
        <v>0</v>
      </c>
      <c r="BG145" s="119">
        <f t="shared" si="127"/>
        <v>0</v>
      </c>
      <c r="BH145" s="120"/>
      <c r="BI145" s="120"/>
      <c r="BJ145" s="127"/>
      <c r="BK145" s="126">
        <f t="shared" si="128"/>
        <v>0</v>
      </c>
      <c r="BL145" s="119">
        <f t="shared" si="129"/>
        <v>0</v>
      </c>
      <c r="BM145" s="123">
        <f t="shared" si="130"/>
        <v>0</v>
      </c>
      <c r="BN145" s="123">
        <f t="shared" si="131"/>
        <v>0</v>
      </c>
      <c r="BO145" s="126">
        <f t="shared" si="132"/>
        <v>0</v>
      </c>
      <c r="BP145" s="128">
        <f t="shared" si="133"/>
        <v>0</v>
      </c>
      <c r="BQ145" s="22"/>
      <c r="BR145" s="129"/>
      <c r="BS145" s="130"/>
      <c r="BT145" s="257" t="str">
        <f t="shared" si="134"/>
        <v/>
      </c>
      <c r="BU145" s="257" t="str">
        <f t="shared" si="135"/>
        <v/>
      </c>
      <c r="BV145" s="257" t="str">
        <f t="shared" si="136"/>
        <v/>
      </c>
      <c r="BW145" s="257" t="str">
        <f t="shared" si="137"/>
        <v/>
      </c>
      <c r="BX145" s="258">
        <f t="shared" si="103"/>
        <v>0</v>
      </c>
      <c r="BY145" s="129"/>
      <c r="BZ145" s="130"/>
      <c r="CA145" s="329" t="str">
        <f t="shared" si="105"/>
        <v/>
      </c>
      <c r="CB145" s="329" t="str">
        <f t="shared" si="106"/>
        <v/>
      </c>
      <c r="CC145" s="329" t="str">
        <f t="shared" si="107"/>
        <v/>
      </c>
      <c r="CD145" s="329" t="str">
        <f t="shared" si="108"/>
        <v/>
      </c>
      <c r="CE145" s="258">
        <f t="shared" si="104"/>
        <v>0</v>
      </c>
      <c r="CF145" s="259">
        <f t="shared" si="138"/>
        <v>0</v>
      </c>
      <c r="CG145" s="132"/>
      <c r="CH145" s="132"/>
      <c r="CI145" s="132"/>
    </row>
    <row r="146" spans="1:87" s="24" customFormat="1" ht="12.75" hidden="1" customHeight="1" outlineLevel="1" x14ac:dyDescent="0.2">
      <c r="A146" s="108" t="s">
        <v>140</v>
      </c>
      <c r="B146" s="24" t="s">
        <v>145</v>
      </c>
      <c r="C146" s="24">
        <v>138</v>
      </c>
      <c r="D146" s="137"/>
      <c r="E146" s="138"/>
      <c r="F146" s="56"/>
      <c r="G146" s="135"/>
      <c r="H146" s="136"/>
      <c r="I146" s="139"/>
      <c r="J146" s="57"/>
      <c r="K146" s="134"/>
      <c r="L146" s="134"/>
      <c r="M146" s="134"/>
      <c r="N146" s="134"/>
      <c r="O146" s="114">
        <f t="shared" si="109"/>
        <v>0</v>
      </c>
      <c r="P146" s="113"/>
      <c r="Q146" s="113"/>
      <c r="R146" s="113"/>
      <c r="S146" s="113"/>
      <c r="T146" s="114">
        <f t="shared" si="110"/>
        <v>0</v>
      </c>
      <c r="U146" s="113">
        <f t="shared" si="111"/>
        <v>0</v>
      </c>
      <c r="V146" s="136"/>
      <c r="W146" s="116"/>
      <c r="X146" s="116"/>
      <c r="Y146" s="116"/>
      <c r="Z146" s="117">
        <f t="shared" si="112"/>
        <v>0</v>
      </c>
      <c r="AA146" s="118">
        <f t="shared" si="113"/>
        <v>0</v>
      </c>
      <c r="AB146" s="118"/>
      <c r="AC146" s="118"/>
      <c r="AD146" s="118"/>
      <c r="AE146" s="117">
        <f t="shared" si="114"/>
        <v>0</v>
      </c>
      <c r="AF146" s="118">
        <f t="shared" si="115"/>
        <v>0</v>
      </c>
      <c r="AG146" s="120"/>
      <c r="AH146" s="120"/>
      <c r="AI146" s="121"/>
      <c r="AJ146" s="117">
        <f t="shared" si="116"/>
        <v>0</v>
      </c>
      <c r="AK146" s="119">
        <f t="shared" si="117"/>
        <v>0</v>
      </c>
      <c r="AL146" s="53"/>
      <c r="AM146" s="53"/>
      <c r="AN146" s="53"/>
      <c r="AO146" s="54">
        <f t="shared" si="118"/>
        <v>0</v>
      </c>
      <c r="AP146" s="122">
        <f t="shared" si="119"/>
        <v>0</v>
      </c>
      <c r="AQ146" s="123">
        <f t="shared" si="120"/>
        <v>0</v>
      </c>
      <c r="AR146" s="123">
        <f t="shared" si="121"/>
        <v>0</v>
      </c>
      <c r="AS146" s="119"/>
      <c r="AT146" s="119"/>
      <c r="AU146" s="124"/>
      <c r="AV146" s="125">
        <f t="shared" si="122"/>
        <v>0</v>
      </c>
      <c r="AW146" s="119">
        <f t="shared" si="123"/>
        <v>0</v>
      </c>
      <c r="AX146" s="119"/>
      <c r="AY146" s="119"/>
      <c r="AZ146" s="122"/>
      <c r="BA146" s="126">
        <f t="shared" si="124"/>
        <v>0</v>
      </c>
      <c r="BB146" s="119">
        <f t="shared" si="125"/>
        <v>0</v>
      </c>
      <c r="BC146" s="119"/>
      <c r="BD146" s="120"/>
      <c r="BE146" s="127"/>
      <c r="BF146" s="126">
        <f t="shared" si="126"/>
        <v>0</v>
      </c>
      <c r="BG146" s="119">
        <f t="shared" si="127"/>
        <v>0</v>
      </c>
      <c r="BH146" s="120"/>
      <c r="BI146" s="120"/>
      <c r="BJ146" s="127"/>
      <c r="BK146" s="126">
        <f t="shared" si="128"/>
        <v>0</v>
      </c>
      <c r="BL146" s="119">
        <f t="shared" si="129"/>
        <v>0</v>
      </c>
      <c r="BM146" s="123">
        <f t="shared" si="130"/>
        <v>0</v>
      </c>
      <c r="BN146" s="123">
        <f t="shared" si="131"/>
        <v>0</v>
      </c>
      <c r="BO146" s="126">
        <f t="shared" si="132"/>
        <v>0</v>
      </c>
      <c r="BP146" s="128">
        <f t="shared" si="133"/>
        <v>0</v>
      </c>
      <c r="BQ146" s="22"/>
      <c r="BR146" s="129"/>
      <c r="BS146" s="130"/>
      <c r="BT146" s="257" t="str">
        <f t="shared" si="134"/>
        <v/>
      </c>
      <c r="BU146" s="257" t="str">
        <f t="shared" si="135"/>
        <v/>
      </c>
      <c r="BV146" s="257" t="str">
        <f t="shared" si="136"/>
        <v/>
      </c>
      <c r="BW146" s="257" t="str">
        <f t="shared" si="137"/>
        <v/>
      </c>
      <c r="BX146" s="258">
        <f t="shared" si="103"/>
        <v>0</v>
      </c>
      <c r="BY146" s="129"/>
      <c r="BZ146" s="130"/>
      <c r="CA146" s="329" t="str">
        <f t="shared" si="105"/>
        <v/>
      </c>
      <c r="CB146" s="329" t="str">
        <f t="shared" si="106"/>
        <v/>
      </c>
      <c r="CC146" s="329" t="str">
        <f t="shared" si="107"/>
        <v/>
      </c>
      <c r="CD146" s="329" t="str">
        <f t="shared" si="108"/>
        <v/>
      </c>
      <c r="CE146" s="258">
        <f t="shared" si="104"/>
        <v>0</v>
      </c>
      <c r="CF146" s="259">
        <f t="shared" si="138"/>
        <v>0</v>
      </c>
      <c r="CG146" s="132"/>
      <c r="CH146" s="132"/>
      <c r="CI146" s="132"/>
    </row>
    <row r="147" spans="1:87" s="24" customFormat="1" ht="12.75" hidden="1" customHeight="1" outlineLevel="1" x14ac:dyDescent="0.2">
      <c r="A147" s="108" t="s">
        <v>140</v>
      </c>
      <c r="B147" s="24" t="s">
        <v>145</v>
      </c>
      <c r="C147" s="24">
        <v>139</v>
      </c>
      <c r="D147" s="137"/>
      <c r="E147" s="138"/>
      <c r="F147" s="56"/>
      <c r="G147" s="135"/>
      <c r="H147" s="136"/>
      <c r="I147" s="139"/>
      <c r="J147" s="57"/>
      <c r="K147" s="134"/>
      <c r="L147" s="134"/>
      <c r="M147" s="134"/>
      <c r="N147" s="134"/>
      <c r="O147" s="114">
        <f t="shared" si="109"/>
        <v>0</v>
      </c>
      <c r="P147" s="113"/>
      <c r="Q147" s="113"/>
      <c r="R147" s="113"/>
      <c r="S147" s="113"/>
      <c r="T147" s="114">
        <f t="shared" si="110"/>
        <v>0</v>
      </c>
      <c r="U147" s="113">
        <f t="shared" si="111"/>
        <v>0</v>
      </c>
      <c r="V147" s="136"/>
      <c r="W147" s="116"/>
      <c r="X147" s="116"/>
      <c r="Y147" s="116"/>
      <c r="Z147" s="117">
        <f t="shared" si="112"/>
        <v>0</v>
      </c>
      <c r="AA147" s="118">
        <f t="shared" si="113"/>
        <v>0</v>
      </c>
      <c r="AB147" s="118"/>
      <c r="AC147" s="118"/>
      <c r="AD147" s="118"/>
      <c r="AE147" s="117">
        <f t="shared" si="114"/>
        <v>0</v>
      </c>
      <c r="AF147" s="118">
        <f t="shared" si="115"/>
        <v>0</v>
      </c>
      <c r="AG147" s="120"/>
      <c r="AH147" s="120"/>
      <c r="AI147" s="121"/>
      <c r="AJ147" s="117">
        <f t="shared" si="116"/>
        <v>0</v>
      </c>
      <c r="AK147" s="119">
        <f t="shared" si="117"/>
        <v>0</v>
      </c>
      <c r="AL147" s="53"/>
      <c r="AM147" s="53"/>
      <c r="AN147" s="53"/>
      <c r="AO147" s="54">
        <f t="shared" si="118"/>
        <v>0</v>
      </c>
      <c r="AP147" s="122">
        <f t="shared" si="119"/>
        <v>0</v>
      </c>
      <c r="AQ147" s="123">
        <f t="shared" si="120"/>
        <v>0</v>
      </c>
      <c r="AR147" s="123">
        <f t="shared" si="121"/>
        <v>0</v>
      </c>
      <c r="AS147" s="119"/>
      <c r="AT147" s="119"/>
      <c r="AU147" s="124"/>
      <c r="AV147" s="125">
        <f t="shared" si="122"/>
        <v>0</v>
      </c>
      <c r="AW147" s="119">
        <f t="shared" si="123"/>
        <v>0</v>
      </c>
      <c r="AX147" s="119"/>
      <c r="AY147" s="119"/>
      <c r="AZ147" s="122"/>
      <c r="BA147" s="126">
        <f t="shared" si="124"/>
        <v>0</v>
      </c>
      <c r="BB147" s="119">
        <f t="shared" si="125"/>
        <v>0</v>
      </c>
      <c r="BC147" s="119"/>
      <c r="BD147" s="120"/>
      <c r="BE147" s="127"/>
      <c r="BF147" s="126">
        <f t="shared" si="126"/>
        <v>0</v>
      </c>
      <c r="BG147" s="119">
        <f t="shared" si="127"/>
        <v>0</v>
      </c>
      <c r="BH147" s="120"/>
      <c r="BI147" s="120"/>
      <c r="BJ147" s="127"/>
      <c r="BK147" s="126">
        <f t="shared" si="128"/>
        <v>0</v>
      </c>
      <c r="BL147" s="119">
        <f t="shared" si="129"/>
        <v>0</v>
      </c>
      <c r="BM147" s="123">
        <f t="shared" si="130"/>
        <v>0</v>
      </c>
      <c r="BN147" s="123">
        <f t="shared" si="131"/>
        <v>0</v>
      </c>
      <c r="BO147" s="126">
        <f t="shared" si="132"/>
        <v>0</v>
      </c>
      <c r="BP147" s="128">
        <f t="shared" si="133"/>
        <v>0</v>
      </c>
      <c r="BQ147" s="22"/>
      <c r="BR147" s="129"/>
      <c r="BS147" s="130"/>
      <c r="BT147" s="257" t="str">
        <f t="shared" si="134"/>
        <v/>
      </c>
      <c r="BU147" s="257" t="str">
        <f t="shared" si="135"/>
        <v/>
      </c>
      <c r="BV147" s="257" t="str">
        <f t="shared" si="136"/>
        <v/>
      </c>
      <c r="BW147" s="257" t="str">
        <f t="shared" si="137"/>
        <v/>
      </c>
      <c r="BX147" s="258">
        <f t="shared" si="103"/>
        <v>0</v>
      </c>
      <c r="BY147" s="129"/>
      <c r="BZ147" s="130"/>
      <c r="CA147" s="329" t="str">
        <f t="shared" si="105"/>
        <v/>
      </c>
      <c r="CB147" s="329" t="str">
        <f t="shared" si="106"/>
        <v/>
      </c>
      <c r="CC147" s="329" t="str">
        <f t="shared" si="107"/>
        <v/>
      </c>
      <c r="CD147" s="329" t="str">
        <f t="shared" si="108"/>
        <v/>
      </c>
      <c r="CE147" s="258">
        <f t="shared" si="104"/>
        <v>0</v>
      </c>
      <c r="CF147" s="259">
        <f t="shared" si="138"/>
        <v>0</v>
      </c>
      <c r="CG147" s="132"/>
      <c r="CH147" s="132"/>
      <c r="CI147" s="132"/>
    </row>
    <row r="148" spans="1:87" s="24" customFormat="1" ht="12.75" hidden="1" customHeight="1" outlineLevel="1" x14ac:dyDescent="0.2">
      <c r="A148" s="108" t="s">
        <v>140</v>
      </c>
      <c r="B148" s="24" t="s">
        <v>145</v>
      </c>
      <c r="C148" s="24">
        <v>140</v>
      </c>
      <c r="D148" s="137"/>
      <c r="E148" s="138"/>
      <c r="F148" s="56"/>
      <c r="G148" s="135"/>
      <c r="H148" s="136"/>
      <c r="I148" s="139"/>
      <c r="J148" s="57"/>
      <c r="K148" s="134"/>
      <c r="L148" s="134"/>
      <c r="M148" s="134"/>
      <c r="N148" s="134"/>
      <c r="O148" s="114">
        <f t="shared" si="109"/>
        <v>0</v>
      </c>
      <c r="P148" s="113"/>
      <c r="Q148" s="113"/>
      <c r="R148" s="113"/>
      <c r="S148" s="113"/>
      <c r="T148" s="114">
        <f t="shared" si="110"/>
        <v>0</v>
      </c>
      <c r="U148" s="113">
        <f t="shared" si="111"/>
        <v>0</v>
      </c>
      <c r="V148" s="136"/>
      <c r="W148" s="116"/>
      <c r="X148" s="116"/>
      <c r="Y148" s="116"/>
      <c r="Z148" s="117">
        <f t="shared" si="112"/>
        <v>0</v>
      </c>
      <c r="AA148" s="118">
        <f t="shared" si="113"/>
        <v>0</v>
      </c>
      <c r="AB148" s="118"/>
      <c r="AC148" s="118"/>
      <c r="AD148" s="118"/>
      <c r="AE148" s="117">
        <f t="shared" si="114"/>
        <v>0</v>
      </c>
      <c r="AF148" s="118">
        <f t="shared" si="115"/>
        <v>0</v>
      </c>
      <c r="AG148" s="120"/>
      <c r="AH148" s="120"/>
      <c r="AI148" s="121"/>
      <c r="AJ148" s="117">
        <f t="shared" si="116"/>
        <v>0</v>
      </c>
      <c r="AK148" s="119">
        <f t="shared" si="117"/>
        <v>0</v>
      </c>
      <c r="AL148" s="53"/>
      <c r="AM148" s="53"/>
      <c r="AN148" s="53"/>
      <c r="AO148" s="54">
        <f t="shared" si="118"/>
        <v>0</v>
      </c>
      <c r="AP148" s="122">
        <f t="shared" si="119"/>
        <v>0</v>
      </c>
      <c r="AQ148" s="123">
        <f t="shared" si="120"/>
        <v>0</v>
      </c>
      <c r="AR148" s="123">
        <f t="shared" si="121"/>
        <v>0</v>
      </c>
      <c r="AS148" s="119"/>
      <c r="AT148" s="119"/>
      <c r="AU148" s="124"/>
      <c r="AV148" s="125">
        <f t="shared" si="122"/>
        <v>0</v>
      </c>
      <c r="AW148" s="119">
        <f t="shared" si="123"/>
        <v>0</v>
      </c>
      <c r="AX148" s="119"/>
      <c r="AY148" s="119"/>
      <c r="AZ148" s="122"/>
      <c r="BA148" s="126">
        <f t="shared" si="124"/>
        <v>0</v>
      </c>
      <c r="BB148" s="119">
        <f t="shared" si="125"/>
        <v>0</v>
      </c>
      <c r="BC148" s="119"/>
      <c r="BD148" s="120"/>
      <c r="BE148" s="127"/>
      <c r="BF148" s="126">
        <f t="shared" si="126"/>
        <v>0</v>
      </c>
      <c r="BG148" s="119">
        <f t="shared" si="127"/>
        <v>0</v>
      </c>
      <c r="BH148" s="120"/>
      <c r="BI148" s="120"/>
      <c r="BJ148" s="127"/>
      <c r="BK148" s="126">
        <f t="shared" si="128"/>
        <v>0</v>
      </c>
      <c r="BL148" s="119">
        <f t="shared" si="129"/>
        <v>0</v>
      </c>
      <c r="BM148" s="123">
        <f t="shared" si="130"/>
        <v>0</v>
      </c>
      <c r="BN148" s="123">
        <f t="shared" si="131"/>
        <v>0</v>
      </c>
      <c r="BO148" s="126">
        <f t="shared" si="132"/>
        <v>0</v>
      </c>
      <c r="BP148" s="128">
        <f t="shared" si="133"/>
        <v>0</v>
      </c>
      <c r="BQ148" s="22"/>
      <c r="BR148" s="129"/>
      <c r="BS148" s="130"/>
      <c r="BT148" s="257" t="str">
        <f t="shared" si="134"/>
        <v/>
      </c>
      <c r="BU148" s="257" t="str">
        <f t="shared" si="135"/>
        <v/>
      </c>
      <c r="BV148" s="257" t="str">
        <f t="shared" si="136"/>
        <v/>
      </c>
      <c r="BW148" s="257" t="str">
        <f t="shared" si="137"/>
        <v/>
      </c>
      <c r="BX148" s="258">
        <f t="shared" si="103"/>
        <v>0</v>
      </c>
      <c r="BY148" s="129"/>
      <c r="BZ148" s="130"/>
      <c r="CA148" s="329" t="str">
        <f t="shared" si="105"/>
        <v/>
      </c>
      <c r="CB148" s="329" t="str">
        <f t="shared" si="106"/>
        <v/>
      </c>
      <c r="CC148" s="329" t="str">
        <f t="shared" si="107"/>
        <v/>
      </c>
      <c r="CD148" s="329" t="str">
        <f t="shared" si="108"/>
        <v/>
      </c>
      <c r="CE148" s="258">
        <f t="shared" si="104"/>
        <v>0</v>
      </c>
      <c r="CF148" s="259">
        <f t="shared" si="138"/>
        <v>0</v>
      </c>
      <c r="CG148" s="132"/>
      <c r="CH148" s="132"/>
      <c r="CI148" s="132"/>
    </row>
    <row r="149" spans="1:87" s="24" customFormat="1" ht="12.75" hidden="1" customHeight="1" outlineLevel="1" x14ac:dyDescent="0.2">
      <c r="A149" s="108" t="s">
        <v>140</v>
      </c>
      <c r="B149" s="24" t="s">
        <v>145</v>
      </c>
      <c r="C149" s="24">
        <v>141</v>
      </c>
      <c r="D149" s="137"/>
      <c r="E149" s="138"/>
      <c r="F149" s="56"/>
      <c r="G149" s="135"/>
      <c r="H149" s="136"/>
      <c r="I149" s="139"/>
      <c r="J149" s="57"/>
      <c r="K149" s="134"/>
      <c r="L149" s="134"/>
      <c r="M149" s="134"/>
      <c r="N149" s="134"/>
      <c r="O149" s="114">
        <f t="shared" si="109"/>
        <v>0</v>
      </c>
      <c r="P149" s="113"/>
      <c r="Q149" s="113"/>
      <c r="R149" s="113"/>
      <c r="S149" s="113"/>
      <c r="T149" s="114">
        <f t="shared" si="110"/>
        <v>0</v>
      </c>
      <c r="U149" s="113">
        <f t="shared" si="111"/>
        <v>0</v>
      </c>
      <c r="V149" s="136"/>
      <c r="W149" s="116"/>
      <c r="X149" s="116"/>
      <c r="Y149" s="116"/>
      <c r="Z149" s="117">
        <f t="shared" si="112"/>
        <v>0</v>
      </c>
      <c r="AA149" s="118">
        <f t="shared" si="113"/>
        <v>0</v>
      </c>
      <c r="AB149" s="118"/>
      <c r="AC149" s="118"/>
      <c r="AD149" s="118"/>
      <c r="AE149" s="117">
        <f t="shared" si="114"/>
        <v>0</v>
      </c>
      <c r="AF149" s="118">
        <f t="shared" si="115"/>
        <v>0</v>
      </c>
      <c r="AG149" s="120"/>
      <c r="AH149" s="120"/>
      <c r="AI149" s="121"/>
      <c r="AJ149" s="117">
        <f t="shared" si="116"/>
        <v>0</v>
      </c>
      <c r="AK149" s="119">
        <f t="shared" si="117"/>
        <v>0</v>
      </c>
      <c r="AL149" s="53"/>
      <c r="AM149" s="53"/>
      <c r="AN149" s="53"/>
      <c r="AO149" s="54">
        <f t="shared" si="118"/>
        <v>0</v>
      </c>
      <c r="AP149" s="122">
        <f t="shared" si="119"/>
        <v>0</v>
      </c>
      <c r="AQ149" s="123">
        <f t="shared" si="120"/>
        <v>0</v>
      </c>
      <c r="AR149" s="123">
        <f t="shared" si="121"/>
        <v>0</v>
      </c>
      <c r="AS149" s="119"/>
      <c r="AT149" s="119"/>
      <c r="AU149" s="124"/>
      <c r="AV149" s="125">
        <f t="shared" si="122"/>
        <v>0</v>
      </c>
      <c r="AW149" s="119">
        <f t="shared" si="123"/>
        <v>0</v>
      </c>
      <c r="AX149" s="119"/>
      <c r="AY149" s="119"/>
      <c r="AZ149" s="122"/>
      <c r="BA149" s="126">
        <f t="shared" si="124"/>
        <v>0</v>
      </c>
      <c r="BB149" s="119">
        <f t="shared" si="125"/>
        <v>0</v>
      </c>
      <c r="BC149" s="119"/>
      <c r="BD149" s="120"/>
      <c r="BE149" s="127"/>
      <c r="BF149" s="126">
        <f t="shared" si="126"/>
        <v>0</v>
      </c>
      <c r="BG149" s="119">
        <f t="shared" si="127"/>
        <v>0</v>
      </c>
      <c r="BH149" s="120"/>
      <c r="BI149" s="120"/>
      <c r="BJ149" s="127"/>
      <c r="BK149" s="126">
        <f t="shared" si="128"/>
        <v>0</v>
      </c>
      <c r="BL149" s="119">
        <f t="shared" si="129"/>
        <v>0</v>
      </c>
      <c r="BM149" s="123">
        <f t="shared" si="130"/>
        <v>0</v>
      </c>
      <c r="BN149" s="123">
        <f t="shared" si="131"/>
        <v>0</v>
      </c>
      <c r="BO149" s="126">
        <f t="shared" si="132"/>
        <v>0</v>
      </c>
      <c r="BP149" s="128">
        <f t="shared" si="133"/>
        <v>0</v>
      </c>
      <c r="BQ149" s="22"/>
      <c r="BR149" s="129"/>
      <c r="BS149" s="130"/>
      <c r="BT149" s="257" t="str">
        <f t="shared" si="134"/>
        <v/>
      </c>
      <c r="BU149" s="257" t="str">
        <f t="shared" si="135"/>
        <v/>
      </c>
      <c r="BV149" s="257" t="str">
        <f t="shared" si="136"/>
        <v/>
      </c>
      <c r="BW149" s="257" t="str">
        <f t="shared" si="137"/>
        <v/>
      </c>
      <c r="BX149" s="258">
        <f t="shared" si="103"/>
        <v>0</v>
      </c>
      <c r="BY149" s="129"/>
      <c r="BZ149" s="130"/>
      <c r="CA149" s="329" t="str">
        <f t="shared" si="105"/>
        <v/>
      </c>
      <c r="CB149" s="329" t="str">
        <f t="shared" si="106"/>
        <v/>
      </c>
      <c r="CC149" s="329" t="str">
        <f t="shared" si="107"/>
        <v/>
      </c>
      <c r="CD149" s="329" t="str">
        <f t="shared" si="108"/>
        <v/>
      </c>
      <c r="CE149" s="258">
        <f t="shared" si="104"/>
        <v>0</v>
      </c>
      <c r="CF149" s="259">
        <f t="shared" si="138"/>
        <v>0</v>
      </c>
      <c r="CG149" s="132"/>
      <c r="CH149" s="132"/>
      <c r="CI149" s="132"/>
    </row>
    <row r="150" spans="1:87" s="24" customFormat="1" ht="12.75" hidden="1" customHeight="1" outlineLevel="1" x14ac:dyDescent="0.2">
      <c r="A150" s="108" t="s">
        <v>140</v>
      </c>
      <c r="B150" s="24" t="s">
        <v>145</v>
      </c>
      <c r="C150" s="24">
        <v>142</v>
      </c>
      <c r="D150" s="137"/>
      <c r="E150" s="138"/>
      <c r="F150" s="56"/>
      <c r="G150" s="135"/>
      <c r="H150" s="136"/>
      <c r="I150" s="139"/>
      <c r="J150" s="57"/>
      <c r="K150" s="134"/>
      <c r="L150" s="134"/>
      <c r="M150" s="134"/>
      <c r="N150" s="134"/>
      <c r="O150" s="114">
        <f t="shared" si="109"/>
        <v>0</v>
      </c>
      <c r="P150" s="113"/>
      <c r="Q150" s="113"/>
      <c r="R150" s="113"/>
      <c r="S150" s="113"/>
      <c r="T150" s="114">
        <f t="shared" si="110"/>
        <v>0</v>
      </c>
      <c r="U150" s="113">
        <f t="shared" si="111"/>
        <v>0</v>
      </c>
      <c r="V150" s="136"/>
      <c r="W150" s="116"/>
      <c r="X150" s="116"/>
      <c r="Y150" s="116"/>
      <c r="Z150" s="117">
        <f t="shared" si="112"/>
        <v>0</v>
      </c>
      <c r="AA150" s="118">
        <f t="shared" si="113"/>
        <v>0</v>
      </c>
      <c r="AB150" s="118"/>
      <c r="AC150" s="118"/>
      <c r="AD150" s="118"/>
      <c r="AE150" s="117">
        <f t="shared" si="114"/>
        <v>0</v>
      </c>
      <c r="AF150" s="118">
        <f t="shared" si="115"/>
        <v>0</v>
      </c>
      <c r="AG150" s="120"/>
      <c r="AH150" s="120"/>
      <c r="AI150" s="121"/>
      <c r="AJ150" s="117">
        <f t="shared" si="116"/>
        <v>0</v>
      </c>
      <c r="AK150" s="119">
        <f t="shared" si="117"/>
        <v>0</v>
      </c>
      <c r="AL150" s="53"/>
      <c r="AM150" s="53"/>
      <c r="AN150" s="53"/>
      <c r="AO150" s="54">
        <f t="shared" si="118"/>
        <v>0</v>
      </c>
      <c r="AP150" s="122">
        <f t="shared" si="119"/>
        <v>0</v>
      </c>
      <c r="AQ150" s="123">
        <f t="shared" si="120"/>
        <v>0</v>
      </c>
      <c r="AR150" s="123">
        <f t="shared" si="121"/>
        <v>0</v>
      </c>
      <c r="AS150" s="119"/>
      <c r="AT150" s="119"/>
      <c r="AU150" s="124"/>
      <c r="AV150" s="125">
        <f t="shared" si="122"/>
        <v>0</v>
      </c>
      <c r="AW150" s="119">
        <f t="shared" si="123"/>
        <v>0</v>
      </c>
      <c r="AX150" s="119"/>
      <c r="AY150" s="119"/>
      <c r="AZ150" s="122"/>
      <c r="BA150" s="126">
        <f t="shared" si="124"/>
        <v>0</v>
      </c>
      <c r="BB150" s="119">
        <f t="shared" si="125"/>
        <v>0</v>
      </c>
      <c r="BC150" s="119"/>
      <c r="BD150" s="120"/>
      <c r="BE150" s="127"/>
      <c r="BF150" s="126">
        <f t="shared" si="126"/>
        <v>0</v>
      </c>
      <c r="BG150" s="119">
        <f t="shared" si="127"/>
        <v>0</v>
      </c>
      <c r="BH150" s="120"/>
      <c r="BI150" s="120"/>
      <c r="BJ150" s="127"/>
      <c r="BK150" s="126">
        <f t="shared" si="128"/>
        <v>0</v>
      </c>
      <c r="BL150" s="119">
        <f t="shared" si="129"/>
        <v>0</v>
      </c>
      <c r="BM150" s="123">
        <f t="shared" si="130"/>
        <v>0</v>
      </c>
      <c r="BN150" s="123">
        <f t="shared" si="131"/>
        <v>0</v>
      </c>
      <c r="BO150" s="126">
        <f t="shared" si="132"/>
        <v>0</v>
      </c>
      <c r="BP150" s="128">
        <f t="shared" si="133"/>
        <v>0</v>
      </c>
      <c r="BQ150" s="22"/>
      <c r="BR150" s="129"/>
      <c r="BS150" s="130"/>
      <c r="BT150" s="257" t="str">
        <f t="shared" si="134"/>
        <v/>
      </c>
      <c r="BU150" s="257" t="str">
        <f t="shared" si="135"/>
        <v/>
      </c>
      <c r="BV150" s="257" t="str">
        <f t="shared" si="136"/>
        <v/>
      </c>
      <c r="BW150" s="257" t="str">
        <f t="shared" si="137"/>
        <v/>
      </c>
      <c r="BX150" s="258">
        <f t="shared" si="103"/>
        <v>0</v>
      </c>
      <c r="BY150" s="129"/>
      <c r="BZ150" s="130"/>
      <c r="CA150" s="329" t="str">
        <f t="shared" si="105"/>
        <v/>
      </c>
      <c r="CB150" s="329" t="str">
        <f t="shared" si="106"/>
        <v/>
      </c>
      <c r="CC150" s="329" t="str">
        <f t="shared" si="107"/>
        <v/>
      </c>
      <c r="CD150" s="329" t="str">
        <f t="shared" si="108"/>
        <v/>
      </c>
      <c r="CE150" s="258">
        <f t="shared" si="104"/>
        <v>0</v>
      </c>
      <c r="CF150" s="259">
        <f t="shared" si="138"/>
        <v>0</v>
      </c>
      <c r="CG150" s="132"/>
      <c r="CH150" s="132"/>
      <c r="CI150" s="132"/>
    </row>
    <row r="151" spans="1:87" s="24" customFormat="1" ht="12.75" hidden="1" customHeight="1" outlineLevel="1" x14ac:dyDescent="0.2">
      <c r="A151" s="108" t="s">
        <v>140</v>
      </c>
      <c r="B151" s="24" t="s">
        <v>145</v>
      </c>
      <c r="C151" s="24">
        <v>143</v>
      </c>
      <c r="D151" s="137"/>
      <c r="E151" s="138"/>
      <c r="F151" s="56"/>
      <c r="G151" s="135"/>
      <c r="H151" s="136"/>
      <c r="I151" s="139"/>
      <c r="J151" s="57"/>
      <c r="K151" s="134"/>
      <c r="L151" s="134"/>
      <c r="M151" s="134"/>
      <c r="N151" s="134"/>
      <c r="O151" s="114">
        <f t="shared" si="109"/>
        <v>0</v>
      </c>
      <c r="P151" s="113"/>
      <c r="Q151" s="113"/>
      <c r="R151" s="113"/>
      <c r="S151" s="113"/>
      <c r="T151" s="114">
        <f t="shared" si="110"/>
        <v>0</v>
      </c>
      <c r="U151" s="113">
        <f t="shared" si="111"/>
        <v>0</v>
      </c>
      <c r="V151" s="136"/>
      <c r="W151" s="116"/>
      <c r="X151" s="116"/>
      <c r="Y151" s="116"/>
      <c r="Z151" s="117">
        <f t="shared" si="112"/>
        <v>0</v>
      </c>
      <c r="AA151" s="118">
        <f t="shared" si="113"/>
        <v>0</v>
      </c>
      <c r="AB151" s="118"/>
      <c r="AC151" s="118"/>
      <c r="AD151" s="118"/>
      <c r="AE151" s="117">
        <f t="shared" si="114"/>
        <v>0</v>
      </c>
      <c r="AF151" s="118">
        <f t="shared" si="115"/>
        <v>0</v>
      </c>
      <c r="AG151" s="120"/>
      <c r="AH151" s="120"/>
      <c r="AI151" s="121"/>
      <c r="AJ151" s="117">
        <f t="shared" si="116"/>
        <v>0</v>
      </c>
      <c r="AK151" s="119">
        <f t="shared" si="117"/>
        <v>0</v>
      </c>
      <c r="AL151" s="53"/>
      <c r="AM151" s="53"/>
      <c r="AN151" s="53"/>
      <c r="AO151" s="54">
        <f t="shared" si="118"/>
        <v>0</v>
      </c>
      <c r="AP151" s="122">
        <f t="shared" si="119"/>
        <v>0</v>
      </c>
      <c r="AQ151" s="123">
        <f t="shared" si="120"/>
        <v>0</v>
      </c>
      <c r="AR151" s="123">
        <f t="shared" si="121"/>
        <v>0</v>
      </c>
      <c r="AS151" s="119"/>
      <c r="AT151" s="119"/>
      <c r="AU151" s="124"/>
      <c r="AV151" s="125">
        <f t="shared" si="122"/>
        <v>0</v>
      </c>
      <c r="AW151" s="119">
        <f t="shared" si="123"/>
        <v>0</v>
      </c>
      <c r="AX151" s="119"/>
      <c r="AY151" s="119"/>
      <c r="AZ151" s="122"/>
      <c r="BA151" s="126">
        <f t="shared" si="124"/>
        <v>0</v>
      </c>
      <c r="BB151" s="119">
        <f t="shared" si="125"/>
        <v>0</v>
      </c>
      <c r="BC151" s="119"/>
      <c r="BD151" s="120"/>
      <c r="BE151" s="127"/>
      <c r="BF151" s="126">
        <f t="shared" si="126"/>
        <v>0</v>
      </c>
      <c r="BG151" s="119">
        <f t="shared" si="127"/>
        <v>0</v>
      </c>
      <c r="BH151" s="120"/>
      <c r="BI151" s="120"/>
      <c r="BJ151" s="127"/>
      <c r="BK151" s="126">
        <f t="shared" si="128"/>
        <v>0</v>
      </c>
      <c r="BL151" s="119">
        <f t="shared" si="129"/>
        <v>0</v>
      </c>
      <c r="BM151" s="123">
        <f t="shared" si="130"/>
        <v>0</v>
      </c>
      <c r="BN151" s="123">
        <f t="shared" si="131"/>
        <v>0</v>
      </c>
      <c r="BO151" s="126">
        <f t="shared" si="132"/>
        <v>0</v>
      </c>
      <c r="BP151" s="128">
        <f t="shared" si="133"/>
        <v>0</v>
      </c>
      <c r="BQ151" s="22"/>
      <c r="BR151" s="129"/>
      <c r="BS151" s="130"/>
      <c r="BT151" s="257" t="str">
        <f t="shared" si="134"/>
        <v/>
      </c>
      <c r="BU151" s="257" t="str">
        <f t="shared" si="135"/>
        <v/>
      </c>
      <c r="BV151" s="257" t="str">
        <f t="shared" si="136"/>
        <v/>
      </c>
      <c r="BW151" s="257" t="str">
        <f t="shared" si="137"/>
        <v/>
      </c>
      <c r="BX151" s="258">
        <f t="shared" si="103"/>
        <v>0</v>
      </c>
      <c r="BY151" s="129"/>
      <c r="BZ151" s="130"/>
      <c r="CA151" s="329" t="str">
        <f t="shared" si="105"/>
        <v/>
      </c>
      <c r="CB151" s="329" t="str">
        <f t="shared" si="106"/>
        <v/>
      </c>
      <c r="CC151" s="329" t="str">
        <f t="shared" si="107"/>
        <v/>
      </c>
      <c r="CD151" s="329" t="str">
        <f t="shared" si="108"/>
        <v/>
      </c>
      <c r="CE151" s="258">
        <f t="shared" si="104"/>
        <v>0</v>
      </c>
      <c r="CF151" s="259">
        <f t="shared" si="138"/>
        <v>0</v>
      </c>
      <c r="CG151" s="132"/>
      <c r="CH151" s="132"/>
      <c r="CI151" s="132"/>
    </row>
    <row r="152" spans="1:87" s="24" customFormat="1" ht="12.75" hidden="1" customHeight="1" outlineLevel="1" x14ac:dyDescent="0.2">
      <c r="A152" s="108" t="s">
        <v>140</v>
      </c>
      <c r="B152" s="24" t="s">
        <v>145</v>
      </c>
      <c r="C152" s="24">
        <v>144</v>
      </c>
      <c r="D152" s="137"/>
      <c r="E152" s="138"/>
      <c r="F152" s="56"/>
      <c r="G152" s="135"/>
      <c r="H152" s="136"/>
      <c r="I152" s="139"/>
      <c r="J152" s="57"/>
      <c r="K152" s="134"/>
      <c r="L152" s="134"/>
      <c r="M152" s="134"/>
      <c r="N152" s="134"/>
      <c r="O152" s="114">
        <f t="shared" si="109"/>
        <v>0</v>
      </c>
      <c r="P152" s="113"/>
      <c r="Q152" s="113"/>
      <c r="R152" s="113"/>
      <c r="S152" s="113"/>
      <c r="T152" s="114">
        <f t="shared" si="110"/>
        <v>0</v>
      </c>
      <c r="U152" s="113">
        <f t="shared" si="111"/>
        <v>0</v>
      </c>
      <c r="V152" s="136"/>
      <c r="W152" s="116"/>
      <c r="X152" s="116"/>
      <c r="Y152" s="116"/>
      <c r="Z152" s="117">
        <f t="shared" si="112"/>
        <v>0</v>
      </c>
      <c r="AA152" s="118">
        <f t="shared" si="113"/>
        <v>0</v>
      </c>
      <c r="AB152" s="118"/>
      <c r="AC152" s="118"/>
      <c r="AD152" s="118"/>
      <c r="AE152" s="117">
        <f t="shared" si="114"/>
        <v>0</v>
      </c>
      <c r="AF152" s="118">
        <f t="shared" si="115"/>
        <v>0</v>
      </c>
      <c r="AG152" s="120"/>
      <c r="AH152" s="120"/>
      <c r="AI152" s="121"/>
      <c r="AJ152" s="117">
        <f t="shared" si="116"/>
        <v>0</v>
      </c>
      <c r="AK152" s="119">
        <f t="shared" si="117"/>
        <v>0</v>
      </c>
      <c r="AL152" s="53"/>
      <c r="AM152" s="53"/>
      <c r="AN152" s="53"/>
      <c r="AO152" s="54">
        <f t="shared" si="118"/>
        <v>0</v>
      </c>
      <c r="AP152" s="122">
        <f t="shared" si="119"/>
        <v>0</v>
      </c>
      <c r="AQ152" s="123">
        <f t="shared" si="120"/>
        <v>0</v>
      </c>
      <c r="AR152" s="123">
        <f t="shared" si="121"/>
        <v>0</v>
      </c>
      <c r="AS152" s="119"/>
      <c r="AT152" s="119"/>
      <c r="AU152" s="124"/>
      <c r="AV152" s="125">
        <f t="shared" si="122"/>
        <v>0</v>
      </c>
      <c r="AW152" s="119">
        <f t="shared" si="123"/>
        <v>0</v>
      </c>
      <c r="AX152" s="119"/>
      <c r="AY152" s="119"/>
      <c r="AZ152" s="122"/>
      <c r="BA152" s="126">
        <f t="shared" si="124"/>
        <v>0</v>
      </c>
      <c r="BB152" s="119">
        <f t="shared" si="125"/>
        <v>0</v>
      </c>
      <c r="BC152" s="119"/>
      <c r="BD152" s="120"/>
      <c r="BE152" s="127"/>
      <c r="BF152" s="126">
        <f t="shared" si="126"/>
        <v>0</v>
      </c>
      <c r="BG152" s="119">
        <f t="shared" si="127"/>
        <v>0</v>
      </c>
      <c r="BH152" s="120"/>
      <c r="BI152" s="120"/>
      <c r="BJ152" s="127"/>
      <c r="BK152" s="126">
        <f t="shared" si="128"/>
        <v>0</v>
      </c>
      <c r="BL152" s="119">
        <f t="shared" si="129"/>
        <v>0</v>
      </c>
      <c r="BM152" s="123">
        <f t="shared" si="130"/>
        <v>0</v>
      </c>
      <c r="BN152" s="123">
        <f t="shared" si="131"/>
        <v>0</v>
      </c>
      <c r="BO152" s="126">
        <f t="shared" si="132"/>
        <v>0</v>
      </c>
      <c r="BP152" s="128">
        <f t="shared" si="133"/>
        <v>0</v>
      </c>
      <c r="BQ152" s="22"/>
      <c r="BR152" s="129"/>
      <c r="BS152" s="130"/>
      <c r="BT152" s="257" t="str">
        <f t="shared" si="134"/>
        <v/>
      </c>
      <c r="BU152" s="257" t="str">
        <f t="shared" si="135"/>
        <v/>
      </c>
      <c r="BV152" s="257" t="str">
        <f t="shared" si="136"/>
        <v/>
      </c>
      <c r="BW152" s="257" t="str">
        <f t="shared" si="137"/>
        <v/>
      </c>
      <c r="BX152" s="258">
        <f t="shared" si="103"/>
        <v>0</v>
      </c>
      <c r="BY152" s="129"/>
      <c r="BZ152" s="130"/>
      <c r="CA152" s="329" t="str">
        <f t="shared" si="105"/>
        <v/>
      </c>
      <c r="CB152" s="329" t="str">
        <f t="shared" si="106"/>
        <v/>
      </c>
      <c r="CC152" s="329" t="str">
        <f t="shared" si="107"/>
        <v/>
      </c>
      <c r="CD152" s="329" t="str">
        <f t="shared" si="108"/>
        <v/>
      </c>
      <c r="CE152" s="258">
        <f t="shared" si="104"/>
        <v>0</v>
      </c>
      <c r="CF152" s="259">
        <f t="shared" si="138"/>
        <v>0</v>
      </c>
      <c r="CG152" s="132"/>
      <c r="CH152" s="132"/>
      <c r="CI152" s="132"/>
    </row>
    <row r="153" spans="1:87" s="24" customFormat="1" ht="12.75" hidden="1" customHeight="1" outlineLevel="1" x14ac:dyDescent="0.2">
      <c r="A153" s="108" t="s">
        <v>140</v>
      </c>
      <c r="B153" s="24" t="s">
        <v>145</v>
      </c>
      <c r="C153" s="24">
        <v>145</v>
      </c>
      <c r="D153" s="137"/>
      <c r="E153" s="138"/>
      <c r="F153" s="56"/>
      <c r="G153" s="135"/>
      <c r="H153" s="136"/>
      <c r="I153" s="139"/>
      <c r="J153" s="57"/>
      <c r="K153" s="134"/>
      <c r="L153" s="134"/>
      <c r="M153" s="134"/>
      <c r="N153" s="134"/>
      <c r="O153" s="114">
        <f t="shared" si="109"/>
        <v>0</v>
      </c>
      <c r="P153" s="113"/>
      <c r="Q153" s="113"/>
      <c r="R153" s="113"/>
      <c r="S153" s="113"/>
      <c r="T153" s="114">
        <f t="shared" si="110"/>
        <v>0</v>
      </c>
      <c r="U153" s="113">
        <f t="shared" si="111"/>
        <v>0</v>
      </c>
      <c r="V153" s="136"/>
      <c r="W153" s="116"/>
      <c r="X153" s="116"/>
      <c r="Y153" s="116"/>
      <c r="Z153" s="117">
        <f t="shared" si="112"/>
        <v>0</v>
      </c>
      <c r="AA153" s="118">
        <f t="shared" si="113"/>
        <v>0</v>
      </c>
      <c r="AB153" s="118"/>
      <c r="AC153" s="118"/>
      <c r="AD153" s="118"/>
      <c r="AE153" s="117">
        <f t="shared" si="114"/>
        <v>0</v>
      </c>
      <c r="AF153" s="118">
        <f t="shared" si="115"/>
        <v>0</v>
      </c>
      <c r="AG153" s="120"/>
      <c r="AH153" s="120"/>
      <c r="AI153" s="121"/>
      <c r="AJ153" s="117">
        <f t="shared" si="116"/>
        <v>0</v>
      </c>
      <c r="AK153" s="119">
        <f t="shared" si="117"/>
        <v>0</v>
      </c>
      <c r="AL153" s="53"/>
      <c r="AM153" s="53"/>
      <c r="AN153" s="53"/>
      <c r="AO153" s="54">
        <f t="shared" si="118"/>
        <v>0</v>
      </c>
      <c r="AP153" s="122">
        <f t="shared" si="119"/>
        <v>0</v>
      </c>
      <c r="AQ153" s="123">
        <f t="shared" si="120"/>
        <v>0</v>
      </c>
      <c r="AR153" s="123">
        <f t="shared" si="121"/>
        <v>0</v>
      </c>
      <c r="AS153" s="119"/>
      <c r="AT153" s="119"/>
      <c r="AU153" s="124"/>
      <c r="AV153" s="125">
        <f t="shared" si="122"/>
        <v>0</v>
      </c>
      <c r="AW153" s="119">
        <f t="shared" si="123"/>
        <v>0</v>
      </c>
      <c r="AX153" s="119"/>
      <c r="AY153" s="119"/>
      <c r="AZ153" s="122"/>
      <c r="BA153" s="126">
        <f t="shared" si="124"/>
        <v>0</v>
      </c>
      <c r="BB153" s="119">
        <f t="shared" si="125"/>
        <v>0</v>
      </c>
      <c r="BC153" s="119"/>
      <c r="BD153" s="120"/>
      <c r="BE153" s="127"/>
      <c r="BF153" s="126">
        <f t="shared" si="126"/>
        <v>0</v>
      </c>
      <c r="BG153" s="119">
        <f t="shared" si="127"/>
        <v>0</v>
      </c>
      <c r="BH153" s="120"/>
      <c r="BI153" s="120"/>
      <c r="BJ153" s="127"/>
      <c r="BK153" s="126">
        <f t="shared" si="128"/>
        <v>0</v>
      </c>
      <c r="BL153" s="119">
        <f t="shared" si="129"/>
        <v>0</v>
      </c>
      <c r="BM153" s="123">
        <f t="shared" si="130"/>
        <v>0</v>
      </c>
      <c r="BN153" s="123">
        <f t="shared" si="131"/>
        <v>0</v>
      </c>
      <c r="BO153" s="126">
        <f t="shared" si="132"/>
        <v>0</v>
      </c>
      <c r="BP153" s="128">
        <f t="shared" si="133"/>
        <v>0</v>
      </c>
      <c r="BQ153" s="22"/>
      <c r="BR153" s="129"/>
      <c r="BS153" s="130"/>
      <c r="BT153" s="257" t="str">
        <f t="shared" si="134"/>
        <v/>
      </c>
      <c r="BU153" s="257" t="str">
        <f t="shared" si="135"/>
        <v/>
      </c>
      <c r="BV153" s="257" t="str">
        <f t="shared" si="136"/>
        <v/>
      </c>
      <c r="BW153" s="257" t="str">
        <f t="shared" si="137"/>
        <v/>
      </c>
      <c r="BX153" s="258">
        <f t="shared" si="103"/>
        <v>0</v>
      </c>
      <c r="BY153" s="129"/>
      <c r="BZ153" s="130"/>
      <c r="CA153" s="329" t="str">
        <f t="shared" si="105"/>
        <v/>
      </c>
      <c r="CB153" s="329" t="str">
        <f t="shared" si="106"/>
        <v/>
      </c>
      <c r="CC153" s="329" t="str">
        <f t="shared" si="107"/>
        <v/>
      </c>
      <c r="CD153" s="329" t="str">
        <f t="shared" si="108"/>
        <v/>
      </c>
      <c r="CE153" s="258">
        <f t="shared" si="104"/>
        <v>0</v>
      </c>
      <c r="CF153" s="259">
        <f t="shared" si="138"/>
        <v>0</v>
      </c>
      <c r="CG153" s="132"/>
      <c r="CH153" s="132"/>
      <c r="CI153" s="132"/>
    </row>
    <row r="154" spans="1:87" s="24" customFormat="1" ht="12.75" hidden="1" customHeight="1" outlineLevel="1" x14ac:dyDescent="0.2">
      <c r="A154" s="108" t="s">
        <v>140</v>
      </c>
      <c r="B154" s="24" t="s">
        <v>145</v>
      </c>
      <c r="C154" s="24">
        <v>146</v>
      </c>
      <c r="D154" s="137"/>
      <c r="E154" s="138"/>
      <c r="F154" s="56"/>
      <c r="G154" s="135"/>
      <c r="H154" s="136"/>
      <c r="I154" s="139"/>
      <c r="J154" s="57"/>
      <c r="K154" s="134"/>
      <c r="L154" s="134"/>
      <c r="M154" s="134"/>
      <c r="N154" s="134"/>
      <c r="O154" s="114">
        <f t="shared" si="109"/>
        <v>0</v>
      </c>
      <c r="P154" s="113"/>
      <c r="Q154" s="113"/>
      <c r="R154" s="113"/>
      <c r="S154" s="113"/>
      <c r="T154" s="114">
        <f t="shared" si="110"/>
        <v>0</v>
      </c>
      <c r="U154" s="113">
        <f t="shared" si="111"/>
        <v>0</v>
      </c>
      <c r="V154" s="136"/>
      <c r="W154" s="116"/>
      <c r="X154" s="116"/>
      <c r="Y154" s="116"/>
      <c r="Z154" s="117">
        <f t="shared" si="112"/>
        <v>0</v>
      </c>
      <c r="AA154" s="118">
        <f t="shared" si="113"/>
        <v>0</v>
      </c>
      <c r="AB154" s="118"/>
      <c r="AC154" s="118"/>
      <c r="AD154" s="118"/>
      <c r="AE154" s="117">
        <f t="shared" si="114"/>
        <v>0</v>
      </c>
      <c r="AF154" s="118">
        <f t="shared" si="115"/>
        <v>0</v>
      </c>
      <c r="AG154" s="120"/>
      <c r="AH154" s="120"/>
      <c r="AI154" s="121"/>
      <c r="AJ154" s="117">
        <f t="shared" si="116"/>
        <v>0</v>
      </c>
      <c r="AK154" s="119">
        <f t="shared" si="117"/>
        <v>0</v>
      </c>
      <c r="AL154" s="53"/>
      <c r="AM154" s="53"/>
      <c r="AN154" s="53"/>
      <c r="AO154" s="54">
        <f t="shared" si="118"/>
        <v>0</v>
      </c>
      <c r="AP154" s="122">
        <f t="shared" si="119"/>
        <v>0</v>
      </c>
      <c r="AQ154" s="123">
        <f t="shared" si="120"/>
        <v>0</v>
      </c>
      <c r="AR154" s="123">
        <f t="shared" si="121"/>
        <v>0</v>
      </c>
      <c r="AS154" s="119"/>
      <c r="AT154" s="119"/>
      <c r="AU154" s="124"/>
      <c r="AV154" s="125">
        <f t="shared" si="122"/>
        <v>0</v>
      </c>
      <c r="AW154" s="119">
        <f t="shared" si="123"/>
        <v>0</v>
      </c>
      <c r="AX154" s="119"/>
      <c r="AY154" s="119"/>
      <c r="AZ154" s="122"/>
      <c r="BA154" s="126">
        <f t="shared" si="124"/>
        <v>0</v>
      </c>
      <c r="BB154" s="119">
        <f t="shared" si="125"/>
        <v>0</v>
      </c>
      <c r="BC154" s="119"/>
      <c r="BD154" s="120"/>
      <c r="BE154" s="127"/>
      <c r="BF154" s="126">
        <f t="shared" si="126"/>
        <v>0</v>
      </c>
      <c r="BG154" s="119">
        <f t="shared" si="127"/>
        <v>0</v>
      </c>
      <c r="BH154" s="120"/>
      <c r="BI154" s="120"/>
      <c r="BJ154" s="127"/>
      <c r="BK154" s="126">
        <f t="shared" si="128"/>
        <v>0</v>
      </c>
      <c r="BL154" s="119">
        <f t="shared" si="129"/>
        <v>0</v>
      </c>
      <c r="BM154" s="123">
        <f t="shared" si="130"/>
        <v>0</v>
      </c>
      <c r="BN154" s="123">
        <f t="shared" si="131"/>
        <v>0</v>
      </c>
      <c r="BO154" s="126">
        <f t="shared" si="132"/>
        <v>0</v>
      </c>
      <c r="BP154" s="128">
        <f t="shared" si="133"/>
        <v>0</v>
      </c>
      <c r="BQ154" s="22"/>
      <c r="BR154" s="129"/>
      <c r="BS154" s="130"/>
      <c r="BT154" s="257" t="str">
        <f t="shared" si="134"/>
        <v/>
      </c>
      <c r="BU154" s="257" t="str">
        <f t="shared" si="135"/>
        <v/>
      </c>
      <c r="BV154" s="257" t="str">
        <f t="shared" si="136"/>
        <v/>
      </c>
      <c r="BW154" s="257" t="str">
        <f t="shared" si="137"/>
        <v/>
      </c>
      <c r="BX154" s="258">
        <f t="shared" si="103"/>
        <v>0</v>
      </c>
      <c r="BY154" s="129"/>
      <c r="BZ154" s="130"/>
      <c r="CA154" s="329" t="str">
        <f t="shared" si="105"/>
        <v/>
      </c>
      <c r="CB154" s="329" t="str">
        <f t="shared" si="106"/>
        <v/>
      </c>
      <c r="CC154" s="329" t="str">
        <f t="shared" si="107"/>
        <v/>
      </c>
      <c r="CD154" s="329" t="str">
        <f t="shared" si="108"/>
        <v/>
      </c>
      <c r="CE154" s="258">
        <f t="shared" si="104"/>
        <v>0</v>
      </c>
      <c r="CF154" s="259">
        <f t="shared" si="138"/>
        <v>0</v>
      </c>
      <c r="CG154" s="132"/>
      <c r="CH154" s="132"/>
      <c r="CI154" s="132"/>
    </row>
    <row r="155" spans="1:87" s="24" customFormat="1" ht="12.75" hidden="1" customHeight="1" outlineLevel="1" x14ac:dyDescent="0.2">
      <c r="A155" s="108" t="s">
        <v>140</v>
      </c>
      <c r="B155" s="24" t="s">
        <v>145</v>
      </c>
      <c r="C155" s="24">
        <v>147</v>
      </c>
      <c r="D155" s="137"/>
      <c r="E155" s="138"/>
      <c r="F155" s="56"/>
      <c r="G155" s="135"/>
      <c r="H155" s="136"/>
      <c r="I155" s="139"/>
      <c r="J155" s="57"/>
      <c r="K155" s="134"/>
      <c r="L155" s="134"/>
      <c r="M155" s="134"/>
      <c r="N155" s="134"/>
      <c r="O155" s="114">
        <f t="shared" si="109"/>
        <v>0</v>
      </c>
      <c r="P155" s="113"/>
      <c r="Q155" s="113"/>
      <c r="R155" s="113"/>
      <c r="S155" s="113"/>
      <c r="T155" s="114">
        <f t="shared" si="110"/>
        <v>0</v>
      </c>
      <c r="U155" s="113">
        <f t="shared" si="111"/>
        <v>0</v>
      </c>
      <c r="V155" s="136"/>
      <c r="W155" s="116"/>
      <c r="X155" s="116"/>
      <c r="Y155" s="116"/>
      <c r="Z155" s="117">
        <f t="shared" si="112"/>
        <v>0</v>
      </c>
      <c r="AA155" s="118">
        <f t="shared" si="113"/>
        <v>0</v>
      </c>
      <c r="AB155" s="118"/>
      <c r="AC155" s="118"/>
      <c r="AD155" s="118"/>
      <c r="AE155" s="117">
        <f t="shared" si="114"/>
        <v>0</v>
      </c>
      <c r="AF155" s="118">
        <f t="shared" si="115"/>
        <v>0</v>
      </c>
      <c r="AG155" s="120"/>
      <c r="AH155" s="120"/>
      <c r="AI155" s="121"/>
      <c r="AJ155" s="117">
        <f t="shared" si="116"/>
        <v>0</v>
      </c>
      <c r="AK155" s="119">
        <f t="shared" si="117"/>
        <v>0</v>
      </c>
      <c r="AL155" s="53"/>
      <c r="AM155" s="53"/>
      <c r="AN155" s="53"/>
      <c r="AO155" s="54">
        <f t="shared" si="118"/>
        <v>0</v>
      </c>
      <c r="AP155" s="122">
        <f t="shared" si="119"/>
        <v>0</v>
      </c>
      <c r="AQ155" s="123">
        <f t="shared" si="120"/>
        <v>0</v>
      </c>
      <c r="AR155" s="123">
        <f t="shared" si="121"/>
        <v>0</v>
      </c>
      <c r="AS155" s="119"/>
      <c r="AT155" s="119"/>
      <c r="AU155" s="124"/>
      <c r="AV155" s="125">
        <f t="shared" si="122"/>
        <v>0</v>
      </c>
      <c r="AW155" s="119">
        <f t="shared" si="123"/>
        <v>0</v>
      </c>
      <c r="AX155" s="119"/>
      <c r="AY155" s="119"/>
      <c r="AZ155" s="122"/>
      <c r="BA155" s="126">
        <f t="shared" si="124"/>
        <v>0</v>
      </c>
      <c r="BB155" s="119">
        <f t="shared" si="125"/>
        <v>0</v>
      </c>
      <c r="BC155" s="119"/>
      <c r="BD155" s="120"/>
      <c r="BE155" s="127"/>
      <c r="BF155" s="126">
        <f t="shared" si="126"/>
        <v>0</v>
      </c>
      <c r="BG155" s="119">
        <f t="shared" si="127"/>
        <v>0</v>
      </c>
      <c r="BH155" s="120"/>
      <c r="BI155" s="120"/>
      <c r="BJ155" s="127"/>
      <c r="BK155" s="126">
        <f t="shared" si="128"/>
        <v>0</v>
      </c>
      <c r="BL155" s="119">
        <f t="shared" si="129"/>
        <v>0</v>
      </c>
      <c r="BM155" s="123">
        <f t="shared" si="130"/>
        <v>0</v>
      </c>
      <c r="BN155" s="123">
        <f t="shared" si="131"/>
        <v>0</v>
      </c>
      <c r="BO155" s="126">
        <f t="shared" si="132"/>
        <v>0</v>
      </c>
      <c r="BP155" s="128">
        <f t="shared" si="133"/>
        <v>0</v>
      </c>
      <c r="BQ155" s="22"/>
      <c r="BR155" s="129"/>
      <c r="BS155" s="130"/>
      <c r="BT155" s="257" t="str">
        <f t="shared" si="134"/>
        <v/>
      </c>
      <c r="BU155" s="257" t="str">
        <f t="shared" si="135"/>
        <v/>
      </c>
      <c r="BV155" s="257" t="str">
        <f t="shared" si="136"/>
        <v/>
      </c>
      <c r="BW155" s="257" t="str">
        <f t="shared" si="137"/>
        <v/>
      </c>
      <c r="BX155" s="258">
        <f t="shared" si="103"/>
        <v>0</v>
      </c>
      <c r="BY155" s="129"/>
      <c r="BZ155" s="130"/>
      <c r="CA155" s="329" t="str">
        <f t="shared" si="105"/>
        <v/>
      </c>
      <c r="CB155" s="329" t="str">
        <f t="shared" si="106"/>
        <v/>
      </c>
      <c r="CC155" s="329" t="str">
        <f t="shared" si="107"/>
        <v/>
      </c>
      <c r="CD155" s="329" t="str">
        <f t="shared" si="108"/>
        <v/>
      </c>
      <c r="CE155" s="258">
        <f t="shared" si="104"/>
        <v>0</v>
      </c>
      <c r="CF155" s="259">
        <f t="shared" si="138"/>
        <v>0</v>
      </c>
      <c r="CG155" s="132"/>
      <c r="CH155" s="132"/>
      <c r="CI155" s="132"/>
    </row>
    <row r="156" spans="1:87" s="24" customFormat="1" ht="12.75" hidden="1" customHeight="1" outlineLevel="1" x14ac:dyDescent="0.2">
      <c r="A156" s="108" t="s">
        <v>140</v>
      </c>
      <c r="B156" s="24" t="s">
        <v>145</v>
      </c>
      <c r="C156" s="24">
        <v>148</v>
      </c>
      <c r="D156" s="137"/>
      <c r="E156" s="138"/>
      <c r="F156" s="56"/>
      <c r="G156" s="135"/>
      <c r="H156" s="136"/>
      <c r="I156" s="139"/>
      <c r="J156" s="57"/>
      <c r="K156" s="134"/>
      <c r="L156" s="134"/>
      <c r="M156" s="134"/>
      <c r="N156" s="134"/>
      <c r="O156" s="114">
        <f t="shared" si="109"/>
        <v>0</v>
      </c>
      <c r="P156" s="113"/>
      <c r="Q156" s="113"/>
      <c r="R156" s="113"/>
      <c r="S156" s="113"/>
      <c r="T156" s="114">
        <f t="shared" si="110"/>
        <v>0</v>
      </c>
      <c r="U156" s="113">
        <f t="shared" si="111"/>
        <v>0</v>
      </c>
      <c r="V156" s="136"/>
      <c r="W156" s="116"/>
      <c r="X156" s="116"/>
      <c r="Y156" s="116"/>
      <c r="Z156" s="117">
        <f t="shared" si="112"/>
        <v>0</v>
      </c>
      <c r="AA156" s="118">
        <f t="shared" si="113"/>
        <v>0</v>
      </c>
      <c r="AB156" s="118"/>
      <c r="AC156" s="118"/>
      <c r="AD156" s="118"/>
      <c r="AE156" s="117">
        <f t="shared" si="114"/>
        <v>0</v>
      </c>
      <c r="AF156" s="118">
        <f t="shared" si="115"/>
        <v>0</v>
      </c>
      <c r="AG156" s="120"/>
      <c r="AH156" s="120"/>
      <c r="AI156" s="121"/>
      <c r="AJ156" s="117">
        <f t="shared" si="116"/>
        <v>0</v>
      </c>
      <c r="AK156" s="119">
        <f t="shared" si="117"/>
        <v>0</v>
      </c>
      <c r="AL156" s="53"/>
      <c r="AM156" s="53"/>
      <c r="AN156" s="53"/>
      <c r="AO156" s="54">
        <f t="shared" si="118"/>
        <v>0</v>
      </c>
      <c r="AP156" s="122">
        <f t="shared" si="119"/>
        <v>0</v>
      </c>
      <c r="AQ156" s="123">
        <f t="shared" si="120"/>
        <v>0</v>
      </c>
      <c r="AR156" s="123">
        <f t="shared" si="121"/>
        <v>0</v>
      </c>
      <c r="AS156" s="119"/>
      <c r="AT156" s="119"/>
      <c r="AU156" s="124"/>
      <c r="AV156" s="125">
        <f t="shared" si="122"/>
        <v>0</v>
      </c>
      <c r="AW156" s="119">
        <f t="shared" si="123"/>
        <v>0</v>
      </c>
      <c r="AX156" s="119"/>
      <c r="AY156" s="119"/>
      <c r="AZ156" s="122"/>
      <c r="BA156" s="126">
        <f t="shared" si="124"/>
        <v>0</v>
      </c>
      <c r="BB156" s="119">
        <f t="shared" si="125"/>
        <v>0</v>
      </c>
      <c r="BC156" s="119"/>
      <c r="BD156" s="120"/>
      <c r="BE156" s="127"/>
      <c r="BF156" s="126">
        <f t="shared" si="126"/>
        <v>0</v>
      </c>
      <c r="BG156" s="119">
        <f t="shared" si="127"/>
        <v>0</v>
      </c>
      <c r="BH156" s="120"/>
      <c r="BI156" s="120"/>
      <c r="BJ156" s="127"/>
      <c r="BK156" s="126">
        <f t="shared" si="128"/>
        <v>0</v>
      </c>
      <c r="BL156" s="119">
        <f t="shared" si="129"/>
        <v>0</v>
      </c>
      <c r="BM156" s="123">
        <f t="shared" si="130"/>
        <v>0</v>
      </c>
      <c r="BN156" s="123">
        <f t="shared" si="131"/>
        <v>0</v>
      </c>
      <c r="BO156" s="126">
        <f t="shared" si="132"/>
        <v>0</v>
      </c>
      <c r="BP156" s="128">
        <f t="shared" si="133"/>
        <v>0</v>
      </c>
      <c r="BQ156" s="22"/>
      <c r="BR156" s="129"/>
      <c r="BS156" s="130"/>
      <c r="BT156" s="257" t="str">
        <f t="shared" si="134"/>
        <v/>
      </c>
      <c r="BU156" s="257" t="str">
        <f t="shared" si="135"/>
        <v/>
      </c>
      <c r="BV156" s="257" t="str">
        <f t="shared" si="136"/>
        <v/>
      </c>
      <c r="BW156" s="257" t="str">
        <f t="shared" si="137"/>
        <v/>
      </c>
      <c r="BX156" s="258">
        <f t="shared" si="103"/>
        <v>0</v>
      </c>
      <c r="BY156" s="129"/>
      <c r="BZ156" s="130"/>
      <c r="CA156" s="329" t="str">
        <f t="shared" si="105"/>
        <v/>
      </c>
      <c r="CB156" s="329" t="str">
        <f t="shared" si="106"/>
        <v/>
      </c>
      <c r="CC156" s="329" t="str">
        <f t="shared" si="107"/>
        <v/>
      </c>
      <c r="CD156" s="329" t="str">
        <f t="shared" si="108"/>
        <v/>
      </c>
      <c r="CE156" s="258">
        <f t="shared" si="104"/>
        <v>0</v>
      </c>
      <c r="CF156" s="259">
        <f t="shared" si="138"/>
        <v>0</v>
      </c>
      <c r="CG156" s="132"/>
      <c r="CH156" s="132"/>
      <c r="CI156" s="132"/>
    </row>
    <row r="157" spans="1:87" s="24" customFormat="1" ht="12.75" hidden="1" customHeight="1" outlineLevel="1" x14ac:dyDescent="0.2">
      <c r="A157" s="108" t="s">
        <v>140</v>
      </c>
      <c r="B157" s="24" t="s">
        <v>145</v>
      </c>
      <c r="C157" s="24">
        <v>149</v>
      </c>
      <c r="D157" s="137"/>
      <c r="E157" s="138"/>
      <c r="F157" s="56"/>
      <c r="G157" s="135"/>
      <c r="H157" s="136"/>
      <c r="I157" s="139"/>
      <c r="J157" s="57"/>
      <c r="K157" s="134"/>
      <c r="L157" s="134"/>
      <c r="M157" s="134"/>
      <c r="N157" s="134"/>
      <c r="O157" s="114">
        <f t="shared" si="109"/>
        <v>0</v>
      </c>
      <c r="P157" s="113"/>
      <c r="Q157" s="113"/>
      <c r="R157" s="113"/>
      <c r="S157" s="113"/>
      <c r="T157" s="114">
        <f t="shared" si="110"/>
        <v>0</v>
      </c>
      <c r="U157" s="113">
        <f t="shared" si="111"/>
        <v>0</v>
      </c>
      <c r="V157" s="136"/>
      <c r="W157" s="116"/>
      <c r="X157" s="116"/>
      <c r="Y157" s="116"/>
      <c r="Z157" s="117">
        <f t="shared" si="112"/>
        <v>0</v>
      </c>
      <c r="AA157" s="118">
        <f t="shared" si="113"/>
        <v>0</v>
      </c>
      <c r="AB157" s="118"/>
      <c r="AC157" s="118"/>
      <c r="AD157" s="118"/>
      <c r="AE157" s="117">
        <f t="shared" si="114"/>
        <v>0</v>
      </c>
      <c r="AF157" s="118">
        <f t="shared" si="115"/>
        <v>0</v>
      </c>
      <c r="AG157" s="120"/>
      <c r="AH157" s="120"/>
      <c r="AI157" s="121"/>
      <c r="AJ157" s="117">
        <f t="shared" si="116"/>
        <v>0</v>
      </c>
      <c r="AK157" s="119">
        <f t="shared" si="117"/>
        <v>0</v>
      </c>
      <c r="AL157" s="53"/>
      <c r="AM157" s="53"/>
      <c r="AN157" s="53"/>
      <c r="AO157" s="54">
        <f t="shared" si="118"/>
        <v>0</v>
      </c>
      <c r="AP157" s="122">
        <f t="shared" si="119"/>
        <v>0</v>
      </c>
      <c r="AQ157" s="123">
        <f t="shared" si="120"/>
        <v>0</v>
      </c>
      <c r="AR157" s="123">
        <f t="shared" si="121"/>
        <v>0</v>
      </c>
      <c r="AS157" s="119"/>
      <c r="AT157" s="119"/>
      <c r="AU157" s="124"/>
      <c r="AV157" s="125">
        <f t="shared" si="122"/>
        <v>0</v>
      </c>
      <c r="AW157" s="119">
        <f t="shared" si="123"/>
        <v>0</v>
      </c>
      <c r="AX157" s="119"/>
      <c r="AY157" s="119"/>
      <c r="AZ157" s="122"/>
      <c r="BA157" s="126">
        <f t="shared" si="124"/>
        <v>0</v>
      </c>
      <c r="BB157" s="119">
        <f t="shared" si="125"/>
        <v>0</v>
      </c>
      <c r="BC157" s="119"/>
      <c r="BD157" s="120"/>
      <c r="BE157" s="127"/>
      <c r="BF157" s="126">
        <f t="shared" si="126"/>
        <v>0</v>
      </c>
      <c r="BG157" s="119">
        <f t="shared" si="127"/>
        <v>0</v>
      </c>
      <c r="BH157" s="120"/>
      <c r="BI157" s="120"/>
      <c r="BJ157" s="127"/>
      <c r="BK157" s="126">
        <f t="shared" si="128"/>
        <v>0</v>
      </c>
      <c r="BL157" s="119">
        <f t="shared" si="129"/>
        <v>0</v>
      </c>
      <c r="BM157" s="123">
        <f t="shared" si="130"/>
        <v>0</v>
      </c>
      <c r="BN157" s="123">
        <f t="shared" si="131"/>
        <v>0</v>
      </c>
      <c r="BO157" s="126">
        <f t="shared" si="132"/>
        <v>0</v>
      </c>
      <c r="BP157" s="128">
        <f t="shared" si="133"/>
        <v>0</v>
      </c>
      <c r="BQ157" s="22"/>
      <c r="BR157" s="129"/>
      <c r="BS157" s="130"/>
      <c r="BT157" s="257" t="str">
        <f t="shared" si="134"/>
        <v/>
      </c>
      <c r="BU157" s="257" t="str">
        <f t="shared" si="135"/>
        <v/>
      </c>
      <c r="BV157" s="257" t="str">
        <f t="shared" si="136"/>
        <v/>
      </c>
      <c r="BW157" s="257" t="str">
        <f t="shared" si="137"/>
        <v/>
      </c>
      <c r="BX157" s="258">
        <f t="shared" si="103"/>
        <v>0</v>
      </c>
      <c r="BY157" s="129"/>
      <c r="BZ157" s="130"/>
      <c r="CA157" s="329" t="str">
        <f t="shared" si="105"/>
        <v/>
      </c>
      <c r="CB157" s="329" t="str">
        <f t="shared" si="106"/>
        <v/>
      </c>
      <c r="CC157" s="329" t="str">
        <f t="shared" si="107"/>
        <v/>
      </c>
      <c r="CD157" s="329" t="str">
        <f t="shared" si="108"/>
        <v/>
      </c>
      <c r="CE157" s="258">
        <f t="shared" si="104"/>
        <v>0</v>
      </c>
      <c r="CF157" s="259">
        <f t="shared" si="138"/>
        <v>0</v>
      </c>
      <c r="CG157" s="132"/>
      <c r="CH157" s="132"/>
      <c r="CI157" s="132"/>
    </row>
    <row r="158" spans="1:87" s="24" customFormat="1" ht="12.75" hidden="1" customHeight="1" outlineLevel="1" x14ac:dyDescent="0.2">
      <c r="A158" s="108" t="s">
        <v>140</v>
      </c>
      <c r="B158" s="24" t="s">
        <v>145</v>
      </c>
      <c r="C158" s="24">
        <v>150</v>
      </c>
      <c r="D158" s="137"/>
      <c r="E158" s="138"/>
      <c r="F158" s="56"/>
      <c r="G158" s="135"/>
      <c r="H158" s="136"/>
      <c r="I158" s="139"/>
      <c r="J158" s="57"/>
      <c r="K158" s="134"/>
      <c r="L158" s="134"/>
      <c r="M158" s="134"/>
      <c r="N158" s="134"/>
      <c r="O158" s="114">
        <f t="shared" si="109"/>
        <v>0</v>
      </c>
      <c r="P158" s="113"/>
      <c r="Q158" s="113"/>
      <c r="R158" s="113"/>
      <c r="S158" s="113"/>
      <c r="T158" s="114">
        <f t="shared" si="110"/>
        <v>0</v>
      </c>
      <c r="U158" s="113">
        <f t="shared" si="111"/>
        <v>0</v>
      </c>
      <c r="V158" s="136"/>
      <c r="W158" s="116"/>
      <c r="X158" s="116"/>
      <c r="Y158" s="116"/>
      <c r="Z158" s="117">
        <f t="shared" si="112"/>
        <v>0</v>
      </c>
      <c r="AA158" s="118">
        <f t="shared" si="113"/>
        <v>0</v>
      </c>
      <c r="AB158" s="118"/>
      <c r="AC158" s="118"/>
      <c r="AD158" s="118"/>
      <c r="AE158" s="117">
        <f t="shared" si="114"/>
        <v>0</v>
      </c>
      <c r="AF158" s="118">
        <f t="shared" si="115"/>
        <v>0</v>
      </c>
      <c r="AG158" s="120"/>
      <c r="AH158" s="120"/>
      <c r="AI158" s="121"/>
      <c r="AJ158" s="117">
        <f t="shared" si="116"/>
        <v>0</v>
      </c>
      <c r="AK158" s="119">
        <f t="shared" si="117"/>
        <v>0</v>
      </c>
      <c r="AL158" s="53"/>
      <c r="AM158" s="53"/>
      <c r="AN158" s="53"/>
      <c r="AO158" s="54">
        <f t="shared" si="118"/>
        <v>0</v>
      </c>
      <c r="AP158" s="122">
        <f t="shared" si="119"/>
        <v>0</v>
      </c>
      <c r="AQ158" s="123">
        <f t="shared" si="120"/>
        <v>0</v>
      </c>
      <c r="AR158" s="123">
        <f t="shared" si="121"/>
        <v>0</v>
      </c>
      <c r="AS158" s="119"/>
      <c r="AT158" s="119"/>
      <c r="AU158" s="124"/>
      <c r="AV158" s="125">
        <f t="shared" si="122"/>
        <v>0</v>
      </c>
      <c r="AW158" s="119">
        <f t="shared" si="123"/>
        <v>0</v>
      </c>
      <c r="AX158" s="119"/>
      <c r="AY158" s="119"/>
      <c r="AZ158" s="122"/>
      <c r="BA158" s="126">
        <f t="shared" si="124"/>
        <v>0</v>
      </c>
      <c r="BB158" s="119">
        <f t="shared" si="125"/>
        <v>0</v>
      </c>
      <c r="BC158" s="119"/>
      <c r="BD158" s="120"/>
      <c r="BE158" s="127"/>
      <c r="BF158" s="126">
        <f t="shared" si="126"/>
        <v>0</v>
      </c>
      <c r="BG158" s="119">
        <f t="shared" si="127"/>
        <v>0</v>
      </c>
      <c r="BH158" s="120"/>
      <c r="BI158" s="120"/>
      <c r="BJ158" s="127"/>
      <c r="BK158" s="126">
        <f t="shared" si="128"/>
        <v>0</v>
      </c>
      <c r="BL158" s="119">
        <f t="shared" si="129"/>
        <v>0</v>
      </c>
      <c r="BM158" s="123">
        <f t="shared" si="130"/>
        <v>0</v>
      </c>
      <c r="BN158" s="123">
        <f t="shared" si="131"/>
        <v>0</v>
      </c>
      <c r="BO158" s="126">
        <f t="shared" si="132"/>
        <v>0</v>
      </c>
      <c r="BP158" s="128">
        <f t="shared" si="133"/>
        <v>0</v>
      </c>
      <c r="BQ158" s="22"/>
      <c r="BR158" s="129"/>
      <c r="BS158" s="130"/>
      <c r="BT158" s="257" t="str">
        <f t="shared" si="134"/>
        <v/>
      </c>
      <c r="BU158" s="257" t="str">
        <f t="shared" si="135"/>
        <v/>
      </c>
      <c r="BV158" s="257" t="str">
        <f t="shared" si="136"/>
        <v/>
      </c>
      <c r="BW158" s="257" t="str">
        <f t="shared" si="137"/>
        <v/>
      </c>
      <c r="BX158" s="258">
        <f t="shared" ref="BX158:BX221" si="139">SUM(BT158:BW158)</f>
        <v>0</v>
      </c>
      <c r="BY158" s="129"/>
      <c r="BZ158" s="130"/>
      <c r="CA158" s="329" t="str">
        <f t="shared" si="105"/>
        <v/>
      </c>
      <c r="CB158" s="329" t="str">
        <f t="shared" si="106"/>
        <v/>
      </c>
      <c r="CC158" s="329" t="str">
        <f t="shared" si="107"/>
        <v/>
      </c>
      <c r="CD158" s="329" t="str">
        <f t="shared" si="108"/>
        <v/>
      </c>
      <c r="CE158" s="258">
        <f t="shared" si="104"/>
        <v>0</v>
      </c>
      <c r="CF158" s="259">
        <f t="shared" si="138"/>
        <v>0</v>
      </c>
      <c r="CG158" s="132"/>
      <c r="CH158" s="132"/>
      <c r="CI158" s="132"/>
    </row>
    <row r="159" spans="1:87" s="24" customFormat="1" ht="12.75" hidden="1" customHeight="1" outlineLevel="1" x14ac:dyDescent="0.2">
      <c r="A159" s="108" t="s">
        <v>140</v>
      </c>
      <c r="B159" s="24" t="s">
        <v>145</v>
      </c>
      <c r="C159" s="24">
        <v>151</v>
      </c>
      <c r="D159" s="137"/>
      <c r="E159" s="138"/>
      <c r="F159" s="56"/>
      <c r="G159" s="135"/>
      <c r="H159" s="136"/>
      <c r="I159" s="139"/>
      <c r="J159" s="57"/>
      <c r="K159" s="134"/>
      <c r="L159" s="134"/>
      <c r="M159" s="134"/>
      <c r="N159" s="134"/>
      <c r="O159" s="114">
        <f t="shared" si="109"/>
        <v>0</v>
      </c>
      <c r="P159" s="113"/>
      <c r="Q159" s="113"/>
      <c r="R159" s="113"/>
      <c r="S159" s="113"/>
      <c r="T159" s="114">
        <f t="shared" si="110"/>
        <v>0</v>
      </c>
      <c r="U159" s="113">
        <f t="shared" si="111"/>
        <v>0</v>
      </c>
      <c r="V159" s="136"/>
      <c r="W159" s="116"/>
      <c r="X159" s="116"/>
      <c r="Y159" s="116"/>
      <c r="Z159" s="117">
        <f t="shared" si="112"/>
        <v>0</v>
      </c>
      <c r="AA159" s="118">
        <f t="shared" si="113"/>
        <v>0</v>
      </c>
      <c r="AB159" s="118"/>
      <c r="AC159" s="118"/>
      <c r="AD159" s="118"/>
      <c r="AE159" s="117">
        <f t="shared" si="114"/>
        <v>0</v>
      </c>
      <c r="AF159" s="118">
        <f t="shared" si="115"/>
        <v>0</v>
      </c>
      <c r="AG159" s="120"/>
      <c r="AH159" s="120"/>
      <c r="AI159" s="121"/>
      <c r="AJ159" s="117">
        <f t="shared" si="116"/>
        <v>0</v>
      </c>
      <c r="AK159" s="119">
        <f t="shared" si="117"/>
        <v>0</v>
      </c>
      <c r="AL159" s="53"/>
      <c r="AM159" s="53"/>
      <c r="AN159" s="53"/>
      <c r="AO159" s="54">
        <f t="shared" si="118"/>
        <v>0</v>
      </c>
      <c r="AP159" s="122">
        <f t="shared" si="119"/>
        <v>0</v>
      </c>
      <c r="AQ159" s="123">
        <f t="shared" si="120"/>
        <v>0</v>
      </c>
      <c r="AR159" s="123">
        <f t="shared" si="121"/>
        <v>0</v>
      </c>
      <c r="AS159" s="119"/>
      <c r="AT159" s="119"/>
      <c r="AU159" s="124"/>
      <c r="AV159" s="125">
        <f t="shared" si="122"/>
        <v>0</v>
      </c>
      <c r="AW159" s="119">
        <f t="shared" si="123"/>
        <v>0</v>
      </c>
      <c r="AX159" s="119"/>
      <c r="AY159" s="119"/>
      <c r="AZ159" s="122"/>
      <c r="BA159" s="126">
        <f t="shared" si="124"/>
        <v>0</v>
      </c>
      <c r="BB159" s="119">
        <f t="shared" si="125"/>
        <v>0</v>
      </c>
      <c r="BC159" s="119"/>
      <c r="BD159" s="120"/>
      <c r="BE159" s="127"/>
      <c r="BF159" s="126">
        <f t="shared" si="126"/>
        <v>0</v>
      </c>
      <c r="BG159" s="119">
        <f t="shared" si="127"/>
        <v>0</v>
      </c>
      <c r="BH159" s="120"/>
      <c r="BI159" s="120"/>
      <c r="BJ159" s="127"/>
      <c r="BK159" s="126">
        <f t="shared" si="128"/>
        <v>0</v>
      </c>
      <c r="BL159" s="119">
        <f t="shared" si="129"/>
        <v>0</v>
      </c>
      <c r="BM159" s="123">
        <f t="shared" si="130"/>
        <v>0</v>
      </c>
      <c r="BN159" s="123">
        <f t="shared" si="131"/>
        <v>0</v>
      </c>
      <c r="BO159" s="126">
        <f t="shared" si="132"/>
        <v>0</v>
      </c>
      <c r="BP159" s="128">
        <f t="shared" si="133"/>
        <v>0</v>
      </c>
      <c r="BQ159" s="22"/>
      <c r="BR159" s="129"/>
      <c r="BS159" s="130"/>
      <c r="BT159" s="257" t="str">
        <f t="shared" si="134"/>
        <v/>
      </c>
      <c r="BU159" s="257" t="str">
        <f t="shared" si="135"/>
        <v/>
      </c>
      <c r="BV159" s="257" t="str">
        <f t="shared" si="136"/>
        <v/>
      </c>
      <c r="BW159" s="257" t="str">
        <f t="shared" si="137"/>
        <v/>
      </c>
      <c r="BX159" s="258">
        <f t="shared" si="139"/>
        <v>0</v>
      </c>
      <c r="BY159" s="129"/>
      <c r="BZ159" s="130"/>
      <c r="CA159" s="329" t="str">
        <f t="shared" si="105"/>
        <v/>
      </c>
      <c r="CB159" s="329" t="str">
        <f t="shared" si="106"/>
        <v/>
      </c>
      <c r="CC159" s="329" t="str">
        <f t="shared" si="107"/>
        <v/>
      </c>
      <c r="CD159" s="329" t="str">
        <f t="shared" si="108"/>
        <v/>
      </c>
      <c r="CE159" s="258">
        <f t="shared" si="104"/>
        <v>0</v>
      </c>
      <c r="CF159" s="259">
        <f t="shared" si="138"/>
        <v>0</v>
      </c>
      <c r="CG159" s="132"/>
      <c r="CH159" s="132"/>
      <c r="CI159" s="132"/>
    </row>
    <row r="160" spans="1:87" s="24" customFormat="1" ht="12.75" hidden="1" customHeight="1" outlineLevel="1" x14ac:dyDescent="0.2">
      <c r="A160" s="108" t="s">
        <v>140</v>
      </c>
      <c r="B160" s="24" t="s">
        <v>145</v>
      </c>
      <c r="C160" s="24">
        <v>152</v>
      </c>
      <c r="D160" s="137"/>
      <c r="E160" s="138"/>
      <c r="F160" s="56"/>
      <c r="G160" s="135"/>
      <c r="H160" s="136"/>
      <c r="I160" s="139"/>
      <c r="J160" s="57"/>
      <c r="K160" s="134"/>
      <c r="L160" s="134"/>
      <c r="M160" s="134"/>
      <c r="N160" s="134"/>
      <c r="O160" s="114">
        <f t="shared" si="109"/>
        <v>0</v>
      </c>
      <c r="P160" s="113"/>
      <c r="Q160" s="113"/>
      <c r="R160" s="113"/>
      <c r="S160" s="113"/>
      <c r="T160" s="114">
        <f t="shared" si="110"/>
        <v>0</v>
      </c>
      <c r="U160" s="113">
        <f t="shared" si="111"/>
        <v>0</v>
      </c>
      <c r="V160" s="136"/>
      <c r="W160" s="116"/>
      <c r="X160" s="116"/>
      <c r="Y160" s="116"/>
      <c r="Z160" s="117">
        <f t="shared" si="112"/>
        <v>0</v>
      </c>
      <c r="AA160" s="118">
        <f t="shared" si="113"/>
        <v>0</v>
      </c>
      <c r="AB160" s="118"/>
      <c r="AC160" s="118"/>
      <c r="AD160" s="118"/>
      <c r="AE160" s="117">
        <f t="shared" si="114"/>
        <v>0</v>
      </c>
      <c r="AF160" s="118">
        <f t="shared" si="115"/>
        <v>0</v>
      </c>
      <c r="AG160" s="120"/>
      <c r="AH160" s="120"/>
      <c r="AI160" s="121"/>
      <c r="AJ160" s="117">
        <f t="shared" si="116"/>
        <v>0</v>
      </c>
      <c r="AK160" s="119">
        <f t="shared" si="117"/>
        <v>0</v>
      </c>
      <c r="AL160" s="53"/>
      <c r="AM160" s="53"/>
      <c r="AN160" s="53"/>
      <c r="AO160" s="54">
        <f t="shared" si="118"/>
        <v>0</v>
      </c>
      <c r="AP160" s="122">
        <f t="shared" si="119"/>
        <v>0</v>
      </c>
      <c r="AQ160" s="123">
        <f t="shared" si="120"/>
        <v>0</v>
      </c>
      <c r="AR160" s="123">
        <f t="shared" si="121"/>
        <v>0</v>
      </c>
      <c r="AS160" s="119"/>
      <c r="AT160" s="119"/>
      <c r="AU160" s="124"/>
      <c r="AV160" s="125">
        <f t="shared" si="122"/>
        <v>0</v>
      </c>
      <c r="AW160" s="119">
        <f t="shared" si="123"/>
        <v>0</v>
      </c>
      <c r="AX160" s="119"/>
      <c r="AY160" s="119"/>
      <c r="AZ160" s="122"/>
      <c r="BA160" s="126">
        <f t="shared" si="124"/>
        <v>0</v>
      </c>
      <c r="BB160" s="119">
        <f t="shared" si="125"/>
        <v>0</v>
      </c>
      <c r="BC160" s="119"/>
      <c r="BD160" s="120"/>
      <c r="BE160" s="127"/>
      <c r="BF160" s="126">
        <f t="shared" si="126"/>
        <v>0</v>
      </c>
      <c r="BG160" s="119">
        <f t="shared" si="127"/>
        <v>0</v>
      </c>
      <c r="BH160" s="120"/>
      <c r="BI160" s="120"/>
      <c r="BJ160" s="127"/>
      <c r="BK160" s="126">
        <f t="shared" si="128"/>
        <v>0</v>
      </c>
      <c r="BL160" s="119">
        <f t="shared" si="129"/>
        <v>0</v>
      </c>
      <c r="BM160" s="123">
        <f t="shared" si="130"/>
        <v>0</v>
      </c>
      <c r="BN160" s="123">
        <f t="shared" si="131"/>
        <v>0</v>
      </c>
      <c r="BO160" s="126">
        <f t="shared" si="132"/>
        <v>0</v>
      </c>
      <c r="BP160" s="128">
        <f t="shared" si="133"/>
        <v>0</v>
      </c>
      <c r="BQ160" s="22"/>
      <c r="BR160" s="129"/>
      <c r="BS160" s="130"/>
      <c r="BT160" s="257" t="str">
        <f t="shared" si="134"/>
        <v/>
      </c>
      <c r="BU160" s="257" t="str">
        <f t="shared" si="135"/>
        <v/>
      </c>
      <c r="BV160" s="257" t="str">
        <f t="shared" si="136"/>
        <v/>
      </c>
      <c r="BW160" s="257" t="str">
        <f t="shared" si="137"/>
        <v/>
      </c>
      <c r="BX160" s="258">
        <f t="shared" si="139"/>
        <v>0</v>
      </c>
      <c r="BY160" s="129"/>
      <c r="BZ160" s="130"/>
      <c r="CA160" s="329" t="str">
        <f t="shared" si="105"/>
        <v/>
      </c>
      <c r="CB160" s="329" t="str">
        <f t="shared" si="106"/>
        <v/>
      </c>
      <c r="CC160" s="329" t="str">
        <f t="shared" si="107"/>
        <v/>
      </c>
      <c r="CD160" s="329" t="str">
        <f t="shared" si="108"/>
        <v/>
      </c>
      <c r="CE160" s="258">
        <f t="shared" si="104"/>
        <v>0</v>
      </c>
      <c r="CF160" s="259">
        <f t="shared" si="138"/>
        <v>0</v>
      </c>
      <c r="CG160" s="132"/>
      <c r="CH160" s="132"/>
      <c r="CI160" s="132"/>
    </row>
    <row r="161" spans="1:87" s="24" customFormat="1" ht="12.75" hidden="1" customHeight="1" outlineLevel="1" x14ac:dyDescent="0.2">
      <c r="A161" s="108" t="s">
        <v>140</v>
      </c>
      <c r="B161" s="24" t="s">
        <v>145</v>
      </c>
      <c r="C161" s="24">
        <v>153</v>
      </c>
      <c r="D161" s="137"/>
      <c r="E161" s="138"/>
      <c r="F161" s="56"/>
      <c r="G161" s="135"/>
      <c r="H161" s="136"/>
      <c r="I161" s="139"/>
      <c r="J161" s="57"/>
      <c r="K161" s="134"/>
      <c r="L161" s="134"/>
      <c r="M161" s="134"/>
      <c r="N161" s="134"/>
      <c r="O161" s="114">
        <f t="shared" si="109"/>
        <v>0</v>
      </c>
      <c r="P161" s="113"/>
      <c r="Q161" s="113"/>
      <c r="R161" s="113"/>
      <c r="S161" s="113"/>
      <c r="T161" s="114">
        <f t="shared" si="110"/>
        <v>0</v>
      </c>
      <c r="U161" s="113">
        <f t="shared" si="111"/>
        <v>0</v>
      </c>
      <c r="V161" s="136"/>
      <c r="W161" s="116"/>
      <c r="X161" s="116"/>
      <c r="Y161" s="116"/>
      <c r="Z161" s="117">
        <f t="shared" si="112"/>
        <v>0</v>
      </c>
      <c r="AA161" s="118">
        <f t="shared" si="113"/>
        <v>0</v>
      </c>
      <c r="AB161" s="118"/>
      <c r="AC161" s="118"/>
      <c r="AD161" s="118"/>
      <c r="AE161" s="117">
        <f t="shared" si="114"/>
        <v>0</v>
      </c>
      <c r="AF161" s="118">
        <f t="shared" si="115"/>
        <v>0</v>
      </c>
      <c r="AG161" s="120"/>
      <c r="AH161" s="120"/>
      <c r="AI161" s="121"/>
      <c r="AJ161" s="117">
        <f t="shared" si="116"/>
        <v>0</v>
      </c>
      <c r="AK161" s="119">
        <f t="shared" si="117"/>
        <v>0</v>
      </c>
      <c r="AL161" s="53"/>
      <c r="AM161" s="53"/>
      <c r="AN161" s="53"/>
      <c r="AO161" s="54">
        <f t="shared" si="118"/>
        <v>0</v>
      </c>
      <c r="AP161" s="122">
        <f t="shared" si="119"/>
        <v>0</v>
      </c>
      <c r="AQ161" s="123">
        <f t="shared" si="120"/>
        <v>0</v>
      </c>
      <c r="AR161" s="123">
        <f t="shared" si="121"/>
        <v>0</v>
      </c>
      <c r="AS161" s="119"/>
      <c r="AT161" s="119"/>
      <c r="AU161" s="124"/>
      <c r="AV161" s="125">
        <f t="shared" si="122"/>
        <v>0</v>
      </c>
      <c r="AW161" s="119">
        <f t="shared" si="123"/>
        <v>0</v>
      </c>
      <c r="AX161" s="119"/>
      <c r="AY161" s="119"/>
      <c r="AZ161" s="122"/>
      <c r="BA161" s="126">
        <f t="shared" si="124"/>
        <v>0</v>
      </c>
      <c r="BB161" s="119">
        <f t="shared" si="125"/>
        <v>0</v>
      </c>
      <c r="BC161" s="119"/>
      <c r="BD161" s="120"/>
      <c r="BE161" s="127"/>
      <c r="BF161" s="126">
        <f t="shared" si="126"/>
        <v>0</v>
      </c>
      <c r="BG161" s="119">
        <f t="shared" si="127"/>
        <v>0</v>
      </c>
      <c r="BH161" s="120"/>
      <c r="BI161" s="120"/>
      <c r="BJ161" s="127"/>
      <c r="BK161" s="126">
        <f t="shared" si="128"/>
        <v>0</v>
      </c>
      <c r="BL161" s="119">
        <f t="shared" si="129"/>
        <v>0</v>
      </c>
      <c r="BM161" s="123">
        <f t="shared" si="130"/>
        <v>0</v>
      </c>
      <c r="BN161" s="123">
        <f t="shared" si="131"/>
        <v>0</v>
      </c>
      <c r="BO161" s="126">
        <f t="shared" si="132"/>
        <v>0</v>
      </c>
      <c r="BP161" s="128">
        <f t="shared" si="133"/>
        <v>0</v>
      </c>
      <c r="BQ161" s="22"/>
      <c r="BR161" s="129"/>
      <c r="BS161" s="130"/>
      <c r="BT161" s="257" t="str">
        <f t="shared" si="134"/>
        <v/>
      </c>
      <c r="BU161" s="257" t="str">
        <f t="shared" si="135"/>
        <v/>
      </c>
      <c r="BV161" s="257" t="str">
        <f t="shared" si="136"/>
        <v/>
      </c>
      <c r="BW161" s="257" t="str">
        <f t="shared" si="137"/>
        <v/>
      </c>
      <c r="BX161" s="258">
        <f t="shared" si="139"/>
        <v>0</v>
      </c>
      <c r="BY161" s="129"/>
      <c r="BZ161" s="130"/>
      <c r="CA161" s="329" t="str">
        <f t="shared" si="105"/>
        <v/>
      </c>
      <c r="CB161" s="329" t="str">
        <f t="shared" si="106"/>
        <v/>
      </c>
      <c r="CC161" s="329" t="str">
        <f t="shared" si="107"/>
        <v/>
      </c>
      <c r="CD161" s="329" t="str">
        <f t="shared" si="108"/>
        <v/>
      </c>
      <c r="CE161" s="258">
        <f t="shared" si="104"/>
        <v>0</v>
      </c>
      <c r="CF161" s="259">
        <f t="shared" si="138"/>
        <v>0</v>
      </c>
      <c r="CG161" s="132"/>
      <c r="CH161" s="132"/>
      <c r="CI161" s="132"/>
    </row>
    <row r="162" spans="1:87" s="24" customFormat="1" ht="12.75" hidden="1" customHeight="1" outlineLevel="1" x14ac:dyDescent="0.2">
      <c r="A162" s="108" t="s">
        <v>140</v>
      </c>
      <c r="B162" s="24" t="s">
        <v>145</v>
      </c>
      <c r="C162" s="24">
        <v>154</v>
      </c>
      <c r="D162" s="137"/>
      <c r="E162" s="138"/>
      <c r="F162" s="56"/>
      <c r="G162" s="135"/>
      <c r="H162" s="136"/>
      <c r="I162" s="139"/>
      <c r="J162" s="57"/>
      <c r="K162" s="134"/>
      <c r="L162" s="134"/>
      <c r="M162" s="134"/>
      <c r="N162" s="134"/>
      <c r="O162" s="114">
        <f t="shared" si="109"/>
        <v>0</v>
      </c>
      <c r="P162" s="113"/>
      <c r="Q162" s="113"/>
      <c r="R162" s="113"/>
      <c r="S162" s="113"/>
      <c r="T162" s="114">
        <f t="shared" si="110"/>
        <v>0</v>
      </c>
      <c r="U162" s="113">
        <f t="shared" si="111"/>
        <v>0</v>
      </c>
      <c r="V162" s="136"/>
      <c r="W162" s="116"/>
      <c r="X162" s="116"/>
      <c r="Y162" s="116"/>
      <c r="Z162" s="117">
        <f t="shared" si="112"/>
        <v>0</v>
      </c>
      <c r="AA162" s="118">
        <f t="shared" si="113"/>
        <v>0</v>
      </c>
      <c r="AB162" s="118"/>
      <c r="AC162" s="118"/>
      <c r="AD162" s="118"/>
      <c r="AE162" s="117">
        <f t="shared" si="114"/>
        <v>0</v>
      </c>
      <c r="AF162" s="118">
        <f t="shared" si="115"/>
        <v>0</v>
      </c>
      <c r="AG162" s="120"/>
      <c r="AH162" s="120"/>
      <c r="AI162" s="121"/>
      <c r="AJ162" s="117">
        <f t="shared" si="116"/>
        <v>0</v>
      </c>
      <c r="AK162" s="119">
        <f t="shared" si="117"/>
        <v>0</v>
      </c>
      <c r="AL162" s="53"/>
      <c r="AM162" s="53"/>
      <c r="AN162" s="53"/>
      <c r="AO162" s="54">
        <f t="shared" si="118"/>
        <v>0</v>
      </c>
      <c r="AP162" s="122">
        <f t="shared" si="119"/>
        <v>0</v>
      </c>
      <c r="AQ162" s="123">
        <f t="shared" si="120"/>
        <v>0</v>
      </c>
      <c r="AR162" s="123">
        <f t="shared" si="121"/>
        <v>0</v>
      </c>
      <c r="AS162" s="119"/>
      <c r="AT162" s="119"/>
      <c r="AU162" s="124"/>
      <c r="AV162" s="125">
        <f t="shared" si="122"/>
        <v>0</v>
      </c>
      <c r="AW162" s="119">
        <f t="shared" si="123"/>
        <v>0</v>
      </c>
      <c r="AX162" s="119"/>
      <c r="AY162" s="119"/>
      <c r="AZ162" s="122"/>
      <c r="BA162" s="126">
        <f t="shared" si="124"/>
        <v>0</v>
      </c>
      <c r="BB162" s="119">
        <f t="shared" si="125"/>
        <v>0</v>
      </c>
      <c r="BC162" s="119"/>
      <c r="BD162" s="120"/>
      <c r="BE162" s="127"/>
      <c r="BF162" s="126">
        <f t="shared" si="126"/>
        <v>0</v>
      </c>
      <c r="BG162" s="119">
        <f t="shared" si="127"/>
        <v>0</v>
      </c>
      <c r="BH162" s="120"/>
      <c r="BI162" s="120"/>
      <c r="BJ162" s="127"/>
      <c r="BK162" s="126">
        <f t="shared" si="128"/>
        <v>0</v>
      </c>
      <c r="BL162" s="119">
        <f t="shared" si="129"/>
        <v>0</v>
      </c>
      <c r="BM162" s="123">
        <f t="shared" si="130"/>
        <v>0</v>
      </c>
      <c r="BN162" s="123">
        <f t="shared" si="131"/>
        <v>0</v>
      </c>
      <c r="BO162" s="126">
        <f t="shared" si="132"/>
        <v>0</v>
      </c>
      <c r="BP162" s="128">
        <f t="shared" si="133"/>
        <v>0</v>
      </c>
      <c r="BQ162" s="22"/>
      <c r="BR162" s="129"/>
      <c r="BS162" s="130"/>
      <c r="BT162" s="257" t="str">
        <f t="shared" si="134"/>
        <v/>
      </c>
      <c r="BU162" s="257" t="str">
        <f t="shared" si="135"/>
        <v/>
      </c>
      <c r="BV162" s="257" t="str">
        <f t="shared" si="136"/>
        <v/>
      </c>
      <c r="BW162" s="257" t="str">
        <f t="shared" si="137"/>
        <v/>
      </c>
      <c r="BX162" s="258">
        <f t="shared" si="139"/>
        <v>0</v>
      </c>
      <c r="BY162" s="129"/>
      <c r="BZ162" s="130"/>
      <c r="CA162" s="329" t="str">
        <f t="shared" si="105"/>
        <v/>
      </c>
      <c r="CB162" s="329" t="str">
        <f t="shared" si="106"/>
        <v/>
      </c>
      <c r="CC162" s="329" t="str">
        <f t="shared" si="107"/>
        <v/>
      </c>
      <c r="CD162" s="329" t="str">
        <f t="shared" si="108"/>
        <v/>
      </c>
      <c r="CE162" s="258">
        <f t="shared" si="104"/>
        <v>0</v>
      </c>
      <c r="CF162" s="259">
        <f t="shared" si="138"/>
        <v>0</v>
      </c>
      <c r="CG162" s="132"/>
      <c r="CH162" s="132"/>
      <c r="CI162" s="132"/>
    </row>
    <row r="163" spans="1:87" s="24" customFormat="1" ht="12.75" hidden="1" customHeight="1" outlineLevel="1" x14ac:dyDescent="0.2">
      <c r="A163" s="108" t="s">
        <v>140</v>
      </c>
      <c r="B163" s="24" t="s">
        <v>145</v>
      </c>
      <c r="C163" s="24">
        <v>155</v>
      </c>
      <c r="D163" s="137"/>
      <c r="E163" s="138"/>
      <c r="F163" s="56"/>
      <c r="G163" s="135"/>
      <c r="H163" s="136"/>
      <c r="I163" s="139"/>
      <c r="J163" s="57"/>
      <c r="K163" s="134"/>
      <c r="L163" s="134"/>
      <c r="M163" s="134"/>
      <c r="N163" s="134"/>
      <c r="O163" s="114">
        <f t="shared" si="109"/>
        <v>0</v>
      </c>
      <c r="P163" s="113"/>
      <c r="Q163" s="113"/>
      <c r="R163" s="113"/>
      <c r="S163" s="113"/>
      <c r="T163" s="114">
        <f t="shared" si="110"/>
        <v>0</v>
      </c>
      <c r="U163" s="113">
        <f t="shared" si="111"/>
        <v>0</v>
      </c>
      <c r="V163" s="136"/>
      <c r="W163" s="116"/>
      <c r="X163" s="116"/>
      <c r="Y163" s="116"/>
      <c r="Z163" s="117">
        <f t="shared" si="112"/>
        <v>0</v>
      </c>
      <c r="AA163" s="118">
        <f t="shared" si="113"/>
        <v>0</v>
      </c>
      <c r="AB163" s="118"/>
      <c r="AC163" s="118"/>
      <c r="AD163" s="118"/>
      <c r="AE163" s="117">
        <f t="shared" si="114"/>
        <v>0</v>
      </c>
      <c r="AF163" s="118">
        <f t="shared" si="115"/>
        <v>0</v>
      </c>
      <c r="AG163" s="120"/>
      <c r="AH163" s="120"/>
      <c r="AI163" s="121"/>
      <c r="AJ163" s="117">
        <f t="shared" si="116"/>
        <v>0</v>
      </c>
      <c r="AK163" s="119">
        <f t="shared" si="117"/>
        <v>0</v>
      </c>
      <c r="AL163" s="53"/>
      <c r="AM163" s="53"/>
      <c r="AN163" s="53"/>
      <c r="AO163" s="54">
        <f t="shared" si="118"/>
        <v>0</v>
      </c>
      <c r="AP163" s="122">
        <f t="shared" si="119"/>
        <v>0</v>
      </c>
      <c r="AQ163" s="123">
        <f t="shared" si="120"/>
        <v>0</v>
      </c>
      <c r="AR163" s="123">
        <f t="shared" si="121"/>
        <v>0</v>
      </c>
      <c r="AS163" s="119"/>
      <c r="AT163" s="119"/>
      <c r="AU163" s="124"/>
      <c r="AV163" s="125">
        <f t="shared" si="122"/>
        <v>0</v>
      </c>
      <c r="AW163" s="119">
        <f t="shared" si="123"/>
        <v>0</v>
      </c>
      <c r="AX163" s="119"/>
      <c r="AY163" s="119"/>
      <c r="AZ163" s="122"/>
      <c r="BA163" s="126">
        <f t="shared" si="124"/>
        <v>0</v>
      </c>
      <c r="BB163" s="119">
        <f t="shared" si="125"/>
        <v>0</v>
      </c>
      <c r="BC163" s="119"/>
      <c r="BD163" s="120"/>
      <c r="BE163" s="127"/>
      <c r="BF163" s="126">
        <f t="shared" si="126"/>
        <v>0</v>
      </c>
      <c r="BG163" s="119">
        <f t="shared" si="127"/>
        <v>0</v>
      </c>
      <c r="BH163" s="120"/>
      <c r="BI163" s="120"/>
      <c r="BJ163" s="127"/>
      <c r="BK163" s="126">
        <f t="shared" si="128"/>
        <v>0</v>
      </c>
      <c r="BL163" s="119">
        <f t="shared" si="129"/>
        <v>0</v>
      </c>
      <c r="BM163" s="123">
        <f t="shared" si="130"/>
        <v>0</v>
      </c>
      <c r="BN163" s="123">
        <f t="shared" si="131"/>
        <v>0</v>
      </c>
      <c r="BO163" s="126">
        <f t="shared" si="132"/>
        <v>0</v>
      </c>
      <c r="BP163" s="128">
        <f t="shared" si="133"/>
        <v>0</v>
      </c>
      <c r="BQ163" s="22"/>
      <c r="BR163" s="129"/>
      <c r="BS163" s="130"/>
      <c r="BT163" s="257" t="str">
        <f t="shared" si="134"/>
        <v/>
      </c>
      <c r="BU163" s="257" t="str">
        <f t="shared" si="135"/>
        <v/>
      </c>
      <c r="BV163" s="257" t="str">
        <f t="shared" si="136"/>
        <v/>
      </c>
      <c r="BW163" s="257" t="str">
        <f t="shared" si="137"/>
        <v/>
      </c>
      <c r="BX163" s="258">
        <f t="shared" si="139"/>
        <v>0</v>
      </c>
      <c r="BY163" s="129"/>
      <c r="BZ163" s="130"/>
      <c r="CA163" s="329" t="str">
        <f t="shared" si="105"/>
        <v/>
      </c>
      <c r="CB163" s="329" t="str">
        <f t="shared" si="106"/>
        <v/>
      </c>
      <c r="CC163" s="329" t="str">
        <f t="shared" si="107"/>
        <v/>
      </c>
      <c r="CD163" s="329" t="str">
        <f t="shared" si="108"/>
        <v/>
      </c>
      <c r="CE163" s="258">
        <f t="shared" si="104"/>
        <v>0</v>
      </c>
      <c r="CF163" s="259">
        <f t="shared" si="138"/>
        <v>0</v>
      </c>
      <c r="CG163" s="132"/>
      <c r="CH163" s="132"/>
      <c r="CI163" s="132"/>
    </row>
    <row r="164" spans="1:87" s="24" customFormat="1" ht="12.75" hidden="1" customHeight="1" outlineLevel="1" x14ac:dyDescent="0.2">
      <c r="A164" s="108" t="s">
        <v>140</v>
      </c>
      <c r="B164" s="24" t="s">
        <v>145</v>
      </c>
      <c r="C164" s="24">
        <v>156</v>
      </c>
      <c r="D164" s="137"/>
      <c r="E164" s="138"/>
      <c r="F164" s="56"/>
      <c r="G164" s="135"/>
      <c r="H164" s="136"/>
      <c r="I164" s="139"/>
      <c r="J164" s="57"/>
      <c r="K164" s="134"/>
      <c r="L164" s="134"/>
      <c r="M164" s="134"/>
      <c r="N164" s="134"/>
      <c r="O164" s="114">
        <f t="shared" si="109"/>
        <v>0</v>
      </c>
      <c r="P164" s="113"/>
      <c r="Q164" s="113"/>
      <c r="R164" s="113"/>
      <c r="S164" s="113"/>
      <c r="T164" s="114">
        <f t="shared" si="110"/>
        <v>0</v>
      </c>
      <c r="U164" s="113">
        <f t="shared" si="111"/>
        <v>0</v>
      </c>
      <c r="V164" s="136"/>
      <c r="W164" s="116"/>
      <c r="X164" s="116"/>
      <c r="Y164" s="116"/>
      <c r="Z164" s="117">
        <f t="shared" si="112"/>
        <v>0</v>
      </c>
      <c r="AA164" s="118">
        <f t="shared" si="113"/>
        <v>0</v>
      </c>
      <c r="AB164" s="118"/>
      <c r="AC164" s="118"/>
      <c r="AD164" s="118"/>
      <c r="AE164" s="117">
        <f t="shared" si="114"/>
        <v>0</v>
      </c>
      <c r="AF164" s="118">
        <f t="shared" si="115"/>
        <v>0</v>
      </c>
      <c r="AG164" s="120"/>
      <c r="AH164" s="120"/>
      <c r="AI164" s="121"/>
      <c r="AJ164" s="117">
        <f t="shared" si="116"/>
        <v>0</v>
      </c>
      <c r="AK164" s="119">
        <f t="shared" si="117"/>
        <v>0</v>
      </c>
      <c r="AL164" s="53"/>
      <c r="AM164" s="53"/>
      <c r="AN164" s="53"/>
      <c r="AO164" s="54">
        <f t="shared" si="118"/>
        <v>0</v>
      </c>
      <c r="AP164" s="122">
        <f t="shared" si="119"/>
        <v>0</v>
      </c>
      <c r="AQ164" s="123">
        <f t="shared" si="120"/>
        <v>0</v>
      </c>
      <c r="AR164" s="123">
        <f t="shared" si="121"/>
        <v>0</v>
      </c>
      <c r="AS164" s="119"/>
      <c r="AT164" s="119"/>
      <c r="AU164" s="124"/>
      <c r="AV164" s="125">
        <f t="shared" si="122"/>
        <v>0</v>
      </c>
      <c r="AW164" s="119">
        <f t="shared" si="123"/>
        <v>0</v>
      </c>
      <c r="AX164" s="119"/>
      <c r="AY164" s="119"/>
      <c r="AZ164" s="122"/>
      <c r="BA164" s="126">
        <f t="shared" si="124"/>
        <v>0</v>
      </c>
      <c r="BB164" s="119">
        <f t="shared" si="125"/>
        <v>0</v>
      </c>
      <c r="BC164" s="119"/>
      <c r="BD164" s="120"/>
      <c r="BE164" s="127"/>
      <c r="BF164" s="126">
        <f t="shared" si="126"/>
        <v>0</v>
      </c>
      <c r="BG164" s="119">
        <f t="shared" si="127"/>
        <v>0</v>
      </c>
      <c r="BH164" s="120"/>
      <c r="BI164" s="120"/>
      <c r="BJ164" s="127"/>
      <c r="BK164" s="126">
        <f t="shared" si="128"/>
        <v>0</v>
      </c>
      <c r="BL164" s="119">
        <f t="shared" si="129"/>
        <v>0</v>
      </c>
      <c r="BM164" s="123">
        <f t="shared" si="130"/>
        <v>0</v>
      </c>
      <c r="BN164" s="123">
        <f t="shared" si="131"/>
        <v>0</v>
      </c>
      <c r="BO164" s="126">
        <f t="shared" si="132"/>
        <v>0</v>
      </c>
      <c r="BP164" s="128">
        <f t="shared" si="133"/>
        <v>0</v>
      </c>
      <c r="BQ164" s="22"/>
      <c r="BR164" s="129"/>
      <c r="BS164" s="130"/>
      <c r="BT164" s="257" t="str">
        <f t="shared" si="134"/>
        <v/>
      </c>
      <c r="BU164" s="257" t="str">
        <f t="shared" si="135"/>
        <v/>
      </c>
      <c r="BV164" s="257" t="str">
        <f t="shared" si="136"/>
        <v/>
      </c>
      <c r="BW164" s="257" t="str">
        <f t="shared" si="137"/>
        <v/>
      </c>
      <c r="BX164" s="258">
        <f t="shared" si="139"/>
        <v>0</v>
      </c>
      <c r="BY164" s="129"/>
      <c r="BZ164" s="130"/>
      <c r="CA164" s="329" t="str">
        <f t="shared" si="105"/>
        <v/>
      </c>
      <c r="CB164" s="329" t="str">
        <f t="shared" si="106"/>
        <v/>
      </c>
      <c r="CC164" s="329" t="str">
        <f t="shared" si="107"/>
        <v/>
      </c>
      <c r="CD164" s="329" t="str">
        <f t="shared" si="108"/>
        <v/>
      </c>
      <c r="CE164" s="258">
        <f t="shared" si="104"/>
        <v>0</v>
      </c>
      <c r="CF164" s="259">
        <f t="shared" si="138"/>
        <v>0</v>
      </c>
      <c r="CG164" s="132"/>
      <c r="CH164" s="132"/>
      <c r="CI164" s="132"/>
    </row>
    <row r="165" spans="1:87" s="24" customFormat="1" ht="12.75" hidden="1" customHeight="1" outlineLevel="1" x14ac:dyDescent="0.2">
      <c r="A165" s="108" t="s">
        <v>140</v>
      </c>
      <c r="B165" s="24" t="s">
        <v>145</v>
      </c>
      <c r="C165" s="24">
        <v>157</v>
      </c>
      <c r="D165" s="137"/>
      <c r="E165" s="138"/>
      <c r="F165" s="56"/>
      <c r="G165" s="135"/>
      <c r="H165" s="136"/>
      <c r="I165" s="139"/>
      <c r="J165" s="57"/>
      <c r="K165" s="134"/>
      <c r="L165" s="134"/>
      <c r="M165" s="134"/>
      <c r="N165" s="134"/>
      <c r="O165" s="114">
        <f t="shared" si="109"/>
        <v>0</v>
      </c>
      <c r="P165" s="113"/>
      <c r="Q165" s="113"/>
      <c r="R165" s="113"/>
      <c r="S165" s="113"/>
      <c r="T165" s="114">
        <f t="shared" si="110"/>
        <v>0</v>
      </c>
      <c r="U165" s="113">
        <f t="shared" si="111"/>
        <v>0</v>
      </c>
      <c r="V165" s="136"/>
      <c r="W165" s="116"/>
      <c r="X165" s="116"/>
      <c r="Y165" s="116"/>
      <c r="Z165" s="117">
        <f t="shared" si="112"/>
        <v>0</v>
      </c>
      <c r="AA165" s="118">
        <f t="shared" si="113"/>
        <v>0</v>
      </c>
      <c r="AB165" s="118"/>
      <c r="AC165" s="118"/>
      <c r="AD165" s="118"/>
      <c r="AE165" s="117">
        <f t="shared" si="114"/>
        <v>0</v>
      </c>
      <c r="AF165" s="118">
        <f t="shared" si="115"/>
        <v>0</v>
      </c>
      <c r="AG165" s="120"/>
      <c r="AH165" s="120"/>
      <c r="AI165" s="121"/>
      <c r="AJ165" s="117">
        <f t="shared" si="116"/>
        <v>0</v>
      </c>
      <c r="AK165" s="119">
        <f t="shared" si="117"/>
        <v>0</v>
      </c>
      <c r="AL165" s="53"/>
      <c r="AM165" s="53"/>
      <c r="AN165" s="53"/>
      <c r="AO165" s="54">
        <f t="shared" si="118"/>
        <v>0</v>
      </c>
      <c r="AP165" s="122">
        <f t="shared" si="119"/>
        <v>0</v>
      </c>
      <c r="AQ165" s="123">
        <f t="shared" si="120"/>
        <v>0</v>
      </c>
      <c r="AR165" s="123">
        <f t="shared" si="121"/>
        <v>0</v>
      </c>
      <c r="AS165" s="119"/>
      <c r="AT165" s="119"/>
      <c r="AU165" s="124"/>
      <c r="AV165" s="125">
        <f t="shared" si="122"/>
        <v>0</v>
      </c>
      <c r="AW165" s="119">
        <f t="shared" si="123"/>
        <v>0</v>
      </c>
      <c r="AX165" s="119"/>
      <c r="AY165" s="119"/>
      <c r="AZ165" s="122"/>
      <c r="BA165" s="126">
        <f t="shared" si="124"/>
        <v>0</v>
      </c>
      <c r="BB165" s="119">
        <f t="shared" si="125"/>
        <v>0</v>
      </c>
      <c r="BC165" s="119"/>
      <c r="BD165" s="120"/>
      <c r="BE165" s="127"/>
      <c r="BF165" s="126">
        <f t="shared" si="126"/>
        <v>0</v>
      </c>
      <c r="BG165" s="119">
        <f t="shared" si="127"/>
        <v>0</v>
      </c>
      <c r="BH165" s="120"/>
      <c r="BI165" s="120"/>
      <c r="BJ165" s="127"/>
      <c r="BK165" s="126">
        <f t="shared" si="128"/>
        <v>0</v>
      </c>
      <c r="BL165" s="119">
        <f t="shared" si="129"/>
        <v>0</v>
      </c>
      <c r="BM165" s="123">
        <f t="shared" si="130"/>
        <v>0</v>
      </c>
      <c r="BN165" s="123">
        <f t="shared" si="131"/>
        <v>0</v>
      </c>
      <c r="BO165" s="126">
        <f t="shared" si="132"/>
        <v>0</v>
      </c>
      <c r="BP165" s="128">
        <f t="shared" si="133"/>
        <v>0</v>
      </c>
      <c r="BQ165" s="22"/>
      <c r="BR165" s="129"/>
      <c r="BS165" s="130"/>
      <c r="BT165" s="257" t="str">
        <f t="shared" si="134"/>
        <v/>
      </c>
      <c r="BU165" s="257" t="str">
        <f t="shared" si="135"/>
        <v/>
      </c>
      <c r="BV165" s="257" t="str">
        <f t="shared" si="136"/>
        <v/>
      </c>
      <c r="BW165" s="257" t="str">
        <f t="shared" si="137"/>
        <v/>
      </c>
      <c r="BX165" s="258">
        <f t="shared" si="139"/>
        <v>0</v>
      </c>
      <c r="BY165" s="129"/>
      <c r="BZ165" s="130"/>
      <c r="CA165" s="329" t="str">
        <f t="shared" si="105"/>
        <v/>
      </c>
      <c r="CB165" s="329" t="str">
        <f t="shared" si="106"/>
        <v/>
      </c>
      <c r="CC165" s="329" t="str">
        <f t="shared" si="107"/>
        <v/>
      </c>
      <c r="CD165" s="329" t="str">
        <f t="shared" si="108"/>
        <v/>
      </c>
      <c r="CE165" s="258">
        <f t="shared" si="104"/>
        <v>0</v>
      </c>
      <c r="CF165" s="259">
        <f t="shared" si="138"/>
        <v>0</v>
      </c>
      <c r="CG165" s="132"/>
      <c r="CH165" s="132"/>
      <c r="CI165" s="132"/>
    </row>
    <row r="166" spans="1:87" s="24" customFormat="1" ht="12.75" hidden="1" customHeight="1" outlineLevel="1" x14ac:dyDescent="0.2">
      <c r="A166" s="108" t="s">
        <v>140</v>
      </c>
      <c r="B166" s="24" t="s">
        <v>145</v>
      </c>
      <c r="C166" s="24">
        <v>158</v>
      </c>
      <c r="D166" s="137"/>
      <c r="E166" s="138"/>
      <c r="F166" s="56"/>
      <c r="G166" s="135"/>
      <c r="H166" s="136"/>
      <c r="I166" s="139"/>
      <c r="J166" s="57"/>
      <c r="K166" s="134"/>
      <c r="L166" s="134"/>
      <c r="M166" s="134"/>
      <c r="N166" s="134"/>
      <c r="O166" s="114">
        <f t="shared" si="109"/>
        <v>0</v>
      </c>
      <c r="P166" s="113"/>
      <c r="Q166" s="113"/>
      <c r="R166" s="113"/>
      <c r="S166" s="113"/>
      <c r="T166" s="114">
        <f t="shared" si="110"/>
        <v>0</v>
      </c>
      <c r="U166" s="113">
        <f t="shared" si="111"/>
        <v>0</v>
      </c>
      <c r="V166" s="136"/>
      <c r="W166" s="116"/>
      <c r="X166" s="116"/>
      <c r="Y166" s="116"/>
      <c r="Z166" s="117">
        <f t="shared" si="112"/>
        <v>0</v>
      </c>
      <c r="AA166" s="118">
        <f t="shared" si="113"/>
        <v>0</v>
      </c>
      <c r="AB166" s="118"/>
      <c r="AC166" s="118"/>
      <c r="AD166" s="118"/>
      <c r="AE166" s="117">
        <f t="shared" si="114"/>
        <v>0</v>
      </c>
      <c r="AF166" s="118">
        <f t="shared" si="115"/>
        <v>0</v>
      </c>
      <c r="AG166" s="120"/>
      <c r="AH166" s="120"/>
      <c r="AI166" s="121"/>
      <c r="AJ166" s="117">
        <f t="shared" si="116"/>
        <v>0</v>
      </c>
      <c r="AK166" s="119">
        <f t="shared" si="117"/>
        <v>0</v>
      </c>
      <c r="AL166" s="53"/>
      <c r="AM166" s="53"/>
      <c r="AN166" s="53"/>
      <c r="AO166" s="54">
        <f t="shared" si="118"/>
        <v>0</v>
      </c>
      <c r="AP166" s="122">
        <f t="shared" si="119"/>
        <v>0</v>
      </c>
      <c r="AQ166" s="123">
        <f t="shared" si="120"/>
        <v>0</v>
      </c>
      <c r="AR166" s="123">
        <f t="shared" si="121"/>
        <v>0</v>
      </c>
      <c r="AS166" s="119"/>
      <c r="AT166" s="119"/>
      <c r="AU166" s="124"/>
      <c r="AV166" s="125">
        <f t="shared" si="122"/>
        <v>0</v>
      </c>
      <c r="AW166" s="119">
        <f t="shared" si="123"/>
        <v>0</v>
      </c>
      <c r="AX166" s="119"/>
      <c r="AY166" s="119"/>
      <c r="AZ166" s="122"/>
      <c r="BA166" s="126">
        <f t="shared" si="124"/>
        <v>0</v>
      </c>
      <c r="BB166" s="119">
        <f t="shared" si="125"/>
        <v>0</v>
      </c>
      <c r="BC166" s="119"/>
      <c r="BD166" s="120"/>
      <c r="BE166" s="127"/>
      <c r="BF166" s="126">
        <f t="shared" si="126"/>
        <v>0</v>
      </c>
      <c r="BG166" s="119">
        <f t="shared" si="127"/>
        <v>0</v>
      </c>
      <c r="BH166" s="120"/>
      <c r="BI166" s="120"/>
      <c r="BJ166" s="127"/>
      <c r="BK166" s="126">
        <f t="shared" si="128"/>
        <v>0</v>
      </c>
      <c r="BL166" s="119">
        <f t="shared" si="129"/>
        <v>0</v>
      </c>
      <c r="BM166" s="123">
        <f t="shared" si="130"/>
        <v>0</v>
      </c>
      <c r="BN166" s="123">
        <f t="shared" si="131"/>
        <v>0</v>
      </c>
      <c r="BO166" s="126">
        <f t="shared" si="132"/>
        <v>0</v>
      </c>
      <c r="BP166" s="128">
        <f t="shared" si="133"/>
        <v>0</v>
      </c>
      <c r="BQ166" s="22"/>
      <c r="BR166" s="129"/>
      <c r="BS166" s="130"/>
      <c r="BT166" s="257" t="str">
        <f t="shared" si="134"/>
        <v/>
      </c>
      <c r="BU166" s="257" t="str">
        <f t="shared" si="135"/>
        <v/>
      </c>
      <c r="BV166" s="257" t="str">
        <f t="shared" si="136"/>
        <v/>
      </c>
      <c r="BW166" s="257" t="str">
        <f t="shared" si="137"/>
        <v/>
      </c>
      <c r="BX166" s="258">
        <f t="shared" si="139"/>
        <v>0</v>
      </c>
      <c r="BY166" s="129"/>
      <c r="BZ166" s="130"/>
      <c r="CA166" s="329" t="str">
        <f t="shared" si="105"/>
        <v/>
      </c>
      <c r="CB166" s="329" t="str">
        <f t="shared" si="106"/>
        <v/>
      </c>
      <c r="CC166" s="329" t="str">
        <f t="shared" si="107"/>
        <v/>
      </c>
      <c r="CD166" s="329" t="str">
        <f t="shared" si="108"/>
        <v/>
      </c>
      <c r="CE166" s="258">
        <f t="shared" si="104"/>
        <v>0</v>
      </c>
      <c r="CF166" s="259">
        <f t="shared" si="138"/>
        <v>0</v>
      </c>
      <c r="CG166" s="132"/>
      <c r="CH166" s="132"/>
      <c r="CI166" s="132"/>
    </row>
    <row r="167" spans="1:87" s="24" customFormat="1" ht="12.75" hidden="1" customHeight="1" outlineLevel="1" x14ac:dyDescent="0.2">
      <c r="A167" s="108" t="s">
        <v>140</v>
      </c>
      <c r="B167" s="24" t="s">
        <v>145</v>
      </c>
      <c r="C167" s="24">
        <v>159</v>
      </c>
      <c r="D167" s="137"/>
      <c r="E167" s="138"/>
      <c r="F167" s="56"/>
      <c r="G167" s="135"/>
      <c r="H167" s="136"/>
      <c r="I167" s="139"/>
      <c r="J167" s="57"/>
      <c r="K167" s="134"/>
      <c r="L167" s="134"/>
      <c r="M167" s="134"/>
      <c r="N167" s="134"/>
      <c r="O167" s="114">
        <f t="shared" si="109"/>
        <v>0</v>
      </c>
      <c r="P167" s="113"/>
      <c r="Q167" s="113"/>
      <c r="R167" s="113"/>
      <c r="S167" s="113"/>
      <c r="T167" s="114">
        <f t="shared" si="110"/>
        <v>0</v>
      </c>
      <c r="U167" s="113">
        <f t="shared" si="111"/>
        <v>0</v>
      </c>
      <c r="V167" s="136"/>
      <c r="W167" s="116"/>
      <c r="X167" s="116"/>
      <c r="Y167" s="116"/>
      <c r="Z167" s="117">
        <f t="shared" si="112"/>
        <v>0</v>
      </c>
      <c r="AA167" s="118">
        <f t="shared" si="113"/>
        <v>0</v>
      </c>
      <c r="AB167" s="118"/>
      <c r="AC167" s="118"/>
      <c r="AD167" s="118"/>
      <c r="AE167" s="117">
        <f t="shared" si="114"/>
        <v>0</v>
      </c>
      <c r="AF167" s="118">
        <f t="shared" si="115"/>
        <v>0</v>
      </c>
      <c r="AG167" s="120"/>
      <c r="AH167" s="120"/>
      <c r="AI167" s="121"/>
      <c r="AJ167" s="117">
        <f t="shared" si="116"/>
        <v>0</v>
      </c>
      <c r="AK167" s="119">
        <f t="shared" si="117"/>
        <v>0</v>
      </c>
      <c r="AL167" s="53"/>
      <c r="AM167" s="53"/>
      <c r="AN167" s="53"/>
      <c r="AO167" s="54">
        <f t="shared" si="118"/>
        <v>0</v>
      </c>
      <c r="AP167" s="122">
        <f t="shared" si="119"/>
        <v>0</v>
      </c>
      <c r="AQ167" s="123">
        <f t="shared" si="120"/>
        <v>0</v>
      </c>
      <c r="AR167" s="123">
        <f t="shared" si="121"/>
        <v>0</v>
      </c>
      <c r="AS167" s="119"/>
      <c r="AT167" s="119"/>
      <c r="AU167" s="124"/>
      <c r="AV167" s="125">
        <f t="shared" si="122"/>
        <v>0</v>
      </c>
      <c r="AW167" s="119">
        <f t="shared" si="123"/>
        <v>0</v>
      </c>
      <c r="AX167" s="119"/>
      <c r="AY167" s="119"/>
      <c r="AZ167" s="122"/>
      <c r="BA167" s="126">
        <f t="shared" si="124"/>
        <v>0</v>
      </c>
      <c r="BB167" s="119">
        <f t="shared" si="125"/>
        <v>0</v>
      </c>
      <c r="BC167" s="119"/>
      <c r="BD167" s="120"/>
      <c r="BE167" s="127"/>
      <c r="BF167" s="126">
        <f t="shared" si="126"/>
        <v>0</v>
      </c>
      <c r="BG167" s="119">
        <f t="shared" si="127"/>
        <v>0</v>
      </c>
      <c r="BH167" s="120"/>
      <c r="BI167" s="120"/>
      <c r="BJ167" s="127"/>
      <c r="BK167" s="126">
        <f t="shared" si="128"/>
        <v>0</v>
      </c>
      <c r="BL167" s="119">
        <f t="shared" si="129"/>
        <v>0</v>
      </c>
      <c r="BM167" s="123">
        <f t="shared" si="130"/>
        <v>0</v>
      </c>
      <c r="BN167" s="123">
        <f t="shared" si="131"/>
        <v>0</v>
      </c>
      <c r="BO167" s="126">
        <f t="shared" si="132"/>
        <v>0</v>
      </c>
      <c r="BP167" s="128">
        <f t="shared" si="133"/>
        <v>0</v>
      </c>
      <c r="BQ167" s="22"/>
      <c r="BR167" s="129"/>
      <c r="BS167" s="130"/>
      <c r="BT167" s="257" t="str">
        <f t="shared" si="134"/>
        <v/>
      </c>
      <c r="BU167" s="257" t="str">
        <f t="shared" si="135"/>
        <v/>
      </c>
      <c r="BV167" s="257" t="str">
        <f t="shared" si="136"/>
        <v/>
      </c>
      <c r="BW167" s="257" t="str">
        <f t="shared" si="137"/>
        <v/>
      </c>
      <c r="BX167" s="258">
        <f t="shared" si="139"/>
        <v>0</v>
      </c>
      <c r="BY167" s="129"/>
      <c r="BZ167" s="130"/>
      <c r="CA167" s="329" t="str">
        <f t="shared" si="105"/>
        <v/>
      </c>
      <c r="CB167" s="329" t="str">
        <f t="shared" si="106"/>
        <v/>
      </c>
      <c r="CC167" s="329" t="str">
        <f t="shared" si="107"/>
        <v/>
      </c>
      <c r="CD167" s="329" t="str">
        <f t="shared" si="108"/>
        <v/>
      </c>
      <c r="CE167" s="258">
        <f t="shared" si="104"/>
        <v>0</v>
      </c>
      <c r="CF167" s="259">
        <f t="shared" si="138"/>
        <v>0</v>
      </c>
      <c r="CG167" s="132"/>
      <c r="CH167" s="132"/>
      <c r="CI167" s="132"/>
    </row>
    <row r="168" spans="1:87" s="24" customFormat="1" ht="12.75" hidden="1" customHeight="1" outlineLevel="1" x14ac:dyDescent="0.2">
      <c r="A168" s="108" t="s">
        <v>140</v>
      </c>
      <c r="B168" s="24" t="s">
        <v>145</v>
      </c>
      <c r="C168" s="24">
        <v>160</v>
      </c>
      <c r="D168" s="137"/>
      <c r="E168" s="138"/>
      <c r="F168" s="56"/>
      <c r="G168" s="135"/>
      <c r="H168" s="136"/>
      <c r="I168" s="139"/>
      <c r="J168" s="57"/>
      <c r="K168" s="134"/>
      <c r="L168" s="134"/>
      <c r="M168" s="134"/>
      <c r="N168" s="134"/>
      <c r="O168" s="114">
        <f t="shared" si="109"/>
        <v>0</v>
      </c>
      <c r="P168" s="113"/>
      <c r="Q168" s="113"/>
      <c r="R168" s="113"/>
      <c r="S168" s="113"/>
      <c r="T168" s="114">
        <f t="shared" si="110"/>
        <v>0</v>
      </c>
      <c r="U168" s="113">
        <f t="shared" si="111"/>
        <v>0</v>
      </c>
      <c r="V168" s="136"/>
      <c r="W168" s="116"/>
      <c r="X168" s="116"/>
      <c r="Y168" s="116"/>
      <c r="Z168" s="117">
        <f t="shared" si="112"/>
        <v>0</v>
      </c>
      <c r="AA168" s="118">
        <f t="shared" si="113"/>
        <v>0</v>
      </c>
      <c r="AB168" s="118"/>
      <c r="AC168" s="118"/>
      <c r="AD168" s="118"/>
      <c r="AE168" s="117">
        <f t="shared" si="114"/>
        <v>0</v>
      </c>
      <c r="AF168" s="118">
        <f t="shared" si="115"/>
        <v>0</v>
      </c>
      <c r="AG168" s="120"/>
      <c r="AH168" s="120"/>
      <c r="AI168" s="121"/>
      <c r="AJ168" s="117">
        <f t="shared" si="116"/>
        <v>0</v>
      </c>
      <c r="AK168" s="119">
        <f t="shared" si="117"/>
        <v>0</v>
      </c>
      <c r="AL168" s="53"/>
      <c r="AM168" s="53"/>
      <c r="AN168" s="53"/>
      <c r="AO168" s="54">
        <f t="shared" si="118"/>
        <v>0</v>
      </c>
      <c r="AP168" s="122">
        <f t="shared" si="119"/>
        <v>0</v>
      </c>
      <c r="AQ168" s="123">
        <f t="shared" si="120"/>
        <v>0</v>
      </c>
      <c r="AR168" s="123">
        <f t="shared" si="121"/>
        <v>0</v>
      </c>
      <c r="AS168" s="119"/>
      <c r="AT168" s="119"/>
      <c r="AU168" s="124"/>
      <c r="AV168" s="125">
        <f t="shared" si="122"/>
        <v>0</v>
      </c>
      <c r="AW168" s="119">
        <f t="shared" si="123"/>
        <v>0</v>
      </c>
      <c r="AX168" s="119"/>
      <c r="AY168" s="119"/>
      <c r="AZ168" s="122"/>
      <c r="BA168" s="126">
        <f t="shared" si="124"/>
        <v>0</v>
      </c>
      <c r="BB168" s="119">
        <f t="shared" si="125"/>
        <v>0</v>
      </c>
      <c r="BC168" s="119"/>
      <c r="BD168" s="120"/>
      <c r="BE168" s="127"/>
      <c r="BF168" s="126">
        <f t="shared" si="126"/>
        <v>0</v>
      </c>
      <c r="BG168" s="119">
        <f t="shared" si="127"/>
        <v>0</v>
      </c>
      <c r="BH168" s="120"/>
      <c r="BI168" s="120"/>
      <c r="BJ168" s="127"/>
      <c r="BK168" s="126">
        <f t="shared" si="128"/>
        <v>0</v>
      </c>
      <c r="BL168" s="119">
        <f t="shared" si="129"/>
        <v>0</v>
      </c>
      <c r="BM168" s="123">
        <f t="shared" si="130"/>
        <v>0</v>
      </c>
      <c r="BN168" s="123">
        <f t="shared" si="131"/>
        <v>0</v>
      </c>
      <c r="BO168" s="126">
        <f t="shared" si="132"/>
        <v>0</v>
      </c>
      <c r="BP168" s="128">
        <f t="shared" si="133"/>
        <v>0</v>
      </c>
      <c r="BQ168" s="22"/>
      <c r="BR168" s="129"/>
      <c r="BS168" s="130"/>
      <c r="BT168" s="257" t="str">
        <f t="shared" si="134"/>
        <v/>
      </c>
      <c r="BU168" s="257" t="str">
        <f t="shared" si="135"/>
        <v/>
      </c>
      <c r="BV168" s="257" t="str">
        <f t="shared" si="136"/>
        <v/>
      </c>
      <c r="BW168" s="257" t="str">
        <f t="shared" si="137"/>
        <v/>
      </c>
      <c r="BX168" s="258">
        <f t="shared" si="139"/>
        <v>0</v>
      </c>
      <c r="BY168" s="129"/>
      <c r="BZ168" s="130"/>
      <c r="CA168" s="329" t="str">
        <f t="shared" si="105"/>
        <v/>
      </c>
      <c r="CB168" s="329" t="str">
        <f t="shared" si="106"/>
        <v/>
      </c>
      <c r="CC168" s="329" t="str">
        <f t="shared" si="107"/>
        <v/>
      </c>
      <c r="CD168" s="329" t="str">
        <f t="shared" si="108"/>
        <v/>
      </c>
      <c r="CE168" s="258">
        <f t="shared" si="104"/>
        <v>0</v>
      </c>
      <c r="CF168" s="259">
        <f t="shared" si="138"/>
        <v>0</v>
      </c>
      <c r="CG168" s="132"/>
      <c r="CH168" s="132"/>
      <c r="CI168" s="132"/>
    </row>
    <row r="169" spans="1:87" s="24" customFormat="1" ht="12.75" hidden="1" customHeight="1" outlineLevel="1" x14ac:dyDescent="0.2">
      <c r="A169" s="108" t="s">
        <v>140</v>
      </c>
      <c r="B169" s="24" t="s">
        <v>145</v>
      </c>
      <c r="C169" s="24">
        <v>161</v>
      </c>
      <c r="D169" s="137"/>
      <c r="E169" s="138"/>
      <c r="F169" s="56"/>
      <c r="G169" s="135"/>
      <c r="H169" s="136"/>
      <c r="I169" s="139"/>
      <c r="J169" s="57"/>
      <c r="K169" s="134"/>
      <c r="L169" s="134"/>
      <c r="M169" s="134"/>
      <c r="N169" s="134"/>
      <c r="O169" s="114">
        <f t="shared" si="109"/>
        <v>0</v>
      </c>
      <c r="P169" s="113"/>
      <c r="Q169" s="113"/>
      <c r="R169" s="113"/>
      <c r="S169" s="113"/>
      <c r="T169" s="114">
        <f t="shared" si="110"/>
        <v>0</v>
      </c>
      <c r="U169" s="113">
        <f t="shared" si="111"/>
        <v>0</v>
      </c>
      <c r="V169" s="136"/>
      <c r="W169" s="116"/>
      <c r="X169" s="116"/>
      <c r="Y169" s="116"/>
      <c r="Z169" s="117">
        <f t="shared" si="112"/>
        <v>0</v>
      </c>
      <c r="AA169" s="118">
        <f t="shared" si="113"/>
        <v>0</v>
      </c>
      <c r="AB169" s="118"/>
      <c r="AC169" s="118"/>
      <c r="AD169" s="118"/>
      <c r="AE169" s="117">
        <f t="shared" si="114"/>
        <v>0</v>
      </c>
      <c r="AF169" s="118">
        <f t="shared" si="115"/>
        <v>0</v>
      </c>
      <c r="AG169" s="120"/>
      <c r="AH169" s="120"/>
      <c r="AI169" s="121"/>
      <c r="AJ169" s="117">
        <f t="shared" si="116"/>
        <v>0</v>
      </c>
      <c r="AK169" s="119">
        <f t="shared" si="117"/>
        <v>0</v>
      </c>
      <c r="AL169" s="53"/>
      <c r="AM169" s="53"/>
      <c r="AN169" s="53"/>
      <c r="AO169" s="54">
        <f t="shared" si="118"/>
        <v>0</v>
      </c>
      <c r="AP169" s="122">
        <f t="shared" si="119"/>
        <v>0</v>
      </c>
      <c r="AQ169" s="123">
        <f t="shared" si="120"/>
        <v>0</v>
      </c>
      <c r="AR169" s="123">
        <f t="shared" si="121"/>
        <v>0</v>
      </c>
      <c r="AS169" s="119"/>
      <c r="AT169" s="119"/>
      <c r="AU169" s="124"/>
      <c r="AV169" s="125">
        <f t="shared" si="122"/>
        <v>0</v>
      </c>
      <c r="AW169" s="119">
        <f t="shared" si="123"/>
        <v>0</v>
      </c>
      <c r="AX169" s="119"/>
      <c r="AY169" s="119"/>
      <c r="AZ169" s="122"/>
      <c r="BA169" s="126">
        <f t="shared" si="124"/>
        <v>0</v>
      </c>
      <c r="BB169" s="119">
        <f t="shared" si="125"/>
        <v>0</v>
      </c>
      <c r="BC169" s="119"/>
      <c r="BD169" s="120"/>
      <c r="BE169" s="127"/>
      <c r="BF169" s="126">
        <f t="shared" si="126"/>
        <v>0</v>
      </c>
      <c r="BG169" s="119">
        <f t="shared" si="127"/>
        <v>0</v>
      </c>
      <c r="BH169" s="120"/>
      <c r="BI169" s="120"/>
      <c r="BJ169" s="127"/>
      <c r="BK169" s="126">
        <f t="shared" si="128"/>
        <v>0</v>
      </c>
      <c r="BL169" s="119">
        <f t="shared" si="129"/>
        <v>0</v>
      </c>
      <c r="BM169" s="123">
        <f t="shared" si="130"/>
        <v>0</v>
      </c>
      <c r="BN169" s="123">
        <f t="shared" si="131"/>
        <v>0</v>
      </c>
      <c r="BO169" s="126">
        <f t="shared" si="132"/>
        <v>0</v>
      </c>
      <c r="BP169" s="128">
        <f t="shared" si="133"/>
        <v>0</v>
      </c>
      <c r="BQ169" s="22"/>
      <c r="BR169" s="129"/>
      <c r="BS169" s="130"/>
      <c r="BT169" s="257" t="str">
        <f t="shared" si="134"/>
        <v/>
      </c>
      <c r="BU169" s="257" t="str">
        <f t="shared" si="135"/>
        <v/>
      </c>
      <c r="BV169" s="257" t="str">
        <f t="shared" si="136"/>
        <v/>
      </c>
      <c r="BW169" s="257" t="str">
        <f t="shared" si="137"/>
        <v/>
      </c>
      <c r="BX169" s="258">
        <f t="shared" si="139"/>
        <v>0</v>
      </c>
      <c r="BY169" s="129"/>
      <c r="BZ169" s="130"/>
      <c r="CA169" s="329" t="str">
        <f t="shared" si="105"/>
        <v/>
      </c>
      <c r="CB169" s="329" t="str">
        <f t="shared" si="106"/>
        <v/>
      </c>
      <c r="CC169" s="329" t="str">
        <f t="shared" si="107"/>
        <v/>
      </c>
      <c r="CD169" s="329" t="str">
        <f t="shared" si="108"/>
        <v/>
      </c>
      <c r="CE169" s="258">
        <f t="shared" si="104"/>
        <v>0</v>
      </c>
      <c r="CF169" s="259">
        <f t="shared" si="138"/>
        <v>0</v>
      </c>
      <c r="CG169" s="132"/>
      <c r="CH169" s="132"/>
      <c r="CI169" s="132"/>
    </row>
    <row r="170" spans="1:87" s="24" customFormat="1" ht="12.75" hidden="1" customHeight="1" outlineLevel="1" x14ac:dyDescent="0.2">
      <c r="A170" s="108" t="s">
        <v>140</v>
      </c>
      <c r="B170" s="24" t="s">
        <v>145</v>
      </c>
      <c r="C170" s="24">
        <v>162</v>
      </c>
      <c r="D170" s="137"/>
      <c r="E170" s="138"/>
      <c r="F170" s="56"/>
      <c r="G170" s="135"/>
      <c r="H170" s="136"/>
      <c r="I170" s="139"/>
      <c r="J170" s="57"/>
      <c r="K170" s="134"/>
      <c r="L170" s="134"/>
      <c r="M170" s="134"/>
      <c r="N170" s="134"/>
      <c r="O170" s="114">
        <f t="shared" si="109"/>
        <v>0</v>
      </c>
      <c r="P170" s="113"/>
      <c r="Q170" s="113"/>
      <c r="R170" s="113"/>
      <c r="S170" s="113"/>
      <c r="T170" s="114">
        <f t="shared" si="110"/>
        <v>0</v>
      </c>
      <c r="U170" s="113">
        <f t="shared" si="111"/>
        <v>0</v>
      </c>
      <c r="V170" s="136"/>
      <c r="W170" s="116"/>
      <c r="X170" s="116"/>
      <c r="Y170" s="116"/>
      <c r="Z170" s="117">
        <f t="shared" si="112"/>
        <v>0</v>
      </c>
      <c r="AA170" s="118">
        <f t="shared" si="113"/>
        <v>0</v>
      </c>
      <c r="AB170" s="118"/>
      <c r="AC170" s="118"/>
      <c r="AD170" s="118"/>
      <c r="AE170" s="117">
        <f t="shared" si="114"/>
        <v>0</v>
      </c>
      <c r="AF170" s="118">
        <f t="shared" si="115"/>
        <v>0</v>
      </c>
      <c r="AG170" s="120"/>
      <c r="AH170" s="120"/>
      <c r="AI170" s="121"/>
      <c r="AJ170" s="117">
        <f t="shared" si="116"/>
        <v>0</v>
      </c>
      <c r="AK170" s="119">
        <f t="shared" si="117"/>
        <v>0</v>
      </c>
      <c r="AL170" s="53"/>
      <c r="AM170" s="53"/>
      <c r="AN170" s="53"/>
      <c r="AO170" s="54">
        <f t="shared" si="118"/>
        <v>0</v>
      </c>
      <c r="AP170" s="122">
        <f t="shared" si="119"/>
        <v>0</v>
      </c>
      <c r="AQ170" s="123">
        <f t="shared" si="120"/>
        <v>0</v>
      </c>
      <c r="AR170" s="123">
        <f t="shared" si="121"/>
        <v>0</v>
      </c>
      <c r="AS170" s="119"/>
      <c r="AT170" s="119"/>
      <c r="AU170" s="124"/>
      <c r="AV170" s="125">
        <f t="shared" si="122"/>
        <v>0</v>
      </c>
      <c r="AW170" s="119">
        <f t="shared" si="123"/>
        <v>0</v>
      </c>
      <c r="AX170" s="119"/>
      <c r="AY170" s="119"/>
      <c r="AZ170" s="122"/>
      <c r="BA170" s="126">
        <f t="shared" si="124"/>
        <v>0</v>
      </c>
      <c r="BB170" s="119">
        <f t="shared" si="125"/>
        <v>0</v>
      </c>
      <c r="BC170" s="119"/>
      <c r="BD170" s="120"/>
      <c r="BE170" s="127"/>
      <c r="BF170" s="126">
        <f t="shared" si="126"/>
        <v>0</v>
      </c>
      <c r="BG170" s="119">
        <f t="shared" si="127"/>
        <v>0</v>
      </c>
      <c r="BH170" s="120"/>
      <c r="BI170" s="120"/>
      <c r="BJ170" s="127"/>
      <c r="BK170" s="126">
        <f t="shared" si="128"/>
        <v>0</v>
      </c>
      <c r="BL170" s="119">
        <f t="shared" si="129"/>
        <v>0</v>
      </c>
      <c r="BM170" s="123">
        <f t="shared" si="130"/>
        <v>0</v>
      </c>
      <c r="BN170" s="123">
        <f t="shared" si="131"/>
        <v>0</v>
      </c>
      <c r="BO170" s="126">
        <f t="shared" si="132"/>
        <v>0</v>
      </c>
      <c r="BP170" s="128">
        <f t="shared" si="133"/>
        <v>0</v>
      </c>
      <c r="BQ170" s="22"/>
      <c r="BR170" s="129"/>
      <c r="BS170" s="130"/>
      <c r="BT170" s="257" t="str">
        <f t="shared" si="134"/>
        <v/>
      </c>
      <c r="BU170" s="257" t="str">
        <f t="shared" si="135"/>
        <v/>
      </c>
      <c r="BV170" s="257" t="str">
        <f t="shared" si="136"/>
        <v/>
      </c>
      <c r="BW170" s="257" t="str">
        <f t="shared" si="137"/>
        <v/>
      </c>
      <c r="BX170" s="258">
        <f t="shared" si="139"/>
        <v>0</v>
      </c>
      <c r="BY170" s="129"/>
      <c r="BZ170" s="130"/>
      <c r="CA170" s="329" t="str">
        <f t="shared" si="105"/>
        <v/>
      </c>
      <c r="CB170" s="329" t="str">
        <f t="shared" si="106"/>
        <v/>
      </c>
      <c r="CC170" s="329" t="str">
        <f t="shared" si="107"/>
        <v/>
      </c>
      <c r="CD170" s="329" t="str">
        <f t="shared" si="108"/>
        <v/>
      </c>
      <c r="CE170" s="258">
        <f t="shared" si="104"/>
        <v>0</v>
      </c>
      <c r="CF170" s="259">
        <f t="shared" si="138"/>
        <v>0</v>
      </c>
      <c r="CG170" s="132"/>
      <c r="CH170" s="132"/>
      <c r="CI170" s="132"/>
    </row>
    <row r="171" spans="1:87" s="24" customFormat="1" ht="12.75" hidden="1" customHeight="1" outlineLevel="1" x14ac:dyDescent="0.2">
      <c r="A171" s="108" t="s">
        <v>140</v>
      </c>
      <c r="B171" s="24" t="s">
        <v>145</v>
      </c>
      <c r="C171" s="24">
        <v>163</v>
      </c>
      <c r="D171" s="137"/>
      <c r="E171" s="138"/>
      <c r="F171" s="56"/>
      <c r="G171" s="135"/>
      <c r="H171" s="136"/>
      <c r="I171" s="139"/>
      <c r="J171" s="57"/>
      <c r="K171" s="134"/>
      <c r="L171" s="134"/>
      <c r="M171" s="134"/>
      <c r="N171" s="134"/>
      <c r="O171" s="114">
        <f t="shared" si="109"/>
        <v>0</v>
      </c>
      <c r="P171" s="113"/>
      <c r="Q171" s="113"/>
      <c r="R171" s="113"/>
      <c r="S171" s="113"/>
      <c r="T171" s="114">
        <f t="shared" si="110"/>
        <v>0</v>
      </c>
      <c r="U171" s="113">
        <f t="shared" si="111"/>
        <v>0</v>
      </c>
      <c r="V171" s="136"/>
      <c r="W171" s="116"/>
      <c r="X171" s="116"/>
      <c r="Y171" s="116"/>
      <c r="Z171" s="117">
        <f t="shared" si="112"/>
        <v>0</v>
      </c>
      <c r="AA171" s="118">
        <f t="shared" si="113"/>
        <v>0</v>
      </c>
      <c r="AB171" s="118"/>
      <c r="AC171" s="118"/>
      <c r="AD171" s="118"/>
      <c r="AE171" s="117">
        <f t="shared" si="114"/>
        <v>0</v>
      </c>
      <c r="AF171" s="118">
        <f t="shared" si="115"/>
        <v>0</v>
      </c>
      <c r="AG171" s="120"/>
      <c r="AH171" s="120"/>
      <c r="AI171" s="121"/>
      <c r="AJ171" s="117">
        <f t="shared" si="116"/>
        <v>0</v>
      </c>
      <c r="AK171" s="119">
        <f t="shared" si="117"/>
        <v>0</v>
      </c>
      <c r="AL171" s="53"/>
      <c r="AM171" s="53"/>
      <c r="AN171" s="53"/>
      <c r="AO171" s="54">
        <f t="shared" si="118"/>
        <v>0</v>
      </c>
      <c r="AP171" s="122">
        <f t="shared" si="119"/>
        <v>0</v>
      </c>
      <c r="AQ171" s="123">
        <f t="shared" si="120"/>
        <v>0</v>
      </c>
      <c r="AR171" s="123">
        <f t="shared" si="121"/>
        <v>0</v>
      </c>
      <c r="AS171" s="119"/>
      <c r="AT171" s="119"/>
      <c r="AU171" s="124"/>
      <c r="AV171" s="125">
        <f t="shared" si="122"/>
        <v>0</v>
      </c>
      <c r="AW171" s="119">
        <f t="shared" si="123"/>
        <v>0</v>
      </c>
      <c r="AX171" s="119"/>
      <c r="AY171" s="119"/>
      <c r="AZ171" s="122"/>
      <c r="BA171" s="126">
        <f t="shared" si="124"/>
        <v>0</v>
      </c>
      <c r="BB171" s="119">
        <f t="shared" si="125"/>
        <v>0</v>
      </c>
      <c r="BC171" s="119"/>
      <c r="BD171" s="120"/>
      <c r="BE171" s="127"/>
      <c r="BF171" s="126">
        <f t="shared" si="126"/>
        <v>0</v>
      </c>
      <c r="BG171" s="119">
        <f t="shared" si="127"/>
        <v>0</v>
      </c>
      <c r="BH171" s="120"/>
      <c r="BI171" s="120"/>
      <c r="BJ171" s="127"/>
      <c r="BK171" s="126">
        <f t="shared" si="128"/>
        <v>0</v>
      </c>
      <c r="BL171" s="119">
        <f t="shared" si="129"/>
        <v>0</v>
      </c>
      <c r="BM171" s="123">
        <f t="shared" si="130"/>
        <v>0</v>
      </c>
      <c r="BN171" s="123">
        <f t="shared" si="131"/>
        <v>0</v>
      </c>
      <c r="BO171" s="126">
        <f t="shared" si="132"/>
        <v>0</v>
      </c>
      <c r="BP171" s="128">
        <f t="shared" si="133"/>
        <v>0</v>
      </c>
      <c r="BQ171" s="22"/>
      <c r="BR171" s="129"/>
      <c r="BS171" s="130"/>
      <c r="BT171" s="257" t="str">
        <f t="shared" si="134"/>
        <v/>
      </c>
      <c r="BU171" s="257" t="str">
        <f t="shared" si="135"/>
        <v/>
      </c>
      <c r="BV171" s="257" t="str">
        <f t="shared" si="136"/>
        <v/>
      </c>
      <c r="BW171" s="257" t="str">
        <f t="shared" si="137"/>
        <v/>
      </c>
      <c r="BX171" s="258">
        <f t="shared" si="139"/>
        <v>0</v>
      </c>
      <c r="BY171" s="129"/>
      <c r="BZ171" s="130"/>
      <c r="CA171" s="329" t="str">
        <f t="shared" si="105"/>
        <v/>
      </c>
      <c r="CB171" s="329" t="str">
        <f t="shared" si="106"/>
        <v/>
      </c>
      <c r="CC171" s="329" t="str">
        <f t="shared" si="107"/>
        <v/>
      </c>
      <c r="CD171" s="329" t="str">
        <f t="shared" si="108"/>
        <v/>
      </c>
      <c r="CE171" s="258">
        <f t="shared" si="104"/>
        <v>0</v>
      </c>
      <c r="CF171" s="259">
        <f t="shared" si="138"/>
        <v>0</v>
      </c>
      <c r="CG171" s="132"/>
      <c r="CH171" s="132"/>
      <c r="CI171" s="132"/>
    </row>
    <row r="172" spans="1:87" s="24" customFormat="1" ht="12.75" hidden="1" customHeight="1" outlineLevel="1" x14ac:dyDescent="0.2">
      <c r="A172" s="108" t="s">
        <v>140</v>
      </c>
      <c r="B172" s="24" t="s">
        <v>145</v>
      </c>
      <c r="C172" s="24">
        <v>164</v>
      </c>
      <c r="D172" s="137"/>
      <c r="E172" s="138"/>
      <c r="F172" s="56"/>
      <c r="G172" s="135"/>
      <c r="H172" s="136"/>
      <c r="I172" s="139"/>
      <c r="J172" s="57"/>
      <c r="K172" s="134"/>
      <c r="L172" s="134"/>
      <c r="M172" s="134"/>
      <c r="N172" s="134"/>
      <c r="O172" s="114">
        <f t="shared" si="109"/>
        <v>0</v>
      </c>
      <c r="P172" s="113"/>
      <c r="Q172" s="113"/>
      <c r="R172" s="113"/>
      <c r="S172" s="113"/>
      <c r="T172" s="114">
        <f t="shared" si="110"/>
        <v>0</v>
      </c>
      <c r="U172" s="113">
        <f t="shared" si="111"/>
        <v>0</v>
      </c>
      <c r="V172" s="136"/>
      <c r="W172" s="116"/>
      <c r="X172" s="116"/>
      <c r="Y172" s="116"/>
      <c r="Z172" s="117">
        <f t="shared" si="112"/>
        <v>0</v>
      </c>
      <c r="AA172" s="118">
        <f t="shared" si="113"/>
        <v>0</v>
      </c>
      <c r="AB172" s="118"/>
      <c r="AC172" s="118"/>
      <c r="AD172" s="118"/>
      <c r="AE172" s="117">
        <f t="shared" si="114"/>
        <v>0</v>
      </c>
      <c r="AF172" s="118">
        <f t="shared" si="115"/>
        <v>0</v>
      </c>
      <c r="AG172" s="120"/>
      <c r="AH172" s="120"/>
      <c r="AI172" s="121"/>
      <c r="AJ172" s="117">
        <f t="shared" si="116"/>
        <v>0</v>
      </c>
      <c r="AK172" s="119">
        <f t="shared" si="117"/>
        <v>0</v>
      </c>
      <c r="AL172" s="53"/>
      <c r="AM172" s="53"/>
      <c r="AN172" s="53"/>
      <c r="AO172" s="54">
        <f t="shared" si="118"/>
        <v>0</v>
      </c>
      <c r="AP172" s="122">
        <f t="shared" si="119"/>
        <v>0</v>
      </c>
      <c r="AQ172" s="123">
        <f t="shared" si="120"/>
        <v>0</v>
      </c>
      <c r="AR172" s="123">
        <f t="shared" si="121"/>
        <v>0</v>
      </c>
      <c r="AS172" s="119"/>
      <c r="AT172" s="119"/>
      <c r="AU172" s="124"/>
      <c r="AV172" s="125">
        <f t="shared" si="122"/>
        <v>0</v>
      </c>
      <c r="AW172" s="119">
        <f t="shared" si="123"/>
        <v>0</v>
      </c>
      <c r="AX172" s="119"/>
      <c r="AY172" s="119"/>
      <c r="AZ172" s="122"/>
      <c r="BA172" s="126">
        <f t="shared" si="124"/>
        <v>0</v>
      </c>
      <c r="BB172" s="119">
        <f t="shared" si="125"/>
        <v>0</v>
      </c>
      <c r="BC172" s="119"/>
      <c r="BD172" s="120"/>
      <c r="BE172" s="127"/>
      <c r="BF172" s="126">
        <f t="shared" si="126"/>
        <v>0</v>
      </c>
      <c r="BG172" s="119">
        <f t="shared" si="127"/>
        <v>0</v>
      </c>
      <c r="BH172" s="120"/>
      <c r="BI172" s="120"/>
      <c r="BJ172" s="127"/>
      <c r="BK172" s="126">
        <f t="shared" si="128"/>
        <v>0</v>
      </c>
      <c r="BL172" s="119">
        <f t="shared" si="129"/>
        <v>0</v>
      </c>
      <c r="BM172" s="123">
        <f t="shared" si="130"/>
        <v>0</v>
      </c>
      <c r="BN172" s="123">
        <f t="shared" si="131"/>
        <v>0</v>
      </c>
      <c r="BO172" s="126">
        <f t="shared" si="132"/>
        <v>0</v>
      </c>
      <c r="BP172" s="128">
        <f t="shared" si="133"/>
        <v>0</v>
      </c>
      <c r="BQ172" s="22"/>
      <c r="BR172" s="129"/>
      <c r="BS172" s="130"/>
      <c r="BT172" s="257" t="str">
        <f t="shared" si="134"/>
        <v/>
      </c>
      <c r="BU172" s="257" t="str">
        <f t="shared" si="135"/>
        <v/>
      </c>
      <c r="BV172" s="257" t="str">
        <f t="shared" si="136"/>
        <v/>
      </c>
      <c r="BW172" s="257" t="str">
        <f t="shared" si="137"/>
        <v/>
      </c>
      <c r="BX172" s="258">
        <f t="shared" si="139"/>
        <v>0</v>
      </c>
      <c r="BY172" s="129"/>
      <c r="BZ172" s="130"/>
      <c r="CA172" s="329" t="str">
        <f t="shared" si="105"/>
        <v/>
      </c>
      <c r="CB172" s="329" t="str">
        <f t="shared" si="106"/>
        <v/>
      </c>
      <c r="CC172" s="329" t="str">
        <f t="shared" si="107"/>
        <v/>
      </c>
      <c r="CD172" s="329" t="str">
        <f t="shared" si="108"/>
        <v/>
      </c>
      <c r="CE172" s="258">
        <f t="shared" si="104"/>
        <v>0</v>
      </c>
      <c r="CF172" s="259">
        <f t="shared" si="138"/>
        <v>0</v>
      </c>
      <c r="CG172" s="132"/>
      <c r="CH172" s="132"/>
      <c r="CI172" s="132"/>
    </row>
    <row r="173" spans="1:87" s="24" customFormat="1" ht="12.75" hidden="1" customHeight="1" outlineLevel="1" x14ac:dyDescent="0.2">
      <c r="A173" s="108" t="s">
        <v>140</v>
      </c>
      <c r="B173" s="24" t="s">
        <v>145</v>
      </c>
      <c r="C173" s="24">
        <v>165</v>
      </c>
      <c r="D173" s="137"/>
      <c r="E173" s="138"/>
      <c r="F173" s="56"/>
      <c r="G173" s="135"/>
      <c r="H173" s="136"/>
      <c r="I173" s="139"/>
      <c r="J173" s="57"/>
      <c r="K173" s="134"/>
      <c r="L173" s="134"/>
      <c r="M173" s="134"/>
      <c r="N173" s="134"/>
      <c r="O173" s="114">
        <f t="shared" si="109"/>
        <v>0</v>
      </c>
      <c r="P173" s="113"/>
      <c r="Q173" s="113"/>
      <c r="R173" s="113"/>
      <c r="S173" s="113"/>
      <c r="T173" s="114">
        <f t="shared" si="110"/>
        <v>0</v>
      </c>
      <c r="U173" s="113">
        <f t="shared" si="111"/>
        <v>0</v>
      </c>
      <c r="V173" s="136"/>
      <c r="W173" s="116"/>
      <c r="X173" s="116"/>
      <c r="Y173" s="116"/>
      <c r="Z173" s="117">
        <f t="shared" si="112"/>
        <v>0</v>
      </c>
      <c r="AA173" s="118">
        <f t="shared" si="113"/>
        <v>0</v>
      </c>
      <c r="AB173" s="118"/>
      <c r="AC173" s="118"/>
      <c r="AD173" s="118"/>
      <c r="AE173" s="117">
        <f t="shared" si="114"/>
        <v>0</v>
      </c>
      <c r="AF173" s="118">
        <f t="shared" si="115"/>
        <v>0</v>
      </c>
      <c r="AG173" s="120"/>
      <c r="AH173" s="120"/>
      <c r="AI173" s="121"/>
      <c r="AJ173" s="117">
        <f t="shared" si="116"/>
        <v>0</v>
      </c>
      <c r="AK173" s="119">
        <f t="shared" si="117"/>
        <v>0</v>
      </c>
      <c r="AL173" s="53"/>
      <c r="AM173" s="53"/>
      <c r="AN173" s="53"/>
      <c r="AO173" s="54">
        <f t="shared" si="118"/>
        <v>0</v>
      </c>
      <c r="AP173" s="122">
        <f t="shared" si="119"/>
        <v>0</v>
      </c>
      <c r="AQ173" s="123">
        <f t="shared" si="120"/>
        <v>0</v>
      </c>
      <c r="AR173" s="123">
        <f t="shared" si="121"/>
        <v>0</v>
      </c>
      <c r="AS173" s="119"/>
      <c r="AT173" s="119"/>
      <c r="AU173" s="124"/>
      <c r="AV173" s="125">
        <f t="shared" si="122"/>
        <v>0</v>
      </c>
      <c r="AW173" s="119">
        <f t="shared" si="123"/>
        <v>0</v>
      </c>
      <c r="AX173" s="119"/>
      <c r="AY173" s="119"/>
      <c r="AZ173" s="122"/>
      <c r="BA173" s="126">
        <f t="shared" si="124"/>
        <v>0</v>
      </c>
      <c r="BB173" s="119">
        <f t="shared" si="125"/>
        <v>0</v>
      </c>
      <c r="BC173" s="119"/>
      <c r="BD173" s="120"/>
      <c r="BE173" s="127"/>
      <c r="BF173" s="126">
        <f t="shared" si="126"/>
        <v>0</v>
      </c>
      <c r="BG173" s="119">
        <f t="shared" si="127"/>
        <v>0</v>
      </c>
      <c r="BH173" s="120"/>
      <c r="BI173" s="120"/>
      <c r="BJ173" s="127"/>
      <c r="BK173" s="126">
        <f t="shared" si="128"/>
        <v>0</v>
      </c>
      <c r="BL173" s="119">
        <f t="shared" si="129"/>
        <v>0</v>
      </c>
      <c r="BM173" s="123">
        <f t="shared" si="130"/>
        <v>0</v>
      </c>
      <c r="BN173" s="123">
        <f t="shared" si="131"/>
        <v>0</v>
      </c>
      <c r="BO173" s="126">
        <f t="shared" si="132"/>
        <v>0</v>
      </c>
      <c r="BP173" s="128">
        <f t="shared" si="133"/>
        <v>0</v>
      </c>
      <c r="BQ173" s="22"/>
      <c r="BR173" s="129"/>
      <c r="BS173" s="130"/>
      <c r="BT173" s="257" t="str">
        <f t="shared" si="134"/>
        <v/>
      </c>
      <c r="BU173" s="257" t="str">
        <f t="shared" si="135"/>
        <v/>
      </c>
      <c r="BV173" s="257" t="str">
        <f t="shared" si="136"/>
        <v/>
      </c>
      <c r="BW173" s="257" t="str">
        <f t="shared" si="137"/>
        <v/>
      </c>
      <c r="BX173" s="258">
        <f t="shared" si="139"/>
        <v>0</v>
      </c>
      <c r="BY173" s="129"/>
      <c r="BZ173" s="130"/>
      <c r="CA173" s="329" t="str">
        <f t="shared" si="105"/>
        <v/>
      </c>
      <c r="CB173" s="329" t="str">
        <f t="shared" si="106"/>
        <v/>
      </c>
      <c r="CC173" s="329" t="str">
        <f t="shared" si="107"/>
        <v/>
      </c>
      <c r="CD173" s="329" t="str">
        <f t="shared" si="108"/>
        <v/>
      </c>
      <c r="CE173" s="258">
        <f t="shared" si="104"/>
        <v>0</v>
      </c>
      <c r="CF173" s="259">
        <f t="shared" si="138"/>
        <v>0</v>
      </c>
      <c r="CG173" s="132"/>
      <c r="CH173" s="132"/>
      <c r="CI173" s="132"/>
    </row>
    <row r="174" spans="1:87" s="24" customFormat="1" ht="12.75" hidden="1" customHeight="1" outlineLevel="1" x14ac:dyDescent="0.2">
      <c r="A174" s="108" t="s">
        <v>140</v>
      </c>
      <c r="B174" s="24" t="s">
        <v>145</v>
      </c>
      <c r="C174" s="24">
        <v>166</v>
      </c>
      <c r="D174" s="137"/>
      <c r="E174" s="138"/>
      <c r="F174" s="56"/>
      <c r="G174" s="135"/>
      <c r="H174" s="136"/>
      <c r="I174" s="139"/>
      <c r="J174" s="57"/>
      <c r="K174" s="134"/>
      <c r="L174" s="134"/>
      <c r="M174" s="134"/>
      <c r="N174" s="134"/>
      <c r="O174" s="114">
        <f t="shared" si="109"/>
        <v>0</v>
      </c>
      <c r="P174" s="113"/>
      <c r="Q174" s="113"/>
      <c r="R174" s="113"/>
      <c r="S174" s="113"/>
      <c r="T174" s="114">
        <f t="shared" si="110"/>
        <v>0</v>
      </c>
      <c r="U174" s="113">
        <f t="shared" si="111"/>
        <v>0</v>
      </c>
      <c r="V174" s="136"/>
      <c r="W174" s="116"/>
      <c r="X174" s="116"/>
      <c r="Y174" s="116"/>
      <c r="Z174" s="117">
        <f t="shared" si="112"/>
        <v>0</v>
      </c>
      <c r="AA174" s="118">
        <f t="shared" si="113"/>
        <v>0</v>
      </c>
      <c r="AB174" s="118"/>
      <c r="AC174" s="118"/>
      <c r="AD174" s="118"/>
      <c r="AE174" s="117">
        <f t="shared" si="114"/>
        <v>0</v>
      </c>
      <c r="AF174" s="118">
        <f t="shared" si="115"/>
        <v>0</v>
      </c>
      <c r="AG174" s="120"/>
      <c r="AH174" s="120"/>
      <c r="AI174" s="121"/>
      <c r="AJ174" s="117">
        <f t="shared" si="116"/>
        <v>0</v>
      </c>
      <c r="AK174" s="119">
        <f t="shared" si="117"/>
        <v>0</v>
      </c>
      <c r="AL174" s="53"/>
      <c r="AM174" s="53"/>
      <c r="AN174" s="53"/>
      <c r="AO174" s="54">
        <f t="shared" si="118"/>
        <v>0</v>
      </c>
      <c r="AP174" s="122">
        <f t="shared" si="119"/>
        <v>0</v>
      </c>
      <c r="AQ174" s="123">
        <f t="shared" si="120"/>
        <v>0</v>
      </c>
      <c r="AR174" s="123">
        <f t="shared" si="121"/>
        <v>0</v>
      </c>
      <c r="AS174" s="119"/>
      <c r="AT174" s="119"/>
      <c r="AU174" s="124"/>
      <c r="AV174" s="125">
        <f t="shared" si="122"/>
        <v>0</v>
      </c>
      <c r="AW174" s="119">
        <f t="shared" si="123"/>
        <v>0</v>
      </c>
      <c r="AX174" s="119"/>
      <c r="AY174" s="119"/>
      <c r="AZ174" s="122"/>
      <c r="BA174" s="126">
        <f t="shared" si="124"/>
        <v>0</v>
      </c>
      <c r="BB174" s="119">
        <f t="shared" si="125"/>
        <v>0</v>
      </c>
      <c r="BC174" s="119"/>
      <c r="BD174" s="120"/>
      <c r="BE174" s="127"/>
      <c r="BF174" s="126">
        <f t="shared" si="126"/>
        <v>0</v>
      </c>
      <c r="BG174" s="119">
        <f t="shared" si="127"/>
        <v>0</v>
      </c>
      <c r="BH174" s="120"/>
      <c r="BI174" s="120"/>
      <c r="BJ174" s="127"/>
      <c r="BK174" s="126">
        <f t="shared" si="128"/>
        <v>0</v>
      </c>
      <c r="BL174" s="119">
        <f t="shared" si="129"/>
        <v>0</v>
      </c>
      <c r="BM174" s="123">
        <f t="shared" si="130"/>
        <v>0</v>
      </c>
      <c r="BN174" s="123">
        <f t="shared" si="131"/>
        <v>0</v>
      </c>
      <c r="BO174" s="126">
        <f t="shared" si="132"/>
        <v>0</v>
      </c>
      <c r="BP174" s="128">
        <f t="shared" si="133"/>
        <v>0</v>
      </c>
      <c r="BQ174" s="22"/>
      <c r="BR174" s="129"/>
      <c r="BS174" s="130"/>
      <c r="BT174" s="257" t="str">
        <f t="shared" si="134"/>
        <v/>
      </c>
      <c r="BU174" s="257" t="str">
        <f t="shared" si="135"/>
        <v/>
      </c>
      <c r="BV174" s="257" t="str">
        <f t="shared" si="136"/>
        <v/>
      </c>
      <c r="BW174" s="257" t="str">
        <f t="shared" si="137"/>
        <v/>
      </c>
      <c r="BX174" s="258">
        <f t="shared" si="139"/>
        <v>0</v>
      </c>
      <c r="BY174" s="129"/>
      <c r="BZ174" s="130"/>
      <c r="CA174" s="329" t="str">
        <f t="shared" si="105"/>
        <v/>
      </c>
      <c r="CB174" s="329" t="str">
        <f t="shared" si="106"/>
        <v/>
      </c>
      <c r="CC174" s="329" t="str">
        <f t="shared" si="107"/>
        <v/>
      </c>
      <c r="CD174" s="329" t="str">
        <f t="shared" si="108"/>
        <v/>
      </c>
      <c r="CE174" s="258">
        <f t="shared" si="104"/>
        <v>0</v>
      </c>
      <c r="CF174" s="259">
        <f t="shared" si="138"/>
        <v>0</v>
      </c>
      <c r="CG174" s="132"/>
      <c r="CH174" s="132"/>
      <c r="CI174" s="132"/>
    </row>
    <row r="175" spans="1:87" s="24" customFormat="1" ht="12.75" hidden="1" customHeight="1" outlineLevel="1" x14ac:dyDescent="0.2">
      <c r="A175" s="108" t="s">
        <v>140</v>
      </c>
      <c r="B175" s="24" t="s">
        <v>145</v>
      </c>
      <c r="C175" s="24">
        <v>167</v>
      </c>
      <c r="D175" s="137"/>
      <c r="E175" s="138"/>
      <c r="F175" s="56"/>
      <c r="G175" s="135"/>
      <c r="H175" s="136"/>
      <c r="I175" s="139"/>
      <c r="J175" s="57"/>
      <c r="K175" s="134"/>
      <c r="L175" s="134"/>
      <c r="M175" s="134"/>
      <c r="N175" s="134"/>
      <c r="O175" s="114">
        <f t="shared" si="109"/>
        <v>0</v>
      </c>
      <c r="P175" s="113"/>
      <c r="Q175" s="113"/>
      <c r="R175" s="113"/>
      <c r="S175" s="113"/>
      <c r="T175" s="114">
        <f t="shared" si="110"/>
        <v>0</v>
      </c>
      <c r="U175" s="113">
        <f t="shared" si="111"/>
        <v>0</v>
      </c>
      <c r="V175" s="136"/>
      <c r="W175" s="116"/>
      <c r="X175" s="116"/>
      <c r="Y175" s="116"/>
      <c r="Z175" s="117">
        <f t="shared" si="112"/>
        <v>0</v>
      </c>
      <c r="AA175" s="118">
        <f t="shared" si="113"/>
        <v>0</v>
      </c>
      <c r="AB175" s="118"/>
      <c r="AC175" s="118"/>
      <c r="AD175" s="118"/>
      <c r="AE175" s="117">
        <f t="shared" si="114"/>
        <v>0</v>
      </c>
      <c r="AF175" s="118">
        <f t="shared" si="115"/>
        <v>0</v>
      </c>
      <c r="AG175" s="120"/>
      <c r="AH175" s="120"/>
      <c r="AI175" s="121"/>
      <c r="AJ175" s="117">
        <f t="shared" si="116"/>
        <v>0</v>
      </c>
      <c r="AK175" s="119">
        <f t="shared" si="117"/>
        <v>0</v>
      </c>
      <c r="AL175" s="53"/>
      <c r="AM175" s="53"/>
      <c r="AN175" s="53"/>
      <c r="AO175" s="54">
        <f t="shared" si="118"/>
        <v>0</v>
      </c>
      <c r="AP175" s="122">
        <f t="shared" si="119"/>
        <v>0</v>
      </c>
      <c r="AQ175" s="123">
        <f t="shared" si="120"/>
        <v>0</v>
      </c>
      <c r="AR175" s="123">
        <f t="shared" si="121"/>
        <v>0</v>
      </c>
      <c r="AS175" s="119"/>
      <c r="AT175" s="119"/>
      <c r="AU175" s="124"/>
      <c r="AV175" s="125">
        <f t="shared" si="122"/>
        <v>0</v>
      </c>
      <c r="AW175" s="119">
        <f t="shared" si="123"/>
        <v>0</v>
      </c>
      <c r="AX175" s="119"/>
      <c r="AY175" s="119"/>
      <c r="AZ175" s="122"/>
      <c r="BA175" s="126">
        <f t="shared" si="124"/>
        <v>0</v>
      </c>
      <c r="BB175" s="119">
        <f t="shared" si="125"/>
        <v>0</v>
      </c>
      <c r="BC175" s="119"/>
      <c r="BD175" s="120"/>
      <c r="BE175" s="127"/>
      <c r="BF175" s="126">
        <f t="shared" si="126"/>
        <v>0</v>
      </c>
      <c r="BG175" s="119">
        <f t="shared" si="127"/>
        <v>0</v>
      </c>
      <c r="BH175" s="120"/>
      <c r="BI175" s="120"/>
      <c r="BJ175" s="127"/>
      <c r="BK175" s="126">
        <f t="shared" si="128"/>
        <v>0</v>
      </c>
      <c r="BL175" s="119">
        <f t="shared" si="129"/>
        <v>0</v>
      </c>
      <c r="BM175" s="123">
        <f t="shared" si="130"/>
        <v>0</v>
      </c>
      <c r="BN175" s="123">
        <f t="shared" si="131"/>
        <v>0</v>
      </c>
      <c r="BO175" s="126">
        <f t="shared" si="132"/>
        <v>0</v>
      </c>
      <c r="BP175" s="128">
        <f t="shared" si="133"/>
        <v>0</v>
      </c>
      <c r="BQ175" s="22"/>
      <c r="BR175" s="129"/>
      <c r="BS175" s="130"/>
      <c r="BT175" s="257" t="str">
        <f t="shared" si="134"/>
        <v/>
      </c>
      <c r="BU175" s="257" t="str">
        <f t="shared" si="135"/>
        <v/>
      </c>
      <c r="BV175" s="257" t="str">
        <f t="shared" si="136"/>
        <v/>
      </c>
      <c r="BW175" s="257" t="str">
        <f t="shared" si="137"/>
        <v/>
      </c>
      <c r="BX175" s="258">
        <f t="shared" si="139"/>
        <v>0</v>
      </c>
      <c r="BY175" s="129"/>
      <c r="BZ175" s="130"/>
      <c r="CA175" s="329" t="str">
        <f t="shared" si="105"/>
        <v/>
      </c>
      <c r="CB175" s="329" t="str">
        <f t="shared" si="106"/>
        <v/>
      </c>
      <c r="CC175" s="329" t="str">
        <f t="shared" si="107"/>
        <v/>
      </c>
      <c r="CD175" s="329" t="str">
        <f t="shared" si="108"/>
        <v/>
      </c>
      <c r="CE175" s="258">
        <f t="shared" si="104"/>
        <v>0</v>
      </c>
      <c r="CF175" s="259">
        <f t="shared" si="138"/>
        <v>0</v>
      </c>
      <c r="CG175" s="132"/>
      <c r="CH175" s="132"/>
      <c r="CI175" s="132"/>
    </row>
    <row r="176" spans="1:87" s="24" customFormat="1" ht="12.75" hidden="1" customHeight="1" outlineLevel="1" x14ac:dyDescent="0.2">
      <c r="A176" s="108" t="s">
        <v>140</v>
      </c>
      <c r="B176" s="24" t="s">
        <v>145</v>
      </c>
      <c r="C176" s="24">
        <v>168</v>
      </c>
      <c r="D176" s="137"/>
      <c r="E176" s="138"/>
      <c r="F176" s="56"/>
      <c r="G176" s="135"/>
      <c r="H176" s="136"/>
      <c r="I176" s="139"/>
      <c r="J176" s="57"/>
      <c r="K176" s="134"/>
      <c r="L176" s="134"/>
      <c r="M176" s="134"/>
      <c r="N176" s="134"/>
      <c r="O176" s="114">
        <f t="shared" si="109"/>
        <v>0</v>
      </c>
      <c r="P176" s="113"/>
      <c r="Q176" s="113"/>
      <c r="R176" s="113"/>
      <c r="S176" s="113"/>
      <c r="T176" s="114">
        <f t="shared" si="110"/>
        <v>0</v>
      </c>
      <c r="U176" s="113">
        <f t="shared" si="111"/>
        <v>0</v>
      </c>
      <c r="V176" s="136"/>
      <c r="W176" s="116"/>
      <c r="X176" s="116"/>
      <c r="Y176" s="116"/>
      <c r="Z176" s="117">
        <f t="shared" si="112"/>
        <v>0</v>
      </c>
      <c r="AA176" s="118">
        <f t="shared" si="113"/>
        <v>0</v>
      </c>
      <c r="AB176" s="118"/>
      <c r="AC176" s="118"/>
      <c r="AD176" s="118"/>
      <c r="AE176" s="117">
        <f t="shared" si="114"/>
        <v>0</v>
      </c>
      <c r="AF176" s="118">
        <f t="shared" si="115"/>
        <v>0</v>
      </c>
      <c r="AG176" s="120"/>
      <c r="AH176" s="120"/>
      <c r="AI176" s="121"/>
      <c r="AJ176" s="117">
        <f t="shared" si="116"/>
        <v>0</v>
      </c>
      <c r="AK176" s="119">
        <f t="shared" si="117"/>
        <v>0</v>
      </c>
      <c r="AL176" s="53"/>
      <c r="AM176" s="53"/>
      <c r="AN176" s="53"/>
      <c r="AO176" s="54">
        <f t="shared" si="118"/>
        <v>0</v>
      </c>
      <c r="AP176" s="122">
        <f t="shared" si="119"/>
        <v>0</v>
      </c>
      <c r="AQ176" s="123">
        <f t="shared" si="120"/>
        <v>0</v>
      </c>
      <c r="AR176" s="123">
        <f t="shared" si="121"/>
        <v>0</v>
      </c>
      <c r="AS176" s="119"/>
      <c r="AT176" s="119"/>
      <c r="AU176" s="124"/>
      <c r="AV176" s="125">
        <f t="shared" si="122"/>
        <v>0</v>
      </c>
      <c r="AW176" s="119">
        <f t="shared" si="123"/>
        <v>0</v>
      </c>
      <c r="AX176" s="119"/>
      <c r="AY176" s="119"/>
      <c r="AZ176" s="122"/>
      <c r="BA176" s="126">
        <f t="shared" si="124"/>
        <v>0</v>
      </c>
      <c r="BB176" s="119">
        <f t="shared" si="125"/>
        <v>0</v>
      </c>
      <c r="BC176" s="119"/>
      <c r="BD176" s="120"/>
      <c r="BE176" s="127"/>
      <c r="BF176" s="126">
        <f t="shared" si="126"/>
        <v>0</v>
      </c>
      <c r="BG176" s="119">
        <f t="shared" si="127"/>
        <v>0</v>
      </c>
      <c r="BH176" s="120"/>
      <c r="BI176" s="120"/>
      <c r="BJ176" s="127"/>
      <c r="BK176" s="126">
        <f t="shared" si="128"/>
        <v>0</v>
      </c>
      <c r="BL176" s="119">
        <f t="shared" si="129"/>
        <v>0</v>
      </c>
      <c r="BM176" s="123">
        <f t="shared" si="130"/>
        <v>0</v>
      </c>
      <c r="BN176" s="123">
        <f t="shared" si="131"/>
        <v>0</v>
      </c>
      <c r="BO176" s="126">
        <f t="shared" si="132"/>
        <v>0</v>
      </c>
      <c r="BP176" s="128">
        <f t="shared" si="133"/>
        <v>0</v>
      </c>
      <c r="BQ176" s="22"/>
      <c r="BR176" s="129"/>
      <c r="BS176" s="130"/>
      <c r="BT176" s="257" t="str">
        <f t="shared" si="134"/>
        <v/>
      </c>
      <c r="BU176" s="257" t="str">
        <f t="shared" si="135"/>
        <v/>
      </c>
      <c r="BV176" s="257" t="str">
        <f t="shared" si="136"/>
        <v/>
      </c>
      <c r="BW176" s="257" t="str">
        <f t="shared" si="137"/>
        <v/>
      </c>
      <c r="BX176" s="258">
        <f t="shared" si="139"/>
        <v>0</v>
      </c>
      <c r="BY176" s="129"/>
      <c r="BZ176" s="130"/>
      <c r="CA176" s="329" t="str">
        <f t="shared" si="105"/>
        <v/>
      </c>
      <c r="CB176" s="329" t="str">
        <f t="shared" si="106"/>
        <v/>
      </c>
      <c r="CC176" s="329" t="str">
        <f t="shared" si="107"/>
        <v/>
      </c>
      <c r="CD176" s="329" t="str">
        <f t="shared" si="108"/>
        <v/>
      </c>
      <c r="CE176" s="258">
        <f t="shared" si="104"/>
        <v>0</v>
      </c>
      <c r="CF176" s="259">
        <f t="shared" si="138"/>
        <v>0</v>
      </c>
      <c r="CG176" s="132"/>
      <c r="CH176" s="132"/>
      <c r="CI176" s="132"/>
    </row>
    <row r="177" spans="1:87" s="24" customFormat="1" ht="12.75" hidden="1" customHeight="1" outlineLevel="1" x14ac:dyDescent="0.2">
      <c r="A177" s="108" t="s">
        <v>140</v>
      </c>
      <c r="B177" s="24" t="s">
        <v>145</v>
      </c>
      <c r="C177" s="24">
        <v>169</v>
      </c>
      <c r="D177" s="137"/>
      <c r="E177" s="138"/>
      <c r="F177" s="56"/>
      <c r="G177" s="135"/>
      <c r="H177" s="136"/>
      <c r="I177" s="139"/>
      <c r="J177" s="57"/>
      <c r="K177" s="134"/>
      <c r="L177" s="134"/>
      <c r="M177" s="134"/>
      <c r="N177" s="134"/>
      <c r="O177" s="114">
        <f t="shared" si="109"/>
        <v>0</v>
      </c>
      <c r="P177" s="113"/>
      <c r="Q177" s="113"/>
      <c r="R177" s="113"/>
      <c r="S177" s="113"/>
      <c r="T177" s="114">
        <f t="shared" si="110"/>
        <v>0</v>
      </c>
      <c r="U177" s="113">
        <f t="shared" si="111"/>
        <v>0</v>
      </c>
      <c r="V177" s="136"/>
      <c r="W177" s="116"/>
      <c r="X177" s="116"/>
      <c r="Y177" s="116"/>
      <c r="Z177" s="117">
        <f t="shared" si="112"/>
        <v>0</v>
      </c>
      <c r="AA177" s="118">
        <f t="shared" si="113"/>
        <v>0</v>
      </c>
      <c r="AB177" s="118"/>
      <c r="AC177" s="118"/>
      <c r="AD177" s="118"/>
      <c r="AE177" s="117">
        <f t="shared" si="114"/>
        <v>0</v>
      </c>
      <c r="AF177" s="118">
        <f t="shared" si="115"/>
        <v>0</v>
      </c>
      <c r="AG177" s="120"/>
      <c r="AH177" s="120"/>
      <c r="AI177" s="121"/>
      <c r="AJ177" s="117">
        <f t="shared" si="116"/>
        <v>0</v>
      </c>
      <c r="AK177" s="119">
        <f t="shared" si="117"/>
        <v>0</v>
      </c>
      <c r="AL177" s="53"/>
      <c r="AM177" s="53"/>
      <c r="AN177" s="53"/>
      <c r="AO177" s="54">
        <f t="shared" si="118"/>
        <v>0</v>
      </c>
      <c r="AP177" s="122">
        <f t="shared" si="119"/>
        <v>0</v>
      </c>
      <c r="AQ177" s="123">
        <f t="shared" si="120"/>
        <v>0</v>
      </c>
      <c r="AR177" s="123">
        <f t="shared" si="121"/>
        <v>0</v>
      </c>
      <c r="AS177" s="119"/>
      <c r="AT177" s="119"/>
      <c r="AU177" s="124"/>
      <c r="AV177" s="125">
        <f t="shared" si="122"/>
        <v>0</v>
      </c>
      <c r="AW177" s="119">
        <f t="shared" si="123"/>
        <v>0</v>
      </c>
      <c r="AX177" s="119"/>
      <c r="AY177" s="119"/>
      <c r="AZ177" s="122"/>
      <c r="BA177" s="126">
        <f t="shared" si="124"/>
        <v>0</v>
      </c>
      <c r="BB177" s="119">
        <f t="shared" si="125"/>
        <v>0</v>
      </c>
      <c r="BC177" s="119"/>
      <c r="BD177" s="120"/>
      <c r="BE177" s="127"/>
      <c r="BF177" s="126">
        <f t="shared" si="126"/>
        <v>0</v>
      </c>
      <c r="BG177" s="119">
        <f t="shared" si="127"/>
        <v>0</v>
      </c>
      <c r="BH177" s="120"/>
      <c r="BI177" s="120"/>
      <c r="BJ177" s="127"/>
      <c r="BK177" s="126">
        <f t="shared" si="128"/>
        <v>0</v>
      </c>
      <c r="BL177" s="119">
        <f t="shared" si="129"/>
        <v>0</v>
      </c>
      <c r="BM177" s="123">
        <f t="shared" si="130"/>
        <v>0</v>
      </c>
      <c r="BN177" s="123">
        <f t="shared" si="131"/>
        <v>0</v>
      </c>
      <c r="BO177" s="126">
        <f t="shared" si="132"/>
        <v>0</v>
      </c>
      <c r="BP177" s="128">
        <f t="shared" si="133"/>
        <v>0</v>
      </c>
      <c r="BQ177" s="22"/>
      <c r="BR177" s="129"/>
      <c r="BS177" s="130"/>
      <c r="BT177" s="257" t="str">
        <f t="shared" si="134"/>
        <v/>
      </c>
      <c r="BU177" s="257" t="str">
        <f t="shared" si="135"/>
        <v/>
      </c>
      <c r="BV177" s="257" t="str">
        <f t="shared" si="136"/>
        <v/>
      </c>
      <c r="BW177" s="257" t="str">
        <f t="shared" si="137"/>
        <v/>
      </c>
      <c r="BX177" s="258">
        <f t="shared" si="139"/>
        <v>0</v>
      </c>
      <c r="BY177" s="129"/>
      <c r="BZ177" s="130"/>
      <c r="CA177" s="329" t="str">
        <f t="shared" si="105"/>
        <v/>
      </c>
      <c r="CB177" s="329" t="str">
        <f t="shared" si="106"/>
        <v/>
      </c>
      <c r="CC177" s="329" t="str">
        <f t="shared" si="107"/>
        <v/>
      </c>
      <c r="CD177" s="329" t="str">
        <f t="shared" si="108"/>
        <v/>
      </c>
      <c r="CE177" s="258">
        <f t="shared" ref="CE177:CE240" si="140">SUM(CA177:CD177)</f>
        <v>0</v>
      </c>
      <c r="CF177" s="259">
        <f t="shared" si="138"/>
        <v>0</v>
      </c>
      <c r="CG177" s="132"/>
      <c r="CH177" s="132"/>
      <c r="CI177" s="132"/>
    </row>
    <row r="178" spans="1:87" s="24" customFormat="1" ht="12.75" hidden="1" customHeight="1" outlineLevel="1" x14ac:dyDescent="0.2">
      <c r="A178" s="108" t="s">
        <v>140</v>
      </c>
      <c r="B178" s="24" t="s">
        <v>145</v>
      </c>
      <c r="C178" s="24">
        <v>170</v>
      </c>
      <c r="D178" s="137"/>
      <c r="E178" s="138"/>
      <c r="F178" s="56"/>
      <c r="G178" s="135"/>
      <c r="H178" s="136"/>
      <c r="I178" s="139"/>
      <c r="J178" s="57"/>
      <c r="K178" s="134"/>
      <c r="L178" s="134"/>
      <c r="M178" s="134"/>
      <c r="N178" s="134"/>
      <c r="O178" s="114">
        <f t="shared" si="109"/>
        <v>0</v>
      </c>
      <c r="P178" s="113"/>
      <c r="Q178" s="113"/>
      <c r="R178" s="113"/>
      <c r="S178" s="113"/>
      <c r="T178" s="114">
        <f t="shared" si="110"/>
        <v>0</v>
      </c>
      <c r="U178" s="113">
        <f t="shared" si="111"/>
        <v>0</v>
      </c>
      <c r="V178" s="136"/>
      <c r="W178" s="116"/>
      <c r="X178" s="116"/>
      <c r="Y178" s="116"/>
      <c r="Z178" s="117">
        <f t="shared" si="112"/>
        <v>0</v>
      </c>
      <c r="AA178" s="118">
        <f t="shared" si="113"/>
        <v>0</v>
      </c>
      <c r="AB178" s="118"/>
      <c r="AC178" s="118"/>
      <c r="AD178" s="118"/>
      <c r="AE178" s="117">
        <f t="shared" si="114"/>
        <v>0</v>
      </c>
      <c r="AF178" s="118">
        <f t="shared" si="115"/>
        <v>0</v>
      </c>
      <c r="AG178" s="120"/>
      <c r="AH178" s="120"/>
      <c r="AI178" s="121"/>
      <c r="AJ178" s="117">
        <f t="shared" si="116"/>
        <v>0</v>
      </c>
      <c r="AK178" s="119">
        <f t="shared" si="117"/>
        <v>0</v>
      </c>
      <c r="AL178" s="53"/>
      <c r="AM178" s="53"/>
      <c r="AN178" s="53"/>
      <c r="AO178" s="54">
        <f t="shared" si="118"/>
        <v>0</v>
      </c>
      <c r="AP178" s="122">
        <f t="shared" si="119"/>
        <v>0</v>
      </c>
      <c r="AQ178" s="123">
        <f t="shared" si="120"/>
        <v>0</v>
      </c>
      <c r="AR178" s="123">
        <f t="shared" si="121"/>
        <v>0</v>
      </c>
      <c r="AS178" s="119"/>
      <c r="AT178" s="119"/>
      <c r="AU178" s="124"/>
      <c r="AV178" s="125">
        <f t="shared" si="122"/>
        <v>0</v>
      </c>
      <c r="AW178" s="119">
        <f t="shared" si="123"/>
        <v>0</v>
      </c>
      <c r="AX178" s="119"/>
      <c r="AY178" s="119"/>
      <c r="AZ178" s="122"/>
      <c r="BA178" s="126">
        <f t="shared" si="124"/>
        <v>0</v>
      </c>
      <c r="BB178" s="119">
        <f t="shared" si="125"/>
        <v>0</v>
      </c>
      <c r="BC178" s="119"/>
      <c r="BD178" s="120"/>
      <c r="BE178" s="127"/>
      <c r="BF178" s="126">
        <f t="shared" si="126"/>
        <v>0</v>
      </c>
      <c r="BG178" s="119">
        <f t="shared" si="127"/>
        <v>0</v>
      </c>
      <c r="BH178" s="120"/>
      <c r="BI178" s="120"/>
      <c r="BJ178" s="127"/>
      <c r="BK178" s="126">
        <f t="shared" si="128"/>
        <v>0</v>
      </c>
      <c r="BL178" s="119">
        <f t="shared" si="129"/>
        <v>0</v>
      </c>
      <c r="BM178" s="123">
        <f t="shared" si="130"/>
        <v>0</v>
      </c>
      <c r="BN178" s="123">
        <f t="shared" si="131"/>
        <v>0</v>
      </c>
      <c r="BO178" s="126">
        <f t="shared" si="132"/>
        <v>0</v>
      </c>
      <c r="BP178" s="128">
        <f t="shared" si="133"/>
        <v>0</v>
      </c>
      <c r="BQ178" s="22"/>
      <c r="BR178" s="129"/>
      <c r="BS178" s="130"/>
      <c r="BT178" s="257" t="str">
        <f t="shared" si="134"/>
        <v/>
      </c>
      <c r="BU178" s="257" t="str">
        <f t="shared" si="135"/>
        <v/>
      </c>
      <c r="BV178" s="257" t="str">
        <f t="shared" si="136"/>
        <v/>
      </c>
      <c r="BW178" s="257" t="str">
        <f t="shared" si="137"/>
        <v/>
      </c>
      <c r="BX178" s="258">
        <f t="shared" si="139"/>
        <v>0</v>
      </c>
      <c r="BY178" s="129"/>
      <c r="BZ178" s="130"/>
      <c r="CA178" s="329" t="str">
        <f t="shared" si="105"/>
        <v/>
      </c>
      <c r="CB178" s="329" t="str">
        <f t="shared" si="106"/>
        <v/>
      </c>
      <c r="CC178" s="329" t="str">
        <f t="shared" si="107"/>
        <v/>
      </c>
      <c r="CD178" s="329" t="str">
        <f t="shared" si="108"/>
        <v/>
      </c>
      <c r="CE178" s="258">
        <f t="shared" si="140"/>
        <v>0</v>
      </c>
      <c r="CF178" s="259">
        <f t="shared" si="138"/>
        <v>0</v>
      </c>
      <c r="CG178" s="132"/>
      <c r="CH178" s="132"/>
      <c r="CI178" s="132"/>
    </row>
    <row r="179" spans="1:87" s="24" customFormat="1" ht="12.75" hidden="1" customHeight="1" outlineLevel="1" x14ac:dyDescent="0.2">
      <c r="A179" s="108" t="s">
        <v>140</v>
      </c>
      <c r="B179" s="24" t="s">
        <v>145</v>
      </c>
      <c r="C179" s="24">
        <v>171</v>
      </c>
      <c r="D179" s="137"/>
      <c r="E179" s="138"/>
      <c r="F179" s="56"/>
      <c r="G179" s="135"/>
      <c r="H179" s="136"/>
      <c r="I179" s="139"/>
      <c r="J179" s="57"/>
      <c r="K179" s="134"/>
      <c r="L179" s="134"/>
      <c r="M179" s="134"/>
      <c r="N179" s="134"/>
      <c r="O179" s="114">
        <f t="shared" si="109"/>
        <v>0</v>
      </c>
      <c r="P179" s="113"/>
      <c r="Q179" s="113"/>
      <c r="R179" s="113"/>
      <c r="S179" s="113"/>
      <c r="T179" s="114">
        <f t="shared" si="110"/>
        <v>0</v>
      </c>
      <c r="U179" s="113">
        <f t="shared" si="111"/>
        <v>0</v>
      </c>
      <c r="V179" s="136"/>
      <c r="W179" s="116"/>
      <c r="X179" s="116"/>
      <c r="Y179" s="116"/>
      <c r="Z179" s="117">
        <f t="shared" si="112"/>
        <v>0</v>
      </c>
      <c r="AA179" s="118">
        <f t="shared" si="113"/>
        <v>0</v>
      </c>
      <c r="AB179" s="118"/>
      <c r="AC179" s="118"/>
      <c r="AD179" s="118"/>
      <c r="AE179" s="117">
        <f t="shared" si="114"/>
        <v>0</v>
      </c>
      <c r="AF179" s="118">
        <f t="shared" si="115"/>
        <v>0</v>
      </c>
      <c r="AG179" s="120"/>
      <c r="AH179" s="120"/>
      <c r="AI179" s="121"/>
      <c r="AJ179" s="117">
        <f t="shared" si="116"/>
        <v>0</v>
      </c>
      <c r="AK179" s="119">
        <f t="shared" si="117"/>
        <v>0</v>
      </c>
      <c r="AL179" s="53"/>
      <c r="AM179" s="53"/>
      <c r="AN179" s="53"/>
      <c r="AO179" s="54">
        <f t="shared" si="118"/>
        <v>0</v>
      </c>
      <c r="AP179" s="122">
        <f t="shared" si="119"/>
        <v>0</v>
      </c>
      <c r="AQ179" s="123">
        <f t="shared" si="120"/>
        <v>0</v>
      </c>
      <c r="AR179" s="123">
        <f t="shared" si="121"/>
        <v>0</v>
      </c>
      <c r="AS179" s="119"/>
      <c r="AT179" s="119"/>
      <c r="AU179" s="124"/>
      <c r="AV179" s="125">
        <f t="shared" si="122"/>
        <v>0</v>
      </c>
      <c r="AW179" s="119">
        <f t="shared" si="123"/>
        <v>0</v>
      </c>
      <c r="AX179" s="119"/>
      <c r="AY179" s="119"/>
      <c r="AZ179" s="122"/>
      <c r="BA179" s="126">
        <f t="shared" si="124"/>
        <v>0</v>
      </c>
      <c r="BB179" s="119">
        <f t="shared" si="125"/>
        <v>0</v>
      </c>
      <c r="BC179" s="119"/>
      <c r="BD179" s="120"/>
      <c r="BE179" s="127"/>
      <c r="BF179" s="126">
        <f t="shared" si="126"/>
        <v>0</v>
      </c>
      <c r="BG179" s="119">
        <f t="shared" si="127"/>
        <v>0</v>
      </c>
      <c r="BH179" s="120"/>
      <c r="BI179" s="120"/>
      <c r="BJ179" s="127"/>
      <c r="BK179" s="126">
        <f t="shared" si="128"/>
        <v>0</v>
      </c>
      <c r="BL179" s="119">
        <f t="shared" si="129"/>
        <v>0</v>
      </c>
      <c r="BM179" s="123">
        <f t="shared" si="130"/>
        <v>0</v>
      </c>
      <c r="BN179" s="123">
        <f t="shared" si="131"/>
        <v>0</v>
      </c>
      <c r="BO179" s="126">
        <f t="shared" si="132"/>
        <v>0</v>
      </c>
      <c r="BP179" s="128">
        <f t="shared" si="133"/>
        <v>0</v>
      </c>
      <c r="BQ179" s="22"/>
      <c r="BR179" s="129"/>
      <c r="BS179" s="130"/>
      <c r="BT179" s="257" t="str">
        <f t="shared" si="134"/>
        <v/>
      </c>
      <c r="BU179" s="257" t="str">
        <f t="shared" si="135"/>
        <v/>
      </c>
      <c r="BV179" s="257" t="str">
        <f t="shared" si="136"/>
        <v/>
      </c>
      <c r="BW179" s="257" t="str">
        <f t="shared" si="137"/>
        <v/>
      </c>
      <c r="BX179" s="258">
        <f t="shared" si="139"/>
        <v>0</v>
      </c>
      <c r="BY179" s="129"/>
      <c r="BZ179" s="130"/>
      <c r="CA179" s="329" t="str">
        <f t="shared" si="105"/>
        <v/>
      </c>
      <c r="CB179" s="329" t="str">
        <f t="shared" si="106"/>
        <v/>
      </c>
      <c r="CC179" s="329" t="str">
        <f t="shared" si="107"/>
        <v/>
      </c>
      <c r="CD179" s="329" t="str">
        <f t="shared" si="108"/>
        <v/>
      </c>
      <c r="CE179" s="258">
        <f t="shared" si="140"/>
        <v>0</v>
      </c>
      <c r="CF179" s="259">
        <f t="shared" si="138"/>
        <v>0</v>
      </c>
      <c r="CG179" s="132"/>
      <c r="CH179" s="132"/>
      <c r="CI179" s="132"/>
    </row>
    <row r="180" spans="1:87" s="24" customFormat="1" ht="12.75" hidden="1" customHeight="1" outlineLevel="1" x14ac:dyDescent="0.2">
      <c r="A180" s="108" t="s">
        <v>140</v>
      </c>
      <c r="B180" s="24" t="s">
        <v>145</v>
      </c>
      <c r="C180" s="24">
        <v>172</v>
      </c>
      <c r="D180" s="137"/>
      <c r="E180" s="138"/>
      <c r="F180" s="56"/>
      <c r="G180" s="135"/>
      <c r="H180" s="136"/>
      <c r="I180" s="139"/>
      <c r="J180" s="57"/>
      <c r="K180" s="134"/>
      <c r="L180" s="134"/>
      <c r="M180" s="134"/>
      <c r="N180" s="134"/>
      <c r="O180" s="114">
        <f t="shared" si="109"/>
        <v>0</v>
      </c>
      <c r="P180" s="113"/>
      <c r="Q180" s="113"/>
      <c r="R180" s="113"/>
      <c r="S180" s="113"/>
      <c r="T180" s="114">
        <f t="shared" si="110"/>
        <v>0</v>
      </c>
      <c r="U180" s="113">
        <f t="shared" si="111"/>
        <v>0</v>
      </c>
      <c r="V180" s="136"/>
      <c r="W180" s="116"/>
      <c r="X180" s="116"/>
      <c r="Y180" s="116"/>
      <c r="Z180" s="117">
        <f t="shared" si="112"/>
        <v>0</v>
      </c>
      <c r="AA180" s="118">
        <f t="shared" si="113"/>
        <v>0</v>
      </c>
      <c r="AB180" s="118"/>
      <c r="AC180" s="118"/>
      <c r="AD180" s="118"/>
      <c r="AE180" s="117">
        <f t="shared" si="114"/>
        <v>0</v>
      </c>
      <c r="AF180" s="118">
        <f t="shared" si="115"/>
        <v>0</v>
      </c>
      <c r="AG180" s="120"/>
      <c r="AH180" s="120"/>
      <c r="AI180" s="121"/>
      <c r="AJ180" s="117">
        <f t="shared" si="116"/>
        <v>0</v>
      </c>
      <c r="AK180" s="119">
        <f t="shared" si="117"/>
        <v>0</v>
      </c>
      <c r="AL180" s="53"/>
      <c r="AM180" s="53"/>
      <c r="AN180" s="53"/>
      <c r="AO180" s="54">
        <f t="shared" si="118"/>
        <v>0</v>
      </c>
      <c r="AP180" s="122">
        <f t="shared" si="119"/>
        <v>0</v>
      </c>
      <c r="AQ180" s="123">
        <f t="shared" si="120"/>
        <v>0</v>
      </c>
      <c r="AR180" s="123">
        <f t="shared" si="121"/>
        <v>0</v>
      </c>
      <c r="AS180" s="119"/>
      <c r="AT180" s="119"/>
      <c r="AU180" s="124"/>
      <c r="AV180" s="125">
        <f t="shared" si="122"/>
        <v>0</v>
      </c>
      <c r="AW180" s="119">
        <f t="shared" si="123"/>
        <v>0</v>
      </c>
      <c r="AX180" s="119"/>
      <c r="AY180" s="119"/>
      <c r="AZ180" s="122"/>
      <c r="BA180" s="126">
        <f t="shared" si="124"/>
        <v>0</v>
      </c>
      <c r="BB180" s="119">
        <f t="shared" si="125"/>
        <v>0</v>
      </c>
      <c r="BC180" s="119"/>
      <c r="BD180" s="120"/>
      <c r="BE180" s="127"/>
      <c r="BF180" s="126">
        <f t="shared" si="126"/>
        <v>0</v>
      </c>
      <c r="BG180" s="119">
        <f t="shared" si="127"/>
        <v>0</v>
      </c>
      <c r="BH180" s="120"/>
      <c r="BI180" s="120"/>
      <c r="BJ180" s="127"/>
      <c r="BK180" s="126">
        <f t="shared" si="128"/>
        <v>0</v>
      </c>
      <c r="BL180" s="119">
        <f t="shared" si="129"/>
        <v>0</v>
      </c>
      <c r="BM180" s="123">
        <f t="shared" si="130"/>
        <v>0</v>
      </c>
      <c r="BN180" s="123">
        <f t="shared" si="131"/>
        <v>0</v>
      </c>
      <c r="BO180" s="126">
        <f t="shared" si="132"/>
        <v>0</v>
      </c>
      <c r="BP180" s="128">
        <f t="shared" si="133"/>
        <v>0</v>
      </c>
      <c r="BQ180" s="22"/>
      <c r="BR180" s="129"/>
      <c r="BS180" s="130"/>
      <c r="BT180" s="257" t="str">
        <f t="shared" si="134"/>
        <v/>
      </c>
      <c r="BU180" s="257" t="str">
        <f t="shared" si="135"/>
        <v/>
      </c>
      <c r="BV180" s="257" t="str">
        <f t="shared" si="136"/>
        <v/>
      </c>
      <c r="BW180" s="257" t="str">
        <f t="shared" si="137"/>
        <v/>
      </c>
      <c r="BX180" s="258">
        <f t="shared" si="139"/>
        <v>0</v>
      </c>
      <c r="BY180" s="129"/>
      <c r="BZ180" s="130"/>
      <c r="CA180" s="329" t="str">
        <f t="shared" si="105"/>
        <v/>
      </c>
      <c r="CB180" s="329" t="str">
        <f t="shared" si="106"/>
        <v/>
      </c>
      <c r="CC180" s="329" t="str">
        <f t="shared" si="107"/>
        <v/>
      </c>
      <c r="CD180" s="329" t="str">
        <f t="shared" si="108"/>
        <v/>
      </c>
      <c r="CE180" s="258">
        <f t="shared" si="140"/>
        <v>0</v>
      </c>
      <c r="CF180" s="259">
        <f t="shared" si="138"/>
        <v>0</v>
      </c>
      <c r="CG180" s="132"/>
      <c r="CH180" s="132"/>
      <c r="CI180" s="132"/>
    </row>
    <row r="181" spans="1:87" s="24" customFormat="1" ht="12.75" hidden="1" customHeight="1" outlineLevel="1" x14ac:dyDescent="0.2">
      <c r="A181" s="108" t="s">
        <v>140</v>
      </c>
      <c r="B181" s="24" t="s">
        <v>145</v>
      </c>
      <c r="C181" s="24">
        <v>173</v>
      </c>
      <c r="D181" s="137"/>
      <c r="E181" s="138"/>
      <c r="F181" s="56"/>
      <c r="G181" s="135"/>
      <c r="H181" s="136"/>
      <c r="I181" s="139"/>
      <c r="J181" s="57"/>
      <c r="K181" s="134"/>
      <c r="L181" s="134"/>
      <c r="M181" s="134"/>
      <c r="N181" s="134"/>
      <c r="O181" s="114">
        <f t="shared" si="109"/>
        <v>0</v>
      </c>
      <c r="P181" s="113"/>
      <c r="Q181" s="113"/>
      <c r="R181" s="113"/>
      <c r="S181" s="113"/>
      <c r="T181" s="114">
        <f t="shared" si="110"/>
        <v>0</v>
      </c>
      <c r="U181" s="113">
        <f t="shared" si="111"/>
        <v>0</v>
      </c>
      <c r="V181" s="136"/>
      <c r="W181" s="116"/>
      <c r="X181" s="116"/>
      <c r="Y181" s="116"/>
      <c r="Z181" s="117">
        <f t="shared" si="112"/>
        <v>0</v>
      </c>
      <c r="AA181" s="118">
        <f t="shared" si="113"/>
        <v>0</v>
      </c>
      <c r="AB181" s="118"/>
      <c r="AC181" s="118"/>
      <c r="AD181" s="118"/>
      <c r="AE181" s="117">
        <f t="shared" si="114"/>
        <v>0</v>
      </c>
      <c r="AF181" s="118">
        <f t="shared" si="115"/>
        <v>0</v>
      </c>
      <c r="AG181" s="120"/>
      <c r="AH181" s="120"/>
      <c r="AI181" s="121"/>
      <c r="AJ181" s="117">
        <f t="shared" si="116"/>
        <v>0</v>
      </c>
      <c r="AK181" s="119">
        <f t="shared" si="117"/>
        <v>0</v>
      </c>
      <c r="AL181" s="53"/>
      <c r="AM181" s="53"/>
      <c r="AN181" s="53"/>
      <c r="AO181" s="54">
        <f t="shared" si="118"/>
        <v>0</v>
      </c>
      <c r="AP181" s="122">
        <f t="shared" si="119"/>
        <v>0</v>
      </c>
      <c r="AQ181" s="123">
        <f t="shared" si="120"/>
        <v>0</v>
      </c>
      <c r="AR181" s="123">
        <f t="shared" si="121"/>
        <v>0</v>
      </c>
      <c r="AS181" s="119"/>
      <c r="AT181" s="119"/>
      <c r="AU181" s="124"/>
      <c r="AV181" s="125">
        <f t="shared" si="122"/>
        <v>0</v>
      </c>
      <c r="AW181" s="119">
        <f t="shared" si="123"/>
        <v>0</v>
      </c>
      <c r="AX181" s="119"/>
      <c r="AY181" s="119"/>
      <c r="AZ181" s="122"/>
      <c r="BA181" s="126">
        <f t="shared" si="124"/>
        <v>0</v>
      </c>
      <c r="BB181" s="119">
        <f t="shared" si="125"/>
        <v>0</v>
      </c>
      <c r="BC181" s="119"/>
      <c r="BD181" s="120"/>
      <c r="BE181" s="127"/>
      <c r="BF181" s="126">
        <f t="shared" si="126"/>
        <v>0</v>
      </c>
      <c r="BG181" s="119">
        <f t="shared" si="127"/>
        <v>0</v>
      </c>
      <c r="BH181" s="120"/>
      <c r="BI181" s="120"/>
      <c r="BJ181" s="127"/>
      <c r="BK181" s="126">
        <f t="shared" si="128"/>
        <v>0</v>
      </c>
      <c r="BL181" s="119">
        <f t="shared" si="129"/>
        <v>0</v>
      </c>
      <c r="BM181" s="123">
        <f t="shared" si="130"/>
        <v>0</v>
      </c>
      <c r="BN181" s="123">
        <f t="shared" si="131"/>
        <v>0</v>
      </c>
      <c r="BO181" s="126">
        <f t="shared" si="132"/>
        <v>0</v>
      </c>
      <c r="BP181" s="128">
        <f t="shared" si="133"/>
        <v>0</v>
      </c>
      <c r="BQ181" s="22"/>
      <c r="BR181" s="129"/>
      <c r="BS181" s="130"/>
      <c r="BT181" s="257" t="str">
        <f t="shared" si="134"/>
        <v/>
      </c>
      <c r="BU181" s="257" t="str">
        <f t="shared" si="135"/>
        <v/>
      </c>
      <c r="BV181" s="257" t="str">
        <f t="shared" si="136"/>
        <v/>
      </c>
      <c r="BW181" s="257" t="str">
        <f t="shared" si="137"/>
        <v/>
      </c>
      <c r="BX181" s="258">
        <f t="shared" si="139"/>
        <v>0</v>
      </c>
      <c r="BY181" s="129"/>
      <c r="BZ181" s="130"/>
      <c r="CA181" s="329" t="str">
        <f t="shared" si="105"/>
        <v/>
      </c>
      <c r="CB181" s="329" t="str">
        <f t="shared" si="106"/>
        <v/>
      </c>
      <c r="CC181" s="329" t="str">
        <f t="shared" si="107"/>
        <v/>
      </c>
      <c r="CD181" s="329" t="str">
        <f t="shared" si="108"/>
        <v/>
      </c>
      <c r="CE181" s="258">
        <f t="shared" si="140"/>
        <v>0</v>
      </c>
      <c r="CF181" s="259">
        <f t="shared" si="138"/>
        <v>0</v>
      </c>
      <c r="CG181" s="132"/>
      <c r="CH181" s="132"/>
      <c r="CI181" s="132"/>
    </row>
    <row r="182" spans="1:87" s="24" customFormat="1" ht="12.75" hidden="1" customHeight="1" outlineLevel="1" x14ac:dyDescent="0.2">
      <c r="A182" s="108" t="s">
        <v>140</v>
      </c>
      <c r="B182" s="24" t="s">
        <v>145</v>
      </c>
      <c r="C182" s="24">
        <v>174</v>
      </c>
      <c r="D182" s="137"/>
      <c r="E182" s="138"/>
      <c r="F182" s="56"/>
      <c r="G182" s="135"/>
      <c r="H182" s="136"/>
      <c r="I182" s="139"/>
      <c r="J182" s="57"/>
      <c r="K182" s="134"/>
      <c r="L182" s="134"/>
      <c r="M182" s="134"/>
      <c r="N182" s="134"/>
      <c r="O182" s="114">
        <f t="shared" si="109"/>
        <v>0</v>
      </c>
      <c r="P182" s="113"/>
      <c r="Q182" s="113"/>
      <c r="R182" s="113"/>
      <c r="S182" s="113"/>
      <c r="T182" s="114">
        <f t="shared" si="110"/>
        <v>0</v>
      </c>
      <c r="U182" s="113">
        <f t="shared" si="111"/>
        <v>0</v>
      </c>
      <c r="V182" s="136"/>
      <c r="W182" s="116"/>
      <c r="X182" s="116"/>
      <c r="Y182" s="116"/>
      <c r="Z182" s="117">
        <f t="shared" si="112"/>
        <v>0</v>
      </c>
      <c r="AA182" s="118">
        <f t="shared" si="113"/>
        <v>0</v>
      </c>
      <c r="AB182" s="118"/>
      <c r="AC182" s="118"/>
      <c r="AD182" s="118"/>
      <c r="AE182" s="117">
        <f t="shared" si="114"/>
        <v>0</v>
      </c>
      <c r="AF182" s="118">
        <f t="shared" si="115"/>
        <v>0</v>
      </c>
      <c r="AG182" s="120"/>
      <c r="AH182" s="120"/>
      <c r="AI182" s="121"/>
      <c r="AJ182" s="117">
        <f t="shared" si="116"/>
        <v>0</v>
      </c>
      <c r="AK182" s="119">
        <f t="shared" si="117"/>
        <v>0</v>
      </c>
      <c r="AL182" s="53"/>
      <c r="AM182" s="53"/>
      <c r="AN182" s="53"/>
      <c r="AO182" s="54">
        <f t="shared" si="118"/>
        <v>0</v>
      </c>
      <c r="AP182" s="122">
        <f t="shared" si="119"/>
        <v>0</v>
      </c>
      <c r="AQ182" s="123">
        <f t="shared" si="120"/>
        <v>0</v>
      </c>
      <c r="AR182" s="123">
        <f t="shared" si="121"/>
        <v>0</v>
      </c>
      <c r="AS182" s="119"/>
      <c r="AT182" s="119"/>
      <c r="AU182" s="124"/>
      <c r="AV182" s="125">
        <f t="shared" si="122"/>
        <v>0</v>
      </c>
      <c r="AW182" s="119">
        <f t="shared" si="123"/>
        <v>0</v>
      </c>
      <c r="AX182" s="119"/>
      <c r="AY182" s="119"/>
      <c r="AZ182" s="122"/>
      <c r="BA182" s="126">
        <f t="shared" si="124"/>
        <v>0</v>
      </c>
      <c r="BB182" s="119">
        <f t="shared" si="125"/>
        <v>0</v>
      </c>
      <c r="BC182" s="119"/>
      <c r="BD182" s="120"/>
      <c r="BE182" s="127"/>
      <c r="BF182" s="126">
        <f t="shared" si="126"/>
        <v>0</v>
      </c>
      <c r="BG182" s="119">
        <f t="shared" si="127"/>
        <v>0</v>
      </c>
      <c r="BH182" s="120"/>
      <c r="BI182" s="120"/>
      <c r="BJ182" s="127"/>
      <c r="BK182" s="126">
        <f t="shared" si="128"/>
        <v>0</v>
      </c>
      <c r="BL182" s="119">
        <f t="shared" si="129"/>
        <v>0</v>
      </c>
      <c r="BM182" s="123">
        <f t="shared" si="130"/>
        <v>0</v>
      </c>
      <c r="BN182" s="123">
        <f t="shared" si="131"/>
        <v>0</v>
      </c>
      <c r="BO182" s="126">
        <f t="shared" si="132"/>
        <v>0</v>
      </c>
      <c r="BP182" s="128">
        <f t="shared" si="133"/>
        <v>0</v>
      </c>
      <c r="BQ182" s="22"/>
      <c r="BR182" s="129"/>
      <c r="BS182" s="130"/>
      <c r="BT182" s="257" t="str">
        <f t="shared" si="134"/>
        <v/>
      </c>
      <c r="BU182" s="257" t="str">
        <f t="shared" si="135"/>
        <v/>
      </c>
      <c r="BV182" s="257" t="str">
        <f t="shared" si="136"/>
        <v/>
      </c>
      <c r="BW182" s="257" t="str">
        <f t="shared" si="137"/>
        <v/>
      </c>
      <c r="BX182" s="258">
        <f t="shared" si="139"/>
        <v>0</v>
      </c>
      <c r="BY182" s="129"/>
      <c r="BZ182" s="130"/>
      <c r="CA182" s="329" t="str">
        <f t="shared" si="105"/>
        <v/>
      </c>
      <c r="CB182" s="329" t="str">
        <f t="shared" si="106"/>
        <v/>
      </c>
      <c r="CC182" s="329" t="str">
        <f t="shared" si="107"/>
        <v/>
      </c>
      <c r="CD182" s="329" t="str">
        <f t="shared" si="108"/>
        <v/>
      </c>
      <c r="CE182" s="258">
        <f t="shared" si="140"/>
        <v>0</v>
      </c>
      <c r="CF182" s="259">
        <f t="shared" si="138"/>
        <v>0</v>
      </c>
      <c r="CG182" s="132"/>
      <c r="CH182" s="132"/>
      <c r="CI182" s="132"/>
    </row>
    <row r="183" spans="1:87" s="24" customFormat="1" ht="12.75" hidden="1" customHeight="1" outlineLevel="1" x14ac:dyDescent="0.2">
      <c r="A183" s="108" t="s">
        <v>140</v>
      </c>
      <c r="B183" s="24" t="s">
        <v>145</v>
      </c>
      <c r="C183" s="24">
        <v>175</v>
      </c>
      <c r="D183" s="137"/>
      <c r="E183" s="138"/>
      <c r="F183" s="56"/>
      <c r="G183" s="135"/>
      <c r="H183" s="136"/>
      <c r="I183" s="139"/>
      <c r="J183" s="57"/>
      <c r="K183" s="134"/>
      <c r="L183" s="134"/>
      <c r="M183" s="134"/>
      <c r="N183" s="134"/>
      <c r="O183" s="114">
        <f t="shared" si="109"/>
        <v>0</v>
      </c>
      <c r="P183" s="113"/>
      <c r="Q183" s="113"/>
      <c r="R183" s="113"/>
      <c r="S183" s="113"/>
      <c r="T183" s="114">
        <f t="shared" si="110"/>
        <v>0</v>
      </c>
      <c r="U183" s="113">
        <f t="shared" si="111"/>
        <v>0</v>
      </c>
      <c r="V183" s="136"/>
      <c r="W183" s="116"/>
      <c r="X183" s="116"/>
      <c r="Y183" s="116"/>
      <c r="Z183" s="117">
        <f t="shared" si="112"/>
        <v>0</v>
      </c>
      <c r="AA183" s="118">
        <f t="shared" si="113"/>
        <v>0</v>
      </c>
      <c r="AB183" s="118"/>
      <c r="AC183" s="118"/>
      <c r="AD183" s="118"/>
      <c r="AE183" s="117">
        <f t="shared" si="114"/>
        <v>0</v>
      </c>
      <c r="AF183" s="118">
        <f t="shared" si="115"/>
        <v>0</v>
      </c>
      <c r="AG183" s="120"/>
      <c r="AH183" s="120"/>
      <c r="AI183" s="121"/>
      <c r="AJ183" s="117">
        <f t="shared" si="116"/>
        <v>0</v>
      </c>
      <c r="AK183" s="119">
        <f t="shared" si="117"/>
        <v>0</v>
      </c>
      <c r="AL183" s="53"/>
      <c r="AM183" s="53"/>
      <c r="AN183" s="53"/>
      <c r="AO183" s="54">
        <f t="shared" si="118"/>
        <v>0</v>
      </c>
      <c r="AP183" s="122">
        <f t="shared" si="119"/>
        <v>0</v>
      </c>
      <c r="AQ183" s="123">
        <f t="shared" si="120"/>
        <v>0</v>
      </c>
      <c r="AR183" s="123">
        <f t="shared" si="121"/>
        <v>0</v>
      </c>
      <c r="AS183" s="119"/>
      <c r="AT183" s="119"/>
      <c r="AU183" s="124"/>
      <c r="AV183" s="125">
        <f t="shared" si="122"/>
        <v>0</v>
      </c>
      <c r="AW183" s="119">
        <f t="shared" si="123"/>
        <v>0</v>
      </c>
      <c r="AX183" s="119"/>
      <c r="AY183" s="119"/>
      <c r="AZ183" s="122"/>
      <c r="BA183" s="126">
        <f t="shared" si="124"/>
        <v>0</v>
      </c>
      <c r="BB183" s="119">
        <f t="shared" si="125"/>
        <v>0</v>
      </c>
      <c r="BC183" s="119"/>
      <c r="BD183" s="120"/>
      <c r="BE183" s="127"/>
      <c r="BF183" s="126">
        <f t="shared" si="126"/>
        <v>0</v>
      </c>
      <c r="BG183" s="119">
        <f t="shared" si="127"/>
        <v>0</v>
      </c>
      <c r="BH183" s="120"/>
      <c r="BI183" s="120"/>
      <c r="BJ183" s="127"/>
      <c r="BK183" s="126">
        <f t="shared" si="128"/>
        <v>0</v>
      </c>
      <c r="BL183" s="119">
        <f t="shared" si="129"/>
        <v>0</v>
      </c>
      <c r="BM183" s="123">
        <f t="shared" si="130"/>
        <v>0</v>
      </c>
      <c r="BN183" s="123">
        <f t="shared" si="131"/>
        <v>0</v>
      </c>
      <c r="BO183" s="126">
        <f t="shared" si="132"/>
        <v>0</v>
      </c>
      <c r="BP183" s="128">
        <f t="shared" si="133"/>
        <v>0</v>
      </c>
      <c r="BQ183" s="22"/>
      <c r="BR183" s="129"/>
      <c r="BS183" s="130"/>
      <c r="BT183" s="257" t="str">
        <f t="shared" si="134"/>
        <v/>
      </c>
      <c r="BU183" s="257" t="str">
        <f t="shared" si="135"/>
        <v/>
      </c>
      <c r="BV183" s="257" t="str">
        <f t="shared" si="136"/>
        <v/>
      </c>
      <c r="BW183" s="257" t="str">
        <f t="shared" si="137"/>
        <v/>
      </c>
      <c r="BX183" s="258">
        <f t="shared" si="139"/>
        <v>0</v>
      </c>
      <c r="BY183" s="129"/>
      <c r="BZ183" s="130"/>
      <c r="CA183" s="329" t="str">
        <f t="shared" si="105"/>
        <v/>
      </c>
      <c r="CB183" s="329" t="str">
        <f t="shared" si="106"/>
        <v/>
      </c>
      <c r="CC183" s="329" t="str">
        <f t="shared" si="107"/>
        <v/>
      </c>
      <c r="CD183" s="329" t="str">
        <f t="shared" si="108"/>
        <v/>
      </c>
      <c r="CE183" s="258">
        <f t="shared" si="140"/>
        <v>0</v>
      </c>
      <c r="CF183" s="259">
        <f t="shared" si="138"/>
        <v>0</v>
      </c>
      <c r="CG183" s="132"/>
      <c r="CH183" s="132"/>
      <c r="CI183" s="132"/>
    </row>
    <row r="184" spans="1:87" s="24" customFormat="1" ht="12.75" hidden="1" customHeight="1" outlineLevel="1" x14ac:dyDescent="0.2">
      <c r="A184" s="108" t="s">
        <v>140</v>
      </c>
      <c r="B184" s="24" t="s">
        <v>145</v>
      </c>
      <c r="C184" s="24">
        <v>176</v>
      </c>
      <c r="D184" s="137"/>
      <c r="E184" s="138"/>
      <c r="F184" s="56"/>
      <c r="G184" s="135"/>
      <c r="H184" s="136"/>
      <c r="I184" s="139"/>
      <c r="J184" s="57"/>
      <c r="K184" s="134"/>
      <c r="L184" s="134"/>
      <c r="M184" s="134"/>
      <c r="N184" s="134"/>
      <c r="O184" s="114">
        <f t="shared" si="109"/>
        <v>0</v>
      </c>
      <c r="P184" s="113"/>
      <c r="Q184" s="113"/>
      <c r="R184" s="113"/>
      <c r="S184" s="113"/>
      <c r="T184" s="114">
        <f t="shared" si="110"/>
        <v>0</v>
      </c>
      <c r="U184" s="113">
        <f t="shared" si="111"/>
        <v>0</v>
      </c>
      <c r="V184" s="136"/>
      <c r="W184" s="116"/>
      <c r="X184" s="116"/>
      <c r="Y184" s="116"/>
      <c r="Z184" s="117">
        <f t="shared" si="112"/>
        <v>0</v>
      </c>
      <c r="AA184" s="118">
        <f t="shared" si="113"/>
        <v>0</v>
      </c>
      <c r="AB184" s="118"/>
      <c r="AC184" s="118"/>
      <c r="AD184" s="118"/>
      <c r="AE184" s="117">
        <f t="shared" si="114"/>
        <v>0</v>
      </c>
      <c r="AF184" s="118">
        <f t="shared" si="115"/>
        <v>0</v>
      </c>
      <c r="AG184" s="120"/>
      <c r="AH184" s="120"/>
      <c r="AI184" s="121"/>
      <c r="AJ184" s="117">
        <f t="shared" si="116"/>
        <v>0</v>
      </c>
      <c r="AK184" s="119">
        <f t="shared" si="117"/>
        <v>0</v>
      </c>
      <c r="AL184" s="53"/>
      <c r="AM184" s="53"/>
      <c r="AN184" s="53"/>
      <c r="AO184" s="54">
        <f t="shared" si="118"/>
        <v>0</v>
      </c>
      <c r="AP184" s="122">
        <f t="shared" si="119"/>
        <v>0</v>
      </c>
      <c r="AQ184" s="123">
        <f t="shared" si="120"/>
        <v>0</v>
      </c>
      <c r="AR184" s="123">
        <f t="shared" si="121"/>
        <v>0</v>
      </c>
      <c r="AS184" s="119"/>
      <c r="AT184" s="119"/>
      <c r="AU184" s="124"/>
      <c r="AV184" s="125">
        <f t="shared" si="122"/>
        <v>0</v>
      </c>
      <c r="AW184" s="119">
        <f t="shared" si="123"/>
        <v>0</v>
      </c>
      <c r="AX184" s="119"/>
      <c r="AY184" s="119"/>
      <c r="AZ184" s="122"/>
      <c r="BA184" s="126">
        <f t="shared" si="124"/>
        <v>0</v>
      </c>
      <c r="BB184" s="119">
        <f t="shared" si="125"/>
        <v>0</v>
      </c>
      <c r="BC184" s="119"/>
      <c r="BD184" s="120"/>
      <c r="BE184" s="127"/>
      <c r="BF184" s="126">
        <f t="shared" si="126"/>
        <v>0</v>
      </c>
      <c r="BG184" s="119">
        <f t="shared" si="127"/>
        <v>0</v>
      </c>
      <c r="BH184" s="120"/>
      <c r="BI184" s="120"/>
      <c r="BJ184" s="127"/>
      <c r="BK184" s="126">
        <f t="shared" si="128"/>
        <v>0</v>
      </c>
      <c r="BL184" s="119">
        <f t="shared" si="129"/>
        <v>0</v>
      </c>
      <c r="BM184" s="123">
        <f t="shared" si="130"/>
        <v>0</v>
      </c>
      <c r="BN184" s="123">
        <f t="shared" si="131"/>
        <v>0</v>
      </c>
      <c r="BO184" s="126">
        <f t="shared" si="132"/>
        <v>0</v>
      </c>
      <c r="BP184" s="128">
        <f t="shared" si="133"/>
        <v>0</v>
      </c>
      <c r="BQ184" s="22"/>
      <c r="BR184" s="129"/>
      <c r="BS184" s="130"/>
      <c r="BT184" s="257" t="str">
        <f t="shared" si="134"/>
        <v/>
      </c>
      <c r="BU184" s="257" t="str">
        <f t="shared" si="135"/>
        <v/>
      </c>
      <c r="BV184" s="257" t="str">
        <f t="shared" si="136"/>
        <v/>
      </c>
      <c r="BW184" s="257" t="str">
        <f t="shared" si="137"/>
        <v/>
      </c>
      <c r="BX184" s="258">
        <f t="shared" si="139"/>
        <v>0</v>
      </c>
      <c r="BY184" s="129"/>
      <c r="BZ184" s="130"/>
      <c r="CA184" s="329" t="str">
        <f t="shared" si="105"/>
        <v/>
      </c>
      <c r="CB184" s="329" t="str">
        <f t="shared" si="106"/>
        <v/>
      </c>
      <c r="CC184" s="329" t="str">
        <f t="shared" si="107"/>
        <v/>
      </c>
      <c r="CD184" s="329" t="str">
        <f t="shared" si="108"/>
        <v/>
      </c>
      <c r="CE184" s="258">
        <f t="shared" si="140"/>
        <v>0</v>
      </c>
      <c r="CF184" s="259">
        <f t="shared" si="138"/>
        <v>0</v>
      </c>
      <c r="CG184" s="132"/>
      <c r="CH184" s="132"/>
      <c r="CI184" s="132"/>
    </row>
    <row r="185" spans="1:87" s="24" customFormat="1" ht="12.75" hidden="1" customHeight="1" outlineLevel="1" x14ac:dyDescent="0.2">
      <c r="A185" s="108" t="s">
        <v>140</v>
      </c>
      <c r="B185" s="24" t="s">
        <v>145</v>
      </c>
      <c r="C185" s="24">
        <v>177</v>
      </c>
      <c r="D185" s="137"/>
      <c r="E185" s="138"/>
      <c r="F185" s="56"/>
      <c r="G185" s="135"/>
      <c r="H185" s="136"/>
      <c r="I185" s="139"/>
      <c r="J185" s="57"/>
      <c r="K185" s="134"/>
      <c r="L185" s="134"/>
      <c r="M185" s="134"/>
      <c r="N185" s="134"/>
      <c r="O185" s="114">
        <f t="shared" si="109"/>
        <v>0</v>
      </c>
      <c r="P185" s="113"/>
      <c r="Q185" s="113"/>
      <c r="R185" s="113"/>
      <c r="S185" s="113"/>
      <c r="T185" s="114">
        <f t="shared" si="110"/>
        <v>0</v>
      </c>
      <c r="U185" s="113">
        <f t="shared" si="111"/>
        <v>0</v>
      </c>
      <c r="V185" s="136"/>
      <c r="W185" s="116"/>
      <c r="X185" s="116"/>
      <c r="Y185" s="116"/>
      <c r="Z185" s="117">
        <f t="shared" si="112"/>
        <v>0</v>
      </c>
      <c r="AA185" s="118">
        <f t="shared" si="113"/>
        <v>0</v>
      </c>
      <c r="AB185" s="118"/>
      <c r="AC185" s="118"/>
      <c r="AD185" s="118"/>
      <c r="AE185" s="117">
        <f t="shared" si="114"/>
        <v>0</v>
      </c>
      <c r="AF185" s="118">
        <f t="shared" si="115"/>
        <v>0</v>
      </c>
      <c r="AG185" s="120"/>
      <c r="AH185" s="120"/>
      <c r="AI185" s="121"/>
      <c r="AJ185" s="117">
        <f t="shared" si="116"/>
        <v>0</v>
      </c>
      <c r="AK185" s="119">
        <f t="shared" si="117"/>
        <v>0</v>
      </c>
      <c r="AL185" s="53"/>
      <c r="AM185" s="53"/>
      <c r="AN185" s="53"/>
      <c r="AO185" s="54">
        <f t="shared" si="118"/>
        <v>0</v>
      </c>
      <c r="AP185" s="122">
        <f t="shared" si="119"/>
        <v>0</v>
      </c>
      <c r="AQ185" s="123">
        <f t="shared" si="120"/>
        <v>0</v>
      </c>
      <c r="AR185" s="123">
        <f t="shared" si="121"/>
        <v>0</v>
      </c>
      <c r="AS185" s="119"/>
      <c r="AT185" s="119"/>
      <c r="AU185" s="124"/>
      <c r="AV185" s="125">
        <f t="shared" si="122"/>
        <v>0</v>
      </c>
      <c r="AW185" s="119">
        <f t="shared" si="123"/>
        <v>0</v>
      </c>
      <c r="AX185" s="119"/>
      <c r="AY185" s="119"/>
      <c r="AZ185" s="122"/>
      <c r="BA185" s="126">
        <f t="shared" si="124"/>
        <v>0</v>
      </c>
      <c r="BB185" s="119">
        <f t="shared" si="125"/>
        <v>0</v>
      </c>
      <c r="BC185" s="119"/>
      <c r="BD185" s="120"/>
      <c r="BE185" s="127"/>
      <c r="BF185" s="126">
        <f t="shared" si="126"/>
        <v>0</v>
      </c>
      <c r="BG185" s="119">
        <f t="shared" si="127"/>
        <v>0</v>
      </c>
      <c r="BH185" s="120"/>
      <c r="BI185" s="120"/>
      <c r="BJ185" s="127"/>
      <c r="BK185" s="126">
        <f t="shared" si="128"/>
        <v>0</v>
      </c>
      <c r="BL185" s="119">
        <f t="shared" si="129"/>
        <v>0</v>
      </c>
      <c r="BM185" s="123">
        <f t="shared" si="130"/>
        <v>0</v>
      </c>
      <c r="BN185" s="123">
        <f t="shared" si="131"/>
        <v>0</v>
      </c>
      <c r="BO185" s="126">
        <f t="shared" si="132"/>
        <v>0</v>
      </c>
      <c r="BP185" s="128">
        <f t="shared" si="133"/>
        <v>0</v>
      </c>
      <c r="BQ185" s="22"/>
      <c r="BR185" s="129"/>
      <c r="BS185" s="130"/>
      <c r="BT185" s="257" t="str">
        <f t="shared" si="134"/>
        <v/>
      </c>
      <c r="BU185" s="257" t="str">
        <f t="shared" si="135"/>
        <v/>
      </c>
      <c r="BV185" s="257" t="str">
        <f t="shared" si="136"/>
        <v/>
      </c>
      <c r="BW185" s="257" t="str">
        <f t="shared" si="137"/>
        <v/>
      </c>
      <c r="BX185" s="258">
        <f t="shared" si="139"/>
        <v>0</v>
      </c>
      <c r="BY185" s="129"/>
      <c r="BZ185" s="130"/>
      <c r="CA185" s="329" t="str">
        <f t="shared" si="105"/>
        <v/>
      </c>
      <c r="CB185" s="329" t="str">
        <f t="shared" si="106"/>
        <v/>
      </c>
      <c r="CC185" s="329" t="str">
        <f t="shared" si="107"/>
        <v/>
      </c>
      <c r="CD185" s="329" t="str">
        <f t="shared" si="108"/>
        <v/>
      </c>
      <c r="CE185" s="258">
        <f t="shared" si="140"/>
        <v>0</v>
      </c>
      <c r="CF185" s="259">
        <f t="shared" si="138"/>
        <v>0</v>
      </c>
      <c r="CG185" s="132"/>
      <c r="CH185" s="132"/>
      <c r="CI185" s="132"/>
    </row>
    <row r="186" spans="1:87" s="24" customFormat="1" ht="12.75" hidden="1" customHeight="1" outlineLevel="1" x14ac:dyDescent="0.2">
      <c r="A186" s="108" t="s">
        <v>140</v>
      </c>
      <c r="B186" s="24" t="s">
        <v>145</v>
      </c>
      <c r="C186" s="24">
        <v>178</v>
      </c>
      <c r="D186" s="137"/>
      <c r="E186" s="138"/>
      <c r="F186" s="56"/>
      <c r="G186" s="135"/>
      <c r="H186" s="136"/>
      <c r="I186" s="139"/>
      <c r="J186" s="57"/>
      <c r="K186" s="134"/>
      <c r="L186" s="134"/>
      <c r="M186" s="134"/>
      <c r="N186" s="134"/>
      <c r="O186" s="114">
        <f t="shared" si="109"/>
        <v>0</v>
      </c>
      <c r="P186" s="113"/>
      <c r="Q186" s="113"/>
      <c r="R186" s="113"/>
      <c r="S186" s="113"/>
      <c r="T186" s="114">
        <f t="shared" si="110"/>
        <v>0</v>
      </c>
      <c r="U186" s="113">
        <f t="shared" si="111"/>
        <v>0</v>
      </c>
      <c r="V186" s="136"/>
      <c r="W186" s="116"/>
      <c r="X186" s="116"/>
      <c r="Y186" s="116"/>
      <c r="Z186" s="117">
        <f t="shared" si="112"/>
        <v>0</v>
      </c>
      <c r="AA186" s="118">
        <f t="shared" si="113"/>
        <v>0</v>
      </c>
      <c r="AB186" s="118"/>
      <c r="AC186" s="118"/>
      <c r="AD186" s="118"/>
      <c r="AE186" s="117">
        <f t="shared" si="114"/>
        <v>0</v>
      </c>
      <c r="AF186" s="118">
        <f t="shared" si="115"/>
        <v>0</v>
      </c>
      <c r="AG186" s="120"/>
      <c r="AH186" s="120"/>
      <c r="AI186" s="121"/>
      <c r="AJ186" s="117">
        <f t="shared" si="116"/>
        <v>0</v>
      </c>
      <c r="AK186" s="119">
        <f t="shared" si="117"/>
        <v>0</v>
      </c>
      <c r="AL186" s="53"/>
      <c r="AM186" s="53"/>
      <c r="AN186" s="53"/>
      <c r="AO186" s="54">
        <f t="shared" si="118"/>
        <v>0</v>
      </c>
      <c r="AP186" s="122">
        <f t="shared" si="119"/>
        <v>0</v>
      </c>
      <c r="AQ186" s="123">
        <f t="shared" si="120"/>
        <v>0</v>
      </c>
      <c r="AR186" s="123">
        <f t="shared" si="121"/>
        <v>0</v>
      </c>
      <c r="AS186" s="119"/>
      <c r="AT186" s="119"/>
      <c r="AU186" s="124"/>
      <c r="AV186" s="125">
        <f t="shared" si="122"/>
        <v>0</v>
      </c>
      <c r="AW186" s="119">
        <f t="shared" si="123"/>
        <v>0</v>
      </c>
      <c r="AX186" s="119"/>
      <c r="AY186" s="119"/>
      <c r="AZ186" s="122"/>
      <c r="BA186" s="126">
        <f t="shared" si="124"/>
        <v>0</v>
      </c>
      <c r="BB186" s="119">
        <f t="shared" si="125"/>
        <v>0</v>
      </c>
      <c r="BC186" s="119"/>
      <c r="BD186" s="120"/>
      <c r="BE186" s="127"/>
      <c r="BF186" s="126">
        <f t="shared" si="126"/>
        <v>0</v>
      </c>
      <c r="BG186" s="119">
        <f t="shared" si="127"/>
        <v>0</v>
      </c>
      <c r="BH186" s="120"/>
      <c r="BI186" s="120"/>
      <c r="BJ186" s="127"/>
      <c r="BK186" s="126">
        <f t="shared" si="128"/>
        <v>0</v>
      </c>
      <c r="BL186" s="119">
        <f t="shared" si="129"/>
        <v>0</v>
      </c>
      <c r="BM186" s="123">
        <f t="shared" si="130"/>
        <v>0</v>
      </c>
      <c r="BN186" s="123">
        <f t="shared" si="131"/>
        <v>0</v>
      </c>
      <c r="BO186" s="126">
        <f t="shared" si="132"/>
        <v>0</v>
      </c>
      <c r="BP186" s="128">
        <f t="shared" si="133"/>
        <v>0</v>
      </c>
      <c r="BQ186" s="22"/>
      <c r="BR186" s="129"/>
      <c r="BS186" s="130"/>
      <c r="BT186" s="257" t="str">
        <f t="shared" si="134"/>
        <v/>
      </c>
      <c r="BU186" s="257" t="str">
        <f t="shared" si="135"/>
        <v/>
      </c>
      <c r="BV186" s="257" t="str">
        <f t="shared" si="136"/>
        <v/>
      </c>
      <c r="BW186" s="257" t="str">
        <f t="shared" si="137"/>
        <v/>
      </c>
      <c r="BX186" s="258">
        <f t="shared" si="139"/>
        <v>0</v>
      </c>
      <c r="BY186" s="129"/>
      <c r="BZ186" s="130"/>
      <c r="CA186" s="329" t="str">
        <f t="shared" si="105"/>
        <v/>
      </c>
      <c r="CB186" s="329" t="str">
        <f t="shared" si="106"/>
        <v/>
      </c>
      <c r="CC186" s="329" t="str">
        <f t="shared" si="107"/>
        <v/>
      </c>
      <c r="CD186" s="329" t="str">
        <f t="shared" si="108"/>
        <v/>
      </c>
      <c r="CE186" s="258">
        <f t="shared" si="140"/>
        <v>0</v>
      </c>
      <c r="CF186" s="259">
        <f t="shared" si="138"/>
        <v>0</v>
      </c>
      <c r="CG186" s="132"/>
      <c r="CH186" s="132"/>
      <c r="CI186" s="132"/>
    </row>
    <row r="187" spans="1:87" s="24" customFormat="1" ht="12.75" hidden="1" customHeight="1" outlineLevel="1" x14ac:dyDescent="0.2">
      <c r="A187" s="108" t="s">
        <v>140</v>
      </c>
      <c r="B187" s="24" t="s">
        <v>145</v>
      </c>
      <c r="C187" s="24">
        <v>179</v>
      </c>
      <c r="D187" s="137"/>
      <c r="E187" s="138"/>
      <c r="F187" s="56"/>
      <c r="G187" s="135"/>
      <c r="H187" s="136"/>
      <c r="I187" s="139"/>
      <c r="J187" s="57"/>
      <c r="K187" s="134"/>
      <c r="L187" s="134"/>
      <c r="M187" s="134"/>
      <c r="N187" s="134"/>
      <c r="O187" s="114">
        <f t="shared" si="109"/>
        <v>0</v>
      </c>
      <c r="P187" s="113"/>
      <c r="Q187" s="113"/>
      <c r="R187" s="113"/>
      <c r="S187" s="113"/>
      <c r="T187" s="114">
        <f t="shared" si="110"/>
        <v>0</v>
      </c>
      <c r="U187" s="113">
        <f t="shared" si="111"/>
        <v>0</v>
      </c>
      <c r="V187" s="136"/>
      <c r="W187" s="116"/>
      <c r="X187" s="116"/>
      <c r="Y187" s="116"/>
      <c r="Z187" s="117">
        <f t="shared" si="112"/>
        <v>0</v>
      </c>
      <c r="AA187" s="118">
        <f t="shared" si="113"/>
        <v>0</v>
      </c>
      <c r="AB187" s="118"/>
      <c r="AC187" s="118"/>
      <c r="AD187" s="118"/>
      <c r="AE187" s="117">
        <f t="shared" si="114"/>
        <v>0</v>
      </c>
      <c r="AF187" s="118">
        <f t="shared" si="115"/>
        <v>0</v>
      </c>
      <c r="AG187" s="120"/>
      <c r="AH187" s="120"/>
      <c r="AI187" s="121"/>
      <c r="AJ187" s="117">
        <f t="shared" si="116"/>
        <v>0</v>
      </c>
      <c r="AK187" s="119">
        <f t="shared" si="117"/>
        <v>0</v>
      </c>
      <c r="AL187" s="53"/>
      <c r="AM187" s="53"/>
      <c r="AN187" s="53"/>
      <c r="AO187" s="54">
        <f t="shared" si="118"/>
        <v>0</v>
      </c>
      <c r="AP187" s="122">
        <f t="shared" si="119"/>
        <v>0</v>
      </c>
      <c r="AQ187" s="123">
        <f t="shared" si="120"/>
        <v>0</v>
      </c>
      <c r="AR187" s="123">
        <f t="shared" si="121"/>
        <v>0</v>
      </c>
      <c r="AS187" s="119"/>
      <c r="AT187" s="119"/>
      <c r="AU187" s="124"/>
      <c r="AV187" s="125">
        <f t="shared" si="122"/>
        <v>0</v>
      </c>
      <c r="AW187" s="119">
        <f t="shared" si="123"/>
        <v>0</v>
      </c>
      <c r="AX187" s="119"/>
      <c r="AY187" s="119"/>
      <c r="AZ187" s="122"/>
      <c r="BA187" s="126">
        <f t="shared" si="124"/>
        <v>0</v>
      </c>
      <c r="BB187" s="119">
        <f t="shared" si="125"/>
        <v>0</v>
      </c>
      <c r="BC187" s="119"/>
      <c r="BD187" s="120"/>
      <c r="BE187" s="127"/>
      <c r="BF187" s="126">
        <f t="shared" si="126"/>
        <v>0</v>
      </c>
      <c r="BG187" s="119">
        <f t="shared" si="127"/>
        <v>0</v>
      </c>
      <c r="BH187" s="120"/>
      <c r="BI187" s="120"/>
      <c r="BJ187" s="127"/>
      <c r="BK187" s="126">
        <f t="shared" si="128"/>
        <v>0</v>
      </c>
      <c r="BL187" s="119">
        <f t="shared" si="129"/>
        <v>0</v>
      </c>
      <c r="BM187" s="123">
        <f t="shared" si="130"/>
        <v>0</v>
      </c>
      <c r="BN187" s="123">
        <f t="shared" si="131"/>
        <v>0</v>
      </c>
      <c r="BO187" s="126">
        <f t="shared" si="132"/>
        <v>0</v>
      </c>
      <c r="BP187" s="128">
        <f t="shared" si="133"/>
        <v>0</v>
      </c>
      <c r="BQ187" s="22"/>
      <c r="BR187" s="129"/>
      <c r="BS187" s="130"/>
      <c r="BT187" s="257" t="str">
        <f t="shared" si="134"/>
        <v/>
      </c>
      <c r="BU187" s="257" t="str">
        <f t="shared" si="135"/>
        <v/>
      </c>
      <c r="BV187" s="257" t="str">
        <f t="shared" si="136"/>
        <v/>
      </c>
      <c r="BW187" s="257" t="str">
        <f t="shared" si="137"/>
        <v/>
      </c>
      <c r="BX187" s="258">
        <f t="shared" si="139"/>
        <v>0</v>
      </c>
      <c r="BY187" s="129"/>
      <c r="BZ187" s="130"/>
      <c r="CA187" s="329" t="str">
        <f t="shared" si="105"/>
        <v/>
      </c>
      <c r="CB187" s="329" t="str">
        <f t="shared" si="106"/>
        <v/>
      </c>
      <c r="CC187" s="329" t="str">
        <f t="shared" si="107"/>
        <v/>
      </c>
      <c r="CD187" s="329" t="str">
        <f t="shared" si="108"/>
        <v/>
      </c>
      <c r="CE187" s="258">
        <f t="shared" si="140"/>
        <v>0</v>
      </c>
      <c r="CF187" s="259">
        <f t="shared" si="138"/>
        <v>0</v>
      </c>
      <c r="CG187" s="132"/>
      <c r="CH187" s="132"/>
      <c r="CI187" s="132"/>
    </row>
    <row r="188" spans="1:87" s="24" customFormat="1" ht="12.75" hidden="1" customHeight="1" outlineLevel="1" x14ac:dyDescent="0.2">
      <c r="A188" s="108" t="s">
        <v>140</v>
      </c>
      <c r="B188" s="24" t="s">
        <v>145</v>
      </c>
      <c r="C188" s="24">
        <v>180</v>
      </c>
      <c r="D188" s="137"/>
      <c r="E188" s="138"/>
      <c r="F188" s="56"/>
      <c r="G188" s="135"/>
      <c r="H188" s="136"/>
      <c r="I188" s="139"/>
      <c r="J188" s="57"/>
      <c r="K188" s="134"/>
      <c r="L188" s="134"/>
      <c r="M188" s="134"/>
      <c r="N188" s="134"/>
      <c r="O188" s="114">
        <f t="shared" si="109"/>
        <v>0</v>
      </c>
      <c r="P188" s="113"/>
      <c r="Q188" s="113"/>
      <c r="R188" s="113"/>
      <c r="S188" s="113"/>
      <c r="T188" s="114">
        <f t="shared" si="110"/>
        <v>0</v>
      </c>
      <c r="U188" s="113">
        <f t="shared" si="111"/>
        <v>0</v>
      </c>
      <c r="V188" s="136"/>
      <c r="W188" s="116"/>
      <c r="X188" s="116"/>
      <c r="Y188" s="116"/>
      <c r="Z188" s="117">
        <f t="shared" si="112"/>
        <v>0</v>
      </c>
      <c r="AA188" s="118">
        <f t="shared" si="113"/>
        <v>0</v>
      </c>
      <c r="AB188" s="118"/>
      <c r="AC188" s="118"/>
      <c r="AD188" s="118"/>
      <c r="AE188" s="117">
        <f t="shared" si="114"/>
        <v>0</v>
      </c>
      <c r="AF188" s="118">
        <f t="shared" si="115"/>
        <v>0</v>
      </c>
      <c r="AG188" s="120"/>
      <c r="AH188" s="120"/>
      <c r="AI188" s="121"/>
      <c r="AJ188" s="117">
        <f t="shared" si="116"/>
        <v>0</v>
      </c>
      <c r="AK188" s="119">
        <f t="shared" si="117"/>
        <v>0</v>
      </c>
      <c r="AL188" s="53"/>
      <c r="AM188" s="53"/>
      <c r="AN188" s="53"/>
      <c r="AO188" s="54">
        <f t="shared" si="118"/>
        <v>0</v>
      </c>
      <c r="AP188" s="122">
        <f t="shared" si="119"/>
        <v>0</v>
      </c>
      <c r="AQ188" s="123">
        <f t="shared" si="120"/>
        <v>0</v>
      </c>
      <c r="AR188" s="123">
        <f t="shared" si="121"/>
        <v>0</v>
      </c>
      <c r="AS188" s="119"/>
      <c r="AT188" s="119"/>
      <c r="AU188" s="124"/>
      <c r="AV188" s="125">
        <f t="shared" si="122"/>
        <v>0</v>
      </c>
      <c r="AW188" s="119">
        <f t="shared" si="123"/>
        <v>0</v>
      </c>
      <c r="AX188" s="119"/>
      <c r="AY188" s="119"/>
      <c r="AZ188" s="122"/>
      <c r="BA188" s="126">
        <f t="shared" si="124"/>
        <v>0</v>
      </c>
      <c r="BB188" s="119">
        <f t="shared" si="125"/>
        <v>0</v>
      </c>
      <c r="BC188" s="119"/>
      <c r="BD188" s="120"/>
      <c r="BE188" s="127"/>
      <c r="BF188" s="126">
        <f t="shared" si="126"/>
        <v>0</v>
      </c>
      <c r="BG188" s="119">
        <f t="shared" si="127"/>
        <v>0</v>
      </c>
      <c r="BH188" s="120"/>
      <c r="BI188" s="120"/>
      <c r="BJ188" s="127"/>
      <c r="BK188" s="126">
        <f t="shared" si="128"/>
        <v>0</v>
      </c>
      <c r="BL188" s="119">
        <f t="shared" si="129"/>
        <v>0</v>
      </c>
      <c r="BM188" s="123">
        <f t="shared" si="130"/>
        <v>0</v>
      </c>
      <c r="BN188" s="123">
        <f t="shared" si="131"/>
        <v>0</v>
      </c>
      <c r="BO188" s="126">
        <f t="shared" si="132"/>
        <v>0</v>
      </c>
      <c r="BP188" s="128">
        <f t="shared" si="133"/>
        <v>0</v>
      </c>
      <c r="BQ188" s="22"/>
      <c r="BR188" s="129"/>
      <c r="BS188" s="130"/>
      <c r="BT188" s="257" t="str">
        <f t="shared" si="134"/>
        <v/>
      </c>
      <c r="BU188" s="257" t="str">
        <f t="shared" si="135"/>
        <v/>
      </c>
      <c r="BV188" s="257" t="str">
        <f t="shared" si="136"/>
        <v/>
      </c>
      <c r="BW188" s="257" t="str">
        <f t="shared" si="137"/>
        <v/>
      </c>
      <c r="BX188" s="258">
        <f t="shared" si="139"/>
        <v>0</v>
      </c>
      <c r="BY188" s="129"/>
      <c r="BZ188" s="130"/>
      <c r="CA188" s="329" t="str">
        <f t="shared" si="105"/>
        <v/>
      </c>
      <c r="CB188" s="329" t="str">
        <f t="shared" si="106"/>
        <v/>
      </c>
      <c r="CC188" s="329" t="str">
        <f t="shared" si="107"/>
        <v/>
      </c>
      <c r="CD188" s="329" t="str">
        <f t="shared" si="108"/>
        <v/>
      </c>
      <c r="CE188" s="258">
        <f t="shared" si="140"/>
        <v>0</v>
      </c>
      <c r="CF188" s="259">
        <f t="shared" si="138"/>
        <v>0</v>
      </c>
      <c r="CG188" s="132"/>
      <c r="CH188" s="132"/>
      <c r="CI188" s="132"/>
    </row>
    <row r="189" spans="1:87" s="24" customFormat="1" ht="12.75" hidden="1" customHeight="1" outlineLevel="1" x14ac:dyDescent="0.2">
      <c r="A189" s="108" t="s">
        <v>140</v>
      </c>
      <c r="B189" s="24" t="s">
        <v>145</v>
      </c>
      <c r="C189" s="24">
        <v>181</v>
      </c>
      <c r="D189" s="137"/>
      <c r="E189" s="138"/>
      <c r="F189" s="56"/>
      <c r="G189" s="135"/>
      <c r="H189" s="136"/>
      <c r="I189" s="139"/>
      <c r="J189" s="57"/>
      <c r="K189" s="134"/>
      <c r="L189" s="134"/>
      <c r="M189" s="134"/>
      <c r="N189" s="134"/>
      <c r="O189" s="114">
        <f t="shared" si="109"/>
        <v>0</v>
      </c>
      <c r="P189" s="113"/>
      <c r="Q189" s="113"/>
      <c r="R189" s="113"/>
      <c r="S189" s="113"/>
      <c r="T189" s="114">
        <f t="shared" si="110"/>
        <v>0</v>
      </c>
      <c r="U189" s="113">
        <f t="shared" si="111"/>
        <v>0</v>
      </c>
      <c r="V189" s="136"/>
      <c r="W189" s="116"/>
      <c r="X189" s="116"/>
      <c r="Y189" s="116"/>
      <c r="Z189" s="117">
        <f t="shared" si="112"/>
        <v>0</v>
      </c>
      <c r="AA189" s="118">
        <f t="shared" si="113"/>
        <v>0</v>
      </c>
      <c r="AB189" s="118"/>
      <c r="AC189" s="118"/>
      <c r="AD189" s="118"/>
      <c r="AE189" s="117">
        <f t="shared" si="114"/>
        <v>0</v>
      </c>
      <c r="AF189" s="118">
        <f t="shared" si="115"/>
        <v>0</v>
      </c>
      <c r="AG189" s="120"/>
      <c r="AH189" s="120"/>
      <c r="AI189" s="121"/>
      <c r="AJ189" s="117">
        <f t="shared" si="116"/>
        <v>0</v>
      </c>
      <c r="AK189" s="119">
        <f t="shared" si="117"/>
        <v>0</v>
      </c>
      <c r="AL189" s="53"/>
      <c r="AM189" s="53"/>
      <c r="AN189" s="53"/>
      <c r="AO189" s="54">
        <f t="shared" si="118"/>
        <v>0</v>
      </c>
      <c r="AP189" s="122">
        <f t="shared" si="119"/>
        <v>0</v>
      </c>
      <c r="AQ189" s="123">
        <f t="shared" si="120"/>
        <v>0</v>
      </c>
      <c r="AR189" s="123">
        <f t="shared" si="121"/>
        <v>0</v>
      </c>
      <c r="AS189" s="119"/>
      <c r="AT189" s="119"/>
      <c r="AU189" s="124"/>
      <c r="AV189" s="125">
        <f t="shared" si="122"/>
        <v>0</v>
      </c>
      <c r="AW189" s="119">
        <f t="shared" si="123"/>
        <v>0</v>
      </c>
      <c r="AX189" s="119"/>
      <c r="AY189" s="119"/>
      <c r="AZ189" s="122"/>
      <c r="BA189" s="126">
        <f t="shared" si="124"/>
        <v>0</v>
      </c>
      <c r="BB189" s="119">
        <f t="shared" si="125"/>
        <v>0</v>
      </c>
      <c r="BC189" s="119"/>
      <c r="BD189" s="120"/>
      <c r="BE189" s="127"/>
      <c r="BF189" s="126">
        <f t="shared" si="126"/>
        <v>0</v>
      </c>
      <c r="BG189" s="119">
        <f t="shared" si="127"/>
        <v>0</v>
      </c>
      <c r="BH189" s="120"/>
      <c r="BI189" s="120"/>
      <c r="BJ189" s="127"/>
      <c r="BK189" s="126">
        <f t="shared" si="128"/>
        <v>0</v>
      </c>
      <c r="BL189" s="119">
        <f t="shared" si="129"/>
        <v>0</v>
      </c>
      <c r="BM189" s="123">
        <f t="shared" si="130"/>
        <v>0</v>
      </c>
      <c r="BN189" s="123">
        <f t="shared" si="131"/>
        <v>0</v>
      </c>
      <c r="BO189" s="126">
        <f t="shared" si="132"/>
        <v>0</v>
      </c>
      <c r="BP189" s="128">
        <f t="shared" si="133"/>
        <v>0</v>
      </c>
      <c r="BQ189" s="22"/>
      <c r="BR189" s="129"/>
      <c r="BS189" s="130"/>
      <c r="BT189" s="257" t="str">
        <f t="shared" si="134"/>
        <v/>
      </c>
      <c r="BU189" s="257" t="str">
        <f t="shared" si="135"/>
        <v/>
      </c>
      <c r="BV189" s="257" t="str">
        <f t="shared" si="136"/>
        <v/>
      </c>
      <c r="BW189" s="257" t="str">
        <f t="shared" si="137"/>
        <v/>
      </c>
      <c r="BX189" s="258">
        <f t="shared" si="139"/>
        <v>0</v>
      </c>
      <c r="BY189" s="129"/>
      <c r="BZ189" s="130"/>
      <c r="CA189" s="329" t="str">
        <f t="shared" si="105"/>
        <v/>
      </c>
      <c r="CB189" s="329" t="str">
        <f t="shared" si="106"/>
        <v/>
      </c>
      <c r="CC189" s="329" t="str">
        <f t="shared" si="107"/>
        <v/>
      </c>
      <c r="CD189" s="329" t="str">
        <f t="shared" si="108"/>
        <v/>
      </c>
      <c r="CE189" s="258">
        <f t="shared" si="140"/>
        <v>0</v>
      </c>
      <c r="CF189" s="259">
        <f t="shared" si="138"/>
        <v>0</v>
      </c>
      <c r="CG189" s="132"/>
      <c r="CH189" s="132"/>
      <c r="CI189" s="132"/>
    </row>
    <row r="190" spans="1:87" s="24" customFormat="1" ht="12.75" hidden="1" customHeight="1" outlineLevel="1" x14ac:dyDescent="0.2">
      <c r="A190" s="108" t="s">
        <v>140</v>
      </c>
      <c r="B190" s="24" t="s">
        <v>145</v>
      </c>
      <c r="C190" s="24">
        <v>182</v>
      </c>
      <c r="D190" s="137"/>
      <c r="E190" s="138"/>
      <c r="F190" s="56"/>
      <c r="G190" s="135"/>
      <c r="H190" s="136"/>
      <c r="I190" s="139"/>
      <c r="J190" s="57"/>
      <c r="K190" s="134"/>
      <c r="L190" s="134"/>
      <c r="M190" s="134"/>
      <c r="N190" s="134"/>
      <c r="O190" s="114">
        <f t="shared" si="109"/>
        <v>0</v>
      </c>
      <c r="P190" s="113"/>
      <c r="Q190" s="113"/>
      <c r="R190" s="113"/>
      <c r="S190" s="113"/>
      <c r="T190" s="114">
        <f t="shared" si="110"/>
        <v>0</v>
      </c>
      <c r="U190" s="113">
        <f t="shared" si="111"/>
        <v>0</v>
      </c>
      <c r="V190" s="136"/>
      <c r="W190" s="116"/>
      <c r="X190" s="116"/>
      <c r="Y190" s="116"/>
      <c r="Z190" s="117">
        <f t="shared" si="112"/>
        <v>0</v>
      </c>
      <c r="AA190" s="118">
        <f t="shared" si="113"/>
        <v>0</v>
      </c>
      <c r="AB190" s="118"/>
      <c r="AC190" s="118"/>
      <c r="AD190" s="118"/>
      <c r="AE190" s="117">
        <f t="shared" si="114"/>
        <v>0</v>
      </c>
      <c r="AF190" s="118">
        <f t="shared" si="115"/>
        <v>0</v>
      </c>
      <c r="AG190" s="120"/>
      <c r="AH190" s="120"/>
      <c r="AI190" s="121"/>
      <c r="AJ190" s="117">
        <f t="shared" si="116"/>
        <v>0</v>
      </c>
      <c r="AK190" s="119">
        <f t="shared" si="117"/>
        <v>0</v>
      </c>
      <c r="AL190" s="53"/>
      <c r="AM190" s="53"/>
      <c r="AN190" s="53"/>
      <c r="AO190" s="54">
        <f t="shared" si="118"/>
        <v>0</v>
      </c>
      <c r="AP190" s="122">
        <f t="shared" si="119"/>
        <v>0</v>
      </c>
      <c r="AQ190" s="123">
        <f t="shared" si="120"/>
        <v>0</v>
      </c>
      <c r="AR190" s="123">
        <f t="shared" si="121"/>
        <v>0</v>
      </c>
      <c r="AS190" s="119"/>
      <c r="AT190" s="119"/>
      <c r="AU190" s="124"/>
      <c r="AV190" s="125">
        <f t="shared" si="122"/>
        <v>0</v>
      </c>
      <c r="AW190" s="119">
        <f t="shared" si="123"/>
        <v>0</v>
      </c>
      <c r="AX190" s="119"/>
      <c r="AY190" s="119"/>
      <c r="AZ190" s="122"/>
      <c r="BA190" s="126">
        <f t="shared" si="124"/>
        <v>0</v>
      </c>
      <c r="BB190" s="119">
        <f t="shared" si="125"/>
        <v>0</v>
      </c>
      <c r="BC190" s="119"/>
      <c r="BD190" s="120"/>
      <c r="BE190" s="127"/>
      <c r="BF190" s="126">
        <f t="shared" si="126"/>
        <v>0</v>
      </c>
      <c r="BG190" s="119">
        <f t="shared" si="127"/>
        <v>0</v>
      </c>
      <c r="BH190" s="120"/>
      <c r="BI190" s="120"/>
      <c r="BJ190" s="127"/>
      <c r="BK190" s="126">
        <f t="shared" si="128"/>
        <v>0</v>
      </c>
      <c r="BL190" s="119">
        <f t="shared" si="129"/>
        <v>0</v>
      </c>
      <c r="BM190" s="123">
        <f t="shared" si="130"/>
        <v>0</v>
      </c>
      <c r="BN190" s="123">
        <f t="shared" si="131"/>
        <v>0</v>
      </c>
      <c r="BO190" s="126">
        <f t="shared" si="132"/>
        <v>0</v>
      </c>
      <c r="BP190" s="128">
        <f t="shared" si="133"/>
        <v>0</v>
      </c>
      <c r="BQ190" s="22"/>
      <c r="BR190" s="129"/>
      <c r="BS190" s="130"/>
      <c r="BT190" s="257" t="str">
        <f t="shared" si="134"/>
        <v/>
      </c>
      <c r="BU190" s="257" t="str">
        <f t="shared" si="135"/>
        <v/>
      </c>
      <c r="BV190" s="257" t="str">
        <f t="shared" si="136"/>
        <v/>
      </c>
      <c r="BW190" s="257" t="str">
        <f t="shared" si="137"/>
        <v/>
      </c>
      <c r="BX190" s="258">
        <f t="shared" si="139"/>
        <v>0</v>
      </c>
      <c r="BY190" s="129"/>
      <c r="BZ190" s="130"/>
      <c r="CA190" s="329" t="str">
        <f t="shared" si="105"/>
        <v/>
      </c>
      <c r="CB190" s="329" t="str">
        <f t="shared" si="106"/>
        <v/>
      </c>
      <c r="CC190" s="329" t="str">
        <f t="shared" si="107"/>
        <v/>
      </c>
      <c r="CD190" s="329" t="str">
        <f t="shared" si="108"/>
        <v/>
      </c>
      <c r="CE190" s="258">
        <f t="shared" si="140"/>
        <v>0</v>
      </c>
      <c r="CF190" s="259">
        <f t="shared" si="138"/>
        <v>0</v>
      </c>
      <c r="CG190" s="132"/>
      <c r="CH190" s="132"/>
      <c r="CI190" s="132"/>
    </row>
    <row r="191" spans="1:87" s="24" customFormat="1" ht="12.75" hidden="1" customHeight="1" outlineLevel="1" x14ac:dyDescent="0.2">
      <c r="A191" s="108" t="s">
        <v>140</v>
      </c>
      <c r="B191" s="24" t="s">
        <v>145</v>
      </c>
      <c r="C191" s="24">
        <v>183</v>
      </c>
      <c r="D191" s="137"/>
      <c r="E191" s="138"/>
      <c r="F191" s="56"/>
      <c r="G191" s="135"/>
      <c r="H191" s="136"/>
      <c r="I191" s="139"/>
      <c r="J191" s="57"/>
      <c r="K191" s="134"/>
      <c r="L191" s="134"/>
      <c r="M191" s="134"/>
      <c r="N191" s="134"/>
      <c r="O191" s="114">
        <f t="shared" si="109"/>
        <v>0</v>
      </c>
      <c r="P191" s="113"/>
      <c r="Q191" s="113"/>
      <c r="R191" s="113"/>
      <c r="S191" s="113"/>
      <c r="T191" s="114">
        <f t="shared" si="110"/>
        <v>0</v>
      </c>
      <c r="U191" s="113">
        <f t="shared" si="111"/>
        <v>0</v>
      </c>
      <c r="V191" s="136"/>
      <c r="W191" s="116"/>
      <c r="X191" s="116"/>
      <c r="Y191" s="116"/>
      <c r="Z191" s="117">
        <f t="shared" si="112"/>
        <v>0</v>
      </c>
      <c r="AA191" s="118">
        <f t="shared" si="113"/>
        <v>0</v>
      </c>
      <c r="AB191" s="118"/>
      <c r="AC191" s="118"/>
      <c r="AD191" s="118"/>
      <c r="AE191" s="117">
        <f t="shared" si="114"/>
        <v>0</v>
      </c>
      <c r="AF191" s="118">
        <f t="shared" si="115"/>
        <v>0</v>
      </c>
      <c r="AG191" s="120"/>
      <c r="AH191" s="120"/>
      <c r="AI191" s="121"/>
      <c r="AJ191" s="117">
        <f t="shared" si="116"/>
        <v>0</v>
      </c>
      <c r="AK191" s="119">
        <f t="shared" si="117"/>
        <v>0</v>
      </c>
      <c r="AL191" s="53"/>
      <c r="AM191" s="53"/>
      <c r="AN191" s="53"/>
      <c r="AO191" s="54">
        <f t="shared" si="118"/>
        <v>0</v>
      </c>
      <c r="AP191" s="122">
        <f t="shared" si="119"/>
        <v>0</v>
      </c>
      <c r="AQ191" s="123">
        <f t="shared" si="120"/>
        <v>0</v>
      </c>
      <c r="AR191" s="123">
        <f t="shared" si="121"/>
        <v>0</v>
      </c>
      <c r="AS191" s="119"/>
      <c r="AT191" s="119"/>
      <c r="AU191" s="124"/>
      <c r="AV191" s="125">
        <f t="shared" si="122"/>
        <v>0</v>
      </c>
      <c r="AW191" s="119">
        <f t="shared" si="123"/>
        <v>0</v>
      </c>
      <c r="AX191" s="119"/>
      <c r="AY191" s="119"/>
      <c r="AZ191" s="122"/>
      <c r="BA191" s="126">
        <f t="shared" si="124"/>
        <v>0</v>
      </c>
      <c r="BB191" s="119">
        <f t="shared" si="125"/>
        <v>0</v>
      </c>
      <c r="BC191" s="119"/>
      <c r="BD191" s="120"/>
      <c r="BE191" s="127"/>
      <c r="BF191" s="126">
        <f t="shared" si="126"/>
        <v>0</v>
      </c>
      <c r="BG191" s="119">
        <f t="shared" si="127"/>
        <v>0</v>
      </c>
      <c r="BH191" s="120"/>
      <c r="BI191" s="120"/>
      <c r="BJ191" s="127"/>
      <c r="BK191" s="126">
        <f t="shared" si="128"/>
        <v>0</v>
      </c>
      <c r="BL191" s="119">
        <f t="shared" si="129"/>
        <v>0</v>
      </c>
      <c r="BM191" s="123">
        <f t="shared" si="130"/>
        <v>0</v>
      </c>
      <c r="BN191" s="123">
        <f t="shared" si="131"/>
        <v>0</v>
      </c>
      <c r="BO191" s="126">
        <f t="shared" si="132"/>
        <v>0</v>
      </c>
      <c r="BP191" s="128">
        <f t="shared" si="133"/>
        <v>0</v>
      </c>
      <c r="BQ191" s="22"/>
      <c r="BR191" s="129"/>
      <c r="BS191" s="130"/>
      <c r="BT191" s="257" t="str">
        <f t="shared" si="134"/>
        <v/>
      </c>
      <c r="BU191" s="257" t="str">
        <f t="shared" si="135"/>
        <v/>
      </c>
      <c r="BV191" s="257" t="str">
        <f t="shared" si="136"/>
        <v/>
      </c>
      <c r="BW191" s="257" t="str">
        <f t="shared" si="137"/>
        <v/>
      </c>
      <c r="BX191" s="258">
        <f t="shared" si="139"/>
        <v>0</v>
      </c>
      <c r="BY191" s="129"/>
      <c r="BZ191" s="130"/>
      <c r="CA191" s="329" t="str">
        <f t="shared" si="105"/>
        <v/>
      </c>
      <c r="CB191" s="329" t="str">
        <f t="shared" si="106"/>
        <v/>
      </c>
      <c r="CC191" s="329" t="str">
        <f t="shared" si="107"/>
        <v/>
      </c>
      <c r="CD191" s="329" t="str">
        <f t="shared" si="108"/>
        <v/>
      </c>
      <c r="CE191" s="258">
        <f t="shared" si="140"/>
        <v>0</v>
      </c>
      <c r="CF191" s="259">
        <f t="shared" si="138"/>
        <v>0</v>
      </c>
      <c r="CG191" s="132"/>
      <c r="CH191" s="132"/>
      <c r="CI191" s="132"/>
    </row>
    <row r="192" spans="1:87" s="24" customFormat="1" ht="12.75" hidden="1" customHeight="1" outlineLevel="1" x14ac:dyDescent="0.2">
      <c r="A192" s="108" t="s">
        <v>140</v>
      </c>
      <c r="B192" s="24" t="s">
        <v>145</v>
      </c>
      <c r="C192" s="24">
        <v>184</v>
      </c>
      <c r="D192" s="137"/>
      <c r="E192" s="138"/>
      <c r="F192" s="56"/>
      <c r="G192" s="135"/>
      <c r="H192" s="136"/>
      <c r="I192" s="139"/>
      <c r="J192" s="57"/>
      <c r="K192" s="134"/>
      <c r="L192" s="134"/>
      <c r="M192" s="134"/>
      <c r="N192" s="134"/>
      <c r="O192" s="114">
        <f t="shared" si="109"/>
        <v>0</v>
      </c>
      <c r="P192" s="113"/>
      <c r="Q192" s="113"/>
      <c r="R192" s="113"/>
      <c r="S192" s="113"/>
      <c r="T192" s="114">
        <f t="shared" si="110"/>
        <v>0</v>
      </c>
      <c r="U192" s="113">
        <f t="shared" si="111"/>
        <v>0</v>
      </c>
      <c r="V192" s="136"/>
      <c r="W192" s="116"/>
      <c r="X192" s="116"/>
      <c r="Y192" s="116"/>
      <c r="Z192" s="117">
        <f t="shared" si="112"/>
        <v>0</v>
      </c>
      <c r="AA192" s="118">
        <f t="shared" si="113"/>
        <v>0</v>
      </c>
      <c r="AB192" s="118"/>
      <c r="AC192" s="118"/>
      <c r="AD192" s="118"/>
      <c r="AE192" s="117">
        <f t="shared" si="114"/>
        <v>0</v>
      </c>
      <c r="AF192" s="118">
        <f t="shared" si="115"/>
        <v>0</v>
      </c>
      <c r="AG192" s="120"/>
      <c r="AH192" s="120"/>
      <c r="AI192" s="121"/>
      <c r="AJ192" s="117">
        <f t="shared" si="116"/>
        <v>0</v>
      </c>
      <c r="AK192" s="119">
        <f t="shared" si="117"/>
        <v>0</v>
      </c>
      <c r="AL192" s="53"/>
      <c r="AM192" s="53"/>
      <c r="AN192" s="53"/>
      <c r="AO192" s="54">
        <f t="shared" si="118"/>
        <v>0</v>
      </c>
      <c r="AP192" s="122">
        <f t="shared" si="119"/>
        <v>0</v>
      </c>
      <c r="AQ192" s="123">
        <f t="shared" si="120"/>
        <v>0</v>
      </c>
      <c r="AR192" s="123">
        <f t="shared" si="121"/>
        <v>0</v>
      </c>
      <c r="AS192" s="119"/>
      <c r="AT192" s="119"/>
      <c r="AU192" s="124"/>
      <c r="AV192" s="125">
        <f t="shared" si="122"/>
        <v>0</v>
      </c>
      <c r="AW192" s="119">
        <f t="shared" si="123"/>
        <v>0</v>
      </c>
      <c r="AX192" s="119"/>
      <c r="AY192" s="119"/>
      <c r="AZ192" s="122"/>
      <c r="BA192" s="126">
        <f t="shared" si="124"/>
        <v>0</v>
      </c>
      <c r="BB192" s="119">
        <f t="shared" si="125"/>
        <v>0</v>
      </c>
      <c r="BC192" s="119"/>
      <c r="BD192" s="120"/>
      <c r="BE192" s="127"/>
      <c r="BF192" s="126">
        <f t="shared" si="126"/>
        <v>0</v>
      </c>
      <c r="BG192" s="119">
        <f t="shared" si="127"/>
        <v>0</v>
      </c>
      <c r="BH192" s="120"/>
      <c r="BI192" s="120"/>
      <c r="BJ192" s="127"/>
      <c r="BK192" s="126">
        <f t="shared" si="128"/>
        <v>0</v>
      </c>
      <c r="BL192" s="119">
        <f t="shared" si="129"/>
        <v>0</v>
      </c>
      <c r="BM192" s="123">
        <f t="shared" si="130"/>
        <v>0</v>
      </c>
      <c r="BN192" s="123">
        <f t="shared" si="131"/>
        <v>0</v>
      </c>
      <c r="BO192" s="126">
        <f t="shared" si="132"/>
        <v>0</v>
      </c>
      <c r="BP192" s="128">
        <f t="shared" si="133"/>
        <v>0</v>
      </c>
      <c r="BQ192" s="22"/>
      <c r="BR192" s="129"/>
      <c r="BS192" s="130"/>
      <c r="BT192" s="257" t="str">
        <f t="shared" si="134"/>
        <v/>
      </c>
      <c r="BU192" s="257" t="str">
        <f t="shared" si="135"/>
        <v/>
      </c>
      <c r="BV192" s="257" t="str">
        <f t="shared" si="136"/>
        <v/>
      </c>
      <c r="BW192" s="257" t="str">
        <f t="shared" si="137"/>
        <v/>
      </c>
      <c r="BX192" s="258">
        <f t="shared" si="139"/>
        <v>0</v>
      </c>
      <c r="BY192" s="129"/>
      <c r="BZ192" s="130"/>
      <c r="CA192" s="329" t="str">
        <f t="shared" si="105"/>
        <v/>
      </c>
      <c r="CB192" s="329" t="str">
        <f t="shared" si="106"/>
        <v/>
      </c>
      <c r="CC192" s="329" t="str">
        <f t="shared" si="107"/>
        <v/>
      </c>
      <c r="CD192" s="329" t="str">
        <f t="shared" si="108"/>
        <v/>
      </c>
      <c r="CE192" s="258">
        <f t="shared" si="140"/>
        <v>0</v>
      </c>
      <c r="CF192" s="259">
        <f t="shared" si="138"/>
        <v>0</v>
      </c>
      <c r="CG192" s="132"/>
      <c r="CH192" s="132"/>
      <c r="CI192" s="132"/>
    </row>
    <row r="193" spans="1:87" s="24" customFormat="1" ht="12.75" hidden="1" customHeight="1" outlineLevel="1" x14ac:dyDescent="0.2">
      <c r="A193" s="108" t="s">
        <v>140</v>
      </c>
      <c r="B193" s="24" t="s">
        <v>145</v>
      </c>
      <c r="C193" s="24">
        <v>185</v>
      </c>
      <c r="D193" s="137"/>
      <c r="E193" s="138"/>
      <c r="F193" s="56"/>
      <c r="G193" s="135"/>
      <c r="H193" s="136"/>
      <c r="I193" s="139"/>
      <c r="J193" s="57"/>
      <c r="K193" s="134"/>
      <c r="L193" s="134"/>
      <c r="M193" s="134"/>
      <c r="N193" s="134"/>
      <c r="O193" s="114">
        <f t="shared" si="109"/>
        <v>0</v>
      </c>
      <c r="P193" s="113"/>
      <c r="Q193" s="113"/>
      <c r="R193" s="113"/>
      <c r="S193" s="113"/>
      <c r="T193" s="114">
        <f t="shared" si="110"/>
        <v>0</v>
      </c>
      <c r="U193" s="113">
        <f t="shared" si="111"/>
        <v>0</v>
      </c>
      <c r="V193" s="136"/>
      <c r="W193" s="116"/>
      <c r="X193" s="116"/>
      <c r="Y193" s="116"/>
      <c r="Z193" s="117">
        <f t="shared" si="112"/>
        <v>0</v>
      </c>
      <c r="AA193" s="118">
        <f t="shared" si="113"/>
        <v>0</v>
      </c>
      <c r="AB193" s="118"/>
      <c r="AC193" s="118"/>
      <c r="AD193" s="118"/>
      <c r="AE193" s="117">
        <f t="shared" si="114"/>
        <v>0</v>
      </c>
      <c r="AF193" s="118">
        <f t="shared" si="115"/>
        <v>0</v>
      </c>
      <c r="AG193" s="120"/>
      <c r="AH193" s="120"/>
      <c r="AI193" s="121"/>
      <c r="AJ193" s="117">
        <f t="shared" si="116"/>
        <v>0</v>
      </c>
      <c r="AK193" s="119">
        <f t="shared" si="117"/>
        <v>0</v>
      </c>
      <c r="AL193" s="53"/>
      <c r="AM193" s="53"/>
      <c r="AN193" s="53"/>
      <c r="AO193" s="54">
        <f t="shared" si="118"/>
        <v>0</v>
      </c>
      <c r="AP193" s="122">
        <f t="shared" si="119"/>
        <v>0</v>
      </c>
      <c r="AQ193" s="123">
        <f t="shared" si="120"/>
        <v>0</v>
      </c>
      <c r="AR193" s="123">
        <f t="shared" si="121"/>
        <v>0</v>
      </c>
      <c r="AS193" s="119"/>
      <c r="AT193" s="119"/>
      <c r="AU193" s="124"/>
      <c r="AV193" s="125">
        <f t="shared" si="122"/>
        <v>0</v>
      </c>
      <c r="AW193" s="119">
        <f t="shared" si="123"/>
        <v>0</v>
      </c>
      <c r="AX193" s="119"/>
      <c r="AY193" s="119"/>
      <c r="AZ193" s="122"/>
      <c r="BA193" s="126">
        <f t="shared" si="124"/>
        <v>0</v>
      </c>
      <c r="BB193" s="119">
        <f t="shared" si="125"/>
        <v>0</v>
      </c>
      <c r="BC193" s="119"/>
      <c r="BD193" s="120"/>
      <c r="BE193" s="127"/>
      <c r="BF193" s="126">
        <f t="shared" si="126"/>
        <v>0</v>
      </c>
      <c r="BG193" s="119">
        <f t="shared" si="127"/>
        <v>0</v>
      </c>
      <c r="BH193" s="120"/>
      <c r="BI193" s="120"/>
      <c r="BJ193" s="127"/>
      <c r="BK193" s="126">
        <f t="shared" si="128"/>
        <v>0</v>
      </c>
      <c r="BL193" s="119">
        <f t="shared" si="129"/>
        <v>0</v>
      </c>
      <c r="BM193" s="123">
        <f t="shared" si="130"/>
        <v>0</v>
      </c>
      <c r="BN193" s="123">
        <f t="shared" si="131"/>
        <v>0</v>
      </c>
      <c r="BO193" s="126">
        <f t="shared" si="132"/>
        <v>0</v>
      </c>
      <c r="BP193" s="128">
        <f t="shared" si="133"/>
        <v>0</v>
      </c>
      <c r="BQ193" s="22"/>
      <c r="BR193" s="129"/>
      <c r="BS193" s="130"/>
      <c r="BT193" s="257" t="str">
        <f t="shared" si="134"/>
        <v/>
      </c>
      <c r="BU193" s="257" t="str">
        <f t="shared" si="135"/>
        <v/>
      </c>
      <c r="BV193" s="257" t="str">
        <f t="shared" si="136"/>
        <v/>
      </c>
      <c r="BW193" s="257" t="str">
        <f t="shared" si="137"/>
        <v/>
      </c>
      <c r="BX193" s="258">
        <f t="shared" si="139"/>
        <v>0</v>
      </c>
      <c r="BY193" s="129"/>
      <c r="BZ193" s="130"/>
      <c r="CA193" s="329" t="str">
        <f t="shared" si="105"/>
        <v/>
      </c>
      <c r="CB193" s="329" t="str">
        <f t="shared" si="106"/>
        <v/>
      </c>
      <c r="CC193" s="329" t="str">
        <f t="shared" si="107"/>
        <v/>
      </c>
      <c r="CD193" s="329" t="str">
        <f t="shared" si="108"/>
        <v/>
      </c>
      <c r="CE193" s="258">
        <f t="shared" si="140"/>
        <v>0</v>
      </c>
      <c r="CF193" s="259">
        <f t="shared" si="138"/>
        <v>0</v>
      </c>
      <c r="CG193" s="132"/>
      <c r="CH193" s="132"/>
      <c r="CI193" s="132"/>
    </row>
    <row r="194" spans="1:87" s="24" customFormat="1" ht="12.75" hidden="1" customHeight="1" outlineLevel="1" x14ac:dyDescent="0.2">
      <c r="A194" s="108" t="s">
        <v>140</v>
      </c>
      <c r="B194" s="24" t="s">
        <v>145</v>
      </c>
      <c r="C194" s="24">
        <v>186</v>
      </c>
      <c r="D194" s="137"/>
      <c r="E194" s="138"/>
      <c r="F194" s="56"/>
      <c r="G194" s="135"/>
      <c r="H194" s="136"/>
      <c r="I194" s="139"/>
      <c r="J194" s="57"/>
      <c r="K194" s="134"/>
      <c r="L194" s="134"/>
      <c r="M194" s="134"/>
      <c r="N194" s="134"/>
      <c r="O194" s="114">
        <f t="shared" si="109"/>
        <v>0</v>
      </c>
      <c r="P194" s="113"/>
      <c r="Q194" s="113"/>
      <c r="R194" s="113"/>
      <c r="S194" s="113"/>
      <c r="T194" s="114">
        <f t="shared" si="110"/>
        <v>0</v>
      </c>
      <c r="U194" s="113">
        <f t="shared" si="111"/>
        <v>0</v>
      </c>
      <c r="V194" s="136"/>
      <c r="W194" s="116"/>
      <c r="X194" s="116"/>
      <c r="Y194" s="116"/>
      <c r="Z194" s="117">
        <f t="shared" si="112"/>
        <v>0</v>
      </c>
      <c r="AA194" s="118">
        <f t="shared" si="113"/>
        <v>0</v>
      </c>
      <c r="AB194" s="118"/>
      <c r="AC194" s="118"/>
      <c r="AD194" s="118"/>
      <c r="AE194" s="117">
        <f t="shared" si="114"/>
        <v>0</v>
      </c>
      <c r="AF194" s="118">
        <f t="shared" si="115"/>
        <v>0</v>
      </c>
      <c r="AG194" s="120"/>
      <c r="AH194" s="120"/>
      <c r="AI194" s="121"/>
      <c r="AJ194" s="117">
        <f t="shared" si="116"/>
        <v>0</v>
      </c>
      <c r="AK194" s="119">
        <f t="shared" si="117"/>
        <v>0</v>
      </c>
      <c r="AL194" s="53"/>
      <c r="AM194" s="53"/>
      <c r="AN194" s="53"/>
      <c r="AO194" s="54">
        <f t="shared" si="118"/>
        <v>0</v>
      </c>
      <c r="AP194" s="122">
        <f t="shared" si="119"/>
        <v>0</v>
      </c>
      <c r="AQ194" s="123">
        <f t="shared" si="120"/>
        <v>0</v>
      </c>
      <c r="AR194" s="123">
        <f t="shared" si="121"/>
        <v>0</v>
      </c>
      <c r="AS194" s="119"/>
      <c r="AT194" s="119"/>
      <c r="AU194" s="124"/>
      <c r="AV194" s="125">
        <f t="shared" si="122"/>
        <v>0</v>
      </c>
      <c r="AW194" s="119">
        <f t="shared" si="123"/>
        <v>0</v>
      </c>
      <c r="AX194" s="119"/>
      <c r="AY194" s="119"/>
      <c r="AZ194" s="122"/>
      <c r="BA194" s="126">
        <f t="shared" si="124"/>
        <v>0</v>
      </c>
      <c r="BB194" s="119">
        <f t="shared" si="125"/>
        <v>0</v>
      </c>
      <c r="BC194" s="119"/>
      <c r="BD194" s="120"/>
      <c r="BE194" s="127"/>
      <c r="BF194" s="126">
        <f t="shared" si="126"/>
        <v>0</v>
      </c>
      <c r="BG194" s="119">
        <f t="shared" si="127"/>
        <v>0</v>
      </c>
      <c r="BH194" s="120"/>
      <c r="BI194" s="120"/>
      <c r="BJ194" s="127"/>
      <c r="BK194" s="126">
        <f t="shared" si="128"/>
        <v>0</v>
      </c>
      <c r="BL194" s="119">
        <f t="shared" si="129"/>
        <v>0</v>
      </c>
      <c r="BM194" s="123">
        <f t="shared" si="130"/>
        <v>0</v>
      </c>
      <c r="BN194" s="123">
        <f t="shared" si="131"/>
        <v>0</v>
      </c>
      <c r="BO194" s="126">
        <f t="shared" si="132"/>
        <v>0</v>
      </c>
      <c r="BP194" s="128">
        <f t="shared" si="133"/>
        <v>0</v>
      </c>
      <c r="BQ194" s="22"/>
      <c r="BR194" s="129"/>
      <c r="BS194" s="130"/>
      <c r="BT194" s="257" t="str">
        <f t="shared" si="134"/>
        <v/>
      </c>
      <c r="BU194" s="257" t="str">
        <f t="shared" si="135"/>
        <v/>
      </c>
      <c r="BV194" s="257" t="str">
        <f t="shared" si="136"/>
        <v/>
      </c>
      <c r="BW194" s="257" t="str">
        <f t="shared" si="137"/>
        <v/>
      </c>
      <c r="BX194" s="258">
        <f t="shared" si="139"/>
        <v>0</v>
      </c>
      <c r="BY194" s="129"/>
      <c r="BZ194" s="130"/>
      <c r="CA194" s="329" t="str">
        <f t="shared" si="105"/>
        <v/>
      </c>
      <c r="CB194" s="329" t="str">
        <f t="shared" si="106"/>
        <v/>
      </c>
      <c r="CC194" s="329" t="str">
        <f t="shared" si="107"/>
        <v/>
      </c>
      <c r="CD194" s="329" t="str">
        <f t="shared" si="108"/>
        <v/>
      </c>
      <c r="CE194" s="258">
        <f t="shared" si="140"/>
        <v>0</v>
      </c>
      <c r="CF194" s="259">
        <f t="shared" si="138"/>
        <v>0</v>
      </c>
      <c r="CG194" s="132"/>
      <c r="CH194" s="132"/>
      <c r="CI194" s="132"/>
    </row>
    <row r="195" spans="1:87" s="24" customFormat="1" ht="12.75" hidden="1" customHeight="1" outlineLevel="1" x14ac:dyDescent="0.2">
      <c r="A195" s="108" t="s">
        <v>140</v>
      </c>
      <c r="B195" s="24" t="s">
        <v>145</v>
      </c>
      <c r="C195" s="24">
        <v>187</v>
      </c>
      <c r="D195" s="137"/>
      <c r="E195" s="138"/>
      <c r="F195" s="56"/>
      <c r="G195" s="135"/>
      <c r="H195" s="136"/>
      <c r="I195" s="139"/>
      <c r="J195" s="57"/>
      <c r="K195" s="134"/>
      <c r="L195" s="134"/>
      <c r="M195" s="134"/>
      <c r="N195" s="134"/>
      <c r="O195" s="114">
        <f t="shared" si="109"/>
        <v>0</v>
      </c>
      <c r="P195" s="113"/>
      <c r="Q195" s="113"/>
      <c r="R195" s="113"/>
      <c r="S195" s="113"/>
      <c r="T195" s="114">
        <f t="shared" si="110"/>
        <v>0</v>
      </c>
      <c r="U195" s="113">
        <f t="shared" si="111"/>
        <v>0</v>
      </c>
      <c r="V195" s="136"/>
      <c r="W195" s="116"/>
      <c r="X195" s="116"/>
      <c r="Y195" s="116"/>
      <c r="Z195" s="117">
        <f t="shared" si="112"/>
        <v>0</v>
      </c>
      <c r="AA195" s="118">
        <f t="shared" si="113"/>
        <v>0</v>
      </c>
      <c r="AB195" s="118"/>
      <c r="AC195" s="118"/>
      <c r="AD195" s="118"/>
      <c r="AE195" s="117">
        <f t="shared" si="114"/>
        <v>0</v>
      </c>
      <c r="AF195" s="118">
        <f t="shared" si="115"/>
        <v>0</v>
      </c>
      <c r="AG195" s="120"/>
      <c r="AH195" s="120"/>
      <c r="AI195" s="121"/>
      <c r="AJ195" s="117">
        <f t="shared" si="116"/>
        <v>0</v>
      </c>
      <c r="AK195" s="119">
        <f t="shared" si="117"/>
        <v>0</v>
      </c>
      <c r="AL195" s="53"/>
      <c r="AM195" s="53"/>
      <c r="AN195" s="53"/>
      <c r="AO195" s="54">
        <f t="shared" si="118"/>
        <v>0</v>
      </c>
      <c r="AP195" s="122">
        <f t="shared" si="119"/>
        <v>0</v>
      </c>
      <c r="AQ195" s="123">
        <f t="shared" si="120"/>
        <v>0</v>
      </c>
      <c r="AR195" s="123">
        <f t="shared" si="121"/>
        <v>0</v>
      </c>
      <c r="AS195" s="119"/>
      <c r="AT195" s="119"/>
      <c r="AU195" s="124"/>
      <c r="AV195" s="125">
        <f t="shared" si="122"/>
        <v>0</v>
      </c>
      <c r="AW195" s="119">
        <f t="shared" si="123"/>
        <v>0</v>
      </c>
      <c r="AX195" s="119"/>
      <c r="AY195" s="119"/>
      <c r="AZ195" s="122"/>
      <c r="BA195" s="126">
        <f t="shared" si="124"/>
        <v>0</v>
      </c>
      <c r="BB195" s="119">
        <f t="shared" si="125"/>
        <v>0</v>
      </c>
      <c r="BC195" s="119"/>
      <c r="BD195" s="120"/>
      <c r="BE195" s="127"/>
      <c r="BF195" s="126">
        <f t="shared" si="126"/>
        <v>0</v>
      </c>
      <c r="BG195" s="119">
        <f t="shared" si="127"/>
        <v>0</v>
      </c>
      <c r="BH195" s="120"/>
      <c r="BI195" s="120"/>
      <c r="BJ195" s="127"/>
      <c r="BK195" s="126">
        <f t="shared" si="128"/>
        <v>0</v>
      </c>
      <c r="BL195" s="119">
        <f t="shared" si="129"/>
        <v>0</v>
      </c>
      <c r="BM195" s="123">
        <f t="shared" si="130"/>
        <v>0</v>
      </c>
      <c r="BN195" s="123">
        <f t="shared" si="131"/>
        <v>0</v>
      </c>
      <c r="BO195" s="126">
        <f t="shared" si="132"/>
        <v>0</v>
      </c>
      <c r="BP195" s="128">
        <f t="shared" si="133"/>
        <v>0</v>
      </c>
      <c r="BQ195" s="22"/>
      <c r="BR195" s="129"/>
      <c r="BS195" s="130"/>
      <c r="BT195" s="257" t="str">
        <f t="shared" si="134"/>
        <v/>
      </c>
      <c r="BU195" s="257" t="str">
        <f t="shared" si="135"/>
        <v/>
      </c>
      <c r="BV195" s="257" t="str">
        <f t="shared" si="136"/>
        <v/>
      </c>
      <c r="BW195" s="257" t="str">
        <f t="shared" si="137"/>
        <v/>
      </c>
      <c r="BX195" s="258">
        <f t="shared" si="139"/>
        <v>0</v>
      </c>
      <c r="BY195" s="129"/>
      <c r="BZ195" s="130"/>
      <c r="CA195" s="329" t="str">
        <f t="shared" si="105"/>
        <v/>
      </c>
      <c r="CB195" s="329" t="str">
        <f t="shared" si="106"/>
        <v/>
      </c>
      <c r="CC195" s="329" t="str">
        <f t="shared" si="107"/>
        <v/>
      </c>
      <c r="CD195" s="329" t="str">
        <f t="shared" si="108"/>
        <v/>
      </c>
      <c r="CE195" s="258">
        <f t="shared" si="140"/>
        <v>0</v>
      </c>
      <c r="CF195" s="259">
        <f t="shared" si="138"/>
        <v>0</v>
      </c>
      <c r="CG195" s="132"/>
      <c r="CH195" s="132"/>
      <c r="CI195" s="132"/>
    </row>
    <row r="196" spans="1:87" s="24" customFormat="1" ht="12.75" hidden="1" customHeight="1" outlineLevel="1" x14ac:dyDescent="0.2">
      <c r="A196" s="108" t="s">
        <v>140</v>
      </c>
      <c r="B196" s="24" t="s">
        <v>145</v>
      </c>
      <c r="C196" s="24">
        <v>188</v>
      </c>
      <c r="D196" s="137"/>
      <c r="E196" s="138"/>
      <c r="F196" s="56"/>
      <c r="G196" s="135"/>
      <c r="H196" s="136"/>
      <c r="I196" s="139"/>
      <c r="J196" s="57"/>
      <c r="K196" s="134"/>
      <c r="L196" s="134"/>
      <c r="M196" s="134"/>
      <c r="N196" s="134"/>
      <c r="O196" s="114">
        <f t="shared" si="109"/>
        <v>0</v>
      </c>
      <c r="P196" s="113"/>
      <c r="Q196" s="113"/>
      <c r="R196" s="113"/>
      <c r="S196" s="113"/>
      <c r="T196" s="114">
        <f t="shared" si="110"/>
        <v>0</v>
      </c>
      <c r="U196" s="113">
        <f t="shared" si="111"/>
        <v>0</v>
      </c>
      <c r="V196" s="136"/>
      <c r="W196" s="116"/>
      <c r="X196" s="116"/>
      <c r="Y196" s="116"/>
      <c r="Z196" s="117">
        <f t="shared" si="112"/>
        <v>0</v>
      </c>
      <c r="AA196" s="118">
        <f t="shared" si="113"/>
        <v>0</v>
      </c>
      <c r="AB196" s="118"/>
      <c r="AC196" s="118"/>
      <c r="AD196" s="118"/>
      <c r="AE196" s="117">
        <f t="shared" si="114"/>
        <v>0</v>
      </c>
      <c r="AF196" s="118">
        <f t="shared" si="115"/>
        <v>0</v>
      </c>
      <c r="AG196" s="120"/>
      <c r="AH196" s="120"/>
      <c r="AI196" s="121"/>
      <c r="AJ196" s="117">
        <f t="shared" si="116"/>
        <v>0</v>
      </c>
      <c r="AK196" s="119">
        <f t="shared" si="117"/>
        <v>0</v>
      </c>
      <c r="AL196" s="53"/>
      <c r="AM196" s="53"/>
      <c r="AN196" s="53"/>
      <c r="AO196" s="54">
        <f t="shared" si="118"/>
        <v>0</v>
      </c>
      <c r="AP196" s="122">
        <f t="shared" si="119"/>
        <v>0</v>
      </c>
      <c r="AQ196" s="123">
        <f t="shared" si="120"/>
        <v>0</v>
      </c>
      <c r="AR196" s="123">
        <f t="shared" si="121"/>
        <v>0</v>
      </c>
      <c r="AS196" s="119"/>
      <c r="AT196" s="119"/>
      <c r="AU196" s="124"/>
      <c r="AV196" s="125">
        <f t="shared" si="122"/>
        <v>0</v>
      </c>
      <c r="AW196" s="119">
        <f t="shared" si="123"/>
        <v>0</v>
      </c>
      <c r="AX196" s="119"/>
      <c r="AY196" s="119"/>
      <c r="AZ196" s="122"/>
      <c r="BA196" s="126">
        <f t="shared" si="124"/>
        <v>0</v>
      </c>
      <c r="BB196" s="119">
        <f t="shared" si="125"/>
        <v>0</v>
      </c>
      <c r="BC196" s="119"/>
      <c r="BD196" s="120"/>
      <c r="BE196" s="127"/>
      <c r="BF196" s="126">
        <f t="shared" si="126"/>
        <v>0</v>
      </c>
      <c r="BG196" s="119">
        <f t="shared" si="127"/>
        <v>0</v>
      </c>
      <c r="BH196" s="120"/>
      <c r="BI196" s="120"/>
      <c r="BJ196" s="127"/>
      <c r="BK196" s="126">
        <f t="shared" si="128"/>
        <v>0</v>
      </c>
      <c r="BL196" s="119">
        <f t="shared" si="129"/>
        <v>0</v>
      </c>
      <c r="BM196" s="123">
        <f t="shared" si="130"/>
        <v>0</v>
      </c>
      <c r="BN196" s="123">
        <f t="shared" si="131"/>
        <v>0</v>
      </c>
      <c r="BO196" s="126">
        <f t="shared" si="132"/>
        <v>0</v>
      </c>
      <c r="BP196" s="128">
        <f t="shared" si="133"/>
        <v>0</v>
      </c>
      <c r="BQ196" s="22"/>
      <c r="BR196" s="129"/>
      <c r="BS196" s="130"/>
      <c r="BT196" s="257" t="str">
        <f t="shared" si="134"/>
        <v/>
      </c>
      <c r="BU196" s="257" t="str">
        <f t="shared" si="135"/>
        <v/>
      </c>
      <c r="BV196" s="257" t="str">
        <f t="shared" si="136"/>
        <v/>
      </c>
      <c r="BW196" s="257" t="str">
        <f t="shared" si="137"/>
        <v/>
      </c>
      <c r="BX196" s="258">
        <f t="shared" si="139"/>
        <v>0</v>
      </c>
      <c r="BY196" s="129"/>
      <c r="BZ196" s="130"/>
      <c r="CA196" s="329" t="str">
        <f t="shared" si="105"/>
        <v/>
      </c>
      <c r="CB196" s="329" t="str">
        <f t="shared" si="106"/>
        <v/>
      </c>
      <c r="CC196" s="329" t="str">
        <f t="shared" si="107"/>
        <v/>
      </c>
      <c r="CD196" s="329" t="str">
        <f t="shared" si="108"/>
        <v/>
      </c>
      <c r="CE196" s="258">
        <f t="shared" si="140"/>
        <v>0</v>
      </c>
      <c r="CF196" s="259">
        <f t="shared" si="138"/>
        <v>0</v>
      </c>
      <c r="CG196" s="132"/>
      <c r="CH196" s="132"/>
      <c r="CI196" s="132"/>
    </row>
    <row r="197" spans="1:87" s="24" customFormat="1" ht="12.75" hidden="1" customHeight="1" outlineLevel="1" x14ac:dyDescent="0.2">
      <c r="A197" s="108" t="s">
        <v>140</v>
      </c>
      <c r="B197" s="24" t="s">
        <v>145</v>
      </c>
      <c r="C197" s="24">
        <v>189</v>
      </c>
      <c r="D197" s="137"/>
      <c r="E197" s="138"/>
      <c r="F197" s="56"/>
      <c r="G197" s="135"/>
      <c r="H197" s="136"/>
      <c r="I197" s="139"/>
      <c r="J197" s="57"/>
      <c r="K197" s="134"/>
      <c r="L197" s="134"/>
      <c r="M197" s="134"/>
      <c r="N197" s="134"/>
      <c r="O197" s="114">
        <f t="shared" si="109"/>
        <v>0</v>
      </c>
      <c r="P197" s="113"/>
      <c r="Q197" s="113"/>
      <c r="R197" s="113"/>
      <c r="S197" s="113"/>
      <c r="T197" s="114">
        <f t="shared" si="110"/>
        <v>0</v>
      </c>
      <c r="U197" s="113">
        <f t="shared" si="111"/>
        <v>0</v>
      </c>
      <c r="V197" s="136"/>
      <c r="W197" s="116"/>
      <c r="X197" s="116"/>
      <c r="Y197" s="116"/>
      <c r="Z197" s="117">
        <f t="shared" si="112"/>
        <v>0</v>
      </c>
      <c r="AA197" s="118">
        <f t="shared" si="113"/>
        <v>0</v>
      </c>
      <c r="AB197" s="118"/>
      <c r="AC197" s="118"/>
      <c r="AD197" s="118"/>
      <c r="AE197" s="117">
        <f t="shared" si="114"/>
        <v>0</v>
      </c>
      <c r="AF197" s="118">
        <f t="shared" si="115"/>
        <v>0</v>
      </c>
      <c r="AG197" s="120"/>
      <c r="AH197" s="120"/>
      <c r="AI197" s="121"/>
      <c r="AJ197" s="117">
        <f t="shared" si="116"/>
        <v>0</v>
      </c>
      <c r="AK197" s="119">
        <f t="shared" si="117"/>
        <v>0</v>
      </c>
      <c r="AL197" s="53"/>
      <c r="AM197" s="53"/>
      <c r="AN197" s="53"/>
      <c r="AO197" s="54">
        <f t="shared" si="118"/>
        <v>0</v>
      </c>
      <c r="AP197" s="122">
        <f t="shared" si="119"/>
        <v>0</v>
      </c>
      <c r="AQ197" s="123">
        <f t="shared" si="120"/>
        <v>0</v>
      </c>
      <c r="AR197" s="123">
        <f t="shared" si="121"/>
        <v>0</v>
      </c>
      <c r="AS197" s="119"/>
      <c r="AT197" s="119"/>
      <c r="AU197" s="124"/>
      <c r="AV197" s="125">
        <f t="shared" si="122"/>
        <v>0</v>
      </c>
      <c r="AW197" s="119">
        <f t="shared" si="123"/>
        <v>0</v>
      </c>
      <c r="AX197" s="119"/>
      <c r="AY197" s="119"/>
      <c r="AZ197" s="122"/>
      <c r="BA197" s="126">
        <f t="shared" si="124"/>
        <v>0</v>
      </c>
      <c r="BB197" s="119">
        <f t="shared" si="125"/>
        <v>0</v>
      </c>
      <c r="BC197" s="119"/>
      <c r="BD197" s="120"/>
      <c r="BE197" s="127"/>
      <c r="BF197" s="126">
        <f t="shared" si="126"/>
        <v>0</v>
      </c>
      <c r="BG197" s="119">
        <f t="shared" si="127"/>
        <v>0</v>
      </c>
      <c r="BH197" s="120"/>
      <c r="BI197" s="120"/>
      <c r="BJ197" s="127"/>
      <c r="BK197" s="126">
        <f t="shared" si="128"/>
        <v>0</v>
      </c>
      <c r="BL197" s="119">
        <f t="shared" si="129"/>
        <v>0</v>
      </c>
      <c r="BM197" s="123">
        <f t="shared" si="130"/>
        <v>0</v>
      </c>
      <c r="BN197" s="123">
        <f t="shared" si="131"/>
        <v>0</v>
      </c>
      <c r="BO197" s="126">
        <f t="shared" si="132"/>
        <v>0</v>
      </c>
      <c r="BP197" s="128">
        <f t="shared" si="133"/>
        <v>0</v>
      </c>
      <c r="BQ197" s="22"/>
      <c r="BR197" s="129"/>
      <c r="BS197" s="130"/>
      <c r="BT197" s="257" t="str">
        <f t="shared" si="134"/>
        <v/>
      </c>
      <c r="BU197" s="257" t="str">
        <f t="shared" si="135"/>
        <v/>
      </c>
      <c r="BV197" s="257" t="str">
        <f t="shared" si="136"/>
        <v/>
      </c>
      <c r="BW197" s="257" t="str">
        <f t="shared" si="137"/>
        <v/>
      </c>
      <c r="BX197" s="258">
        <f t="shared" si="139"/>
        <v>0</v>
      </c>
      <c r="BY197" s="129"/>
      <c r="BZ197" s="130"/>
      <c r="CA197" s="329" t="str">
        <f t="shared" si="105"/>
        <v/>
      </c>
      <c r="CB197" s="329" t="str">
        <f t="shared" si="106"/>
        <v/>
      </c>
      <c r="CC197" s="329" t="str">
        <f t="shared" si="107"/>
        <v/>
      </c>
      <c r="CD197" s="329" t="str">
        <f t="shared" si="108"/>
        <v/>
      </c>
      <c r="CE197" s="258">
        <f t="shared" si="140"/>
        <v>0</v>
      </c>
      <c r="CF197" s="259">
        <f t="shared" si="138"/>
        <v>0</v>
      </c>
      <c r="CG197" s="132"/>
      <c r="CH197" s="132"/>
      <c r="CI197" s="132"/>
    </row>
    <row r="198" spans="1:87" s="24" customFormat="1" ht="12.75" hidden="1" customHeight="1" outlineLevel="1" x14ac:dyDescent="0.2">
      <c r="A198" s="108" t="s">
        <v>140</v>
      </c>
      <c r="B198" s="24" t="s">
        <v>145</v>
      </c>
      <c r="C198" s="24">
        <v>190</v>
      </c>
      <c r="D198" s="137"/>
      <c r="E198" s="138"/>
      <c r="F198" s="56"/>
      <c r="G198" s="135"/>
      <c r="H198" s="136"/>
      <c r="I198" s="139"/>
      <c r="J198" s="57"/>
      <c r="K198" s="134"/>
      <c r="L198" s="134"/>
      <c r="M198" s="134"/>
      <c r="N198" s="134"/>
      <c r="O198" s="114">
        <f t="shared" si="109"/>
        <v>0</v>
      </c>
      <c r="P198" s="113"/>
      <c r="Q198" s="113"/>
      <c r="R198" s="113"/>
      <c r="S198" s="113"/>
      <c r="T198" s="114">
        <f t="shared" si="110"/>
        <v>0</v>
      </c>
      <c r="U198" s="113">
        <f t="shared" si="111"/>
        <v>0</v>
      </c>
      <c r="V198" s="136"/>
      <c r="W198" s="116"/>
      <c r="X198" s="116"/>
      <c r="Y198" s="116"/>
      <c r="Z198" s="117">
        <f t="shared" si="112"/>
        <v>0</v>
      </c>
      <c r="AA198" s="118">
        <f t="shared" si="113"/>
        <v>0</v>
      </c>
      <c r="AB198" s="118"/>
      <c r="AC198" s="118"/>
      <c r="AD198" s="118"/>
      <c r="AE198" s="117">
        <f t="shared" si="114"/>
        <v>0</v>
      </c>
      <c r="AF198" s="118">
        <f t="shared" si="115"/>
        <v>0</v>
      </c>
      <c r="AG198" s="120"/>
      <c r="AH198" s="120"/>
      <c r="AI198" s="121"/>
      <c r="AJ198" s="117">
        <f t="shared" si="116"/>
        <v>0</v>
      </c>
      <c r="AK198" s="119">
        <f t="shared" si="117"/>
        <v>0</v>
      </c>
      <c r="AL198" s="53"/>
      <c r="AM198" s="53"/>
      <c r="AN198" s="53"/>
      <c r="AO198" s="54">
        <f t="shared" si="118"/>
        <v>0</v>
      </c>
      <c r="AP198" s="122">
        <f t="shared" si="119"/>
        <v>0</v>
      </c>
      <c r="AQ198" s="123">
        <f t="shared" si="120"/>
        <v>0</v>
      </c>
      <c r="AR198" s="123">
        <f t="shared" si="121"/>
        <v>0</v>
      </c>
      <c r="AS198" s="119"/>
      <c r="AT198" s="119"/>
      <c r="AU198" s="124"/>
      <c r="AV198" s="125">
        <f t="shared" si="122"/>
        <v>0</v>
      </c>
      <c r="AW198" s="119">
        <f t="shared" si="123"/>
        <v>0</v>
      </c>
      <c r="AX198" s="119"/>
      <c r="AY198" s="119"/>
      <c r="AZ198" s="122"/>
      <c r="BA198" s="126">
        <f t="shared" si="124"/>
        <v>0</v>
      </c>
      <c r="BB198" s="119">
        <f t="shared" si="125"/>
        <v>0</v>
      </c>
      <c r="BC198" s="119"/>
      <c r="BD198" s="120"/>
      <c r="BE198" s="127"/>
      <c r="BF198" s="126">
        <f t="shared" si="126"/>
        <v>0</v>
      </c>
      <c r="BG198" s="119">
        <f t="shared" si="127"/>
        <v>0</v>
      </c>
      <c r="BH198" s="120"/>
      <c r="BI198" s="120"/>
      <c r="BJ198" s="127"/>
      <c r="BK198" s="126">
        <f t="shared" si="128"/>
        <v>0</v>
      </c>
      <c r="BL198" s="119">
        <f t="shared" si="129"/>
        <v>0</v>
      </c>
      <c r="BM198" s="123">
        <f t="shared" si="130"/>
        <v>0</v>
      </c>
      <c r="BN198" s="123">
        <f t="shared" si="131"/>
        <v>0</v>
      </c>
      <c r="BO198" s="126">
        <f t="shared" si="132"/>
        <v>0</v>
      </c>
      <c r="BP198" s="128">
        <f t="shared" si="133"/>
        <v>0</v>
      </c>
      <c r="BQ198" s="22"/>
      <c r="BR198" s="129"/>
      <c r="BS198" s="130"/>
      <c r="BT198" s="257" t="str">
        <f t="shared" si="134"/>
        <v/>
      </c>
      <c r="BU198" s="257" t="str">
        <f t="shared" si="135"/>
        <v/>
      </c>
      <c r="BV198" s="257" t="str">
        <f t="shared" si="136"/>
        <v/>
      </c>
      <c r="BW198" s="257" t="str">
        <f t="shared" si="137"/>
        <v/>
      </c>
      <c r="BX198" s="258">
        <f t="shared" si="139"/>
        <v>0</v>
      </c>
      <c r="BY198" s="129"/>
      <c r="BZ198" s="130"/>
      <c r="CA198" s="329" t="str">
        <f t="shared" si="105"/>
        <v/>
      </c>
      <c r="CB198" s="329" t="str">
        <f t="shared" si="106"/>
        <v/>
      </c>
      <c r="CC198" s="329" t="str">
        <f t="shared" si="107"/>
        <v/>
      </c>
      <c r="CD198" s="329" t="str">
        <f t="shared" si="108"/>
        <v/>
      </c>
      <c r="CE198" s="258">
        <f t="shared" si="140"/>
        <v>0</v>
      </c>
      <c r="CF198" s="259">
        <f t="shared" si="138"/>
        <v>0</v>
      </c>
      <c r="CG198" s="132"/>
      <c r="CH198" s="132"/>
      <c r="CI198" s="132"/>
    </row>
    <row r="199" spans="1:87" s="24" customFormat="1" ht="12.75" hidden="1" customHeight="1" outlineLevel="1" x14ac:dyDescent="0.2">
      <c r="A199" s="108" t="s">
        <v>140</v>
      </c>
      <c r="B199" s="24" t="s">
        <v>145</v>
      </c>
      <c r="C199" s="24">
        <v>191</v>
      </c>
      <c r="D199" s="137"/>
      <c r="E199" s="138"/>
      <c r="F199" s="56"/>
      <c r="G199" s="135"/>
      <c r="H199" s="136"/>
      <c r="I199" s="139"/>
      <c r="J199" s="57"/>
      <c r="K199" s="134"/>
      <c r="L199" s="134"/>
      <c r="M199" s="134"/>
      <c r="N199" s="134"/>
      <c r="O199" s="114">
        <f t="shared" si="109"/>
        <v>0</v>
      </c>
      <c r="P199" s="113"/>
      <c r="Q199" s="113"/>
      <c r="R199" s="113"/>
      <c r="S199" s="113"/>
      <c r="T199" s="114">
        <f t="shared" si="110"/>
        <v>0</v>
      </c>
      <c r="U199" s="113">
        <f t="shared" si="111"/>
        <v>0</v>
      </c>
      <c r="V199" s="136"/>
      <c r="W199" s="116"/>
      <c r="X199" s="116"/>
      <c r="Y199" s="116"/>
      <c r="Z199" s="117">
        <f t="shared" si="112"/>
        <v>0</v>
      </c>
      <c r="AA199" s="118">
        <f t="shared" si="113"/>
        <v>0</v>
      </c>
      <c r="AB199" s="118"/>
      <c r="AC199" s="118"/>
      <c r="AD199" s="118"/>
      <c r="AE199" s="117">
        <f t="shared" si="114"/>
        <v>0</v>
      </c>
      <c r="AF199" s="118">
        <f t="shared" si="115"/>
        <v>0</v>
      </c>
      <c r="AG199" s="120"/>
      <c r="AH199" s="120"/>
      <c r="AI199" s="121"/>
      <c r="AJ199" s="117">
        <f t="shared" si="116"/>
        <v>0</v>
      </c>
      <c r="AK199" s="119">
        <f t="shared" si="117"/>
        <v>0</v>
      </c>
      <c r="AL199" s="53"/>
      <c r="AM199" s="53"/>
      <c r="AN199" s="53"/>
      <c r="AO199" s="54">
        <f t="shared" si="118"/>
        <v>0</v>
      </c>
      <c r="AP199" s="122">
        <f t="shared" si="119"/>
        <v>0</v>
      </c>
      <c r="AQ199" s="123">
        <f t="shared" si="120"/>
        <v>0</v>
      </c>
      <c r="AR199" s="123">
        <f t="shared" si="121"/>
        <v>0</v>
      </c>
      <c r="AS199" s="119"/>
      <c r="AT199" s="119"/>
      <c r="AU199" s="124"/>
      <c r="AV199" s="125">
        <f t="shared" si="122"/>
        <v>0</v>
      </c>
      <c r="AW199" s="119">
        <f t="shared" si="123"/>
        <v>0</v>
      </c>
      <c r="AX199" s="119"/>
      <c r="AY199" s="119"/>
      <c r="AZ199" s="122"/>
      <c r="BA199" s="126">
        <f t="shared" si="124"/>
        <v>0</v>
      </c>
      <c r="BB199" s="119">
        <f t="shared" si="125"/>
        <v>0</v>
      </c>
      <c r="BC199" s="119"/>
      <c r="BD199" s="120"/>
      <c r="BE199" s="127"/>
      <c r="BF199" s="126">
        <f t="shared" si="126"/>
        <v>0</v>
      </c>
      <c r="BG199" s="119">
        <f t="shared" si="127"/>
        <v>0</v>
      </c>
      <c r="BH199" s="120"/>
      <c r="BI199" s="120"/>
      <c r="BJ199" s="127"/>
      <c r="BK199" s="126">
        <f t="shared" si="128"/>
        <v>0</v>
      </c>
      <c r="BL199" s="119">
        <f t="shared" si="129"/>
        <v>0</v>
      </c>
      <c r="BM199" s="123">
        <f t="shared" si="130"/>
        <v>0</v>
      </c>
      <c r="BN199" s="123">
        <f t="shared" si="131"/>
        <v>0</v>
      </c>
      <c r="BO199" s="126">
        <f t="shared" si="132"/>
        <v>0</v>
      </c>
      <c r="BP199" s="128">
        <f t="shared" si="133"/>
        <v>0</v>
      </c>
      <c r="BQ199" s="22"/>
      <c r="BR199" s="129"/>
      <c r="BS199" s="130"/>
      <c r="BT199" s="257" t="str">
        <f t="shared" si="134"/>
        <v/>
      </c>
      <c r="BU199" s="257" t="str">
        <f t="shared" si="135"/>
        <v/>
      </c>
      <c r="BV199" s="257" t="str">
        <f t="shared" si="136"/>
        <v/>
      </c>
      <c r="BW199" s="257" t="str">
        <f t="shared" si="137"/>
        <v/>
      </c>
      <c r="BX199" s="258">
        <f t="shared" si="139"/>
        <v>0</v>
      </c>
      <c r="BY199" s="129"/>
      <c r="BZ199" s="130"/>
      <c r="CA199" s="329" t="str">
        <f t="shared" si="105"/>
        <v/>
      </c>
      <c r="CB199" s="329" t="str">
        <f t="shared" si="106"/>
        <v/>
      </c>
      <c r="CC199" s="329" t="str">
        <f t="shared" si="107"/>
        <v/>
      </c>
      <c r="CD199" s="329" t="str">
        <f t="shared" si="108"/>
        <v/>
      </c>
      <c r="CE199" s="258">
        <f t="shared" si="140"/>
        <v>0</v>
      </c>
      <c r="CF199" s="259">
        <f t="shared" si="138"/>
        <v>0</v>
      </c>
      <c r="CG199" s="132"/>
      <c r="CH199" s="132"/>
      <c r="CI199" s="132"/>
    </row>
    <row r="200" spans="1:87" s="24" customFormat="1" ht="12.75" hidden="1" customHeight="1" outlineLevel="1" x14ac:dyDescent="0.2">
      <c r="A200" s="108" t="s">
        <v>140</v>
      </c>
      <c r="B200" s="24" t="s">
        <v>145</v>
      </c>
      <c r="C200" s="24">
        <v>192</v>
      </c>
      <c r="D200" s="137"/>
      <c r="E200" s="138"/>
      <c r="F200" s="56"/>
      <c r="G200" s="135"/>
      <c r="H200" s="136"/>
      <c r="I200" s="139"/>
      <c r="J200" s="57"/>
      <c r="K200" s="134"/>
      <c r="L200" s="134"/>
      <c r="M200" s="134"/>
      <c r="N200" s="134"/>
      <c r="O200" s="114">
        <f t="shared" si="109"/>
        <v>0</v>
      </c>
      <c r="P200" s="113"/>
      <c r="Q200" s="113"/>
      <c r="R200" s="113"/>
      <c r="S200" s="113"/>
      <c r="T200" s="114">
        <f t="shared" si="110"/>
        <v>0</v>
      </c>
      <c r="U200" s="113">
        <f t="shared" si="111"/>
        <v>0</v>
      </c>
      <c r="V200" s="136"/>
      <c r="W200" s="116"/>
      <c r="X200" s="116"/>
      <c r="Y200" s="116"/>
      <c r="Z200" s="117">
        <f t="shared" si="112"/>
        <v>0</v>
      </c>
      <c r="AA200" s="118">
        <f t="shared" si="113"/>
        <v>0</v>
      </c>
      <c r="AB200" s="118"/>
      <c r="AC200" s="118"/>
      <c r="AD200" s="118"/>
      <c r="AE200" s="117">
        <f t="shared" si="114"/>
        <v>0</v>
      </c>
      <c r="AF200" s="118">
        <f t="shared" si="115"/>
        <v>0</v>
      </c>
      <c r="AG200" s="120"/>
      <c r="AH200" s="120"/>
      <c r="AI200" s="121"/>
      <c r="AJ200" s="117">
        <f t="shared" si="116"/>
        <v>0</v>
      </c>
      <c r="AK200" s="119">
        <f t="shared" si="117"/>
        <v>0</v>
      </c>
      <c r="AL200" s="53"/>
      <c r="AM200" s="53"/>
      <c r="AN200" s="53"/>
      <c r="AO200" s="54">
        <f t="shared" si="118"/>
        <v>0</v>
      </c>
      <c r="AP200" s="122">
        <f t="shared" si="119"/>
        <v>0</v>
      </c>
      <c r="AQ200" s="123">
        <f t="shared" si="120"/>
        <v>0</v>
      </c>
      <c r="AR200" s="123">
        <f t="shared" si="121"/>
        <v>0</v>
      </c>
      <c r="AS200" s="119"/>
      <c r="AT200" s="119"/>
      <c r="AU200" s="124"/>
      <c r="AV200" s="125">
        <f t="shared" si="122"/>
        <v>0</v>
      </c>
      <c r="AW200" s="119">
        <f t="shared" si="123"/>
        <v>0</v>
      </c>
      <c r="AX200" s="119"/>
      <c r="AY200" s="119"/>
      <c r="AZ200" s="122"/>
      <c r="BA200" s="126">
        <f t="shared" si="124"/>
        <v>0</v>
      </c>
      <c r="BB200" s="119">
        <f t="shared" si="125"/>
        <v>0</v>
      </c>
      <c r="BC200" s="119"/>
      <c r="BD200" s="120"/>
      <c r="BE200" s="127"/>
      <c r="BF200" s="126">
        <f t="shared" si="126"/>
        <v>0</v>
      </c>
      <c r="BG200" s="119">
        <f t="shared" si="127"/>
        <v>0</v>
      </c>
      <c r="BH200" s="120"/>
      <c r="BI200" s="120"/>
      <c r="BJ200" s="127"/>
      <c r="BK200" s="126">
        <f t="shared" si="128"/>
        <v>0</v>
      </c>
      <c r="BL200" s="119">
        <f t="shared" si="129"/>
        <v>0</v>
      </c>
      <c r="BM200" s="123">
        <f t="shared" si="130"/>
        <v>0</v>
      </c>
      <c r="BN200" s="123">
        <f t="shared" si="131"/>
        <v>0</v>
      </c>
      <c r="BO200" s="126">
        <f t="shared" si="132"/>
        <v>0</v>
      </c>
      <c r="BP200" s="128">
        <f t="shared" si="133"/>
        <v>0</v>
      </c>
      <c r="BQ200" s="22"/>
      <c r="BR200" s="129"/>
      <c r="BS200" s="130"/>
      <c r="BT200" s="257" t="str">
        <f t="shared" si="134"/>
        <v/>
      </c>
      <c r="BU200" s="257" t="str">
        <f t="shared" si="135"/>
        <v/>
      </c>
      <c r="BV200" s="257" t="str">
        <f t="shared" si="136"/>
        <v/>
      </c>
      <c r="BW200" s="257" t="str">
        <f t="shared" si="137"/>
        <v/>
      </c>
      <c r="BX200" s="258">
        <f t="shared" si="139"/>
        <v>0</v>
      </c>
      <c r="BY200" s="129"/>
      <c r="BZ200" s="130"/>
      <c r="CA200" s="329" t="str">
        <f t="shared" si="105"/>
        <v/>
      </c>
      <c r="CB200" s="329" t="str">
        <f t="shared" si="106"/>
        <v/>
      </c>
      <c r="CC200" s="329" t="str">
        <f t="shared" si="107"/>
        <v/>
      </c>
      <c r="CD200" s="329" t="str">
        <f t="shared" si="108"/>
        <v/>
      </c>
      <c r="CE200" s="258">
        <f t="shared" si="140"/>
        <v>0</v>
      </c>
      <c r="CF200" s="259">
        <f t="shared" si="138"/>
        <v>0</v>
      </c>
      <c r="CG200" s="132"/>
      <c r="CH200" s="132"/>
      <c r="CI200" s="132"/>
    </row>
    <row r="201" spans="1:87" s="24" customFormat="1" ht="12.75" hidden="1" customHeight="1" outlineLevel="1" x14ac:dyDescent="0.2">
      <c r="A201" s="108" t="s">
        <v>140</v>
      </c>
      <c r="B201" s="24" t="s">
        <v>145</v>
      </c>
      <c r="C201" s="24">
        <v>193</v>
      </c>
      <c r="D201" s="137"/>
      <c r="E201" s="138"/>
      <c r="F201" s="56"/>
      <c r="G201" s="135"/>
      <c r="H201" s="136"/>
      <c r="I201" s="139"/>
      <c r="J201" s="57"/>
      <c r="K201" s="134"/>
      <c r="L201" s="134"/>
      <c r="M201" s="134"/>
      <c r="N201" s="134"/>
      <c r="O201" s="114">
        <f t="shared" si="109"/>
        <v>0</v>
      </c>
      <c r="P201" s="113"/>
      <c r="Q201" s="113"/>
      <c r="R201" s="113"/>
      <c r="S201" s="113"/>
      <c r="T201" s="114">
        <f t="shared" si="110"/>
        <v>0</v>
      </c>
      <c r="U201" s="113">
        <f t="shared" si="111"/>
        <v>0</v>
      </c>
      <c r="V201" s="136"/>
      <c r="W201" s="116"/>
      <c r="X201" s="116"/>
      <c r="Y201" s="116"/>
      <c r="Z201" s="117">
        <f t="shared" si="112"/>
        <v>0</v>
      </c>
      <c r="AA201" s="118">
        <f t="shared" si="113"/>
        <v>0</v>
      </c>
      <c r="AB201" s="118"/>
      <c r="AC201" s="118"/>
      <c r="AD201" s="118"/>
      <c r="AE201" s="117">
        <f t="shared" si="114"/>
        <v>0</v>
      </c>
      <c r="AF201" s="118">
        <f t="shared" si="115"/>
        <v>0</v>
      </c>
      <c r="AG201" s="120"/>
      <c r="AH201" s="120"/>
      <c r="AI201" s="121"/>
      <c r="AJ201" s="117">
        <f t="shared" si="116"/>
        <v>0</v>
      </c>
      <c r="AK201" s="119">
        <f t="shared" si="117"/>
        <v>0</v>
      </c>
      <c r="AL201" s="53"/>
      <c r="AM201" s="53"/>
      <c r="AN201" s="53"/>
      <c r="AO201" s="54">
        <f t="shared" si="118"/>
        <v>0</v>
      </c>
      <c r="AP201" s="122">
        <f t="shared" si="119"/>
        <v>0</v>
      </c>
      <c r="AQ201" s="123">
        <f t="shared" si="120"/>
        <v>0</v>
      </c>
      <c r="AR201" s="123">
        <f t="shared" si="121"/>
        <v>0</v>
      </c>
      <c r="AS201" s="119"/>
      <c r="AT201" s="119"/>
      <c r="AU201" s="124"/>
      <c r="AV201" s="125">
        <f t="shared" si="122"/>
        <v>0</v>
      </c>
      <c r="AW201" s="119">
        <f t="shared" si="123"/>
        <v>0</v>
      </c>
      <c r="AX201" s="119"/>
      <c r="AY201" s="119"/>
      <c r="AZ201" s="122"/>
      <c r="BA201" s="126">
        <f t="shared" si="124"/>
        <v>0</v>
      </c>
      <c r="BB201" s="119">
        <f t="shared" si="125"/>
        <v>0</v>
      </c>
      <c r="BC201" s="119"/>
      <c r="BD201" s="120"/>
      <c r="BE201" s="127"/>
      <c r="BF201" s="126">
        <f t="shared" si="126"/>
        <v>0</v>
      </c>
      <c r="BG201" s="119">
        <f t="shared" si="127"/>
        <v>0</v>
      </c>
      <c r="BH201" s="120"/>
      <c r="BI201" s="120"/>
      <c r="BJ201" s="127"/>
      <c r="BK201" s="126">
        <f t="shared" si="128"/>
        <v>0</v>
      </c>
      <c r="BL201" s="119">
        <f t="shared" si="129"/>
        <v>0</v>
      </c>
      <c r="BM201" s="123">
        <f t="shared" si="130"/>
        <v>0</v>
      </c>
      <c r="BN201" s="123">
        <f t="shared" si="131"/>
        <v>0</v>
      </c>
      <c r="BO201" s="126">
        <f t="shared" si="132"/>
        <v>0</v>
      </c>
      <c r="BP201" s="128">
        <f t="shared" si="133"/>
        <v>0</v>
      </c>
      <c r="BQ201" s="22"/>
      <c r="BR201" s="129"/>
      <c r="BS201" s="130"/>
      <c r="BT201" s="257" t="str">
        <f t="shared" si="134"/>
        <v/>
      </c>
      <c r="BU201" s="257" t="str">
        <f t="shared" si="135"/>
        <v/>
      </c>
      <c r="BV201" s="257" t="str">
        <f t="shared" si="136"/>
        <v/>
      </c>
      <c r="BW201" s="257" t="str">
        <f t="shared" si="137"/>
        <v/>
      </c>
      <c r="BX201" s="258">
        <f t="shared" si="139"/>
        <v>0</v>
      </c>
      <c r="BY201" s="129"/>
      <c r="BZ201" s="130"/>
      <c r="CA201" s="329" t="str">
        <f t="shared" ref="CA201:CA264" si="141">IF(OR($BY201="Jan", $BY201="Feb", $BY201="Mar"), $BZ201, "")</f>
        <v/>
      </c>
      <c r="CB201" s="329" t="str">
        <f t="shared" ref="CB201:CB264" si="142">IF(OR($BY201="Apr", $BY201="May", $BY201="Jun"), $BZ201, "")</f>
        <v/>
      </c>
      <c r="CC201" s="329" t="str">
        <f t="shared" ref="CC201:CC264" si="143">IF(OR($BY201="Jul", $BY201="Aug", $BY201="Sep"), $BZ201, "")</f>
        <v/>
      </c>
      <c r="CD201" s="329" t="str">
        <f t="shared" ref="CD201:CD264" si="144">IF(OR($BY201="Oct", $BY201="Nov", $BY201="Dec"), $BZ201, "")</f>
        <v/>
      </c>
      <c r="CE201" s="258">
        <f t="shared" si="140"/>
        <v>0</v>
      </c>
      <c r="CF201" s="259">
        <f t="shared" si="138"/>
        <v>0</v>
      </c>
      <c r="CG201" s="132"/>
      <c r="CH201" s="132"/>
      <c r="CI201" s="132"/>
    </row>
    <row r="202" spans="1:87" s="24" customFormat="1" ht="12.75" hidden="1" customHeight="1" outlineLevel="1" x14ac:dyDescent="0.2">
      <c r="A202" s="108" t="s">
        <v>140</v>
      </c>
      <c r="B202" s="24" t="s">
        <v>145</v>
      </c>
      <c r="C202" s="24">
        <v>194</v>
      </c>
      <c r="D202" s="137"/>
      <c r="E202" s="138"/>
      <c r="F202" s="56"/>
      <c r="G202" s="135"/>
      <c r="H202" s="136"/>
      <c r="I202" s="139"/>
      <c r="J202" s="57"/>
      <c r="K202" s="134"/>
      <c r="L202" s="134"/>
      <c r="M202" s="134"/>
      <c r="N202" s="134"/>
      <c r="O202" s="114">
        <f t="shared" ref="O202:O265" si="145">SUM(K202:N202)</f>
        <v>0</v>
      </c>
      <c r="P202" s="113"/>
      <c r="Q202" s="113"/>
      <c r="R202" s="113"/>
      <c r="S202" s="113"/>
      <c r="T202" s="114">
        <f t="shared" ref="T202:T265" si="146">SUM(P202:S202)</f>
        <v>0</v>
      </c>
      <c r="U202" s="113">
        <f t="shared" ref="U202:U265" si="147">J202+O202-T202</f>
        <v>0</v>
      </c>
      <c r="V202" s="136"/>
      <c r="W202" s="116"/>
      <c r="X202" s="116"/>
      <c r="Y202" s="116"/>
      <c r="Z202" s="117">
        <f t="shared" ref="Z202:Z265" si="148">SUM(W202:Y202)</f>
        <v>0</v>
      </c>
      <c r="AA202" s="118">
        <f t="shared" ref="AA202:AA265" si="149">Z202-K202</f>
        <v>0</v>
      </c>
      <c r="AB202" s="118"/>
      <c r="AC202" s="118"/>
      <c r="AD202" s="118"/>
      <c r="AE202" s="117">
        <f t="shared" ref="AE202:AE265" si="150">SUM(AB202:AD202)</f>
        <v>0</v>
      </c>
      <c r="AF202" s="118">
        <f t="shared" ref="AF202:AF265" si="151">AE202-L202</f>
        <v>0</v>
      </c>
      <c r="AG202" s="120"/>
      <c r="AH202" s="120"/>
      <c r="AI202" s="121"/>
      <c r="AJ202" s="117">
        <f t="shared" ref="AJ202:AJ265" si="152">SUM(AG202:AI202)</f>
        <v>0</v>
      </c>
      <c r="AK202" s="119">
        <f t="shared" ref="AK202:AK265" si="153">AJ202-M202</f>
        <v>0</v>
      </c>
      <c r="AL202" s="53"/>
      <c r="AM202" s="53"/>
      <c r="AN202" s="53"/>
      <c r="AO202" s="54">
        <f t="shared" ref="AO202:AO265" si="154">SUM(AL202:AN202)</f>
        <v>0</v>
      </c>
      <c r="AP202" s="122">
        <f t="shared" ref="AP202:AP265" si="155">AO202-N202</f>
        <v>0</v>
      </c>
      <c r="AQ202" s="123">
        <f t="shared" ref="AQ202:AQ265" si="156">Z202+AE202+AJ202+AO202</f>
        <v>0</v>
      </c>
      <c r="AR202" s="123">
        <f t="shared" ref="AR202:AR265" si="157">AQ202-O202</f>
        <v>0</v>
      </c>
      <c r="AS202" s="119"/>
      <c r="AT202" s="119"/>
      <c r="AU202" s="124"/>
      <c r="AV202" s="125">
        <f t="shared" ref="AV202:AV265" si="158">SUM(AS202:AU202)</f>
        <v>0</v>
      </c>
      <c r="AW202" s="119">
        <f t="shared" ref="AW202:AW265" si="159">AV202-P202</f>
        <v>0</v>
      </c>
      <c r="AX202" s="119"/>
      <c r="AY202" s="119"/>
      <c r="AZ202" s="122"/>
      <c r="BA202" s="126">
        <f t="shared" ref="BA202:BA265" si="160">SUM(AX202:AZ202)</f>
        <v>0</v>
      </c>
      <c r="BB202" s="119">
        <f t="shared" ref="BB202:BB265" si="161">BA202-Q202</f>
        <v>0</v>
      </c>
      <c r="BC202" s="119"/>
      <c r="BD202" s="120"/>
      <c r="BE202" s="127"/>
      <c r="BF202" s="126">
        <f t="shared" ref="BF202:BF265" si="162">SUM(BC202:BE202)</f>
        <v>0</v>
      </c>
      <c r="BG202" s="119">
        <f t="shared" ref="BG202:BG265" si="163">BF202-R202</f>
        <v>0</v>
      </c>
      <c r="BH202" s="120"/>
      <c r="BI202" s="120"/>
      <c r="BJ202" s="127"/>
      <c r="BK202" s="126">
        <f t="shared" ref="BK202:BK265" si="164">SUM(BH202:BJ202)</f>
        <v>0</v>
      </c>
      <c r="BL202" s="119">
        <f t="shared" ref="BL202:BL265" si="165">BK202-S202</f>
        <v>0</v>
      </c>
      <c r="BM202" s="123">
        <f t="shared" ref="BM202:BM265" si="166">AV202+BA202+BF202+BK202</f>
        <v>0</v>
      </c>
      <c r="BN202" s="123">
        <f t="shared" ref="BN202:BN265" si="167">BM202-T202</f>
        <v>0</v>
      </c>
      <c r="BO202" s="126">
        <f t="shared" ref="BO202:BO265" si="168">J202+AQ202-BM202</f>
        <v>0</v>
      </c>
      <c r="BP202" s="128">
        <f t="shared" ref="BP202:BP265" si="169">BO202-U202</f>
        <v>0</v>
      </c>
      <c r="BQ202" s="22"/>
      <c r="BR202" s="129"/>
      <c r="BS202" s="130"/>
      <c r="BT202" s="257" t="str">
        <f t="shared" ref="BT202:BT265" si="170">IF(OR($BR202="Jan", $BR202="Feb", $BR202="Mar"), $BS202, "")</f>
        <v/>
      </c>
      <c r="BU202" s="257" t="str">
        <f t="shared" ref="BU202:BU265" si="171">IF(OR($BR202="Apr", $BR202="May", $BR202="Jun"), $BS202, "")</f>
        <v/>
      </c>
      <c r="BV202" s="257" t="str">
        <f t="shared" ref="BV202:BV265" si="172">IF(OR($BR202="Jul", $BR202="Aug", $BR202="Sep"), $BS202, "")</f>
        <v/>
      </c>
      <c r="BW202" s="257" t="str">
        <f t="shared" ref="BW202:BW265" si="173">IF(OR($BR202="Oct", $BR202="Nov", $BR202="Dec"), $BS202, "")</f>
        <v/>
      </c>
      <c r="BX202" s="258">
        <f t="shared" si="139"/>
        <v>0</v>
      </c>
      <c r="BY202" s="129"/>
      <c r="BZ202" s="130"/>
      <c r="CA202" s="329" t="str">
        <f t="shared" si="141"/>
        <v/>
      </c>
      <c r="CB202" s="329" t="str">
        <f t="shared" si="142"/>
        <v/>
      </c>
      <c r="CC202" s="329" t="str">
        <f t="shared" si="143"/>
        <v/>
      </c>
      <c r="CD202" s="329" t="str">
        <f t="shared" si="144"/>
        <v/>
      </c>
      <c r="CE202" s="258">
        <f t="shared" si="140"/>
        <v>0</v>
      </c>
      <c r="CF202" s="259">
        <f t="shared" ref="CF202:CF265" si="174">BO202+BX202-CE202</f>
        <v>0</v>
      </c>
      <c r="CG202" s="132"/>
      <c r="CH202" s="132"/>
      <c r="CI202" s="132"/>
    </row>
    <row r="203" spans="1:87" s="24" customFormat="1" ht="12.75" hidden="1" customHeight="1" outlineLevel="1" x14ac:dyDescent="0.2">
      <c r="A203" s="108" t="s">
        <v>140</v>
      </c>
      <c r="B203" s="24" t="s">
        <v>145</v>
      </c>
      <c r="C203" s="24">
        <v>195</v>
      </c>
      <c r="D203" s="137"/>
      <c r="E203" s="138"/>
      <c r="F203" s="56"/>
      <c r="G203" s="135"/>
      <c r="H203" s="136"/>
      <c r="I203" s="139"/>
      <c r="J203" s="57"/>
      <c r="K203" s="134"/>
      <c r="L203" s="134"/>
      <c r="M203" s="134"/>
      <c r="N203" s="134"/>
      <c r="O203" s="114">
        <f t="shared" si="145"/>
        <v>0</v>
      </c>
      <c r="P203" s="113"/>
      <c r="Q203" s="113"/>
      <c r="R203" s="113"/>
      <c r="S203" s="113"/>
      <c r="T203" s="114">
        <f t="shared" si="146"/>
        <v>0</v>
      </c>
      <c r="U203" s="113">
        <f t="shared" si="147"/>
        <v>0</v>
      </c>
      <c r="V203" s="136"/>
      <c r="W203" s="116"/>
      <c r="X203" s="116"/>
      <c r="Y203" s="116"/>
      <c r="Z203" s="117">
        <f t="shared" si="148"/>
        <v>0</v>
      </c>
      <c r="AA203" s="118">
        <f t="shared" si="149"/>
        <v>0</v>
      </c>
      <c r="AB203" s="118"/>
      <c r="AC203" s="118"/>
      <c r="AD203" s="118"/>
      <c r="AE203" s="117">
        <f t="shared" si="150"/>
        <v>0</v>
      </c>
      <c r="AF203" s="118">
        <f t="shared" si="151"/>
        <v>0</v>
      </c>
      <c r="AG203" s="120"/>
      <c r="AH203" s="120"/>
      <c r="AI203" s="121"/>
      <c r="AJ203" s="117">
        <f t="shared" si="152"/>
        <v>0</v>
      </c>
      <c r="AK203" s="119">
        <f t="shared" si="153"/>
        <v>0</v>
      </c>
      <c r="AL203" s="53"/>
      <c r="AM203" s="53"/>
      <c r="AN203" s="53"/>
      <c r="AO203" s="54">
        <f t="shared" si="154"/>
        <v>0</v>
      </c>
      <c r="AP203" s="122">
        <f t="shared" si="155"/>
        <v>0</v>
      </c>
      <c r="AQ203" s="123">
        <f t="shared" si="156"/>
        <v>0</v>
      </c>
      <c r="AR203" s="123">
        <f t="shared" si="157"/>
        <v>0</v>
      </c>
      <c r="AS203" s="119"/>
      <c r="AT203" s="119"/>
      <c r="AU203" s="124"/>
      <c r="AV203" s="125">
        <f t="shared" si="158"/>
        <v>0</v>
      </c>
      <c r="AW203" s="119">
        <f t="shared" si="159"/>
        <v>0</v>
      </c>
      <c r="AX203" s="119"/>
      <c r="AY203" s="119"/>
      <c r="AZ203" s="122"/>
      <c r="BA203" s="126">
        <f t="shared" si="160"/>
        <v>0</v>
      </c>
      <c r="BB203" s="119">
        <f t="shared" si="161"/>
        <v>0</v>
      </c>
      <c r="BC203" s="119"/>
      <c r="BD203" s="120"/>
      <c r="BE203" s="127"/>
      <c r="BF203" s="126">
        <f t="shared" si="162"/>
        <v>0</v>
      </c>
      <c r="BG203" s="119">
        <f t="shared" si="163"/>
        <v>0</v>
      </c>
      <c r="BH203" s="120"/>
      <c r="BI203" s="120"/>
      <c r="BJ203" s="127"/>
      <c r="BK203" s="126">
        <f t="shared" si="164"/>
        <v>0</v>
      </c>
      <c r="BL203" s="119">
        <f t="shared" si="165"/>
        <v>0</v>
      </c>
      <c r="BM203" s="123">
        <f t="shared" si="166"/>
        <v>0</v>
      </c>
      <c r="BN203" s="123">
        <f t="shared" si="167"/>
        <v>0</v>
      </c>
      <c r="BO203" s="126">
        <f t="shared" si="168"/>
        <v>0</v>
      </c>
      <c r="BP203" s="128">
        <f t="shared" si="169"/>
        <v>0</v>
      </c>
      <c r="BQ203" s="22"/>
      <c r="BR203" s="129"/>
      <c r="BS203" s="130"/>
      <c r="BT203" s="257" t="str">
        <f t="shared" si="170"/>
        <v/>
      </c>
      <c r="BU203" s="257" t="str">
        <f t="shared" si="171"/>
        <v/>
      </c>
      <c r="BV203" s="257" t="str">
        <f t="shared" si="172"/>
        <v/>
      </c>
      <c r="BW203" s="257" t="str">
        <f t="shared" si="173"/>
        <v/>
      </c>
      <c r="BX203" s="258">
        <f t="shared" si="139"/>
        <v>0</v>
      </c>
      <c r="BY203" s="129"/>
      <c r="BZ203" s="130"/>
      <c r="CA203" s="329" t="str">
        <f t="shared" si="141"/>
        <v/>
      </c>
      <c r="CB203" s="329" t="str">
        <f t="shared" si="142"/>
        <v/>
      </c>
      <c r="CC203" s="329" t="str">
        <f t="shared" si="143"/>
        <v/>
      </c>
      <c r="CD203" s="329" t="str">
        <f t="shared" si="144"/>
        <v/>
      </c>
      <c r="CE203" s="258">
        <f t="shared" si="140"/>
        <v>0</v>
      </c>
      <c r="CF203" s="259">
        <f t="shared" si="174"/>
        <v>0</v>
      </c>
      <c r="CG203" s="132"/>
      <c r="CH203" s="132"/>
      <c r="CI203" s="132"/>
    </row>
    <row r="204" spans="1:87" s="24" customFormat="1" ht="12.75" hidden="1" customHeight="1" outlineLevel="1" x14ac:dyDescent="0.2">
      <c r="A204" s="108" t="s">
        <v>140</v>
      </c>
      <c r="B204" s="24" t="s">
        <v>145</v>
      </c>
      <c r="C204" s="24">
        <v>196</v>
      </c>
      <c r="D204" s="137"/>
      <c r="E204" s="138"/>
      <c r="F204" s="56"/>
      <c r="G204" s="135"/>
      <c r="H204" s="136"/>
      <c r="I204" s="139"/>
      <c r="J204" s="57"/>
      <c r="K204" s="134"/>
      <c r="L204" s="134"/>
      <c r="M204" s="134"/>
      <c r="N204" s="134"/>
      <c r="O204" s="114">
        <f t="shared" si="145"/>
        <v>0</v>
      </c>
      <c r="P204" s="113"/>
      <c r="Q204" s="113"/>
      <c r="R204" s="113"/>
      <c r="S204" s="113"/>
      <c r="T204" s="114">
        <f t="shared" si="146"/>
        <v>0</v>
      </c>
      <c r="U204" s="113">
        <f t="shared" si="147"/>
        <v>0</v>
      </c>
      <c r="V204" s="136"/>
      <c r="W204" s="116"/>
      <c r="X204" s="116"/>
      <c r="Y204" s="116"/>
      <c r="Z204" s="117">
        <f t="shared" si="148"/>
        <v>0</v>
      </c>
      <c r="AA204" s="118">
        <f t="shared" si="149"/>
        <v>0</v>
      </c>
      <c r="AB204" s="118"/>
      <c r="AC204" s="118"/>
      <c r="AD204" s="118"/>
      <c r="AE204" s="117">
        <f t="shared" si="150"/>
        <v>0</v>
      </c>
      <c r="AF204" s="118">
        <f t="shared" si="151"/>
        <v>0</v>
      </c>
      <c r="AG204" s="120"/>
      <c r="AH204" s="120"/>
      <c r="AI204" s="121"/>
      <c r="AJ204" s="117">
        <f t="shared" si="152"/>
        <v>0</v>
      </c>
      <c r="AK204" s="119">
        <f t="shared" si="153"/>
        <v>0</v>
      </c>
      <c r="AL204" s="53"/>
      <c r="AM204" s="53"/>
      <c r="AN204" s="53"/>
      <c r="AO204" s="54">
        <f t="shared" si="154"/>
        <v>0</v>
      </c>
      <c r="AP204" s="122">
        <f t="shared" si="155"/>
        <v>0</v>
      </c>
      <c r="AQ204" s="123">
        <f t="shared" si="156"/>
        <v>0</v>
      </c>
      <c r="AR204" s="123">
        <f t="shared" si="157"/>
        <v>0</v>
      </c>
      <c r="AS204" s="119"/>
      <c r="AT204" s="119"/>
      <c r="AU204" s="124"/>
      <c r="AV204" s="125">
        <f t="shared" si="158"/>
        <v>0</v>
      </c>
      <c r="AW204" s="119">
        <f t="shared" si="159"/>
        <v>0</v>
      </c>
      <c r="AX204" s="119"/>
      <c r="AY204" s="119"/>
      <c r="AZ204" s="122"/>
      <c r="BA204" s="126">
        <f t="shared" si="160"/>
        <v>0</v>
      </c>
      <c r="BB204" s="119">
        <f t="shared" si="161"/>
        <v>0</v>
      </c>
      <c r="BC204" s="119"/>
      <c r="BD204" s="120"/>
      <c r="BE204" s="127"/>
      <c r="BF204" s="126">
        <f t="shared" si="162"/>
        <v>0</v>
      </c>
      <c r="BG204" s="119">
        <f t="shared" si="163"/>
        <v>0</v>
      </c>
      <c r="BH204" s="120"/>
      <c r="BI204" s="120"/>
      <c r="BJ204" s="127"/>
      <c r="BK204" s="126">
        <f t="shared" si="164"/>
        <v>0</v>
      </c>
      <c r="BL204" s="119">
        <f t="shared" si="165"/>
        <v>0</v>
      </c>
      <c r="BM204" s="123">
        <f t="shared" si="166"/>
        <v>0</v>
      </c>
      <c r="BN204" s="123">
        <f t="shared" si="167"/>
        <v>0</v>
      </c>
      <c r="BO204" s="126">
        <f t="shared" si="168"/>
        <v>0</v>
      </c>
      <c r="BP204" s="128">
        <f t="shared" si="169"/>
        <v>0</v>
      </c>
      <c r="BQ204" s="22"/>
      <c r="BR204" s="129"/>
      <c r="BS204" s="130"/>
      <c r="BT204" s="257" t="str">
        <f t="shared" si="170"/>
        <v/>
      </c>
      <c r="BU204" s="257" t="str">
        <f t="shared" si="171"/>
        <v/>
      </c>
      <c r="BV204" s="257" t="str">
        <f t="shared" si="172"/>
        <v/>
      </c>
      <c r="BW204" s="257" t="str">
        <f t="shared" si="173"/>
        <v/>
      </c>
      <c r="BX204" s="258">
        <f t="shared" si="139"/>
        <v>0</v>
      </c>
      <c r="BY204" s="129"/>
      <c r="BZ204" s="130"/>
      <c r="CA204" s="329" t="str">
        <f t="shared" si="141"/>
        <v/>
      </c>
      <c r="CB204" s="329" t="str">
        <f t="shared" si="142"/>
        <v/>
      </c>
      <c r="CC204" s="329" t="str">
        <f t="shared" si="143"/>
        <v/>
      </c>
      <c r="CD204" s="329" t="str">
        <f t="shared" si="144"/>
        <v/>
      </c>
      <c r="CE204" s="258">
        <f t="shared" si="140"/>
        <v>0</v>
      </c>
      <c r="CF204" s="259">
        <f t="shared" si="174"/>
        <v>0</v>
      </c>
      <c r="CG204" s="132"/>
      <c r="CH204" s="132"/>
      <c r="CI204" s="132"/>
    </row>
    <row r="205" spans="1:87" s="24" customFormat="1" ht="12.75" hidden="1" customHeight="1" outlineLevel="1" x14ac:dyDescent="0.2">
      <c r="A205" s="108" t="s">
        <v>140</v>
      </c>
      <c r="B205" s="24" t="s">
        <v>145</v>
      </c>
      <c r="C205" s="24">
        <v>197</v>
      </c>
      <c r="D205" s="137"/>
      <c r="E205" s="138"/>
      <c r="F205" s="56"/>
      <c r="G205" s="135"/>
      <c r="H205" s="136"/>
      <c r="I205" s="139"/>
      <c r="J205" s="57"/>
      <c r="K205" s="134"/>
      <c r="L205" s="134"/>
      <c r="M205" s="134"/>
      <c r="N205" s="134"/>
      <c r="O205" s="114">
        <f t="shared" si="145"/>
        <v>0</v>
      </c>
      <c r="P205" s="113"/>
      <c r="Q205" s="113"/>
      <c r="R205" s="113"/>
      <c r="S205" s="113"/>
      <c r="T205" s="114">
        <f t="shared" si="146"/>
        <v>0</v>
      </c>
      <c r="U205" s="113">
        <f t="shared" si="147"/>
        <v>0</v>
      </c>
      <c r="V205" s="136"/>
      <c r="W205" s="116"/>
      <c r="X205" s="116"/>
      <c r="Y205" s="116"/>
      <c r="Z205" s="117">
        <f t="shared" si="148"/>
        <v>0</v>
      </c>
      <c r="AA205" s="118">
        <f t="shared" si="149"/>
        <v>0</v>
      </c>
      <c r="AB205" s="118"/>
      <c r="AC205" s="118"/>
      <c r="AD205" s="118"/>
      <c r="AE205" s="117">
        <f t="shared" si="150"/>
        <v>0</v>
      </c>
      <c r="AF205" s="118">
        <f t="shared" si="151"/>
        <v>0</v>
      </c>
      <c r="AG205" s="120"/>
      <c r="AH205" s="120"/>
      <c r="AI205" s="121"/>
      <c r="AJ205" s="117">
        <f t="shared" si="152"/>
        <v>0</v>
      </c>
      <c r="AK205" s="119">
        <f t="shared" si="153"/>
        <v>0</v>
      </c>
      <c r="AL205" s="53"/>
      <c r="AM205" s="53"/>
      <c r="AN205" s="53"/>
      <c r="AO205" s="54">
        <f t="shared" si="154"/>
        <v>0</v>
      </c>
      <c r="AP205" s="122">
        <f t="shared" si="155"/>
        <v>0</v>
      </c>
      <c r="AQ205" s="123">
        <f t="shared" si="156"/>
        <v>0</v>
      </c>
      <c r="AR205" s="123">
        <f t="shared" si="157"/>
        <v>0</v>
      </c>
      <c r="AS205" s="119"/>
      <c r="AT205" s="119"/>
      <c r="AU205" s="124"/>
      <c r="AV205" s="125">
        <f t="shared" si="158"/>
        <v>0</v>
      </c>
      <c r="AW205" s="119">
        <f t="shared" si="159"/>
        <v>0</v>
      </c>
      <c r="AX205" s="119"/>
      <c r="AY205" s="119"/>
      <c r="AZ205" s="122"/>
      <c r="BA205" s="126">
        <f t="shared" si="160"/>
        <v>0</v>
      </c>
      <c r="BB205" s="119">
        <f t="shared" si="161"/>
        <v>0</v>
      </c>
      <c r="BC205" s="119"/>
      <c r="BD205" s="120"/>
      <c r="BE205" s="127"/>
      <c r="BF205" s="126">
        <f t="shared" si="162"/>
        <v>0</v>
      </c>
      <c r="BG205" s="119">
        <f t="shared" si="163"/>
        <v>0</v>
      </c>
      <c r="BH205" s="120"/>
      <c r="BI205" s="120"/>
      <c r="BJ205" s="127"/>
      <c r="BK205" s="126">
        <f t="shared" si="164"/>
        <v>0</v>
      </c>
      <c r="BL205" s="119">
        <f t="shared" si="165"/>
        <v>0</v>
      </c>
      <c r="BM205" s="123">
        <f t="shared" si="166"/>
        <v>0</v>
      </c>
      <c r="BN205" s="123">
        <f t="shared" si="167"/>
        <v>0</v>
      </c>
      <c r="BO205" s="126">
        <f t="shared" si="168"/>
        <v>0</v>
      </c>
      <c r="BP205" s="128">
        <f t="shared" si="169"/>
        <v>0</v>
      </c>
      <c r="BQ205" s="22"/>
      <c r="BR205" s="129"/>
      <c r="BS205" s="130"/>
      <c r="BT205" s="257" t="str">
        <f t="shared" si="170"/>
        <v/>
      </c>
      <c r="BU205" s="257" t="str">
        <f t="shared" si="171"/>
        <v/>
      </c>
      <c r="BV205" s="257" t="str">
        <f t="shared" si="172"/>
        <v/>
      </c>
      <c r="BW205" s="257" t="str">
        <f t="shared" si="173"/>
        <v/>
      </c>
      <c r="BX205" s="258">
        <f t="shared" si="139"/>
        <v>0</v>
      </c>
      <c r="BY205" s="129"/>
      <c r="BZ205" s="130"/>
      <c r="CA205" s="329" t="str">
        <f t="shared" si="141"/>
        <v/>
      </c>
      <c r="CB205" s="329" t="str">
        <f t="shared" si="142"/>
        <v/>
      </c>
      <c r="CC205" s="329" t="str">
        <f t="shared" si="143"/>
        <v/>
      </c>
      <c r="CD205" s="329" t="str">
        <f t="shared" si="144"/>
        <v/>
      </c>
      <c r="CE205" s="258">
        <f t="shared" si="140"/>
        <v>0</v>
      </c>
      <c r="CF205" s="259">
        <f t="shared" si="174"/>
        <v>0</v>
      </c>
      <c r="CG205" s="132"/>
      <c r="CH205" s="132"/>
      <c r="CI205" s="132"/>
    </row>
    <row r="206" spans="1:87" s="24" customFormat="1" ht="12.75" hidden="1" customHeight="1" outlineLevel="1" x14ac:dyDescent="0.2">
      <c r="A206" s="108" t="s">
        <v>140</v>
      </c>
      <c r="B206" s="24" t="s">
        <v>145</v>
      </c>
      <c r="C206" s="24">
        <v>198</v>
      </c>
      <c r="D206" s="137"/>
      <c r="E206" s="138"/>
      <c r="F206" s="56"/>
      <c r="G206" s="135"/>
      <c r="H206" s="136"/>
      <c r="I206" s="139"/>
      <c r="J206" s="57"/>
      <c r="K206" s="134"/>
      <c r="L206" s="134"/>
      <c r="M206" s="134"/>
      <c r="N206" s="134"/>
      <c r="O206" s="114">
        <f t="shared" si="145"/>
        <v>0</v>
      </c>
      <c r="P206" s="113"/>
      <c r="Q206" s="113"/>
      <c r="R206" s="113"/>
      <c r="S206" s="113"/>
      <c r="T206" s="114">
        <f t="shared" si="146"/>
        <v>0</v>
      </c>
      <c r="U206" s="113">
        <f t="shared" si="147"/>
        <v>0</v>
      </c>
      <c r="V206" s="136"/>
      <c r="W206" s="116"/>
      <c r="X206" s="116"/>
      <c r="Y206" s="116"/>
      <c r="Z206" s="117">
        <f t="shared" si="148"/>
        <v>0</v>
      </c>
      <c r="AA206" s="118">
        <f t="shared" si="149"/>
        <v>0</v>
      </c>
      <c r="AB206" s="118"/>
      <c r="AC206" s="118"/>
      <c r="AD206" s="118"/>
      <c r="AE206" s="117">
        <f t="shared" si="150"/>
        <v>0</v>
      </c>
      <c r="AF206" s="118">
        <f t="shared" si="151"/>
        <v>0</v>
      </c>
      <c r="AG206" s="120"/>
      <c r="AH206" s="120"/>
      <c r="AI206" s="121"/>
      <c r="AJ206" s="117">
        <f t="shared" si="152"/>
        <v>0</v>
      </c>
      <c r="AK206" s="119">
        <f t="shared" si="153"/>
        <v>0</v>
      </c>
      <c r="AL206" s="53"/>
      <c r="AM206" s="53"/>
      <c r="AN206" s="53"/>
      <c r="AO206" s="54">
        <f t="shared" si="154"/>
        <v>0</v>
      </c>
      <c r="AP206" s="122">
        <f t="shared" si="155"/>
        <v>0</v>
      </c>
      <c r="AQ206" s="123">
        <f t="shared" si="156"/>
        <v>0</v>
      </c>
      <c r="AR206" s="123">
        <f t="shared" si="157"/>
        <v>0</v>
      </c>
      <c r="AS206" s="119"/>
      <c r="AT206" s="119"/>
      <c r="AU206" s="124"/>
      <c r="AV206" s="125">
        <f t="shared" si="158"/>
        <v>0</v>
      </c>
      <c r="AW206" s="119">
        <f t="shared" si="159"/>
        <v>0</v>
      </c>
      <c r="AX206" s="119"/>
      <c r="AY206" s="119"/>
      <c r="AZ206" s="122"/>
      <c r="BA206" s="126">
        <f t="shared" si="160"/>
        <v>0</v>
      </c>
      <c r="BB206" s="119">
        <f t="shared" si="161"/>
        <v>0</v>
      </c>
      <c r="BC206" s="119"/>
      <c r="BD206" s="120"/>
      <c r="BE206" s="127"/>
      <c r="BF206" s="126">
        <f t="shared" si="162"/>
        <v>0</v>
      </c>
      <c r="BG206" s="119">
        <f t="shared" si="163"/>
        <v>0</v>
      </c>
      <c r="BH206" s="120"/>
      <c r="BI206" s="120"/>
      <c r="BJ206" s="127"/>
      <c r="BK206" s="126">
        <f t="shared" si="164"/>
        <v>0</v>
      </c>
      <c r="BL206" s="119">
        <f t="shared" si="165"/>
        <v>0</v>
      </c>
      <c r="BM206" s="123">
        <f t="shared" si="166"/>
        <v>0</v>
      </c>
      <c r="BN206" s="123">
        <f t="shared" si="167"/>
        <v>0</v>
      </c>
      <c r="BO206" s="126">
        <f t="shared" si="168"/>
        <v>0</v>
      </c>
      <c r="BP206" s="128">
        <f t="shared" si="169"/>
        <v>0</v>
      </c>
      <c r="BQ206" s="22"/>
      <c r="BR206" s="129"/>
      <c r="BS206" s="130"/>
      <c r="BT206" s="257" t="str">
        <f t="shared" si="170"/>
        <v/>
      </c>
      <c r="BU206" s="257" t="str">
        <f t="shared" si="171"/>
        <v/>
      </c>
      <c r="BV206" s="257" t="str">
        <f t="shared" si="172"/>
        <v/>
      </c>
      <c r="BW206" s="257" t="str">
        <f t="shared" si="173"/>
        <v/>
      </c>
      <c r="BX206" s="258">
        <f t="shared" si="139"/>
        <v>0</v>
      </c>
      <c r="BY206" s="129"/>
      <c r="BZ206" s="130"/>
      <c r="CA206" s="329" t="str">
        <f t="shared" si="141"/>
        <v/>
      </c>
      <c r="CB206" s="329" t="str">
        <f t="shared" si="142"/>
        <v/>
      </c>
      <c r="CC206" s="329" t="str">
        <f t="shared" si="143"/>
        <v/>
      </c>
      <c r="CD206" s="329" t="str">
        <f t="shared" si="144"/>
        <v/>
      </c>
      <c r="CE206" s="258">
        <f t="shared" si="140"/>
        <v>0</v>
      </c>
      <c r="CF206" s="259">
        <f t="shared" si="174"/>
        <v>0</v>
      </c>
      <c r="CG206" s="132"/>
      <c r="CH206" s="132"/>
      <c r="CI206" s="132"/>
    </row>
    <row r="207" spans="1:87" s="24" customFormat="1" ht="12.75" hidden="1" customHeight="1" outlineLevel="1" x14ac:dyDescent="0.2">
      <c r="A207" s="108" t="s">
        <v>140</v>
      </c>
      <c r="B207" s="24" t="s">
        <v>145</v>
      </c>
      <c r="C207" s="24">
        <v>199</v>
      </c>
      <c r="D207" s="137"/>
      <c r="E207" s="138"/>
      <c r="F207" s="56"/>
      <c r="G207" s="135"/>
      <c r="H207" s="136"/>
      <c r="I207" s="139"/>
      <c r="J207" s="57"/>
      <c r="K207" s="134"/>
      <c r="L207" s="134"/>
      <c r="M207" s="134"/>
      <c r="N207" s="134"/>
      <c r="O207" s="114">
        <f t="shared" si="145"/>
        <v>0</v>
      </c>
      <c r="P207" s="113"/>
      <c r="Q207" s="113"/>
      <c r="R207" s="113"/>
      <c r="S207" s="113"/>
      <c r="T207" s="114">
        <f t="shared" si="146"/>
        <v>0</v>
      </c>
      <c r="U207" s="113">
        <f t="shared" si="147"/>
        <v>0</v>
      </c>
      <c r="V207" s="136"/>
      <c r="W207" s="116"/>
      <c r="X207" s="116"/>
      <c r="Y207" s="116"/>
      <c r="Z207" s="117">
        <f t="shared" si="148"/>
        <v>0</v>
      </c>
      <c r="AA207" s="118">
        <f t="shared" si="149"/>
        <v>0</v>
      </c>
      <c r="AB207" s="118"/>
      <c r="AC207" s="118"/>
      <c r="AD207" s="118"/>
      <c r="AE207" s="117">
        <f t="shared" si="150"/>
        <v>0</v>
      </c>
      <c r="AF207" s="118">
        <f t="shared" si="151"/>
        <v>0</v>
      </c>
      <c r="AG207" s="120"/>
      <c r="AH207" s="120"/>
      <c r="AI207" s="121"/>
      <c r="AJ207" s="117">
        <f t="shared" si="152"/>
        <v>0</v>
      </c>
      <c r="AK207" s="119">
        <f t="shared" si="153"/>
        <v>0</v>
      </c>
      <c r="AL207" s="53"/>
      <c r="AM207" s="53"/>
      <c r="AN207" s="53"/>
      <c r="AO207" s="54">
        <f t="shared" si="154"/>
        <v>0</v>
      </c>
      <c r="AP207" s="122">
        <f t="shared" si="155"/>
        <v>0</v>
      </c>
      <c r="AQ207" s="123">
        <f t="shared" si="156"/>
        <v>0</v>
      </c>
      <c r="AR207" s="123">
        <f t="shared" si="157"/>
        <v>0</v>
      </c>
      <c r="AS207" s="119"/>
      <c r="AT207" s="119"/>
      <c r="AU207" s="124"/>
      <c r="AV207" s="125">
        <f t="shared" si="158"/>
        <v>0</v>
      </c>
      <c r="AW207" s="119">
        <f t="shared" si="159"/>
        <v>0</v>
      </c>
      <c r="AX207" s="119"/>
      <c r="AY207" s="119"/>
      <c r="AZ207" s="122"/>
      <c r="BA207" s="126">
        <f t="shared" si="160"/>
        <v>0</v>
      </c>
      <c r="BB207" s="119">
        <f t="shared" si="161"/>
        <v>0</v>
      </c>
      <c r="BC207" s="119"/>
      <c r="BD207" s="120"/>
      <c r="BE207" s="127"/>
      <c r="BF207" s="126">
        <f t="shared" si="162"/>
        <v>0</v>
      </c>
      <c r="BG207" s="119">
        <f t="shared" si="163"/>
        <v>0</v>
      </c>
      <c r="BH207" s="120"/>
      <c r="BI207" s="120"/>
      <c r="BJ207" s="127"/>
      <c r="BK207" s="126">
        <f t="shared" si="164"/>
        <v>0</v>
      </c>
      <c r="BL207" s="119">
        <f t="shared" si="165"/>
        <v>0</v>
      </c>
      <c r="BM207" s="123">
        <f t="shared" si="166"/>
        <v>0</v>
      </c>
      <c r="BN207" s="123">
        <f t="shared" si="167"/>
        <v>0</v>
      </c>
      <c r="BO207" s="126">
        <f t="shared" si="168"/>
        <v>0</v>
      </c>
      <c r="BP207" s="128">
        <f t="shared" si="169"/>
        <v>0</v>
      </c>
      <c r="BQ207" s="22"/>
      <c r="BR207" s="129"/>
      <c r="BS207" s="130"/>
      <c r="BT207" s="257" t="str">
        <f t="shared" si="170"/>
        <v/>
      </c>
      <c r="BU207" s="257" t="str">
        <f t="shared" si="171"/>
        <v/>
      </c>
      <c r="BV207" s="257" t="str">
        <f t="shared" si="172"/>
        <v/>
      </c>
      <c r="BW207" s="257" t="str">
        <f t="shared" si="173"/>
        <v/>
      </c>
      <c r="BX207" s="258">
        <f t="shared" si="139"/>
        <v>0</v>
      </c>
      <c r="BY207" s="129"/>
      <c r="BZ207" s="130"/>
      <c r="CA207" s="329" t="str">
        <f t="shared" si="141"/>
        <v/>
      </c>
      <c r="CB207" s="329" t="str">
        <f t="shared" si="142"/>
        <v/>
      </c>
      <c r="CC207" s="329" t="str">
        <f t="shared" si="143"/>
        <v/>
      </c>
      <c r="CD207" s="329" t="str">
        <f t="shared" si="144"/>
        <v/>
      </c>
      <c r="CE207" s="258">
        <f t="shared" si="140"/>
        <v>0</v>
      </c>
      <c r="CF207" s="259">
        <f t="shared" si="174"/>
        <v>0</v>
      </c>
      <c r="CG207" s="132"/>
      <c r="CH207" s="132"/>
      <c r="CI207" s="132"/>
    </row>
    <row r="208" spans="1:87" s="24" customFormat="1" ht="12.75" hidden="1" customHeight="1" outlineLevel="1" x14ac:dyDescent="0.2">
      <c r="A208" s="108" t="s">
        <v>140</v>
      </c>
      <c r="B208" s="24" t="s">
        <v>145</v>
      </c>
      <c r="C208" s="24">
        <v>200</v>
      </c>
      <c r="D208" s="137"/>
      <c r="E208" s="138"/>
      <c r="F208" s="56"/>
      <c r="G208" s="135"/>
      <c r="H208" s="136"/>
      <c r="I208" s="139"/>
      <c r="J208" s="57"/>
      <c r="K208" s="134"/>
      <c r="L208" s="134"/>
      <c r="M208" s="134"/>
      <c r="N208" s="134"/>
      <c r="O208" s="114">
        <f t="shared" si="145"/>
        <v>0</v>
      </c>
      <c r="P208" s="113"/>
      <c r="Q208" s="113"/>
      <c r="R208" s="113"/>
      <c r="S208" s="113"/>
      <c r="T208" s="114">
        <f t="shared" si="146"/>
        <v>0</v>
      </c>
      <c r="U208" s="113">
        <f t="shared" si="147"/>
        <v>0</v>
      </c>
      <c r="V208" s="136"/>
      <c r="W208" s="116"/>
      <c r="X208" s="116"/>
      <c r="Y208" s="116"/>
      <c r="Z208" s="117">
        <f t="shared" si="148"/>
        <v>0</v>
      </c>
      <c r="AA208" s="118">
        <f t="shared" si="149"/>
        <v>0</v>
      </c>
      <c r="AB208" s="118"/>
      <c r="AC208" s="118"/>
      <c r="AD208" s="118"/>
      <c r="AE208" s="117">
        <f t="shared" si="150"/>
        <v>0</v>
      </c>
      <c r="AF208" s="118">
        <f t="shared" si="151"/>
        <v>0</v>
      </c>
      <c r="AG208" s="120"/>
      <c r="AH208" s="120"/>
      <c r="AI208" s="121"/>
      <c r="AJ208" s="117">
        <f t="shared" si="152"/>
        <v>0</v>
      </c>
      <c r="AK208" s="119">
        <f t="shared" si="153"/>
        <v>0</v>
      </c>
      <c r="AL208" s="53"/>
      <c r="AM208" s="53"/>
      <c r="AN208" s="53"/>
      <c r="AO208" s="54">
        <f t="shared" si="154"/>
        <v>0</v>
      </c>
      <c r="AP208" s="122">
        <f t="shared" si="155"/>
        <v>0</v>
      </c>
      <c r="AQ208" s="123">
        <f t="shared" si="156"/>
        <v>0</v>
      </c>
      <c r="AR208" s="123">
        <f t="shared" si="157"/>
        <v>0</v>
      </c>
      <c r="AS208" s="119"/>
      <c r="AT208" s="119"/>
      <c r="AU208" s="124"/>
      <c r="AV208" s="125">
        <f t="shared" si="158"/>
        <v>0</v>
      </c>
      <c r="AW208" s="119">
        <f t="shared" si="159"/>
        <v>0</v>
      </c>
      <c r="AX208" s="119"/>
      <c r="AY208" s="119"/>
      <c r="AZ208" s="122"/>
      <c r="BA208" s="126">
        <f t="shared" si="160"/>
        <v>0</v>
      </c>
      <c r="BB208" s="119">
        <f t="shared" si="161"/>
        <v>0</v>
      </c>
      <c r="BC208" s="119"/>
      <c r="BD208" s="120"/>
      <c r="BE208" s="127"/>
      <c r="BF208" s="126">
        <f t="shared" si="162"/>
        <v>0</v>
      </c>
      <c r="BG208" s="119">
        <f t="shared" si="163"/>
        <v>0</v>
      </c>
      <c r="BH208" s="120"/>
      <c r="BI208" s="120"/>
      <c r="BJ208" s="127"/>
      <c r="BK208" s="126">
        <f t="shared" si="164"/>
        <v>0</v>
      </c>
      <c r="BL208" s="119">
        <f t="shared" si="165"/>
        <v>0</v>
      </c>
      <c r="BM208" s="123">
        <f t="shared" si="166"/>
        <v>0</v>
      </c>
      <c r="BN208" s="123">
        <f t="shared" si="167"/>
        <v>0</v>
      </c>
      <c r="BO208" s="126">
        <f t="shared" si="168"/>
        <v>0</v>
      </c>
      <c r="BP208" s="128">
        <f t="shared" si="169"/>
        <v>0</v>
      </c>
      <c r="BQ208" s="22"/>
      <c r="BR208" s="129"/>
      <c r="BS208" s="130"/>
      <c r="BT208" s="257" t="str">
        <f t="shared" si="170"/>
        <v/>
      </c>
      <c r="BU208" s="257" t="str">
        <f t="shared" si="171"/>
        <v/>
      </c>
      <c r="BV208" s="257" t="str">
        <f t="shared" si="172"/>
        <v/>
      </c>
      <c r="BW208" s="257" t="str">
        <f t="shared" si="173"/>
        <v/>
      </c>
      <c r="BX208" s="258">
        <f t="shared" si="139"/>
        <v>0</v>
      </c>
      <c r="BY208" s="129"/>
      <c r="BZ208" s="130"/>
      <c r="CA208" s="329" t="str">
        <f t="shared" si="141"/>
        <v/>
      </c>
      <c r="CB208" s="329" t="str">
        <f t="shared" si="142"/>
        <v/>
      </c>
      <c r="CC208" s="329" t="str">
        <f t="shared" si="143"/>
        <v/>
      </c>
      <c r="CD208" s="329" t="str">
        <f t="shared" si="144"/>
        <v/>
      </c>
      <c r="CE208" s="258">
        <f t="shared" si="140"/>
        <v>0</v>
      </c>
      <c r="CF208" s="259">
        <f t="shared" si="174"/>
        <v>0</v>
      </c>
      <c r="CG208" s="132"/>
      <c r="CH208" s="132"/>
      <c r="CI208" s="132"/>
    </row>
    <row r="209" spans="1:87" s="24" customFormat="1" ht="12.75" hidden="1" customHeight="1" outlineLevel="1" x14ac:dyDescent="0.2">
      <c r="A209" s="108" t="s">
        <v>140</v>
      </c>
      <c r="B209" s="24" t="s">
        <v>145</v>
      </c>
      <c r="C209" s="24">
        <v>201</v>
      </c>
      <c r="D209" s="137"/>
      <c r="E209" s="138"/>
      <c r="F209" s="56"/>
      <c r="G209" s="135"/>
      <c r="H209" s="136"/>
      <c r="I209" s="139"/>
      <c r="J209" s="57"/>
      <c r="K209" s="134"/>
      <c r="L209" s="134"/>
      <c r="M209" s="134"/>
      <c r="N209" s="134"/>
      <c r="O209" s="114">
        <f t="shared" si="145"/>
        <v>0</v>
      </c>
      <c r="P209" s="113"/>
      <c r="Q209" s="113"/>
      <c r="R209" s="113"/>
      <c r="S209" s="113"/>
      <c r="T209" s="114">
        <f t="shared" si="146"/>
        <v>0</v>
      </c>
      <c r="U209" s="113">
        <f t="shared" si="147"/>
        <v>0</v>
      </c>
      <c r="V209" s="136"/>
      <c r="W209" s="116"/>
      <c r="X209" s="116"/>
      <c r="Y209" s="116"/>
      <c r="Z209" s="117">
        <f t="shared" si="148"/>
        <v>0</v>
      </c>
      <c r="AA209" s="118">
        <f t="shared" si="149"/>
        <v>0</v>
      </c>
      <c r="AB209" s="118"/>
      <c r="AC209" s="118"/>
      <c r="AD209" s="118"/>
      <c r="AE209" s="117">
        <f t="shared" si="150"/>
        <v>0</v>
      </c>
      <c r="AF209" s="118">
        <f t="shared" si="151"/>
        <v>0</v>
      </c>
      <c r="AG209" s="120"/>
      <c r="AH209" s="120"/>
      <c r="AI209" s="121"/>
      <c r="AJ209" s="117">
        <f t="shared" si="152"/>
        <v>0</v>
      </c>
      <c r="AK209" s="119">
        <f t="shared" si="153"/>
        <v>0</v>
      </c>
      <c r="AL209" s="53"/>
      <c r="AM209" s="53"/>
      <c r="AN209" s="53"/>
      <c r="AO209" s="54">
        <f t="shared" si="154"/>
        <v>0</v>
      </c>
      <c r="AP209" s="122">
        <f t="shared" si="155"/>
        <v>0</v>
      </c>
      <c r="AQ209" s="123">
        <f t="shared" si="156"/>
        <v>0</v>
      </c>
      <c r="AR209" s="123">
        <f t="shared" si="157"/>
        <v>0</v>
      </c>
      <c r="AS209" s="119"/>
      <c r="AT209" s="119"/>
      <c r="AU209" s="124"/>
      <c r="AV209" s="125">
        <f t="shared" si="158"/>
        <v>0</v>
      </c>
      <c r="AW209" s="119">
        <f t="shared" si="159"/>
        <v>0</v>
      </c>
      <c r="AX209" s="119"/>
      <c r="AY209" s="119"/>
      <c r="AZ209" s="122"/>
      <c r="BA209" s="126">
        <f t="shared" si="160"/>
        <v>0</v>
      </c>
      <c r="BB209" s="119">
        <f t="shared" si="161"/>
        <v>0</v>
      </c>
      <c r="BC209" s="119"/>
      <c r="BD209" s="120"/>
      <c r="BE209" s="127"/>
      <c r="BF209" s="126">
        <f t="shared" si="162"/>
        <v>0</v>
      </c>
      <c r="BG209" s="119">
        <f t="shared" si="163"/>
        <v>0</v>
      </c>
      <c r="BH209" s="120"/>
      <c r="BI209" s="120"/>
      <c r="BJ209" s="127"/>
      <c r="BK209" s="126">
        <f t="shared" si="164"/>
        <v>0</v>
      </c>
      <c r="BL209" s="119">
        <f t="shared" si="165"/>
        <v>0</v>
      </c>
      <c r="BM209" s="123">
        <f t="shared" si="166"/>
        <v>0</v>
      </c>
      <c r="BN209" s="123">
        <f t="shared" si="167"/>
        <v>0</v>
      </c>
      <c r="BO209" s="126">
        <f t="shared" si="168"/>
        <v>0</v>
      </c>
      <c r="BP209" s="128">
        <f t="shared" si="169"/>
        <v>0</v>
      </c>
      <c r="BQ209" s="22"/>
      <c r="BR209" s="129"/>
      <c r="BS209" s="130"/>
      <c r="BT209" s="257" t="str">
        <f t="shared" si="170"/>
        <v/>
      </c>
      <c r="BU209" s="257" t="str">
        <f t="shared" si="171"/>
        <v/>
      </c>
      <c r="BV209" s="257" t="str">
        <f t="shared" si="172"/>
        <v/>
      </c>
      <c r="BW209" s="257" t="str">
        <f t="shared" si="173"/>
        <v/>
      </c>
      <c r="BX209" s="258">
        <f t="shared" si="139"/>
        <v>0</v>
      </c>
      <c r="BY209" s="129"/>
      <c r="BZ209" s="130"/>
      <c r="CA209" s="329" t="str">
        <f t="shared" si="141"/>
        <v/>
      </c>
      <c r="CB209" s="329" t="str">
        <f t="shared" si="142"/>
        <v/>
      </c>
      <c r="CC209" s="329" t="str">
        <f t="shared" si="143"/>
        <v/>
      </c>
      <c r="CD209" s="329" t="str">
        <f t="shared" si="144"/>
        <v/>
      </c>
      <c r="CE209" s="258">
        <f t="shared" si="140"/>
        <v>0</v>
      </c>
      <c r="CF209" s="259">
        <f t="shared" si="174"/>
        <v>0</v>
      </c>
      <c r="CG209" s="132"/>
      <c r="CH209" s="132"/>
      <c r="CI209" s="132"/>
    </row>
    <row r="210" spans="1:87" s="24" customFormat="1" ht="12.75" hidden="1" customHeight="1" outlineLevel="1" x14ac:dyDescent="0.2">
      <c r="A210" s="108" t="s">
        <v>140</v>
      </c>
      <c r="B210" s="24" t="s">
        <v>145</v>
      </c>
      <c r="C210" s="24">
        <v>202</v>
      </c>
      <c r="D210" s="137"/>
      <c r="E210" s="138"/>
      <c r="F210" s="56"/>
      <c r="G210" s="135"/>
      <c r="H210" s="136"/>
      <c r="I210" s="139"/>
      <c r="J210" s="57"/>
      <c r="K210" s="134"/>
      <c r="L210" s="134"/>
      <c r="M210" s="134"/>
      <c r="N210" s="134"/>
      <c r="O210" s="114">
        <f t="shared" si="145"/>
        <v>0</v>
      </c>
      <c r="P210" s="113"/>
      <c r="Q210" s="113"/>
      <c r="R210" s="113"/>
      <c r="S210" s="113"/>
      <c r="T210" s="114">
        <f t="shared" si="146"/>
        <v>0</v>
      </c>
      <c r="U210" s="113">
        <f t="shared" si="147"/>
        <v>0</v>
      </c>
      <c r="V210" s="136"/>
      <c r="W210" s="116"/>
      <c r="X210" s="116"/>
      <c r="Y210" s="116"/>
      <c r="Z210" s="117">
        <f t="shared" si="148"/>
        <v>0</v>
      </c>
      <c r="AA210" s="118">
        <f t="shared" si="149"/>
        <v>0</v>
      </c>
      <c r="AB210" s="118"/>
      <c r="AC210" s="118"/>
      <c r="AD210" s="118"/>
      <c r="AE210" s="117">
        <f t="shared" si="150"/>
        <v>0</v>
      </c>
      <c r="AF210" s="118">
        <f t="shared" si="151"/>
        <v>0</v>
      </c>
      <c r="AG210" s="120"/>
      <c r="AH210" s="120"/>
      <c r="AI210" s="121"/>
      <c r="AJ210" s="117">
        <f t="shared" si="152"/>
        <v>0</v>
      </c>
      <c r="AK210" s="119">
        <f t="shared" si="153"/>
        <v>0</v>
      </c>
      <c r="AL210" s="53"/>
      <c r="AM210" s="53"/>
      <c r="AN210" s="53"/>
      <c r="AO210" s="54">
        <f t="shared" si="154"/>
        <v>0</v>
      </c>
      <c r="AP210" s="122">
        <f t="shared" si="155"/>
        <v>0</v>
      </c>
      <c r="AQ210" s="123">
        <f t="shared" si="156"/>
        <v>0</v>
      </c>
      <c r="AR210" s="123">
        <f t="shared" si="157"/>
        <v>0</v>
      </c>
      <c r="AS210" s="119"/>
      <c r="AT210" s="119"/>
      <c r="AU210" s="124"/>
      <c r="AV210" s="125">
        <f t="shared" si="158"/>
        <v>0</v>
      </c>
      <c r="AW210" s="119">
        <f t="shared" si="159"/>
        <v>0</v>
      </c>
      <c r="AX210" s="119"/>
      <c r="AY210" s="119"/>
      <c r="AZ210" s="122"/>
      <c r="BA210" s="126">
        <f t="shared" si="160"/>
        <v>0</v>
      </c>
      <c r="BB210" s="119">
        <f t="shared" si="161"/>
        <v>0</v>
      </c>
      <c r="BC210" s="119"/>
      <c r="BD210" s="120"/>
      <c r="BE210" s="127"/>
      <c r="BF210" s="126">
        <f t="shared" si="162"/>
        <v>0</v>
      </c>
      <c r="BG210" s="119">
        <f t="shared" si="163"/>
        <v>0</v>
      </c>
      <c r="BH210" s="120"/>
      <c r="BI210" s="120"/>
      <c r="BJ210" s="127"/>
      <c r="BK210" s="126">
        <f t="shared" si="164"/>
        <v>0</v>
      </c>
      <c r="BL210" s="119">
        <f t="shared" si="165"/>
        <v>0</v>
      </c>
      <c r="BM210" s="123">
        <f t="shared" si="166"/>
        <v>0</v>
      </c>
      <c r="BN210" s="123">
        <f t="shared" si="167"/>
        <v>0</v>
      </c>
      <c r="BO210" s="126">
        <f t="shared" si="168"/>
        <v>0</v>
      </c>
      <c r="BP210" s="128">
        <f t="shared" si="169"/>
        <v>0</v>
      </c>
      <c r="BQ210" s="22"/>
      <c r="BR210" s="129"/>
      <c r="BS210" s="130"/>
      <c r="BT210" s="257" t="str">
        <f t="shared" si="170"/>
        <v/>
      </c>
      <c r="BU210" s="257" t="str">
        <f t="shared" si="171"/>
        <v/>
      </c>
      <c r="BV210" s="257" t="str">
        <f t="shared" si="172"/>
        <v/>
      </c>
      <c r="BW210" s="257" t="str">
        <f t="shared" si="173"/>
        <v/>
      </c>
      <c r="BX210" s="258">
        <f t="shared" si="139"/>
        <v>0</v>
      </c>
      <c r="BY210" s="129"/>
      <c r="BZ210" s="130"/>
      <c r="CA210" s="329" t="str">
        <f t="shared" si="141"/>
        <v/>
      </c>
      <c r="CB210" s="329" t="str">
        <f t="shared" si="142"/>
        <v/>
      </c>
      <c r="CC210" s="329" t="str">
        <f t="shared" si="143"/>
        <v/>
      </c>
      <c r="CD210" s="329" t="str">
        <f t="shared" si="144"/>
        <v/>
      </c>
      <c r="CE210" s="258">
        <f t="shared" si="140"/>
        <v>0</v>
      </c>
      <c r="CF210" s="259">
        <f t="shared" si="174"/>
        <v>0</v>
      </c>
      <c r="CG210" s="132"/>
      <c r="CH210" s="132"/>
      <c r="CI210" s="132"/>
    </row>
    <row r="211" spans="1:87" s="24" customFormat="1" ht="12.75" hidden="1" customHeight="1" outlineLevel="1" x14ac:dyDescent="0.2">
      <c r="A211" s="108" t="s">
        <v>140</v>
      </c>
      <c r="B211" s="24" t="s">
        <v>145</v>
      </c>
      <c r="C211" s="24">
        <v>203</v>
      </c>
      <c r="D211" s="137"/>
      <c r="E211" s="138"/>
      <c r="F211" s="56"/>
      <c r="G211" s="135"/>
      <c r="H211" s="136"/>
      <c r="I211" s="139"/>
      <c r="J211" s="57"/>
      <c r="K211" s="134"/>
      <c r="L211" s="134"/>
      <c r="M211" s="134"/>
      <c r="N211" s="134"/>
      <c r="O211" s="114">
        <f t="shared" si="145"/>
        <v>0</v>
      </c>
      <c r="P211" s="113"/>
      <c r="Q211" s="113"/>
      <c r="R211" s="113"/>
      <c r="S211" s="113"/>
      <c r="T211" s="114">
        <f t="shared" si="146"/>
        <v>0</v>
      </c>
      <c r="U211" s="113">
        <f t="shared" si="147"/>
        <v>0</v>
      </c>
      <c r="V211" s="136"/>
      <c r="W211" s="116"/>
      <c r="X211" s="116"/>
      <c r="Y211" s="116"/>
      <c r="Z211" s="117">
        <f t="shared" si="148"/>
        <v>0</v>
      </c>
      <c r="AA211" s="118">
        <f t="shared" si="149"/>
        <v>0</v>
      </c>
      <c r="AB211" s="118"/>
      <c r="AC211" s="118"/>
      <c r="AD211" s="118"/>
      <c r="AE211" s="117">
        <f t="shared" si="150"/>
        <v>0</v>
      </c>
      <c r="AF211" s="118">
        <f t="shared" si="151"/>
        <v>0</v>
      </c>
      <c r="AG211" s="120"/>
      <c r="AH211" s="120"/>
      <c r="AI211" s="121"/>
      <c r="AJ211" s="117">
        <f t="shared" si="152"/>
        <v>0</v>
      </c>
      <c r="AK211" s="119">
        <f t="shared" si="153"/>
        <v>0</v>
      </c>
      <c r="AL211" s="53"/>
      <c r="AM211" s="53"/>
      <c r="AN211" s="53"/>
      <c r="AO211" s="54">
        <f t="shared" si="154"/>
        <v>0</v>
      </c>
      <c r="AP211" s="122">
        <f t="shared" si="155"/>
        <v>0</v>
      </c>
      <c r="AQ211" s="123">
        <f t="shared" si="156"/>
        <v>0</v>
      </c>
      <c r="AR211" s="123">
        <f t="shared" si="157"/>
        <v>0</v>
      </c>
      <c r="AS211" s="119"/>
      <c r="AT211" s="119"/>
      <c r="AU211" s="124"/>
      <c r="AV211" s="125">
        <f t="shared" si="158"/>
        <v>0</v>
      </c>
      <c r="AW211" s="119">
        <f t="shared" si="159"/>
        <v>0</v>
      </c>
      <c r="AX211" s="119"/>
      <c r="AY211" s="119"/>
      <c r="AZ211" s="122"/>
      <c r="BA211" s="126">
        <f t="shared" si="160"/>
        <v>0</v>
      </c>
      <c r="BB211" s="119">
        <f t="shared" si="161"/>
        <v>0</v>
      </c>
      <c r="BC211" s="119"/>
      <c r="BD211" s="120"/>
      <c r="BE211" s="127"/>
      <c r="BF211" s="126">
        <f t="shared" si="162"/>
        <v>0</v>
      </c>
      <c r="BG211" s="119">
        <f t="shared" si="163"/>
        <v>0</v>
      </c>
      <c r="BH211" s="120"/>
      <c r="BI211" s="120"/>
      <c r="BJ211" s="127"/>
      <c r="BK211" s="126">
        <f t="shared" si="164"/>
        <v>0</v>
      </c>
      <c r="BL211" s="119">
        <f t="shared" si="165"/>
        <v>0</v>
      </c>
      <c r="BM211" s="123">
        <f t="shared" si="166"/>
        <v>0</v>
      </c>
      <c r="BN211" s="123">
        <f t="shared" si="167"/>
        <v>0</v>
      </c>
      <c r="BO211" s="126">
        <f t="shared" si="168"/>
        <v>0</v>
      </c>
      <c r="BP211" s="128">
        <f t="shared" si="169"/>
        <v>0</v>
      </c>
      <c r="BQ211" s="22"/>
      <c r="BR211" s="129"/>
      <c r="BS211" s="130"/>
      <c r="BT211" s="257" t="str">
        <f t="shared" si="170"/>
        <v/>
      </c>
      <c r="BU211" s="257" t="str">
        <f t="shared" si="171"/>
        <v/>
      </c>
      <c r="BV211" s="257" t="str">
        <f t="shared" si="172"/>
        <v/>
      </c>
      <c r="BW211" s="257" t="str">
        <f t="shared" si="173"/>
        <v/>
      </c>
      <c r="BX211" s="258">
        <f t="shared" si="139"/>
        <v>0</v>
      </c>
      <c r="BY211" s="129"/>
      <c r="BZ211" s="130"/>
      <c r="CA211" s="329" t="str">
        <f t="shared" si="141"/>
        <v/>
      </c>
      <c r="CB211" s="329" t="str">
        <f t="shared" si="142"/>
        <v/>
      </c>
      <c r="CC211" s="329" t="str">
        <f t="shared" si="143"/>
        <v/>
      </c>
      <c r="CD211" s="329" t="str">
        <f t="shared" si="144"/>
        <v/>
      </c>
      <c r="CE211" s="258">
        <f t="shared" si="140"/>
        <v>0</v>
      </c>
      <c r="CF211" s="259">
        <f t="shared" si="174"/>
        <v>0</v>
      </c>
      <c r="CG211" s="132"/>
      <c r="CH211" s="132"/>
      <c r="CI211" s="132"/>
    </row>
    <row r="212" spans="1:87" s="24" customFormat="1" ht="12.75" hidden="1" customHeight="1" outlineLevel="1" x14ac:dyDescent="0.2">
      <c r="A212" s="108" t="s">
        <v>140</v>
      </c>
      <c r="B212" s="24" t="s">
        <v>145</v>
      </c>
      <c r="C212" s="24">
        <v>204</v>
      </c>
      <c r="D212" s="137"/>
      <c r="E212" s="138"/>
      <c r="F212" s="56"/>
      <c r="G212" s="135"/>
      <c r="H212" s="136"/>
      <c r="I212" s="139"/>
      <c r="J212" s="57"/>
      <c r="K212" s="134"/>
      <c r="L212" s="134"/>
      <c r="M212" s="134"/>
      <c r="N212" s="134"/>
      <c r="O212" s="114">
        <f t="shared" si="145"/>
        <v>0</v>
      </c>
      <c r="P212" s="113"/>
      <c r="Q212" s="113"/>
      <c r="R212" s="113"/>
      <c r="S212" s="113"/>
      <c r="T212" s="114">
        <f t="shared" si="146"/>
        <v>0</v>
      </c>
      <c r="U212" s="113">
        <f t="shared" si="147"/>
        <v>0</v>
      </c>
      <c r="V212" s="136"/>
      <c r="W212" s="116"/>
      <c r="X212" s="116"/>
      <c r="Y212" s="116"/>
      <c r="Z212" s="117">
        <f t="shared" si="148"/>
        <v>0</v>
      </c>
      <c r="AA212" s="118">
        <f t="shared" si="149"/>
        <v>0</v>
      </c>
      <c r="AB212" s="118"/>
      <c r="AC212" s="118"/>
      <c r="AD212" s="118"/>
      <c r="AE212" s="117">
        <f t="shared" si="150"/>
        <v>0</v>
      </c>
      <c r="AF212" s="118">
        <f t="shared" si="151"/>
        <v>0</v>
      </c>
      <c r="AG212" s="120"/>
      <c r="AH212" s="120"/>
      <c r="AI212" s="121"/>
      <c r="AJ212" s="117">
        <f t="shared" si="152"/>
        <v>0</v>
      </c>
      <c r="AK212" s="119">
        <f t="shared" si="153"/>
        <v>0</v>
      </c>
      <c r="AL212" s="53"/>
      <c r="AM212" s="53"/>
      <c r="AN212" s="53"/>
      <c r="AO212" s="54">
        <f t="shared" si="154"/>
        <v>0</v>
      </c>
      <c r="AP212" s="122">
        <f t="shared" si="155"/>
        <v>0</v>
      </c>
      <c r="AQ212" s="123">
        <f t="shared" si="156"/>
        <v>0</v>
      </c>
      <c r="AR212" s="123">
        <f t="shared" si="157"/>
        <v>0</v>
      </c>
      <c r="AS212" s="119"/>
      <c r="AT212" s="119"/>
      <c r="AU212" s="124"/>
      <c r="AV212" s="125">
        <f t="shared" si="158"/>
        <v>0</v>
      </c>
      <c r="AW212" s="119">
        <f t="shared" si="159"/>
        <v>0</v>
      </c>
      <c r="AX212" s="119"/>
      <c r="AY212" s="119"/>
      <c r="AZ212" s="122"/>
      <c r="BA212" s="126">
        <f t="shared" si="160"/>
        <v>0</v>
      </c>
      <c r="BB212" s="119">
        <f t="shared" si="161"/>
        <v>0</v>
      </c>
      <c r="BC212" s="119"/>
      <c r="BD212" s="120"/>
      <c r="BE212" s="127"/>
      <c r="BF212" s="126">
        <f t="shared" si="162"/>
        <v>0</v>
      </c>
      <c r="BG212" s="119">
        <f t="shared" si="163"/>
        <v>0</v>
      </c>
      <c r="BH212" s="120"/>
      <c r="BI212" s="120"/>
      <c r="BJ212" s="127"/>
      <c r="BK212" s="126">
        <f t="shared" si="164"/>
        <v>0</v>
      </c>
      <c r="BL212" s="119">
        <f t="shared" si="165"/>
        <v>0</v>
      </c>
      <c r="BM212" s="123">
        <f t="shared" si="166"/>
        <v>0</v>
      </c>
      <c r="BN212" s="123">
        <f t="shared" si="167"/>
        <v>0</v>
      </c>
      <c r="BO212" s="126">
        <f t="shared" si="168"/>
        <v>0</v>
      </c>
      <c r="BP212" s="128">
        <f t="shared" si="169"/>
        <v>0</v>
      </c>
      <c r="BQ212" s="22"/>
      <c r="BR212" s="129"/>
      <c r="BS212" s="130"/>
      <c r="BT212" s="257" t="str">
        <f t="shared" si="170"/>
        <v/>
      </c>
      <c r="BU212" s="257" t="str">
        <f t="shared" si="171"/>
        <v/>
      </c>
      <c r="BV212" s="257" t="str">
        <f t="shared" si="172"/>
        <v/>
      </c>
      <c r="BW212" s="257" t="str">
        <f t="shared" si="173"/>
        <v/>
      </c>
      <c r="BX212" s="258">
        <f t="shared" si="139"/>
        <v>0</v>
      </c>
      <c r="BY212" s="129"/>
      <c r="BZ212" s="130"/>
      <c r="CA212" s="329" t="str">
        <f t="shared" si="141"/>
        <v/>
      </c>
      <c r="CB212" s="329" t="str">
        <f t="shared" si="142"/>
        <v/>
      </c>
      <c r="CC212" s="329" t="str">
        <f t="shared" si="143"/>
        <v/>
      </c>
      <c r="CD212" s="329" t="str">
        <f t="shared" si="144"/>
        <v/>
      </c>
      <c r="CE212" s="258">
        <f t="shared" si="140"/>
        <v>0</v>
      </c>
      <c r="CF212" s="259">
        <f t="shared" si="174"/>
        <v>0</v>
      </c>
      <c r="CG212" s="132"/>
      <c r="CH212" s="132"/>
      <c r="CI212" s="132"/>
    </row>
    <row r="213" spans="1:87" s="24" customFormat="1" ht="12.75" hidden="1" customHeight="1" outlineLevel="1" x14ac:dyDescent="0.2">
      <c r="A213" s="108" t="s">
        <v>140</v>
      </c>
      <c r="B213" s="24" t="s">
        <v>145</v>
      </c>
      <c r="C213" s="24">
        <v>205</v>
      </c>
      <c r="D213" s="137"/>
      <c r="E213" s="138"/>
      <c r="F213" s="56"/>
      <c r="G213" s="135"/>
      <c r="H213" s="136"/>
      <c r="I213" s="139"/>
      <c r="J213" s="57"/>
      <c r="K213" s="134"/>
      <c r="L213" s="134"/>
      <c r="M213" s="134"/>
      <c r="N213" s="134"/>
      <c r="O213" s="114">
        <f t="shared" si="145"/>
        <v>0</v>
      </c>
      <c r="P213" s="113"/>
      <c r="Q213" s="113"/>
      <c r="R213" s="113"/>
      <c r="S213" s="113"/>
      <c r="T213" s="114">
        <f t="shared" si="146"/>
        <v>0</v>
      </c>
      <c r="U213" s="113">
        <f t="shared" si="147"/>
        <v>0</v>
      </c>
      <c r="V213" s="136"/>
      <c r="W213" s="116"/>
      <c r="X213" s="116"/>
      <c r="Y213" s="116"/>
      <c r="Z213" s="117">
        <f t="shared" si="148"/>
        <v>0</v>
      </c>
      <c r="AA213" s="118">
        <f t="shared" si="149"/>
        <v>0</v>
      </c>
      <c r="AB213" s="118"/>
      <c r="AC213" s="118"/>
      <c r="AD213" s="118"/>
      <c r="AE213" s="117">
        <f t="shared" si="150"/>
        <v>0</v>
      </c>
      <c r="AF213" s="118">
        <f t="shared" si="151"/>
        <v>0</v>
      </c>
      <c r="AG213" s="120"/>
      <c r="AH213" s="120"/>
      <c r="AI213" s="121"/>
      <c r="AJ213" s="117">
        <f t="shared" si="152"/>
        <v>0</v>
      </c>
      <c r="AK213" s="119">
        <f t="shared" si="153"/>
        <v>0</v>
      </c>
      <c r="AL213" s="53"/>
      <c r="AM213" s="53"/>
      <c r="AN213" s="53"/>
      <c r="AO213" s="54">
        <f t="shared" si="154"/>
        <v>0</v>
      </c>
      <c r="AP213" s="122">
        <f t="shared" si="155"/>
        <v>0</v>
      </c>
      <c r="AQ213" s="123">
        <f t="shared" si="156"/>
        <v>0</v>
      </c>
      <c r="AR213" s="123">
        <f t="shared" si="157"/>
        <v>0</v>
      </c>
      <c r="AS213" s="119"/>
      <c r="AT213" s="119"/>
      <c r="AU213" s="124"/>
      <c r="AV213" s="125">
        <f t="shared" si="158"/>
        <v>0</v>
      </c>
      <c r="AW213" s="119">
        <f t="shared" si="159"/>
        <v>0</v>
      </c>
      <c r="AX213" s="119"/>
      <c r="AY213" s="119"/>
      <c r="AZ213" s="122"/>
      <c r="BA213" s="126">
        <f t="shared" si="160"/>
        <v>0</v>
      </c>
      <c r="BB213" s="119">
        <f t="shared" si="161"/>
        <v>0</v>
      </c>
      <c r="BC213" s="119"/>
      <c r="BD213" s="120"/>
      <c r="BE213" s="127"/>
      <c r="BF213" s="126">
        <f t="shared" si="162"/>
        <v>0</v>
      </c>
      <c r="BG213" s="119">
        <f t="shared" si="163"/>
        <v>0</v>
      </c>
      <c r="BH213" s="120"/>
      <c r="BI213" s="120"/>
      <c r="BJ213" s="127"/>
      <c r="BK213" s="126">
        <f t="shared" si="164"/>
        <v>0</v>
      </c>
      <c r="BL213" s="119">
        <f t="shared" si="165"/>
        <v>0</v>
      </c>
      <c r="BM213" s="123">
        <f t="shared" si="166"/>
        <v>0</v>
      </c>
      <c r="BN213" s="123">
        <f t="shared" si="167"/>
        <v>0</v>
      </c>
      <c r="BO213" s="126">
        <f t="shared" si="168"/>
        <v>0</v>
      </c>
      <c r="BP213" s="128">
        <f t="shared" si="169"/>
        <v>0</v>
      </c>
      <c r="BQ213" s="22"/>
      <c r="BR213" s="129"/>
      <c r="BS213" s="130"/>
      <c r="BT213" s="257" t="str">
        <f t="shared" si="170"/>
        <v/>
      </c>
      <c r="BU213" s="257" t="str">
        <f t="shared" si="171"/>
        <v/>
      </c>
      <c r="BV213" s="257" t="str">
        <f t="shared" si="172"/>
        <v/>
      </c>
      <c r="BW213" s="257" t="str">
        <f t="shared" si="173"/>
        <v/>
      </c>
      <c r="BX213" s="258">
        <f t="shared" si="139"/>
        <v>0</v>
      </c>
      <c r="BY213" s="129"/>
      <c r="BZ213" s="130"/>
      <c r="CA213" s="329" t="str">
        <f t="shared" si="141"/>
        <v/>
      </c>
      <c r="CB213" s="329" t="str">
        <f t="shared" si="142"/>
        <v/>
      </c>
      <c r="CC213" s="329" t="str">
        <f t="shared" si="143"/>
        <v/>
      </c>
      <c r="CD213" s="329" t="str">
        <f t="shared" si="144"/>
        <v/>
      </c>
      <c r="CE213" s="258">
        <f t="shared" si="140"/>
        <v>0</v>
      </c>
      <c r="CF213" s="259">
        <f t="shared" si="174"/>
        <v>0</v>
      </c>
      <c r="CG213" s="132"/>
      <c r="CH213" s="132"/>
      <c r="CI213" s="132"/>
    </row>
    <row r="214" spans="1:87" s="24" customFormat="1" ht="12.75" hidden="1" customHeight="1" outlineLevel="1" x14ac:dyDescent="0.2">
      <c r="A214" s="108" t="s">
        <v>140</v>
      </c>
      <c r="B214" s="24" t="s">
        <v>145</v>
      </c>
      <c r="C214" s="24">
        <v>206</v>
      </c>
      <c r="D214" s="137"/>
      <c r="E214" s="138"/>
      <c r="F214" s="56"/>
      <c r="G214" s="135"/>
      <c r="H214" s="136"/>
      <c r="I214" s="139"/>
      <c r="J214" s="57"/>
      <c r="K214" s="134"/>
      <c r="L214" s="134"/>
      <c r="M214" s="134"/>
      <c r="N214" s="134"/>
      <c r="O214" s="114">
        <f t="shared" si="145"/>
        <v>0</v>
      </c>
      <c r="P214" s="113"/>
      <c r="Q214" s="113"/>
      <c r="R214" s="113"/>
      <c r="S214" s="113"/>
      <c r="T214" s="114">
        <f t="shared" si="146"/>
        <v>0</v>
      </c>
      <c r="U214" s="113">
        <f t="shared" si="147"/>
        <v>0</v>
      </c>
      <c r="V214" s="136"/>
      <c r="W214" s="116"/>
      <c r="X214" s="116"/>
      <c r="Y214" s="116"/>
      <c r="Z214" s="117">
        <f t="shared" si="148"/>
        <v>0</v>
      </c>
      <c r="AA214" s="118">
        <f t="shared" si="149"/>
        <v>0</v>
      </c>
      <c r="AB214" s="118"/>
      <c r="AC214" s="118"/>
      <c r="AD214" s="118"/>
      <c r="AE214" s="117">
        <f t="shared" si="150"/>
        <v>0</v>
      </c>
      <c r="AF214" s="118">
        <f t="shared" si="151"/>
        <v>0</v>
      </c>
      <c r="AG214" s="120"/>
      <c r="AH214" s="120"/>
      <c r="AI214" s="121"/>
      <c r="AJ214" s="117">
        <f t="shared" si="152"/>
        <v>0</v>
      </c>
      <c r="AK214" s="119">
        <f t="shared" si="153"/>
        <v>0</v>
      </c>
      <c r="AL214" s="53"/>
      <c r="AM214" s="53"/>
      <c r="AN214" s="53"/>
      <c r="AO214" s="54">
        <f t="shared" si="154"/>
        <v>0</v>
      </c>
      <c r="AP214" s="122">
        <f t="shared" si="155"/>
        <v>0</v>
      </c>
      <c r="AQ214" s="123">
        <f t="shared" si="156"/>
        <v>0</v>
      </c>
      <c r="AR214" s="123">
        <f t="shared" si="157"/>
        <v>0</v>
      </c>
      <c r="AS214" s="119"/>
      <c r="AT214" s="119"/>
      <c r="AU214" s="124"/>
      <c r="AV214" s="125">
        <f t="shared" si="158"/>
        <v>0</v>
      </c>
      <c r="AW214" s="119">
        <f t="shared" si="159"/>
        <v>0</v>
      </c>
      <c r="AX214" s="119"/>
      <c r="AY214" s="119"/>
      <c r="AZ214" s="122"/>
      <c r="BA214" s="126">
        <f t="shared" si="160"/>
        <v>0</v>
      </c>
      <c r="BB214" s="119">
        <f t="shared" si="161"/>
        <v>0</v>
      </c>
      <c r="BC214" s="119"/>
      <c r="BD214" s="120"/>
      <c r="BE214" s="127"/>
      <c r="BF214" s="126">
        <f t="shared" si="162"/>
        <v>0</v>
      </c>
      <c r="BG214" s="119">
        <f t="shared" si="163"/>
        <v>0</v>
      </c>
      <c r="BH214" s="120"/>
      <c r="BI214" s="120"/>
      <c r="BJ214" s="127"/>
      <c r="BK214" s="126">
        <f t="shared" si="164"/>
        <v>0</v>
      </c>
      <c r="BL214" s="119">
        <f t="shared" si="165"/>
        <v>0</v>
      </c>
      <c r="BM214" s="123">
        <f t="shared" si="166"/>
        <v>0</v>
      </c>
      <c r="BN214" s="123">
        <f t="shared" si="167"/>
        <v>0</v>
      </c>
      <c r="BO214" s="126">
        <f t="shared" si="168"/>
        <v>0</v>
      </c>
      <c r="BP214" s="128">
        <f t="shared" si="169"/>
        <v>0</v>
      </c>
      <c r="BQ214" s="22"/>
      <c r="BR214" s="129"/>
      <c r="BS214" s="130"/>
      <c r="BT214" s="257" t="str">
        <f t="shared" si="170"/>
        <v/>
      </c>
      <c r="BU214" s="257" t="str">
        <f t="shared" si="171"/>
        <v/>
      </c>
      <c r="BV214" s="257" t="str">
        <f t="shared" si="172"/>
        <v/>
      </c>
      <c r="BW214" s="257" t="str">
        <f t="shared" si="173"/>
        <v/>
      </c>
      <c r="BX214" s="258">
        <f t="shared" si="139"/>
        <v>0</v>
      </c>
      <c r="BY214" s="129"/>
      <c r="BZ214" s="130"/>
      <c r="CA214" s="329" t="str">
        <f t="shared" si="141"/>
        <v/>
      </c>
      <c r="CB214" s="329" t="str">
        <f t="shared" si="142"/>
        <v/>
      </c>
      <c r="CC214" s="329" t="str">
        <f t="shared" si="143"/>
        <v/>
      </c>
      <c r="CD214" s="329" t="str">
        <f t="shared" si="144"/>
        <v/>
      </c>
      <c r="CE214" s="258">
        <f t="shared" si="140"/>
        <v>0</v>
      </c>
      <c r="CF214" s="259">
        <f t="shared" si="174"/>
        <v>0</v>
      </c>
      <c r="CG214" s="132"/>
      <c r="CH214" s="132"/>
      <c r="CI214" s="132"/>
    </row>
    <row r="215" spans="1:87" s="24" customFormat="1" ht="12.75" hidden="1" customHeight="1" outlineLevel="1" x14ac:dyDescent="0.2">
      <c r="A215" s="108" t="s">
        <v>140</v>
      </c>
      <c r="B215" s="24" t="s">
        <v>145</v>
      </c>
      <c r="C215" s="24">
        <v>207</v>
      </c>
      <c r="D215" s="137"/>
      <c r="E215" s="138"/>
      <c r="F215" s="56"/>
      <c r="G215" s="135"/>
      <c r="H215" s="136"/>
      <c r="I215" s="139"/>
      <c r="J215" s="57"/>
      <c r="K215" s="134"/>
      <c r="L215" s="134"/>
      <c r="M215" s="134"/>
      <c r="N215" s="134"/>
      <c r="O215" s="114">
        <f t="shared" si="145"/>
        <v>0</v>
      </c>
      <c r="P215" s="113"/>
      <c r="Q215" s="113"/>
      <c r="R215" s="113"/>
      <c r="S215" s="113"/>
      <c r="T215" s="114">
        <f t="shared" si="146"/>
        <v>0</v>
      </c>
      <c r="U215" s="113">
        <f t="shared" si="147"/>
        <v>0</v>
      </c>
      <c r="V215" s="136"/>
      <c r="W215" s="116"/>
      <c r="X215" s="116"/>
      <c r="Y215" s="116"/>
      <c r="Z215" s="117">
        <f t="shared" si="148"/>
        <v>0</v>
      </c>
      <c r="AA215" s="118">
        <f t="shared" si="149"/>
        <v>0</v>
      </c>
      <c r="AB215" s="118"/>
      <c r="AC215" s="118"/>
      <c r="AD215" s="118"/>
      <c r="AE215" s="117">
        <f t="shared" si="150"/>
        <v>0</v>
      </c>
      <c r="AF215" s="118">
        <f t="shared" si="151"/>
        <v>0</v>
      </c>
      <c r="AG215" s="120"/>
      <c r="AH215" s="120"/>
      <c r="AI215" s="121"/>
      <c r="AJ215" s="117">
        <f t="shared" si="152"/>
        <v>0</v>
      </c>
      <c r="AK215" s="119">
        <f t="shared" si="153"/>
        <v>0</v>
      </c>
      <c r="AL215" s="53"/>
      <c r="AM215" s="53"/>
      <c r="AN215" s="53"/>
      <c r="AO215" s="54">
        <f t="shared" si="154"/>
        <v>0</v>
      </c>
      <c r="AP215" s="122">
        <f t="shared" si="155"/>
        <v>0</v>
      </c>
      <c r="AQ215" s="123">
        <f t="shared" si="156"/>
        <v>0</v>
      </c>
      <c r="AR215" s="123">
        <f t="shared" si="157"/>
        <v>0</v>
      </c>
      <c r="AS215" s="119"/>
      <c r="AT215" s="119"/>
      <c r="AU215" s="124"/>
      <c r="AV215" s="125">
        <f t="shared" si="158"/>
        <v>0</v>
      </c>
      <c r="AW215" s="119">
        <f t="shared" si="159"/>
        <v>0</v>
      </c>
      <c r="AX215" s="119"/>
      <c r="AY215" s="119"/>
      <c r="AZ215" s="122"/>
      <c r="BA215" s="126">
        <f t="shared" si="160"/>
        <v>0</v>
      </c>
      <c r="BB215" s="119">
        <f t="shared" si="161"/>
        <v>0</v>
      </c>
      <c r="BC215" s="119"/>
      <c r="BD215" s="120"/>
      <c r="BE215" s="127"/>
      <c r="BF215" s="126">
        <f t="shared" si="162"/>
        <v>0</v>
      </c>
      <c r="BG215" s="119">
        <f t="shared" si="163"/>
        <v>0</v>
      </c>
      <c r="BH215" s="120"/>
      <c r="BI215" s="120"/>
      <c r="BJ215" s="127"/>
      <c r="BK215" s="126">
        <f t="shared" si="164"/>
        <v>0</v>
      </c>
      <c r="BL215" s="119">
        <f t="shared" si="165"/>
        <v>0</v>
      </c>
      <c r="BM215" s="123">
        <f t="shared" si="166"/>
        <v>0</v>
      </c>
      <c r="BN215" s="123">
        <f t="shared" si="167"/>
        <v>0</v>
      </c>
      <c r="BO215" s="126">
        <f t="shared" si="168"/>
        <v>0</v>
      </c>
      <c r="BP215" s="128">
        <f t="shared" si="169"/>
        <v>0</v>
      </c>
      <c r="BQ215" s="22"/>
      <c r="BR215" s="129"/>
      <c r="BS215" s="130"/>
      <c r="BT215" s="257" t="str">
        <f t="shared" si="170"/>
        <v/>
      </c>
      <c r="BU215" s="257" t="str">
        <f t="shared" si="171"/>
        <v/>
      </c>
      <c r="BV215" s="257" t="str">
        <f t="shared" si="172"/>
        <v/>
      </c>
      <c r="BW215" s="257" t="str">
        <f t="shared" si="173"/>
        <v/>
      </c>
      <c r="BX215" s="258">
        <f t="shared" si="139"/>
        <v>0</v>
      </c>
      <c r="BY215" s="129"/>
      <c r="BZ215" s="130"/>
      <c r="CA215" s="329" t="str">
        <f t="shared" si="141"/>
        <v/>
      </c>
      <c r="CB215" s="329" t="str">
        <f t="shared" si="142"/>
        <v/>
      </c>
      <c r="CC215" s="329" t="str">
        <f t="shared" si="143"/>
        <v/>
      </c>
      <c r="CD215" s="329" t="str">
        <f t="shared" si="144"/>
        <v/>
      </c>
      <c r="CE215" s="258">
        <f t="shared" si="140"/>
        <v>0</v>
      </c>
      <c r="CF215" s="259">
        <f t="shared" si="174"/>
        <v>0</v>
      </c>
      <c r="CG215" s="132"/>
      <c r="CH215" s="132"/>
      <c r="CI215" s="132"/>
    </row>
    <row r="216" spans="1:87" s="24" customFormat="1" ht="12.75" hidden="1" customHeight="1" outlineLevel="1" x14ac:dyDescent="0.2">
      <c r="A216" s="108" t="s">
        <v>140</v>
      </c>
      <c r="B216" s="24" t="s">
        <v>145</v>
      </c>
      <c r="C216" s="24">
        <v>208</v>
      </c>
      <c r="D216" s="137"/>
      <c r="E216" s="138"/>
      <c r="F216" s="56"/>
      <c r="G216" s="135"/>
      <c r="H216" s="136"/>
      <c r="I216" s="139"/>
      <c r="J216" s="57"/>
      <c r="K216" s="134"/>
      <c r="L216" s="134"/>
      <c r="M216" s="134"/>
      <c r="N216" s="134"/>
      <c r="O216" s="114">
        <f t="shared" si="145"/>
        <v>0</v>
      </c>
      <c r="P216" s="113"/>
      <c r="Q216" s="113"/>
      <c r="R216" s="113"/>
      <c r="S216" s="113"/>
      <c r="T216" s="114">
        <f t="shared" si="146"/>
        <v>0</v>
      </c>
      <c r="U216" s="113">
        <f t="shared" si="147"/>
        <v>0</v>
      </c>
      <c r="V216" s="136"/>
      <c r="W216" s="116"/>
      <c r="X216" s="116"/>
      <c r="Y216" s="116"/>
      <c r="Z216" s="117">
        <f t="shared" si="148"/>
        <v>0</v>
      </c>
      <c r="AA216" s="118">
        <f t="shared" si="149"/>
        <v>0</v>
      </c>
      <c r="AB216" s="118"/>
      <c r="AC216" s="118"/>
      <c r="AD216" s="118"/>
      <c r="AE216" s="117">
        <f t="shared" si="150"/>
        <v>0</v>
      </c>
      <c r="AF216" s="118">
        <f t="shared" si="151"/>
        <v>0</v>
      </c>
      <c r="AG216" s="120"/>
      <c r="AH216" s="120"/>
      <c r="AI216" s="121"/>
      <c r="AJ216" s="117">
        <f t="shared" si="152"/>
        <v>0</v>
      </c>
      <c r="AK216" s="119">
        <f t="shared" si="153"/>
        <v>0</v>
      </c>
      <c r="AL216" s="53"/>
      <c r="AM216" s="53"/>
      <c r="AN216" s="53"/>
      <c r="AO216" s="54">
        <f t="shared" si="154"/>
        <v>0</v>
      </c>
      <c r="AP216" s="122">
        <f t="shared" si="155"/>
        <v>0</v>
      </c>
      <c r="AQ216" s="123">
        <f t="shared" si="156"/>
        <v>0</v>
      </c>
      <c r="AR216" s="123">
        <f t="shared" si="157"/>
        <v>0</v>
      </c>
      <c r="AS216" s="119"/>
      <c r="AT216" s="119"/>
      <c r="AU216" s="124"/>
      <c r="AV216" s="125">
        <f t="shared" si="158"/>
        <v>0</v>
      </c>
      <c r="AW216" s="119">
        <f t="shared" si="159"/>
        <v>0</v>
      </c>
      <c r="AX216" s="119"/>
      <c r="AY216" s="119"/>
      <c r="AZ216" s="122"/>
      <c r="BA216" s="126">
        <f t="shared" si="160"/>
        <v>0</v>
      </c>
      <c r="BB216" s="119">
        <f t="shared" si="161"/>
        <v>0</v>
      </c>
      <c r="BC216" s="119"/>
      <c r="BD216" s="120"/>
      <c r="BE216" s="127"/>
      <c r="BF216" s="126">
        <f t="shared" si="162"/>
        <v>0</v>
      </c>
      <c r="BG216" s="119">
        <f t="shared" si="163"/>
        <v>0</v>
      </c>
      <c r="BH216" s="120"/>
      <c r="BI216" s="120"/>
      <c r="BJ216" s="127"/>
      <c r="BK216" s="126">
        <f t="shared" si="164"/>
        <v>0</v>
      </c>
      <c r="BL216" s="119">
        <f t="shared" si="165"/>
        <v>0</v>
      </c>
      <c r="BM216" s="123">
        <f t="shared" si="166"/>
        <v>0</v>
      </c>
      <c r="BN216" s="123">
        <f t="shared" si="167"/>
        <v>0</v>
      </c>
      <c r="BO216" s="126">
        <f t="shared" si="168"/>
        <v>0</v>
      </c>
      <c r="BP216" s="128">
        <f t="shared" si="169"/>
        <v>0</v>
      </c>
      <c r="BQ216" s="22"/>
      <c r="BR216" s="129"/>
      <c r="BS216" s="130"/>
      <c r="BT216" s="257" t="str">
        <f t="shared" si="170"/>
        <v/>
      </c>
      <c r="BU216" s="257" t="str">
        <f t="shared" si="171"/>
        <v/>
      </c>
      <c r="BV216" s="257" t="str">
        <f t="shared" si="172"/>
        <v/>
      </c>
      <c r="BW216" s="257" t="str">
        <f t="shared" si="173"/>
        <v/>
      </c>
      <c r="BX216" s="258">
        <f t="shared" si="139"/>
        <v>0</v>
      </c>
      <c r="BY216" s="129"/>
      <c r="BZ216" s="130"/>
      <c r="CA216" s="329" t="str">
        <f t="shared" si="141"/>
        <v/>
      </c>
      <c r="CB216" s="329" t="str">
        <f t="shared" si="142"/>
        <v/>
      </c>
      <c r="CC216" s="329" t="str">
        <f t="shared" si="143"/>
        <v/>
      </c>
      <c r="CD216" s="329" t="str">
        <f t="shared" si="144"/>
        <v/>
      </c>
      <c r="CE216" s="258">
        <f t="shared" si="140"/>
        <v>0</v>
      </c>
      <c r="CF216" s="259">
        <f t="shared" si="174"/>
        <v>0</v>
      </c>
      <c r="CG216" s="132"/>
      <c r="CH216" s="132"/>
      <c r="CI216" s="132"/>
    </row>
    <row r="217" spans="1:87" s="24" customFormat="1" ht="12.75" hidden="1" customHeight="1" outlineLevel="1" x14ac:dyDescent="0.2">
      <c r="A217" s="108" t="s">
        <v>140</v>
      </c>
      <c r="B217" s="24" t="s">
        <v>145</v>
      </c>
      <c r="C217" s="24">
        <v>209</v>
      </c>
      <c r="D217" s="137"/>
      <c r="E217" s="138"/>
      <c r="F217" s="56"/>
      <c r="G217" s="135"/>
      <c r="H217" s="136"/>
      <c r="I217" s="139"/>
      <c r="J217" s="57"/>
      <c r="K217" s="134"/>
      <c r="L217" s="134"/>
      <c r="M217" s="134"/>
      <c r="N217" s="134"/>
      <c r="O217" s="114">
        <f t="shared" si="145"/>
        <v>0</v>
      </c>
      <c r="P217" s="113"/>
      <c r="Q217" s="113"/>
      <c r="R217" s="113"/>
      <c r="S217" s="113"/>
      <c r="T217" s="114">
        <f t="shared" si="146"/>
        <v>0</v>
      </c>
      <c r="U217" s="113">
        <f t="shared" si="147"/>
        <v>0</v>
      </c>
      <c r="V217" s="136"/>
      <c r="W217" s="116"/>
      <c r="X217" s="116"/>
      <c r="Y217" s="116"/>
      <c r="Z217" s="117">
        <f t="shared" si="148"/>
        <v>0</v>
      </c>
      <c r="AA217" s="118">
        <f t="shared" si="149"/>
        <v>0</v>
      </c>
      <c r="AB217" s="118"/>
      <c r="AC217" s="118"/>
      <c r="AD217" s="118"/>
      <c r="AE217" s="117">
        <f t="shared" si="150"/>
        <v>0</v>
      </c>
      <c r="AF217" s="118">
        <f t="shared" si="151"/>
        <v>0</v>
      </c>
      <c r="AG217" s="120"/>
      <c r="AH217" s="120"/>
      <c r="AI217" s="121"/>
      <c r="AJ217" s="117">
        <f t="shared" si="152"/>
        <v>0</v>
      </c>
      <c r="AK217" s="119">
        <f t="shared" si="153"/>
        <v>0</v>
      </c>
      <c r="AL217" s="53"/>
      <c r="AM217" s="53"/>
      <c r="AN217" s="53"/>
      <c r="AO217" s="54">
        <f t="shared" si="154"/>
        <v>0</v>
      </c>
      <c r="AP217" s="122">
        <f t="shared" si="155"/>
        <v>0</v>
      </c>
      <c r="AQ217" s="123">
        <f t="shared" si="156"/>
        <v>0</v>
      </c>
      <c r="AR217" s="123">
        <f t="shared" si="157"/>
        <v>0</v>
      </c>
      <c r="AS217" s="119"/>
      <c r="AT217" s="119"/>
      <c r="AU217" s="124"/>
      <c r="AV217" s="125">
        <f t="shared" si="158"/>
        <v>0</v>
      </c>
      <c r="AW217" s="119">
        <f t="shared" si="159"/>
        <v>0</v>
      </c>
      <c r="AX217" s="119"/>
      <c r="AY217" s="119"/>
      <c r="AZ217" s="122"/>
      <c r="BA217" s="126">
        <f t="shared" si="160"/>
        <v>0</v>
      </c>
      <c r="BB217" s="119">
        <f t="shared" si="161"/>
        <v>0</v>
      </c>
      <c r="BC217" s="119"/>
      <c r="BD217" s="120"/>
      <c r="BE217" s="127"/>
      <c r="BF217" s="126">
        <f t="shared" si="162"/>
        <v>0</v>
      </c>
      <c r="BG217" s="119">
        <f t="shared" si="163"/>
        <v>0</v>
      </c>
      <c r="BH217" s="120"/>
      <c r="BI217" s="120"/>
      <c r="BJ217" s="127"/>
      <c r="BK217" s="126">
        <f t="shared" si="164"/>
        <v>0</v>
      </c>
      <c r="BL217" s="119">
        <f t="shared" si="165"/>
        <v>0</v>
      </c>
      <c r="BM217" s="123">
        <f t="shared" si="166"/>
        <v>0</v>
      </c>
      <c r="BN217" s="123">
        <f t="shared" si="167"/>
        <v>0</v>
      </c>
      <c r="BO217" s="126">
        <f t="shared" si="168"/>
        <v>0</v>
      </c>
      <c r="BP217" s="128">
        <f t="shared" si="169"/>
        <v>0</v>
      </c>
      <c r="BQ217" s="22"/>
      <c r="BR217" s="129"/>
      <c r="BS217" s="130"/>
      <c r="BT217" s="257" t="str">
        <f t="shared" si="170"/>
        <v/>
      </c>
      <c r="BU217" s="257" t="str">
        <f t="shared" si="171"/>
        <v/>
      </c>
      <c r="BV217" s="257" t="str">
        <f t="shared" si="172"/>
        <v/>
      </c>
      <c r="BW217" s="257" t="str">
        <f t="shared" si="173"/>
        <v/>
      </c>
      <c r="BX217" s="258">
        <f t="shared" si="139"/>
        <v>0</v>
      </c>
      <c r="BY217" s="129"/>
      <c r="BZ217" s="130"/>
      <c r="CA217" s="329" t="str">
        <f t="shared" si="141"/>
        <v/>
      </c>
      <c r="CB217" s="329" t="str">
        <f t="shared" si="142"/>
        <v/>
      </c>
      <c r="CC217" s="329" t="str">
        <f t="shared" si="143"/>
        <v/>
      </c>
      <c r="CD217" s="329" t="str">
        <f t="shared" si="144"/>
        <v/>
      </c>
      <c r="CE217" s="258">
        <f t="shared" si="140"/>
        <v>0</v>
      </c>
      <c r="CF217" s="259">
        <f t="shared" si="174"/>
        <v>0</v>
      </c>
      <c r="CG217" s="132"/>
      <c r="CH217" s="132"/>
      <c r="CI217" s="132"/>
    </row>
    <row r="218" spans="1:87" s="24" customFormat="1" ht="12.75" hidden="1" customHeight="1" outlineLevel="1" x14ac:dyDescent="0.2">
      <c r="A218" s="108" t="s">
        <v>140</v>
      </c>
      <c r="B218" s="24" t="s">
        <v>145</v>
      </c>
      <c r="C218" s="24">
        <v>210</v>
      </c>
      <c r="D218" s="137"/>
      <c r="E218" s="138"/>
      <c r="F218" s="56"/>
      <c r="G218" s="135"/>
      <c r="H218" s="136"/>
      <c r="I218" s="139"/>
      <c r="J218" s="57"/>
      <c r="K218" s="134"/>
      <c r="L218" s="134"/>
      <c r="M218" s="134"/>
      <c r="N218" s="134"/>
      <c r="O218" s="114">
        <f t="shared" si="145"/>
        <v>0</v>
      </c>
      <c r="P218" s="113"/>
      <c r="Q218" s="113"/>
      <c r="R218" s="113"/>
      <c r="S218" s="113"/>
      <c r="T218" s="114">
        <f t="shared" si="146"/>
        <v>0</v>
      </c>
      <c r="U218" s="113">
        <f t="shared" si="147"/>
        <v>0</v>
      </c>
      <c r="V218" s="136"/>
      <c r="W218" s="116"/>
      <c r="X218" s="116"/>
      <c r="Y218" s="116"/>
      <c r="Z218" s="117">
        <f t="shared" si="148"/>
        <v>0</v>
      </c>
      <c r="AA218" s="118">
        <f t="shared" si="149"/>
        <v>0</v>
      </c>
      <c r="AB218" s="118"/>
      <c r="AC218" s="118"/>
      <c r="AD218" s="118"/>
      <c r="AE218" s="117">
        <f t="shared" si="150"/>
        <v>0</v>
      </c>
      <c r="AF218" s="118">
        <f t="shared" si="151"/>
        <v>0</v>
      </c>
      <c r="AG218" s="120"/>
      <c r="AH218" s="120"/>
      <c r="AI218" s="121"/>
      <c r="AJ218" s="117">
        <f t="shared" si="152"/>
        <v>0</v>
      </c>
      <c r="AK218" s="119">
        <f t="shared" si="153"/>
        <v>0</v>
      </c>
      <c r="AL218" s="53"/>
      <c r="AM218" s="53"/>
      <c r="AN218" s="53"/>
      <c r="AO218" s="54">
        <f t="shared" si="154"/>
        <v>0</v>
      </c>
      <c r="AP218" s="122">
        <f t="shared" si="155"/>
        <v>0</v>
      </c>
      <c r="AQ218" s="123">
        <f t="shared" si="156"/>
        <v>0</v>
      </c>
      <c r="AR218" s="123">
        <f t="shared" si="157"/>
        <v>0</v>
      </c>
      <c r="AS218" s="119"/>
      <c r="AT218" s="119"/>
      <c r="AU218" s="124"/>
      <c r="AV218" s="125">
        <f t="shared" si="158"/>
        <v>0</v>
      </c>
      <c r="AW218" s="119">
        <f t="shared" si="159"/>
        <v>0</v>
      </c>
      <c r="AX218" s="119"/>
      <c r="AY218" s="119"/>
      <c r="AZ218" s="122"/>
      <c r="BA218" s="126">
        <f t="shared" si="160"/>
        <v>0</v>
      </c>
      <c r="BB218" s="119">
        <f t="shared" si="161"/>
        <v>0</v>
      </c>
      <c r="BC218" s="119"/>
      <c r="BD218" s="120"/>
      <c r="BE218" s="127"/>
      <c r="BF218" s="126">
        <f t="shared" si="162"/>
        <v>0</v>
      </c>
      <c r="BG218" s="119">
        <f t="shared" si="163"/>
        <v>0</v>
      </c>
      <c r="BH218" s="120"/>
      <c r="BI218" s="120"/>
      <c r="BJ218" s="127"/>
      <c r="BK218" s="126">
        <f t="shared" si="164"/>
        <v>0</v>
      </c>
      <c r="BL218" s="119">
        <f t="shared" si="165"/>
        <v>0</v>
      </c>
      <c r="BM218" s="123">
        <f t="shared" si="166"/>
        <v>0</v>
      </c>
      <c r="BN218" s="123">
        <f t="shared" si="167"/>
        <v>0</v>
      </c>
      <c r="BO218" s="126">
        <f t="shared" si="168"/>
        <v>0</v>
      </c>
      <c r="BP218" s="128">
        <f t="shared" si="169"/>
        <v>0</v>
      </c>
      <c r="BQ218" s="22"/>
      <c r="BR218" s="129"/>
      <c r="BS218" s="130"/>
      <c r="BT218" s="257" t="str">
        <f t="shared" si="170"/>
        <v/>
      </c>
      <c r="BU218" s="257" t="str">
        <f t="shared" si="171"/>
        <v/>
      </c>
      <c r="BV218" s="257" t="str">
        <f t="shared" si="172"/>
        <v/>
      </c>
      <c r="BW218" s="257" t="str">
        <f t="shared" si="173"/>
        <v/>
      </c>
      <c r="BX218" s="258">
        <f t="shared" si="139"/>
        <v>0</v>
      </c>
      <c r="BY218" s="129"/>
      <c r="BZ218" s="130"/>
      <c r="CA218" s="329" t="str">
        <f t="shared" si="141"/>
        <v/>
      </c>
      <c r="CB218" s="329" t="str">
        <f t="shared" si="142"/>
        <v/>
      </c>
      <c r="CC218" s="329" t="str">
        <f t="shared" si="143"/>
        <v/>
      </c>
      <c r="CD218" s="329" t="str">
        <f t="shared" si="144"/>
        <v/>
      </c>
      <c r="CE218" s="258">
        <f t="shared" si="140"/>
        <v>0</v>
      </c>
      <c r="CF218" s="259">
        <f t="shared" si="174"/>
        <v>0</v>
      </c>
      <c r="CG218" s="132"/>
      <c r="CH218" s="132"/>
      <c r="CI218" s="132"/>
    </row>
    <row r="219" spans="1:87" s="24" customFormat="1" ht="12.75" hidden="1" customHeight="1" outlineLevel="1" x14ac:dyDescent="0.2">
      <c r="A219" s="108" t="s">
        <v>140</v>
      </c>
      <c r="B219" s="24" t="s">
        <v>145</v>
      </c>
      <c r="C219" s="24">
        <v>211</v>
      </c>
      <c r="D219" s="137"/>
      <c r="E219" s="138"/>
      <c r="F219" s="56"/>
      <c r="G219" s="135"/>
      <c r="H219" s="136"/>
      <c r="I219" s="139"/>
      <c r="J219" s="57"/>
      <c r="K219" s="134"/>
      <c r="L219" s="134"/>
      <c r="M219" s="134"/>
      <c r="N219" s="134"/>
      <c r="O219" s="114">
        <f t="shared" si="145"/>
        <v>0</v>
      </c>
      <c r="P219" s="113"/>
      <c r="Q219" s="113"/>
      <c r="R219" s="113"/>
      <c r="S219" s="113"/>
      <c r="T219" s="114">
        <f t="shared" si="146"/>
        <v>0</v>
      </c>
      <c r="U219" s="113">
        <f t="shared" si="147"/>
        <v>0</v>
      </c>
      <c r="V219" s="136"/>
      <c r="W219" s="116"/>
      <c r="X219" s="116"/>
      <c r="Y219" s="116"/>
      <c r="Z219" s="117">
        <f t="shared" si="148"/>
        <v>0</v>
      </c>
      <c r="AA219" s="118">
        <f t="shared" si="149"/>
        <v>0</v>
      </c>
      <c r="AB219" s="118"/>
      <c r="AC219" s="118"/>
      <c r="AD219" s="118"/>
      <c r="AE219" s="117">
        <f t="shared" si="150"/>
        <v>0</v>
      </c>
      <c r="AF219" s="118">
        <f t="shared" si="151"/>
        <v>0</v>
      </c>
      <c r="AG219" s="120"/>
      <c r="AH219" s="120"/>
      <c r="AI219" s="121"/>
      <c r="AJ219" s="117">
        <f t="shared" si="152"/>
        <v>0</v>
      </c>
      <c r="AK219" s="119">
        <f t="shared" si="153"/>
        <v>0</v>
      </c>
      <c r="AL219" s="53"/>
      <c r="AM219" s="53"/>
      <c r="AN219" s="53"/>
      <c r="AO219" s="54">
        <f t="shared" si="154"/>
        <v>0</v>
      </c>
      <c r="AP219" s="122">
        <f t="shared" si="155"/>
        <v>0</v>
      </c>
      <c r="AQ219" s="123">
        <f t="shared" si="156"/>
        <v>0</v>
      </c>
      <c r="AR219" s="123">
        <f t="shared" si="157"/>
        <v>0</v>
      </c>
      <c r="AS219" s="119"/>
      <c r="AT219" s="119"/>
      <c r="AU219" s="124"/>
      <c r="AV219" s="125">
        <f t="shared" si="158"/>
        <v>0</v>
      </c>
      <c r="AW219" s="119">
        <f t="shared" si="159"/>
        <v>0</v>
      </c>
      <c r="AX219" s="119"/>
      <c r="AY219" s="119"/>
      <c r="AZ219" s="122"/>
      <c r="BA219" s="126">
        <f t="shared" si="160"/>
        <v>0</v>
      </c>
      <c r="BB219" s="119">
        <f t="shared" si="161"/>
        <v>0</v>
      </c>
      <c r="BC219" s="119"/>
      <c r="BD219" s="120"/>
      <c r="BE219" s="127"/>
      <c r="BF219" s="126">
        <f t="shared" si="162"/>
        <v>0</v>
      </c>
      <c r="BG219" s="119">
        <f t="shared" si="163"/>
        <v>0</v>
      </c>
      <c r="BH219" s="120"/>
      <c r="BI219" s="120"/>
      <c r="BJ219" s="127"/>
      <c r="BK219" s="126">
        <f t="shared" si="164"/>
        <v>0</v>
      </c>
      <c r="BL219" s="119">
        <f t="shared" si="165"/>
        <v>0</v>
      </c>
      <c r="BM219" s="123">
        <f t="shared" si="166"/>
        <v>0</v>
      </c>
      <c r="BN219" s="123">
        <f t="shared" si="167"/>
        <v>0</v>
      </c>
      <c r="BO219" s="126">
        <f t="shared" si="168"/>
        <v>0</v>
      </c>
      <c r="BP219" s="128">
        <f t="shared" si="169"/>
        <v>0</v>
      </c>
      <c r="BQ219" s="22"/>
      <c r="BR219" s="129"/>
      <c r="BS219" s="130"/>
      <c r="BT219" s="257" t="str">
        <f t="shared" si="170"/>
        <v/>
      </c>
      <c r="BU219" s="257" t="str">
        <f t="shared" si="171"/>
        <v/>
      </c>
      <c r="BV219" s="257" t="str">
        <f t="shared" si="172"/>
        <v/>
      </c>
      <c r="BW219" s="257" t="str">
        <f t="shared" si="173"/>
        <v/>
      </c>
      <c r="BX219" s="258">
        <f t="shared" si="139"/>
        <v>0</v>
      </c>
      <c r="BY219" s="129"/>
      <c r="BZ219" s="130"/>
      <c r="CA219" s="329" t="str">
        <f t="shared" si="141"/>
        <v/>
      </c>
      <c r="CB219" s="329" t="str">
        <f t="shared" si="142"/>
        <v/>
      </c>
      <c r="CC219" s="329" t="str">
        <f t="shared" si="143"/>
        <v/>
      </c>
      <c r="CD219" s="329" t="str">
        <f t="shared" si="144"/>
        <v/>
      </c>
      <c r="CE219" s="258">
        <f t="shared" si="140"/>
        <v>0</v>
      </c>
      <c r="CF219" s="259">
        <f t="shared" si="174"/>
        <v>0</v>
      </c>
      <c r="CG219" s="132"/>
      <c r="CH219" s="132"/>
      <c r="CI219" s="132"/>
    </row>
    <row r="220" spans="1:87" s="24" customFormat="1" ht="12.75" hidden="1" customHeight="1" outlineLevel="1" x14ac:dyDescent="0.2">
      <c r="A220" s="108" t="s">
        <v>140</v>
      </c>
      <c r="B220" s="24" t="s">
        <v>145</v>
      </c>
      <c r="C220" s="24">
        <v>212</v>
      </c>
      <c r="D220" s="137"/>
      <c r="E220" s="138"/>
      <c r="F220" s="56"/>
      <c r="G220" s="135"/>
      <c r="H220" s="136"/>
      <c r="I220" s="139"/>
      <c r="J220" s="57"/>
      <c r="K220" s="134"/>
      <c r="L220" s="134"/>
      <c r="M220" s="134"/>
      <c r="N220" s="134"/>
      <c r="O220" s="114">
        <f t="shared" si="145"/>
        <v>0</v>
      </c>
      <c r="P220" s="113"/>
      <c r="Q220" s="113"/>
      <c r="R220" s="113"/>
      <c r="S220" s="113"/>
      <c r="T220" s="114">
        <f t="shared" si="146"/>
        <v>0</v>
      </c>
      <c r="U220" s="113">
        <f t="shared" si="147"/>
        <v>0</v>
      </c>
      <c r="V220" s="136"/>
      <c r="W220" s="116"/>
      <c r="X220" s="116"/>
      <c r="Y220" s="116"/>
      <c r="Z220" s="117">
        <f t="shared" si="148"/>
        <v>0</v>
      </c>
      <c r="AA220" s="118">
        <f t="shared" si="149"/>
        <v>0</v>
      </c>
      <c r="AB220" s="118"/>
      <c r="AC220" s="118"/>
      <c r="AD220" s="118"/>
      <c r="AE220" s="117">
        <f t="shared" si="150"/>
        <v>0</v>
      </c>
      <c r="AF220" s="118">
        <f t="shared" si="151"/>
        <v>0</v>
      </c>
      <c r="AG220" s="120"/>
      <c r="AH220" s="120"/>
      <c r="AI220" s="121"/>
      <c r="AJ220" s="117">
        <f t="shared" si="152"/>
        <v>0</v>
      </c>
      <c r="AK220" s="119">
        <f t="shared" si="153"/>
        <v>0</v>
      </c>
      <c r="AL220" s="53"/>
      <c r="AM220" s="53"/>
      <c r="AN220" s="53"/>
      <c r="AO220" s="54">
        <f t="shared" si="154"/>
        <v>0</v>
      </c>
      <c r="AP220" s="122">
        <f t="shared" si="155"/>
        <v>0</v>
      </c>
      <c r="AQ220" s="123">
        <f t="shared" si="156"/>
        <v>0</v>
      </c>
      <c r="AR220" s="123">
        <f t="shared" si="157"/>
        <v>0</v>
      </c>
      <c r="AS220" s="119"/>
      <c r="AT220" s="119"/>
      <c r="AU220" s="124"/>
      <c r="AV220" s="125">
        <f t="shared" si="158"/>
        <v>0</v>
      </c>
      <c r="AW220" s="119">
        <f t="shared" si="159"/>
        <v>0</v>
      </c>
      <c r="AX220" s="119"/>
      <c r="AY220" s="119"/>
      <c r="AZ220" s="122"/>
      <c r="BA220" s="126">
        <f t="shared" si="160"/>
        <v>0</v>
      </c>
      <c r="BB220" s="119">
        <f t="shared" si="161"/>
        <v>0</v>
      </c>
      <c r="BC220" s="119"/>
      <c r="BD220" s="120"/>
      <c r="BE220" s="127"/>
      <c r="BF220" s="126">
        <f t="shared" si="162"/>
        <v>0</v>
      </c>
      <c r="BG220" s="119">
        <f t="shared" si="163"/>
        <v>0</v>
      </c>
      <c r="BH220" s="120"/>
      <c r="BI220" s="120"/>
      <c r="BJ220" s="127"/>
      <c r="BK220" s="126">
        <f t="shared" si="164"/>
        <v>0</v>
      </c>
      <c r="BL220" s="119">
        <f t="shared" si="165"/>
        <v>0</v>
      </c>
      <c r="BM220" s="123">
        <f t="shared" si="166"/>
        <v>0</v>
      </c>
      <c r="BN220" s="123">
        <f t="shared" si="167"/>
        <v>0</v>
      </c>
      <c r="BO220" s="126">
        <f t="shared" si="168"/>
        <v>0</v>
      </c>
      <c r="BP220" s="128">
        <f t="shared" si="169"/>
        <v>0</v>
      </c>
      <c r="BQ220" s="22"/>
      <c r="BR220" s="129"/>
      <c r="BS220" s="130"/>
      <c r="BT220" s="257" t="str">
        <f t="shared" si="170"/>
        <v/>
      </c>
      <c r="BU220" s="257" t="str">
        <f t="shared" si="171"/>
        <v/>
      </c>
      <c r="BV220" s="257" t="str">
        <f t="shared" si="172"/>
        <v/>
      </c>
      <c r="BW220" s="257" t="str">
        <f t="shared" si="173"/>
        <v/>
      </c>
      <c r="BX220" s="258">
        <f t="shared" si="139"/>
        <v>0</v>
      </c>
      <c r="BY220" s="129"/>
      <c r="BZ220" s="130"/>
      <c r="CA220" s="329" t="str">
        <f t="shared" si="141"/>
        <v/>
      </c>
      <c r="CB220" s="329" t="str">
        <f t="shared" si="142"/>
        <v/>
      </c>
      <c r="CC220" s="329" t="str">
        <f t="shared" si="143"/>
        <v/>
      </c>
      <c r="CD220" s="329" t="str">
        <f t="shared" si="144"/>
        <v/>
      </c>
      <c r="CE220" s="258">
        <f t="shared" si="140"/>
        <v>0</v>
      </c>
      <c r="CF220" s="259">
        <f t="shared" si="174"/>
        <v>0</v>
      </c>
      <c r="CG220" s="132"/>
      <c r="CH220" s="132"/>
      <c r="CI220" s="132"/>
    </row>
    <row r="221" spans="1:87" s="24" customFormat="1" ht="12.75" hidden="1" customHeight="1" outlineLevel="1" x14ac:dyDescent="0.2">
      <c r="A221" s="108" t="s">
        <v>140</v>
      </c>
      <c r="B221" s="24" t="s">
        <v>145</v>
      </c>
      <c r="C221" s="24">
        <v>213</v>
      </c>
      <c r="D221" s="137"/>
      <c r="E221" s="138"/>
      <c r="F221" s="56"/>
      <c r="G221" s="135"/>
      <c r="H221" s="136"/>
      <c r="I221" s="139"/>
      <c r="J221" s="57"/>
      <c r="K221" s="134"/>
      <c r="L221" s="134"/>
      <c r="M221" s="134"/>
      <c r="N221" s="134"/>
      <c r="O221" s="114">
        <f t="shared" si="145"/>
        <v>0</v>
      </c>
      <c r="P221" s="113"/>
      <c r="Q221" s="113"/>
      <c r="R221" s="113"/>
      <c r="S221" s="113"/>
      <c r="T221" s="114">
        <f t="shared" si="146"/>
        <v>0</v>
      </c>
      <c r="U221" s="113">
        <f t="shared" si="147"/>
        <v>0</v>
      </c>
      <c r="V221" s="136"/>
      <c r="W221" s="116"/>
      <c r="X221" s="116"/>
      <c r="Y221" s="116"/>
      <c r="Z221" s="117">
        <f t="shared" si="148"/>
        <v>0</v>
      </c>
      <c r="AA221" s="118">
        <f t="shared" si="149"/>
        <v>0</v>
      </c>
      <c r="AB221" s="118"/>
      <c r="AC221" s="118"/>
      <c r="AD221" s="118"/>
      <c r="AE221" s="117">
        <f t="shared" si="150"/>
        <v>0</v>
      </c>
      <c r="AF221" s="118">
        <f t="shared" si="151"/>
        <v>0</v>
      </c>
      <c r="AG221" s="120"/>
      <c r="AH221" s="120"/>
      <c r="AI221" s="121"/>
      <c r="AJ221" s="117">
        <f t="shared" si="152"/>
        <v>0</v>
      </c>
      <c r="AK221" s="119">
        <f t="shared" si="153"/>
        <v>0</v>
      </c>
      <c r="AL221" s="53"/>
      <c r="AM221" s="53"/>
      <c r="AN221" s="53"/>
      <c r="AO221" s="54">
        <f t="shared" si="154"/>
        <v>0</v>
      </c>
      <c r="AP221" s="122">
        <f t="shared" si="155"/>
        <v>0</v>
      </c>
      <c r="AQ221" s="123">
        <f t="shared" si="156"/>
        <v>0</v>
      </c>
      <c r="AR221" s="123">
        <f t="shared" si="157"/>
        <v>0</v>
      </c>
      <c r="AS221" s="119"/>
      <c r="AT221" s="119"/>
      <c r="AU221" s="124"/>
      <c r="AV221" s="125">
        <f t="shared" si="158"/>
        <v>0</v>
      </c>
      <c r="AW221" s="119">
        <f t="shared" si="159"/>
        <v>0</v>
      </c>
      <c r="AX221" s="119"/>
      <c r="AY221" s="119"/>
      <c r="AZ221" s="122"/>
      <c r="BA221" s="126">
        <f t="shared" si="160"/>
        <v>0</v>
      </c>
      <c r="BB221" s="119">
        <f t="shared" si="161"/>
        <v>0</v>
      </c>
      <c r="BC221" s="119"/>
      <c r="BD221" s="120"/>
      <c r="BE221" s="127"/>
      <c r="BF221" s="126">
        <f t="shared" si="162"/>
        <v>0</v>
      </c>
      <c r="BG221" s="119">
        <f t="shared" si="163"/>
        <v>0</v>
      </c>
      <c r="BH221" s="120"/>
      <c r="BI221" s="120"/>
      <c r="BJ221" s="127"/>
      <c r="BK221" s="126">
        <f t="shared" si="164"/>
        <v>0</v>
      </c>
      <c r="BL221" s="119">
        <f t="shared" si="165"/>
        <v>0</v>
      </c>
      <c r="BM221" s="123">
        <f t="shared" si="166"/>
        <v>0</v>
      </c>
      <c r="BN221" s="123">
        <f t="shared" si="167"/>
        <v>0</v>
      </c>
      <c r="BO221" s="126">
        <f t="shared" si="168"/>
        <v>0</v>
      </c>
      <c r="BP221" s="128">
        <f t="shared" si="169"/>
        <v>0</v>
      </c>
      <c r="BQ221" s="22"/>
      <c r="BR221" s="129"/>
      <c r="BS221" s="130"/>
      <c r="BT221" s="257" t="str">
        <f t="shared" si="170"/>
        <v/>
      </c>
      <c r="BU221" s="257" t="str">
        <f t="shared" si="171"/>
        <v/>
      </c>
      <c r="BV221" s="257" t="str">
        <f t="shared" si="172"/>
        <v/>
      </c>
      <c r="BW221" s="257" t="str">
        <f t="shared" si="173"/>
        <v/>
      </c>
      <c r="BX221" s="258">
        <f t="shared" si="139"/>
        <v>0</v>
      </c>
      <c r="BY221" s="129"/>
      <c r="BZ221" s="130"/>
      <c r="CA221" s="329" t="str">
        <f t="shared" si="141"/>
        <v/>
      </c>
      <c r="CB221" s="329" t="str">
        <f t="shared" si="142"/>
        <v/>
      </c>
      <c r="CC221" s="329" t="str">
        <f t="shared" si="143"/>
        <v/>
      </c>
      <c r="CD221" s="329" t="str">
        <f t="shared" si="144"/>
        <v/>
      </c>
      <c r="CE221" s="258">
        <f t="shared" si="140"/>
        <v>0</v>
      </c>
      <c r="CF221" s="259">
        <f t="shared" si="174"/>
        <v>0</v>
      </c>
      <c r="CG221" s="132"/>
      <c r="CH221" s="132"/>
      <c r="CI221" s="132"/>
    </row>
    <row r="222" spans="1:87" s="24" customFormat="1" ht="12.75" hidden="1" customHeight="1" outlineLevel="1" x14ac:dyDescent="0.2">
      <c r="A222" s="108" t="s">
        <v>140</v>
      </c>
      <c r="B222" s="24" t="s">
        <v>145</v>
      </c>
      <c r="C222" s="24">
        <v>214</v>
      </c>
      <c r="D222" s="137"/>
      <c r="E222" s="138"/>
      <c r="F222" s="56"/>
      <c r="G222" s="135"/>
      <c r="H222" s="136"/>
      <c r="I222" s="139"/>
      <c r="J222" s="57"/>
      <c r="K222" s="134"/>
      <c r="L222" s="134"/>
      <c r="M222" s="134"/>
      <c r="N222" s="134"/>
      <c r="O222" s="114">
        <f t="shared" si="145"/>
        <v>0</v>
      </c>
      <c r="P222" s="113"/>
      <c r="Q222" s="113"/>
      <c r="R222" s="113"/>
      <c r="S222" s="113"/>
      <c r="T222" s="114">
        <f t="shared" si="146"/>
        <v>0</v>
      </c>
      <c r="U222" s="113">
        <f t="shared" si="147"/>
        <v>0</v>
      </c>
      <c r="V222" s="136"/>
      <c r="W222" s="116"/>
      <c r="X222" s="116"/>
      <c r="Y222" s="116"/>
      <c r="Z222" s="117">
        <f t="shared" si="148"/>
        <v>0</v>
      </c>
      <c r="AA222" s="118">
        <f t="shared" si="149"/>
        <v>0</v>
      </c>
      <c r="AB222" s="118"/>
      <c r="AC222" s="118"/>
      <c r="AD222" s="118"/>
      <c r="AE222" s="117">
        <f t="shared" si="150"/>
        <v>0</v>
      </c>
      <c r="AF222" s="118">
        <f t="shared" si="151"/>
        <v>0</v>
      </c>
      <c r="AG222" s="120"/>
      <c r="AH222" s="120"/>
      <c r="AI222" s="121"/>
      <c r="AJ222" s="117">
        <f t="shared" si="152"/>
        <v>0</v>
      </c>
      <c r="AK222" s="119">
        <f t="shared" si="153"/>
        <v>0</v>
      </c>
      <c r="AL222" s="53"/>
      <c r="AM222" s="53"/>
      <c r="AN222" s="53"/>
      <c r="AO222" s="54">
        <f t="shared" si="154"/>
        <v>0</v>
      </c>
      <c r="AP222" s="122">
        <f t="shared" si="155"/>
        <v>0</v>
      </c>
      <c r="AQ222" s="123">
        <f t="shared" si="156"/>
        <v>0</v>
      </c>
      <c r="AR222" s="123">
        <f t="shared" si="157"/>
        <v>0</v>
      </c>
      <c r="AS222" s="119"/>
      <c r="AT222" s="119"/>
      <c r="AU222" s="124"/>
      <c r="AV222" s="125">
        <f t="shared" si="158"/>
        <v>0</v>
      </c>
      <c r="AW222" s="119">
        <f t="shared" si="159"/>
        <v>0</v>
      </c>
      <c r="AX222" s="119"/>
      <c r="AY222" s="119"/>
      <c r="AZ222" s="122"/>
      <c r="BA222" s="126">
        <f t="shared" si="160"/>
        <v>0</v>
      </c>
      <c r="BB222" s="119">
        <f t="shared" si="161"/>
        <v>0</v>
      </c>
      <c r="BC222" s="119"/>
      <c r="BD222" s="120"/>
      <c r="BE222" s="127"/>
      <c r="BF222" s="126">
        <f t="shared" si="162"/>
        <v>0</v>
      </c>
      <c r="BG222" s="119">
        <f t="shared" si="163"/>
        <v>0</v>
      </c>
      <c r="BH222" s="120"/>
      <c r="BI222" s="120"/>
      <c r="BJ222" s="127"/>
      <c r="BK222" s="126">
        <f t="shared" si="164"/>
        <v>0</v>
      </c>
      <c r="BL222" s="119">
        <f t="shared" si="165"/>
        <v>0</v>
      </c>
      <c r="BM222" s="123">
        <f t="shared" si="166"/>
        <v>0</v>
      </c>
      <c r="BN222" s="123">
        <f t="shared" si="167"/>
        <v>0</v>
      </c>
      <c r="BO222" s="126">
        <f t="shared" si="168"/>
        <v>0</v>
      </c>
      <c r="BP222" s="128">
        <f t="shared" si="169"/>
        <v>0</v>
      </c>
      <c r="BQ222" s="22"/>
      <c r="BR222" s="129"/>
      <c r="BS222" s="130"/>
      <c r="BT222" s="257" t="str">
        <f t="shared" si="170"/>
        <v/>
      </c>
      <c r="BU222" s="257" t="str">
        <f t="shared" si="171"/>
        <v/>
      </c>
      <c r="BV222" s="257" t="str">
        <f t="shared" si="172"/>
        <v/>
      </c>
      <c r="BW222" s="257" t="str">
        <f t="shared" si="173"/>
        <v/>
      </c>
      <c r="BX222" s="258">
        <f t="shared" ref="BX222:BX285" si="175">SUM(BT222:BW222)</f>
        <v>0</v>
      </c>
      <c r="BY222" s="129"/>
      <c r="BZ222" s="130"/>
      <c r="CA222" s="329" t="str">
        <f t="shared" si="141"/>
        <v/>
      </c>
      <c r="CB222" s="329" t="str">
        <f t="shared" si="142"/>
        <v/>
      </c>
      <c r="CC222" s="329" t="str">
        <f t="shared" si="143"/>
        <v/>
      </c>
      <c r="CD222" s="329" t="str">
        <f t="shared" si="144"/>
        <v/>
      </c>
      <c r="CE222" s="258">
        <f t="shared" si="140"/>
        <v>0</v>
      </c>
      <c r="CF222" s="259">
        <f t="shared" si="174"/>
        <v>0</v>
      </c>
      <c r="CG222" s="132"/>
      <c r="CH222" s="132"/>
      <c r="CI222" s="132"/>
    </row>
    <row r="223" spans="1:87" s="24" customFormat="1" ht="12.75" hidden="1" customHeight="1" outlineLevel="1" x14ac:dyDescent="0.2">
      <c r="A223" s="108" t="s">
        <v>140</v>
      </c>
      <c r="B223" s="24" t="s">
        <v>145</v>
      </c>
      <c r="C223" s="24">
        <v>215</v>
      </c>
      <c r="D223" s="137"/>
      <c r="E223" s="138"/>
      <c r="F223" s="56"/>
      <c r="G223" s="135"/>
      <c r="H223" s="136"/>
      <c r="I223" s="139"/>
      <c r="J223" s="57"/>
      <c r="K223" s="134"/>
      <c r="L223" s="134"/>
      <c r="M223" s="134"/>
      <c r="N223" s="134"/>
      <c r="O223" s="114">
        <f t="shared" si="145"/>
        <v>0</v>
      </c>
      <c r="P223" s="113"/>
      <c r="Q223" s="113"/>
      <c r="R223" s="113"/>
      <c r="S223" s="113"/>
      <c r="T223" s="114">
        <f t="shared" si="146"/>
        <v>0</v>
      </c>
      <c r="U223" s="113">
        <f t="shared" si="147"/>
        <v>0</v>
      </c>
      <c r="V223" s="136"/>
      <c r="W223" s="116"/>
      <c r="X223" s="116"/>
      <c r="Y223" s="116"/>
      <c r="Z223" s="117">
        <f t="shared" si="148"/>
        <v>0</v>
      </c>
      <c r="AA223" s="118">
        <f t="shared" si="149"/>
        <v>0</v>
      </c>
      <c r="AB223" s="118"/>
      <c r="AC223" s="118"/>
      <c r="AD223" s="118"/>
      <c r="AE223" s="117">
        <f t="shared" si="150"/>
        <v>0</v>
      </c>
      <c r="AF223" s="118">
        <f t="shared" si="151"/>
        <v>0</v>
      </c>
      <c r="AG223" s="120"/>
      <c r="AH223" s="120"/>
      <c r="AI223" s="121"/>
      <c r="AJ223" s="117">
        <f t="shared" si="152"/>
        <v>0</v>
      </c>
      <c r="AK223" s="119">
        <f t="shared" si="153"/>
        <v>0</v>
      </c>
      <c r="AL223" s="53"/>
      <c r="AM223" s="53"/>
      <c r="AN223" s="53"/>
      <c r="AO223" s="54">
        <f t="shared" si="154"/>
        <v>0</v>
      </c>
      <c r="AP223" s="122">
        <f t="shared" si="155"/>
        <v>0</v>
      </c>
      <c r="AQ223" s="123">
        <f t="shared" si="156"/>
        <v>0</v>
      </c>
      <c r="AR223" s="123">
        <f t="shared" si="157"/>
        <v>0</v>
      </c>
      <c r="AS223" s="119"/>
      <c r="AT223" s="119"/>
      <c r="AU223" s="124"/>
      <c r="AV223" s="125">
        <f t="shared" si="158"/>
        <v>0</v>
      </c>
      <c r="AW223" s="119">
        <f t="shared" si="159"/>
        <v>0</v>
      </c>
      <c r="AX223" s="119"/>
      <c r="AY223" s="119"/>
      <c r="AZ223" s="122"/>
      <c r="BA223" s="126">
        <f t="shared" si="160"/>
        <v>0</v>
      </c>
      <c r="BB223" s="119">
        <f t="shared" si="161"/>
        <v>0</v>
      </c>
      <c r="BC223" s="119"/>
      <c r="BD223" s="120"/>
      <c r="BE223" s="127"/>
      <c r="BF223" s="126">
        <f t="shared" si="162"/>
        <v>0</v>
      </c>
      <c r="BG223" s="119">
        <f t="shared" si="163"/>
        <v>0</v>
      </c>
      <c r="BH223" s="120"/>
      <c r="BI223" s="120"/>
      <c r="BJ223" s="127"/>
      <c r="BK223" s="126">
        <f t="shared" si="164"/>
        <v>0</v>
      </c>
      <c r="BL223" s="119">
        <f t="shared" si="165"/>
        <v>0</v>
      </c>
      <c r="BM223" s="123">
        <f t="shared" si="166"/>
        <v>0</v>
      </c>
      <c r="BN223" s="123">
        <f t="shared" si="167"/>
        <v>0</v>
      </c>
      <c r="BO223" s="126">
        <f t="shared" si="168"/>
        <v>0</v>
      </c>
      <c r="BP223" s="128">
        <f t="shared" si="169"/>
        <v>0</v>
      </c>
      <c r="BQ223" s="22"/>
      <c r="BR223" s="129"/>
      <c r="BS223" s="130"/>
      <c r="BT223" s="257" t="str">
        <f t="shared" si="170"/>
        <v/>
      </c>
      <c r="BU223" s="257" t="str">
        <f t="shared" si="171"/>
        <v/>
      </c>
      <c r="BV223" s="257" t="str">
        <f t="shared" si="172"/>
        <v/>
      </c>
      <c r="BW223" s="257" t="str">
        <f t="shared" si="173"/>
        <v/>
      </c>
      <c r="BX223" s="258">
        <f t="shared" si="175"/>
        <v>0</v>
      </c>
      <c r="BY223" s="129"/>
      <c r="BZ223" s="130"/>
      <c r="CA223" s="329" t="str">
        <f t="shared" si="141"/>
        <v/>
      </c>
      <c r="CB223" s="329" t="str">
        <f t="shared" si="142"/>
        <v/>
      </c>
      <c r="CC223" s="329" t="str">
        <f t="shared" si="143"/>
        <v/>
      </c>
      <c r="CD223" s="329" t="str">
        <f t="shared" si="144"/>
        <v/>
      </c>
      <c r="CE223" s="258">
        <f t="shared" si="140"/>
        <v>0</v>
      </c>
      <c r="CF223" s="259">
        <f t="shared" si="174"/>
        <v>0</v>
      </c>
      <c r="CG223" s="132"/>
      <c r="CH223" s="132"/>
      <c r="CI223" s="132"/>
    </row>
    <row r="224" spans="1:87" s="24" customFormat="1" ht="12.75" hidden="1" customHeight="1" outlineLevel="1" x14ac:dyDescent="0.2">
      <c r="A224" s="108" t="s">
        <v>140</v>
      </c>
      <c r="B224" s="24" t="s">
        <v>145</v>
      </c>
      <c r="C224" s="24">
        <v>216</v>
      </c>
      <c r="D224" s="137"/>
      <c r="E224" s="138"/>
      <c r="F224" s="56"/>
      <c r="G224" s="135"/>
      <c r="H224" s="136"/>
      <c r="I224" s="139"/>
      <c r="J224" s="57"/>
      <c r="K224" s="134"/>
      <c r="L224" s="134"/>
      <c r="M224" s="134"/>
      <c r="N224" s="134"/>
      <c r="O224" s="114">
        <f t="shared" si="145"/>
        <v>0</v>
      </c>
      <c r="P224" s="113"/>
      <c r="Q224" s="113"/>
      <c r="R224" s="113"/>
      <c r="S224" s="113"/>
      <c r="T224" s="114">
        <f t="shared" si="146"/>
        <v>0</v>
      </c>
      <c r="U224" s="113">
        <f t="shared" si="147"/>
        <v>0</v>
      </c>
      <c r="V224" s="136"/>
      <c r="W224" s="116"/>
      <c r="X224" s="116"/>
      <c r="Y224" s="116"/>
      <c r="Z224" s="117">
        <f t="shared" si="148"/>
        <v>0</v>
      </c>
      <c r="AA224" s="118">
        <f t="shared" si="149"/>
        <v>0</v>
      </c>
      <c r="AB224" s="118"/>
      <c r="AC224" s="118"/>
      <c r="AD224" s="118"/>
      <c r="AE224" s="117">
        <f t="shared" si="150"/>
        <v>0</v>
      </c>
      <c r="AF224" s="118">
        <f t="shared" si="151"/>
        <v>0</v>
      </c>
      <c r="AG224" s="120"/>
      <c r="AH224" s="120"/>
      <c r="AI224" s="121"/>
      <c r="AJ224" s="117">
        <f t="shared" si="152"/>
        <v>0</v>
      </c>
      <c r="AK224" s="119">
        <f t="shared" si="153"/>
        <v>0</v>
      </c>
      <c r="AL224" s="53"/>
      <c r="AM224" s="53"/>
      <c r="AN224" s="53"/>
      <c r="AO224" s="54">
        <f t="shared" si="154"/>
        <v>0</v>
      </c>
      <c r="AP224" s="122">
        <f t="shared" si="155"/>
        <v>0</v>
      </c>
      <c r="AQ224" s="123">
        <f t="shared" si="156"/>
        <v>0</v>
      </c>
      <c r="AR224" s="123">
        <f t="shared" si="157"/>
        <v>0</v>
      </c>
      <c r="AS224" s="119"/>
      <c r="AT224" s="119"/>
      <c r="AU224" s="124"/>
      <c r="AV224" s="125">
        <f t="shared" si="158"/>
        <v>0</v>
      </c>
      <c r="AW224" s="119">
        <f t="shared" si="159"/>
        <v>0</v>
      </c>
      <c r="AX224" s="119"/>
      <c r="AY224" s="119"/>
      <c r="AZ224" s="122"/>
      <c r="BA224" s="126">
        <f t="shared" si="160"/>
        <v>0</v>
      </c>
      <c r="BB224" s="119">
        <f t="shared" si="161"/>
        <v>0</v>
      </c>
      <c r="BC224" s="119"/>
      <c r="BD224" s="120"/>
      <c r="BE224" s="127"/>
      <c r="BF224" s="126">
        <f t="shared" si="162"/>
        <v>0</v>
      </c>
      <c r="BG224" s="119">
        <f t="shared" si="163"/>
        <v>0</v>
      </c>
      <c r="BH224" s="120"/>
      <c r="BI224" s="120"/>
      <c r="BJ224" s="127"/>
      <c r="BK224" s="126">
        <f t="shared" si="164"/>
        <v>0</v>
      </c>
      <c r="BL224" s="119">
        <f t="shared" si="165"/>
        <v>0</v>
      </c>
      <c r="BM224" s="123">
        <f t="shared" si="166"/>
        <v>0</v>
      </c>
      <c r="BN224" s="123">
        <f t="shared" si="167"/>
        <v>0</v>
      </c>
      <c r="BO224" s="126">
        <f t="shared" si="168"/>
        <v>0</v>
      </c>
      <c r="BP224" s="128">
        <f t="shared" si="169"/>
        <v>0</v>
      </c>
      <c r="BQ224" s="22"/>
      <c r="BR224" s="129"/>
      <c r="BS224" s="130"/>
      <c r="BT224" s="257" t="str">
        <f t="shared" si="170"/>
        <v/>
      </c>
      <c r="BU224" s="257" t="str">
        <f t="shared" si="171"/>
        <v/>
      </c>
      <c r="BV224" s="257" t="str">
        <f t="shared" si="172"/>
        <v/>
      </c>
      <c r="BW224" s="257" t="str">
        <f t="shared" si="173"/>
        <v/>
      </c>
      <c r="BX224" s="258">
        <f t="shared" si="175"/>
        <v>0</v>
      </c>
      <c r="BY224" s="129"/>
      <c r="BZ224" s="130"/>
      <c r="CA224" s="329" t="str">
        <f t="shared" si="141"/>
        <v/>
      </c>
      <c r="CB224" s="329" t="str">
        <f t="shared" si="142"/>
        <v/>
      </c>
      <c r="CC224" s="329" t="str">
        <f t="shared" si="143"/>
        <v/>
      </c>
      <c r="CD224" s="329" t="str">
        <f t="shared" si="144"/>
        <v/>
      </c>
      <c r="CE224" s="258">
        <f t="shared" si="140"/>
        <v>0</v>
      </c>
      <c r="CF224" s="259">
        <f t="shared" si="174"/>
        <v>0</v>
      </c>
      <c r="CG224" s="132"/>
      <c r="CH224" s="132"/>
      <c r="CI224" s="132"/>
    </row>
    <row r="225" spans="1:87" s="24" customFormat="1" ht="12.75" hidden="1" customHeight="1" outlineLevel="1" x14ac:dyDescent="0.2">
      <c r="A225" s="108" t="s">
        <v>140</v>
      </c>
      <c r="B225" s="24" t="s">
        <v>145</v>
      </c>
      <c r="C225" s="24">
        <v>217</v>
      </c>
      <c r="D225" s="137"/>
      <c r="E225" s="138"/>
      <c r="F225" s="56"/>
      <c r="G225" s="135"/>
      <c r="H225" s="136"/>
      <c r="I225" s="139"/>
      <c r="J225" s="57"/>
      <c r="K225" s="134"/>
      <c r="L225" s="134"/>
      <c r="M225" s="134"/>
      <c r="N225" s="134"/>
      <c r="O225" s="114">
        <f t="shared" si="145"/>
        <v>0</v>
      </c>
      <c r="P225" s="113"/>
      <c r="Q225" s="113"/>
      <c r="R225" s="113"/>
      <c r="S225" s="113"/>
      <c r="T225" s="114">
        <f t="shared" si="146"/>
        <v>0</v>
      </c>
      <c r="U225" s="113">
        <f t="shared" si="147"/>
        <v>0</v>
      </c>
      <c r="V225" s="136"/>
      <c r="W225" s="116"/>
      <c r="X225" s="116"/>
      <c r="Y225" s="116"/>
      <c r="Z225" s="117">
        <f t="shared" si="148"/>
        <v>0</v>
      </c>
      <c r="AA225" s="118">
        <f t="shared" si="149"/>
        <v>0</v>
      </c>
      <c r="AB225" s="118"/>
      <c r="AC225" s="118"/>
      <c r="AD225" s="118"/>
      <c r="AE225" s="117">
        <f t="shared" si="150"/>
        <v>0</v>
      </c>
      <c r="AF225" s="118">
        <f t="shared" si="151"/>
        <v>0</v>
      </c>
      <c r="AG225" s="120"/>
      <c r="AH225" s="120"/>
      <c r="AI225" s="121"/>
      <c r="AJ225" s="117">
        <f t="shared" si="152"/>
        <v>0</v>
      </c>
      <c r="AK225" s="119">
        <f t="shared" si="153"/>
        <v>0</v>
      </c>
      <c r="AL225" s="53"/>
      <c r="AM225" s="53"/>
      <c r="AN225" s="53"/>
      <c r="AO225" s="54">
        <f t="shared" si="154"/>
        <v>0</v>
      </c>
      <c r="AP225" s="122">
        <f t="shared" si="155"/>
        <v>0</v>
      </c>
      <c r="AQ225" s="123">
        <f t="shared" si="156"/>
        <v>0</v>
      </c>
      <c r="AR225" s="123">
        <f t="shared" si="157"/>
        <v>0</v>
      </c>
      <c r="AS225" s="119"/>
      <c r="AT225" s="119"/>
      <c r="AU225" s="124"/>
      <c r="AV225" s="125">
        <f t="shared" si="158"/>
        <v>0</v>
      </c>
      <c r="AW225" s="119">
        <f t="shared" si="159"/>
        <v>0</v>
      </c>
      <c r="AX225" s="119"/>
      <c r="AY225" s="119"/>
      <c r="AZ225" s="122"/>
      <c r="BA225" s="126">
        <f t="shared" si="160"/>
        <v>0</v>
      </c>
      <c r="BB225" s="119">
        <f t="shared" si="161"/>
        <v>0</v>
      </c>
      <c r="BC225" s="119"/>
      <c r="BD225" s="120"/>
      <c r="BE225" s="127"/>
      <c r="BF225" s="126">
        <f t="shared" si="162"/>
        <v>0</v>
      </c>
      <c r="BG225" s="119">
        <f t="shared" si="163"/>
        <v>0</v>
      </c>
      <c r="BH225" s="120"/>
      <c r="BI225" s="120"/>
      <c r="BJ225" s="127"/>
      <c r="BK225" s="126">
        <f t="shared" si="164"/>
        <v>0</v>
      </c>
      <c r="BL225" s="119">
        <f t="shared" si="165"/>
        <v>0</v>
      </c>
      <c r="BM225" s="123">
        <f t="shared" si="166"/>
        <v>0</v>
      </c>
      <c r="BN225" s="123">
        <f t="shared" si="167"/>
        <v>0</v>
      </c>
      <c r="BO225" s="126">
        <f t="shared" si="168"/>
        <v>0</v>
      </c>
      <c r="BP225" s="128">
        <f t="shared" si="169"/>
        <v>0</v>
      </c>
      <c r="BQ225" s="22"/>
      <c r="BR225" s="129"/>
      <c r="BS225" s="130"/>
      <c r="BT225" s="257" t="str">
        <f t="shared" si="170"/>
        <v/>
      </c>
      <c r="BU225" s="257" t="str">
        <f t="shared" si="171"/>
        <v/>
      </c>
      <c r="BV225" s="257" t="str">
        <f t="shared" si="172"/>
        <v/>
      </c>
      <c r="BW225" s="257" t="str">
        <f t="shared" si="173"/>
        <v/>
      </c>
      <c r="BX225" s="258">
        <f t="shared" si="175"/>
        <v>0</v>
      </c>
      <c r="BY225" s="129"/>
      <c r="BZ225" s="130"/>
      <c r="CA225" s="329" t="str">
        <f t="shared" si="141"/>
        <v/>
      </c>
      <c r="CB225" s="329" t="str">
        <f t="shared" si="142"/>
        <v/>
      </c>
      <c r="CC225" s="329" t="str">
        <f t="shared" si="143"/>
        <v/>
      </c>
      <c r="CD225" s="329" t="str">
        <f t="shared" si="144"/>
        <v/>
      </c>
      <c r="CE225" s="258">
        <f t="shared" si="140"/>
        <v>0</v>
      </c>
      <c r="CF225" s="259">
        <f t="shared" si="174"/>
        <v>0</v>
      </c>
      <c r="CG225" s="132"/>
      <c r="CH225" s="132"/>
      <c r="CI225" s="132"/>
    </row>
    <row r="226" spans="1:87" s="24" customFormat="1" ht="12.75" hidden="1" customHeight="1" outlineLevel="1" x14ac:dyDescent="0.2">
      <c r="A226" s="108" t="s">
        <v>140</v>
      </c>
      <c r="B226" s="24" t="s">
        <v>145</v>
      </c>
      <c r="C226" s="24">
        <v>218</v>
      </c>
      <c r="D226" s="137"/>
      <c r="E226" s="138"/>
      <c r="F226" s="56"/>
      <c r="G226" s="135"/>
      <c r="H226" s="136"/>
      <c r="I226" s="139"/>
      <c r="J226" s="57"/>
      <c r="K226" s="134"/>
      <c r="L226" s="134"/>
      <c r="M226" s="134"/>
      <c r="N226" s="134"/>
      <c r="O226" s="114">
        <f t="shared" si="145"/>
        <v>0</v>
      </c>
      <c r="P226" s="113"/>
      <c r="Q226" s="113"/>
      <c r="R226" s="113"/>
      <c r="S226" s="113"/>
      <c r="T226" s="114">
        <f t="shared" si="146"/>
        <v>0</v>
      </c>
      <c r="U226" s="113">
        <f t="shared" si="147"/>
        <v>0</v>
      </c>
      <c r="V226" s="136"/>
      <c r="W226" s="116"/>
      <c r="X226" s="116"/>
      <c r="Y226" s="116"/>
      <c r="Z226" s="117">
        <f t="shared" si="148"/>
        <v>0</v>
      </c>
      <c r="AA226" s="118">
        <f t="shared" si="149"/>
        <v>0</v>
      </c>
      <c r="AB226" s="118"/>
      <c r="AC226" s="118"/>
      <c r="AD226" s="118"/>
      <c r="AE226" s="117">
        <f t="shared" si="150"/>
        <v>0</v>
      </c>
      <c r="AF226" s="118">
        <f t="shared" si="151"/>
        <v>0</v>
      </c>
      <c r="AG226" s="120"/>
      <c r="AH226" s="120"/>
      <c r="AI226" s="121"/>
      <c r="AJ226" s="117">
        <f t="shared" si="152"/>
        <v>0</v>
      </c>
      <c r="AK226" s="119">
        <f t="shared" si="153"/>
        <v>0</v>
      </c>
      <c r="AL226" s="53"/>
      <c r="AM226" s="53"/>
      <c r="AN226" s="53"/>
      <c r="AO226" s="54">
        <f t="shared" si="154"/>
        <v>0</v>
      </c>
      <c r="AP226" s="122">
        <f t="shared" si="155"/>
        <v>0</v>
      </c>
      <c r="AQ226" s="123">
        <f t="shared" si="156"/>
        <v>0</v>
      </c>
      <c r="AR226" s="123">
        <f t="shared" si="157"/>
        <v>0</v>
      </c>
      <c r="AS226" s="119"/>
      <c r="AT226" s="119"/>
      <c r="AU226" s="124"/>
      <c r="AV226" s="125">
        <f t="shared" si="158"/>
        <v>0</v>
      </c>
      <c r="AW226" s="119">
        <f t="shared" si="159"/>
        <v>0</v>
      </c>
      <c r="AX226" s="119"/>
      <c r="AY226" s="119"/>
      <c r="AZ226" s="122"/>
      <c r="BA226" s="126">
        <f t="shared" si="160"/>
        <v>0</v>
      </c>
      <c r="BB226" s="119">
        <f t="shared" si="161"/>
        <v>0</v>
      </c>
      <c r="BC226" s="119"/>
      <c r="BD226" s="120"/>
      <c r="BE226" s="127"/>
      <c r="BF226" s="126">
        <f t="shared" si="162"/>
        <v>0</v>
      </c>
      <c r="BG226" s="119">
        <f t="shared" si="163"/>
        <v>0</v>
      </c>
      <c r="BH226" s="120"/>
      <c r="BI226" s="120"/>
      <c r="BJ226" s="127"/>
      <c r="BK226" s="126">
        <f t="shared" si="164"/>
        <v>0</v>
      </c>
      <c r="BL226" s="119">
        <f t="shared" si="165"/>
        <v>0</v>
      </c>
      <c r="BM226" s="123">
        <f t="shared" si="166"/>
        <v>0</v>
      </c>
      <c r="BN226" s="123">
        <f t="shared" si="167"/>
        <v>0</v>
      </c>
      <c r="BO226" s="126">
        <f t="shared" si="168"/>
        <v>0</v>
      </c>
      <c r="BP226" s="128">
        <f t="shared" si="169"/>
        <v>0</v>
      </c>
      <c r="BQ226" s="22"/>
      <c r="BR226" s="129"/>
      <c r="BS226" s="130"/>
      <c r="BT226" s="257" t="str">
        <f t="shared" si="170"/>
        <v/>
      </c>
      <c r="BU226" s="257" t="str">
        <f t="shared" si="171"/>
        <v/>
      </c>
      <c r="BV226" s="257" t="str">
        <f t="shared" si="172"/>
        <v/>
      </c>
      <c r="BW226" s="257" t="str">
        <f t="shared" si="173"/>
        <v/>
      </c>
      <c r="BX226" s="258">
        <f t="shared" si="175"/>
        <v>0</v>
      </c>
      <c r="BY226" s="129"/>
      <c r="BZ226" s="130"/>
      <c r="CA226" s="329" t="str">
        <f t="shared" si="141"/>
        <v/>
      </c>
      <c r="CB226" s="329" t="str">
        <f t="shared" si="142"/>
        <v/>
      </c>
      <c r="CC226" s="329" t="str">
        <f t="shared" si="143"/>
        <v/>
      </c>
      <c r="CD226" s="329" t="str">
        <f t="shared" si="144"/>
        <v/>
      </c>
      <c r="CE226" s="258">
        <f t="shared" si="140"/>
        <v>0</v>
      </c>
      <c r="CF226" s="259">
        <f t="shared" si="174"/>
        <v>0</v>
      </c>
      <c r="CG226" s="132"/>
      <c r="CH226" s="132"/>
      <c r="CI226" s="132"/>
    </row>
    <row r="227" spans="1:87" s="24" customFormat="1" ht="12.75" hidden="1" customHeight="1" outlineLevel="1" x14ac:dyDescent="0.2">
      <c r="A227" s="108" t="s">
        <v>140</v>
      </c>
      <c r="B227" s="24" t="s">
        <v>145</v>
      </c>
      <c r="C227" s="24">
        <v>219</v>
      </c>
      <c r="D227" s="137"/>
      <c r="E227" s="138"/>
      <c r="F227" s="56"/>
      <c r="G227" s="135"/>
      <c r="H227" s="136"/>
      <c r="I227" s="139"/>
      <c r="J227" s="57"/>
      <c r="K227" s="134"/>
      <c r="L227" s="134"/>
      <c r="M227" s="134"/>
      <c r="N227" s="134"/>
      <c r="O227" s="114">
        <f t="shared" si="145"/>
        <v>0</v>
      </c>
      <c r="P227" s="113"/>
      <c r="Q227" s="113"/>
      <c r="R227" s="113"/>
      <c r="S227" s="113"/>
      <c r="T227" s="114">
        <f t="shared" si="146"/>
        <v>0</v>
      </c>
      <c r="U227" s="113">
        <f t="shared" si="147"/>
        <v>0</v>
      </c>
      <c r="V227" s="136"/>
      <c r="W227" s="116"/>
      <c r="X227" s="116"/>
      <c r="Y227" s="116"/>
      <c r="Z227" s="117">
        <f t="shared" si="148"/>
        <v>0</v>
      </c>
      <c r="AA227" s="118">
        <f t="shared" si="149"/>
        <v>0</v>
      </c>
      <c r="AB227" s="118"/>
      <c r="AC227" s="118"/>
      <c r="AD227" s="118"/>
      <c r="AE227" s="117">
        <f t="shared" si="150"/>
        <v>0</v>
      </c>
      <c r="AF227" s="118">
        <f t="shared" si="151"/>
        <v>0</v>
      </c>
      <c r="AG227" s="120"/>
      <c r="AH227" s="120"/>
      <c r="AI227" s="121"/>
      <c r="AJ227" s="117">
        <f t="shared" si="152"/>
        <v>0</v>
      </c>
      <c r="AK227" s="119">
        <f t="shared" si="153"/>
        <v>0</v>
      </c>
      <c r="AL227" s="53"/>
      <c r="AM227" s="53"/>
      <c r="AN227" s="53"/>
      <c r="AO227" s="54">
        <f t="shared" si="154"/>
        <v>0</v>
      </c>
      <c r="AP227" s="122">
        <f t="shared" si="155"/>
        <v>0</v>
      </c>
      <c r="AQ227" s="123">
        <f t="shared" si="156"/>
        <v>0</v>
      </c>
      <c r="AR227" s="123">
        <f t="shared" si="157"/>
        <v>0</v>
      </c>
      <c r="AS227" s="119"/>
      <c r="AT227" s="119"/>
      <c r="AU227" s="124"/>
      <c r="AV227" s="125">
        <f t="shared" si="158"/>
        <v>0</v>
      </c>
      <c r="AW227" s="119">
        <f t="shared" si="159"/>
        <v>0</v>
      </c>
      <c r="AX227" s="119"/>
      <c r="AY227" s="119"/>
      <c r="AZ227" s="122"/>
      <c r="BA227" s="126">
        <f t="shared" si="160"/>
        <v>0</v>
      </c>
      <c r="BB227" s="119">
        <f t="shared" si="161"/>
        <v>0</v>
      </c>
      <c r="BC227" s="119"/>
      <c r="BD227" s="120"/>
      <c r="BE227" s="127"/>
      <c r="BF227" s="126">
        <f t="shared" si="162"/>
        <v>0</v>
      </c>
      <c r="BG227" s="119">
        <f t="shared" si="163"/>
        <v>0</v>
      </c>
      <c r="BH227" s="120"/>
      <c r="BI227" s="120"/>
      <c r="BJ227" s="127"/>
      <c r="BK227" s="126">
        <f t="shared" si="164"/>
        <v>0</v>
      </c>
      <c r="BL227" s="119">
        <f t="shared" si="165"/>
        <v>0</v>
      </c>
      <c r="BM227" s="123">
        <f t="shared" si="166"/>
        <v>0</v>
      </c>
      <c r="BN227" s="123">
        <f t="shared" si="167"/>
        <v>0</v>
      </c>
      <c r="BO227" s="126">
        <f t="shared" si="168"/>
        <v>0</v>
      </c>
      <c r="BP227" s="128">
        <f t="shared" si="169"/>
        <v>0</v>
      </c>
      <c r="BQ227" s="22"/>
      <c r="BR227" s="129"/>
      <c r="BS227" s="130"/>
      <c r="BT227" s="257" t="str">
        <f t="shared" si="170"/>
        <v/>
      </c>
      <c r="BU227" s="257" t="str">
        <f t="shared" si="171"/>
        <v/>
      </c>
      <c r="BV227" s="257" t="str">
        <f t="shared" si="172"/>
        <v/>
      </c>
      <c r="BW227" s="257" t="str">
        <f t="shared" si="173"/>
        <v/>
      </c>
      <c r="BX227" s="258">
        <f t="shared" si="175"/>
        <v>0</v>
      </c>
      <c r="BY227" s="129"/>
      <c r="BZ227" s="130"/>
      <c r="CA227" s="329" t="str">
        <f t="shared" si="141"/>
        <v/>
      </c>
      <c r="CB227" s="329" t="str">
        <f t="shared" si="142"/>
        <v/>
      </c>
      <c r="CC227" s="329" t="str">
        <f t="shared" si="143"/>
        <v/>
      </c>
      <c r="CD227" s="329" t="str">
        <f t="shared" si="144"/>
        <v/>
      </c>
      <c r="CE227" s="258">
        <f t="shared" si="140"/>
        <v>0</v>
      </c>
      <c r="CF227" s="259">
        <f t="shared" si="174"/>
        <v>0</v>
      </c>
      <c r="CG227" s="132"/>
      <c r="CH227" s="132"/>
      <c r="CI227" s="132"/>
    </row>
    <row r="228" spans="1:87" s="24" customFormat="1" ht="12.75" hidden="1" customHeight="1" outlineLevel="1" x14ac:dyDescent="0.2">
      <c r="A228" s="108" t="s">
        <v>140</v>
      </c>
      <c r="B228" s="24" t="s">
        <v>145</v>
      </c>
      <c r="C228" s="24">
        <v>220</v>
      </c>
      <c r="D228" s="137"/>
      <c r="E228" s="138"/>
      <c r="F228" s="56"/>
      <c r="G228" s="135"/>
      <c r="H228" s="136"/>
      <c r="I228" s="139"/>
      <c r="J228" s="57"/>
      <c r="K228" s="134"/>
      <c r="L228" s="134"/>
      <c r="M228" s="134"/>
      <c r="N228" s="134"/>
      <c r="O228" s="114">
        <f t="shared" si="145"/>
        <v>0</v>
      </c>
      <c r="P228" s="113"/>
      <c r="Q228" s="113"/>
      <c r="R228" s="113"/>
      <c r="S228" s="113"/>
      <c r="T228" s="114">
        <f t="shared" si="146"/>
        <v>0</v>
      </c>
      <c r="U228" s="113">
        <f t="shared" si="147"/>
        <v>0</v>
      </c>
      <c r="V228" s="136"/>
      <c r="W228" s="116"/>
      <c r="X228" s="116"/>
      <c r="Y228" s="116"/>
      <c r="Z228" s="117">
        <f t="shared" si="148"/>
        <v>0</v>
      </c>
      <c r="AA228" s="118">
        <f t="shared" si="149"/>
        <v>0</v>
      </c>
      <c r="AB228" s="118"/>
      <c r="AC228" s="118"/>
      <c r="AD228" s="118"/>
      <c r="AE228" s="117">
        <f t="shared" si="150"/>
        <v>0</v>
      </c>
      <c r="AF228" s="118">
        <f t="shared" si="151"/>
        <v>0</v>
      </c>
      <c r="AG228" s="120"/>
      <c r="AH228" s="120"/>
      <c r="AI228" s="121"/>
      <c r="AJ228" s="117">
        <f t="shared" si="152"/>
        <v>0</v>
      </c>
      <c r="AK228" s="119">
        <f t="shared" si="153"/>
        <v>0</v>
      </c>
      <c r="AL228" s="53"/>
      <c r="AM228" s="53"/>
      <c r="AN228" s="53"/>
      <c r="AO228" s="54">
        <f t="shared" si="154"/>
        <v>0</v>
      </c>
      <c r="AP228" s="122">
        <f t="shared" si="155"/>
        <v>0</v>
      </c>
      <c r="AQ228" s="123">
        <f t="shared" si="156"/>
        <v>0</v>
      </c>
      <c r="AR228" s="123">
        <f t="shared" si="157"/>
        <v>0</v>
      </c>
      <c r="AS228" s="119"/>
      <c r="AT228" s="119"/>
      <c r="AU228" s="124"/>
      <c r="AV228" s="125">
        <f t="shared" si="158"/>
        <v>0</v>
      </c>
      <c r="AW228" s="119">
        <f t="shared" si="159"/>
        <v>0</v>
      </c>
      <c r="AX228" s="119"/>
      <c r="AY228" s="119"/>
      <c r="AZ228" s="122"/>
      <c r="BA228" s="126">
        <f t="shared" si="160"/>
        <v>0</v>
      </c>
      <c r="BB228" s="119">
        <f t="shared" si="161"/>
        <v>0</v>
      </c>
      <c r="BC228" s="119"/>
      <c r="BD228" s="120"/>
      <c r="BE228" s="127"/>
      <c r="BF228" s="126">
        <f t="shared" si="162"/>
        <v>0</v>
      </c>
      <c r="BG228" s="119">
        <f t="shared" si="163"/>
        <v>0</v>
      </c>
      <c r="BH228" s="120"/>
      <c r="BI228" s="120"/>
      <c r="BJ228" s="127"/>
      <c r="BK228" s="126">
        <f t="shared" si="164"/>
        <v>0</v>
      </c>
      <c r="BL228" s="119">
        <f t="shared" si="165"/>
        <v>0</v>
      </c>
      <c r="BM228" s="123">
        <f t="shared" si="166"/>
        <v>0</v>
      </c>
      <c r="BN228" s="123">
        <f t="shared" si="167"/>
        <v>0</v>
      </c>
      <c r="BO228" s="126">
        <f t="shared" si="168"/>
        <v>0</v>
      </c>
      <c r="BP228" s="128">
        <f t="shared" si="169"/>
        <v>0</v>
      </c>
      <c r="BQ228" s="22"/>
      <c r="BR228" s="129"/>
      <c r="BS228" s="130"/>
      <c r="BT228" s="257" t="str">
        <f t="shared" si="170"/>
        <v/>
      </c>
      <c r="BU228" s="257" t="str">
        <f t="shared" si="171"/>
        <v/>
      </c>
      <c r="BV228" s="257" t="str">
        <f t="shared" si="172"/>
        <v/>
      </c>
      <c r="BW228" s="257" t="str">
        <f t="shared" si="173"/>
        <v/>
      </c>
      <c r="BX228" s="258">
        <f t="shared" si="175"/>
        <v>0</v>
      </c>
      <c r="BY228" s="129"/>
      <c r="BZ228" s="130"/>
      <c r="CA228" s="329" t="str">
        <f t="shared" si="141"/>
        <v/>
      </c>
      <c r="CB228" s="329" t="str">
        <f t="shared" si="142"/>
        <v/>
      </c>
      <c r="CC228" s="329" t="str">
        <f t="shared" si="143"/>
        <v/>
      </c>
      <c r="CD228" s="329" t="str">
        <f t="shared" si="144"/>
        <v/>
      </c>
      <c r="CE228" s="258">
        <f t="shared" si="140"/>
        <v>0</v>
      </c>
      <c r="CF228" s="259">
        <f t="shared" si="174"/>
        <v>0</v>
      </c>
      <c r="CG228" s="132"/>
      <c r="CH228" s="132"/>
      <c r="CI228" s="132"/>
    </row>
    <row r="229" spans="1:87" s="24" customFormat="1" ht="12.75" hidden="1" customHeight="1" outlineLevel="1" x14ac:dyDescent="0.2">
      <c r="A229" s="108" t="s">
        <v>140</v>
      </c>
      <c r="B229" s="24" t="s">
        <v>145</v>
      </c>
      <c r="C229" s="24">
        <v>221</v>
      </c>
      <c r="D229" s="137"/>
      <c r="E229" s="138"/>
      <c r="F229" s="56"/>
      <c r="G229" s="135"/>
      <c r="H229" s="136"/>
      <c r="I229" s="139"/>
      <c r="J229" s="57"/>
      <c r="K229" s="134"/>
      <c r="L229" s="134"/>
      <c r="M229" s="134"/>
      <c r="N229" s="134"/>
      <c r="O229" s="114">
        <f t="shared" si="145"/>
        <v>0</v>
      </c>
      <c r="P229" s="113"/>
      <c r="Q229" s="113"/>
      <c r="R229" s="113"/>
      <c r="S229" s="113"/>
      <c r="T229" s="114">
        <f t="shared" si="146"/>
        <v>0</v>
      </c>
      <c r="U229" s="113">
        <f t="shared" si="147"/>
        <v>0</v>
      </c>
      <c r="V229" s="136"/>
      <c r="W229" s="116"/>
      <c r="X229" s="116"/>
      <c r="Y229" s="116"/>
      <c r="Z229" s="117">
        <f t="shared" si="148"/>
        <v>0</v>
      </c>
      <c r="AA229" s="118">
        <f t="shared" si="149"/>
        <v>0</v>
      </c>
      <c r="AB229" s="118"/>
      <c r="AC229" s="118"/>
      <c r="AD229" s="118"/>
      <c r="AE229" s="117">
        <f t="shared" si="150"/>
        <v>0</v>
      </c>
      <c r="AF229" s="118">
        <f t="shared" si="151"/>
        <v>0</v>
      </c>
      <c r="AG229" s="120"/>
      <c r="AH229" s="120"/>
      <c r="AI229" s="121"/>
      <c r="AJ229" s="117">
        <f t="shared" si="152"/>
        <v>0</v>
      </c>
      <c r="AK229" s="119">
        <f t="shared" si="153"/>
        <v>0</v>
      </c>
      <c r="AL229" s="53"/>
      <c r="AM229" s="53"/>
      <c r="AN229" s="53"/>
      <c r="AO229" s="54">
        <f t="shared" si="154"/>
        <v>0</v>
      </c>
      <c r="AP229" s="122">
        <f t="shared" si="155"/>
        <v>0</v>
      </c>
      <c r="AQ229" s="123">
        <f t="shared" si="156"/>
        <v>0</v>
      </c>
      <c r="AR229" s="123">
        <f t="shared" si="157"/>
        <v>0</v>
      </c>
      <c r="AS229" s="119"/>
      <c r="AT229" s="119"/>
      <c r="AU229" s="124"/>
      <c r="AV229" s="125">
        <f t="shared" si="158"/>
        <v>0</v>
      </c>
      <c r="AW229" s="119">
        <f t="shared" si="159"/>
        <v>0</v>
      </c>
      <c r="AX229" s="119"/>
      <c r="AY229" s="119"/>
      <c r="AZ229" s="122"/>
      <c r="BA229" s="126">
        <f t="shared" si="160"/>
        <v>0</v>
      </c>
      <c r="BB229" s="119">
        <f t="shared" si="161"/>
        <v>0</v>
      </c>
      <c r="BC229" s="119"/>
      <c r="BD229" s="120"/>
      <c r="BE229" s="127"/>
      <c r="BF229" s="126">
        <f t="shared" si="162"/>
        <v>0</v>
      </c>
      <c r="BG229" s="119">
        <f t="shared" si="163"/>
        <v>0</v>
      </c>
      <c r="BH229" s="120"/>
      <c r="BI229" s="120"/>
      <c r="BJ229" s="127"/>
      <c r="BK229" s="126">
        <f t="shared" si="164"/>
        <v>0</v>
      </c>
      <c r="BL229" s="119">
        <f t="shared" si="165"/>
        <v>0</v>
      </c>
      <c r="BM229" s="123">
        <f t="shared" si="166"/>
        <v>0</v>
      </c>
      <c r="BN229" s="123">
        <f t="shared" si="167"/>
        <v>0</v>
      </c>
      <c r="BO229" s="126">
        <f t="shared" si="168"/>
        <v>0</v>
      </c>
      <c r="BP229" s="128">
        <f t="shared" si="169"/>
        <v>0</v>
      </c>
      <c r="BQ229" s="22"/>
      <c r="BR229" s="129"/>
      <c r="BS229" s="130"/>
      <c r="BT229" s="257" t="str">
        <f t="shared" si="170"/>
        <v/>
      </c>
      <c r="BU229" s="257" t="str">
        <f t="shared" si="171"/>
        <v/>
      </c>
      <c r="BV229" s="257" t="str">
        <f t="shared" si="172"/>
        <v/>
      </c>
      <c r="BW229" s="257" t="str">
        <f t="shared" si="173"/>
        <v/>
      </c>
      <c r="BX229" s="258">
        <f t="shared" si="175"/>
        <v>0</v>
      </c>
      <c r="BY229" s="129"/>
      <c r="BZ229" s="130"/>
      <c r="CA229" s="329" t="str">
        <f t="shared" si="141"/>
        <v/>
      </c>
      <c r="CB229" s="329" t="str">
        <f t="shared" si="142"/>
        <v/>
      </c>
      <c r="CC229" s="329" t="str">
        <f t="shared" si="143"/>
        <v/>
      </c>
      <c r="CD229" s="329" t="str">
        <f t="shared" si="144"/>
        <v/>
      </c>
      <c r="CE229" s="258">
        <f t="shared" si="140"/>
        <v>0</v>
      </c>
      <c r="CF229" s="259">
        <f t="shared" si="174"/>
        <v>0</v>
      </c>
      <c r="CG229" s="132"/>
      <c r="CH229" s="132"/>
      <c r="CI229" s="132"/>
    </row>
    <row r="230" spans="1:87" s="24" customFormat="1" ht="12.75" hidden="1" customHeight="1" outlineLevel="1" x14ac:dyDescent="0.2">
      <c r="A230" s="108" t="s">
        <v>140</v>
      </c>
      <c r="B230" s="24" t="s">
        <v>145</v>
      </c>
      <c r="C230" s="24">
        <v>222</v>
      </c>
      <c r="D230" s="137"/>
      <c r="E230" s="138"/>
      <c r="F230" s="56"/>
      <c r="G230" s="135"/>
      <c r="H230" s="136"/>
      <c r="I230" s="139"/>
      <c r="J230" s="57"/>
      <c r="K230" s="134"/>
      <c r="L230" s="134"/>
      <c r="M230" s="134"/>
      <c r="N230" s="134"/>
      <c r="O230" s="114">
        <f t="shared" si="145"/>
        <v>0</v>
      </c>
      <c r="P230" s="113"/>
      <c r="Q230" s="113"/>
      <c r="R230" s="113"/>
      <c r="S230" s="113"/>
      <c r="T230" s="114">
        <f t="shared" si="146"/>
        <v>0</v>
      </c>
      <c r="U230" s="113">
        <f t="shared" si="147"/>
        <v>0</v>
      </c>
      <c r="V230" s="136"/>
      <c r="W230" s="116"/>
      <c r="X230" s="116"/>
      <c r="Y230" s="116"/>
      <c r="Z230" s="117">
        <f t="shared" si="148"/>
        <v>0</v>
      </c>
      <c r="AA230" s="118">
        <f t="shared" si="149"/>
        <v>0</v>
      </c>
      <c r="AB230" s="118"/>
      <c r="AC230" s="118"/>
      <c r="AD230" s="118"/>
      <c r="AE230" s="117">
        <f t="shared" si="150"/>
        <v>0</v>
      </c>
      <c r="AF230" s="118">
        <f t="shared" si="151"/>
        <v>0</v>
      </c>
      <c r="AG230" s="120"/>
      <c r="AH230" s="120"/>
      <c r="AI230" s="121"/>
      <c r="AJ230" s="117">
        <f t="shared" si="152"/>
        <v>0</v>
      </c>
      <c r="AK230" s="119">
        <f t="shared" si="153"/>
        <v>0</v>
      </c>
      <c r="AL230" s="53"/>
      <c r="AM230" s="53"/>
      <c r="AN230" s="53"/>
      <c r="AO230" s="54">
        <f t="shared" si="154"/>
        <v>0</v>
      </c>
      <c r="AP230" s="122">
        <f t="shared" si="155"/>
        <v>0</v>
      </c>
      <c r="AQ230" s="123">
        <f t="shared" si="156"/>
        <v>0</v>
      </c>
      <c r="AR230" s="123">
        <f t="shared" si="157"/>
        <v>0</v>
      </c>
      <c r="AS230" s="119"/>
      <c r="AT230" s="119"/>
      <c r="AU230" s="124"/>
      <c r="AV230" s="125">
        <f t="shared" si="158"/>
        <v>0</v>
      </c>
      <c r="AW230" s="119">
        <f t="shared" si="159"/>
        <v>0</v>
      </c>
      <c r="AX230" s="119"/>
      <c r="AY230" s="119"/>
      <c r="AZ230" s="122"/>
      <c r="BA230" s="126">
        <f t="shared" si="160"/>
        <v>0</v>
      </c>
      <c r="BB230" s="119">
        <f t="shared" si="161"/>
        <v>0</v>
      </c>
      <c r="BC230" s="119"/>
      <c r="BD230" s="120"/>
      <c r="BE230" s="127"/>
      <c r="BF230" s="126">
        <f t="shared" si="162"/>
        <v>0</v>
      </c>
      <c r="BG230" s="119">
        <f t="shared" si="163"/>
        <v>0</v>
      </c>
      <c r="BH230" s="120"/>
      <c r="BI230" s="120"/>
      <c r="BJ230" s="127"/>
      <c r="BK230" s="126">
        <f t="shared" si="164"/>
        <v>0</v>
      </c>
      <c r="BL230" s="119">
        <f t="shared" si="165"/>
        <v>0</v>
      </c>
      <c r="BM230" s="123">
        <f t="shared" si="166"/>
        <v>0</v>
      </c>
      <c r="BN230" s="123">
        <f t="shared" si="167"/>
        <v>0</v>
      </c>
      <c r="BO230" s="126">
        <f t="shared" si="168"/>
        <v>0</v>
      </c>
      <c r="BP230" s="128">
        <f t="shared" si="169"/>
        <v>0</v>
      </c>
      <c r="BQ230" s="22"/>
      <c r="BR230" s="129"/>
      <c r="BS230" s="130"/>
      <c r="BT230" s="257" t="str">
        <f t="shared" si="170"/>
        <v/>
      </c>
      <c r="BU230" s="257" t="str">
        <f t="shared" si="171"/>
        <v/>
      </c>
      <c r="BV230" s="257" t="str">
        <f t="shared" si="172"/>
        <v/>
      </c>
      <c r="BW230" s="257" t="str">
        <f t="shared" si="173"/>
        <v/>
      </c>
      <c r="BX230" s="258">
        <f t="shared" si="175"/>
        <v>0</v>
      </c>
      <c r="BY230" s="129"/>
      <c r="BZ230" s="130"/>
      <c r="CA230" s="329" t="str">
        <f t="shared" si="141"/>
        <v/>
      </c>
      <c r="CB230" s="329" t="str">
        <f t="shared" si="142"/>
        <v/>
      </c>
      <c r="CC230" s="329" t="str">
        <f t="shared" si="143"/>
        <v/>
      </c>
      <c r="CD230" s="329" t="str">
        <f t="shared" si="144"/>
        <v/>
      </c>
      <c r="CE230" s="258">
        <f t="shared" si="140"/>
        <v>0</v>
      </c>
      <c r="CF230" s="259">
        <f t="shared" si="174"/>
        <v>0</v>
      </c>
      <c r="CG230" s="132"/>
      <c r="CH230" s="132"/>
      <c r="CI230" s="132"/>
    </row>
    <row r="231" spans="1:87" s="24" customFormat="1" ht="12.75" hidden="1" customHeight="1" outlineLevel="1" x14ac:dyDescent="0.2">
      <c r="A231" s="108" t="s">
        <v>140</v>
      </c>
      <c r="B231" s="24" t="s">
        <v>145</v>
      </c>
      <c r="C231" s="24">
        <v>223</v>
      </c>
      <c r="D231" s="137"/>
      <c r="E231" s="138"/>
      <c r="F231" s="56"/>
      <c r="G231" s="135"/>
      <c r="H231" s="136"/>
      <c r="I231" s="139"/>
      <c r="J231" s="57"/>
      <c r="K231" s="134"/>
      <c r="L231" s="134"/>
      <c r="M231" s="134"/>
      <c r="N231" s="134"/>
      <c r="O231" s="114">
        <f t="shared" si="145"/>
        <v>0</v>
      </c>
      <c r="P231" s="113"/>
      <c r="Q231" s="113"/>
      <c r="R231" s="113"/>
      <c r="S231" s="113"/>
      <c r="T231" s="114">
        <f t="shared" si="146"/>
        <v>0</v>
      </c>
      <c r="U231" s="113">
        <f t="shared" si="147"/>
        <v>0</v>
      </c>
      <c r="V231" s="136"/>
      <c r="W231" s="116"/>
      <c r="X231" s="116"/>
      <c r="Y231" s="116"/>
      <c r="Z231" s="117">
        <f t="shared" si="148"/>
        <v>0</v>
      </c>
      <c r="AA231" s="118">
        <f t="shared" si="149"/>
        <v>0</v>
      </c>
      <c r="AB231" s="118"/>
      <c r="AC231" s="118"/>
      <c r="AD231" s="118"/>
      <c r="AE231" s="117">
        <f t="shared" si="150"/>
        <v>0</v>
      </c>
      <c r="AF231" s="118">
        <f t="shared" si="151"/>
        <v>0</v>
      </c>
      <c r="AG231" s="120"/>
      <c r="AH231" s="120"/>
      <c r="AI231" s="121"/>
      <c r="AJ231" s="117">
        <f t="shared" si="152"/>
        <v>0</v>
      </c>
      <c r="AK231" s="119">
        <f t="shared" si="153"/>
        <v>0</v>
      </c>
      <c r="AL231" s="53"/>
      <c r="AM231" s="53"/>
      <c r="AN231" s="53"/>
      <c r="AO231" s="54">
        <f t="shared" si="154"/>
        <v>0</v>
      </c>
      <c r="AP231" s="122">
        <f t="shared" si="155"/>
        <v>0</v>
      </c>
      <c r="AQ231" s="123">
        <f t="shared" si="156"/>
        <v>0</v>
      </c>
      <c r="AR231" s="123">
        <f t="shared" si="157"/>
        <v>0</v>
      </c>
      <c r="AS231" s="119"/>
      <c r="AT231" s="119"/>
      <c r="AU231" s="124"/>
      <c r="AV231" s="125">
        <f t="shared" si="158"/>
        <v>0</v>
      </c>
      <c r="AW231" s="119">
        <f t="shared" si="159"/>
        <v>0</v>
      </c>
      <c r="AX231" s="119"/>
      <c r="AY231" s="119"/>
      <c r="AZ231" s="122"/>
      <c r="BA231" s="126">
        <f t="shared" si="160"/>
        <v>0</v>
      </c>
      <c r="BB231" s="119">
        <f t="shared" si="161"/>
        <v>0</v>
      </c>
      <c r="BC231" s="119"/>
      <c r="BD231" s="120"/>
      <c r="BE231" s="127"/>
      <c r="BF231" s="126">
        <f t="shared" si="162"/>
        <v>0</v>
      </c>
      <c r="BG231" s="119">
        <f t="shared" si="163"/>
        <v>0</v>
      </c>
      <c r="BH231" s="120"/>
      <c r="BI231" s="120"/>
      <c r="BJ231" s="127"/>
      <c r="BK231" s="126">
        <f t="shared" si="164"/>
        <v>0</v>
      </c>
      <c r="BL231" s="119">
        <f t="shared" si="165"/>
        <v>0</v>
      </c>
      <c r="BM231" s="123">
        <f t="shared" si="166"/>
        <v>0</v>
      </c>
      <c r="BN231" s="123">
        <f t="shared" si="167"/>
        <v>0</v>
      </c>
      <c r="BO231" s="126">
        <f t="shared" si="168"/>
        <v>0</v>
      </c>
      <c r="BP231" s="128">
        <f t="shared" si="169"/>
        <v>0</v>
      </c>
      <c r="BQ231" s="22"/>
      <c r="BR231" s="129"/>
      <c r="BS231" s="130"/>
      <c r="BT231" s="257" t="str">
        <f t="shared" si="170"/>
        <v/>
      </c>
      <c r="BU231" s="257" t="str">
        <f t="shared" si="171"/>
        <v/>
      </c>
      <c r="BV231" s="257" t="str">
        <f t="shared" si="172"/>
        <v/>
      </c>
      <c r="BW231" s="257" t="str">
        <f t="shared" si="173"/>
        <v/>
      </c>
      <c r="BX231" s="258">
        <f t="shared" si="175"/>
        <v>0</v>
      </c>
      <c r="BY231" s="129"/>
      <c r="BZ231" s="130"/>
      <c r="CA231" s="329" t="str">
        <f t="shared" si="141"/>
        <v/>
      </c>
      <c r="CB231" s="329" t="str">
        <f t="shared" si="142"/>
        <v/>
      </c>
      <c r="CC231" s="329" t="str">
        <f t="shared" si="143"/>
        <v/>
      </c>
      <c r="CD231" s="329" t="str">
        <f t="shared" si="144"/>
        <v/>
      </c>
      <c r="CE231" s="258">
        <f t="shared" si="140"/>
        <v>0</v>
      </c>
      <c r="CF231" s="259">
        <f t="shared" si="174"/>
        <v>0</v>
      </c>
      <c r="CG231" s="132"/>
      <c r="CH231" s="132"/>
      <c r="CI231" s="132"/>
    </row>
    <row r="232" spans="1:87" s="24" customFormat="1" ht="12.75" hidden="1" customHeight="1" outlineLevel="1" x14ac:dyDescent="0.2">
      <c r="A232" s="108" t="s">
        <v>140</v>
      </c>
      <c r="B232" s="24" t="s">
        <v>145</v>
      </c>
      <c r="C232" s="24">
        <v>224</v>
      </c>
      <c r="D232" s="137"/>
      <c r="E232" s="138"/>
      <c r="F232" s="56"/>
      <c r="G232" s="135"/>
      <c r="H232" s="136"/>
      <c r="I232" s="139"/>
      <c r="J232" s="57"/>
      <c r="K232" s="134"/>
      <c r="L232" s="134"/>
      <c r="M232" s="134"/>
      <c r="N232" s="134"/>
      <c r="O232" s="114">
        <f t="shared" si="145"/>
        <v>0</v>
      </c>
      <c r="P232" s="113"/>
      <c r="Q232" s="113"/>
      <c r="R232" s="113"/>
      <c r="S232" s="113"/>
      <c r="T232" s="114">
        <f t="shared" si="146"/>
        <v>0</v>
      </c>
      <c r="U232" s="113">
        <f t="shared" si="147"/>
        <v>0</v>
      </c>
      <c r="V232" s="136"/>
      <c r="W232" s="116"/>
      <c r="X232" s="116"/>
      <c r="Y232" s="116"/>
      <c r="Z232" s="117">
        <f t="shared" si="148"/>
        <v>0</v>
      </c>
      <c r="AA232" s="118">
        <f t="shared" si="149"/>
        <v>0</v>
      </c>
      <c r="AB232" s="118"/>
      <c r="AC232" s="118"/>
      <c r="AD232" s="118"/>
      <c r="AE232" s="117">
        <f t="shared" si="150"/>
        <v>0</v>
      </c>
      <c r="AF232" s="118">
        <f t="shared" si="151"/>
        <v>0</v>
      </c>
      <c r="AG232" s="120"/>
      <c r="AH232" s="120"/>
      <c r="AI232" s="121"/>
      <c r="AJ232" s="117">
        <f t="shared" si="152"/>
        <v>0</v>
      </c>
      <c r="AK232" s="119">
        <f t="shared" si="153"/>
        <v>0</v>
      </c>
      <c r="AL232" s="53"/>
      <c r="AM232" s="53"/>
      <c r="AN232" s="53"/>
      <c r="AO232" s="54">
        <f t="shared" si="154"/>
        <v>0</v>
      </c>
      <c r="AP232" s="122">
        <f t="shared" si="155"/>
        <v>0</v>
      </c>
      <c r="AQ232" s="123">
        <f t="shared" si="156"/>
        <v>0</v>
      </c>
      <c r="AR232" s="123">
        <f t="shared" si="157"/>
        <v>0</v>
      </c>
      <c r="AS232" s="119"/>
      <c r="AT232" s="119"/>
      <c r="AU232" s="124"/>
      <c r="AV232" s="125">
        <f t="shared" si="158"/>
        <v>0</v>
      </c>
      <c r="AW232" s="119">
        <f t="shared" si="159"/>
        <v>0</v>
      </c>
      <c r="AX232" s="119"/>
      <c r="AY232" s="119"/>
      <c r="AZ232" s="122"/>
      <c r="BA232" s="126">
        <f t="shared" si="160"/>
        <v>0</v>
      </c>
      <c r="BB232" s="119">
        <f t="shared" si="161"/>
        <v>0</v>
      </c>
      <c r="BC232" s="119"/>
      <c r="BD232" s="120"/>
      <c r="BE232" s="127"/>
      <c r="BF232" s="126">
        <f t="shared" si="162"/>
        <v>0</v>
      </c>
      <c r="BG232" s="119">
        <f t="shared" si="163"/>
        <v>0</v>
      </c>
      <c r="BH232" s="120"/>
      <c r="BI232" s="120"/>
      <c r="BJ232" s="127"/>
      <c r="BK232" s="126">
        <f t="shared" si="164"/>
        <v>0</v>
      </c>
      <c r="BL232" s="119">
        <f t="shared" si="165"/>
        <v>0</v>
      </c>
      <c r="BM232" s="123">
        <f t="shared" si="166"/>
        <v>0</v>
      </c>
      <c r="BN232" s="123">
        <f t="shared" si="167"/>
        <v>0</v>
      </c>
      <c r="BO232" s="126">
        <f t="shared" si="168"/>
        <v>0</v>
      </c>
      <c r="BP232" s="128">
        <f t="shared" si="169"/>
        <v>0</v>
      </c>
      <c r="BQ232" s="22"/>
      <c r="BR232" s="129"/>
      <c r="BS232" s="130"/>
      <c r="BT232" s="257" t="str">
        <f t="shared" si="170"/>
        <v/>
      </c>
      <c r="BU232" s="257" t="str">
        <f t="shared" si="171"/>
        <v/>
      </c>
      <c r="BV232" s="257" t="str">
        <f t="shared" si="172"/>
        <v/>
      </c>
      <c r="BW232" s="257" t="str">
        <f t="shared" si="173"/>
        <v/>
      </c>
      <c r="BX232" s="258">
        <f t="shared" si="175"/>
        <v>0</v>
      </c>
      <c r="BY232" s="129"/>
      <c r="BZ232" s="130"/>
      <c r="CA232" s="329" t="str">
        <f t="shared" si="141"/>
        <v/>
      </c>
      <c r="CB232" s="329" t="str">
        <f t="shared" si="142"/>
        <v/>
      </c>
      <c r="CC232" s="329" t="str">
        <f t="shared" si="143"/>
        <v/>
      </c>
      <c r="CD232" s="329" t="str">
        <f t="shared" si="144"/>
        <v/>
      </c>
      <c r="CE232" s="258">
        <f t="shared" si="140"/>
        <v>0</v>
      </c>
      <c r="CF232" s="259">
        <f t="shared" si="174"/>
        <v>0</v>
      </c>
      <c r="CG232" s="132"/>
      <c r="CH232" s="132"/>
      <c r="CI232" s="132"/>
    </row>
    <row r="233" spans="1:87" s="24" customFormat="1" ht="12.75" hidden="1" customHeight="1" outlineLevel="1" x14ac:dyDescent="0.2">
      <c r="A233" s="108" t="s">
        <v>140</v>
      </c>
      <c r="B233" s="24" t="s">
        <v>145</v>
      </c>
      <c r="C233" s="24">
        <v>225</v>
      </c>
      <c r="D233" s="137"/>
      <c r="E233" s="138"/>
      <c r="F233" s="56"/>
      <c r="G233" s="135"/>
      <c r="H233" s="136"/>
      <c r="I233" s="139"/>
      <c r="J233" s="57"/>
      <c r="K233" s="134"/>
      <c r="L233" s="134"/>
      <c r="M233" s="134"/>
      <c r="N233" s="134"/>
      <c r="O233" s="114">
        <f t="shared" si="145"/>
        <v>0</v>
      </c>
      <c r="P233" s="113"/>
      <c r="Q233" s="113"/>
      <c r="R233" s="113"/>
      <c r="S233" s="113"/>
      <c r="T233" s="114">
        <f t="shared" si="146"/>
        <v>0</v>
      </c>
      <c r="U233" s="113">
        <f t="shared" si="147"/>
        <v>0</v>
      </c>
      <c r="V233" s="136"/>
      <c r="W233" s="116"/>
      <c r="X233" s="116"/>
      <c r="Y233" s="116"/>
      <c r="Z233" s="117">
        <f t="shared" si="148"/>
        <v>0</v>
      </c>
      <c r="AA233" s="118">
        <f t="shared" si="149"/>
        <v>0</v>
      </c>
      <c r="AB233" s="118"/>
      <c r="AC233" s="118"/>
      <c r="AD233" s="118"/>
      <c r="AE233" s="117">
        <f t="shared" si="150"/>
        <v>0</v>
      </c>
      <c r="AF233" s="118">
        <f t="shared" si="151"/>
        <v>0</v>
      </c>
      <c r="AG233" s="120"/>
      <c r="AH233" s="120"/>
      <c r="AI233" s="121"/>
      <c r="AJ233" s="117">
        <f t="shared" si="152"/>
        <v>0</v>
      </c>
      <c r="AK233" s="119">
        <f t="shared" si="153"/>
        <v>0</v>
      </c>
      <c r="AL233" s="53"/>
      <c r="AM233" s="53"/>
      <c r="AN233" s="53"/>
      <c r="AO233" s="54">
        <f t="shared" si="154"/>
        <v>0</v>
      </c>
      <c r="AP233" s="122">
        <f t="shared" si="155"/>
        <v>0</v>
      </c>
      <c r="AQ233" s="123">
        <f t="shared" si="156"/>
        <v>0</v>
      </c>
      <c r="AR233" s="123">
        <f t="shared" si="157"/>
        <v>0</v>
      </c>
      <c r="AS233" s="119"/>
      <c r="AT233" s="119"/>
      <c r="AU233" s="124"/>
      <c r="AV233" s="125">
        <f t="shared" si="158"/>
        <v>0</v>
      </c>
      <c r="AW233" s="119">
        <f t="shared" si="159"/>
        <v>0</v>
      </c>
      <c r="AX233" s="119"/>
      <c r="AY233" s="119"/>
      <c r="AZ233" s="122"/>
      <c r="BA233" s="126">
        <f t="shared" si="160"/>
        <v>0</v>
      </c>
      <c r="BB233" s="119">
        <f t="shared" si="161"/>
        <v>0</v>
      </c>
      <c r="BC233" s="119"/>
      <c r="BD233" s="120"/>
      <c r="BE233" s="127"/>
      <c r="BF233" s="126">
        <f t="shared" si="162"/>
        <v>0</v>
      </c>
      <c r="BG233" s="119">
        <f t="shared" si="163"/>
        <v>0</v>
      </c>
      <c r="BH233" s="120"/>
      <c r="BI233" s="120"/>
      <c r="BJ233" s="127"/>
      <c r="BK233" s="126">
        <f t="shared" si="164"/>
        <v>0</v>
      </c>
      <c r="BL233" s="119">
        <f t="shared" si="165"/>
        <v>0</v>
      </c>
      <c r="BM233" s="123">
        <f t="shared" si="166"/>
        <v>0</v>
      </c>
      <c r="BN233" s="123">
        <f t="shared" si="167"/>
        <v>0</v>
      </c>
      <c r="BO233" s="126">
        <f t="shared" si="168"/>
        <v>0</v>
      </c>
      <c r="BP233" s="128">
        <f t="shared" si="169"/>
        <v>0</v>
      </c>
      <c r="BQ233" s="22"/>
      <c r="BR233" s="129"/>
      <c r="BS233" s="130"/>
      <c r="BT233" s="257" t="str">
        <f t="shared" si="170"/>
        <v/>
      </c>
      <c r="BU233" s="257" t="str">
        <f t="shared" si="171"/>
        <v/>
      </c>
      <c r="BV233" s="257" t="str">
        <f t="shared" si="172"/>
        <v/>
      </c>
      <c r="BW233" s="257" t="str">
        <f t="shared" si="173"/>
        <v/>
      </c>
      <c r="BX233" s="258">
        <f t="shared" si="175"/>
        <v>0</v>
      </c>
      <c r="BY233" s="129"/>
      <c r="BZ233" s="130"/>
      <c r="CA233" s="329" t="str">
        <f t="shared" si="141"/>
        <v/>
      </c>
      <c r="CB233" s="329" t="str">
        <f t="shared" si="142"/>
        <v/>
      </c>
      <c r="CC233" s="329" t="str">
        <f t="shared" si="143"/>
        <v/>
      </c>
      <c r="CD233" s="329" t="str">
        <f t="shared" si="144"/>
        <v/>
      </c>
      <c r="CE233" s="258">
        <f t="shared" si="140"/>
        <v>0</v>
      </c>
      <c r="CF233" s="259">
        <f t="shared" si="174"/>
        <v>0</v>
      </c>
      <c r="CG233" s="132"/>
      <c r="CH233" s="132"/>
      <c r="CI233" s="132"/>
    </row>
    <row r="234" spans="1:87" s="24" customFormat="1" ht="12.75" hidden="1" customHeight="1" outlineLevel="1" x14ac:dyDescent="0.2">
      <c r="A234" s="108" t="s">
        <v>140</v>
      </c>
      <c r="B234" s="24" t="s">
        <v>145</v>
      </c>
      <c r="C234" s="24">
        <v>226</v>
      </c>
      <c r="D234" s="137"/>
      <c r="E234" s="138"/>
      <c r="F234" s="56"/>
      <c r="G234" s="135"/>
      <c r="H234" s="136"/>
      <c r="I234" s="139"/>
      <c r="J234" s="57"/>
      <c r="K234" s="134"/>
      <c r="L234" s="134"/>
      <c r="M234" s="134"/>
      <c r="N234" s="134"/>
      <c r="O234" s="114">
        <f t="shared" si="145"/>
        <v>0</v>
      </c>
      <c r="P234" s="113"/>
      <c r="Q234" s="113"/>
      <c r="R234" s="113"/>
      <c r="S234" s="113"/>
      <c r="T234" s="114">
        <f t="shared" si="146"/>
        <v>0</v>
      </c>
      <c r="U234" s="113">
        <f t="shared" si="147"/>
        <v>0</v>
      </c>
      <c r="V234" s="136"/>
      <c r="W234" s="116"/>
      <c r="X234" s="116"/>
      <c r="Y234" s="116"/>
      <c r="Z234" s="117">
        <f t="shared" si="148"/>
        <v>0</v>
      </c>
      <c r="AA234" s="118">
        <f t="shared" si="149"/>
        <v>0</v>
      </c>
      <c r="AB234" s="118"/>
      <c r="AC234" s="118"/>
      <c r="AD234" s="118"/>
      <c r="AE234" s="117">
        <f t="shared" si="150"/>
        <v>0</v>
      </c>
      <c r="AF234" s="118">
        <f t="shared" si="151"/>
        <v>0</v>
      </c>
      <c r="AG234" s="120"/>
      <c r="AH234" s="120"/>
      <c r="AI234" s="121"/>
      <c r="AJ234" s="117">
        <f t="shared" si="152"/>
        <v>0</v>
      </c>
      <c r="AK234" s="119">
        <f t="shared" si="153"/>
        <v>0</v>
      </c>
      <c r="AL234" s="53"/>
      <c r="AM234" s="53"/>
      <c r="AN234" s="53"/>
      <c r="AO234" s="54">
        <f t="shared" si="154"/>
        <v>0</v>
      </c>
      <c r="AP234" s="122">
        <f t="shared" si="155"/>
        <v>0</v>
      </c>
      <c r="AQ234" s="123">
        <f t="shared" si="156"/>
        <v>0</v>
      </c>
      <c r="AR234" s="123">
        <f t="shared" si="157"/>
        <v>0</v>
      </c>
      <c r="AS234" s="119"/>
      <c r="AT234" s="119"/>
      <c r="AU234" s="124"/>
      <c r="AV234" s="125">
        <f t="shared" si="158"/>
        <v>0</v>
      </c>
      <c r="AW234" s="119">
        <f t="shared" si="159"/>
        <v>0</v>
      </c>
      <c r="AX234" s="119"/>
      <c r="AY234" s="119"/>
      <c r="AZ234" s="122"/>
      <c r="BA234" s="126">
        <f t="shared" si="160"/>
        <v>0</v>
      </c>
      <c r="BB234" s="119">
        <f t="shared" si="161"/>
        <v>0</v>
      </c>
      <c r="BC234" s="119"/>
      <c r="BD234" s="120"/>
      <c r="BE234" s="127"/>
      <c r="BF234" s="126">
        <f t="shared" si="162"/>
        <v>0</v>
      </c>
      <c r="BG234" s="119">
        <f t="shared" si="163"/>
        <v>0</v>
      </c>
      <c r="BH234" s="120"/>
      <c r="BI234" s="120"/>
      <c r="BJ234" s="127"/>
      <c r="BK234" s="126">
        <f t="shared" si="164"/>
        <v>0</v>
      </c>
      <c r="BL234" s="119">
        <f t="shared" si="165"/>
        <v>0</v>
      </c>
      <c r="BM234" s="123">
        <f t="shared" si="166"/>
        <v>0</v>
      </c>
      <c r="BN234" s="123">
        <f t="shared" si="167"/>
        <v>0</v>
      </c>
      <c r="BO234" s="126">
        <f t="shared" si="168"/>
        <v>0</v>
      </c>
      <c r="BP234" s="128">
        <f t="shared" si="169"/>
        <v>0</v>
      </c>
      <c r="BQ234" s="22"/>
      <c r="BR234" s="129"/>
      <c r="BS234" s="130"/>
      <c r="BT234" s="257" t="str">
        <f t="shared" si="170"/>
        <v/>
      </c>
      <c r="BU234" s="257" t="str">
        <f t="shared" si="171"/>
        <v/>
      </c>
      <c r="BV234" s="257" t="str">
        <f t="shared" si="172"/>
        <v/>
      </c>
      <c r="BW234" s="257" t="str">
        <f t="shared" si="173"/>
        <v/>
      </c>
      <c r="BX234" s="258">
        <f t="shared" si="175"/>
        <v>0</v>
      </c>
      <c r="BY234" s="129"/>
      <c r="BZ234" s="130"/>
      <c r="CA234" s="329" t="str">
        <f t="shared" si="141"/>
        <v/>
      </c>
      <c r="CB234" s="329" t="str">
        <f t="shared" si="142"/>
        <v/>
      </c>
      <c r="CC234" s="329" t="str">
        <f t="shared" si="143"/>
        <v/>
      </c>
      <c r="CD234" s="329" t="str">
        <f t="shared" si="144"/>
        <v/>
      </c>
      <c r="CE234" s="258">
        <f t="shared" si="140"/>
        <v>0</v>
      </c>
      <c r="CF234" s="259">
        <f t="shared" si="174"/>
        <v>0</v>
      </c>
      <c r="CG234" s="132"/>
      <c r="CH234" s="132"/>
      <c r="CI234" s="132"/>
    </row>
    <row r="235" spans="1:87" s="24" customFormat="1" ht="12.75" hidden="1" customHeight="1" outlineLevel="1" x14ac:dyDescent="0.2">
      <c r="A235" s="108" t="s">
        <v>140</v>
      </c>
      <c r="B235" s="24" t="s">
        <v>145</v>
      </c>
      <c r="C235" s="24">
        <v>227</v>
      </c>
      <c r="D235" s="137"/>
      <c r="E235" s="138"/>
      <c r="F235" s="56"/>
      <c r="G235" s="135"/>
      <c r="H235" s="136"/>
      <c r="I235" s="139"/>
      <c r="J235" s="57"/>
      <c r="K235" s="134"/>
      <c r="L235" s="134"/>
      <c r="M235" s="134"/>
      <c r="N235" s="134"/>
      <c r="O235" s="114">
        <f t="shared" si="145"/>
        <v>0</v>
      </c>
      <c r="P235" s="113"/>
      <c r="Q235" s="113"/>
      <c r="R235" s="113"/>
      <c r="S235" s="113"/>
      <c r="T235" s="114">
        <f t="shared" si="146"/>
        <v>0</v>
      </c>
      <c r="U235" s="113">
        <f t="shared" si="147"/>
        <v>0</v>
      </c>
      <c r="V235" s="136"/>
      <c r="W235" s="116"/>
      <c r="X235" s="116"/>
      <c r="Y235" s="116"/>
      <c r="Z235" s="117">
        <f t="shared" si="148"/>
        <v>0</v>
      </c>
      <c r="AA235" s="118">
        <f t="shared" si="149"/>
        <v>0</v>
      </c>
      <c r="AB235" s="118"/>
      <c r="AC235" s="118"/>
      <c r="AD235" s="118"/>
      <c r="AE235" s="117">
        <f t="shared" si="150"/>
        <v>0</v>
      </c>
      <c r="AF235" s="118">
        <f t="shared" si="151"/>
        <v>0</v>
      </c>
      <c r="AG235" s="120"/>
      <c r="AH235" s="120"/>
      <c r="AI235" s="121"/>
      <c r="AJ235" s="117">
        <f t="shared" si="152"/>
        <v>0</v>
      </c>
      <c r="AK235" s="119">
        <f t="shared" si="153"/>
        <v>0</v>
      </c>
      <c r="AL235" s="53"/>
      <c r="AM235" s="53"/>
      <c r="AN235" s="53"/>
      <c r="AO235" s="54">
        <f t="shared" si="154"/>
        <v>0</v>
      </c>
      <c r="AP235" s="122">
        <f t="shared" si="155"/>
        <v>0</v>
      </c>
      <c r="AQ235" s="123">
        <f t="shared" si="156"/>
        <v>0</v>
      </c>
      <c r="AR235" s="123">
        <f t="shared" si="157"/>
        <v>0</v>
      </c>
      <c r="AS235" s="119"/>
      <c r="AT235" s="119"/>
      <c r="AU235" s="124"/>
      <c r="AV235" s="125">
        <f t="shared" si="158"/>
        <v>0</v>
      </c>
      <c r="AW235" s="119">
        <f t="shared" si="159"/>
        <v>0</v>
      </c>
      <c r="AX235" s="119"/>
      <c r="AY235" s="119"/>
      <c r="AZ235" s="122"/>
      <c r="BA235" s="126">
        <f t="shared" si="160"/>
        <v>0</v>
      </c>
      <c r="BB235" s="119">
        <f t="shared" si="161"/>
        <v>0</v>
      </c>
      <c r="BC235" s="119"/>
      <c r="BD235" s="120"/>
      <c r="BE235" s="127"/>
      <c r="BF235" s="126">
        <f t="shared" si="162"/>
        <v>0</v>
      </c>
      <c r="BG235" s="119">
        <f t="shared" si="163"/>
        <v>0</v>
      </c>
      <c r="BH235" s="120"/>
      <c r="BI235" s="120"/>
      <c r="BJ235" s="127"/>
      <c r="BK235" s="126">
        <f t="shared" si="164"/>
        <v>0</v>
      </c>
      <c r="BL235" s="119">
        <f t="shared" si="165"/>
        <v>0</v>
      </c>
      <c r="BM235" s="123">
        <f t="shared" si="166"/>
        <v>0</v>
      </c>
      <c r="BN235" s="123">
        <f t="shared" si="167"/>
        <v>0</v>
      </c>
      <c r="BO235" s="126">
        <f t="shared" si="168"/>
        <v>0</v>
      </c>
      <c r="BP235" s="128">
        <f t="shared" si="169"/>
        <v>0</v>
      </c>
      <c r="BQ235" s="22"/>
      <c r="BR235" s="129"/>
      <c r="BS235" s="130"/>
      <c r="BT235" s="257" t="str">
        <f t="shared" si="170"/>
        <v/>
      </c>
      <c r="BU235" s="257" t="str">
        <f t="shared" si="171"/>
        <v/>
      </c>
      <c r="BV235" s="257" t="str">
        <f t="shared" si="172"/>
        <v/>
      </c>
      <c r="BW235" s="257" t="str">
        <f t="shared" si="173"/>
        <v/>
      </c>
      <c r="BX235" s="258">
        <f t="shared" si="175"/>
        <v>0</v>
      </c>
      <c r="BY235" s="129"/>
      <c r="BZ235" s="130"/>
      <c r="CA235" s="329" t="str">
        <f t="shared" si="141"/>
        <v/>
      </c>
      <c r="CB235" s="329" t="str">
        <f t="shared" si="142"/>
        <v/>
      </c>
      <c r="CC235" s="329" t="str">
        <f t="shared" si="143"/>
        <v/>
      </c>
      <c r="CD235" s="329" t="str">
        <f t="shared" si="144"/>
        <v/>
      </c>
      <c r="CE235" s="258">
        <f t="shared" si="140"/>
        <v>0</v>
      </c>
      <c r="CF235" s="259">
        <f t="shared" si="174"/>
        <v>0</v>
      </c>
      <c r="CG235" s="132"/>
      <c r="CH235" s="132"/>
      <c r="CI235" s="132"/>
    </row>
    <row r="236" spans="1:87" s="24" customFormat="1" ht="12.75" hidden="1" customHeight="1" outlineLevel="1" x14ac:dyDescent="0.2">
      <c r="A236" s="108" t="s">
        <v>140</v>
      </c>
      <c r="B236" s="24" t="s">
        <v>145</v>
      </c>
      <c r="C236" s="24">
        <v>228</v>
      </c>
      <c r="D236" s="137"/>
      <c r="E236" s="138"/>
      <c r="F236" s="56"/>
      <c r="G236" s="135"/>
      <c r="H236" s="136"/>
      <c r="I236" s="139"/>
      <c r="J236" s="57"/>
      <c r="K236" s="134"/>
      <c r="L236" s="134"/>
      <c r="M236" s="134"/>
      <c r="N236" s="134"/>
      <c r="O236" s="114">
        <f t="shared" si="145"/>
        <v>0</v>
      </c>
      <c r="P236" s="113"/>
      <c r="Q236" s="113"/>
      <c r="R236" s="113"/>
      <c r="S236" s="113"/>
      <c r="T236" s="114">
        <f t="shared" si="146"/>
        <v>0</v>
      </c>
      <c r="U236" s="113">
        <f t="shared" si="147"/>
        <v>0</v>
      </c>
      <c r="V236" s="136"/>
      <c r="W236" s="116"/>
      <c r="X236" s="116"/>
      <c r="Y236" s="116"/>
      <c r="Z236" s="117">
        <f t="shared" si="148"/>
        <v>0</v>
      </c>
      <c r="AA236" s="118">
        <f t="shared" si="149"/>
        <v>0</v>
      </c>
      <c r="AB236" s="118"/>
      <c r="AC236" s="118"/>
      <c r="AD236" s="118"/>
      <c r="AE236" s="117">
        <f t="shared" si="150"/>
        <v>0</v>
      </c>
      <c r="AF236" s="118">
        <f t="shared" si="151"/>
        <v>0</v>
      </c>
      <c r="AG236" s="120"/>
      <c r="AH236" s="120"/>
      <c r="AI236" s="121"/>
      <c r="AJ236" s="117">
        <f t="shared" si="152"/>
        <v>0</v>
      </c>
      <c r="AK236" s="119">
        <f t="shared" si="153"/>
        <v>0</v>
      </c>
      <c r="AL236" s="53"/>
      <c r="AM236" s="53"/>
      <c r="AN236" s="53"/>
      <c r="AO236" s="54">
        <f t="shared" si="154"/>
        <v>0</v>
      </c>
      <c r="AP236" s="122">
        <f t="shared" si="155"/>
        <v>0</v>
      </c>
      <c r="AQ236" s="123">
        <f t="shared" si="156"/>
        <v>0</v>
      </c>
      <c r="AR236" s="123">
        <f t="shared" si="157"/>
        <v>0</v>
      </c>
      <c r="AS236" s="119"/>
      <c r="AT236" s="119"/>
      <c r="AU236" s="124"/>
      <c r="AV236" s="125">
        <f t="shared" si="158"/>
        <v>0</v>
      </c>
      <c r="AW236" s="119">
        <f t="shared" si="159"/>
        <v>0</v>
      </c>
      <c r="AX236" s="119"/>
      <c r="AY236" s="119"/>
      <c r="AZ236" s="122"/>
      <c r="BA236" s="126">
        <f t="shared" si="160"/>
        <v>0</v>
      </c>
      <c r="BB236" s="119">
        <f t="shared" si="161"/>
        <v>0</v>
      </c>
      <c r="BC236" s="119"/>
      <c r="BD236" s="120"/>
      <c r="BE236" s="127"/>
      <c r="BF236" s="126">
        <f t="shared" si="162"/>
        <v>0</v>
      </c>
      <c r="BG236" s="119">
        <f t="shared" si="163"/>
        <v>0</v>
      </c>
      <c r="BH236" s="120"/>
      <c r="BI236" s="120"/>
      <c r="BJ236" s="127"/>
      <c r="BK236" s="126">
        <f t="shared" si="164"/>
        <v>0</v>
      </c>
      <c r="BL236" s="119">
        <f t="shared" si="165"/>
        <v>0</v>
      </c>
      <c r="BM236" s="123">
        <f t="shared" si="166"/>
        <v>0</v>
      </c>
      <c r="BN236" s="123">
        <f t="shared" si="167"/>
        <v>0</v>
      </c>
      <c r="BO236" s="126">
        <f t="shared" si="168"/>
        <v>0</v>
      </c>
      <c r="BP236" s="128">
        <f t="shared" si="169"/>
        <v>0</v>
      </c>
      <c r="BQ236" s="22"/>
      <c r="BR236" s="129"/>
      <c r="BS236" s="130"/>
      <c r="BT236" s="257" t="str">
        <f t="shared" si="170"/>
        <v/>
      </c>
      <c r="BU236" s="257" t="str">
        <f t="shared" si="171"/>
        <v/>
      </c>
      <c r="BV236" s="257" t="str">
        <f t="shared" si="172"/>
        <v/>
      </c>
      <c r="BW236" s="257" t="str">
        <f t="shared" si="173"/>
        <v/>
      </c>
      <c r="BX236" s="258">
        <f t="shared" si="175"/>
        <v>0</v>
      </c>
      <c r="BY236" s="129"/>
      <c r="BZ236" s="130"/>
      <c r="CA236" s="329" t="str">
        <f t="shared" si="141"/>
        <v/>
      </c>
      <c r="CB236" s="329" t="str">
        <f t="shared" si="142"/>
        <v/>
      </c>
      <c r="CC236" s="329" t="str">
        <f t="shared" si="143"/>
        <v/>
      </c>
      <c r="CD236" s="329" t="str">
        <f t="shared" si="144"/>
        <v/>
      </c>
      <c r="CE236" s="258">
        <f t="shared" si="140"/>
        <v>0</v>
      </c>
      <c r="CF236" s="259">
        <f t="shared" si="174"/>
        <v>0</v>
      </c>
      <c r="CG236" s="132"/>
      <c r="CH236" s="132"/>
      <c r="CI236" s="132"/>
    </row>
    <row r="237" spans="1:87" s="24" customFormat="1" ht="12.75" hidden="1" customHeight="1" outlineLevel="1" x14ac:dyDescent="0.2">
      <c r="A237" s="108" t="s">
        <v>140</v>
      </c>
      <c r="B237" s="24" t="s">
        <v>145</v>
      </c>
      <c r="C237" s="24">
        <v>229</v>
      </c>
      <c r="D237" s="137"/>
      <c r="E237" s="138"/>
      <c r="F237" s="56"/>
      <c r="G237" s="135"/>
      <c r="H237" s="136"/>
      <c r="I237" s="139"/>
      <c r="J237" s="57"/>
      <c r="K237" s="134"/>
      <c r="L237" s="134"/>
      <c r="M237" s="134"/>
      <c r="N237" s="134"/>
      <c r="O237" s="114">
        <f t="shared" si="145"/>
        <v>0</v>
      </c>
      <c r="P237" s="113"/>
      <c r="Q237" s="113"/>
      <c r="R237" s="113"/>
      <c r="S237" s="113"/>
      <c r="T237" s="114">
        <f t="shared" si="146"/>
        <v>0</v>
      </c>
      <c r="U237" s="113">
        <f t="shared" si="147"/>
        <v>0</v>
      </c>
      <c r="V237" s="136"/>
      <c r="W237" s="116"/>
      <c r="X237" s="116"/>
      <c r="Y237" s="116"/>
      <c r="Z237" s="117">
        <f t="shared" si="148"/>
        <v>0</v>
      </c>
      <c r="AA237" s="118">
        <f t="shared" si="149"/>
        <v>0</v>
      </c>
      <c r="AB237" s="118"/>
      <c r="AC237" s="118"/>
      <c r="AD237" s="118"/>
      <c r="AE237" s="117">
        <f t="shared" si="150"/>
        <v>0</v>
      </c>
      <c r="AF237" s="118">
        <f t="shared" si="151"/>
        <v>0</v>
      </c>
      <c r="AG237" s="120"/>
      <c r="AH237" s="120"/>
      <c r="AI237" s="121"/>
      <c r="AJ237" s="117">
        <f t="shared" si="152"/>
        <v>0</v>
      </c>
      <c r="AK237" s="119">
        <f t="shared" si="153"/>
        <v>0</v>
      </c>
      <c r="AL237" s="53"/>
      <c r="AM237" s="53"/>
      <c r="AN237" s="53"/>
      <c r="AO237" s="54">
        <f t="shared" si="154"/>
        <v>0</v>
      </c>
      <c r="AP237" s="122">
        <f t="shared" si="155"/>
        <v>0</v>
      </c>
      <c r="AQ237" s="123">
        <f t="shared" si="156"/>
        <v>0</v>
      </c>
      <c r="AR237" s="123">
        <f t="shared" si="157"/>
        <v>0</v>
      </c>
      <c r="AS237" s="119"/>
      <c r="AT237" s="119"/>
      <c r="AU237" s="124"/>
      <c r="AV237" s="125">
        <f t="shared" si="158"/>
        <v>0</v>
      </c>
      <c r="AW237" s="119">
        <f t="shared" si="159"/>
        <v>0</v>
      </c>
      <c r="AX237" s="119"/>
      <c r="AY237" s="119"/>
      <c r="AZ237" s="122"/>
      <c r="BA237" s="126">
        <f t="shared" si="160"/>
        <v>0</v>
      </c>
      <c r="BB237" s="119">
        <f t="shared" si="161"/>
        <v>0</v>
      </c>
      <c r="BC237" s="119"/>
      <c r="BD237" s="120"/>
      <c r="BE237" s="127"/>
      <c r="BF237" s="126">
        <f t="shared" si="162"/>
        <v>0</v>
      </c>
      <c r="BG237" s="119">
        <f t="shared" si="163"/>
        <v>0</v>
      </c>
      <c r="BH237" s="120"/>
      <c r="BI237" s="120"/>
      <c r="BJ237" s="127"/>
      <c r="BK237" s="126">
        <f t="shared" si="164"/>
        <v>0</v>
      </c>
      <c r="BL237" s="119">
        <f t="shared" si="165"/>
        <v>0</v>
      </c>
      <c r="BM237" s="123">
        <f t="shared" si="166"/>
        <v>0</v>
      </c>
      <c r="BN237" s="123">
        <f t="shared" si="167"/>
        <v>0</v>
      </c>
      <c r="BO237" s="126">
        <f t="shared" si="168"/>
        <v>0</v>
      </c>
      <c r="BP237" s="128">
        <f t="shared" si="169"/>
        <v>0</v>
      </c>
      <c r="BQ237" s="22"/>
      <c r="BR237" s="129"/>
      <c r="BS237" s="130"/>
      <c r="BT237" s="257" t="str">
        <f t="shared" si="170"/>
        <v/>
      </c>
      <c r="BU237" s="257" t="str">
        <f t="shared" si="171"/>
        <v/>
      </c>
      <c r="BV237" s="257" t="str">
        <f t="shared" si="172"/>
        <v/>
      </c>
      <c r="BW237" s="257" t="str">
        <f t="shared" si="173"/>
        <v/>
      </c>
      <c r="BX237" s="258">
        <f t="shared" si="175"/>
        <v>0</v>
      </c>
      <c r="BY237" s="129"/>
      <c r="BZ237" s="130"/>
      <c r="CA237" s="329" t="str">
        <f t="shared" si="141"/>
        <v/>
      </c>
      <c r="CB237" s="329" t="str">
        <f t="shared" si="142"/>
        <v/>
      </c>
      <c r="CC237" s="329" t="str">
        <f t="shared" si="143"/>
        <v/>
      </c>
      <c r="CD237" s="329" t="str">
        <f t="shared" si="144"/>
        <v/>
      </c>
      <c r="CE237" s="258">
        <f t="shared" si="140"/>
        <v>0</v>
      </c>
      <c r="CF237" s="259">
        <f t="shared" si="174"/>
        <v>0</v>
      </c>
      <c r="CG237" s="132"/>
      <c r="CH237" s="132"/>
      <c r="CI237" s="132"/>
    </row>
    <row r="238" spans="1:87" s="24" customFormat="1" ht="12.75" hidden="1" customHeight="1" outlineLevel="1" x14ac:dyDescent="0.2">
      <c r="A238" s="108" t="s">
        <v>140</v>
      </c>
      <c r="B238" s="24" t="s">
        <v>145</v>
      </c>
      <c r="C238" s="24">
        <v>230</v>
      </c>
      <c r="D238" s="137"/>
      <c r="E238" s="138"/>
      <c r="F238" s="56"/>
      <c r="G238" s="135"/>
      <c r="H238" s="136"/>
      <c r="I238" s="139"/>
      <c r="J238" s="57"/>
      <c r="K238" s="134"/>
      <c r="L238" s="134"/>
      <c r="M238" s="134"/>
      <c r="N238" s="134"/>
      <c r="O238" s="114">
        <f t="shared" si="145"/>
        <v>0</v>
      </c>
      <c r="P238" s="113"/>
      <c r="Q238" s="113"/>
      <c r="R238" s="113"/>
      <c r="S238" s="113"/>
      <c r="T238" s="114">
        <f t="shared" si="146"/>
        <v>0</v>
      </c>
      <c r="U238" s="113">
        <f t="shared" si="147"/>
        <v>0</v>
      </c>
      <c r="V238" s="136"/>
      <c r="W238" s="116"/>
      <c r="X238" s="116"/>
      <c r="Y238" s="116"/>
      <c r="Z238" s="117">
        <f t="shared" si="148"/>
        <v>0</v>
      </c>
      <c r="AA238" s="118">
        <f t="shared" si="149"/>
        <v>0</v>
      </c>
      <c r="AB238" s="118"/>
      <c r="AC238" s="118"/>
      <c r="AD238" s="118"/>
      <c r="AE238" s="117">
        <f t="shared" si="150"/>
        <v>0</v>
      </c>
      <c r="AF238" s="118">
        <f t="shared" si="151"/>
        <v>0</v>
      </c>
      <c r="AG238" s="120"/>
      <c r="AH238" s="120"/>
      <c r="AI238" s="121"/>
      <c r="AJ238" s="117">
        <f t="shared" si="152"/>
        <v>0</v>
      </c>
      <c r="AK238" s="119">
        <f t="shared" si="153"/>
        <v>0</v>
      </c>
      <c r="AL238" s="53"/>
      <c r="AM238" s="53"/>
      <c r="AN238" s="53"/>
      <c r="AO238" s="54">
        <f t="shared" si="154"/>
        <v>0</v>
      </c>
      <c r="AP238" s="122">
        <f t="shared" si="155"/>
        <v>0</v>
      </c>
      <c r="AQ238" s="123">
        <f t="shared" si="156"/>
        <v>0</v>
      </c>
      <c r="AR238" s="123">
        <f t="shared" si="157"/>
        <v>0</v>
      </c>
      <c r="AS238" s="119"/>
      <c r="AT238" s="119"/>
      <c r="AU238" s="124"/>
      <c r="AV238" s="125">
        <f t="shared" si="158"/>
        <v>0</v>
      </c>
      <c r="AW238" s="119">
        <f t="shared" si="159"/>
        <v>0</v>
      </c>
      <c r="AX238" s="119"/>
      <c r="AY238" s="119"/>
      <c r="AZ238" s="122"/>
      <c r="BA238" s="126">
        <f t="shared" si="160"/>
        <v>0</v>
      </c>
      <c r="BB238" s="119">
        <f t="shared" si="161"/>
        <v>0</v>
      </c>
      <c r="BC238" s="119"/>
      <c r="BD238" s="120"/>
      <c r="BE238" s="127"/>
      <c r="BF238" s="126">
        <f t="shared" si="162"/>
        <v>0</v>
      </c>
      <c r="BG238" s="119">
        <f t="shared" si="163"/>
        <v>0</v>
      </c>
      <c r="BH238" s="120"/>
      <c r="BI238" s="120"/>
      <c r="BJ238" s="127"/>
      <c r="BK238" s="126">
        <f t="shared" si="164"/>
        <v>0</v>
      </c>
      <c r="BL238" s="119">
        <f t="shared" si="165"/>
        <v>0</v>
      </c>
      <c r="BM238" s="123">
        <f t="shared" si="166"/>
        <v>0</v>
      </c>
      <c r="BN238" s="123">
        <f t="shared" si="167"/>
        <v>0</v>
      </c>
      <c r="BO238" s="126">
        <f t="shared" si="168"/>
        <v>0</v>
      </c>
      <c r="BP238" s="128">
        <f t="shared" si="169"/>
        <v>0</v>
      </c>
      <c r="BQ238" s="22"/>
      <c r="BR238" s="129"/>
      <c r="BS238" s="130"/>
      <c r="BT238" s="257" t="str">
        <f t="shared" si="170"/>
        <v/>
      </c>
      <c r="BU238" s="257" t="str">
        <f t="shared" si="171"/>
        <v/>
      </c>
      <c r="BV238" s="257" t="str">
        <f t="shared" si="172"/>
        <v/>
      </c>
      <c r="BW238" s="257" t="str">
        <f t="shared" si="173"/>
        <v/>
      </c>
      <c r="BX238" s="258">
        <f t="shared" si="175"/>
        <v>0</v>
      </c>
      <c r="BY238" s="129"/>
      <c r="BZ238" s="130"/>
      <c r="CA238" s="329" t="str">
        <f t="shared" si="141"/>
        <v/>
      </c>
      <c r="CB238" s="329" t="str">
        <f t="shared" si="142"/>
        <v/>
      </c>
      <c r="CC238" s="329" t="str">
        <f t="shared" si="143"/>
        <v/>
      </c>
      <c r="CD238" s="329" t="str">
        <f t="shared" si="144"/>
        <v/>
      </c>
      <c r="CE238" s="258">
        <f t="shared" si="140"/>
        <v>0</v>
      </c>
      <c r="CF238" s="259">
        <f t="shared" si="174"/>
        <v>0</v>
      </c>
      <c r="CG238" s="132"/>
      <c r="CH238" s="132"/>
      <c r="CI238" s="132"/>
    </row>
    <row r="239" spans="1:87" s="24" customFormat="1" ht="12.75" hidden="1" customHeight="1" outlineLevel="1" x14ac:dyDescent="0.2">
      <c r="A239" s="108" t="s">
        <v>140</v>
      </c>
      <c r="B239" s="24" t="s">
        <v>145</v>
      </c>
      <c r="C239" s="24">
        <v>231</v>
      </c>
      <c r="D239" s="137"/>
      <c r="E239" s="138"/>
      <c r="F239" s="56"/>
      <c r="G239" s="135"/>
      <c r="H239" s="136"/>
      <c r="I239" s="139"/>
      <c r="J239" s="57"/>
      <c r="K239" s="134"/>
      <c r="L239" s="134"/>
      <c r="M239" s="134"/>
      <c r="N239" s="134"/>
      <c r="O239" s="114">
        <f t="shared" si="145"/>
        <v>0</v>
      </c>
      <c r="P239" s="113"/>
      <c r="Q239" s="113"/>
      <c r="R239" s="113"/>
      <c r="S239" s="113"/>
      <c r="T239" s="114">
        <f t="shared" si="146"/>
        <v>0</v>
      </c>
      <c r="U239" s="113">
        <f t="shared" si="147"/>
        <v>0</v>
      </c>
      <c r="V239" s="136"/>
      <c r="W239" s="116"/>
      <c r="X239" s="116"/>
      <c r="Y239" s="116"/>
      <c r="Z239" s="117">
        <f t="shared" si="148"/>
        <v>0</v>
      </c>
      <c r="AA239" s="118">
        <f t="shared" si="149"/>
        <v>0</v>
      </c>
      <c r="AB239" s="118"/>
      <c r="AC239" s="118"/>
      <c r="AD239" s="118"/>
      <c r="AE239" s="117">
        <f t="shared" si="150"/>
        <v>0</v>
      </c>
      <c r="AF239" s="118">
        <f t="shared" si="151"/>
        <v>0</v>
      </c>
      <c r="AG239" s="120"/>
      <c r="AH239" s="120"/>
      <c r="AI239" s="121"/>
      <c r="AJ239" s="117">
        <f t="shared" si="152"/>
        <v>0</v>
      </c>
      <c r="AK239" s="119">
        <f t="shared" si="153"/>
        <v>0</v>
      </c>
      <c r="AL239" s="53"/>
      <c r="AM239" s="53"/>
      <c r="AN239" s="53"/>
      <c r="AO239" s="54">
        <f t="shared" si="154"/>
        <v>0</v>
      </c>
      <c r="AP239" s="122">
        <f t="shared" si="155"/>
        <v>0</v>
      </c>
      <c r="AQ239" s="123">
        <f t="shared" si="156"/>
        <v>0</v>
      </c>
      <c r="AR239" s="123">
        <f t="shared" si="157"/>
        <v>0</v>
      </c>
      <c r="AS239" s="119"/>
      <c r="AT239" s="119"/>
      <c r="AU239" s="124"/>
      <c r="AV239" s="125">
        <f t="shared" si="158"/>
        <v>0</v>
      </c>
      <c r="AW239" s="119">
        <f t="shared" si="159"/>
        <v>0</v>
      </c>
      <c r="AX239" s="119"/>
      <c r="AY239" s="119"/>
      <c r="AZ239" s="122"/>
      <c r="BA239" s="126">
        <f t="shared" si="160"/>
        <v>0</v>
      </c>
      <c r="BB239" s="119">
        <f t="shared" si="161"/>
        <v>0</v>
      </c>
      <c r="BC239" s="119"/>
      <c r="BD239" s="120"/>
      <c r="BE239" s="127"/>
      <c r="BF239" s="126">
        <f t="shared" si="162"/>
        <v>0</v>
      </c>
      <c r="BG239" s="119">
        <f t="shared" si="163"/>
        <v>0</v>
      </c>
      <c r="BH239" s="120"/>
      <c r="BI239" s="120"/>
      <c r="BJ239" s="127"/>
      <c r="BK239" s="126">
        <f t="shared" si="164"/>
        <v>0</v>
      </c>
      <c r="BL239" s="119">
        <f t="shared" si="165"/>
        <v>0</v>
      </c>
      <c r="BM239" s="123">
        <f t="shared" si="166"/>
        <v>0</v>
      </c>
      <c r="BN239" s="123">
        <f t="shared" si="167"/>
        <v>0</v>
      </c>
      <c r="BO239" s="126">
        <f t="shared" si="168"/>
        <v>0</v>
      </c>
      <c r="BP239" s="128">
        <f t="shared" si="169"/>
        <v>0</v>
      </c>
      <c r="BQ239" s="22"/>
      <c r="BR239" s="129"/>
      <c r="BS239" s="130"/>
      <c r="BT239" s="257" t="str">
        <f t="shared" si="170"/>
        <v/>
      </c>
      <c r="BU239" s="257" t="str">
        <f t="shared" si="171"/>
        <v/>
      </c>
      <c r="BV239" s="257" t="str">
        <f t="shared" si="172"/>
        <v/>
      </c>
      <c r="BW239" s="257" t="str">
        <f t="shared" si="173"/>
        <v/>
      </c>
      <c r="BX239" s="258">
        <f t="shared" si="175"/>
        <v>0</v>
      </c>
      <c r="BY239" s="129"/>
      <c r="BZ239" s="130"/>
      <c r="CA239" s="329" t="str">
        <f t="shared" si="141"/>
        <v/>
      </c>
      <c r="CB239" s="329" t="str">
        <f t="shared" si="142"/>
        <v/>
      </c>
      <c r="CC239" s="329" t="str">
        <f t="shared" si="143"/>
        <v/>
      </c>
      <c r="CD239" s="329" t="str">
        <f t="shared" si="144"/>
        <v/>
      </c>
      <c r="CE239" s="258">
        <f t="shared" si="140"/>
        <v>0</v>
      </c>
      <c r="CF239" s="259">
        <f t="shared" si="174"/>
        <v>0</v>
      </c>
      <c r="CG239" s="132"/>
      <c r="CH239" s="132"/>
      <c r="CI239" s="132"/>
    </row>
    <row r="240" spans="1:87" s="24" customFormat="1" ht="12.75" hidden="1" customHeight="1" outlineLevel="1" x14ac:dyDescent="0.2">
      <c r="A240" s="108" t="s">
        <v>140</v>
      </c>
      <c r="B240" s="24" t="s">
        <v>145</v>
      </c>
      <c r="C240" s="24">
        <v>232</v>
      </c>
      <c r="D240" s="137"/>
      <c r="E240" s="138"/>
      <c r="F240" s="56"/>
      <c r="G240" s="135"/>
      <c r="H240" s="136"/>
      <c r="I240" s="139"/>
      <c r="J240" s="57"/>
      <c r="K240" s="134"/>
      <c r="L240" s="134"/>
      <c r="M240" s="134"/>
      <c r="N240" s="134"/>
      <c r="O240" s="114">
        <f t="shared" si="145"/>
        <v>0</v>
      </c>
      <c r="P240" s="113"/>
      <c r="Q240" s="113"/>
      <c r="R240" s="113"/>
      <c r="S240" s="113"/>
      <c r="T240" s="114">
        <f t="shared" si="146"/>
        <v>0</v>
      </c>
      <c r="U240" s="113">
        <f t="shared" si="147"/>
        <v>0</v>
      </c>
      <c r="V240" s="136"/>
      <c r="W240" s="116"/>
      <c r="X240" s="116"/>
      <c r="Y240" s="116"/>
      <c r="Z240" s="117">
        <f t="shared" si="148"/>
        <v>0</v>
      </c>
      <c r="AA240" s="118">
        <f t="shared" si="149"/>
        <v>0</v>
      </c>
      <c r="AB240" s="118"/>
      <c r="AC240" s="118"/>
      <c r="AD240" s="118"/>
      <c r="AE240" s="117">
        <f t="shared" si="150"/>
        <v>0</v>
      </c>
      <c r="AF240" s="118">
        <f t="shared" si="151"/>
        <v>0</v>
      </c>
      <c r="AG240" s="120"/>
      <c r="AH240" s="120"/>
      <c r="AI240" s="121"/>
      <c r="AJ240" s="117">
        <f t="shared" si="152"/>
        <v>0</v>
      </c>
      <c r="AK240" s="119">
        <f t="shared" si="153"/>
        <v>0</v>
      </c>
      <c r="AL240" s="53"/>
      <c r="AM240" s="53"/>
      <c r="AN240" s="53"/>
      <c r="AO240" s="54">
        <f t="shared" si="154"/>
        <v>0</v>
      </c>
      <c r="AP240" s="122">
        <f t="shared" si="155"/>
        <v>0</v>
      </c>
      <c r="AQ240" s="123">
        <f t="shared" si="156"/>
        <v>0</v>
      </c>
      <c r="AR240" s="123">
        <f t="shared" si="157"/>
        <v>0</v>
      </c>
      <c r="AS240" s="119"/>
      <c r="AT240" s="119"/>
      <c r="AU240" s="124"/>
      <c r="AV240" s="125">
        <f t="shared" si="158"/>
        <v>0</v>
      </c>
      <c r="AW240" s="119">
        <f t="shared" si="159"/>
        <v>0</v>
      </c>
      <c r="AX240" s="119"/>
      <c r="AY240" s="119"/>
      <c r="AZ240" s="122"/>
      <c r="BA240" s="126">
        <f t="shared" si="160"/>
        <v>0</v>
      </c>
      <c r="BB240" s="119">
        <f t="shared" si="161"/>
        <v>0</v>
      </c>
      <c r="BC240" s="119"/>
      <c r="BD240" s="120"/>
      <c r="BE240" s="127"/>
      <c r="BF240" s="126">
        <f t="shared" si="162"/>
        <v>0</v>
      </c>
      <c r="BG240" s="119">
        <f t="shared" si="163"/>
        <v>0</v>
      </c>
      <c r="BH240" s="120"/>
      <c r="BI240" s="120"/>
      <c r="BJ240" s="127"/>
      <c r="BK240" s="126">
        <f t="shared" si="164"/>
        <v>0</v>
      </c>
      <c r="BL240" s="119">
        <f t="shared" si="165"/>
        <v>0</v>
      </c>
      <c r="BM240" s="123">
        <f t="shared" si="166"/>
        <v>0</v>
      </c>
      <c r="BN240" s="123">
        <f t="shared" si="167"/>
        <v>0</v>
      </c>
      <c r="BO240" s="126">
        <f t="shared" si="168"/>
        <v>0</v>
      </c>
      <c r="BP240" s="128">
        <f t="shared" si="169"/>
        <v>0</v>
      </c>
      <c r="BQ240" s="22"/>
      <c r="BR240" s="129"/>
      <c r="BS240" s="130"/>
      <c r="BT240" s="257" t="str">
        <f t="shared" si="170"/>
        <v/>
      </c>
      <c r="BU240" s="257" t="str">
        <f t="shared" si="171"/>
        <v/>
      </c>
      <c r="BV240" s="257" t="str">
        <f t="shared" si="172"/>
        <v/>
      </c>
      <c r="BW240" s="257" t="str">
        <f t="shared" si="173"/>
        <v/>
      </c>
      <c r="BX240" s="258">
        <f t="shared" si="175"/>
        <v>0</v>
      </c>
      <c r="BY240" s="129"/>
      <c r="BZ240" s="130"/>
      <c r="CA240" s="329" t="str">
        <f t="shared" si="141"/>
        <v/>
      </c>
      <c r="CB240" s="329" t="str">
        <f t="shared" si="142"/>
        <v/>
      </c>
      <c r="CC240" s="329" t="str">
        <f t="shared" si="143"/>
        <v/>
      </c>
      <c r="CD240" s="329" t="str">
        <f t="shared" si="144"/>
        <v/>
      </c>
      <c r="CE240" s="258">
        <f t="shared" si="140"/>
        <v>0</v>
      </c>
      <c r="CF240" s="259">
        <f t="shared" si="174"/>
        <v>0</v>
      </c>
      <c r="CG240" s="132"/>
      <c r="CH240" s="132"/>
      <c r="CI240" s="132"/>
    </row>
    <row r="241" spans="1:87" s="24" customFormat="1" ht="12.75" hidden="1" customHeight="1" outlineLevel="1" x14ac:dyDescent="0.2">
      <c r="A241" s="108" t="s">
        <v>140</v>
      </c>
      <c r="B241" s="24" t="s">
        <v>145</v>
      </c>
      <c r="C241" s="24">
        <v>233</v>
      </c>
      <c r="D241" s="137"/>
      <c r="E241" s="138"/>
      <c r="F241" s="56"/>
      <c r="G241" s="135"/>
      <c r="H241" s="136"/>
      <c r="I241" s="139"/>
      <c r="J241" s="57"/>
      <c r="K241" s="134"/>
      <c r="L241" s="134"/>
      <c r="M241" s="134"/>
      <c r="N241" s="134"/>
      <c r="O241" s="114">
        <f t="shared" si="145"/>
        <v>0</v>
      </c>
      <c r="P241" s="113"/>
      <c r="Q241" s="113"/>
      <c r="R241" s="113"/>
      <c r="S241" s="113"/>
      <c r="T241" s="114">
        <f t="shared" si="146"/>
        <v>0</v>
      </c>
      <c r="U241" s="113">
        <f t="shared" si="147"/>
        <v>0</v>
      </c>
      <c r="V241" s="136"/>
      <c r="W241" s="116"/>
      <c r="X241" s="116"/>
      <c r="Y241" s="116"/>
      <c r="Z241" s="117">
        <f t="shared" si="148"/>
        <v>0</v>
      </c>
      <c r="AA241" s="118">
        <f t="shared" si="149"/>
        <v>0</v>
      </c>
      <c r="AB241" s="118"/>
      <c r="AC241" s="118"/>
      <c r="AD241" s="118"/>
      <c r="AE241" s="117">
        <f t="shared" si="150"/>
        <v>0</v>
      </c>
      <c r="AF241" s="118">
        <f t="shared" si="151"/>
        <v>0</v>
      </c>
      <c r="AG241" s="120"/>
      <c r="AH241" s="120"/>
      <c r="AI241" s="121"/>
      <c r="AJ241" s="117">
        <f t="shared" si="152"/>
        <v>0</v>
      </c>
      <c r="AK241" s="119">
        <f t="shared" si="153"/>
        <v>0</v>
      </c>
      <c r="AL241" s="53"/>
      <c r="AM241" s="53"/>
      <c r="AN241" s="53"/>
      <c r="AO241" s="54">
        <f t="shared" si="154"/>
        <v>0</v>
      </c>
      <c r="AP241" s="122">
        <f t="shared" si="155"/>
        <v>0</v>
      </c>
      <c r="AQ241" s="123">
        <f t="shared" si="156"/>
        <v>0</v>
      </c>
      <c r="AR241" s="123">
        <f t="shared" si="157"/>
        <v>0</v>
      </c>
      <c r="AS241" s="119"/>
      <c r="AT241" s="119"/>
      <c r="AU241" s="124"/>
      <c r="AV241" s="125">
        <f t="shared" si="158"/>
        <v>0</v>
      </c>
      <c r="AW241" s="119">
        <f t="shared" si="159"/>
        <v>0</v>
      </c>
      <c r="AX241" s="119"/>
      <c r="AY241" s="119"/>
      <c r="AZ241" s="122"/>
      <c r="BA241" s="126">
        <f t="shared" si="160"/>
        <v>0</v>
      </c>
      <c r="BB241" s="119">
        <f t="shared" si="161"/>
        <v>0</v>
      </c>
      <c r="BC241" s="119"/>
      <c r="BD241" s="120"/>
      <c r="BE241" s="127"/>
      <c r="BF241" s="126">
        <f t="shared" si="162"/>
        <v>0</v>
      </c>
      <c r="BG241" s="119">
        <f t="shared" si="163"/>
        <v>0</v>
      </c>
      <c r="BH241" s="120"/>
      <c r="BI241" s="120"/>
      <c r="BJ241" s="127"/>
      <c r="BK241" s="126">
        <f t="shared" si="164"/>
        <v>0</v>
      </c>
      <c r="BL241" s="119">
        <f t="shared" si="165"/>
        <v>0</v>
      </c>
      <c r="BM241" s="123">
        <f t="shared" si="166"/>
        <v>0</v>
      </c>
      <c r="BN241" s="123">
        <f t="shared" si="167"/>
        <v>0</v>
      </c>
      <c r="BO241" s="126">
        <f t="shared" si="168"/>
        <v>0</v>
      </c>
      <c r="BP241" s="128">
        <f t="shared" si="169"/>
        <v>0</v>
      </c>
      <c r="BQ241" s="22"/>
      <c r="BR241" s="129"/>
      <c r="BS241" s="130"/>
      <c r="BT241" s="257" t="str">
        <f t="shared" si="170"/>
        <v/>
      </c>
      <c r="BU241" s="257" t="str">
        <f t="shared" si="171"/>
        <v/>
      </c>
      <c r="BV241" s="257" t="str">
        <f t="shared" si="172"/>
        <v/>
      </c>
      <c r="BW241" s="257" t="str">
        <f t="shared" si="173"/>
        <v/>
      </c>
      <c r="BX241" s="258">
        <f t="shared" si="175"/>
        <v>0</v>
      </c>
      <c r="BY241" s="129"/>
      <c r="BZ241" s="130"/>
      <c r="CA241" s="329" t="str">
        <f t="shared" si="141"/>
        <v/>
      </c>
      <c r="CB241" s="329" t="str">
        <f t="shared" si="142"/>
        <v/>
      </c>
      <c r="CC241" s="329" t="str">
        <f t="shared" si="143"/>
        <v/>
      </c>
      <c r="CD241" s="329" t="str">
        <f t="shared" si="144"/>
        <v/>
      </c>
      <c r="CE241" s="258">
        <f t="shared" ref="CE241:CE304" si="176">SUM(CA241:CD241)</f>
        <v>0</v>
      </c>
      <c r="CF241" s="259">
        <f t="shared" si="174"/>
        <v>0</v>
      </c>
      <c r="CG241" s="132"/>
      <c r="CH241" s="132"/>
      <c r="CI241" s="132"/>
    </row>
    <row r="242" spans="1:87" s="24" customFormat="1" ht="12.75" hidden="1" customHeight="1" outlineLevel="1" x14ac:dyDescent="0.2">
      <c r="A242" s="108" t="s">
        <v>140</v>
      </c>
      <c r="B242" s="24" t="s">
        <v>145</v>
      </c>
      <c r="C242" s="24">
        <v>234</v>
      </c>
      <c r="D242" s="137"/>
      <c r="E242" s="138"/>
      <c r="F242" s="56"/>
      <c r="G242" s="135"/>
      <c r="H242" s="136"/>
      <c r="I242" s="139"/>
      <c r="J242" s="57"/>
      <c r="K242" s="134"/>
      <c r="L242" s="134"/>
      <c r="M242" s="134"/>
      <c r="N242" s="134"/>
      <c r="O242" s="114">
        <f t="shared" si="145"/>
        <v>0</v>
      </c>
      <c r="P242" s="113"/>
      <c r="Q242" s="113"/>
      <c r="R242" s="113"/>
      <c r="S242" s="113"/>
      <c r="T242" s="114">
        <f t="shared" si="146"/>
        <v>0</v>
      </c>
      <c r="U242" s="113">
        <f t="shared" si="147"/>
        <v>0</v>
      </c>
      <c r="V242" s="136"/>
      <c r="W242" s="116"/>
      <c r="X242" s="116"/>
      <c r="Y242" s="116"/>
      <c r="Z242" s="117">
        <f t="shared" si="148"/>
        <v>0</v>
      </c>
      <c r="AA242" s="118">
        <f t="shared" si="149"/>
        <v>0</v>
      </c>
      <c r="AB242" s="118"/>
      <c r="AC242" s="118"/>
      <c r="AD242" s="118"/>
      <c r="AE242" s="117">
        <f t="shared" si="150"/>
        <v>0</v>
      </c>
      <c r="AF242" s="118">
        <f t="shared" si="151"/>
        <v>0</v>
      </c>
      <c r="AG242" s="120"/>
      <c r="AH242" s="120"/>
      <c r="AI242" s="121"/>
      <c r="AJ242" s="117">
        <f t="shared" si="152"/>
        <v>0</v>
      </c>
      <c r="AK242" s="119">
        <f t="shared" si="153"/>
        <v>0</v>
      </c>
      <c r="AL242" s="53"/>
      <c r="AM242" s="53"/>
      <c r="AN242" s="53"/>
      <c r="AO242" s="54">
        <f t="shared" si="154"/>
        <v>0</v>
      </c>
      <c r="AP242" s="122">
        <f t="shared" si="155"/>
        <v>0</v>
      </c>
      <c r="AQ242" s="123">
        <f t="shared" si="156"/>
        <v>0</v>
      </c>
      <c r="AR242" s="123">
        <f t="shared" si="157"/>
        <v>0</v>
      </c>
      <c r="AS242" s="119"/>
      <c r="AT242" s="119"/>
      <c r="AU242" s="124"/>
      <c r="AV242" s="125">
        <f t="shared" si="158"/>
        <v>0</v>
      </c>
      <c r="AW242" s="119">
        <f t="shared" si="159"/>
        <v>0</v>
      </c>
      <c r="AX242" s="119"/>
      <c r="AY242" s="119"/>
      <c r="AZ242" s="122"/>
      <c r="BA242" s="126">
        <f t="shared" si="160"/>
        <v>0</v>
      </c>
      <c r="BB242" s="119">
        <f t="shared" si="161"/>
        <v>0</v>
      </c>
      <c r="BC242" s="119"/>
      <c r="BD242" s="120"/>
      <c r="BE242" s="127"/>
      <c r="BF242" s="126">
        <f t="shared" si="162"/>
        <v>0</v>
      </c>
      <c r="BG242" s="119">
        <f t="shared" si="163"/>
        <v>0</v>
      </c>
      <c r="BH242" s="120"/>
      <c r="BI242" s="120"/>
      <c r="BJ242" s="127"/>
      <c r="BK242" s="126">
        <f t="shared" si="164"/>
        <v>0</v>
      </c>
      <c r="BL242" s="119">
        <f t="shared" si="165"/>
        <v>0</v>
      </c>
      <c r="BM242" s="123">
        <f t="shared" si="166"/>
        <v>0</v>
      </c>
      <c r="BN242" s="123">
        <f t="shared" si="167"/>
        <v>0</v>
      </c>
      <c r="BO242" s="126">
        <f t="shared" si="168"/>
        <v>0</v>
      </c>
      <c r="BP242" s="128">
        <f t="shared" si="169"/>
        <v>0</v>
      </c>
      <c r="BQ242" s="22"/>
      <c r="BR242" s="129"/>
      <c r="BS242" s="130"/>
      <c r="BT242" s="257" t="str">
        <f t="shared" si="170"/>
        <v/>
      </c>
      <c r="BU242" s="257" t="str">
        <f t="shared" si="171"/>
        <v/>
      </c>
      <c r="BV242" s="257" t="str">
        <f t="shared" si="172"/>
        <v/>
      </c>
      <c r="BW242" s="257" t="str">
        <f t="shared" si="173"/>
        <v/>
      </c>
      <c r="BX242" s="258">
        <f t="shared" si="175"/>
        <v>0</v>
      </c>
      <c r="BY242" s="129"/>
      <c r="BZ242" s="130"/>
      <c r="CA242" s="329" t="str">
        <f t="shared" si="141"/>
        <v/>
      </c>
      <c r="CB242" s="329" t="str">
        <f t="shared" si="142"/>
        <v/>
      </c>
      <c r="CC242" s="329" t="str">
        <f t="shared" si="143"/>
        <v/>
      </c>
      <c r="CD242" s="329" t="str">
        <f t="shared" si="144"/>
        <v/>
      </c>
      <c r="CE242" s="258">
        <f t="shared" si="176"/>
        <v>0</v>
      </c>
      <c r="CF242" s="259">
        <f t="shared" si="174"/>
        <v>0</v>
      </c>
      <c r="CG242" s="132"/>
      <c r="CH242" s="132"/>
      <c r="CI242" s="132"/>
    </row>
    <row r="243" spans="1:87" s="24" customFormat="1" ht="12.75" hidden="1" customHeight="1" outlineLevel="1" x14ac:dyDescent="0.2">
      <c r="A243" s="108" t="s">
        <v>140</v>
      </c>
      <c r="B243" s="24" t="s">
        <v>145</v>
      </c>
      <c r="C243" s="24">
        <v>235</v>
      </c>
      <c r="D243" s="137"/>
      <c r="E243" s="138"/>
      <c r="F243" s="56"/>
      <c r="G243" s="135"/>
      <c r="H243" s="136"/>
      <c r="I243" s="139"/>
      <c r="J243" s="57"/>
      <c r="K243" s="134"/>
      <c r="L243" s="134"/>
      <c r="M243" s="134"/>
      <c r="N243" s="134"/>
      <c r="O243" s="114">
        <f t="shared" si="145"/>
        <v>0</v>
      </c>
      <c r="P243" s="113"/>
      <c r="Q243" s="113"/>
      <c r="R243" s="113"/>
      <c r="S243" s="113"/>
      <c r="T243" s="114">
        <f t="shared" si="146"/>
        <v>0</v>
      </c>
      <c r="U243" s="113">
        <f t="shared" si="147"/>
        <v>0</v>
      </c>
      <c r="V243" s="136"/>
      <c r="W243" s="116"/>
      <c r="X243" s="116"/>
      <c r="Y243" s="116"/>
      <c r="Z243" s="117">
        <f t="shared" si="148"/>
        <v>0</v>
      </c>
      <c r="AA243" s="118">
        <f t="shared" si="149"/>
        <v>0</v>
      </c>
      <c r="AB243" s="118"/>
      <c r="AC243" s="118"/>
      <c r="AD243" s="118"/>
      <c r="AE243" s="117">
        <f t="shared" si="150"/>
        <v>0</v>
      </c>
      <c r="AF243" s="118">
        <f t="shared" si="151"/>
        <v>0</v>
      </c>
      <c r="AG243" s="120"/>
      <c r="AH243" s="120"/>
      <c r="AI243" s="121"/>
      <c r="AJ243" s="117">
        <f t="shared" si="152"/>
        <v>0</v>
      </c>
      <c r="AK243" s="119">
        <f t="shared" si="153"/>
        <v>0</v>
      </c>
      <c r="AL243" s="53"/>
      <c r="AM243" s="53"/>
      <c r="AN243" s="53"/>
      <c r="AO243" s="54">
        <f t="shared" si="154"/>
        <v>0</v>
      </c>
      <c r="AP243" s="122">
        <f t="shared" si="155"/>
        <v>0</v>
      </c>
      <c r="AQ243" s="123">
        <f t="shared" si="156"/>
        <v>0</v>
      </c>
      <c r="AR243" s="123">
        <f t="shared" si="157"/>
        <v>0</v>
      </c>
      <c r="AS243" s="119"/>
      <c r="AT243" s="119"/>
      <c r="AU243" s="124"/>
      <c r="AV243" s="125">
        <f t="shared" si="158"/>
        <v>0</v>
      </c>
      <c r="AW243" s="119">
        <f t="shared" si="159"/>
        <v>0</v>
      </c>
      <c r="AX243" s="119"/>
      <c r="AY243" s="119"/>
      <c r="AZ243" s="122"/>
      <c r="BA243" s="126">
        <f t="shared" si="160"/>
        <v>0</v>
      </c>
      <c r="BB243" s="119">
        <f t="shared" si="161"/>
        <v>0</v>
      </c>
      <c r="BC243" s="119"/>
      <c r="BD243" s="120"/>
      <c r="BE243" s="127"/>
      <c r="BF243" s="126">
        <f t="shared" si="162"/>
        <v>0</v>
      </c>
      <c r="BG243" s="119">
        <f t="shared" si="163"/>
        <v>0</v>
      </c>
      <c r="BH243" s="120"/>
      <c r="BI243" s="120"/>
      <c r="BJ243" s="127"/>
      <c r="BK243" s="126">
        <f t="shared" si="164"/>
        <v>0</v>
      </c>
      <c r="BL243" s="119">
        <f t="shared" si="165"/>
        <v>0</v>
      </c>
      <c r="BM243" s="123">
        <f t="shared" si="166"/>
        <v>0</v>
      </c>
      <c r="BN243" s="123">
        <f t="shared" si="167"/>
        <v>0</v>
      </c>
      <c r="BO243" s="126">
        <f t="shared" si="168"/>
        <v>0</v>
      </c>
      <c r="BP243" s="128">
        <f t="shared" si="169"/>
        <v>0</v>
      </c>
      <c r="BQ243" s="22"/>
      <c r="BR243" s="129"/>
      <c r="BS243" s="130"/>
      <c r="BT243" s="257" t="str">
        <f t="shared" si="170"/>
        <v/>
      </c>
      <c r="BU243" s="257" t="str">
        <f t="shared" si="171"/>
        <v/>
      </c>
      <c r="BV243" s="257" t="str">
        <f t="shared" si="172"/>
        <v/>
      </c>
      <c r="BW243" s="257" t="str">
        <f t="shared" si="173"/>
        <v/>
      </c>
      <c r="BX243" s="258">
        <f t="shared" si="175"/>
        <v>0</v>
      </c>
      <c r="BY243" s="129"/>
      <c r="BZ243" s="130"/>
      <c r="CA243" s="329" t="str">
        <f t="shared" si="141"/>
        <v/>
      </c>
      <c r="CB243" s="329" t="str">
        <f t="shared" si="142"/>
        <v/>
      </c>
      <c r="CC243" s="329" t="str">
        <f t="shared" si="143"/>
        <v/>
      </c>
      <c r="CD243" s="329" t="str">
        <f t="shared" si="144"/>
        <v/>
      </c>
      <c r="CE243" s="258">
        <f t="shared" si="176"/>
        <v>0</v>
      </c>
      <c r="CF243" s="259">
        <f t="shared" si="174"/>
        <v>0</v>
      </c>
      <c r="CG243" s="132"/>
      <c r="CH243" s="132"/>
      <c r="CI243" s="132"/>
    </row>
    <row r="244" spans="1:87" s="24" customFormat="1" ht="12.75" hidden="1" customHeight="1" outlineLevel="1" x14ac:dyDescent="0.2">
      <c r="A244" s="108" t="s">
        <v>140</v>
      </c>
      <c r="B244" s="24" t="s">
        <v>145</v>
      </c>
      <c r="C244" s="24">
        <v>236</v>
      </c>
      <c r="D244" s="137"/>
      <c r="E244" s="138"/>
      <c r="F244" s="56"/>
      <c r="G244" s="135"/>
      <c r="H244" s="136"/>
      <c r="I244" s="139"/>
      <c r="J244" s="57"/>
      <c r="K244" s="134"/>
      <c r="L244" s="134"/>
      <c r="M244" s="134"/>
      <c r="N244" s="134"/>
      <c r="O244" s="114">
        <f t="shared" si="145"/>
        <v>0</v>
      </c>
      <c r="P244" s="113"/>
      <c r="Q244" s="113"/>
      <c r="R244" s="113"/>
      <c r="S244" s="113"/>
      <c r="T244" s="114">
        <f t="shared" si="146"/>
        <v>0</v>
      </c>
      <c r="U244" s="113">
        <f t="shared" si="147"/>
        <v>0</v>
      </c>
      <c r="V244" s="136"/>
      <c r="W244" s="116"/>
      <c r="X244" s="116"/>
      <c r="Y244" s="116"/>
      <c r="Z244" s="117">
        <f t="shared" si="148"/>
        <v>0</v>
      </c>
      <c r="AA244" s="118">
        <f t="shared" si="149"/>
        <v>0</v>
      </c>
      <c r="AB244" s="118"/>
      <c r="AC244" s="118"/>
      <c r="AD244" s="118"/>
      <c r="AE244" s="117">
        <f t="shared" si="150"/>
        <v>0</v>
      </c>
      <c r="AF244" s="118">
        <f t="shared" si="151"/>
        <v>0</v>
      </c>
      <c r="AG244" s="120"/>
      <c r="AH244" s="120"/>
      <c r="AI244" s="121"/>
      <c r="AJ244" s="117">
        <f t="shared" si="152"/>
        <v>0</v>
      </c>
      <c r="AK244" s="119">
        <f t="shared" si="153"/>
        <v>0</v>
      </c>
      <c r="AL244" s="53"/>
      <c r="AM244" s="53"/>
      <c r="AN244" s="53"/>
      <c r="AO244" s="54">
        <f t="shared" si="154"/>
        <v>0</v>
      </c>
      <c r="AP244" s="122">
        <f t="shared" si="155"/>
        <v>0</v>
      </c>
      <c r="AQ244" s="123">
        <f t="shared" si="156"/>
        <v>0</v>
      </c>
      <c r="AR244" s="123">
        <f t="shared" si="157"/>
        <v>0</v>
      </c>
      <c r="AS244" s="119"/>
      <c r="AT244" s="119"/>
      <c r="AU244" s="124"/>
      <c r="AV244" s="125">
        <f t="shared" si="158"/>
        <v>0</v>
      </c>
      <c r="AW244" s="119">
        <f t="shared" si="159"/>
        <v>0</v>
      </c>
      <c r="AX244" s="119"/>
      <c r="AY244" s="119"/>
      <c r="AZ244" s="122"/>
      <c r="BA244" s="126">
        <f t="shared" si="160"/>
        <v>0</v>
      </c>
      <c r="BB244" s="119">
        <f t="shared" si="161"/>
        <v>0</v>
      </c>
      <c r="BC244" s="119"/>
      <c r="BD244" s="120"/>
      <c r="BE244" s="127"/>
      <c r="BF244" s="126">
        <f t="shared" si="162"/>
        <v>0</v>
      </c>
      <c r="BG244" s="119">
        <f t="shared" si="163"/>
        <v>0</v>
      </c>
      <c r="BH244" s="120"/>
      <c r="BI244" s="120"/>
      <c r="BJ244" s="127"/>
      <c r="BK244" s="126">
        <f t="shared" si="164"/>
        <v>0</v>
      </c>
      <c r="BL244" s="119">
        <f t="shared" si="165"/>
        <v>0</v>
      </c>
      <c r="BM244" s="123">
        <f t="shared" si="166"/>
        <v>0</v>
      </c>
      <c r="BN244" s="123">
        <f t="shared" si="167"/>
        <v>0</v>
      </c>
      <c r="BO244" s="126">
        <f t="shared" si="168"/>
        <v>0</v>
      </c>
      <c r="BP244" s="128">
        <f t="shared" si="169"/>
        <v>0</v>
      </c>
      <c r="BQ244" s="22"/>
      <c r="BR244" s="129"/>
      <c r="BS244" s="130"/>
      <c r="BT244" s="257" t="str">
        <f t="shared" si="170"/>
        <v/>
      </c>
      <c r="BU244" s="257" t="str">
        <f t="shared" si="171"/>
        <v/>
      </c>
      <c r="BV244" s="257" t="str">
        <f t="shared" si="172"/>
        <v/>
      </c>
      <c r="BW244" s="257" t="str">
        <f t="shared" si="173"/>
        <v/>
      </c>
      <c r="BX244" s="258">
        <f t="shared" si="175"/>
        <v>0</v>
      </c>
      <c r="BY244" s="129"/>
      <c r="BZ244" s="130"/>
      <c r="CA244" s="329" t="str">
        <f t="shared" si="141"/>
        <v/>
      </c>
      <c r="CB244" s="329" t="str">
        <f t="shared" si="142"/>
        <v/>
      </c>
      <c r="CC244" s="329" t="str">
        <f t="shared" si="143"/>
        <v/>
      </c>
      <c r="CD244" s="329" t="str">
        <f t="shared" si="144"/>
        <v/>
      </c>
      <c r="CE244" s="258">
        <f t="shared" si="176"/>
        <v>0</v>
      </c>
      <c r="CF244" s="259">
        <f t="shared" si="174"/>
        <v>0</v>
      </c>
      <c r="CG244" s="132"/>
      <c r="CH244" s="132"/>
      <c r="CI244" s="132"/>
    </row>
    <row r="245" spans="1:87" s="24" customFormat="1" ht="12.75" hidden="1" customHeight="1" outlineLevel="1" x14ac:dyDescent="0.2">
      <c r="A245" s="108" t="s">
        <v>140</v>
      </c>
      <c r="B245" s="24" t="s">
        <v>145</v>
      </c>
      <c r="C245" s="24">
        <v>237</v>
      </c>
      <c r="D245" s="137"/>
      <c r="E245" s="138"/>
      <c r="F245" s="56"/>
      <c r="G245" s="135"/>
      <c r="H245" s="136"/>
      <c r="I245" s="139"/>
      <c r="J245" s="57"/>
      <c r="K245" s="134"/>
      <c r="L245" s="134"/>
      <c r="M245" s="134"/>
      <c r="N245" s="134"/>
      <c r="O245" s="114">
        <f t="shared" si="145"/>
        <v>0</v>
      </c>
      <c r="P245" s="113"/>
      <c r="Q245" s="113"/>
      <c r="R245" s="113"/>
      <c r="S245" s="113"/>
      <c r="T245" s="114">
        <f t="shared" si="146"/>
        <v>0</v>
      </c>
      <c r="U245" s="113">
        <f t="shared" si="147"/>
        <v>0</v>
      </c>
      <c r="V245" s="136"/>
      <c r="W245" s="116"/>
      <c r="X245" s="116"/>
      <c r="Y245" s="116"/>
      <c r="Z245" s="117">
        <f t="shared" si="148"/>
        <v>0</v>
      </c>
      <c r="AA245" s="118">
        <f t="shared" si="149"/>
        <v>0</v>
      </c>
      <c r="AB245" s="118"/>
      <c r="AC245" s="118"/>
      <c r="AD245" s="118"/>
      <c r="AE245" s="117">
        <f t="shared" si="150"/>
        <v>0</v>
      </c>
      <c r="AF245" s="118">
        <f t="shared" si="151"/>
        <v>0</v>
      </c>
      <c r="AG245" s="120"/>
      <c r="AH245" s="120"/>
      <c r="AI245" s="121"/>
      <c r="AJ245" s="117">
        <f t="shared" si="152"/>
        <v>0</v>
      </c>
      <c r="AK245" s="119">
        <f t="shared" si="153"/>
        <v>0</v>
      </c>
      <c r="AL245" s="53"/>
      <c r="AM245" s="53"/>
      <c r="AN245" s="53"/>
      <c r="AO245" s="54">
        <f t="shared" si="154"/>
        <v>0</v>
      </c>
      <c r="AP245" s="122">
        <f t="shared" si="155"/>
        <v>0</v>
      </c>
      <c r="AQ245" s="123">
        <f t="shared" si="156"/>
        <v>0</v>
      </c>
      <c r="AR245" s="123">
        <f t="shared" si="157"/>
        <v>0</v>
      </c>
      <c r="AS245" s="119"/>
      <c r="AT245" s="119"/>
      <c r="AU245" s="124"/>
      <c r="AV245" s="125">
        <f t="shared" si="158"/>
        <v>0</v>
      </c>
      <c r="AW245" s="119">
        <f t="shared" si="159"/>
        <v>0</v>
      </c>
      <c r="AX245" s="119"/>
      <c r="AY245" s="119"/>
      <c r="AZ245" s="122"/>
      <c r="BA245" s="126">
        <f t="shared" si="160"/>
        <v>0</v>
      </c>
      <c r="BB245" s="119">
        <f t="shared" si="161"/>
        <v>0</v>
      </c>
      <c r="BC245" s="119"/>
      <c r="BD245" s="120"/>
      <c r="BE245" s="127"/>
      <c r="BF245" s="126">
        <f t="shared" si="162"/>
        <v>0</v>
      </c>
      <c r="BG245" s="119">
        <f t="shared" si="163"/>
        <v>0</v>
      </c>
      <c r="BH245" s="120"/>
      <c r="BI245" s="120"/>
      <c r="BJ245" s="127"/>
      <c r="BK245" s="126">
        <f t="shared" si="164"/>
        <v>0</v>
      </c>
      <c r="BL245" s="119">
        <f t="shared" si="165"/>
        <v>0</v>
      </c>
      <c r="BM245" s="123">
        <f t="shared" si="166"/>
        <v>0</v>
      </c>
      <c r="BN245" s="123">
        <f t="shared" si="167"/>
        <v>0</v>
      </c>
      <c r="BO245" s="126">
        <f t="shared" si="168"/>
        <v>0</v>
      </c>
      <c r="BP245" s="128">
        <f t="shared" si="169"/>
        <v>0</v>
      </c>
      <c r="BQ245" s="22"/>
      <c r="BR245" s="129"/>
      <c r="BS245" s="130"/>
      <c r="BT245" s="257" t="str">
        <f t="shared" si="170"/>
        <v/>
      </c>
      <c r="BU245" s="257" t="str">
        <f t="shared" si="171"/>
        <v/>
      </c>
      <c r="BV245" s="257" t="str">
        <f t="shared" si="172"/>
        <v/>
      </c>
      <c r="BW245" s="257" t="str">
        <f t="shared" si="173"/>
        <v/>
      </c>
      <c r="BX245" s="258">
        <f t="shared" si="175"/>
        <v>0</v>
      </c>
      <c r="BY245" s="129"/>
      <c r="BZ245" s="130"/>
      <c r="CA245" s="329" t="str">
        <f t="shared" si="141"/>
        <v/>
      </c>
      <c r="CB245" s="329" t="str">
        <f t="shared" si="142"/>
        <v/>
      </c>
      <c r="CC245" s="329" t="str">
        <f t="shared" si="143"/>
        <v/>
      </c>
      <c r="CD245" s="329" t="str">
        <f t="shared" si="144"/>
        <v/>
      </c>
      <c r="CE245" s="258">
        <f t="shared" si="176"/>
        <v>0</v>
      </c>
      <c r="CF245" s="259">
        <f t="shared" si="174"/>
        <v>0</v>
      </c>
      <c r="CG245" s="132"/>
      <c r="CH245" s="132"/>
      <c r="CI245" s="132"/>
    </row>
    <row r="246" spans="1:87" s="24" customFormat="1" ht="12.75" hidden="1" customHeight="1" outlineLevel="1" x14ac:dyDescent="0.2">
      <c r="A246" s="108" t="s">
        <v>140</v>
      </c>
      <c r="B246" s="24" t="s">
        <v>145</v>
      </c>
      <c r="C246" s="24">
        <v>238</v>
      </c>
      <c r="D246" s="137"/>
      <c r="E246" s="138"/>
      <c r="F246" s="56"/>
      <c r="G246" s="135"/>
      <c r="H246" s="136"/>
      <c r="I246" s="139"/>
      <c r="J246" s="57"/>
      <c r="K246" s="134"/>
      <c r="L246" s="134"/>
      <c r="M246" s="134"/>
      <c r="N246" s="134"/>
      <c r="O246" s="114">
        <f t="shared" si="145"/>
        <v>0</v>
      </c>
      <c r="P246" s="113"/>
      <c r="Q246" s="113"/>
      <c r="R246" s="113"/>
      <c r="S246" s="113"/>
      <c r="T246" s="114">
        <f t="shared" si="146"/>
        <v>0</v>
      </c>
      <c r="U246" s="113">
        <f t="shared" si="147"/>
        <v>0</v>
      </c>
      <c r="V246" s="136"/>
      <c r="W246" s="116"/>
      <c r="X246" s="116"/>
      <c r="Y246" s="116"/>
      <c r="Z246" s="117">
        <f t="shared" si="148"/>
        <v>0</v>
      </c>
      <c r="AA246" s="118">
        <f t="shared" si="149"/>
        <v>0</v>
      </c>
      <c r="AB246" s="118"/>
      <c r="AC246" s="118"/>
      <c r="AD246" s="118"/>
      <c r="AE246" s="117">
        <f t="shared" si="150"/>
        <v>0</v>
      </c>
      <c r="AF246" s="118">
        <f t="shared" si="151"/>
        <v>0</v>
      </c>
      <c r="AG246" s="120"/>
      <c r="AH246" s="120"/>
      <c r="AI246" s="121"/>
      <c r="AJ246" s="117">
        <f t="shared" si="152"/>
        <v>0</v>
      </c>
      <c r="AK246" s="119">
        <f t="shared" si="153"/>
        <v>0</v>
      </c>
      <c r="AL246" s="53"/>
      <c r="AM246" s="53"/>
      <c r="AN246" s="53"/>
      <c r="AO246" s="54">
        <f t="shared" si="154"/>
        <v>0</v>
      </c>
      <c r="AP246" s="122">
        <f t="shared" si="155"/>
        <v>0</v>
      </c>
      <c r="AQ246" s="123">
        <f t="shared" si="156"/>
        <v>0</v>
      </c>
      <c r="AR246" s="123">
        <f t="shared" si="157"/>
        <v>0</v>
      </c>
      <c r="AS246" s="119"/>
      <c r="AT246" s="119"/>
      <c r="AU246" s="124"/>
      <c r="AV246" s="125">
        <f t="shared" si="158"/>
        <v>0</v>
      </c>
      <c r="AW246" s="119">
        <f t="shared" si="159"/>
        <v>0</v>
      </c>
      <c r="AX246" s="119"/>
      <c r="AY246" s="119"/>
      <c r="AZ246" s="122"/>
      <c r="BA246" s="126">
        <f t="shared" si="160"/>
        <v>0</v>
      </c>
      <c r="BB246" s="119">
        <f t="shared" si="161"/>
        <v>0</v>
      </c>
      <c r="BC246" s="119"/>
      <c r="BD246" s="120"/>
      <c r="BE246" s="127"/>
      <c r="BF246" s="126">
        <f t="shared" si="162"/>
        <v>0</v>
      </c>
      <c r="BG246" s="119">
        <f t="shared" si="163"/>
        <v>0</v>
      </c>
      <c r="BH246" s="120"/>
      <c r="BI246" s="120"/>
      <c r="BJ246" s="127"/>
      <c r="BK246" s="126">
        <f t="shared" si="164"/>
        <v>0</v>
      </c>
      <c r="BL246" s="119">
        <f t="shared" si="165"/>
        <v>0</v>
      </c>
      <c r="BM246" s="123">
        <f t="shared" si="166"/>
        <v>0</v>
      </c>
      <c r="BN246" s="123">
        <f t="shared" si="167"/>
        <v>0</v>
      </c>
      <c r="BO246" s="126">
        <f t="shared" si="168"/>
        <v>0</v>
      </c>
      <c r="BP246" s="128">
        <f t="shared" si="169"/>
        <v>0</v>
      </c>
      <c r="BQ246" s="22"/>
      <c r="BR246" s="129"/>
      <c r="BS246" s="130"/>
      <c r="BT246" s="257" t="str">
        <f t="shared" si="170"/>
        <v/>
      </c>
      <c r="BU246" s="257" t="str">
        <f t="shared" si="171"/>
        <v/>
      </c>
      <c r="BV246" s="257" t="str">
        <f t="shared" si="172"/>
        <v/>
      </c>
      <c r="BW246" s="257" t="str">
        <f t="shared" si="173"/>
        <v/>
      </c>
      <c r="BX246" s="258">
        <f t="shared" si="175"/>
        <v>0</v>
      </c>
      <c r="BY246" s="129"/>
      <c r="BZ246" s="130"/>
      <c r="CA246" s="329" t="str">
        <f t="shared" si="141"/>
        <v/>
      </c>
      <c r="CB246" s="329" t="str">
        <f t="shared" si="142"/>
        <v/>
      </c>
      <c r="CC246" s="329" t="str">
        <f t="shared" si="143"/>
        <v/>
      </c>
      <c r="CD246" s="329" t="str">
        <f t="shared" si="144"/>
        <v/>
      </c>
      <c r="CE246" s="258">
        <f t="shared" si="176"/>
        <v>0</v>
      </c>
      <c r="CF246" s="259">
        <f t="shared" si="174"/>
        <v>0</v>
      </c>
      <c r="CG246" s="132"/>
      <c r="CH246" s="132"/>
      <c r="CI246" s="132"/>
    </row>
    <row r="247" spans="1:87" s="24" customFormat="1" ht="12.75" hidden="1" customHeight="1" outlineLevel="1" x14ac:dyDescent="0.2">
      <c r="A247" s="108" t="s">
        <v>140</v>
      </c>
      <c r="B247" s="24" t="s">
        <v>145</v>
      </c>
      <c r="C247" s="24">
        <v>239</v>
      </c>
      <c r="D247" s="137"/>
      <c r="E247" s="138"/>
      <c r="F247" s="56"/>
      <c r="G247" s="135"/>
      <c r="H247" s="136"/>
      <c r="I247" s="139"/>
      <c r="J247" s="57"/>
      <c r="K247" s="134"/>
      <c r="L247" s="134"/>
      <c r="M247" s="134"/>
      <c r="N247" s="134"/>
      <c r="O247" s="114">
        <f t="shared" si="145"/>
        <v>0</v>
      </c>
      <c r="P247" s="113"/>
      <c r="Q247" s="113"/>
      <c r="R247" s="113"/>
      <c r="S247" s="113"/>
      <c r="T247" s="114">
        <f t="shared" si="146"/>
        <v>0</v>
      </c>
      <c r="U247" s="113">
        <f t="shared" si="147"/>
        <v>0</v>
      </c>
      <c r="V247" s="136"/>
      <c r="W247" s="116"/>
      <c r="X247" s="116"/>
      <c r="Y247" s="116"/>
      <c r="Z247" s="117">
        <f t="shared" si="148"/>
        <v>0</v>
      </c>
      <c r="AA247" s="118">
        <f t="shared" si="149"/>
        <v>0</v>
      </c>
      <c r="AB247" s="118"/>
      <c r="AC247" s="118"/>
      <c r="AD247" s="118"/>
      <c r="AE247" s="117">
        <f t="shared" si="150"/>
        <v>0</v>
      </c>
      <c r="AF247" s="118">
        <f t="shared" si="151"/>
        <v>0</v>
      </c>
      <c r="AG247" s="120"/>
      <c r="AH247" s="120"/>
      <c r="AI247" s="121"/>
      <c r="AJ247" s="117">
        <f t="shared" si="152"/>
        <v>0</v>
      </c>
      <c r="AK247" s="119">
        <f t="shared" si="153"/>
        <v>0</v>
      </c>
      <c r="AL247" s="53"/>
      <c r="AM247" s="53"/>
      <c r="AN247" s="53"/>
      <c r="AO247" s="54">
        <f t="shared" si="154"/>
        <v>0</v>
      </c>
      <c r="AP247" s="122">
        <f t="shared" si="155"/>
        <v>0</v>
      </c>
      <c r="AQ247" s="123">
        <f t="shared" si="156"/>
        <v>0</v>
      </c>
      <c r="AR247" s="123">
        <f t="shared" si="157"/>
        <v>0</v>
      </c>
      <c r="AS247" s="119"/>
      <c r="AT247" s="119"/>
      <c r="AU247" s="124"/>
      <c r="AV247" s="125">
        <f t="shared" si="158"/>
        <v>0</v>
      </c>
      <c r="AW247" s="119">
        <f t="shared" si="159"/>
        <v>0</v>
      </c>
      <c r="AX247" s="119"/>
      <c r="AY247" s="119"/>
      <c r="AZ247" s="122"/>
      <c r="BA247" s="126">
        <f t="shared" si="160"/>
        <v>0</v>
      </c>
      <c r="BB247" s="119">
        <f t="shared" si="161"/>
        <v>0</v>
      </c>
      <c r="BC247" s="119"/>
      <c r="BD247" s="120"/>
      <c r="BE247" s="127"/>
      <c r="BF247" s="126">
        <f t="shared" si="162"/>
        <v>0</v>
      </c>
      <c r="BG247" s="119">
        <f t="shared" si="163"/>
        <v>0</v>
      </c>
      <c r="BH247" s="120"/>
      <c r="BI247" s="120"/>
      <c r="BJ247" s="127"/>
      <c r="BK247" s="126">
        <f t="shared" si="164"/>
        <v>0</v>
      </c>
      <c r="BL247" s="119">
        <f t="shared" si="165"/>
        <v>0</v>
      </c>
      <c r="BM247" s="123">
        <f t="shared" si="166"/>
        <v>0</v>
      </c>
      <c r="BN247" s="123">
        <f t="shared" si="167"/>
        <v>0</v>
      </c>
      <c r="BO247" s="126">
        <f t="shared" si="168"/>
        <v>0</v>
      </c>
      <c r="BP247" s="128">
        <f t="shared" si="169"/>
        <v>0</v>
      </c>
      <c r="BQ247" s="22"/>
      <c r="BR247" s="129"/>
      <c r="BS247" s="130"/>
      <c r="BT247" s="257" t="str">
        <f t="shared" si="170"/>
        <v/>
      </c>
      <c r="BU247" s="257" t="str">
        <f t="shared" si="171"/>
        <v/>
      </c>
      <c r="BV247" s="257" t="str">
        <f t="shared" si="172"/>
        <v/>
      </c>
      <c r="BW247" s="257" t="str">
        <f t="shared" si="173"/>
        <v/>
      </c>
      <c r="BX247" s="258">
        <f t="shared" si="175"/>
        <v>0</v>
      </c>
      <c r="BY247" s="129"/>
      <c r="BZ247" s="130"/>
      <c r="CA247" s="329" t="str">
        <f t="shared" si="141"/>
        <v/>
      </c>
      <c r="CB247" s="329" t="str">
        <f t="shared" si="142"/>
        <v/>
      </c>
      <c r="CC247" s="329" t="str">
        <f t="shared" si="143"/>
        <v/>
      </c>
      <c r="CD247" s="329" t="str">
        <f t="shared" si="144"/>
        <v/>
      </c>
      <c r="CE247" s="258">
        <f t="shared" si="176"/>
        <v>0</v>
      </c>
      <c r="CF247" s="259">
        <f t="shared" si="174"/>
        <v>0</v>
      </c>
      <c r="CG247" s="132"/>
      <c r="CH247" s="132"/>
      <c r="CI247" s="132"/>
    </row>
    <row r="248" spans="1:87" s="24" customFormat="1" ht="12.75" hidden="1" customHeight="1" outlineLevel="1" x14ac:dyDescent="0.2">
      <c r="A248" s="108" t="s">
        <v>140</v>
      </c>
      <c r="B248" s="24" t="s">
        <v>145</v>
      </c>
      <c r="C248" s="24">
        <v>240</v>
      </c>
      <c r="D248" s="137"/>
      <c r="E248" s="138"/>
      <c r="F248" s="56"/>
      <c r="G248" s="135"/>
      <c r="H248" s="136"/>
      <c r="I248" s="139"/>
      <c r="J248" s="57"/>
      <c r="K248" s="134"/>
      <c r="L248" s="134"/>
      <c r="M248" s="134"/>
      <c r="N248" s="134"/>
      <c r="O248" s="114">
        <f t="shared" si="145"/>
        <v>0</v>
      </c>
      <c r="P248" s="113"/>
      <c r="Q248" s="113"/>
      <c r="R248" s="113"/>
      <c r="S248" s="113"/>
      <c r="T248" s="114">
        <f t="shared" si="146"/>
        <v>0</v>
      </c>
      <c r="U248" s="113">
        <f t="shared" si="147"/>
        <v>0</v>
      </c>
      <c r="V248" s="136"/>
      <c r="W248" s="116"/>
      <c r="X248" s="116"/>
      <c r="Y248" s="116"/>
      <c r="Z248" s="117">
        <f t="shared" si="148"/>
        <v>0</v>
      </c>
      <c r="AA248" s="118">
        <f t="shared" si="149"/>
        <v>0</v>
      </c>
      <c r="AB248" s="118"/>
      <c r="AC248" s="118"/>
      <c r="AD248" s="118"/>
      <c r="AE248" s="117">
        <f t="shared" si="150"/>
        <v>0</v>
      </c>
      <c r="AF248" s="118">
        <f t="shared" si="151"/>
        <v>0</v>
      </c>
      <c r="AG248" s="120"/>
      <c r="AH248" s="120"/>
      <c r="AI248" s="121"/>
      <c r="AJ248" s="117">
        <f t="shared" si="152"/>
        <v>0</v>
      </c>
      <c r="AK248" s="119">
        <f t="shared" si="153"/>
        <v>0</v>
      </c>
      <c r="AL248" s="53"/>
      <c r="AM248" s="53"/>
      <c r="AN248" s="53"/>
      <c r="AO248" s="54">
        <f t="shared" si="154"/>
        <v>0</v>
      </c>
      <c r="AP248" s="122">
        <f t="shared" si="155"/>
        <v>0</v>
      </c>
      <c r="AQ248" s="123">
        <f t="shared" si="156"/>
        <v>0</v>
      </c>
      <c r="AR248" s="123">
        <f t="shared" si="157"/>
        <v>0</v>
      </c>
      <c r="AS248" s="119"/>
      <c r="AT248" s="119"/>
      <c r="AU248" s="124"/>
      <c r="AV248" s="125">
        <f t="shared" si="158"/>
        <v>0</v>
      </c>
      <c r="AW248" s="119">
        <f t="shared" si="159"/>
        <v>0</v>
      </c>
      <c r="AX248" s="119"/>
      <c r="AY248" s="119"/>
      <c r="AZ248" s="122"/>
      <c r="BA248" s="126">
        <f t="shared" si="160"/>
        <v>0</v>
      </c>
      <c r="BB248" s="119">
        <f t="shared" si="161"/>
        <v>0</v>
      </c>
      <c r="BC248" s="119"/>
      <c r="BD248" s="120"/>
      <c r="BE248" s="127"/>
      <c r="BF248" s="126">
        <f t="shared" si="162"/>
        <v>0</v>
      </c>
      <c r="BG248" s="119">
        <f t="shared" si="163"/>
        <v>0</v>
      </c>
      <c r="BH248" s="120"/>
      <c r="BI248" s="120"/>
      <c r="BJ248" s="127"/>
      <c r="BK248" s="126">
        <f t="shared" si="164"/>
        <v>0</v>
      </c>
      <c r="BL248" s="119">
        <f t="shared" si="165"/>
        <v>0</v>
      </c>
      <c r="BM248" s="123">
        <f t="shared" si="166"/>
        <v>0</v>
      </c>
      <c r="BN248" s="123">
        <f t="shared" si="167"/>
        <v>0</v>
      </c>
      <c r="BO248" s="126">
        <f t="shared" si="168"/>
        <v>0</v>
      </c>
      <c r="BP248" s="128">
        <f t="shared" si="169"/>
        <v>0</v>
      </c>
      <c r="BQ248" s="22"/>
      <c r="BR248" s="129"/>
      <c r="BS248" s="130"/>
      <c r="BT248" s="257" t="str">
        <f t="shared" si="170"/>
        <v/>
      </c>
      <c r="BU248" s="257" t="str">
        <f t="shared" si="171"/>
        <v/>
      </c>
      <c r="BV248" s="257" t="str">
        <f t="shared" si="172"/>
        <v/>
      </c>
      <c r="BW248" s="257" t="str">
        <f t="shared" si="173"/>
        <v/>
      </c>
      <c r="BX248" s="258">
        <f t="shared" si="175"/>
        <v>0</v>
      </c>
      <c r="BY248" s="129"/>
      <c r="BZ248" s="130"/>
      <c r="CA248" s="329" t="str">
        <f t="shared" si="141"/>
        <v/>
      </c>
      <c r="CB248" s="329" t="str">
        <f t="shared" si="142"/>
        <v/>
      </c>
      <c r="CC248" s="329" t="str">
        <f t="shared" si="143"/>
        <v/>
      </c>
      <c r="CD248" s="329" t="str">
        <f t="shared" si="144"/>
        <v/>
      </c>
      <c r="CE248" s="258">
        <f t="shared" si="176"/>
        <v>0</v>
      </c>
      <c r="CF248" s="259">
        <f t="shared" si="174"/>
        <v>0</v>
      </c>
      <c r="CG248" s="132"/>
      <c r="CH248" s="132"/>
      <c r="CI248" s="132"/>
    </row>
    <row r="249" spans="1:87" s="24" customFormat="1" ht="12.75" hidden="1" customHeight="1" outlineLevel="1" x14ac:dyDescent="0.2">
      <c r="A249" s="108" t="s">
        <v>140</v>
      </c>
      <c r="B249" s="24" t="s">
        <v>145</v>
      </c>
      <c r="C249" s="24">
        <v>241</v>
      </c>
      <c r="D249" s="137"/>
      <c r="E249" s="138"/>
      <c r="F249" s="56"/>
      <c r="G249" s="135"/>
      <c r="H249" s="136"/>
      <c r="I249" s="139"/>
      <c r="J249" s="57"/>
      <c r="K249" s="134"/>
      <c r="L249" s="134"/>
      <c r="M249" s="134"/>
      <c r="N249" s="134"/>
      <c r="O249" s="114">
        <f t="shared" si="145"/>
        <v>0</v>
      </c>
      <c r="P249" s="113"/>
      <c r="Q249" s="113"/>
      <c r="R249" s="113"/>
      <c r="S249" s="113"/>
      <c r="T249" s="114">
        <f t="shared" si="146"/>
        <v>0</v>
      </c>
      <c r="U249" s="113">
        <f t="shared" si="147"/>
        <v>0</v>
      </c>
      <c r="V249" s="136"/>
      <c r="W249" s="116"/>
      <c r="X249" s="116"/>
      <c r="Y249" s="116"/>
      <c r="Z249" s="117">
        <f t="shared" si="148"/>
        <v>0</v>
      </c>
      <c r="AA249" s="118">
        <f t="shared" si="149"/>
        <v>0</v>
      </c>
      <c r="AB249" s="118"/>
      <c r="AC249" s="118"/>
      <c r="AD249" s="118"/>
      <c r="AE249" s="117">
        <f t="shared" si="150"/>
        <v>0</v>
      </c>
      <c r="AF249" s="118">
        <f t="shared" si="151"/>
        <v>0</v>
      </c>
      <c r="AG249" s="120"/>
      <c r="AH249" s="120"/>
      <c r="AI249" s="121"/>
      <c r="AJ249" s="117">
        <f t="shared" si="152"/>
        <v>0</v>
      </c>
      <c r="AK249" s="119">
        <f t="shared" si="153"/>
        <v>0</v>
      </c>
      <c r="AL249" s="53"/>
      <c r="AM249" s="53"/>
      <c r="AN249" s="53"/>
      <c r="AO249" s="54">
        <f t="shared" si="154"/>
        <v>0</v>
      </c>
      <c r="AP249" s="122">
        <f t="shared" si="155"/>
        <v>0</v>
      </c>
      <c r="AQ249" s="123">
        <f t="shared" si="156"/>
        <v>0</v>
      </c>
      <c r="AR249" s="123">
        <f t="shared" si="157"/>
        <v>0</v>
      </c>
      <c r="AS249" s="119"/>
      <c r="AT249" s="119"/>
      <c r="AU249" s="124"/>
      <c r="AV249" s="125">
        <f t="shared" si="158"/>
        <v>0</v>
      </c>
      <c r="AW249" s="119">
        <f t="shared" si="159"/>
        <v>0</v>
      </c>
      <c r="AX249" s="119"/>
      <c r="AY249" s="119"/>
      <c r="AZ249" s="122"/>
      <c r="BA249" s="126">
        <f t="shared" si="160"/>
        <v>0</v>
      </c>
      <c r="BB249" s="119">
        <f t="shared" si="161"/>
        <v>0</v>
      </c>
      <c r="BC249" s="119"/>
      <c r="BD249" s="120"/>
      <c r="BE249" s="127"/>
      <c r="BF249" s="126">
        <f t="shared" si="162"/>
        <v>0</v>
      </c>
      <c r="BG249" s="119">
        <f t="shared" si="163"/>
        <v>0</v>
      </c>
      <c r="BH249" s="120"/>
      <c r="BI249" s="120"/>
      <c r="BJ249" s="127"/>
      <c r="BK249" s="126">
        <f t="shared" si="164"/>
        <v>0</v>
      </c>
      <c r="BL249" s="119">
        <f t="shared" si="165"/>
        <v>0</v>
      </c>
      <c r="BM249" s="123">
        <f t="shared" si="166"/>
        <v>0</v>
      </c>
      <c r="BN249" s="123">
        <f t="shared" si="167"/>
        <v>0</v>
      </c>
      <c r="BO249" s="126">
        <f t="shared" si="168"/>
        <v>0</v>
      </c>
      <c r="BP249" s="128">
        <f t="shared" si="169"/>
        <v>0</v>
      </c>
      <c r="BQ249" s="22"/>
      <c r="BR249" s="129"/>
      <c r="BS249" s="130"/>
      <c r="BT249" s="257" t="str">
        <f t="shared" si="170"/>
        <v/>
      </c>
      <c r="BU249" s="257" t="str">
        <f t="shared" si="171"/>
        <v/>
      </c>
      <c r="BV249" s="257" t="str">
        <f t="shared" si="172"/>
        <v/>
      </c>
      <c r="BW249" s="257" t="str">
        <f t="shared" si="173"/>
        <v/>
      </c>
      <c r="BX249" s="258">
        <f t="shared" si="175"/>
        <v>0</v>
      </c>
      <c r="BY249" s="129"/>
      <c r="BZ249" s="130"/>
      <c r="CA249" s="329" t="str">
        <f t="shared" si="141"/>
        <v/>
      </c>
      <c r="CB249" s="329" t="str">
        <f t="shared" si="142"/>
        <v/>
      </c>
      <c r="CC249" s="329" t="str">
        <f t="shared" si="143"/>
        <v/>
      </c>
      <c r="CD249" s="329" t="str">
        <f t="shared" si="144"/>
        <v/>
      </c>
      <c r="CE249" s="258">
        <f t="shared" si="176"/>
        <v>0</v>
      </c>
      <c r="CF249" s="259">
        <f t="shared" si="174"/>
        <v>0</v>
      </c>
      <c r="CG249" s="132"/>
      <c r="CH249" s="132"/>
      <c r="CI249" s="132"/>
    </row>
    <row r="250" spans="1:87" s="24" customFormat="1" ht="12.75" hidden="1" customHeight="1" outlineLevel="1" x14ac:dyDescent="0.2">
      <c r="A250" s="108" t="s">
        <v>140</v>
      </c>
      <c r="B250" s="24" t="s">
        <v>145</v>
      </c>
      <c r="C250" s="24">
        <v>242</v>
      </c>
      <c r="D250" s="137"/>
      <c r="E250" s="138"/>
      <c r="F250" s="56"/>
      <c r="G250" s="135"/>
      <c r="H250" s="136"/>
      <c r="I250" s="139"/>
      <c r="J250" s="57"/>
      <c r="K250" s="134"/>
      <c r="L250" s="134"/>
      <c r="M250" s="134"/>
      <c r="N250" s="134"/>
      <c r="O250" s="114">
        <f t="shared" si="145"/>
        <v>0</v>
      </c>
      <c r="P250" s="113"/>
      <c r="Q250" s="113"/>
      <c r="R250" s="113"/>
      <c r="S250" s="113"/>
      <c r="T250" s="114">
        <f t="shared" si="146"/>
        <v>0</v>
      </c>
      <c r="U250" s="113">
        <f t="shared" si="147"/>
        <v>0</v>
      </c>
      <c r="V250" s="136"/>
      <c r="W250" s="116"/>
      <c r="X250" s="116"/>
      <c r="Y250" s="116"/>
      <c r="Z250" s="117">
        <f t="shared" si="148"/>
        <v>0</v>
      </c>
      <c r="AA250" s="118">
        <f t="shared" si="149"/>
        <v>0</v>
      </c>
      <c r="AB250" s="118"/>
      <c r="AC250" s="118"/>
      <c r="AD250" s="118"/>
      <c r="AE250" s="117">
        <f t="shared" si="150"/>
        <v>0</v>
      </c>
      <c r="AF250" s="118">
        <f t="shared" si="151"/>
        <v>0</v>
      </c>
      <c r="AG250" s="120"/>
      <c r="AH250" s="120"/>
      <c r="AI250" s="121"/>
      <c r="AJ250" s="117">
        <f t="shared" si="152"/>
        <v>0</v>
      </c>
      <c r="AK250" s="119">
        <f t="shared" si="153"/>
        <v>0</v>
      </c>
      <c r="AL250" s="53"/>
      <c r="AM250" s="53"/>
      <c r="AN250" s="53"/>
      <c r="AO250" s="54">
        <f t="shared" si="154"/>
        <v>0</v>
      </c>
      <c r="AP250" s="122">
        <f t="shared" si="155"/>
        <v>0</v>
      </c>
      <c r="AQ250" s="123">
        <f t="shared" si="156"/>
        <v>0</v>
      </c>
      <c r="AR250" s="123">
        <f t="shared" si="157"/>
        <v>0</v>
      </c>
      <c r="AS250" s="119"/>
      <c r="AT250" s="119"/>
      <c r="AU250" s="124"/>
      <c r="AV250" s="125">
        <f t="shared" si="158"/>
        <v>0</v>
      </c>
      <c r="AW250" s="119">
        <f t="shared" si="159"/>
        <v>0</v>
      </c>
      <c r="AX250" s="119"/>
      <c r="AY250" s="119"/>
      <c r="AZ250" s="122"/>
      <c r="BA250" s="126">
        <f t="shared" si="160"/>
        <v>0</v>
      </c>
      <c r="BB250" s="119">
        <f t="shared" si="161"/>
        <v>0</v>
      </c>
      <c r="BC250" s="119"/>
      <c r="BD250" s="120"/>
      <c r="BE250" s="127"/>
      <c r="BF250" s="126">
        <f t="shared" si="162"/>
        <v>0</v>
      </c>
      <c r="BG250" s="119">
        <f t="shared" si="163"/>
        <v>0</v>
      </c>
      <c r="BH250" s="120"/>
      <c r="BI250" s="120"/>
      <c r="BJ250" s="127"/>
      <c r="BK250" s="126">
        <f t="shared" si="164"/>
        <v>0</v>
      </c>
      <c r="BL250" s="119">
        <f t="shared" si="165"/>
        <v>0</v>
      </c>
      <c r="BM250" s="123">
        <f t="shared" si="166"/>
        <v>0</v>
      </c>
      <c r="BN250" s="123">
        <f t="shared" si="167"/>
        <v>0</v>
      </c>
      <c r="BO250" s="126">
        <f t="shared" si="168"/>
        <v>0</v>
      </c>
      <c r="BP250" s="128">
        <f t="shared" si="169"/>
        <v>0</v>
      </c>
      <c r="BQ250" s="22"/>
      <c r="BR250" s="129"/>
      <c r="BS250" s="130"/>
      <c r="BT250" s="257" t="str">
        <f t="shared" si="170"/>
        <v/>
      </c>
      <c r="BU250" s="257" t="str">
        <f t="shared" si="171"/>
        <v/>
      </c>
      <c r="BV250" s="257" t="str">
        <f t="shared" si="172"/>
        <v/>
      </c>
      <c r="BW250" s="257" t="str">
        <f t="shared" si="173"/>
        <v/>
      </c>
      <c r="BX250" s="258">
        <f t="shared" si="175"/>
        <v>0</v>
      </c>
      <c r="BY250" s="129"/>
      <c r="BZ250" s="130"/>
      <c r="CA250" s="329" t="str">
        <f t="shared" si="141"/>
        <v/>
      </c>
      <c r="CB250" s="329" t="str">
        <f t="shared" si="142"/>
        <v/>
      </c>
      <c r="CC250" s="329" t="str">
        <f t="shared" si="143"/>
        <v/>
      </c>
      <c r="CD250" s="329" t="str">
        <f t="shared" si="144"/>
        <v/>
      </c>
      <c r="CE250" s="258">
        <f t="shared" si="176"/>
        <v>0</v>
      </c>
      <c r="CF250" s="259">
        <f t="shared" si="174"/>
        <v>0</v>
      </c>
      <c r="CG250" s="132"/>
      <c r="CH250" s="132"/>
      <c r="CI250" s="132"/>
    </row>
    <row r="251" spans="1:87" s="24" customFormat="1" ht="12.75" hidden="1" customHeight="1" outlineLevel="1" x14ac:dyDescent="0.2">
      <c r="A251" s="108" t="s">
        <v>140</v>
      </c>
      <c r="B251" s="24" t="s">
        <v>145</v>
      </c>
      <c r="C251" s="24">
        <v>243</v>
      </c>
      <c r="D251" s="137"/>
      <c r="E251" s="138"/>
      <c r="F251" s="56"/>
      <c r="G251" s="135"/>
      <c r="H251" s="136"/>
      <c r="I251" s="139"/>
      <c r="J251" s="57"/>
      <c r="K251" s="134"/>
      <c r="L251" s="134"/>
      <c r="M251" s="134"/>
      <c r="N251" s="134"/>
      <c r="O251" s="114">
        <f t="shared" si="145"/>
        <v>0</v>
      </c>
      <c r="P251" s="113"/>
      <c r="Q251" s="113"/>
      <c r="R251" s="113"/>
      <c r="S251" s="113"/>
      <c r="T251" s="114">
        <f t="shared" si="146"/>
        <v>0</v>
      </c>
      <c r="U251" s="113">
        <f t="shared" si="147"/>
        <v>0</v>
      </c>
      <c r="V251" s="136"/>
      <c r="W251" s="116"/>
      <c r="X251" s="116"/>
      <c r="Y251" s="116"/>
      <c r="Z251" s="117">
        <f t="shared" si="148"/>
        <v>0</v>
      </c>
      <c r="AA251" s="118">
        <f t="shared" si="149"/>
        <v>0</v>
      </c>
      <c r="AB251" s="118"/>
      <c r="AC251" s="118"/>
      <c r="AD251" s="118"/>
      <c r="AE251" s="117">
        <f t="shared" si="150"/>
        <v>0</v>
      </c>
      <c r="AF251" s="118">
        <f t="shared" si="151"/>
        <v>0</v>
      </c>
      <c r="AG251" s="120"/>
      <c r="AH251" s="120"/>
      <c r="AI251" s="121"/>
      <c r="AJ251" s="117">
        <f t="shared" si="152"/>
        <v>0</v>
      </c>
      <c r="AK251" s="119">
        <f t="shared" si="153"/>
        <v>0</v>
      </c>
      <c r="AL251" s="53"/>
      <c r="AM251" s="53"/>
      <c r="AN251" s="53"/>
      <c r="AO251" s="54">
        <f t="shared" si="154"/>
        <v>0</v>
      </c>
      <c r="AP251" s="122">
        <f t="shared" si="155"/>
        <v>0</v>
      </c>
      <c r="AQ251" s="123">
        <f t="shared" si="156"/>
        <v>0</v>
      </c>
      <c r="AR251" s="123">
        <f t="shared" si="157"/>
        <v>0</v>
      </c>
      <c r="AS251" s="119"/>
      <c r="AT251" s="119"/>
      <c r="AU251" s="124"/>
      <c r="AV251" s="125">
        <f t="shared" si="158"/>
        <v>0</v>
      </c>
      <c r="AW251" s="119">
        <f t="shared" si="159"/>
        <v>0</v>
      </c>
      <c r="AX251" s="119"/>
      <c r="AY251" s="119"/>
      <c r="AZ251" s="122"/>
      <c r="BA251" s="126">
        <f t="shared" si="160"/>
        <v>0</v>
      </c>
      <c r="BB251" s="119">
        <f t="shared" si="161"/>
        <v>0</v>
      </c>
      <c r="BC251" s="119"/>
      <c r="BD251" s="120"/>
      <c r="BE251" s="127"/>
      <c r="BF251" s="126">
        <f t="shared" si="162"/>
        <v>0</v>
      </c>
      <c r="BG251" s="119">
        <f t="shared" si="163"/>
        <v>0</v>
      </c>
      <c r="BH251" s="120"/>
      <c r="BI251" s="120"/>
      <c r="BJ251" s="127"/>
      <c r="BK251" s="126">
        <f t="shared" si="164"/>
        <v>0</v>
      </c>
      <c r="BL251" s="119">
        <f t="shared" si="165"/>
        <v>0</v>
      </c>
      <c r="BM251" s="123">
        <f t="shared" si="166"/>
        <v>0</v>
      </c>
      <c r="BN251" s="123">
        <f t="shared" si="167"/>
        <v>0</v>
      </c>
      <c r="BO251" s="126">
        <f t="shared" si="168"/>
        <v>0</v>
      </c>
      <c r="BP251" s="128">
        <f t="shared" si="169"/>
        <v>0</v>
      </c>
      <c r="BQ251" s="22"/>
      <c r="BR251" s="129"/>
      <c r="BS251" s="130"/>
      <c r="BT251" s="257" t="str">
        <f t="shared" si="170"/>
        <v/>
      </c>
      <c r="BU251" s="257" t="str">
        <f t="shared" si="171"/>
        <v/>
      </c>
      <c r="BV251" s="257" t="str">
        <f t="shared" si="172"/>
        <v/>
      </c>
      <c r="BW251" s="257" t="str">
        <f t="shared" si="173"/>
        <v/>
      </c>
      <c r="BX251" s="258">
        <f t="shared" si="175"/>
        <v>0</v>
      </c>
      <c r="BY251" s="129"/>
      <c r="BZ251" s="130"/>
      <c r="CA251" s="329" t="str">
        <f t="shared" si="141"/>
        <v/>
      </c>
      <c r="CB251" s="329" t="str">
        <f t="shared" si="142"/>
        <v/>
      </c>
      <c r="CC251" s="329" t="str">
        <f t="shared" si="143"/>
        <v/>
      </c>
      <c r="CD251" s="329" t="str">
        <f t="shared" si="144"/>
        <v/>
      </c>
      <c r="CE251" s="258">
        <f t="shared" si="176"/>
        <v>0</v>
      </c>
      <c r="CF251" s="259">
        <f t="shared" si="174"/>
        <v>0</v>
      </c>
      <c r="CG251" s="132"/>
      <c r="CH251" s="132"/>
      <c r="CI251" s="132"/>
    </row>
    <row r="252" spans="1:87" s="24" customFormat="1" ht="12.75" hidden="1" customHeight="1" outlineLevel="1" x14ac:dyDescent="0.2">
      <c r="A252" s="108" t="s">
        <v>140</v>
      </c>
      <c r="B252" s="24" t="s">
        <v>145</v>
      </c>
      <c r="C252" s="24">
        <v>244</v>
      </c>
      <c r="D252" s="137"/>
      <c r="E252" s="138"/>
      <c r="F252" s="56"/>
      <c r="G252" s="135"/>
      <c r="H252" s="136"/>
      <c r="I252" s="139"/>
      <c r="J252" s="57"/>
      <c r="K252" s="134"/>
      <c r="L252" s="134"/>
      <c r="M252" s="134"/>
      <c r="N252" s="134"/>
      <c r="O252" s="114">
        <f t="shared" si="145"/>
        <v>0</v>
      </c>
      <c r="P252" s="113"/>
      <c r="Q252" s="113"/>
      <c r="R252" s="113"/>
      <c r="S252" s="113"/>
      <c r="T252" s="114">
        <f t="shared" si="146"/>
        <v>0</v>
      </c>
      <c r="U252" s="113">
        <f t="shared" si="147"/>
        <v>0</v>
      </c>
      <c r="V252" s="136"/>
      <c r="W252" s="116"/>
      <c r="X252" s="116"/>
      <c r="Y252" s="116"/>
      <c r="Z252" s="117">
        <f t="shared" si="148"/>
        <v>0</v>
      </c>
      <c r="AA252" s="118">
        <f t="shared" si="149"/>
        <v>0</v>
      </c>
      <c r="AB252" s="118"/>
      <c r="AC252" s="118"/>
      <c r="AD252" s="118"/>
      <c r="AE252" s="117">
        <f t="shared" si="150"/>
        <v>0</v>
      </c>
      <c r="AF252" s="118">
        <f t="shared" si="151"/>
        <v>0</v>
      </c>
      <c r="AG252" s="120"/>
      <c r="AH252" s="120"/>
      <c r="AI252" s="121"/>
      <c r="AJ252" s="117">
        <f t="shared" si="152"/>
        <v>0</v>
      </c>
      <c r="AK252" s="119">
        <f t="shared" si="153"/>
        <v>0</v>
      </c>
      <c r="AL252" s="53"/>
      <c r="AM252" s="53"/>
      <c r="AN252" s="53"/>
      <c r="AO252" s="54">
        <f t="shared" si="154"/>
        <v>0</v>
      </c>
      <c r="AP252" s="122">
        <f t="shared" si="155"/>
        <v>0</v>
      </c>
      <c r="AQ252" s="123">
        <f t="shared" si="156"/>
        <v>0</v>
      </c>
      <c r="AR252" s="123">
        <f t="shared" si="157"/>
        <v>0</v>
      </c>
      <c r="AS252" s="119"/>
      <c r="AT252" s="119"/>
      <c r="AU252" s="124"/>
      <c r="AV252" s="125">
        <f t="shared" si="158"/>
        <v>0</v>
      </c>
      <c r="AW252" s="119">
        <f t="shared" si="159"/>
        <v>0</v>
      </c>
      <c r="AX252" s="119"/>
      <c r="AY252" s="119"/>
      <c r="AZ252" s="122"/>
      <c r="BA252" s="126">
        <f t="shared" si="160"/>
        <v>0</v>
      </c>
      <c r="BB252" s="119">
        <f t="shared" si="161"/>
        <v>0</v>
      </c>
      <c r="BC252" s="119"/>
      <c r="BD252" s="120"/>
      <c r="BE252" s="127"/>
      <c r="BF252" s="126">
        <f t="shared" si="162"/>
        <v>0</v>
      </c>
      <c r="BG252" s="119">
        <f t="shared" si="163"/>
        <v>0</v>
      </c>
      <c r="BH252" s="120"/>
      <c r="BI252" s="120"/>
      <c r="BJ252" s="127"/>
      <c r="BK252" s="126">
        <f t="shared" si="164"/>
        <v>0</v>
      </c>
      <c r="BL252" s="119">
        <f t="shared" si="165"/>
        <v>0</v>
      </c>
      <c r="BM252" s="123">
        <f t="shared" si="166"/>
        <v>0</v>
      </c>
      <c r="BN252" s="123">
        <f t="shared" si="167"/>
        <v>0</v>
      </c>
      <c r="BO252" s="126">
        <f t="shared" si="168"/>
        <v>0</v>
      </c>
      <c r="BP252" s="128">
        <f t="shared" si="169"/>
        <v>0</v>
      </c>
      <c r="BQ252" s="22"/>
      <c r="BR252" s="129"/>
      <c r="BS252" s="130"/>
      <c r="BT252" s="257" t="str">
        <f t="shared" si="170"/>
        <v/>
      </c>
      <c r="BU252" s="257" t="str">
        <f t="shared" si="171"/>
        <v/>
      </c>
      <c r="BV252" s="257" t="str">
        <f t="shared" si="172"/>
        <v/>
      </c>
      <c r="BW252" s="257" t="str">
        <f t="shared" si="173"/>
        <v/>
      </c>
      <c r="BX252" s="258">
        <f t="shared" si="175"/>
        <v>0</v>
      </c>
      <c r="BY252" s="129"/>
      <c r="BZ252" s="130"/>
      <c r="CA252" s="329" t="str">
        <f t="shared" si="141"/>
        <v/>
      </c>
      <c r="CB252" s="329" t="str">
        <f t="shared" si="142"/>
        <v/>
      </c>
      <c r="CC252" s="329" t="str">
        <f t="shared" si="143"/>
        <v/>
      </c>
      <c r="CD252" s="329" t="str">
        <f t="shared" si="144"/>
        <v/>
      </c>
      <c r="CE252" s="258">
        <f t="shared" si="176"/>
        <v>0</v>
      </c>
      <c r="CF252" s="259">
        <f t="shared" si="174"/>
        <v>0</v>
      </c>
      <c r="CG252" s="132"/>
      <c r="CH252" s="132"/>
      <c r="CI252" s="132"/>
    </row>
    <row r="253" spans="1:87" s="24" customFormat="1" ht="12.75" hidden="1" customHeight="1" outlineLevel="1" x14ac:dyDescent="0.2">
      <c r="A253" s="108" t="s">
        <v>140</v>
      </c>
      <c r="B253" s="24" t="s">
        <v>145</v>
      </c>
      <c r="C253" s="24">
        <v>245</v>
      </c>
      <c r="D253" s="137"/>
      <c r="E253" s="138"/>
      <c r="F253" s="56"/>
      <c r="G253" s="135"/>
      <c r="H253" s="136"/>
      <c r="I253" s="139"/>
      <c r="J253" s="57"/>
      <c r="K253" s="134"/>
      <c r="L253" s="134"/>
      <c r="M253" s="134"/>
      <c r="N253" s="134"/>
      <c r="O253" s="114">
        <f t="shared" si="145"/>
        <v>0</v>
      </c>
      <c r="P253" s="113"/>
      <c r="Q253" s="113"/>
      <c r="R253" s="113"/>
      <c r="S253" s="113"/>
      <c r="T253" s="114">
        <f t="shared" si="146"/>
        <v>0</v>
      </c>
      <c r="U253" s="113">
        <f t="shared" si="147"/>
        <v>0</v>
      </c>
      <c r="V253" s="136"/>
      <c r="W253" s="116"/>
      <c r="X253" s="116"/>
      <c r="Y253" s="116"/>
      <c r="Z253" s="117">
        <f t="shared" si="148"/>
        <v>0</v>
      </c>
      <c r="AA253" s="118">
        <f t="shared" si="149"/>
        <v>0</v>
      </c>
      <c r="AB253" s="118"/>
      <c r="AC253" s="118"/>
      <c r="AD253" s="118"/>
      <c r="AE253" s="117">
        <f t="shared" si="150"/>
        <v>0</v>
      </c>
      <c r="AF253" s="118">
        <f t="shared" si="151"/>
        <v>0</v>
      </c>
      <c r="AG253" s="120"/>
      <c r="AH253" s="120"/>
      <c r="AI253" s="121"/>
      <c r="AJ253" s="117">
        <f t="shared" si="152"/>
        <v>0</v>
      </c>
      <c r="AK253" s="119">
        <f t="shared" si="153"/>
        <v>0</v>
      </c>
      <c r="AL253" s="53"/>
      <c r="AM253" s="53"/>
      <c r="AN253" s="53"/>
      <c r="AO253" s="54">
        <f t="shared" si="154"/>
        <v>0</v>
      </c>
      <c r="AP253" s="122">
        <f t="shared" si="155"/>
        <v>0</v>
      </c>
      <c r="AQ253" s="123">
        <f t="shared" si="156"/>
        <v>0</v>
      </c>
      <c r="AR253" s="123">
        <f t="shared" si="157"/>
        <v>0</v>
      </c>
      <c r="AS253" s="119"/>
      <c r="AT253" s="119"/>
      <c r="AU253" s="124"/>
      <c r="AV253" s="125">
        <f t="shared" si="158"/>
        <v>0</v>
      </c>
      <c r="AW253" s="119">
        <f t="shared" si="159"/>
        <v>0</v>
      </c>
      <c r="AX253" s="119"/>
      <c r="AY253" s="119"/>
      <c r="AZ253" s="122"/>
      <c r="BA253" s="126">
        <f t="shared" si="160"/>
        <v>0</v>
      </c>
      <c r="BB253" s="119">
        <f t="shared" si="161"/>
        <v>0</v>
      </c>
      <c r="BC253" s="119"/>
      <c r="BD253" s="120"/>
      <c r="BE253" s="127"/>
      <c r="BF253" s="126">
        <f t="shared" si="162"/>
        <v>0</v>
      </c>
      <c r="BG253" s="119">
        <f t="shared" si="163"/>
        <v>0</v>
      </c>
      <c r="BH253" s="120"/>
      <c r="BI253" s="120"/>
      <c r="BJ253" s="127"/>
      <c r="BK253" s="126">
        <f t="shared" si="164"/>
        <v>0</v>
      </c>
      <c r="BL253" s="119">
        <f t="shared" si="165"/>
        <v>0</v>
      </c>
      <c r="BM253" s="123">
        <f t="shared" si="166"/>
        <v>0</v>
      </c>
      <c r="BN253" s="123">
        <f t="shared" si="167"/>
        <v>0</v>
      </c>
      <c r="BO253" s="126">
        <f t="shared" si="168"/>
        <v>0</v>
      </c>
      <c r="BP253" s="128">
        <f t="shared" si="169"/>
        <v>0</v>
      </c>
      <c r="BQ253" s="22"/>
      <c r="BR253" s="129"/>
      <c r="BS253" s="130"/>
      <c r="BT253" s="257" t="str">
        <f t="shared" si="170"/>
        <v/>
      </c>
      <c r="BU253" s="257" t="str">
        <f t="shared" si="171"/>
        <v/>
      </c>
      <c r="BV253" s="257" t="str">
        <f t="shared" si="172"/>
        <v/>
      </c>
      <c r="BW253" s="257" t="str">
        <f t="shared" si="173"/>
        <v/>
      </c>
      <c r="BX253" s="258">
        <f t="shared" si="175"/>
        <v>0</v>
      </c>
      <c r="BY253" s="129"/>
      <c r="BZ253" s="130"/>
      <c r="CA253" s="329" t="str">
        <f t="shared" si="141"/>
        <v/>
      </c>
      <c r="CB253" s="329" t="str">
        <f t="shared" si="142"/>
        <v/>
      </c>
      <c r="CC253" s="329" t="str">
        <f t="shared" si="143"/>
        <v/>
      </c>
      <c r="CD253" s="329" t="str">
        <f t="shared" si="144"/>
        <v/>
      </c>
      <c r="CE253" s="258">
        <f t="shared" si="176"/>
        <v>0</v>
      </c>
      <c r="CF253" s="259">
        <f t="shared" si="174"/>
        <v>0</v>
      </c>
      <c r="CG253" s="132"/>
      <c r="CH253" s="132"/>
      <c r="CI253" s="132"/>
    </row>
    <row r="254" spans="1:87" s="24" customFormat="1" ht="12.75" hidden="1" customHeight="1" outlineLevel="1" x14ac:dyDescent="0.2">
      <c r="A254" s="108" t="s">
        <v>140</v>
      </c>
      <c r="B254" s="24" t="s">
        <v>145</v>
      </c>
      <c r="C254" s="24">
        <v>246</v>
      </c>
      <c r="D254" s="137"/>
      <c r="E254" s="138"/>
      <c r="F254" s="56"/>
      <c r="G254" s="135"/>
      <c r="H254" s="136"/>
      <c r="I254" s="139"/>
      <c r="J254" s="57"/>
      <c r="K254" s="134"/>
      <c r="L254" s="134"/>
      <c r="M254" s="134"/>
      <c r="N254" s="134"/>
      <c r="O254" s="114">
        <f t="shared" si="145"/>
        <v>0</v>
      </c>
      <c r="P254" s="113"/>
      <c r="Q254" s="113"/>
      <c r="R254" s="113"/>
      <c r="S254" s="113"/>
      <c r="T254" s="114">
        <f t="shared" si="146"/>
        <v>0</v>
      </c>
      <c r="U254" s="113">
        <f t="shared" si="147"/>
        <v>0</v>
      </c>
      <c r="V254" s="136"/>
      <c r="W254" s="116"/>
      <c r="X254" s="116"/>
      <c r="Y254" s="116"/>
      <c r="Z254" s="117">
        <f t="shared" si="148"/>
        <v>0</v>
      </c>
      <c r="AA254" s="118">
        <f t="shared" si="149"/>
        <v>0</v>
      </c>
      <c r="AB254" s="118"/>
      <c r="AC254" s="118"/>
      <c r="AD254" s="118"/>
      <c r="AE254" s="117">
        <f t="shared" si="150"/>
        <v>0</v>
      </c>
      <c r="AF254" s="118">
        <f t="shared" si="151"/>
        <v>0</v>
      </c>
      <c r="AG254" s="120"/>
      <c r="AH254" s="120"/>
      <c r="AI254" s="121"/>
      <c r="AJ254" s="117">
        <f t="shared" si="152"/>
        <v>0</v>
      </c>
      <c r="AK254" s="119">
        <f t="shared" si="153"/>
        <v>0</v>
      </c>
      <c r="AL254" s="53"/>
      <c r="AM254" s="53"/>
      <c r="AN254" s="53"/>
      <c r="AO254" s="54">
        <f t="shared" si="154"/>
        <v>0</v>
      </c>
      <c r="AP254" s="122">
        <f t="shared" si="155"/>
        <v>0</v>
      </c>
      <c r="AQ254" s="123">
        <f t="shared" si="156"/>
        <v>0</v>
      </c>
      <c r="AR254" s="123">
        <f t="shared" si="157"/>
        <v>0</v>
      </c>
      <c r="AS254" s="119"/>
      <c r="AT254" s="119"/>
      <c r="AU254" s="124"/>
      <c r="AV254" s="125">
        <f t="shared" si="158"/>
        <v>0</v>
      </c>
      <c r="AW254" s="119">
        <f t="shared" si="159"/>
        <v>0</v>
      </c>
      <c r="AX254" s="119"/>
      <c r="AY254" s="119"/>
      <c r="AZ254" s="122"/>
      <c r="BA254" s="126">
        <f t="shared" si="160"/>
        <v>0</v>
      </c>
      <c r="BB254" s="119">
        <f t="shared" si="161"/>
        <v>0</v>
      </c>
      <c r="BC254" s="119"/>
      <c r="BD254" s="120"/>
      <c r="BE254" s="127"/>
      <c r="BF254" s="126">
        <f t="shared" si="162"/>
        <v>0</v>
      </c>
      <c r="BG254" s="119">
        <f t="shared" si="163"/>
        <v>0</v>
      </c>
      <c r="BH254" s="120"/>
      <c r="BI254" s="120"/>
      <c r="BJ254" s="127"/>
      <c r="BK254" s="126">
        <f t="shared" si="164"/>
        <v>0</v>
      </c>
      <c r="BL254" s="119">
        <f t="shared" si="165"/>
        <v>0</v>
      </c>
      <c r="BM254" s="123">
        <f t="shared" si="166"/>
        <v>0</v>
      </c>
      <c r="BN254" s="123">
        <f t="shared" si="167"/>
        <v>0</v>
      </c>
      <c r="BO254" s="126">
        <f t="shared" si="168"/>
        <v>0</v>
      </c>
      <c r="BP254" s="128">
        <f t="shared" si="169"/>
        <v>0</v>
      </c>
      <c r="BQ254" s="22"/>
      <c r="BR254" s="129"/>
      <c r="BS254" s="130"/>
      <c r="BT254" s="257" t="str">
        <f t="shared" si="170"/>
        <v/>
      </c>
      <c r="BU254" s="257" t="str">
        <f t="shared" si="171"/>
        <v/>
      </c>
      <c r="BV254" s="257" t="str">
        <f t="shared" si="172"/>
        <v/>
      </c>
      <c r="BW254" s="257" t="str">
        <f t="shared" si="173"/>
        <v/>
      </c>
      <c r="BX254" s="258">
        <f t="shared" si="175"/>
        <v>0</v>
      </c>
      <c r="BY254" s="129"/>
      <c r="BZ254" s="130"/>
      <c r="CA254" s="329" t="str">
        <f t="shared" si="141"/>
        <v/>
      </c>
      <c r="CB254" s="329" t="str">
        <f t="shared" si="142"/>
        <v/>
      </c>
      <c r="CC254" s="329" t="str">
        <f t="shared" si="143"/>
        <v/>
      </c>
      <c r="CD254" s="329" t="str">
        <f t="shared" si="144"/>
        <v/>
      </c>
      <c r="CE254" s="258">
        <f t="shared" si="176"/>
        <v>0</v>
      </c>
      <c r="CF254" s="259">
        <f t="shared" si="174"/>
        <v>0</v>
      </c>
      <c r="CG254" s="132"/>
      <c r="CH254" s="132"/>
      <c r="CI254" s="132"/>
    </row>
    <row r="255" spans="1:87" s="24" customFormat="1" ht="12.75" hidden="1" customHeight="1" outlineLevel="1" x14ac:dyDescent="0.2">
      <c r="A255" s="108" t="s">
        <v>140</v>
      </c>
      <c r="B255" s="24" t="s">
        <v>145</v>
      </c>
      <c r="C255" s="24">
        <v>247</v>
      </c>
      <c r="D255" s="137"/>
      <c r="E255" s="138"/>
      <c r="F255" s="56"/>
      <c r="G255" s="135"/>
      <c r="H255" s="136"/>
      <c r="I255" s="139"/>
      <c r="J255" s="57"/>
      <c r="K255" s="134"/>
      <c r="L255" s="134"/>
      <c r="M255" s="134"/>
      <c r="N255" s="134"/>
      <c r="O255" s="114">
        <f t="shared" si="145"/>
        <v>0</v>
      </c>
      <c r="P255" s="113"/>
      <c r="Q255" s="113"/>
      <c r="R255" s="113"/>
      <c r="S255" s="113"/>
      <c r="T255" s="114">
        <f t="shared" si="146"/>
        <v>0</v>
      </c>
      <c r="U255" s="113">
        <f t="shared" si="147"/>
        <v>0</v>
      </c>
      <c r="V255" s="136"/>
      <c r="W255" s="116"/>
      <c r="X255" s="116"/>
      <c r="Y255" s="116"/>
      <c r="Z255" s="117">
        <f t="shared" si="148"/>
        <v>0</v>
      </c>
      <c r="AA255" s="118">
        <f t="shared" si="149"/>
        <v>0</v>
      </c>
      <c r="AB255" s="118"/>
      <c r="AC255" s="118"/>
      <c r="AD255" s="118"/>
      <c r="AE255" s="117">
        <f t="shared" si="150"/>
        <v>0</v>
      </c>
      <c r="AF255" s="118">
        <f t="shared" si="151"/>
        <v>0</v>
      </c>
      <c r="AG255" s="120"/>
      <c r="AH255" s="120"/>
      <c r="AI255" s="121"/>
      <c r="AJ255" s="117">
        <f t="shared" si="152"/>
        <v>0</v>
      </c>
      <c r="AK255" s="119">
        <f t="shared" si="153"/>
        <v>0</v>
      </c>
      <c r="AL255" s="53"/>
      <c r="AM255" s="53"/>
      <c r="AN255" s="53"/>
      <c r="AO255" s="54">
        <f t="shared" si="154"/>
        <v>0</v>
      </c>
      <c r="AP255" s="122">
        <f t="shared" si="155"/>
        <v>0</v>
      </c>
      <c r="AQ255" s="123">
        <f t="shared" si="156"/>
        <v>0</v>
      </c>
      <c r="AR255" s="123">
        <f t="shared" si="157"/>
        <v>0</v>
      </c>
      <c r="AS255" s="119"/>
      <c r="AT255" s="119"/>
      <c r="AU255" s="124"/>
      <c r="AV255" s="125">
        <f t="shared" si="158"/>
        <v>0</v>
      </c>
      <c r="AW255" s="119">
        <f t="shared" si="159"/>
        <v>0</v>
      </c>
      <c r="AX255" s="119"/>
      <c r="AY255" s="119"/>
      <c r="AZ255" s="122"/>
      <c r="BA255" s="126">
        <f t="shared" si="160"/>
        <v>0</v>
      </c>
      <c r="BB255" s="119">
        <f t="shared" si="161"/>
        <v>0</v>
      </c>
      <c r="BC255" s="119"/>
      <c r="BD255" s="120"/>
      <c r="BE255" s="127"/>
      <c r="BF255" s="126">
        <f t="shared" si="162"/>
        <v>0</v>
      </c>
      <c r="BG255" s="119">
        <f t="shared" si="163"/>
        <v>0</v>
      </c>
      <c r="BH255" s="120"/>
      <c r="BI255" s="120"/>
      <c r="BJ255" s="127"/>
      <c r="BK255" s="126">
        <f t="shared" si="164"/>
        <v>0</v>
      </c>
      <c r="BL255" s="119">
        <f t="shared" si="165"/>
        <v>0</v>
      </c>
      <c r="BM255" s="123">
        <f t="shared" si="166"/>
        <v>0</v>
      </c>
      <c r="BN255" s="123">
        <f t="shared" si="167"/>
        <v>0</v>
      </c>
      <c r="BO255" s="126">
        <f t="shared" si="168"/>
        <v>0</v>
      </c>
      <c r="BP255" s="128">
        <f t="shared" si="169"/>
        <v>0</v>
      </c>
      <c r="BQ255" s="22"/>
      <c r="BR255" s="129"/>
      <c r="BS255" s="130"/>
      <c r="BT255" s="257" t="str">
        <f t="shared" si="170"/>
        <v/>
      </c>
      <c r="BU255" s="257" t="str">
        <f t="shared" si="171"/>
        <v/>
      </c>
      <c r="BV255" s="257" t="str">
        <f t="shared" si="172"/>
        <v/>
      </c>
      <c r="BW255" s="257" t="str">
        <f t="shared" si="173"/>
        <v/>
      </c>
      <c r="BX255" s="258">
        <f t="shared" si="175"/>
        <v>0</v>
      </c>
      <c r="BY255" s="129"/>
      <c r="BZ255" s="130"/>
      <c r="CA255" s="329" t="str">
        <f t="shared" si="141"/>
        <v/>
      </c>
      <c r="CB255" s="329" t="str">
        <f t="shared" si="142"/>
        <v/>
      </c>
      <c r="CC255" s="329" t="str">
        <f t="shared" si="143"/>
        <v/>
      </c>
      <c r="CD255" s="329" t="str">
        <f t="shared" si="144"/>
        <v/>
      </c>
      <c r="CE255" s="258">
        <f t="shared" si="176"/>
        <v>0</v>
      </c>
      <c r="CF255" s="259">
        <f t="shared" si="174"/>
        <v>0</v>
      </c>
      <c r="CG255" s="132"/>
      <c r="CH255" s="132"/>
      <c r="CI255" s="132"/>
    </row>
    <row r="256" spans="1:87" s="24" customFormat="1" ht="12.75" hidden="1" customHeight="1" outlineLevel="1" x14ac:dyDescent="0.2">
      <c r="A256" s="108" t="s">
        <v>140</v>
      </c>
      <c r="B256" s="24" t="s">
        <v>145</v>
      </c>
      <c r="C256" s="24">
        <v>248</v>
      </c>
      <c r="D256" s="137"/>
      <c r="E256" s="138"/>
      <c r="F256" s="56"/>
      <c r="G256" s="135"/>
      <c r="H256" s="136"/>
      <c r="I256" s="139"/>
      <c r="J256" s="57"/>
      <c r="K256" s="134"/>
      <c r="L256" s="134"/>
      <c r="M256" s="134"/>
      <c r="N256" s="134"/>
      <c r="O256" s="114">
        <f t="shared" si="145"/>
        <v>0</v>
      </c>
      <c r="P256" s="113"/>
      <c r="Q256" s="113"/>
      <c r="R256" s="113"/>
      <c r="S256" s="113"/>
      <c r="T256" s="114">
        <f t="shared" si="146"/>
        <v>0</v>
      </c>
      <c r="U256" s="113">
        <f t="shared" si="147"/>
        <v>0</v>
      </c>
      <c r="V256" s="136"/>
      <c r="W256" s="116"/>
      <c r="X256" s="116"/>
      <c r="Y256" s="116"/>
      <c r="Z256" s="117">
        <f t="shared" si="148"/>
        <v>0</v>
      </c>
      <c r="AA256" s="118">
        <f t="shared" si="149"/>
        <v>0</v>
      </c>
      <c r="AB256" s="118"/>
      <c r="AC256" s="118"/>
      <c r="AD256" s="118"/>
      <c r="AE256" s="117">
        <f t="shared" si="150"/>
        <v>0</v>
      </c>
      <c r="AF256" s="118">
        <f t="shared" si="151"/>
        <v>0</v>
      </c>
      <c r="AG256" s="120"/>
      <c r="AH256" s="120"/>
      <c r="AI256" s="121"/>
      <c r="AJ256" s="117">
        <f t="shared" si="152"/>
        <v>0</v>
      </c>
      <c r="AK256" s="119">
        <f t="shared" si="153"/>
        <v>0</v>
      </c>
      <c r="AL256" s="53"/>
      <c r="AM256" s="53"/>
      <c r="AN256" s="53"/>
      <c r="AO256" s="54">
        <f t="shared" si="154"/>
        <v>0</v>
      </c>
      <c r="AP256" s="122">
        <f t="shared" si="155"/>
        <v>0</v>
      </c>
      <c r="AQ256" s="123">
        <f t="shared" si="156"/>
        <v>0</v>
      </c>
      <c r="AR256" s="123">
        <f t="shared" si="157"/>
        <v>0</v>
      </c>
      <c r="AS256" s="119"/>
      <c r="AT256" s="119"/>
      <c r="AU256" s="124"/>
      <c r="AV256" s="125">
        <f t="shared" si="158"/>
        <v>0</v>
      </c>
      <c r="AW256" s="119">
        <f t="shared" si="159"/>
        <v>0</v>
      </c>
      <c r="AX256" s="119"/>
      <c r="AY256" s="119"/>
      <c r="AZ256" s="122"/>
      <c r="BA256" s="126">
        <f t="shared" si="160"/>
        <v>0</v>
      </c>
      <c r="BB256" s="119">
        <f t="shared" si="161"/>
        <v>0</v>
      </c>
      <c r="BC256" s="119"/>
      <c r="BD256" s="120"/>
      <c r="BE256" s="127"/>
      <c r="BF256" s="126">
        <f t="shared" si="162"/>
        <v>0</v>
      </c>
      <c r="BG256" s="119">
        <f t="shared" si="163"/>
        <v>0</v>
      </c>
      <c r="BH256" s="120"/>
      <c r="BI256" s="120"/>
      <c r="BJ256" s="127"/>
      <c r="BK256" s="126">
        <f t="shared" si="164"/>
        <v>0</v>
      </c>
      <c r="BL256" s="119">
        <f t="shared" si="165"/>
        <v>0</v>
      </c>
      <c r="BM256" s="123">
        <f t="shared" si="166"/>
        <v>0</v>
      </c>
      <c r="BN256" s="123">
        <f t="shared" si="167"/>
        <v>0</v>
      </c>
      <c r="BO256" s="126">
        <f t="shared" si="168"/>
        <v>0</v>
      </c>
      <c r="BP256" s="128">
        <f t="shared" si="169"/>
        <v>0</v>
      </c>
      <c r="BQ256" s="22"/>
      <c r="BR256" s="129"/>
      <c r="BS256" s="130"/>
      <c r="BT256" s="257" t="str">
        <f t="shared" si="170"/>
        <v/>
      </c>
      <c r="BU256" s="257" t="str">
        <f t="shared" si="171"/>
        <v/>
      </c>
      <c r="BV256" s="257" t="str">
        <f t="shared" si="172"/>
        <v/>
      </c>
      <c r="BW256" s="257" t="str">
        <f t="shared" si="173"/>
        <v/>
      </c>
      <c r="BX256" s="258">
        <f t="shared" si="175"/>
        <v>0</v>
      </c>
      <c r="BY256" s="129"/>
      <c r="BZ256" s="130"/>
      <c r="CA256" s="329" t="str">
        <f t="shared" si="141"/>
        <v/>
      </c>
      <c r="CB256" s="329" t="str">
        <f t="shared" si="142"/>
        <v/>
      </c>
      <c r="CC256" s="329" t="str">
        <f t="shared" si="143"/>
        <v/>
      </c>
      <c r="CD256" s="329" t="str">
        <f t="shared" si="144"/>
        <v/>
      </c>
      <c r="CE256" s="258">
        <f t="shared" si="176"/>
        <v>0</v>
      </c>
      <c r="CF256" s="259">
        <f t="shared" si="174"/>
        <v>0</v>
      </c>
      <c r="CG256" s="132"/>
      <c r="CH256" s="132"/>
      <c r="CI256" s="132"/>
    </row>
    <row r="257" spans="1:87" s="24" customFormat="1" ht="12.75" hidden="1" customHeight="1" outlineLevel="1" x14ac:dyDescent="0.2">
      <c r="A257" s="108" t="s">
        <v>140</v>
      </c>
      <c r="B257" s="24" t="s">
        <v>145</v>
      </c>
      <c r="C257" s="24">
        <v>249</v>
      </c>
      <c r="D257" s="137"/>
      <c r="E257" s="138"/>
      <c r="F257" s="56"/>
      <c r="G257" s="135"/>
      <c r="H257" s="136"/>
      <c r="I257" s="139"/>
      <c r="J257" s="57"/>
      <c r="K257" s="134"/>
      <c r="L257" s="134"/>
      <c r="M257" s="134"/>
      <c r="N257" s="134"/>
      <c r="O257" s="114">
        <f t="shared" si="145"/>
        <v>0</v>
      </c>
      <c r="P257" s="113"/>
      <c r="Q257" s="113"/>
      <c r="R257" s="113"/>
      <c r="S257" s="113"/>
      <c r="T257" s="114">
        <f t="shared" si="146"/>
        <v>0</v>
      </c>
      <c r="U257" s="113">
        <f t="shared" si="147"/>
        <v>0</v>
      </c>
      <c r="V257" s="136"/>
      <c r="W257" s="116"/>
      <c r="X257" s="116"/>
      <c r="Y257" s="116"/>
      <c r="Z257" s="117">
        <f t="shared" si="148"/>
        <v>0</v>
      </c>
      <c r="AA257" s="118">
        <f t="shared" si="149"/>
        <v>0</v>
      </c>
      <c r="AB257" s="118"/>
      <c r="AC257" s="118"/>
      <c r="AD257" s="118"/>
      <c r="AE257" s="117">
        <f t="shared" si="150"/>
        <v>0</v>
      </c>
      <c r="AF257" s="118">
        <f t="shared" si="151"/>
        <v>0</v>
      </c>
      <c r="AG257" s="120"/>
      <c r="AH257" s="120"/>
      <c r="AI257" s="121"/>
      <c r="AJ257" s="117">
        <f t="shared" si="152"/>
        <v>0</v>
      </c>
      <c r="AK257" s="119">
        <f t="shared" si="153"/>
        <v>0</v>
      </c>
      <c r="AL257" s="53"/>
      <c r="AM257" s="53"/>
      <c r="AN257" s="53"/>
      <c r="AO257" s="54">
        <f t="shared" si="154"/>
        <v>0</v>
      </c>
      <c r="AP257" s="122">
        <f t="shared" si="155"/>
        <v>0</v>
      </c>
      <c r="AQ257" s="123">
        <f t="shared" si="156"/>
        <v>0</v>
      </c>
      <c r="AR257" s="123">
        <f t="shared" si="157"/>
        <v>0</v>
      </c>
      <c r="AS257" s="119"/>
      <c r="AT257" s="119"/>
      <c r="AU257" s="124"/>
      <c r="AV257" s="125">
        <f t="shared" si="158"/>
        <v>0</v>
      </c>
      <c r="AW257" s="119">
        <f t="shared" si="159"/>
        <v>0</v>
      </c>
      <c r="AX257" s="119"/>
      <c r="AY257" s="119"/>
      <c r="AZ257" s="122"/>
      <c r="BA257" s="126">
        <f t="shared" si="160"/>
        <v>0</v>
      </c>
      <c r="BB257" s="119">
        <f t="shared" si="161"/>
        <v>0</v>
      </c>
      <c r="BC257" s="119"/>
      <c r="BD257" s="120"/>
      <c r="BE257" s="127"/>
      <c r="BF257" s="126">
        <f t="shared" si="162"/>
        <v>0</v>
      </c>
      <c r="BG257" s="119">
        <f t="shared" si="163"/>
        <v>0</v>
      </c>
      <c r="BH257" s="120"/>
      <c r="BI257" s="120"/>
      <c r="BJ257" s="127"/>
      <c r="BK257" s="126">
        <f t="shared" si="164"/>
        <v>0</v>
      </c>
      <c r="BL257" s="119">
        <f t="shared" si="165"/>
        <v>0</v>
      </c>
      <c r="BM257" s="123">
        <f t="shared" si="166"/>
        <v>0</v>
      </c>
      <c r="BN257" s="123">
        <f t="shared" si="167"/>
        <v>0</v>
      </c>
      <c r="BO257" s="126">
        <f t="shared" si="168"/>
        <v>0</v>
      </c>
      <c r="BP257" s="128">
        <f t="shared" si="169"/>
        <v>0</v>
      </c>
      <c r="BQ257" s="22"/>
      <c r="BR257" s="129"/>
      <c r="BS257" s="130"/>
      <c r="BT257" s="257" t="str">
        <f t="shared" si="170"/>
        <v/>
      </c>
      <c r="BU257" s="257" t="str">
        <f t="shared" si="171"/>
        <v/>
      </c>
      <c r="BV257" s="257" t="str">
        <f t="shared" si="172"/>
        <v/>
      </c>
      <c r="BW257" s="257" t="str">
        <f t="shared" si="173"/>
        <v/>
      </c>
      <c r="BX257" s="258">
        <f t="shared" si="175"/>
        <v>0</v>
      </c>
      <c r="BY257" s="129"/>
      <c r="BZ257" s="130"/>
      <c r="CA257" s="329" t="str">
        <f t="shared" si="141"/>
        <v/>
      </c>
      <c r="CB257" s="329" t="str">
        <f t="shared" si="142"/>
        <v/>
      </c>
      <c r="CC257" s="329" t="str">
        <f t="shared" si="143"/>
        <v/>
      </c>
      <c r="CD257" s="329" t="str">
        <f t="shared" si="144"/>
        <v/>
      </c>
      <c r="CE257" s="258">
        <f t="shared" si="176"/>
        <v>0</v>
      </c>
      <c r="CF257" s="259">
        <f t="shared" si="174"/>
        <v>0</v>
      </c>
      <c r="CG257" s="132"/>
      <c r="CH257" s="132"/>
      <c r="CI257" s="132"/>
    </row>
    <row r="258" spans="1:87" s="24" customFormat="1" ht="12.75" hidden="1" customHeight="1" outlineLevel="1" x14ac:dyDescent="0.2">
      <c r="A258" s="108" t="s">
        <v>140</v>
      </c>
      <c r="B258" s="24" t="s">
        <v>145</v>
      </c>
      <c r="C258" s="24">
        <v>250</v>
      </c>
      <c r="D258" s="137"/>
      <c r="E258" s="138"/>
      <c r="F258" s="56"/>
      <c r="G258" s="135"/>
      <c r="H258" s="136"/>
      <c r="I258" s="139"/>
      <c r="J258" s="57"/>
      <c r="K258" s="134"/>
      <c r="L258" s="134"/>
      <c r="M258" s="134"/>
      <c r="N258" s="134"/>
      <c r="O258" s="114">
        <f t="shared" si="145"/>
        <v>0</v>
      </c>
      <c r="P258" s="113"/>
      <c r="Q258" s="113"/>
      <c r="R258" s="113"/>
      <c r="S258" s="113"/>
      <c r="T258" s="114">
        <f t="shared" si="146"/>
        <v>0</v>
      </c>
      <c r="U258" s="113">
        <f t="shared" si="147"/>
        <v>0</v>
      </c>
      <c r="V258" s="136"/>
      <c r="W258" s="116"/>
      <c r="X258" s="116"/>
      <c r="Y258" s="116"/>
      <c r="Z258" s="117">
        <f t="shared" si="148"/>
        <v>0</v>
      </c>
      <c r="AA258" s="118">
        <f t="shared" si="149"/>
        <v>0</v>
      </c>
      <c r="AB258" s="118"/>
      <c r="AC258" s="118"/>
      <c r="AD258" s="118"/>
      <c r="AE258" s="117">
        <f t="shared" si="150"/>
        <v>0</v>
      </c>
      <c r="AF258" s="118">
        <f t="shared" si="151"/>
        <v>0</v>
      </c>
      <c r="AG258" s="120"/>
      <c r="AH258" s="120"/>
      <c r="AI258" s="121"/>
      <c r="AJ258" s="117">
        <f t="shared" si="152"/>
        <v>0</v>
      </c>
      <c r="AK258" s="119">
        <f t="shared" si="153"/>
        <v>0</v>
      </c>
      <c r="AL258" s="53"/>
      <c r="AM258" s="53"/>
      <c r="AN258" s="53"/>
      <c r="AO258" s="54">
        <f t="shared" si="154"/>
        <v>0</v>
      </c>
      <c r="AP258" s="122">
        <f t="shared" si="155"/>
        <v>0</v>
      </c>
      <c r="AQ258" s="123">
        <f t="shared" si="156"/>
        <v>0</v>
      </c>
      <c r="AR258" s="123">
        <f t="shared" si="157"/>
        <v>0</v>
      </c>
      <c r="AS258" s="119"/>
      <c r="AT258" s="119"/>
      <c r="AU258" s="124"/>
      <c r="AV258" s="125">
        <f t="shared" si="158"/>
        <v>0</v>
      </c>
      <c r="AW258" s="119">
        <f t="shared" si="159"/>
        <v>0</v>
      </c>
      <c r="AX258" s="119"/>
      <c r="AY258" s="119"/>
      <c r="AZ258" s="122"/>
      <c r="BA258" s="126">
        <f t="shared" si="160"/>
        <v>0</v>
      </c>
      <c r="BB258" s="119">
        <f t="shared" si="161"/>
        <v>0</v>
      </c>
      <c r="BC258" s="119"/>
      <c r="BD258" s="120"/>
      <c r="BE258" s="127"/>
      <c r="BF258" s="126">
        <f t="shared" si="162"/>
        <v>0</v>
      </c>
      <c r="BG258" s="119">
        <f t="shared" si="163"/>
        <v>0</v>
      </c>
      <c r="BH258" s="120"/>
      <c r="BI258" s="120"/>
      <c r="BJ258" s="127"/>
      <c r="BK258" s="126">
        <f t="shared" si="164"/>
        <v>0</v>
      </c>
      <c r="BL258" s="119">
        <f t="shared" si="165"/>
        <v>0</v>
      </c>
      <c r="BM258" s="123">
        <f t="shared" si="166"/>
        <v>0</v>
      </c>
      <c r="BN258" s="123">
        <f t="shared" si="167"/>
        <v>0</v>
      </c>
      <c r="BO258" s="126">
        <f t="shared" si="168"/>
        <v>0</v>
      </c>
      <c r="BP258" s="128">
        <f t="shared" si="169"/>
        <v>0</v>
      </c>
      <c r="BQ258" s="22"/>
      <c r="BR258" s="129"/>
      <c r="BS258" s="130"/>
      <c r="BT258" s="257" t="str">
        <f t="shared" si="170"/>
        <v/>
      </c>
      <c r="BU258" s="257" t="str">
        <f t="shared" si="171"/>
        <v/>
      </c>
      <c r="BV258" s="257" t="str">
        <f t="shared" si="172"/>
        <v/>
      </c>
      <c r="BW258" s="257" t="str">
        <f t="shared" si="173"/>
        <v/>
      </c>
      <c r="BX258" s="258">
        <f t="shared" si="175"/>
        <v>0</v>
      </c>
      <c r="BY258" s="129"/>
      <c r="BZ258" s="130"/>
      <c r="CA258" s="329" t="str">
        <f t="shared" si="141"/>
        <v/>
      </c>
      <c r="CB258" s="329" t="str">
        <f t="shared" si="142"/>
        <v/>
      </c>
      <c r="CC258" s="329" t="str">
        <f t="shared" si="143"/>
        <v/>
      </c>
      <c r="CD258" s="329" t="str">
        <f t="shared" si="144"/>
        <v/>
      </c>
      <c r="CE258" s="258">
        <f t="shared" si="176"/>
        <v>0</v>
      </c>
      <c r="CF258" s="259">
        <f t="shared" si="174"/>
        <v>0</v>
      </c>
      <c r="CG258" s="132"/>
      <c r="CH258" s="132"/>
      <c r="CI258" s="132"/>
    </row>
    <row r="259" spans="1:87" s="24" customFormat="1" ht="12.75" hidden="1" customHeight="1" outlineLevel="1" x14ac:dyDescent="0.2">
      <c r="A259" s="108" t="s">
        <v>140</v>
      </c>
      <c r="B259" s="24" t="s">
        <v>145</v>
      </c>
      <c r="C259" s="24">
        <v>251</v>
      </c>
      <c r="D259" s="137"/>
      <c r="E259" s="138"/>
      <c r="F259" s="56"/>
      <c r="G259" s="135"/>
      <c r="H259" s="136"/>
      <c r="I259" s="139"/>
      <c r="J259" s="57"/>
      <c r="K259" s="134"/>
      <c r="L259" s="134"/>
      <c r="M259" s="134"/>
      <c r="N259" s="134"/>
      <c r="O259" s="114">
        <f t="shared" si="145"/>
        <v>0</v>
      </c>
      <c r="P259" s="113"/>
      <c r="Q259" s="113"/>
      <c r="R259" s="113"/>
      <c r="S259" s="113"/>
      <c r="T259" s="114">
        <f t="shared" si="146"/>
        <v>0</v>
      </c>
      <c r="U259" s="113">
        <f t="shared" si="147"/>
        <v>0</v>
      </c>
      <c r="V259" s="136"/>
      <c r="W259" s="116"/>
      <c r="X259" s="116"/>
      <c r="Y259" s="116"/>
      <c r="Z259" s="117">
        <f t="shared" si="148"/>
        <v>0</v>
      </c>
      <c r="AA259" s="118">
        <f t="shared" si="149"/>
        <v>0</v>
      </c>
      <c r="AB259" s="118"/>
      <c r="AC259" s="118"/>
      <c r="AD259" s="118"/>
      <c r="AE259" s="117">
        <f t="shared" si="150"/>
        <v>0</v>
      </c>
      <c r="AF259" s="118">
        <f t="shared" si="151"/>
        <v>0</v>
      </c>
      <c r="AG259" s="120"/>
      <c r="AH259" s="120"/>
      <c r="AI259" s="121"/>
      <c r="AJ259" s="117">
        <f t="shared" si="152"/>
        <v>0</v>
      </c>
      <c r="AK259" s="119">
        <f t="shared" si="153"/>
        <v>0</v>
      </c>
      <c r="AL259" s="53"/>
      <c r="AM259" s="53"/>
      <c r="AN259" s="53"/>
      <c r="AO259" s="54">
        <f t="shared" si="154"/>
        <v>0</v>
      </c>
      <c r="AP259" s="122">
        <f t="shared" si="155"/>
        <v>0</v>
      </c>
      <c r="AQ259" s="123">
        <f t="shared" si="156"/>
        <v>0</v>
      </c>
      <c r="AR259" s="123">
        <f t="shared" si="157"/>
        <v>0</v>
      </c>
      <c r="AS259" s="119"/>
      <c r="AT259" s="119"/>
      <c r="AU259" s="124"/>
      <c r="AV259" s="125">
        <f t="shared" si="158"/>
        <v>0</v>
      </c>
      <c r="AW259" s="119">
        <f t="shared" si="159"/>
        <v>0</v>
      </c>
      <c r="AX259" s="119"/>
      <c r="AY259" s="119"/>
      <c r="AZ259" s="122"/>
      <c r="BA259" s="126">
        <f t="shared" si="160"/>
        <v>0</v>
      </c>
      <c r="BB259" s="119">
        <f t="shared" si="161"/>
        <v>0</v>
      </c>
      <c r="BC259" s="119"/>
      <c r="BD259" s="120"/>
      <c r="BE259" s="127"/>
      <c r="BF259" s="126">
        <f t="shared" si="162"/>
        <v>0</v>
      </c>
      <c r="BG259" s="119">
        <f t="shared" si="163"/>
        <v>0</v>
      </c>
      <c r="BH259" s="120"/>
      <c r="BI259" s="120"/>
      <c r="BJ259" s="127"/>
      <c r="BK259" s="126">
        <f t="shared" si="164"/>
        <v>0</v>
      </c>
      <c r="BL259" s="119">
        <f t="shared" si="165"/>
        <v>0</v>
      </c>
      <c r="BM259" s="123">
        <f t="shared" si="166"/>
        <v>0</v>
      </c>
      <c r="BN259" s="123">
        <f t="shared" si="167"/>
        <v>0</v>
      </c>
      <c r="BO259" s="126">
        <f t="shared" si="168"/>
        <v>0</v>
      </c>
      <c r="BP259" s="128">
        <f t="shared" si="169"/>
        <v>0</v>
      </c>
      <c r="BQ259" s="22"/>
      <c r="BR259" s="129"/>
      <c r="BS259" s="130"/>
      <c r="BT259" s="257" t="str">
        <f t="shared" si="170"/>
        <v/>
      </c>
      <c r="BU259" s="257" t="str">
        <f t="shared" si="171"/>
        <v/>
      </c>
      <c r="BV259" s="257" t="str">
        <f t="shared" si="172"/>
        <v/>
      </c>
      <c r="BW259" s="257" t="str">
        <f t="shared" si="173"/>
        <v/>
      </c>
      <c r="BX259" s="258">
        <f t="shared" si="175"/>
        <v>0</v>
      </c>
      <c r="BY259" s="129"/>
      <c r="BZ259" s="130"/>
      <c r="CA259" s="329" t="str">
        <f t="shared" si="141"/>
        <v/>
      </c>
      <c r="CB259" s="329" t="str">
        <f t="shared" si="142"/>
        <v/>
      </c>
      <c r="CC259" s="329" t="str">
        <f t="shared" si="143"/>
        <v/>
      </c>
      <c r="CD259" s="329" t="str">
        <f t="shared" si="144"/>
        <v/>
      </c>
      <c r="CE259" s="258">
        <f t="shared" si="176"/>
        <v>0</v>
      </c>
      <c r="CF259" s="259">
        <f t="shared" si="174"/>
        <v>0</v>
      </c>
      <c r="CG259" s="132"/>
      <c r="CH259" s="132"/>
      <c r="CI259" s="132"/>
    </row>
    <row r="260" spans="1:87" s="24" customFormat="1" ht="12.75" hidden="1" customHeight="1" outlineLevel="1" x14ac:dyDescent="0.2">
      <c r="A260" s="108" t="s">
        <v>140</v>
      </c>
      <c r="B260" s="24" t="s">
        <v>145</v>
      </c>
      <c r="C260" s="24">
        <v>252</v>
      </c>
      <c r="D260" s="137"/>
      <c r="E260" s="138"/>
      <c r="F260" s="56"/>
      <c r="G260" s="135"/>
      <c r="H260" s="136"/>
      <c r="I260" s="139"/>
      <c r="J260" s="57"/>
      <c r="K260" s="134"/>
      <c r="L260" s="134"/>
      <c r="M260" s="134"/>
      <c r="N260" s="134"/>
      <c r="O260" s="114">
        <f t="shared" si="145"/>
        <v>0</v>
      </c>
      <c r="P260" s="113"/>
      <c r="Q260" s="113"/>
      <c r="R260" s="113"/>
      <c r="S260" s="113"/>
      <c r="T260" s="114">
        <f t="shared" si="146"/>
        <v>0</v>
      </c>
      <c r="U260" s="113">
        <f t="shared" si="147"/>
        <v>0</v>
      </c>
      <c r="V260" s="136"/>
      <c r="W260" s="116"/>
      <c r="X260" s="116"/>
      <c r="Y260" s="116"/>
      <c r="Z260" s="117">
        <f t="shared" si="148"/>
        <v>0</v>
      </c>
      <c r="AA260" s="118">
        <f t="shared" si="149"/>
        <v>0</v>
      </c>
      <c r="AB260" s="118"/>
      <c r="AC260" s="118"/>
      <c r="AD260" s="118"/>
      <c r="AE260" s="117">
        <f t="shared" si="150"/>
        <v>0</v>
      </c>
      <c r="AF260" s="118">
        <f t="shared" si="151"/>
        <v>0</v>
      </c>
      <c r="AG260" s="120"/>
      <c r="AH260" s="120"/>
      <c r="AI260" s="121"/>
      <c r="AJ260" s="117">
        <f t="shared" si="152"/>
        <v>0</v>
      </c>
      <c r="AK260" s="119">
        <f t="shared" si="153"/>
        <v>0</v>
      </c>
      <c r="AL260" s="53"/>
      <c r="AM260" s="53"/>
      <c r="AN260" s="53"/>
      <c r="AO260" s="54">
        <f t="shared" si="154"/>
        <v>0</v>
      </c>
      <c r="AP260" s="122">
        <f t="shared" si="155"/>
        <v>0</v>
      </c>
      <c r="AQ260" s="123">
        <f t="shared" si="156"/>
        <v>0</v>
      </c>
      <c r="AR260" s="123">
        <f t="shared" si="157"/>
        <v>0</v>
      </c>
      <c r="AS260" s="119"/>
      <c r="AT260" s="119"/>
      <c r="AU260" s="124"/>
      <c r="AV260" s="125">
        <f t="shared" si="158"/>
        <v>0</v>
      </c>
      <c r="AW260" s="119">
        <f t="shared" si="159"/>
        <v>0</v>
      </c>
      <c r="AX260" s="119"/>
      <c r="AY260" s="119"/>
      <c r="AZ260" s="122"/>
      <c r="BA260" s="126">
        <f t="shared" si="160"/>
        <v>0</v>
      </c>
      <c r="BB260" s="119">
        <f t="shared" si="161"/>
        <v>0</v>
      </c>
      <c r="BC260" s="119"/>
      <c r="BD260" s="120"/>
      <c r="BE260" s="127"/>
      <c r="BF260" s="126">
        <f t="shared" si="162"/>
        <v>0</v>
      </c>
      <c r="BG260" s="119">
        <f t="shared" si="163"/>
        <v>0</v>
      </c>
      <c r="BH260" s="120"/>
      <c r="BI260" s="120"/>
      <c r="BJ260" s="127"/>
      <c r="BK260" s="126">
        <f t="shared" si="164"/>
        <v>0</v>
      </c>
      <c r="BL260" s="119">
        <f t="shared" si="165"/>
        <v>0</v>
      </c>
      <c r="BM260" s="123">
        <f t="shared" si="166"/>
        <v>0</v>
      </c>
      <c r="BN260" s="123">
        <f t="shared" si="167"/>
        <v>0</v>
      </c>
      <c r="BO260" s="126">
        <f t="shared" si="168"/>
        <v>0</v>
      </c>
      <c r="BP260" s="128">
        <f t="shared" si="169"/>
        <v>0</v>
      </c>
      <c r="BQ260" s="22"/>
      <c r="BR260" s="129"/>
      <c r="BS260" s="130"/>
      <c r="BT260" s="257" t="str">
        <f t="shared" si="170"/>
        <v/>
      </c>
      <c r="BU260" s="257" t="str">
        <f t="shared" si="171"/>
        <v/>
      </c>
      <c r="BV260" s="257" t="str">
        <f t="shared" si="172"/>
        <v/>
      </c>
      <c r="BW260" s="257" t="str">
        <f t="shared" si="173"/>
        <v/>
      </c>
      <c r="BX260" s="258">
        <f t="shared" si="175"/>
        <v>0</v>
      </c>
      <c r="BY260" s="129"/>
      <c r="BZ260" s="130"/>
      <c r="CA260" s="329" t="str">
        <f t="shared" si="141"/>
        <v/>
      </c>
      <c r="CB260" s="329" t="str">
        <f t="shared" si="142"/>
        <v/>
      </c>
      <c r="CC260" s="329" t="str">
        <f t="shared" si="143"/>
        <v/>
      </c>
      <c r="CD260" s="329" t="str">
        <f t="shared" si="144"/>
        <v/>
      </c>
      <c r="CE260" s="258">
        <f t="shared" si="176"/>
        <v>0</v>
      </c>
      <c r="CF260" s="259">
        <f t="shared" si="174"/>
        <v>0</v>
      </c>
      <c r="CG260" s="132"/>
      <c r="CH260" s="132"/>
      <c r="CI260" s="132"/>
    </row>
    <row r="261" spans="1:87" s="24" customFormat="1" ht="12.75" hidden="1" customHeight="1" outlineLevel="1" x14ac:dyDescent="0.2">
      <c r="A261" s="108" t="s">
        <v>140</v>
      </c>
      <c r="B261" s="24" t="s">
        <v>145</v>
      </c>
      <c r="C261" s="24">
        <v>253</v>
      </c>
      <c r="D261" s="137"/>
      <c r="E261" s="138"/>
      <c r="F261" s="56"/>
      <c r="G261" s="135"/>
      <c r="H261" s="136"/>
      <c r="I261" s="139"/>
      <c r="J261" s="57"/>
      <c r="K261" s="134"/>
      <c r="L261" s="134"/>
      <c r="M261" s="134"/>
      <c r="N261" s="134"/>
      <c r="O261" s="114">
        <f t="shared" si="145"/>
        <v>0</v>
      </c>
      <c r="P261" s="113"/>
      <c r="Q261" s="113"/>
      <c r="R261" s="113"/>
      <c r="S261" s="113"/>
      <c r="T261" s="114">
        <f t="shared" si="146"/>
        <v>0</v>
      </c>
      <c r="U261" s="113">
        <f t="shared" si="147"/>
        <v>0</v>
      </c>
      <c r="V261" s="136"/>
      <c r="W261" s="116"/>
      <c r="X261" s="116"/>
      <c r="Y261" s="116"/>
      <c r="Z261" s="117">
        <f t="shared" si="148"/>
        <v>0</v>
      </c>
      <c r="AA261" s="118">
        <f t="shared" si="149"/>
        <v>0</v>
      </c>
      <c r="AB261" s="118"/>
      <c r="AC261" s="118"/>
      <c r="AD261" s="118"/>
      <c r="AE261" s="117">
        <f t="shared" si="150"/>
        <v>0</v>
      </c>
      <c r="AF261" s="118">
        <f t="shared" si="151"/>
        <v>0</v>
      </c>
      <c r="AG261" s="120"/>
      <c r="AH261" s="120"/>
      <c r="AI261" s="121"/>
      <c r="AJ261" s="117">
        <f t="shared" si="152"/>
        <v>0</v>
      </c>
      <c r="AK261" s="119">
        <f t="shared" si="153"/>
        <v>0</v>
      </c>
      <c r="AL261" s="53"/>
      <c r="AM261" s="53"/>
      <c r="AN261" s="53"/>
      <c r="AO261" s="54">
        <f t="shared" si="154"/>
        <v>0</v>
      </c>
      <c r="AP261" s="122">
        <f t="shared" si="155"/>
        <v>0</v>
      </c>
      <c r="AQ261" s="123">
        <f t="shared" si="156"/>
        <v>0</v>
      </c>
      <c r="AR261" s="123">
        <f t="shared" si="157"/>
        <v>0</v>
      </c>
      <c r="AS261" s="119"/>
      <c r="AT261" s="119"/>
      <c r="AU261" s="124"/>
      <c r="AV261" s="125">
        <f t="shared" si="158"/>
        <v>0</v>
      </c>
      <c r="AW261" s="119">
        <f t="shared" si="159"/>
        <v>0</v>
      </c>
      <c r="AX261" s="119"/>
      <c r="AY261" s="119"/>
      <c r="AZ261" s="122"/>
      <c r="BA261" s="126">
        <f t="shared" si="160"/>
        <v>0</v>
      </c>
      <c r="BB261" s="119">
        <f t="shared" si="161"/>
        <v>0</v>
      </c>
      <c r="BC261" s="119"/>
      <c r="BD261" s="120"/>
      <c r="BE261" s="127"/>
      <c r="BF261" s="126">
        <f t="shared" si="162"/>
        <v>0</v>
      </c>
      <c r="BG261" s="119">
        <f t="shared" si="163"/>
        <v>0</v>
      </c>
      <c r="BH261" s="120"/>
      <c r="BI261" s="120"/>
      <c r="BJ261" s="127"/>
      <c r="BK261" s="126">
        <f t="shared" si="164"/>
        <v>0</v>
      </c>
      <c r="BL261" s="119">
        <f t="shared" si="165"/>
        <v>0</v>
      </c>
      <c r="BM261" s="123">
        <f t="shared" si="166"/>
        <v>0</v>
      </c>
      <c r="BN261" s="123">
        <f t="shared" si="167"/>
        <v>0</v>
      </c>
      <c r="BO261" s="126">
        <f t="shared" si="168"/>
        <v>0</v>
      </c>
      <c r="BP261" s="128">
        <f t="shared" si="169"/>
        <v>0</v>
      </c>
      <c r="BQ261" s="22"/>
      <c r="BR261" s="129"/>
      <c r="BS261" s="130"/>
      <c r="BT261" s="257" t="str">
        <f t="shared" si="170"/>
        <v/>
      </c>
      <c r="BU261" s="257" t="str">
        <f t="shared" si="171"/>
        <v/>
      </c>
      <c r="BV261" s="257" t="str">
        <f t="shared" si="172"/>
        <v/>
      </c>
      <c r="BW261" s="257" t="str">
        <f t="shared" si="173"/>
        <v/>
      </c>
      <c r="BX261" s="258">
        <f t="shared" si="175"/>
        <v>0</v>
      </c>
      <c r="BY261" s="129"/>
      <c r="BZ261" s="130"/>
      <c r="CA261" s="329" t="str">
        <f t="shared" si="141"/>
        <v/>
      </c>
      <c r="CB261" s="329" t="str">
        <f t="shared" si="142"/>
        <v/>
      </c>
      <c r="CC261" s="329" t="str">
        <f t="shared" si="143"/>
        <v/>
      </c>
      <c r="CD261" s="329" t="str">
        <f t="shared" si="144"/>
        <v/>
      </c>
      <c r="CE261" s="258">
        <f t="shared" si="176"/>
        <v>0</v>
      </c>
      <c r="CF261" s="259">
        <f t="shared" si="174"/>
        <v>0</v>
      </c>
      <c r="CG261" s="132"/>
      <c r="CH261" s="132"/>
      <c r="CI261" s="132"/>
    </row>
    <row r="262" spans="1:87" s="24" customFormat="1" ht="12.75" hidden="1" customHeight="1" outlineLevel="1" x14ac:dyDescent="0.2">
      <c r="A262" s="108" t="s">
        <v>140</v>
      </c>
      <c r="B262" s="24" t="s">
        <v>145</v>
      </c>
      <c r="C262" s="24">
        <v>254</v>
      </c>
      <c r="D262" s="137"/>
      <c r="E262" s="138"/>
      <c r="F262" s="56"/>
      <c r="G262" s="135"/>
      <c r="H262" s="136"/>
      <c r="I262" s="139"/>
      <c r="J262" s="57"/>
      <c r="K262" s="134"/>
      <c r="L262" s="134"/>
      <c r="M262" s="134"/>
      <c r="N262" s="134"/>
      <c r="O262" s="114">
        <f t="shared" si="145"/>
        <v>0</v>
      </c>
      <c r="P262" s="113"/>
      <c r="Q262" s="113"/>
      <c r="R262" s="113"/>
      <c r="S262" s="113"/>
      <c r="T262" s="114">
        <f t="shared" si="146"/>
        <v>0</v>
      </c>
      <c r="U262" s="113">
        <f t="shared" si="147"/>
        <v>0</v>
      </c>
      <c r="V262" s="136"/>
      <c r="W262" s="116"/>
      <c r="X262" s="116"/>
      <c r="Y262" s="116"/>
      <c r="Z262" s="117">
        <f t="shared" si="148"/>
        <v>0</v>
      </c>
      <c r="AA262" s="118">
        <f t="shared" si="149"/>
        <v>0</v>
      </c>
      <c r="AB262" s="118"/>
      <c r="AC262" s="118"/>
      <c r="AD262" s="118"/>
      <c r="AE262" s="117">
        <f t="shared" si="150"/>
        <v>0</v>
      </c>
      <c r="AF262" s="118">
        <f t="shared" si="151"/>
        <v>0</v>
      </c>
      <c r="AG262" s="120"/>
      <c r="AH262" s="120"/>
      <c r="AI262" s="121"/>
      <c r="AJ262" s="117">
        <f t="shared" si="152"/>
        <v>0</v>
      </c>
      <c r="AK262" s="119">
        <f t="shared" si="153"/>
        <v>0</v>
      </c>
      <c r="AL262" s="53"/>
      <c r="AM262" s="53"/>
      <c r="AN262" s="53"/>
      <c r="AO262" s="54">
        <f t="shared" si="154"/>
        <v>0</v>
      </c>
      <c r="AP262" s="122">
        <f t="shared" si="155"/>
        <v>0</v>
      </c>
      <c r="AQ262" s="123">
        <f t="shared" si="156"/>
        <v>0</v>
      </c>
      <c r="AR262" s="123">
        <f t="shared" si="157"/>
        <v>0</v>
      </c>
      <c r="AS262" s="119"/>
      <c r="AT262" s="119"/>
      <c r="AU262" s="124"/>
      <c r="AV262" s="125">
        <f t="shared" si="158"/>
        <v>0</v>
      </c>
      <c r="AW262" s="119">
        <f t="shared" si="159"/>
        <v>0</v>
      </c>
      <c r="AX262" s="119"/>
      <c r="AY262" s="119"/>
      <c r="AZ262" s="122"/>
      <c r="BA262" s="126">
        <f t="shared" si="160"/>
        <v>0</v>
      </c>
      <c r="BB262" s="119">
        <f t="shared" si="161"/>
        <v>0</v>
      </c>
      <c r="BC262" s="119"/>
      <c r="BD262" s="120"/>
      <c r="BE262" s="127"/>
      <c r="BF262" s="126">
        <f t="shared" si="162"/>
        <v>0</v>
      </c>
      <c r="BG262" s="119">
        <f t="shared" si="163"/>
        <v>0</v>
      </c>
      <c r="BH262" s="120"/>
      <c r="BI262" s="120"/>
      <c r="BJ262" s="127"/>
      <c r="BK262" s="126">
        <f t="shared" si="164"/>
        <v>0</v>
      </c>
      <c r="BL262" s="119">
        <f t="shared" si="165"/>
        <v>0</v>
      </c>
      <c r="BM262" s="123">
        <f t="shared" si="166"/>
        <v>0</v>
      </c>
      <c r="BN262" s="123">
        <f t="shared" si="167"/>
        <v>0</v>
      </c>
      <c r="BO262" s="126">
        <f t="shared" si="168"/>
        <v>0</v>
      </c>
      <c r="BP262" s="128">
        <f t="shared" si="169"/>
        <v>0</v>
      </c>
      <c r="BQ262" s="22"/>
      <c r="BR262" s="129"/>
      <c r="BS262" s="130"/>
      <c r="BT262" s="257" t="str">
        <f t="shared" si="170"/>
        <v/>
      </c>
      <c r="BU262" s="257" t="str">
        <f t="shared" si="171"/>
        <v/>
      </c>
      <c r="BV262" s="257" t="str">
        <f t="shared" si="172"/>
        <v/>
      </c>
      <c r="BW262" s="257" t="str">
        <f t="shared" si="173"/>
        <v/>
      </c>
      <c r="BX262" s="258">
        <f t="shared" si="175"/>
        <v>0</v>
      </c>
      <c r="BY262" s="129"/>
      <c r="BZ262" s="130"/>
      <c r="CA262" s="329" t="str">
        <f t="shared" si="141"/>
        <v/>
      </c>
      <c r="CB262" s="329" t="str">
        <f t="shared" si="142"/>
        <v/>
      </c>
      <c r="CC262" s="329" t="str">
        <f t="shared" si="143"/>
        <v/>
      </c>
      <c r="CD262" s="329" t="str">
        <f t="shared" si="144"/>
        <v/>
      </c>
      <c r="CE262" s="258">
        <f t="shared" si="176"/>
        <v>0</v>
      </c>
      <c r="CF262" s="259">
        <f t="shared" si="174"/>
        <v>0</v>
      </c>
      <c r="CG262" s="132"/>
      <c r="CH262" s="132"/>
      <c r="CI262" s="132"/>
    </row>
    <row r="263" spans="1:87" s="24" customFormat="1" ht="12.75" hidden="1" customHeight="1" outlineLevel="1" x14ac:dyDescent="0.2">
      <c r="A263" s="108" t="s">
        <v>140</v>
      </c>
      <c r="B263" s="24" t="s">
        <v>145</v>
      </c>
      <c r="C263" s="24">
        <v>255</v>
      </c>
      <c r="D263" s="137"/>
      <c r="E263" s="138"/>
      <c r="F263" s="56"/>
      <c r="G263" s="135"/>
      <c r="H263" s="136"/>
      <c r="I263" s="139"/>
      <c r="J263" s="57"/>
      <c r="K263" s="134"/>
      <c r="L263" s="134"/>
      <c r="M263" s="134"/>
      <c r="N263" s="134"/>
      <c r="O263" s="114">
        <f t="shared" si="145"/>
        <v>0</v>
      </c>
      <c r="P263" s="113"/>
      <c r="Q263" s="113"/>
      <c r="R263" s="113"/>
      <c r="S263" s="113"/>
      <c r="T263" s="114">
        <f t="shared" si="146"/>
        <v>0</v>
      </c>
      <c r="U263" s="113">
        <f t="shared" si="147"/>
        <v>0</v>
      </c>
      <c r="V263" s="136"/>
      <c r="W263" s="116"/>
      <c r="X263" s="116"/>
      <c r="Y263" s="116"/>
      <c r="Z263" s="117">
        <f t="shared" si="148"/>
        <v>0</v>
      </c>
      <c r="AA263" s="118">
        <f t="shared" si="149"/>
        <v>0</v>
      </c>
      <c r="AB263" s="118"/>
      <c r="AC263" s="118"/>
      <c r="AD263" s="118"/>
      <c r="AE263" s="117">
        <f t="shared" si="150"/>
        <v>0</v>
      </c>
      <c r="AF263" s="118">
        <f t="shared" si="151"/>
        <v>0</v>
      </c>
      <c r="AG263" s="120"/>
      <c r="AH263" s="120"/>
      <c r="AI263" s="121"/>
      <c r="AJ263" s="117">
        <f t="shared" si="152"/>
        <v>0</v>
      </c>
      <c r="AK263" s="119">
        <f t="shared" si="153"/>
        <v>0</v>
      </c>
      <c r="AL263" s="53"/>
      <c r="AM263" s="53"/>
      <c r="AN263" s="53"/>
      <c r="AO263" s="54">
        <f t="shared" si="154"/>
        <v>0</v>
      </c>
      <c r="AP263" s="122">
        <f t="shared" si="155"/>
        <v>0</v>
      </c>
      <c r="AQ263" s="123">
        <f t="shared" si="156"/>
        <v>0</v>
      </c>
      <c r="AR263" s="123">
        <f t="shared" si="157"/>
        <v>0</v>
      </c>
      <c r="AS263" s="119"/>
      <c r="AT263" s="119"/>
      <c r="AU263" s="124"/>
      <c r="AV263" s="125">
        <f t="shared" si="158"/>
        <v>0</v>
      </c>
      <c r="AW263" s="119">
        <f t="shared" si="159"/>
        <v>0</v>
      </c>
      <c r="AX263" s="119"/>
      <c r="AY263" s="119"/>
      <c r="AZ263" s="122"/>
      <c r="BA263" s="126">
        <f t="shared" si="160"/>
        <v>0</v>
      </c>
      <c r="BB263" s="119">
        <f t="shared" si="161"/>
        <v>0</v>
      </c>
      <c r="BC263" s="119"/>
      <c r="BD263" s="120"/>
      <c r="BE263" s="127"/>
      <c r="BF263" s="126">
        <f t="shared" si="162"/>
        <v>0</v>
      </c>
      <c r="BG263" s="119">
        <f t="shared" si="163"/>
        <v>0</v>
      </c>
      <c r="BH263" s="120"/>
      <c r="BI263" s="120"/>
      <c r="BJ263" s="127"/>
      <c r="BK263" s="126">
        <f t="shared" si="164"/>
        <v>0</v>
      </c>
      <c r="BL263" s="119">
        <f t="shared" si="165"/>
        <v>0</v>
      </c>
      <c r="BM263" s="123">
        <f t="shared" si="166"/>
        <v>0</v>
      </c>
      <c r="BN263" s="123">
        <f t="shared" si="167"/>
        <v>0</v>
      </c>
      <c r="BO263" s="126">
        <f t="shared" si="168"/>
        <v>0</v>
      </c>
      <c r="BP263" s="128">
        <f t="shared" si="169"/>
        <v>0</v>
      </c>
      <c r="BQ263" s="22"/>
      <c r="BR263" s="129"/>
      <c r="BS263" s="130"/>
      <c r="BT263" s="257" t="str">
        <f t="shared" si="170"/>
        <v/>
      </c>
      <c r="BU263" s="257" t="str">
        <f t="shared" si="171"/>
        <v/>
      </c>
      <c r="BV263" s="257" t="str">
        <f t="shared" si="172"/>
        <v/>
      </c>
      <c r="BW263" s="257" t="str">
        <f t="shared" si="173"/>
        <v/>
      </c>
      <c r="BX263" s="258">
        <f t="shared" si="175"/>
        <v>0</v>
      </c>
      <c r="BY263" s="129"/>
      <c r="BZ263" s="130"/>
      <c r="CA263" s="329" t="str">
        <f t="shared" si="141"/>
        <v/>
      </c>
      <c r="CB263" s="329" t="str">
        <f t="shared" si="142"/>
        <v/>
      </c>
      <c r="CC263" s="329" t="str">
        <f t="shared" si="143"/>
        <v/>
      </c>
      <c r="CD263" s="329" t="str">
        <f t="shared" si="144"/>
        <v/>
      </c>
      <c r="CE263" s="258">
        <f t="shared" si="176"/>
        <v>0</v>
      </c>
      <c r="CF263" s="259">
        <f t="shared" si="174"/>
        <v>0</v>
      </c>
      <c r="CG263" s="132"/>
      <c r="CH263" s="132"/>
      <c r="CI263" s="132"/>
    </row>
    <row r="264" spans="1:87" s="24" customFormat="1" ht="12.75" hidden="1" customHeight="1" outlineLevel="1" x14ac:dyDescent="0.2">
      <c r="A264" s="108" t="s">
        <v>140</v>
      </c>
      <c r="B264" s="24" t="s">
        <v>145</v>
      </c>
      <c r="C264" s="24">
        <v>256</v>
      </c>
      <c r="D264" s="137"/>
      <c r="E264" s="138"/>
      <c r="F264" s="56"/>
      <c r="G264" s="135"/>
      <c r="H264" s="136"/>
      <c r="I264" s="139"/>
      <c r="J264" s="57"/>
      <c r="K264" s="134"/>
      <c r="L264" s="134"/>
      <c r="M264" s="134"/>
      <c r="N264" s="134"/>
      <c r="O264" s="114">
        <f t="shared" si="145"/>
        <v>0</v>
      </c>
      <c r="P264" s="113"/>
      <c r="Q264" s="113"/>
      <c r="R264" s="113"/>
      <c r="S264" s="113"/>
      <c r="T264" s="114">
        <f t="shared" si="146"/>
        <v>0</v>
      </c>
      <c r="U264" s="113">
        <f t="shared" si="147"/>
        <v>0</v>
      </c>
      <c r="V264" s="136"/>
      <c r="W264" s="116"/>
      <c r="X264" s="116"/>
      <c r="Y264" s="116"/>
      <c r="Z264" s="117">
        <f t="shared" si="148"/>
        <v>0</v>
      </c>
      <c r="AA264" s="118">
        <f t="shared" si="149"/>
        <v>0</v>
      </c>
      <c r="AB264" s="118"/>
      <c r="AC264" s="118"/>
      <c r="AD264" s="118"/>
      <c r="AE264" s="117">
        <f t="shared" si="150"/>
        <v>0</v>
      </c>
      <c r="AF264" s="118">
        <f t="shared" si="151"/>
        <v>0</v>
      </c>
      <c r="AG264" s="120"/>
      <c r="AH264" s="120"/>
      <c r="AI264" s="121"/>
      <c r="AJ264" s="117">
        <f t="shared" si="152"/>
        <v>0</v>
      </c>
      <c r="AK264" s="119">
        <f t="shared" si="153"/>
        <v>0</v>
      </c>
      <c r="AL264" s="53"/>
      <c r="AM264" s="53"/>
      <c r="AN264" s="53"/>
      <c r="AO264" s="54">
        <f t="shared" si="154"/>
        <v>0</v>
      </c>
      <c r="AP264" s="122">
        <f t="shared" si="155"/>
        <v>0</v>
      </c>
      <c r="AQ264" s="123">
        <f t="shared" si="156"/>
        <v>0</v>
      </c>
      <c r="AR264" s="123">
        <f t="shared" si="157"/>
        <v>0</v>
      </c>
      <c r="AS264" s="119"/>
      <c r="AT264" s="119"/>
      <c r="AU264" s="124"/>
      <c r="AV264" s="125">
        <f t="shared" si="158"/>
        <v>0</v>
      </c>
      <c r="AW264" s="119">
        <f t="shared" si="159"/>
        <v>0</v>
      </c>
      <c r="AX264" s="119"/>
      <c r="AY264" s="119"/>
      <c r="AZ264" s="122"/>
      <c r="BA264" s="126">
        <f t="shared" si="160"/>
        <v>0</v>
      </c>
      <c r="BB264" s="119">
        <f t="shared" si="161"/>
        <v>0</v>
      </c>
      <c r="BC264" s="119"/>
      <c r="BD264" s="120"/>
      <c r="BE264" s="127"/>
      <c r="BF264" s="126">
        <f t="shared" si="162"/>
        <v>0</v>
      </c>
      <c r="BG264" s="119">
        <f t="shared" si="163"/>
        <v>0</v>
      </c>
      <c r="BH264" s="120"/>
      <c r="BI264" s="120"/>
      <c r="BJ264" s="127"/>
      <c r="BK264" s="126">
        <f t="shared" si="164"/>
        <v>0</v>
      </c>
      <c r="BL264" s="119">
        <f t="shared" si="165"/>
        <v>0</v>
      </c>
      <c r="BM264" s="123">
        <f t="shared" si="166"/>
        <v>0</v>
      </c>
      <c r="BN264" s="123">
        <f t="shared" si="167"/>
        <v>0</v>
      </c>
      <c r="BO264" s="126">
        <f t="shared" si="168"/>
        <v>0</v>
      </c>
      <c r="BP264" s="128">
        <f t="shared" si="169"/>
        <v>0</v>
      </c>
      <c r="BQ264" s="22"/>
      <c r="BR264" s="129"/>
      <c r="BS264" s="130"/>
      <c r="BT264" s="257" t="str">
        <f t="shared" si="170"/>
        <v/>
      </c>
      <c r="BU264" s="257" t="str">
        <f t="shared" si="171"/>
        <v/>
      </c>
      <c r="BV264" s="257" t="str">
        <f t="shared" si="172"/>
        <v/>
      </c>
      <c r="BW264" s="257" t="str">
        <f t="shared" si="173"/>
        <v/>
      </c>
      <c r="BX264" s="258">
        <f t="shared" si="175"/>
        <v>0</v>
      </c>
      <c r="BY264" s="129"/>
      <c r="BZ264" s="130"/>
      <c r="CA264" s="329" t="str">
        <f t="shared" si="141"/>
        <v/>
      </c>
      <c r="CB264" s="329" t="str">
        <f t="shared" si="142"/>
        <v/>
      </c>
      <c r="CC264" s="329" t="str">
        <f t="shared" si="143"/>
        <v/>
      </c>
      <c r="CD264" s="329" t="str">
        <f t="shared" si="144"/>
        <v/>
      </c>
      <c r="CE264" s="258">
        <f t="shared" si="176"/>
        <v>0</v>
      </c>
      <c r="CF264" s="259">
        <f t="shared" si="174"/>
        <v>0</v>
      </c>
      <c r="CG264" s="132"/>
      <c r="CH264" s="132"/>
      <c r="CI264" s="132"/>
    </row>
    <row r="265" spans="1:87" s="24" customFormat="1" ht="12.75" hidden="1" customHeight="1" outlineLevel="1" x14ac:dyDescent="0.2">
      <c r="A265" s="108" t="s">
        <v>140</v>
      </c>
      <c r="B265" s="24" t="s">
        <v>145</v>
      </c>
      <c r="C265" s="24">
        <v>257</v>
      </c>
      <c r="D265" s="137"/>
      <c r="E265" s="138"/>
      <c r="F265" s="56"/>
      <c r="G265" s="135"/>
      <c r="H265" s="136"/>
      <c r="I265" s="139"/>
      <c r="J265" s="57"/>
      <c r="K265" s="134"/>
      <c r="L265" s="134"/>
      <c r="M265" s="134"/>
      <c r="N265" s="134"/>
      <c r="O265" s="114">
        <f t="shared" si="145"/>
        <v>0</v>
      </c>
      <c r="P265" s="113"/>
      <c r="Q265" s="113"/>
      <c r="R265" s="113"/>
      <c r="S265" s="113"/>
      <c r="T265" s="114">
        <f t="shared" si="146"/>
        <v>0</v>
      </c>
      <c r="U265" s="113">
        <f t="shared" si="147"/>
        <v>0</v>
      </c>
      <c r="V265" s="136"/>
      <c r="W265" s="116"/>
      <c r="X265" s="116"/>
      <c r="Y265" s="116"/>
      <c r="Z265" s="117">
        <f t="shared" si="148"/>
        <v>0</v>
      </c>
      <c r="AA265" s="118">
        <f t="shared" si="149"/>
        <v>0</v>
      </c>
      <c r="AB265" s="118"/>
      <c r="AC265" s="118"/>
      <c r="AD265" s="118"/>
      <c r="AE265" s="117">
        <f t="shared" si="150"/>
        <v>0</v>
      </c>
      <c r="AF265" s="118">
        <f t="shared" si="151"/>
        <v>0</v>
      </c>
      <c r="AG265" s="120"/>
      <c r="AH265" s="120"/>
      <c r="AI265" s="121"/>
      <c r="AJ265" s="117">
        <f t="shared" si="152"/>
        <v>0</v>
      </c>
      <c r="AK265" s="119">
        <f t="shared" si="153"/>
        <v>0</v>
      </c>
      <c r="AL265" s="53"/>
      <c r="AM265" s="53"/>
      <c r="AN265" s="53"/>
      <c r="AO265" s="54">
        <f t="shared" si="154"/>
        <v>0</v>
      </c>
      <c r="AP265" s="122">
        <f t="shared" si="155"/>
        <v>0</v>
      </c>
      <c r="AQ265" s="123">
        <f t="shared" si="156"/>
        <v>0</v>
      </c>
      <c r="AR265" s="123">
        <f t="shared" si="157"/>
        <v>0</v>
      </c>
      <c r="AS265" s="119"/>
      <c r="AT265" s="119"/>
      <c r="AU265" s="124"/>
      <c r="AV265" s="125">
        <f t="shared" si="158"/>
        <v>0</v>
      </c>
      <c r="AW265" s="119">
        <f t="shared" si="159"/>
        <v>0</v>
      </c>
      <c r="AX265" s="119"/>
      <c r="AY265" s="119"/>
      <c r="AZ265" s="122"/>
      <c r="BA265" s="126">
        <f t="shared" si="160"/>
        <v>0</v>
      </c>
      <c r="BB265" s="119">
        <f t="shared" si="161"/>
        <v>0</v>
      </c>
      <c r="BC265" s="119"/>
      <c r="BD265" s="120"/>
      <c r="BE265" s="127"/>
      <c r="BF265" s="126">
        <f t="shared" si="162"/>
        <v>0</v>
      </c>
      <c r="BG265" s="119">
        <f t="shared" si="163"/>
        <v>0</v>
      </c>
      <c r="BH265" s="120"/>
      <c r="BI265" s="120"/>
      <c r="BJ265" s="127"/>
      <c r="BK265" s="126">
        <f t="shared" si="164"/>
        <v>0</v>
      </c>
      <c r="BL265" s="119">
        <f t="shared" si="165"/>
        <v>0</v>
      </c>
      <c r="BM265" s="123">
        <f t="shared" si="166"/>
        <v>0</v>
      </c>
      <c r="BN265" s="123">
        <f t="shared" si="167"/>
        <v>0</v>
      </c>
      <c r="BO265" s="126">
        <f t="shared" si="168"/>
        <v>0</v>
      </c>
      <c r="BP265" s="128">
        <f t="shared" si="169"/>
        <v>0</v>
      </c>
      <c r="BQ265" s="22"/>
      <c r="BR265" s="129"/>
      <c r="BS265" s="130"/>
      <c r="BT265" s="257" t="str">
        <f t="shared" si="170"/>
        <v/>
      </c>
      <c r="BU265" s="257" t="str">
        <f t="shared" si="171"/>
        <v/>
      </c>
      <c r="BV265" s="257" t="str">
        <f t="shared" si="172"/>
        <v/>
      </c>
      <c r="BW265" s="257" t="str">
        <f t="shared" si="173"/>
        <v/>
      </c>
      <c r="BX265" s="258">
        <f t="shared" si="175"/>
        <v>0</v>
      </c>
      <c r="BY265" s="129"/>
      <c r="BZ265" s="130"/>
      <c r="CA265" s="329" t="str">
        <f t="shared" ref="CA265:CA328" si="177">IF(OR($BY265="Jan", $BY265="Feb", $BY265="Mar"), $BZ265, "")</f>
        <v/>
      </c>
      <c r="CB265" s="329" t="str">
        <f t="shared" ref="CB265:CB328" si="178">IF(OR($BY265="Apr", $BY265="May", $BY265="Jun"), $BZ265, "")</f>
        <v/>
      </c>
      <c r="CC265" s="329" t="str">
        <f t="shared" ref="CC265:CC328" si="179">IF(OR($BY265="Jul", $BY265="Aug", $BY265="Sep"), $BZ265, "")</f>
        <v/>
      </c>
      <c r="CD265" s="329" t="str">
        <f t="shared" ref="CD265:CD328" si="180">IF(OR($BY265="Oct", $BY265="Nov", $BY265="Dec"), $BZ265, "")</f>
        <v/>
      </c>
      <c r="CE265" s="258">
        <f t="shared" si="176"/>
        <v>0</v>
      </c>
      <c r="CF265" s="259">
        <f t="shared" si="174"/>
        <v>0</v>
      </c>
      <c r="CG265" s="132"/>
      <c r="CH265" s="132"/>
      <c r="CI265" s="132"/>
    </row>
    <row r="266" spans="1:87" s="24" customFormat="1" ht="12.75" hidden="1" customHeight="1" outlineLevel="1" x14ac:dyDescent="0.2">
      <c r="A266" s="108" t="s">
        <v>140</v>
      </c>
      <c r="B266" s="24" t="s">
        <v>145</v>
      </c>
      <c r="C266" s="24">
        <v>258</v>
      </c>
      <c r="D266" s="137"/>
      <c r="E266" s="138"/>
      <c r="F266" s="56"/>
      <c r="G266" s="135"/>
      <c r="H266" s="136"/>
      <c r="I266" s="139"/>
      <c r="J266" s="57"/>
      <c r="K266" s="134"/>
      <c r="L266" s="134"/>
      <c r="M266" s="134"/>
      <c r="N266" s="134"/>
      <c r="O266" s="114">
        <f t="shared" ref="O266:O329" si="181">SUM(K266:N266)</f>
        <v>0</v>
      </c>
      <c r="P266" s="113"/>
      <c r="Q266" s="113"/>
      <c r="R266" s="113"/>
      <c r="S266" s="113"/>
      <c r="T266" s="114">
        <f t="shared" ref="T266:T329" si="182">SUM(P266:S266)</f>
        <v>0</v>
      </c>
      <c r="U266" s="113">
        <f t="shared" ref="U266:U329" si="183">J266+O266-T266</f>
        <v>0</v>
      </c>
      <c r="V266" s="136"/>
      <c r="W266" s="116"/>
      <c r="X266" s="116"/>
      <c r="Y266" s="116"/>
      <c r="Z266" s="117">
        <f t="shared" ref="Z266:Z329" si="184">SUM(W266:Y266)</f>
        <v>0</v>
      </c>
      <c r="AA266" s="118">
        <f t="shared" ref="AA266:AA329" si="185">Z266-K266</f>
        <v>0</v>
      </c>
      <c r="AB266" s="118"/>
      <c r="AC266" s="118"/>
      <c r="AD266" s="118"/>
      <c r="AE266" s="117">
        <f t="shared" ref="AE266:AE329" si="186">SUM(AB266:AD266)</f>
        <v>0</v>
      </c>
      <c r="AF266" s="118">
        <f t="shared" ref="AF266:AF329" si="187">AE266-L266</f>
        <v>0</v>
      </c>
      <c r="AG266" s="120"/>
      <c r="AH266" s="120"/>
      <c r="AI266" s="121"/>
      <c r="AJ266" s="117">
        <f t="shared" ref="AJ266:AJ329" si="188">SUM(AG266:AI266)</f>
        <v>0</v>
      </c>
      <c r="AK266" s="119">
        <f t="shared" ref="AK266:AK329" si="189">AJ266-M266</f>
        <v>0</v>
      </c>
      <c r="AL266" s="53"/>
      <c r="AM266" s="53"/>
      <c r="AN266" s="53"/>
      <c r="AO266" s="54">
        <f t="shared" ref="AO266:AO329" si="190">SUM(AL266:AN266)</f>
        <v>0</v>
      </c>
      <c r="AP266" s="122">
        <f t="shared" ref="AP266:AP329" si="191">AO266-N266</f>
        <v>0</v>
      </c>
      <c r="AQ266" s="123">
        <f t="shared" ref="AQ266:AQ329" si="192">Z266+AE266+AJ266+AO266</f>
        <v>0</v>
      </c>
      <c r="AR266" s="123">
        <f t="shared" ref="AR266:AR329" si="193">AQ266-O266</f>
        <v>0</v>
      </c>
      <c r="AS266" s="119"/>
      <c r="AT266" s="119"/>
      <c r="AU266" s="124"/>
      <c r="AV266" s="125">
        <f t="shared" ref="AV266:AV329" si="194">SUM(AS266:AU266)</f>
        <v>0</v>
      </c>
      <c r="AW266" s="119">
        <f t="shared" ref="AW266:AW329" si="195">AV266-P266</f>
        <v>0</v>
      </c>
      <c r="AX266" s="119"/>
      <c r="AY266" s="119"/>
      <c r="AZ266" s="122"/>
      <c r="BA266" s="126">
        <f t="shared" ref="BA266:BA329" si="196">SUM(AX266:AZ266)</f>
        <v>0</v>
      </c>
      <c r="BB266" s="119">
        <f t="shared" ref="BB266:BB329" si="197">BA266-Q266</f>
        <v>0</v>
      </c>
      <c r="BC266" s="119"/>
      <c r="BD266" s="120"/>
      <c r="BE266" s="127"/>
      <c r="BF266" s="126">
        <f t="shared" ref="BF266:BF329" si="198">SUM(BC266:BE266)</f>
        <v>0</v>
      </c>
      <c r="BG266" s="119">
        <f t="shared" ref="BG266:BG329" si="199">BF266-R266</f>
        <v>0</v>
      </c>
      <c r="BH266" s="120"/>
      <c r="BI266" s="120"/>
      <c r="BJ266" s="127"/>
      <c r="BK266" s="126">
        <f t="shared" ref="BK266:BK329" si="200">SUM(BH266:BJ266)</f>
        <v>0</v>
      </c>
      <c r="BL266" s="119">
        <f t="shared" ref="BL266:BL329" si="201">BK266-S266</f>
        <v>0</v>
      </c>
      <c r="BM266" s="123">
        <f t="shared" ref="BM266:BM329" si="202">AV266+BA266+BF266+BK266</f>
        <v>0</v>
      </c>
      <c r="BN266" s="123">
        <f t="shared" ref="BN266:BN329" si="203">BM266-T266</f>
        <v>0</v>
      </c>
      <c r="BO266" s="126">
        <f t="shared" ref="BO266:BO329" si="204">J266+AQ266-BM266</f>
        <v>0</v>
      </c>
      <c r="BP266" s="128">
        <f t="shared" ref="BP266:BP329" si="205">BO266-U266</f>
        <v>0</v>
      </c>
      <c r="BQ266" s="22"/>
      <c r="BR266" s="129"/>
      <c r="BS266" s="130"/>
      <c r="BT266" s="257" t="str">
        <f t="shared" ref="BT266:BT329" si="206">IF(OR($BR266="Jan", $BR266="Feb", $BR266="Mar"), $BS266, "")</f>
        <v/>
      </c>
      <c r="BU266" s="257" t="str">
        <f t="shared" ref="BU266:BU329" si="207">IF(OR($BR266="Apr", $BR266="May", $BR266="Jun"), $BS266, "")</f>
        <v/>
      </c>
      <c r="BV266" s="257" t="str">
        <f t="shared" ref="BV266:BV329" si="208">IF(OR($BR266="Jul", $BR266="Aug", $BR266="Sep"), $BS266, "")</f>
        <v/>
      </c>
      <c r="BW266" s="257" t="str">
        <f t="shared" ref="BW266:BW329" si="209">IF(OR($BR266="Oct", $BR266="Nov", $BR266="Dec"), $BS266, "")</f>
        <v/>
      </c>
      <c r="BX266" s="258">
        <f t="shared" si="175"/>
        <v>0</v>
      </c>
      <c r="BY266" s="129"/>
      <c r="BZ266" s="130"/>
      <c r="CA266" s="329" t="str">
        <f t="shared" si="177"/>
        <v/>
      </c>
      <c r="CB266" s="329" t="str">
        <f t="shared" si="178"/>
        <v/>
      </c>
      <c r="CC266" s="329" t="str">
        <f t="shared" si="179"/>
        <v/>
      </c>
      <c r="CD266" s="329" t="str">
        <f t="shared" si="180"/>
        <v/>
      </c>
      <c r="CE266" s="258">
        <f t="shared" si="176"/>
        <v>0</v>
      </c>
      <c r="CF266" s="259">
        <f t="shared" ref="CF266:CF329" si="210">BO266+BX266-CE266</f>
        <v>0</v>
      </c>
      <c r="CG266" s="132"/>
      <c r="CH266" s="132"/>
      <c r="CI266" s="132"/>
    </row>
    <row r="267" spans="1:87" s="24" customFormat="1" ht="12.75" hidden="1" customHeight="1" outlineLevel="1" x14ac:dyDescent="0.2">
      <c r="A267" s="108" t="s">
        <v>140</v>
      </c>
      <c r="B267" s="24" t="s">
        <v>145</v>
      </c>
      <c r="C267" s="24">
        <v>259</v>
      </c>
      <c r="D267" s="137"/>
      <c r="E267" s="138"/>
      <c r="F267" s="56"/>
      <c r="G267" s="135"/>
      <c r="H267" s="136"/>
      <c r="I267" s="139"/>
      <c r="J267" s="57"/>
      <c r="K267" s="134"/>
      <c r="L267" s="134"/>
      <c r="M267" s="134"/>
      <c r="N267" s="134"/>
      <c r="O267" s="114">
        <f t="shared" si="181"/>
        <v>0</v>
      </c>
      <c r="P267" s="113"/>
      <c r="Q267" s="113"/>
      <c r="R267" s="113"/>
      <c r="S267" s="113"/>
      <c r="T267" s="114">
        <f t="shared" si="182"/>
        <v>0</v>
      </c>
      <c r="U267" s="113">
        <f t="shared" si="183"/>
        <v>0</v>
      </c>
      <c r="V267" s="136"/>
      <c r="W267" s="116"/>
      <c r="X267" s="116"/>
      <c r="Y267" s="116"/>
      <c r="Z267" s="117">
        <f t="shared" si="184"/>
        <v>0</v>
      </c>
      <c r="AA267" s="118">
        <f t="shared" si="185"/>
        <v>0</v>
      </c>
      <c r="AB267" s="118"/>
      <c r="AC267" s="118"/>
      <c r="AD267" s="118"/>
      <c r="AE267" s="117">
        <f t="shared" si="186"/>
        <v>0</v>
      </c>
      <c r="AF267" s="118">
        <f t="shared" si="187"/>
        <v>0</v>
      </c>
      <c r="AG267" s="120"/>
      <c r="AH267" s="120"/>
      <c r="AI267" s="121"/>
      <c r="AJ267" s="117">
        <f t="shared" si="188"/>
        <v>0</v>
      </c>
      <c r="AK267" s="119">
        <f t="shared" si="189"/>
        <v>0</v>
      </c>
      <c r="AL267" s="53"/>
      <c r="AM267" s="53"/>
      <c r="AN267" s="53"/>
      <c r="AO267" s="54">
        <f t="shared" si="190"/>
        <v>0</v>
      </c>
      <c r="AP267" s="122">
        <f t="shared" si="191"/>
        <v>0</v>
      </c>
      <c r="AQ267" s="123">
        <f t="shared" si="192"/>
        <v>0</v>
      </c>
      <c r="AR267" s="123">
        <f t="shared" si="193"/>
        <v>0</v>
      </c>
      <c r="AS267" s="119"/>
      <c r="AT267" s="119"/>
      <c r="AU267" s="124"/>
      <c r="AV267" s="125">
        <f t="shared" si="194"/>
        <v>0</v>
      </c>
      <c r="AW267" s="119">
        <f t="shared" si="195"/>
        <v>0</v>
      </c>
      <c r="AX267" s="119"/>
      <c r="AY267" s="119"/>
      <c r="AZ267" s="122"/>
      <c r="BA267" s="126">
        <f t="shared" si="196"/>
        <v>0</v>
      </c>
      <c r="BB267" s="119">
        <f t="shared" si="197"/>
        <v>0</v>
      </c>
      <c r="BC267" s="119"/>
      <c r="BD267" s="120"/>
      <c r="BE267" s="127"/>
      <c r="BF267" s="126">
        <f t="shared" si="198"/>
        <v>0</v>
      </c>
      <c r="BG267" s="119">
        <f t="shared" si="199"/>
        <v>0</v>
      </c>
      <c r="BH267" s="120"/>
      <c r="BI267" s="120"/>
      <c r="BJ267" s="127"/>
      <c r="BK267" s="126">
        <f t="shared" si="200"/>
        <v>0</v>
      </c>
      <c r="BL267" s="119">
        <f t="shared" si="201"/>
        <v>0</v>
      </c>
      <c r="BM267" s="123">
        <f t="shared" si="202"/>
        <v>0</v>
      </c>
      <c r="BN267" s="123">
        <f t="shared" si="203"/>
        <v>0</v>
      </c>
      <c r="BO267" s="126">
        <f t="shared" si="204"/>
        <v>0</v>
      </c>
      <c r="BP267" s="128">
        <f t="shared" si="205"/>
        <v>0</v>
      </c>
      <c r="BQ267" s="22"/>
      <c r="BR267" s="129"/>
      <c r="BS267" s="130"/>
      <c r="BT267" s="257" t="str">
        <f t="shared" si="206"/>
        <v/>
      </c>
      <c r="BU267" s="257" t="str">
        <f t="shared" si="207"/>
        <v/>
      </c>
      <c r="BV267" s="257" t="str">
        <f t="shared" si="208"/>
        <v/>
      </c>
      <c r="BW267" s="257" t="str">
        <f t="shared" si="209"/>
        <v/>
      </c>
      <c r="BX267" s="258">
        <f t="shared" si="175"/>
        <v>0</v>
      </c>
      <c r="BY267" s="129"/>
      <c r="BZ267" s="130"/>
      <c r="CA267" s="329" t="str">
        <f t="shared" si="177"/>
        <v/>
      </c>
      <c r="CB267" s="329" t="str">
        <f t="shared" si="178"/>
        <v/>
      </c>
      <c r="CC267" s="329" t="str">
        <f t="shared" si="179"/>
        <v/>
      </c>
      <c r="CD267" s="329" t="str">
        <f t="shared" si="180"/>
        <v/>
      </c>
      <c r="CE267" s="258">
        <f t="shared" si="176"/>
        <v>0</v>
      </c>
      <c r="CF267" s="259">
        <f t="shared" si="210"/>
        <v>0</v>
      </c>
      <c r="CG267" s="132"/>
      <c r="CH267" s="132"/>
      <c r="CI267" s="132"/>
    </row>
    <row r="268" spans="1:87" s="24" customFormat="1" ht="12.75" hidden="1" customHeight="1" outlineLevel="1" x14ac:dyDescent="0.2">
      <c r="A268" s="108" t="s">
        <v>140</v>
      </c>
      <c r="B268" s="24" t="s">
        <v>145</v>
      </c>
      <c r="C268" s="24">
        <v>260</v>
      </c>
      <c r="D268" s="137"/>
      <c r="E268" s="138"/>
      <c r="F268" s="56"/>
      <c r="G268" s="135"/>
      <c r="H268" s="136"/>
      <c r="I268" s="139"/>
      <c r="J268" s="57"/>
      <c r="K268" s="134"/>
      <c r="L268" s="134"/>
      <c r="M268" s="134"/>
      <c r="N268" s="134"/>
      <c r="O268" s="114">
        <f t="shared" si="181"/>
        <v>0</v>
      </c>
      <c r="P268" s="113"/>
      <c r="Q268" s="113"/>
      <c r="R268" s="113"/>
      <c r="S268" s="113"/>
      <c r="T268" s="114">
        <f t="shared" si="182"/>
        <v>0</v>
      </c>
      <c r="U268" s="113">
        <f t="shared" si="183"/>
        <v>0</v>
      </c>
      <c r="V268" s="136"/>
      <c r="W268" s="116"/>
      <c r="X268" s="116"/>
      <c r="Y268" s="116"/>
      <c r="Z268" s="117">
        <f t="shared" si="184"/>
        <v>0</v>
      </c>
      <c r="AA268" s="118">
        <f t="shared" si="185"/>
        <v>0</v>
      </c>
      <c r="AB268" s="118"/>
      <c r="AC268" s="118"/>
      <c r="AD268" s="118"/>
      <c r="AE268" s="117">
        <f t="shared" si="186"/>
        <v>0</v>
      </c>
      <c r="AF268" s="118">
        <f t="shared" si="187"/>
        <v>0</v>
      </c>
      <c r="AG268" s="120"/>
      <c r="AH268" s="120"/>
      <c r="AI268" s="121"/>
      <c r="AJ268" s="117">
        <f t="shared" si="188"/>
        <v>0</v>
      </c>
      <c r="AK268" s="119">
        <f t="shared" si="189"/>
        <v>0</v>
      </c>
      <c r="AL268" s="53"/>
      <c r="AM268" s="53"/>
      <c r="AN268" s="53"/>
      <c r="AO268" s="54">
        <f t="shared" si="190"/>
        <v>0</v>
      </c>
      <c r="AP268" s="122">
        <f t="shared" si="191"/>
        <v>0</v>
      </c>
      <c r="AQ268" s="123">
        <f t="shared" si="192"/>
        <v>0</v>
      </c>
      <c r="AR268" s="123">
        <f t="shared" si="193"/>
        <v>0</v>
      </c>
      <c r="AS268" s="119"/>
      <c r="AT268" s="119"/>
      <c r="AU268" s="124"/>
      <c r="AV268" s="125">
        <f t="shared" si="194"/>
        <v>0</v>
      </c>
      <c r="AW268" s="119">
        <f t="shared" si="195"/>
        <v>0</v>
      </c>
      <c r="AX268" s="119"/>
      <c r="AY268" s="119"/>
      <c r="AZ268" s="122"/>
      <c r="BA268" s="126">
        <f t="shared" si="196"/>
        <v>0</v>
      </c>
      <c r="BB268" s="119">
        <f t="shared" si="197"/>
        <v>0</v>
      </c>
      <c r="BC268" s="119"/>
      <c r="BD268" s="120"/>
      <c r="BE268" s="127"/>
      <c r="BF268" s="126">
        <f t="shared" si="198"/>
        <v>0</v>
      </c>
      <c r="BG268" s="119">
        <f t="shared" si="199"/>
        <v>0</v>
      </c>
      <c r="BH268" s="120"/>
      <c r="BI268" s="120"/>
      <c r="BJ268" s="127"/>
      <c r="BK268" s="126">
        <f t="shared" si="200"/>
        <v>0</v>
      </c>
      <c r="BL268" s="119">
        <f t="shared" si="201"/>
        <v>0</v>
      </c>
      <c r="BM268" s="123">
        <f t="shared" si="202"/>
        <v>0</v>
      </c>
      <c r="BN268" s="123">
        <f t="shared" si="203"/>
        <v>0</v>
      </c>
      <c r="BO268" s="126">
        <f t="shared" si="204"/>
        <v>0</v>
      </c>
      <c r="BP268" s="128">
        <f t="shared" si="205"/>
        <v>0</v>
      </c>
      <c r="BQ268" s="22"/>
      <c r="BR268" s="129"/>
      <c r="BS268" s="130"/>
      <c r="BT268" s="257" t="str">
        <f t="shared" si="206"/>
        <v/>
      </c>
      <c r="BU268" s="257" t="str">
        <f t="shared" si="207"/>
        <v/>
      </c>
      <c r="BV268" s="257" t="str">
        <f t="shared" si="208"/>
        <v/>
      </c>
      <c r="BW268" s="257" t="str">
        <f t="shared" si="209"/>
        <v/>
      </c>
      <c r="BX268" s="258">
        <f t="shared" si="175"/>
        <v>0</v>
      </c>
      <c r="BY268" s="129"/>
      <c r="BZ268" s="130"/>
      <c r="CA268" s="329" t="str">
        <f t="shared" si="177"/>
        <v/>
      </c>
      <c r="CB268" s="329" t="str">
        <f t="shared" si="178"/>
        <v/>
      </c>
      <c r="CC268" s="329" t="str">
        <f t="shared" si="179"/>
        <v/>
      </c>
      <c r="CD268" s="329" t="str">
        <f t="shared" si="180"/>
        <v/>
      </c>
      <c r="CE268" s="258">
        <f t="shared" si="176"/>
        <v>0</v>
      </c>
      <c r="CF268" s="259">
        <f t="shared" si="210"/>
        <v>0</v>
      </c>
      <c r="CG268" s="132"/>
      <c r="CH268" s="132"/>
      <c r="CI268" s="132"/>
    </row>
    <row r="269" spans="1:87" s="24" customFormat="1" ht="12.75" hidden="1" customHeight="1" outlineLevel="1" x14ac:dyDescent="0.2">
      <c r="A269" s="108" t="s">
        <v>140</v>
      </c>
      <c r="B269" s="24" t="s">
        <v>145</v>
      </c>
      <c r="C269" s="24">
        <v>261</v>
      </c>
      <c r="D269" s="137"/>
      <c r="E269" s="138"/>
      <c r="F269" s="56"/>
      <c r="G269" s="135"/>
      <c r="H269" s="136"/>
      <c r="I269" s="139"/>
      <c r="J269" s="57"/>
      <c r="K269" s="134"/>
      <c r="L269" s="134"/>
      <c r="M269" s="134"/>
      <c r="N269" s="134"/>
      <c r="O269" s="114">
        <f t="shared" si="181"/>
        <v>0</v>
      </c>
      <c r="P269" s="113"/>
      <c r="Q269" s="113"/>
      <c r="R269" s="113"/>
      <c r="S269" s="113"/>
      <c r="T269" s="114">
        <f t="shared" si="182"/>
        <v>0</v>
      </c>
      <c r="U269" s="113">
        <f t="shared" si="183"/>
        <v>0</v>
      </c>
      <c r="V269" s="136"/>
      <c r="W269" s="116"/>
      <c r="X269" s="116"/>
      <c r="Y269" s="116"/>
      <c r="Z269" s="117">
        <f t="shared" si="184"/>
        <v>0</v>
      </c>
      <c r="AA269" s="118">
        <f t="shared" si="185"/>
        <v>0</v>
      </c>
      <c r="AB269" s="118"/>
      <c r="AC269" s="118"/>
      <c r="AD269" s="118"/>
      <c r="AE269" s="117">
        <f t="shared" si="186"/>
        <v>0</v>
      </c>
      <c r="AF269" s="118">
        <f t="shared" si="187"/>
        <v>0</v>
      </c>
      <c r="AG269" s="120"/>
      <c r="AH269" s="120"/>
      <c r="AI269" s="121"/>
      <c r="AJ269" s="117">
        <f t="shared" si="188"/>
        <v>0</v>
      </c>
      <c r="AK269" s="119">
        <f t="shared" si="189"/>
        <v>0</v>
      </c>
      <c r="AL269" s="53"/>
      <c r="AM269" s="53"/>
      <c r="AN269" s="53"/>
      <c r="AO269" s="54">
        <f t="shared" si="190"/>
        <v>0</v>
      </c>
      <c r="AP269" s="122">
        <f t="shared" si="191"/>
        <v>0</v>
      </c>
      <c r="AQ269" s="123">
        <f t="shared" si="192"/>
        <v>0</v>
      </c>
      <c r="AR269" s="123">
        <f t="shared" si="193"/>
        <v>0</v>
      </c>
      <c r="AS269" s="119"/>
      <c r="AT269" s="119"/>
      <c r="AU269" s="124"/>
      <c r="AV269" s="125">
        <f t="shared" si="194"/>
        <v>0</v>
      </c>
      <c r="AW269" s="119">
        <f t="shared" si="195"/>
        <v>0</v>
      </c>
      <c r="AX269" s="119"/>
      <c r="AY269" s="119"/>
      <c r="AZ269" s="122"/>
      <c r="BA269" s="126">
        <f t="shared" si="196"/>
        <v>0</v>
      </c>
      <c r="BB269" s="119">
        <f t="shared" si="197"/>
        <v>0</v>
      </c>
      <c r="BC269" s="119"/>
      <c r="BD269" s="120"/>
      <c r="BE269" s="127"/>
      <c r="BF269" s="126">
        <f t="shared" si="198"/>
        <v>0</v>
      </c>
      <c r="BG269" s="119">
        <f t="shared" si="199"/>
        <v>0</v>
      </c>
      <c r="BH269" s="120"/>
      <c r="BI269" s="120"/>
      <c r="BJ269" s="127"/>
      <c r="BK269" s="126">
        <f t="shared" si="200"/>
        <v>0</v>
      </c>
      <c r="BL269" s="119">
        <f t="shared" si="201"/>
        <v>0</v>
      </c>
      <c r="BM269" s="123">
        <f t="shared" si="202"/>
        <v>0</v>
      </c>
      <c r="BN269" s="123">
        <f t="shared" si="203"/>
        <v>0</v>
      </c>
      <c r="BO269" s="126">
        <f t="shared" si="204"/>
        <v>0</v>
      </c>
      <c r="BP269" s="128">
        <f t="shared" si="205"/>
        <v>0</v>
      </c>
      <c r="BQ269" s="22"/>
      <c r="BR269" s="129"/>
      <c r="BS269" s="130"/>
      <c r="BT269" s="257" t="str">
        <f t="shared" si="206"/>
        <v/>
      </c>
      <c r="BU269" s="257" t="str">
        <f t="shared" si="207"/>
        <v/>
      </c>
      <c r="BV269" s="257" t="str">
        <f t="shared" si="208"/>
        <v/>
      </c>
      <c r="BW269" s="257" t="str">
        <f t="shared" si="209"/>
        <v/>
      </c>
      <c r="BX269" s="258">
        <f t="shared" si="175"/>
        <v>0</v>
      </c>
      <c r="BY269" s="129"/>
      <c r="BZ269" s="130"/>
      <c r="CA269" s="329" t="str">
        <f t="shared" si="177"/>
        <v/>
      </c>
      <c r="CB269" s="329" t="str">
        <f t="shared" si="178"/>
        <v/>
      </c>
      <c r="CC269" s="329" t="str">
        <f t="shared" si="179"/>
        <v/>
      </c>
      <c r="CD269" s="329" t="str">
        <f t="shared" si="180"/>
        <v/>
      </c>
      <c r="CE269" s="258">
        <f t="shared" si="176"/>
        <v>0</v>
      </c>
      <c r="CF269" s="259">
        <f t="shared" si="210"/>
        <v>0</v>
      </c>
      <c r="CG269" s="132"/>
      <c r="CH269" s="132"/>
      <c r="CI269" s="132"/>
    </row>
    <row r="270" spans="1:87" s="24" customFormat="1" ht="12.75" hidden="1" customHeight="1" outlineLevel="1" x14ac:dyDescent="0.2">
      <c r="A270" s="108" t="s">
        <v>140</v>
      </c>
      <c r="B270" s="24" t="s">
        <v>145</v>
      </c>
      <c r="C270" s="24">
        <v>262</v>
      </c>
      <c r="D270" s="137"/>
      <c r="E270" s="138"/>
      <c r="F270" s="56"/>
      <c r="G270" s="135"/>
      <c r="H270" s="136"/>
      <c r="I270" s="139"/>
      <c r="J270" s="57"/>
      <c r="K270" s="134"/>
      <c r="L270" s="134"/>
      <c r="M270" s="134"/>
      <c r="N270" s="134"/>
      <c r="O270" s="114">
        <f t="shared" si="181"/>
        <v>0</v>
      </c>
      <c r="P270" s="113"/>
      <c r="Q270" s="113"/>
      <c r="R270" s="113"/>
      <c r="S270" s="113"/>
      <c r="T270" s="114">
        <f t="shared" si="182"/>
        <v>0</v>
      </c>
      <c r="U270" s="113">
        <f t="shared" si="183"/>
        <v>0</v>
      </c>
      <c r="V270" s="136"/>
      <c r="W270" s="116"/>
      <c r="X270" s="116"/>
      <c r="Y270" s="116"/>
      <c r="Z270" s="117">
        <f t="shared" si="184"/>
        <v>0</v>
      </c>
      <c r="AA270" s="118">
        <f t="shared" si="185"/>
        <v>0</v>
      </c>
      <c r="AB270" s="118"/>
      <c r="AC270" s="118"/>
      <c r="AD270" s="118"/>
      <c r="AE270" s="117">
        <f t="shared" si="186"/>
        <v>0</v>
      </c>
      <c r="AF270" s="118">
        <f t="shared" si="187"/>
        <v>0</v>
      </c>
      <c r="AG270" s="120"/>
      <c r="AH270" s="120"/>
      <c r="AI270" s="121"/>
      <c r="AJ270" s="117">
        <f t="shared" si="188"/>
        <v>0</v>
      </c>
      <c r="AK270" s="119">
        <f t="shared" si="189"/>
        <v>0</v>
      </c>
      <c r="AL270" s="53"/>
      <c r="AM270" s="53"/>
      <c r="AN270" s="53"/>
      <c r="AO270" s="54">
        <f t="shared" si="190"/>
        <v>0</v>
      </c>
      <c r="AP270" s="122">
        <f t="shared" si="191"/>
        <v>0</v>
      </c>
      <c r="AQ270" s="123">
        <f t="shared" si="192"/>
        <v>0</v>
      </c>
      <c r="AR270" s="123">
        <f t="shared" si="193"/>
        <v>0</v>
      </c>
      <c r="AS270" s="119"/>
      <c r="AT270" s="119"/>
      <c r="AU270" s="124"/>
      <c r="AV270" s="125">
        <f t="shared" si="194"/>
        <v>0</v>
      </c>
      <c r="AW270" s="119">
        <f t="shared" si="195"/>
        <v>0</v>
      </c>
      <c r="AX270" s="119"/>
      <c r="AY270" s="119"/>
      <c r="AZ270" s="122"/>
      <c r="BA270" s="126">
        <f t="shared" si="196"/>
        <v>0</v>
      </c>
      <c r="BB270" s="119">
        <f t="shared" si="197"/>
        <v>0</v>
      </c>
      <c r="BC270" s="119"/>
      <c r="BD270" s="120"/>
      <c r="BE270" s="127"/>
      <c r="BF270" s="126">
        <f t="shared" si="198"/>
        <v>0</v>
      </c>
      <c r="BG270" s="119">
        <f t="shared" si="199"/>
        <v>0</v>
      </c>
      <c r="BH270" s="120"/>
      <c r="BI270" s="120"/>
      <c r="BJ270" s="127"/>
      <c r="BK270" s="126">
        <f t="shared" si="200"/>
        <v>0</v>
      </c>
      <c r="BL270" s="119">
        <f t="shared" si="201"/>
        <v>0</v>
      </c>
      <c r="BM270" s="123">
        <f t="shared" si="202"/>
        <v>0</v>
      </c>
      <c r="BN270" s="123">
        <f t="shared" si="203"/>
        <v>0</v>
      </c>
      <c r="BO270" s="126">
        <f t="shared" si="204"/>
        <v>0</v>
      </c>
      <c r="BP270" s="128">
        <f t="shared" si="205"/>
        <v>0</v>
      </c>
      <c r="BQ270" s="22"/>
      <c r="BR270" s="129"/>
      <c r="BS270" s="130"/>
      <c r="BT270" s="257" t="str">
        <f t="shared" si="206"/>
        <v/>
      </c>
      <c r="BU270" s="257" t="str">
        <f t="shared" si="207"/>
        <v/>
      </c>
      <c r="BV270" s="257" t="str">
        <f t="shared" si="208"/>
        <v/>
      </c>
      <c r="BW270" s="257" t="str">
        <f t="shared" si="209"/>
        <v/>
      </c>
      <c r="BX270" s="258">
        <f t="shared" si="175"/>
        <v>0</v>
      </c>
      <c r="BY270" s="129"/>
      <c r="BZ270" s="130"/>
      <c r="CA270" s="329" t="str">
        <f t="shared" si="177"/>
        <v/>
      </c>
      <c r="CB270" s="329" t="str">
        <f t="shared" si="178"/>
        <v/>
      </c>
      <c r="CC270" s="329" t="str">
        <f t="shared" si="179"/>
        <v/>
      </c>
      <c r="CD270" s="329" t="str">
        <f t="shared" si="180"/>
        <v/>
      </c>
      <c r="CE270" s="258">
        <f t="shared" si="176"/>
        <v>0</v>
      </c>
      <c r="CF270" s="259">
        <f t="shared" si="210"/>
        <v>0</v>
      </c>
      <c r="CG270" s="132"/>
      <c r="CH270" s="132"/>
      <c r="CI270" s="132"/>
    </row>
    <row r="271" spans="1:87" s="24" customFormat="1" ht="12.75" hidden="1" customHeight="1" outlineLevel="1" x14ac:dyDescent="0.2">
      <c r="A271" s="108" t="s">
        <v>140</v>
      </c>
      <c r="B271" s="24" t="s">
        <v>145</v>
      </c>
      <c r="C271" s="24">
        <v>263</v>
      </c>
      <c r="D271" s="137"/>
      <c r="E271" s="138"/>
      <c r="F271" s="56"/>
      <c r="G271" s="135"/>
      <c r="H271" s="136"/>
      <c r="I271" s="139"/>
      <c r="J271" s="57"/>
      <c r="K271" s="134"/>
      <c r="L271" s="134"/>
      <c r="M271" s="134"/>
      <c r="N271" s="134"/>
      <c r="O271" s="114">
        <f t="shared" si="181"/>
        <v>0</v>
      </c>
      <c r="P271" s="113"/>
      <c r="Q271" s="113"/>
      <c r="R271" s="113"/>
      <c r="S271" s="113"/>
      <c r="T271" s="114">
        <f t="shared" si="182"/>
        <v>0</v>
      </c>
      <c r="U271" s="113">
        <f t="shared" si="183"/>
        <v>0</v>
      </c>
      <c r="V271" s="136"/>
      <c r="W271" s="116"/>
      <c r="X271" s="116"/>
      <c r="Y271" s="116"/>
      <c r="Z271" s="117">
        <f t="shared" si="184"/>
        <v>0</v>
      </c>
      <c r="AA271" s="118">
        <f t="shared" si="185"/>
        <v>0</v>
      </c>
      <c r="AB271" s="118"/>
      <c r="AC271" s="118"/>
      <c r="AD271" s="118"/>
      <c r="AE271" s="117">
        <f t="shared" si="186"/>
        <v>0</v>
      </c>
      <c r="AF271" s="118">
        <f t="shared" si="187"/>
        <v>0</v>
      </c>
      <c r="AG271" s="120"/>
      <c r="AH271" s="120"/>
      <c r="AI271" s="121"/>
      <c r="AJ271" s="117">
        <f t="shared" si="188"/>
        <v>0</v>
      </c>
      <c r="AK271" s="119">
        <f t="shared" si="189"/>
        <v>0</v>
      </c>
      <c r="AL271" s="53"/>
      <c r="AM271" s="53"/>
      <c r="AN271" s="53"/>
      <c r="AO271" s="54">
        <f t="shared" si="190"/>
        <v>0</v>
      </c>
      <c r="AP271" s="122">
        <f t="shared" si="191"/>
        <v>0</v>
      </c>
      <c r="AQ271" s="123">
        <f t="shared" si="192"/>
        <v>0</v>
      </c>
      <c r="AR271" s="123">
        <f t="shared" si="193"/>
        <v>0</v>
      </c>
      <c r="AS271" s="119"/>
      <c r="AT271" s="119"/>
      <c r="AU271" s="124"/>
      <c r="AV271" s="125">
        <f t="shared" si="194"/>
        <v>0</v>
      </c>
      <c r="AW271" s="119">
        <f t="shared" si="195"/>
        <v>0</v>
      </c>
      <c r="AX271" s="119"/>
      <c r="AY271" s="119"/>
      <c r="AZ271" s="122"/>
      <c r="BA271" s="126">
        <f t="shared" si="196"/>
        <v>0</v>
      </c>
      <c r="BB271" s="119">
        <f t="shared" si="197"/>
        <v>0</v>
      </c>
      <c r="BC271" s="119"/>
      <c r="BD271" s="120"/>
      <c r="BE271" s="127"/>
      <c r="BF271" s="126">
        <f t="shared" si="198"/>
        <v>0</v>
      </c>
      <c r="BG271" s="119">
        <f t="shared" si="199"/>
        <v>0</v>
      </c>
      <c r="BH271" s="120"/>
      <c r="BI271" s="120"/>
      <c r="BJ271" s="127"/>
      <c r="BK271" s="126">
        <f t="shared" si="200"/>
        <v>0</v>
      </c>
      <c r="BL271" s="119">
        <f t="shared" si="201"/>
        <v>0</v>
      </c>
      <c r="BM271" s="123">
        <f t="shared" si="202"/>
        <v>0</v>
      </c>
      <c r="BN271" s="123">
        <f t="shared" si="203"/>
        <v>0</v>
      </c>
      <c r="BO271" s="126">
        <f t="shared" si="204"/>
        <v>0</v>
      </c>
      <c r="BP271" s="128">
        <f t="shared" si="205"/>
        <v>0</v>
      </c>
      <c r="BQ271" s="22"/>
      <c r="BR271" s="129"/>
      <c r="BS271" s="130"/>
      <c r="BT271" s="257" t="str">
        <f t="shared" si="206"/>
        <v/>
      </c>
      <c r="BU271" s="257" t="str">
        <f t="shared" si="207"/>
        <v/>
      </c>
      <c r="BV271" s="257" t="str">
        <f t="shared" si="208"/>
        <v/>
      </c>
      <c r="BW271" s="257" t="str">
        <f t="shared" si="209"/>
        <v/>
      </c>
      <c r="BX271" s="258">
        <f t="shared" si="175"/>
        <v>0</v>
      </c>
      <c r="BY271" s="129"/>
      <c r="BZ271" s="130"/>
      <c r="CA271" s="329" t="str">
        <f t="shared" si="177"/>
        <v/>
      </c>
      <c r="CB271" s="329" t="str">
        <f t="shared" si="178"/>
        <v/>
      </c>
      <c r="CC271" s="329" t="str">
        <f t="shared" si="179"/>
        <v/>
      </c>
      <c r="CD271" s="329" t="str">
        <f t="shared" si="180"/>
        <v/>
      </c>
      <c r="CE271" s="258">
        <f t="shared" si="176"/>
        <v>0</v>
      </c>
      <c r="CF271" s="259">
        <f t="shared" si="210"/>
        <v>0</v>
      </c>
      <c r="CG271" s="132"/>
      <c r="CH271" s="132"/>
      <c r="CI271" s="132"/>
    </row>
    <row r="272" spans="1:87" s="24" customFormat="1" ht="12.75" hidden="1" customHeight="1" outlineLevel="1" x14ac:dyDescent="0.2">
      <c r="A272" s="108" t="s">
        <v>140</v>
      </c>
      <c r="B272" s="24" t="s">
        <v>145</v>
      </c>
      <c r="C272" s="24">
        <v>264</v>
      </c>
      <c r="D272" s="137"/>
      <c r="E272" s="138"/>
      <c r="F272" s="56"/>
      <c r="G272" s="135"/>
      <c r="H272" s="136"/>
      <c r="I272" s="139"/>
      <c r="J272" s="57"/>
      <c r="K272" s="134"/>
      <c r="L272" s="134"/>
      <c r="M272" s="134"/>
      <c r="N272" s="134"/>
      <c r="O272" s="114">
        <f t="shared" si="181"/>
        <v>0</v>
      </c>
      <c r="P272" s="113"/>
      <c r="Q272" s="113"/>
      <c r="R272" s="113"/>
      <c r="S272" s="113"/>
      <c r="T272" s="114">
        <f t="shared" si="182"/>
        <v>0</v>
      </c>
      <c r="U272" s="113">
        <f t="shared" si="183"/>
        <v>0</v>
      </c>
      <c r="V272" s="136"/>
      <c r="W272" s="116"/>
      <c r="X272" s="116"/>
      <c r="Y272" s="116"/>
      <c r="Z272" s="117">
        <f t="shared" si="184"/>
        <v>0</v>
      </c>
      <c r="AA272" s="118">
        <f t="shared" si="185"/>
        <v>0</v>
      </c>
      <c r="AB272" s="118"/>
      <c r="AC272" s="118"/>
      <c r="AD272" s="118"/>
      <c r="AE272" s="117">
        <f t="shared" si="186"/>
        <v>0</v>
      </c>
      <c r="AF272" s="118">
        <f t="shared" si="187"/>
        <v>0</v>
      </c>
      <c r="AG272" s="120"/>
      <c r="AH272" s="120"/>
      <c r="AI272" s="121"/>
      <c r="AJ272" s="117">
        <f t="shared" si="188"/>
        <v>0</v>
      </c>
      <c r="AK272" s="119">
        <f t="shared" si="189"/>
        <v>0</v>
      </c>
      <c r="AL272" s="53"/>
      <c r="AM272" s="53"/>
      <c r="AN272" s="53"/>
      <c r="AO272" s="54">
        <f t="shared" si="190"/>
        <v>0</v>
      </c>
      <c r="AP272" s="122">
        <f t="shared" si="191"/>
        <v>0</v>
      </c>
      <c r="AQ272" s="123">
        <f t="shared" si="192"/>
        <v>0</v>
      </c>
      <c r="AR272" s="123">
        <f t="shared" si="193"/>
        <v>0</v>
      </c>
      <c r="AS272" s="119"/>
      <c r="AT272" s="119"/>
      <c r="AU272" s="124"/>
      <c r="AV272" s="125">
        <f t="shared" si="194"/>
        <v>0</v>
      </c>
      <c r="AW272" s="119">
        <f t="shared" si="195"/>
        <v>0</v>
      </c>
      <c r="AX272" s="119"/>
      <c r="AY272" s="119"/>
      <c r="AZ272" s="122"/>
      <c r="BA272" s="126">
        <f t="shared" si="196"/>
        <v>0</v>
      </c>
      <c r="BB272" s="119">
        <f t="shared" si="197"/>
        <v>0</v>
      </c>
      <c r="BC272" s="119"/>
      <c r="BD272" s="120"/>
      <c r="BE272" s="127"/>
      <c r="BF272" s="126">
        <f t="shared" si="198"/>
        <v>0</v>
      </c>
      <c r="BG272" s="119">
        <f t="shared" si="199"/>
        <v>0</v>
      </c>
      <c r="BH272" s="120"/>
      <c r="BI272" s="120"/>
      <c r="BJ272" s="127"/>
      <c r="BK272" s="126">
        <f t="shared" si="200"/>
        <v>0</v>
      </c>
      <c r="BL272" s="119">
        <f t="shared" si="201"/>
        <v>0</v>
      </c>
      <c r="BM272" s="123">
        <f t="shared" si="202"/>
        <v>0</v>
      </c>
      <c r="BN272" s="123">
        <f t="shared" si="203"/>
        <v>0</v>
      </c>
      <c r="BO272" s="126">
        <f t="shared" si="204"/>
        <v>0</v>
      </c>
      <c r="BP272" s="128">
        <f t="shared" si="205"/>
        <v>0</v>
      </c>
      <c r="BQ272" s="22"/>
      <c r="BR272" s="129"/>
      <c r="BS272" s="130"/>
      <c r="BT272" s="257" t="str">
        <f t="shared" si="206"/>
        <v/>
      </c>
      <c r="BU272" s="257" t="str">
        <f t="shared" si="207"/>
        <v/>
      </c>
      <c r="BV272" s="257" t="str">
        <f t="shared" si="208"/>
        <v/>
      </c>
      <c r="BW272" s="257" t="str">
        <f t="shared" si="209"/>
        <v/>
      </c>
      <c r="BX272" s="258">
        <f t="shared" si="175"/>
        <v>0</v>
      </c>
      <c r="BY272" s="129"/>
      <c r="BZ272" s="130"/>
      <c r="CA272" s="329" t="str">
        <f t="shared" si="177"/>
        <v/>
      </c>
      <c r="CB272" s="329" t="str">
        <f t="shared" si="178"/>
        <v/>
      </c>
      <c r="CC272" s="329" t="str">
        <f t="shared" si="179"/>
        <v/>
      </c>
      <c r="CD272" s="329" t="str">
        <f t="shared" si="180"/>
        <v/>
      </c>
      <c r="CE272" s="258">
        <f t="shared" si="176"/>
        <v>0</v>
      </c>
      <c r="CF272" s="259">
        <f t="shared" si="210"/>
        <v>0</v>
      </c>
      <c r="CG272" s="132"/>
      <c r="CH272" s="132"/>
      <c r="CI272" s="132"/>
    </row>
    <row r="273" spans="1:87" s="24" customFormat="1" ht="12.75" hidden="1" customHeight="1" outlineLevel="1" x14ac:dyDescent="0.2">
      <c r="A273" s="108" t="s">
        <v>140</v>
      </c>
      <c r="B273" s="24" t="s">
        <v>145</v>
      </c>
      <c r="C273" s="24">
        <v>265</v>
      </c>
      <c r="D273" s="137"/>
      <c r="E273" s="138"/>
      <c r="F273" s="56"/>
      <c r="G273" s="135"/>
      <c r="H273" s="136"/>
      <c r="I273" s="139"/>
      <c r="J273" s="57"/>
      <c r="K273" s="134"/>
      <c r="L273" s="134"/>
      <c r="M273" s="134"/>
      <c r="N273" s="134"/>
      <c r="O273" s="114">
        <f t="shared" si="181"/>
        <v>0</v>
      </c>
      <c r="P273" s="113"/>
      <c r="Q273" s="113"/>
      <c r="R273" s="113"/>
      <c r="S273" s="113"/>
      <c r="T273" s="114">
        <f t="shared" si="182"/>
        <v>0</v>
      </c>
      <c r="U273" s="113">
        <f t="shared" si="183"/>
        <v>0</v>
      </c>
      <c r="V273" s="136"/>
      <c r="W273" s="116"/>
      <c r="X273" s="116"/>
      <c r="Y273" s="116"/>
      <c r="Z273" s="117">
        <f t="shared" si="184"/>
        <v>0</v>
      </c>
      <c r="AA273" s="118">
        <f t="shared" si="185"/>
        <v>0</v>
      </c>
      <c r="AB273" s="118"/>
      <c r="AC273" s="118"/>
      <c r="AD273" s="118"/>
      <c r="AE273" s="117">
        <f t="shared" si="186"/>
        <v>0</v>
      </c>
      <c r="AF273" s="118">
        <f t="shared" si="187"/>
        <v>0</v>
      </c>
      <c r="AG273" s="120"/>
      <c r="AH273" s="120"/>
      <c r="AI273" s="121"/>
      <c r="AJ273" s="117">
        <f t="shared" si="188"/>
        <v>0</v>
      </c>
      <c r="AK273" s="119">
        <f t="shared" si="189"/>
        <v>0</v>
      </c>
      <c r="AL273" s="53"/>
      <c r="AM273" s="53"/>
      <c r="AN273" s="53"/>
      <c r="AO273" s="54">
        <f t="shared" si="190"/>
        <v>0</v>
      </c>
      <c r="AP273" s="122">
        <f t="shared" si="191"/>
        <v>0</v>
      </c>
      <c r="AQ273" s="123">
        <f t="shared" si="192"/>
        <v>0</v>
      </c>
      <c r="AR273" s="123">
        <f t="shared" si="193"/>
        <v>0</v>
      </c>
      <c r="AS273" s="119"/>
      <c r="AT273" s="119"/>
      <c r="AU273" s="124"/>
      <c r="AV273" s="125">
        <f t="shared" si="194"/>
        <v>0</v>
      </c>
      <c r="AW273" s="119">
        <f t="shared" si="195"/>
        <v>0</v>
      </c>
      <c r="AX273" s="119"/>
      <c r="AY273" s="119"/>
      <c r="AZ273" s="122"/>
      <c r="BA273" s="126">
        <f t="shared" si="196"/>
        <v>0</v>
      </c>
      <c r="BB273" s="119">
        <f t="shared" si="197"/>
        <v>0</v>
      </c>
      <c r="BC273" s="119"/>
      <c r="BD273" s="120"/>
      <c r="BE273" s="127"/>
      <c r="BF273" s="126">
        <f t="shared" si="198"/>
        <v>0</v>
      </c>
      <c r="BG273" s="119">
        <f t="shared" si="199"/>
        <v>0</v>
      </c>
      <c r="BH273" s="120"/>
      <c r="BI273" s="120"/>
      <c r="BJ273" s="127"/>
      <c r="BK273" s="126">
        <f t="shared" si="200"/>
        <v>0</v>
      </c>
      <c r="BL273" s="119">
        <f t="shared" si="201"/>
        <v>0</v>
      </c>
      <c r="BM273" s="123">
        <f t="shared" si="202"/>
        <v>0</v>
      </c>
      <c r="BN273" s="123">
        <f t="shared" si="203"/>
        <v>0</v>
      </c>
      <c r="BO273" s="126">
        <f t="shared" si="204"/>
        <v>0</v>
      </c>
      <c r="BP273" s="128">
        <f t="shared" si="205"/>
        <v>0</v>
      </c>
      <c r="BQ273" s="22"/>
      <c r="BR273" s="129"/>
      <c r="BS273" s="130"/>
      <c r="BT273" s="257" t="str">
        <f t="shared" si="206"/>
        <v/>
      </c>
      <c r="BU273" s="257" t="str">
        <f t="shared" si="207"/>
        <v/>
      </c>
      <c r="BV273" s="257" t="str">
        <f t="shared" si="208"/>
        <v/>
      </c>
      <c r="BW273" s="257" t="str">
        <f t="shared" si="209"/>
        <v/>
      </c>
      <c r="BX273" s="258">
        <f t="shared" si="175"/>
        <v>0</v>
      </c>
      <c r="BY273" s="129"/>
      <c r="BZ273" s="130"/>
      <c r="CA273" s="329" t="str">
        <f t="shared" si="177"/>
        <v/>
      </c>
      <c r="CB273" s="329" t="str">
        <f t="shared" si="178"/>
        <v/>
      </c>
      <c r="CC273" s="329" t="str">
        <f t="shared" si="179"/>
        <v/>
      </c>
      <c r="CD273" s="329" t="str">
        <f t="shared" si="180"/>
        <v/>
      </c>
      <c r="CE273" s="258">
        <f t="shared" si="176"/>
        <v>0</v>
      </c>
      <c r="CF273" s="259">
        <f t="shared" si="210"/>
        <v>0</v>
      </c>
      <c r="CG273" s="132"/>
      <c r="CH273" s="132"/>
      <c r="CI273" s="132"/>
    </row>
    <row r="274" spans="1:87" s="24" customFormat="1" ht="12.75" hidden="1" customHeight="1" outlineLevel="1" x14ac:dyDescent="0.2">
      <c r="A274" s="108" t="s">
        <v>140</v>
      </c>
      <c r="B274" s="24" t="s">
        <v>145</v>
      </c>
      <c r="C274" s="24">
        <v>266</v>
      </c>
      <c r="D274" s="137"/>
      <c r="E274" s="138"/>
      <c r="F274" s="56"/>
      <c r="G274" s="135"/>
      <c r="H274" s="136"/>
      <c r="I274" s="139"/>
      <c r="J274" s="57"/>
      <c r="K274" s="134"/>
      <c r="L274" s="134"/>
      <c r="M274" s="134"/>
      <c r="N274" s="134"/>
      <c r="O274" s="114">
        <f t="shared" si="181"/>
        <v>0</v>
      </c>
      <c r="P274" s="113"/>
      <c r="Q274" s="113"/>
      <c r="R274" s="113"/>
      <c r="S274" s="113"/>
      <c r="T274" s="114">
        <f t="shared" si="182"/>
        <v>0</v>
      </c>
      <c r="U274" s="113">
        <f t="shared" si="183"/>
        <v>0</v>
      </c>
      <c r="V274" s="136"/>
      <c r="W274" s="116"/>
      <c r="X274" s="116"/>
      <c r="Y274" s="116"/>
      <c r="Z274" s="117">
        <f t="shared" si="184"/>
        <v>0</v>
      </c>
      <c r="AA274" s="118">
        <f t="shared" si="185"/>
        <v>0</v>
      </c>
      <c r="AB274" s="118"/>
      <c r="AC274" s="118"/>
      <c r="AD274" s="118"/>
      <c r="AE274" s="117">
        <f t="shared" si="186"/>
        <v>0</v>
      </c>
      <c r="AF274" s="118">
        <f t="shared" si="187"/>
        <v>0</v>
      </c>
      <c r="AG274" s="120"/>
      <c r="AH274" s="120"/>
      <c r="AI274" s="121"/>
      <c r="AJ274" s="117">
        <f t="shared" si="188"/>
        <v>0</v>
      </c>
      <c r="AK274" s="119">
        <f t="shared" si="189"/>
        <v>0</v>
      </c>
      <c r="AL274" s="53"/>
      <c r="AM274" s="53"/>
      <c r="AN274" s="53"/>
      <c r="AO274" s="54">
        <f t="shared" si="190"/>
        <v>0</v>
      </c>
      <c r="AP274" s="122">
        <f t="shared" si="191"/>
        <v>0</v>
      </c>
      <c r="AQ274" s="123">
        <f t="shared" si="192"/>
        <v>0</v>
      </c>
      <c r="AR274" s="123">
        <f t="shared" si="193"/>
        <v>0</v>
      </c>
      <c r="AS274" s="119"/>
      <c r="AT274" s="119"/>
      <c r="AU274" s="124"/>
      <c r="AV274" s="125">
        <f t="shared" si="194"/>
        <v>0</v>
      </c>
      <c r="AW274" s="119">
        <f t="shared" si="195"/>
        <v>0</v>
      </c>
      <c r="AX274" s="119"/>
      <c r="AY274" s="119"/>
      <c r="AZ274" s="122"/>
      <c r="BA274" s="126">
        <f t="shared" si="196"/>
        <v>0</v>
      </c>
      <c r="BB274" s="119">
        <f t="shared" si="197"/>
        <v>0</v>
      </c>
      <c r="BC274" s="119"/>
      <c r="BD274" s="120"/>
      <c r="BE274" s="127"/>
      <c r="BF274" s="126">
        <f t="shared" si="198"/>
        <v>0</v>
      </c>
      <c r="BG274" s="119">
        <f t="shared" si="199"/>
        <v>0</v>
      </c>
      <c r="BH274" s="120"/>
      <c r="BI274" s="120"/>
      <c r="BJ274" s="127"/>
      <c r="BK274" s="126">
        <f t="shared" si="200"/>
        <v>0</v>
      </c>
      <c r="BL274" s="119">
        <f t="shared" si="201"/>
        <v>0</v>
      </c>
      <c r="BM274" s="123">
        <f t="shared" si="202"/>
        <v>0</v>
      </c>
      <c r="BN274" s="123">
        <f t="shared" si="203"/>
        <v>0</v>
      </c>
      <c r="BO274" s="126">
        <f t="shared" si="204"/>
        <v>0</v>
      </c>
      <c r="BP274" s="128">
        <f t="shared" si="205"/>
        <v>0</v>
      </c>
      <c r="BQ274" s="22"/>
      <c r="BR274" s="129"/>
      <c r="BS274" s="130"/>
      <c r="BT274" s="257" t="str">
        <f t="shared" si="206"/>
        <v/>
      </c>
      <c r="BU274" s="257" t="str">
        <f t="shared" si="207"/>
        <v/>
      </c>
      <c r="BV274" s="257" t="str">
        <f t="shared" si="208"/>
        <v/>
      </c>
      <c r="BW274" s="257" t="str">
        <f t="shared" si="209"/>
        <v/>
      </c>
      <c r="BX274" s="258">
        <f t="shared" si="175"/>
        <v>0</v>
      </c>
      <c r="BY274" s="129"/>
      <c r="BZ274" s="130"/>
      <c r="CA274" s="329" t="str">
        <f t="shared" si="177"/>
        <v/>
      </c>
      <c r="CB274" s="329" t="str">
        <f t="shared" si="178"/>
        <v/>
      </c>
      <c r="CC274" s="329" t="str">
        <f t="shared" si="179"/>
        <v/>
      </c>
      <c r="CD274" s="329" t="str">
        <f t="shared" si="180"/>
        <v/>
      </c>
      <c r="CE274" s="258">
        <f t="shared" si="176"/>
        <v>0</v>
      </c>
      <c r="CF274" s="259">
        <f t="shared" si="210"/>
        <v>0</v>
      </c>
      <c r="CG274" s="132"/>
      <c r="CH274" s="132"/>
      <c r="CI274" s="132"/>
    </row>
    <row r="275" spans="1:87" s="24" customFormat="1" ht="12.75" hidden="1" customHeight="1" outlineLevel="1" x14ac:dyDescent="0.2">
      <c r="A275" s="108" t="s">
        <v>140</v>
      </c>
      <c r="B275" s="24" t="s">
        <v>145</v>
      </c>
      <c r="C275" s="24">
        <v>267</v>
      </c>
      <c r="D275" s="137"/>
      <c r="E275" s="138"/>
      <c r="F275" s="56"/>
      <c r="G275" s="135"/>
      <c r="H275" s="136"/>
      <c r="I275" s="139"/>
      <c r="J275" s="57"/>
      <c r="K275" s="134"/>
      <c r="L275" s="134"/>
      <c r="M275" s="134"/>
      <c r="N275" s="134"/>
      <c r="O275" s="114">
        <f t="shared" si="181"/>
        <v>0</v>
      </c>
      <c r="P275" s="113"/>
      <c r="Q275" s="113"/>
      <c r="R275" s="113"/>
      <c r="S275" s="113"/>
      <c r="T275" s="114">
        <f t="shared" si="182"/>
        <v>0</v>
      </c>
      <c r="U275" s="113">
        <f t="shared" si="183"/>
        <v>0</v>
      </c>
      <c r="V275" s="136"/>
      <c r="W275" s="116"/>
      <c r="X275" s="116"/>
      <c r="Y275" s="116"/>
      <c r="Z275" s="117">
        <f t="shared" si="184"/>
        <v>0</v>
      </c>
      <c r="AA275" s="118">
        <f t="shared" si="185"/>
        <v>0</v>
      </c>
      <c r="AB275" s="118"/>
      <c r="AC275" s="118"/>
      <c r="AD275" s="118"/>
      <c r="AE275" s="117">
        <f t="shared" si="186"/>
        <v>0</v>
      </c>
      <c r="AF275" s="118">
        <f t="shared" si="187"/>
        <v>0</v>
      </c>
      <c r="AG275" s="120"/>
      <c r="AH275" s="120"/>
      <c r="AI275" s="121"/>
      <c r="AJ275" s="117">
        <f t="shared" si="188"/>
        <v>0</v>
      </c>
      <c r="AK275" s="119">
        <f t="shared" si="189"/>
        <v>0</v>
      </c>
      <c r="AL275" s="53"/>
      <c r="AM275" s="53"/>
      <c r="AN275" s="53"/>
      <c r="AO275" s="54">
        <f t="shared" si="190"/>
        <v>0</v>
      </c>
      <c r="AP275" s="122">
        <f t="shared" si="191"/>
        <v>0</v>
      </c>
      <c r="AQ275" s="123">
        <f t="shared" si="192"/>
        <v>0</v>
      </c>
      <c r="AR275" s="123">
        <f t="shared" si="193"/>
        <v>0</v>
      </c>
      <c r="AS275" s="119"/>
      <c r="AT275" s="119"/>
      <c r="AU275" s="124"/>
      <c r="AV275" s="125">
        <f t="shared" si="194"/>
        <v>0</v>
      </c>
      <c r="AW275" s="119">
        <f t="shared" si="195"/>
        <v>0</v>
      </c>
      <c r="AX275" s="119"/>
      <c r="AY275" s="119"/>
      <c r="AZ275" s="122"/>
      <c r="BA275" s="126">
        <f t="shared" si="196"/>
        <v>0</v>
      </c>
      <c r="BB275" s="119">
        <f t="shared" si="197"/>
        <v>0</v>
      </c>
      <c r="BC275" s="119"/>
      <c r="BD275" s="120"/>
      <c r="BE275" s="127"/>
      <c r="BF275" s="126">
        <f t="shared" si="198"/>
        <v>0</v>
      </c>
      <c r="BG275" s="119">
        <f t="shared" si="199"/>
        <v>0</v>
      </c>
      <c r="BH275" s="120"/>
      <c r="BI275" s="120"/>
      <c r="BJ275" s="127"/>
      <c r="BK275" s="126">
        <f t="shared" si="200"/>
        <v>0</v>
      </c>
      <c r="BL275" s="119">
        <f t="shared" si="201"/>
        <v>0</v>
      </c>
      <c r="BM275" s="123">
        <f t="shared" si="202"/>
        <v>0</v>
      </c>
      <c r="BN275" s="123">
        <f t="shared" si="203"/>
        <v>0</v>
      </c>
      <c r="BO275" s="126">
        <f t="shared" si="204"/>
        <v>0</v>
      </c>
      <c r="BP275" s="128">
        <f t="shared" si="205"/>
        <v>0</v>
      </c>
      <c r="BQ275" s="22"/>
      <c r="BR275" s="129"/>
      <c r="BS275" s="130"/>
      <c r="BT275" s="257" t="str">
        <f t="shared" si="206"/>
        <v/>
      </c>
      <c r="BU275" s="257" t="str">
        <f t="shared" si="207"/>
        <v/>
      </c>
      <c r="BV275" s="257" t="str">
        <f t="shared" si="208"/>
        <v/>
      </c>
      <c r="BW275" s="257" t="str">
        <f t="shared" si="209"/>
        <v/>
      </c>
      <c r="BX275" s="258">
        <f t="shared" si="175"/>
        <v>0</v>
      </c>
      <c r="BY275" s="129"/>
      <c r="BZ275" s="130"/>
      <c r="CA275" s="329" t="str">
        <f t="shared" si="177"/>
        <v/>
      </c>
      <c r="CB275" s="329" t="str">
        <f t="shared" si="178"/>
        <v/>
      </c>
      <c r="CC275" s="329" t="str">
        <f t="shared" si="179"/>
        <v/>
      </c>
      <c r="CD275" s="329" t="str">
        <f t="shared" si="180"/>
        <v/>
      </c>
      <c r="CE275" s="258">
        <f t="shared" si="176"/>
        <v>0</v>
      </c>
      <c r="CF275" s="259">
        <f t="shared" si="210"/>
        <v>0</v>
      </c>
      <c r="CG275" s="132"/>
      <c r="CH275" s="132"/>
      <c r="CI275" s="132"/>
    </row>
    <row r="276" spans="1:87" s="24" customFormat="1" ht="12.75" hidden="1" customHeight="1" outlineLevel="1" x14ac:dyDescent="0.2">
      <c r="A276" s="108" t="s">
        <v>140</v>
      </c>
      <c r="B276" s="24" t="s">
        <v>145</v>
      </c>
      <c r="C276" s="24">
        <v>268</v>
      </c>
      <c r="D276" s="137"/>
      <c r="E276" s="138"/>
      <c r="F276" s="56"/>
      <c r="G276" s="135"/>
      <c r="H276" s="136"/>
      <c r="I276" s="139"/>
      <c r="J276" s="57"/>
      <c r="K276" s="134"/>
      <c r="L276" s="134"/>
      <c r="M276" s="134"/>
      <c r="N276" s="134"/>
      <c r="O276" s="114">
        <f t="shared" si="181"/>
        <v>0</v>
      </c>
      <c r="P276" s="113"/>
      <c r="Q276" s="113"/>
      <c r="R276" s="113"/>
      <c r="S276" s="113"/>
      <c r="T276" s="114">
        <f t="shared" si="182"/>
        <v>0</v>
      </c>
      <c r="U276" s="113">
        <f t="shared" si="183"/>
        <v>0</v>
      </c>
      <c r="V276" s="136"/>
      <c r="W276" s="116"/>
      <c r="X276" s="116"/>
      <c r="Y276" s="116"/>
      <c r="Z276" s="117">
        <f t="shared" si="184"/>
        <v>0</v>
      </c>
      <c r="AA276" s="118">
        <f t="shared" si="185"/>
        <v>0</v>
      </c>
      <c r="AB276" s="118"/>
      <c r="AC276" s="118"/>
      <c r="AD276" s="118"/>
      <c r="AE276" s="117">
        <f t="shared" si="186"/>
        <v>0</v>
      </c>
      <c r="AF276" s="118">
        <f t="shared" si="187"/>
        <v>0</v>
      </c>
      <c r="AG276" s="120"/>
      <c r="AH276" s="120"/>
      <c r="AI276" s="121"/>
      <c r="AJ276" s="117">
        <f t="shared" si="188"/>
        <v>0</v>
      </c>
      <c r="AK276" s="119">
        <f t="shared" si="189"/>
        <v>0</v>
      </c>
      <c r="AL276" s="53"/>
      <c r="AM276" s="53"/>
      <c r="AN276" s="53"/>
      <c r="AO276" s="54">
        <f t="shared" si="190"/>
        <v>0</v>
      </c>
      <c r="AP276" s="122">
        <f t="shared" si="191"/>
        <v>0</v>
      </c>
      <c r="AQ276" s="123">
        <f t="shared" si="192"/>
        <v>0</v>
      </c>
      <c r="AR276" s="123">
        <f t="shared" si="193"/>
        <v>0</v>
      </c>
      <c r="AS276" s="119"/>
      <c r="AT276" s="119"/>
      <c r="AU276" s="124"/>
      <c r="AV276" s="125">
        <f t="shared" si="194"/>
        <v>0</v>
      </c>
      <c r="AW276" s="119">
        <f t="shared" si="195"/>
        <v>0</v>
      </c>
      <c r="AX276" s="119"/>
      <c r="AY276" s="119"/>
      <c r="AZ276" s="122"/>
      <c r="BA276" s="126">
        <f t="shared" si="196"/>
        <v>0</v>
      </c>
      <c r="BB276" s="119">
        <f t="shared" si="197"/>
        <v>0</v>
      </c>
      <c r="BC276" s="119"/>
      <c r="BD276" s="120"/>
      <c r="BE276" s="127"/>
      <c r="BF276" s="126">
        <f t="shared" si="198"/>
        <v>0</v>
      </c>
      <c r="BG276" s="119">
        <f t="shared" si="199"/>
        <v>0</v>
      </c>
      <c r="BH276" s="120"/>
      <c r="BI276" s="120"/>
      <c r="BJ276" s="127"/>
      <c r="BK276" s="126">
        <f t="shared" si="200"/>
        <v>0</v>
      </c>
      <c r="BL276" s="119">
        <f t="shared" si="201"/>
        <v>0</v>
      </c>
      <c r="BM276" s="123">
        <f t="shared" si="202"/>
        <v>0</v>
      </c>
      <c r="BN276" s="123">
        <f t="shared" si="203"/>
        <v>0</v>
      </c>
      <c r="BO276" s="126">
        <f t="shared" si="204"/>
        <v>0</v>
      </c>
      <c r="BP276" s="128">
        <f t="shared" si="205"/>
        <v>0</v>
      </c>
      <c r="BQ276" s="22"/>
      <c r="BR276" s="129"/>
      <c r="BS276" s="130"/>
      <c r="BT276" s="257" t="str">
        <f t="shared" si="206"/>
        <v/>
      </c>
      <c r="BU276" s="257" t="str">
        <f t="shared" si="207"/>
        <v/>
      </c>
      <c r="BV276" s="257" t="str">
        <f t="shared" si="208"/>
        <v/>
      </c>
      <c r="BW276" s="257" t="str">
        <f t="shared" si="209"/>
        <v/>
      </c>
      <c r="BX276" s="258">
        <f t="shared" si="175"/>
        <v>0</v>
      </c>
      <c r="BY276" s="129"/>
      <c r="BZ276" s="130"/>
      <c r="CA276" s="329" t="str">
        <f t="shared" si="177"/>
        <v/>
      </c>
      <c r="CB276" s="329" t="str">
        <f t="shared" si="178"/>
        <v/>
      </c>
      <c r="CC276" s="329" t="str">
        <f t="shared" si="179"/>
        <v/>
      </c>
      <c r="CD276" s="329" t="str">
        <f t="shared" si="180"/>
        <v/>
      </c>
      <c r="CE276" s="258">
        <f t="shared" si="176"/>
        <v>0</v>
      </c>
      <c r="CF276" s="259">
        <f t="shared" si="210"/>
        <v>0</v>
      </c>
      <c r="CG276" s="132"/>
      <c r="CH276" s="132"/>
      <c r="CI276" s="132"/>
    </row>
    <row r="277" spans="1:87" s="24" customFormat="1" ht="12.75" hidden="1" customHeight="1" outlineLevel="1" x14ac:dyDescent="0.2">
      <c r="A277" s="108" t="s">
        <v>140</v>
      </c>
      <c r="B277" s="24" t="s">
        <v>145</v>
      </c>
      <c r="C277" s="24">
        <v>269</v>
      </c>
      <c r="D277" s="137"/>
      <c r="E277" s="138"/>
      <c r="F277" s="56"/>
      <c r="G277" s="135"/>
      <c r="H277" s="136"/>
      <c r="I277" s="139"/>
      <c r="J277" s="57"/>
      <c r="K277" s="134"/>
      <c r="L277" s="134"/>
      <c r="M277" s="134"/>
      <c r="N277" s="134"/>
      <c r="O277" s="114">
        <f t="shared" si="181"/>
        <v>0</v>
      </c>
      <c r="P277" s="113"/>
      <c r="Q277" s="113"/>
      <c r="R277" s="113"/>
      <c r="S277" s="113"/>
      <c r="T277" s="114">
        <f t="shared" si="182"/>
        <v>0</v>
      </c>
      <c r="U277" s="113">
        <f t="shared" si="183"/>
        <v>0</v>
      </c>
      <c r="V277" s="136"/>
      <c r="W277" s="116"/>
      <c r="X277" s="116"/>
      <c r="Y277" s="116"/>
      <c r="Z277" s="117">
        <f t="shared" si="184"/>
        <v>0</v>
      </c>
      <c r="AA277" s="118">
        <f t="shared" si="185"/>
        <v>0</v>
      </c>
      <c r="AB277" s="118"/>
      <c r="AC277" s="118"/>
      <c r="AD277" s="118"/>
      <c r="AE277" s="117">
        <f t="shared" si="186"/>
        <v>0</v>
      </c>
      <c r="AF277" s="118">
        <f t="shared" si="187"/>
        <v>0</v>
      </c>
      <c r="AG277" s="120"/>
      <c r="AH277" s="120"/>
      <c r="AI277" s="121"/>
      <c r="AJ277" s="117">
        <f t="shared" si="188"/>
        <v>0</v>
      </c>
      <c r="AK277" s="119">
        <f t="shared" si="189"/>
        <v>0</v>
      </c>
      <c r="AL277" s="53"/>
      <c r="AM277" s="53"/>
      <c r="AN277" s="53"/>
      <c r="AO277" s="54">
        <f t="shared" si="190"/>
        <v>0</v>
      </c>
      <c r="AP277" s="122">
        <f t="shared" si="191"/>
        <v>0</v>
      </c>
      <c r="AQ277" s="123">
        <f t="shared" si="192"/>
        <v>0</v>
      </c>
      <c r="AR277" s="123">
        <f t="shared" si="193"/>
        <v>0</v>
      </c>
      <c r="AS277" s="119"/>
      <c r="AT277" s="119"/>
      <c r="AU277" s="124"/>
      <c r="AV277" s="125">
        <f t="shared" si="194"/>
        <v>0</v>
      </c>
      <c r="AW277" s="119">
        <f t="shared" si="195"/>
        <v>0</v>
      </c>
      <c r="AX277" s="119"/>
      <c r="AY277" s="119"/>
      <c r="AZ277" s="122"/>
      <c r="BA277" s="126">
        <f t="shared" si="196"/>
        <v>0</v>
      </c>
      <c r="BB277" s="119">
        <f t="shared" si="197"/>
        <v>0</v>
      </c>
      <c r="BC277" s="119"/>
      <c r="BD277" s="120"/>
      <c r="BE277" s="127"/>
      <c r="BF277" s="126">
        <f t="shared" si="198"/>
        <v>0</v>
      </c>
      <c r="BG277" s="119">
        <f t="shared" si="199"/>
        <v>0</v>
      </c>
      <c r="BH277" s="120"/>
      <c r="BI277" s="120"/>
      <c r="BJ277" s="127"/>
      <c r="BK277" s="126">
        <f t="shared" si="200"/>
        <v>0</v>
      </c>
      <c r="BL277" s="119">
        <f t="shared" si="201"/>
        <v>0</v>
      </c>
      <c r="BM277" s="123">
        <f t="shared" si="202"/>
        <v>0</v>
      </c>
      <c r="BN277" s="123">
        <f t="shared" si="203"/>
        <v>0</v>
      </c>
      <c r="BO277" s="126">
        <f t="shared" si="204"/>
        <v>0</v>
      </c>
      <c r="BP277" s="128">
        <f t="shared" si="205"/>
        <v>0</v>
      </c>
      <c r="BQ277" s="22"/>
      <c r="BR277" s="129"/>
      <c r="BS277" s="130"/>
      <c r="BT277" s="257" t="str">
        <f t="shared" si="206"/>
        <v/>
      </c>
      <c r="BU277" s="257" t="str">
        <f t="shared" si="207"/>
        <v/>
      </c>
      <c r="BV277" s="257" t="str">
        <f t="shared" si="208"/>
        <v/>
      </c>
      <c r="BW277" s="257" t="str">
        <f t="shared" si="209"/>
        <v/>
      </c>
      <c r="BX277" s="258">
        <f t="shared" si="175"/>
        <v>0</v>
      </c>
      <c r="BY277" s="129"/>
      <c r="BZ277" s="130"/>
      <c r="CA277" s="329" t="str">
        <f t="shared" si="177"/>
        <v/>
      </c>
      <c r="CB277" s="329" t="str">
        <f t="shared" si="178"/>
        <v/>
      </c>
      <c r="CC277" s="329" t="str">
        <f t="shared" si="179"/>
        <v/>
      </c>
      <c r="CD277" s="329" t="str">
        <f t="shared" si="180"/>
        <v/>
      </c>
      <c r="CE277" s="258">
        <f t="shared" si="176"/>
        <v>0</v>
      </c>
      <c r="CF277" s="259">
        <f t="shared" si="210"/>
        <v>0</v>
      </c>
      <c r="CG277" s="132"/>
      <c r="CH277" s="132"/>
      <c r="CI277" s="132"/>
    </row>
    <row r="278" spans="1:87" s="24" customFormat="1" ht="12.75" hidden="1" customHeight="1" outlineLevel="1" x14ac:dyDescent="0.2">
      <c r="A278" s="108" t="s">
        <v>140</v>
      </c>
      <c r="B278" s="24" t="s">
        <v>145</v>
      </c>
      <c r="C278" s="24">
        <v>270</v>
      </c>
      <c r="D278" s="137"/>
      <c r="E278" s="138"/>
      <c r="F278" s="56"/>
      <c r="G278" s="135"/>
      <c r="H278" s="136"/>
      <c r="I278" s="139"/>
      <c r="J278" s="57"/>
      <c r="K278" s="134"/>
      <c r="L278" s="134"/>
      <c r="M278" s="134"/>
      <c r="N278" s="134"/>
      <c r="O278" s="114">
        <f t="shared" si="181"/>
        <v>0</v>
      </c>
      <c r="P278" s="113"/>
      <c r="Q278" s="113"/>
      <c r="R278" s="113"/>
      <c r="S278" s="113"/>
      <c r="T278" s="114">
        <f t="shared" si="182"/>
        <v>0</v>
      </c>
      <c r="U278" s="113">
        <f t="shared" si="183"/>
        <v>0</v>
      </c>
      <c r="V278" s="136"/>
      <c r="W278" s="116"/>
      <c r="X278" s="116"/>
      <c r="Y278" s="116"/>
      <c r="Z278" s="117">
        <f t="shared" si="184"/>
        <v>0</v>
      </c>
      <c r="AA278" s="118">
        <f t="shared" si="185"/>
        <v>0</v>
      </c>
      <c r="AB278" s="118"/>
      <c r="AC278" s="118"/>
      <c r="AD278" s="118"/>
      <c r="AE278" s="117">
        <f t="shared" si="186"/>
        <v>0</v>
      </c>
      <c r="AF278" s="118">
        <f t="shared" si="187"/>
        <v>0</v>
      </c>
      <c r="AG278" s="120"/>
      <c r="AH278" s="120"/>
      <c r="AI278" s="121"/>
      <c r="AJ278" s="117">
        <f t="shared" si="188"/>
        <v>0</v>
      </c>
      <c r="AK278" s="119">
        <f t="shared" si="189"/>
        <v>0</v>
      </c>
      <c r="AL278" s="53"/>
      <c r="AM278" s="53"/>
      <c r="AN278" s="53"/>
      <c r="AO278" s="54">
        <f t="shared" si="190"/>
        <v>0</v>
      </c>
      <c r="AP278" s="122">
        <f t="shared" si="191"/>
        <v>0</v>
      </c>
      <c r="AQ278" s="123">
        <f t="shared" si="192"/>
        <v>0</v>
      </c>
      <c r="AR278" s="123">
        <f t="shared" si="193"/>
        <v>0</v>
      </c>
      <c r="AS278" s="119"/>
      <c r="AT278" s="119"/>
      <c r="AU278" s="124"/>
      <c r="AV278" s="125">
        <f t="shared" si="194"/>
        <v>0</v>
      </c>
      <c r="AW278" s="119">
        <f t="shared" si="195"/>
        <v>0</v>
      </c>
      <c r="AX278" s="119"/>
      <c r="AY278" s="119"/>
      <c r="AZ278" s="122"/>
      <c r="BA278" s="126">
        <f t="shared" si="196"/>
        <v>0</v>
      </c>
      <c r="BB278" s="119">
        <f t="shared" si="197"/>
        <v>0</v>
      </c>
      <c r="BC278" s="119"/>
      <c r="BD278" s="120"/>
      <c r="BE278" s="127"/>
      <c r="BF278" s="126">
        <f t="shared" si="198"/>
        <v>0</v>
      </c>
      <c r="BG278" s="119">
        <f t="shared" si="199"/>
        <v>0</v>
      </c>
      <c r="BH278" s="120"/>
      <c r="BI278" s="120"/>
      <c r="BJ278" s="127"/>
      <c r="BK278" s="126">
        <f t="shared" si="200"/>
        <v>0</v>
      </c>
      <c r="BL278" s="119">
        <f t="shared" si="201"/>
        <v>0</v>
      </c>
      <c r="BM278" s="123">
        <f t="shared" si="202"/>
        <v>0</v>
      </c>
      <c r="BN278" s="123">
        <f t="shared" si="203"/>
        <v>0</v>
      </c>
      <c r="BO278" s="126">
        <f t="shared" si="204"/>
        <v>0</v>
      </c>
      <c r="BP278" s="128">
        <f t="shared" si="205"/>
        <v>0</v>
      </c>
      <c r="BQ278" s="22"/>
      <c r="BR278" s="129"/>
      <c r="BS278" s="130"/>
      <c r="BT278" s="257" t="str">
        <f t="shared" si="206"/>
        <v/>
      </c>
      <c r="BU278" s="257" t="str">
        <f t="shared" si="207"/>
        <v/>
      </c>
      <c r="BV278" s="257" t="str">
        <f t="shared" si="208"/>
        <v/>
      </c>
      <c r="BW278" s="257" t="str">
        <f t="shared" si="209"/>
        <v/>
      </c>
      <c r="BX278" s="258">
        <f t="shared" si="175"/>
        <v>0</v>
      </c>
      <c r="BY278" s="129"/>
      <c r="BZ278" s="130"/>
      <c r="CA278" s="329" t="str">
        <f t="shared" si="177"/>
        <v/>
      </c>
      <c r="CB278" s="329" t="str">
        <f t="shared" si="178"/>
        <v/>
      </c>
      <c r="CC278" s="329" t="str">
        <f t="shared" si="179"/>
        <v/>
      </c>
      <c r="CD278" s="329" t="str">
        <f t="shared" si="180"/>
        <v/>
      </c>
      <c r="CE278" s="258">
        <f t="shared" si="176"/>
        <v>0</v>
      </c>
      <c r="CF278" s="259">
        <f t="shared" si="210"/>
        <v>0</v>
      </c>
      <c r="CG278" s="132"/>
      <c r="CH278" s="132"/>
      <c r="CI278" s="132"/>
    </row>
    <row r="279" spans="1:87" s="24" customFormat="1" ht="12.75" hidden="1" customHeight="1" outlineLevel="1" x14ac:dyDescent="0.2">
      <c r="A279" s="108" t="s">
        <v>140</v>
      </c>
      <c r="B279" s="24" t="s">
        <v>145</v>
      </c>
      <c r="C279" s="24">
        <v>271</v>
      </c>
      <c r="D279" s="137"/>
      <c r="E279" s="138"/>
      <c r="F279" s="56"/>
      <c r="G279" s="135"/>
      <c r="H279" s="136"/>
      <c r="I279" s="139"/>
      <c r="J279" s="57"/>
      <c r="K279" s="134"/>
      <c r="L279" s="134"/>
      <c r="M279" s="134"/>
      <c r="N279" s="134"/>
      <c r="O279" s="114">
        <f t="shared" si="181"/>
        <v>0</v>
      </c>
      <c r="P279" s="113"/>
      <c r="Q279" s="113"/>
      <c r="R279" s="113"/>
      <c r="S279" s="113"/>
      <c r="T279" s="114">
        <f t="shared" si="182"/>
        <v>0</v>
      </c>
      <c r="U279" s="113">
        <f t="shared" si="183"/>
        <v>0</v>
      </c>
      <c r="V279" s="136"/>
      <c r="W279" s="116"/>
      <c r="X279" s="116"/>
      <c r="Y279" s="116"/>
      <c r="Z279" s="117">
        <f t="shared" si="184"/>
        <v>0</v>
      </c>
      <c r="AA279" s="118">
        <f t="shared" si="185"/>
        <v>0</v>
      </c>
      <c r="AB279" s="118"/>
      <c r="AC279" s="118"/>
      <c r="AD279" s="118"/>
      <c r="AE279" s="117">
        <f t="shared" si="186"/>
        <v>0</v>
      </c>
      <c r="AF279" s="118">
        <f t="shared" si="187"/>
        <v>0</v>
      </c>
      <c r="AG279" s="120"/>
      <c r="AH279" s="120"/>
      <c r="AI279" s="121"/>
      <c r="AJ279" s="117">
        <f t="shared" si="188"/>
        <v>0</v>
      </c>
      <c r="AK279" s="119">
        <f t="shared" si="189"/>
        <v>0</v>
      </c>
      <c r="AL279" s="53"/>
      <c r="AM279" s="53"/>
      <c r="AN279" s="53"/>
      <c r="AO279" s="54">
        <f t="shared" si="190"/>
        <v>0</v>
      </c>
      <c r="AP279" s="122">
        <f t="shared" si="191"/>
        <v>0</v>
      </c>
      <c r="AQ279" s="123">
        <f t="shared" si="192"/>
        <v>0</v>
      </c>
      <c r="AR279" s="123">
        <f t="shared" si="193"/>
        <v>0</v>
      </c>
      <c r="AS279" s="119"/>
      <c r="AT279" s="119"/>
      <c r="AU279" s="124"/>
      <c r="AV279" s="125">
        <f t="shared" si="194"/>
        <v>0</v>
      </c>
      <c r="AW279" s="119">
        <f t="shared" si="195"/>
        <v>0</v>
      </c>
      <c r="AX279" s="119"/>
      <c r="AY279" s="119"/>
      <c r="AZ279" s="122"/>
      <c r="BA279" s="126">
        <f t="shared" si="196"/>
        <v>0</v>
      </c>
      <c r="BB279" s="119">
        <f t="shared" si="197"/>
        <v>0</v>
      </c>
      <c r="BC279" s="119"/>
      <c r="BD279" s="120"/>
      <c r="BE279" s="127"/>
      <c r="BF279" s="126">
        <f t="shared" si="198"/>
        <v>0</v>
      </c>
      <c r="BG279" s="119">
        <f t="shared" si="199"/>
        <v>0</v>
      </c>
      <c r="BH279" s="120"/>
      <c r="BI279" s="120"/>
      <c r="BJ279" s="127"/>
      <c r="BK279" s="126">
        <f t="shared" si="200"/>
        <v>0</v>
      </c>
      <c r="BL279" s="119">
        <f t="shared" si="201"/>
        <v>0</v>
      </c>
      <c r="BM279" s="123">
        <f t="shared" si="202"/>
        <v>0</v>
      </c>
      <c r="BN279" s="123">
        <f t="shared" si="203"/>
        <v>0</v>
      </c>
      <c r="BO279" s="126">
        <f t="shared" si="204"/>
        <v>0</v>
      </c>
      <c r="BP279" s="128">
        <f t="shared" si="205"/>
        <v>0</v>
      </c>
      <c r="BQ279" s="22"/>
      <c r="BR279" s="129"/>
      <c r="BS279" s="130"/>
      <c r="BT279" s="257" t="str">
        <f t="shared" si="206"/>
        <v/>
      </c>
      <c r="BU279" s="257" t="str">
        <f t="shared" si="207"/>
        <v/>
      </c>
      <c r="BV279" s="257" t="str">
        <f t="shared" si="208"/>
        <v/>
      </c>
      <c r="BW279" s="257" t="str">
        <f t="shared" si="209"/>
        <v/>
      </c>
      <c r="BX279" s="258">
        <f t="shared" si="175"/>
        <v>0</v>
      </c>
      <c r="BY279" s="129"/>
      <c r="BZ279" s="130"/>
      <c r="CA279" s="329" t="str">
        <f t="shared" si="177"/>
        <v/>
      </c>
      <c r="CB279" s="329" t="str">
        <f t="shared" si="178"/>
        <v/>
      </c>
      <c r="CC279" s="329" t="str">
        <f t="shared" si="179"/>
        <v/>
      </c>
      <c r="CD279" s="329" t="str">
        <f t="shared" si="180"/>
        <v/>
      </c>
      <c r="CE279" s="258">
        <f t="shared" si="176"/>
        <v>0</v>
      </c>
      <c r="CF279" s="259">
        <f t="shared" si="210"/>
        <v>0</v>
      </c>
      <c r="CG279" s="132"/>
      <c r="CH279" s="132"/>
      <c r="CI279" s="132"/>
    </row>
    <row r="280" spans="1:87" s="24" customFormat="1" ht="12.75" hidden="1" customHeight="1" outlineLevel="1" x14ac:dyDescent="0.2">
      <c r="A280" s="108" t="s">
        <v>140</v>
      </c>
      <c r="B280" s="24" t="s">
        <v>145</v>
      </c>
      <c r="C280" s="24">
        <v>272</v>
      </c>
      <c r="D280" s="137"/>
      <c r="E280" s="138"/>
      <c r="F280" s="56"/>
      <c r="G280" s="135"/>
      <c r="H280" s="136"/>
      <c r="I280" s="139"/>
      <c r="J280" s="57"/>
      <c r="K280" s="134"/>
      <c r="L280" s="134"/>
      <c r="M280" s="134"/>
      <c r="N280" s="134"/>
      <c r="O280" s="114">
        <f t="shared" si="181"/>
        <v>0</v>
      </c>
      <c r="P280" s="113"/>
      <c r="Q280" s="113"/>
      <c r="R280" s="113"/>
      <c r="S280" s="113"/>
      <c r="T280" s="114">
        <f t="shared" si="182"/>
        <v>0</v>
      </c>
      <c r="U280" s="113">
        <f t="shared" si="183"/>
        <v>0</v>
      </c>
      <c r="V280" s="136"/>
      <c r="W280" s="116"/>
      <c r="X280" s="116"/>
      <c r="Y280" s="116"/>
      <c r="Z280" s="117">
        <f t="shared" si="184"/>
        <v>0</v>
      </c>
      <c r="AA280" s="118">
        <f t="shared" si="185"/>
        <v>0</v>
      </c>
      <c r="AB280" s="118"/>
      <c r="AC280" s="118"/>
      <c r="AD280" s="118"/>
      <c r="AE280" s="117">
        <f t="shared" si="186"/>
        <v>0</v>
      </c>
      <c r="AF280" s="118">
        <f t="shared" si="187"/>
        <v>0</v>
      </c>
      <c r="AG280" s="120"/>
      <c r="AH280" s="120"/>
      <c r="AI280" s="121"/>
      <c r="AJ280" s="117">
        <f t="shared" si="188"/>
        <v>0</v>
      </c>
      <c r="AK280" s="119">
        <f t="shared" si="189"/>
        <v>0</v>
      </c>
      <c r="AL280" s="53"/>
      <c r="AM280" s="53"/>
      <c r="AN280" s="53"/>
      <c r="AO280" s="54">
        <f t="shared" si="190"/>
        <v>0</v>
      </c>
      <c r="AP280" s="122">
        <f t="shared" si="191"/>
        <v>0</v>
      </c>
      <c r="AQ280" s="123">
        <f t="shared" si="192"/>
        <v>0</v>
      </c>
      <c r="AR280" s="123">
        <f t="shared" si="193"/>
        <v>0</v>
      </c>
      <c r="AS280" s="119"/>
      <c r="AT280" s="119"/>
      <c r="AU280" s="124"/>
      <c r="AV280" s="125">
        <f t="shared" si="194"/>
        <v>0</v>
      </c>
      <c r="AW280" s="119">
        <f t="shared" si="195"/>
        <v>0</v>
      </c>
      <c r="AX280" s="119"/>
      <c r="AY280" s="119"/>
      <c r="AZ280" s="122"/>
      <c r="BA280" s="126">
        <f t="shared" si="196"/>
        <v>0</v>
      </c>
      <c r="BB280" s="119">
        <f t="shared" si="197"/>
        <v>0</v>
      </c>
      <c r="BC280" s="119"/>
      <c r="BD280" s="120"/>
      <c r="BE280" s="127"/>
      <c r="BF280" s="126">
        <f t="shared" si="198"/>
        <v>0</v>
      </c>
      <c r="BG280" s="119">
        <f t="shared" si="199"/>
        <v>0</v>
      </c>
      <c r="BH280" s="120"/>
      <c r="BI280" s="120"/>
      <c r="BJ280" s="127"/>
      <c r="BK280" s="126">
        <f t="shared" si="200"/>
        <v>0</v>
      </c>
      <c r="BL280" s="119">
        <f t="shared" si="201"/>
        <v>0</v>
      </c>
      <c r="BM280" s="123">
        <f t="shared" si="202"/>
        <v>0</v>
      </c>
      <c r="BN280" s="123">
        <f t="shared" si="203"/>
        <v>0</v>
      </c>
      <c r="BO280" s="126">
        <f t="shared" si="204"/>
        <v>0</v>
      </c>
      <c r="BP280" s="128">
        <f t="shared" si="205"/>
        <v>0</v>
      </c>
      <c r="BQ280" s="22"/>
      <c r="BR280" s="129"/>
      <c r="BS280" s="130"/>
      <c r="BT280" s="257" t="str">
        <f t="shared" si="206"/>
        <v/>
      </c>
      <c r="BU280" s="257" t="str">
        <f t="shared" si="207"/>
        <v/>
      </c>
      <c r="BV280" s="257" t="str">
        <f t="shared" si="208"/>
        <v/>
      </c>
      <c r="BW280" s="257" t="str">
        <f t="shared" si="209"/>
        <v/>
      </c>
      <c r="BX280" s="258">
        <f t="shared" si="175"/>
        <v>0</v>
      </c>
      <c r="BY280" s="129"/>
      <c r="BZ280" s="130"/>
      <c r="CA280" s="329" t="str">
        <f t="shared" si="177"/>
        <v/>
      </c>
      <c r="CB280" s="329" t="str">
        <f t="shared" si="178"/>
        <v/>
      </c>
      <c r="CC280" s="329" t="str">
        <f t="shared" si="179"/>
        <v/>
      </c>
      <c r="CD280" s="329" t="str">
        <f t="shared" si="180"/>
        <v/>
      </c>
      <c r="CE280" s="258">
        <f t="shared" si="176"/>
        <v>0</v>
      </c>
      <c r="CF280" s="259">
        <f t="shared" si="210"/>
        <v>0</v>
      </c>
      <c r="CG280" s="132"/>
      <c r="CH280" s="132"/>
      <c r="CI280" s="132"/>
    </row>
    <row r="281" spans="1:87" s="24" customFormat="1" ht="12.75" hidden="1" customHeight="1" outlineLevel="1" x14ac:dyDescent="0.2">
      <c r="A281" s="108" t="s">
        <v>140</v>
      </c>
      <c r="B281" s="24" t="s">
        <v>145</v>
      </c>
      <c r="C281" s="24">
        <v>273</v>
      </c>
      <c r="D281" s="137"/>
      <c r="E281" s="138"/>
      <c r="F281" s="56"/>
      <c r="G281" s="135"/>
      <c r="H281" s="136"/>
      <c r="I281" s="139"/>
      <c r="J281" s="57"/>
      <c r="K281" s="134"/>
      <c r="L281" s="134"/>
      <c r="M281" s="134"/>
      <c r="N281" s="134"/>
      <c r="O281" s="114">
        <f t="shared" si="181"/>
        <v>0</v>
      </c>
      <c r="P281" s="113"/>
      <c r="Q281" s="113"/>
      <c r="R281" s="113"/>
      <c r="S281" s="113"/>
      <c r="T281" s="114">
        <f t="shared" si="182"/>
        <v>0</v>
      </c>
      <c r="U281" s="113">
        <f t="shared" si="183"/>
        <v>0</v>
      </c>
      <c r="V281" s="136"/>
      <c r="W281" s="116"/>
      <c r="X281" s="116"/>
      <c r="Y281" s="116"/>
      <c r="Z281" s="117">
        <f t="shared" si="184"/>
        <v>0</v>
      </c>
      <c r="AA281" s="118">
        <f t="shared" si="185"/>
        <v>0</v>
      </c>
      <c r="AB281" s="118"/>
      <c r="AC281" s="118"/>
      <c r="AD281" s="118"/>
      <c r="AE281" s="117">
        <f t="shared" si="186"/>
        <v>0</v>
      </c>
      <c r="AF281" s="118">
        <f t="shared" si="187"/>
        <v>0</v>
      </c>
      <c r="AG281" s="120"/>
      <c r="AH281" s="120"/>
      <c r="AI281" s="121"/>
      <c r="AJ281" s="117">
        <f t="shared" si="188"/>
        <v>0</v>
      </c>
      <c r="AK281" s="119">
        <f t="shared" si="189"/>
        <v>0</v>
      </c>
      <c r="AL281" s="53"/>
      <c r="AM281" s="53"/>
      <c r="AN281" s="53"/>
      <c r="AO281" s="54">
        <f t="shared" si="190"/>
        <v>0</v>
      </c>
      <c r="AP281" s="122">
        <f t="shared" si="191"/>
        <v>0</v>
      </c>
      <c r="AQ281" s="123">
        <f t="shared" si="192"/>
        <v>0</v>
      </c>
      <c r="AR281" s="123">
        <f t="shared" si="193"/>
        <v>0</v>
      </c>
      <c r="AS281" s="119"/>
      <c r="AT281" s="119"/>
      <c r="AU281" s="124"/>
      <c r="AV281" s="125">
        <f t="shared" si="194"/>
        <v>0</v>
      </c>
      <c r="AW281" s="119">
        <f t="shared" si="195"/>
        <v>0</v>
      </c>
      <c r="AX281" s="119"/>
      <c r="AY281" s="119"/>
      <c r="AZ281" s="122"/>
      <c r="BA281" s="126">
        <f t="shared" si="196"/>
        <v>0</v>
      </c>
      <c r="BB281" s="119">
        <f t="shared" si="197"/>
        <v>0</v>
      </c>
      <c r="BC281" s="119"/>
      <c r="BD281" s="120"/>
      <c r="BE281" s="127"/>
      <c r="BF281" s="126">
        <f t="shared" si="198"/>
        <v>0</v>
      </c>
      <c r="BG281" s="119">
        <f t="shared" si="199"/>
        <v>0</v>
      </c>
      <c r="BH281" s="120"/>
      <c r="BI281" s="120"/>
      <c r="BJ281" s="127"/>
      <c r="BK281" s="126">
        <f t="shared" si="200"/>
        <v>0</v>
      </c>
      <c r="BL281" s="119">
        <f t="shared" si="201"/>
        <v>0</v>
      </c>
      <c r="BM281" s="123">
        <f t="shared" si="202"/>
        <v>0</v>
      </c>
      <c r="BN281" s="123">
        <f t="shared" si="203"/>
        <v>0</v>
      </c>
      <c r="BO281" s="126">
        <f t="shared" si="204"/>
        <v>0</v>
      </c>
      <c r="BP281" s="128">
        <f t="shared" si="205"/>
        <v>0</v>
      </c>
      <c r="BQ281" s="22"/>
      <c r="BR281" s="129"/>
      <c r="BS281" s="130"/>
      <c r="BT281" s="257" t="str">
        <f t="shared" si="206"/>
        <v/>
      </c>
      <c r="BU281" s="257" t="str">
        <f t="shared" si="207"/>
        <v/>
      </c>
      <c r="BV281" s="257" t="str">
        <f t="shared" si="208"/>
        <v/>
      </c>
      <c r="BW281" s="257" t="str">
        <f t="shared" si="209"/>
        <v/>
      </c>
      <c r="BX281" s="258">
        <f t="shared" si="175"/>
        <v>0</v>
      </c>
      <c r="BY281" s="129"/>
      <c r="BZ281" s="130"/>
      <c r="CA281" s="329" t="str">
        <f t="shared" si="177"/>
        <v/>
      </c>
      <c r="CB281" s="329" t="str">
        <f t="shared" si="178"/>
        <v/>
      </c>
      <c r="CC281" s="329" t="str">
        <f t="shared" si="179"/>
        <v/>
      </c>
      <c r="CD281" s="329" t="str">
        <f t="shared" si="180"/>
        <v/>
      </c>
      <c r="CE281" s="258">
        <f t="shared" si="176"/>
        <v>0</v>
      </c>
      <c r="CF281" s="259">
        <f t="shared" si="210"/>
        <v>0</v>
      </c>
      <c r="CG281" s="132"/>
      <c r="CH281" s="132"/>
      <c r="CI281" s="132"/>
    </row>
    <row r="282" spans="1:87" s="24" customFormat="1" ht="12.75" hidden="1" customHeight="1" outlineLevel="1" x14ac:dyDescent="0.2">
      <c r="A282" s="108" t="s">
        <v>140</v>
      </c>
      <c r="B282" s="24" t="s">
        <v>145</v>
      </c>
      <c r="C282" s="24">
        <v>274</v>
      </c>
      <c r="D282" s="137"/>
      <c r="E282" s="138"/>
      <c r="F282" s="56"/>
      <c r="G282" s="135"/>
      <c r="H282" s="136"/>
      <c r="I282" s="139"/>
      <c r="J282" s="57"/>
      <c r="K282" s="134"/>
      <c r="L282" s="134"/>
      <c r="M282" s="134"/>
      <c r="N282" s="134"/>
      <c r="O282" s="114">
        <f t="shared" si="181"/>
        <v>0</v>
      </c>
      <c r="P282" s="113"/>
      <c r="Q282" s="113"/>
      <c r="R282" s="113"/>
      <c r="S282" s="113"/>
      <c r="T282" s="114">
        <f t="shared" si="182"/>
        <v>0</v>
      </c>
      <c r="U282" s="113">
        <f t="shared" si="183"/>
        <v>0</v>
      </c>
      <c r="V282" s="136"/>
      <c r="W282" s="116"/>
      <c r="X282" s="116"/>
      <c r="Y282" s="116"/>
      <c r="Z282" s="117">
        <f t="shared" si="184"/>
        <v>0</v>
      </c>
      <c r="AA282" s="118">
        <f t="shared" si="185"/>
        <v>0</v>
      </c>
      <c r="AB282" s="118"/>
      <c r="AC282" s="118"/>
      <c r="AD282" s="118"/>
      <c r="AE282" s="117">
        <f t="shared" si="186"/>
        <v>0</v>
      </c>
      <c r="AF282" s="118">
        <f t="shared" si="187"/>
        <v>0</v>
      </c>
      <c r="AG282" s="120"/>
      <c r="AH282" s="120"/>
      <c r="AI282" s="121"/>
      <c r="AJ282" s="117">
        <f t="shared" si="188"/>
        <v>0</v>
      </c>
      <c r="AK282" s="119">
        <f t="shared" si="189"/>
        <v>0</v>
      </c>
      <c r="AL282" s="53"/>
      <c r="AM282" s="53"/>
      <c r="AN282" s="53"/>
      <c r="AO282" s="54">
        <f t="shared" si="190"/>
        <v>0</v>
      </c>
      <c r="AP282" s="122">
        <f t="shared" si="191"/>
        <v>0</v>
      </c>
      <c r="AQ282" s="123">
        <f t="shared" si="192"/>
        <v>0</v>
      </c>
      <c r="AR282" s="123">
        <f t="shared" si="193"/>
        <v>0</v>
      </c>
      <c r="AS282" s="119"/>
      <c r="AT282" s="119"/>
      <c r="AU282" s="124"/>
      <c r="AV282" s="125">
        <f t="shared" si="194"/>
        <v>0</v>
      </c>
      <c r="AW282" s="119">
        <f t="shared" si="195"/>
        <v>0</v>
      </c>
      <c r="AX282" s="119"/>
      <c r="AY282" s="119"/>
      <c r="AZ282" s="122"/>
      <c r="BA282" s="126">
        <f t="shared" si="196"/>
        <v>0</v>
      </c>
      <c r="BB282" s="119">
        <f t="shared" si="197"/>
        <v>0</v>
      </c>
      <c r="BC282" s="119"/>
      <c r="BD282" s="120"/>
      <c r="BE282" s="127"/>
      <c r="BF282" s="126">
        <f t="shared" si="198"/>
        <v>0</v>
      </c>
      <c r="BG282" s="119">
        <f t="shared" si="199"/>
        <v>0</v>
      </c>
      <c r="BH282" s="120"/>
      <c r="BI282" s="120"/>
      <c r="BJ282" s="127"/>
      <c r="BK282" s="126">
        <f t="shared" si="200"/>
        <v>0</v>
      </c>
      <c r="BL282" s="119">
        <f t="shared" si="201"/>
        <v>0</v>
      </c>
      <c r="BM282" s="123">
        <f t="shared" si="202"/>
        <v>0</v>
      </c>
      <c r="BN282" s="123">
        <f t="shared" si="203"/>
        <v>0</v>
      </c>
      <c r="BO282" s="126">
        <f t="shared" si="204"/>
        <v>0</v>
      </c>
      <c r="BP282" s="128">
        <f t="shared" si="205"/>
        <v>0</v>
      </c>
      <c r="BQ282" s="22"/>
      <c r="BR282" s="129"/>
      <c r="BS282" s="130"/>
      <c r="BT282" s="257" t="str">
        <f t="shared" si="206"/>
        <v/>
      </c>
      <c r="BU282" s="257" t="str">
        <f t="shared" si="207"/>
        <v/>
      </c>
      <c r="BV282" s="257" t="str">
        <f t="shared" si="208"/>
        <v/>
      </c>
      <c r="BW282" s="257" t="str">
        <f t="shared" si="209"/>
        <v/>
      </c>
      <c r="BX282" s="258">
        <f t="shared" si="175"/>
        <v>0</v>
      </c>
      <c r="BY282" s="129"/>
      <c r="BZ282" s="130"/>
      <c r="CA282" s="329" t="str">
        <f t="shared" si="177"/>
        <v/>
      </c>
      <c r="CB282" s="329" t="str">
        <f t="shared" si="178"/>
        <v/>
      </c>
      <c r="CC282" s="329" t="str">
        <f t="shared" si="179"/>
        <v/>
      </c>
      <c r="CD282" s="329" t="str">
        <f t="shared" si="180"/>
        <v/>
      </c>
      <c r="CE282" s="258">
        <f t="shared" si="176"/>
        <v>0</v>
      </c>
      <c r="CF282" s="259">
        <f t="shared" si="210"/>
        <v>0</v>
      </c>
      <c r="CG282" s="132"/>
      <c r="CH282" s="132"/>
      <c r="CI282" s="132"/>
    </row>
    <row r="283" spans="1:87" s="24" customFormat="1" ht="12.75" hidden="1" customHeight="1" outlineLevel="1" x14ac:dyDescent="0.2">
      <c r="A283" s="108" t="s">
        <v>140</v>
      </c>
      <c r="B283" s="24" t="s">
        <v>145</v>
      </c>
      <c r="C283" s="24">
        <v>275</v>
      </c>
      <c r="D283" s="137"/>
      <c r="E283" s="138"/>
      <c r="F283" s="56"/>
      <c r="G283" s="135"/>
      <c r="H283" s="136"/>
      <c r="I283" s="139"/>
      <c r="J283" s="57"/>
      <c r="K283" s="134"/>
      <c r="L283" s="134"/>
      <c r="M283" s="134"/>
      <c r="N283" s="134"/>
      <c r="O283" s="114">
        <f t="shared" si="181"/>
        <v>0</v>
      </c>
      <c r="P283" s="113"/>
      <c r="Q283" s="113"/>
      <c r="R283" s="113"/>
      <c r="S283" s="113"/>
      <c r="T283" s="114">
        <f t="shared" si="182"/>
        <v>0</v>
      </c>
      <c r="U283" s="113">
        <f t="shared" si="183"/>
        <v>0</v>
      </c>
      <c r="V283" s="136"/>
      <c r="W283" s="116"/>
      <c r="X283" s="116"/>
      <c r="Y283" s="116"/>
      <c r="Z283" s="117">
        <f t="shared" si="184"/>
        <v>0</v>
      </c>
      <c r="AA283" s="118">
        <f t="shared" si="185"/>
        <v>0</v>
      </c>
      <c r="AB283" s="118"/>
      <c r="AC283" s="118"/>
      <c r="AD283" s="118"/>
      <c r="AE283" s="117">
        <f t="shared" si="186"/>
        <v>0</v>
      </c>
      <c r="AF283" s="118">
        <f t="shared" si="187"/>
        <v>0</v>
      </c>
      <c r="AG283" s="120"/>
      <c r="AH283" s="120"/>
      <c r="AI283" s="121"/>
      <c r="AJ283" s="117">
        <f t="shared" si="188"/>
        <v>0</v>
      </c>
      <c r="AK283" s="119">
        <f t="shared" si="189"/>
        <v>0</v>
      </c>
      <c r="AL283" s="53"/>
      <c r="AM283" s="53"/>
      <c r="AN283" s="53"/>
      <c r="AO283" s="54">
        <f t="shared" si="190"/>
        <v>0</v>
      </c>
      <c r="AP283" s="122">
        <f t="shared" si="191"/>
        <v>0</v>
      </c>
      <c r="AQ283" s="123">
        <f t="shared" si="192"/>
        <v>0</v>
      </c>
      <c r="AR283" s="123">
        <f t="shared" si="193"/>
        <v>0</v>
      </c>
      <c r="AS283" s="119"/>
      <c r="AT283" s="119"/>
      <c r="AU283" s="124"/>
      <c r="AV283" s="125">
        <f t="shared" si="194"/>
        <v>0</v>
      </c>
      <c r="AW283" s="119">
        <f t="shared" si="195"/>
        <v>0</v>
      </c>
      <c r="AX283" s="119"/>
      <c r="AY283" s="119"/>
      <c r="AZ283" s="122"/>
      <c r="BA283" s="126">
        <f t="shared" si="196"/>
        <v>0</v>
      </c>
      <c r="BB283" s="119">
        <f t="shared" si="197"/>
        <v>0</v>
      </c>
      <c r="BC283" s="119"/>
      <c r="BD283" s="120"/>
      <c r="BE283" s="127"/>
      <c r="BF283" s="126">
        <f t="shared" si="198"/>
        <v>0</v>
      </c>
      <c r="BG283" s="119">
        <f t="shared" si="199"/>
        <v>0</v>
      </c>
      <c r="BH283" s="120"/>
      <c r="BI283" s="120"/>
      <c r="BJ283" s="127"/>
      <c r="BK283" s="126">
        <f t="shared" si="200"/>
        <v>0</v>
      </c>
      <c r="BL283" s="119">
        <f t="shared" si="201"/>
        <v>0</v>
      </c>
      <c r="BM283" s="123">
        <f t="shared" si="202"/>
        <v>0</v>
      </c>
      <c r="BN283" s="123">
        <f t="shared" si="203"/>
        <v>0</v>
      </c>
      <c r="BO283" s="126">
        <f t="shared" si="204"/>
        <v>0</v>
      </c>
      <c r="BP283" s="128">
        <f t="shared" si="205"/>
        <v>0</v>
      </c>
      <c r="BQ283" s="22"/>
      <c r="BR283" s="129"/>
      <c r="BS283" s="130"/>
      <c r="BT283" s="257" t="str">
        <f t="shared" si="206"/>
        <v/>
      </c>
      <c r="BU283" s="257" t="str">
        <f t="shared" si="207"/>
        <v/>
      </c>
      <c r="BV283" s="257" t="str">
        <f t="shared" si="208"/>
        <v/>
      </c>
      <c r="BW283" s="257" t="str">
        <f t="shared" si="209"/>
        <v/>
      </c>
      <c r="BX283" s="258">
        <f t="shared" si="175"/>
        <v>0</v>
      </c>
      <c r="BY283" s="129"/>
      <c r="BZ283" s="130"/>
      <c r="CA283" s="329" t="str">
        <f t="shared" si="177"/>
        <v/>
      </c>
      <c r="CB283" s="329" t="str">
        <f t="shared" si="178"/>
        <v/>
      </c>
      <c r="CC283" s="329" t="str">
        <f t="shared" si="179"/>
        <v/>
      </c>
      <c r="CD283" s="329" t="str">
        <f t="shared" si="180"/>
        <v/>
      </c>
      <c r="CE283" s="258">
        <f t="shared" si="176"/>
        <v>0</v>
      </c>
      <c r="CF283" s="259">
        <f t="shared" si="210"/>
        <v>0</v>
      </c>
      <c r="CG283" s="132"/>
      <c r="CH283" s="132"/>
      <c r="CI283" s="132"/>
    </row>
    <row r="284" spans="1:87" s="24" customFormat="1" ht="12.75" hidden="1" customHeight="1" outlineLevel="1" x14ac:dyDescent="0.2">
      <c r="A284" s="108" t="s">
        <v>140</v>
      </c>
      <c r="B284" s="24" t="s">
        <v>145</v>
      </c>
      <c r="C284" s="24">
        <v>276</v>
      </c>
      <c r="D284" s="137"/>
      <c r="E284" s="138"/>
      <c r="F284" s="56"/>
      <c r="G284" s="135"/>
      <c r="H284" s="136"/>
      <c r="I284" s="139"/>
      <c r="J284" s="57"/>
      <c r="K284" s="134"/>
      <c r="L284" s="134"/>
      <c r="M284" s="134"/>
      <c r="N284" s="134"/>
      <c r="O284" s="114">
        <f t="shared" si="181"/>
        <v>0</v>
      </c>
      <c r="P284" s="113"/>
      <c r="Q284" s="113"/>
      <c r="R284" s="113"/>
      <c r="S284" s="113"/>
      <c r="T284" s="114">
        <f t="shared" si="182"/>
        <v>0</v>
      </c>
      <c r="U284" s="113">
        <f t="shared" si="183"/>
        <v>0</v>
      </c>
      <c r="V284" s="136"/>
      <c r="W284" s="116"/>
      <c r="X284" s="116"/>
      <c r="Y284" s="116"/>
      <c r="Z284" s="117">
        <f t="shared" si="184"/>
        <v>0</v>
      </c>
      <c r="AA284" s="118">
        <f t="shared" si="185"/>
        <v>0</v>
      </c>
      <c r="AB284" s="118"/>
      <c r="AC284" s="118"/>
      <c r="AD284" s="118"/>
      <c r="AE284" s="117">
        <f t="shared" si="186"/>
        <v>0</v>
      </c>
      <c r="AF284" s="118">
        <f t="shared" si="187"/>
        <v>0</v>
      </c>
      <c r="AG284" s="120"/>
      <c r="AH284" s="120"/>
      <c r="AI284" s="121"/>
      <c r="AJ284" s="117">
        <f t="shared" si="188"/>
        <v>0</v>
      </c>
      <c r="AK284" s="119">
        <f t="shared" si="189"/>
        <v>0</v>
      </c>
      <c r="AL284" s="53"/>
      <c r="AM284" s="53"/>
      <c r="AN284" s="53"/>
      <c r="AO284" s="54">
        <f t="shared" si="190"/>
        <v>0</v>
      </c>
      <c r="AP284" s="122">
        <f t="shared" si="191"/>
        <v>0</v>
      </c>
      <c r="AQ284" s="123">
        <f t="shared" si="192"/>
        <v>0</v>
      </c>
      <c r="AR284" s="123">
        <f t="shared" si="193"/>
        <v>0</v>
      </c>
      <c r="AS284" s="119"/>
      <c r="AT284" s="119"/>
      <c r="AU284" s="124"/>
      <c r="AV284" s="125">
        <f t="shared" si="194"/>
        <v>0</v>
      </c>
      <c r="AW284" s="119">
        <f t="shared" si="195"/>
        <v>0</v>
      </c>
      <c r="AX284" s="119"/>
      <c r="AY284" s="119"/>
      <c r="AZ284" s="122"/>
      <c r="BA284" s="126">
        <f t="shared" si="196"/>
        <v>0</v>
      </c>
      <c r="BB284" s="119">
        <f t="shared" si="197"/>
        <v>0</v>
      </c>
      <c r="BC284" s="119"/>
      <c r="BD284" s="120"/>
      <c r="BE284" s="127"/>
      <c r="BF284" s="126">
        <f t="shared" si="198"/>
        <v>0</v>
      </c>
      <c r="BG284" s="119">
        <f t="shared" si="199"/>
        <v>0</v>
      </c>
      <c r="BH284" s="120"/>
      <c r="BI284" s="120"/>
      <c r="BJ284" s="127"/>
      <c r="BK284" s="126">
        <f t="shared" si="200"/>
        <v>0</v>
      </c>
      <c r="BL284" s="119">
        <f t="shared" si="201"/>
        <v>0</v>
      </c>
      <c r="BM284" s="123">
        <f t="shared" si="202"/>
        <v>0</v>
      </c>
      <c r="BN284" s="123">
        <f t="shared" si="203"/>
        <v>0</v>
      </c>
      <c r="BO284" s="126">
        <f t="shared" si="204"/>
        <v>0</v>
      </c>
      <c r="BP284" s="128">
        <f t="shared" si="205"/>
        <v>0</v>
      </c>
      <c r="BQ284" s="22"/>
      <c r="BR284" s="129"/>
      <c r="BS284" s="130"/>
      <c r="BT284" s="257" t="str">
        <f t="shared" si="206"/>
        <v/>
      </c>
      <c r="BU284" s="257" t="str">
        <f t="shared" si="207"/>
        <v/>
      </c>
      <c r="BV284" s="257" t="str">
        <f t="shared" si="208"/>
        <v/>
      </c>
      <c r="BW284" s="257" t="str">
        <f t="shared" si="209"/>
        <v/>
      </c>
      <c r="BX284" s="258">
        <f t="shared" si="175"/>
        <v>0</v>
      </c>
      <c r="BY284" s="129"/>
      <c r="BZ284" s="130"/>
      <c r="CA284" s="329" t="str">
        <f t="shared" si="177"/>
        <v/>
      </c>
      <c r="CB284" s="329" t="str">
        <f t="shared" si="178"/>
        <v/>
      </c>
      <c r="CC284" s="329" t="str">
        <f t="shared" si="179"/>
        <v/>
      </c>
      <c r="CD284" s="329" t="str">
        <f t="shared" si="180"/>
        <v/>
      </c>
      <c r="CE284" s="258">
        <f t="shared" si="176"/>
        <v>0</v>
      </c>
      <c r="CF284" s="259">
        <f t="shared" si="210"/>
        <v>0</v>
      </c>
      <c r="CG284" s="132"/>
      <c r="CH284" s="132"/>
      <c r="CI284" s="132"/>
    </row>
    <row r="285" spans="1:87" s="24" customFormat="1" ht="12.75" hidden="1" customHeight="1" outlineLevel="1" x14ac:dyDescent="0.2">
      <c r="A285" s="108" t="s">
        <v>140</v>
      </c>
      <c r="B285" s="24" t="s">
        <v>145</v>
      </c>
      <c r="C285" s="24">
        <v>277</v>
      </c>
      <c r="D285" s="137"/>
      <c r="E285" s="138"/>
      <c r="F285" s="56"/>
      <c r="G285" s="135"/>
      <c r="H285" s="136"/>
      <c r="I285" s="139"/>
      <c r="J285" s="57"/>
      <c r="K285" s="134"/>
      <c r="L285" s="134"/>
      <c r="M285" s="134"/>
      <c r="N285" s="134"/>
      <c r="O285" s="114">
        <f t="shared" si="181"/>
        <v>0</v>
      </c>
      <c r="P285" s="113"/>
      <c r="Q285" s="113"/>
      <c r="R285" s="113"/>
      <c r="S285" s="113"/>
      <c r="T285" s="114">
        <f t="shared" si="182"/>
        <v>0</v>
      </c>
      <c r="U285" s="113">
        <f t="shared" si="183"/>
        <v>0</v>
      </c>
      <c r="V285" s="136"/>
      <c r="W285" s="116"/>
      <c r="X285" s="116"/>
      <c r="Y285" s="116"/>
      <c r="Z285" s="117">
        <f t="shared" si="184"/>
        <v>0</v>
      </c>
      <c r="AA285" s="118">
        <f t="shared" si="185"/>
        <v>0</v>
      </c>
      <c r="AB285" s="118"/>
      <c r="AC285" s="118"/>
      <c r="AD285" s="118"/>
      <c r="AE285" s="117">
        <f t="shared" si="186"/>
        <v>0</v>
      </c>
      <c r="AF285" s="118">
        <f t="shared" si="187"/>
        <v>0</v>
      </c>
      <c r="AG285" s="120"/>
      <c r="AH285" s="120"/>
      <c r="AI285" s="121"/>
      <c r="AJ285" s="117">
        <f t="shared" si="188"/>
        <v>0</v>
      </c>
      <c r="AK285" s="119">
        <f t="shared" si="189"/>
        <v>0</v>
      </c>
      <c r="AL285" s="53"/>
      <c r="AM285" s="53"/>
      <c r="AN285" s="53"/>
      <c r="AO285" s="54">
        <f t="shared" si="190"/>
        <v>0</v>
      </c>
      <c r="AP285" s="122">
        <f t="shared" si="191"/>
        <v>0</v>
      </c>
      <c r="AQ285" s="123">
        <f t="shared" si="192"/>
        <v>0</v>
      </c>
      <c r="AR285" s="123">
        <f t="shared" si="193"/>
        <v>0</v>
      </c>
      <c r="AS285" s="119"/>
      <c r="AT285" s="119"/>
      <c r="AU285" s="124"/>
      <c r="AV285" s="125">
        <f t="shared" si="194"/>
        <v>0</v>
      </c>
      <c r="AW285" s="119">
        <f t="shared" si="195"/>
        <v>0</v>
      </c>
      <c r="AX285" s="119"/>
      <c r="AY285" s="119"/>
      <c r="AZ285" s="122"/>
      <c r="BA285" s="126">
        <f t="shared" si="196"/>
        <v>0</v>
      </c>
      <c r="BB285" s="119">
        <f t="shared" si="197"/>
        <v>0</v>
      </c>
      <c r="BC285" s="119"/>
      <c r="BD285" s="120"/>
      <c r="BE285" s="127"/>
      <c r="BF285" s="126">
        <f t="shared" si="198"/>
        <v>0</v>
      </c>
      <c r="BG285" s="119">
        <f t="shared" si="199"/>
        <v>0</v>
      </c>
      <c r="BH285" s="120"/>
      <c r="BI285" s="120"/>
      <c r="BJ285" s="127"/>
      <c r="BK285" s="126">
        <f t="shared" si="200"/>
        <v>0</v>
      </c>
      <c r="BL285" s="119">
        <f t="shared" si="201"/>
        <v>0</v>
      </c>
      <c r="BM285" s="123">
        <f t="shared" si="202"/>
        <v>0</v>
      </c>
      <c r="BN285" s="123">
        <f t="shared" si="203"/>
        <v>0</v>
      </c>
      <c r="BO285" s="126">
        <f t="shared" si="204"/>
        <v>0</v>
      </c>
      <c r="BP285" s="128">
        <f t="shared" si="205"/>
        <v>0</v>
      </c>
      <c r="BQ285" s="22"/>
      <c r="BR285" s="129"/>
      <c r="BS285" s="130"/>
      <c r="BT285" s="257" t="str">
        <f t="shared" si="206"/>
        <v/>
      </c>
      <c r="BU285" s="257" t="str">
        <f t="shared" si="207"/>
        <v/>
      </c>
      <c r="BV285" s="257" t="str">
        <f t="shared" si="208"/>
        <v/>
      </c>
      <c r="BW285" s="257" t="str">
        <f t="shared" si="209"/>
        <v/>
      </c>
      <c r="BX285" s="258">
        <f t="shared" si="175"/>
        <v>0</v>
      </c>
      <c r="BY285" s="129"/>
      <c r="BZ285" s="130"/>
      <c r="CA285" s="329" t="str">
        <f t="shared" si="177"/>
        <v/>
      </c>
      <c r="CB285" s="329" t="str">
        <f t="shared" si="178"/>
        <v/>
      </c>
      <c r="CC285" s="329" t="str">
        <f t="shared" si="179"/>
        <v/>
      </c>
      <c r="CD285" s="329" t="str">
        <f t="shared" si="180"/>
        <v/>
      </c>
      <c r="CE285" s="258">
        <f t="shared" si="176"/>
        <v>0</v>
      </c>
      <c r="CF285" s="259">
        <f t="shared" si="210"/>
        <v>0</v>
      </c>
      <c r="CG285" s="132"/>
      <c r="CH285" s="132"/>
      <c r="CI285" s="132"/>
    </row>
    <row r="286" spans="1:87" s="24" customFormat="1" ht="12.75" hidden="1" customHeight="1" outlineLevel="1" x14ac:dyDescent="0.2">
      <c r="A286" s="108" t="s">
        <v>140</v>
      </c>
      <c r="B286" s="24" t="s">
        <v>145</v>
      </c>
      <c r="C286" s="24">
        <v>278</v>
      </c>
      <c r="D286" s="137"/>
      <c r="E286" s="138"/>
      <c r="F286" s="56"/>
      <c r="G286" s="135"/>
      <c r="H286" s="136"/>
      <c r="I286" s="139"/>
      <c r="J286" s="57"/>
      <c r="K286" s="134"/>
      <c r="L286" s="134"/>
      <c r="M286" s="134"/>
      <c r="N286" s="134"/>
      <c r="O286" s="114">
        <f t="shared" si="181"/>
        <v>0</v>
      </c>
      <c r="P286" s="113"/>
      <c r="Q286" s="113"/>
      <c r="R286" s="113"/>
      <c r="S286" s="113"/>
      <c r="T286" s="114">
        <f t="shared" si="182"/>
        <v>0</v>
      </c>
      <c r="U286" s="113">
        <f t="shared" si="183"/>
        <v>0</v>
      </c>
      <c r="V286" s="136"/>
      <c r="W286" s="116"/>
      <c r="X286" s="116"/>
      <c r="Y286" s="116"/>
      <c r="Z286" s="117">
        <f t="shared" si="184"/>
        <v>0</v>
      </c>
      <c r="AA286" s="118">
        <f t="shared" si="185"/>
        <v>0</v>
      </c>
      <c r="AB286" s="118"/>
      <c r="AC286" s="118"/>
      <c r="AD286" s="118"/>
      <c r="AE286" s="117">
        <f t="shared" si="186"/>
        <v>0</v>
      </c>
      <c r="AF286" s="118">
        <f t="shared" si="187"/>
        <v>0</v>
      </c>
      <c r="AG286" s="120"/>
      <c r="AH286" s="120"/>
      <c r="AI286" s="121"/>
      <c r="AJ286" s="117">
        <f t="shared" si="188"/>
        <v>0</v>
      </c>
      <c r="AK286" s="119">
        <f t="shared" si="189"/>
        <v>0</v>
      </c>
      <c r="AL286" s="53"/>
      <c r="AM286" s="53"/>
      <c r="AN286" s="53"/>
      <c r="AO286" s="54">
        <f t="shared" si="190"/>
        <v>0</v>
      </c>
      <c r="AP286" s="122">
        <f t="shared" si="191"/>
        <v>0</v>
      </c>
      <c r="AQ286" s="123">
        <f t="shared" si="192"/>
        <v>0</v>
      </c>
      <c r="AR286" s="123">
        <f t="shared" si="193"/>
        <v>0</v>
      </c>
      <c r="AS286" s="119"/>
      <c r="AT286" s="119"/>
      <c r="AU286" s="124"/>
      <c r="AV286" s="125">
        <f t="shared" si="194"/>
        <v>0</v>
      </c>
      <c r="AW286" s="119">
        <f t="shared" si="195"/>
        <v>0</v>
      </c>
      <c r="AX286" s="119"/>
      <c r="AY286" s="119"/>
      <c r="AZ286" s="122"/>
      <c r="BA286" s="126">
        <f t="shared" si="196"/>
        <v>0</v>
      </c>
      <c r="BB286" s="119">
        <f t="shared" si="197"/>
        <v>0</v>
      </c>
      <c r="BC286" s="119"/>
      <c r="BD286" s="120"/>
      <c r="BE286" s="127"/>
      <c r="BF286" s="126">
        <f t="shared" si="198"/>
        <v>0</v>
      </c>
      <c r="BG286" s="119">
        <f t="shared" si="199"/>
        <v>0</v>
      </c>
      <c r="BH286" s="120"/>
      <c r="BI286" s="120"/>
      <c r="BJ286" s="127"/>
      <c r="BK286" s="126">
        <f t="shared" si="200"/>
        <v>0</v>
      </c>
      <c r="BL286" s="119">
        <f t="shared" si="201"/>
        <v>0</v>
      </c>
      <c r="BM286" s="123">
        <f t="shared" si="202"/>
        <v>0</v>
      </c>
      <c r="BN286" s="123">
        <f t="shared" si="203"/>
        <v>0</v>
      </c>
      <c r="BO286" s="126">
        <f t="shared" si="204"/>
        <v>0</v>
      </c>
      <c r="BP286" s="128">
        <f t="shared" si="205"/>
        <v>0</v>
      </c>
      <c r="BQ286" s="22"/>
      <c r="BR286" s="129"/>
      <c r="BS286" s="130"/>
      <c r="BT286" s="257" t="str">
        <f t="shared" si="206"/>
        <v/>
      </c>
      <c r="BU286" s="257" t="str">
        <f t="shared" si="207"/>
        <v/>
      </c>
      <c r="BV286" s="257" t="str">
        <f t="shared" si="208"/>
        <v/>
      </c>
      <c r="BW286" s="257" t="str">
        <f t="shared" si="209"/>
        <v/>
      </c>
      <c r="BX286" s="258">
        <f t="shared" ref="BX286:BX349" si="211">SUM(BT286:BW286)</f>
        <v>0</v>
      </c>
      <c r="BY286" s="129"/>
      <c r="BZ286" s="130"/>
      <c r="CA286" s="329" t="str">
        <f t="shared" si="177"/>
        <v/>
      </c>
      <c r="CB286" s="329" t="str">
        <f t="shared" si="178"/>
        <v/>
      </c>
      <c r="CC286" s="329" t="str">
        <f t="shared" si="179"/>
        <v/>
      </c>
      <c r="CD286" s="329" t="str">
        <f t="shared" si="180"/>
        <v/>
      </c>
      <c r="CE286" s="258">
        <f t="shared" si="176"/>
        <v>0</v>
      </c>
      <c r="CF286" s="259">
        <f t="shared" si="210"/>
        <v>0</v>
      </c>
      <c r="CG286" s="132"/>
      <c r="CH286" s="132"/>
      <c r="CI286" s="132"/>
    </row>
    <row r="287" spans="1:87" s="24" customFormat="1" ht="12.75" hidden="1" customHeight="1" outlineLevel="1" x14ac:dyDescent="0.2">
      <c r="A287" s="108" t="s">
        <v>140</v>
      </c>
      <c r="B287" s="24" t="s">
        <v>145</v>
      </c>
      <c r="C287" s="24">
        <v>279</v>
      </c>
      <c r="D287" s="137"/>
      <c r="E287" s="138"/>
      <c r="F287" s="56"/>
      <c r="G287" s="135"/>
      <c r="H287" s="136"/>
      <c r="I287" s="139"/>
      <c r="J287" s="57"/>
      <c r="K287" s="134"/>
      <c r="L287" s="134"/>
      <c r="M287" s="134"/>
      <c r="N287" s="134"/>
      <c r="O287" s="114">
        <f t="shared" si="181"/>
        <v>0</v>
      </c>
      <c r="P287" s="113"/>
      <c r="Q287" s="113"/>
      <c r="R287" s="113"/>
      <c r="S287" s="113"/>
      <c r="T287" s="114">
        <f t="shared" si="182"/>
        <v>0</v>
      </c>
      <c r="U287" s="113">
        <f t="shared" si="183"/>
        <v>0</v>
      </c>
      <c r="V287" s="136"/>
      <c r="W287" s="116"/>
      <c r="X287" s="116"/>
      <c r="Y287" s="116"/>
      <c r="Z287" s="117">
        <f t="shared" si="184"/>
        <v>0</v>
      </c>
      <c r="AA287" s="118">
        <f t="shared" si="185"/>
        <v>0</v>
      </c>
      <c r="AB287" s="118"/>
      <c r="AC287" s="118"/>
      <c r="AD287" s="118"/>
      <c r="AE287" s="117">
        <f t="shared" si="186"/>
        <v>0</v>
      </c>
      <c r="AF287" s="118">
        <f t="shared" si="187"/>
        <v>0</v>
      </c>
      <c r="AG287" s="120"/>
      <c r="AH287" s="120"/>
      <c r="AI287" s="121"/>
      <c r="AJ287" s="117">
        <f t="shared" si="188"/>
        <v>0</v>
      </c>
      <c r="AK287" s="119">
        <f t="shared" si="189"/>
        <v>0</v>
      </c>
      <c r="AL287" s="53"/>
      <c r="AM287" s="53"/>
      <c r="AN287" s="53"/>
      <c r="AO287" s="54">
        <f t="shared" si="190"/>
        <v>0</v>
      </c>
      <c r="AP287" s="122">
        <f t="shared" si="191"/>
        <v>0</v>
      </c>
      <c r="AQ287" s="123">
        <f t="shared" si="192"/>
        <v>0</v>
      </c>
      <c r="AR287" s="123">
        <f t="shared" si="193"/>
        <v>0</v>
      </c>
      <c r="AS287" s="119"/>
      <c r="AT287" s="119"/>
      <c r="AU287" s="124"/>
      <c r="AV287" s="125">
        <f t="shared" si="194"/>
        <v>0</v>
      </c>
      <c r="AW287" s="119">
        <f t="shared" si="195"/>
        <v>0</v>
      </c>
      <c r="AX287" s="119"/>
      <c r="AY287" s="119"/>
      <c r="AZ287" s="122"/>
      <c r="BA287" s="126">
        <f t="shared" si="196"/>
        <v>0</v>
      </c>
      <c r="BB287" s="119">
        <f t="shared" si="197"/>
        <v>0</v>
      </c>
      <c r="BC287" s="119"/>
      <c r="BD287" s="120"/>
      <c r="BE287" s="127"/>
      <c r="BF287" s="126">
        <f t="shared" si="198"/>
        <v>0</v>
      </c>
      <c r="BG287" s="119">
        <f t="shared" si="199"/>
        <v>0</v>
      </c>
      <c r="BH287" s="120"/>
      <c r="BI287" s="120"/>
      <c r="BJ287" s="127"/>
      <c r="BK287" s="126">
        <f t="shared" si="200"/>
        <v>0</v>
      </c>
      <c r="BL287" s="119">
        <f t="shared" si="201"/>
        <v>0</v>
      </c>
      <c r="BM287" s="123">
        <f t="shared" si="202"/>
        <v>0</v>
      </c>
      <c r="BN287" s="123">
        <f t="shared" si="203"/>
        <v>0</v>
      </c>
      <c r="BO287" s="126">
        <f t="shared" si="204"/>
        <v>0</v>
      </c>
      <c r="BP287" s="128">
        <f t="shared" si="205"/>
        <v>0</v>
      </c>
      <c r="BQ287" s="22"/>
      <c r="BR287" s="129"/>
      <c r="BS287" s="130"/>
      <c r="BT287" s="257" t="str">
        <f t="shared" si="206"/>
        <v/>
      </c>
      <c r="BU287" s="257" t="str">
        <f t="shared" si="207"/>
        <v/>
      </c>
      <c r="BV287" s="257" t="str">
        <f t="shared" si="208"/>
        <v/>
      </c>
      <c r="BW287" s="257" t="str">
        <f t="shared" si="209"/>
        <v/>
      </c>
      <c r="BX287" s="258">
        <f t="shared" si="211"/>
        <v>0</v>
      </c>
      <c r="BY287" s="129"/>
      <c r="BZ287" s="130"/>
      <c r="CA287" s="329" t="str">
        <f t="shared" si="177"/>
        <v/>
      </c>
      <c r="CB287" s="329" t="str">
        <f t="shared" si="178"/>
        <v/>
      </c>
      <c r="CC287" s="329" t="str">
        <f t="shared" si="179"/>
        <v/>
      </c>
      <c r="CD287" s="329" t="str">
        <f t="shared" si="180"/>
        <v/>
      </c>
      <c r="CE287" s="258">
        <f t="shared" si="176"/>
        <v>0</v>
      </c>
      <c r="CF287" s="259">
        <f t="shared" si="210"/>
        <v>0</v>
      </c>
      <c r="CG287" s="132"/>
      <c r="CH287" s="132"/>
      <c r="CI287" s="132"/>
    </row>
    <row r="288" spans="1:87" s="24" customFormat="1" ht="12.75" hidden="1" customHeight="1" outlineLevel="1" x14ac:dyDescent="0.2">
      <c r="A288" s="108" t="s">
        <v>140</v>
      </c>
      <c r="B288" s="24" t="s">
        <v>145</v>
      </c>
      <c r="C288" s="24">
        <v>280</v>
      </c>
      <c r="D288" s="137"/>
      <c r="E288" s="138"/>
      <c r="F288" s="56"/>
      <c r="G288" s="135"/>
      <c r="H288" s="136"/>
      <c r="I288" s="139"/>
      <c r="J288" s="57"/>
      <c r="K288" s="134"/>
      <c r="L288" s="134"/>
      <c r="M288" s="134"/>
      <c r="N288" s="134"/>
      <c r="O288" s="114">
        <f t="shared" si="181"/>
        <v>0</v>
      </c>
      <c r="P288" s="113"/>
      <c r="Q288" s="113"/>
      <c r="R288" s="113"/>
      <c r="S288" s="113"/>
      <c r="T288" s="114">
        <f t="shared" si="182"/>
        <v>0</v>
      </c>
      <c r="U288" s="113">
        <f t="shared" si="183"/>
        <v>0</v>
      </c>
      <c r="V288" s="136"/>
      <c r="W288" s="116"/>
      <c r="X288" s="116"/>
      <c r="Y288" s="116"/>
      <c r="Z288" s="117">
        <f t="shared" si="184"/>
        <v>0</v>
      </c>
      <c r="AA288" s="118">
        <f t="shared" si="185"/>
        <v>0</v>
      </c>
      <c r="AB288" s="118"/>
      <c r="AC288" s="118"/>
      <c r="AD288" s="118"/>
      <c r="AE288" s="117">
        <f t="shared" si="186"/>
        <v>0</v>
      </c>
      <c r="AF288" s="118">
        <f t="shared" si="187"/>
        <v>0</v>
      </c>
      <c r="AG288" s="120"/>
      <c r="AH288" s="120"/>
      <c r="AI288" s="121"/>
      <c r="AJ288" s="117">
        <f t="shared" si="188"/>
        <v>0</v>
      </c>
      <c r="AK288" s="119">
        <f t="shared" si="189"/>
        <v>0</v>
      </c>
      <c r="AL288" s="53"/>
      <c r="AM288" s="53"/>
      <c r="AN288" s="53"/>
      <c r="AO288" s="54">
        <f t="shared" si="190"/>
        <v>0</v>
      </c>
      <c r="AP288" s="122">
        <f t="shared" si="191"/>
        <v>0</v>
      </c>
      <c r="AQ288" s="123">
        <f t="shared" si="192"/>
        <v>0</v>
      </c>
      <c r="AR288" s="123">
        <f t="shared" si="193"/>
        <v>0</v>
      </c>
      <c r="AS288" s="119"/>
      <c r="AT288" s="119"/>
      <c r="AU288" s="124"/>
      <c r="AV288" s="125">
        <f t="shared" si="194"/>
        <v>0</v>
      </c>
      <c r="AW288" s="119">
        <f t="shared" si="195"/>
        <v>0</v>
      </c>
      <c r="AX288" s="119"/>
      <c r="AY288" s="119"/>
      <c r="AZ288" s="122"/>
      <c r="BA288" s="126">
        <f t="shared" si="196"/>
        <v>0</v>
      </c>
      <c r="BB288" s="119">
        <f t="shared" si="197"/>
        <v>0</v>
      </c>
      <c r="BC288" s="119"/>
      <c r="BD288" s="120"/>
      <c r="BE288" s="127"/>
      <c r="BF288" s="126">
        <f t="shared" si="198"/>
        <v>0</v>
      </c>
      <c r="BG288" s="119">
        <f t="shared" si="199"/>
        <v>0</v>
      </c>
      <c r="BH288" s="120"/>
      <c r="BI288" s="120"/>
      <c r="BJ288" s="127"/>
      <c r="BK288" s="126">
        <f t="shared" si="200"/>
        <v>0</v>
      </c>
      <c r="BL288" s="119">
        <f t="shared" si="201"/>
        <v>0</v>
      </c>
      <c r="BM288" s="123">
        <f t="shared" si="202"/>
        <v>0</v>
      </c>
      <c r="BN288" s="123">
        <f t="shared" si="203"/>
        <v>0</v>
      </c>
      <c r="BO288" s="126">
        <f t="shared" si="204"/>
        <v>0</v>
      </c>
      <c r="BP288" s="128">
        <f t="shared" si="205"/>
        <v>0</v>
      </c>
      <c r="BQ288" s="22"/>
      <c r="BR288" s="129"/>
      <c r="BS288" s="130"/>
      <c r="BT288" s="257" t="str">
        <f t="shared" si="206"/>
        <v/>
      </c>
      <c r="BU288" s="257" t="str">
        <f t="shared" si="207"/>
        <v/>
      </c>
      <c r="BV288" s="257" t="str">
        <f t="shared" si="208"/>
        <v/>
      </c>
      <c r="BW288" s="257" t="str">
        <f t="shared" si="209"/>
        <v/>
      </c>
      <c r="BX288" s="258">
        <f t="shared" si="211"/>
        <v>0</v>
      </c>
      <c r="BY288" s="129"/>
      <c r="BZ288" s="130"/>
      <c r="CA288" s="329" t="str">
        <f t="shared" si="177"/>
        <v/>
      </c>
      <c r="CB288" s="329" t="str">
        <f t="shared" si="178"/>
        <v/>
      </c>
      <c r="CC288" s="329" t="str">
        <f t="shared" si="179"/>
        <v/>
      </c>
      <c r="CD288" s="329" t="str">
        <f t="shared" si="180"/>
        <v/>
      </c>
      <c r="CE288" s="258">
        <f t="shared" si="176"/>
        <v>0</v>
      </c>
      <c r="CF288" s="259">
        <f t="shared" si="210"/>
        <v>0</v>
      </c>
      <c r="CG288" s="132"/>
      <c r="CH288" s="132"/>
      <c r="CI288" s="132"/>
    </row>
    <row r="289" spans="1:87" s="24" customFormat="1" ht="12.75" hidden="1" customHeight="1" outlineLevel="1" x14ac:dyDescent="0.2">
      <c r="A289" s="108" t="s">
        <v>140</v>
      </c>
      <c r="B289" s="24" t="s">
        <v>145</v>
      </c>
      <c r="C289" s="24">
        <v>281</v>
      </c>
      <c r="D289" s="137"/>
      <c r="E289" s="138"/>
      <c r="F289" s="56"/>
      <c r="G289" s="135"/>
      <c r="H289" s="136"/>
      <c r="I289" s="139"/>
      <c r="J289" s="57"/>
      <c r="K289" s="134"/>
      <c r="L289" s="134"/>
      <c r="M289" s="134"/>
      <c r="N289" s="134"/>
      <c r="O289" s="114">
        <f t="shared" si="181"/>
        <v>0</v>
      </c>
      <c r="P289" s="113"/>
      <c r="Q289" s="113"/>
      <c r="R289" s="113"/>
      <c r="S289" s="113"/>
      <c r="T289" s="114">
        <f t="shared" si="182"/>
        <v>0</v>
      </c>
      <c r="U289" s="113">
        <f t="shared" si="183"/>
        <v>0</v>
      </c>
      <c r="V289" s="136"/>
      <c r="W289" s="116"/>
      <c r="X289" s="116"/>
      <c r="Y289" s="116"/>
      <c r="Z289" s="117">
        <f t="shared" si="184"/>
        <v>0</v>
      </c>
      <c r="AA289" s="118">
        <f t="shared" si="185"/>
        <v>0</v>
      </c>
      <c r="AB289" s="118"/>
      <c r="AC289" s="118"/>
      <c r="AD289" s="118"/>
      <c r="AE289" s="117">
        <f t="shared" si="186"/>
        <v>0</v>
      </c>
      <c r="AF289" s="118">
        <f t="shared" si="187"/>
        <v>0</v>
      </c>
      <c r="AG289" s="120"/>
      <c r="AH289" s="120"/>
      <c r="AI289" s="121"/>
      <c r="AJ289" s="117">
        <f t="shared" si="188"/>
        <v>0</v>
      </c>
      <c r="AK289" s="119">
        <f t="shared" si="189"/>
        <v>0</v>
      </c>
      <c r="AL289" s="53"/>
      <c r="AM289" s="53"/>
      <c r="AN289" s="53"/>
      <c r="AO289" s="54">
        <f t="shared" si="190"/>
        <v>0</v>
      </c>
      <c r="AP289" s="122">
        <f t="shared" si="191"/>
        <v>0</v>
      </c>
      <c r="AQ289" s="123">
        <f t="shared" si="192"/>
        <v>0</v>
      </c>
      <c r="AR289" s="123">
        <f t="shared" si="193"/>
        <v>0</v>
      </c>
      <c r="AS289" s="119"/>
      <c r="AT289" s="119"/>
      <c r="AU289" s="124"/>
      <c r="AV289" s="125">
        <f t="shared" si="194"/>
        <v>0</v>
      </c>
      <c r="AW289" s="119">
        <f t="shared" si="195"/>
        <v>0</v>
      </c>
      <c r="AX289" s="119"/>
      <c r="AY289" s="119"/>
      <c r="AZ289" s="122"/>
      <c r="BA289" s="126">
        <f t="shared" si="196"/>
        <v>0</v>
      </c>
      <c r="BB289" s="119">
        <f t="shared" si="197"/>
        <v>0</v>
      </c>
      <c r="BC289" s="119"/>
      <c r="BD289" s="120"/>
      <c r="BE289" s="127"/>
      <c r="BF289" s="126">
        <f t="shared" si="198"/>
        <v>0</v>
      </c>
      <c r="BG289" s="119">
        <f t="shared" si="199"/>
        <v>0</v>
      </c>
      <c r="BH289" s="120"/>
      <c r="BI289" s="120"/>
      <c r="BJ289" s="127"/>
      <c r="BK289" s="126">
        <f t="shared" si="200"/>
        <v>0</v>
      </c>
      <c r="BL289" s="119">
        <f t="shared" si="201"/>
        <v>0</v>
      </c>
      <c r="BM289" s="123">
        <f t="shared" si="202"/>
        <v>0</v>
      </c>
      <c r="BN289" s="123">
        <f t="shared" si="203"/>
        <v>0</v>
      </c>
      <c r="BO289" s="126">
        <f t="shared" si="204"/>
        <v>0</v>
      </c>
      <c r="BP289" s="128">
        <f t="shared" si="205"/>
        <v>0</v>
      </c>
      <c r="BQ289" s="22"/>
      <c r="BR289" s="129"/>
      <c r="BS289" s="130"/>
      <c r="BT289" s="257" t="str">
        <f t="shared" si="206"/>
        <v/>
      </c>
      <c r="BU289" s="257" t="str">
        <f t="shared" si="207"/>
        <v/>
      </c>
      <c r="BV289" s="257" t="str">
        <f t="shared" si="208"/>
        <v/>
      </c>
      <c r="BW289" s="257" t="str">
        <f t="shared" si="209"/>
        <v/>
      </c>
      <c r="BX289" s="258">
        <f t="shared" si="211"/>
        <v>0</v>
      </c>
      <c r="BY289" s="129"/>
      <c r="BZ289" s="130"/>
      <c r="CA289" s="329" t="str">
        <f t="shared" si="177"/>
        <v/>
      </c>
      <c r="CB289" s="329" t="str">
        <f t="shared" si="178"/>
        <v/>
      </c>
      <c r="CC289" s="329" t="str">
        <f t="shared" si="179"/>
        <v/>
      </c>
      <c r="CD289" s="329" t="str">
        <f t="shared" si="180"/>
        <v/>
      </c>
      <c r="CE289" s="258">
        <f t="shared" si="176"/>
        <v>0</v>
      </c>
      <c r="CF289" s="259">
        <f t="shared" si="210"/>
        <v>0</v>
      </c>
      <c r="CG289" s="132"/>
      <c r="CH289" s="132"/>
      <c r="CI289" s="132"/>
    </row>
    <row r="290" spans="1:87" s="24" customFormat="1" ht="12.75" hidden="1" customHeight="1" outlineLevel="1" x14ac:dyDescent="0.2">
      <c r="A290" s="108" t="s">
        <v>140</v>
      </c>
      <c r="B290" s="24" t="s">
        <v>145</v>
      </c>
      <c r="C290" s="24">
        <v>282</v>
      </c>
      <c r="D290" s="137"/>
      <c r="E290" s="138"/>
      <c r="F290" s="56"/>
      <c r="G290" s="135"/>
      <c r="H290" s="136"/>
      <c r="I290" s="139"/>
      <c r="J290" s="57"/>
      <c r="K290" s="134"/>
      <c r="L290" s="134"/>
      <c r="M290" s="134"/>
      <c r="N290" s="134"/>
      <c r="O290" s="114">
        <f t="shared" si="181"/>
        <v>0</v>
      </c>
      <c r="P290" s="113"/>
      <c r="Q290" s="113"/>
      <c r="R290" s="113"/>
      <c r="S290" s="113"/>
      <c r="T290" s="114">
        <f t="shared" si="182"/>
        <v>0</v>
      </c>
      <c r="U290" s="113">
        <f t="shared" si="183"/>
        <v>0</v>
      </c>
      <c r="V290" s="136"/>
      <c r="W290" s="116"/>
      <c r="X290" s="116"/>
      <c r="Y290" s="116"/>
      <c r="Z290" s="117">
        <f t="shared" si="184"/>
        <v>0</v>
      </c>
      <c r="AA290" s="118">
        <f t="shared" si="185"/>
        <v>0</v>
      </c>
      <c r="AB290" s="118"/>
      <c r="AC290" s="118"/>
      <c r="AD290" s="118"/>
      <c r="AE290" s="117">
        <f t="shared" si="186"/>
        <v>0</v>
      </c>
      <c r="AF290" s="118">
        <f t="shared" si="187"/>
        <v>0</v>
      </c>
      <c r="AG290" s="120"/>
      <c r="AH290" s="120"/>
      <c r="AI290" s="121"/>
      <c r="AJ290" s="117">
        <f t="shared" si="188"/>
        <v>0</v>
      </c>
      <c r="AK290" s="119">
        <f t="shared" si="189"/>
        <v>0</v>
      </c>
      <c r="AL290" s="53"/>
      <c r="AM290" s="53"/>
      <c r="AN290" s="53"/>
      <c r="AO290" s="54">
        <f t="shared" si="190"/>
        <v>0</v>
      </c>
      <c r="AP290" s="122">
        <f t="shared" si="191"/>
        <v>0</v>
      </c>
      <c r="AQ290" s="123">
        <f t="shared" si="192"/>
        <v>0</v>
      </c>
      <c r="AR290" s="123">
        <f t="shared" si="193"/>
        <v>0</v>
      </c>
      <c r="AS290" s="119"/>
      <c r="AT290" s="119"/>
      <c r="AU290" s="124"/>
      <c r="AV290" s="125">
        <f t="shared" si="194"/>
        <v>0</v>
      </c>
      <c r="AW290" s="119">
        <f t="shared" si="195"/>
        <v>0</v>
      </c>
      <c r="AX290" s="119"/>
      <c r="AY290" s="119"/>
      <c r="AZ290" s="122"/>
      <c r="BA290" s="126">
        <f t="shared" si="196"/>
        <v>0</v>
      </c>
      <c r="BB290" s="119">
        <f t="shared" si="197"/>
        <v>0</v>
      </c>
      <c r="BC290" s="119"/>
      <c r="BD290" s="120"/>
      <c r="BE290" s="127"/>
      <c r="BF290" s="126">
        <f t="shared" si="198"/>
        <v>0</v>
      </c>
      <c r="BG290" s="119">
        <f t="shared" si="199"/>
        <v>0</v>
      </c>
      <c r="BH290" s="120"/>
      <c r="BI290" s="120"/>
      <c r="BJ290" s="127"/>
      <c r="BK290" s="126">
        <f t="shared" si="200"/>
        <v>0</v>
      </c>
      <c r="BL290" s="119">
        <f t="shared" si="201"/>
        <v>0</v>
      </c>
      <c r="BM290" s="123">
        <f t="shared" si="202"/>
        <v>0</v>
      </c>
      <c r="BN290" s="123">
        <f t="shared" si="203"/>
        <v>0</v>
      </c>
      <c r="BO290" s="126">
        <f t="shared" si="204"/>
        <v>0</v>
      </c>
      <c r="BP290" s="128">
        <f t="shared" si="205"/>
        <v>0</v>
      </c>
      <c r="BQ290" s="22"/>
      <c r="BR290" s="129"/>
      <c r="BS290" s="130"/>
      <c r="BT290" s="257" t="str">
        <f t="shared" si="206"/>
        <v/>
      </c>
      <c r="BU290" s="257" t="str">
        <f t="shared" si="207"/>
        <v/>
      </c>
      <c r="BV290" s="257" t="str">
        <f t="shared" si="208"/>
        <v/>
      </c>
      <c r="BW290" s="257" t="str">
        <f t="shared" si="209"/>
        <v/>
      </c>
      <c r="BX290" s="258">
        <f t="shared" si="211"/>
        <v>0</v>
      </c>
      <c r="BY290" s="129"/>
      <c r="BZ290" s="130"/>
      <c r="CA290" s="329" t="str">
        <f t="shared" si="177"/>
        <v/>
      </c>
      <c r="CB290" s="329" t="str">
        <f t="shared" si="178"/>
        <v/>
      </c>
      <c r="CC290" s="329" t="str">
        <f t="shared" si="179"/>
        <v/>
      </c>
      <c r="CD290" s="329" t="str">
        <f t="shared" si="180"/>
        <v/>
      </c>
      <c r="CE290" s="258">
        <f t="shared" si="176"/>
        <v>0</v>
      </c>
      <c r="CF290" s="259">
        <f t="shared" si="210"/>
        <v>0</v>
      </c>
      <c r="CG290" s="132"/>
      <c r="CH290" s="132"/>
      <c r="CI290" s="132"/>
    </row>
    <row r="291" spans="1:87" s="24" customFormat="1" ht="12.75" hidden="1" customHeight="1" outlineLevel="1" x14ac:dyDescent="0.2">
      <c r="A291" s="108" t="s">
        <v>140</v>
      </c>
      <c r="B291" s="24" t="s">
        <v>145</v>
      </c>
      <c r="C291" s="24">
        <v>283</v>
      </c>
      <c r="D291" s="137"/>
      <c r="E291" s="138"/>
      <c r="F291" s="56"/>
      <c r="G291" s="135"/>
      <c r="H291" s="136"/>
      <c r="I291" s="139"/>
      <c r="J291" s="57"/>
      <c r="K291" s="134"/>
      <c r="L291" s="134"/>
      <c r="M291" s="134"/>
      <c r="N291" s="134"/>
      <c r="O291" s="114">
        <f t="shared" si="181"/>
        <v>0</v>
      </c>
      <c r="P291" s="113"/>
      <c r="Q291" s="113"/>
      <c r="R291" s="113"/>
      <c r="S291" s="113"/>
      <c r="T291" s="114">
        <f t="shared" si="182"/>
        <v>0</v>
      </c>
      <c r="U291" s="113">
        <f t="shared" si="183"/>
        <v>0</v>
      </c>
      <c r="V291" s="136"/>
      <c r="W291" s="116"/>
      <c r="X291" s="116"/>
      <c r="Y291" s="116"/>
      <c r="Z291" s="117">
        <f t="shared" si="184"/>
        <v>0</v>
      </c>
      <c r="AA291" s="118">
        <f t="shared" si="185"/>
        <v>0</v>
      </c>
      <c r="AB291" s="118"/>
      <c r="AC291" s="118"/>
      <c r="AD291" s="118"/>
      <c r="AE291" s="117">
        <f t="shared" si="186"/>
        <v>0</v>
      </c>
      <c r="AF291" s="118">
        <f t="shared" si="187"/>
        <v>0</v>
      </c>
      <c r="AG291" s="120"/>
      <c r="AH291" s="120"/>
      <c r="AI291" s="121"/>
      <c r="AJ291" s="117">
        <f t="shared" si="188"/>
        <v>0</v>
      </c>
      <c r="AK291" s="119">
        <f t="shared" si="189"/>
        <v>0</v>
      </c>
      <c r="AL291" s="53"/>
      <c r="AM291" s="53"/>
      <c r="AN291" s="53"/>
      <c r="AO291" s="54">
        <f t="shared" si="190"/>
        <v>0</v>
      </c>
      <c r="AP291" s="122">
        <f t="shared" si="191"/>
        <v>0</v>
      </c>
      <c r="AQ291" s="123">
        <f t="shared" si="192"/>
        <v>0</v>
      </c>
      <c r="AR291" s="123">
        <f t="shared" si="193"/>
        <v>0</v>
      </c>
      <c r="AS291" s="119"/>
      <c r="AT291" s="119"/>
      <c r="AU291" s="124"/>
      <c r="AV291" s="125">
        <f t="shared" si="194"/>
        <v>0</v>
      </c>
      <c r="AW291" s="119">
        <f t="shared" si="195"/>
        <v>0</v>
      </c>
      <c r="AX291" s="119"/>
      <c r="AY291" s="119"/>
      <c r="AZ291" s="122"/>
      <c r="BA291" s="126">
        <f t="shared" si="196"/>
        <v>0</v>
      </c>
      <c r="BB291" s="119">
        <f t="shared" si="197"/>
        <v>0</v>
      </c>
      <c r="BC291" s="119"/>
      <c r="BD291" s="120"/>
      <c r="BE291" s="127"/>
      <c r="BF291" s="126">
        <f t="shared" si="198"/>
        <v>0</v>
      </c>
      <c r="BG291" s="119">
        <f t="shared" si="199"/>
        <v>0</v>
      </c>
      <c r="BH291" s="120"/>
      <c r="BI291" s="120"/>
      <c r="BJ291" s="127"/>
      <c r="BK291" s="126">
        <f t="shared" si="200"/>
        <v>0</v>
      </c>
      <c r="BL291" s="119">
        <f t="shared" si="201"/>
        <v>0</v>
      </c>
      <c r="BM291" s="123">
        <f t="shared" si="202"/>
        <v>0</v>
      </c>
      <c r="BN291" s="123">
        <f t="shared" si="203"/>
        <v>0</v>
      </c>
      <c r="BO291" s="126">
        <f t="shared" si="204"/>
        <v>0</v>
      </c>
      <c r="BP291" s="128">
        <f t="shared" si="205"/>
        <v>0</v>
      </c>
      <c r="BQ291" s="22"/>
      <c r="BR291" s="129"/>
      <c r="BS291" s="130"/>
      <c r="BT291" s="257" t="str">
        <f t="shared" si="206"/>
        <v/>
      </c>
      <c r="BU291" s="257" t="str">
        <f t="shared" si="207"/>
        <v/>
      </c>
      <c r="BV291" s="257" t="str">
        <f t="shared" si="208"/>
        <v/>
      </c>
      <c r="BW291" s="257" t="str">
        <f t="shared" si="209"/>
        <v/>
      </c>
      <c r="BX291" s="258">
        <f t="shared" si="211"/>
        <v>0</v>
      </c>
      <c r="BY291" s="129"/>
      <c r="BZ291" s="130"/>
      <c r="CA291" s="329" t="str">
        <f t="shared" si="177"/>
        <v/>
      </c>
      <c r="CB291" s="329" t="str">
        <f t="shared" si="178"/>
        <v/>
      </c>
      <c r="CC291" s="329" t="str">
        <f t="shared" si="179"/>
        <v/>
      </c>
      <c r="CD291" s="329" t="str">
        <f t="shared" si="180"/>
        <v/>
      </c>
      <c r="CE291" s="258">
        <f t="shared" si="176"/>
        <v>0</v>
      </c>
      <c r="CF291" s="259">
        <f t="shared" si="210"/>
        <v>0</v>
      </c>
      <c r="CG291" s="132"/>
      <c r="CH291" s="132"/>
      <c r="CI291" s="132"/>
    </row>
    <row r="292" spans="1:87" s="24" customFormat="1" ht="12.75" hidden="1" customHeight="1" outlineLevel="1" x14ac:dyDescent="0.2">
      <c r="A292" s="108" t="s">
        <v>140</v>
      </c>
      <c r="B292" s="24" t="s">
        <v>145</v>
      </c>
      <c r="C292" s="24">
        <v>284</v>
      </c>
      <c r="D292" s="137"/>
      <c r="E292" s="138"/>
      <c r="F292" s="56"/>
      <c r="G292" s="135"/>
      <c r="H292" s="136"/>
      <c r="I292" s="139"/>
      <c r="J292" s="57"/>
      <c r="K292" s="134"/>
      <c r="L292" s="134"/>
      <c r="M292" s="134"/>
      <c r="N292" s="134"/>
      <c r="O292" s="114">
        <f t="shared" si="181"/>
        <v>0</v>
      </c>
      <c r="P292" s="113"/>
      <c r="Q292" s="113"/>
      <c r="R292" s="113"/>
      <c r="S292" s="113"/>
      <c r="T292" s="114">
        <f t="shared" si="182"/>
        <v>0</v>
      </c>
      <c r="U292" s="113">
        <f t="shared" si="183"/>
        <v>0</v>
      </c>
      <c r="V292" s="136"/>
      <c r="W292" s="116"/>
      <c r="X292" s="116"/>
      <c r="Y292" s="116"/>
      <c r="Z292" s="117">
        <f t="shared" si="184"/>
        <v>0</v>
      </c>
      <c r="AA292" s="118">
        <f t="shared" si="185"/>
        <v>0</v>
      </c>
      <c r="AB292" s="118"/>
      <c r="AC292" s="118"/>
      <c r="AD292" s="118"/>
      <c r="AE292" s="117">
        <f t="shared" si="186"/>
        <v>0</v>
      </c>
      <c r="AF292" s="118">
        <f t="shared" si="187"/>
        <v>0</v>
      </c>
      <c r="AG292" s="120"/>
      <c r="AH292" s="120"/>
      <c r="AI292" s="121"/>
      <c r="AJ292" s="117">
        <f t="shared" si="188"/>
        <v>0</v>
      </c>
      <c r="AK292" s="119">
        <f t="shared" si="189"/>
        <v>0</v>
      </c>
      <c r="AL292" s="53"/>
      <c r="AM292" s="53"/>
      <c r="AN292" s="53"/>
      <c r="AO292" s="54">
        <f t="shared" si="190"/>
        <v>0</v>
      </c>
      <c r="AP292" s="122">
        <f t="shared" si="191"/>
        <v>0</v>
      </c>
      <c r="AQ292" s="123">
        <f t="shared" si="192"/>
        <v>0</v>
      </c>
      <c r="AR292" s="123">
        <f t="shared" si="193"/>
        <v>0</v>
      </c>
      <c r="AS292" s="119"/>
      <c r="AT292" s="119"/>
      <c r="AU292" s="124"/>
      <c r="AV292" s="125">
        <f t="shared" si="194"/>
        <v>0</v>
      </c>
      <c r="AW292" s="119">
        <f t="shared" si="195"/>
        <v>0</v>
      </c>
      <c r="AX292" s="119"/>
      <c r="AY292" s="119"/>
      <c r="AZ292" s="122"/>
      <c r="BA292" s="126">
        <f t="shared" si="196"/>
        <v>0</v>
      </c>
      <c r="BB292" s="119">
        <f t="shared" si="197"/>
        <v>0</v>
      </c>
      <c r="BC292" s="119"/>
      <c r="BD292" s="120"/>
      <c r="BE292" s="127"/>
      <c r="BF292" s="126">
        <f t="shared" si="198"/>
        <v>0</v>
      </c>
      <c r="BG292" s="119">
        <f t="shared" si="199"/>
        <v>0</v>
      </c>
      <c r="BH292" s="120"/>
      <c r="BI292" s="120"/>
      <c r="BJ292" s="127"/>
      <c r="BK292" s="126">
        <f t="shared" si="200"/>
        <v>0</v>
      </c>
      <c r="BL292" s="119">
        <f t="shared" si="201"/>
        <v>0</v>
      </c>
      <c r="BM292" s="123">
        <f t="shared" si="202"/>
        <v>0</v>
      </c>
      <c r="BN292" s="123">
        <f t="shared" si="203"/>
        <v>0</v>
      </c>
      <c r="BO292" s="126">
        <f t="shared" si="204"/>
        <v>0</v>
      </c>
      <c r="BP292" s="128">
        <f t="shared" si="205"/>
        <v>0</v>
      </c>
      <c r="BQ292" s="22"/>
      <c r="BR292" s="129"/>
      <c r="BS292" s="130"/>
      <c r="BT292" s="257" t="str">
        <f t="shared" si="206"/>
        <v/>
      </c>
      <c r="BU292" s="257" t="str">
        <f t="shared" si="207"/>
        <v/>
      </c>
      <c r="BV292" s="257" t="str">
        <f t="shared" si="208"/>
        <v/>
      </c>
      <c r="BW292" s="257" t="str">
        <f t="shared" si="209"/>
        <v/>
      </c>
      <c r="BX292" s="258">
        <f t="shared" si="211"/>
        <v>0</v>
      </c>
      <c r="BY292" s="129"/>
      <c r="BZ292" s="130"/>
      <c r="CA292" s="329" t="str">
        <f t="shared" si="177"/>
        <v/>
      </c>
      <c r="CB292" s="329" t="str">
        <f t="shared" si="178"/>
        <v/>
      </c>
      <c r="CC292" s="329" t="str">
        <f t="shared" si="179"/>
        <v/>
      </c>
      <c r="CD292" s="329" t="str">
        <f t="shared" si="180"/>
        <v/>
      </c>
      <c r="CE292" s="258">
        <f t="shared" si="176"/>
        <v>0</v>
      </c>
      <c r="CF292" s="259">
        <f t="shared" si="210"/>
        <v>0</v>
      </c>
      <c r="CG292" s="132"/>
      <c r="CH292" s="132"/>
      <c r="CI292" s="132"/>
    </row>
    <row r="293" spans="1:87" s="24" customFormat="1" ht="12.75" hidden="1" customHeight="1" outlineLevel="1" x14ac:dyDescent="0.2">
      <c r="A293" s="108" t="s">
        <v>140</v>
      </c>
      <c r="B293" s="24" t="s">
        <v>145</v>
      </c>
      <c r="C293" s="24">
        <v>285</v>
      </c>
      <c r="D293" s="137"/>
      <c r="E293" s="138"/>
      <c r="F293" s="56"/>
      <c r="G293" s="135"/>
      <c r="H293" s="136"/>
      <c r="I293" s="139"/>
      <c r="J293" s="57"/>
      <c r="K293" s="134"/>
      <c r="L293" s="134"/>
      <c r="M293" s="134"/>
      <c r="N293" s="134"/>
      <c r="O293" s="114">
        <f t="shared" si="181"/>
        <v>0</v>
      </c>
      <c r="P293" s="113"/>
      <c r="Q293" s="113"/>
      <c r="R293" s="113"/>
      <c r="S293" s="113"/>
      <c r="T293" s="114">
        <f t="shared" si="182"/>
        <v>0</v>
      </c>
      <c r="U293" s="113">
        <f t="shared" si="183"/>
        <v>0</v>
      </c>
      <c r="V293" s="136"/>
      <c r="W293" s="116"/>
      <c r="X293" s="116"/>
      <c r="Y293" s="116"/>
      <c r="Z293" s="117">
        <f t="shared" si="184"/>
        <v>0</v>
      </c>
      <c r="AA293" s="118">
        <f t="shared" si="185"/>
        <v>0</v>
      </c>
      <c r="AB293" s="118"/>
      <c r="AC293" s="118"/>
      <c r="AD293" s="118"/>
      <c r="AE293" s="117">
        <f t="shared" si="186"/>
        <v>0</v>
      </c>
      <c r="AF293" s="118">
        <f t="shared" si="187"/>
        <v>0</v>
      </c>
      <c r="AG293" s="120"/>
      <c r="AH293" s="120"/>
      <c r="AI293" s="121"/>
      <c r="AJ293" s="117">
        <f t="shared" si="188"/>
        <v>0</v>
      </c>
      <c r="AK293" s="119">
        <f t="shared" si="189"/>
        <v>0</v>
      </c>
      <c r="AL293" s="53"/>
      <c r="AM293" s="53"/>
      <c r="AN293" s="53"/>
      <c r="AO293" s="54">
        <f t="shared" si="190"/>
        <v>0</v>
      </c>
      <c r="AP293" s="122">
        <f t="shared" si="191"/>
        <v>0</v>
      </c>
      <c r="AQ293" s="123">
        <f t="shared" si="192"/>
        <v>0</v>
      </c>
      <c r="AR293" s="123">
        <f t="shared" si="193"/>
        <v>0</v>
      </c>
      <c r="AS293" s="119"/>
      <c r="AT293" s="119"/>
      <c r="AU293" s="124"/>
      <c r="AV293" s="125">
        <f t="shared" si="194"/>
        <v>0</v>
      </c>
      <c r="AW293" s="119">
        <f t="shared" si="195"/>
        <v>0</v>
      </c>
      <c r="AX293" s="119"/>
      <c r="AY293" s="119"/>
      <c r="AZ293" s="122"/>
      <c r="BA293" s="126">
        <f t="shared" si="196"/>
        <v>0</v>
      </c>
      <c r="BB293" s="119">
        <f t="shared" si="197"/>
        <v>0</v>
      </c>
      <c r="BC293" s="119"/>
      <c r="BD293" s="120"/>
      <c r="BE293" s="127"/>
      <c r="BF293" s="126">
        <f t="shared" si="198"/>
        <v>0</v>
      </c>
      <c r="BG293" s="119">
        <f t="shared" si="199"/>
        <v>0</v>
      </c>
      <c r="BH293" s="120"/>
      <c r="BI293" s="120"/>
      <c r="BJ293" s="127"/>
      <c r="BK293" s="126">
        <f t="shared" si="200"/>
        <v>0</v>
      </c>
      <c r="BL293" s="119">
        <f t="shared" si="201"/>
        <v>0</v>
      </c>
      <c r="BM293" s="123">
        <f t="shared" si="202"/>
        <v>0</v>
      </c>
      <c r="BN293" s="123">
        <f t="shared" si="203"/>
        <v>0</v>
      </c>
      <c r="BO293" s="126">
        <f t="shared" si="204"/>
        <v>0</v>
      </c>
      <c r="BP293" s="128">
        <f t="shared" si="205"/>
        <v>0</v>
      </c>
      <c r="BQ293" s="22"/>
      <c r="BR293" s="129"/>
      <c r="BS293" s="130"/>
      <c r="BT293" s="257" t="str">
        <f t="shared" si="206"/>
        <v/>
      </c>
      <c r="BU293" s="257" t="str">
        <f t="shared" si="207"/>
        <v/>
      </c>
      <c r="BV293" s="257" t="str">
        <f t="shared" si="208"/>
        <v/>
      </c>
      <c r="BW293" s="257" t="str">
        <f t="shared" si="209"/>
        <v/>
      </c>
      <c r="BX293" s="258">
        <f t="shared" si="211"/>
        <v>0</v>
      </c>
      <c r="BY293" s="129"/>
      <c r="BZ293" s="130"/>
      <c r="CA293" s="329" t="str">
        <f t="shared" si="177"/>
        <v/>
      </c>
      <c r="CB293" s="329" t="str">
        <f t="shared" si="178"/>
        <v/>
      </c>
      <c r="CC293" s="329" t="str">
        <f t="shared" si="179"/>
        <v/>
      </c>
      <c r="CD293" s="329" t="str">
        <f t="shared" si="180"/>
        <v/>
      </c>
      <c r="CE293" s="258">
        <f t="shared" si="176"/>
        <v>0</v>
      </c>
      <c r="CF293" s="259">
        <f t="shared" si="210"/>
        <v>0</v>
      </c>
      <c r="CG293" s="132"/>
      <c r="CH293" s="132"/>
      <c r="CI293" s="132"/>
    </row>
    <row r="294" spans="1:87" s="24" customFormat="1" ht="12.75" hidden="1" customHeight="1" outlineLevel="1" x14ac:dyDescent="0.2">
      <c r="A294" s="108" t="s">
        <v>140</v>
      </c>
      <c r="B294" s="24" t="s">
        <v>145</v>
      </c>
      <c r="C294" s="24">
        <v>286</v>
      </c>
      <c r="D294" s="137"/>
      <c r="E294" s="138"/>
      <c r="F294" s="56"/>
      <c r="G294" s="135"/>
      <c r="H294" s="136"/>
      <c r="I294" s="139"/>
      <c r="J294" s="57"/>
      <c r="K294" s="134"/>
      <c r="L294" s="134"/>
      <c r="M294" s="134"/>
      <c r="N294" s="134"/>
      <c r="O294" s="114">
        <f t="shared" si="181"/>
        <v>0</v>
      </c>
      <c r="P294" s="113"/>
      <c r="Q294" s="113"/>
      <c r="R294" s="113"/>
      <c r="S294" s="113"/>
      <c r="T294" s="114">
        <f t="shared" si="182"/>
        <v>0</v>
      </c>
      <c r="U294" s="113">
        <f t="shared" si="183"/>
        <v>0</v>
      </c>
      <c r="V294" s="136"/>
      <c r="W294" s="116"/>
      <c r="X294" s="116"/>
      <c r="Y294" s="116"/>
      <c r="Z294" s="117">
        <f t="shared" si="184"/>
        <v>0</v>
      </c>
      <c r="AA294" s="118">
        <f t="shared" si="185"/>
        <v>0</v>
      </c>
      <c r="AB294" s="118"/>
      <c r="AC294" s="118"/>
      <c r="AD294" s="118"/>
      <c r="AE294" s="117">
        <f t="shared" si="186"/>
        <v>0</v>
      </c>
      <c r="AF294" s="118">
        <f t="shared" si="187"/>
        <v>0</v>
      </c>
      <c r="AG294" s="120"/>
      <c r="AH294" s="120"/>
      <c r="AI294" s="121"/>
      <c r="AJ294" s="117">
        <f t="shared" si="188"/>
        <v>0</v>
      </c>
      <c r="AK294" s="119">
        <f t="shared" si="189"/>
        <v>0</v>
      </c>
      <c r="AL294" s="53"/>
      <c r="AM294" s="53"/>
      <c r="AN294" s="53"/>
      <c r="AO294" s="54">
        <f t="shared" si="190"/>
        <v>0</v>
      </c>
      <c r="AP294" s="122">
        <f t="shared" si="191"/>
        <v>0</v>
      </c>
      <c r="AQ294" s="123">
        <f t="shared" si="192"/>
        <v>0</v>
      </c>
      <c r="AR294" s="123">
        <f t="shared" si="193"/>
        <v>0</v>
      </c>
      <c r="AS294" s="119"/>
      <c r="AT294" s="119"/>
      <c r="AU294" s="124"/>
      <c r="AV294" s="125">
        <f t="shared" si="194"/>
        <v>0</v>
      </c>
      <c r="AW294" s="119">
        <f t="shared" si="195"/>
        <v>0</v>
      </c>
      <c r="AX294" s="119"/>
      <c r="AY294" s="119"/>
      <c r="AZ294" s="122"/>
      <c r="BA294" s="126">
        <f t="shared" si="196"/>
        <v>0</v>
      </c>
      <c r="BB294" s="119">
        <f t="shared" si="197"/>
        <v>0</v>
      </c>
      <c r="BC294" s="119"/>
      <c r="BD294" s="120"/>
      <c r="BE294" s="127"/>
      <c r="BF294" s="126">
        <f t="shared" si="198"/>
        <v>0</v>
      </c>
      <c r="BG294" s="119">
        <f t="shared" si="199"/>
        <v>0</v>
      </c>
      <c r="BH294" s="120"/>
      <c r="BI294" s="120"/>
      <c r="BJ294" s="127"/>
      <c r="BK294" s="126">
        <f t="shared" si="200"/>
        <v>0</v>
      </c>
      <c r="BL294" s="119">
        <f t="shared" si="201"/>
        <v>0</v>
      </c>
      <c r="BM294" s="123">
        <f t="shared" si="202"/>
        <v>0</v>
      </c>
      <c r="BN294" s="123">
        <f t="shared" si="203"/>
        <v>0</v>
      </c>
      <c r="BO294" s="126">
        <f t="shared" si="204"/>
        <v>0</v>
      </c>
      <c r="BP294" s="128">
        <f t="shared" si="205"/>
        <v>0</v>
      </c>
      <c r="BQ294" s="22"/>
      <c r="BR294" s="129"/>
      <c r="BS294" s="130"/>
      <c r="BT294" s="257" t="str">
        <f t="shared" si="206"/>
        <v/>
      </c>
      <c r="BU294" s="257" t="str">
        <f t="shared" si="207"/>
        <v/>
      </c>
      <c r="BV294" s="257" t="str">
        <f t="shared" si="208"/>
        <v/>
      </c>
      <c r="BW294" s="257" t="str">
        <f t="shared" si="209"/>
        <v/>
      </c>
      <c r="BX294" s="258">
        <f t="shared" si="211"/>
        <v>0</v>
      </c>
      <c r="BY294" s="129"/>
      <c r="BZ294" s="130"/>
      <c r="CA294" s="329" t="str">
        <f t="shared" si="177"/>
        <v/>
      </c>
      <c r="CB294" s="329" t="str">
        <f t="shared" si="178"/>
        <v/>
      </c>
      <c r="CC294" s="329" t="str">
        <f t="shared" si="179"/>
        <v/>
      </c>
      <c r="CD294" s="329" t="str">
        <f t="shared" si="180"/>
        <v/>
      </c>
      <c r="CE294" s="258">
        <f t="shared" si="176"/>
        <v>0</v>
      </c>
      <c r="CF294" s="259">
        <f t="shared" si="210"/>
        <v>0</v>
      </c>
      <c r="CG294" s="132"/>
      <c r="CH294" s="132"/>
      <c r="CI294" s="132"/>
    </row>
    <row r="295" spans="1:87" s="24" customFormat="1" ht="12.75" hidden="1" customHeight="1" outlineLevel="1" x14ac:dyDescent="0.2">
      <c r="A295" s="108" t="s">
        <v>140</v>
      </c>
      <c r="B295" s="24" t="s">
        <v>145</v>
      </c>
      <c r="C295" s="24">
        <v>287</v>
      </c>
      <c r="D295" s="137"/>
      <c r="E295" s="138"/>
      <c r="F295" s="56"/>
      <c r="G295" s="135"/>
      <c r="H295" s="136"/>
      <c r="I295" s="139"/>
      <c r="J295" s="57"/>
      <c r="K295" s="134"/>
      <c r="L295" s="134"/>
      <c r="M295" s="134"/>
      <c r="N295" s="134"/>
      <c r="O295" s="114">
        <f t="shared" si="181"/>
        <v>0</v>
      </c>
      <c r="P295" s="113"/>
      <c r="Q295" s="113"/>
      <c r="R295" s="113"/>
      <c r="S295" s="113"/>
      <c r="T295" s="114">
        <f t="shared" si="182"/>
        <v>0</v>
      </c>
      <c r="U295" s="113">
        <f t="shared" si="183"/>
        <v>0</v>
      </c>
      <c r="V295" s="136"/>
      <c r="W295" s="116"/>
      <c r="X295" s="116"/>
      <c r="Y295" s="116"/>
      <c r="Z295" s="117">
        <f t="shared" si="184"/>
        <v>0</v>
      </c>
      <c r="AA295" s="118">
        <f t="shared" si="185"/>
        <v>0</v>
      </c>
      <c r="AB295" s="118"/>
      <c r="AC295" s="118"/>
      <c r="AD295" s="118"/>
      <c r="AE295" s="117">
        <f t="shared" si="186"/>
        <v>0</v>
      </c>
      <c r="AF295" s="118">
        <f t="shared" si="187"/>
        <v>0</v>
      </c>
      <c r="AG295" s="120"/>
      <c r="AH295" s="120"/>
      <c r="AI295" s="121"/>
      <c r="AJ295" s="117">
        <f t="shared" si="188"/>
        <v>0</v>
      </c>
      <c r="AK295" s="119">
        <f t="shared" si="189"/>
        <v>0</v>
      </c>
      <c r="AL295" s="53"/>
      <c r="AM295" s="53"/>
      <c r="AN295" s="53"/>
      <c r="AO295" s="54">
        <f t="shared" si="190"/>
        <v>0</v>
      </c>
      <c r="AP295" s="122">
        <f t="shared" si="191"/>
        <v>0</v>
      </c>
      <c r="AQ295" s="123">
        <f t="shared" si="192"/>
        <v>0</v>
      </c>
      <c r="AR295" s="123">
        <f t="shared" si="193"/>
        <v>0</v>
      </c>
      <c r="AS295" s="119"/>
      <c r="AT295" s="119"/>
      <c r="AU295" s="124"/>
      <c r="AV295" s="125">
        <f t="shared" si="194"/>
        <v>0</v>
      </c>
      <c r="AW295" s="119">
        <f t="shared" si="195"/>
        <v>0</v>
      </c>
      <c r="AX295" s="119"/>
      <c r="AY295" s="119"/>
      <c r="AZ295" s="122"/>
      <c r="BA295" s="126">
        <f t="shared" si="196"/>
        <v>0</v>
      </c>
      <c r="BB295" s="119">
        <f t="shared" si="197"/>
        <v>0</v>
      </c>
      <c r="BC295" s="119"/>
      <c r="BD295" s="120"/>
      <c r="BE295" s="127"/>
      <c r="BF295" s="126">
        <f t="shared" si="198"/>
        <v>0</v>
      </c>
      <c r="BG295" s="119">
        <f t="shared" si="199"/>
        <v>0</v>
      </c>
      <c r="BH295" s="120"/>
      <c r="BI295" s="120"/>
      <c r="BJ295" s="127"/>
      <c r="BK295" s="126">
        <f t="shared" si="200"/>
        <v>0</v>
      </c>
      <c r="BL295" s="119">
        <f t="shared" si="201"/>
        <v>0</v>
      </c>
      <c r="BM295" s="123">
        <f t="shared" si="202"/>
        <v>0</v>
      </c>
      <c r="BN295" s="123">
        <f t="shared" si="203"/>
        <v>0</v>
      </c>
      <c r="BO295" s="126">
        <f t="shared" si="204"/>
        <v>0</v>
      </c>
      <c r="BP295" s="128">
        <f t="shared" si="205"/>
        <v>0</v>
      </c>
      <c r="BQ295" s="22"/>
      <c r="BR295" s="129"/>
      <c r="BS295" s="130"/>
      <c r="BT295" s="257" t="str">
        <f t="shared" si="206"/>
        <v/>
      </c>
      <c r="BU295" s="257" t="str">
        <f t="shared" si="207"/>
        <v/>
      </c>
      <c r="BV295" s="257" t="str">
        <f t="shared" si="208"/>
        <v/>
      </c>
      <c r="BW295" s="257" t="str">
        <f t="shared" si="209"/>
        <v/>
      </c>
      <c r="BX295" s="258">
        <f t="shared" si="211"/>
        <v>0</v>
      </c>
      <c r="BY295" s="129"/>
      <c r="BZ295" s="130"/>
      <c r="CA295" s="329" t="str">
        <f t="shared" si="177"/>
        <v/>
      </c>
      <c r="CB295" s="329" t="str">
        <f t="shared" si="178"/>
        <v/>
      </c>
      <c r="CC295" s="329" t="str">
        <f t="shared" si="179"/>
        <v/>
      </c>
      <c r="CD295" s="329" t="str">
        <f t="shared" si="180"/>
        <v/>
      </c>
      <c r="CE295" s="258">
        <f t="shared" si="176"/>
        <v>0</v>
      </c>
      <c r="CF295" s="259">
        <f t="shared" si="210"/>
        <v>0</v>
      </c>
      <c r="CG295" s="132"/>
      <c r="CH295" s="132"/>
      <c r="CI295" s="132"/>
    </row>
    <row r="296" spans="1:87" s="24" customFormat="1" ht="12.75" hidden="1" customHeight="1" outlineLevel="1" x14ac:dyDescent="0.2">
      <c r="A296" s="108" t="s">
        <v>140</v>
      </c>
      <c r="B296" s="24" t="s">
        <v>145</v>
      </c>
      <c r="C296" s="24">
        <v>288</v>
      </c>
      <c r="D296" s="137"/>
      <c r="E296" s="138"/>
      <c r="F296" s="56"/>
      <c r="G296" s="135"/>
      <c r="H296" s="136"/>
      <c r="I296" s="139"/>
      <c r="J296" s="57"/>
      <c r="K296" s="134"/>
      <c r="L296" s="134"/>
      <c r="M296" s="134"/>
      <c r="N296" s="134"/>
      <c r="O296" s="114">
        <f t="shared" si="181"/>
        <v>0</v>
      </c>
      <c r="P296" s="113"/>
      <c r="Q296" s="113"/>
      <c r="R296" s="113"/>
      <c r="S296" s="113"/>
      <c r="T296" s="114">
        <f t="shared" si="182"/>
        <v>0</v>
      </c>
      <c r="U296" s="113">
        <f t="shared" si="183"/>
        <v>0</v>
      </c>
      <c r="V296" s="136"/>
      <c r="W296" s="116"/>
      <c r="X296" s="116"/>
      <c r="Y296" s="116"/>
      <c r="Z296" s="117">
        <f t="shared" si="184"/>
        <v>0</v>
      </c>
      <c r="AA296" s="118">
        <f t="shared" si="185"/>
        <v>0</v>
      </c>
      <c r="AB296" s="118"/>
      <c r="AC296" s="118"/>
      <c r="AD296" s="118"/>
      <c r="AE296" s="117">
        <f t="shared" si="186"/>
        <v>0</v>
      </c>
      <c r="AF296" s="118">
        <f t="shared" si="187"/>
        <v>0</v>
      </c>
      <c r="AG296" s="120"/>
      <c r="AH296" s="120"/>
      <c r="AI296" s="121"/>
      <c r="AJ296" s="117">
        <f t="shared" si="188"/>
        <v>0</v>
      </c>
      <c r="AK296" s="119">
        <f t="shared" si="189"/>
        <v>0</v>
      </c>
      <c r="AL296" s="53"/>
      <c r="AM296" s="53"/>
      <c r="AN296" s="53"/>
      <c r="AO296" s="54">
        <f t="shared" si="190"/>
        <v>0</v>
      </c>
      <c r="AP296" s="122">
        <f t="shared" si="191"/>
        <v>0</v>
      </c>
      <c r="AQ296" s="123">
        <f t="shared" si="192"/>
        <v>0</v>
      </c>
      <c r="AR296" s="123">
        <f t="shared" si="193"/>
        <v>0</v>
      </c>
      <c r="AS296" s="119"/>
      <c r="AT296" s="119"/>
      <c r="AU296" s="124"/>
      <c r="AV296" s="125">
        <f t="shared" si="194"/>
        <v>0</v>
      </c>
      <c r="AW296" s="119">
        <f t="shared" si="195"/>
        <v>0</v>
      </c>
      <c r="AX296" s="119"/>
      <c r="AY296" s="119"/>
      <c r="AZ296" s="122"/>
      <c r="BA296" s="126">
        <f t="shared" si="196"/>
        <v>0</v>
      </c>
      <c r="BB296" s="119">
        <f t="shared" si="197"/>
        <v>0</v>
      </c>
      <c r="BC296" s="119"/>
      <c r="BD296" s="120"/>
      <c r="BE296" s="127"/>
      <c r="BF296" s="126">
        <f t="shared" si="198"/>
        <v>0</v>
      </c>
      <c r="BG296" s="119">
        <f t="shared" si="199"/>
        <v>0</v>
      </c>
      <c r="BH296" s="120"/>
      <c r="BI296" s="120"/>
      <c r="BJ296" s="127"/>
      <c r="BK296" s="126">
        <f t="shared" si="200"/>
        <v>0</v>
      </c>
      <c r="BL296" s="119">
        <f t="shared" si="201"/>
        <v>0</v>
      </c>
      <c r="BM296" s="123">
        <f t="shared" si="202"/>
        <v>0</v>
      </c>
      <c r="BN296" s="123">
        <f t="shared" si="203"/>
        <v>0</v>
      </c>
      <c r="BO296" s="126">
        <f t="shared" si="204"/>
        <v>0</v>
      </c>
      <c r="BP296" s="128">
        <f t="shared" si="205"/>
        <v>0</v>
      </c>
      <c r="BQ296" s="22"/>
      <c r="BR296" s="129"/>
      <c r="BS296" s="130"/>
      <c r="BT296" s="257" t="str">
        <f t="shared" si="206"/>
        <v/>
      </c>
      <c r="BU296" s="257" t="str">
        <f t="shared" si="207"/>
        <v/>
      </c>
      <c r="BV296" s="257" t="str">
        <f t="shared" si="208"/>
        <v/>
      </c>
      <c r="BW296" s="257" t="str">
        <f t="shared" si="209"/>
        <v/>
      </c>
      <c r="BX296" s="258">
        <f t="shared" si="211"/>
        <v>0</v>
      </c>
      <c r="BY296" s="129"/>
      <c r="BZ296" s="130"/>
      <c r="CA296" s="329" t="str">
        <f t="shared" si="177"/>
        <v/>
      </c>
      <c r="CB296" s="329" t="str">
        <f t="shared" si="178"/>
        <v/>
      </c>
      <c r="CC296" s="329" t="str">
        <f t="shared" si="179"/>
        <v/>
      </c>
      <c r="CD296" s="329" t="str">
        <f t="shared" si="180"/>
        <v/>
      </c>
      <c r="CE296" s="258">
        <f t="shared" si="176"/>
        <v>0</v>
      </c>
      <c r="CF296" s="259">
        <f t="shared" si="210"/>
        <v>0</v>
      </c>
      <c r="CG296" s="132"/>
      <c r="CH296" s="132"/>
      <c r="CI296" s="132"/>
    </row>
    <row r="297" spans="1:87" s="24" customFormat="1" ht="12.75" hidden="1" customHeight="1" outlineLevel="1" x14ac:dyDescent="0.2">
      <c r="A297" s="108" t="s">
        <v>140</v>
      </c>
      <c r="B297" s="24" t="s">
        <v>145</v>
      </c>
      <c r="C297" s="24">
        <v>289</v>
      </c>
      <c r="D297" s="137"/>
      <c r="E297" s="138"/>
      <c r="F297" s="56"/>
      <c r="G297" s="135"/>
      <c r="H297" s="136"/>
      <c r="I297" s="139"/>
      <c r="J297" s="57"/>
      <c r="K297" s="134"/>
      <c r="L297" s="134"/>
      <c r="M297" s="134"/>
      <c r="N297" s="134"/>
      <c r="O297" s="114">
        <f t="shared" si="181"/>
        <v>0</v>
      </c>
      <c r="P297" s="113"/>
      <c r="Q297" s="113"/>
      <c r="R297" s="113"/>
      <c r="S297" s="113"/>
      <c r="T297" s="114">
        <f t="shared" si="182"/>
        <v>0</v>
      </c>
      <c r="U297" s="113">
        <f t="shared" si="183"/>
        <v>0</v>
      </c>
      <c r="V297" s="136"/>
      <c r="W297" s="116"/>
      <c r="X297" s="116"/>
      <c r="Y297" s="116"/>
      <c r="Z297" s="117">
        <f t="shared" si="184"/>
        <v>0</v>
      </c>
      <c r="AA297" s="118">
        <f t="shared" si="185"/>
        <v>0</v>
      </c>
      <c r="AB297" s="118"/>
      <c r="AC297" s="118"/>
      <c r="AD297" s="118"/>
      <c r="AE297" s="117">
        <f t="shared" si="186"/>
        <v>0</v>
      </c>
      <c r="AF297" s="118">
        <f t="shared" si="187"/>
        <v>0</v>
      </c>
      <c r="AG297" s="120"/>
      <c r="AH297" s="120"/>
      <c r="AI297" s="121"/>
      <c r="AJ297" s="117">
        <f t="shared" si="188"/>
        <v>0</v>
      </c>
      <c r="AK297" s="119">
        <f t="shared" si="189"/>
        <v>0</v>
      </c>
      <c r="AL297" s="53"/>
      <c r="AM297" s="53"/>
      <c r="AN297" s="53"/>
      <c r="AO297" s="54">
        <f t="shared" si="190"/>
        <v>0</v>
      </c>
      <c r="AP297" s="122">
        <f t="shared" si="191"/>
        <v>0</v>
      </c>
      <c r="AQ297" s="123">
        <f t="shared" si="192"/>
        <v>0</v>
      </c>
      <c r="AR297" s="123">
        <f t="shared" si="193"/>
        <v>0</v>
      </c>
      <c r="AS297" s="119"/>
      <c r="AT297" s="119"/>
      <c r="AU297" s="124"/>
      <c r="AV297" s="125">
        <f t="shared" si="194"/>
        <v>0</v>
      </c>
      <c r="AW297" s="119">
        <f t="shared" si="195"/>
        <v>0</v>
      </c>
      <c r="AX297" s="119"/>
      <c r="AY297" s="119"/>
      <c r="AZ297" s="122"/>
      <c r="BA297" s="126">
        <f t="shared" si="196"/>
        <v>0</v>
      </c>
      <c r="BB297" s="119">
        <f t="shared" si="197"/>
        <v>0</v>
      </c>
      <c r="BC297" s="119"/>
      <c r="BD297" s="120"/>
      <c r="BE297" s="127"/>
      <c r="BF297" s="126">
        <f t="shared" si="198"/>
        <v>0</v>
      </c>
      <c r="BG297" s="119">
        <f t="shared" si="199"/>
        <v>0</v>
      </c>
      <c r="BH297" s="120"/>
      <c r="BI297" s="120"/>
      <c r="BJ297" s="127"/>
      <c r="BK297" s="126">
        <f t="shared" si="200"/>
        <v>0</v>
      </c>
      <c r="BL297" s="119">
        <f t="shared" si="201"/>
        <v>0</v>
      </c>
      <c r="BM297" s="123">
        <f t="shared" si="202"/>
        <v>0</v>
      </c>
      <c r="BN297" s="123">
        <f t="shared" si="203"/>
        <v>0</v>
      </c>
      <c r="BO297" s="126">
        <f t="shared" si="204"/>
        <v>0</v>
      </c>
      <c r="BP297" s="128">
        <f t="shared" si="205"/>
        <v>0</v>
      </c>
      <c r="BQ297" s="22"/>
      <c r="BR297" s="129"/>
      <c r="BS297" s="130"/>
      <c r="BT297" s="257" t="str">
        <f t="shared" si="206"/>
        <v/>
      </c>
      <c r="BU297" s="257" t="str">
        <f t="shared" si="207"/>
        <v/>
      </c>
      <c r="BV297" s="257" t="str">
        <f t="shared" si="208"/>
        <v/>
      </c>
      <c r="BW297" s="257" t="str">
        <f t="shared" si="209"/>
        <v/>
      </c>
      <c r="BX297" s="258">
        <f t="shared" si="211"/>
        <v>0</v>
      </c>
      <c r="BY297" s="129"/>
      <c r="BZ297" s="130"/>
      <c r="CA297" s="329" t="str">
        <f t="shared" si="177"/>
        <v/>
      </c>
      <c r="CB297" s="329" t="str">
        <f t="shared" si="178"/>
        <v/>
      </c>
      <c r="CC297" s="329" t="str">
        <f t="shared" si="179"/>
        <v/>
      </c>
      <c r="CD297" s="329" t="str">
        <f t="shared" si="180"/>
        <v/>
      </c>
      <c r="CE297" s="258">
        <f t="shared" si="176"/>
        <v>0</v>
      </c>
      <c r="CF297" s="259">
        <f t="shared" si="210"/>
        <v>0</v>
      </c>
      <c r="CG297" s="132"/>
      <c r="CH297" s="132"/>
      <c r="CI297" s="132"/>
    </row>
    <row r="298" spans="1:87" s="24" customFormat="1" ht="12.75" hidden="1" customHeight="1" outlineLevel="1" x14ac:dyDescent="0.2">
      <c r="A298" s="108" t="s">
        <v>140</v>
      </c>
      <c r="B298" s="24" t="s">
        <v>145</v>
      </c>
      <c r="C298" s="24">
        <v>290</v>
      </c>
      <c r="D298" s="137"/>
      <c r="E298" s="138"/>
      <c r="F298" s="56"/>
      <c r="G298" s="135"/>
      <c r="H298" s="136"/>
      <c r="I298" s="139"/>
      <c r="J298" s="57"/>
      <c r="K298" s="134"/>
      <c r="L298" s="134"/>
      <c r="M298" s="134"/>
      <c r="N298" s="134"/>
      <c r="O298" s="114">
        <f t="shared" si="181"/>
        <v>0</v>
      </c>
      <c r="P298" s="113"/>
      <c r="Q298" s="113"/>
      <c r="R298" s="113"/>
      <c r="S298" s="113"/>
      <c r="T298" s="114">
        <f t="shared" si="182"/>
        <v>0</v>
      </c>
      <c r="U298" s="113">
        <f t="shared" si="183"/>
        <v>0</v>
      </c>
      <c r="V298" s="136"/>
      <c r="W298" s="116"/>
      <c r="X298" s="116"/>
      <c r="Y298" s="116"/>
      <c r="Z298" s="117">
        <f t="shared" si="184"/>
        <v>0</v>
      </c>
      <c r="AA298" s="118">
        <f t="shared" si="185"/>
        <v>0</v>
      </c>
      <c r="AB298" s="118"/>
      <c r="AC298" s="118"/>
      <c r="AD298" s="118"/>
      <c r="AE298" s="117">
        <f t="shared" si="186"/>
        <v>0</v>
      </c>
      <c r="AF298" s="118">
        <f t="shared" si="187"/>
        <v>0</v>
      </c>
      <c r="AG298" s="120"/>
      <c r="AH298" s="120"/>
      <c r="AI298" s="121"/>
      <c r="AJ298" s="117">
        <f t="shared" si="188"/>
        <v>0</v>
      </c>
      <c r="AK298" s="119">
        <f t="shared" si="189"/>
        <v>0</v>
      </c>
      <c r="AL298" s="53"/>
      <c r="AM298" s="53"/>
      <c r="AN298" s="53"/>
      <c r="AO298" s="54">
        <f t="shared" si="190"/>
        <v>0</v>
      </c>
      <c r="AP298" s="122">
        <f t="shared" si="191"/>
        <v>0</v>
      </c>
      <c r="AQ298" s="123">
        <f t="shared" si="192"/>
        <v>0</v>
      </c>
      <c r="AR298" s="123">
        <f t="shared" si="193"/>
        <v>0</v>
      </c>
      <c r="AS298" s="119"/>
      <c r="AT298" s="119"/>
      <c r="AU298" s="124"/>
      <c r="AV298" s="125">
        <f t="shared" si="194"/>
        <v>0</v>
      </c>
      <c r="AW298" s="119">
        <f t="shared" si="195"/>
        <v>0</v>
      </c>
      <c r="AX298" s="119"/>
      <c r="AY298" s="119"/>
      <c r="AZ298" s="122"/>
      <c r="BA298" s="126">
        <f t="shared" si="196"/>
        <v>0</v>
      </c>
      <c r="BB298" s="119">
        <f t="shared" si="197"/>
        <v>0</v>
      </c>
      <c r="BC298" s="119"/>
      <c r="BD298" s="120"/>
      <c r="BE298" s="127"/>
      <c r="BF298" s="126">
        <f t="shared" si="198"/>
        <v>0</v>
      </c>
      <c r="BG298" s="119">
        <f t="shared" si="199"/>
        <v>0</v>
      </c>
      <c r="BH298" s="120"/>
      <c r="BI298" s="120"/>
      <c r="BJ298" s="127"/>
      <c r="BK298" s="126">
        <f t="shared" si="200"/>
        <v>0</v>
      </c>
      <c r="BL298" s="119">
        <f t="shared" si="201"/>
        <v>0</v>
      </c>
      <c r="BM298" s="123">
        <f t="shared" si="202"/>
        <v>0</v>
      </c>
      <c r="BN298" s="123">
        <f t="shared" si="203"/>
        <v>0</v>
      </c>
      <c r="BO298" s="126">
        <f t="shared" si="204"/>
        <v>0</v>
      </c>
      <c r="BP298" s="128">
        <f t="shared" si="205"/>
        <v>0</v>
      </c>
      <c r="BQ298" s="22"/>
      <c r="BR298" s="129"/>
      <c r="BS298" s="130"/>
      <c r="BT298" s="257" t="str">
        <f t="shared" si="206"/>
        <v/>
      </c>
      <c r="BU298" s="257" t="str">
        <f t="shared" si="207"/>
        <v/>
      </c>
      <c r="BV298" s="257" t="str">
        <f t="shared" si="208"/>
        <v/>
      </c>
      <c r="BW298" s="257" t="str">
        <f t="shared" si="209"/>
        <v/>
      </c>
      <c r="BX298" s="258">
        <f t="shared" si="211"/>
        <v>0</v>
      </c>
      <c r="BY298" s="129"/>
      <c r="BZ298" s="130"/>
      <c r="CA298" s="329" t="str">
        <f t="shared" si="177"/>
        <v/>
      </c>
      <c r="CB298" s="329" t="str">
        <f t="shared" si="178"/>
        <v/>
      </c>
      <c r="CC298" s="329" t="str">
        <f t="shared" si="179"/>
        <v/>
      </c>
      <c r="CD298" s="329" t="str">
        <f t="shared" si="180"/>
        <v/>
      </c>
      <c r="CE298" s="258">
        <f t="shared" si="176"/>
        <v>0</v>
      </c>
      <c r="CF298" s="259">
        <f t="shared" si="210"/>
        <v>0</v>
      </c>
      <c r="CG298" s="132"/>
      <c r="CH298" s="132"/>
      <c r="CI298" s="132"/>
    </row>
    <row r="299" spans="1:87" s="24" customFormat="1" ht="12.75" hidden="1" customHeight="1" outlineLevel="1" x14ac:dyDescent="0.2">
      <c r="A299" s="108" t="s">
        <v>140</v>
      </c>
      <c r="B299" s="24" t="s">
        <v>145</v>
      </c>
      <c r="C299" s="24">
        <v>291</v>
      </c>
      <c r="D299" s="137"/>
      <c r="E299" s="138"/>
      <c r="F299" s="56"/>
      <c r="G299" s="135"/>
      <c r="H299" s="136"/>
      <c r="I299" s="139"/>
      <c r="J299" s="57"/>
      <c r="K299" s="134"/>
      <c r="L299" s="134"/>
      <c r="M299" s="134"/>
      <c r="N299" s="134"/>
      <c r="O299" s="114">
        <f t="shared" si="181"/>
        <v>0</v>
      </c>
      <c r="P299" s="113"/>
      <c r="Q299" s="113"/>
      <c r="R299" s="113"/>
      <c r="S299" s="113"/>
      <c r="T299" s="114">
        <f t="shared" si="182"/>
        <v>0</v>
      </c>
      <c r="U299" s="113">
        <f t="shared" si="183"/>
        <v>0</v>
      </c>
      <c r="V299" s="136"/>
      <c r="W299" s="116"/>
      <c r="X299" s="116"/>
      <c r="Y299" s="116"/>
      <c r="Z299" s="117">
        <f t="shared" si="184"/>
        <v>0</v>
      </c>
      <c r="AA299" s="118">
        <f t="shared" si="185"/>
        <v>0</v>
      </c>
      <c r="AB299" s="118"/>
      <c r="AC299" s="118"/>
      <c r="AD299" s="118"/>
      <c r="AE299" s="117">
        <f t="shared" si="186"/>
        <v>0</v>
      </c>
      <c r="AF299" s="118">
        <f t="shared" si="187"/>
        <v>0</v>
      </c>
      <c r="AG299" s="120"/>
      <c r="AH299" s="120"/>
      <c r="AI299" s="121"/>
      <c r="AJ299" s="117">
        <f t="shared" si="188"/>
        <v>0</v>
      </c>
      <c r="AK299" s="119">
        <f t="shared" si="189"/>
        <v>0</v>
      </c>
      <c r="AL299" s="53"/>
      <c r="AM299" s="53"/>
      <c r="AN299" s="53"/>
      <c r="AO299" s="54">
        <f t="shared" si="190"/>
        <v>0</v>
      </c>
      <c r="AP299" s="122">
        <f t="shared" si="191"/>
        <v>0</v>
      </c>
      <c r="AQ299" s="123">
        <f t="shared" si="192"/>
        <v>0</v>
      </c>
      <c r="AR299" s="123">
        <f t="shared" si="193"/>
        <v>0</v>
      </c>
      <c r="AS299" s="119"/>
      <c r="AT299" s="119"/>
      <c r="AU299" s="124"/>
      <c r="AV299" s="125">
        <f t="shared" si="194"/>
        <v>0</v>
      </c>
      <c r="AW299" s="119">
        <f t="shared" si="195"/>
        <v>0</v>
      </c>
      <c r="AX299" s="119"/>
      <c r="AY299" s="119"/>
      <c r="AZ299" s="122"/>
      <c r="BA299" s="126">
        <f t="shared" si="196"/>
        <v>0</v>
      </c>
      <c r="BB299" s="119">
        <f t="shared" si="197"/>
        <v>0</v>
      </c>
      <c r="BC299" s="119"/>
      <c r="BD299" s="120"/>
      <c r="BE299" s="127"/>
      <c r="BF299" s="126">
        <f t="shared" si="198"/>
        <v>0</v>
      </c>
      <c r="BG299" s="119">
        <f t="shared" si="199"/>
        <v>0</v>
      </c>
      <c r="BH299" s="120"/>
      <c r="BI299" s="120"/>
      <c r="BJ299" s="127"/>
      <c r="BK299" s="126">
        <f t="shared" si="200"/>
        <v>0</v>
      </c>
      <c r="BL299" s="119">
        <f t="shared" si="201"/>
        <v>0</v>
      </c>
      <c r="BM299" s="123">
        <f t="shared" si="202"/>
        <v>0</v>
      </c>
      <c r="BN299" s="123">
        <f t="shared" si="203"/>
        <v>0</v>
      </c>
      <c r="BO299" s="126">
        <f t="shared" si="204"/>
        <v>0</v>
      </c>
      <c r="BP299" s="128">
        <f t="shared" si="205"/>
        <v>0</v>
      </c>
      <c r="BQ299" s="22"/>
      <c r="BR299" s="129"/>
      <c r="BS299" s="130"/>
      <c r="BT299" s="257" t="str">
        <f t="shared" si="206"/>
        <v/>
      </c>
      <c r="BU299" s="257" t="str">
        <f t="shared" si="207"/>
        <v/>
      </c>
      <c r="BV299" s="257" t="str">
        <f t="shared" si="208"/>
        <v/>
      </c>
      <c r="BW299" s="257" t="str">
        <f t="shared" si="209"/>
        <v/>
      </c>
      <c r="BX299" s="258">
        <f t="shared" si="211"/>
        <v>0</v>
      </c>
      <c r="BY299" s="129"/>
      <c r="BZ299" s="130"/>
      <c r="CA299" s="329" t="str">
        <f t="shared" si="177"/>
        <v/>
      </c>
      <c r="CB299" s="329" t="str">
        <f t="shared" si="178"/>
        <v/>
      </c>
      <c r="CC299" s="329" t="str">
        <f t="shared" si="179"/>
        <v/>
      </c>
      <c r="CD299" s="329" t="str">
        <f t="shared" si="180"/>
        <v/>
      </c>
      <c r="CE299" s="258">
        <f t="shared" si="176"/>
        <v>0</v>
      </c>
      <c r="CF299" s="259">
        <f t="shared" si="210"/>
        <v>0</v>
      </c>
      <c r="CG299" s="132"/>
      <c r="CH299" s="132"/>
      <c r="CI299" s="132"/>
    </row>
    <row r="300" spans="1:87" s="24" customFormat="1" ht="12.75" hidden="1" customHeight="1" outlineLevel="1" x14ac:dyDescent="0.2">
      <c r="A300" s="108" t="s">
        <v>140</v>
      </c>
      <c r="B300" s="24" t="s">
        <v>145</v>
      </c>
      <c r="C300" s="24">
        <v>292</v>
      </c>
      <c r="D300" s="137"/>
      <c r="E300" s="138"/>
      <c r="F300" s="56"/>
      <c r="G300" s="135"/>
      <c r="H300" s="136"/>
      <c r="I300" s="139"/>
      <c r="J300" s="57"/>
      <c r="K300" s="134"/>
      <c r="L300" s="134"/>
      <c r="M300" s="134"/>
      <c r="N300" s="134"/>
      <c r="O300" s="114">
        <f t="shared" si="181"/>
        <v>0</v>
      </c>
      <c r="P300" s="113"/>
      <c r="Q300" s="113"/>
      <c r="R300" s="113"/>
      <c r="S300" s="113"/>
      <c r="T300" s="114">
        <f t="shared" si="182"/>
        <v>0</v>
      </c>
      <c r="U300" s="113">
        <f t="shared" si="183"/>
        <v>0</v>
      </c>
      <c r="V300" s="136"/>
      <c r="W300" s="116"/>
      <c r="X300" s="116"/>
      <c r="Y300" s="116"/>
      <c r="Z300" s="117">
        <f t="shared" si="184"/>
        <v>0</v>
      </c>
      <c r="AA300" s="118">
        <f t="shared" si="185"/>
        <v>0</v>
      </c>
      <c r="AB300" s="118"/>
      <c r="AC300" s="118"/>
      <c r="AD300" s="118"/>
      <c r="AE300" s="117">
        <f t="shared" si="186"/>
        <v>0</v>
      </c>
      <c r="AF300" s="118">
        <f t="shared" si="187"/>
        <v>0</v>
      </c>
      <c r="AG300" s="120"/>
      <c r="AH300" s="120"/>
      <c r="AI300" s="121"/>
      <c r="AJ300" s="117">
        <f t="shared" si="188"/>
        <v>0</v>
      </c>
      <c r="AK300" s="119">
        <f t="shared" si="189"/>
        <v>0</v>
      </c>
      <c r="AL300" s="53"/>
      <c r="AM300" s="53"/>
      <c r="AN300" s="53"/>
      <c r="AO300" s="54">
        <f t="shared" si="190"/>
        <v>0</v>
      </c>
      <c r="AP300" s="122">
        <f t="shared" si="191"/>
        <v>0</v>
      </c>
      <c r="AQ300" s="123">
        <f t="shared" si="192"/>
        <v>0</v>
      </c>
      <c r="AR300" s="123">
        <f t="shared" si="193"/>
        <v>0</v>
      </c>
      <c r="AS300" s="119"/>
      <c r="AT300" s="119"/>
      <c r="AU300" s="124"/>
      <c r="AV300" s="125">
        <f t="shared" si="194"/>
        <v>0</v>
      </c>
      <c r="AW300" s="119">
        <f t="shared" si="195"/>
        <v>0</v>
      </c>
      <c r="AX300" s="119"/>
      <c r="AY300" s="119"/>
      <c r="AZ300" s="122"/>
      <c r="BA300" s="126">
        <f t="shared" si="196"/>
        <v>0</v>
      </c>
      <c r="BB300" s="119">
        <f t="shared" si="197"/>
        <v>0</v>
      </c>
      <c r="BC300" s="119"/>
      <c r="BD300" s="120"/>
      <c r="BE300" s="127"/>
      <c r="BF300" s="126">
        <f t="shared" si="198"/>
        <v>0</v>
      </c>
      <c r="BG300" s="119">
        <f t="shared" si="199"/>
        <v>0</v>
      </c>
      <c r="BH300" s="120"/>
      <c r="BI300" s="120"/>
      <c r="BJ300" s="127"/>
      <c r="BK300" s="126">
        <f t="shared" si="200"/>
        <v>0</v>
      </c>
      <c r="BL300" s="119">
        <f t="shared" si="201"/>
        <v>0</v>
      </c>
      <c r="BM300" s="123">
        <f t="shared" si="202"/>
        <v>0</v>
      </c>
      <c r="BN300" s="123">
        <f t="shared" si="203"/>
        <v>0</v>
      </c>
      <c r="BO300" s="126">
        <f t="shared" si="204"/>
        <v>0</v>
      </c>
      <c r="BP300" s="128">
        <f t="shared" si="205"/>
        <v>0</v>
      </c>
      <c r="BQ300" s="22"/>
      <c r="BR300" s="129"/>
      <c r="BS300" s="130"/>
      <c r="BT300" s="257" t="str">
        <f t="shared" si="206"/>
        <v/>
      </c>
      <c r="BU300" s="257" t="str">
        <f t="shared" si="207"/>
        <v/>
      </c>
      <c r="BV300" s="257" t="str">
        <f t="shared" si="208"/>
        <v/>
      </c>
      <c r="BW300" s="257" t="str">
        <f t="shared" si="209"/>
        <v/>
      </c>
      <c r="BX300" s="258">
        <f t="shared" si="211"/>
        <v>0</v>
      </c>
      <c r="BY300" s="129"/>
      <c r="BZ300" s="130"/>
      <c r="CA300" s="329" t="str">
        <f t="shared" si="177"/>
        <v/>
      </c>
      <c r="CB300" s="329" t="str">
        <f t="shared" si="178"/>
        <v/>
      </c>
      <c r="CC300" s="329" t="str">
        <f t="shared" si="179"/>
        <v/>
      </c>
      <c r="CD300" s="329" t="str">
        <f t="shared" si="180"/>
        <v/>
      </c>
      <c r="CE300" s="258">
        <f t="shared" si="176"/>
        <v>0</v>
      </c>
      <c r="CF300" s="259">
        <f t="shared" si="210"/>
        <v>0</v>
      </c>
      <c r="CG300" s="132"/>
      <c r="CH300" s="132"/>
      <c r="CI300" s="132"/>
    </row>
    <row r="301" spans="1:87" s="24" customFormat="1" ht="12.75" hidden="1" customHeight="1" outlineLevel="1" x14ac:dyDescent="0.2">
      <c r="A301" s="108" t="s">
        <v>140</v>
      </c>
      <c r="B301" s="24" t="s">
        <v>145</v>
      </c>
      <c r="C301" s="24">
        <v>293</v>
      </c>
      <c r="D301" s="137"/>
      <c r="E301" s="138"/>
      <c r="F301" s="56"/>
      <c r="G301" s="135"/>
      <c r="H301" s="136"/>
      <c r="I301" s="139"/>
      <c r="J301" s="57"/>
      <c r="K301" s="134"/>
      <c r="L301" s="134"/>
      <c r="M301" s="134"/>
      <c r="N301" s="134"/>
      <c r="O301" s="114">
        <f t="shared" si="181"/>
        <v>0</v>
      </c>
      <c r="P301" s="113"/>
      <c r="Q301" s="113"/>
      <c r="R301" s="113"/>
      <c r="S301" s="113"/>
      <c r="T301" s="114">
        <f t="shared" si="182"/>
        <v>0</v>
      </c>
      <c r="U301" s="113">
        <f t="shared" si="183"/>
        <v>0</v>
      </c>
      <c r="V301" s="136"/>
      <c r="W301" s="116"/>
      <c r="X301" s="116"/>
      <c r="Y301" s="116"/>
      <c r="Z301" s="117">
        <f t="shared" si="184"/>
        <v>0</v>
      </c>
      <c r="AA301" s="118">
        <f t="shared" si="185"/>
        <v>0</v>
      </c>
      <c r="AB301" s="118"/>
      <c r="AC301" s="118"/>
      <c r="AD301" s="118"/>
      <c r="AE301" s="117">
        <f t="shared" si="186"/>
        <v>0</v>
      </c>
      <c r="AF301" s="118">
        <f t="shared" si="187"/>
        <v>0</v>
      </c>
      <c r="AG301" s="120"/>
      <c r="AH301" s="120"/>
      <c r="AI301" s="121"/>
      <c r="AJ301" s="117">
        <f t="shared" si="188"/>
        <v>0</v>
      </c>
      <c r="AK301" s="119">
        <f t="shared" si="189"/>
        <v>0</v>
      </c>
      <c r="AL301" s="53"/>
      <c r="AM301" s="53"/>
      <c r="AN301" s="53"/>
      <c r="AO301" s="54">
        <f t="shared" si="190"/>
        <v>0</v>
      </c>
      <c r="AP301" s="122">
        <f t="shared" si="191"/>
        <v>0</v>
      </c>
      <c r="AQ301" s="123">
        <f t="shared" si="192"/>
        <v>0</v>
      </c>
      <c r="AR301" s="123">
        <f t="shared" si="193"/>
        <v>0</v>
      </c>
      <c r="AS301" s="119"/>
      <c r="AT301" s="119"/>
      <c r="AU301" s="124"/>
      <c r="AV301" s="125">
        <f t="shared" si="194"/>
        <v>0</v>
      </c>
      <c r="AW301" s="119">
        <f t="shared" si="195"/>
        <v>0</v>
      </c>
      <c r="AX301" s="119"/>
      <c r="AY301" s="119"/>
      <c r="AZ301" s="122"/>
      <c r="BA301" s="126">
        <f t="shared" si="196"/>
        <v>0</v>
      </c>
      <c r="BB301" s="119">
        <f t="shared" si="197"/>
        <v>0</v>
      </c>
      <c r="BC301" s="119"/>
      <c r="BD301" s="120"/>
      <c r="BE301" s="127"/>
      <c r="BF301" s="126">
        <f t="shared" si="198"/>
        <v>0</v>
      </c>
      <c r="BG301" s="119">
        <f t="shared" si="199"/>
        <v>0</v>
      </c>
      <c r="BH301" s="120"/>
      <c r="BI301" s="120"/>
      <c r="BJ301" s="127"/>
      <c r="BK301" s="126">
        <f t="shared" si="200"/>
        <v>0</v>
      </c>
      <c r="BL301" s="119">
        <f t="shared" si="201"/>
        <v>0</v>
      </c>
      <c r="BM301" s="123">
        <f t="shared" si="202"/>
        <v>0</v>
      </c>
      <c r="BN301" s="123">
        <f t="shared" si="203"/>
        <v>0</v>
      </c>
      <c r="BO301" s="126">
        <f t="shared" si="204"/>
        <v>0</v>
      </c>
      <c r="BP301" s="128">
        <f t="shared" si="205"/>
        <v>0</v>
      </c>
      <c r="BQ301" s="22"/>
      <c r="BR301" s="129"/>
      <c r="BS301" s="130"/>
      <c r="BT301" s="257" t="str">
        <f t="shared" si="206"/>
        <v/>
      </c>
      <c r="BU301" s="257" t="str">
        <f t="shared" si="207"/>
        <v/>
      </c>
      <c r="BV301" s="257" t="str">
        <f t="shared" si="208"/>
        <v/>
      </c>
      <c r="BW301" s="257" t="str">
        <f t="shared" si="209"/>
        <v/>
      </c>
      <c r="BX301" s="258">
        <f t="shared" si="211"/>
        <v>0</v>
      </c>
      <c r="BY301" s="129"/>
      <c r="BZ301" s="130"/>
      <c r="CA301" s="329" t="str">
        <f t="shared" si="177"/>
        <v/>
      </c>
      <c r="CB301" s="329" t="str">
        <f t="shared" si="178"/>
        <v/>
      </c>
      <c r="CC301" s="329" t="str">
        <f t="shared" si="179"/>
        <v/>
      </c>
      <c r="CD301" s="329" t="str">
        <f t="shared" si="180"/>
        <v/>
      </c>
      <c r="CE301" s="258">
        <f t="shared" si="176"/>
        <v>0</v>
      </c>
      <c r="CF301" s="259">
        <f t="shared" si="210"/>
        <v>0</v>
      </c>
      <c r="CG301" s="132"/>
      <c r="CH301" s="132"/>
      <c r="CI301" s="132"/>
    </row>
    <row r="302" spans="1:87" s="24" customFormat="1" ht="12.75" hidden="1" customHeight="1" outlineLevel="1" x14ac:dyDescent="0.2">
      <c r="A302" s="108" t="s">
        <v>140</v>
      </c>
      <c r="B302" s="24" t="s">
        <v>145</v>
      </c>
      <c r="C302" s="24">
        <v>294</v>
      </c>
      <c r="D302" s="137"/>
      <c r="E302" s="138"/>
      <c r="F302" s="56"/>
      <c r="G302" s="135"/>
      <c r="H302" s="136"/>
      <c r="I302" s="139"/>
      <c r="J302" s="57"/>
      <c r="K302" s="134"/>
      <c r="L302" s="134"/>
      <c r="M302" s="134"/>
      <c r="N302" s="134"/>
      <c r="O302" s="114">
        <f t="shared" si="181"/>
        <v>0</v>
      </c>
      <c r="P302" s="113"/>
      <c r="Q302" s="113"/>
      <c r="R302" s="113"/>
      <c r="S302" s="113"/>
      <c r="T302" s="114">
        <f t="shared" si="182"/>
        <v>0</v>
      </c>
      <c r="U302" s="113">
        <f t="shared" si="183"/>
        <v>0</v>
      </c>
      <c r="V302" s="136"/>
      <c r="W302" s="116"/>
      <c r="X302" s="116"/>
      <c r="Y302" s="116"/>
      <c r="Z302" s="117">
        <f t="shared" si="184"/>
        <v>0</v>
      </c>
      <c r="AA302" s="118">
        <f t="shared" si="185"/>
        <v>0</v>
      </c>
      <c r="AB302" s="118"/>
      <c r="AC302" s="118"/>
      <c r="AD302" s="118"/>
      <c r="AE302" s="117">
        <f t="shared" si="186"/>
        <v>0</v>
      </c>
      <c r="AF302" s="118">
        <f t="shared" si="187"/>
        <v>0</v>
      </c>
      <c r="AG302" s="120"/>
      <c r="AH302" s="120"/>
      <c r="AI302" s="121"/>
      <c r="AJ302" s="117">
        <f t="shared" si="188"/>
        <v>0</v>
      </c>
      <c r="AK302" s="119">
        <f t="shared" si="189"/>
        <v>0</v>
      </c>
      <c r="AL302" s="53"/>
      <c r="AM302" s="53"/>
      <c r="AN302" s="53"/>
      <c r="AO302" s="54">
        <f t="shared" si="190"/>
        <v>0</v>
      </c>
      <c r="AP302" s="122">
        <f t="shared" si="191"/>
        <v>0</v>
      </c>
      <c r="AQ302" s="123">
        <f t="shared" si="192"/>
        <v>0</v>
      </c>
      <c r="AR302" s="123">
        <f t="shared" si="193"/>
        <v>0</v>
      </c>
      <c r="AS302" s="119"/>
      <c r="AT302" s="119"/>
      <c r="AU302" s="124"/>
      <c r="AV302" s="125">
        <f t="shared" si="194"/>
        <v>0</v>
      </c>
      <c r="AW302" s="119">
        <f t="shared" si="195"/>
        <v>0</v>
      </c>
      <c r="AX302" s="119"/>
      <c r="AY302" s="119"/>
      <c r="AZ302" s="122"/>
      <c r="BA302" s="126">
        <f t="shared" si="196"/>
        <v>0</v>
      </c>
      <c r="BB302" s="119">
        <f t="shared" si="197"/>
        <v>0</v>
      </c>
      <c r="BC302" s="119"/>
      <c r="BD302" s="120"/>
      <c r="BE302" s="127"/>
      <c r="BF302" s="126">
        <f t="shared" si="198"/>
        <v>0</v>
      </c>
      <c r="BG302" s="119">
        <f t="shared" si="199"/>
        <v>0</v>
      </c>
      <c r="BH302" s="120"/>
      <c r="BI302" s="120"/>
      <c r="BJ302" s="127"/>
      <c r="BK302" s="126">
        <f t="shared" si="200"/>
        <v>0</v>
      </c>
      <c r="BL302" s="119">
        <f t="shared" si="201"/>
        <v>0</v>
      </c>
      <c r="BM302" s="123">
        <f t="shared" si="202"/>
        <v>0</v>
      </c>
      <c r="BN302" s="123">
        <f t="shared" si="203"/>
        <v>0</v>
      </c>
      <c r="BO302" s="126">
        <f t="shared" si="204"/>
        <v>0</v>
      </c>
      <c r="BP302" s="128">
        <f t="shared" si="205"/>
        <v>0</v>
      </c>
      <c r="BQ302" s="22"/>
      <c r="BR302" s="129"/>
      <c r="BS302" s="130"/>
      <c r="BT302" s="257" t="str">
        <f t="shared" si="206"/>
        <v/>
      </c>
      <c r="BU302" s="257" t="str">
        <f t="shared" si="207"/>
        <v/>
      </c>
      <c r="BV302" s="257" t="str">
        <f t="shared" si="208"/>
        <v/>
      </c>
      <c r="BW302" s="257" t="str">
        <f t="shared" si="209"/>
        <v/>
      </c>
      <c r="BX302" s="258">
        <f t="shared" si="211"/>
        <v>0</v>
      </c>
      <c r="BY302" s="129"/>
      <c r="BZ302" s="130"/>
      <c r="CA302" s="329" t="str">
        <f t="shared" si="177"/>
        <v/>
      </c>
      <c r="CB302" s="329" t="str">
        <f t="shared" si="178"/>
        <v/>
      </c>
      <c r="CC302" s="329" t="str">
        <f t="shared" si="179"/>
        <v/>
      </c>
      <c r="CD302" s="329" t="str">
        <f t="shared" si="180"/>
        <v/>
      </c>
      <c r="CE302" s="258">
        <f t="shared" si="176"/>
        <v>0</v>
      </c>
      <c r="CF302" s="259">
        <f t="shared" si="210"/>
        <v>0</v>
      </c>
      <c r="CG302" s="132"/>
      <c r="CH302" s="132"/>
      <c r="CI302" s="132"/>
    </row>
    <row r="303" spans="1:87" s="24" customFormat="1" ht="12.75" hidden="1" customHeight="1" outlineLevel="1" x14ac:dyDescent="0.2">
      <c r="A303" s="108" t="s">
        <v>140</v>
      </c>
      <c r="B303" s="24" t="s">
        <v>145</v>
      </c>
      <c r="C303" s="24">
        <v>295</v>
      </c>
      <c r="D303" s="137"/>
      <c r="E303" s="138"/>
      <c r="F303" s="56"/>
      <c r="G303" s="135"/>
      <c r="H303" s="136"/>
      <c r="I303" s="139"/>
      <c r="J303" s="57"/>
      <c r="K303" s="134"/>
      <c r="L303" s="134"/>
      <c r="M303" s="134"/>
      <c r="N303" s="134"/>
      <c r="O303" s="114">
        <f t="shared" si="181"/>
        <v>0</v>
      </c>
      <c r="P303" s="113"/>
      <c r="Q303" s="113"/>
      <c r="R303" s="113"/>
      <c r="S303" s="113"/>
      <c r="T303" s="114">
        <f t="shared" si="182"/>
        <v>0</v>
      </c>
      <c r="U303" s="113">
        <f t="shared" si="183"/>
        <v>0</v>
      </c>
      <c r="V303" s="136"/>
      <c r="W303" s="116"/>
      <c r="X303" s="116"/>
      <c r="Y303" s="116"/>
      <c r="Z303" s="117">
        <f t="shared" si="184"/>
        <v>0</v>
      </c>
      <c r="AA303" s="118">
        <f t="shared" si="185"/>
        <v>0</v>
      </c>
      <c r="AB303" s="118"/>
      <c r="AC303" s="118"/>
      <c r="AD303" s="118"/>
      <c r="AE303" s="117">
        <f t="shared" si="186"/>
        <v>0</v>
      </c>
      <c r="AF303" s="118">
        <f t="shared" si="187"/>
        <v>0</v>
      </c>
      <c r="AG303" s="120"/>
      <c r="AH303" s="120"/>
      <c r="AI303" s="121"/>
      <c r="AJ303" s="117">
        <f t="shared" si="188"/>
        <v>0</v>
      </c>
      <c r="AK303" s="119">
        <f t="shared" si="189"/>
        <v>0</v>
      </c>
      <c r="AL303" s="53"/>
      <c r="AM303" s="53"/>
      <c r="AN303" s="53"/>
      <c r="AO303" s="54">
        <f t="shared" si="190"/>
        <v>0</v>
      </c>
      <c r="AP303" s="122">
        <f t="shared" si="191"/>
        <v>0</v>
      </c>
      <c r="AQ303" s="123">
        <f t="shared" si="192"/>
        <v>0</v>
      </c>
      <c r="AR303" s="123">
        <f t="shared" si="193"/>
        <v>0</v>
      </c>
      <c r="AS303" s="119"/>
      <c r="AT303" s="119"/>
      <c r="AU303" s="124"/>
      <c r="AV303" s="125">
        <f t="shared" si="194"/>
        <v>0</v>
      </c>
      <c r="AW303" s="119">
        <f t="shared" si="195"/>
        <v>0</v>
      </c>
      <c r="AX303" s="119"/>
      <c r="AY303" s="119"/>
      <c r="AZ303" s="122"/>
      <c r="BA303" s="126">
        <f t="shared" si="196"/>
        <v>0</v>
      </c>
      <c r="BB303" s="119">
        <f t="shared" si="197"/>
        <v>0</v>
      </c>
      <c r="BC303" s="119"/>
      <c r="BD303" s="120"/>
      <c r="BE303" s="127"/>
      <c r="BF303" s="126">
        <f t="shared" si="198"/>
        <v>0</v>
      </c>
      <c r="BG303" s="119">
        <f t="shared" si="199"/>
        <v>0</v>
      </c>
      <c r="BH303" s="120"/>
      <c r="BI303" s="120"/>
      <c r="BJ303" s="127"/>
      <c r="BK303" s="126">
        <f t="shared" si="200"/>
        <v>0</v>
      </c>
      <c r="BL303" s="119">
        <f t="shared" si="201"/>
        <v>0</v>
      </c>
      <c r="BM303" s="123">
        <f t="shared" si="202"/>
        <v>0</v>
      </c>
      <c r="BN303" s="123">
        <f t="shared" si="203"/>
        <v>0</v>
      </c>
      <c r="BO303" s="126">
        <f t="shared" si="204"/>
        <v>0</v>
      </c>
      <c r="BP303" s="128">
        <f t="shared" si="205"/>
        <v>0</v>
      </c>
      <c r="BQ303" s="22"/>
      <c r="BR303" s="129"/>
      <c r="BS303" s="130"/>
      <c r="BT303" s="257" t="str">
        <f t="shared" si="206"/>
        <v/>
      </c>
      <c r="BU303" s="257" t="str">
        <f t="shared" si="207"/>
        <v/>
      </c>
      <c r="BV303" s="257" t="str">
        <f t="shared" si="208"/>
        <v/>
      </c>
      <c r="BW303" s="257" t="str">
        <f t="shared" si="209"/>
        <v/>
      </c>
      <c r="BX303" s="258">
        <f t="shared" si="211"/>
        <v>0</v>
      </c>
      <c r="BY303" s="129"/>
      <c r="BZ303" s="130"/>
      <c r="CA303" s="329" t="str">
        <f t="shared" si="177"/>
        <v/>
      </c>
      <c r="CB303" s="329" t="str">
        <f t="shared" si="178"/>
        <v/>
      </c>
      <c r="CC303" s="329" t="str">
        <f t="shared" si="179"/>
        <v/>
      </c>
      <c r="CD303" s="329" t="str">
        <f t="shared" si="180"/>
        <v/>
      </c>
      <c r="CE303" s="258">
        <f t="shared" si="176"/>
        <v>0</v>
      </c>
      <c r="CF303" s="259">
        <f t="shared" si="210"/>
        <v>0</v>
      </c>
      <c r="CG303" s="132"/>
      <c r="CH303" s="132"/>
      <c r="CI303" s="132"/>
    </row>
    <row r="304" spans="1:87" s="24" customFormat="1" ht="12.75" hidden="1" customHeight="1" outlineLevel="1" x14ac:dyDescent="0.2">
      <c r="A304" s="108" t="s">
        <v>140</v>
      </c>
      <c r="B304" s="24" t="s">
        <v>145</v>
      </c>
      <c r="C304" s="24">
        <v>296</v>
      </c>
      <c r="D304" s="137"/>
      <c r="E304" s="138"/>
      <c r="F304" s="56"/>
      <c r="G304" s="135"/>
      <c r="H304" s="136"/>
      <c r="I304" s="139"/>
      <c r="J304" s="57"/>
      <c r="K304" s="134"/>
      <c r="L304" s="134"/>
      <c r="M304" s="134"/>
      <c r="N304" s="134"/>
      <c r="O304" s="114">
        <f t="shared" si="181"/>
        <v>0</v>
      </c>
      <c r="P304" s="113"/>
      <c r="Q304" s="113"/>
      <c r="R304" s="113"/>
      <c r="S304" s="113"/>
      <c r="T304" s="114">
        <f t="shared" si="182"/>
        <v>0</v>
      </c>
      <c r="U304" s="113">
        <f t="shared" si="183"/>
        <v>0</v>
      </c>
      <c r="V304" s="136"/>
      <c r="W304" s="116"/>
      <c r="X304" s="116"/>
      <c r="Y304" s="116"/>
      <c r="Z304" s="117">
        <f t="shared" si="184"/>
        <v>0</v>
      </c>
      <c r="AA304" s="118">
        <f t="shared" si="185"/>
        <v>0</v>
      </c>
      <c r="AB304" s="118"/>
      <c r="AC304" s="118"/>
      <c r="AD304" s="118"/>
      <c r="AE304" s="117">
        <f t="shared" si="186"/>
        <v>0</v>
      </c>
      <c r="AF304" s="118">
        <f t="shared" si="187"/>
        <v>0</v>
      </c>
      <c r="AG304" s="120"/>
      <c r="AH304" s="120"/>
      <c r="AI304" s="121"/>
      <c r="AJ304" s="117">
        <f t="shared" si="188"/>
        <v>0</v>
      </c>
      <c r="AK304" s="119">
        <f t="shared" si="189"/>
        <v>0</v>
      </c>
      <c r="AL304" s="53"/>
      <c r="AM304" s="53"/>
      <c r="AN304" s="53"/>
      <c r="AO304" s="54">
        <f t="shared" si="190"/>
        <v>0</v>
      </c>
      <c r="AP304" s="122">
        <f t="shared" si="191"/>
        <v>0</v>
      </c>
      <c r="AQ304" s="123">
        <f t="shared" si="192"/>
        <v>0</v>
      </c>
      <c r="AR304" s="123">
        <f t="shared" si="193"/>
        <v>0</v>
      </c>
      <c r="AS304" s="119"/>
      <c r="AT304" s="119"/>
      <c r="AU304" s="124"/>
      <c r="AV304" s="125">
        <f t="shared" si="194"/>
        <v>0</v>
      </c>
      <c r="AW304" s="119">
        <f t="shared" si="195"/>
        <v>0</v>
      </c>
      <c r="AX304" s="119"/>
      <c r="AY304" s="119"/>
      <c r="AZ304" s="122"/>
      <c r="BA304" s="126">
        <f t="shared" si="196"/>
        <v>0</v>
      </c>
      <c r="BB304" s="119">
        <f t="shared" si="197"/>
        <v>0</v>
      </c>
      <c r="BC304" s="119"/>
      <c r="BD304" s="120"/>
      <c r="BE304" s="127"/>
      <c r="BF304" s="126">
        <f t="shared" si="198"/>
        <v>0</v>
      </c>
      <c r="BG304" s="119">
        <f t="shared" si="199"/>
        <v>0</v>
      </c>
      <c r="BH304" s="120"/>
      <c r="BI304" s="120"/>
      <c r="BJ304" s="127"/>
      <c r="BK304" s="126">
        <f t="shared" si="200"/>
        <v>0</v>
      </c>
      <c r="BL304" s="119">
        <f t="shared" si="201"/>
        <v>0</v>
      </c>
      <c r="BM304" s="123">
        <f t="shared" si="202"/>
        <v>0</v>
      </c>
      <c r="BN304" s="123">
        <f t="shared" si="203"/>
        <v>0</v>
      </c>
      <c r="BO304" s="126">
        <f t="shared" si="204"/>
        <v>0</v>
      </c>
      <c r="BP304" s="128">
        <f t="shared" si="205"/>
        <v>0</v>
      </c>
      <c r="BQ304" s="22"/>
      <c r="BR304" s="129"/>
      <c r="BS304" s="130"/>
      <c r="BT304" s="257" t="str">
        <f t="shared" si="206"/>
        <v/>
      </c>
      <c r="BU304" s="257" t="str">
        <f t="shared" si="207"/>
        <v/>
      </c>
      <c r="BV304" s="257" t="str">
        <f t="shared" si="208"/>
        <v/>
      </c>
      <c r="BW304" s="257" t="str">
        <f t="shared" si="209"/>
        <v/>
      </c>
      <c r="BX304" s="258">
        <f t="shared" si="211"/>
        <v>0</v>
      </c>
      <c r="BY304" s="129"/>
      <c r="BZ304" s="130"/>
      <c r="CA304" s="329" t="str">
        <f t="shared" si="177"/>
        <v/>
      </c>
      <c r="CB304" s="329" t="str">
        <f t="shared" si="178"/>
        <v/>
      </c>
      <c r="CC304" s="329" t="str">
        <f t="shared" si="179"/>
        <v/>
      </c>
      <c r="CD304" s="329" t="str">
        <f t="shared" si="180"/>
        <v/>
      </c>
      <c r="CE304" s="258">
        <f t="shared" si="176"/>
        <v>0</v>
      </c>
      <c r="CF304" s="259">
        <f t="shared" si="210"/>
        <v>0</v>
      </c>
      <c r="CG304" s="132"/>
      <c r="CH304" s="132"/>
      <c r="CI304" s="132"/>
    </row>
    <row r="305" spans="1:87" s="24" customFormat="1" ht="12.75" hidden="1" customHeight="1" outlineLevel="1" x14ac:dyDescent="0.2">
      <c r="A305" s="108" t="s">
        <v>140</v>
      </c>
      <c r="B305" s="24" t="s">
        <v>145</v>
      </c>
      <c r="C305" s="24">
        <v>297</v>
      </c>
      <c r="D305" s="137"/>
      <c r="E305" s="138"/>
      <c r="F305" s="56"/>
      <c r="G305" s="135"/>
      <c r="H305" s="136"/>
      <c r="I305" s="139"/>
      <c r="J305" s="57"/>
      <c r="K305" s="134"/>
      <c r="L305" s="134"/>
      <c r="M305" s="134"/>
      <c r="N305" s="134"/>
      <c r="O305" s="114">
        <f t="shared" si="181"/>
        <v>0</v>
      </c>
      <c r="P305" s="113"/>
      <c r="Q305" s="113"/>
      <c r="R305" s="113"/>
      <c r="S305" s="113"/>
      <c r="T305" s="114">
        <f t="shared" si="182"/>
        <v>0</v>
      </c>
      <c r="U305" s="113">
        <f t="shared" si="183"/>
        <v>0</v>
      </c>
      <c r="V305" s="136"/>
      <c r="W305" s="116"/>
      <c r="X305" s="116"/>
      <c r="Y305" s="116"/>
      <c r="Z305" s="117">
        <f t="shared" si="184"/>
        <v>0</v>
      </c>
      <c r="AA305" s="118">
        <f t="shared" si="185"/>
        <v>0</v>
      </c>
      <c r="AB305" s="118"/>
      <c r="AC305" s="118"/>
      <c r="AD305" s="118"/>
      <c r="AE305" s="117">
        <f t="shared" si="186"/>
        <v>0</v>
      </c>
      <c r="AF305" s="118">
        <f t="shared" si="187"/>
        <v>0</v>
      </c>
      <c r="AG305" s="120"/>
      <c r="AH305" s="120"/>
      <c r="AI305" s="121"/>
      <c r="AJ305" s="117">
        <f t="shared" si="188"/>
        <v>0</v>
      </c>
      <c r="AK305" s="119">
        <f t="shared" si="189"/>
        <v>0</v>
      </c>
      <c r="AL305" s="53"/>
      <c r="AM305" s="53"/>
      <c r="AN305" s="53"/>
      <c r="AO305" s="54">
        <f t="shared" si="190"/>
        <v>0</v>
      </c>
      <c r="AP305" s="122">
        <f t="shared" si="191"/>
        <v>0</v>
      </c>
      <c r="AQ305" s="123">
        <f t="shared" si="192"/>
        <v>0</v>
      </c>
      <c r="AR305" s="123">
        <f t="shared" si="193"/>
        <v>0</v>
      </c>
      <c r="AS305" s="119"/>
      <c r="AT305" s="119"/>
      <c r="AU305" s="124"/>
      <c r="AV305" s="125">
        <f t="shared" si="194"/>
        <v>0</v>
      </c>
      <c r="AW305" s="119">
        <f t="shared" si="195"/>
        <v>0</v>
      </c>
      <c r="AX305" s="119"/>
      <c r="AY305" s="119"/>
      <c r="AZ305" s="122"/>
      <c r="BA305" s="126">
        <f t="shared" si="196"/>
        <v>0</v>
      </c>
      <c r="BB305" s="119">
        <f t="shared" si="197"/>
        <v>0</v>
      </c>
      <c r="BC305" s="119"/>
      <c r="BD305" s="120"/>
      <c r="BE305" s="127"/>
      <c r="BF305" s="126">
        <f t="shared" si="198"/>
        <v>0</v>
      </c>
      <c r="BG305" s="119">
        <f t="shared" si="199"/>
        <v>0</v>
      </c>
      <c r="BH305" s="120"/>
      <c r="BI305" s="120"/>
      <c r="BJ305" s="127"/>
      <c r="BK305" s="126">
        <f t="shared" si="200"/>
        <v>0</v>
      </c>
      <c r="BL305" s="119">
        <f t="shared" si="201"/>
        <v>0</v>
      </c>
      <c r="BM305" s="123">
        <f t="shared" si="202"/>
        <v>0</v>
      </c>
      <c r="BN305" s="123">
        <f t="shared" si="203"/>
        <v>0</v>
      </c>
      <c r="BO305" s="126">
        <f t="shared" si="204"/>
        <v>0</v>
      </c>
      <c r="BP305" s="128">
        <f t="shared" si="205"/>
        <v>0</v>
      </c>
      <c r="BQ305" s="22"/>
      <c r="BR305" s="129"/>
      <c r="BS305" s="130"/>
      <c r="BT305" s="257" t="str">
        <f t="shared" si="206"/>
        <v/>
      </c>
      <c r="BU305" s="257" t="str">
        <f t="shared" si="207"/>
        <v/>
      </c>
      <c r="BV305" s="257" t="str">
        <f t="shared" si="208"/>
        <v/>
      </c>
      <c r="BW305" s="257" t="str">
        <f t="shared" si="209"/>
        <v/>
      </c>
      <c r="BX305" s="258">
        <f t="shared" si="211"/>
        <v>0</v>
      </c>
      <c r="BY305" s="129"/>
      <c r="BZ305" s="130"/>
      <c r="CA305" s="329" t="str">
        <f t="shared" si="177"/>
        <v/>
      </c>
      <c r="CB305" s="329" t="str">
        <f t="shared" si="178"/>
        <v/>
      </c>
      <c r="CC305" s="329" t="str">
        <f t="shared" si="179"/>
        <v/>
      </c>
      <c r="CD305" s="329" t="str">
        <f t="shared" si="180"/>
        <v/>
      </c>
      <c r="CE305" s="258">
        <f t="shared" ref="CE305:CE368" si="212">SUM(CA305:CD305)</f>
        <v>0</v>
      </c>
      <c r="CF305" s="259">
        <f t="shared" si="210"/>
        <v>0</v>
      </c>
      <c r="CG305" s="132"/>
      <c r="CH305" s="132"/>
      <c r="CI305" s="132"/>
    </row>
    <row r="306" spans="1:87" s="24" customFormat="1" ht="12.75" hidden="1" customHeight="1" outlineLevel="1" x14ac:dyDescent="0.2">
      <c r="A306" s="108" t="s">
        <v>140</v>
      </c>
      <c r="B306" s="24" t="s">
        <v>145</v>
      </c>
      <c r="C306" s="24">
        <v>298</v>
      </c>
      <c r="D306" s="137"/>
      <c r="E306" s="138"/>
      <c r="F306" s="56"/>
      <c r="G306" s="135"/>
      <c r="H306" s="136"/>
      <c r="I306" s="139"/>
      <c r="J306" s="57"/>
      <c r="K306" s="134"/>
      <c r="L306" s="134"/>
      <c r="M306" s="134"/>
      <c r="N306" s="134"/>
      <c r="O306" s="114">
        <f t="shared" si="181"/>
        <v>0</v>
      </c>
      <c r="P306" s="113"/>
      <c r="Q306" s="113"/>
      <c r="R306" s="113"/>
      <c r="S306" s="113"/>
      <c r="T306" s="114">
        <f t="shared" si="182"/>
        <v>0</v>
      </c>
      <c r="U306" s="113">
        <f t="shared" si="183"/>
        <v>0</v>
      </c>
      <c r="V306" s="136"/>
      <c r="W306" s="116"/>
      <c r="X306" s="116"/>
      <c r="Y306" s="116"/>
      <c r="Z306" s="117">
        <f t="shared" si="184"/>
        <v>0</v>
      </c>
      <c r="AA306" s="118">
        <f t="shared" si="185"/>
        <v>0</v>
      </c>
      <c r="AB306" s="118"/>
      <c r="AC306" s="118"/>
      <c r="AD306" s="118"/>
      <c r="AE306" s="117">
        <f t="shared" si="186"/>
        <v>0</v>
      </c>
      <c r="AF306" s="118">
        <f t="shared" si="187"/>
        <v>0</v>
      </c>
      <c r="AG306" s="120"/>
      <c r="AH306" s="120"/>
      <c r="AI306" s="121"/>
      <c r="AJ306" s="117">
        <f t="shared" si="188"/>
        <v>0</v>
      </c>
      <c r="AK306" s="119">
        <f t="shared" si="189"/>
        <v>0</v>
      </c>
      <c r="AL306" s="53"/>
      <c r="AM306" s="53"/>
      <c r="AN306" s="53"/>
      <c r="AO306" s="54">
        <f t="shared" si="190"/>
        <v>0</v>
      </c>
      <c r="AP306" s="122">
        <f t="shared" si="191"/>
        <v>0</v>
      </c>
      <c r="AQ306" s="123">
        <f t="shared" si="192"/>
        <v>0</v>
      </c>
      <c r="AR306" s="123">
        <f t="shared" si="193"/>
        <v>0</v>
      </c>
      <c r="AS306" s="119"/>
      <c r="AT306" s="119"/>
      <c r="AU306" s="124"/>
      <c r="AV306" s="125">
        <f t="shared" si="194"/>
        <v>0</v>
      </c>
      <c r="AW306" s="119">
        <f t="shared" si="195"/>
        <v>0</v>
      </c>
      <c r="AX306" s="119"/>
      <c r="AY306" s="119"/>
      <c r="AZ306" s="122"/>
      <c r="BA306" s="126">
        <f t="shared" si="196"/>
        <v>0</v>
      </c>
      <c r="BB306" s="119">
        <f t="shared" si="197"/>
        <v>0</v>
      </c>
      <c r="BC306" s="119"/>
      <c r="BD306" s="120"/>
      <c r="BE306" s="127"/>
      <c r="BF306" s="126">
        <f t="shared" si="198"/>
        <v>0</v>
      </c>
      <c r="BG306" s="119">
        <f t="shared" si="199"/>
        <v>0</v>
      </c>
      <c r="BH306" s="120"/>
      <c r="BI306" s="120"/>
      <c r="BJ306" s="127"/>
      <c r="BK306" s="126">
        <f t="shared" si="200"/>
        <v>0</v>
      </c>
      <c r="BL306" s="119">
        <f t="shared" si="201"/>
        <v>0</v>
      </c>
      <c r="BM306" s="123">
        <f t="shared" si="202"/>
        <v>0</v>
      </c>
      <c r="BN306" s="123">
        <f t="shared" si="203"/>
        <v>0</v>
      </c>
      <c r="BO306" s="126">
        <f t="shared" si="204"/>
        <v>0</v>
      </c>
      <c r="BP306" s="128">
        <f t="shared" si="205"/>
        <v>0</v>
      </c>
      <c r="BQ306" s="22"/>
      <c r="BR306" s="129"/>
      <c r="BS306" s="130"/>
      <c r="BT306" s="257" t="str">
        <f t="shared" si="206"/>
        <v/>
      </c>
      <c r="BU306" s="257" t="str">
        <f t="shared" si="207"/>
        <v/>
      </c>
      <c r="BV306" s="257" t="str">
        <f t="shared" si="208"/>
        <v/>
      </c>
      <c r="BW306" s="257" t="str">
        <f t="shared" si="209"/>
        <v/>
      </c>
      <c r="BX306" s="258">
        <f t="shared" si="211"/>
        <v>0</v>
      </c>
      <c r="BY306" s="129"/>
      <c r="BZ306" s="130"/>
      <c r="CA306" s="329" t="str">
        <f t="shared" si="177"/>
        <v/>
      </c>
      <c r="CB306" s="329" t="str">
        <f t="shared" si="178"/>
        <v/>
      </c>
      <c r="CC306" s="329" t="str">
        <f t="shared" si="179"/>
        <v/>
      </c>
      <c r="CD306" s="329" t="str">
        <f t="shared" si="180"/>
        <v/>
      </c>
      <c r="CE306" s="258">
        <f t="shared" si="212"/>
        <v>0</v>
      </c>
      <c r="CF306" s="259">
        <f t="shared" si="210"/>
        <v>0</v>
      </c>
      <c r="CG306" s="132"/>
      <c r="CH306" s="132"/>
      <c r="CI306" s="132"/>
    </row>
    <row r="307" spans="1:87" s="24" customFormat="1" ht="12.75" hidden="1" customHeight="1" outlineLevel="1" x14ac:dyDescent="0.2">
      <c r="A307" s="108" t="s">
        <v>140</v>
      </c>
      <c r="B307" s="24" t="s">
        <v>145</v>
      </c>
      <c r="C307" s="24">
        <v>299</v>
      </c>
      <c r="D307" s="137"/>
      <c r="E307" s="138"/>
      <c r="F307" s="56"/>
      <c r="G307" s="135"/>
      <c r="H307" s="136"/>
      <c r="I307" s="139"/>
      <c r="J307" s="57"/>
      <c r="K307" s="134"/>
      <c r="L307" s="134"/>
      <c r="M307" s="134"/>
      <c r="N307" s="134"/>
      <c r="O307" s="114">
        <f t="shared" si="181"/>
        <v>0</v>
      </c>
      <c r="P307" s="113"/>
      <c r="Q307" s="113"/>
      <c r="R307" s="113"/>
      <c r="S307" s="113"/>
      <c r="T307" s="114">
        <f t="shared" si="182"/>
        <v>0</v>
      </c>
      <c r="U307" s="113">
        <f t="shared" si="183"/>
        <v>0</v>
      </c>
      <c r="V307" s="136"/>
      <c r="W307" s="116"/>
      <c r="X307" s="116"/>
      <c r="Y307" s="116"/>
      <c r="Z307" s="117">
        <f t="shared" si="184"/>
        <v>0</v>
      </c>
      <c r="AA307" s="118">
        <f t="shared" si="185"/>
        <v>0</v>
      </c>
      <c r="AB307" s="118"/>
      <c r="AC307" s="118"/>
      <c r="AD307" s="118"/>
      <c r="AE307" s="117">
        <f t="shared" si="186"/>
        <v>0</v>
      </c>
      <c r="AF307" s="118">
        <f t="shared" si="187"/>
        <v>0</v>
      </c>
      <c r="AG307" s="120"/>
      <c r="AH307" s="120"/>
      <c r="AI307" s="121"/>
      <c r="AJ307" s="117">
        <f t="shared" si="188"/>
        <v>0</v>
      </c>
      <c r="AK307" s="119">
        <f t="shared" si="189"/>
        <v>0</v>
      </c>
      <c r="AL307" s="53"/>
      <c r="AM307" s="53"/>
      <c r="AN307" s="53"/>
      <c r="AO307" s="54">
        <f t="shared" si="190"/>
        <v>0</v>
      </c>
      <c r="AP307" s="122">
        <f t="shared" si="191"/>
        <v>0</v>
      </c>
      <c r="AQ307" s="123">
        <f t="shared" si="192"/>
        <v>0</v>
      </c>
      <c r="AR307" s="123">
        <f t="shared" si="193"/>
        <v>0</v>
      </c>
      <c r="AS307" s="119"/>
      <c r="AT307" s="119"/>
      <c r="AU307" s="124"/>
      <c r="AV307" s="125">
        <f t="shared" si="194"/>
        <v>0</v>
      </c>
      <c r="AW307" s="119">
        <f t="shared" si="195"/>
        <v>0</v>
      </c>
      <c r="AX307" s="119"/>
      <c r="AY307" s="119"/>
      <c r="AZ307" s="122"/>
      <c r="BA307" s="126">
        <f t="shared" si="196"/>
        <v>0</v>
      </c>
      <c r="BB307" s="119">
        <f t="shared" si="197"/>
        <v>0</v>
      </c>
      <c r="BC307" s="119"/>
      <c r="BD307" s="120"/>
      <c r="BE307" s="127"/>
      <c r="BF307" s="126">
        <f t="shared" si="198"/>
        <v>0</v>
      </c>
      <c r="BG307" s="119">
        <f t="shared" si="199"/>
        <v>0</v>
      </c>
      <c r="BH307" s="120"/>
      <c r="BI307" s="120"/>
      <c r="BJ307" s="127"/>
      <c r="BK307" s="126">
        <f t="shared" si="200"/>
        <v>0</v>
      </c>
      <c r="BL307" s="119">
        <f t="shared" si="201"/>
        <v>0</v>
      </c>
      <c r="BM307" s="123">
        <f t="shared" si="202"/>
        <v>0</v>
      </c>
      <c r="BN307" s="123">
        <f t="shared" si="203"/>
        <v>0</v>
      </c>
      <c r="BO307" s="126">
        <f t="shared" si="204"/>
        <v>0</v>
      </c>
      <c r="BP307" s="128">
        <f t="shared" si="205"/>
        <v>0</v>
      </c>
      <c r="BQ307" s="22"/>
      <c r="BR307" s="129"/>
      <c r="BS307" s="130"/>
      <c r="BT307" s="257" t="str">
        <f t="shared" si="206"/>
        <v/>
      </c>
      <c r="BU307" s="257" t="str">
        <f t="shared" si="207"/>
        <v/>
      </c>
      <c r="BV307" s="257" t="str">
        <f t="shared" si="208"/>
        <v/>
      </c>
      <c r="BW307" s="257" t="str">
        <f t="shared" si="209"/>
        <v/>
      </c>
      <c r="BX307" s="258">
        <f t="shared" si="211"/>
        <v>0</v>
      </c>
      <c r="BY307" s="129"/>
      <c r="BZ307" s="130"/>
      <c r="CA307" s="329" t="str">
        <f t="shared" si="177"/>
        <v/>
      </c>
      <c r="CB307" s="329" t="str">
        <f t="shared" si="178"/>
        <v/>
      </c>
      <c r="CC307" s="329" t="str">
        <f t="shared" si="179"/>
        <v/>
      </c>
      <c r="CD307" s="329" t="str">
        <f t="shared" si="180"/>
        <v/>
      </c>
      <c r="CE307" s="258">
        <f t="shared" si="212"/>
        <v>0</v>
      </c>
      <c r="CF307" s="259">
        <f t="shared" si="210"/>
        <v>0</v>
      </c>
      <c r="CG307" s="132"/>
      <c r="CH307" s="132"/>
      <c r="CI307" s="132"/>
    </row>
    <row r="308" spans="1:87" s="24" customFormat="1" ht="12.75" hidden="1" customHeight="1" outlineLevel="1" x14ac:dyDescent="0.2">
      <c r="A308" s="108" t="s">
        <v>140</v>
      </c>
      <c r="B308" s="24" t="s">
        <v>145</v>
      </c>
      <c r="C308" s="24">
        <v>300</v>
      </c>
      <c r="D308" s="137"/>
      <c r="E308" s="138"/>
      <c r="F308" s="56"/>
      <c r="G308" s="135"/>
      <c r="H308" s="136"/>
      <c r="I308" s="139"/>
      <c r="J308" s="57"/>
      <c r="K308" s="134"/>
      <c r="L308" s="134"/>
      <c r="M308" s="134"/>
      <c r="N308" s="134"/>
      <c r="O308" s="114">
        <f t="shared" si="181"/>
        <v>0</v>
      </c>
      <c r="P308" s="113"/>
      <c r="Q308" s="113"/>
      <c r="R308" s="113"/>
      <c r="S308" s="113"/>
      <c r="T308" s="114">
        <f t="shared" si="182"/>
        <v>0</v>
      </c>
      <c r="U308" s="113">
        <f t="shared" si="183"/>
        <v>0</v>
      </c>
      <c r="V308" s="136"/>
      <c r="W308" s="116"/>
      <c r="X308" s="116"/>
      <c r="Y308" s="116"/>
      <c r="Z308" s="117">
        <f t="shared" si="184"/>
        <v>0</v>
      </c>
      <c r="AA308" s="118">
        <f t="shared" si="185"/>
        <v>0</v>
      </c>
      <c r="AB308" s="118"/>
      <c r="AC308" s="118"/>
      <c r="AD308" s="118"/>
      <c r="AE308" s="117">
        <f t="shared" si="186"/>
        <v>0</v>
      </c>
      <c r="AF308" s="118">
        <f t="shared" si="187"/>
        <v>0</v>
      </c>
      <c r="AG308" s="120"/>
      <c r="AH308" s="120"/>
      <c r="AI308" s="121"/>
      <c r="AJ308" s="117">
        <f t="shared" si="188"/>
        <v>0</v>
      </c>
      <c r="AK308" s="119">
        <f t="shared" si="189"/>
        <v>0</v>
      </c>
      <c r="AL308" s="53"/>
      <c r="AM308" s="53"/>
      <c r="AN308" s="53"/>
      <c r="AO308" s="54">
        <f t="shared" si="190"/>
        <v>0</v>
      </c>
      <c r="AP308" s="122">
        <f t="shared" si="191"/>
        <v>0</v>
      </c>
      <c r="AQ308" s="123">
        <f t="shared" si="192"/>
        <v>0</v>
      </c>
      <c r="AR308" s="123">
        <f t="shared" si="193"/>
        <v>0</v>
      </c>
      <c r="AS308" s="119"/>
      <c r="AT308" s="119"/>
      <c r="AU308" s="124"/>
      <c r="AV308" s="125">
        <f t="shared" si="194"/>
        <v>0</v>
      </c>
      <c r="AW308" s="119">
        <f t="shared" si="195"/>
        <v>0</v>
      </c>
      <c r="AX308" s="119"/>
      <c r="AY308" s="119"/>
      <c r="AZ308" s="122"/>
      <c r="BA308" s="126">
        <f t="shared" si="196"/>
        <v>0</v>
      </c>
      <c r="BB308" s="119">
        <f t="shared" si="197"/>
        <v>0</v>
      </c>
      <c r="BC308" s="119"/>
      <c r="BD308" s="120"/>
      <c r="BE308" s="127"/>
      <c r="BF308" s="126">
        <f t="shared" si="198"/>
        <v>0</v>
      </c>
      <c r="BG308" s="119">
        <f t="shared" si="199"/>
        <v>0</v>
      </c>
      <c r="BH308" s="120"/>
      <c r="BI308" s="120"/>
      <c r="BJ308" s="127"/>
      <c r="BK308" s="126">
        <f t="shared" si="200"/>
        <v>0</v>
      </c>
      <c r="BL308" s="119">
        <f t="shared" si="201"/>
        <v>0</v>
      </c>
      <c r="BM308" s="123">
        <f t="shared" si="202"/>
        <v>0</v>
      </c>
      <c r="BN308" s="123">
        <f t="shared" si="203"/>
        <v>0</v>
      </c>
      <c r="BO308" s="126">
        <f t="shared" si="204"/>
        <v>0</v>
      </c>
      <c r="BP308" s="128">
        <f t="shared" si="205"/>
        <v>0</v>
      </c>
      <c r="BQ308" s="22"/>
      <c r="BR308" s="129"/>
      <c r="BS308" s="130"/>
      <c r="BT308" s="257" t="str">
        <f t="shared" si="206"/>
        <v/>
      </c>
      <c r="BU308" s="257" t="str">
        <f t="shared" si="207"/>
        <v/>
      </c>
      <c r="BV308" s="257" t="str">
        <f t="shared" si="208"/>
        <v/>
      </c>
      <c r="BW308" s="257" t="str">
        <f t="shared" si="209"/>
        <v/>
      </c>
      <c r="BX308" s="258">
        <f t="shared" si="211"/>
        <v>0</v>
      </c>
      <c r="BY308" s="129"/>
      <c r="BZ308" s="130"/>
      <c r="CA308" s="329" t="str">
        <f t="shared" si="177"/>
        <v/>
      </c>
      <c r="CB308" s="329" t="str">
        <f t="shared" si="178"/>
        <v/>
      </c>
      <c r="CC308" s="329" t="str">
        <f t="shared" si="179"/>
        <v/>
      </c>
      <c r="CD308" s="329" t="str">
        <f t="shared" si="180"/>
        <v/>
      </c>
      <c r="CE308" s="258">
        <f t="shared" si="212"/>
        <v>0</v>
      </c>
      <c r="CF308" s="259">
        <f t="shared" si="210"/>
        <v>0</v>
      </c>
      <c r="CG308" s="132"/>
      <c r="CH308" s="132"/>
      <c r="CI308" s="132"/>
    </row>
    <row r="309" spans="1:87" s="24" customFormat="1" ht="12.75" hidden="1" customHeight="1" outlineLevel="1" x14ac:dyDescent="0.2">
      <c r="A309" s="108" t="s">
        <v>140</v>
      </c>
      <c r="B309" s="24" t="s">
        <v>145</v>
      </c>
      <c r="C309" s="24">
        <v>301</v>
      </c>
      <c r="D309" s="137"/>
      <c r="E309" s="138"/>
      <c r="F309" s="56"/>
      <c r="G309" s="135"/>
      <c r="H309" s="136"/>
      <c r="I309" s="139"/>
      <c r="J309" s="57"/>
      <c r="K309" s="134"/>
      <c r="L309" s="134"/>
      <c r="M309" s="134"/>
      <c r="N309" s="134"/>
      <c r="O309" s="114">
        <f t="shared" si="181"/>
        <v>0</v>
      </c>
      <c r="P309" s="113"/>
      <c r="Q309" s="113"/>
      <c r="R309" s="113"/>
      <c r="S309" s="113"/>
      <c r="T309" s="114">
        <f t="shared" si="182"/>
        <v>0</v>
      </c>
      <c r="U309" s="113">
        <f t="shared" si="183"/>
        <v>0</v>
      </c>
      <c r="V309" s="136"/>
      <c r="W309" s="116"/>
      <c r="X309" s="116"/>
      <c r="Y309" s="116"/>
      <c r="Z309" s="117">
        <f t="shared" si="184"/>
        <v>0</v>
      </c>
      <c r="AA309" s="118">
        <f t="shared" si="185"/>
        <v>0</v>
      </c>
      <c r="AB309" s="118"/>
      <c r="AC309" s="118"/>
      <c r="AD309" s="118"/>
      <c r="AE309" s="117">
        <f t="shared" si="186"/>
        <v>0</v>
      </c>
      <c r="AF309" s="118">
        <f t="shared" si="187"/>
        <v>0</v>
      </c>
      <c r="AG309" s="120"/>
      <c r="AH309" s="120"/>
      <c r="AI309" s="121"/>
      <c r="AJ309" s="117">
        <f t="shared" si="188"/>
        <v>0</v>
      </c>
      <c r="AK309" s="119">
        <f t="shared" si="189"/>
        <v>0</v>
      </c>
      <c r="AL309" s="53"/>
      <c r="AM309" s="53"/>
      <c r="AN309" s="53"/>
      <c r="AO309" s="54">
        <f t="shared" si="190"/>
        <v>0</v>
      </c>
      <c r="AP309" s="122">
        <f t="shared" si="191"/>
        <v>0</v>
      </c>
      <c r="AQ309" s="123">
        <f t="shared" si="192"/>
        <v>0</v>
      </c>
      <c r="AR309" s="123">
        <f t="shared" si="193"/>
        <v>0</v>
      </c>
      <c r="AS309" s="119"/>
      <c r="AT309" s="119"/>
      <c r="AU309" s="124"/>
      <c r="AV309" s="125">
        <f t="shared" si="194"/>
        <v>0</v>
      </c>
      <c r="AW309" s="119">
        <f t="shared" si="195"/>
        <v>0</v>
      </c>
      <c r="AX309" s="119"/>
      <c r="AY309" s="119"/>
      <c r="AZ309" s="122"/>
      <c r="BA309" s="126">
        <f t="shared" si="196"/>
        <v>0</v>
      </c>
      <c r="BB309" s="119">
        <f t="shared" si="197"/>
        <v>0</v>
      </c>
      <c r="BC309" s="119"/>
      <c r="BD309" s="120"/>
      <c r="BE309" s="127"/>
      <c r="BF309" s="126">
        <f t="shared" si="198"/>
        <v>0</v>
      </c>
      <c r="BG309" s="119">
        <f t="shared" si="199"/>
        <v>0</v>
      </c>
      <c r="BH309" s="120"/>
      <c r="BI309" s="120"/>
      <c r="BJ309" s="127"/>
      <c r="BK309" s="126">
        <f t="shared" si="200"/>
        <v>0</v>
      </c>
      <c r="BL309" s="119">
        <f t="shared" si="201"/>
        <v>0</v>
      </c>
      <c r="BM309" s="123">
        <f t="shared" si="202"/>
        <v>0</v>
      </c>
      <c r="BN309" s="123">
        <f t="shared" si="203"/>
        <v>0</v>
      </c>
      <c r="BO309" s="126">
        <f t="shared" si="204"/>
        <v>0</v>
      </c>
      <c r="BP309" s="128">
        <f t="shared" si="205"/>
        <v>0</v>
      </c>
      <c r="BQ309" s="22"/>
      <c r="BR309" s="129"/>
      <c r="BS309" s="130"/>
      <c r="BT309" s="257" t="str">
        <f t="shared" si="206"/>
        <v/>
      </c>
      <c r="BU309" s="257" t="str">
        <f t="shared" si="207"/>
        <v/>
      </c>
      <c r="BV309" s="257" t="str">
        <f t="shared" si="208"/>
        <v/>
      </c>
      <c r="BW309" s="257" t="str">
        <f t="shared" si="209"/>
        <v/>
      </c>
      <c r="BX309" s="258">
        <f t="shared" si="211"/>
        <v>0</v>
      </c>
      <c r="BY309" s="129"/>
      <c r="BZ309" s="130"/>
      <c r="CA309" s="329" t="str">
        <f t="shared" si="177"/>
        <v/>
      </c>
      <c r="CB309" s="329" t="str">
        <f t="shared" si="178"/>
        <v/>
      </c>
      <c r="CC309" s="329" t="str">
        <f t="shared" si="179"/>
        <v/>
      </c>
      <c r="CD309" s="329" t="str">
        <f t="shared" si="180"/>
        <v/>
      </c>
      <c r="CE309" s="258">
        <f t="shared" si="212"/>
        <v>0</v>
      </c>
      <c r="CF309" s="259">
        <f t="shared" si="210"/>
        <v>0</v>
      </c>
      <c r="CG309" s="132"/>
      <c r="CH309" s="132"/>
      <c r="CI309" s="132"/>
    </row>
    <row r="310" spans="1:87" s="24" customFormat="1" ht="12.75" hidden="1" customHeight="1" outlineLevel="1" x14ac:dyDescent="0.2">
      <c r="A310" s="108" t="s">
        <v>140</v>
      </c>
      <c r="B310" s="24" t="s">
        <v>145</v>
      </c>
      <c r="C310" s="24">
        <v>302</v>
      </c>
      <c r="D310" s="137"/>
      <c r="E310" s="138"/>
      <c r="F310" s="56"/>
      <c r="G310" s="135"/>
      <c r="H310" s="136"/>
      <c r="I310" s="139"/>
      <c r="J310" s="57"/>
      <c r="K310" s="134"/>
      <c r="L310" s="134"/>
      <c r="M310" s="134"/>
      <c r="N310" s="134"/>
      <c r="O310" s="114">
        <f t="shared" si="181"/>
        <v>0</v>
      </c>
      <c r="P310" s="113"/>
      <c r="Q310" s="113"/>
      <c r="R310" s="113"/>
      <c r="S310" s="113"/>
      <c r="T310" s="114">
        <f t="shared" si="182"/>
        <v>0</v>
      </c>
      <c r="U310" s="113">
        <f t="shared" si="183"/>
        <v>0</v>
      </c>
      <c r="V310" s="136"/>
      <c r="W310" s="116"/>
      <c r="X310" s="116"/>
      <c r="Y310" s="116"/>
      <c r="Z310" s="117">
        <f t="shared" si="184"/>
        <v>0</v>
      </c>
      <c r="AA310" s="118">
        <f t="shared" si="185"/>
        <v>0</v>
      </c>
      <c r="AB310" s="118"/>
      <c r="AC310" s="118"/>
      <c r="AD310" s="118"/>
      <c r="AE310" s="117">
        <f t="shared" si="186"/>
        <v>0</v>
      </c>
      <c r="AF310" s="118">
        <f t="shared" si="187"/>
        <v>0</v>
      </c>
      <c r="AG310" s="120"/>
      <c r="AH310" s="120"/>
      <c r="AI310" s="121"/>
      <c r="AJ310" s="117">
        <f t="shared" si="188"/>
        <v>0</v>
      </c>
      <c r="AK310" s="119">
        <f t="shared" si="189"/>
        <v>0</v>
      </c>
      <c r="AL310" s="53"/>
      <c r="AM310" s="53"/>
      <c r="AN310" s="53"/>
      <c r="AO310" s="54">
        <f t="shared" si="190"/>
        <v>0</v>
      </c>
      <c r="AP310" s="122">
        <f t="shared" si="191"/>
        <v>0</v>
      </c>
      <c r="AQ310" s="123">
        <f t="shared" si="192"/>
        <v>0</v>
      </c>
      <c r="AR310" s="123">
        <f t="shared" si="193"/>
        <v>0</v>
      </c>
      <c r="AS310" s="119"/>
      <c r="AT310" s="119"/>
      <c r="AU310" s="124"/>
      <c r="AV310" s="125">
        <f t="shared" si="194"/>
        <v>0</v>
      </c>
      <c r="AW310" s="119">
        <f t="shared" si="195"/>
        <v>0</v>
      </c>
      <c r="AX310" s="119"/>
      <c r="AY310" s="119"/>
      <c r="AZ310" s="122"/>
      <c r="BA310" s="126">
        <f t="shared" si="196"/>
        <v>0</v>
      </c>
      <c r="BB310" s="119">
        <f t="shared" si="197"/>
        <v>0</v>
      </c>
      <c r="BC310" s="119"/>
      <c r="BD310" s="120"/>
      <c r="BE310" s="127"/>
      <c r="BF310" s="126">
        <f t="shared" si="198"/>
        <v>0</v>
      </c>
      <c r="BG310" s="119">
        <f t="shared" si="199"/>
        <v>0</v>
      </c>
      <c r="BH310" s="120"/>
      <c r="BI310" s="120"/>
      <c r="BJ310" s="127"/>
      <c r="BK310" s="126">
        <f t="shared" si="200"/>
        <v>0</v>
      </c>
      <c r="BL310" s="119">
        <f t="shared" si="201"/>
        <v>0</v>
      </c>
      <c r="BM310" s="123">
        <f t="shared" si="202"/>
        <v>0</v>
      </c>
      <c r="BN310" s="123">
        <f t="shared" si="203"/>
        <v>0</v>
      </c>
      <c r="BO310" s="126">
        <f t="shared" si="204"/>
        <v>0</v>
      </c>
      <c r="BP310" s="128">
        <f t="shared" si="205"/>
        <v>0</v>
      </c>
      <c r="BQ310" s="22"/>
      <c r="BR310" s="129"/>
      <c r="BS310" s="130"/>
      <c r="BT310" s="257" t="str">
        <f t="shared" si="206"/>
        <v/>
      </c>
      <c r="BU310" s="257" t="str">
        <f t="shared" si="207"/>
        <v/>
      </c>
      <c r="BV310" s="257" t="str">
        <f t="shared" si="208"/>
        <v/>
      </c>
      <c r="BW310" s="257" t="str">
        <f t="shared" si="209"/>
        <v/>
      </c>
      <c r="BX310" s="258">
        <f t="shared" si="211"/>
        <v>0</v>
      </c>
      <c r="BY310" s="129"/>
      <c r="BZ310" s="130"/>
      <c r="CA310" s="329" t="str">
        <f t="shared" si="177"/>
        <v/>
      </c>
      <c r="CB310" s="329" t="str">
        <f t="shared" si="178"/>
        <v/>
      </c>
      <c r="CC310" s="329" t="str">
        <f t="shared" si="179"/>
        <v/>
      </c>
      <c r="CD310" s="329" t="str">
        <f t="shared" si="180"/>
        <v/>
      </c>
      <c r="CE310" s="258">
        <f t="shared" si="212"/>
        <v>0</v>
      </c>
      <c r="CF310" s="259">
        <f t="shared" si="210"/>
        <v>0</v>
      </c>
      <c r="CG310" s="132"/>
      <c r="CH310" s="132"/>
      <c r="CI310" s="132"/>
    </row>
    <row r="311" spans="1:87" s="24" customFormat="1" ht="12.75" hidden="1" customHeight="1" outlineLevel="1" x14ac:dyDescent="0.2">
      <c r="A311" s="108" t="s">
        <v>140</v>
      </c>
      <c r="B311" s="24" t="s">
        <v>145</v>
      </c>
      <c r="C311" s="24">
        <v>303</v>
      </c>
      <c r="D311" s="137"/>
      <c r="E311" s="138"/>
      <c r="F311" s="56"/>
      <c r="G311" s="135"/>
      <c r="H311" s="136"/>
      <c r="I311" s="139"/>
      <c r="J311" s="57"/>
      <c r="K311" s="134"/>
      <c r="L311" s="134"/>
      <c r="M311" s="134"/>
      <c r="N311" s="134"/>
      <c r="O311" s="114">
        <f t="shared" si="181"/>
        <v>0</v>
      </c>
      <c r="P311" s="113"/>
      <c r="Q311" s="113"/>
      <c r="R311" s="113"/>
      <c r="S311" s="113"/>
      <c r="T311" s="114">
        <f t="shared" si="182"/>
        <v>0</v>
      </c>
      <c r="U311" s="113">
        <f t="shared" si="183"/>
        <v>0</v>
      </c>
      <c r="V311" s="136"/>
      <c r="W311" s="116"/>
      <c r="X311" s="116"/>
      <c r="Y311" s="116"/>
      <c r="Z311" s="117">
        <f t="shared" si="184"/>
        <v>0</v>
      </c>
      <c r="AA311" s="118">
        <f t="shared" si="185"/>
        <v>0</v>
      </c>
      <c r="AB311" s="118"/>
      <c r="AC311" s="118"/>
      <c r="AD311" s="118"/>
      <c r="AE311" s="117">
        <f t="shared" si="186"/>
        <v>0</v>
      </c>
      <c r="AF311" s="118">
        <f t="shared" si="187"/>
        <v>0</v>
      </c>
      <c r="AG311" s="120"/>
      <c r="AH311" s="120"/>
      <c r="AI311" s="121"/>
      <c r="AJ311" s="117">
        <f t="shared" si="188"/>
        <v>0</v>
      </c>
      <c r="AK311" s="119">
        <f t="shared" si="189"/>
        <v>0</v>
      </c>
      <c r="AL311" s="53"/>
      <c r="AM311" s="53"/>
      <c r="AN311" s="53"/>
      <c r="AO311" s="54">
        <f t="shared" si="190"/>
        <v>0</v>
      </c>
      <c r="AP311" s="122">
        <f t="shared" si="191"/>
        <v>0</v>
      </c>
      <c r="AQ311" s="123">
        <f t="shared" si="192"/>
        <v>0</v>
      </c>
      <c r="AR311" s="123">
        <f t="shared" si="193"/>
        <v>0</v>
      </c>
      <c r="AS311" s="119"/>
      <c r="AT311" s="119"/>
      <c r="AU311" s="124"/>
      <c r="AV311" s="125">
        <f t="shared" si="194"/>
        <v>0</v>
      </c>
      <c r="AW311" s="119">
        <f t="shared" si="195"/>
        <v>0</v>
      </c>
      <c r="AX311" s="119"/>
      <c r="AY311" s="119"/>
      <c r="AZ311" s="122"/>
      <c r="BA311" s="126">
        <f t="shared" si="196"/>
        <v>0</v>
      </c>
      <c r="BB311" s="119">
        <f t="shared" si="197"/>
        <v>0</v>
      </c>
      <c r="BC311" s="119"/>
      <c r="BD311" s="120"/>
      <c r="BE311" s="127"/>
      <c r="BF311" s="126">
        <f t="shared" si="198"/>
        <v>0</v>
      </c>
      <c r="BG311" s="119">
        <f t="shared" si="199"/>
        <v>0</v>
      </c>
      <c r="BH311" s="120"/>
      <c r="BI311" s="120"/>
      <c r="BJ311" s="127"/>
      <c r="BK311" s="126">
        <f t="shared" si="200"/>
        <v>0</v>
      </c>
      <c r="BL311" s="119">
        <f t="shared" si="201"/>
        <v>0</v>
      </c>
      <c r="BM311" s="123">
        <f t="shared" si="202"/>
        <v>0</v>
      </c>
      <c r="BN311" s="123">
        <f t="shared" si="203"/>
        <v>0</v>
      </c>
      <c r="BO311" s="126">
        <f t="shared" si="204"/>
        <v>0</v>
      </c>
      <c r="BP311" s="128">
        <f t="shared" si="205"/>
        <v>0</v>
      </c>
      <c r="BQ311" s="22"/>
      <c r="BR311" s="129"/>
      <c r="BS311" s="130"/>
      <c r="BT311" s="257" t="str">
        <f t="shared" si="206"/>
        <v/>
      </c>
      <c r="BU311" s="257" t="str">
        <f t="shared" si="207"/>
        <v/>
      </c>
      <c r="BV311" s="257" t="str">
        <f t="shared" si="208"/>
        <v/>
      </c>
      <c r="BW311" s="257" t="str">
        <f t="shared" si="209"/>
        <v/>
      </c>
      <c r="BX311" s="258">
        <f t="shared" si="211"/>
        <v>0</v>
      </c>
      <c r="BY311" s="129"/>
      <c r="BZ311" s="130"/>
      <c r="CA311" s="329" t="str">
        <f t="shared" si="177"/>
        <v/>
      </c>
      <c r="CB311" s="329" t="str">
        <f t="shared" si="178"/>
        <v/>
      </c>
      <c r="CC311" s="329" t="str">
        <f t="shared" si="179"/>
        <v/>
      </c>
      <c r="CD311" s="329" t="str">
        <f t="shared" si="180"/>
        <v/>
      </c>
      <c r="CE311" s="258">
        <f t="shared" si="212"/>
        <v>0</v>
      </c>
      <c r="CF311" s="259">
        <f t="shared" si="210"/>
        <v>0</v>
      </c>
      <c r="CG311" s="132"/>
      <c r="CH311" s="132"/>
      <c r="CI311" s="132"/>
    </row>
    <row r="312" spans="1:87" s="24" customFormat="1" ht="12.75" hidden="1" customHeight="1" outlineLevel="1" x14ac:dyDescent="0.2">
      <c r="A312" s="108" t="s">
        <v>140</v>
      </c>
      <c r="B312" s="24" t="s">
        <v>145</v>
      </c>
      <c r="C312" s="24">
        <v>304</v>
      </c>
      <c r="D312" s="137"/>
      <c r="E312" s="138"/>
      <c r="F312" s="56"/>
      <c r="G312" s="135"/>
      <c r="H312" s="136"/>
      <c r="I312" s="139"/>
      <c r="J312" s="57"/>
      <c r="K312" s="134"/>
      <c r="L312" s="134"/>
      <c r="M312" s="134"/>
      <c r="N312" s="134"/>
      <c r="O312" s="114">
        <f t="shared" si="181"/>
        <v>0</v>
      </c>
      <c r="P312" s="113"/>
      <c r="Q312" s="113"/>
      <c r="R312" s="113"/>
      <c r="S312" s="113"/>
      <c r="T312" s="114">
        <f t="shared" si="182"/>
        <v>0</v>
      </c>
      <c r="U312" s="113">
        <f t="shared" si="183"/>
        <v>0</v>
      </c>
      <c r="V312" s="136"/>
      <c r="W312" s="116"/>
      <c r="X312" s="116"/>
      <c r="Y312" s="116"/>
      <c r="Z312" s="117">
        <f t="shared" si="184"/>
        <v>0</v>
      </c>
      <c r="AA312" s="118">
        <f t="shared" si="185"/>
        <v>0</v>
      </c>
      <c r="AB312" s="118"/>
      <c r="AC312" s="118"/>
      <c r="AD312" s="118"/>
      <c r="AE312" s="117">
        <f t="shared" si="186"/>
        <v>0</v>
      </c>
      <c r="AF312" s="118">
        <f t="shared" si="187"/>
        <v>0</v>
      </c>
      <c r="AG312" s="120"/>
      <c r="AH312" s="120"/>
      <c r="AI312" s="121"/>
      <c r="AJ312" s="117">
        <f t="shared" si="188"/>
        <v>0</v>
      </c>
      <c r="AK312" s="119">
        <f t="shared" si="189"/>
        <v>0</v>
      </c>
      <c r="AL312" s="53"/>
      <c r="AM312" s="53"/>
      <c r="AN312" s="53"/>
      <c r="AO312" s="54">
        <f t="shared" si="190"/>
        <v>0</v>
      </c>
      <c r="AP312" s="122">
        <f t="shared" si="191"/>
        <v>0</v>
      </c>
      <c r="AQ312" s="123">
        <f t="shared" si="192"/>
        <v>0</v>
      </c>
      <c r="AR312" s="123">
        <f t="shared" si="193"/>
        <v>0</v>
      </c>
      <c r="AS312" s="119"/>
      <c r="AT312" s="119"/>
      <c r="AU312" s="124"/>
      <c r="AV312" s="125">
        <f t="shared" si="194"/>
        <v>0</v>
      </c>
      <c r="AW312" s="119">
        <f t="shared" si="195"/>
        <v>0</v>
      </c>
      <c r="AX312" s="119"/>
      <c r="AY312" s="119"/>
      <c r="AZ312" s="122"/>
      <c r="BA312" s="126">
        <f t="shared" si="196"/>
        <v>0</v>
      </c>
      <c r="BB312" s="119">
        <f t="shared" si="197"/>
        <v>0</v>
      </c>
      <c r="BC312" s="119"/>
      <c r="BD312" s="120"/>
      <c r="BE312" s="127"/>
      <c r="BF312" s="126">
        <f t="shared" si="198"/>
        <v>0</v>
      </c>
      <c r="BG312" s="119">
        <f t="shared" si="199"/>
        <v>0</v>
      </c>
      <c r="BH312" s="120"/>
      <c r="BI312" s="120"/>
      <c r="BJ312" s="127"/>
      <c r="BK312" s="126">
        <f t="shared" si="200"/>
        <v>0</v>
      </c>
      <c r="BL312" s="119">
        <f t="shared" si="201"/>
        <v>0</v>
      </c>
      <c r="BM312" s="123">
        <f t="shared" si="202"/>
        <v>0</v>
      </c>
      <c r="BN312" s="123">
        <f t="shared" si="203"/>
        <v>0</v>
      </c>
      <c r="BO312" s="126">
        <f t="shared" si="204"/>
        <v>0</v>
      </c>
      <c r="BP312" s="128">
        <f t="shared" si="205"/>
        <v>0</v>
      </c>
      <c r="BQ312" s="22"/>
      <c r="BR312" s="129"/>
      <c r="BS312" s="130"/>
      <c r="BT312" s="257" t="str">
        <f t="shared" si="206"/>
        <v/>
      </c>
      <c r="BU312" s="257" t="str">
        <f t="shared" si="207"/>
        <v/>
      </c>
      <c r="BV312" s="257" t="str">
        <f t="shared" si="208"/>
        <v/>
      </c>
      <c r="BW312" s="257" t="str">
        <f t="shared" si="209"/>
        <v/>
      </c>
      <c r="BX312" s="258">
        <f t="shared" si="211"/>
        <v>0</v>
      </c>
      <c r="BY312" s="129"/>
      <c r="BZ312" s="130"/>
      <c r="CA312" s="329" t="str">
        <f t="shared" si="177"/>
        <v/>
      </c>
      <c r="CB312" s="329" t="str">
        <f t="shared" si="178"/>
        <v/>
      </c>
      <c r="CC312" s="329" t="str">
        <f t="shared" si="179"/>
        <v/>
      </c>
      <c r="CD312" s="329" t="str">
        <f t="shared" si="180"/>
        <v/>
      </c>
      <c r="CE312" s="258">
        <f t="shared" si="212"/>
        <v>0</v>
      </c>
      <c r="CF312" s="259">
        <f t="shared" si="210"/>
        <v>0</v>
      </c>
      <c r="CG312" s="132"/>
      <c r="CH312" s="132"/>
      <c r="CI312" s="132"/>
    </row>
    <row r="313" spans="1:87" s="24" customFormat="1" ht="12.75" hidden="1" customHeight="1" outlineLevel="1" x14ac:dyDescent="0.2">
      <c r="A313" s="108" t="s">
        <v>140</v>
      </c>
      <c r="B313" s="24" t="s">
        <v>145</v>
      </c>
      <c r="C313" s="24">
        <v>305</v>
      </c>
      <c r="D313" s="137"/>
      <c r="E313" s="138"/>
      <c r="F313" s="56"/>
      <c r="G313" s="135"/>
      <c r="H313" s="136"/>
      <c r="I313" s="139"/>
      <c r="J313" s="57"/>
      <c r="K313" s="134"/>
      <c r="L313" s="134"/>
      <c r="M313" s="134"/>
      <c r="N313" s="134"/>
      <c r="O313" s="114">
        <f t="shared" si="181"/>
        <v>0</v>
      </c>
      <c r="P313" s="113"/>
      <c r="Q313" s="113"/>
      <c r="R313" s="113"/>
      <c r="S313" s="113"/>
      <c r="T313" s="114">
        <f t="shared" si="182"/>
        <v>0</v>
      </c>
      <c r="U313" s="113">
        <f t="shared" si="183"/>
        <v>0</v>
      </c>
      <c r="V313" s="136"/>
      <c r="W313" s="116"/>
      <c r="X313" s="116"/>
      <c r="Y313" s="116"/>
      <c r="Z313" s="117">
        <f t="shared" si="184"/>
        <v>0</v>
      </c>
      <c r="AA313" s="118">
        <f t="shared" si="185"/>
        <v>0</v>
      </c>
      <c r="AB313" s="118"/>
      <c r="AC313" s="118"/>
      <c r="AD313" s="118"/>
      <c r="AE313" s="117">
        <f t="shared" si="186"/>
        <v>0</v>
      </c>
      <c r="AF313" s="118">
        <f t="shared" si="187"/>
        <v>0</v>
      </c>
      <c r="AG313" s="120"/>
      <c r="AH313" s="120"/>
      <c r="AI313" s="121"/>
      <c r="AJ313" s="117">
        <f t="shared" si="188"/>
        <v>0</v>
      </c>
      <c r="AK313" s="119">
        <f t="shared" si="189"/>
        <v>0</v>
      </c>
      <c r="AL313" s="53"/>
      <c r="AM313" s="53"/>
      <c r="AN313" s="53"/>
      <c r="AO313" s="54">
        <f t="shared" si="190"/>
        <v>0</v>
      </c>
      <c r="AP313" s="122">
        <f t="shared" si="191"/>
        <v>0</v>
      </c>
      <c r="AQ313" s="123">
        <f t="shared" si="192"/>
        <v>0</v>
      </c>
      <c r="AR313" s="123">
        <f t="shared" si="193"/>
        <v>0</v>
      </c>
      <c r="AS313" s="119"/>
      <c r="AT313" s="119"/>
      <c r="AU313" s="124"/>
      <c r="AV313" s="125">
        <f t="shared" si="194"/>
        <v>0</v>
      </c>
      <c r="AW313" s="119">
        <f t="shared" si="195"/>
        <v>0</v>
      </c>
      <c r="AX313" s="119"/>
      <c r="AY313" s="119"/>
      <c r="AZ313" s="122"/>
      <c r="BA313" s="126">
        <f t="shared" si="196"/>
        <v>0</v>
      </c>
      <c r="BB313" s="119">
        <f t="shared" si="197"/>
        <v>0</v>
      </c>
      <c r="BC313" s="119"/>
      <c r="BD313" s="120"/>
      <c r="BE313" s="127"/>
      <c r="BF313" s="126">
        <f t="shared" si="198"/>
        <v>0</v>
      </c>
      <c r="BG313" s="119">
        <f t="shared" si="199"/>
        <v>0</v>
      </c>
      <c r="BH313" s="120"/>
      <c r="BI313" s="120"/>
      <c r="BJ313" s="127"/>
      <c r="BK313" s="126">
        <f t="shared" si="200"/>
        <v>0</v>
      </c>
      <c r="BL313" s="119">
        <f t="shared" si="201"/>
        <v>0</v>
      </c>
      <c r="BM313" s="123">
        <f t="shared" si="202"/>
        <v>0</v>
      </c>
      <c r="BN313" s="123">
        <f t="shared" si="203"/>
        <v>0</v>
      </c>
      <c r="BO313" s="126">
        <f t="shared" si="204"/>
        <v>0</v>
      </c>
      <c r="BP313" s="128">
        <f t="shared" si="205"/>
        <v>0</v>
      </c>
      <c r="BQ313" s="22"/>
      <c r="BR313" s="129"/>
      <c r="BS313" s="130"/>
      <c r="BT313" s="257" t="str">
        <f t="shared" si="206"/>
        <v/>
      </c>
      <c r="BU313" s="257" t="str">
        <f t="shared" si="207"/>
        <v/>
      </c>
      <c r="BV313" s="257" t="str">
        <f t="shared" si="208"/>
        <v/>
      </c>
      <c r="BW313" s="257" t="str">
        <f t="shared" si="209"/>
        <v/>
      </c>
      <c r="BX313" s="258">
        <f t="shared" si="211"/>
        <v>0</v>
      </c>
      <c r="BY313" s="129"/>
      <c r="BZ313" s="130"/>
      <c r="CA313" s="329" t="str">
        <f t="shared" si="177"/>
        <v/>
      </c>
      <c r="CB313" s="329" t="str">
        <f t="shared" si="178"/>
        <v/>
      </c>
      <c r="CC313" s="329" t="str">
        <f t="shared" si="179"/>
        <v/>
      </c>
      <c r="CD313" s="329" t="str">
        <f t="shared" si="180"/>
        <v/>
      </c>
      <c r="CE313" s="258">
        <f t="shared" si="212"/>
        <v>0</v>
      </c>
      <c r="CF313" s="259">
        <f t="shared" si="210"/>
        <v>0</v>
      </c>
      <c r="CG313" s="132"/>
      <c r="CH313" s="132"/>
      <c r="CI313" s="132"/>
    </row>
    <row r="314" spans="1:87" s="24" customFormat="1" ht="12.75" hidden="1" customHeight="1" outlineLevel="1" x14ac:dyDescent="0.2">
      <c r="A314" s="108" t="s">
        <v>140</v>
      </c>
      <c r="B314" s="24" t="s">
        <v>145</v>
      </c>
      <c r="C314" s="24">
        <v>306</v>
      </c>
      <c r="D314" s="137"/>
      <c r="E314" s="138"/>
      <c r="F314" s="56"/>
      <c r="G314" s="135"/>
      <c r="H314" s="136"/>
      <c r="I314" s="139"/>
      <c r="J314" s="57"/>
      <c r="K314" s="134"/>
      <c r="L314" s="134"/>
      <c r="M314" s="134"/>
      <c r="N314" s="134"/>
      <c r="O314" s="114">
        <f t="shared" si="181"/>
        <v>0</v>
      </c>
      <c r="P314" s="113"/>
      <c r="Q314" s="113"/>
      <c r="R314" s="113"/>
      <c r="S314" s="113"/>
      <c r="T314" s="114">
        <f t="shared" si="182"/>
        <v>0</v>
      </c>
      <c r="U314" s="113">
        <f t="shared" si="183"/>
        <v>0</v>
      </c>
      <c r="V314" s="136"/>
      <c r="W314" s="116"/>
      <c r="X314" s="116"/>
      <c r="Y314" s="116"/>
      <c r="Z314" s="117">
        <f t="shared" si="184"/>
        <v>0</v>
      </c>
      <c r="AA314" s="118">
        <f t="shared" si="185"/>
        <v>0</v>
      </c>
      <c r="AB314" s="118"/>
      <c r="AC314" s="118"/>
      <c r="AD314" s="118"/>
      <c r="AE314" s="117">
        <f t="shared" si="186"/>
        <v>0</v>
      </c>
      <c r="AF314" s="118">
        <f t="shared" si="187"/>
        <v>0</v>
      </c>
      <c r="AG314" s="120"/>
      <c r="AH314" s="120"/>
      <c r="AI314" s="121"/>
      <c r="AJ314" s="117">
        <f t="shared" si="188"/>
        <v>0</v>
      </c>
      <c r="AK314" s="119">
        <f t="shared" si="189"/>
        <v>0</v>
      </c>
      <c r="AL314" s="53"/>
      <c r="AM314" s="53"/>
      <c r="AN314" s="53"/>
      <c r="AO314" s="54">
        <f t="shared" si="190"/>
        <v>0</v>
      </c>
      <c r="AP314" s="122">
        <f t="shared" si="191"/>
        <v>0</v>
      </c>
      <c r="AQ314" s="123">
        <f t="shared" si="192"/>
        <v>0</v>
      </c>
      <c r="AR314" s="123">
        <f t="shared" si="193"/>
        <v>0</v>
      </c>
      <c r="AS314" s="119"/>
      <c r="AT314" s="119"/>
      <c r="AU314" s="124"/>
      <c r="AV314" s="125">
        <f t="shared" si="194"/>
        <v>0</v>
      </c>
      <c r="AW314" s="119">
        <f t="shared" si="195"/>
        <v>0</v>
      </c>
      <c r="AX314" s="119"/>
      <c r="AY314" s="119"/>
      <c r="AZ314" s="122"/>
      <c r="BA314" s="126">
        <f t="shared" si="196"/>
        <v>0</v>
      </c>
      <c r="BB314" s="119">
        <f t="shared" si="197"/>
        <v>0</v>
      </c>
      <c r="BC314" s="119"/>
      <c r="BD314" s="120"/>
      <c r="BE314" s="127"/>
      <c r="BF314" s="126">
        <f t="shared" si="198"/>
        <v>0</v>
      </c>
      <c r="BG314" s="119">
        <f t="shared" si="199"/>
        <v>0</v>
      </c>
      <c r="BH314" s="120"/>
      <c r="BI314" s="120"/>
      <c r="BJ314" s="127"/>
      <c r="BK314" s="126">
        <f t="shared" si="200"/>
        <v>0</v>
      </c>
      <c r="BL314" s="119">
        <f t="shared" si="201"/>
        <v>0</v>
      </c>
      <c r="BM314" s="123">
        <f t="shared" si="202"/>
        <v>0</v>
      </c>
      <c r="BN314" s="123">
        <f t="shared" si="203"/>
        <v>0</v>
      </c>
      <c r="BO314" s="126">
        <f t="shared" si="204"/>
        <v>0</v>
      </c>
      <c r="BP314" s="128">
        <f t="shared" si="205"/>
        <v>0</v>
      </c>
      <c r="BQ314" s="22"/>
      <c r="BR314" s="129"/>
      <c r="BS314" s="130"/>
      <c r="BT314" s="257" t="str">
        <f t="shared" si="206"/>
        <v/>
      </c>
      <c r="BU314" s="257" t="str">
        <f t="shared" si="207"/>
        <v/>
      </c>
      <c r="BV314" s="257" t="str">
        <f t="shared" si="208"/>
        <v/>
      </c>
      <c r="BW314" s="257" t="str">
        <f t="shared" si="209"/>
        <v/>
      </c>
      <c r="BX314" s="258">
        <f t="shared" si="211"/>
        <v>0</v>
      </c>
      <c r="BY314" s="129"/>
      <c r="BZ314" s="130"/>
      <c r="CA314" s="329" t="str">
        <f t="shared" si="177"/>
        <v/>
      </c>
      <c r="CB314" s="329" t="str">
        <f t="shared" si="178"/>
        <v/>
      </c>
      <c r="CC314" s="329" t="str">
        <f t="shared" si="179"/>
        <v/>
      </c>
      <c r="CD314" s="329" t="str">
        <f t="shared" si="180"/>
        <v/>
      </c>
      <c r="CE314" s="258">
        <f t="shared" si="212"/>
        <v>0</v>
      </c>
      <c r="CF314" s="259">
        <f t="shared" si="210"/>
        <v>0</v>
      </c>
      <c r="CG314" s="132"/>
      <c r="CH314" s="132"/>
      <c r="CI314" s="132"/>
    </row>
    <row r="315" spans="1:87" s="24" customFormat="1" ht="12.75" hidden="1" customHeight="1" outlineLevel="1" x14ac:dyDescent="0.2">
      <c r="A315" s="108" t="s">
        <v>140</v>
      </c>
      <c r="B315" s="24" t="s">
        <v>145</v>
      </c>
      <c r="C315" s="24">
        <v>307</v>
      </c>
      <c r="D315" s="137"/>
      <c r="E315" s="138"/>
      <c r="F315" s="56"/>
      <c r="G315" s="135"/>
      <c r="H315" s="136"/>
      <c r="I315" s="139"/>
      <c r="J315" s="57"/>
      <c r="K315" s="134"/>
      <c r="L315" s="134"/>
      <c r="M315" s="134"/>
      <c r="N315" s="134"/>
      <c r="O315" s="114">
        <f t="shared" si="181"/>
        <v>0</v>
      </c>
      <c r="P315" s="113"/>
      <c r="Q315" s="113"/>
      <c r="R315" s="113"/>
      <c r="S315" s="113"/>
      <c r="T315" s="114">
        <f t="shared" si="182"/>
        <v>0</v>
      </c>
      <c r="U315" s="113">
        <f t="shared" si="183"/>
        <v>0</v>
      </c>
      <c r="V315" s="136"/>
      <c r="W315" s="116"/>
      <c r="X315" s="116"/>
      <c r="Y315" s="116"/>
      <c r="Z315" s="117">
        <f t="shared" si="184"/>
        <v>0</v>
      </c>
      <c r="AA315" s="118">
        <f t="shared" si="185"/>
        <v>0</v>
      </c>
      <c r="AB315" s="118"/>
      <c r="AC315" s="118"/>
      <c r="AD315" s="118"/>
      <c r="AE315" s="117">
        <f t="shared" si="186"/>
        <v>0</v>
      </c>
      <c r="AF315" s="118">
        <f t="shared" si="187"/>
        <v>0</v>
      </c>
      <c r="AG315" s="120"/>
      <c r="AH315" s="120"/>
      <c r="AI315" s="121"/>
      <c r="AJ315" s="117">
        <f t="shared" si="188"/>
        <v>0</v>
      </c>
      <c r="AK315" s="119">
        <f t="shared" si="189"/>
        <v>0</v>
      </c>
      <c r="AL315" s="53"/>
      <c r="AM315" s="53"/>
      <c r="AN315" s="53"/>
      <c r="AO315" s="54">
        <f t="shared" si="190"/>
        <v>0</v>
      </c>
      <c r="AP315" s="122">
        <f t="shared" si="191"/>
        <v>0</v>
      </c>
      <c r="AQ315" s="123">
        <f t="shared" si="192"/>
        <v>0</v>
      </c>
      <c r="AR315" s="123">
        <f t="shared" si="193"/>
        <v>0</v>
      </c>
      <c r="AS315" s="119"/>
      <c r="AT315" s="119"/>
      <c r="AU315" s="124"/>
      <c r="AV315" s="125">
        <f t="shared" si="194"/>
        <v>0</v>
      </c>
      <c r="AW315" s="119">
        <f t="shared" si="195"/>
        <v>0</v>
      </c>
      <c r="AX315" s="119"/>
      <c r="AY315" s="119"/>
      <c r="AZ315" s="122"/>
      <c r="BA315" s="126">
        <f t="shared" si="196"/>
        <v>0</v>
      </c>
      <c r="BB315" s="119">
        <f t="shared" si="197"/>
        <v>0</v>
      </c>
      <c r="BC315" s="119"/>
      <c r="BD315" s="120"/>
      <c r="BE315" s="127"/>
      <c r="BF315" s="126">
        <f t="shared" si="198"/>
        <v>0</v>
      </c>
      <c r="BG315" s="119">
        <f t="shared" si="199"/>
        <v>0</v>
      </c>
      <c r="BH315" s="120"/>
      <c r="BI315" s="120"/>
      <c r="BJ315" s="127"/>
      <c r="BK315" s="126">
        <f t="shared" si="200"/>
        <v>0</v>
      </c>
      <c r="BL315" s="119">
        <f t="shared" si="201"/>
        <v>0</v>
      </c>
      <c r="BM315" s="123">
        <f t="shared" si="202"/>
        <v>0</v>
      </c>
      <c r="BN315" s="123">
        <f t="shared" si="203"/>
        <v>0</v>
      </c>
      <c r="BO315" s="126">
        <f t="shared" si="204"/>
        <v>0</v>
      </c>
      <c r="BP315" s="128">
        <f t="shared" si="205"/>
        <v>0</v>
      </c>
      <c r="BQ315" s="22"/>
      <c r="BR315" s="129"/>
      <c r="BS315" s="130"/>
      <c r="BT315" s="257" t="str">
        <f t="shared" si="206"/>
        <v/>
      </c>
      <c r="BU315" s="257" t="str">
        <f t="shared" si="207"/>
        <v/>
      </c>
      <c r="BV315" s="257" t="str">
        <f t="shared" si="208"/>
        <v/>
      </c>
      <c r="BW315" s="257" t="str">
        <f t="shared" si="209"/>
        <v/>
      </c>
      <c r="BX315" s="258">
        <f t="shared" si="211"/>
        <v>0</v>
      </c>
      <c r="BY315" s="129"/>
      <c r="BZ315" s="130"/>
      <c r="CA315" s="329" t="str">
        <f t="shared" si="177"/>
        <v/>
      </c>
      <c r="CB315" s="329" t="str">
        <f t="shared" si="178"/>
        <v/>
      </c>
      <c r="CC315" s="329" t="str">
        <f t="shared" si="179"/>
        <v/>
      </c>
      <c r="CD315" s="329" t="str">
        <f t="shared" si="180"/>
        <v/>
      </c>
      <c r="CE315" s="258">
        <f t="shared" si="212"/>
        <v>0</v>
      </c>
      <c r="CF315" s="259">
        <f t="shared" si="210"/>
        <v>0</v>
      </c>
      <c r="CG315" s="132"/>
      <c r="CH315" s="132"/>
      <c r="CI315" s="132"/>
    </row>
    <row r="316" spans="1:87" s="24" customFormat="1" ht="12.75" hidden="1" customHeight="1" outlineLevel="1" x14ac:dyDescent="0.2">
      <c r="A316" s="108" t="s">
        <v>140</v>
      </c>
      <c r="B316" s="24" t="s">
        <v>145</v>
      </c>
      <c r="C316" s="24">
        <v>308</v>
      </c>
      <c r="D316" s="137"/>
      <c r="E316" s="138"/>
      <c r="F316" s="56"/>
      <c r="G316" s="135"/>
      <c r="H316" s="136"/>
      <c r="I316" s="139"/>
      <c r="J316" s="57"/>
      <c r="K316" s="134"/>
      <c r="L316" s="134"/>
      <c r="M316" s="134"/>
      <c r="N316" s="134"/>
      <c r="O316" s="114">
        <f t="shared" si="181"/>
        <v>0</v>
      </c>
      <c r="P316" s="113"/>
      <c r="Q316" s="113"/>
      <c r="R316" s="113"/>
      <c r="S316" s="113"/>
      <c r="T316" s="114">
        <f t="shared" si="182"/>
        <v>0</v>
      </c>
      <c r="U316" s="113">
        <f t="shared" si="183"/>
        <v>0</v>
      </c>
      <c r="V316" s="136"/>
      <c r="W316" s="116"/>
      <c r="X316" s="116"/>
      <c r="Y316" s="116"/>
      <c r="Z316" s="117">
        <f t="shared" si="184"/>
        <v>0</v>
      </c>
      <c r="AA316" s="118">
        <f t="shared" si="185"/>
        <v>0</v>
      </c>
      <c r="AB316" s="118"/>
      <c r="AC316" s="118"/>
      <c r="AD316" s="118"/>
      <c r="AE316" s="117">
        <f t="shared" si="186"/>
        <v>0</v>
      </c>
      <c r="AF316" s="118">
        <f t="shared" si="187"/>
        <v>0</v>
      </c>
      <c r="AG316" s="120"/>
      <c r="AH316" s="120"/>
      <c r="AI316" s="121"/>
      <c r="AJ316" s="117">
        <f t="shared" si="188"/>
        <v>0</v>
      </c>
      <c r="AK316" s="119">
        <f t="shared" si="189"/>
        <v>0</v>
      </c>
      <c r="AL316" s="53"/>
      <c r="AM316" s="53"/>
      <c r="AN316" s="53"/>
      <c r="AO316" s="54">
        <f t="shared" si="190"/>
        <v>0</v>
      </c>
      <c r="AP316" s="122">
        <f t="shared" si="191"/>
        <v>0</v>
      </c>
      <c r="AQ316" s="123">
        <f t="shared" si="192"/>
        <v>0</v>
      </c>
      <c r="AR316" s="123">
        <f t="shared" si="193"/>
        <v>0</v>
      </c>
      <c r="AS316" s="119"/>
      <c r="AT316" s="119"/>
      <c r="AU316" s="124"/>
      <c r="AV316" s="125">
        <f t="shared" si="194"/>
        <v>0</v>
      </c>
      <c r="AW316" s="119">
        <f t="shared" si="195"/>
        <v>0</v>
      </c>
      <c r="AX316" s="119"/>
      <c r="AY316" s="119"/>
      <c r="AZ316" s="122"/>
      <c r="BA316" s="126">
        <f t="shared" si="196"/>
        <v>0</v>
      </c>
      <c r="BB316" s="119">
        <f t="shared" si="197"/>
        <v>0</v>
      </c>
      <c r="BC316" s="119"/>
      <c r="BD316" s="120"/>
      <c r="BE316" s="127"/>
      <c r="BF316" s="126">
        <f t="shared" si="198"/>
        <v>0</v>
      </c>
      <c r="BG316" s="119">
        <f t="shared" si="199"/>
        <v>0</v>
      </c>
      <c r="BH316" s="120"/>
      <c r="BI316" s="120"/>
      <c r="BJ316" s="127"/>
      <c r="BK316" s="126">
        <f t="shared" si="200"/>
        <v>0</v>
      </c>
      <c r="BL316" s="119">
        <f t="shared" si="201"/>
        <v>0</v>
      </c>
      <c r="BM316" s="123">
        <f t="shared" si="202"/>
        <v>0</v>
      </c>
      <c r="BN316" s="123">
        <f t="shared" si="203"/>
        <v>0</v>
      </c>
      <c r="BO316" s="126">
        <f t="shared" si="204"/>
        <v>0</v>
      </c>
      <c r="BP316" s="128">
        <f t="shared" si="205"/>
        <v>0</v>
      </c>
      <c r="BQ316" s="22"/>
      <c r="BR316" s="129"/>
      <c r="BS316" s="130"/>
      <c r="BT316" s="257" t="str">
        <f t="shared" si="206"/>
        <v/>
      </c>
      <c r="BU316" s="257" t="str">
        <f t="shared" si="207"/>
        <v/>
      </c>
      <c r="BV316" s="257" t="str">
        <f t="shared" si="208"/>
        <v/>
      </c>
      <c r="BW316" s="257" t="str">
        <f t="shared" si="209"/>
        <v/>
      </c>
      <c r="BX316" s="258">
        <f t="shared" si="211"/>
        <v>0</v>
      </c>
      <c r="BY316" s="129"/>
      <c r="BZ316" s="130"/>
      <c r="CA316" s="329" t="str">
        <f t="shared" si="177"/>
        <v/>
      </c>
      <c r="CB316" s="329" t="str">
        <f t="shared" si="178"/>
        <v/>
      </c>
      <c r="CC316" s="329" t="str">
        <f t="shared" si="179"/>
        <v/>
      </c>
      <c r="CD316" s="329" t="str">
        <f t="shared" si="180"/>
        <v/>
      </c>
      <c r="CE316" s="258">
        <f t="shared" si="212"/>
        <v>0</v>
      </c>
      <c r="CF316" s="259">
        <f t="shared" si="210"/>
        <v>0</v>
      </c>
      <c r="CG316" s="132"/>
      <c r="CH316" s="132"/>
      <c r="CI316" s="132"/>
    </row>
    <row r="317" spans="1:87" s="24" customFormat="1" ht="12.75" hidden="1" customHeight="1" outlineLevel="1" x14ac:dyDescent="0.2">
      <c r="A317" s="108" t="s">
        <v>140</v>
      </c>
      <c r="B317" s="24" t="s">
        <v>145</v>
      </c>
      <c r="C317" s="24">
        <v>309</v>
      </c>
      <c r="D317" s="137"/>
      <c r="E317" s="138"/>
      <c r="F317" s="56"/>
      <c r="G317" s="135"/>
      <c r="H317" s="136"/>
      <c r="I317" s="139"/>
      <c r="J317" s="57"/>
      <c r="K317" s="134"/>
      <c r="L317" s="134"/>
      <c r="M317" s="134"/>
      <c r="N317" s="134"/>
      <c r="O317" s="114">
        <f t="shared" si="181"/>
        <v>0</v>
      </c>
      <c r="P317" s="113"/>
      <c r="Q317" s="113"/>
      <c r="R317" s="113"/>
      <c r="S317" s="113"/>
      <c r="T317" s="114">
        <f t="shared" si="182"/>
        <v>0</v>
      </c>
      <c r="U317" s="113">
        <f t="shared" si="183"/>
        <v>0</v>
      </c>
      <c r="V317" s="136"/>
      <c r="W317" s="116"/>
      <c r="X317" s="116"/>
      <c r="Y317" s="116"/>
      <c r="Z317" s="117">
        <f t="shared" si="184"/>
        <v>0</v>
      </c>
      <c r="AA317" s="118">
        <f t="shared" si="185"/>
        <v>0</v>
      </c>
      <c r="AB317" s="118"/>
      <c r="AC317" s="118"/>
      <c r="AD317" s="118"/>
      <c r="AE317" s="117">
        <f t="shared" si="186"/>
        <v>0</v>
      </c>
      <c r="AF317" s="118">
        <f t="shared" si="187"/>
        <v>0</v>
      </c>
      <c r="AG317" s="120"/>
      <c r="AH317" s="120"/>
      <c r="AI317" s="121"/>
      <c r="AJ317" s="117">
        <f t="shared" si="188"/>
        <v>0</v>
      </c>
      <c r="AK317" s="119">
        <f t="shared" si="189"/>
        <v>0</v>
      </c>
      <c r="AL317" s="53"/>
      <c r="AM317" s="53"/>
      <c r="AN317" s="53"/>
      <c r="AO317" s="54">
        <f t="shared" si="190"/>
        <v>0</v>
      </c>
      <c r="AP317" s="122">
        <f t="shared" si="191"/>
        <v>0</v>
      </c>
      <c r="AQ317" s="123">
        <f t="shared" si="192"/>
        <v>0</v>
      </c>
      <c r="AR317" s="123">
        <f t="shared" si="193"/>
        <v>0</v>
      </c>
      <c r="AS317" s="119"/>
      <c r="AT317" s="119"/>
      <c r="AU317" s="124"/>
      <c r="AV317" s="125">
        <f t="shared" si="194"/>
        <v>0</v>
      </c>
      <c r="AW317" s="119">
        <f t="shared" si="195"/>
        <v>0</v>
      </c>
      <c r="AX317" s="119"/>
      <c r="AY317" s="119"/>
      <c r="AZ317" s="122"/>
      <c r="BA317" s="126">
        <f t="shared" si="196"/>
        <v>0</v>
      </c>
      <c r="BB317" s="119">
        <f t="shared" si="197"/>
        <v>0</v>
      </c>
      <c r="BC317" s="119"/>
      <c r="BD317" s="120"/>
      <c r="BE317" s="127"/>
      <c r="BF317" s="126">
        <f t="shared" si="198"/>
        <v>0</v>
      </c>
      <c r="BG317" s="119">
        <f t="shared" si="199"/>
        <v>0</v>
      </c>
      <c r="BH317" s="120"/>
      <c r="BI317" s="120"/>
      <c r="BJ317" s="127"/>
      <c r="BK317" s="126">
        <f t="shared" si="200"/>
        <v>0</v>
      </c>
      <c r="BL317" s="119">
        <f t="shared" si="201"/>
        <v>0</v>
      </c>
      <c r="BM317" s="123">
        <f t="shared" si="202"/>
        <v>0</v>
      </c>
      <c r="BN317" s="123">
        <f t="shared" si="203"/>
        <v>0</v>
      </c>
      <c r="BO317" s="126">
        <f t="shared" si="204"/>
        <v>0</v>
      </c>
      <c r="BP317" s="128">
        <f t="shared" si="205"/>
        <v>0</v>
      </c>
      <c r="BQ317" s="22"/>
      <c r="BR317" s="129"/>
      <c r="BS317" s="130"/>
      <c r="BT317" s="257" t="str">
        <f t="shared" si="206"/>
        <v/>
      </c>
      <c r="BU317" s="257" t="str">
        <f t="shared" si="207"/>
        <v/>
      </c>
      <c r="BV317" s="257" t="str">
        <f t="shared" si="208"/>
        <v/>
      </c>
      <c r="BW317" s="257" t="str">
        <f t="shared" si="209"/>
        <v/>
      </c>
      <c r="BX317" s="258">
        <f t="shared" si="211"/>
        <v>0</v>
      </c>
      <c r="BY317" s="129"/>
      <c r="BZ317" s="130"/>
      <c r="CA317" s="329" t="str">
        <f t="shared" si="177"/>
        <v/>
      </c>
      <c r="CB317" s="329" t="str">
        <f t="shared" si="178"/>
        <v/>
      </c>
      <c r="CC317" s="329" t="str">
        <f t="shared" si="179"/>
        <v/>
      </c>
      <c r="CD317" s="329" t="str">
        <f t="shared" si="180"/>
        <v/>
      </c>
      <c r="CE317" s="258">
        <f t="shared" si="212"/>
        <v>0</v>
      </c>
      <c r="CF317" s="259">
        <f t="shared" si="210"/>
        <v>0</v>
      </c>
      <c r="CG317" s="132"/>
      <c r="CH317" s="132"/>
      <c r="CI317" s="132"/>
    </row>
    <row r="318" spans="1:87" s="24" customFormat="1" ht="12.75" hidden="1" customHeight="1" outlineLevel="1" x14ac:dyDescent="0.2">
      <c r="A318" s="108" t="s">
        <v>140</v>
      </c>
      <c r="B318" s="24" t="s">
        <v>145</v>
      </c>
      <c r="C318" s="24">
        <v>310</v>
      </c>
      <c r="D318" s="137"/>
      <c r="E318" s="138"/>
      <c r="F318" s="56"/>
      <c r="G318" s="135"/>
      <c r="H318" s="136"/>
      <c r="I318" s="139"/>
      <c r="J318" s="57"/>
      <c r="K318" s="134"/>
      <c r="L318" s="134"/>
      <c r="M318" s="134"/>
      <c r="N318" s="134"/>
      <c r="O318" s="114">
        <f t="shared" si="181"/>
        <v>0</v>
      </c>
      <c r="P318" s="113"/>
      <c r="Q318" s="113"/>
      <c r="R318" s="113"/>
      <c r="S318" s="113"/>
      <c r="T318" s="114">
        <f t="shared" si="182"/>
        <v>0</v>
      </c>
      <c r="U318" s="113">
        <f t="shared" si="183"/>
        <v>0</v>
      </c>
      <c r="V318" s="136"/>
      <c r="W318" s="116"/>
      <c r="X318" s="116"/>
      <c r="Y318" s="116"/>
      <c r="Z318" s="117">
        <f t="shared" si="184"/>
        <v>0</v>
      </c>
      <c r="AA318" s="118">
        <f t="shared" si="185"/>
        <v>0</v>
      </c>
      <c r="AB318" s="118"/>
      <c r="AC318" s="118"/>
      <c r="AD318" s="118"/>
      <c r="AE318" s="117">
        <f t="shared" si="186"/>
        <v>0</v>
      </c>
      <c r="AF318" s="118">
        <f t="shared" si="187"/>
        <v>0</v>
      </c>
      <c r="AG318" s="120"/>
      <c r="AH318" s="120"/>
      <c r="AI318" s="121"/>
      <c r="AJ318" s="117">
        <f t="shared" si="188"/>
        <v>0</v>
      </c>
      <c r="AK318" s="119">
        <f t="shared" si="189"/>
        <v>0</v>
      </c>
      <c r="AL318" s="53"/>
      <c r="AM318" s="53"/>
      <c r="AN318" s="53"/>
      <c r="AO318" s="54">
        <f t="shared" si="190"/>
        <v>0</v>
      </c>
      <c r="AP318" s="122">
        <f t="shared" si="191"/>
        <v>0</v>
      </c>
      <c r="AQ318" s="123">
        <f t="shared" si="192"/>
        <v>0</v>
      </c>
      <c r="AR318" s="123">
        <f t="shared" si="193"/>
        <v>0</v>
      </c>
      <c r="AS318" s="119"/>
      <c r="AT318" s="119"/>
      <c r="AU318" s="124"/>
      <c r="AV318" s="125">
        <f t="shared" si="194"/>
        <v>0</v>
      </c>
      <c r="AW318" s="119">
        <f t="shared" si="195"/>
        <v>0</v>
      </c>
      <c r="AX318" s="119"/>
      <c r="AY318" s="119"/>
      <c r="AZ318" s="122"/>
      <c r="BA318" s="126">
        <f t="shared" si="196"/>
        <v>0</v>
      </c>
      <c r="BB318" s="119">
        <f t="shared" si="197"/>
        <v>0</v>
      </c>
      <c r="BC318" s="119"/>
      <c r="BD318" s="120"/>
      <c r="BE318" s="127"/>
      <c r="BF318" s="126">
        <f t="shared" si="198"/>
        <v>0</v>
      </c>
      <c r="BG318" s="119">
        <f t="shared" si="199"/>
        <v>0</v>
      </c>
      <c r="BH318" s="120"/>
      <c r="BI318" s="120"/>
      <c r="BJ318" s="127"/>
      <c r="BK318" s="126">
        <f t="shared" si="200"/>
        <v>0</v>
      </c>
      <c r="BL318" s="119">
        <f t="shared" si="201"/>
        <v>0</v>
      </c>
      <c r="BM318" s="123">
        <f t="shared" si="202"/>
        <v>0</v>
      </c>
      <c r="BN318" s="123">
        <f t="shared" si="203"/>
        <v>0</v>
      </c>
      <c r="BO318" s="126">
        <f t="shared" si="204"/>
        <v>0</v>
      </c>
      <c r="BP318" s="128">
        <f t="shared" si="205"/>
        <v>0</v>
      </c>
      <c r="BQ318" s="22"/>
      <c r="BR318" s="129"/>
      <c r="BS318" s="130"/>
      <c r="BT318" s="257" t="str">
        <f t="shared" si="206"/>
        <v/>
      </c>
      <c r="BU318" s="257" t="str">
        <f t="shared" si="207"/>
        <v/>
      </c>
      <c r="BV318" s="257" t="str">
        <f t="shared" si="208"/>
        <v/>
      </c>
      <c r="BW318" s="257" t="str">
        <f t="shared" si="209"/>
        <v/>
      </c>
      <c r="BX318" s="258">
        <f t="shared" si="211"/>
        <v>0</v>
      </c>
      <c r="BY318" s="129"/>
      <c r="BZ318" s="130"/>
      <c r="CA318" s="329" t="str">
        <f t="shared" si="177"/>
        <v/>
      </c>
      <c r="CB318" s="329" t="str">
        <f t="shared" si="178"/>
        <v/>
      </c>
      <c r="CC318" s="329" t="str">
        <f t="shared" si="179"/>
        <v/>
      </c>
      <c r="CD318" s="329" t="str">
        <f t="shared" si="180"/>
        <v/>
      </c>
      <c r="CE318" s="258">
        <f t="shared" si="212"/>
        <v>0</v>
      </c>
      <c r="CF318" s="259">
        <f t="shared" si="210"/>
        <v>0</v>
      </c>
      <c r="CG318" s="132"/>
      <c r="CH318" s="132"/>
      <c r="CI318" s="132"/>
    </row>
    <row r="319" spans="1:87" s="24" customFormat="1" ht="12.75" hidden="1" customHeight="1" outlineLevel="1" x14ac:dyDescent="0.2">
      <c r="A319" s="108" t="s">
        <v>140</v>
      </c>
      <c r="B319" s="24" t="s">
        <v>145</v>
      </c>
      <c r="C319" s="24">
        <v>311</v>
      </c>
      <c r="D319" s="137"/>
      <c r="E319" s="138"/>
      <c r="F319" s="56"/>
      <c r="G319" s="135"/>
      <c r="H319" s="136"/>
      <c r="I319" s="139"/>
      <c r="J319" s="57"/>
      <c r="K319" s="134"/>
      <c r="L319" s="134"/>
      <c r="M319" s="134"/>
      <c r="N319" s="134"/>
      <c r="O319" s="114">
        <f t="shared" si="181"/>
        <v>0</v>
      </c>
      <c r="P319" s="113"/>
      <c r="Q319" s="113"/>
      <c r="R319" s="113"/>
      <c r="S319" s="113"/>
      <c r="T319" s="114">
        <f t="shared" si="182"/>
        <v>0</v>
      </c>
      <c r="U319" s="113">
        <f t="shared" si="183"/>
        <v>0</v>
      </c>
      <c r="V319" s="136"/>
      <c r="W319" s="116"/>
      <c r="X319" s="116"/>
      <c r="Y319" s="116"/>
      <c r="Z319" s="117">
        <f t="shared" si="184"/>
        <v>0</v>
      </c>
      <c r="AA319" s="118">
        <f t="shared" si="185"/>
        <v>0</v>
      </c>
      <c r="AB319" s="118"/>
      <c r="AC319" s="118"/>
      <c r="AD319" s="118"/>
      <c r="AE319" s="117">
        <f t="shared" si="186"/>
        <v>0</v>
      </c>
      <c r="AF319" s="118">
        <f t="shared" si="187"/>
        <v>0</v>
      </c>
      <c r="AG319" s="120"/>
      <c r="AH319" s="120"/>
      <c r="AI319" s="121"/>
      <c r="AJ319" s="117">
        <f t="shared" si="188"/>
        <v>0</v>
      </c>
      <c r="AK319" s="119">
        <f t="shared" si="189"/>
        <v>0</v>
      </c>
      <c r="AL319" s="53"/>
      <c r="AM319" s="53"/>
      <c r="AN319" s="53"/>
      <c r="AO319" s="54">
        <f t="shared" si="190"/>
        <v>0</v>
      </c>
      <c r="AP319" s="122">
        <f t="shared" si="191"/>
        <v>0</v>
      </c>
      <c r="AQ319" s="123">
        <f t="shared" si="192"/>
        <v>0</v>
      </c>
      <c r="AR319" s="123">
        <f t="shared" si="193"/>
        <v>0</v>
      </c>
      <c r="AS319" s="119"/>
      <c r="AT319" s="119"/>
      <c r="AU319" s="124"/>
      <c r="AV319" s="125">
        <f t="shared" si="194"/>
        <v>0</v>
      </c>
      <c r="AW319" s="119">
        <f t="shared" si="195"/>
        <v>0</v>
      </c>
      <c r="AX319" s="119"/>
      <c r="AY319" s="119"/>
      <c r="AZ319" s="122"/>
      <c r="BA319" s="126">
        <f t="shared" si="196"/>
        <v>0</v>
      </c>
      <c r="BB319" s="119">
        <f t="shared" si="197"/>
        <v>0</v>
      </c>
      <c r="BC319" s="119"/>
      <c r="BD319" s="120"/>
      <c r="BE319" s="127"/>
      <c r="BF319" s="126">
        <f t="shared" si="198"/>
        <v>0</v>
      </c>
      <c r="BG319" s="119">
        <f t="shared" si="199"/>
        <v>0</v>
      </c>
      <c r="BH319" s="120"/>
      <c r="BI319" s="120"/>
      <c r="BJ319" s="127"/>
      <c r="BK319" s="126">
        <f t="shared" si="200"/>
        <v>0</v>
      </c>
      <c r="BL319" s="119">
        <f t="shared" si="201"/>
        <v>0</v>
      </c>
      <c r="BM319" s="123">
        <f t="shared" si="202"/>
        <v>0</v>
      </c>
      <c r="BN319" s="123">
        <f t="shared" si="203"/>
        <v>0</v>
      </c>
      <c r="BO319" s="126">
        <f t="shared" si="204"/>
        <v>0</v>
      </c>
      <c r="BP319" s="128">
        <f t="shared" si="205"/>
        <v>0</v>
      </c>
      <c r="BQ319" s="22"/>
      <c r="BR319" s="129"/>
      <c r="BS319" s="130"/>
      <c r="BT319" s="257" t="str">
        <f t="shared" si="206"/>
        <v/>
      </c>
      <c r="BU319" s="257" t="str">
        <f t="shared" si="207"/>
        <v/>
      </c>
      <c r="BV319" s="257" t="str">
        <f t="shared" si="208"/>
        <v/>
      </c>
      <c r="BW319" s="257" t="str">
        <f t="shared" si="209"/>
        <v/>
      </c>
      <c r="BX319" s="258">
        <f t="shared" si="211"/>
        <v>0</v>
      </c>
      <c r="BY319" s="129"/>
      <c r="BZ319" s="130"/>
      <c r="CA319" s="329" t="str">
        <f t="shared" si="177"/>
        <v/>
      </c>
      <c r="CB319" s="329" t="str">
        <f t="shared" si="178"/>
        <v/>
      </c>
      <c r="CC319" s="329" t="str">
        <f t="shared" si="179"/>
        <v/>
      </c>
      <c r="CD319" s="329" t="str">
        <f t="shared" si="180"/>
        <v/>
      </c>
      <c r="CE319" s="258">
        <f t="shared" si="212"/>
        <v>0</v>
      </c>
      <c r="CF319" s="259">
        <f t="shared" si="210"/>
        <v>0</v>
      </c>
      <c r="CG319" s="132"/>
      <c r="CH319" s="132"/>
      <c r="CI319" s="132"/>
    </row>
    <row r="320" spans="1:87" s="24" customFormat="1" ht="12.75" hidden="1" customHeight="1" outlineLevel="1" x14ac:dyDescent="0.2">
      <c r="A320" s="108" t="s">
        <v>140</v>
      </c>
      <c r="B320" s="24" t="s">
        <v>145</v>
      </c>
      <c r="C320" s="24">
        <v>312</v>
      </c>
      <c r="D320" s="137"/>
      <c r="E320" s="138"/>
      <c r="F320" s="56"/>
      <c r="G320" s="135"/>
      <c r="H320" s="136"/>
      <c r="I320" s="139"/>
      <c r="J320" s="57"/>
      <c r="K320" s="134"/>
      <c r="L320" s="134"/>
      <c r="M320" s="134"/>
      <c r="N320" s="134"/>
      <c r="O320" s="114">
        <f t="shared" si="181"/>
        <v>0</v>
      </c>
      <c r="P320" s="113"/>
      <c r="Q320" s="113"/>
      <c r="R320" s="113"/>
      <c r="S320" s="113"/>
      <c r="T320" s="114">
        <f t="shared" si="182"/>
        <v>0</v>
      </c>
      <c r="U320" s="113">
        <f t="shared" si="183"/>
        <v>0</v>
      </c>
      <c r="V320" s="136"/>
      <c r="W320" s="116"/>
      <c r="X320" s="116"/>
      <c r="Y320" s="116"/>
      <c r="Z320" s="117">
        <f t="shared" si="184"/>
        <v>0</v>
      </c>
      <c r="AA320" s="118">
        <f t="shared" si="185"/>
        <v>0</v>
      </c>
      <c r="AB320" s="118"/>
      <c r="AC320" s="118"/>
      <c r="AD320" s="118"/>
      <c r="AE320" s="117">
        <f t="shared" si="186"/>
        <v>0</v>
      </c>
      <c r="AF320" s="118">
        <f t="shared" si="187"/>
        <v>0</v>
      </c>
      <c r="AG320" s="120"/>
      <c r="AH320" s="120"/>
      <c r="AI320" s="121"/>
      <c r="AJ320" s="117">
        <f t="shared" si="188"/>
        <v>0</v>
      </c>
      <c r="AK320" s="119">
        <f t="shared" si="189"/>
        <v>0</v>
      </c>
      <c r="AL320" s="53"/>
      <c r="AM320" s="53"/>
      <c r="AN320" s="53"/>
      <c r="AO320" s="54">
        <f t="shared" si="190"/>
        <v>0</v>
      </c>
      <c r="AP320" s="122">
        <f t="shared" si="191"/>
        <v>0</v>
      </c>
      <c r="AQ320" s="123">
        <f t="shared" si="192"/>
        <v>0</v>
      </c>
      <c r="AR320" s="123">
        <f t="shared" si="193"/>
        <v>0</v>
      </c>
      <c r="AS320" s="119"/>
      <c r="AT320" s="119"/>
      <c r="AU320" s="124"/>
      <c r="AV320" s="125">
        <f t="shared" si="194"/>
        <v>0</v>
      </c>
      <c r="AW320" s="119">
        <f t="shared" si="195"/>
        <v>0</v>
      </c>
      <c r="AX320" s="119"/>
      <c r="AY320" s="119"/>
      <c r="AZ320" s="122"/>
      <c r="BA320" s="126">
        <f t="shared" si="196"/>
        <v>0</v>
      </c>
      <c r="BB320" s="119">
        <f t="shared" si="197"/>
        <v>0</v>
      </c>
      <c r="BC320" s="119"/>
      <c r="BD320" s="120"/>
      <c r="BE320" s="127"/>
      <c r="BF320" s="126">
        <f t="shared" si="198"/>
        <v>0</v>
      </c>
      <c r="BG320" s="119">
        <f t="shared" si="199"/>
        <v>0</v>
      </c>
      <c r="BH320" s="120"/>
      <c r="BI320" s="120"/>
      <c r="BJ320" s="127"/>
      <c r="BK320" s="126">
        <f t="shared" si="200"/>
        <v>0</v>
      </c>
      <c r="BL320" s="119">
        <f t="shared" si="201"/>
        <v>0</v>
      </c>
      <c r="BM320" s="123">
        <f t="shared" si="202"/>
        <v>0</v>
      </c>
      <c r="BN320" s="123">
        <f t="shared" si="203"/>
        <v>0</v>
      </c>
      <c r="BO320" s="126">
        <f t="shared" si="204"/>
        <v>0</v>
      </c>
      <c r="BP320" s="128">
        <f t="shared" si="205"/>
        <v>0</v>
      </c>
      <c r="BQ320" s="22"/>
      <c r="BR320" s="129"/>
      <c r="BS320" s="130"/>
      <c r="BT320" s="257" t="str">
        <f t="shared" si="206"/>
        <v/>
      </c>
      <c r="BU320" s="257" t="str">
        <f t="shared" si="207"/>
        <v/>
      </c>
      <c r="BV320" s="257" t="str">
        <f t="shared" si="208"/>
        <v/>
      </c>
      <c r="BW320" s="257" t="str">
        <f t="shared" si="209"/>
        <v/>
      </c>
      <c r="BX320" s="258">
        <f t="shared" si="211"/>
        <v>0</v>
      </c>
      <c r="BY320" s="129"/>
      <c r="BZ320" s="130"/>
      <c r="CA320" s="329" t="str">
        <f t="shared" si="177"/>
        <v/>
      </c>
      <c r="CB320" s="329" t="str">
        <f t="shared" si="178"/>
        <v/>
      </c>
      <c r="CC320" s="329" t="str">
        <f t="shared" si="179"/>
        <v/>
      </c>
      <c r="CD320" s="329" t="str">
        <f t="shared" si="180"/>
        <v/>
      </c>
      <c r="CE320" s="258">
        <f t="shared" si="212"/>
        <v>0</v>
      </c>
      <c r="CF320" s="259">
        <f t="shared" si="210"/>
        <v>0</v>
      </c>
      <c r="CG320" s="132"/>
      <c r="CH320" s="132"/>
      <c r="CI320" s="132"/>
    </row>
    <row r="321" spans="1:87" s="24" customFormat="1" ht="12.75" hidden="1" customHeight="1" outlineLevel="1" x14ac:dyDescent="0.2">
      <c r="A321" s="108" t="s">
        <v>140</v>
      </c>
      <c r="B321" s="24" t="s">
        <v>145</v>
      </c>
      <c r="C321" s="24">
        <v>313</v>
      </c>
      <c r="D321" s="137"/>
      <c r="E321" s="138"/>
      <c r="F321" s="56"/>
      <c r="G321" s="135"/>
      <c r="H321" s="136"/>
      <c r="I321" s="139"/>
      <c r="J321" s="57"/>
      <c r="K321" s="134"/>
      <c r="L321" s="134"/>
      <c r="M321" s="134"/>
      <c r="N321" s="134"/>
      <c r="O321" s="114">
        <f t="shared" si="181"/>
        <v>0</v>
      </c>
      <c r="P321" s="113"/>
      <c r="Q321" s="113"/>
      <c r="R321" s="113"/>
      <c r="S321" s="113"/>
      <c r="T321" s="114">
        <f t="shared" si="182"/>
        <v>0</v>
      </c>
      <c r="U321" s="113">
        <f t="shared" si="183"/>
        <v>0</v>
      </c>
      <c r="V321" s="136"/>
      <c r="W321" s="116"/>
      <c r="X321" s="116"/>
      <c r="Y321" s="116"/>
      <c r="Z321" s="117">
        <f t="shared" si="184"/>
        <v>0</v>
      </c>
      <c r="AA321" s="118">
        <f t="shared" si="185"/>
        <v>0</v>
      </c>
      <c r="AB321" s="118"/>
      <c r="AC321" s="118"/>
      <c r="AD321" s="118"/>
      <c r="AE321" s="117">
        <f t="shared" si="186"/>
        <v>0</v>
      </c>
      <c r="AF321" s="118">
        <f t="shared" si="187"/>
        <v>0</v>
      </c>
      <c r="AG321" s="120"/>
      <c r="AH321" s="120"/>
      <c r="AI321" s="121"/>
      <c r="AJ321" s="117">
        <f t="shared" si="188"/>
        <v>0</v>
      </c>
      <c r="AK321" s="119">
        <f t="shared" si="189"/>
        <v>0</v>
      </c>
      <c r="AL321" s="53"/>
      <c r="AM321" s="53"/>
      <c r="AN321" s="53"/>
      <c r="AO321" s="54">
        <f t="shared" si="190"/>
        <v>0</v>
      </c>
      <c r="AP321" s="122">
        <f t="shared" si="191"/>
        <v>0</v>
      </c>
      <c r="AQ321" s="123">
        <f t="shared" si="192"/>
        <v>0</v>
      </c>
      <c r="AR321" s="123">
        <f t="shared" si="193"/>
        <v>0</v>
      </c>
      <c r="AS321" s="119"/>
      <c r="AT321" s="119"/>
      <c r="AU321" s="124"/>
      <c r="AV321" s="125">
        <f t="shared" si="194"/>
        <v>0</v>
      </c>
      <c r="AW321" s="119">
        <f t="shared" si="195"/>
        <v>0</v>
      </c>
      <c r="AX321" s="119"/>
      <c r="AY321" s="119"/>
      <c r="AZ321" s="122"/>
      <c r="BA321" s="126">
        <f t="shared" si="196"/>
        <v>0</v>
      </c>
      <c r="BB321" s="119">
        <f t="shared" si="197"/>
        <v>0</v>
      </c>
      <c r="BC321" s="119"/>
      <c r="BD321" s="120"/>
      <c r="BE321" s="127"/>
      <c r="BF321" s="126">
        <f t="shared" si="198"/>
        <v>0</v>
      </c>
      <c r="BG321" s="119">
        <f t="shared" si="199"/>
        <v>0</v>
      </c>
      <c r="BH321" s="120"/>
      <c r="BI321" s="120"/>
      <c r="BJ321" s="127"/>
      <c r="BK321" s="126">
        <f t="shared" si="200"/>
        <v>0</v>
      </c>
      <c r="BL321" s="119">
        <f t="shared" si="201"/>
        <v>0</v>
      </c>
      <c r="BM321" s="123">
        <f t="shared" si="202"/>
        <v>0</v>
      </c>
      <c r="BN321" s="123">
        <f t="shared" si="203"/>
        <v>0</v>
      </c>
      <c r="BO321" s="126">
        <f t="shared" si="204"/>
        <v>0</v>
      </c>
      <c r="BP321" s="128">
        <f t="shared" si="205"/>
        <v>0</v>
      </c>
      <c r="BQ321" s="22"/>
      <c r="BR321" s="129"/>
      <c r="BS321" s="130"/>
      <c r="BT321" s="257" t="str">
        <f t="shared" si="206"/>
        <v/>
      </c>
      <c r="BU321" s="257" t="str">
        <f t="shared" si="207"/>
        <v/>
      </c>
      <c r="BV321" s="257" t="str">
        <f t="shared" si="208"/>
        <v/>
      </c>
      <c r="BW321" s="257" t="str">
        <f t="shared" si="209"/>
        <v/>
      </c>
      <c r="BX321" s="258">
        <f t="shared" si="211"/>
        <v>0</v>
      </c>
      <c r="BY321" s="129"/>
      <c r="BZ321" s="130"/>
      <c r="CA321" s="329" t="str">
        <f t="shared" si="177"/>
        <v/>
      </c>
      <c r="CB321" s="329" t="str">
        <f t="shared" si="178"/>
        <v/>
      </c>
      <c r="CC321" s="329" t="str">
        <f t="shared" si="179"/>
        <v/>
      </c>
      <c r="CD321" s="329" t="str">
        <f t="shared" si="180"/>
        <v/>
      </c>
      <c r="CE321" s="258">
        <f t="shared" si="212"/>
        <v>0</v>
      </c>
      <c r="CF321" s="259">
        <f t="shared" si="210"/>
        <v>0</v>
      </c>
      <c r="CG321" s="132"/>
      <c r="CH321" s="132"/>
      <c r="CI321" s="132"/>
    </row>
    <row r="322" spans="1:87" s="24" customFormat="1" ht="12.75" hidden="1" customHeight="1" outlineLevel="1" x14ac:dyDescent="0.2">
      <c r="A322" s="108" t="s">
        <v>140</v>
      </c>
      <c r="B322" s="24" t="s">
        <v>145</v>
      </c>
      <c r="C322" s="24">
        <v>314</v>
      </c>
      <c r="D322" s="137"/>
      <c r="E322" s="138"/>
      <c r="F322" s="56"/>
      <c r="G322" s="135"/>
      <c r="H322" s="136"/>
      <c r="I322" s="139"/>
      <c r="J322" s="57"/>
      <c r="K322" s="134"/>
      <c r="L322" s="134"/>
      <c r="M322" s="134"/>
      <c r="N322" s="134"/>
      <c r="O322" s="114">
        <f t="shared" si="181"/>
        <v>0</v>
      </c>
      <c r="P322" s="113"/>
      <c r="Q322" s="113"/>
      <c r="R322" s="113"/>
      <c r="S322" s="113"/>
      <c r="T322" s="114">
        <f t="shared" si="182"/>
        <v>0</v>
      </c>
      <c r="U322" s="113">
        <f t="shared" si="183"/>
        <v>0</v>
      </c>
      <c r="V322" s="136"/>
      <c r="W322" s="116"/>
      <c r="X322" s="116"/>
      <c r="Y322" s="116"/>
      <c r="Z322" s="117">
        <f t="shared" si="184"/>
        <v>0</v>
      </c>
      <c r="AA322" s="118">
        <f t="shared" si="185"/>
        <v>0</v>
      </c>
      <c r="AB322" s="118"/>
      <c r="AC322" s="118"/>
      <c r="AD322" s="118"/>
      <c r="AE322" s="117">
        <f t="shared" si="186"/>
        <v>0</v>
      </c>
      <c r="AF322" s="118">
        <f t="shared" si="187"/>
        <v>0</v>
      </c>
      <c r="AG322" s="120"/>
      <c r="AH322" s="120"/>
      <c r="AI322" s="121"/>
      <c r="AJ322" s="117">
        <f t="shared" si="188"/>
        <v>0</v>
      </c>
      <c r="AK322" s="119">
        <f t="shared" si="189"/>
        <v>0</v>
      </c>
      <c r="AL322" s="53"/>
      <c r="AM322" s="53"/>
      <c r="AN322" s="53"/>
      <c r="AO322" s="54">
        <f t="shared" si="190"/>
        <v>0</v>
      </c>
      <c r="AP322" s="122">
        <f t="shared" si="191"/>
        <v>0</v>
      </c>
      <c r="AQ322" s="123">
        <f t="shared" si="192"/>
        <v>0</v>
      </c>
      <c r="AR322" s="123">
        <f t="shared" si="193"/>
        <v>0</v>
      </c>
      <c r="AS322" s="119"/>
      <c r="AT322" s="119"/>
      <c r="AU322" s="124"/>
      <c r="AV322" s="125">
        <f t="shared" si="194"/>
        <v>0</v>
      </c>
      <c r="AW322" s="119">
        <f t="shared" si="195"/>
        <v>0</v>
      </c>
      <c r="AX322" s="119"/>
      <c r="AY322" s="119"/>
      <c r="AZ322" s="122"/>
      <c r="BA322" s="126">
        <f t="shared" si="196"/>
        <v>0</v>
      </c>
      <c r="BB322" s="119">
        <f t="shared" si="197"/>
        <v>0</v>
      </c>
      <c r="BC322" s="119"/>
      <c r="BD322" s="120"/>
      <c r="BE322" s="127"/>
      <c r="BF322" s="126">
        <f t="shared" si="198"/>
        <v>0</v>
      </c>
      <c r="BG322" s="119">
        <f t="shared" si="199"/>
        <v>0</v>
      </c>
      <c r="BH322" s="120"/>
      <c r="BI322" s="120"/>
      <c r="BJ322" s="127"/>
      <c r="BK322" s="126">
        <f t="shared" si="200"/>
        <v>0</v>
      </c>
      <c r="BL322" s="119">
        <f t="shared" si="201"/>
        <v>0</v>
      </c>
      <c r="BM322" s="123">
        <f t="shared" si="202"/>
        <v>0</v>
      </c>
      <c r="BN322" s="123">
        <f t="shared" si="203"/>
        <v>0</v>
      </c>
      <c r="BO322" s="126">
        <f t="shared" si="204"/>
        <v>0</v>
      </c>
      <c r="BP322" s="128">
        <f t="shared" si="205"/>
        <v>0</v>
      </c>
      <c r="BQ322" s="22"/>
      <c r="BR322" s="129"/>
      <c r="BS322" s="130"/>
      <c r="BT322" s="257" t="str">
        <f t="shared" si="206"/>
        <v/>
      </c>
      <c r="BU322" s="257" t="str">
        <f t="shared" si="207"/>
        <v/>
      </c>
      <c r="BV322" s="257" t="str">
        <f t="shared" si="208"/>
        <v/>
      </c>
      <c r="BW322" s="257" t="str">
        <f t="shared" si="209"/>
        <v/>
      </c>
      <c r="BX322" s="258">
        <f t="shared" si="211"/>
        <v>0</v>
      </c>
      <c r="BY322" s="129"/>
      <c r="BZ322" s="130"/>
      <c r="CA322" s="329" t="str">
        <f t="shared" si="177"/>
        <v/>
      </c>
      <c r="CB322" s="329" t="str">
        <f t="shared" si="178"/>
        <v/>
      </c>
      <c r="CC322" s="329" t="str">
        <f t="shared" si="179"/>
        <v/>
      </c>
      <c r="CD322" s="329" t="str">
        <f t="shared" si="180"/>
        <v/>
      </c>
      <c r="CE322" s="258">
        <f t="shared" si="212"/>
        <v>0</v>
      </c>
      <c r="CF322" s="259">
        <f t="shared" si="210"/>
        <v>0</v>
      </c>
      <c r="CG322" s="132"/>
      <c r="CH322" s="132"/>
      <c r="CI322" s="132"/>
    </row>
    <row r="323" spans="1:87" s="24" customFormat="1" ht="12.75" hidden="1" customHeight="1" outlineLevel="1" x14ac:dyDescent="0.2">
      <c r="A323" s="108" t="s">
        <v>140</v>
      </c>
      <c r="B323" s="24" t="s">
        <v>145</v>
      </c>
      <c r="C323" s="24">
        <v>315</v>
      </c>
      <c r="D323" s="137"/>
      <c r="E323" s="138"/>
      <c r="F323" s="56"/>
      <c r="G323" s="135"/>
      <c r="H323" s="136"/>
      <c r="I323" s="139"/>
      <c r="J323" s="57"/>
      <c r="K323" s="134"/>
      <c r="L323" s="134"/>
      <c r="M323" s="134"/>
      <c r="N323" s="134"/>
      <c r="O323" s="114">
        <f t="shared" si="181"/>
        <v>0</v>
      </c>
      <c r="P323" s="113"/>
      <c r="Q323" s="113"/>
      <c r="R323" s="113"/>
      <c r="S323" s="113"/>
      <c r="T323" s="114">
        <f t="shared" si="182"/>
        <v>0</v>
      </c>
      <c r="U323" s="113">
        <f t="shared" si="183"/>
        <v>0</v>
      </c>
      <c r="V323" s="136"/>
      <c r="W323" s="116"/>
      <c r="X323" s="116"/>
      <c r="Y323" s="116"/>
      <c r="Z323" s="117">
        <f t="shared" si="184"/>
        <v>0</v>
      </c>
      <c r="AA323" s="118">
        <f t="shared" si="185"/>
        <v>0</v>
      </c>
      <c r="AB323" s="118"/>
      <c r="AC323" s="118"/>
      <c r="AD323" s="118"/>
      <c r="AE323" s="117">
        <f t="shared" si="186"/>
        <v>0</v>
      </c>
      <c r="AF323" s="118">
        <f t="shared" si="187"/>
        <v>0</v>
      </c>
      <c r="AG323" s="120"/>
      <c r="AH323" s="120"/>
      <c r="AI323" s="121"/>
      <c r="AJ323" s="117">
        <f t="shared" si="188"/>
        <v>0</v>
      </c>
      <c r="AK323" s="119">
        <f t="shared" si="189"/>
        <v>0</v>
      </c>
      <c r="AL323" s="53"/>
      <c r="AM323" s="53"/>
      <c r="AN323" s="53"/>
      <c r="AO323" s="54">
        <f t="shared" si="190"/>
        <v>0</v>
      </c>
      <c r="AP323" s="122">
        <f t="shared" si="191"/>
        <v>0</v>
      </c>
      <c r="AQ323" s="123">
        <f t="shared" si="192"/>
        <v>0</v>
      </c>
      <c r="AR323" s="123">
        <f t="shared" si="193"/>
        <v>0</v>
      </c>
      <c r="AS323" s="119"/>
      <c r="AT323" s="119"/>
      <c r="AU323" s="124"/>
      <c r="AV323" s="125">
        <f t="shared" si="194"/>
        <v>0</v>
      </c>
      <c r="AW323" s="119">
        <f t="shared" si="195"/>
        <v>0</v>
      </c>
      <c r="AX323" s="119"/>
      <c r="AY323" s="119"/>
      <c r="AZ323" s="122"/>
      <c r="BA323" s="126">
        <f t="shared" si="196"/>
        <v>0</v>
      </c>
      <c r="BB323" s="119">
        <f t="shared" si="197"/>
        <v>0</v>
      </c>
      <c r="BC323" s="119"/>
      <c r="BD323" s="120"/>
      <c r="BE323" s="127"/>
      <c r="BF323" s="126">
        <f t="shared" si="198"/>
        <v>0</v>
      </c>
      <c r="BG323" s="119">
        <f t="shared" si="199"/>
        <v>0</v>
      </c>
      <c r="BH323" s="120"/>
      <c r="BI323" s="120"/>
      <c r="BJ323" s="127"/>
      <c r="BK323" s="126">
        <f t="shared" si="200"/>
        <v>0</v>
      </c>
      <c r="BL323" s="119">
        <f t="shared" si="201"/>
        <v>0</v>
      </c>
      <c r="BM323" s="123">
        <f t="shared" si="202"/>
        <v>0</v>
      </c>
      <c r="BN323" s="123">
        <f t="shared" si="203"/>
        <v>0</v>
      </c>
      <c r="BO323" s="126">
        <f t="shared" si="204"/>
        <v>0</v>
      </c>
      <c r="BP323" s="128">
        <f t="shared" si="205"/>
        <v>0</v>
      </c>
      <c r="BQ323" s="22"/>
      <c r="BR323" s="129"/>
      <c r="BS323" s="130"/>
      <c r="BT323" s="257" t="str">
        <f t="shared" si="206"/>
        <v/>
      </c>
      <c r="BU323" s="257" t="str">
        <f t="shared" si="207"/>
        <v/>
      </c>
      <c r="BV323" s="257" t="str">
        <f t="shared" si="208"/>
        <v/>
      </c>
      <c r="BW323" s="257" t="str">
        <f t="shared" si="209"/>
        <v/>
      </c>
      <c r="BX323" s="258">
        <f t="shared" si="211"/>
        <v>0</v>
      </c>
      <c r="BY323" s="129"/>
      <c r="BZ323" s="130"/>
      <c r="CA323" s="329" t="str">
        <f t="shared" si="177"/>
        <v/>
      </c>
      <c r="CB323" s="329" t="str">
        <f t="shared" si="178"/>
        <v/>
      </c>
      <c r="CC323" s="329" t="str">
        <f t="shared" si="179"/>
        <v/>
      </c>
      <c r="CD323" s="329" t="str">
        <f t="shared" si="180"/>
        <v/>
      </c>
      <c r="CE323" s="258">
        <f t="shared" si="212"/>
        <v>0</v>
      </c>
      <c r="CF323" s="259">
        <f t="shared" si="210"/>
        <v>0</v>
      </c>
      <c r="CG323" s="132"/>
      <c r="CH323" s="132"/>
      <c r="CI323" s="132"/>
    </row>
    <row r="324" spans="1:87" s="24" customFormat="1" ht="12.75" hidden="1" customHeight="1" outlineLevel="1" x14ac:dyDescent="0.2">
      <c r="A324" s="108" t="s">
        <v>140</v>
      </c>
      <c r="B324" s="24" t="s">
        <v>145</v>
      </c>
      <c r="C324" s="24">
        <v>316</v>
      </c>
      <c r="D324" s="137"/>
      <c r="E324" s="138"/>
      <c r="F324" s="56"/>
      <c r="G324" s="135"/>
      <c r="H324" s="136"/>
      <c r="I324" s="139"/>
      <c r="J324" s="57"/>
      <c r="K324" s="134"/>
      <c r="L324" s="134"/>
      <c r="M324" s="134"/>
      <c r="N324" s="134"/>
      <c r="O324" s="114">
        <f t="shared" si="181"/>
        <v>0</v>
      </c>
      <c r="P324" s="113"/>
      <c r="Q324" s="113"/>
      <c r="R324" s="113"/>
      <c r="S324" s="113"/>
      <c r="T324" s="114">
        <f t="shared" si="182"/>
        <v>0</v>
      </c>
      <c r="U324" s="113">
        <f t="shared" si="183"/>
        <v>0</v>
      </c>
      <c r="V324" s="136"/>
      <c r="W324" s="116"/>
      <c r="X324" s="116"/>
      <c r="Y324" s="116"/>
      <c r="Z324" s="117">
        <f t="shared" si="184"/>
        <v>0</v>
      </c>
      <c r="AA324" s="118">
        <f t="shared" si="185"/>
        <v>0</v>
      </c>
      <c r="AB324" s="118"/>
      <c r="AC324" s="118"/>
      <c r="AD324" s="118"/>
      <c r="AE324" s="117">
        <f t="shared" si="186"/>
        <v>0</v>
      </c>
      <c r="AF324" s="118">
        <f t="shared" si="187"/>
        <v>0</v>
      </c>
      <c r="AG324" s="120"/>
      <c r="AH324" s="120"/>
      <c r="AI324" s="121"/>
      <c r="AJ324" s="117">
        <f t="shared" si="188"/>
        <v>0</v>
      </c>
      <c r="AK324" s="119">
        <f t="shared" si="189"/>
        <v>0</v>
      </c>
      <c r="AL324" s="53"/>
      <c r="AM324" s="53"/>
      <c r="AN324" s="53"/>
      <c r="AO324" s="54">
        <f t="shared" si="190"/>
        <v>0</v>
      </c>
      <c r="AP324" s="122">
        <f t="shared" si="191"/>
        <v>0</v>
      </c>
      <c r="AQ324" s="123">
        <f t="shared" si="192"/>
        <v>0</v>
      </c>
      <c r="AR324" s="123">
        <f t="shared" si="193"/>
        <v>0</v>
      </c>
      <c r="AS324" s="119"/>
      <c r="AT324" s="119"/>
      <c r="AU324" s="124"/>
      <c r="AV324" s="125">
        <f t="shared" si="194"/>
        <v>0</v>
      </c>
      <c r="AW324" s="119">
        <f t="shared" si="195"/>
        <v>0</v>
      </c>
      <c r="AX324" s="119"/>
      <c r="AY324" s="119"/>
      <c r="AZ324" s="122"/>
      <c r="BA324" s="126">
        <f t="shared" si="196"/>
        <v>0</v>
      </c>
      <c r="BB324" s="119">
        <f t="shared" si="197"/>
        <v>0</v>
      </c>
      <c r="BC324" s="119"/>
      <c r="BD324" s="120"/>
      <c r="BE324" s="127"/>
      <c r="BF324" s="126">
        <f t="shared" si="198"/>
        <v>0</v>
      </c>
      <c r="BG324" s="119">
        <f t="shared" si="199"/>
        <v>0</v>
      </c>
      <c r="BH324" s="120"/>
      <c r="BI324" s="120"/>
      <c r="BJ324" s="127"/>
      <c r="BK324" s="126">
        <f t="shared" si="200"/>
        <v>0</v>
      </c>
      <c r="BL324" s="119">
        <f t="shared" si="201"/>
        <v>0</v>
      </c>
      <c r="BM324" s="123">
        <f t="shared" si="202"/>
        <v>0</v>
      </c>
      <c r="BN324" s="123">
        <f t="shared" si="203"/>
        <v>0</v>
      </c>
      <c r="BO324" s="126">
        <f t="shared" si="204"/>
        <v>0</v>
      </c>
      <c r="BP324" s="128">
        <f t="shared" si="205"/>
        <v>0</v>
      </c>
      <c r="BQ324" s="22"/>
      <c r="BR324" s="129"/>
      <c r="BS324" s="130"/>
      <c r="BT324" s="257" t="str">
        <f t="shared" si="206"/>
        <v/>
      </c>
      <c r="BU324" s="257" t="str">
        <f t="shared" si="207"/>
        <v/>
      </c>
      <c r="BV324" s="257" t="str">
        <f t="shared" si="208"/>
        <v/>
      </c>
      <c r="BW324" s="257" t="str">
        <f t="shared" si="209"/>
        <v/>
      </c>
      <c r="BX324" s="258">
        <f t="shared" si="211"/>
        <v>0</v>
      </c>
      <c r="BY324" s="129"/>
      <c r="BZ324" s="130"/>
      <c r="CA324" s="329" t="str">
        <f t="shared" si="177"/>
        <v/>
      </c>
      <c r="CB324" s="329" t="str">
        <f t="shared" si="178"/>
        <v/>
      </c>
      <c r="CC324" s="329" t="str">
        <f t="shared" si="179"/>
        <v/>
      </c>
      <c r="CD324" s="329" t="str">
        <f t="shared" si="180"/>
        <v/>
      </c>
      <c r="CE324" s="258">
        <f t="shared" si="212"/>
        <v>0</v>
      </c>
      <c r="CF324" s="259">
        <f t="shared" si="210"/>
        <v>0</v>
      </c>
      <c r="CG324" s="132"/>
      <c r="CH324" s="132"/>
      <c r="CI324" s="132"/>
    </row>
    <row r="325" spans="1:87" s="24" customFormat="1" ht="12.75" hidden="1" customHeight="1" outlineLevel="1" x14ac:dyDescent="0.2">
      <c r="A325" s="108" t="s">
        <v>140</v>
      </c>
      <c r="B325" s="24" t="s">
        <v>145</v>
      </c>
      <c r="C325" s="24">
        <v>317</v>
      </c>
      <c r="D325" s="137"/>
      <c r="E325" s="138"/>
      <c r="F325" s="56"/>
      <c r="G325" s="135"/>
      <c r="H325" s="136"/>
      <c r="I325" s="139"/>
      <c r="J325" s="57"/>
      <c r="K325" s="134"/>
      <c r="L325" s="134"/>
      <c r="M325" s="134"/>
      <c r="N325" s="134"/>
      <c r="O325" s="114">
        <f t="shared" si="181"/>
        <v>0</v>
      </c>
      <c r="P325" s="113"/>
      <c r="Q325" s="113"/>
      <c r="R325" s="113"/>
      <c r="S325" s="113"/>
      <c r="T325" s="114">
        <f t="shared" si="182"/>
        <v>0</v>
      </c>
      <c r="U325" s="113">
        <f t="shared" si="183"/>
        <v>0</v>
      </c>
      <c r="V325" s="136"/>
      <c r="W325" s="116"/>
      <c r="X325" s="116"/>
      <c r="Y325" s="116"/>
      <c r="Z325" s="117">
        <f t="shared" si="184"/>
        <v>0</v>
      </c>
      <c r="AA325" s="118">
        <f t="shared" si="185"/>
        <v>0</v>
      </c>
      <c r="AB325" s="118"/>
      <c r="AC325" s="118"/>
      <c r="AD325" s="118"/>
      <c r="AE325" s="117">
        <f t="shared" si="186"/>
        <v>0</v>
      </c>
      <c r="AF325" s="118">
        <f t="shared" si="187"/>
        <v>0</v>
      </c>
      <c r="AG325" s="120"/>
      <c r="AH325" s="120"/>
      <c r="AI325" s="121"/>
      <c r="AJ325" s="117">
        <f t="shared" si="188"/>
        <v>0</v>
      </c>
      <c r="AK325" s="119">
        <f t="shared" si="189"/>
        <v>0</v>
      </c>
      <c r="AL325" s="53"/>
      <c r="AM325" s="53"/>
      <c r="AN325" s="53"/>
      <c r="AO325" s="54">
        <f t="shared" si="190"/>
        <v>0</v>
      </c>
      <c r="AP325" s="122">
        <f t="shared" si="191"/>
        <v>0</v>
      </c>
      <c r="AQ325" s="123">
        <f t="shared" si="192"/>
        <v>0</v>
      </c>
      <c r="AR325" s="123">
        <f t="shared" si="193"/>
        <v>0</v>
      </c>
      <c r="AS325" s="119"/>
      <c r="AT325" s="119"/>
      <c r="AU325" s="124"/>
      <c r="AV325" s="125">
        <f t="shared" si="194"/>
        <v>0</v>
      </c>
      <c r="AW325" s="119">
        <f t="shared" si="195"/>
        <v>0</v>
      </c>
      <c r="AX325" s="119"/>
      <c r="AY325" s="119"/>
      <c r="AZ325" s="122"/>
      <c r="BA325" s="126">
        <f t="shared" si="196"/>
        <v>0</v>
      </c>
      <c r="BB325" s="119">
        <f t="shared" si="197"/>
        <v>0</v>
      </c>
      <c r="BC325" s="119"/>
      <c r="BD325" s="120"/>
      <c r="BE325" s="127"/>
      <c r="BF325" s="126">
        <f t="shared" si="198"/>
        <v>0</v>
      </c>
      <c r="BG325" s="119">
        <f t="shared" si="199"/>
        <v>0</v>
      </c>
      <c r="BH325" s="120"/>
      <c r="BI325" s="120"/>
      <c r="BJ325" s="127"/>
      <c r="BK325" s="126">
        <f t="shared" si="200"/>
        <v>0</v>
      </c>
      <c r="BL325" s="119">
        <f t="shared" si="201"/>
        <v>0</v>
      </c>
      <c r="BM325" s="123">
        <f t="shared" si="202"/>
        <v>0</v>
      </c>
      <c r="BN325" s="123">
        <f t="shared" si="203"/>
        <v>0</v>
      </c>
      <c r="BO325" s="126">
        <f t="shared" si="204"/>
        <v>0</v>
      </c>
      <c r="BP325" s="128">
        <f t="shared" si="205"/>
        <v>0</v>
      </c>
      <c r="BQ325" s="22"/>
      <c r="BR325" s="129"/>
      <c r="BS325" s="130"/>
      <c r="BT325" s="257" t="str">
        <f t="shared" si="206"/>
        <v/>
      </c>
      <c r="BU325" s="257" t="str">
        <f t="shared" si="207"/>
        <v/>
      </c>
      <c r="BV325" s="257" t="str">
        <f t="shared" si="208"/>
        <v/>
      </c>
      <c r="BW325" s="257" t="str">
        <f t="shared" si="209"/>
        <v/>
      </c>
      <c r="BX325" s="258">
        <f t="shared" si="211"/>
        <v>0</v>
      </c>
      <c r="BY325" s="129"/>
      <c r="BZ325" s="130"/>
      <c r="CA325" s="329" t="str">
        <f t="shared" si="177"/>
        <v/>
      </c>
      <c r="CB325" s="329" t="str">
        <f t="shared" si="178"/>
        <v/>
      </c>
      <c r="CC325" s="329" t="str">
        <f t="shared" si="179"/>
        <v/>
      </c>
      <c r="CD325" s="329" t="str">
        <f t="shared" si="180"/>
        <v/>
      </c>
      <c r="CE325" s="258">
        <f t="shared" si="212"/>
        <v>0</v>
      </c>
      <c r="CF325" s="259">
        <f t="shared" si="210"/>
        <v>0</v>
      </c>
      <c r="CG325" s="132"/>
      <c r="CH325" s="132"/>
      <c r="CI325" s="132"/>
    </row>
    <row r="326" spans="1:87" s="24" customFormat="1" ht="12.75" hidden="1" customHeight="1" outlineLevel="1" x14ac:dyDescent="0.2">
      <c r="A326" s="108" t="s">
        <v>140</v>
      </c>
      <c r="B326" s="24" t="s">
        <v>145</v>
      </c>
      <c r="C326" s="24">
        <v>318</v>
      </c>
      <c r="D326" s="137"/>
      <c r="E326" s="138"/>
      <c r="F326" s="56"/>
      <c r="G326" s="135"/>
      <c r="H326" s="136"/>
      <c r="I326" s="139"/>
      <c r="J326" s="57"/>
      <c r="K326" s="134"/>
      <c r="L326" s="134"/>
      <c r="M326" s="134"/>
      <c r="N326" s="134"/>
      <c r="O326" s="114">
        <f t="shared" si="181"/>
        <v>0</v>
      </c>
      <c r="P326" s="113"/>
      <c r="Q326" s="113"/>
      <c r="R326" s="113"/>
      <c r="S326" s="113"/>
      <c r="T326" s="114">
        <f t="shared" si="182"/>
        <v>0</v>
      </c>
      <c r="U326" s="113">
        <f t="shared" si="183"/>
        <v>0</v>
      </c>
      <c r="V326" s="136"/>
      <c r="W326" s="116"/>
      <c r="X326" s="116"/>
      <c r="Y326" s="116"/>
      <c r="Z326" s="117">
        <f t="shared" si="184"/>
        <v>0</v>
      </c>
      <c r="AA326" s="118">
        <f t="shared" si="185"/>
        <v>0</v>
      </c>
      <c r="AB326" s="118"/>
      <c r="AC326" s="118"/>
      <c r="AD326" s="118"/>
      <c r="AE326" s="117">
        <f t="shared" si="186"/>
        <v>0</v>
      </c>
      <c r="AF326" s="118">
        <f t="shared" si="187"/>
        <v>0</v>
      </c>
      <c r="AG326" s="120"/>
      <c r="AH326" s="120"/>
      <c r="AI326" s="121"/>
      <c r="AJ326" s="117">
        <f t="shared" si="188"/>
        <v>0</v>
      </c>
      <c r="AK326" s="119">
        <f t="shared" si="189"/>
        <v>0</v>
      </c>
      <c r="AL326" s="53"/>
      <c r="AM326" s="53"/>
      <c r="AN326" s="53"/>
      <c r="AO326" s="54">
        <f t="shared" si="190"/>
        <v>0</v>
      </c>
      <c r="AP326" s="122">
        <f t="shared" si="191"/>
        <v>0</v>
      </c>
      <c r="AQ326" s="123">
        <f t="shared" si="192"/>
        <v>0</v>
      </c>
      <c r="AR326" s="123">
        <f t="shared" si="193"/>
        <v>0</v>
      </c>
      <c r="AS326" s="119"/>
      <c r="AT326" s="119"/>
      <c r="AU326" s="124"/>
      <c r="AV326" s="125">
        <f t="shared" si="194"/>
        <v>0</v>
      </c>
      <c r="AW326" s="119">
        <f t="shared" si="195"/>
        <v>0</v>
      </c>
      <c r="AX326" s="119"/>
      <c r="AY326" s="119"/>
      <c r="AZ326" s="122"/>
      <c r="BA326" s="126">
        <f t="shared" si="196"/>
        <v>0</v>
      </c>
      <c r="BB326" s="119">
        <f t="shared" si="197"/>
        <v>0</v>
      </c>
      <c r="BC326" s="119"/>
      <c r="BD326" s="120"/>
      <c r="BE326" s="127"/>
      <c r="BF326" s="126">
        <f t="shared" si="198"/>
        <v>0</v>
      </c>
      <c r="BG326" s="119">
        <f t="shared" si="199"/>
        <v>0</v>
      </c>
      <c r="BH326" s="120"/>
      <c r="BI326" s="120"/>
      <c r="BJ326" s="127"/>
      <c r="BK326" s="126">
        <f t="shared" si="200"/>
        <v>0</v>
      </c>
      <c r="BL326" s="119">
        <f t="shared" si="201"/>
        <v>0</v>
      </c>
      <c r="BM326" s="123">
        <f t="shared" si="202"/>
        <v>0</v>
      </c>
      <c r="BN326" s="123">
        <f t="shared" si="203"/>
        <v>0</v>
      </c>
      <c r="BO326" s="126">
        <f t="shared" si="204"/>
        <v>0</v>
      </c>
      <c r="BP326" s="128">
        <f t="shared" si="205"/>
        <v>0</v>
      </c>
      <c r="BQ326" s="22"/>
      <c r="BR326" s="129"/>
      <c r="BS326" s="130"/>
      <c r="BT326" s="257" t="str">
        <f t="shared" si="206"/>
        <v/>
      </c>
      <c r="BU326" s="257" t="str">
        <f t="shared" si="207"/>
        <v/>
      </c>
      <c r="BV326" s="257" t="str">
        <f t="shared" si="208"/>
        <v/>
      </c>
      <c r="BW326" s="257" t="str">
        <f t="shared" si="209"/>
        <v/>
      </c>
      <c r="BX326" s="258">
        <f t="shared" si="211"/>
        <v>0</v>
      </c>
      <c r="BY326" s="129"/>
      <c r="BZ326" s="130"/>
      <c r="CA326" s="329" t="str">
        <f t="shared" si="177"/>
        <v/>
      </c>
      <c r="CB326" s="329" t="str">
        <f t="shared" si="178"/>
        <v/>
      </c>
      <c r="CC326" s="329" t="str">
        <f t="shared" si="179"/>
        <v/>
      </c>
      <c r="CD326" s="329" t="str">
        <f t="shared" si="180"/>
        <v/>
      </c>
      <c r="CE326" s="258">
        <f t="shared" si="212"/>
        <v>0</v>
      </c>
      <c r="CF326" s="259">
        <f t="shared" si="210"/>
        <v>0</v>
      </c>
      <c r="CG326" s="132"/>
      <c r="CH326" s="132"/>
      <c r="CI326" s="132"/>
    </row>
    <row r="327" spans="1:87" s="24" customFormat="1" ht="12.75" hidden="1" customHeight="1" outlineLevel="1" x14ac:dyDescent="0.2">
      <c r="A327" s="108" t="s">
        <v>140</v>
      </c>
      <c r="B327" s="24" t="s">
        <v>145</v>
      </c>
      <c r="C327" s="24">
        <v>319</v>
      </c>
      <c r="D327" s="137"/>
      <c r="E327" s="138"/>
      <c r="F327" s="56"/>
      <c r="G327" s="135"/>
      <c r="H327" s="136"/>
      <c r="I327" s="139"/>
      <c r="J327" s="57"/>
      <c r="K327" s="134"/>
      <c r="L327" s="134"/>
      <c r="M327" s="134"/>
      <c r="N327" s="134"/>
      <c r="O327" s="114">
        <f t="shared" si="181"/>
        <v>0</v>
      </c>
      <c r="P327" s="113"/>
      <c r="Q327" s="113"/>
      <c r="R327" s="113"/>
      <c r="S327" s="113"/>
      <c r="T327" s="114">
        <f t="shared" si="182"/>
        <v>0</v>
      </c>
      <c r="U327" s="113">
        <f t="shared" si="183"/>
        <v>0</v>
      </c>
      <c r="V327" s="136"/>
      <c r="W327" s="116"/>
      <c r="X327" s="116"/>
      <c r="Y327" s="116"/>
      <c r="Z327" s="117">
        <f t="shared" si="184"/>
        <v>0</v>
      </c>
      <c r="AA327" s="118">
        <f t="shared" si="185"/>
        <v>0</v>
      </c>
      <c r="AB327" s="118"/>
      <c r="AC327" s="118"/>
      <c r="AD327" s="118"/>
      <c r="AE327" s="117">
        <f t="shared" si="186"/>
        <v>0</v>
      </c>
      <c r="AF327" s="118">
        <f t="shared" si="187"/>
        <v>0</v>
      </c>
      <c r="AG327" s="120"/>
      <c r="AH327" s="120"/>
      <c r="AI327" s="121"/>
      <c r="AJ327" s="117">
        <f t="shared" si="188"/>
        <v>0</v>
      </c>
      <c r="AK327" s="119">
        <f t="shared" si="189"/>
        <v>0</v>
      </c>
      <c r="AL327" s="53"/>
      <c r="AM327" s="53"/>
      <c r="AN327" s="53"/>
      <c r="AO327" s="54">
        <f t="shared" si="190"/>
        <v>0</v>
      </c>
      <c r="AP327" s="122">
        <f t="shared" si="191"/>
        <v>0</v>
      </c>
      <c r="AQ327" s="123">
        <f t="shared" si="192"/>
        <v>0</v>
      </c>
      <c r="AR327" s="123">
        <f t="shared" si="193"/>
        <v>0</v>
      </c>
      <c r="AS327" s="119"/>
      <c r="AT327" s="119"/>
      <c r="AU327" s="124"/>
      <c r="AV327" s="125">
        <f t="shared" si="194"/>
        <v>0</v>
      </c>
      <c r="AW327" s="119">
        <f t="shared" si="195"/>
        <v>0</v>
      </c>
      <c r="AX327" s="119"/>
      <c r="AY327" s="119"/>
      <c r="AZ327" s="122"/>
      <c r="BA327" s="126">
        <f t="shared" si="196"/>
        <v>0</v>
      </c>
      <c r="BB327" s="119">
        <f t="shared" si="197"/>
        <v>0</v>
      </c>
      <c r="BC327" s="119"/>
      <c r="BD327" s="120"/>
      <c r="BE327" s="127"/>
      <c r="BF327" s="126">
        <f t="shared" si="198"/>
        <v>0</v>
      </c>
      <c r="BG327" s="119">
        <f t="shared" si="199"/>
        <v>0</v>
      </c>
      <c r="BH327" s="120"/>
      <c r="BI327" s="120"/>
      <c r="BJ327" s="127"/>
      <c r="BK327" s="126">
        <f t="shared" si="200"/>
        <v>0</v>
      </c>
      <c r="BL327" s="119">
        <f t="shared" si="201"/>
        <v>0</v>
      </c>
      <c r="BM327" s="123">
        <f t="shared" si="202"/>
        <v>0</v>
      </c>
      <c r="BN327" s="123">
        <f t="shared" si="203"/>
        <v>0</v>
      </c>
      <c r="BO327" s="126">
        <f t="shared" si="204"/>
        <v>0</v>
      </c>
      <c r="BP327" s="128">
        <f t="shared" si="205"/>
        <v>0</v>
      </c>
      <c r="BQ327" s="22"/>
      <c r="BR327" s="129"/>
      <c r="BS327" s="130"/>
      <c r="BT327" s="257" t="str">
        <f t="shared" si="206"/>
        <v/>
      </c>
      <c r="BU327" s="257" t="str">
        <f t="shared" si="207"/>
        <v/>
      </c>
      <c r="BV327" s="257" t="str">
        <f t="shared" si="208"/>
        <v/>
      </c>
      <c r="BW327" s="257" t="str">
        <f t="shared" si="209"/>
        <v/>
      </c>
      <c r="BX327" s="258">
        <f t="shared" si="211"/>
        <v>0</v>
      </c>
      <c r="BY327" s="129"/>
      <c r="BZ327" s="130"/>
      <c r="CA327" s="329" t="str">
        <f t="shared" si="177"/>
        <v/>
      </c>
      <c r="CB327" s="329" t="str">
        <f t="shared" si="178"/>
        <v/>
      </c>
      <c r="CC327" s="329" t="str">
        <f t="shared" si="179"/>
        <v/>
      </c>
      <c r="CD327" s="329" t="str">
        <f t="shared" si="180"/>
        <v/>
      </c>
      <c r="CE327" s="258">
        <f t="shared" si="212"/>
        <v>0</v>
      </c>
      <c r="CF327" s="259">
        <f t="shared" si="210"/>
        <v>0</v>
      </c>
      <c r="CG327" s="132"/>
      <c r="CH327" s="132"/>
      <c r="CI327" s="132"/>
    </row>
    <row r="328" spans="1:87" s="24" customFormat="1" ht="12.75" hidden="1" customHeight="1" outlineLevel="1" x14ac:dyDescent="0.2">
      <c r="A328" s="108" t="s">
        <v>140</v>
      </c>
      <c r="B328" s="24" t="s">
        <v>145</v>
      </c>
      <c r="C328" s="24">
        <v>320</v>
      </c>
      <c r="D328" s="137"/>
      <c r="E328" s="138"/>
      <c r="F328" s="56"/>
      <c r="G328" s="135"/>
      <c r="H328" s="136"/>
      <c r="I328" s="139"/>
      <c r="J328" s="57"/>
      <c r="K328" s="134"/>
      <c r="L328" s="134"/>
      <c r="M328" s="134"/>
      <c r="N328" s="134"/>
      <c r="O328" s="114">
        <f t="shared" si="181"/>
        <v>0</v>
      </c>
      <c r="P328" s="113"/>
      <c r="Q328" s="113"/>
      <c r="R328" s="113"/>
      <c r="S328" s="113"/>
      <c r="T328" s="114">
        <f t="shared" si="182"/>
        <v>0</v>
      </c>
      <c r="U328" s="113">
        <f t="shared" si="183"/>
        <v>0</v>
      </c>
      <c r="V328" s="136"/>
      <c r="W328" s="116"/>
      <c r="X328" s="116"/>
      <c r="Y328" s="116"/>
      <c r="Z328" s="117">
        <f t="shared" si="184"/>
        <v>0</v>
      </c>
      <c r="AA328" s="118">
        <f t="shared" si="185"/>
        <v>0</v>
      </c>
      <c r="AB328" s="118"/>
      <c r="AC328" s="118"/>
      <c r="AD328" s="118"/>
      <c r="AE328" s="117">
        <f t="shared" si="186"/>
        <v>0</v>
      </c>
      <c r="AF328" s="118">
        <f t="shared" si="187"/>
        <v>0</v>
      </c>
      <c r="AG328" s="120"/>
      <c r="AH328" s="120"/>
      <c r="AI328" s="121"/>
      <c r="AJ328" s="117">
        <f t="shared" si="188"/>
        <v>0</v>
      </c>
      <c r="AK328" s="119">
        <f t="shared" si="189"/>
        <v>0</v>
      </c>
      <c r="AL328" s="53"/>
      <c r="AM328" s="53"/>
      <c r="AN328" s="53"/>
      <c r="AO328" s="54">
        <f t="shared" si="190"/>
        <v>0</v>
      </c>
      <c r="AP328" s="122">
        <f t="shared" si="191"/>
        <v>0</v>
      </c>
      <c r="AQ328" s="123">
        <f t="shared" si="192"/>
        <v>0</v>
      </c>
      <c r="AR328" s="123">
        <f t="shared" si="193"/>
        <v>0</v>
      </c>
      <c r="AS328" s="119"/>
      <c r="AT328" s="119"/>
      <c r="AU328" s="124"/>
      <c r="AV328" s="125">
        <f t="shared" si="194"/>
        <v>0</v>
      </c>
      <c r="AW328" s="119">
        <f t="shared" si="195"/>
        <v>0</v>
      </c>
      <c r="AX328" s="119"/>
      <c r="AY328" s="119"/>
      <c r="AZ328" s="122"/>
      <c r="BA328" s="126">
        <f t="shared" si="196"/>
        <v>0</v>
      </c>
      <c r="BB328" s="119">
        <f t="shared" si="197"/>
        <v>0</v>
      </c>
      <c r="BC328" s="119"/>
      <c r="BD328" s="120"/>
      <c r="BE328" s="127"/>
      <c r="BF328" s="126">
        <f t="shared" si="198"/>
        <v>0</v>
      </c>
      <c r="BG328" s="119">
        <f t="shared" si="199"/>
        <v>0</v>
      </c>
      <c r="BH328" s="120"/>
      <c r="BI328" s="120"/>
      <c r="BJ328" s="127"/>
      <c r="BK328" s="126">
        <f t="shared" si="200"/>
        <v>0</v>
      </c>
      <c r="BL328" s="119">
        <f t="shared" si="201"/>
        <v>0</v>
      </c>
      <c r="BM328" s="123">
        <f t="shared" si="202"/>
        <v>0</v>
      </c>
      <c r="BN328" s="123">
        <f t="shared" si="203"/>
        <v>0</v>
      </c>
      <c r="BO328" s="126">
        <f t="shared" si="204"/>
        <v>0</v>
      </c>
      <c r="BP328" s="128">
        <f t="shared" si="205"/>
        <v>0</v>
      </c>
      <c r="BQ328" s="22"/>
      <c r="BR328" s="129"/>
      <c r="BS328" s="130"/>
      <c r="BT328" s="257" t="str">
        <f t="shared" si="206"/>
        <v/>
      </c>
      <c r="BU328" s="257" t="str">
        <f t="shared" si="207"/>
        <v/>
      </c>
      <c r="BV328" s="257" t="str">
        <f t="shared" si="208"/>
        <v/>
      </c>
      <c r="BW328" s="257" t="str">
        <f t="shared" si="209"/>
        <v/>
      </c>
      <c r="BX328" s="258">
        <f t="shared" si="211"/>
        <v>0</v>
      </c>
      <c r="BY328" s="129"/>
      <c r="BZ328" s="130"/>
      <c r="CA328" s="329" t="str">
        <f t="shared" si="177"/>
        <v/>
      </c>
      <c r="CB328" s="329" t="str">
        <f t="shared" si="178"/>
        <v/>
      </c>
      <c r="CC328" s="329" t="str">
        <f t="shared" si="179"/>
        <v/>
      </c>
      <c r="CD328" s="329" t="str">
        <f t="shared" si="180"/>
        <v/>
      </c>
      <c r="CE328" s="258">
        <f t="shared" si="212"/>
        <v>0</v>
      </c>
      <c r="CF328" s="259">
        <f t="shared" si="210"/>
        <v>0</v>
      </c>
      <c r="CG328" s="132"/>
      <c r="CH328" s="132"/>
      <c r="CI328" s="132"/>
    </row>
    <row r="329" spans="1:87" s="24" customFormat="1" ht="12.75" hidden="1" customHeight="1" outlineLevel="1" x14ac:dyDescent="0.2">
      <c r="A329" s="108" t="s">
        <v>140</v>
      </c>
      <c r="B329" s="24" t="s">
        <v>145</v>
      </c>
      <c r="C329" s="24">
        <v>321</v>
      </c>
      <c r="D329" s="137"/>
      <c r="E329" s="138"/>
      <c r="F329" s="56"/>
      <c r="G329" s="135"/>
      <c r="H329" s="136"/>
      <c r="I329" s="139"/>
      <c r="J329" s="57"/>
      <c r="K329" s="134"/>
      <c r="L329" s="134"/>
      <c r="M329" s="134"/>
      <c r="N329" s="134"/>
      <c r="O329" s="114">
        <f t="shared" si="181"/>
        <v>0</v>
      </c>
      <c r="P329" s="113"/>
      <c r="Q329" s="113"/>
      <c r="R329" s="113"/>
      <c r="S329" s="113"/>
      <c r="T329" s="114">
        <f t="shared" si="182"/>
        <v>0</v>
      </c>
      <c r="U329" s="113">
        <f t="shared" si="183"/>
        <v>0</v>
      </c>
      <c r="V329" s="136"/>
      <c r="W329" s="116"/>
      <c r="X329" s="116"/>
      <c r="Y329" s="116"/>
      <c r="Z329" s="117">
        <f t="shared" si="184"/>
        <v>0</v>
      </c>
      <c r="AA329" s="118">
        <f t="shared" si="185"/>
        <v>0</v>
      </c>
      <c r="AB329" s="118"/>
      <c r="AC329" s="118"/>
      <c r="AD329" s="118"/>
      <c r="AE329" s="117">
        <f t="shared" si="186"/>
        <v>0</v>
      </c>
      <c r="AF329" s="118">
        <f t="shared" si="187"/>
        <v>0</v>
      </c>
      <c r="AG329" s="120"/>
      <c r="AH329" s="120"/>
      <c r="AI329" s="121"/>
      <c r="AJ329" s="117">
        <f t="shared" si="188"/>
        <v>0</v>
      </c>
      <c r="AK329" s="119">
        <f t="shared" si="189"/>
        <v>0</v>
      </c>
      <c r="AL329" s="53"/>
      <c r="AM329" s="53"/>
      <c r="AN329" s="53"/>
      <c r="AO329" s="54">
        <f t="shared" si="190"/>
        <v>0</v>
      </c>
      <c r="AP329" s="122">
        <f t="shared" si="191"/>
        <v>0</v>
      </c>
      <c r="AQ329" s="123">
        <f t="shared" si="192"/>
        <v>0</v>
      </c>
      <c r="AR329" s="123">
        <f t="shared" si="193"/>
        <v>0</v>
      </c>
      <c r="AS329" s="119"/>
      <c r="AT329" s="119"/>
      <c r="AU329" s="124"/>
      <c r="AV329" s="125">
        <f t="shared" si="194"/>
        <v>0</v>
      </c>
      <c r="AW329" s="119">
        <f t="shared" si="195"/>
        <v>0</v>
      </c>
      <c r="AX329" s="119"/>
      <c r="AY329" s="119"/>
      <c r="AZ329" s="122"/>
      <c r="BA329" s="126">
        <f t="shared" si="196"/>
        <v>0</v>
      </c>
      <c r="BB329" s="119">
        <f t="shared" si="197"/>
        <v>0</v>
      </c>
      <c r="BC329" s="119"/>
      <c r="BD329" s="120"/>
      <c r="BE329" s="127"/>
      <c r="BF329" s="126">
        <f t="shared" si="198"/>
        <v>0</v>
      </c>
      <c r="BG329" s="119">
        <f t="shared" si="199"/>
        <v>0</v>
      </c>
      <c r="BH329" s="120"/>
      <c r="BI329" s="120"/>
      <c r="BJ329" s="127"/>
      <c r="BK329" s="126">
        <f t="shared" si="200"/>
        <v>0</v>
      </c>
      <c r="BL329" s="119">
        <f t="shared" si="201"/>
        <v>0</v>
      </c>
      <c r="BM329" s="123">
        <f t="shared" si="202"/>
        <v>0</v>
      </c>
      <c r="BN329" s="123">
        <f t="shared" si="203"/>
        <v>0</v>
      </c>
      <c r="BO329" s="126">
        <f t="shared" si="204"/>
        <v>0</v>
      </c>
      <c r="BP329" s="128">
        <f t="shared" si="205"/>
        <v>0</v>
      </c>
      <c r="BQ329" s="22"/>
      <c r="BR329" s="129"/>
      <c r="BS329" s="130"/>
      <c r="BT329" s="257" t="str">
        <f t="shared" si="206"/>
        <v/>
      </c>
      <c r="BU329" s="257" t="str">
        <f t="shared" si="207"/>
        <v/>
      </c>
      <c r="BV329" s="257" t="str">
        <f t="shared" si="208"/>
        <v/>
      </c>
      <c r="BW329" s="257" t="str">
        <f t="shared" si="209"/>
        <v/>
      </c>
      <c r="BX329" s="258">
        <f t="shared" si="211"/>
        <v>0</v>
      </c>
      <c r="BY329" s="129"/>
      <c r="BZ329" s="130"/>
      <c r="CA329" s="329" t="str">
        <f t="shared" ref="CA329:CA392" si="213">IF(OR($BY329="Jan", $BY329="Feb", $BY329="Mar"), $BZ329, "")</f>
        <v/>
      </c>
      <c r="CB329" s="329" t="str">
        <f t="shared" ref="CB329:CB392" si="214">IF(OR($BY329="Apr", $BY329="May", $BY329="Jun"), $BZ329, "")</f>
        <v/>
      </c>
      <c r="CC329" s="329" t="str">
        <f t="shared" ref="CC329:CC392" si="215">IF(OR($BY329="Jul", $BY329="Aug", $BY329="Sep"), $BZ329, "")</f>
        <v/>
      </c>
      <c r="CD329" s="329" t="str">
        <f t="shared" ref="CD329:CD392" si="216">IF(OR($BY329="Oct", $BY329="Nov", $BY329="Dec"), $BZ329, "")</f>
        <v/>
      </c>
      <c r="CE329" s="258">
        <f t="shared" si="212"/>
        <v>0</v>
      </c>
      <c r="CF329" s="259">
        <f t="shared" si="210"/>
        <v>0</v>
      </c>
      <c r="CG329" s="132"/>
      <c r="CH329" s="132"/>
      <c r="CI329" s="132"/>
    </row>
    <row r="330" spans="1:87" s="24" customFormat="1" ht="12.75" hidden="1" customHeight="1" outlineLevel="1" x14ac:dyDescent="0.2">
      <c r="A330" s="108" t="s">
        <v>140</v>
      </c>
      <c r="B330" s="24" t="s">
        <v>145</v>
      </c>
      <c r="C330" s="24">
        <v>322</v>
      </c>
      <c r="D330" s="137"/>
      <c r="E330" s="138"/>
      <c r="F330" s="56"/>
      <c r="G330" s="135"/>
      <c r="H330" s="136"/>
      <c r="I330" s="139"/>
      <c r="J330" s="57"/>
      <c r="K330" s="134"/>
      <c r="L330" s="134"/>
      <c r="M330" s="134"/>
      <c r="N330" s="134"/>
      <c r="O330" s="114">
        <f t="shared" ref="O330:O393" si="217">SUM(K330:N330)</f>
        <v>0</v>
      </c>
      <c r="P330" s="113"/>
      <c r="Q330" s="113"/>
      <c r="R330" s="113"/>
      <c r="S330" s="113"/>
      <c r="T330" s="114">
        <f t="shared" ref="T330:T393" si="218">SUM(P330:S330)</f>
        <v>0</v>
      </c>
      <c r="U330" s="113">
        <f t="shared" ref="U330:U393" si="219">J330+O330-T330</f>
        <v>0</v>
      </c>
      <c r="V330" s="136"/>
      <c r="W330" s="116"/>
      <c r="X330" s="116"/>
      <c r="Y330" s="116"/>
      <c r="Z330" s="117">
        <f t="shared" ref="Z330:Z393" si="220">SUM(W330:Y330)</f>
        <v>0</v>
      </c>
      <c r="AA330" s="118">
        <f t="shared" ref="AA330:AA393" si="221">Z330-K330</f>
        <v>0</v>
      </c>
      <c r="AB330" s="118"/>
      <c r="AC330" s="118"/>
      <c r="AD330" s="118"/>
      <c r="AE330" s="117">
        <f t="shared" ref="AE330:AE393" si="222">SUM(AB330:AD330)</f>
        <v>0</v>
      </c>
      <c r="AF330" s="118">
        <f t="shared" ref="AF330:AF393" si="223">AE330-L330</f>
        <v>0</v>
      </c>
      <c r="AG330" s="120"/>
      <c r="AH330" s="120"/>
      <c r="AI330" s="121"/>
      <c r="AJ330" s="117">
        <f t="shared" ref="AJ330:AJ393" si="224">SUM(AG330:AI330)</f>
        <v>0</v>
      </c>
      <c r="AK330" s="119">
        <f t="shared" ref="AK330:AK393" si="225">AJ330-M330</f>
        <v>0</v>
      </c>
      <c r="AL330" s="53"/>
      <c r="AM330" s="53"/>
      <c r="AN330" s="53"/>
      <c r="AO330" s="54">
        <f t="shared" ref="AO330:AO393" si="226">SUM(AL330:AN330)</f>
        <v>0</v>
      </c>
      <c r="AP330" s="122">
        <f t="shared" ref="AP330:AP393" si="227">AO330-N330</f>
        <v>0</v>
      </c>
      <c r="AQ330" s="123">
        <f t="shared" ref="AQ330:AQ393" si="228">Z330+AE330+AJ330+AO330</f>
        <v>0</v>
      </c>
      <c r="AR330" s="123">
        <f t="shared" ref="AR330:AR393" si="229">AQ330-O330</f>
        <v>0</v>
      </c>
      <c r="AS330" s="119"/>
      <c r="AT330" s="119"/>
      <c r="AU330" s="124"/>
      <c r="AV330" s="125">
        <f t="shared" ref="AV330:AV393" si="230">SUM(AS330:AU330)</f>
        <v>0</v>
      </c>
      <c r="AW330" s="119">
        <f t="shared" ref="AW330:AW393" si="231">AV330-P330</f>
        <v>0</v>
      </c>
      <c r="AX330" s="119"/>
      <c r="AY330" s="119"/>
      <c r="AZ330" s="122"/>
      <c r="BA330" s="126">
        <f t="shared" ref="BA330:BA393" si="232">SUM(AX330:AZ330)</f>
        <v>0</v>
      </c>
      <c r="BB330" s="119">
        <f t="shared" ref="BB330:BB393" si="233">BA330-Q330</f>
        <v>0</v>
      </c>
      <c r="BC330" s="119"/>
      <c r="BD330" s="120"/>
      <c r="BE330" s="127"/>
      <c r="BF330" s="126">
        <f t="shared" ref="BF330:BF393" si="234">SUM(BC330:BE330)</f>
        <v>0</v>
      </c>
      <c r="BG330" s="119">
        <f t="shared" ref="BG330:BG393" si="235">BF330-R330</f>
        <v>0</v>
      </c>
      <c r="BH330" s="120"/>
      <c r="BI330" s="120"/>
      <c r="BJ330" s="127"/>
      <c r="BK330" s="126">
        <f t="shared" ref="BK330:BK393" si="236">SUM(BH330:BJ330)</f>
        <v>0</v>
      </c>
      <c r="BL330" s="119">
        <f t="shared" ref="BL330:BL393" si="237">BK330-S330</f>
        <v>0</v>
      </c>
      <c r="BM330" s="123">
        <f t="shared" ref="BM330:BM393" si="238">AV330+BA330+BF330+BK330</f>
        <v>0</v>
      </c>
      <c r="BN330" s="123">
        <f t="shared" ref="BN330:BN393" si="239">BM330-T330</f>
        <v>0</v>
      </c>
      <c r="BO330" s="126">
        <f t="shared" ref="BO330:BO393" si="240">J330+AQ330-BM330</f>
        <v>0</v>
      </c>
      <c r="BP330" s="128">
        <f t="shared" ref="BP330:BP393" si="241">BO330-U330</f>
        <v>0</v>
      </c>
      <c r="BQ330" s="22"/>
      <c r="BR330" s="129"/>
      <c r="BS330" s="130"/>
      <c r="BT330" s="257" t="str">
        <f t="shared" ref="BT330:BT393" si="242">IF(OR($BR330="Jan", $BR330="Feb", $BR330="Mar"), $BS330, "")</f>
        <v/>
      </c>
      <c r="BU330" s="257" t="str">
        <f t="shared" ref="BU330:BU393" si="243">IF(OR($BR330="Apr", $BR330="May", $BR330="Jun"), $BS330, "")</f>
        <v/>
      </c>
      <c r="BV330" s="257" t="str">
        <f t="shared" ref="BV330:BV393" si="244">IF(OR($BR330="Jul", $BR330="Aug", $BR330="Sep"), $BS330, "")</f>
        <v/>
      </c>
      <c r="BW330" s="257" t="str">
        <f t="shared" ref="BW330:BW393" si="245">IF(OR($BR330="Oct", $BR330="Nov", $BR330="Dec"), $BS330, "")</f>
        <v/>
      </c>
      <c r="BX330" s="258">
        <f t="shared" si="211"/>
        <v>0</v>
      </c>
      <c r="BY330" s="129"/>
      <c r="BZ330" s="130"/>
      <c r="CA330" s="329" t="str">
        <f t="shared" si="213"/>
        <v/>
      </c>
      <c r="CB330" s="329" t="str">
        <f t="shared" si="214"/>
        <v/>
      </c>
      <c r="CC330" s="329" t="str">
        <f t="shared" si="215"/>
        <v/>
      </c>
      <c r="CD330" s="329" t="str">
        <f t="shared" si="216"/>
        <v/>
      </c>
      <c r="CE330" s="258">
        <f t="shared" si="212"/>
        <v>0</v>
      </c>
      <c r="CF330" s="259">
        <f t="shared" ref="CF330:CF393" si="246">BO330+BX330-CE330</f>
        <v>0</v>
      </c>
      <c r="CG330" s="132"/>
      <c r="CH330" s="132"/>
      <c r="CI330" s="132"/>
    </row>
    <row r="331" spans="1:87" s="24" customFormat="1" ht="12.75" hidden="1" customHeight="1" outlineLevel="1" x14ac:dyDescent="0.2">
      <c r="A331" s="108" t="s">
        <v>140</v>
      </c>
      <c r="B331" s="24" t="s">
        <v>145</v>
      </c>
      <c r="C331" s="24">
        <v>323</v>
      </c>
      <c r="D331" s="137"/>
      <c r="E331" s="138"/>
      <c r="F331" s="56"/>
      <c r="G331" s="135"/>
      <c r="H331" s="136"/>
      <c r="I331" s="139"/>
      <c r="J331" s="57"/>
      <c r="K331" s="134"/>
      <c r="L331" s="134"/>
      <c r="M331" s="134"/>
      <c r="N331" s="134"/>
      <c r="O331" s="114">
        <f t="shared" si="217"/>
        <v>0</v>
      </c>
      <c r="P331" s="113"/>
      <c r="Q331" s="113"/>
      <c r="R331" s="113"/>
      <c r="S331" s="113"/>
      <c r="T331" s="114">
        <f t="shared" si="218"/>
        <v>0</v>
      </c>
      <c r="U331" s="113">
        <f t="shared" si="219"/>
        <v>0</v>
      </c>
      <c r="V331" s="136"/>
      <c r="W331" s="116"/>
      <c r="X331" s="116"/>
      <c r="Y331" s="116"/>
      <c r="Z331" s="117">
        <f t="shared" si="220"/>
        <v>0</v>
      </c>
      <c r="AA331" s="118">
        <f t="shared" si="221"/>
        <v>0</v>
      </c>
      <c r="AB331" s="118"/>
      <c r="AC331" s="118"/>
      <c r="AD331" s="118"/>
      <c r="AE331" s="117">
        <f t="shared" si="222"/>
        <v>0</v>
      </c>
      <c r="AF331" s="118">
        <f t="shared" si="223"/>
        <v>0</v>
      </c>
      <c r="AG331" s="120"/>
      <c r="AH331" s="120"/>
      <c r="AI331" s="121"/>
      <c r="AJ331" s="117">
        <f t="shared" si="224"/>
        <v>0</v>
      </c>
      <c r="AK331" s="119">
        <f t="shared" si="225"/>
        <v>0</v>
      </c>
      <c r="AL331" s="53"/>
      <c r="AM331" s="53"/>
      <c r="AN331" s="53"/>
      <c r="AO331" s="54">
        <f t="shared" si="226"/>
        <v>0</v>
      </c>
      <c r="AP331" s="122">
        <f t="shared" si="227"/>
        <v>0</v>
      </c>
      <c r="AQ331" s="123">
        <f t="shared" si="228"/>
        <v>0</v>
      </c>
      <c r="AR331" s="123">
        <f t="shared" si="229"/>
        <v>0</v>
      </c>
      <c r="AS331" s="119"/>
      <c r="AT331" s="119"/>
      <c r="AU331" s="124"/>
      <c r="AV331" s="125">
        <f t="shared" si="230"/>
        <v>0</v>
      </c>
      <c r="AW331" s="119">
        <f t="shared" si="231"/>
        <v>0</v>
      </c>
      <c r="AX331" s="119"/>
      <c r="AY331" s="119"/>
      <c r="AZ331" s="122"/>
      <c r="BA331" s="126">
        <f t="shared" si="232"/>
        <v>0</v>
      </c>
      <c r="BB331" s="119">
        <f t="shared" si="233"/>
        <v>0</v>
      </c>
      <c r="BC331" s="119"/>
      <c r="BD331" s="120"/>
      <c r="BE331" s="127"/>
      <c r="BF331" s="126">
        <f t="shared" si="234"/>
        <v>0</v>
      </c>
      <c r="BG331" s="119">
        <f t="shared" si="235"/>
        <v>0</v>
      </c>
      <c r="BH331" s="120"/>
      <c r="BI331" s="120"/>
      <c r="BJ331" s="127"/>
      <c r="BK331" s="126">
        <f t="shared" si="236"/>
        <v>0</v>
      </c>
      <c r="BL331" s="119">
        <f t="shared" si="237"/>
        <v>0</v>
      </c>
      <c r="BM331" s="123">
        <f t="shared" si="238"/>
        <v>0</v>
      </c>
      <c r="BN331" s="123">
        <f t="shared" si="239"/>
        <v>0</v>
      </c>
      <c r="BO331" s="126">
        <f t="shared" si="240"/>
        <v>0</v>
      </c>
      <c r="BP331" s="128">
        <f t="shared" si="241"/>
        <v>0</v>
      </c>
      <c r="BQ331" s="22"/>
      <c r="BR331" s="129"/>
      <c r="BS331" s="130"/>
      <c r="BT331" s="257" t="str">
        <f t="shared" si="242"/>
        <v/>
      </c>
      <c r="BU331" s="257" t="str">
        <f t="shared" si="243"/>
        <v/>
      </c>
      <c r="BV331" s="257" t="str">
        <f t="shared" si="244"/>
        <v/>
      </c>
      <c r="BW331" s="257" t="str">
        <f t="shared" si="245"/>
        <v/>
      </c>
      <c r="BX331" s="258">
        <f t="shared" si="211"/>
        <v>0</v>
      </c>
      <c r="BY331" s="129"/>
      <c r="BZ331" s="130"/>
      <c r="CA331" s="329" t="str">
        <f t="shared" si="213"/>
        <v/>
      </c>
      <c r="CB331" s="329" t="str">
        <f t="shared" si="214"/>
        <v/>
      </c>
      <c r="CC331" s="329" t="str">
        <f t="shared" si="215"/>
        <v/>
      </c>
      <c r="CD331" s="329" t="str">
        <f t="shared" si="216"/>
        <v/>
      </c>
      <c r="CE331" s="258">
        <f t="shared" si="212"/>
        <v>0</v>
      </c>
      <c r="CF331" s="259">
        <f t="shared" si="246"/>
        <v>0</v>
      </c>
      <c r="CG331" s="132"/>
      <c r="CH331" s="132"/>
      <c r="CI331" s="132"/>
    </row>
    <row r="332" spans="1:87" s="24" customFormat="1" ht="12.75" hidden="1" customHeight="1" outlineLevel="1" x14ac:dyDescent="0.2">
      <c r="A332" s="108" t="s">
        <v>140</v>
      </c>
      <c r="B332" s="24" t="s">
        <v>145</v>
      </c>
      <c r="C332" s="24">
        <v>324</v>
      </c>
      <c r="D332" s="137"/>
      <c r="E332" s="138"/>
      <c r="F332" s="56"/>
      <c r="G332" s="135"/>
      <c r="H332" s="136"/>
      <c r="I332" s="139"/>
      <c r="J332" s="57"/>
      <c r="K332" s="134"/>
      <c r="L332" s="134"/>
      <c r="M332" s="134"/>
      <c r="N332" s="134"/>
      <c r="O332" s="114">
        <f t="shared" si="217"/>
        <v>0</v>
      </c>
      <c r="P332" s="113"/>
      <c r="Q332" s="113"/>
      <c r="R332" s="113"/>
      <c r="S332" s="113"/>
      <c r="T332" s="114">
        <f t="shared" si="218"/>
        <v>0</v>
      </c>
      <c r="U332" s="113">
        <f t="shared" si="219"/>
        <v>0</v>
      </c>
      <c r="V332" s="136"/>
      <c r="W332" s="116"/>
      <c r="X332" s="116"/>
      <c r="Y332" s="116"/>
      <c r="Z332" s="117">
        <f t="shared" si="220"/>
        <v>0</v>
      </c>
      <c r="AA332" s="118">
        <f t="shared" si="221"/>
        <v>0</v>
      </c>
      <c r="AB332" s="118"/>
      <c r="AC332" s="118"/>
      <c r="AD332" s="118"/>
      <c r="AE332" s="117">
        <f t="shared" si="222"/>
        <v>0</v>
      </c>
      <c r="AF332" s="118">
        <f t="shared" si="223"/>
        <v>0</v>
      </c>
      <c r="AG332" s="120"/>
      <c r="AH332" s="120"/>
      <c r="AI332" s="121"/>
      <c r="AJ332" s="117">
        <f t="shared" si="224"/>
        <v>0</v>
      </c>
      <c r="AK332" s="119">
        <f t="shared" si="225"/>
        <v>0</v>
      </c>
      <c r="AL332" s="53"/>
      <c r="AM332" s="53"/>
      <c r="AN332" s="53"/>
      <c r="AO332" s="54">
        <f t="shared" si="226"/>
        <v>0</v>
      </c>
      <c r="AP332" s="122">
        <f t="shared" si="227"/>
        <v>0</v>
      </c>
      <c r="AQ332" s="123">
        <f t="shared" si="228"/>
        <v>0</v>
      </c>
      <c r="AR332" s="123">
        <f t="shared" si="229"/>
        <v>0</v>
      </c>
      <c r="AS332" s="119"/>
      <c r="AT332" s="119"/>
      <c r="AU332" s="124"/>
      <c r="AV332" s="125">
        <f t="shared" si="230"/>
        <v>0</v>
      </c>
      <c r="AW332" s="119">
        <f t="shared" si="231"/>
        <v>0</v>
      </c>
      <c r="AX332" s="119"/>
      <c r="AY332" s="119"/>
      <c r="AZ332" s="122"/>
      <c r="BA332" s="126">
        <f t="shared" si="232"/>
        <v>0</v>
      </c>
      <c r="BB332" s="119">
        <f t="shared" si="233"/>
        <v>0</v>
      </c>
      <c r="BC332" s="119"/>
      <c r="BD332" s="120"/>
      <c r="BE332" s="127"/>
      <c r="BF332" s="126">
        <f t="shared" si="234"/>
        <v>0</v>
      </c>
      <c r="BG332" s="119">
        <f t="shared" si="235"/>
        <v>0</v>
      </c>
      <c r="BH332" s="120"/>
      <c r="BI332" s="120"/>
      <c r="BJ332" s="127"/>
      <c r="BK332" s="126">
        <f t="shared" si="236"/>
        <v>0</v>
      </c>
      <c r="BL332" s="119">
        <f t="shared" si="237"/>
        <v>0</v>
      </c>
      <c r="BM332" s="123">
        <f t="shared" si="238"/>
        <v>0</v>
      </c>
      <c r="BN332" s="123">
        <f t="shared" si="239"/>
        <v>0</v>
      </c>
      <c r="BO332" s="126">
        <f t="shared" si="240"/>
        <v>0</v>
      </c>
      <c r="BP332" s="128">
        <f t="shared" si="241"/>
        <v>0</v>
      </c>
      <c r="BQ332" s="22"/>
      <c r="BR332" s="129"/>
      <c r="BS332" s="130"/>
      <c r="BT332" s="257" t="str">
        <f t="shared" si="242"/>
        <v/>
      </c>
      <c r="BU332" s="257" t="str">
        <f t="shared" si="243"/>
        <v/>
      </c>
      <c r="BV332" s="257" t="str">
        <f t="shared" si="244"/>
        <v/>
      </c>
      <c r="BW332" s="257" t="str">
        <f t="shared" si="245"/>
        <v/>
      </c>
      <c r="BX332" s="258">
        <f t="shared" si="211"/>
        <v>0</v>
      </c>
      <c r="BY332" s="129"/>
      <c r="BZ332" s="130"/>
      <c r="CA332" s="329" t="str">
        <f t="shared" si="213"/>
        <v/>
      </c>
      <c r="CB332" s="329" t="str">
        <f t="shared" si="214"/>
        <v/>
      </c>
      <c r="CC332" s="329" t="str">
        <f t="shared" si="215"/>
        <v/>
      </c>
      <c r="CD332" s="329" t="str">
        <f t="shared" si="216"/>
        <v/>
      </c>
      <c r="CE332" s="258">
        <f t="shared" si="212"/>
        <v>0</v>
      </c>
      <c r="CF332" s="259">
        <f t="shared" si="246"/>
        <v>0</v>
      </c>
      <c r="CG332" s="132"/>
      <c r="CH332" s="132"/>
      <c r="CI332" s="132"/>
    </row>
    <row r="333" spans="1:87" s="24" customFormat="1" ht="12.75" hidden="1" customHeight="1" outlineLevel="1" x14ac:dyDescent="0.2">
      <c r="A333" s="108" t="s">
        <v>140</v>
      </c>
      <c r="B333" s="24" t="s">
        <v>145</v>
      </c>
      <c r="C333" s="24">
        <v>325</v>
      </c>
      <c r="D333" s="137"/>
      <c r="E333" s="138"/>
      <c r="F333" s="56"/>
      <c r="G333" s="135"/>
      <c r="H333" s="136"/>
      <c r="I333" s="139"/>
      <c r="J333" s="57"/>
      <c r="K333" s="134"/>
      <c r="L333" s="134"/>
      <c r="M333" s="134"/>
      <c r="N333" s="134"/>
      <c r="O333" s="114">
        <f t="shared" si="217"/>
        <v>0</v>
      </c>
      <c r="P333" s="113"/>
      <c r="Q333" s="113"/>
      <c r="R333" s="113"/>
      <c r="S333" s="113"/>
      <c r="T333" s="114">
        <f t="shared" si="218"/>
        <v>0</v>
      </c>
      <c r="U333" s="113">
        <f t="shared" si="219"/>
        <v>0</v>
      </c>
      <c r="V333" s="136"/>
      <c r="W333" s="116"/>
      <c r="X333" s="116"/>
      <c r="Y333" s="116"/>
      <c r="Z333" s="117">
        <f t="shared" si="220"/>
        <v>0</v>
      </c>
      <c r="AA333" s="118">
        <f t="shared" si="221"/>
        <v>0</v>
      </c>
      <c r="AB333" s="118"/>
      <c r="AC333" s="118"/>
      <c r="AD333" s="118"/>
      <c r="AE333" s="117">
        <f t="shared" si="222"/>
        <v>0</v>
      </c>
      <c r="AF333" s="118">
        <f t="shared" si="223"/>
        <v>0</v>
      </c>
      <c r="AG333" s="120"/>
      <c r="AH333" s="120"/>
      <c r="AI333" s="121"/>
      <c r="AJ333" s="117">
        <f t="shared" si="224"/>
        <v>0</v>
      </c>
      <c r="AK333" s="119">
        <f t="shared" si="225"/>
        <v>0</v>
      </c>
      <c r="AL333" s="53"/>
      <c r="AM333" s="53"/>
      <c r="AN333" s="53"/>
      <c r="AO333" s="54">
        <f t="shared" si="226"/>
        <v>0</v>
      </c>
      <c r="AP333" s="122">
        <f t="shared" si="227"/>
        <v>0</v>
      </c>
      <c r="AQ333" s="123">
        <f t="shared" si="228"/>
        <v>0</v>
      </c>
      <c r="AR333" s="123">
        <f t="shared" si="229"/>
        <v>0</v>
      </c>
      <c r="AS333" s="119"/>
      <c r="AT333" s="119"/>
      <c r="AU333" s="124"/>
      <c r="AV333" s="125">
        <f t="shared" si="230"/>
        <v>0</v>
      </c>
      <c r="AW333" s="119">
        <f t="shared" si="231"/>
        <v>0</v>
      </c>
      <c r="AX333" s="119"/>
      <c r="AY333" s="119"/>
      <c r="AZ333" s="122"/>
      <c r="BA333" s="126">
        <f t="shared" si="232"/>
        <v>0</v>
      </c>
      <c r="BB333" s="119">
        <f t="shared" si="233"/>
        <v>0</v>
      </c>
      <c r="BC333" s="119"/>
      <c r="BD333" s="120"/>
      <c r="BE333" s="127"/>
      <c r="BF333" s="126">
        <f t="shared" si="234"/>
        <v>0</v>
      </c>
      <c r="BG333" s="119">
        <f t="shared" si="235"/>
        <v>0</v>
      </c>
      <c r="BH333" s="120"/>
      <c r="BI333" s="120"/>
      <c r="BJ333" s="127"/>
      <c r="BK333" s="126">
        <f t="shared" si="236"/>
        <v>0</v>
      </c>
      <c r="BL333" s="119">
        <f t="shared" si="237"/>
        <v>0</v>
      </c>
      <c r="BM333" s="123">
        <f t="shared" si="238"/>
        <v>0</v>
      </c>
      <c r="BN333" s="123">
        <f t="shared" si="239"/>
        <v>0</v>
      </c>
      <c r="BO333" s="126">
        <f t="shared" si="240"/>
        <v>0</v>
      </c>
      <c r="BP333" s="128">
        <f t="shared" si="241"/>
        <v>0</v>
      </c>
      <c r="BQ333" s="22"/>
      <c r="BR333" s="129"/>
      <c r="BS333" s="130"/>
      <c r="BT333" s="257" t="str">
        <f t="shared" si="242"/>
        <v/>
      </c>
      <c r="BU333" s="257" t="str">
        <f t="shared" si="243"/>
        <v/>
      </c>
      <c r="BV333" s="257" t="str">
        <f t="shared" si="244"/>
        <v/>
      </c>
      <c r="BW333" s="257" t="str">
        <f t="shared" si="245"/>
        <v/>
      </c>
      <c r="BX333" s="258">
        <f t="shared" si="211"/>
        <v>0</v>
      </c>
      <c r="BY333" s="129"/>
      <c r="BZ333" s="130"/>
      <c r="CA333" s="329" t="str">
        <f t="shared" si="213"/>
        <v/>
      </c>
      <c r="CB333" s="329" t="str">
        <f t="shared" si="214"/>
        <v/>
      </c>
      <c r="CC333" s="329" t="str">
        <f t="shared" si="215"/>
        <v/>
      </c>
      <c r="CD333" s="329" t="str">
        <f t="shared" si="216"/>
        <v/>
      </c>
      <c r="CE333" s="258">
        <f t="shared" si="212"/>
        <v>0</v>
      </c>
      <c r="CF333" s="259">
        <f t="shared" si="246"/>
        <v>0</v>
      </c>
      <c r="CG333" s="132"/>
      <c r="CH333" s="132"/>
      <c r="CI333" s="132"/>
    </row>
    <row r="334" spans="1:87" s="24" customFormat="1" ht="12.75" hidden="1" customHeight="1" outlineLevel="1" x14ac:dyDescent="0.2">
      <c r="A334" s="108" t="s">
        <v>140</v>
      </c>
      <c r="B334" s="24" t="s">
        <v>145</v>
      </c>
      <c r="C334" s="24">
        <v>326</v>
      </c>
      <c r="D334" s="137"/>
      <c r="E334" s="138"/>
      <c r="F334" s="56"/>
      <c r="G334" s="135"/>
      <c r="H334" s="136"/>
      <c r="I334" s="139"/>
      <c r="J334" s="57"/>
      <c r="K334" s="134"/>
      <c r="L334" s="134"/>
      <c r="M334" s="134"/>
      <c r="N334" s="134"/>
      <c r="O334" s="114">
        <f t="shared" si="217"/>
        <v>0</v>
      </c>
      <c r="P334" s="113"/>
      <c r="Q334" s="113"/>
      <c r="R334" s="113"/>
      <c r="S334" s="113"/>
      <c r="T334" s="114">
        <f t="shared" si="218"/>
        <v>0</v>
      </c>
      <c r="U334" s="113">
        <f t="shared" si="219"/>
        <v>0</v>
      </c>
      <c r="V334" s="136"/>
      <c r="W334" s="116"/>
      <c r="X334" s="116"/>
      <c r="Y334" s="116"/>
      <c r="Z334" s="117">
        <f t="shared" si="220"/>
        <v>0</v>
      </c>
      <c r="AA334" s="118">
        <f t="shared" si="221"/>
        <v>0</v>
      </c>
      <c r="AB334" s="118"/>
      <c r="AC334" s="118"/>
      <c r="AD334" s="118"/>
      <c r="AE334" s="117">
        <f t="shared" si="222"/>
        <v>0</v>
      </c>
      <c r="AF334" s="118">
        <f t="shared" si="223"/>
        <v>0</v>
      </c>
      <c r="AG334" s="120"/>
      <c r="AH334" s="120"/>
      <c r="AI334" s="121"/>
      <c r="AJ334" s="117">
        <f t="shared" si="224"/>
        <v>0</v>
      </c>
      <c r="AK334" s="119">
        <f t="shared" si="225"/>
        <v>0</v>
      </c>
      <c r="AL334" s="53"/>
      <c r="AM334" s="53"/>
      <c r="AN334" s="53"/>
      <c r="AO334" s="54">
        <f t="shared" si="226"/>
        <v>0</v>
      </c>
      <c r="AP334" s="122">
        <f t="shared" si="227"/>
        <v>0</v>
      </c>
      <c r="AQ334" s="123">
        <f t="shared" si="228"/>
        <v>0</v>
      </c>
      <c r="AR334" s="123">
        <f t="shared" si="229"/>
        <v>0</v>
      </c>
      <c r="AS334" s="119"/>
      <c r="AT334" s="119"/>
      <c r="AU334" s="124"/>
      <c r="AV334" s="125">
        <f t="shared" si="230"/>
        <v>0</v>
      </c>
      <c r="AW334" s="119">
        <f t="shared" si="231"/>
        <v>0</v>
      </c>
      <c r="AX334" s="119"/>
      <c r="AY334" s="119"/>
      <c r="AZ334" s="122"/>
      <c r="BA334" s="126">
        <f t="shared" si="232"/>
        <v>0</v>
      </c>
      <c r="BB334" s="119">
        <f t="shared" si="233"/>
        <v>0</v>
      </c>
      <c r="BC334" s="119"/>
      <c r="BD334" s="120"/>
      <c r="BE334" s="127"/>
      <c r="BF334" s="126">
        <f t="shared" si="234"/>
        <v>0</v>
      </c>
      <c r="BG334" s="119">
        <f t="shared" si="235"/>
        <v>0</v>
      </c>
      <c r="BH334" s="120"/>
      <c r="BI334" s="120"/>
      <c r="BJ334" s="127"/>
      <c r="BK334" s="126">
        <f t="shared" si="236"/>
        <v>0</v>
      </c>
      <c r="BL334" s="119">
        <f t="shared" si="237"/>
        <v>0</v>
      </c>
      <c r="BM334" s="123">
        <f t="shared" si="238"/>
        <v>0</v>
      </c>
      <c r="BN334" s="123">
        <f t="shared" si="239"/>
        <v>0</v>
      </c>
      <c r="BO334" s="126">
        <f t="shared" si="240"/>
        <v>0</v>
      </c>
      <c r="BP334" s="128">
        <f t="shared" si="241"/>
        <v>0</v>
      </c>
      <c r="BQ334" s="22"/>
      <c r="BR334" s="129"/>
      <c r="BS334" s="130"/>
      <c r="BT334" s="257" t="str">
        <f t="shared" si="242"/>
        <v/>
      </c>
      <c r="BU334" s="257" t="str">
        <f t="shared" si="243"/>
        <v/>
      </c>
      <c r="BV334" s="257" t="str">
        <f t="shared" si="244"/>
        <v/>
      </c>
      <c r="BW334" s="257" t="str">
        <f t="shared" si="245"/>
        <v/>
      </c>
      <c r="BX334" s="258">
        <f t="shared" si="211"/>
        <v>0</v>
      </c>
      <c r="BY334" s="129"/>
      <c r="BZ334" s="130"/>
      <c r="CA334" s="329" t="str">
        <f t="shared" si="213"/>
        <v/>
      </c>
      <c r="CB334" s="329" t="str">
        <f t="shared" si="214"/>
        <v/>
      </c>
      <c r="CC334" s="329" t="str">
        <f t="shared" si="215"/>
        <v/>
      </c>
      <c r="CD334" s="329" t="str">
        <f t="shared" si="216"/>
        <v/>
      </c>
      <c r="CE334" s="258">
        <f t="shared" si="212"/>
        <v>0</v>
      </c>
      <c r="CF334" s="259">
        <f t="shared" si="246"/>
        <v>0</v>
      </c>
      <c r="CG334" s="132"/>
      <c r="CH334" s="132"/>
      <c r="CI334" s="132"/>
    </row>
    <row r="335" spans="1:87" s="24" customFormat="1" ht="12.75" hidden="1" customHeight="1" outlineLevel="1" x14ac:dyDescent="0.2">
      <c r="A335" s="108" t="s">
        <v>140</v>
      </c>
      <c r="B335" s="24" t="s">
        <v>145</v>
      </c>
      <c r="C335" s="24">
        <v>327</v>
      </c>
      <c r="D335" s="137"/>
      <c r="E335" s="138"/>
      <c r="F335" s="56"/>
      <c r="G335" s="135"/>
      <c r="H335" s="136"/>
      <c r="I335" s="139"/>
      <c r="J335" s="57"/>
      <c r="K335" s="134"/>
      <c r="L335" s="134"/>
      <c r="M335" s="134"/>
      <c r="N335" s="134"/>
      <c r="O335" s="114">
        <f t="shared" si="217"/>
        <v>0</v>
      </c>
      <c r="P335" s="113"/>
      <c r="Q335" s="113"/>
      <c r="R335" s="113"/>
      <c r="S335" s="113"/>
      <c r="T335" s="114">
        <f t="shared" si="218"/>
        <v>0</v>
      </c>
      <c r="U335" s="113">
        <f t="shared" si="219"/>
        <v>0</v>
      </c>
      <c r="V335" s="136"/>
      <c r="W335" s="116"/>
      <c r="X335" s="116"/>
      <c r="Y335" s="116"/>
      <c r="Z335" s="117">
        <f t="shared" si="220"/>
        <v>0</v>
      </c>
      <c r="AA335" s="118">
        <f t="shared" si="221"/>
        <v>0</v>
      </c>
      <c r="AB335" s="118"/>
      <c r="AC335" s="118"/>
      <c r="AD335" s="118"/>
      <c r="AE335" s="117">
        <f t="shared" si="222"/>
        <v>0</v>
      </c>
      <c r="AF335" s="118">
        <f t="shared" si="223"/>
        <v>0</v>
      </c>
      <c r="AG335" s="120"/>
      <c r="AH335" s="120"/>
      <c r="AI335" s="121"/>
      <c r="AJ335" s="117">
        <f t="shared" si="224"/>
        <v>0</v>
      </c>
      <c r="AK335" s="119">
        <f t="shared" si="225"/>
        <v>0</v>
      </c>
      <c r="AL335" s="53"/>
      <c r="AM335" s="53"/>
      <c r="AN335" s="53"/>
      <c r="AO335" s="54">
        <f t="shared" si="226"/>
        <v>0</v>
      </c>
      <c r="AP335" s="122">
        <f t="shared" si="227"/>
        <v>0</v>
      </c>
      <c r="AQ335" s="123">
        <f t="shared" si="228"/>
        <v>0</v>
      </c>
      <c r="AR335" s="123">
        <f t="shared" si="229"/>
        <v>0</v>
      </c>
      <c r="AS335" s="119"/>
      <c r="AT335" s="119"/>
      <c r="AU335" s="124"/>
      <c r="AV335" s="125">
        <f t="shared" si="230"/>
        <v>0</v>
      </c>
      <c r="AW335" s="119">
        <f t="shared" si="231"/>
        <v>0</v>
      </c>
      <c r="AX335" s="119"/>
      <c r="AY335" s="119"/>
      <c r="AZ335" s="122"/>
      <c r="BA335" s="126">
        <f t="shared" si="232"/>
        <v>0</v>
      </c>
      <c r="BB335" s="119">
        <f t="shared" si="233"/>
        <v>0</v>
      </c>
      <c r="BC335" s="119"/>
      <c r="BD335" s="120"/>
      <c r="BE335" s="127"/>
      <c r="BF335" s="126">
        <f t="shared" si="234"/>
        <v>0</v>
      </c>
      <c r="BG335" s="119">
        <f t="shared" si="235"/>
        <v>0</v>
      </c>
      <c r="BH335" s="120"/>
      <c r="BI335" s="120"/>
      <c r="BJ335" s="127"/>
      <c r="BK335" s="126">
        <f t="shared" si="236"/>
        <v>0</v>
      </c>
      <c r="BL335" s="119">
        <f t="shared" si="237"/>
        <v>0</v>
      </c>
      <c r="BM335" s="123">
        <f t="shared" si="238"/>
        <v>0</v>
      </c>
      <c r="BN335" s="123">
        <f t="shared" si="239"/>
        <v>0</v>
      </c>
      <c r="BO335" s="126">
        <f t="shared" si="240"/>
        <v>0</v>
      </c>
      <c r="BP335" s="128">
        <f t="shared" si="241"/>
        <v>0</v>
      </c>
      <c r="BQ335" s="22"/>
      <c r="BR335" s="129"/>
      <c r="BS335" s="130"/>
      <c r="BT335" s="257" t="str">
        <f t="shared" si="242"/>
        <v/>
      </c>
      <c r="BU335" s="257" t="str">
        <f t="shared" si="243"/>
        <v/>
      </c>
      <c r="BV335" s="257" t="str">
        <f t="shared" si="244"/>
        <v/>
      </c>
      <c r="BW335" s="257" t="str">
        <f t="shared" si="245"/>
        <v/>
      </c>
      <c r="BX335" s="258">
        <f t="shared" si="211"/>
        <v>0</v>
      </c>
      <c r="BY335" s="129"/>
      <c r="BZ335" s="130"/>
      <c r="CA335" s="329" t="str">
        <f t="shared" si="213"/>
        <v/>
      </c>
      <c r="CB335" s="329" t="str">
        <f t="shared" si="214"/>
        <v/>
      </c>
      <c r="CC335" s="329" t="str">
        <f t="shared" si="215"/>
        <v/>
      </c>
      <c r="CD335" s="329" t="str">
        <f t="shared" si="216"/>
        <v/>
      </c>
      <c r="CE335" s="258">
        <f t="shared" si="212"/>
        <v>0</v>
      </c>
      <c r="CF335" s="259">
        <f t="shared" si="246"/>
        <v>0</v>
      </c>
      <c r="CG335" s="132"/>
      <c r="CH335" s="132"/>
      <c r="CI335" s="132"/>
    </row>
    <row r="336" spans="1:87" s="24" customFormat="1" ht="12.75" hidden="1" customHeight="1" outlineLevel="1" x14ac:dyDescent="0.2">
      <c r="A336" s="108" t="s">
        <v>140</v>
      </c>
      <c r="B336" s="24" t="s">
        <v>145</v>
      </c>
      <c r="C336" s="24">
        <v>328</v>
      </c>
      <c r="D336" s="137"/>
      <c r="E336" s="138"/>
      <c r="F336" s="56"/>
      <c r="G336" s="135"/>
      <c r="H336" s="136"/>
      <c r="I336" s="139"/>
      <c r="J336" s="57"/>
      <c r="K336" s="134"/>
      <c r="L336" s="134"/>
      <c r="M336" s="134"/>
      <c r="N336" s="134"/>
      <c r="O336" s="114">
        <f t="shared" si="217"/>
        <v>0</v>
      </c>
      <c r="P336" s="113"/>
      <c r="Q336" s="113"/>
      <c r="R336" s="113"/>
      <c r="S336" s="113"/>
      <c r="T336" s="114">
        <f t="shared" si="218"/>
        <v>0</v>
      </c>
      <c r="U336" s="113">
        <f t="shared" si="219"/>
        <v>0</v>
      </c>
      <c r="V336" s="136"/>
      <c r="W336" s="116"/>
      <c r="X336" s="116"/>
      <c r="Y336" s="116"/>
      <c r="Z336" s="117">
        <f t="shared" si="220"/>
        <v>0</v>
      </c>
      <c r="AA336" s="118">
        <f t="shared" si="221"/>
        <v>0</v>
      </c>
      <c r="AB336" s="118"/>
      <c r="AC336" s="118"/>
      <c r="AD336" s="118"/>
      <c r="AE336" s="117">
        <f t="shared" si="222"/>
        <v>0</v>
      </c>
      <c r="AF336" s="118">
        <f t="shared" si="223"/>
        <v>0</v>
      </c>
      <c r="AG336" s="120"/>
      <c r="AH336" s="120"/>
      <c r="AI336" s="121"/>
      <c r="AJ336" s="117">
        <f t="shared" si="224"/>
        <v>0</v>
      </c>
      <c r="AK336" s="119">
        <f t="shared" si="225"/>
        <v>0</v>
      </c>
      <c r="AL336" s="53"/>
      <c r="AM336" s="53"/>
      <c r="AN336" s="53"/>
      <c r="AO336" s="54">
        <f t="shared" si="226"/>
        <v>0</v>
      </c>
      <c r="AP336" s="122">
        <f t="shared" si="227"/>
        <v>0</v>
      </c>
      <c r="AQ336" s="123">
        <f t="shared" si="228"/>
        <v>0</v>
      </c>
      <c r="AR336" s="123">
        <f t="shared" si="229"/>
        <v>0</v>
      </c>
      <c r="AS336" s="119"/>
      <c r="AT336" s="119"/>
      <c r="AU336" s="124"/>
      <c r="AV336" s="125">
        <f t="shared" si="230"/>
        <v>0</v>
      </c>
      <c r="AW336" s="119">
        <f t="shared" si="231"/>
        <v>0</v>
      </c>
      <c r="AX336" s="119"/>
      <c r="AY336" s="119"/>
      <c r="AZ336" s="122"/>
      <c r="BA336" s="126">
        <f t="shared" si="232"/>
        <v>0</v>
      </c>
      <c r="BB336" s="119">
        <f t="shared" si="233"/>
        <v>0</v>
      </c>
      <c r="BC336" s="119"/>
      <c r="BD336" s="120"/>
      <c r="BE336" s="127"/>
      <c r="BF336" s="126">
        <f t="shared" si="234"/>
        <v>0</v>
      </c>
      <c r="BG336" s="119">
        <f t="shared" si="235"/>
        <v>0</v>
      </c>
      <c r="BH336" s="120"/>
      <c r="BI336" s="120"/>
      <c r="BJ336" s="127"/>
      <c r="BK336" s="126">
        <f t="shared" si="236"/>
        <v>0</v>
      </c>
      <c r="BL336" s="119">
        <f t="shared" si="237"/>
        <v>0</v>
      </c>
      <c r="BM336" s="123">
        <f t="shared" si="238"/>
        <v>0</v>
      </c>
      <c r="BN336" s="123">
        <f t="shared" si="239"/>
        <v>0</v>
      </c>
      <c r="BO336" s="126">
        <f t="shared" si="240"/>
        <v>0</v>
      </c>
      <c r="BP336" s="128">
        <f t="shared" si="241"/>
        <v>0</v>
      </c>
      <c r="BQ336" s="22"/>
      <c r="BR336" s="129"/>
      <c r="BS336" s="130"/>
      <c r="BT336" s="257" t="str">
        <f t="shared" si="242"/>
        <v/>
      </c>
      <c r="BU336" s="257" t="str">
        <f t="shared" si="243"/>
        <v/>
      </c>
      <c r="BV336" s="257" t="str">
        <f t="shared" si="244"/>
        <v/>
      </c>
      <c r="BW336" s="257" t="str">
        <f t="shared" si="245"/>
        <v/>
      </c>
      <c r="BX336" s="258">
        <f t="shared" si="211"/>
        <v>0</v>
      </c>
      <c r="BY336" s="129"/>
      <c r="BZ336" s="130"/>
      <c r="CA336" s="329" t="str">
        <f t="shared" si="213"/>
        <v/>
      </c>
      <c r="CB336" s="329" t="str">
        <f t="shared" si="214"/>
        <v/>
      </c>
      <c r="CC336" s="329" t="str">
        <f t="shared" si="215"/>
        <v/>
      </c>
      <c r="CD336" s="329" t="str">
        <f t="shared" si="216"/>
        <v/>
      </c>
      <c r="CE336" s="258">
        <f t="shared" si="212"/>
        <v>0</v>
      </c>
      <c r="CF336" s="259">
        <f t="shared" si="246"/>
        <v>0</v>
      </c>
      <c r="CG336" s="132"/>
      <c r="CH336" s="132"/>
      <c r="CI336" s="132"/>
    </row>
    <row r="337" spans="1:87" s="24" customFormat="1" ht="12.75" hidden="1" customHeight="1" outlineLevel="1" x14ac:dyDescent="0.2">
      <c r="A337" s="108" t="s">
        <v>140</v>
      </c>
      <c r="B337" s="24" t="s">
        <v>145</v>
      </c>
      <c r="C337" s="24">
        <v>329</v>
      </c>
      <c r="D337" s="137"/>
      <c r="E337" s="138"/>
      <c r="F337" s="56"/>
      <c r="G337" s="135"/>
      <c r="H337" s="136"/>
      <c r="I337" s="139"/>
      <c r="J337" s="57"/>
      <c r="K337" s="134"/>
      <c r="L337" s="134"/>
      <c r="M337" s="134"/>
      <c r="N337" s="134"/>
      <c r="O337" s="114">
        <f t="shared" si="217"/>
        <v>0</v>
      </c>
      <c r="P337" s="113"/>
      <c r="Q337" s="113"/>
      <c r="R337" s="113"/>
      <c r="S337" s="113"/>
      <c r="T337" s="114">
        <f t="shared" si="218"/>
        <v>0</v>
      </c>
      <c r="U337" s="113">
        <f t="shared" si="219"/>
        <v>0</v>
      </c>
      <c r="V337" s="136"/>
      <c r="W337" s="116"/>
      <c r="X337" s="116"/>
      <c r="Y337" s="116"/>
      <c r="Z337" s="117">
        <f t="shared" si="220"/>
        <v>0</v>
      </c>
      <c r="AA337" s="118">
        <f t="shared" si="221"/>
        <v>0</v>
      </c>
      <c r="AB337" s="118"/>
      <c r="AC337" s="118"/>
      <c r="AD337" s="118"/>
      <c r="AE337" s="117">
        <f t="shared" si="222"/>
        <v>0</v>
      </c>
      <c r="AF337" s="118">
        <f t="shared" si="223"/>
        <v>0</v>
      </c>
      <c r="AG337" s="120"/>
      <c r="AH337" s="120"/>
      <c r="AI337" s="121"/>
      <c r="AJ337" s="117">
        <f t="shared" si="224"/>
        <v>0</v>
      </c>
      <c r="AK337" s="119">
        <f t="shared" si="225"/>
        <v>0</v>
      </c>
      <c r="AL337" s="53"/>
      <c r="AM337" s="53"/>
      <c r="AN337" s="53"/>
      <c r="AO337" s="54">
        <f t="shared" si="226"/>
        <v>0</v>
      </c>
      <c r="AP337" s="122">
        <f t="shared" si="227"/>
        <v>0</v>
      </c>
      <c r="AQ337" s="123">
        <f t="shared" si="228"/>
        <v>0</v>
      </c>
      <c r="AR337" s="123">
        <f t="shared" si="229"/>
        <v>0</v>
      </c>
      <c r="AS337" s="119"/>
      <c r="AT337" s="119"/>
      <c r="AU337" s="124"/>
      <c r="AV337" s="125">
        <f t="shared" si="230"/>
        <v>0</v>
      </c>
      <c r="AW337" s="119">
        <f t="shared" si="231"/>
        <v>0</v>
      </c>
      <c r="AX337" s="119"/>
      <c r="AY337" s="119"/>
      <c r="AZ337" s="122"/>
      <c r="BA337" s="126">
        <f t="shared" si="232"/>
        <v>0</v>
      </c>
      <c r="BB337" s="119">
        <f t="shared" si="233"/>
        <v>0</v>
      </c>
      <c r="BC337" s="119"/>
      <c r="BD337" s="120"/>
      <c r="BE337" s="127"/>
      <c r="BF337" s="126">
        <f t="shared" si="234"/>
        <v>0</v>
      </c>
      <c r="BG337" s="119">
        <f t="shared" si="235"/>
        <v>0</v>
      </c>
      <c r="BH337" s="120"/>
      <c r="BI337" s="120"/>
      <c r="BJ337" s="127"/>
      <c r="BK337" s="126">
        <f t="shared" si="236"/>
        <v>0</v>
      </c>
      <c r="BL337" s="119">
        <f t="shared" si="237"/>
        <v>0</v>
      </c>
      <c r="BM337" s="123">
        <f t="shared" si="238"/>
        <v>0</v>
      </c>
      <c r="BN337" s="123">
        <f t="shared" si="239"/>
        <v>0</v>
      </c>
      <c r="BO337" s="126">
        <f t="shared" si="240"/>
        <v>0</v>
      </c>
      <c r="BP337" s="128">
        <f t="shared" si="241"/>
        <v>0</v>
      </c>
      <c r="BQ337" s="22"/>
      <c r="BR337" s="129"/>
      <c r="BS337" s="130"/>
      <c r="BT337" s="257" t="str">
        <f t="shared" si="242"/>
        <v/>
      </c>
      <c r="BU337" s="257" t="str">
        <f t="shared" si="243"/>
        <v/>
      </c>
      <c r="BV337" s="257" t="str">
        <f t="shared" si="244"/>
        <v/>
      </c>
      <c r="BW337" s="257" t="str">
        <f t="shared" si="245"/>
        <v/>
      </c>
      <c r="BX337" s="258">
        <f t="shared" si="211"/>
        <v>0</v>
      </c>
      <c r="BY337" s="129"/>
      <c r="BZ337" s="130"/>
      <c r="CA337" s="329" t="str">
        <f t="shared" si="213"/>
        <v/>
      </c>
      <c r="CB337" s="329" t="str">
        <f t="shared" si="214"/>
        <v/>
      </c>
      <c r="CC337" s="329" t="str">
        <f t="shared" si="215"/>
        <v/>
      </c>
      <c r="CD337" s="329" t="str">
        <f t="shared" si="216"/>
        <v/>
      </c>
      <c r="CE337" s="258">
        <f t="shared" si="212"/>
        <v>0</v>
      </c>
      <c r="CF337" s="259">
        <f t="shared" si="246"/>
        <v>0</v>
      </c>
      <c r="CG337" s="132"/>
      <c r="CH337" s="132"/>
      <c r="CI337" s="132"/>
    </row>
    <row r="338" spans="1:87" s="24" customFormat="1" ht="12.75" hidden="1" customHeight="1" outlineLevel="1" x14ac:dyDescent="0.2">
      <c r="A338" s="108" t="s">
        <v>140</v>
      </c>
      <c r="B338" s="24" t="s">
        <v>145</v>
      </c>
      <c r="C338" s="24">
        <v>330</v>
      </c>
      <c r="D338" s="137"/>
      <c r="E338" s="138"/>
      <c r="F338" s="56"/>
      <c r="G338" s="135"/>
      <c r="H338" s="136"/>
      <c r="I338" s="139"/>
      <c r="J338" s="57"/>
      <c r="K338" s="134"/>
      <c r="L338" s="134"/>
      <c r="M338" s="134"/>
      <c r="N338" s="134"/>
      <c r="O338" s="114">
        <f t="shared" si="217"/>
        <v>0</v>
      </c>
      <c r="P338" s="113"/>
      <c r="Q338" s="113"/>
      <c r="R338" s="113"/>
      <c r="S338" s="113"/>
      <c r="T338" s="114">
        <f t="shared" si="218"/>
        <v>0</v>
      </c>
      <c r="U338" s="113">
        <f t="shared" si="219"/>
        <v>0</v>
      </c>
      <c r="V338" s="136"/>
      <c r="W338" s="116"/>
      <c r="X338" s="116"/>
      <c r="Y338" s="116"/>
      <c r="Z338" s="117">
        <f t="shared" si="220"/>
        <v>0</v>
      </c>
      <c r="AA338" s="118">
        <f t="shared" si="221"/>
        <v>0</v>
      </c>
      <c r="AB338" s="118"/>
      <c r="AC338" s="118"/>
      <c r="AD338" s="118"/>
      <c r="AE338" s="117">
        <f t="shared" si="222"/>
        <v>0</v>
      </c>
      <c r="AF338" s="118">
        <f t="shared" si="223"/>
        <v>0</v>
      </c>
      <c r="AG338" s="120"/>
      <c r="AH338" s="120"/>
      <c r="AI338" s="121"/>
      <c r="AJ338" s="117">
        <f t="shared" si="224"/>
        <v>0</v>
      </c>
      <c r="AK338" s="119">
        <f t="shared" si="225"/>
        <v>0</v>
      </c>
      <c r="AL338" s="53"/>
      <c r="AM338" s="53"/>
      <c r="AN338" s="53"/>
      <c r="AO338" s="54">
        <f t="shared" si="226"/>
        <v>0</v>
      </c>
      <c r="AP338" s="122">
        <f t="shared" si="227"/>
        <v>0</v>
      </c>
      <c r="AQ338" s="123">
        <f t="shared" si="228"/>
        <v>0</v>
      </c>
      <c r="AR338" s="123">
        <f t="shared" si="229"/>
        <v>0</v>
      </c>
      <c r="AS338" s="119"/>
      <c r="AT338" s="119"/>
      <c r="AU338" s="124"/>
      <c r="AV338" s="125">
        <f t="shared" si="230"/>
        <v>0</v>
      </c>
      <c r="AW338" s="119">
        <f t="shared" si="231"/>
        <v>0</v>
      </c>
      <c r="AX338" s="119"/>
      <c r="AY338" s="119"/>
      <c r="AZ338" s="122"/>
      <c r="BA338" s="126">
        <f t="shared" si="232"/>
        <v>0</v>
      </c>
      <c r="BB338" s="119">
        <f t="shared" si="233"/>
        <v>0</v>
      </c>
      <c r="BC338" s="119"/>
      <c r="BD338" s="120"/>
      <c r="BE338" s="127"/>
      <c r="BF338" s="126">
        <f t="shared" si="234"/>
        <v>0</v>
      </c>
      <c r="BG338" s="119">
        <f t="shared" si="235"/>
        <v>0</v>
      </c>
      <c r="BH338" s="120"/>
      <c r="BI338" s="120"/>
      <c r="BJ338" s="127"/>
      <c r="BK338" s="126">
        <f t="shared" si="236"/>
        <v>0</v>
      </c>
      <c r="BL338" s="119">
        <f t="shared" si="237"/>
        <v>0</v>
      </c>
      <c r="BM338" s="123">
        <f t="shared" si="238"/>
        <v>0</v>
      </c>
      <c r="BN338" s="123">
        <f t="shared" si="239"/>
        <v>0</v>
      </c>
      <c r="BO338" s="126">
        <f t="shared" si="240"/>
        <v>0</v>
      </c>
      <c r="BP338" s="128">
        <f t="shared" si="241"/>
        <v>0</v>
      </c>
      <c r="BQ338" s="22"/>
      <c r="BR338" s="129"/>
      <c r="BS338" s="130"/>
      <c r="BT338" s="257" t="str">
        <f t="shared" si="242"/>
        <v/>
      </c>
      <c r="BU338" s="257" t="str">
        <f t="shared" si="243"/>
        <v/>
      </c>
      <c r="BV338" s="257" t="str">
        <f t="shared" si="244"/>
        <v/>
      </c>
      <c r="BW338" s="257" t="str">
        <f t="shared" si="245"/>
        <v/>
      </c>
      <c r="BX338" s="258">
        <f t="shared" si="211"/>
        <v>0</v>
      </c>
      <c r="BY338" s="129"/>
      <c r="BZ338" s="130"/>
      <c r="CA338" s="329" t="str">
        <f t="shared" si="213"/>
        <v/>
      </c>
      <c r="CB338" s="329" t="str">
        <f t="shared" si="214"/>
        <v/>
      </c>
      <c r="CC338" s="329" t="str">
        <f t="shared" si="215"/>
        <v/>
      </c>
      <c r="CD338" s="329" t="str">
        <f t="shared" si="216"/>
        <v/>
      </c>
      <c r="CE338" s="258">
        <f t="shared" si="212"/>
        <v>0</v>
      </c>
      <c r="CF338" s="259">
        <f t="shared" si="246"/>
        <v>0</v>
      </c>
      <c r="CG338" s="132"/>
      <c r="CH338" s="132"/>
      <c r="CI338" s="132"/>
    </row>
    <row r="339" spans="1:87" s="24" customFormat="1" ht="12.75" hidden="1" customHeight="1" outlineLevel="1" x14ac:dyDescent="0.2">
      <c r="A339" s="108" t="s">
        <v>140</v>
      </c>
      <c r="B339" s="24" t="s">
        <v>145</v>
      </c>
      <c r="C339" s="24">
        <v>331</v>
      </c>
      <c r="D339" s="137"/>
      <c r="E339" s="138"/>
      <c r="F339" s="56"/>
      <c r="G339" s="135"/>
      <c r="H339" s="136"/>
      <c r="I339" s="139"/>
      <c r="J339" s="57"/>
      <c r="K339" s="134"/>
      <c r="L339" s="134"/>
      <c r="M339" s="134"/>
      <c r="N339" s="134"/>
      <c r="O339" s="114">
        <f t="shared" si="217"/>
        <v>0</v>
      </c>
      <c r="P339" s="113"/>
      <c r="Q339" s="113"/>
      <c r="R339" s="113"/>
      <c r="S339" s="113"/>
      <c r="T339" s="114">
        <f t="shared" si="218"/>
        <v>0</v>
      </c>
      <c r="U339" s="113">
        <f t="shared" si="219"/>
        <v>0</v>
      </c>
      <c r="V339" s="136"/>
      <c r="W339" s="116"/>
      <c r="X339" s="116"/>
      <c r="Y339" s="116"/>
      <c r="Z339" s="117">
        <f t="shared" si="220"/>
        <v>0</v>
      </c>
      <c r="AA339" s="118">
        <f t="shared" si="221"/>
        <v>0</v>
      </c>
      <c r="AB339" s="118"/>
      <c r="AC339" s="118"/>
      <c r="AD339" s="118"/>
      <c r="AE339" s="117">
        <f t="shared" si="222"/>
        <v>0</v>
      </c>
      <c r="AF339" s="118">
        <f t="shared" si="223"/>
        <v>0</v>
      </c>
      <c r="AG339" s="120"/>
      <c r="AH339" s="120"/>
      <c r="AI339" s="121"/>
      <c r="AJ339" s="117">
        <f t="shared" si="224"/>
        <v>0</v>
      </c>
      <c r="AK339" s="119">
        <f t="shared" si="225"/>
        <v>0</v>
      </c>
      <c r="AL339" s="53"/>
      <c r="AM339" s="53"/>
      <c r="AN339" s="53"/>
      <c r="AO339" s="54">
        <f t="shared" si="226"/>
        <v>0</v>
      </c>
      <c r="AP339" s="122">
        <f t="shared" si="227"/>
        <v>0</v>
      </c>
      <c r="AQ339" s="123">
        <f t="shared" si="228"/>
        <v>0</v>
      </c>
      <c r="AR339" s="123">
        <f t="shared" si="229"/>
        <v>0</v>
      </c>
      <c r="AS339" s="119"/>
      <c r="AT339" s="119"/>
      <c r="AU339" s="124"/>
      <c r="AV339" s="125">
        <f t="shared" si="230"/>
        <v>0</v>
      </c>
      <c r="AW339" s="119">
        <f t="shared" si="231"/>
        <v>0</v>
      </c>
      <c r="AX339" s="119"/>
      <c r="AY339" s="119"/>
      <c r="AZ339" s="122"/>
      <c r="BA339" s="126">
        <f t="shared" si="232"/>
        <v>0</v>
      </c>
      <c r="BB339" s="119">
        <f t="shared" si="233"/>
        <v>0</v>
      </c>
      <c r="BC339" s="119"/>
      <c r="BD339" s="120"/>
      <c r="BE339" s="127"/>
      <c r="BF339" s="126">
        <f t="shared" si="234"/>
        <v>0</v>
      </c>
      <c r="BG339" s="119">
        <f t="shared" si="235"/>
        <v>0</v>
      </c>
      <c r="BH339" s="120"/>
      <c r="BI339" s="120"/>
      <c r="BJ339" s="127"/>
      <c r="BK339" s="126">
        <f t="shared" si="236"/>
        <v>0</v>
      </c>
      <c r="BL339" s="119">
        <f t="shared" si="237"/>
        <v>0</v>
      </c>
      <c r="BM339" s="123">
        <f t="shared" si="238"/>
        <v>0</v>
      </c>
      <c r="BN339" s="123">
        <f t="shared" si="239"/>
        <v>0</v>
      </c>
      <c r="BO339" s="126">
        <f t="shared" si="240"/>
        <v>0</v>
      </c>
      <c r="BP339" s="128">
        <f t="shared" si="241"/>
        <v>0</v>
      </c>
      <c r="BQ339" s="22"/>
      <c r="BR339" s="129"/>
      <c r="BS339" s="130"/>
      <c r="BT339" s="257" t="str">
        <f t="shared" si="242"/>
        <v/>
      </c>
      <c r="BU339" s="257" t="str">
        <f t="shared" si="243"/>
        <v/>
      </c>
      <c r="BV339" s="257" t="str">
        <f t="shared" si="244"/>
        <v/>
      </c>
      <c r="BW339" s="257" t="str">
        <f t="shared" si="245"/>
        <v/>
      </c>
      <c r="BX339" s="258">
        <f t="shared" si="211"/>
        <v>0</v>
      </c>
      <c r="BY339" s="129"/>
      <c r="BZ339" s="130"/>
      <c r="CA339" s="329" t="str">
        <f t="shared" si="213"/>
        <v/>
      </c>
      <c r="CB339" s="329" t="str">
        <f t="shared" si="214"/>
        <v/>
      </c>
      <c r="CC339" s="329" t="str">
        <f t="shared" si="215"/>
        <v/>
      </c>
      <c r="CD339" s="329" t="str">
        <f t="shared" si="216"/>
        <v/>
      </c>
      <c r="CE339" s="258">
        <f t="shared" si="212"/>
        <v>0</v>
      </c>
      <c r="CF339" s="259">
        <f t="shared" si="246"/>
        <v>0</v>
      </c>
      <c r="CG339" s="132"/>
      <c r="CH339" s="132"/>
      <c r="CI339" s="132"/>
    </row>
    <row r="340" spans="1:87" s="24" customFormat="1" ht="12.75" hidden="1" customHeight="1" outlineLevel="1" x14ac:dyDescent="0.2">
      <c r="A340" s="108" t="s">
        <v>140</v>
      </c>
      <c r="B340" s="24" t="s">
        <v>145</v>
      </c>
      <c r="C340" s="24">
        <v>332</v>
      </c>
      <c r="D340" s="137"/>
      <c r="E340" s="138"/>
      <c r="F340" s="56"/>
      <c r="G340" s="135"/>
      <c r="H340" s="136"/>
      <c r="I340" s="139"/>
      <c r="J340" s="57"/>
      <c r="K340" s="134"/>
      <c r="L340" s="134"/>
      <c r="M340" s="134"/>
      <c r="N340" s="134"/>
      <c r="O340" s="114">
        <f t="shared" si="217"/>
        <v>0</v>
      </c>
      <c r="P340" s="113"/>
      <c r="Q340" s="113"/>
      <c r="R340" s="113"/>
      <c r="S340" s="113"/>
      <c r="T340" s="114">
        <f t="shared" si="218"/>
        <v>0</v>
      </c>
      <c r="U340" s="113">
        <f t="shared" si="219"/>
        <v>0</v>
      </c>
      <c r="V340" s="136"/>
      <c r="W340" s="116"/>
      <c r="X340" s="116"/>
      <c r="Y340" s="116"/>
      <c r="Z340" s="117">
        <f t="shared" si="220"/>
        <v>0</v>
      </c>
      <c r="AA340" s="118">
        <f t="shared" si="221"/>
        <v>0</v>
      </c>
      <c r="AB340" s="118"/>
      <c r="AC340" s="118"/>
      <c r="AD340" s="118"/>
      <c r="AE340" s="117">
        <f t="shared" si="222"/>
        <v>0</v>
      </c>
      <c r="AF340" s="118">
        <f t="shared" si="223"/>
        <v>0</v>
      </c>
      <c r="AG340" s="120"/>
      <c r="AH340" s="120"/>
      <c r="AI340" s="121"/>
      <c r="AJ340" s="117">
        <f t="shared" si="224"/>
        <v>0</v>
      </c>
      <c r="AK340" s="119">
        <f t="shared" si="225"/>
        <v>0</v>
      </c>
      <c r="AL340" s="53"/>
      <c r="AM340" s="53"/>
      <c r="AN340" s="53"/>
      <c r="AO340" s="54">
        <f t="shared" si="226"/>
        <v>0</v>
      </c>
      <c r="AP340" s="122">
        <f t="shared" si="227"/>
        <v>0</v>
      </c>
      <c r="AQ340" s="123">
        <f t="shared" si="228"/>
        <v>0</v>
      </c>
      <c r="AR340" s="123">
        <f t="shared" si="229"/>
        <v>0</v>
      </c>
      <c r="AS340" s="119"/>
      <c r="AT340" s="119"/>
      <c r="AU340" s="124"/>
      <c r="AV340" s="125">
        <f t="shared" si="230"/>
        <v>0</v>
      </c>
      <c r="AW340" s="119">
        <f t="shared" si="231"/>
        <v>0</v>
      </c>
      <c r="AX340" s="119"/>
      <c r="AY340" s="119"/>
      <c r="AZ340" s="122"/>
      <c r="BA340" s="126">
        <f t="shared" si="232"/>
        <v>0</v>
      </c>
      <c r="BB340" s="119">
        <f t="shared" si="233"/>
        <v>0</v>
      </c>
      <c r="BC340" s="119"/>
      <c r="BD340" s="120"/>
      <c r="BE340" s="127"/>
      <c r="BF340" s="126">
        <f t="shared" si="234"/>
        <v>0</v>
      </c>
      <c r="BG340" s="119">
        <f t="shared" si="235"/>
        <v>0</v>
      </c>
      <c r="BH340" s="120"/>
      <c r="BI340" s="120"/>
      <c r="BJ340" s="127"/>
      <c r="BK340" s="126">
        <f t="shared" si="236"/>
        <v>0</v>
      </c>
      <c r="BL340" s="119">
        <f t="shared" si="237"/>
        <v>0</v>
      </c>
      <c r="BM340" s="123">
        <f t="shared" si="238"/>
        <v>0</v>
      </c>
      <c r="BN340" s="123">
        <f t="shared" si="239"/>
        <v>0</v>
      </c>
      <c r="BO340" s="126">
        <f t="shared" si="240"/>
        <v>0</v>
      </c>
      <c r="BP340" s="128">
        <f t="shared" si="241"/>
        <v>0</v>
      </c>
      <c r="BQ340" s="22"/>
      <c r="BR340" s="129"/>
      <c r="BS340" s="130"/>
      <c r="BT340" s="257" t="str">
        <f t="shared" si="242"/>
        <v/>
      </c>
      <c r="BU340" s="257" t="str">
        <f t="shared" si="243"/>
        <v/>
      </c>
      <c r="BV340" s="257" t="str">
        <f t="shared" si="244"/>
        <v/>
      </c>
      <c r="BW340" s="257" t="str">
        <f t="shared" si="245"/>
        <v/>
      </c>
      <c r="BX340" s="258">
        <f t="shared" si="211"/>
        <v>0</v>
      </c>
      <c r="BY340" s="129"/>
      <c r="BZ340" s="130"/>
      <c r="CA340" s="329" t="str">
        <f t="shared" si="213"/>
        <v/>
      </c>
      <c r="CB340" s="329" t="str">
        <f t="shared" si="214"/>
        <v/>
      </c>
      <c r="CC340" s="329" t="str">
        <f t="shared" si="215"/>
        <v/>
      </c>
      <c r="CD340" s="329" t="str">
        <f t="shared" si="216"/>
        <v/>
      </c>
      <c r="CE340" s="258">
        <f t="shared" si="212"/>
        <v>0</v>
      </c>
      <c r="CF340" s="259">
        <f t="shared" si="246"/>
        <v>0</v>
      </c>
      <c r="CG340" s="132"/>
      <c r="CH340" s="132"/>
      <c r="CI340" s="132"/>
    </row>
    <row r="341" spans="1:87" s="24" customFormat="1" ht="12.75" hidden="1" customHeight="1" outlineLevel="1" x14ac:dyDescent="0.2">
      <c r="A341" s="108" t="s">
        <v>140</v>
      </c>
      <c r="B341" s="24" t="s">
        <v>145</v>
      </c>
      <c r="C341" s="24">
        <v>333</v>
      </c>
      <c r="D341" s="137"/>
      <c r="E341" s="138"/>
      <c r="F341" s="56"/>
      <c r="G341" s="135"/>
      <c r="H341" s="136"/>
      <c r="I341" s="139"/>
      <c r="J341" s="57"/>
      <c r="K341" s="134"/>
      <c r="L341" s="134"/>
      <c r="M341" s="134"/>
      <c r="N341" s="134"/>
      <c r="O341" s="114">
        <f t="shared" si="217"/>
        <v>0</v>
      </c>
      <c r="P341" s="113"/>
      <c r="Q341" s="113"/>
      <c r="R341" s="113"/>
      <c r="S341" s="113"/>
      <c r="T341" s="114">
        <f t="shared" si="218"/>
        <v>0</v>
      </c>
      <c r="U341" s="113">
        <f t="shared" si="219"/>
        <v>0</v>
      </c>
      <c r="V341" s="136"/>
      <c r="W341" s="116"/>
      <c r="X341" s="116"/>
      <c r="Y341" s="116"/>
      <c r="Z341" s="117">
        <f t="shared" si="220"/>
        <v>0</v>
      </c>
      <c r="AA341" s="118">
        <f t="shared" si="221"/>
        <v>0</v>
      </c>
      <c r="AB341" s="118"/>
      <c r="AC341" s="118"/>
      <c r="AD341" s="118"/>
      <c r="AE341" s="117">
        <f t="shared" si="222"/>
        <v>0</v>
      </c>
      <c r="AF341" s="118">
        <f t="shared" si="223"/>
        <v>0</v>
      </c>
      <c r="AG341" s="120"/>
      <c r="AH341" s="120"/>
      <c r="AI341" s="121"/>
      <c r="AJ341" s="117">
        <f t="shared" si="224"/>
        <v>0</v>
      </c>
      <c r="AK341" s="119">
        <f t="shared" si="225"/>
        <v>0</v>
      </c>
      <c r="AL341" s="53"/>
      <c r="AM341" s="53"/>
      <c r="AN341" s="53"/>
      <c r="AO341" s="54">
        <f t="shared" si="226"/>
        <v>0</v>
      </c>
      <c r="AP341" s="122">
        <f t="shared" si="227"/>
        <v>0</v>
      </c>
      <c r="AQ341" s="123">
        <f t="shared" si="228"/>
        <v>0</v>
      </c>
      <c r="AR341" s="123">
        <f t="shared" si="229"/>
        <v>0</v>
      </c>
      <c r="AS341" s="119"/>
      <c r="AT341" s="119"/>
      <c r="AU341" s="124"/>
      <c r="AV341" s="125">
        <f t="shared" si="230"/>
        <v>0</v>
      </c>
      <c r="AW341" s="119">
        <f t="shared" si="231"/>
        <v>0</v>
      </c>
      <c r="AX341" s="119"/>
      <c r="AY341" s="119"/>
      <c r="AZ341" s="122"/>
      <c r="BA341" s="126">
        <f t="shared" si="232"/>
        <v>0</v>
      </c>
      <c r="BB341" s="119">
        <f t="shared" si="233"/>
        <v>0</v>
      </c>
      <c r="BC341" s="119"/>
      <c r="BD341" s="120"/>
      <c r="BE341" s="127"/>
      <c r="BF341" s="126">
        <f t="shared" si="234"/>
        <v>0</v>
      </c>
      <c r="BG341" s="119">
        <f t="shared" si="235"/>
        <v>0</v>
      </c>
      <c r="BH341" s="120"/>
      <c r="BI341" s="120"/>
      <c r="BJ341" s="127"/>
      <c r="BK341" s="126">
        <f t="shared" si="236"/>
        <v>0</v>
      </c>
      <c r="BL341" s="119">
        <f t="shared" si="237"/>
        <v>0</v>
      </c>
      <c r="BM341" s="123">
        <f t="shared" si="238"/>
        <v>0</v>
      </c>
      <c r="BN341" s="123">
        <f t="shared" si="239"/>
        <v>0</v>
      </c>
      <c r="BO341" s="126">
        <f t="shared" si="240"/>
        <v>0</v>
      </c>
      <c r="BP341" s="128">
        <f t="shared" si="241"/>
        <v>0</v>
      </c>
      <c r="BQ341" s="22"/>
      <c r="BR341" s="129"/>
      <c r="BS341" s="130"/>
      <c r="BT341" s="257" t="str">
        <f t="shared" si="242"/>
        <v/>
      </c>
      <c r="BU341" s="257" t="str">
        <f t="shared" si="243"/>
        <v/>
      </c>
      <c r="BV341" s="257" t="str">
        <f t="shared" si="244"/>
        <v/>
      </c>
      <c r="BW341" s="257" t="str">
        <f t="shared" si="245"/>
        <v/>
      </c>
      <c r="BX341" s="258">
        <f t="shared" si="211"/>
        <v>0</v>
      </c>
      <c r="BY341" s="129"/>
      <c r="BZ341" s="130"/>
      <c r="CA341" s="329" t="str">
        <f t="shared" si="213"/>
        <v/>
      </c>
      <c r="CB341" s="329" t="str">
        <f t="shared" si="214"/>
        <v/>
      </c>
      <c r="CC341" s="329" t="str">
        <f t="shared" si="215"/>
        <v/>
      </c>
      <c r="CD341" s="329" t="str">
        <f t="shared" si="216"/>
        <v/>
      </c>
      <c r="CE341" s="258">
        <f t="shared" si="212"/>
        <v>0</v>
      </c>
      <c r="CF341" s="259">
        <f t="shared" si="246"/>
        <v>0</v>
      </c>
      <c r="CG341" s="132"/>
      <c r="CH341" s="132"/>
      <c r="CI341" s="132"/>
    </row>
    <row r="342" spans="1:87" s="24" customFormat="1" ht="12.75" hidden="1" customHeight="1" outlineLevel="1" x14ac:dyDescent="0.2">
      <c r="A342" s="108" t="s">
        <v>140</v>
      </c>
      <c r="B342" s="24" t="s">
        <v>145</v>
      </c>
      <c r="C342" s="24">
        <v>334</v>
      </c>
      <c r="D342" s="137"/>
      <c r="E342" s="138"/>
      <c r="F342" s="56"/>
      <c r="G342" s="135"/>
      <c r="H342" s="136"/>
      <c r="I342" s="139"/>
      <c r="J342" s="57"/>
      <c r="K342" s="134"/>
      <c r="L342" s="134"/>
      <c r="M342" s="134"/>
      <c r="N342" s="134"/>
      <c r="O342" s="114">
        <f t="shared" si="217"/>
        <v>0</v>
      </c>
      <c r="P342" s="113"/>
      <c r="Q342" s="113"/>
      <c r="R342" s="113"/>
      <c r="S342" s="113"/>
      <c r="T342" s="114">
        <f t="shared" si="218"/>
        <v>0</v>
      </c>
      <c r="U342" s="113">
        <f t="shared" si="219"/>
        <v>0</v>
      </c>
      <c r="V342" s="136"/>
      <c r="W342" s="116"/>
      <c r="X342" s="116"/>
      <c r="Y342" s="116"/>
      <c r="Z342" s="117">
        <f t="shared" si="220"/>
        <v>0</v>
      </c>
      <c r="AA342" s="118">
        <f t="shared" si="221"/>
        <v>0</v>
      </c>
      <c r="AB342" s="118"/>
      <c r="AC342" s="118"/>
      <c r="AD342" s="118"/>
      <c r="AE342" s="117">
        <f t="shared" si="222"/>
        <v>0</v>
      </c>
      <c r="AF342" s="118">
        <f t="shared" si="223"/>
        <v>0</v>
      </c>
      <c r="AG342" s="120"/>
      <c r="AH342" s="120"/>
      <c r="AI342" s="121"/>
      <c r="AJ342" s="117">
        <f t="shared" si="224"/>
        <v>0</v>
      </c>
      <c r="AK342" s="119">
        <f t="shared" si="225"/>
        <v>0</v>
      </c>
      <c r="AL342" s="53"/>
      <c r="AM342" s="53"/>
      <c r="AN342" s="53"/>
      <c r="AO342" s="54">
        <f t="shared" si="226"/>
        <v>0</v>
      </c>
      <c r="AP342" s="122">
        <f t="shared" si="227"/>
        <v>0</v>
      </c>
      <c r="AQ342" s="123">
        <f t="shared" si="228"/>
        <v>0</v>
      </c>
      <c r="AR342" s="123">
        <f t="shared" si="229"/>
        <v>0</v>
      </c>
      <c r="AS342" s="119"/>
      <c r="AT342" s="119"/>
      <c r="AU342" s="124"/>
      <c r="AV342" s="125">
        <f t="shared" si="230"/>
        <v>0</v>
      </c>
      <c r="AW342" s="119">
        <f t="shared" si="231"/>
        <v>0</v>
      </c>
      <c r="AX342" s="119"/>
      <c r="AY342" s="119"/>
      <c r="AZ342" s="122"/>
      <c r="BA342" s="126">
        <f t="shared" si="232"/>
        <v>0</v>
      </c>
      <c r="BB342" s="119">
        <f t="shared" si="233"/>
        <v>0</v>
      </c>
      <c r="BC342" s="119"/>
      <c r="BD342" s="120"/>
      <c r="BE342" s="127"/>
      <c r="BF342" s="126">
        <f t="shared" si="234"/>
        <v>0</v>
      </c>
      <c r="BG342" s="119">
        <f t="shared" si="235"/>
        <v>0</v>
      </c>
      <c r="BH342" s="120"/>
      <c r="BI342" s="120"/>
      <c r="BJ342" s="127"/>
      <c r="BK342" s="126">
        <f t="shared" si="236"/>
        <v>0</v>
      </c>
      <c r="BL342" s="119">
        <f t="shared" si="237"/>
        <v>0</v>
      </c>
      <c r="BM342" s="123">
        <f t="shared" si="238"/>
        <v>0</v>
      </c>
      <c r="BN342" s="123">
        <f t="shared" si="239"/>
        <v>0</v>
      </c>
      <c r="BO342" s="126">
        <f t="shared" si="240"/>
        <v>0</v>
      </c>
      <c r="BP342" s="128">
        <f t="shared" si="241"/>
        <v>0</v>
      </c>
      <c r="BQ342" s="22"/>
      <c r="BR342" s="129"/>
      <c r="BS342" s="130"/>
      <c r="BT342" s="257" t="str">
        <f t="shared" si="242"/>
        <v/>
      </c>
      <c r="BU342" s="257" t="str">
        <f t="shared" si="243"/>
        <v/>
      </c>
      <c r="BV342" s="257" t="str">
        <f t="shared" si="244"/>
        <v/>
      </c>
      <c r="BW342" s="257" t="str">
        <f t="shared" si="245"/>
        <v/>
      </c>
      <c r="BX342" s="258">
        <f t="shared" si="211"/>
        <v>0</v>
      </c>
      <c r="BY342" s="129"/>
      <c r="BZ342" s="130"/>
      <c r="CA342" s="329" t="str">
        <f t="shared" si="213"/>
        <v/>
      </c>
      <c r="CB342" s="329" t="str">
        <f t="shared" si="214"/>
        <v/>
      </c>
      <c r="CC342" s="329" t="str">
        <f t="shared" si="215"/>
        <v/>
      </c>
      <c r="CD342" s="329" t="str">
        <f t="shared" si="216"/>
        <v/>
      </c>
      <c r="CE342" s="258">
        <f t="shared" si="212"/>
        <v>0</v>
      </c>
      <c r="CF342" s="259">
        <f t="shared" si="246"/>
        <v>0</v>
      </c>
      <c r="CG342" s="132"/>
      <c r="CH342" s="132"/>
      <c r="CI342" s="132"/>
    </row>
    <row r="343" spans="1:87" s="24" customFormat="1" ht="12.75" hidden="1" customHeight="1" outlineLevel="1" x14ac:dyDescent="0.2">
      <c r="A343" s="108" t="s">
        <v>140</v>
      </c>
      <c r="B343" s="24" t="s">
        <v>145</v>
      </c>
      <c r="C343" s="24">
        <v>335</v>
      </c>
      <c r="D343" s="137"/>
      <c r="E343" s="138"/>
      <c r="F343" s="56"/>
      <c r="G343" s="135"/>
      <c r="H343" s="136"/>
      <c r="I343" s="139"/>
      <c r="J343" s="57"/>
      <c r="K343" s="134"/>
      <c r="L343" s="134"/>
      <c r="M343" s="134"/>
      <c r="N343" s="134"/>
      <c r="O343" s="114">
        <f t="shared" si="217"/>
        <v>0</v>
      </c>
      <c r="P343" s="113"/>
      <c r="Q343" s="113"/>
      <c r="R343" s="113"/>
      <c r="S343" s="113"/>
      <c r="T343" s="114">
        <f t="shared" si="218"/>
        <v>0</v>
      </c>
      <c r="U343" s="113">
        <f t="shared" si="219"/>
        <v>0</v>
      </c>
      <c r="V343" s="136"/>
      <c r="W343" s="116"/>
      <c r="X343" s="116"/>
      <c r="Y343" s="116"/>
      <c r="Z343" s="117">
        <f t="shared" si="220"/>
        <v>0</v>
      </c>
      <c r="AA343" s="118">
        <f t="shared" si="221"/>
        <v>0</v>
      </c>
      <c r="AB343" s="118"/>
      <c r="AC343" s="118"/>
      <c r="AD343" s="118"/>
      <c r="AE343" s="117">
        <f t="shared" si="222"/>
        <v>0</v>
      </c>
      <c r="AF343" s="118">
        <f t="shared" si="223"/>
        <v>0</v>
      </c>
      <c r="AG343" s="120"/>
      <c r="AH343" s="120"/>
      <c r="AI343" s="121"/>
      <c r="AJ343" s="117">
        <f t="shared" si="224"/>
        <v>0</v>
      </c>
      <c r="AK343" s="119">
        <f t="shared" si="225"/>
        <v>0</v>
      </c>
      <c r="AL343" s="53"/>
      <c r="AM343" s="53"/>
      <c r="AN343" s="53"/>
      <c r="AO343" s="54">
        <f t="shared" si="226"/>
        <v>0</v>
      </c>
      <c r="AP343" s="122">
        <f t="shared" si="227"/>
        <v>0</v>
      </c>
      <c r="AQ343" s="123">
        <f t="shared" si="228"/>
        <v>0</v>
      </c>
      <c r="AR343" s="123">
        <f t="shared" si="229"/>
        <v>0</v>
      </c>
      <c r="AS343" s="119"/>
      <c r="AT343" s="119"/>
      <c r="AU343" s="124"/>
      <c r="AV343" s="125">
        <f t="shared" si="230"/>
        <v>0</v>
      </c>
      <c r="AW343" s="119">
        <f t="shared" si="231"/>
        <v>0</v>
      </c>
      <c r="AX343" s="119"/>
      <c r="AY343" s="119"/>
      <c r="AZ343" s="122"/>
      <c r="BA343" s="126">
        <f t="shared" si="232"/>
        <v>0</v>
      </c>
      <c r="BB343" s="119">
        <f t="shared" si="233"/>
        <v>0</v>
      </c>
      <c r="BC343" s="119"/>
      <c r="BD343" s="120"/>
      <c r="BE343" s="127"/>
      <c r="BF343" s="126">
        <f t="shared" si="234"/>
        <v>0</v>
      </c>
      <c r="BG343" s="119">
        <f t="shared" si="235"/>
        <v>0</v>
      </c>
      <c r="BH343" s="120"/>
      <c r="BI343" s="120"/>
      <c r="BJ343" s="127"/>
      <c r="BK343" s="126">
        <f t="shared" si="236"/>
        <v>0</v>
      </c>
      <c r="BL343" s="119">
        <f t="shared" si="237"/>
        <v>0</v>
      </c>
      <c r="BM343" s="123">
        <f t="shared" si="238"/>
        <v>0</v>
      </c>
      <c r="BN343" s="123">
        <f t="shared" si="239"/>
        <v>0</v>
      </c>
      <c r="BO343" s="126">
        <f t="shared" si="240"/>
        <v>0</v>
      </c>
      <c r="BP343" s="128">
        <f t="shared" si="241"/>
        <v>0</v>
      </c>
      <c r="BQ343" s="22"/>
      <c r="BR343" s="129"/>
      <c r="BS343" s="130"/>
      <c r="BT343" s="257" t="str">
        <f t="shared" si="242"/>
        <v/>
      </c>
      <c r="BU343" s="257" t="str">
        <f t="shared" si="243"/>
        <v/>
      </c>
      <c r="BV343" s="257" t="str">
        <f t="shared" si="244"/>
        <v/>
      </c>
      <c r="BW343" s="257" t="str">
        <f t="shared" si="245"/>
        <v/>
      </c>
      <c r="BX343" s="258">
        <f t="shared" si="211"/>
        <v>0</v>
      </c>
      <c r="BY343" s="129"/>
      <c r="BZ343" s="130"/>
      <c r="CA343" s="329" t="str">
        <f t="shared" si="213"/>
        <v/>
      </c>
      <c r="CB343" s="329" t="str">
        <f t="shared" si="214"/>
        <v/>
      </c>
      <c r="CC343" s="329" t="str">
        <f t="shared" si="215"/>
        <v/>
      </c>
      <c r="CD343" s="329" t="str">
        <f t="shared" si="216"/>
        <v/>
      </c>
      <c r="CE343" s="258">
        <f t="shared" si="212"/>
        <v>0</v>
      </c>
      <c r="CF343" s="259">
        <f t="shared" si="246"/>
        <v>0</v>
      </c>
      <c r="CG343" s="132"/>
      <c r="CH343" s="132"/>
      <c r="CI343" s="132"/>
    </row>
    <row r="344" spans="1:87" s="24" customFormat="1" ht="12.75" hidden="1" customHeight="1" outlineLevel="1" x14ac:dyDescent="0.2">
      <c r="A344" s="108" t="s">
        <v>140</v>
      </c>
      <c r="B344" s="24" t="s">
        <v>145</v>
      </c>
      <c r="C344" s="24">
        <v>336</v>
      </c>
      <c r="D344" s="137"/>
      <c r="E344" s="138"/>
      <c r="F344" s="56"/>
      <c r="G344" s="135"/>
      <c r="H344" s="136"/>
      <c r="I344" s="139"/>
      <c r="J344" s="57"/>
      <c r="K344" s="134"/>
      <c r="L344" s="134"/>
      <c r="M344" s="134"/>
      <c r="N344" s="134"/>
      <c r="O344" s="114">
        <f t="shared" si="217"/>
        <v>0</v>
      </c>
      <c r="P344" s="113"/>
      <c r="Q344" s="113"/>
      <c r="R344" s="113"/>
      <c r="S344" s="113"/>
      <c r="T344" s="114">
        <f t="shared" si="218"/>
        <v>0</v>
      </c>
      <c r="U344" s="113">
        <f t="shared" si="219"/>
        <v>0</v>
      </c>
      <c r="V344" s="136"/>
      <c r="W344" s="116"/>
      <c r="X344" s="116"/>
      <c r="Y344" s="116"/>
      <c r="Z344" s="117">
        <f t="shared" si="220"/>
        <v>0</v>
      </c>
      <c r="AA344" s="118">
        <f t="shared" si="221"/>
        <v>0</v>
      </c>
      <c r="AB344" s="118"/>
      <c r="AC344" s="118"/>
      <c r="AD344" s="118"/>
      <c r="AE344" s="117">
        <f t="shared" si="222"/>
        <v>0</v>
      </c>
      <c r="AF344" s="118">
        <f t="shared" si="223"/>
        <v>0</v>
      </c>
      <c r="AG344" s="120"/>
      <c r="AH344" s="120"/>
      <c r="AI344" s="121"/>
      <c r="AJ344" s="117">
        <f t="shared" si="224"/>
        <v>0</v>
      </c>
      <c r="AK344" s="119">
        <f t="shared" si="225"/>
        <v>0</v>
      </c>
      <c r="AL344" s="53"/>
      <c r="AM344" s="53"/>
      <c r="AN344" s="53"/>
      <c r="AO344" s="54">
        <f t="shared" si="226"/>
        <v>0</v>
      </c>
      <c r="AP344" s="122">
        <f t="shared" si="227"/>
        <v>0</v>
      </c>
      <c r="AQ344" s="123">
        <f t="shared" si="228"/>
        <v>0</v>
      </c>
      <c r="AR344" s="123">
        <f t="shared" si="229"/>
        <v>0</v>
      </c>
      <c r="AS344" s="119"/>
      <c r="AT344" s="119"/>
      <c r="AU344" s="124"/>
      <c r="AV344" s="125">
        <f t="shared" si="230"/>
        <v>0</v>
      </c>
      <c r="AW344" s="119">
        <f t="shared" si="231"/>
        <v>0</v>
      </c>
      <c r="AX344" s="119"/>
      <c r="AY344" s="119"/>
      <c r="AZ344" s="122"/>
      <c r="BA344" s="126">
        <f t="shared" si="232"/>
        <v>0</v>
      </c>
      <c r="BB344" s="119">
        <f t="shared" si="233"/>
        <v>0</v>
      </c>
      <c r="BC344" s="119"/>
      <c r="BD344" s="120"/>
      <c r="BE344" s="127"/>
      <c r="BF344" s="126">
        <f t="shared" si="234"/>
        <v>0</v>
      </c>
      <c r="BG344" s="119">
        <f t="shared" si="235"/>
        <v>0</v>
      </c>
      <c r="BH344" s="120"/>
      <c r="BI344" s="120"/>
      <c r="BJ344" s="127"/>
      <c r="BK344" s="126">
        <f t="shared" si="236"/>
        <v>0</v>
      </c>
      <c r="BL344" s="119">
        <f t="shared" si="237"/>
        <v>0</v>
      </c>
      <c r="BM344" s="123">
        <f t="shared" si="238"/>
        <v>0</v>
      </c>
      <c r="BN344" s="123">
        <f t="shared" si="239"/>
        <v>0</v>
      </c>
      <c r="BO344" s="126">
        <f t="shared" si="240"/>
        <v>0</v>
      </c>
      <c r="BP344" s="128">
        <f t="shared" si="241"/>
        <v>0</v>
      </c>
      <c r="BQ344" s="22"/>
      <c r="BR344" s="129"/>
      <c r="BS344" s="130"/>
      <c r="BT344" s="257" t="str">
        <f t="shared" si="242"/>
        <v/>
      </c>
      <c r="BU344" s="257" t="str">
        <f t="shared" si="243"/>
        <v/>
      </c>
      <c r="BV344" s="257" t="str">
        <f t="shared" si="244"/>
        <v/>
      </c>
      <c r="BW344" s="257" t="str">
        <f t="shared" si="245"/>
        <v/>
      </c>
      <c r="BX344" s="258">
        <f t="shared" si="211"/>
        <v>0</v>
      </c>
      <c r="BY344" s="129"/>
      <c r="BZ344" s="130"/>
      <c r="CA344" s="329" t="str">
        <f t="shared" si="213"/>
        <v/>
      </c>
      <c r="CB344" s="329" t="str">
        <f t="shared" si="214"/>
        <v/>
      </c>
      <c r="CC344" s="329" t="str">
        <f t="shared" si="215"/>
        <v/>
      </c>
      <c r="CD344" s="329" t="str">
        <f t="shared" si="216"/>
        <v/>
      </c>
      <c r="CE344" s="258">
        <f t="shared" si="212"/>
        <v>0</v>
      </c>
      <c r="CF344" s="259">
        <f t="shared" si="246"/>
        <v>0</v>
      </c>
      <c r="CG344" s="132"/>
      <c r="CH344" s="132"/>
      <c r="CI344" s="132"/>
    </row>
    <row r="345" spans="1:87" s="24" customFormat="1" ht="12.75" hidden="1" customHeight="1" outlineLevel="1" x14ac:dyDescent="0.2">
      <c r="A345" s="108" t="s">
        <v>140</v>
      </c>
      <c r="B345" s="24" t="s">
        <v>145</v>
      </c>
      <c r="C345" s="24">
        <v>337</v>
      </c>
      <c r="D345" s="137"/>
      <c r="E345" s="138"/>
      <c r="F345" s="56"/>
      <c r="G345" s="135"/>
      <c r="H345" s="136"/>
      <c r="I345" s="139"/>
      <c r="J345" s="57"/>
      <c r="K345" s="134"/>
      <c r="L345" s="134"/>
      <c r="M345" s="134"/>
      <c r="N345" s="134"/>
      <c r="O345" s="114">
        <f t="shared" si="217"/>
        <v>0</v>
      </c>
      <c r="P345" s="113"/>
      <c r="Q345" s="113"/>
      <c r="R345" s="113"/>
      <c r="S345" s="113"/>
      <c r="T345" s="114">
        <f t="shared" si="218"/>
        <v>0</v>
      </c>
      <c r="U345" s="113">
        <f t="shared" si="219"/>
        <v>0</v>
      </c>
      <c r="V345" s="136"/>
      <c r="W345" s="116"/>
      <c r="X345" s="116"/>
      <c r="Y345" s="116"/>
      <c r="Z345" s="117">
        <f t="shared" si="220"/>
        <v>0</v>
      </c>
      <c r="AA345" s="118">
        <f t="shared" si="221"/>
        <v>0</v>
      </c>
      <c r="AB345" s="118"/>
      <c r="AC345" s="118"/>
      <c r="AD345" s="118"/>
      <c r="AE345" s="117">
        <f t="shared" si="222"/>
        <v>0</v>
      </c>
      <c r="AF345" s="118">
        <f t="shared" si="223"/>
        <v>0</v>
      </c>
      <c r="AG345" s="120"/>
      <c r="AH345" s="120"/>
      <c r="AI345" s="121"/>
      <c r="AJ345" s="117">
        <f t="shared" si="224"/>
        <v>0</v>
      </c>
      <c r="AK345" s="119">
        <f t="shared" si="225"/>
        <v>0</v>
      </c>
      <c r="AL345" s="53"/>
      <c r="AM345" s="53"/>
      <c r="AN345" s="53"/>
      <c r="AO345" s="54">
        <f t="shared" si="226"/>
        <v>0</v>
      </c>
      <c r="AP345" s="122">
        <f t="shared" si="227"/>
        <v>0</v>
      </c>
      <c r="AQ345" s="123">
        <f t="shared" si="228"/>
        <v>0</v>
      </c>
      <c r="AR345" s="123">
        <f t="shared" si="229"/>
        <v>0</v>
      </c>
      <c r="AS345" s="119"/>
      <c r="AT345" s="119"/>
      <c r="AU345" s="124"/>
      <c r="AV345" s="125">
        <f t="shared" si="230"/>
        <v>0</v>
      </c>
      <c r="AW345" s="119">
        <f t="shared" si="231"/>
        <v>0</v>
      </c>
      <c r="AX345" s="119"/>
      <c r="AY345" s="119"/>
      <c r="AZ345" s="122"/>
      <c r="BA345" s="126">
        <f t="shared" si="232"/>
        <v>0</v>
      </c>
      <c r="BB345" s="119">
        <f t="shared" si="233"/>
        <v>0</v>
      </c>
      <c r="BC345" s="119"/>
      <c r="BD345" s="120"/>
      <c r="BE345" s="127"/>
      <c r="BF345" s="126">
        <f t="shared" si="234"/>
        <v>0</v>
      </c>
      <c r="BG345" s="119">
        <f t="shared" si="235"/>
        <v>0</v>
      </c>
      <c r="BH345" s="120"/>
      <c r="BI345" s="120"/>
      <c r="BJ345" s="127"/>
      <c r="BK345" s="126">
        <f t="shared" si="236"/>
        <v>0</v>
      </c>
      <c r="BL345" s="119">
        <f t="shared" si="237"/>
        <v>0</v>
      </c>
      <c r="BM345" s="123">
        <f t="shared" si="238"/>
        <v>0</v>
      </c>
      <c r="BN345" s="123">
        <f t="shared" si="239"/>
        <v>0</v>
      </c>
      <c r="BO345" s="126">
        <f t="shared" si="240"/>
        <v>0</v>
      </c>
      <c r="BP345" s="128">
        <f t="shared" si="241"/>
        <v>0</v>
      </c>
      <c r="BQ345" s="22"/>
      <c r="BR345" s="129"/>
      <c r="BS345" s="130"/>
      <c r="BT345" s="257" t="str">
        <f t="shared" si="242"/>
        <v/>
      </c>
      <c r="BU345" s="257" t="str">
        <f t="shared" si="243"/>
        <v/>
      </c>
      <c r="BV345" s="257" t="str">
        <f t="shared" si="244"/>
        <v/>
      </c>
      <c r="BW345" s="257" t="str">
        <f t="shared" si="245"/>
        <v/>
      </c>
      <c r="BX345" s="258">
        <f t="shared" si="211"/>
        <v>0</v>
      </c>
      <c r="BY345" s="129"/>
      <c r="BZ345" s="130"/>
      <c r="CA345" s="329" t="str">
        <f t="shared" si="213"/>
        <v/>
      </c>
      <c r="CB345" s="329" t="str">
        <f t="shared" si="214"/>
        <v/>
      </c>
      <c r="CC345" s="329" t="str">
        <f t="shared" si="215"/>
        <v/>
      </c>
      <c r="CD345" s="329" t="str">
        <f t="shared" si="216"/>
        <v/>
      </c>
      <c r="CE345" s="258">
        <f t="shared" si="212"/>
        <v>0</v>
      </c>
      <c r="CF345" s="259">
        <f t="shared" si="246"/>
        <v>0</v>
      </c>
      <c r="CG345" s="132"/>
      <c r="CH345" s="132"/>
      <c r="CI345" s="132"/>
    </row>
    <row r="346" spans="1:87" s="24" customFormat="1" ht="12.75" hidden="1" customHeight="1" outlineLevel="1" x14ac:dyDescent="0.2">
      <c r="A346" s="108" t="s">
        <v>140</v>
      </c>
      <c r="B346" s="24" t="s">
        <v>145</v>
      </c>
      <c r="C346" s="24">
        <v>338</v>
      </c>
      <c r="D346" s="137"/>
      <c r="E346" s="138"/>
      <c r="F346" s="56"/>
      <c r="G346" s="135"/>
      <c r="H346" s="136"/>
      <c r="I346" s="139"/>
      <c r="J346" s="57"/>
      <c r="K346" s="134"/>
      <c r="L346" s="134"/>
      <c r="M346" s="134"/>
      <c r="N346" s="134"/>
      <c r="O346" s="114">
        <f t="shared" si="217"/>
        <v>0</v>
      </c>
      <c r="P346" s="113"/>
      <c r="Q346" s="113"/>
      <c r="R346" s="113"/>
      <c r="S346" s="113"/>
      <c r="T346" s="114">
        <f t="shared" si="218"/>
        <v>0</v>
      </c>
      <c r="U346" s="113">
        <f t="shared" si="219"/>
        <v>0</v>
      </c>
      <c r="V346" s="136"/>
      <c r="W346" s="116"/>
      <c r="X346" s="116"/>
      <c r="Y346" s="116"/>
      <c r="Z346" s="117">
        <f t="shared" si="220"/>
        <v>0</v>
      </c>
      <c r="AA346" s="118">
        <f t="shared" si="221"/>
        <v>0</v>
      </c>
      <c r="AB346" s="118"/>
      <c r="AC346" s="118"/>
      <c r="AD346" s="118"/>
      <c r="AE346" s="117">
        <f t="shared" si="222"/>
        <v>0</v>
      </c>
      <c r="AF346" s="118">
        <f t="shared" si="223"/>
        <v>0</v>
      </c>
      <c r="AG346" s="120"/>
      <c r="AH346" s="120"/>
      <c r="AI346" s="121"/>
      <c r="AJ346" s="117">
        <f t="shared" si="224"/>
        <v>0</v>
      </c>
      <c r="AK346" s="119">
        <f t="shared" si="225"/>
        <v>0</v>
      </c>
      <c r="AL346" s="53"/>
      <c r="AM346" s="53"/>
      <c r="AN346" s="53"/>
      <c r="AO346" s="54">
        <f t="shared" si="226"/>
        <v>0</v>
      </c>
      <c r="AP346" s="122">
        <f t="shared" si="227"/>
        <v>0</v>
      </c>
      <c r="AQ346" s="123">
        <f t="shared" si="228"/>
        <v>0</v>
      </c>
      <c r="AR346" s="123">
        <f t="shared" si="229"/>
        <v>0</v>
      </c>
      <c r="AS346" s="119"/>
      <c r="AT346" s="119"/>
      <c r="AU346" s="124"/>
      <c r="AV346" s="125">
        <f t="shared" si="230"/>
        <v>0</v>
      </c>
      <c r="AW346" s="119">
        <f t="shared" si="231"/>
        <v>0</v>
      </c>
      <c r="AX346" s="119"/>
      <c r="AY346" s="119"/>
      <c r="AZ346" s="122"/>
      <c r="BA346" s="126">
        <f t="shared" si="232"/>
        <v>0</v>
      </c>
      <c r="BB346" s="119">
        <f t="shared" si="233"/>
        <v>0</v>
      </c>
      <c r="BC346" s="119"/>
      <c r="BD346" s="120"/>
      <c r="BE346" s="127"/>
      <c r="BF346" s="126">
        <f t="shared" si="234"/>
        <v>0</v>
      </c>
      <c r="BG346" s="119">
        <f t="shared" si="235"/>
        <v>0</v>
      </c>
      <c r="BH346" s="120"/>
      <c r="BI346" s="120"/>
      <c r="BJ346" s="127"/>
      <c r="BK346" s="126">
        <f t="shared" si="236"/>
        <v>0</v>
      </c>
      <c r="BL346" s="119">
        <f t="shared" si="237"/>
        <v>0</v>
      </c>
      <c r="BM346" s="123">
        <f t="shared" si="238"/>
        <v>0</v>
      </c>
      <c r="BN346" s="123">
        <f t="shared" si="239"/>
        <v>0</v>
      </c>
      <c r="BO346" s="126">
        <f t="shared" si="240"/>
        <v>0</v>
      </c>
      <c r="BP346" s="128">
        <f t="shared" si="241"/>
        <v>0</v>
      </c>
      <c r="BQ346" s="22"/>
      <c r="BR346" s="129"/>
      <c r="BS346" s="130"/>
      <c r="BT346" s="257" t="str">
        <f t="shared" si="242"/>
        <v/>
      </c>
      <c r="BU346" s="257" t="str">
        <f t="shared" si="243"/>
        <v/>
      </c>
      <c r="BV346" s="257" t="str">
        <f t="shared" si="244"/>
        <v/>
      </c>
      <c r="BW346" s="257" t="str">
        <f t="shared" si="245"/>
        <v/>
      </c>
      <c r="BX346" s="258">
        <f t="shared" si="211"/>
        <v>0</v>
      </c>
      <c r="BY346" s="129"/>
      <c r="BZ346" s="130"/>
      <c r="CA346" s="329" t="str">
        <f t="shared" si="213"/>
        <v/>
      </c>
      <c r="CB346" s="329" t="str">
        <f t="shared" si="214"/>
        <v/>
      </c>
      <c r="CC346" s="329" t="str">
        <f t="shared" si="215"/>
        <v/>
      </c>
      <c r="CD346" s="329" t="str">
        <f t="shared" si="216"/>
        <v/>
      </c>
      <c r="CE346" s="258">
        <f t="shared" si="212"/>
        <v>0</v>
      </c>
      <c r="CF346" s="259">
        <f t="shared" si="246"/>
        <v>0</v>
      </c>
      <c r="CG346" s="132"/>
      <c r="CH346" s="132"/>
      <c r="CI346" s="132"/>
    </row>
    <row r="347" spans="1:87" s="24" customFormat="1" ht="12.75" hidden="1" customHeight="1" outlineLevel="1" x14ac:dyDescent="0.2">
      <c r="A347" s="108" t="s">
        <v>140</v>
      </c>
      <c r="B347" s="24" t="s">
        <v>145</v>
      </c>
      <c r="C347" s="24">
        <v>339</v>
      </c>
      <c r="D347" s="137"/>
      <c r="E347" s="138"/>
      <c r="F347" s="56"/>
      <c r="G347" s="135"/>
      <c r="H347" s="136"/>
      <c r="I347" s="139"/>
      <c r="J347" s="57"/>
      <c r="K347" s="134"/>
      <c r="L347" s="134"/>
      <c r="M347" s="134"/>
      <c r="N347" s="134"/>
      <c r="O347" s="114">
        <f t="shared" si="217"/>
        <v>0</v>
      </c>
      <c r="P347" s="113"/>
      <c r="Q347" s="113"/>
      <c r="R347" s="113"/>
      <c r="S347" s="113"/>
      <c r="T347" s="114">
        <f t="shared" si="218"/>
        <v>0</v>
      </c>
      <c r="U347" s="113">
        <f t="shared" si="219"/>
        <v>0</v>
      </c>
      <c r="V347" s="136"/>
      <c r="W347" s="116"/>
      <c r="X347" s="116"/>
      <c r="Y347" s="116"/>
      <c r="Z347" s="117">
        <f t="shared" si="220"/>
        <v>0</v>
      </c>
      <c r="AA347" s="118">
        <f t="shared" si="221"/>
        <v>0</v>
      </c>
      <c r="AB347" s="118"/>
      <c r="AC347" s="118"/>
      <c r="AD347" s="118"/>
      <c r="AE347" s="117">
        <f t="shared" si="222"/>
        <v>0</v>
      </c>
      <c r="AF347" s="118">
        <f t="shared" si="223"/>
        <v>0</v>
      </c>
      <c r="AG347" s="120"/>
      <c r="AH347" s="120"/>
      <c r="AI347" s="121"/>
      <c r="AJ347" s="117">
        <f t="shared" si="224"/>
        <v>0</v>
      </c>
      <c r="AK347" s="119">
        <f t="shared" si="225"/>
        <v>0</v>
      </c>
      <c r="AL347" s="53"/>
      <c r="AM347" s="53"/>
      <c r="AN347" s="53"/>
      <c r="AO347" s="54">
        <f t="shared" si="226"/>
        <v>0</v>
      </c>
      <c r="AP347" s="122">
        <f t="shared" si="227"/>
        <v>0</v>
      </c>
      <c r="AQ347" s="123">
        <f t="shared" si="228"/>
        <v>0</v>
      </c>
      <c r="AR347" s="123">
        <f t="shared" si="229"/>
        <v>0</v>
      </c>
      <c r="AS347" s="119"/>
      <c r="AT347" s="119"/>
      <c r="AU347" s="124"/>
      <c r="AV347" s="125">
        <f t="shared" si="230"/>
        <v>0</v>
      </c>
      <c r="AW347" s="119">
        <f t="shared" si="231"/>
        <v>0</v>
      </c>
      <c r="AX347" s="119"/>
      <c r="AY347" s="119"/>
      <c r="AZ347" s="122"/>
      <c r="BA347" s="126">
        <f t="shared" si="232"/>
        <v>0</v>
      </c>
      <c r="BB347" s="119">
        <f t="shared" si="233"/>
        <v>0</v>
      </c>
      <c r="BC347" s="119"/>
      <c r="BD347" s="120"/>
      <c r="BE347" s="127"/>
      <c r="BF347" s="126">
        <f t="shared" si="234"/>
        <v>0</v>
      </c>
      <c r="BG347" s="119">
        <f t="shared" si="235"/>
        <v>0</v>
      </c>
      <c r="BH347" s="120"/>
      <c r="BI347" s="120"/>
      <c r="BJ347" s="127"/>
      <c r="BK347" s="126">
        <f t="shared" si="236"/>
        <v>0</v>
      </c>
      <c r="BL347" s="119">
        <f t="shared" si="237"/>
        <v>0</v>
      </c>
      <c r="BM347" s="123">
        <f t="shared" si="238"/>
        <v>0</v>
      </c>
      <c r="BN347" s="123">
        <f t="shared" si="239"/>
        <v>0</v>
      </c>
      <c r="BO347" s="126">
        <f t="shared" si="240"/>
        <v>0</v>
      </c>
      <c r="BP347" s="128">
        <f t="shared" si="241"/>
        <v>0</v>
      </c>
      <c r="BQ347" s="22"/>
      <c r="BR347" s="129"/>
      <c r="BS347" s="130"/>
      <c r="BT347" s="257" t="str">
        <f t="shared" si="242"/>
        <v/>
      </c>
      <c r="BU347" s="257" t="str">
        <f t="shared" si="243"/>
        <v/>
      </c>
      <c r="BV347" s="257" t="str">
        <f t="shared" si="244"/>
        <v/>
      </c>
      <c r="BW347" s="257" t="str">
        <f t="shared" si="245"/>
        <v/>
      </c>
      <c r="BX347" s="258">
        <f t="shared" si="211"/>
        <v>0</v>
      </c>
      <c r="BY347" s="129"/>
      <c r="BZ347" s="130"/>
      <c r="CA347" s="329" t="str">
        <f t="shared" si="213"/>
        <v/>
      </c>
      <c r="CB347" s="329" t="str">
        <f t="shared" si="214"/>
        <v/>
      </c>
      <c r="CC347" s="329" t="str">
        <f t="shared" si="215"/>
        <v/>
      </c>
      <c r="CD347" s="329" t="str">
        <f t="shared" si="216"/>
        <v/>
      </c>
      <c r="CE347" s="258">
        <f t="shared" si="212"/>
        <v>0</v>
      </c>
      <c r="CF347" s="259">
        <f t="shared" si="246"/>
        <v>0</v>
      </c>
      <c r="CG347" s="132"/>
      <c r="CH347" s="132"/>
      <c r="CI347" s="132"/>
    </row>
    <row r="348" spans="1:87" s="24" customFormat="1" ht="12.75" hidden="1" customHeight="1" outlineLevel="1" x14ac:dyDescent="0.2">
      <c r="A348" s="108" t="s">
        <v>140</v>
      </c>
      <c r="B348" s="24" t="s">
        <v>145</v>
      </c>
      <c r="C348" s="24">
        <v>340</v>
      </c>
      <c r="D348" s="137"/>
      <c r="E348" s="138"/>
      <c r="F348" s="56"/>
      <c r="G348" s="135"/>
      <c r="H348" s="136"/>
      <c r="I348" s="139"/>
      <c r="J348" s="57"/>
      <c r="K348" s="134"/>
      <c r="L348" s="134"/>
      <c r="M348" s="134"/>
      <c r="N348" s="134"/>
      <c r="O348" s="114">
        <f t="shared" si="217"/>
        <v>0</v>
      </c>
      <c r="P348" s="113"/>
      <c r="Q348" s="113"/>
      <c r="R348" s="113"/>
      <c r="S348" s="113"/>
      <c r="T348" s="114">
        <f t="shared" si="218"/>
        <v>0</v>
      </c>
      <c r="U348" s="113">
        <f t="shared" si="219"/>
        <v>0</v>
      </c>
      <c r="V348" s="136"/>
      <c r="W348" s="116"/>
      <c r="X348" s="116"/>
      <c r="Y348" s="116"/>
      <c r="Z348" s="117">
        <f t="shared" si="220"/>
        <v>0</v>
      </c>
      <c r="AA348" s="118">
        <f t="shared" si="221"/>
        <v>0</v>
      </c>
      <c r="AB348" s="118"/>
      <c r="AC348" s="118"/>
      <c r="AD348" s="118"/>
      <c r="AE348" s="117">
        <f t="shared" si="222"/>
        <v>0</v>
      </c>
      <c r="AF348" s="118">
        <f t="shared" si="223"/>
        <v>0</v>
      </c>
      <c r="AG348" s="120"/>
      <c r="AH348" s="120"/>
      <c r="AI348" s="121"/>
      <c r="AJ348" s="117">
        <f t="shared" si="224"/>
        <v>0</v>
      </c>
      <c r="AK348" s="119">
        <f t="shared" si="225"/>
        <v>0</v>
      </c>
      <c r="AL348" s="53"/>
      <c r="AM348" s="53"/>
      <c r="AN348" s="53"/>
      <c r="AO348" s="54">
        <f t="shared" si="226"/>
        <v>0</v>
      </c>
      <c r="AP348" s="122">
        <f t="shared" si="227"/>
        <v>0</v>
      </c>
      <c r="AQ348" s="123">
        <f t="shared" si="228"/>
        <v>0</v>
      </c>
      <c r="AR348" s="123">
        <f t="shared" si="229"/>
        <v>0</v>
      </c>
      <c r="AS348" s="119"/>
      <c r="AT348" s="119"/>
      <c r="AU348" s="124"/>
      <c r="AV348" s="125">
        <f t="shared" si="230"/>
        <v>0</v>
      </c>
      <c r="AW348" s="119">
        <f t="shared" si="231"/>
        <v>0</v>
      </c>
      <c r="AX348" s="119"/>
      <c r="AY348" s="119"/>
      <c r="AZ348" s="122"/>
      <c r="BA348" s="126">
        <f t="shared" si="232"/>
        <v>0</v>
      </c>
      <c r="BB348" s="119">
        <f t="shared" si="233"/>
        <v>0</v>
      </c>
      <c r="BC348" s="119"/>
      <c r="BD348" s="120"/>
      <c r="BE348" s="127"/>
      <c r="BF348" s="126">
        <f t="shared" si="234"/>
        <v>0</v>
      </c>
      <c r="BG348" s="119">
        <f t="shared" si="235"/>
        <v>0</v>
      </c>
      <c r="BH348" s="120"/>
      <c r="BI348" s="120"/>
      <c r="BJ348" s="127"/>
      <c r="BK348" s="126">
        <f t="shared" si="236"/>
        <v>0</v>
      </c>
      <c r="BL348" s="119">
        <f t="shared" si="237"/>
        <v>0</v>
      </c>
      <c r="BM348" s="123">
        <f t="shared" si="238"/>
        <v>0</v>
      </c>
      <c r="BN348" s="123">
        <f t="shared" si="239"/>
        <v>0</v>
      </c>
      <c r="BO348" s="126">
        <f t="shared" si="240"/>
        <v>0</v>
      </c>
      <c r="BP348" s="128">
        <f t="shared" si="241"/>
        <v>0</v>
      </c>
      <c r="BQ348" s="22"/>
      <c r="BR348" s="129"/>
      <c r="BS348" s="130"/>
      <c r="BT348" s="257" t="str">
        <f t="shared" si="242"/>
        <v/>
      </c>
      <c r="BU348" s="257" t="str">
        <f t="shared" si="243"/>
        <v/>
      </c>
      <c r="BV348" s="257" t="str">
        <f t="shared" si="244"/>
        <v/>
      </c>
      <c r="BW348" s="257" t="str">
        <f t="shared" si="245"/>
        <v/>
      </c>
      <c r="BX348" s="258">
        <f t="shared" si="211"/>
        <v>0</v>
      </c>
      <c r="BY348" s="129"/>
      <c r="BZ348" s="130"/>
      <c r="CA348" s="329" t="str">
        <f t="shared" si="213"/>
        <v/>
      </c>
      <c r="CB348" s="329" t="str">
        <f t="shared" si="214"/>
        <v/>
      </c>
      <c r="CC348" s="329" t="str">
        <f t="shared" si="215"/>
        <v/>
      </c>
      <c r="CD348" s="329" t="str">
        <f t="shared" si="216"/>
        <v/>
      </c>
      <c r="CE348" s="258">
        <f t="shared" si="212"/>
        <v>0</v>
      </c>
      <c r="CF348" s="259">
        <f t="shared" si="246"/>
        <v>0</v>
      </c>
      <c r="CG348" s="132"/>
      <c r="CH348" s="132"/>
      <c r="CI348" s="132"/>
    </row>
    <row r="349" spans="1:87" s="24" customFormat="1" ht="12.75" hidden="1" customHeight="1" outlineLevel="1" x14ac:dyDescent="0.2">
      <c r="A349" s="108" t="s">
        <v>140</v>
      </c>
      <c r="B349" s="24" t="s">
        <v>145</v>
      </c>
      <c r="C349" s="24">
        <v>341</v>
      </c>
      <c r="D349" s="137"/>
      <c r="E349" s="138"/>
      <c r="F349" s="56"/>
      <c r="G349" s="135"/>
      <c r="H349" s="136"/>
      <c r="I349" s="139"/>
      <c r="J349" s="57"/>
      <c r="K349" s="134"/>
      <c r="L349" s="134"/>
      <c r="M349" s="134"/>
      <c r="N349" s="134"/>
      <c r="O349" s="114">
        <f t="shared" si="217"/>
        <v>0</v>
      </c>
      <c r="P349" s="113"/>
      <c r="Q349" s="113"/>
      <c r="R349" s="113"/>
      <c r="S349" s="113"/>
      <c r="T349" s="114">
        <f t="shared" si="218"/>
        <v>0</v>
      </c>
      <c r="U349" s="113">
        <f t="shared" si="219"/>
        <v>0</v>
      </c>
      <c r="V349" s="136"/>
      <c r="W349" s="116"/>
      <c r="X349" s="116"/>
      <c r="Y349" s="116"/>
      <c r="Z349" s="117">
        <f t="shared" si="220"/>
        <v>0</v>
      </c>
      <c r="AA349" s="118">
        <f t="shared" si="221"/>
        <v>0</v>
      </c>
      <c r="AB349" s="118"/>
      <c r="AC349" s="118"/>
      <c r="AD349" s="118"/>
      <c r="AE349" s="117">
        <f t="shared" si="222"/>
        <v>0</v>
      </c>
      <c r="AF349" s="118">
        <f t="shared" si="223"/>
        <v>0</v>
      </c>
      <c r="AG349" s="120"/>
      <c r="AH349" s="120"/>
      <c r="AI349" s="121"/>
      <c r="AJ349" s="117">
        <f t="shared" si="224"/>
        <v>0</v>
      </c>
      <c r="AK349" s="119">
        <f t="shared" si="225"/>
        <v>0</v>
      </c>
      <c r="AL349" s="53"/>
      <c r="AM349" s="53"/>
      <c r="AN349" s="53"/>
      <c r="AO349" s="54">
        <f t="shared" si="226"/>
        <v>0</v>
      </c>
      <c r="AP349" s="122">
        <f t="shared" si="227"/>
        <v>0</v>
      </c>
      <c r="AQ349" s="123">
        <f t="shared" si="228"/>
        <v>0</v>
      </c>
      <c r="AR349" s="123">
        <f t="shared" si="229"/>
        <v>0</v>
      </c>
      <c r="AS349" s="119"/>
      <c r="AT349" s="119"/>
      <c r="AU349" s="124"/>
      <c r="AV349" s="125">
        <f t="shared" si="230"/>
        <v>0</v>
      </c>
      <c r="AW349" s="119">
        <f t="shared" si="231"/>
        <v>0</v>
      </c>
      <c r="AX349" s="119"/>
      <c r="AY349" s="119"/>
      <c r="AZ349" s="122"/>
      <c r="BA349" s="126">
        <f t="shared" si="232"/>
        <v>0</v>
      </c>
      <c r="BB349" s="119">
        <f t="shared" si="233"/>
        <v>0</v>
      </c>
      <c r="BC349" s="119"/>
      <c r="BD349" s="120"/>
      <c r="BE349" s="127"/>
      <c r="BF349" s="126">
        <f t="shared" si="234"/>
        <v>0</v>
      </c>
      <c r="BG349" s="119">
        <f t="shared" si="235"/>
        <v>0</v>
      </c>
      <c r="BH349" s="120"/>
      <c r="BI349" s="120"/>
      <c r="BJ349" s="127"/>
      <c r="BK349" s="126">
        <f t="shared" si="236"/>
        <v>0</v>
      </c>
      <c r="BL349" s="119">
        <f t="shared" si="237"/>
        <v>0</v>
      </c>
      <c r="BM349" s="123">
        <f t="shared" si="238"/>
        <v>0</v>
      </c>
      <c r="BN349" s="123">
        <f t="shared" si="239"/>
        <v>0</v>
      </c>
      <c r="BO349" s="126">
        <f t="shared" si="240"/>
        <v>0</v>
      </c>
      <c r="BP349" s="128">
        <f t="shared" si="241"/>
        <v>0</v>
      </c>
      <c r="BQ349" s="22"/>
      <c r="BR349" s="129"/>
      <c r="BS349" s="130"/>
      <c r="BT349" s="257" t="str">
        <f t="shared" si="242"/>
        <v/>
      </c>
      <c r="BU349" s="257" t="str">
        <f t="shared" si="243"/>
        <v/>
      </c>
      <c r="BV349" s="257" t="str">
        <f t="shared" si="244"/>
        <v/>
      </c>
      <c r="BW349" s="257" t="str">
        <f t="shared" si="245"/>
        <v/>
      </c>
      <c r="BX349" s="258">
        <f t="shared" si="211"/>
        <v>0</v>
      </c>
      <c r="BY349" s="129"/>
      <c r="BZ349" s="130"/>
      <c r="CA349" s="329" t="str">
        <f t="shared" si="213"/>
        <v/>
      </c>
      <c r="CB349" s="329" t="str">
        <f t="shared" si="214"/>
        <v/>
      </c>
      <c r="CC349" s="329" t="str">
        <f t="shared" si="215"/>
        <v/>
      </c>
      <c r="CD349" s="329" t="str">
        <f t="shared" si="216"/>
        <v/>
      </c>
      <c r="CE349" s="258">
        <f t="shared" si="212"/>
        <v>0</v>
      </c>
      <c r="CF349" s="259">
        <f t="shared" si="246"/>
        <v>0</v>
      </c>
      <c r="CG349" s="132"/>
      <c r="CH349" s="132"/>
      <c r="CI349" s="132"/>
    </row>
    <row r="350" spans="1:87" s="24" customFormat="1" ht="12.75" hidden="1" customHeight="1" outlineLevel="1" x14ac:dyDescent="0.2">
      <c r="A350" s="108" t="s">
        <v>140</v>
      </c>
      <c r="B350" s="24" t="s">
        <v>145</v>
      </c>
      <c r="C350" s="24">
        <v>342</v>
      </c>
      <c r="D350" s="137"/>
      <c r="E350" s="138"/>
      <c r="F350" s="56"/>
      <c r="G350" s="135"/>
      <c r="H350" s="136"/>
      <c r="I350" s="139"/>
      <c r="J350" s="57"/>
      <c r="K350" s="134"/>
      <c r="L350" s="134"/>
      <c r="M350" s="134"/>
      <c r="N350" s="134"/>
      <c r="O350" s="114">
        <f t="shared" si="217"/>
        <v>0</v>
      </c>
      <c r="P350" s="113"/>
      <c r="Q350" s="113"/>
      <c r="R350" s="113"/>
      <c r="S350" s="113"/>
      <c r="T350" s="114">
        <f t="shared" si="218"/>
        <v>0</v>
      </c>
      <c r="U350" s="113">
        <f t="shared" si="219"/>
        <v>0</v>
      </c>
      <c r="V350" s="136"/>
      <c r="W350" s="116"/>
      <c r="X350" s="116"/>
      <c r="Y350" s="116"/>
      <c r="Z350" s="117">
        <f t="shared" si="220"/>
        <v>0</v>
      </c>
      <c r="AA350" s="118">
        <f t="shared" si="221"/>
        <v>0</v>
      </c>
      <c r="AB350" s="118"/>
      <c r="AC350" s="118"/>
      <c r="AD350" s="118"/>
      <c r="AE350" s="117">
        <f t="shared" si="222"/>
        <v>0</v>
      </c>
      <c r="AF350" s="118">
        <f t="shared" si="223"/>
        <v>0</v>
      </c>
      <c r="AG350" s="120"/>
      <c r="AH350" s="120"/>
      <c r="AI350" s="121"/>
      <c r="AJ350" s="117">
        <f t="shared" si="224"/>
        <v>0</v>
      </c>
      <c r="AK350" s="119">
        <f t="shared" si="225"/>
        <v>0</v>
      </c>
      <c r="AL350" s="53"/>
      <c r="AM350" s="53"/>
      <c r="AN350" s="53"/>
      <c r="AO350" s="54">
        <f t="shared" si="226"/>
        <v>0</v>
      </c>
      <c r="AP350" s="122">
        <f t="shared" si="227"/>
        <v>0</v>
      </c>
      <c r="AQ350" s="123">
        <f t="shared" si="228"/>
        <v>0</v>
      </c>
      <c r="AR350" s="123">
        <f t="shared" si="229"/>
        <v>0</v>
      </c>
      <c r="AS350" s="119"/>
      <c r="AT350" s="119"/>
      <c r="AU350" s="124"/>
      <c r="AV350" s="125">
        <f t="shared" si="230"/>
        <v>0</v>
      </c>
      <c r="AW350" s="119">
        <f t="shared" si="231"/>
        <v>0</v>
      </c>
      <c r="AX350" s="119"/>
      <c r="AY350" s="119"/>
      <c r="AZ350" s="122"/>
      <c r="BA350" s="126">
        <f t="shared" si="232"/>
        <v>0</v>
      </c>
      <c r="BB350" s="119">
        <f t="shared" si="233"/>
        <v>0</v>
      </c>
      <c r="BC350" s="119"/>
      <c r="BD350" s="120"/>
      <c r="BE350" s="127"/>
      <c r="BF350" s="126">
        <f t="shared" si="234"/>
        <v>0</v>
      </c>
      <c r="BG350" s="119">
        <f t="shared" si="235"/>
        <v>0</v>
      </c>
      <c r="BH350" s="120"/>
      <c r="BI350" s="120"/>
      <c r="BJ350" s="127"/>
      <c r="BK350" s="126">
        <f t="shared" si="236"/>
        <v>0</v>
      </c>
      <c r="BL350" s="119">
        <f t="shared" si="237"/>
        <v>0</v>
      </c>
      <c r="BM350" s="123">
        <f t="shared" si="238"/>
        <v>0</v>
      </c>
      <c r="BN350" s="123">
        <f t="shared" si="239"/>
        <v>0</v>
      </c>
      <c r="BO350" s="126">
        <f t="shared" si="240"/>
        <v>0</v>
      </c>
      <c r="BP350" s="128">
        <f t="shared" si="241"/>
        <v>0</v>
      </c>
      <c r="BQ350" s="22"/>
      <c r="BR350" s="129"/>
      <c r="BS350" s="130"/>
      <c r="BT350" s="257" t="str">
        <f t="shared" si="242"/>
        <v/>
      </c>
      <c r="BU350" s="257" t="str">
        <f t="shared" si="243"/>
        <v/>
      </c>
      <c r="BV350" s="257" t="str">
        <f t="shared" si="244"/>
        <v/>
      </c>
      <c r="BW350" s="257" t="str">
        <f t="shared" si="245"/>
        <v/>
      </c>
      <c r="BX350" s="258">
        <f t="shared" ref="BX350:BX400" si="247">SUM(BT350:BW350)</f>
        <v>0</v>
      </c>
      <c r="BY350" s="129"/>
      <c r="BZ350" s="130"/>
      <c r="CA350" s="329" t="str">
        <f t="shared" si="213"/>
        <v/>
      </c>
      <c r="CB350" s="329" t="str">
        <f t="shared" si="214"/>
        <v/>
      </c>
      <c r="CC350" s="329" t="str">
        <f t="shared" si="215"/>
        <v/>
      </c>
      <c r="CD350" s="329" t="str">
        <f t="shared" si="216"/>
        <v/>
      </c>
      <c r="CE350" s="258">
        <f t="shared" si="212"/>
        <v>0</v>
      </c>
      <c r="CF350" s="259">
        <f t="shared" si="246"/>
        <v>0</v>
      </c>
      <c r="CG350" s="132"/>
      <c r="CH350" s="132"/>
      <c r="CI350" s="132"/>
    </row>
    <row r="351" spans="1:87" s="24" customFormat="1" ht="12.75" hidden="1" customHeight="1" outlineLevel="1" x14ac:dyDescent="0.2">
      <c r="A351" s="108" t="s">
        <v>140</v>
      </c>
      <c r="B351" s="24" t="s">
        <v>145</v>
      </c>
      <c r="C351" s="24">
        <v>343</v>
      </c>
      <c r="D351" s="137"/>
      <c r="E351" s="138"/>
      <c r="F351" s="56"/>
      <c r="G351" s="135"/>
      <c r="H351" s="136"/>
      <c r="I351" s="139"/>
      <c r="J351" s="57"/>
      <c r="K351" s="134"/>
      <c r="L351" s="134"/>
      <c r="M351" s="134"/>
      <c r="N351" s="134"/>
      <c r="O351" s="114">
        <f t="shared" si="217"/>
        <v>0</v>
      </c>
      <c r="P351" s="113"/>
      <c r="Q351" s="113"/>
      <c r="R351" s="113"/>
      <c r="S351" s="113"/>
      <c r="T351" s="114">
        <f t="shared" si="218"/>
        <v>0</v>
      </c>
      <c r="U351" s="113">
        <f t="shared" si="219"/>
        <v>0</v>
      </c>
      <c r="V351" s="136"/>
      <c r="W351" s="116"/>
      <c r="X351" s="116"/>
      <c r="Y351" s="116"/>
      <c r="Z351" s="117">
        <f t="shared" si="220"/>
        <v>0</v>
      </c>
      <c r="AA351" s="118">
        <f t="shared" si="221"/>
        <v>0</v>
      </c>
      <c r="AB351" s="118"/>
      <c r="AC351" s="118"/>
      <c r="AD351" s="118"/>
      <c r="AE351" s="117">
        <f t="shared" si="222"/>
        <v>0</v>
      </c>
      <c r="AF351" s="118">
        <f t="shared" si="223"/>
        <v>0</v>
      </c>
      <c r="AG351" s="120"/>
      <c r="AH351" s="120"/>
      <c r="AI351" s="121"/>
      <c r="AJ351" s="117">
        <f t="shared" si="224"/>
        <v>0</v>
      </c>
      <c r="AK351" s="119">
        <f t="shared" si="225"/>
        <v>0</v>
      </c>
      <c r="AL351" s="53"/>
      <c r="AM351" s="53"/>
      <c r="AN351" s="53"/>
      <c r="AO351" s="54">
        <f t="shared" si="226"/>
        <v>0</v>
      </c>
      <c r="AP351" s="122">
        <f t="shared" si="227"/>
        <v>0</v>
      </c>
      <c r="AQ351" s="123">
        <f t="shared" si="228"/>
        <v>0</v>
      </c>
      <c r="AR351" s="123">
        <f t="shared" si="229"/>
        <v>0</v>
      </c>
      <c r="AS351" s="119"/>
      <c r="AT351" s="119"/>
      <c r="AU351" s="124"/>
      <c r="AV351" s="125">
        <f t="shared" si="230"/>
        <v>0</v>
      </c>
      <c r="AW351" s="119">
        <f t="shared" si="231"/>
        <v>0</v>
      </c>
      <c r="AX351" s="119"/>
      <c r="AY351" s="119"/>
      <c r="AZ351" s="122"/>
      <c r="BA351" s="126">
        <f t="shared" si="232"/>
        <v>0</v>
      </c>
      <c r="BB351" s="119">
        <f t="shared" si="233"/>
        <v>0</v>
      </c>
      <c r="BC351" s="119"/>
      <c r="BD351" s="120"/>
      <c r="BE351" s="127"/>
      <c r="BF351" s="126">
        <f t="shared" si="234"/>
        <v>0</v>
      </c>
      <c r="BG351" s="119">
        <f t="shared" si="235"/>
        <v>0</v>
      </c>
      <c r="BH351" s="120"/>
      <c r="BI351" s="120"/>
      <c r="BJ351" s="127"/>
      <c r="BK351" s="126">
        <f t="shared" si="236"/>
        <v>0</v>
      </c>
      <c r="BL351" s="119">
        <f t="shared" si="237"/>
        <v>0</v>
      </c>
      <c r="BM351" s="123">
        <f t="shared" si="238"/>
        <v>0</v>
      </c>
      <c r="BN351" s="123">
        <f t="shared" si="239"/>
        <v>0</v>
      </c>
      <c r="BO351" s="126">
        <f t="shared" si="240"/>
        <v>0</v>
      </c>
      <c r="BP351" s="128">
        <f t="shared" si="241"/>
        <v>0</v>
      </c>
      <c r="BQ351" s="22"/>
      <c r="BR351" s="129"/>
      <c r="BS351" s="130"/>
      <c r="BT351" s="257" t="str">
        <f t="shared" si="242"/>
        <v/>
      </c>
      <c r="BU351" s="257" t="str">
        <f t="shared" si="243"/>
        <v/>
      </c>
      <c r="BV351" s="257" t="str">
        <f t="shared" si="244"/>
        <v/>
      </c>
      <c r="BW351" s="257" t="str">
        <f t="shared" si="245"/>
        <v/>
      </c>
      <c r="BX351" s="258">
        <f t="shared" si="247"/>
        <v>0</v>
      </c>
      <c r="BY351" s="129"/>
      <c r="BZ351" s="130"/>
      <c r="CA351" s="329" t="str">
        <f t="shared" si="213"/>
        <v/>
      </c>
      <c r="CB351" s="329" t="str">
        <f t="shared" si="214"/>
        <v/>
      </c>
      <c r="CC351" s="329" t="str">
        <f t="shared" si="215"/>
        <v/>
      </c>
      <c r="CD351" s="329" t="str">
        <f t="shared" si="216"/>
        <v/>
      </c>
      <c r="CE351" s="258">
        <f t="shared" si="212"/>
        <v>0</v>
      </c>
      <c r="CF351" s="259">
        <f t="shared" si="246"/>
        <v>0</v>
      </c>
      <c r="CG351" s="132"/>
      <c r="CH351" s="132"/>
      <c r="CI351" s="132"/>
    </row>
    <row r="352" spans="1:87" s="24" customFormat="1" ht="12.75" hidden="1" customHeight="1" outlineLevel="1" x14ac:dyDescent="0.2">
      <c r="A352" s="108" t="s">
        <v>140</v>
      </c>
      <c r="B352" s="24" t="s">
        <v>145</v>
      </c>
      <c r="C352" s="24">
        <v>344</v>
      </c>
      <c r="D352" s="137"/>
      <c r="E352" s="138"/>
      <c r="F352" s="56"/>
      <c r="G352" s="135"/>
      <c r="H352" s="136"/>
      <c r="I352" s="139"/>
      <c r="J352" s="57"/>
      <c r="K352" s="134"/>
      <c r="L352" s="134"/>
      <c r="M352" s="134"/>
      <c r="N352" s="134"/>
      <c r="O352" s="114">
        <f t="shared" si="217"/>
        <v>0</v>
      </c>
      <c r="P352" s="113"/>
      <c r="Q352" s="113"/>
      <c r="R352" s="113"/>
      <c r="S352" s="113"/>
      <c r="T352" s="114">
        <f t="shared" si="218"/>
        <v>0</v>
      </c>
      <c r="U352" s="113">
        <f t="shared" si="219"/>
        <v>0</v>
      </c>
      <c r="V352" s="136"/>
      <c r="W352" s="116"/>
      <c r="X352" s="116"/>
      <c r="Y352" s="116"/>
      <c r="Z352" s="117">
        <f t="shared" si="220"/>
        <v>0</v>
      </c>
      <c r="AA352" s="118">
        <f t="shared" si="221"/>
        <v>0</v>
      </c>
      <c r="AB352" s="118"/>
      <c r="AC352" s="118"/>
      <c r="AD352" s="118"/>
      <c r="AE352" s="117">
        <f t="shared" si="222"/>
        <v>0</v>
      </c>
      <c r="AF352" s="118">
        <f t="shared" si="223"/>
        <v>0</v>
      </c>
      <c r="AG352" s="120"/>
      <c r="AH352" s="120"/>
      <c r="AI352" s="121"/>
      <c r="AJ352" s="117">
        <f t="shared" si="224"/>
        <v>0</v>
      </c>
      <c r="AK352" s="119">
        <f t="shared" si="225"/>
        <v>0</v>
      </c>
      <c r="AL352" s="53"/>
      <c r="AM352" s="53"/>
      <c r="AN352" s="53"/>
      <c r="AO352" s="54">
        <f t="shared" si="226"/>
        <v>0</v>
      </c>
      <c r="AP352" s="122">
        <f t="shared" si="227"/>
        <v>0</v>
      </c>
      <c r="AQ352" s="123">
        <f t="shared" si="228"/>
        <v>0</v>
      </c>
      <c r="AR352" s="123">
        <f t="shared" si="229"/>
        <v>0</v>
      </c>
      <c r="AS352" s="119"/>
      <c r="AT352" s="119"/>
      <c r="AU352" s="124"/>
      <c r="AV352" s="125">
        <f t="shared" si="230"/>
        <v>0</v>
      </c>
      <c r="AW352" s="119">
        <f t="shared" si="231"/>
        <v>0</v>
      </c>
      <c r="AX352" s="119"/>
      <c r="AY352" s="119"/>
      <c r="AZ352" s="122"/>
      <c r="BA352" s="126">
        <f t="shared" si="232"/>
        <v>0</v>
      </c>
      <c r="BB352" s="119">
        <f t="shared" si="233"/>
        <v>0</v>
      </c>
      <c r="BC352" s="119"/>
      <c r="BD352" s="120"/>
      <c r="BE352" s="127"/>
      <c r="BF352" s="126">
        <f t="shared" si="234"/>
        <v>0</v>
      </c>
      <c r="BG352" s="119">
        <f t="shared" si="235"/>
        <v>0</v>
      </c>
      <c r="BH352" s="120"/>
      <c r="BI352" s="120"/>
      <c r="BJ352" s="127"/>
      <c r="BK352" s="126">
        <f t="shared" si="236"/>
        <v>0</v>
      </c>
      <c r="BL352" s="119">
        <f t="shared" si="237"/>
        <v>0</v>
      </c>
      <c r="BM352" s="123">
        <f t="shared" si="238"/>
        <v>0</v>
      </c>
      <c r="BN352" s="123">
        <f t="shared" si="239"/>
        <v>0</v>
      </c>
      <c r="BO352" s="126">
        <f t="shared" si="240"/>
        <v>0</v>
      </c>
      <c r="BP352" s="128">
        <f t="shared" si="241"/>
        <v>0</v>
      </c>
      <c r="BQ352" s="22"/>
      <c r="BR352" s="129"/>
      <c r="BS352" s="130"/>
      <c r="BT352" s="257" t="str">
        <f t="shared" si="242"/>
        <v/>
      </c>
      <c r="BU352" s="257" t="str">
        <f t="shared" si="243"/>
        <v/>
      </c>
      <c r="BV352" s="257" t="str">
        <f t="shared" si="244"/>
        <v/>
      </c>
      <c r="BW352" s="257" t="str">
        <f t="shared" si="245"/>
        <v/>
      </c>
      <c r="BX352" s="258">
        <f t="shared" si="247"/>
        <v>0</v>
      </c>
      <c r="BY352" s="129"/>
      <c r="BZ352" s="130"/>
      <c r="CA352" s="329" t="str">
        <f t="shared" si="213"/>
        <v/>
      </c>
      <c r="CB352" s="329" t="str">
        <f t="shared" si="214"/>
        <v/>
      </c>
      <c r="CC352" s="329" t="str">
        <f t="shared" si="215"/>
        <v/>
      </c>
      <c r="CD352" s="329" t="str">
        <f t="shared" si="216"/>
        <v/>
      </c>
      <c r="CE352" s="258">
        <f t="shared" si="212"/>
        <v>0</v>
      </c>
      <c r="CF352" s="259">
        <f t="shared" si="246"/>
        <v>0</v>
      </c>
      <c r="CG352" s="132"/>
      <c r="CH352" s="132"/>
      <c r="CI352" s="132"/>
    </row>
    <row r="353" spans="1:87" s="24" customFormat="1" ht="12.75" hidden="1" customHeight="1" outlineLevel="1" x14ac:dyDescent="0.2">
      <c r="A353" s="108" t="s">
        <v>140</v>
      </c>
      <c r="B353" s="24" t="s">
        <v>145</v>
      </c>
      <c r="C353" s="24">
        <v>345</v>
      </c>
      <c r="D353" s="137"/>
      <c r="E353" s="138"/>
      <c r="F353" s="56"/>
      <c r="G353" s="135"/>
      <c r="H353" s="136"/>
      <c r="I353" s="139"/>
      <c r="J353" s="57"/>
      <c r="K353" s="134"/>
      <c r="L353" s="134"/>
      <c r="M353" s="134"/>
      <c r="N353" s="134"/>
      <c r="O353" s="114">
        <f t="shared" si="217"/>
        <v>0</v>
      </c>
      <c r="P353" s="113"/>
      <c r="Q353" s="113"/>
      <c r="R353" s="113"/>
      <c r="S353" s="113"/>
      <c r="T353" s="114">
        <f t="shared" si="218"/>
        <v>0</v>
      </c>
      <c r="U353" s="113">
        <f t="shared" si="219"/>
        <v>0</v>
      </c>
      <c r="V353" s="136"/>
      <c r="W353" s="116"/>
      <c r="X353" s="116"/>
      <c r="Y353" s="116"/>
      <c r="Z353" s="117">
        <f t="shared" si="220"/>
        <v>0</v>
      </c>
      <c r="AA353" s="118">
        <f t="shared" si="221"/>
        <v>0</v>
      </c>
      <c r="AB353" s="118"/>
      <c r="AC353" s="118"/>
      <c r="AD353" s="118"/>
      <c r="AE353" s="117">
        <f t="shared" si="222"/>
        <v>0</v>
      </c>
      <c r="AF353" s="118">
        <f t="shared" si="223"/>
        <v>0</v>
      </c>
      <c r="AG353" s="120"/>
      <c r="AH353" s="120"/>
      <c r="AI353" s="121"/>
      <c r="AJ353" s="117">
        <f t="shared" si="224"/>
        <v>0</v>
      </c>
      <c r="AK353" s="119">
        <f t="shared" si="225"/>
        <v>0</v>
      </c>
      <c r="AL353" s="53"/>
      <c r="AM353" s="53"/>
      <c r="AN353" s="53"/>
      <c r="AO353" s="54">
        <f t="shared" si="226"/>
        <v>0</v>
      </c>
      <c r="AP353" s="122">
        <f t="shared" si="227"/>
        <v>0</v>
      </c>
      <c r="AQ353" s="123">
        <f t="shared" si="228"/>
        <v>0</v>
      </c>
      <c r="AR353" s="123">
        <f t="shared" si="229"/>
        <v>0</v>
      </c>
      <c r="AS353" s="119"/>
      <c r="AT353" s="119"/>
      <c r="AU353" s="124"/>
      <c r="AV353" s="125">
        <f t="shared" si="230"/>
        <v>0</v>
      </c>
      <c r="AW353" s="119">
        <f t="shared" si="231"/>
        <v>0</v>
      </c>
      <c r="AX353" s="119"/>
      <c r="AY353" s="119"/>
      <c r="AZ353" s="122"/>
      <c r="BA353" s="126">
        <f t="shared" si="232"/>
        <v>0</v>
      </c>
      <c r="BB353" s="119">
        <f t="shared" si="233"/>
        <v>0</v>
      </c>
      <c r="BC353" s="119"/>
      <c r="BD353" s="120"/>
      <c r="BE353" s="127"/>
      <c r="BF353" s="126">
        <f t="shared" si="234"/>
        <v>0</v>
      </c>
      <c r="BG353" s="119">
        <f t="shared" si="235"/>
        <v>0</v>
      </c>
      <c r="BH353" s="120"/>
      <c r="BI353" s="120"/>
      <c r="BJ353" s="127"/>
      <c r="BK353" s="126">
        <f t="shared" si="236"/>
        <v>0</v>
      </c>
      <c r="BL353" s="119">
        <f t="shared" si="237"/>
        <v>0</v>
      </c>
      <c r="BM353" s="123">
        <f t="shared" si="238"/>
        <v>0</v>
      </c>
      <c r="BN353" s="123">
        <f t="shared" si="239"/>
        <v>0</v>
      </c>
      <c r="BO353" s="126">
        <f t="shared" si="240"/>
        <v>0</v>
      </c>
      <c r="BP353" s="128">
        <f t="shared" si="241"/>
        <v>0</v>
      </c>
      <c r="BQ353" s="22"/>
      <c r="BR353" s="129"/>
      <c r="BS353" s="130"/>
      <c r="BT353" s="257" t="str">
        <f t="shared" si="242"/>
        <v/>
      </c>
      <c r="BU353" s="257" t="str">
        <f t="shared" si="243"/>
        <v/>
      </c>
      <c r="BV353" s="257" t="str">
        <f t="shared" si="244"/>
        <v/>
      </c>
      <c r="BW353" s="257" t="str">
        <f t="shared" si="245"/>
        <v/>
      </c>
      <c r="BX353" s="258">
        <f t="shared" si="247"/>
        <v>0</v>
      </c>
      <c r="BY353" s="129"/>
      <c r="BZ353" s="130"/>
      <c r="CA353" s="329" t="str">
        <f t="shared" si="213"/>
        <v/>
      </c>
      <c r="CB353" s="329" t="str">
        <f t="shared" si="214"/>
        <v/>
      </c>
      <c r="CC353" s="329" t="str">
        <f t="shared" si="215"/>
        <v/>
      </c>
      <c r="CD353" s="329" t="str">
        <f t="shared" si="216"/>
        <v/>
      </c>
      <c r="CE353" s="258">
        <f t="shared" si="212"/>
        <v>0</v>
      </c>
      <c r="CF353" s="259">
        <f t="shared" si="246"/>
        <v>0</v>
      </c>
      <c r="CG353" s="132"/>
      <c r="CH353" s="132"/>
      <c r="CI353" s="132"/>
    </row>
    <row r="354" spans="1:87" s="24" customFormat="1" ht="12.75" hidden="1" customHeight="1" outlineLevel="1" x14ac:dyDescent="0.2">
      <c r="A354" s="108" t="s">
        <v>140</v>
      </c>
      <c r="B354" s="24" t="s">
        <v>145</v>
      </c>
      <c r="C354" s="24">
        <v>346</v>
      </c>
      <c r="D354" s="137"/>
      <c r="E354" s="138"/>
      <c r="F354" s="56"/>
      <c r="G354" s="135"/>
      <c r="H354" s="136"/>
      <c r="I354" s="139"/>
      <c r="J354" s="57"/>
      <c r="K354" s="134"/>
      <c r="L354" s="134"/>
      <c r="M354" s="134"/>
      <c r="N354" s="134"/>
      <c r="O354" s="114">
        <f t="shared" si="217"/>
        <v>0</v>
      </c>
      <c r="P354" s="113"/>
      <c r="Q354" s="113"/>
      <c r="R354" s="113"/>
      <c r="S354" s="113"/>
      <c r="T354" s="114">
        <f t="shared" si="218"/>
        <v>0</v>
      </c>
      <c r="U354" s="113">
        <f t="shared" si="219"/>
        <v>0</v>
      </c>
      <c r="V354" s="136"/>
      <c r="W354" s="116"/>
      <c r="X354" s="116"/>
      <c r="Y354" s="116"/>
      <c r="Z354" s="117">
        <f t="shared" si="220"/>
        <v>0</v>
      </c>
      <c r="AA354" s="118">
        <f t="shared" si="221"/>
        <v>0</v>
      </c>
      <c r="AB354" s="118"/>
      <c r="AC354" s="118"/>
      <c r="AD354" s="118"/>
      <c r="AE354" s="117">
        <f t="shared" si="222"/>
        <v>0</v>
      </c>
      <c r="AF354" s="118">
        <f t="shared" si="223"/>
        <v>0</v>
      </c>
      <c r="AG354" s="120"/>
      <c r="AH354" s="120"/>
      <c r="AI354" s="121"/>
      <c r="AJ354" s="117">
        <f t="shared" si="224"/>
        <v>0</v>
      </c>
      <c r="AK354" s="119">
        <f t="shared" si="225"/>
        <v>0</v>
      </c>
      <c r="AL354" s="53"/>
      <c r="AM354" s="53"/>
      <c r="AN354" s="53"/>
      <c r="AO354" s="54">
        <f t="shared" si="226"/>
        <v>0</v>
      </c>
      <c r="AP354" s="122">
        <f t="shared" si="227"/>
        <v>0</v>
      </c>
      <c r="AQ354" s="123">
        <f t="shared" si="228"/>
        <v>0</v>
      </c>
      <c r="AR354" s="123">
        <f t="shared" si="229"/>
        <v>0</v>
      </c>
      <c r="AS354" s="119"/>
      <c r="AT354" s="119"/>
      <c r="AU354" s="124"/>
      <c r="AV354" s="125">
        <f t="shared" si="230"/>
        <v>0</v>
      </c>
      <c r="AW354" s="119">
        <f t="shared" si="231"/>
        <v>0</v>
      </c>
      <c r="AX354" s="119"/>
      <c r="AY354" s="119"/>
      <c r="AZ354" s="122"/>
      <c r="BA354" s="126">
        <f t="shared" si="232"/>
        <v>0</v>
      </c>
      <c r="BB354" s="119">
        <f t="shared" si="233"/>
        <v>0</v>
      </c>
      <c r="BC354" s="119"/>
      <c r="BD354" s="120"/>
      <c r="BE354" s="127"/>
      <c r="BF354" s="126">
        <f t="shared" si="234"/>
        <v>0</v>
      </c>
      <c r="BG354" s="119">
        <f t="shared" si="235"/>
        <v>0</v>
      </c>
      <c r="BH354" s="120"/>
      <c r="BI354" s="120"/>
      <c r="BJ354" s="127"/>
      <c r="BK354" s="126">
        <f t="shared" si="236"/>
        <v>0</v>
      </c>
      <c r="BL354" s="119">
        <f t="shared" si="237"/>
        <v>0</v>
      </c>
      <c r="BM354" s="123">
        <f t="shared" si="238"/>
        <v>0</v>
      </c>
      <c r="BN354" s="123">
        <f t="shared" si="239"/>
        <v>0</v>
      </c>
      <c r="BO354" s="126">
        <f t="shared" si="240"/>
        <v>0</v>
      </c>
      <c r="BP354" s="128">
        <f t="shared" si="241"/>
        <v>0</v>
      </c>
      <c r="BQ354" s="22"/>
      <c r="BR354" s="129"/>
      <c r="BS354" s="130"/>
      <c r="BT354" s="257" t="str">
        <f t="shared" si="242"/>
        <v/>
      </c>
      <c r="BU354" s="257" t="str">
        <f t="shared" si="243"/>
        <v/>
      </c>
      <c r="BV354" s="257" t="str">
        <f t="shared" si="244"/>
        <v/>
      </c>
      <c r="BW354" s="257" t="str">
        <f t="shared" si="245"/>
        <v/>
      </c>
      <c r="BX354" s="258">
        <f t="shared" si="247"/>
        <v>0</v>
      </c>
      <c r="BY354" s="129"/>
      <c r="BZ354" s="130"/>
      <c r="CA354" s="329" t="str">
        <f t="shared" si="213"/>
        <v/>
      </c>
      <c r="CB354" s="329" t="str">
        <f t="shared" si="214"/>
        <v/>
      </c>
      <c r="CC354" s="329" t="str">
        <f t="shared" si="215"/>
        <v/>
      </c>
      <c r="CD354" s="329" t="str">
        <f t="shared" si="216"/>
        <v/>
      </c>
      <c r="CE354" s="258">
        <f t="shared" si="212"/>
        <v>0</v>
      </c>
      <c r="CF354" s="259">
        <f t="shared" si="246"/>
        <v>0</v>
      </c>
      <c r="CG354" s="132"/>
      <c r="CH354" s="132"/>
      <c r="CI354" s="132"/>
    </row>
    <row r="355" spans="1:87" s="24" customFormat="1" ht="12.75" hidden="1" customHeight="1" outlineLevel="1" x14ac:dyDescent="0.2">
      <c r="A355" s="108" t="s">
        <v>140</v>
      </c>
      <c r="B355" s="24" t="s">
        <v>145</v>
      </c>
      <c r="C355" s="24">
        <v>347</v>
      </c>
      <c r="D355" s="137"/>
      <c r="E355" s="138"/>
      <c r="F355" s="56"/>
      <c r="G355" s="135"/>
      <c r="H355" s="136"/>
      <c r="I355" s="139"/>
      <c r="J355" s="57"/>
      <c r="K355" s="134"/>
      <c r="L355" s="134"/>
      <c r="M355" s="134"/>
      <c r="N355" s="134"/>
      <c r="O355" s="114">
        <f t="shared" si="217"/>
        <v>0</v>
      </c>
      <c r="P355" s="113"/>
      <c r="Q355" s="113"/>
      <c r="R355" s="113"/>
      <c r="S355" s="113"/>
      <c r="T355" s="114">
        <f t="shared" si="218"/>
        <v>0</v>
      </c>
      <c r="U355" s="113">
        <f t="shared" si="219"/>
        <v>0</v>
      </c>
      <c r="V355" s="136"/>
      <c r="W355" s="116"/>
      <c r="X355" s="116"/>
      <c r="Y355" s="116"/>
      <c r="Z355" s="117">
        <f t="shared" si="220"/>
        <v>0</v>
      </c>
      <c r="AA355" s="118">
        <f t="shared" si="221"/>
        <v>0</v>
      </c>
      <c r="AB355" s="118"/>
      <c r="AC355" s="118"/>
      <c r="AD355" s="118"/>
      <c r="AE355" s="117">
        <f t="shared" si="222"/>
        <v>0</v>
      </c>
      <c r="AF355" s="118">
        <f t="shared" si="223"/>
        <v>0</v>
      </c>
      <c r="AG355" s="120"/>
      <c r="AH355" s="120"/>
      <c r="AI355" s="121"/>
      <c r="AJ355" s="117">
        <f t="shared" si="224"/>
        <v>0</v>
      </c>
      <c r="AK355" s="119">
        <f t="shared" si="225"/>
        <v>0</v>
      </c>
      <c r="AL355" s="53"/>
      <c r="AM355" s="53"/>
      <c r="AN355" s="53"/>
      <c r="AO355" s="54">
        <f t="shared" si="226"/>
        <v>0</v>
      </c>
      <c r="AP355" s="122">
        <f t="shared" si="227"/>
        <v>0</v>
      </c>
      <c r="AQ355" s="123">
        <f t="shared" si="228"/>
        <v>0</v>
      </c>
      <c r="AR355" s="123">
        <f t="shared" si="229"/>
        <v>0</v>
      </c>
      <c r="AS355" s="119"/>
      <c r="AT355" s="119"/>
      <c r="AU355" s="124"/>
      <c r="AV355" s="125">
        <f t="shared" si="230"/>
        <v>0</v>
      </c>
      <c r="AW355" s="119">
        <f t="shared" si="231"/>
        <v>0</v>
      </c>
      <c r="AX355" s="119"/>
      <c r="AY355" s="119"/>
      <c r="AZ355" s="122"/>
      <c r="BA355" s="126">
        <f t="shared" si="232"/>
        <v>0</v>
      </c>
      <c r="BB355" s="119">
        <f t="shared" si="233"/>
        <v>0</v>
      </c>
      <c r="BC355" s="119"/>
      <c r="BD355" s="120"/>
      <c r="BE355" s="127"/>
      <c r="BF355" s="126">
        <f t="shared" si="234"/>
        <v>0</v>
      </c>
      <c r="BG355" s="119">
        <f t="shared" si="235"/>
        <v>0</v>
      </c>
      <c r="BH355" s="120"/>
      <c r="BI355" s="120"/>
      <c r="BJ355" s="127"/>
      <c r="BK355" s="126">
        <f t="shared" si="236"/>
        <v>0</v>
      </c>
      <c r="BL355" s="119">
        <f t="shared" si="237"/>
        <v>0</v>
      </c>
      <c r="BM355" s="123">
        <f t="shared" si="238"/>
        <v>0</v>
      </c>
      <c r="BN355" s="123">
        <f t="shared" si="239"/>
        <v>0</v>
      </c>
      <c r="BO355" s="126">
        <f t="shared" si="240"/>
        <v>0</v>
      </c>
      <c r="BP355" s="128">
        <f t="shared" si="241"/>
        <v>0</v>
      </c>
      <c r="BQ355" s="22"/>
      <c r="BR355" s="129"/>
      <c r="BS355" s="130"/>
      <c r="BT355" s="257" t="str">
        <f t="shared" si="242"/>
        <v/>
      </c>
      <c r="BU355" s="257" t="str">
        <f t="shared" si="243"/>
        <v/>
      </c>
      <c r="BV355" s="257" t="str">
        <f t="shared" si="244"/>
        <v/>
      </c>
      <c r="BW355" s="257" t="str">
        <f t="shared" si="245"/>
        <v/>
      </c>
      <c r="BX355" s="258">
        <f t="shared" si="247"/>
        <v>0</v>
      </c>
      <c r="BY355" s="129"/>
      <c r="BZ355" s="130"/>
      <c r="CA355" s="329" t="str">
        <f t="shared" si="213"/>
        <v/>
      </c>
      <c r="CB355" s="329" t="str">
        <f t="shared" si="214"/>
        <v/>
      </c>
      <c r="CC355" s="329" t="str">
        <f t="shared" si="215"/>
        <v/>
      </c>
      <c r="CD355" s="329" t="str">
        <f t="shared" si="216"/>
        <v/>
      </c>
      <c r="CE355" s="258">
        <f t="shared" si="212"/>
        <v>0</v>
      </c>
      <c r="CF355" s="259">
        <f t="shared" si="246"/>
        <v>0</v>
      </c>
      <c r="CG355" s="132"/>
      <c r="CH355" s="132"/>
      <c r="CI355" s="132"/>
    </row>
    <row r="356" spans="1:87" s="24" customFormat="1" ht="12.75" hidden="1" customHeight="1" outlineLevel="1" x14ac:dyDescent="0.2">
      <c r="A356" s="108" t="s">
        <v>140</v>
      </c>
      <c r="B356" s="24" t="s">
        <v>145</v>
      </c>
      <c r="C356" s="24">
        <v>348</v>
      </c>
      <c r="D356" s="137"/>
      <c r="E356" s="138"/>
      <c r="F356" s="56"/>
      <c r="G356" s="135"/>
      <c r="H356" s="136"/>
      <c r="I356" s="139"/>
      <c r="J356" s="57"/>
      <c r="K356" s="134"/>
      <c r="L356" s="134"/>
      <c r="M356" s="134"/>
      <c r="N356" s="134"/>
      <c r="O356" s="114">
        <f t="shared" si="217"/>
        <v>0</v>
      </c>
      <c r="P356" s="113"/>
      <c r="Q356" s="113"/>
      <c r="R356" s="113"/>
      <c r="S356" s="113"/>
      <c r="T356" s="114">
        <f t="shared" si="218"/>
        <v>0</v>
      </c>
      <c r="U356" s="113">
        <f t="shared" si="219"/>
        <v>0</v>
      </c>
      <c r="V356" s="136"/>
      <c r="W356" s="116"/>
      <c r="X356" s="116"/>
      <c r="Y356" s="116"/>
      <c r="Z356" s="117">
        <f t="shared" si="220"/>
        <v>0</v>
      </c>
      <c r="AA356" s="118">
        <f t="shared" si="221"/>
        <v>0</v>
      </c>
      <c r="AB356" s="118"/>
      <c r="AC356" s="118"/>
      <c r="AD356" s="118"/>
      <c r="AE356" s="117">
        <f t="shared" si="222"/>
        <v>0</v>
      </c>
      <c r="AF356" s="118">
        <f t="shared" si="223"/>
        <v>0</v>
      </c>
      <c r="AG356" s="120"/>
      <c r="AH356" s="120"/>
      <c r="AI356" s="121"/>
      <c r="AJ356" s="117">
        <f t="shared" si="224"/>
        <v>0</v>
      </c>
      <c r="AK356" s="119">
        <f t="shared" si="225"/>
        <v>0</v>
      </c>
      <c r="AL356" s="53"/>
      <c r="AM356" s="53"/>
      <c r="AN356" s="53"/>
      <c r="AO356" s="54">
        <f t="shared" si="226"/>
        <v>0</v>
      </c>
      <c r="AP356" s="122">
        <f t="shared" si="227"/>
        <v>0</v>
      </c>
      <c r="AQ356" s="123">
        <f t="shared" si="228"/>
        <v>0</v>
      </c>
      <c r="AR356" s="123">
        <f t="shared" si="229"/>
        <v>0</v>
      </c>
      <c r="AS356" s="119"/>
      <c r="AT356" s="119"/>
      <c r="AU356" s="124"/>
      <c r="AV356" s="125">
        <f t="shared" si="230"/>
        <v>0</v>
      </c>
      <c r="AW356" s="119">
        <f t="shared" si="231"/>
        <v>0</v>
      </c>
      <c r="AX356" s="119"/>
      <c r="AY356" s="119"/>
      <c r="AZ356" s="122"/>
      <c r="BA356" s="126">
        <f t="shared" si="232"/>
        <v>0</v>
      </c>
      <c r="BB356" s="119">
        <f t="shared" si="233"/>
        <v>0</v>
      </c>
      <c r="BC356" s="119"/>
      <c r="BD356" s="120"/>
      <c r="BE356" s="127"/>
      <c r="BF356" s="126">
        <f t="shared" si="234"/>
        <v>0</v>
      </c>
      <c r="BG356" s="119">
        <f t="shared" si="235"/>
        <v>0</v>
      </c>
      <c r="BH356" s="120"/>
      <c r="BI356" s="120"/>
      <c r="BJ356" s="127"/>
      <c r="BK356" s="126">
        <f t="shared" si="236"/>
        <v>0</v>
      </c>
      <c r="BL356" s="119">
        <f t="shared" si="237"/>
        <v>0</v>
      </c>
      <c r="BM356" s="123">
        <f t="shared" si="238"/>
        <v>0</v>
      </c>
      <c r="BN356" s="123">
        <f t="shared" si="239"/>
        <v>0</v>
      </c>
      <c r="BO356" s="126">
        <f t="shared" si="240"/>
        <v>0</v>
      </c>
      <c r="BP356" s="128">
        <f t="shared" si="241"/>
        <v>0</v>
      </c>
      <c r="BQ356" s="22"/>
      <c r="BR356" s="129"/>
      <c r="BS356" s="130"/>
      <c r="BT356" s="257" t="str">
        <f t="shared" si="242"/>
        <v/>
      </c>
      <c r="BU356" s="257" t="str">
        <f t="shared" si="243"/>
        <v/>
      </c>
      <c r="BV356" s="257" t="str">
        <f t="shared" si="244"/>
        <v/>
      </c>
      <c r="BW356" s="257" t="str">
        <f t="shared" si="245"/>
        <v/>
      </c>
      <c r="BX356" s="258">
        <f t="shared" si="247"/>
        <v>0</v>
      </c>
      <c r="BY356" s="129"/>
      <c r="BZ356" s="130"/>
      <c r="CA356" s="329" t="str">
        <f t="shared" si="213"/>
        <v/>
      </c>
      <c r="CB356" s="329" t="str">
        <f t="shared" si="214"/>
        <v/>
      </c>
      <c r="CC356" s="329" t="str">
        <f t="shared" si="215"/>
        <v/>
      </c>
      <c r="CD356" s="329" t="str">
        <f t="shared" si="216"/>
        <v/>
      </c>
      <c r="CE356" s="258">
        <f t="shared" si="212"/>
        <v>0</v>
      </c>
      <c r="CF356" s="259">
        <f t="shared" si="246"/>
        <v>0</v>
      </c>
      <c r="CG356" s="132"/>
      <c r="CH356" s="132"/>
      <c r="CI356" s="132"/>
    </row>
    <row r="357" spans="1:87" s="24" customFormat="1" ht="12.75" hidden="1" customHeight="1" outlineLevel="1" x14ac:dyDescent="0.2">
      <c r="A357" s="108" t="s">
        <v>140</v>
      </c>
      <c r="B357" s="24" t="s">
        <v>145</v>
      </c>
      <c r="C357" s="24">
        <v>349</v>
      </c>
      <c r="D357" s="137"/>
      <c r="E357" s="138"/>
      <c r="F357" s="56"/>
      <c r="G357" s="135"/>
      <c r="H357" s="136"/>
      <c r="I357" s="139"/>
      <c r="J357" s="57"/>
      <c r="K357" s="134"/>
      <c r="L357" s="134"/>
      <c r="M357" s="134"/>
      <c r="N357" s="134"/>
      <c r="O357" s="114">
        <f t="shared" si="217"/>
        <v>0</v>
      </c>
      <c r="P357" s="113"/>
      <c r="Q357" s="113"/>
      <c r="R357" s="113"/>
      <c r="S357" s="113"/>
      <c r="T357" s="114">
        <f t="shared" si="218"/>
        <v>0</v>
      </c>
      <c r="U357" s="113">
        <f t="shared" si="219"/>
        <v>0</v>
      </c>
      <c r="V357" s="136"/>
      <c r="W357" s="116"/>
      <c r="X357" s="116"/>
      <c r="Y357" s="116"/>
      <c r="Z357" s="117">
        <f t="shared" si="220"/>
        <v>0</v>
      </c>
      <c r="AA357" s="118">
        <f t="shared" si="221"/>
        <v>0</v>
      </c>
      <c r="AB357" s="118"/>
      <c r="AC357" s="118"/>
      <c r="AD357" s="118"/>
      <c r="AE357" s="117">
        <f t="shared" si="222"/>
        <v>0</v>
      </c>
      <c r="AF357" s="118">
        <f t="shared" si="223"/>
        <v>0</v>
      </c>
      <c r="AG357" s="120"/>
      <c r="AH357" s="120"/>
      <c r="AI357" s="121"/>
      <c r="AJ357" s="117">
        <f t="shared" si="224"/>
        <v>0</v>
      </c>
      <c r="AK357" s="119">
        <f t="shared" si="225"/>
        <v>0</v>
      </c>
      <c r="AL357" s="53"/>
      <c r="AM357" s="53"/>
      <c r="AN357" s="53"/>
      <c r="AO357" s="54">
        <f t="shared" si="226"/>
        <v>0</v>
      </c>
      <c r="AP357" s="122">
        <f t="shared" si="227"/>
        <v>0</v>
      </c>
      <c r="AQ357" s="123">
        <f t="shared" si="228"/>
        <v>0</v>
      </c>
      <c r="AR357" s="123">
        <f t="shared" si="229"/>
        <v>0</v>
      </c>
      <c r="AS357" s="119"/>
      <c r="AT357" s="119"/>
      <c r="AU357" s="124"/>
      <c r="AV357" s="125">
        <f t="shared" si="230"/>
        <v>0</v>
      </c>
      <c r="AW357" s="119">
        <f t="shared" si="231"/>
        <v>0</v>
      </c>
      <c r="AX357" s="119"/>
      <c r="AY357" s="119"/>
      <c r="AZ357" s="122"/>
      <c r="BA357" s="126">
        <f t="shared" si="232"/>
        <v>0</v>
      </c>
      <c r="BB357" s="119">
        <f t="shared" si="233"/>
        <v>0</v>
      </c>
      <c r="BC357" s="119"/>
      <c r="BD357" s="120"/>
      <c r="BE357" s="127"/>
      <c r="BF357" s="126">
        <f t="shared" si="234"/>
        <v>0</v>
      </c>
      <c r="BG357" s="119">
        <f t="shared" si="235"/>
        <v>0</v>
      </c>
      <c r="BH357" s="120"/>
      <c r="BI357" s="120"/>
      <c r="BJ357" s="127"/>
      <c r="BK357" s="126">
        <f t="shared" si="236"/>
        <v>0</v>
      </c>
      <c r="BL357" s="119">
        <f t="shared" si="237"/>
        <v>0</v>
      </c>
      <c r="BM357" s="123">
        <f t="shared" si="238"/>
        <v>0</v>
      </c>
      <c r="BN357" s="123">
        <f t="shared" si="239"/>
        <v>0</v>
      </c>
      <c r="BO357" s="126">
        <f t="shared" si="240"/>
        <v>0</v>
      </c>
      <c r="BP357" s="128">
        <f t="shared" si="241"/>
        <v>0</v>
      </c>
      <c r="BQ357" s="22"/>
      <c r="BR357" s="129"/>
      <c r="BS357" s="130"/>
      <c r="BT357" s="257" t="str">
        <f t="shared" si="242"/>
        <v/>
      </c>
      <c r="BU357" s="257" t="str">
        <f t="shared" si="243"/>
        <v/>
      </c>
      <c r="BV357" s="257" t="str">
        <f t="shared" si="244"/>
        <v/>
      </c>
      <c r="BW357" s="257" t="str">
        <f t="shared" si="245"/>
        <v/>
      </c>
      <c r="BX357" s="258">
        <f t="shared" si="247"/>
        <v>0</v>
      </c>
      <c r="BY357" s="129"/>
      <c r="BZ357" s="130"/>
      <c r="CA357" s="329" t="str">
        <f t="shared" si="213"/>
        <v/>
      </c>
      <c r="CB357" s="329" t="str">
        <f t="shared" si="214"/>
        <v/>
      </c>
      <c r="CC357" s="329" t="str">
        <f t="shared" si="215"/>
        <v/>
      </c>
      <c r="CD357" s="329" t="str">
        <f t="shared" si="216"/>
        <v/>
      </c>
      <c r="CE357" s="258">
        <f t="shared" si="212"/>
        <v>0</v>
      </c>
      <c r="CF357" s="259">
        <f t="shared" si="246"/>
        <v>0</v>
      </c>
      <c r="CG357" s="132"/>
      <c r="CH357" s="132"/>
      <c r="CI357" s="132"/>
    </row>
    <row r="358" spans="1:87" s="24" customFormat="1" ht="12.75" hidden="1" customHeight="1" outlineLevel="1" x14ac:dyDescent="0.2">
      <c r="A358" s="108" t="s">
        <v>140</v>
      </c>
      <c r="B358" s="24" t="s">
        <v>145</v>
      </c>
      <c r="C358" s="24">
        <v>350</v>
      </c>
      <c r="D358" s="137"/>
      <c r="E358" s="138"/>
      <c r="F358" s="56"/>
      <c r="G358" s="135"/>
      <c r="H358" s="136"/>
      <c r="I358" s="139"/>
      <c r="J358" s="57"/>
      <c r="K358" s="134"/>
      <c r="L358" s="134"/>
      <c r="M358" s="134"/>
      <c r="N358" s="134"/>
      <c r="O358" s="114">
        <f t="shared" si="217"/>
        <v>0</v>
      </c>
      <c r="P358" s="113"/>
      <c r="Q358" s="113"/>
      <c r="R358" s="113"/>
      <c r="S358" s="113"/>
      <c r="T358" s="114">
        <f t="shared" si="218"/>
        <v>0</v>
      </c>
      <c r="U358" s="113">
        <f t="shared" si="219"/>
        <v>0</v>
      </c>
      <c r="V358" s="136"/>
      <c r="W358" s="116"/>
      <c r="X358" s="116"/>
      <c r="Y358" s="116"/>
      <c r="Z358" s="117">
        <f t="shared" si="220"/>
        <v>0</v>
      </c>
      <c r="AA358" s="118">
        <f t="shared" si="221"/>
        <v>0</v>
      </c>
      <c r="AB358" s="118"/>
      <c r="AC358" s="118"/>
      <c r="AD358" s="118"/>
      <c r="AE358" s="117">
        <f t="shared" si="222"/>
        <v>0</v>
      </c>
      <c r="AF358" s="118">
        <f t="shared" si="223"/>
        <v>0</v>
      </c>
      <c r="AG358" s="120"/>
      <c r="AH358" s="120"/>
      <c r="AI358" s="121"/>
      <c r="AJ358" s="117">
        <f t="shared" si="224"/>
        <v>0</v>
      </c>
      <c r="AK358" s="119">
        <f t="shared" si="225"/>
        <v>0</v>
      </c>
      <c r="AL358" s="53"/>
      <c r="AM358" s="53"/>
      <c r="AN358" s="53"/>
      <c r="AO358" s="54">
        <f t="shared" si="226"/>
        <v>0</v>
      </c>
      <c r="AP358" s="122">
        <f t="shared" si="227"/>
        <v>0</v>
      </c>
      <c r="AQ358" s="123">
        <f t="shared" si="228"/>
        <v>0</v>
      </c>
      <c r="AR358" s="123">
        <f t="shared" si="229"/>
        <v>0</v>
      </c>
      <c r="AS358" s="119"/>
      <c r="AT358" s="119"/>
      <c r="AU358" s="124"/>
      <c r="AV358" s="125">
        <f t="shared" si="230"/>
        <v>0</v>
      </c>
      <c r="AW358" s="119">
        <f t="shared" si="231"/>
        <v>0</v>
      </c>
      <c r="AX358" s="119"/>
      <c r="AY358" s="119"/>
      <c r="AZ358" s="122"/>
      <c r="BA358" s="126">
        <f t="shared" si="232"/>
        <v>0</v>
      </c>
      <c r="BB358" s="119">
        <f t="shared" si="233"/>
        <v>0</v>
      </c>
      <c r="BC358" s="119"/>
      <c r="BD358" s="120"/>
      <c r="BE358" s="127"/>
      <c r="BF358" s="126">
        <f t="shared" si="234"/>
        <v>0</v>
      </c>
      <c r="BG358" s="119">
        <f t="shared" si="235"/>
        <v>0</v>
      </c>
      <c r="BH358" s="120"/>
      <c r="BI358" s="120"/>
      <c r="BJ358" s="127"/>
      <c r="BK358" s="126">
        <f t="shared" si="236"/>
        <v>0</v>
      </c>
      <c r="BL358" s="119">
        <f t="shared" si="237"/>
        <v>0</v>
      </c>
      <c r="BM358" s="123">
        <f t="shared" si="238"/>
        <v>0</v>
      </c>
      <c r="BN358" s="123">
        <f t="shared" si="239"/>
        <v>0</v>
      </c>
      <c r="BO358" s="126">
        <f t="shared" si="240"/>
        <v>0</v>
      </c>
      <c r="BP358" s="128">
        <f t="shared" si="241"/>
        <v>0</v>
      </c>
      <c r="BQ358" s="22"/>
      <c r="BR358" s="129"/>
      <c r="BS358" s="130"/>
      <c r="BT358" s="257" t="str">
        <f t="shared" si="242"/>
        <v/>
      </c>
      <c r="BU358" s="257" t="str">
        <f t="shared" si="243"/>
        <v/>
      </c>
      <c r="BV358" s="257" t="str">
        <f t="shared" si="244"/>
        <v/>
      </c>
      <c r="BW358" s="257" t="str">
        <f t="shared" si="245"/>
        <v/>
      </c>
      <c r="BX358" s="258">
        <f t="shared" si="247"/>
        <v>0</v>
      </c>
      <c r="BY358" s="129"/>
      <c r="BZ358" s="130"/>
      <c r="CA358" s="329" t="str">
        <f t="shared" si="213"/>
        <v/>
      </c>
      <c r="CB358" s="329" t="str">
        <f t="shared" si="214"/>
        <v/>
      </c>
      <c r="CC358" s="329" t="str">
        <f t="shared" si="215"/>
        <v/>
      </c>
      <c r="CD358" s="329" t="str">
        <f t="shared" si="216"/>
        <v/>
      </c>
      <c r="CE358" s="258">
        <f t="shared" si="212"/>
        <v>0</v>
      </c>
      <c r="CF358" s="259">
        <f t="shared" si="246"/>
        <v>0</v>
      </c>
      <c r="CG358" s="132"/>
      <c r="CH358" s="132"/>
      <c r="CI358" s="132"/>
    </row>
    <row r="359" spans="1:87" s="24" customFormat="1" ht="12.75" hidden="1" customHeight="1" outlineLevel="1" x14ac:dyDescent="0.2">
      <c r="A359" s="108" t="s">
        <v>140</v>
      </c>
      <c r="B359" s="24" t="s">
        <v>145</v>
      </c>
      <c r="C359" s="24">
        <v>351</v>
      </c>
      <c r="D359" s="137"/>
      <c r="E359" s="138"/>
      <c r="F359" s="56"/>
      <c r="G359" s="135"/>
      <c r="H359" s="136"/>
      <c r="I359" s="139"/>
      <c r="J359" s="57"/>
      <c r="K359" s="134"/>
      <c r="L359" s="134"/>
      <c r="M359" s="134"/>
      <c r="N359" s="134"/>
      <c r="O359" s="114">
        <f t="shared" si="217"/>
        <v>0</v>
      </c>
      <c r="P359" s="113"/>
      <c r="Q359" s="113"/>
      <c r="R359" s="113"/>
      <c r="S359" s="113"/>
      <c r="T359" s="114">
        <f t="shared" si="218"/>
        <v>0</v>
      </c>
      <c r="U359" s="113">
        <f t="shared" si="219"/>
        <v>0</v>
      </c>
      <c r="V359" s="136"/>
      <c r="W359" s="116"/>
      <c r="X359" s="116"/>
      <c r="Y359" s="116"/>
      <c r="Z359" s="117">
        <f t="shared" si="220"/>
        <v>0</v>
      </c>
      <c r="AA359" s="118">
        <f t="shared" si="221"/>
        <v>0</v>
      </c>
      <c r="AB359" s="118"/>
      <c r="AC359" s="118"/>
      <c r="AD359" s="118"/>
      <c r="AE359" s="117">
        <f t="shared" si="222"/>
        <v>0</v>
      </c>
      <c r="AF359" s="118">
        <f t="shared" si="223"/>
        <v>0</v>
      </c>
      <c r="AG359" s="120"/>
      <c r="AH359" s="120"/>
      <c r="AI359" s="121"/>
      <c r="AJ359" s="117">
        <f t="shared" si="224"/>
        <v>0</v>
      </c>
      <c r="AK359" s="119">
        <f t="shared" si="225"/>
        <v>0</v>
      </c>
      <c r="AL359" s="53"/>
      <c r="AM359" s="53"/>
      <c r="AN359" s="53"/>
      <c r="AO359" s="54">
        <f t="shared" si="226"/>
        <v>0</v>
      </c>
      <c r="AP359" s="122">
        <f t="shared" si="227"/>
        <v>0</v>
      </c>
      <c r="AQ359" s="123">
        <f t="shared" si="228"/>
        <v>0</v>
      </c>
      <c r="AR359" s="123">
        <f t="shared" si="229"/>
        <v>0</v>
      </c>
      <c r="AS359" s="119"/>
      <c r="AT359" s="119"/>
      <c r="AU359" s="124"/>
      <c r="AV359" s="125">
        <f t="shared" si="230"/>
        <v>0</v>
      </c>
      <c r="AW359" s="119">
        <f t="shared" si="231"/>
        <v>0</v>
      </c>
      <c r="AX359" s="119"/>
      <c r="AY359" s="119"/>
      <c r="AZ359" s="122"/>
      <c r="BA359" s="126">
        <f t="shared" si="232"/>
        <v>0</v>
      </c>
      <c r="BB359" s="119">
        <f t="shared" si="233"/>
        <v>0</v>
      </c>
      <c r="BC359" s="119"/>
      <c r="BD359" s="120"/>
      <c r="BE359" s="127"/>
      <c r="BF359" s="126">
        <f t="shared" si="234"/>
        <v>0</v>
      </c>
      <c r="BG359" s="119">
        <f t="shared" si="235"/>
        <v>0</v>
      </c>
      <c r="BH359" s="120"/>
      <c r="BI359" s="120"/>
      <c r="BJ359" s="127"/>
      <c r="BK359" s="126">
        <f t="shared" si="236"/>
        <v>0</v>
      </c>
      <c r="BL359" s="119">
        <f t="shared" si="237"/>
        <v>0</v>
      </c>
      <c r="BM359" s="123">
        <f t="shared" si="238"/>
        <v>0</v>
      </c>
      <c r="BN359" s="123">
        <f t="shared" si="239"/>
        <v>0</v>
      </c>
      <c r="BO359" s="126">
        <f t="shared" si="240"/>
        <v>0</v>
      </c>
      <c r="BP359" s="128">
        <f t="shared" si="241"/>
        <v>0</v>
      </c>
      <c r="BQ359" s="22"/>
      <c r="BR359" s="129"/>
      <c r="BS359" s="130"/>
      <c r="BT359" s="257" t="str">
        <f t="shared" si="242"/>
        <v/>
      </c>
      <c r="BU359" s="257" t="str">
        <f t="shared" si="243"/>
        <v/>
      </c>
      <c r="BV359" s="257" t="str">
        <f t="shared" si="244"/>
        <v/>
      </c>
      <c r="BW359" s="257" t="str">
        <f t="shared" si="245"/>
        <v/>
      </c>
      <c r="BX359" s="258">
        <f t="shared" si="247"/>
        <v>0</v>
      </c>
      <c r="BY359" s="129"/>
      <c r="BZ359" s="130"/>
      <c r="CA359" s="329" t="str">
        <f t="shared" si="213"/>
        <v/>
      </c>
      <c r="CB359" s="329" t="str">
        <f t="shared" si="214"/>
        <v/>
      </c>
      <c r="CC359" s="329" t="str">
        <f t="shared" si="215"/>
        <v/>
      </c>
      <c r="CD359" s="329" t="str">
        <f t="shared" si="216"/>
        <v/>
      </c>
      <c r="CE359" s="258">
        <f t="shared" si="212"/>
        <v>0</v>
      </c>
      <c r="CF359" s="259">
        <f t="shared" si="246"/>
        <v>0</v>
      </c>
      <c r="CG359" s="132"/>
      <c r="CH359" s="132"/>
      <c r="CI359" s="132"/>
    </row>
    <row r="360" spans="1:87" s="24" customFormat="1" ht="12.75" hidden="1" customHeight="1" outlineLevel="1" x14ac:dyDescent="0.2">
      <c r="A360" s="108" t="s">
        <v>140</v>
      </c>
      <c r="B360" s="24" t="s">
        <v>145</v>
      </c>
      <c r="C360" s="24">
        <v>352</v>
      </c>
      <c r="D360" s="137"/>
      <c r="E360" s="138"/>
      <c r="F360" s="56"/>
      <c r="G360" s="135"/>
      <c r="H360" s="136"/>
      <c r="I360" s="139"/>
      <c r="J360" s="57"/>
      <c r="K360" s="134"/>
      <c r="L360" s="134"/>
      <c r="M360" s="134"/>
      <c r="N360" s="134"/>
      <c r="O360" s="114">
        <f t="shared" si="217"/>
        <v>0</v>
      </c>
      <c r="P360" s="113"/>
      <c r="Q360" s="113"/>
      <c r="R360" s="113"/>
      <c r="S360" s="113"/>
      <c r="T360" s="114">
        <f t="shared" si="218"/>
        <v>0</v>
      </c>
      <c r="U360" s="113">
        <f t="shared" si="219"/>
        <v>0</v>
      </c>
      <c r="V360" s="136"/>
      <c r="W360" s="116"/>
      <c r="X360" s="116"/>
      <c r="Y360" s="116"/>
      <c r="Z360" s="117">
        <f t="shared" si="220"/>
        <v>0</v>
      </c>
      <c r="AA360" s="118">
        <f t="shared" si="221"/>
        <v>0</v>
      </c>
      <c r="AB360" s="118"/>
      <c r="AC360" s="118"/>
      <c r="AD360" s="118"/>
      <c r="AE360" s="117">
        <f t="shared" si="222"/>
        <v>0</v>
      </c>
      <c r="AF360" s="118">
        <f t="shared" si="223"/>
        <v>0</v>
      </c>
      <c r="AG360" s="120"/>
      <c r="AH360" s="120"/>
      <c r="AI360" s="121"/>
      <c r="AJ360" s="117">
        <f t="shared" si="224"/>
        <v>0</v>
      </c>
      <c r="AK360" s="119">
        <f t="shared" si="225"/>
        <v>0</v>
      </c>
      <c r="AL360" s="53"/>
      <c r="AM360" s="53"/>
      <c r="AN360" s="53"/>
      <c r="AO360" s="54">
        <f t="shared" si="226"/>
        <v>0</v>
      </c>
      <c r="AP360" s="122">
        <f t="shared" si="227"/>
        <v>0</v>
      </c>
      <c r="AQ360" s="123">
        <f t="shared" si="228"/>
        <v>0</v>
      </c>
      <c r="AR360" s="123">
        <f t="shared" si="229"/>
        <v>0</v>
      </c>
      <c r="AS360" s="119"/>
      <c r="AT360" s="119"/>
      <c r="AU360" s="124"/>
      <c r="AV360" s="125">
        <f t="shared" si="230"/>
        <v>0</v>
      </c>
      <c r="AW360" s="119">
        <f t="shared" si="231"/>
        <v>0</v>
      </c>
      <c r="AX360" s="119"/>
      <c r="AY360" s="119"/>
      <c r="AZ360" s="122"/>
      <c r="BA360" s="126">
        <f t="shared" si="232"/>
        <v>0</v>
      </c>
      <c r="BB360" s="119">
        <f t="shared" si="233"/>
        <v>0</v>
      </c>
      <c r="BC360" s="119"/>
      <c r="BD360" s="120"/>
      <c r="BE360" s="127"/>
      <c r="BF360" s="126">
        <f t="shared" si="234"/>
        <v>0</v>
      </c>
      <c r="BG360" s="119">
        <f t="shared" si="235"/>
        <v>0</v>
      </c>
      <c r="BH360" s="120"/>
      <c r="BI360" s="120"/>
      <c r="BJ360" s="127"/>
      <c r="BK360" s="126">
        <f t="shared" si="236"/>
        <v>0</v>
      </c>
      <c r="BL360" s="119">
        <f t="shared" si="237"/>
        <v>0</v>
      </c>
      <c r="BM360" s="123">
        <f t="shared" si="238"/>
        <v>0</v>
      </c>
      <c r="BN360" s="123">
        <f t="shared" si="239"/>
        <v>0</v>
      </c>
      <c r="BO360" s="126">
        <f t="shared" si="240"/>
        <v>0</v>
      </c>
      <c r="BP360" s="128">
        <f t="shared" si="241"/>
        <v>0</v>
      </c>
      <c r="BQ360" s="22"/>
      <c r="BR360" s="129"/>
      <c r="BS360" s="130"/>
      <c r="BT360" s="257" t="str">
        <f t="shared" si="242"/>
        <v/>
      </c>
      <c r="BU360" s="257" t="str">
        <f t="shared" si="243"/>
        <v/>
      </c>
      <c r="BV360" s="257" t="str">
        <f t="shared" si="244"/>
        <v/>
      </c>
      <c r="BW360" s="257" t="str">
        <f t="shared" si="245"/>
        <v/>
      </c>
      <c r="BX360" s="258">
        <f t="shared" si="247"/>
        <v>0</v>
      </c>
      <c r="BY360" s="129"/>
      <c r="BZ360" s="130"/>
      <c r="CA360" s="329" t="str">
        <f t="shared" si="213"/>
        <v/>
      </c>
      <c r="CB360" s="329" t="str">
        <f t="shared" si="214"/>
        <v/>
      </c>
      <c r="CC360" s="329" t="str">
        <f t="shared" si="215"/>
        <v/>
      </c>
      <c r="CD360" s="329" t="str">
        <f t="shared" si="216"/>
        <v/>
      </c>
      <c r="CE360" s="258">
        <f t="shared" si="212"/>
        <v>0</v>
      </c>
      <c r="CF360" s="259">
        <f t="shared" si="246"/>
        <v>0</v>
      </c>
      <c r="CG360" s="132"/>
      <c r="CH360" s="132"/>
      <c r="CI360" s="132"/>
    </row>
    <row r="361" spans="1:87" s="24" customFormat="1" ht="12.75" hidden="1" customHeight="1" outlineLevel="1" x14ac:dyDescent="0.2">
      <c r="A361" s="108" t="s">
        <v>140</v>
      </c>
      <c r="B361" s="24" t="s">
        <v>145</v>
      </c>
      <c r="C361" s="24">
        <v>353</v>
      </c>
      <c r="D361" s="137"/>
      <c r="E361" s="138"/>
      <c r="F361" s="56"/>
      <c r="G361" s="135"/>
      <c r="H361" s="136"/>
      <c r="I361" s="139"/>
      <c r="J361" s="57"/>
      <c r="K361" s="134"/>
      <c r="L361" s="134"/>
      <c r="M361" s="134"/>
      <c r="N361" s="134"/>
      <c r="O361" s="114">
        <f t="shared" si="217"/>
        <v>0</v>
      </c>
      <c r="P361" s="113"/>
      <c r="Q361" s="113"/>
      <c r="R361" s="113"/>
      <c r="S361" s="113"/>
      <c r="T361" s="114">
        <f t="shared" si="218"/>
        <v>0</v>
      </c>
      <c r="U361" s="113">
        <f t="shared" si="219"/>
        <v>0</v>
      </c>
      <c r="V361" s="136"/>
      <c r="W361" s="116"/>
      <c r="X361" s="116"/>
      <c r="Y361" s="116"/>
      <c r="Z361" s="117">
        <f t="shared" si="220"/>
        <v>0</v>
      </c>
      <c r="AA361" s="118">
        <f t="shared" si="221"/>
        <v>0</v>
      </c>
      <c r="AB361" s="118"/>
      <c r="AC361" s="118"/>
      <c r="AD361" s="118"/>
      <c r="AE361" s="117">
        <f t="shared" si="222"/>
        <v>0</v>
      </c>
      <c r="AF361" s="118">
        <f t="shared" si="223"/>
        <v>0</v>
      </c>
      <c r="AG361" s="120"/>
      <c r="AH361" s="120"/>
      <c r="AI361" s="121"/>
      <c r="AJ361" s="117">
        <f t="shared" si="224"/>
        <v>0</v>
      </c>
      <c r="AK361" s="119">
        <f t="shared" si="225"/>
        <v>0</v>
      </c>
      <c r="AL361" s="53"/>
      <c r="AM361" s="53"/>
      <c r="AN361" s="53"/>
      <c r="AO361" s="54">
        <f t="shared" si="226"/>
        <v>0</v>
      </c>
      <c r="AP361" s="122">
        <f t="shared" si="227"/>
        <v>0</v>
      </c>
      <c r="AQ361" s="123">
        <f t="shared" si="228"/>
        <v>0</v>
      </c>
      <c r="AR361" s="123">
        <f t="shared" si="229"/>
        <v>0</v>
      </c>
      <c r="AS361" s="119"/>
      <c r="AT361" s="119"/>
      <c r="AU361" s="124"/>
      <c r="AV361" s="125">
        <f t="shared" si="230"/>
        <v>0</v>
      </c>
      <c r="AW361" s="119">
        <f t="shared" si="231"/>
        <v>0</v>
      </c>
      <c r="AX361" s="119"/>
      <c r="AY361" s="119"/>
      <c r="AZ361" s="122"/>
      <c r="BA361" s="126">
        <f t="shared" si="232"/>
        <v>0</v>
      </c>
      <c r="BB361" s="119">
        <f t="shared" si="233"/>
        <v>0</v>
      </c>
      <c r="BC361" s="119"/>
      <c r="BD361" s="120"/>
      <c r="BE361" s="127"/>
      <c r="BF361" s="126">
        <f t="shared" si="234"/>
        <v>0</v>
      </c>
      <c r="BG361" s="119">
        <f t="shared" si="235"/>
        <v>0</v>
      </c>
      <c r="BH361" s="120"/>
      <c r="BI361" s="120"/>
      <c r="BJ361" s="127"/>
      <c r="BK361" s="126">
        <f t="shared" si="236"/>
        <v>0</v>
      </c>
      <c r="BL361" s="119">
        <f t="shared" si="237"/>
        <v>0</v>
      </c>
      <c r="BM361" s="123">
        <f t="shared" si="238"/>
        <v>0</v>
      </c>
      <c r="BN361" s="123">
        <f t="shared" si="239"/>
        <v>0</v>
      </c>
      <c r="BO361" s="126">
        <f t="shared" si="240"/>
        <v>0</v>
      </c>
      <c r="BP361" s="128">
        <f t="shared" si="241"/>
        <v>0</v>
      </c>
      <c r="BQ361" s="22"/>
      <c r="BR361" s="129"/>
      <c r="BS361" s="130"/>
      <c r="BT361" s="257" t="str">
        <f t="shared" si="242"/>
        <v/>
      </c>
      <c r="BU361" s="257" t="str">
        <f t="shared" si="243"/>
        <v/>
      </c>
      <c r="BV361" s="257" t="str">
        <f t="shared" si="244"/>
        <v/>
      </c>
      <c r="BW361" s="257" t="str">
        <f t="shared" si="245"/>
        <v/>
      </c>
      <c r="BX361" s="258">
        <f t="shared" si="247"/>
        <v>0</v>
      </c>
      <c r="BY361" s="129"/>
      <c r="BZ361" s="130"/>
      <c r="CA361" s="329" t="str">
        <f t="shared" si="213"/>
        <v/>
      </c>
      <c r="CB361" s="329" t="str">
        <f t="shared" si="214"/>
        <v/>
      </c>
      <c r="CC361" s="329" t="str">
        <f t="shared" si="215"/>
        <v/>
      </c>
      <c r="CD361" s="329" t="str">
        <f t="shared" si="216"/>
        <v/>
      </c>
      <c r="CE361" s="258">
        <f t="shared" si="212"/>
        <v>0</v>
      </c>
      <c r="CF361" s="259">
        <f t="shared" si="246"/>
        <v>0</v>
      </c>
      <c r="CG361" s="132"/>
      <c r="CH361" s="132"/>
      <c r="CI361" s="132"/>
    </row>
    <row r="362" spans="1:87" s="24" customFormat="1" ht="12.75" hidden="1" customHeight="1" outlineLevel="1" x14ac:dyDescent="0.2">
      <c r="A362" s="108" t="s">
        <v>140</v>
      </c>
      <c r="B362" s="24" t="s">
        <v>145</v>
      </c>
      <c r="C362" s="24">
        <v>354</v>
      </c>
      <c r="D362" s="137"/>
      <c r="E362" s="138"/>
      <c r="F362" s="56"/>
      <c r="G362" s="135"/>
      <c r="H362" s="136"/>
      <c r="I362" s="139"/>
      <c r="J362" s="57"/>
      <c r="K362" s="134"/>
      <c r="L362" s="134"/>
      <c r="M362" s="134"/>
      <c r="N362" s="134"/>
      <c r="O362" s="114">
        <f t="shared" si="217"/>
        <v>0</v>
      </c>
      <c r="P362" s="113"/>
      <c r="Q362" s="113"/>
      <c r="R362" s="113"/>
      <c r="S362" s="113"/>
      <c r="T362" s="114">
        <f t="shared" si="218"/>
        <v>0</v>
      </c>
      <c r="U362" s="113">
        <f t="shared" si="219"/>
        <v>0</v>
      </c>
      <c r="V362" s="136"/>
      <c r="W362" s="116"/>
      <c r="X362" s="116"/>
      <c r="Y362" s="116"/>
      <c r="Z362" s="117">
        <f t="shared" si="220"/>
        <v>0</v>
      </c>
      <c r="AA362" s="118">
        <f t="shared" si="221"/>
        <v>0</v>
      </c>
      <c r="AB362" s="118"/>
      <c r="AC362" s="118"/>
      <c r="AD362" s="118"/>
      <c r="AE362" s="117">
        <f t="shared" si="222"/>
        <v>0</v>
      </c>
      <c r="AF362" s="118">
        <f t="shared" si="223"/>
        <v>0</v>
      </c>
      <c r="AG362" s="120"/>
      <c r="AH362" s="120"/>
      <c r="AI362" s="121"/>
      <c r="AJ362" s="117">
        <f t="shared" si="224"/>
        <v>0</v>
      </c>
      <c r="AK362" s="119">
        <f t="shared" si="225"/>
        <v>0</v>
      </c>
      <c r="AL362" s="53"/>
      <c r="AM362" s="53"/>
      <c r="AN362" s="53"/>
      <c r="AO362" s="54">
        <f t="shared" si="226"/>
        <v>0</v>
      </c>
      <c r="AP362" s="122">
        <f t="shared" si="227"/>
        <v>0</v>
      </c>
      <c r="AQ362" s="123">
        <f t="shared" si="228"/>
        <v>0</v>
      </c>
      <c r="AR362" s="123">
        <f t="shared" si="229"/>
        <v>0</v>
      </c>
      <c r="AS362" s="119"/>
      <c r="AT362" s="119"/>
      <c r="AU362" s="124"/>
      <c r="AV362" s="125">
        <f t="shared" si="230"/>
        <v>0</v>
      </c>
      <c r="AW362" s="119">
        <f t="shared" si="231"/>
        <v>0</v>
      </c>
      <c r="AX362" s="119"/>
      <c r="AY362" s="119"/>
      <c r="AZ362" s="122"/>
      <c r="BA362" s="126">
        <f t="shared" si="232"/>
        <v>0</v>
      </c>
      <c r="BB362" s="119">
        <f t="shared" si="233"/>
        <v>0</v>
      </c>
      <c r="BC362" s="119"/>
      <c r="BD362" s="120"/>
      <c r="BE362" s="127"/>
      <c r="BF362" s="126">
        <f t="shared" si="234"/>
        <v>0</v>
      </c>
      <c r="BG362" s="119">
        <f t="shared" si="235"/>
        <v>0</v>
      </c>
      <c r="BH362" s="120"/>
      <c r="BI362" s="120"/>
      <c r="BJ362" s="127"/>
      <c r="BK362" s="126">
        <f t="shared" si="236"/>
        <v>0</v>
      </c>
      <c r="BL362" s="119">
        <f t="shared" si="237"/>
        <v>0</v>
      </c>
      <c r="BM362" s="123">
        <f t="shared" si="238"/>
        <v>0</v>
      </c>
      <c r="BN362" s="123">
        <f t="shared" si="239"/>
        <v>0</v>
      </c>
      <c r="BO362" s="126">
        <f t="shared" si="240"/>
        <v>0</v>
      </c>
      <c r="BP362" s="128">
        <f t="shared" si="241"/>
        <v>0</v>
      </c>
      <c r="BQ362" s="22"/>
      <c r="BR362" s="129"/>
      <c r="BS362" s="130"/>
      <c r="BT362" s="257" t="str">
        <f t="shared" si="242"/>
        <v/>
      </c>
      <c r="BU362" s="257" t="str">
        <f t="shared" si="243"/>
        <v/>
      </c>
      <c r="BV362" s="257" t="str">
        <f t="shared" si="244"/>
        <v/>
      </c>
      <c r="BW362" s="257" t="str">
        <f t="shared" si="245"/>
        <v/>
      </c>
      <c r="BX362" s="258">
        <f t="shared" si="247"/>
        <v>0</v>
      </c>
      <c r="BY362" s="129"/>
      <c r="BZ362" s="130"/>
      <c r="CA362" s="329" t="str">
        <f t="shared" si="213"/>
        <v/>
      </c>
      <c r="CB362" s="329" t="str">
        <f t="shared" si="214"/>
        <v/>
      </c>
      <c r="CC362" s="329" t="str">
        <f t="shared" si="215"/>
        <v/>
      </c>
      <c r="CD362" s="329" t="str">
        <f t="shared" si="216"/>
        <v/>
      </c>
      <c r="CE362" s="258">
        <f t="shared" si="212"/>
        <v>0</v>
      </c>
      <c r="CF362" s="259">
        <f t="shared" si="246"/>
        <v>0</v>
      </c>
      <c r="CG362" s="132"/>
      <c r="CH362" s="132"/>
      <c r="CI362" s="132"/>
    </row>
    <row r="363" spans="1:87" s="24" customFormat="1" ht="12.75" hidden="1" customHeight="1" outlineLevel="1" x14ac:dyDescent="0.2">
      <c r="A363" s="108" t="s">
        <v>140</v>
      </c>
      <c r="B363" s="24" t="s">
        <v>145</v>
      </c>
      <c r="C363" s="24">
        <v>355</v>
      </c>
      <c r="D363" s="137"/>
      <c r="E363" s="138"/>
      <c r="F363" s="56"/>
      <c r="G363" s="135"/>
      <c r="H363" s="136"/>
      <c r="I363" s="139"/>
      <c r="J363" s="57"/>
      <c r="K363" s="134"/>
      <c r="L363" s="134"/>
      <c r="M363" s="134"/>
      <c r="N363" s="134"/>
      <c r="O363" s="114">
        <f t="shared" si="217"/>
        <v>0</v>
      </c>
      <c r="P363" s="113"/>
      <c r="Q363" s="113"/>
      <c r="R363" s="113"/>
      <c r="S363" s="113"/>
      <c r="T363" s="114">
        <f t="shared" si="218"/>
        <v>0</v>
      </c>
      <c r="U363" s="113">
        <f t="shared" si="219"/>
        <v>0</v>
      </c>
      <c r="V363" s="136"/>
      <c r="W363" s="116"/>
      <c r="X363" s="116"/>
      <c r="Y363" s="116"/>
      <c r="Z363" s="117">
        <f t="shared" si="220"/>
        <v>0</v>
      </c>
      <c r="AA363" s="118">
        <f t="shared" si="221"/>
        <v>0</v>
      </c>
      <c r="AB363" s="118"/>
      <c r="AC363" s="118"/>
      <c r="AD363" s="118"/>
      <c r="AE363" s="117">
        <f t="shared" si="222"/>
        <v>0</v>
      </c>
      <c r="AF363" s="118">
        <f t="shared" si="223"/>
        <v>0</v>
      </c>
      <c r="AG363" s="120"/>
      <c r="AH363" s="120"/>
      <c r="AI363" s="121"/>
      <c r="AJ363" s="117">
        <f t="shared" si="224"/>
        <v>0</v>
      </c>
      <c r="AK363" s="119">
        <f t="shared" si="225"/>
        <v>0</v>
      </c>
      <c r="AL363" s="53"/>
      <c r="AM363" s="53"/>
      <c r="AN363" s="53"/>
      <c r="AO363" s="54">
        <f t="shared" si="226"/>
        <v>0</v>
      </c>
      <c r="AP363" s="122">
        <f t="shared" si="227"/>
        <v>0</v>
      </c>
      <c r="AQ363" s="123">
        <f t="shared" si="228"/>
        <v>0</v>
      </c>
      <c r="AR363" s="123">
        <f t="shared" si="229"/>
        <v>0</v>
      </c>
      <c r="AS363" s="119"/>
      <c r="AT363" s="119"/>
      <c r="AU363" s="124"/>
      <c r="AV363" s="125">
        <f t="shared" si="230"/>
        <v>0</v>
      </c>
      <c r="AW363" s="119">
        <f t="shared" si="231"/>
        <v>0</v>
      </c>
      <c r="AX363" s="119"/>
      <c r="AY363" s="119"/>
      <c r="AZ363" s="122"/>
      <c r="BA363" s="126">
        <f t="shared" si="232"/>
        <v>0</v>
      </c>
      <c r="BB363" s="119">
        <f t="shared" si="233"/>
        <v>0</v>
      </c>
      <c r="BC363" s="119"/>
      <c r="BD363" s="120"/>
      <c r="BE363" s="127"/>
      <c r="BF363" s="126">
        <f t="shared" si="234"/>
        <v>0</v>
      </c>
      <c r="BG363" s="119">
        <f t="shared" si="235"/>
        <v>0</v>
      </c>
      <c r="BH363" s="120"/>
      <c r="BI363" s="120"/>
      <c r="BJ363" s="127"/>
      <c r="BK363" s="126">
        <f t="shared" si="236"/>
        <v>0</v>
      </c>
      <c r="BL363" s="119">
        <f t="shared" si="237"/>
        <v>0</v>
      </c>
      <c r="BM363" s="123">
        <f t="shared" si="238"/>
        <v>0</v>
      </c>
      <c r="BN363" s="123">
        <f t="shared" si="239"/>
        <v>0</v>
      </c>
      <c r="BO363" s="126">
        <f t="shared" si="240"/>
        <v>0</v>
      </c>
      <c r="BP363" s="128">
        <f t="shared" si="241"/>
        <v>0</v>
      </c>
      <c r="BQ363" s="22"/>
      <c r="BR363" s="129"/>
      <c r="BS363" s="130"/>
      <c r="BT363" s="257" t="str">
        <f t="shared" si="242"/>
        <v/>
      </c>
      <c r="BU363" s="257" t="str">
        <f t="shared" si="243"/>
        <v/>
      </c>
      <c r="BV363" s="257" t="str">
        <f t="shared" si="244"/>
        <v/>
      </c>
      <c r="BW363" s="257" t="str">
        <f t="shared" si="245"/>
        <v/>
      </c>
      <c r="BX363" s="258">
        <f t="shared" si="247"/>
        <v>0</v>
      </c>
      <c r="BY363" s="129"/>
      <c r="BZ363" s="130"/>
      <c r="CA363" s="329" t="str">
        <f t="shared" si="213"/>
        <v/>
      </c>
      <c r="CB363" s="329" t="str">
        <f t="shared" si="214"/>
        <v/>
      </c>
      <c r="CC363" s="329" t="str">
        <f t="shared" si="215"/>
        <v/>
      </c>
      <c r="CD363" s="329" t="str">
        <f t="shared" si="216"/>
        <v/>
      </c>
      <c r="CE363" s="258">
        <f t="shared" si="212"/>
        <v>0</v>
      </c>
      <c r="CF363" s="259">
        <f t="shared" si="246"/>
        <v>0</v>
      </c>
      <c r="CG363" s="132"/>
      <c r="CH363" s="132"/>
      <c r="CI363" s="132"/>
    </row>
    <row r="364" spans="1:87" s="24" customFormat="1" ht="12.75" hidden="1" customHeight="1" outlineLevel="1" x14ac:dyDescent="0.2">
      <c r="A364" s="108" t="s">
        <v>140</v>
      </c>
      <c r="B364" s="24" t="s">
        <v>145</v>
      </c>
      <c r="C364" s="24">
        <v>356</v>
      </c>
      <c r="D364" s="137"/>
      <c r="E364" s="138"/>
      <c r="F364" s="56"/>
      <c r="G364" s="135"/>
      <c r="H364" s="136"/>
      <c r="I364" s="139"/>
      <c r="J364" s="57"/>
      <c r="K364" s="134"/>
      <c r="L364" s="134"/>
      <c r="M364" s="134"/>
      <c r="N364" s="134"/>
      <c r="O364" s="114">
        <f t="shared" si="217"/>
        <v>0</v>
      </c>
      <c r="P364" s="113"/>
      <c r="Q364" s="113"/>
      <c r="R364" s="113"/>
      <c r="S364" s="113"/>
      <c r="T364" s="114">
        <f t="shared" si="218"/>
        <v>0</v>
      </c>
      <c r="U364" s="113">
        <f t="shared" si="219"/>
        <v>0</v>
      </c>
      <c r="V364" s="136"/>
      <c r="W364" s="116"/>
      <c r="X364" s="116"/>
      <c r="Y364" s="116"/>
      <c r="Z364" s="117">
        <f t="shared" si="220"/>
        <v>0</v>
      </c>
      <c r="AA364" s="118">
        <f t="shared" si="221"/>
        <v>0</v>
      </c>
      <c r="AB364" s="118"/>
      <c r="AC364" s="118"/>
      <c r="AD364" s="118"/>
      <c r="AE364" s="117">
        <f t="shared" si="222"/>
        <v>0</v>
      </c>
      <c r="AF364" s="118">
        <f t="shared" si="223"/>
        <v>0</v>
      </c>
      <c r="AG364" s="120"/>
      <c r="AH364" s="120"/>
      <c r="AI364" s="121"/>
      <c r="AJ364" s="117">
        <f t="shared" si="224"/>
        <v>0</v>
      </c>
      <c r="AK364" s="119">
        <f t="shared" si="225"/>
        <v>0</v>
      </c>
      <c r="AL364" s="53"/>
      <c r="AM364" s="53"/>
      <c r="AN364" s="53"/>
      <c r="AO364" s="54">
        <f t="shared" si="226"/>
        <v>0</v>
      </c>
      <c r="AP364" s="122">
        <f t="shared" si="227"/>
        <v>0</v>
      </c>
      <c r="AQ364" s="123">
        <f t="shared" si="228"/>
        <v>0</v>
      </c>
      <c r="AR364" s="123">
        <f t="shared" si="229"/>
        <v>0</v>
      </c>
      <c r="AS364" s="119"/>
      <c r="AT364" s="119"/>
      <c r="AU364" s="124"/>
      <c r="AV364" s="125">
        <f t="shared" si="230"/>
        <v>0</v>
      </c>
      <c r="AW364" s="119">
        <f t="shared" si="231"/>
        <v>0</v>
      </c>
      <c r="AX364" s="119"/>
      <c r="AY364" s="119"/>
      <c r="AZ364" s="122"/>
      <c r="BA364" s="126">
        <f t="shared" si="232"/>
        <v>0</v>
      </c>
      <c r="BB364" s="119">
        <f t="shared" si="233"/>
        <v>0</v>
      </c>
      <c r="BC364" s="119"/>
      <c r="BD364" s="120"/>
      <c r="BE364" s="127"/>
      <c r="BF364" s="126">
        <f t="shared" si="234"/>
        <v>0</v>
      </c>
      <c r="BG364" s="119">
        <f t="shared" si="235"/>
        <v>0</v>
      </c>
      <c r="BH364" s="120"/>
      <c r="BI364" s="120"/>
      <c r="BJ364" s="127"/>
      <c r="BK364" s="126">
        <f t="shared" si="236"/>
        <v>0</v>
      </c>
      <c r="BL364" s="119">
        <f t="shared" si="237"/>
        <v>0</v>
      </c>
      <c r="BM364" s="123">
        <f t="shared" si="238"/>
        <v>0</v>
      </c>
      <c r="BN364" s="123">
        <f t="shared" si="239"/>
        <v>0</v>
      </c>
      <c r="BO364" s="126">
        <f t="shared" si="240"/>
        <v>0</v>
      </c>
      <c r="BP364" s="128">
        <f t="shared" si="241"/>
        <v>0</v>
      </c>
      <c r="BQ364" s="22"/>
      <c r="BR364" s="129"/>
      <c r="BS364" s="130"/>
      <c r="BT364" s="257" t="str">
        <f t="shared" si="242"/>
        <v/>
      </c>
      <c r="BU364" s="257" t="str">
        <f t="shared" si="243"/>
        <v/>
      </c>
      <c r="BV364" s="257" t="str">
        <f t="shared" si="244"/>
        <v/>
      </c>
      <c r="BW364" s="257" t="str">
        <f t="shared" si="245"/>
        <v/>
      </c>
      <c r="BX364" s="258">
        <f t="shared" si="247"/>
        <v>0</v>
      </c>
      <c r="BY364" s="129"/>
      <c r="BZ364" s="130"/>
      <c r="CA364" s="329" t="str">
        <f t="shared" si="213"/>
        <v/>
      </c>
      <c r="CB364" s="329" t="str">
        <f t="shared" si="214"/>
        <v/>
      </c>
      <c r="CC364" s="329" t="str">
        <f t="shared" si="215"/>
        <v/>
      </c>
      <c r="CD364" s="329" t="str">
        <f t="shared" si="216"/>
        <v/>
      </c>
      <c r="CE364" s="258">
        <f t="shared" si="212"/>
        <v>0</v>
      </c>
      <c r="CF364" s="259">
        <f t="shared" si="246"/>
        <v>0</v>
      </c>
      <c r="CG364" s="132"/>
      <c r="CH364" s="132"/>
      <c r="CI364" s="132"/>
    </row>
    <row r="365" spans="1:87" s="24" customFormat="1" ht="12.75" hidden="1" customHeight="1" outlineLevel="1" x14ac:dyDescent="0.2">
      <c r="A365" s="108" t="s">
        <v>140</v>
      </c>
      <c r="B365" s="24" t="s">
        <v>145</v>
      </c>
      <c r="C365" s="24">
        <v>357</v>
      </c>
      <c r="D365" s="137"/>
      <c r="E365" s="138"/>
      <c r="F365" s="56"/>
      <c r="G365" s="135"/>
      <c r="H365" s="136"/>
      <c r="I365" s="139"/>
      <c r="J365" s="57"/>
      <c r="K365" s="134"/>
      <c r="L365" s="134"/>
      <c r="M365" s="134"/>
      <c r="N365" s="134"/>
      <c r="O365" s="114">
        <f t="shared" si="217"/>
        <v>0</v>
      </c>
      <c r="P365" s="113"/>
      <c r="Q365" s="113"/>
      <c r="R365" s="113"/>
      <c r="S365" s="113"/>
      <c r="T365" s="114">
        <f t="shared" si="218"/>
        <v>0</v>
      </c>
      <c r="U365" s="113">
        <f t="shared" si="219"/>
        <v>0</v>
      </c>
      <c r="V365" s="136"/>
      <c r="W365" s="116"/>
      <c r="X365" s="116"/>
      <c r="Y365" s="116"/>
      <c r="Z365" s="117">
        <f t="shared" si="220"/>
        <v>0</v>
      </c>
      <c r="AA365" s="118">
        <f t="shared" si="221"/>
        <v>0</v>
      </c>
      <c r="AB365" s="118"/>
      <c r="AC365" s="118"/>
      <c r="AD365" s="118"/>
      <c r="AE365" s="117">
        <f t="shared" si="222"/>
        <v>0</v>
      </c>
      <c r="AF365" s="118">
        <f t="shared" si="223"/>
        <v>0</v>
      </c>
      <c r="AG365" s="120"/>
      <c r="AH365" s="120"/>
      <c r="AI365" s="121"/>
      <c r="AJ365" s="117">
        <f t="shared" si="224"/>
        <v>0</v>
      </c>
      <c r="AK365" s="119">
        <f t="shared" si="225"/>
        <v>0</v>
      </c>
      <c r="AL365" s="53"/>
      <c r="AM365" s="53"/>
      <c r="AN365" s="53"/>
      <c r="AO365" s="54">
        <f t="shared" si="226"/>
        <v>0</v>
      </c>
      <c r="AP365" s="122">
        <f t="shared" si="227"/>
        <v>0</v>
      </c>
      <c r="AQ365" s="123">
        <f t="shared" si="228"/>
        <v>0</v>
      </c>
      <c r="AR365" s="123">
        <f t="shared" si="229"/>
        <v>0</v>
      </c>
      <c r="AS365" s="119"/>
      <c r="AT365" s="119"/>
      <c r="AU365" s="124"/>
      <c r="AV365" s="125">
        <f t="shared" si="230"/>
        <v>0</v>
      </c>
      <c r="AW365" s="119">
        <f t="shared" si="231"/>
        <v>0</v>
      </c>
      <c r="AX365" s="119"/>
      <c r="AY365" s="119"/>
      <c r="AZ365" s="122"/>
      <c r="BA365" s="126">
        <f t="shared" si="232"/>
        <v>0</v>
      </c>
      <c r="BB365" s="119">
        <f t="shared" si="233"/>
        <v>0</v>
      </c>
      <c r="BC365" s="119"/>
      <c r="BD365" s="120"/>
      <c r="BE365" s="127"/>
      <c r="BF365" s="126">
        <f t="shared" si="234"/>
        <v>0</v>
      </c>
      <c r="BG365" s="119">
        <f t="shared" si="235"/>
        <v>0</v>
      </c>
      <c r="BH365" s="120"/>
      <c r="BI365" s="120"/>
      <c r="BJ365" s="127"/>
      <c r="BK365" s="126">
        <f t="shared" si="236"/>
        <v>0</v>
      </c>
      <c r="BL365" s="119">
        <f t="shared" si="237"/>
        <v>0</v>
      </c>
      <c r="BM365" s="123">
        <f t="shared" si="238"/>
        <v>0</v>
      </c>
      <c r="BN365" s="123">
        <f t="shared" si="239"/>
        <v>0</v>
      </c>
      <c r="BO365" s="126">
        <f t="shared" si="240"/>
        <v>0</v>
      </c>
      <c r="BP365" s="128">
        <f t="shared" si="241"/>
        <v>0</v>
      </c>
      <c r="BQ365" s="22"/>
      <c r="BR365" s="129"/>
      <c r="BS365" s="130"/>
      <c r="BT365" s="257" t="str">
        <f t="shared" si="242"/>
        <v/>
      </c>
      <c r="BU365" s="257" t="str">
        <f t="shared" si="243"/>
        <v/>
      </c>
      <c r="BV365" s="257" t="str">
        <f t="shared" si="244"/>
        <v/>
      </c>
      <c r="BW365" s="257" t="str">
        <f t="shared" si="245"/>
        <v/>
      </c>
      <c r="BX365" s="258">
        <f t="shared" si="247"/>
        <v>0</v>
      </c>
      <c r="BY365" s="129"/>
      <c r="BZ365" s="130"/>
      <c r="CA365" s="329" t="str">
        <f t="shared" si="213"/>
        <v/>
      </c>
      <c r="CB365" s="329" t="str">
        <f t="shared" si="214"/>
        <v/>
      </c>
      <c r="CC365" s="329" t="str">
        <f t="shared" si="215"/>
        <v/>
      </c>
      <c r="CD365" s="329" t="str">
        <f t="shared" si="216"/>
        <v/>
      </c>
      <c r="CE365" s="258">
        <f t="shared" si="212"/>
        <v>0</v>
      </c>
      <c r="CF365" s="259">
        <f t="shared" si="246"/>
        <v>0</v>
      </c>
      <c r="CG365" s="132"/>
      <c r="CH365" s="132"/>
      <c r="CI365" s="132"/>
    </row>
    <row r="366" spans="1:87" s="24" customFormat="1" ht="12.75" hidden="1" customHeight="1" outlineLevel="1" x14ac:dyDescent="0.2">
      <c r="A366" s="108" t="s">
        <v>140</v>
      </c>
      <c r="B366" s="24" t="s">
        <v>145</v>
      </c>
      <c r="C366" s="24">
        <v>358</v>
      </c>
      <c r="D366" s="137"/>
      <c r="E366" s="138"/>
      <c r="F366" s="56"/>
      <c r="G366" s="135"/>
      <c r="H366" s="136"/>
      <c r="I366" s="139"/>
      <c r="J366" s="57"/>
      <c r="K366" s="134"/>
      <c r="L366" s="134"/>
      <c r="M366" s="134"/>
      <c r="N366" s="134"/>
      <c r="O366" s="114">
        <f t="shared" si="217"/>
        <v>0</v>
      </c>
      <c r="P366" s="113"/>
      <c r="Q366" s="113"/>
      <c r="R366" s="113"/>
      <c r="S366" s="113"/>
      <c r="T366" s="114">
        <f t="shared" si="218"/>
        <v>0</v>
      </c>
      <c r="U366" s="113">
        <f t="shared" si="219"/>
        <v>0</v>
      </c>
      <c r="V366" s="136"/>
      <c r="W366" s="116"/>
      <c r="X366" s="116"/>
      <c r="Y366" s="116"/>
      <c r="Z366" s="117">
        <f t="shared" si="220"/>
        <v>0</v>
      </c>
      <c r="AA366" s="118">
        <f t="shared" si="221"/>
        <v>0</v>
      </c>
      <c r="AB366" s="118"/>
      <c r="AC366" s="118"/>
      <c r="AD366" s="118"/>
      <c r="AE366" s="117">
        <f t="shared" si="222"/>
        <v>0</v>
      </c>
      <c r="AF366" s="118">
        <f t="shared" si="223"/>
        <v>0</v>
      </c>
      <c r="AG366" s="120"/>
      <c r="AH366" s="120"/>
      <c r="AI366" s="121"/>
      <c r="AJ366" s="117">
        <f t="shared" si="224"/>
        <v>0</v>
      </c>
      <c r="AK366" s="119">
        <f t="shared" si="225"/>
        <v>0</v>
      </c>
      <c r="AL366" s="53"/>
      <c r="AM366" s="53"/>
      <c r="AN366" s="53"/>
      <c r="AO366" s="54">
        <f t="shared" si="226"/>
        <v>0</v>
      </c>
      <c r="AP366" s="122">
        <f t="shared" si="227"/>
        <v>0</v>
      </c>
      <c r="AQ366" s="123">
        <f t="shared" si="228"/>
        <v>0</v>
      </c>
      <c r="AR366" s="123">
        <f t="shared" si="229"/>
        <v>0</v>
      </c>
      <c r="AS366" s="119"/>
      <c r="AT366" s="119"/>
      <c r="AU366" s="124"/>
      <c r="AV366" s="125">
        <f t="shared" si="230"/>
        <v>0</v>
      </c>
      <c r="AW366" s="119">
        <f t="shared" si="231"/>
        <v>0</v>
      </c>
      <c r="AX366" s="119"/>
      <c r="AY366" s="119"/>
      <c r="AZ366" s="122"/>
      <c r="BA366" s="126">
        <f t="shared" si="232"/>
        <v>0</v>
      </c>
      <c r="BB366" s="119">
        <f t="shared" si="233"/>
        <v>0</v>
      </c>
      <c r="BC366" s="119"/>
      <c r="BD366" s="120"/>
      <c r="BE366" s="127"/>
      <c r="BF366" s="126">
        <f t="shared" si="234"/>
        <v>0</v>
      </c>
      <c r="BG366" s="119">
        <f t="shared" si="235"/>
        <v>0</v>
      </c>
      <c r="BH366" s="120"/>
      <c r="BI366" s="120"/>
      <c r="BJ366" s="127"/>
      <c r="BK366" s="126">
        <f t="shared" si="236"/>
        <v>0</v>
      </c>
      <c r="BL366" s="119">
        <f t="shared" si="237"/>
        <v>0</v>
      </c>
      <c r="BM366" s="123">
        <f t="shared" si="238"/>
        <v>0</v>
      </c>
      <c r="BN366" s="123">
        <f t="shared" si="239"/>
        <v>0</v>
      </c>
      <c r="BO366" s="126">
        <f t="shared" si="240"/>
        <v>0</v>
      </c>
      <c r="BP366" s="128">
        <f t="shared" si="241"/>
        <v>0</v>
      </c>
      <c r="BQ366" s="22"/>
      <c r="BR366" s="129"/>
      <c r="BS366" s="130"/>
      <c r="BT366" s="257" t="str">
        <f t="shared" si="242"/>
        <v/>
      </c>
      <c r="BU366" s="257" t="str">
        <f t="shared" si="243"/>
        <v/>
      </c>
      <c r="BV366" s="257" t="str">
        <f t="shared" si="244"/>
        <v/>
      </c>
      <c r="BW366" s="257" t="str">
        <f t="shared" si="245"/>
        <v/>
      </c>
      <c r="BX366" s="258">
        <f t="shared" si="247"/>
        <v>0</v>
      </c>
      <c r="BY366" s="129"/>
      <c r="BZ366" s="130"/>
      <c r="CA366" s="329" t="str">
        <f t="shared" si="213"/>
        <v/>
      </c>
      <c r="CB366" s="329" t="str">
        <f t="shared" si="214"/>
        <v/>
      </c>
      <c r="CC366" s="329" t="str">
        <f t="shared" si="215"/>
        <v/>
      </c>
      <c r="CD366" s="329" t="str">
        <f t="shared" si="216"/>
        <v/>
      </c>
      <c r="CE366" s="258">
        <f t="shared" si="212"/>
        <v>0</v>
      </c>
      <c r="CF366" s="259">
        <f t="shared" si="246"/>
        <v>0</v>
      </c>
      <c r="CG366" s="132"/>
      <c r="CH366" s="132"/>
      <c r="CI366" s="132"/>
    </row>
    <row r="367" spans="1:87" s="24" customFormat="1" ht="12.75" hidden="1" customHeight="1" outlineLevel="1" x14ac:dyDescent="0.2">
      <c r="A367" s="108" t="s">
        <v>140</v>
      </c>
      <c r="B367" s="24" t="s">
        <v>145</v>
      </c>
      <c r="C367" s="24">
        <v>359</v>
      </c>
      <c r="D367" s="137"/>
      <c r="E367" s="138"/>
      <c r="F367" s="56"/>
      <c r="G367" s="135"/>
      <c r="H367" s="136"/>
      <c r="I367" s="139"/>
      <c r="J367" s="57"/>
      <c r="K367" s="134"/>
      <c r="L367" s="134"/>
      <c r="M367" s="134"/>
      <c r="N367" s="134"/>
      <c r="O367" s="114">
        <f t="shared" si="217"/>
        <v>0</v>
      </c>
      <c r="P367" s="113"/>
      <c r="Q367" s="113"/>
      <c r="R367" s="113"/>
      <c r="S367" s="113"/>
      <c r="T367" s="114">
        <f t="shared" si="218"/>
        <v>0</v>
      </c>
      <c r="U367" s="113">
        <f t="shared" si="219"/>
        <v>0</v>
      </c>
      <c r="V367" s="136"/>
      <c r="W367" s="116"/>
      <c r="X367" s="116"/>
      <c r="Y367" s="116"/>
      <c r="Z367" s="117">
        <f t="shared" si="220"/>
        <v>0</v>
      </c>
      <c r="AA367" s="118">
        <f t="shared" si="221"/>
        <v>0</v>
      </c>
      <c r="AB367" s="118"/>
      <c r="AC367" s="118"/>
      <c r="AD367" s="118"/>
      <c r="AE367" s="117">
        <f t="shared" si="222"/>
        <v>0</v>
      </c>
      <c r="AF367" s="118">
        <f t="shared" si="223"/>
        <v>0</v>
      </c>
      <c r="AG367" s="120"/>
      <c r="AH367" s="120"/>
      <c r="AI367" s="121"/>
      <c r="AJ367" s="117">
        <f t="shared" si="224"/>
        <v>0</v>
      </c>
      <c r="AK367" s="119">
        <f t="shared" si="225"/>
        <v>0</v>
      </c>
      <c r="AL367" s="53"/>
      <c r="AM367" s="53"/>
      <c r="AN367" s="53"/>
      <c r="AO367" s="54">
        <f t="shared" si="226"/>
        <v>0</v>
      </c>
      <c r="AP367" s="122">
        <f t="shared" si="227"/>
        <v>0</v>
      </c>
      <c r="AQ367" s="123">
        <f t="shared" si="228"/>
        <v>0</v>
      </c>
      <c r="AR367" s="123">
        <f t="shared" si="229"/>
        <v>0</v>
      </c>
      <c r="AS367" s="119"/>
      <c r="AT367" s="119"/>
      <c r="AU367" s="124"/>
      <c r="AV367" s="125">
        <f t="shared" si="230"/>
        <v>0</v>
      </c>
      <c r="AW367" s="119">
        <f t="shared" si="231"/>
        <v>0</v>
      </c>
      <c r="AX367" s="119"/>
      <c r="AY367" s="119"/>
      <c r="AZ367" s="122"/>
      <c r="BA367" s="126">
        <f t="shared" si="232"/>
        <v>0</v>
      </c>
      <c r="BB367" s="119">
        <f t="shared" si="233"/>
        <v>0</v>
      </c>
      <c r="BC367" s="119"/>
      <c r="BD367" s="120"/>
      <c r="BE367" s="127"/>
      <c r="BF367" s="126">
        <f t="shared" si="234"/>
        <v>0</v>
      </c>
      <c r="BG367" s="119">
        <f t="shared" si="235"/>
        <v>0</v>
      </c>
      <c r="BH367" s="120"/>
      <c r="BI367" s="120"/>
      <c r="BJ367" s="127"/>
      <c r="BK367" s="126">
        <f t="shared" si="236"/>
        <v>0</v>
      </c>
      <c r="BL367" s="119">
        <f t="shared" si="237"/>
        <v>0</v>
      </c>
      <c r="BM367" s="123">
        <f t="shared" si="238"/>
        <v>0</v>
      </c>
      <c r="BN367" s="123">
        <f t="shared" si="239"/>
        <v>0</v>
      </c>
      <c r="BO367" s="126">
        <f t="shared" si="240"/>
        <v>0</v>
      </c>
      <c r="BP367" s="128">
        <f t="shared" si="241"/>
        <v>0</v>
      </c>
      <c r="BQ367" s="22"/>
      <c r="BR367" s="129"/>
      <c r="BS367" s="130"/>
      <c r="BT367" s="257" t="str">
        <f t="shared" si="242"/>
        <v/>
      </c>
      <c r="BU367" s="257" t="str">
        <f t="shared" si="243"/>
        <v/>
      </c>
      <c r="BV367" s="257" t="str">
        <f t="shared" si="244"/>
        <v/>
      </c>
      <c r="BW367" s="257" t="str">
        <f t="shared" si="245"/>
        <v/>
      </c>
      <c r="BX367" s="258">
        <f t="shared" si="247"/>
        <v>0</v>
      </c>
      <c r="BY367" s="129"/>
      <c r="BZ367" s="130"/>
      <c r="CA367" s="329" t="str">
        <f t="shared" si="213"/>
        <v/>
      </c>
      <c r="CB367" s="329" t="str">
        <f t="shared" si="214"/>
        <v/>
      </c>
      <c r="CC367" s="329" t="str">
        <f t="shared" si="215"/>
        <v/>
      </c>
      <c r="CD367" s="329" t="str">
        <f t="shared" si="216"/>
        <v/>
      </c>
      <c r="CE367" s="258">
        <f t="shared" si="212"/>
        <v>0</v>
      </c>
      <c r="CF367" s="259">
        <f t="shared" si="246"/>
        <v>0</v>
      </c>
      <c r="CG367" s="132"/>
      <c r="CH367" s="132"/>
      <c r="CI367" s="132"/>
    </row>
    <row r="368" spans="1:87" s="24" customFormat="1" ht="12.75" hidden="1" customHeight="1" outlineLevel="1" x14ac:dyDescent="0.2">
      <c r="A368" s="108" t="s">
        <v>140</v>
      </c>
      <c r="B368" s="24" t="s">
        <v>145</v>
      </c>
      <c r="C368" s="24">
        <v>360</v>
      </c>
      <c r="D368" s="137"/>
      <c r="E368" s="138"/>
      <c r="F368" s="56"/>
      <c r="G368" s="135"/>
      <c r="H368" s="136"/>
      <c r="I368" s="139"/>
      <c r="J368" s="57"/>
      <c r="K368" s="134"/>
      <c r="L368" s="134"/>
      <c r="M368" s="134"/>
      <c r="N368" s="134"/>
      <c r="O368" s="114">
        <f t="shared" si="217"/>
        <v>0</v>
      </c>
      <c r="P368" s="113"/>
      <c r="Q368" s="113"/>
      <c r="R368" s="113"/>
      <c r="S368" s="113"/>
      <c r="T368" s="114">
        <f t="shared" si="218"/>
        <v>0</v>
      </c>
      <c r="U368" s="113">
        <f t="shared" si="219"/>
        <v>0</v>
      </c>
      <c r="V368" s="136"/>
      <c r="W368" s="116"/>
      <c r="X368" s="116"/>
      <c r="Y368" s="116"/>
      <c r="Z368" s="117">
        <f t="shared" si="220"/>
        <v>0</v>
      </c>
      <c r="AA368" s="118">
        <f t="shared" si="221"/>
        <v>0</v>
      </c>
      <c r="AB368" s="118"/>
      <c r="AC368" s="118"/>
      <c r="AD368" s="118"/>
      <c r="AE368" s="117">
        <f t="shared" si="222"/>
        <v>0</v>
      </c>
      <c r="AF368" s="118">
        <f t="shared" si="223"/>
        <v>0</v>
      </c>
      <c r="AG368" s="120"/>
      <c r="AH368" s="120"/>
      <c r="AI368" s="121"/>
      <c r="AJ368" s="117">
        <f t="shared" si="224"/>
        <v>0</v>
      </c>
      <c r="AK368" s="119">
        <f t="shared" si="225"/>
        <v>0</v>
      </c>
      <c r="AL368" s="53"/>
      <c r="AM368" s="53"/>
      <c r="AN368" s="53"/>
      <c r="AO368" s="54">
        <f t="shared" si="226"/>
        <v>0</v>
      </c>
      <c r="AP368" s="122">
        <f t="shared" si="227"/>
        <v>0</v>
      </c>
      <c r="AQ368" s="123">
        <f t="shared" si="228"/>
        <v>0</v>
      </c>
      <c r="AR368" s="123">
        <f t="shared" si="229"/>
        <v>0</v>
      </c>
      <c r="AS368" s="119"/>
      <c r="AT368" s="119"/>
      <c r="AU368" s="124"/>
      <c r="AV368" s="125">
        <f t="shared" si="230"/>
        <v>0</v>
      </c>
      <c r="AW368" s="119">
        <f t="shared" si="231"/>
        <v>0</v>
      </c>
      <c r="AX368" s="119"/>
      <c r="AY368" s="119"/>
      <c r="AZ368" s="122"/>
      <c r="BA368" s="126">
        <f t="shared" si="232"/>
        <v>0</v>
      </c>
      <c r="BB368" s="119">
        <f t="shared" si="233"/>
        <v>0</v>
      </c>
      <c r="BC368" s="119"/>
      <c r="BD368" s="120"/>
      <c r="BE368" s="127"/>
      <c r="BF368" s="126">
        <f t="shared" si="234"/>
        <v>0</v>
      </c>
      <c r="BG368" s="119">
        <f t="shared" si="235"/>
        <v>0</v>
      </c>
      <c r="BH368" s="120"/>
      <c r="BI368" s="120"/>
      <c r="BJ368" s="127"/>
      <c r="BK368" s="126">
        <f t="shared" si="236"/>
        <v>0</v>
      </c>
      <c r="BL368" s="119">
        <f t="shared" si="237"/>
        <v>0</v>
      </c>
      <c r="BM368" s="123">
        <f t="shared" si="238"/>
        <v>0</v>
      </c>
      <c r="BN368" s="123">
        <f t="shared" si="239"/>
        <v>0</v>
      </c>
      <c r="BO368" s="126">
        <f t="shared" si="240"/>
        <v>0</v>
      </c>
      <c r="BP368" s="128">
        <f t="shared" si="241"/>
        <v>0</v>
      </c>
      <c r="BQ368" s="22"/>
      <c r="BR368" s="129"/>
      <c r="BS368" s="130"/>
      <c r="BT368" s="257" t="str">
        <f t="shared" si="242"/>
        <v/>
      </c>
      <c r="BU368" s="257" t="str">
        <f t="shared" si="243"/>
        <v/>
      </c>
      <c r="BV368" s="257" t="str">
        <f t="shared" si="244"/>
        <v/>
      </c>
      <c r="BW368" s="257" t="str">
        <f t="shared" si="245"/>
        <v/>
      </c>
      <c r="BX368" s="258">
        <f t="shared" si="247"/>
        <v>0</v>
      </c>
      <c r="BY368" s="129"/>
      <c r="BZ368" s="130"/>
      <c r="CA368" s="329" t="str">
        <f t="shared" si="213"/>
        <v/>
      </c>
      <c r="CB368" s="329" t="str">
        <f t="shared" si="214"/>
        <v/>
      </c>
      <c r="CC368" s="329" t="str">
        <f t="shared" si="215"/>
        <v/>
      </c>
      <c r="CD368" s="329" t="str">
        <f t="shared" si="216"/>
        <v/>
      </c>
      <c r="CE368" s="258">
        <f t="shared" si="212"/>
        <v>0</v>
      </c>
      <c r="CF368" s="259">
        <f t="shared" si="246"/>
        <v>0</v>
      </c>
      <c r="CG368" s="132"/>
      <c r="CH368" s="132"/>
      <c r="CI368" s="132"/>
    </row>
    <row r="369" spans="1:87" s="24" customFormat="1" ht="12.75" hidden="1" customHeight="1" outlineLevel="1" x14ac:dyDescent="0.2">
      <c r="A369" s="108" t="s">
        <v>140</v>
      </c>
      <c r="B369" s="24" t="s">
        <v>145</v>
      </c>
      <c r="C369" s="24">
        <v>361</v>
      </c>
      <c r="D369" s="137"/>
      <c r="E369" s="138"/>
      <c r="F369" s="56"/>
      <c r="G369" s="135"/>
      <c r="H369" s="136"/>
      <c r="I369" s="139"/>
      <c r="J369" s="57"/>
      <c r="K369" s="134"/>
      <c r="L369" s="134"/>
      <c r="M369" s="134"/>
      <c r="N369" s="134"/>
      <c r="O369" s="114">
        <f t="shared" si="217"/>
        <v>0</v>
      </c>
      <c r="P369" s="113"/>
      <c r="Q369" s="113"/>
      <c r="R369" s="113"/>
      <c r="S369" s="113"/>
      <c r="T369" s="114">
        <f t="shared" si="218"/>
        <v>0</v>
      </c>
      <c r="U369" s="113">
        <f t="shared" si="219"/>
        <v>0</v>
      </c>
      <c r="V369" s="136"/>
      <c r="W369" s="116"/>
      <c r="X369" s="116"/>
      <c r="Y369" s="116"/>
      <c r="Z369" s="117">
        <f t="shared" si="220"/>
        <v>0</v>
      </c>
      <c r="AA369" s="118">
        <f t="shared" si="221"/>
        <v>0</v>
      </c>
      <c r="AB369" s="118"/>
      <c r="AC369" s="118"/>
      <c r="AD369" s="118"/>
      <c r="AE369" s="117">
        <f t="shared" si="222"/>
        <v>0</v>
      </c>
      <c r="AF369" s="118">
        <f t="shared" si="223"/>
        <v>0</v>
      </c>
      <c r="AG369" s="120"/>
      <c r="AH369" s="120"/>
      <c r="AI369" s="121"/>
      <c r="AJ369" s="117">
        <f t="shared" si="224"/>
        <v>0</v>
      </c>
      <c r="AK369" s="119">
        <f t="shared" si="225"/>
        <v>0</v>
      </c>
      <c r="AL369" s="53"/>
      <c r="AM369" s="53"/>
      <c r="AN369" s="53"/>
      <c r="AO369" s="54">
        <f t="shared" si="226"/>
        <v>0</v>
      </c>
      <c r="AP369" s="122">
        <f t="shared" si="227"/>
        <v>0</v>
      </c>
      <c r="AQ369" s="123">
        <f t="shared" si="228"/>
        <v>0</v>
      </c>
      <c r="AR369" s="123">
        <f t="shared" si="229"/>
        <v>0</v>
      </c>
      <c r="AS369" s="119"/>
      <c r="AT369" s="119"/>
      <c r="AU369" s="124"/>
      <c r="AV369" s="125">
        <f t="shared" si="230"/>
        <v>0</v>
      </c>
      <c r="AW369" s="119">
        <f t="shared" si="231"/>
        <v>0</v>
      </c>
      <c r="AX369" s="119"/>
      <c r="AY369" s="119"/>
      <c r="AZ369" s="122"/>
      <c r="BA369" s="126">
        <f t="shared" si="232"/>
        <v>0</v>
      </c>
      <c r="BB369" s="119">
        <f t="shared" si="233"/>
        <v>0</v>
      </c>
      <c r="BC369" s="119"/>
      <c r="BD369" s="120"/>
      <c r="BE369" s="127"/>
      <c r="BF369" s="126">
        <f t="shared" si="234"/>
        <v>0</v>
      </c>
      <c r="BG369" s="119">
        <f t="shared" si="235"/>
        <v>0</v>
      </c>
      <c r="BH369" s="120"/>
      <c r="BI369" s="120"/>
      <c r="BJ369" s="127"/>
      <c r="BK369" s="126">
        <f t="shared" si="236"/>
        <v>0</v>
      </c>
      <c r="BL369" s="119">
        <f t="shared" si="237"/>
        <v>0</v>
      </c>
      <c r="BM369" s="123">
        <f t="shared" si="238"/>
        <v>0</v>
      </c>
      <c r="BN369" s="123">
        <f t="shared" si="239"/>
        <v>0</v>
      </c>
      <c r="BO369" s="126">
        <f t="shared" si="240"/>
        <v>0</v>
      </c>
      <c r="BP369" s="128">
        <f t="shared" si="241"/>
        <v>0</v>
      </c>
      <c r="BQ369" s="22"/>
      <c r="BR369" s="129"/>
      <c r="BS369" s="130"/>
      <c r="BT369" s="257" t="str">
        <f t="shared" si="242"/>
        <v/>
      </c>
      <c r="BU369" s="257" t="str">
        <f t="shared" si="243"/>
        <v/>
      </c>
      <c r="BV369" s="257" t="str">
        <f t="shared" si="244"/>
        <v/>
      </c>
      <c r="BW369" s="257" t="str">
        <f t="shared" si="245"/>
        <v/>
      </c>
      <c r="BX369" s="258">
        <f t="shared" si="247"/>
        <v>0</v>
      </c>
      <c r="BY369" s="129"/>
      <c r="BZ369" s="130"/>
      <c r="CA369" s="329" t="str">
        <f t="shared" si="213"/>
        <v/>
      </c>
      <c r="CB369" s="329" t="str">
        <f t="shared" si="214"/>
        <v/>
      </c>
      <c r="CC369" s="329" t="str">
        <f t="shared" si="215"/>
        <v/>
      </c>
      <c r="CD369" s="329" t="str">
        <f t="shared" si="216"/>
        <v/>
      </c>
      <c r="CE369" s="258">
        <f t="shared" ref="CE369:CE400" si="248">SUM(CA369:CD369)</f>
        <v>0</v>
      </c>
      <c r="CF369" s="259">
        <f t="shared" si="246"/>
        <v>0</v>
      </c>
      <c r="CG369" s="132"/>
      <c r="CH369" s="132"/>
      <c r="CI369" s="132"/>
    </row>
    <row r="370" spans="1:87" s="24" customFormat="1" ht="12.75" hidden="1" customHeight="1" outlineLevel="1" x14ac:dyDescent="0.2">
      <c r="A370" s="108" t="s">
        <v>140</v>
      </c>
      <c r="B370" s="24" t="s">
        <v>145</v>
      </c>
      <c r="C370" s="24">
        <v>362</v>
      </c>
      <c r="D370" s="137"/>
      <c r="E370" s="138"/>
      <c r="F370" s="56"/>
      <c r="G370" s="135"/>
      <c r="H370" s="136"/>
      <c r="I370" s="139"/>
      <c r="J370" s="57"/>
      <c r="K370" s="134"/>
      <c r="L370" s="134"/>
      <c r="M370" s="134"/>
      <c r="N370" s="134"/>
      <c r="O370" s="114">
        <f t="shared" si="217"/>
        <v>0</v>
      </c>
      <c r="P370" s="113"/>
      <c r="Q370" s="113"/>
      <c r="R370" s="113"/>
      <c r="S370" s="113"/>
      <c r="T370" s="114">
        <f t="shared" si="218"/>
        <v>0</v>
      </c>
      <c r="U370" s="113">
        <f t="shared" si="219"/>
        <v>0</v>
      </c>
      <c r="V370" s="136"/>
      <c r="W370" s="116"/>
      <c r="X370" s="116"/>
      <c r="Y370" s="116"/>
      <c r="Z370" s="117">
        <f t="shared" si="220"/>
        <v>0</v>
      </c>
      <c r="AA370" s="118">
        <f t="shared" si="221"/>
        <v>0</v>
      </c>
      <c r="AB370" s="118"/>
      <c r="AC370" s="118"/>
      <c r="AD370" s="118"/>
      <c r="AE370" s="117">
        <f t="shared" si="222"/>
        <v>0</v>
      </c>
      <c r="AF370" s="118">
        <f t="shared" si="223"/>
        <v>0</v>
      </c>
      <c r="AG370" s="120"/>
      <c r="AH370" s="120"/>
      <c r="AI370" s="121"/>
      <c r="AJ370" s="117">
        <f t="shared" si="224"/>
        <v>0</v>
      </c>
      <c r="AK370" s="119">
        <f t="shared" si="225"/>
        <v>0</v>
      </c>
      <c r="AL370" s="53"/>
      <c r="AM370" s="53"/>
      <c r="AN370" s="53"/>
      <c r="AO370" s="54">
        <f t="shared" si="226"/>
        <v>0</v>
      </c>
      <c r="AP370" s="122">
        <f t="shared" si="227"/>
        <v>0</v>
      </c>
      <c r="AQ370" s="123">
        <f t="shared" si="228"/>
        <v>0</v>
      </c>
      <c r="AR370" s="123">
        <f t="shared" si="229"/>
        <v>0</v>
      </c>
      <c r="AS370" s="119"/>
      <c r="AT370" s="119"/>
      <c r="AU370" s="124"/>
      <c r="AV370" s="125">
        <f t="shared" si="230"/>
        <v>0</v>
      </c>
      <c r="AW370" s="119">
        <f t="shared" si="231"/>
        <v>0</v>
      </c>
      <c r="AX370" s="119"/>
      <c r="AY370" s="119"/>
      <c r="AZ370" s="122"/>
      <c r="BA370" s="126">
        <f t="shared" si="232"/>
        <v>0</v>
      </c>
      <c r="BB370" s="119">
        <f t="shared" si="233"/>
        <v>0</v>
      </c>
      <c r="BC370" s="119"/>
      <c r="BD370" s="120"/>
      <c r="BE370" s="127"/>
      <c r="BF370" s="126">
        <f t="shared" si="234"/>
        <v>0</v>
      </c>
      <c r="BG370" s="119">
        <f t="shared" si="235"/>
        <v>0</v>
      </c>
      <c r="BH370" s="120"/>
      <c r="BI370" s="120"/>
      <c r="BJ370" s="127"/>
      <c r="BK370" s="126">
        <f t="shared" si="236"/>
        <v>0</v>
      </c>
      <c r="BL370" s="119">
        <f t="shared" si="237"/>
        <v>0</v>
      </c>
      <c r="BM370" s="123">
        <f t="shared" si="238"/>
        <v>0</v>
      </c>
      <c r="BN370" s="123">
        <f t="shared" si="239"/>
        <v>0</v>
      </c>
      <c r="BO370" s="126">
        <f t="shared" si="240"/>
        <v>0</v>
      </c>
      <c r="BP370" s="128">
        <f t="shared" si="241"/>
        <v>0</v>
      </c>
      <c r="BQ370" s="22"/>
      <c r="BR370" s="129"/>
      <c r="BS370" s="130"/>
      <c r="BT370" s="257" t="str">
        <f t="shared" si="242"/>
        <v/>
      </c>
      <c r="BU370" s="257" t="str">
        <f t="shared" si="243"/>
        <v/>
      </c>
      <c r="BV370" s="257" t="str">
        <f t="shared" si="244"/>
        <v/>
      </c>
      <c r="BW370" s="257" t="str">
        <f t="shared" si="245"/>
        <v/>
      </c>
      <c r="BX370" s="258">
        <f t="shared" si="247"/>
        <v>0</v>
      </c>
      <c r="BY370" s="129"/>
      <c r="BZ370" s="130"/>
      <c r="CA370" s="329" t="str">
        <f t="shared" si="213"/>
        <v/>
      </c>
      <c r="CB370" s="329" t="str">
        <f t="shared" si="214"/>
        <v/>
      </c>
      <c r="CC370" s="329" t="str">
        <f t="shared" si="215"/>
        <v/>
      </c>
      <c r="CD370" s="329" t="str">
        <f t="shared" si="216"/>
        <v/>
      </c>
      <c r="CE370" s="258">
        <f t="shared" si="248"/>
        <v>0</v>
      </c>
      <c r="CF370" s="259">
        <f t="shared" si="246"/>
        <v>0</v>
      </c>
      <c r="CG370" s="132"/>
      <c r="CH370" s="132"/>
      <c r="CI370" s="132"/>
    </row>
    <row r="371" spans="1:87" s="24" customFormat="1" ht="12.75" hidden="1" customHeight="1" outlineLevel="1" x14ac:dyDescent="0.2">
      <c r="A371" s="108" t="s">
        <v>140</v>
      </c>
      <c r="B371" s="24" t="s">
        <v>145</v>
      </c>
      <c r="C371" s="24">
        <v>363</v>
      </c>
      <c r="D371" s="137"/>
      <c r="E371" s="138"/>
      <c r="F371" s="56"/>
      <c r="G371" s="135"/>
      <c r="H371" s="136"/>
      <c r="I371" s="139"/>
      <c r="J371" s="57"/>
      <c r="K371" s="134"/>
      <c r="L371" s="134"/>
      <c r="M371" s="134"/>
      <c r="N371" s="134"/>
      <c r="O371" s="114">
        <f t="shared" si="217"/>
        <v>0</v>
      </c>
      <c r="P371" s="113"/>
      <c r="Q371" s="113"/>
      <c r="R371" s="113"/>
      <c r="S371" s="113"/>
      <c r="T371" s="114">
        <f t="shared" si="218"/>
        <v>0</v>
      </c>
      <c r="U371" s="113">
        <f t="shared" si="219"/>
        <v>0</v>
      </c>
      <c r="V371" s="136"/>
      <c r="W371" s="116"/>
      <c r="X371" s="116"/>
      <c r="Y371" s="116"/>
      <c r="Z371" s="117">
        <f t="shared" si="220"/>
        <v>0</v>
      </c>
      <c r="AA371" s="118">
        <f t="shared" si="221"/>
        <v>0</v>
      </c>
      <c r="AB371" s="118"/>
      <c r="AC371" s="118"/>
      <c r="AD371" s="118"/>
      <c r="AE371" s="117">
        <f t="shared" si="222"/>
        <v>0</v>
      </c>
      <c r="AF371" s="118">
        <f t="shared" si="223"/>
        <v>0</v>
      </c>
      <c r="AG371" s="120"/>
      <c r="AH371" s="120"/>
      <c r="AI371" s="121"/>
      <c r="AJ371" s="117">
        <f t="shared" si="224"/>
        <v>0</v>
      </c>
      <c r="AK371" s="119">
        <f t="shared" si="225"/>
        <v>0</v>
      </c>
      <c r="AL371" s="53"/>
      <c r="AM371" s="53"/>
      <c r="AN371" s="53"/>
      <c r="AO371" s="54">
        <f t="shared" si="226"/>
        <v>0</v>
      </c>
      <c r="AP371" s="122">
        <f t="shared" si="227"/>
        <v>0</v>
      </c>
      <c r="AQ371" s="123">
        <f t="shared" si="228"/>
        <v>0</v>
      </c>
      <c r="AR371" s="123">
        <f t="shared" si="229"/>
        <v>0</v>
      </c>
      <c r="AS371" s="119"/>
      <c r="AT371" s="119"/>
      <c r="AU371" s="124"/>
      <c r="AV371" s="125">
        <f t="shared" si="230"/>
        <v>0</v>
      </c>
      <c r="AW371" s="119">
        <f t="shared" si="231"/>
        <v>0</v>
      </c>
      <c r="AX371" s="119"/>
      <c r="AY371" s="119"/>
      <c r="AZ371" s="122"/>
      <c r="BA371" s="126">
        <f t="shared" si="232"/>
        <v>0</v>
      </c>
      <c r="BB371" s="119">
        <f t="shared" si="233"/>
        <v>0</v>
      </c>
      <c r="BC371" s="119"/>
      <c r="BD371" s="120"/>
      <c r="BE371" s="127"/>
      <c r="BF371" s="126">
        <f t="shared" si="234"/>
        <v>0</v>
      </c>
      <c r="BG371" s="119">
        <f t="shared" si="235"/>
        <v>0</v>
      </c>
      <c r="BH371" s="120"/>
      <c r="BI371" s="120"/>
      <c r="BJ371" s="127"/>
      <c r="BK371" s="126">
        <f t="shared" si="236"/>
        <v>0</v>
      </c>
      <c r="BL371" s="119">
        <f t="shared" si="237"/>
        <v>0</v>
      </c>
      <c r="BM371" s="123">
        <f t="shared" si="238"/>
        <v>0</v>
      </c>
      <c r="BN371" s="123">
        <f t="shared" si="239"/>
        <v>0</v>
      </c>
      <c r="BO371" s="126">
        <f t="shared" si="240"/>
        <v>0</v>
      </c>
      <c r="BP371" s="128">
        <f t="shared" si="241"/>
        <v>0</v>
      </c>
      <c r="BQ371" s="22"/>
      <c r="BR371" s="129"/>
      <c r="BS371" s="130"/>
      <c r="BT371" s="257" t="str">
        <f t="shared" si="242"/>
        <v/>
      </c>
      <c r="BU371" s="257" t="str">
        <f t="shared" si="243"/>
        <v/>
      </c>
      <c r="BV371" s="257" t="str">
        <f t="shared" si="244"/>
        <v/>
      </c>
      <c r="BW371" s="257" t="str">
        <f t="shared" si="245"/>
        <v/>
      </c>
      <c r="BX371" s="258">
        <f t="shared" si="247"/>
        <v>0</v>
      </c>
      <c r="BY371" s="129"/>
      <c r="BZ371" s="130"/>
      <c r="CA371" s="329" t="str">
        <f t="shared" si="213"/>
        <v/>
      </c>
      <c r="CB371" s="329" t="str">
        <f t="shared" si="214"/>
        <v/>
      </c>
      <c r="CC371" s="329" t="str">
        <f t="shared" si="215"/>
        <v/>
      </c>
      <c r="CD371" s="329" t="str">
        <f t="shared" si="216"/>
        <v/>
      </c>
      <c r="CE371" s="258">
        <f t="shared" si="248"/>
        <v>0</v>
      </c>
      <c r="CF371" s="259">
        <f t="shared" si="246"/>
        <v>0</v>
      </c>
      <c r="CG371" s="132"/>
      <c r="CH371" s="132"/>
      <c r="CI371" s="132"/>
    </row>
    <row r="372" spans="1:87" s="24" customFormat="1" ht="12.75" hidden="1" customHeight="1" outlineLevel="1" x14ac:dyDescent="0.2">
      <c r="A372" s="108" t="s">
        <v>140</v>
      </c>
      <c r="B372" s="24" t="s">
        <v>145</v>
      </c>
      <c r="C372" s="24">
        <v>364</v>
      </c>
      <c r="D372" s="137"/>
      <c r="E372" s="138"/>
      <c r="F372" s="56"/>
      <c r="G372" s="135"/>
      <c r="H372" s="136"/>
      <c r="I372" s="139"/>
      <c r="J372" s="57"/>
      <c r="K372" s="134"/>
      <c r="L372" s="134"/>
      <c r="M372" s="134"/>
      <c r="N372" s="134"/>
      <c r="O372" s="114">
        <f t="shared" si="217"/>
        <v>0</v>
      </c>
      <c r="P372" s="113"/>
      <c r="Q372" s="113"/>
      <c r="R372" s="113"/>
      <c r="S372" s="113"/>
      <c r="T372" s="114">
        <f t="shared" si="218"/>
        <v>0</v>
      </c>
      <c r="U372" s="113">
        <f t="shared" si="219"/>
        <v>0</v>
      </c>
      <c r="V372" s="136"/>
      <c r="W372" s="116"/>
      <c r="X372" s="116"/>
      <c r="Y372" s="116"/>
      <c r="Z372" s="117">
        <f t="shared" si="220"/>
        <v>0</v>
      </c>
      <c r="AA372" s="118">
        <f t="shared" si="221"/>
        <v>0</v>
      </c>
      <c r="AB372" s="118"/>
      <c r="AC372" s="118"/>
      <c r="AD372" s="118"/>
      <c r="AE372" s="117">
        <f t="shared" si="222"/>
        <v>0</v>
      </c>
      <c r="AF372" s="118">
        <f t="shared" si="223"/>
        <v>0</v>
      </c>
      <c r="AG372" s="120"/>
      <c r="AH372" s="120"/>
      <c r="AI372" s="121"/>
      <c r="AJ372" s="117">
        <f t="shared" si="224"/>
        <v>0</v>
      </c>
      <c r="AK372" s="119">
        <f t="shared" si="225"/>
        <v>0</v>
      </c>
      <c r="AL372" s="53"/>
      <c r="AM372" s="53"/>
      <c r="AN372" s="53"/>
      <c r="AO372" s="54">
        <f t="shared" si="226"/>
        <v>0</v>
      </c>
      <c r="AP372" s="122">
        <f t="shared" si="227"/>
        <v>0</v>
      </c>
      <c r="AQ372" s="123">
        <f t="shared" si="228"/>
        <v>0</v>
      </c>
      <c r="AR372" s="123">
        <f t="shared" si="229"/>
        <v>0</v>
      </c>
      <c r="AS372" s="119"/>
      <c r="AT372" s="119"/>
      <c r="AU372" s="124"/>
      <c r="AV372" s="125">
        <f t="shared" si="230"/>
        <v>0</v>
      </c>
      <c r="AW372" s="119">
        <f t="shared" si="231"/>
        <v>0</v>
      </c>
      <c r="AX372" s="119"/>
      <c r="AY372" s="119"/>
      <c r="AZ372" s="122"/>
      <c r="BA372" s="126">
        <f t="shared" si="232"/>
        <v>0</v>
      </c>
      <c r="BB372" s="119">
        <f t="shared" si="233"/>
        <v>0</v>
      </c>
      <c r="BC372" s="119"/>
      <c r="BD372" s="120"/>
      <c r="BE372" s="127"/>
      <c r="BF372" s="126">
        <f t="shared" si="234"/>
        <v>0</v>
      </c>
      <c r="BG372" s="119">
        <f t="shared" si="235"/>
        <v>0</v>
      </c>
      <c r="BH372" s="120"/>
      <c r="BI372" s="120"/>
      <c r="BJ372" s="127"/>
      <c r="BK372" s="126">
        <f t="shared" si="236"/>
        <v>0</v>
      </c>
      <c r="BL372" s="119">
        <f t="shared" si="237"/>
        <v>0</v>
      </c>
      <c r="BM372" s="123">
        <f t="shared" si="238"/>
        <v>0</v>
      </c>
      <c r="BN372" s="123">
        <f t="shared" si="239"/>
        <v>0</v>
      </c>
      <c r="BO372" s="126">
        <f t="shared" si="240"/>
        <v>0</v>
      </c>
      <c r="BP372" s="128">
        <f t="shared" si="241"/>
        <v>0</v>
      </c>
      <c r="BQ372" s="22"/>
      <c r="BR372" s="129"/>
      <c r="BS372" s="130"/>
      <c r="BT372" s="257" t="str">
        <f t="shared" si="242"/>
        <v/>
      </c>
      <c r="BU372" s="257" t="str">
        <f t="shared" si="243"/>
        <v/>
      </c>
      <c r="BV372" s="257" t="str">
        <f t="shared" si="244"/>
        <v/>
      </c>
      <c r="BW372" s="257" t="str">
        <f t="shared" si="245"/>
        <v/>
      </c>
      <c r="BX372" s="258">
        <f t="shared" si="247"/>
        <v>0</v>
      </c>
      <c r="BY372" s="129"/>
      <c r="BZ372" s="130"/>
      <c r="CA372" s="329" t="str">
        <f t="shared" si="213"/>
        <v/>
      </c>
      <c r="CB372" s="329" t="str">
        <f t="shared" si="214"/>
        <v/>
      </c>
      <c r="CC372" s="329" t="str">
        <f t="shared" si="215"/>
        <v/>
      </c>
      <c r="CD372" s="329" t="str">
        <f t="shared" si="216"/>
        <v/>
      </c>
      <c r="CE372" s="258">
        <f t="shared" si="248"/>
        <v>0</v>
      </c>
      <c r="CF372" s="259">
        <f t="shared" si="246"/>
        <v>0</v>
      </c>
      <c r="CG372" s="132"/>
      <c r="CH372" s="132"/>
      <c r="CI372" s="132"/>
    </row>
    <row r="373" spans="1:87" s="24" customFormat="1" ht="12.75" hidden="1" customHeight="1" outlineLevel="1" x14ac:dyDescent="0.2">
      <c r="A373" s="108" t="s">
        <v>140</v>
      </c>
      <c r="B373" s="24" t="s">
        <v>145</v>
      </c>
      <c r="C373" s="24">
        <v>365</v>
      </c>
      <c r="D373" s="137"/>
      <c r="E373" s="138"/>
      <c r="F373" s="56"/>
      <c r="G373" s="135"/>
      <c r="H373" s="136"/>
      <c r="I373" s="139"/>
      <c r="J373" s="57"/>
      <c r="K373" s="134"/>
      <c r="L373" s="134"/>
      <c r="M373" s="134"/>
      <c r="N373" s="134"/>
      <c r="O373" s="114">
        <f t="shared" si="217"/>
        <v>0</v>
      </c>
      <c r="P373" s="113"/>
      <c r="Q373" s="113"/>
      <c r="R373" s="113"/>
      <c r="S373" s="113"/>
      <c r="T373" s="114">
        <f t="shared" si="218"/>
        <v>0</v>
      </c>
      <c r="U373" s="113">
        <f t="shared" si="219"/>
        <v>0</v>
      </c>
      <c r="V373" s="136"/>
      <c r="W373" s="116"/>
      <c r="X373" s="116"/>
      <c r="Y373" s="116"/>
      <c r="Z373" s="117">
        <f t="shared" si="220"/>
        <v>0</v>
      </c>
      <c r="AA373" s="118">
        <f t="shared" si="221"/>
        <v>0</v>
      </c>
      <c r="AB373" s="118"/>
      <c r="AC373" s="118"/>
      <c r="AD373" s="118"/>
      <c r="AE373" s="117">
        <f t="shared" si="222"/>
        <v>0</v>
      </c>
      <c r="AF373" s="118">
        <f t="shared" si="223"/>
        <v>0</v>
      </c>
      <c r="AG373" s="120"/>
      <c r="AH373" s="120"/>
      <c r="AI373" s="121"/>
      <c r="AJ373" s="117">
        <f t="shared" si="224"/>
        <v>0</v>
      </c>
      <c r="AK373" s="119">
        <f t="shared" si="225"/>
        <v>0</v>
      </c>
      <c r="AL373" s="53"/>
      <c r="AM373" s="53"/>
      <c r="AN373" s="53"/>
      <c r="AO373" s="54">
        <f t="shared" si="226"/>
        <v>0</v>
      </c>
      <c r="AP373" s="122">
        <f t="shared" si="227"/>
        <v>0</v>
      </c>
      <c r="AQ373" s="123">
        <f t="shared" si="228"/>
        <v>0</v>
      </c>
      <c r="AR373" s="123">
        <f t="shared" si="229"/>
        <v>0</v>
      </c>
      <c r="AS373" s="119"/>
      <c r="AT373" s="119"/>
      <c r="AU373" s="124"/>
      <c r="AV373" s="125">
        <f t="shared" si="230"/>
        <v>0</v>
      </c>
      <c r="AW373" s="119">
        <f t="shared" si="231"/>
        <v>0</v>
      </c>
      <c r="AX373" s="119"/>
      <c r="AY373" s="119"/>
      <c r="AZ373" s="122"/>
      <c r="BA373" s="126">
        <f t="shared" si="232"/>
        <v>0</v>
      </c>
      <c r="BB373" s="119">
        <f t="shared" si="233"/>
        <v>0</v>
      </c>
      <c r="BC373" s="119"/>
      <c r="BD373" s="120"/>
      <c r="BE373" s="127"/>
      <c r="BF373" s="126">
        <f t="shared" si="234"/>
        <v>0</v>
      </c>
      <c r="BG373" s="119">
        <f t="shared" si="235"/>
        <v>0</v>
      </c>
      <c r="BH373" s="120"/>
      <c r="BI373" s="120"/>
      <c r="BJ373" s="127"/>
      <c r="BK373" s="126">
        <f t="shared" si="236"/>
        <v>0</v>
      </c>
      <c r="BL373" s="119">
        <f t="shared" si="237"/>
        <v>0</v>
      </c>
      <c r="BM373" s="123">
        <f t="shared" si="238"/>
        <v>0</v>
      </c>
      <c r="BN373" s="123">
        <f t="shared" si="239"/>
        <v>0</v>
      </c>
      <c r="BO373" s="126">
        <f t="shared" si="240"/>
        <v>0</v>
      </c>
      <c r="BP373" s="128">
        <f t="shared" si="241"/>
        <v>0</v>
      </c>
      <c r="BQ373" s="22"/>
      <c r="BR373" s="129"/>
      <c r="BS373" s="130"/>
      <c r="BT373" s="257" t="str">
        <f t="shared" si="242"/>
        <v/>
      </c>
      <c r="BU373" s="257" t="str">
        <f t="shared" si="243"/>
        <v/>
      </c>
      <c r="BV373" s="257" t="str">
        <f t="shared" si="244"/>
        <v/>
      </c>
      <c r="BW373" s="257" t="str">
        <f t="shared" si="245"/>
        <v/>
      </c>
      <c r="BX373" s="258">
        <f t="shared" si="247"/>
        <v>0</v>
      </c>
      <c r="BY373" s="129"/>
      <c r="BZ373" s="130"/>
      <c r="CA373" s="329" t="str">
        <f t="shared" si="213"/>
        <v/>
      </c>
      <c r="CB373" s="329" t="str">
        <f t="shared" si="214"/>
        <v/>
      </c>
      <c r="CC373" s="329" t="str">
        <f t="shared" si="215"/>
        <v/>
      </c>
      <c r="CD373" s="329" t="str">
        <f t="shared" si="216"/>
        <v/>
      </c>
      <c r="CE373" s="258">
        <f t="shared" si="248"/>
        <v>0</v>
      </c>
      <c r="CF373" s="259">
        <f t="shared" si="246"/>
        <v>0</v>
      </c>
      <c r="CG373" s="132"/>
      <c r="CH373" s="132"/>
      <c r="CI373" s="132"/>
    </row>
    <row r="374" spans="1:87" s="24" customFormat="1" ht="12.75" hidden="1" customHeight="1" outlineLevel="1" x14ac:dyDescent="0.2">
      <c r="A374" s="108" t="s">
        <v>140</v>
      </c>
      <c r="B374" s="24" t="s">
        <v>145</v>
      </c>
      <c r="C374" s="24">
        <v>366</v>
      </c>
      <c r="D374" s="137"/>
      <c r="E374" s="138"/>
      <c r="F374" s="56"/>
      <c r="G374" s="135"/>
      <c r="H374" s="136"/>
      <c r="I374" s="139"/>
      <c r="J374" s="57"/>
      <c r="K374" s="134"/>
      <c r="L374" s="134"/>
      <c r="M374" s="134"/>
      <c r="N374" s="134"/>
      <c r="O374" s="114">
        <f t="shared" si="217"/>
        <v>0</v>
      </c>
      <c r="P374" s="113"/>
      <c r="Q374" s="113"/>
      <c r="R374" s="113"/>
      <c r="S374" s="113"/>
      <c r="T374" s="114">
        <f t="shared" si="218"/>
        <v>0</v>
      </c>
      <c r="U374" s="113">
        <f t="shared" si="219"/>
        <v>0</v>
      </c>
      <c r="V374" s="136"/>
      <c r="W374" s="116"/>
      <c r="X374" s="116"/>
      <c r="Y374" s="116"/>
      <c r="Z374" s="117">
        <f t="shared" si="220"/>
        <v>0</v>
      </c>
      <c r="AA374" s="118">
        <f t="shared" si="221"/>
        <v>0</v>
      </c>
      <c r="AB374" s="118"/>
      <c r="AC374" s="118"/>
      <c r="AD374" s="118"/>
      <c r="AE374" s="117">
        <f t="shared" si="222"/>
        <v>0</v>
      </c>
      <c r="AF374" s="118">
        <f t="shared" si="223"/>
        <v>0</v>
      </c>
      <c r="AG374" s="120"/>
      <c r="AH374" s="120"/>
      <c r="AI374" s="121"/>
      <c r="AJ374" s="117">
        <f t="shared" si="224"/>
        <v>0</v>
      </c>
      <c r="AK374" s="119">
        <f t="shared" si="225"/>
        <v>0</v>
      </c>
      <c r="AL374" s="53"/>
      <c r="AM374" s="53"/>
      <c r="AN374" s="53"/>
      <c r="AO374" s="54">
        <f t="shared" si="226"/>
        <v>0</v>
      </c>
      <c r="AP374" s="122">
        <f t="shared" si="227"/>
        <v>0</v>
      </c>
      <c r="AQ374" s="123">
        <f t="shared" si="228"/>
        <v>0</v>
      </c>
      <c r="AR374" s="123">
        <f t="shared" si="229"/>
        <v>0</v>
      </c>
      <c r="AS374" s="119"/>
      <c r="AT374" s="119"/>
      <c r="AU374" s="124"/>
      <c r="AV374" s="125">
        <f t="shared" si="230"/>
        <v>0</v>
      </c>
      <c r="AW374" s="119">
        <f t="shared" si="231"/>
        <v>0</v>
      </c>
      <c r="AX374" s="119"/>
      <c r="AY374" s="119"/>
      <c r="AZ374" s="122"/>
      <c r="BA374" s="126">
        <f t="shared" si="232"/>
        <v>0</v>
      </c>
      <c r="BB374" s="119">
        <f t="shared" si="233"/>
        <v>0</v>
      </c>
      <c r="BC374" s="119"/>
      <c r="BD374" s="120"/>
      <c r="BE374" s="127"/>
      <c r="BF374" s="126">
        <f t="shared" si="234"/>
        <v>0</v>
      </c>
      <c r="BG374" s="119">
        <f t="shared" si="235"/>
        <v>0</v>
      </c>
      <c r="BH374" s="120"/>
      <c r="BI374" s="120"/>
      <c r="BJ374" s="127"/>
      <c r="BK374" s="126">
        <f t="shared" si="236"/>
        <v>0</v>
      </c>
      <c r="BL374" s="119">
        <f t="shared" si="237"/>
        <v>0</v>
      </c>
      <c r="BM374" s="123">
        <f t="shared" si="238"/>
        <v>0</v>
      </c>
      <c r="BN374" s="123">
        <f t="shared" si="239"/>
        <v>0</v>
      </c>
      <c r="BO374" s="126">
        <f t="shared" si="240"/>
        <v>0</v>
      </c>
      <c r="BP374" s="128">
        <f t="shared" si="241"/>
        <v>0</v>
      </c>
      <c r="BQ374" s="22"/>
      <c r="BR374" s="129"/>
      <c r="BS374" s="130"/>
      <c r="BT374" s="257" t="str">
        <f t="shared" si="242"/>
        <v/>
      </c>
      <c r="BU374" s="257" t="str">
        <f t="shared" si="243"/>
        <v/>
      </c>
      <c r="BV374" s="257" t="str">
        <f t="shared" si="244"/>
        <v/>
      </c>
      <c r="BW374" s="257" t="str">
        <f t="shared" si="245"/>
        <v/>
      </c>
      <c r="BX374" s="258">
        <f t="shared" si="247"/>
        <v>0</v>
      </c>
      <c r="BY374" s="129"/>
      <c r="BZ374" s="130"/>
      <c r="CA374" s="329" t="str">
        <f t="shared" si="213"/>
        <v/>
      </c>
      <c r="CB374" s="329" t="str">
        <f t="shared" si="214"/>
        <v/>
      </c>
      <c r="CC374" s="329" t="str">
        <f t="shared" si="215"/>
        <v/>
      </c>
      <c r="CD374" s="329" t="str">
        <f t="shared" si="216"/>
        <v/>
      </c>
      <c r="CE374" s="258">
        <f t="shared" si="248"/>
        <v>0</v>
      </c>
      <c r="CF374" s="259">
        <f t="shared" si="246"/>
        <v>0</v>
      </c>
      <c r="CG374" s="132"/>
      <c r="CH374" s="132"/>
      <c r="CI374" s="132"/>
    </row>
    <row r="375" spans="1:87" s="24" customFormat="1" ht="12.75" hidden="1" customHeight="1" outlineLevel="1" x14ac:dyDescent="0.2">
      <c r="A375" s="108" t="s">
        <v>140</v>
      </c>
      <c r="B375" s="24" t="s">
        <v>145</v>
      </c>
      <c r="C375" s="24">
        <v>367</v>
      </c>
      <c r="D375" s="137"/>
      <c r="E375" s="138"/>
      <c r="F375" s="56"/>
      <c r="G375" s="135"/>
      <c r="H375" s="136"/>
      <c r="I375" s="139"/>
      <c r="J375" s="57"/>
      <c r="K375" s="134"/>
      <c r="L375" s="134"/>
      <c r="M375" s="134"/>
      <c r="N375" s="134"/>
      <c r="O375" s="114">
        <f t="shared" si="217"/>
        <v>0</v>
      </c>
      <c r="P375" s="113"/>
      <c r="Q375" s="113"/>
      <c r="R375" s="113"/>
      <c r="S375" s="113"/>
      <c r="T375" s="114">
        <f t="shared" si="218"/>
        <v>0</v>
      </c>
      <c r="U375" s="113">
        <f t="shared" si="219"/>
        <v>0</v>
      </c>
      <c r="V375" s="136"/>
      <c r="W375" s="116"/>
      <c r="X375" s="116"/>
      <c r="Y375" s="116"/>
      <c r="Z375" s="117">
        <f t="shared" si="220"/>
        <v>0</v>
      </c>
      <c r="AA375" s="118">
        <f t="shared" si="221"/>
        <v>0</v>
      </c>
      <c r="AB375" s="118"/>
      <c r="AC375" s="118"/>
      <c r="AD375" s="118"/>
      <c r="AE375" s="117">
        <f t="shared" si="222"/>
        <v>0</v>
      </c>
      <c r="AF375" s="118">
        <f t="shared" si="223"/>
        <v>0</v>
      </c>
      <c r="AG375" s="120"/>
      <c r="AH375" s="120"/>
      <c r="AI375" s="121"/>
      <c r="AJ375" s="117">
        <f t="shared" si="224"/>
        <v>0</v>
      </c>
      <c r="AK375" s="119">
        <f t="shared" si="225"/>
        <v>0</v>
      </c>
      <c r="AL375" s="53"/>
      <c r="AM375" s="53"/>
      <c r="AN375" s="53"/>
      <c r="AO375" s="54">
        <f t="shared" si="226"/>
        <v>0</v>
      </c>
      <c r="AP375" s="122">
        <f t="shared" si="227"/>
        <v>0</v>
      </c>
      <c r="AQ375" s="123">
        <f t="shared" si="228"/>
        <v>0</v>
      </c>
      <c r="AR375" s="123">
        <f t="shared" si="229"/>
        <v>0</v>
      </c>
      <c r="AS375" s="119"/>
      <c r="AT375" s="119"/>
      <c r="AU375" s="124"/>
      <c r="AV375" s="125">
        <f t="shared" si="230"/>
        <v>0</v>
      </c>
      <c r="AW375" s="119">
        <f t="shared" si="231"/>
        <v>0</v>
      </c>
      <c r="AX375" s="119"/>
      <c r="AY375" s="119"/>
      <c r="AZ375" s="122"/>
      <c r="BA375" s="126">
        <f t="shared" si="232"/>
        <v>0</v>
      </c>
      <c r="BB375" s="119">
        <f t="shared" si="233"/>
        <v>0</v>
      </c>
      <c r="BC375" s="119"/>
      <c r="BD375" s="120"/>
      <c r="BE375" s="127"/>
      <c r="BF375" s="126">
        <f t="shared" si="234"/>
        <v>0</v>
      </c>
      <c r="BG375" s="119">
        <f t="shared" si="235"/>
        <v>0</v>
      </c>
      <c r="BH375" s="120"/>
      <c r="BI375" s="120"/>
      <c r="BJ375" s="127"/>
      <c r="BK375" s="126">
        <f t="shared" si="236"/>
        <v>0</v>
      </c>
      <c r="BL375" s="119">
        <f t="shared" si="237"/>
        <v>0</v>
      </c>
      <c r="BM375" s="123">
        <f t="shared" si="238"/>
        <v>0</v>
      </c>
      <c r="BN375" s="123">
        <f t="shared" si="239"/>
        <v>0</v>
      </c>
      <c r="BO375" s="126">
        <f t="shared" si="240"/>
        <v>0</v>
      </c>
      <c r="BP375" s="128">
        <f t="shared" si="241"/>
        <v>0</v>
      </c>
      <c r="BQ375" s="22"/>
      <c r="BR375" s="129"/>
      <c r="BS375" s="130"/>
      <c r="BT375" s="257" t="str">
        <f t="shared" si="242"/>
        <v/>
      </c>
      <c r="BU375" s="257" t="str">
        <f t="shared" si="243"/>
        <v/>
      </c>
      <c r="BV375" s="257" t="str">
        <f t="shared" si="244"/>
        <v/>
      </c>
      <c r="BW375" s="257" t="str">
        <f t="shared" si="245"/>
        <v/>
      </c>
      <c r="BX375" s="258">
        <f t="shared" si="247"/>
        <v>0</v>
      </c>
      <c r="BY375" s="129"/>
      <c r="BZ375" s="130"/>
      <c r="CA375" s="329" t="str">
        <f t="shared" si="213"/>
        <v/>
      </c>
      <c r="CB375" s="329" t="str">
        <f t="shared" si="214"/>
        <v/>
      </c>
      <c r="CC375" s="329" t="str">
        <f t="shared" si="215"/>
        <v/>
      </c>
      <c r="CD375" s="329" t="str">
        <f t="shared" si="216"/>
        <v/>
      </c>
      <c r="CE375" s="258">
        <f t="shared" si="248"/>
        <v>0</v>
      </c>
      <c r="CF375" s="259">
        <f t="shared" si="246"/>
        <v>0</v>
      </c>
      <c r="CG375" s="132"/>
      <c r="CH375" s="132"/>
      <c r="CI375" s="132"/>
    </row>
    <row r="376" spans="1:87" s="24" customFormat="1" ht="12.75" hidden="1" customHeight="1" outlineLevel="1" x14ac:dyDescent="0.2">
      <c r="A376" s="108" t="s">
        <v>140</v>
      </c>
      <c r="B376" s="24" t="s">
        <v>145</v>
      </c>
      <c r="C376" s="24">
        <v>368</v>
      </c>
      <c r="D376" s="137"/>
      <c r="E376" s="138"/>
      <c r="F376" s="56"/>
      <c r="G376" s="135"/>
      <c r="H376" s="136"/>
      <c r="I376" s="139"/>
      <c r="J376" s="57"/>
      <c r="K376" s="134"/>
      <c r="L376" s="134"/>
      <c r="M376" s="134"/>
      <c r="N376" s="134"/>
      <c r="O376" s="114">
        <f t="shared" si="217"/>
        <v>0</v>
      </c>
      <c r="P376" s="113"/>
      <c r="Q376" s="113"/>
      <c r="R376" s="113"/>
      <c r="S376" s="113"/>
      <c r="T376" s="114">
        <f t="shared" si="218"/>
        <v>0</v>
      </c>
      <c r="U376" s="113">
        <f t="shared" si="219"/>
        <v>0</v>
      </c>
      <c r="V376" s="136"/>
      <c r="W376" s="116"/>
      <c r="X376" s="116"/>
      <c r="Y376" s="116"/>
      <c r="Z376" s="117">
        <f t="shared" si="220"/>
        <v>0</v>
      </c>
      <c r="AA376" s="118">
        <f t="shared" si="221"/>
        <v>0</v>
      </c>
      <c r="AB376" s="118"/>
      <c r="AC376" s="118"/>
      <c r="AD376" s="118"/>
      <c r="AE376" s="117">
        <f t="shared" si="222"/>
        <v>0</v>
      </c>
      <c r="AF376" s="118">
        <f t="shared" si="223"/>
        <v>0</v>
      </c>
      <c r="AG376" s="120"/>
      <c r="AH376" s="120"/>
      <c r="AI376" s="121"/>
      <c r="AJ376" s="117">
        <f t="shared" si="224"/>
        <v>0</v>
      </c>
      <c r="AK376" s="119">
        <f t="shared" si="225"/>
        <v>0</v>
      </c>
      <c r="AL376" s="53"/>
      <c r="AM376" s="53"/>
      <c r="AN376" s="53"/>
      <c r="AO376" s="54">
        <f t="shared" si="226"/>
        <v>0</v>
      </c>
      <c r="AP376" s="122">
        <f t="shared" si="227"/>
        <v>0</v>
      </c>
      <c r="AQ376" s="123">
        <f t="shared" si="228"/>
        <v>0</v>
      </c>
      <c r="AR376" s="123">
        <f t="shared" si="229"/>
        <v>0</v>
      </c>
      <c r="AS376" s="119"/>
      <c r="AT376" s="119"/>
      <c r="AU376" s="124"/>
      <c r="AV376" s="125">
        <f t="shared" si="230"/>
        <v>0</v>
      </c>
      <c r="AW376" s="119">
        <f t="shared" si="231"/>
        <v>0</v>
      </c>
      <c r="AX376" s="119"/>
      <c r="AY376" s="119"/>
      <c r="AZ376" s="122"/>
      <c r="BA376" s="126">
        <f t="shared" si="232"/>
        <v>0</v>
      </c>
      <c r="BB376" s="119">
        <f t="shared" si="233"/>
        <v>0</v>
      </c>
      <c r="BC376" s="119"/>
      <c r="BD376" s="120"/>
      <c r="BE376" s="127"/>
      <c r="BF376" s="126">
        <f t="shared" si="234"/>
        <v>0</v>
      </c>
      <c r="BG376" s="119">
        <f t="shared" si="235"/>
        <v>0</v>
      </c>
      <c r="BH376" s="120"/>
      <c r="BI376" s="120"/>
      <c r="BJ376" s="127"/>
      <c r="BK376" s="126">
        <f t="shared" si="236"/>
        <v>0</v>
      </c>
      <c r="BL376" s="119">
        <f t="shared" si="237"/>
        <v>0</v>
      </c>
      <c r="BM376" s="123">
        <f t="shared" si="238"/>
        <v>0</v>
      </c>
      <c r="BN376" s="123">
        <f t="shared" si="239"/>
        <v>0</v>
      </c>
      <c r="BO376" s="126">
        <f t="shared" si="240"/>
        <v>0</v>
      </c>
      <c r="BP376" s="128">
        <f t="shared" si="241"/>
        <v>0</v>
      </c>
      <c r="BQ376" s="22"/>
      <c r="BR376" s="129"/>
      <c r="BS376" s="130"/>
      <c r="BT376" s="257" t="str">
        <f t="shared" si="242"/>
        <v/>
      </c>
      <c r="BU376" s="257" t="str">
        <f t="shared" si="243"/>
        <v/>
      </c>
      <c r="BV376" s="257" t="str">
        <f t="shared" si="244"/>
        <v/>
      </c>
      <c r="BW376" s="257" t="str">
        <f t="shared" si="245"/>
        <v/>
      </c>
      <c r="BX376" s="258">
        <f t="shared" si="247"/>
        <v>0</v>
      </c>
      <c r="BY376" s="129"/>
      <c r="BZ376" s="130"/>
      <c r="CA376" s="329" t="str">
        <f t="shared" si="213"/>
        <v/>
      </c>
      <c r="CB376" s="329" t="str">
        <f t="shared" si="214"/>
        <v/>
      </c>
      <c r="CC376" s="329" t="str">
        <f t="shared" si="215"/>
        <v/>
      </c>
      <c r="CD376" s="329" t="str">
        <f t="shared" si="216"/>
        <v/>
      </c>
      <c r="CE376" s="258">
        <f t="shared" si="248"/>
        <v>0</v>
      </c>
      <c r="CF376" s="259">
        <f t="shared" si="246"/>
        <v>0</v>
      </c>
      <c r="CG376" s="132"/>
      <c r="CH376" s="132"/>
      <c r="CI376" s="132"/>
    </row>
    <row r="377" spans="1:87" s="24" customFormat="1" ht="12.75" hidden="1" customHeight="1" outlineLevel="1" x14ac:dyDescent="0.2">
      <c r="A377" s="108" t="s">
        <v>140</v>
      </c>
      <c r="B377" s="24" t="s">
        <v>145</v>
      </c>
      <c r="C377" s="24">
        <v>369</v>
      </c>
      <c r="D377" s="137"/>
      <c r="E377" s="138"/>
      <c r="F377" s="56"/>
      <c r="G377" s="135"/>
      <c r="H377" s="136"/>
      <c r="I377" s="139"/>
      <c r="J377" s="57"/>
      <c r="K377" s="134"/>
      <c r="L377" s="134"/>
      <c r="M377" s="134"/>
      <c r="N377" s="134"/>
      <c r="O377" s="114">
        <f t="shared" si="217"/>
        <v>0</v>
      </c>
      <c r="P377" s="113"/>
      <c r="Q377" s="113"/>
      <c r="R377" s="113"/>
      <c r="S377" s="113"/>
      <c r="T377" s="114">
        <f t="shared" si="218"/>
        <v>0</v>
      </c>
      <c r="U377" s="113">
        <f t="shared" si="219"/>
        <v>0</v>
      </c>
      <c r="V377" s="136"/>
      <c r="W377" s="116"/>
      <c r="X377" s="116"/>
      <c r="Y377" s="116"/>
      <c r="Z377" s="117">
        <f t="shared" si="220"/>
        <v>0</v>
      </c>
      <c r="AA377" s="118">
        <f t="shared" si="221"/>
        <v>0</v>
      </c>
      <c r="AB377" s="118"/>
      <c r="AC377" s="118"/>
      <c r="AD377" s="118"/>
      <c r="AE377" s="117">
        <f t="shared" si="222"/>
        <v>0</v>
      </c>
      <c r="AF377" s="118">
        <f t="shared" si="223"/>
        <v>0</v>
      </c>
      <c r="AG377" s="120"/>
      <c r="AH377" s="120"/>
      <c r="AI377" s="121"/>
      <c r="AJ377" s="117">
        <f t="shared" si="224"/>
        <v>0</v>
      </c>
      <c r="AK377" s="119">
        <f t="shared" si="225"/>
        <v>0</v>
      </c>
      <c r="AL377" s="53"/>
      <c r="AM377" s="53"/>
      <c r="AN377" s="53"/>
      <c r="AO377" s="54">
        <f t="shared" si="226"/>
        <v>0</v>
      </c>
      <c r="AP377" s="122">
        <f t="shared" si="227"/>
        <v>0</v>
      </c>
      <c r="AQ377" s="123">
        <f t="shared" si="228"/>
        <v>0</v>
      </c>
      <c r="AR377" s="123">
        <f t="shared" si="229"/>
        <v>0</v>
      </c>
      <c r="AS377" s="119"/>
      <c r="AT377" s="119"/>
      <c r="AU377" s="124"/>
      <c r="AV377" s="125">
        <f t="shared" si="230"/>
        <v>0</v>
      </c>
      <c r="AW377" s="119">
        <f t="shared" si="231"/>
        <v>0</v>
      </c>
      <c r="AX377" s="119"/>
      <c r="AY377" s="119"/>
      <c r="AZ377" s="122"/>
      <c r="BA377" s="126">
        <f t="shared" si="232"/>
        <v>0</v>
      </c>
      <c r="BB377" s="119">
        <f t="shared" si="233"/>
        <v>0</v>
      </c>
      <c r="BC377" s="119"/>
      <c r="BD377" s="120"/>
      <c r="BE377" s="127"/>
      <c r="BF377" s="126">
        <f t="shared" si="234"/>
        <v>0</v>
      </c>
      <c r="BG377" s="119">
        <f t="shared" si="235"/>
        <v>0</v>
      </c>
      <c r="BH377" s="120"/>
      <c r="BI377" s="120"/>
      <c r="BJ377" s="127"/>
      <c r="BK377" s="126">
        <f t="shared" si="236"/>
        <v>0</v>
      </c>
      <c r="BL377" s="119">
        <f t="shared" si="237"/>
        <v>0</v>
      </c>
      <c r="BM377" s="123">
        <f t="shared" si="238"/>
        <v>0</v>
      </c>
      <c r="BN377" s="123">
        <f t="shared" si="239"/>
        <v>0</v>
      </c>
      <c r="BO377" s="126">
        <f t="shared" si="240"/>
        <v>0</v>
      </c>
      <c r="BP377" s="128">
        <f t="shared" si="241"/>
        <v>0</v>
      </c>
      <c r="BQ377" s="22"/>
      <c r="BR377" s="129"/>
      <c r="BS377" s="130"/>
      <c r="BT377" s="257" t="str">
        <f t="shared" si="242"/>
        <v/>
      </c>
      <c r="BU377" s="257" t="str">
        <f t="shared" si="243"/>
        <v/>
      </c>
      <c r="BV377" s="257" t="str">
        <f t="shared" si="244"/>
        <v/>
      </c>
      <c r="BW377" s="257" t="str">
        <f t="shared" si="245"/>
        <v/>
      </c>
      <c r="BX377" s="258">
        <f t="shared" si="247"/>
        <v>0</v>
      </c>
      <c r="BY377" s="129"/>
      <c r="BZ377" s="130"/>
      <c r="CA377" s="329" t="str">
        <f t="shared" si="213"/>
        <v/>
      </c>
      <c r="CB377" s="329" t="str">
        <f t="shared" si="214"/>
        <v/>
      </c>
      <c r="CC377" s="329" t="str">
        <f t="shared" si="215"/>
        <v/>
      </c>
      <c r="CD377" s="329" t="str">
        <f t="shared" si="216"/>
        <v/>
      </c>
      <c r="CE377" s="258">
        <f t="shared" si="248"/>
        <v>0</v>
      </c>
      <c r="CF377" s="259">
        <f t="shared" si="246"/>
        <v>0</v>
      </c>
      <c r="CG377" s="132"/>
      <c r="CH377" s="132"/>
      <c r="CI377" s="132"/>
    </row>
    <row r="378" spans="1:87" s="24" customFormat="1" ht="12.75" hidden="1" customHeight="1" outlineLevel="1" x14ac:dyDescent="0.2">
      <c r="A378" s="108" t="s">
        <v>140</v>
      </c>
      <c r="B378" s="24" t="s">
        <v>145</v>
      </c>
      <c r="C378" s="24">
        <v>370</v>
      </c>
      <c r="D378" s="137"/>
      <c r="E378" s="138"/>
      <c r="F378" s="56"/>
      <c r="G378" s="135"/>
      <c r="H378" s="136"/>
      <c r="I378" s="139"/>
      <c r="J378" s="57"/>
      <c r="K378" s="134"/>
      <c r="L378" s="134"/>
      <c r="M378" s="134"/>
      <c r="N378" s="134"/>
      <c r="O378" s="114">
        <f t="shared" si="217"/>
        <v>0</v>
      </c>
      <c r="P378" s="113"/>
      <c r="Q378" s="113"/>
      <c r="R378" s="113"/>
      <c r="S378" s="113"/>
      <c r="T378" s="114">
        <f t="shared" si="218"/>
        <v>0</v>
      </c>
      <c r="U378" s="113">
        <f t="shared" si="219"/>
        <v>0</v>
      </c>
      <c r="V378" s="136"/>
      <c r="W378" s="116"/>
      <c r="X378" s="116"/>
      <c r="Y378" s="116"/>
      <c r="Z378" s="117">
        <f t="shared" si="220"/>
        <v>0</v>
      </c>
      <c r="AA378" s="118">
        <f t="shared" si="221"/>
        <v>0</v>
      </c>
      <c r="AB378" s="118"/>
      <c r="AC378" s="118"/>
      <c r="AD378" s="118"/>
      <c r="AE378" s="117">
        <f t="shared" si="222"/>
        <v>0</v>
      </c>
      <c r="AF378" s="118">
        <f t="shared" si="223"/>
        <v>0</v>
      </c>
      <c r="AG378" s="120"/>
      <c r="AH378" s="120"/>
      <c r="AI378" s="121"/>
      <c r="AJ378" s="117">
        <f t="shared" si="224"/>
        <v>0</v>
      </c>
      <c r="AK378" s="119">
        <f t="shared" si="225"/>
        <v>0</v>
      </c>
      <c r="AL378" s="53"/>
      <c r="AM378" s="53"/>
      <c r="AN378" s="53"/>
      <c r="AO378" s="54">
        <f t="shared" si="226"/>
        <v>0</v>
      </c>
      <c r="AP378" s="122">
        <f t="shared" si="227"/>
        <v>0</v>
      </c>
      <c r="AQ378" s="123">
        <f t="shared" si="228"/>
        <v>0</v>
      </c>
      <c r="AR378" s="123">
        <f t="shared" si="229"/>
        <v>0</v>
      </c>
      <c r="AS378" s="119"/>
      <c r="AT378" s="119"/>
      <c r="AU378" s="124"/>
      <c r="AV378" s="125">
        <f t="shared" si="230"/>
        <v>0</v>
      </c>
      <c r="AW378" s="119">
        <f t="shared" si="231"/>
        <v>0</v>
      </c>
      <c r="AX378" s="119"/>
      <c r="AY378" s="119"/>
      <c r="AZ378" s="122"/>
      <c r="BA378" s="126">
        <f t="shared" si="232"/>
        <v>0</v>
      </c>
      <c r="BB378" s="119">
        <f t="shared" si="233"/>
        <v>0</v>
      </c>
      <c r="BC378" s="119"/>
      <c r="BD378" s="120"/>
      <c r="BE378" s="127"/>
      <c r="BF378" s="126">
        <f t="shared" si="234"/>
        <v>0</v>
      </c>
      <c r="BG378" s="119">
        <f t="shared" si="235"/>
        <v>0</v>
      </c>
      <c r="BH378" s="120"/>
      <c r="BI378" s="120"/>
      <c r="BJ378" s="127"/>
      <c r="BK378" s="126">
        <f t="shared" si="236"/>
        <v>0</v>
      </c>
      <c r="BL378" s="119">
        <f t="shared" si="237"/>
        <v>0</v>
      </c>
      <c r="BM378" s="123">
        <f t="shared" si="238"/>
        <v>0</v>
      </c>
      <c r="BN378" s="123">
        <f t="shared" si="239"/>
        <v>0</v>
      </c>
      <c r="BO378" s="126">
        <f t="shared" si="240"/>
        <v>0</v>
      </c>
      <c r="BP378" s="128">
        <f t="shared" si="241"/>
        <v>0</v>
      </c>
      <c r="BQ378" s="22"/>
      <c r="BR378" s="129"/>
      <c r="BS378" s="130"/>
      <c r="BT378" s="257" t="str">
        <f t="shared" si="242"/>
        <v/>
      </c>
      <c r="BU378" s="257" t="str">
        <f t="shared" si="243"/>
        <v/>
      </c>
      <c r="BV378" s="257" t="str">
        <f t="shared" si="244"/>
        <v/>
      </c>
      <c r="BW378" s="257" t="str">
        <f t="shared" si="245"/>
        <v/>
      </c>
      <c r="BX378" s="258">
        <f t="shared" si="247"/>
        <v>0</v>
      </c>
      <c r="BY378" s="129"/>
      <c r="BZ378" s="130"/>
      <c r="CA378" s="329" t="str">
        <f t="shared" si="213"/>
        <v/>
      </c>
      <c r="CB378" s="329" t="str">
        <f t="shared" si="214"/>
        <v/>
      </c>
      <c r="CC378" s="329" t="str">
        <f t="shared" si="215"/>
        <v/>
      </c>
      <c r="CD378" s="329" t="str">
        <f t="shared" si="216"/>
        <v/>
      </c>
      <c r="CE378" s="258">
        <f t="shared" si="248"/>
        <v>0</v>
      </c>
      <c r="CF378" s="259">
        <f t="shared" si="246"/>
        <v>0</v>
      </c>
      <c r="CG378" s="132"/>
      <c r="CH378" s="132"/>
      <c r="CI378" s="132"/>
    </row>
    <row r="379" spans="1:87" s="24" customFormat="1" ht="12.75" hidden="1" customHeight="1" outlineLevel="1" x14ac:dyDescent="0.2">
      <c r="A379" s="108" t="s">
        <v>140</v>
      </c>
      <c r="B379" s="24" t="s">
        <v>145</v>
      </c>
      <c r="C379" s="24">
        <v>371</v>
      </c>
      <c r="D379" s="137"/>
      <c r="E379" s="138"/>
      <c r="F379" s="56"/>
      <c r="G379" s="135"/>
      <c r="H379" s="136"/>
      <c r="I379" s="139"/>
      <c r="J379" s="57"/>
      <c r="K379" s="134"/>
      <c r="L379" s="134"/>
      <c r="M379" s="134"/>
      <c r="N379" s="134"/>
      <c r="O379" s="114">
        <f t="shared" si="217"/>
        <v>0</v>
      </c>
      <c r="P379" s="113"/>
      <c r="Q379" s="113"/>
      <c r="R379" s="113"/>
      <c r="S379" s="113"/>
      <c r="T379" s="114">
        <f t="shared" si="218"/>
        <v>0</v>
      </c>
      <c r="U379" s="113">
        <f t="shared" si="219"/>
        <v>0</v>
      </c>
      <c r="V379" s="136"/>
      <c r="W379" s="116"/>
      <c r="X379" s="116"/>
      <c r="Y379" s="116"/>
      <c r="Z379" s="117">
        <f t="shared" si="220"/>
        <v>0</v>
      </c>
      <c r="AA379" s="118">
        <f t="shared" si="221"/>
        <v>0</v>
      </c>
      <c r="AB379" s="118"/>
      <c r="AC379" s="118"/>
      <c r="AD379" s="118"/>
      <c r="AE379" s="117">
        <f t="shared" si="222"/>
        <v>0</v>
      </c>
      <c r="AF379" s="118">
        <f t="shared" si="223"/>
        <v>0</v>
      </c>
      <c r="AG379" s="120"/>
      <c r="AH379" s="120"/>
      <c r="AI379" s="121"/>
      <c r="AJ379" s="117">
        <f t="shared" si="224"/>
        <v>0</v>
      </c>
      <c r="AK379" s="119">
        <f t="shared" si="225"/>
        <v>0</v>
      </c>
      <c r="AL379" s="53"/>
      <c r="AM379" s="53"/>
      <c r="AN379" s="53"/>
      <c r="AO379" s="54">
        <f t="shared" si="226"/>
        <v>0</v>
      </c>
      <c r="AP379" s="122">
        <f t="shared" si="227"/>
        <v>0</v>
      </c>
      <c r="AQ379" s="123">
        <f t="shared" si="228"/>
        <v>0</v>
      </c>
      <c r="AR379" s="123">
        <f t="shared" si="229"/>
        <v>0</v>
      </c>
      <c r="AS379" s="119"/>
      <c r="AT379" s="119"/>
      <c r="AU379" s="124"/>
      <c r="AV379" s="125">
        <f t="shared" si="230"/>
        <v>0</v>
      </c>
      <c r="AW379" s="119">
        <f t="shared" si="231"/>
        <v>0</v>
      </c>
      <c r="AX379" s="119"/>
      <c r="AY379" s="119"/>
      <c r="AZ379" s="122"/>
      <c r="BA379" s="126">
        <f t="shared" si="232"/>
        <v>0</v>
      </c>
      <c r="BB379" s="119">
        <f t="shared" si="233"/>
        <v>0</v>
      </c>
      <c r="BC379" s="119"/>
      <c r="BD379" s="120"/>
      <c r="BE379" s="127"/>
      <c r="BF379" s="126">
        <f t="shared" si="234"/>
        <v>0</v>
      </c>
      <c r="BG379" s="119">
        <f t="shared" si="235"/>
        <v>0</v>
      </c>
      <c r="BH379" s="120"/>
      <c r="BI379" s="120"/>
      <c r="BJ379" s="127"/>
      <c r="BK379" s="126">
        <f t="shared" si="236"/>
        <v>0</v>
      </c>
      <c r="BL379" s="119">
        <f t="shared" si="237"/>
        <v>0</v>
      </c>
      <c r="BM379" s="123">
        <f t="shared" si="238"/>
        <v>0</v>
      </c>
      <c r="BN379" s="123">
        <f t="shared" si="239"/>
        <v>0</v>
      </c>
      <c r="BO379" s="126">
        <f t="shared" si="240"/>
        <v>0</v>
      </c>
      <c r="BP379" s="128">
        <f t="shared" si="241"/>
        <v>0</v>
      </c>
      <c r="BQ379" s="22"/>
      <c r="BR379" s="129"/>
      <c r="BS379" s="130"/>
      <c r="BT379" s="257" t="str">
        <f t="shared" si="242"/>
        <v/>
      </c>
      <c r="BU379" s="257" t="str">
        <f t="shared" si="243"/>
        <v/>
      </c>
      <c r="BV379" s="257" t="str">
        <f t="shared" si="244"/>
        <v/>
      </c>
      <c r="BW379" s="257" t="str">
        <f t="shared" si="245"/>
        <v/>
      </c>
      <c r="BX379" s="258">
        <f t="shared" si="247"/>
        <v>0</v>
      </c>
      <c r="BY379" s="129"/>
      <c r="BZ379" s="130"/>
      <c r="CA379" s="329" t="str">
        <f t="shared" si="213"/>
        <v/>
      </c>
      <c r="CB379" s="329" t="str">
        <f t="shared" si="214"/>
        <v/>
      </c>
      <c r="CC379" s="329" t="str">
        <f t="shared" si="215"/>
        <v/>
      </c>
      <c r="CD379" s="329" t="str">
        <f t="shared" si="216"/>
        <v/>
      </c>
      <c r="CE379" s="258">
        <f t="shared" si="248"/>
        <v>0</v>
      </c>
      <c r="CF379" s="259">
        <f t="shared" si="246"/>
        <v>0</v>
      </c>
      <c r="CG379" s="132"/>
      <c r="CH379" s="132"/>
      <c r="CI379" s="132"/>
    </row>
    <row r="380" spans="1:87" s="24" customFormat="1" ht="12.75" hidden="1" customHeight="1" outlineLevel="1" x14ac:dyDescent="0.2">
      <c r="A380" s="108" t="s">
        <v>140</v>
      </c>
      <c r="B380" s="24" t="s">
        <v>145</v>
      </c>
      <c r="C380" s="24">
        <v>372</v>
      </c>
      <c r="D380" s="137"/>
      <c r="E380" s="138"/>
      <c r="F380" s="56"/>
      <c r="G380" s="135"/>
      <c r="H380" s="136"/>
      <c r="I380" s="139"/>
      <c r="J380" s="57"/>
      <c r="K380" s="134"/>
      <c r="L380" s="134"/>
      <c r="M380" s="134"/>
      <c r="N380" s="134"/>
      <c r="O380" s="114">
        <f t="shared" si="217"/>
        <v>0</v>
      </c>
      <c r="P380" s="113"/>
      <c r="Q380" s="113"/>
      <c r="R380" s="113"/>
      <c r="S380" s="113"/>
      <c r="T380" s="114">
        <f t="shared" si="218"/>
        <v>0</v>
      </c>
      <c r="U380" s="113">
        <f t="shared" si="219"/>
        <v>0</v>
      </c>
      <c r="V380" s="136"/>
      <c r="W380" s="116"/>
      <c r="X380" s="116"/>
      <c r="Y380" s="116"/>
      <c r="Z380" s="117">
        <f t="shared" si="220"/>
        <v>0</v>
      </c>
      <c r="AA380" s="118">
        <f t="shared" si="221"/>
        <v>0</v>
      </c>
      <c r="AB380" s="118"/>
      <c r="AC380" s="118"/>
      <c r="AD380" s="118"/>
      <c r="AE380" s="117">
        <f t="shared" si="222"/>
        <v>0</v>
      </c>
      <c r="AF380" s="118">
        <f t="shared" si="223"/>
        <v>0</v>
      </c>
      <c r="AG380" s="120"/>
      <c r="AH380" s="120"/>
      <c r="AI380" s="121"/>
      <c r="AJ380" s="117">
        <f t="shared" si="224"/>
        <v>0</v>
      </c>
      <c r="AK380" s="119">
        <f t="shared" si="225"/>
        <v>0</v>
      </c>
      <c r="AL380" s="53"/>
      <c r="AM380" s="53"/>
      <c r="AN380" s="53"/>
      <c r="AO380" s="54">
        <f t="shared" si="226"/>
        <v>0</v>
      </c>
      <c r="AP380" s="122">
        <f t="shared" si="227"/>
        <v>0</v>
      </c>
      <c r="AQ380" s="123">
        <f t="shared" si="228"/>
        <v>0</v>
      </c>
      <c r="AR380" s="123">
        <f t="shared" si="229"/>
        <v>0</v>
      </c>
      <c r="AS380" s="119"/>
      <c r="AT380" s="119"/>
      <c r="AU380" s="124"/>
      <c r="AV380" s="125">
        <f t="shared" si="230"/>
        <v>0</v>
      </c>
      <c r="AW380" s="119">
        <f t="shared" si="231"/>
        <v>0</v>
      </c>
      <c r="AX380" s="119"/>
      <c r="AY380" s="119"/>
      <c r="AZ380" s="122"/>
      <c r="BA380" s="126">
        <f t="shared" si="232"/>
        <v>0</v>
      </c>
      <c r="BB380" s="119">
        <f t="shared" si="233"/>
        <v>0</v>
      </c>
      <c r="BC380" s="119"/>
      <c r="BD380" s="120"/>
      <c r="BE380" s="127"/>
      <c r="BF380" s="126">
        <f t="shared" si="234"/>
        <v>0</v>
      </c>
      <c r="BG380" s="119">
        <f t="shared" si="235"/>
        <v>0</v>
      </c>
      <c r="BH380" s="120"/>
      <c r="BI380" s="120"/>
      <c r="BJ380" s="127"/>
      <c r="BK380" s="126">
        <f t="shared" si="236"/>
        <v>0</v>
      </c>
      <c r="BL380" s="119">
        <f t="shared" si="237"/>
        <v>0</v>
      </c>
      <c r="BM380" s="123">
        <f t="shared" si="238"/>
        <v>0</v>
      </c>
      <c r="BN380" s="123">
        <f t="shared" si="239"/>
        <v>0</v>
      </c>
      <c r="BO380" s="126">
        <f t="shared" si="240"/>
        <v>0</v>
      </c>
      <c r="BP380" s="128">
        <f t="shared" si="241"/>
        <v>0</v>
      </c>
      <c r="BQ380" s="22"/>
      <c r="BR380" s="129"/>
      <c r="BS380" s="130"/>
      <c r="BT380" s="257" t="str">
        <f t="shared" si="242"/>
        <v/>
      </c>
      <c r="BU380" s="257" t="str">
        <f t="shared" si="243"/>
        <v/>
      </c>
      <c r="BV380" s="257" t="str">
        <f t="shared" si="244"/>
        <v/>
      </c>
      <c r="BW380" s="257" t="str">
        <f t="shared" si="245"/>
        <v/>
      </c>
      <c r="BX380" s="258">
        <f t="shared" si="247"/>
        <v>0</v>
      </c>
      <c r="BY380" s="129"/>
      <c r="BZ380" s="130"/>
      <c r="CA380" s="329" t="str">
        <f t="shared" si="213"/>
        <v/>
      </c>
      <c r="CB380" s="329" t="str">
        <f t="shared" si="214"/>
        <v/>
      </c>
      <c r="CC380" s="329" t="str">
        <f t="shared" si="215"/>
        <v/>
      </c>
      <c r="CD380" s="329" t="str">
        <f t="shared" si="216"/>
        <v/>
      </c>
      <c r="CE380" s="258">
        <f t="shared" si="248"/>
        <v>0</v>
      </c>
      <c r="CF380" s="259">
        <f t="shared" si="246"/>
        <v>0</v>
      </c>
      <c r="CG380" s="132"/>
      <c r="CH380" s="132"/>
      <c r="CI380" s="132"/>
    </row>
    <row r="381" spans="1:87" s="24" customFormat="1" ht="12.75" hidden="1" customHeight="1" outlineLevel="1" x14ac:dyDescent="0.2">
      <c r="A381" s="108" t="s">
        <v>140</v>
      </c>
      <c r="B381" s="24" t="s">
        <v>145</v>
      </c>
      <c r="C381" s="24">
        <v>373</v>
      </c>
      <c r="D381" s="137"/>
      <c r="E381" s="138"/>
      <c r="F381" s="56"/>
      <c r="G381" s="135"/>
      <c r="H381" s="136"/>
      <c r="I381" s="139"/>
      <c r="J381" s="57"/>
      <c r="K381" s="134"/>
      <c r="L381" s="134"/>
      <c r="M381" s="134"/>
      <c r="N381" s="134"/>
      <c r="O381" s="114">
        <f t="shared" si="217"/>
        <v>0</v>
      </c>
      <c r="P381" s="113"/>
      <c r="Q381" s="113"/>
      <c r="R381" s="113"/>
      <c r="S381" s="113"/>
      <c r="T381" s="114">
        <f t="shared" si="218"/>
        <v>0</v>
      </c>
      <c r="U381" s="113">
        <f t="shared" si="219"/>
        <v>0</v>
      </c>
      <c r="V381" s="136"/>
      <c r="W381" s="116"/>
      <c r="X381" s="116"/>
      <c r="Y381" s="116"/>
      <c r="Z381" s="117">
        <f t="shared" si="220"/>
        <v>0</v>
      </c>
      <c r="AA381" s="118">
        <f t="shared" si="221"/>
        <v>0</v>
      </c>
      <c r="AB381" s="118"/>
      <c r="AC381" s="118"/>
      <c r="AD381" s="118"/>
      <c r="AE381" s="117">
        <f t="shared" si="222"/>
        <v>0</v>
      </c>
      <c r="AF381" s="118">
        <f t="shared" si="223"/>
        <v>0</v>
      </c>
      <c r="AG381" s="120"/>
      <c r="AH381" s="120"/>
      <c r="AI381" s="121"/>
      <c r="AJ381" s="117">
        <f t="shared" si="224"/>
        <v>0</v>
      </c>
      <c r="AK381" s="119">
        <f t="shared" si="225"/>
        <v>0</v>
      </c>
      <c r="AL381" s="53"/>
      <c r="AM381" s="53"/>
      <c r="AN381" s="53"/>
      <c r="AO381" s="54">
        <f t="shared" si="226"/>
        <v>0</v>
      </c>
      <c r="AP381" s="122">
        <f t="shared" si="227"/>
        <v>0</v>
      </c>
      <c r="AQ381" s="123">
        <f t="shared" si="228"/>
        <v>0</v>
      </c>
      <c r="AR381" s="123">
        <f t="shared" si="229"/>
        <v>0</v>
      </c>
      <c r="AS381" s="119"/>
      <c r="AT381" s="119"/>
      <c r="AU381" s="124"/>
      <c r="AV381" s="125">
        <f t="shared" si="230"/>
        <v>0</v>
      </c>
      <c r="AW381" s="119">
        <f t="shared" si="231"/>
        <v>0</v>
      </c>
      <c r="AX381" s="119"/>
      <c r="AY381" s="119"/>
      <c r="AZ381" s="122"/>
      <c r="BA381" s="126">
        <f t="shared" si="232"/>
        <v>0</v>
      </c>
      <c r="BB381" s="119">
        <f t="shared" si="233"/>
        <v>0</v>
      </c>
      <c r="BC381" s="119"/>
      <c r="BD381" s="120"/>
      <c r="BE381" s="127"/>
      <c r="BF381" s="126">
        <f t="shared" si="234"/>
        <v>0</v>
      </c>
      <c r="BG381" s="119">
        <f t="shared" si="235"/>
        <v>0</v>
      </c>
      <c r="BH381" s="120"/>
      <c r="BI381" s="120"/>
      <c r="BJ381" s="127"/>
      <c r="BK381" s="126">
        <f t="shared" si="236"/>
        <v>0</v>
      </c>
      <c r="BL381" s="119">
        <f t="shared" si="237"/>
        <v>0</v>
      </c>
      <c r="BM381" s="123">
        <f t="shared" si="238"/>
        <v>0</v>
      </c>
      <c r="BN381" s="123">
        <f t="shared" si="239"/>
        <v>0</v>
      </c>
      <c r="BO381" s="126">
        <f t="shared" si="240"/>
        <v>0</v>
      </c>
      <c r="BP381" s="128">
        <f t="shared" si="241"/>
        <v>0</v>
      </c>
      <c r="BQ381" s="22"/>
      <c r="BR381" s="129"/>
      <c r="BS381" s="130"/>
      <c r="BT381" s="257" t="str">
        <f t="shared" si="242"/>
        <v/>
      </c>
      <c r="BU381" s="257" t="str">
        <f t="shared" si="243"/>
        <v/>
      </c>
      <c r="BV381" s="257" t="str">
        <f t="shared" si="244"/>
        <v/>
      </c>
      <c r="BW381" s="257" t="str">
        <f t="shared" si="245"/>
        <v/>
      </c>
      <c r="BX381" s="258">
        <f t="shared" si="247"/>
        <v>0</v>
      </c>
      <c r="BY381" s="129"/>
      <c r="BZ381" s="130"/>
      <c r="CA381" s="329" t="str">
        <f t="shared" si="213"/>
        <v/>
      </c>
      <c r="CB381" s="329" t="str">
        <f t="shared" si="214"/>
        <v/>
      </c>
      <c r="CC381" s="329" t="str">
        <f t="shared" si="215"/>
        <v/>
      </c>
      <c r="CD381" s="329" t="str">
        <f t="shared" si="216"/>
        <v/>
      </c>
      <c r="CE381" s="258">
        <f t="shared" si="248"/>
        <v>0</v>
      </c>
      <c r="CF381" s="259">
        <f t="shared" si="246"/>
        <v>0</v>
      </c>
      <c r="CG381" s="132"/>
      <c r="CH381" s="132"/>
      <c r="CI381" s="132"/>
    </row>
    <row r="382" spans="1:87" s="24" customFormat="1" ht="12.75" hidden="1" customHeight="1" outlineLevel="1" x14ac:dyDescent="0.2">
      <c r="A382" s="108" t="s">
        <v>140</v>
      </c>
      <c r="B382" s="24" t="s">
        <v>145</v>
      </c>
      <c r="C382" s="24">
        <v>374</v>
      </c>
      <c r="D382" s="137"/>
      <c r="E382" s="138"/>
      <c r="F382" s="56"/>
      <c r="G382" s="135"/>
      <c r="H382" s="136"/>
      <c r="I382" s="139"/>
      <c r="J382" s="57"/>
      <c r="K382" s="134"/>
      <c r="L382" s="134"/>
      <c r="M382" s="134"/>
      <c r="N382" s="134"/>
      <c r="O382" s="114">
        <f t="shared" si="217"/>
        <v>0</v>
      </c>
      <c r="P382" s="113"/>
      <c r="Q382" s="113"/>
      <c r="R382" s="113"/>
      <c r="S382" s="113"/>
      <c r="T382" s="114">
        <f t="shared" si="218"/>
        <v>0</v>
      </c>
      <c r="U382" s="113">
        <f t="shared" si="219"/>
        <v>0</v>
      </c>
      <c r="V382" s="136"/>
      <c r="W382" s="116"/>
      <c r="X382" s="116"/>
      <c r="Y382" s="116"/>
      <c r="Z382" s="117">
        <f t="shared" si="220"/>
        <v>0</v>
      </c>
      <c r="AA382" s="118">
        <f t="shared" si="221"/>
        <v>0</v>
      </c>
      <c r="AB382" s="118"/>
      <c r="AC382" s="118"/>
      <c r="AD382" s="118"/>
      <c r="AE382" s="117">
        <f t="shared" si="222"/>
        <v>0</v>
      </c>
      <c r="AF382" s="118">
        <f t="shared" si="223"/>
        <v>0</v>
      </c>
      <c r="AG382" s="120"/>
      <c r="AH382" s="120"/>
      <c r="AI382" s="121"/>
      <c r="AJ382" s="117">
        <f t="shared" si="224"/>
        <v>0</v>
      </c>
      <c r="AK382" s="119">
        <f t="shared" si="225"/>
        <v>0</v>
      </c>
      <c r="AL382" s="53"/>
      <c r="AM382" s="53"/>
      <c r="AN382" s="53"/>
      <c r="AO382" s="54">
        <f t="shared" si="226"/>
        <v>0</v>
      </c>
      <c r="AP382" s="122">
        <f t="shared" si="227"/>
        <v>0</v>
      </c>
      <c r="AQ382" s="123">
        <f t="shared" si="228"/>
        <v>0</v>
      </c>
      <c r="AR382" s="123">
        <f t="shared" si="229"/>
        <v>0</v>
      </c>
      <c r="AS382" s="119"/>
      <c r="AT382" s="119"/>
      <c r="AU382" s="124"/>
      <c r="AV382" s="125">
        <f t="shared" si="230"/>
        <v>0</v>
      </c>
      <c r="AW382" s="119">
        <f t="shared" si="231"/>
        <v>0</v>
      </c>
      <c r="AX382" s="119"/>
      <c r="AY382" s="119"/>
      <c r="AZ382" s="122"/>
      <c r="BA382" s="126">
        <f t="shared" si="232"/>
        <v>0</v>
      </c>
      <c r="BB382" s="119">
        <f t="shared" si="233"/>
        <v>0</v>
      </c>
      <c r="BC382" s="119"/>
      <c r="BD382" s="120"/>
      <c r="BE382" s="127"/>
      <c r="BF382" s="126">
        <f t="shared" si="234"/>
        <v>0</v>
      </c>
      <c r="BG382" s="119">
        <f t="shared" si="235"/>
        <v>0</v>
      </c>
      <c r="BH382" s="120"/>
      <c r="BI382" s="120"/>
      <c r="BJ382" s="127"/>
      <c r="BK382" s="126">
        <f t="shared" si="236"/>
        <v>0</v>
      </c>
      <c r="BL382" s="119">
        <f t="shared" si="237"/>
        <v>0</v>
      </c>
      <c r="BM382" s="123">
        <f t="shared" si="238"/>
        <v>0</v>
      </c>
      <c r="BN382" s="123">
        <f t="shared" si="239"/>
        <v>0</v>
      </c>
      <c r="BO382" s="126">
        <f t="shared" si="240"/>
        <v>0</v>
      </c>
      <c r="BP382" s="128">
        <f t="shared" si="241"/>
        <v>0</v>
      </c>
      <c r="BQ382" s="22"/>
      <c r="BR382" s="129"/>
      <c r="BS382" s="130"/>
      <c r="BT382" s="257" t="str">
        <f t="shared" si="242"/>
        <v/>
      </c>
      <c r="BU382" s="257" t="str">
        <f t="shared" si="243"/>
        <v/>
      </c>
      <c r="BV382" s="257" t="str">
        <f t="shared" si="244"/>
        <v/>
      </c>
      <c r="BW382" s="257" t="str">
        <f t="shared" si="245"/>
        <v/>
      </c>
      <c r="BX382" s="258">
        <f t="shared" si="247"/>
        <v>0</v>
      </c>
      <c r="BY382" s="129"/>
      <c r="BZ382" s="130"/>
      <c r="CA382" s="329" t="str">
        <f t="shared" si="213"/>
        <v/>
      </c>
      <c r="CB382" s="329" t="str">
        <f t="shared" si="214"/>
        <v/>
      </c>
      <c r="CC382" s="329" t="str">
        <f t="shared" si="215"/>
        <v/>
      </c>
      <c r="CD382" s="329" t="str">
        <f t="shared" si="216"/>
        <v/>
      </c>
      <c r="CE382" s="258">
        <f t="shared" si="248"/>
        <v>0</v>
      </c>
      <c r="CF382" s="259">
        <f t="shared" si="246"/>
        <v>0</v>
      </c>
      <c r="CG382" s="132"/>
      <c r="CH382" s="132"/>
      <c r="CI382" s="132"/>
    </row>
    <row r="383" spans="1:87" s="24" customFormat="1" ht="12.75" hidden="1" customHeight="1" outlineLevel="1" x14ac:dyDescent="0.2">
      <c r="A383" s="108" t="s">
        <v>140</v>
      </c>
      <c r="B383" s="24" t="s">
        <v>145</v>
      </c>
      <c r="C383" s="24">
        <v>375</v>
      </c>
      <c r="D383" s="137"/>
      <c r="E383" s="138"/>
      <c r="F383" s="56"/>
      <c r="G383" s="135"/>
      <c r="H383" s="136"/>
      <c r="I383" s="139"/>
      <c r="J383" s="57"/>
      <c r="K383" s="134"/>
      <c r="L383" s="134"/>
      <c r="M383" s="134"/>
      <c r="N383" s="134"/>
      <c r="O383" s="114">
        <f t="shared" si="217"/>
        <v>0</v>
      </c>
      <c r="P383" s="113"/>
      <c r="Q383" s="113"/>
      <c r="R383" s="113"/>
      <c r="S383" s="113"/>
      <c r="T383" s="114">
        <f t="shared" si="218"/>
        <v>0</v>
      </c>
      <c r="U383" s="113">
        <f t="shared" si="219"/>
        <v>0</v>
      </c>
      <c r="V383" s="136"/>
      <c r="W383" s="116"/>
      <c r="X383" s="116"/>
      <c r="Y383" s="116"/>
      <c r="Z383" s="117">
        <f t="shared" si="220"/>
        <v>0</v>
      </c>
      <c r="AA383" s="118">
        <f t="shared" si="221"/>
        <v>0</v>
      </c>
      <c r="AB383" s="118"/>
      <c r="AC383" s="118"/>
      <c r="AD383" s="118"/>
      <c r="AE383" s="117">
        <f t="shared" si="222"/>
        <v>0</v>
      </c>
      <c r="AF383" s="118">
        <f t="shared" si="223"/>
        <v>0</v>
      </c>
      <c r="AG383" s="120"/>
      <c r="AH383" s="120"/>
      <c r="AI383" s="121"/>
      <c r="AJ383" s="117">
        <f t="shared" si="224"/>
        <v>0</v>
      </c>
      <c r="AK383" s="119">
        <f t="shared" si="225"/>
        <v>0</v>
      </c>
      <c r="AL383" s="53"/>
      <c r="AM383" s="53"/>
      <c r="AN383" s="53"/>
      <c r="AO383" s="54">
        <f t="shared" si="226"/>
        <v>0</v>
      </c>
      <c r="AP383" s="122">
        <f t="shared" si="227"/>
        <v>0</v>
      </c>
      <c r="AQ383" s="123">
        <f t="shared" si="228"/>
        <v>0</v>
      </c>
      <c r="AR383" s="123">
        <f t="shared" si="229"/>
        <v>0</v>
      </c>
      <c r="AS383" s="119"/>
      <c r="AT383" s="119"/>
      <c r="AU383" s="124"/>
      <c r="AV383" s="125">
        <f t="shared" si="230"/>
        <v>0</v>
      </c>
      <c r="AW383" s="119">
        <f t="shared" si="231"/>
        <v>0</v>
      </c>
      <c r="AX383" s="119"/>
      <c r="AY383" s="119"/>
      <c r="AZ383" s="122"/>
      <c r="BA383" s="126">
        <f t="shared" si="232"/>
        <v>0</v>
      </c>
      <c r="BB383" s="119">
        <f t="shared" si="233"/>
        <v>0</v>
      </c>
      <c r="BC383" s="119"/>
      <c r="BD383" s="120"/>
      <c r="BE383" s="127"/>
      <c r="BF383" s="126">
        <f t="shared" si="234"/>
        <v>0</v>
      </c>
      <c r="BG383" s="119">
        <f t="shared" si="235"/>
        <v>0</v>
      </c>
      <c r="BH383" s="120"/>
      <c r="BI383" s="120"/>
      <c r="BJ383" s="127"/>
      <c r="BK383" s="126">
        <f t="shared" si="236"/>
        <v>0</v>
      </c>
      <c r="BL383" s="119">
        <f t="shared" si="237"/>
        <v>0</v>
      </c>
      <c r="BM383" s="123">
        <f t="shared" si="238"/>
        <v>0</v>
      </c>
      <c r="BN383" s="123">
        <f t="shared" si="239"/>
        <v>0</v>
      </c>
      <c r="BO383" s="126">
        <f t="shared" si="240"/>
        <v>0</v>
      </c>
      <c r="BP383" s="128">
        <f t="shared" si="241"/>
        <v>0</v>
      </c>
      <c r="BQ383" s="22"/>
      <c r="BR383" s="129"/>
      <c r="BS383" s="130"/>
      <c r="BT383" s="257" t="str">
        <f t="shared" si="242"/>
        <v/>
      </c>
      <c r="BU383" s="257" t="str">
        <f t="shared" si="243"/>
        <v/>
      </c>
      <c r="BV383" s="257" t="str">
        <f t="shared" si="244"/>
        <v/>
      </c>
      <c r="BW383" s="257" t="str">
        <f t="shared" si="245"/>
        <v/>
      </c>
      <c r="BX383" s="258">
        <f t="shared" si="247"/>
        <v>0</v>
      </c>
      <c r="BY383" s="129"/>
      <c r="BZ383" s="130"/>
      <c r="CA383" s="329" t="str">
        <f t="shared" si="213"/>
        <v/>
      </c>
      <c r="CB383" s="329" t="str">
        <f t="shared" si="214"/>
        <v/>
      </c>
      <c r="CC383" s="329" t="str">
        <f t="shared" si="215"/>
        <v/>
      </c>
      <c r="CD383" s="329" t="str">
        <f t="shared" si="216"/>
        <v/>
      </c>
      <c r="CE383" s="258">
        <f t="shared" si="248"/>
        <v>0</v>
      </c>
      <c r="CF383" s="259">
        <f t="shared" si="246"/>
        <v>0</v>
      </c>
      <c r="CG383" s="132"/>
      <c r="CH383" s="132"/>
      <c r="CI383" s="132"/>
    </row>
    <row r="384" spans="1:87" s="24" customFormat="1" ht="12.75" hidden="1" customHeight="1" outlineLevel="1" x14ac:dyDescent="0.2">
      <c r="A384" s="108" t="s">
        <v>140</v>
      </c>
      <c r="B384" s="24" t="s">
        <v>145</v>
      </c>
      <c r="C384" s="24">
        <v>376</v>
      </c>
      <c r="D384" s="137"/>
      <c r="E384" s="138"/>
      <c r="F384" s="56"/>
      <c r="G384" s="135"/>
      <c r="H384" s="136"/>
      <c r="I384" s="139"/>
      <c r="J384" s="57"/>
      <c r="K384" s="134"/>
      <c r="L384" s="134"/>
      <c r="M384" s="134"/>
      <c r="N384" s="134"/>
      <c r="O384" s="114">
        <f t="shared" si="217"/>
        <v>0</v>
      </c>
      <c r="P384" s="113"/>
      <c r="Q384" s="113"/>
      <c r="R384" s="113"/>
      <c r="S384" s="113"/>
      <c r="T384" s="114">
        <f t="shared" si="218"/>
        <v>0</v>
      </c>
      <c r="U384" s="113">
        <f t="shared" si="219"/>
        <v>0</v>
      </c>
      <c r="V384" s="136"/>
      <c r="W384" s="116"/>
      <c r="X384" s="116"/>
      <c r="Y384" s="116"/>
      <c r="Z384" s="117">
        <f t="shared" si="220"/>
        <v>0</v>
      </c>
      <c r="AA384" s="118">
        <f t="shared" si="221"/>
        <v>0</v>
      </c>
      <c r="AB384" s="118"/>
      <c r="AC384" s="118"/>
      <c r="AD384" s="118"/>
      <c r="AE384" s="117">
        <f t="shared" si="222"/>
        <v>0</v>
      </c>
      <c r="AF384" s="118">
        <f t="shared" si="223"/>
        <v>0</v>
      </c>
      <c r="AG384" s="120"/>
      <c r="AH384" s="120"/>
      <c r="AI384" s="121"/>
      <c r="AJ384" s="117">
        <f t="shared" si="224"/>
        <v>0</v>
      </c>
      <c r="AK384" s="119">
        <f t="shared" si="225"/>
        <v>0</v>
      </c>
      <c r="AL384" s="53"/>
      <c r="AM384" s="53"/>
      <c r="AN384" s="53"/>
      <c r="AO384" s="54">
        <f t="shared" si="226"/>
        <v>0</v>
      </c>
      <c r="AP384" s="122">
        <f t="shared" si="227"/>
        <v>0</v>
      </c>
      <c r="AQ384" s="123">
        <f t="shared" si="228"/>
        <v>0</v>
      </c>
      <c r="AR384" s="123">
        <f t="shared" si="229"/>
        <v>0</v>
      </c>
      <c r="AS384" s="119"/>
      <c r="AT384" s="119"/>
      <c r="AU384" s="124"/>
      <c r="AV384" s="125">
        <f t="shared" si="230"/>
        <v>0</v>
      </c>
      <c r="AW384" s="119">
        <f t="shared" si="231"/>
        <v>0</v>
      </c>
      <c r="AX384" s="119"/>
      <c r="AY384" s="119"/>
      <c r="AZ384" s="122"/>
      <c r="BA384" s="126">
        <f t="shared" si="232"/>
        <v>0</v>
      </c>
      <c r="BB384" s="119">
        <f t="shared" si="233"/>
        <v>0</v>
      </c>
      <c r="BC384" s="119"/>
      <c r="BD384" s="120"/>
      <c r="BE384" s="127"/>
      <c r="BF384" s="126">
        <f t="shared" si="234"/>
        <v>0</v>
      </c>
      <c r="BG384" s="119">
        <f t="shared" si="235"/>
        <v>0</v>
      </c>
      <c r="BH384" s="120"/>
      <c r="BI384" s="120"/>
      <c r="BJ384" s="127"/>
      <c r="BK384" s="126">
        <f t="shared" si="236"/>
        <v>0</v>
      </c>
      <c r="BL384" s="119">
        <f t="shared" si="237"/>
        <v>0</v>
      </c>
      <c r="BM384" s="123">
        <f t="shared" si="238"/>
        <v>0</v>
      </c>
      <c r="BN384" s="123">
        <f t="shared" si="239"/>
        <v>0</v>
      </c>
      <c r="BO384" s="126">
        <f t="shared" si="240"/>
        <v>0</v>
      </c>
      <c r="BP384" s="128">
        <f t="shared" si="241"/>
        <v>0</v>
      </c>
      <c r="BQ384" s="22"/>
      <c r="BR384" s="129"/>
      <c r="BS384" s="130"/>
      <c r="BT384" s="257" t="str">
        <f t="shared" si="242"/>
        <v/>
      </c>
      <c r="BU384" s="257" t="str">
        <f t="shared" si="243"/>
        <v/>
      </c>
      <c r="BV384" s="257" t="str">
        <f t="shared" si="244"/>
        <v/>
      </c>
      <c r="BW384" s="257" t="str">
        <f t="shared" si="245"/>
        <v/>
      </c>
      <c r="BX384" s="258">
        <f t="shared" si="247"/>
        <v>0</v>
      </c>
      <c r="BY384" s="129"/>
      <c r="BZ384" s="130"/>
      <c r="CA384" s="329" t="str">
        <f t="shared" si="213"/>
        <v/>
      </c>
      <c r="CB384" s="329" t="str">
        <f t="shared" si="214"/>
        <v/>
      </c>
      <c r="CC384" s="329" t="str">
        <f t="shared" si="215"/>
        <v/>
      </c>
      <c r="CD384" s="329" t="str">
        <f t="shared" si="216"/>
        <v/>
      </c>
      <c r="CE384" s="258">
        <f t="shared" si="248"/>
        <v>0</v>
      </c>
      <c r="CF384" s="259">
        <f t="shared" si="246"/>
        <v>0</v>
      </c>
      <c r="CG384" s="132"/>
      <c r="CH384" s="132"/>
      <c r="CI384" s="132"/>
    </row>
    <row r="385" spans="1:87" s="24" customFormat="1" ht="12.75" hidden="1" customHeight="1" outlineLevel="1" x14ac:dyDescent="0.2">
      <c r="A385" s="108" t="s">
        <v>140</v>
      </c>
      <c r="B385" s="24" t="s">
        <v>145</v>
      </c>
      <c r="C385" s="24">
        <v>377</v>
      </c>
      <c r="D385" s="137"/>
      <c r="E385" s="138"/>
      <c r="F385" s="56"/>
      <c r="G385" s="135"/>
      <c r="H385" s="136"/>
      <c r="I385" s="139"/>
      <c r="J385" s="57"/>
      <c r="K385" s="134"/>
      <c r="L385" s="134"/>
      <c r="M385" s="134"/>
      <c r="N385" s="134"/>
      <c r="O385" s="114">
        <f t="shared" si="217"/>
        <v>0</v>
      </c>
      <c r="P385" s="113"/>
      <c r="Q385" s="113"/>
      <c r="R385" s="113"/>
      <c r="S385" s="113"/>
      <c r="T385" s="114">
        <f t="shared" si="218"/>
        <v>0</v>
      </c>
      <c r="U385" s="113">
        <f t="shared" si="219"/>
        <v>0</v>
      </c>
      <c r="V385" s="136"/>
      <c r="W385" s="116"/>
      <c r="X385" s="116"/>
      <c r="Y385" s="116"/>
      <c r="Z385" s="117">
        <f t="shared" si="220"/>
        <v>0</v>
      </c>
      <c r="AA385" s="118">
        <f t="shared" si="221"/>
        <v>0</v>
      </c>
      <c r="AB385" s="118"/>
      <c r="AC385" s="118"/>
      <c r="AD385" s="118"/>
      <c r="AE385" s="117">
        <f t="shared" si="222"/>
        <v>0</v>
      </c>
      <c r="AF385" s="118">
        <f t="shared" si="223"/>
        <v>0</v>
      </c>
      <c r="AG385" s="120"/>
      <c r="AH385" s="120"/>
      <c r="AI385" s="121"/>
      <c r="AJ385" s="117">
        <f t="shared" si="224"/>
        <v>0</v>
      </c>
      <c r="AK385" s="119">
        <f t="shared" si="225"/>
        <v>0</v>
      </c>
      <c r="AL385" s="53"/>
      <c r="AM385" s="53"/>
      <c r="AN385" s="53"/>
      <c r="AO385" s="54">
        <f t="shared" si="226"/>
        <v>0</v>
      </c>
      <c r="AP385" s="122">
        <f t="shared" si="227"/>
        <v>0</v>
      </c>
      <c r="AQ385" s="123">
        <f t="shared" si="228"/>
        <v>0</v>
      </c>
      <c r="AR385" s="123">
        <f t="shared" si="229"/>
        <v>0</v>
      </c>
      <c r="AS385" s="119"/>
      <c r="AT385" s="119"/>
      <c r="AU385" s="124"/>
      <c r="AV385" s="125">
        <f t="shared" si="230"/>
        <v>0</v>
      </c>
      <c r="AW385" s="119">
        <f t="shared" si="231"/>
        <v>0</v>
      </c>
      <c r="AX385" s="119"/>
      <c r="AY385" s="119"/>
      <c r="AZ385" s="122"/>
      <c r="BA385" s="126">
        <f t="shared" si="232"/>
        <v>0</v>
      </c>
      <c r="BB385" s="119">
        <f t="shared" si="233"/>
        <v>0</v>
      </c>
      <c r="BC385" s="119"/>
      <c r="BD385" s="120"/>
      <c r="BE385" s="127"/>
      <c r="BF385" s="126">
        <f t="shared" si="234"/>
        <v>0</v>
      </c>
      <c r="BG385" s="119">
        <f t="shared" si="235"/>
        <v>0</v>
      </c>
      <c r="BH385" s="120"/>
      <c r="BI385" s="120"/>
      <c r="BJ385" s="127"/>
      <c r="BK385" s="126">
        <f t="shared" si="236"/>
        <v>0</v>
      </c>
      <c r="BL385" s="119">
        <f t="shared" si="237"/>
        <v>0</v>
      </c>
      <c r="BM385" s="123">
        <f t="shared" si="238"/>
        <v>0</v>
      </c>
      <c r="BN385" s="123">
        <f t="shared" si="239"/>
        <v>0</v>
      </c>
      <c r="BO385" s="126">
        <f t="shared" si="240"/>
        <v>0</v>
      </c>
      <c r="BP385" s="128">
        <f t="shared" si="241"/>
        <v>0</v>
      </c>
      <c r="BQ385" s="22"/>
      <c r="BR385" s="129"/>
      <c r="BS385" s="130"/>
      <c r="BT385" s="257" t="str">
        <f t="shared" si="242"/>
        <v/>
      </c>
      <c r="BU385" s="257" t="str">
        <f t="shared" si="243"/>
        <v/>
      </c>
      <c r="BV385" s="257" t="str">
        <f t="shared" si="244"/>
        <v/>
      </c>
      <c r="BW385" s="257" t="str">
        <f t="shared" si="245"/>
        <v/>
      </c>
      <c r="BX385" s="258">
        <f t="shared" si="247"/>
        <v>0</v>
      </c>
      <c r="BY385" s="129"/>
      <c r="BZ385" s="130"/>
      <c r="CA385" s="329" t="str">
        <f t="shared" si="213"/>
        <v/>
      </c>
      <c r="CB385" s="329" t="str">
        <f t="shared" si="214"/>
        <v/>
      </c>
      <c r="CC385" s="329" t="str">
        <f t="shared" si="215"/>
        <v/>
      </c>
      <c r="CD385" s="329" t="str">
        <f t="shared" si="216"/>
        <v/>
      </c>
      <c r="CE385" s="258">
        <f t="shared" si="248"/>
        <v>0</v>
      </c>
      <c r="CF385" s="259">
        <f t="shared" si="246"/>
        <v>0</v>
      </c>
      <c r="CG385" s="132"/>
      <c r="CH385" s="132"/>
      <c r="CI385" s="132"/>
    </row>
    <row r="386" spans="1:87" s="24" customFormat="1" ht="12.75" hidden="1" customHeight="1" outlineLevel="1" x14ac:dyDescent="0.2">
      <c r="A386" s="108" t="s">
        <v>140</v>
      </c>
      <c r="B386" s="24" t="s">
        <v>145</v>
      </c>
      <c r="C386" s="24">
        <v>378</v>
      </c>
      <c r="D386" s="137"/>
      <c r="E386" s="138"/>
      <c r="F386" s="56"/>
      <c r="G386" s="135"/>
      <c r="H386" s="136"/>
      <c r="I386" s="139"/>
      <c r="J386" s="57"/>
      <c r="K386" s="134"/>
      <c r="L386" s="134"/>
      <c r="M386" s="134"/>
      <c r="N386" s="134"/>
      <c r="O386" s="114">
        <f t="shared" si="217"/>
        <v>0</v>
      </c>
      <c r="P386" s="113"/>
      <c r="Q386" s="113"/>
      <c r="R386" s="113"/>
      <c r="S386" s="113"/>
      <c r="T386" s="114">
        <f t="shared" si="218"/>
        <v>0</v>
      </c>
      <c r="U386" s="113">
        <f t="shared" si="219"/>
        <v>0</v>
      </c>
      <c r="V386" s="136"/>
      <c r="W386" s="116"/>
      <c r="X386" s="116"/>
      <c r="Y386" s="116"/>
      <c r="Z386" s="117">
        <f t="shared" si="220"/>
        <v>0</v>
      </c>
      <c r="AA386" s="118">
        <f t="shared" si="221"/>
        <v>0</v>
      </c>
      <c r="AB386" s="118"/>
      <c r="AC386" s="118"/>
      <c r="AD386" s="118"/>
      <c r="AE386" s="117">
        <f t="shared" si="222"/>
        <v>0</v>
      </c>
      <c r="AF386" s="118">
        <f t="shared" si="223"/>
        <v>0</v>
      </c>
      <c r="AG386" s="120"/>
      <c r="AH386" s="120"/>
      <c r="AI386" s="121"/>
      <c r="AJ386" s="117">
        <f t="shared" si="224"/>
        <v>0</v>
      </c>
      <c r="AK386" s="119">
        <f t="shared" si="225"/>
        <v>0</v>
      </c>
      <c r="AL386" s="53"/>
      <c r="AM386" s="53"/>
      <c r="AN386" s="53"/>
      <c r="AO386" s="54">
        <f t="shared" si="226"/>
        <v>0</v>
      </c>
      <c r="AP386" s="122">
        <f t="shared" si="227"/>
        <v>0</v>
      </c>
      <c r="AQ386" s="123">
        <f t="shared" si="228"/>
        <v>0</v>
      </c>
      <c r="AR386" s="123">
        <f t="shared" si="229"/>
        <v>0</v>
      </c>
      <c r="AS386" s="119"/>
      <c r="AT386" s="119"/>
      <c r="AU386" s="124"/>
      <c r="AV386" s="125">
        <f t="shared" si="230"/>
        <v>0</v>
      </c>
      <c r="AW386" s="119">
        <f t="shared" si="231"/>
        <v>0</v>
      </c>
      <c r="AX386" s="119"/>
      <c r="AY386" s="119"/>
      <c r="AZ386" s="122"/>
      <c r="BA386" s="126">
        <f t="shared" si="232"/>
        <v>0</v>
      </c>
      <c r="BB386" s="119">
        <f t="shared" si="233"/>
        <v>0</v>
      </c>
      <c r="BC386" s="119"/>
      <c r="BD386" s="120"/>
      <c r="BE386" s="127"/>
      <c r="BF386" s="126">
        <f t="shared" si="234"/>
        <v>0</v>
      </c>
      <c r="BG386" s="119">
        <f t="shared" si="235"/>
        <v>0</v>
      </c>
      <c r="BH386" s="120"/>
      <c r="BI386" s="120"/>
      <c r="BJ386" s="127"/>
      <c r="BK386" s="126">
        <f t="shared" si="236"/>
        <v>0</v>
      </c>
      <c r="BL386" s="119">
        <f t="shared" si="237"/>
        <v>0</v>
      </c>
      <c r="BM386" s="123">
        <f t="shared" si="238"/>
        <v>0</v>
      </c>
      <c r="BN386" s="123">
        <f t="shared" si="239"/>
        <v>0</v>
      </c>
      <c r="BO386" s="126">
        <f t="shared" si="240"/>
        <v>0</v>
      </c>
      <c r="BP386" s="128">
        <f t="shared" si="241"/>
        <v>0</v>
      </c>
      <c r="BQ386" s="22"/>
      <c r="BR386" s="129"/>
      <c r="BS386" s="130"/>
      <c r="BT386" s="257" t="str">
        <f t="shared" si="242"/>
        <v/>
      </c>
      <c r="BU386" s="257" t="str">
        <f t="shared" si="243"/>
        <v/>
      </c>
      <c r="BV386" s="257" t="str">
        <f t="shared" si="244"/>
        <v/>
      </c>
      <c r="BW386" s="257" t="str">
        <f t="shared" si="245"/>
        <v/>
      </c>
      <c r="BX386" s="258">
        <f t="shared" si="247"/>
        <v>0</v>
      </c>
      <c r="BY386" s="129"/>
      <c r="BZ386" s="130"/>
      <c r="CA386" s="329" t="str">
        <f t="shared" si="213"/>
        <v/>
      </c>
      <c r="CB386" s="329" t="str">
        <f t="shared" si="214"/>
        <v/>
      </c>
      <c r="CC386" s="329" t="str">
        <f t="shared" si="215"/>
        <v/>
      </c>
      <c r="CD386" s="329" t="str">
        <f t="shared" si="216"/>
        <v/>
      </c>
      <c r="CE386" s="258">
        <f t="shared" si="248"/>
        <v>0</v>
      </c>
      <c r="CF386" s="259">
        <f t="shared" si="246"/>
        <v>0</v>
      </c>
      <c r="CG386" s="132"/>
      <c r="CH386" s="132"/>
      <c r="CI386" s="132"/>
    </row>
    <row r="387" spans="1:87" s="24" customFormat="1" ht="12.75" hidden="1" customHeight="1" outlineLevel="1" x14ac:dyDescent="0.2">
      <c r="A387" s="108" t="s">
        <v>140</v>
      </c>
      <c r="B387" s="24" t="s">
        <v>145</v>
      </c>
      <c r="C387" s="24">
        <v>379</v>
      </c>
      <c r="D387" s="137"/>
      <c r="E387" s="138"/>
      <c r="F387" s="56"/>
      <c r="G387" s="135"/>
      <c r="H387" s="136"/>
      <c r="I387" s="139"/>
      <c r="J387" s="57"/>
      <c r="K387" s="134"/>
      <c r="L387" s="134"/>
      <c r="M387" s="134"/>
      <c r="N387" s="134"/>
      <c r="O387" s="114">
        <f t="shared" si="217"/>
        <v>0</v>
      </c>
      <c r="P387" s="113"/>
      <c r="Q387" s="113"/>
      <c r="R387" s="113"/>
      <c r="S387" s="113"/>
      <c r="T387" s="114">
        <f t="shared" si="218"/>
        <v>0</v>
      </c>
      <c r="U387" s="113">
        <f t="shared" si="219"/>
        <v>0</v>
      </c>
      <c r="V387" s="136"/>
      <c r="W387" s="116"/>
      <c r="X387" s="116"/>
      <c r="Y387" s="116"/>
      <c r="Z387" s="117">
        <f t="shared" si="220"/>
        <v>0</v>
      </c>
      <c r="AA387" s="118">
        <f t="shared" si="221"/>
        <v>0</v>
      </c>
      <c r="AB387" s="118"/>
      <c r="AC387" s="118"/>
      <c r="AD387" s="118"/>
      <c r="AE387" s="117">
        <f t="shared" si="222"/>
        <v>0</v>
      </c>
      <c r="AF387" s="118">
        <f t="shared" si="223"/>
        <v>0</v>
      </c>
      <c r="AG387" s="120"/>
      <c r="AH387" s="120"/>
      <c r="AI387" s="121"/>
      <c r="AJ387" s="117">
        <f t="shared" si="224"/>
        <v>0</v>
      </c>
      <c r="AK387" s="119">
        <f t="shared" si="225"/>
        <v>0</v>
      </c>
      <c r="AL387" s="53"/>
      <c r="AM387" s="53"/>
      <c r="AN387" s="53"/>
      <c r="AO387" s="54">
        <f t="shared" si="226"/>
        <v>0</v>
      </c>
      <c r="AP387" s="122">
        <f t="shared" si="227"/>
        <v>0</v>
      </c>
      <c r="AQ387" s="123">
        <f t="shared" si="228"/>
        <v>0</v>
      </c>
      <c r="AR387" s="123">
        <f t="shared" si="229"/>
        <v>0</v>
      </c>
      <c r="AS387" s="119"/>
      <c r="AT387" s="119"/>
      <c r="AU387" s="124"/>
      <c r="AV387" s="125">
        <f t="shared" si="230"/>
        <v>0</v>
      </c>
      <c r="AW387" s="119">
        <f t="shared" si="231"/>
        <v>0</v>
      </c>
      <c r="AX387" s="119"/>
      <c r="AY387" s="119"/>
      <c r="AZ387" s="122"/>
      <c r="BA387" s="126">
        <f t="shared" si="232"/>
        <v>0</v>
      </c>
      <c r="BB387" s="119">
        <f t="shared" si="233"/>
        <v>0</v>
      </c>
      <c r="BC387" s="119"/>
      <c r="BD387" s="120"/>
      <c r="BE387" s="127"/>
      <c r="BF387" s="126">
        <f t="shared" si="234"/>
        <v>0</v>
      </c>
      <c r="BG387" s="119">
        <f t="shared" si="235"/>
        <v>0</v>
      </c>
      <c r="BH387" s="120"/>
      <c r="BI387" s="120"/>
      <c r="BJ387" s="127"/>
      <c r="BK387" s="126">
        <f t="shared" si="236"/>
        <v>0</v>
      </c>
      <c r="BL387" s="119">
        <f t="shared" si="237"/>
        <v>0</v>
      </c>
      <c r="BM387" s="123">
        <f t="shared" si="238"/>
        <v>0</v>
      </c>
      <c r="BN387" s="123">
        <f t="shared" si="239"/>
        <v>0</v>
      </c>
      <c r="BO387" s="126">
        <f t="shared" si="240"/>
        <v>0</v>
      </c>
      <c r="BP387" s="128">
        <f t="shared" si="241"/>
        <v>0</v>
      </c>
      <c r="BQ387" s="22"/>
      <c r="BR387" s="129"/>
      <c r="BS387" s="130"/>
      <c r="BT387" s="257" t="str">
        <f t="shared" si="242"/>
        <v/>
      </c>
      <c r="BU387" s="257" t="str">
        <f t="shared" si="243"/>
        <v/>
      </c>
      <c r="BV387" s="257" t="str">
        <f t="shared" si="244"/>
        <v/>
      </c>
      <c r="BW387" s="257" t="str">
        <f t="shared" si="245"/>
        <v/>
      </c>
      <c r="BX387" s="258">
        <f t="shared" si="247"/>
        <v>0</v>
      </c>
      <c r="BY387" s="129"/>
      <c r="BZ387" s="130"/>
      <c r="CA387" s="329" t="str">
        <f t="shared" si="213"/>
        <v/>
      </c>
      <c r="CB387" s="329" t="str">
        <f t="shared" si="214"/>
        <v/>
      </c>
      <c r="CC387" s="329" t="str">
        <f t="shared" si="215"/>
        <v/>
      </c>
      <c r="CD387" s="329" t="str">
        <f t="shared" si="216"/>
        <v/>
      </c>
      <c r="CE387" s="258">
        <f t="shared" si="248"/>
        <v>0</v>
      </c>
      <c r="CF387" s="259">
        <f t="shared" si="246"/>
        <v>0</v>
      </c>
      <c r="CG387" s="132"/>
      <c r="CH387" s="132"/>
      <c r="CI387" s="132"/>
    </row>
    <row r="388" spans="1:87" s="24" customFormat="1" ht="12.75" hidden="1" customHeight="1" outlineLevel="1" x14ac:dyDescent="0.2">
      <c r="A388" s="108" t="s">
        <v>140</v>
      </c>
      <c r="B388" s="24" t="s">
        <v>145</v>
      </c>
      <c r="C388" s="24">
        <v>380</v>
      </c>
      <c r="D388" s="137"/>
      <c r="E388" s="138"/>
      <c r="F388" s="56"/>
      <c r="G388" s="135"/>
      <c r="H388" s="136"/>
      <c r="I388" s="139"/>
      <c r="J388" s="57"/>
      <c r="K388" s="134"/>
      <c r="L388" s="134"/>
      <c r="M388" s="134"/>
      <c r="N388" s="134"/>
      <c r="O388" s="114">
        <f t="shared" si="217"/>
        <v>0</v>
      </c>
      <c r="P388" s="113"/>
      <c r="Q388" s="113"/>
      <c r="R388" s="113"/>
      <c r="S388" s="113"/>
      <c r="T388" s="114">
        <f t="shared" si="218"/>
        <v>0</v>
      </c>
      <c r="U388" s="113">
        <f t="shared" si="219"/>
        <v>0</v>
      </c>
      <c r="V388" s="136"/>
      <c r="W388" s="116"/>
      <c r="X388" s="116"/>
      <c r="Y388" s="116"/>
      <c r="Z388" s="117">
        <f t="shared" si="220"/>
        <v>0</v>
      </c>
      <c r="AA388" s="118">
        <f t="shared" si="221"/>
        <v>0</v>
      </c>
      <c r="AB388" s="118"/>
      <c r="AC388" s="118"/>
      <c r="AD388" s="118"/>
      <c r="AE388" s="117">
        <f t="shared" si="222"/>
        <v>0</v>
      </c>
      <c r="AF388" s="118">
        <f t="shared" si="223"/>
        <v>0</v>
      </c>
      <c r="AG388" s="120"/>
      <c r="AH388" s="120"/>
      <c r="AI388" s="121"/>
      <c r="AJ388" s="117">
        <f t="shared" si="224"/>
        <v>0</v>
      </c>
      <c r="AK388" s="119">
        <f t="shared" si="225"/>
        <v>0</v>
      </c>
      <c r="AL388" s="53"/>
      <c r="AM388" s="53"/>
      <c r="AN388" s="53"/>
      <c r="AO388" s="54">
        <f t="shared" si="226"/>
        <v>0</v>
      </c>
      <c r="AP388" s="122">
        <f t="shared" si="227"/>
        <v>0</v>
      </c>
      <c r="AQ388" s="123">
        <f t="shared" si="228"/>
        <v>0</v>
      </c>
      <c r="AR388" s="123">
        <f t="shared" si="229"/>
        <v>0</v>
      </c>
      <c r="AS388" s="119"/>
      <c r="AT388" s="119"/>
      <c r="AU388" s="124"/>
      <c r="AV388" s="125">
        <f t="shared" si="230"/>
        <v>0</v>
      </c>
      <c r="AW388" s="119">
        <f t="shared" si="231"/>
        <v>0</v>
      </c>
      <c r="AX388" s="119"/>
      <c r="AY388" s="119"/>
      <c r="AZ388" s="122"/>
      <c r="BA388" s="126">
        <f t="shared" si="232"/>
        <v>0</v>
      </c>
      <c r="BB388" s="119">
        <f t="shared" si="233"/>
        <v>0</v>
      </c>
      <c r="BC388" s="119"/>
      <c r="BD388" s="120"/>
      <c r="BE388" s="127"/>
      <c r="BF388" s="126">
        <f t="shared" si="234"/>
        <v>0</v>
      </c>
      <c r="BG388" s="119">
        <f t="shared" si="235"/>
        <v>0</v>
      </c>
      <c r="BH388" s="120"/>
      <c r="BI388" s="120"/>
      <c r="BJ388" s="127"/>
      <c r="BK388" s="126">
        <f t="shared" si="236"/>
        <v>0</v>
      </c>
      <c r="BL388" s="119">
        <f t="shared" si="237"/>
        <v>0</v>
      </c>
      <c r="BM388" s="123">
        <f t="shared" si="238"/>
        <v>0</v>
      </c>
      <c r="BN388" s="123">
        <f t="shared" si="239"/>
        <v>0</v>
      </c>
      <c r="BO388" s="126">
        <f t="shared" si="240"/>
        <v>0</v>
      </c>
      <c r="BP388" s="128">
        <f t="shared" si="241"/>
        <v>0</v>
      </c>
      <c r="BQ388" s="22"/>
      <c r="BR388" s="129"/>
      <c r="BS388" s="130"/>
      <c r="BT388" s="257" t="str">
        <f t="shared" si="242"/>
        <v/>
      </c>
      <c r="BU388" s="257" t="str">
        <f t="shared" si="243"/>
        <v/>
      </c>
      <c r="BV388" s="257" t="str">
        <f t="shared" si="244"/>
        <v/>
      </c>
      <c r="BW388" s="257" t="str">
        <f t="shared" si="245"/>
        <v/>
      </c>
      <c r="BX388" s="258">
        <f t="shared" si="247"/>
        <v>0</v>
      </c>
      <c r="BY388" s="129"/>
      <c r="BZ388" s="130"/>
      <c r="CA388" s="329" t="str">
        <f t="shared" si="213"/>
        <v/>
      </c>
      <c r="CB388" s="329" t="str">
        <f t="shared" si="214"/>
        <v/>
      </c>
      <c r="CC388" s="329" t="str">
        <f t="shared" si="215"/>
        <v/>
      </c>
      <c r="CD388" s="329" t="str">
        <f t="shared" si="216"/>
        <v/>
      </c>
      <c r="CE388" s="258">
        <f t="shared" si="248"/>
        <v>0</v>
      </c>
      <c r="CF388" s="259">
        <f t="shared" si="246"/>
        <v>0</v>
      </c>
      <c r="CG388" s="132"/>
      <c r="CH388" s="132"/>
      <c r="CI388" s="132"/>
    </row>
    <row r="389" spans="1:87" s="24" customFormat="1" ht="12.75" hidden="1" customHeight="1" outlineLevel="1" x14ac:dyDescent="0.2">
      <c r="A389" s="108" t="s">
        <v>140</v>
      </c>
      <c r="B389" s="24" t="s">
        <v>145</v>
      </c>
      <c r="C389" s="24">
        <v>381</v>
      </c>
      <c r="D389" s="137"/>
      <c r="E389" s="138"/>
      <c r="F389" s="56"/>
      <c r="G389" s="135"/>
      <c r="H389" s="136"/>
      <c r="I389" s="139"/>
      <c r="J389" s="57"/>
      <c r="K389" s="134"/>
      <c r="L389" s="134"/>
      <c r="M389" s="134"/>
      <c r="N389" s="134"/>
      <c r="O389" s="114">
        <f t="shared" si="217"/>
        <v>0</v>
      </c>
      <c r="P389" s="113"/>
      <c r="Q389" s="113"/>
      <c r="R389" s="113"/>
      <c r="S389" s="113"/>
      <c r="T389" s="114">
        <f t="shared" si="218"/>
        <v>0</v>
      </c>
      <c r="U389" s="113">
        <f t="shared" si="219"/>
        <v>0</v>
      </c>
      <c r="V389" s="136"/>
      <c r="W389" s="116"/>
      <c r="X389" s="116"/>
      <c r="Y389" s="116"/>
      <c r="Z389" s="117">
        <f t="shared" si="220"/>
        <v>0</v>
      </c>
      <c r="AA389" s="118">
        <f t="shared" si="221"/>
        <v>0</v>
      </c>
      <c r="AB389" s="118"/>
      <c r="AC389" s="118"/>
      <c r="AD389" s="118"/>
      <c r="AE389" s="117">
        <f t="shared" si="222"/>
        <v>0</v>
      </c>
      <c r="AF389" s="118">
        <f t="shared" si="223"/>
        <v>0</v>
      </c>
      <c r="AG389" s="120"/>
      <c r="AH389" s="120"/>
      <c r="AI389" s="121"/>
      <c r="AJ389" s="117">
        <f t="shared" si="224"/>
        <v>0</v>
      </c>
      <c r="AK389" s="119">
        <f t="shared" si="225"/>
        <v>0</v>
      </c>
      <c r="AL389" s="53"/>
      <c r="AM389" s="53"/>
      <c r="AN389" s="53"/>
      <c r="AO389" s="54">
        <f t="shared" si="226"/>
        <v>0</v>
      </c>
      <c r="AP389" s="122">
        <f t="shared" si="227"/>
        <v>0</v>
      </c>
      <c r="AQ389" s="123">
        <f t="shared" si="228"/>
        <v>0</v>
      </c>
      <c r="AR389" s="123">
        <f t="shared" si="229"/>
        <v>0</v>
      </c>
      <c r="AS389" s="119"/>
      <c r="AT389" s="119"/>
      <c r="AU389" s="124"/>
      <c r="AV389" s="125">
        <f t="shared" si="230"/>
        <v>0</v>
      </c>
      <c r="AW389" s="119">
        <f t="shared" si="231"/>
        <v>0</v>
      </c>
      <c r="AX389" s="119"/>
      <c r="AY389" s="119"/>
      <c r="AZ389" s="122"/>
      <c r="BA389" s="126">
        <f t="shared" si="232"/>
        <v>0</v>
      </c>
      <c r="BB389" s="119">
        <f t="shared" si="233"/>
        <v>0</v>
      </c>
      <c r="BC389" s="119"/>
      <c r="BD389" s="120"/>
      <c r="BE389" s="127"/>
      <c r="BF389" s="126">
        <f t="shared" si="234"/>
        <v>0</v>
      </c>
      <c r="BG389" s="119">
        <f t="shared" si="235"/>
        <v>0</v>
      </c>
      <c r="BH389" s="120"/>
      <c r="BI389" s="120"/>
      <c r="BJ389" s="127"/>
      <c r="BK389" s="126">
        <f t="shared" si="236"/>
        <v>0</v>
      </c>
      <c r="BL389" s="119">
        <f t="shared" si="237"/>
        <v>0</v>
      </c>
      <c r="BM389" s="123">
        <f t="shared" si="238"/>
        <v>0</v>
      </c>
      <c r="BN389" s="123">
        <f t="shared" si="239"/>
        <v>0</v>
      </c>
      <c r="BO389" s="126">
        <f t="shared" si="240"/>
        <v>0</v>
      </c>
      <c r="BP389" s="128">
        <f t="shared" si="241"/>
        <v>0</v>
      </c>
      <c r="BQ389" s="22"/>
      <c r="BR389" s="129"/>
      <c r="BS389" s="130"/>
      <c r="BT389" s="257" t="str">
        <f t="shared" si="242"/>
        <v/>
      </c>
      <c r="BU389" s="257" t="str">
        <f t="shared" si="243"/>
        <v/>
      </c>
      <c r="BV389" s="257" t="str">
        <f t="shared" si="244"/>
        <v/>
      </c>
      <c r="BW389" s="257" t="str">
        <f t="shared" si="245"/>
        <v/>
      </c>
      <c r="BX389" s="258">
        <f t="shared" si="247"/>
        <v>0</v>
      </c>
      <c r="BY389" s="129"/>
      <c r="BZ389" s="130"/>
      <c r="CA389" s="329" t="str">
        <f t="shared" si="213"/>
        <v/>
      </c>
      <c r="CB389" s="329" t="str">
        <f t="shared" si="214"/>
        <v/>
      </c>
      <c r="CC389" s="329" t="str">
        <f t="shared" si="215"/>
        <v/>
      </c>
      <c r="CD389" s="329" t="str">
        <f t="shared" si="216"/>
        <v/>
      </c>
      <c r="CE389" s="258">
        <f t="shared" si="248"/>
        <v>0</v>
      </c>
      <c r="CF389" s="259">
        <f t="shared" si="246"/>
        <v>0</v>
      </c>
      <c r="CG389" s="132"/>
      <c r="CH389" s="132"/>
      <c r="CI389" s="132"/>
    </row>
    <row r="390" spans="1:87" s="24" customFormat="1" ht="12.75" hidden="1" customHeight="1" outlineLevel="1" x14ac:dyDescent="0.2">
      <c r="A390" s="108" t="s">
        <v>140</v>
      </c>
      <c r="B390" s="24" t="s">
        <v>145</v>
      </c>
      <c r="C390" s="24">
        <v>382</v>
      </c>
      <c r="D390" s="137"/>
      <c r="E390" s="138"/>
      <c r="F390" s="56"/>
      <c r="G390" s="135"/>
      <c r="H390" s="136"/>
      <c r="I390" s="139"/>
      <c r="J390" s="57"/>
      <c r="K390" s="134"/>
      <c r="L390" s="134"/>
      <c r="M390" s="134"/>
      <c r="N390" s="134"/>
      <c r="O390" s="114">
        <f t="shared" si="217"/>
        <v>0</v>
      </c>
      <c r="P390" s="113"/>
      <c r="Q390" s="113"/>
      <c r="R390" s="113"/>
      <c r="S390" s="113"/>
      <c r="T390" s="114">
        <f t="shared" si="218"/>
        <v>0</v>
      </c>
      <c r="U390" s="113">
        <f t="shared" si="219"/>
        <v>0</v>
      </c>
      <c r="V390" s="136"/>
      <c r="W390" s="116"/>
      <c r="X390" s="116"/>
      <c r="Y390" s="116"/>
      <c r="Z390" s="117">
        <f t="shared" si="220"/>
        <v>0</v>
      </c>
      <c r="AA390" s="118">
        <f t="shared" si="221"/>
        <v>0</v>
      </c>
      <c r="AB390" s="118"/>
      <c r="AC390" s="118"/>
      <c r="AD390" s="118"/>
      <c r="AE390" s="117">
        <f t="shared" si="222"/>
        <v>0</v>
      </c>
      <c r="AF390" s="118">
        <f t="shared" si="223"/>
        <v>0</v>
      </c>
      <c r="AG390" s="120"/>
      <c r="AH390" s="120"/>
      <c r="AI390" s="121"/>
      <c r="AJ390" s="117">
        <f t="shared" si="224"/>
        <v>0</v>
      </c>
      <c r="AK390" s="119">
        <f t="shared" si="225"/>
        <v>0</v>
      </c>
      <c r="AL390" s="53"/>
      <c r="AM390" s="53"/>
      <c r="AN390" s="53"/>
      <c r="AO390" s="54">
        <f t="shared" si="226"/>
        <v>0</v>
      </c>
      <c r="AP390" s="122">
        <f t="shared" si="227"/>
        <v>0</v>
      </c>
      <c r="AQ390" s="123">
        <f t="shared" si="228"/>
        <v>0</v>
      </c>
      <c r="AR390" s="123">
        <f t="shared" si="229"/>
        <v>0</v>
      </c>
      <c r="AS390" s="119"/>
      <c r="AT390" s="119"/>
      <c r="AU390" s="124"/>
      <c r="AV390" s="125">
        <f t="shared" si="230"/>
        <v>0</v>
      </c>
      <c r="AW390" s="119">
        <f t="shared" si="231"/>
        <v>0</v>
      </c>
      <c r="AX390" s="119"/>
      <c r="AY390" s="119"/>
      <c r="AZ390" s="122"/>
      <c r="BA390" s="126">
        <f t="shared" si="232"/>
        <v>0</v>
      </c>
      <c r="BB390" s="119">
        <f t="shared" si="233"/>
        <v>0</v>
      </c>
      <c r="BC390" s="119"/>
      <c r="BD390" s="120"/>
      <c r="BE390" s="127"/>
      <c r="BF390" s="126">
        <f t="shared" si="234"/>
        <v>0</v>
      </c>
      <c r="BG390" s="119">
        <f t="shared" si="235"/>
        <v>0</v>
      </c>
      <c r="BH390" s="120"/>
      <c r="BI390" s="120"/>
      <c r="BJ390" s="127"/>
      <c r="BK390" s="126">
        <f t="shared" si="236"/>
        <v>0</v>
      </c>
      <c r="BL390" s="119">
        <f t="shared" si="237"/>
        <v>0</v>
      </c>
      <c r="BM390" s="123">
        <f t="shared" si="238"/>
        <v>0</v>
      </c>
      <c r="BN390" s="123">
        <f t="shared" si="239"/>
        <v>0</v>
      </c>
      <c r="BO390" s="126">
        <f t="shared" si="240"/>
        <v>0</v>
      </c>
      <c r="BP390" s="128">
        <f t="shared" si="241"/>
        <v>0</v>
      </c>
      <c r="BQ390" s="22"/>
      <c r="BR390" s="129"/>
      <c r="BS390" s="130"/>
      <c r="BT390" s="257" t="str">
        <f t="shared" si="242"/>
        <v/>
      </c>
      <c r="BU390" s="257" t="str">
        <f t="shared" si="243"/>
        <v/>
      </c>
      <c r="BV390" s="257" t="str">
        <f t="shared" si="244"/>
        <v/>
      </c>
      <c r="BW390" s="257" t="str">
        <f t="shared" si="245"/>
        <v/>
      </c>
      <c r="BX390" s="258">
        <f t="shared" si="247"/>
        <v>0</v>
      </c>
      <c r="BY390" s="129"/>
      <c r="BZ390" s="130"/>
      <c r="CA390" s="329" t="str">
        <f t="shared" si="213"/>
        <v/>
      </c>
      <c r="CB390" s="329" t="str">
        <f t="shared" si="214"/>
        <v/>
      </c>
      <c r="CC390" s="329" t="str">
        <f t="shared" si="215"/>
        <v/>
      </c>
      <c r="CD390" s="329" t="str">
        <f t="shared" si="216"/>
        <v/>
      </c>
      <c r="CE390" s="258">
        <f t="shared" si="248"/>
        <v>0</v>
      </c>
      <c r="CF390" s="259">
        <f t="shared" si="246"/>
        <v>0</v>
      </c>
      <c r="CG390" s="132"/>
      <c r="CH390" s="132"/>
      <c r="CI390" s="132"/>
    </row>
    <row r="391" spans="1:87" s="24" customFormat="1" ht="12.75" hidden="1" customHeight="1" outlineLevel="1" x14ac:dyDescent="0.2">
      <c r="A391" s="108" t="s">
        <v>140</v>
      </c>
      <c r="B391" s="24" t="s">
        <v>145</v>
      </c>
      <c r="C391" s="24">
        <v>383</v>
      </c>
      <c r="D391" s="137"/>
      <c r="E391" s="138"/>
      <c r="F391" s="56"/>
      <c r="G391" s="135"/>
      <c r="H391" s="136"/>
      <c r="I391" s="139"/>
      <c r="J391" s="57"/>
      <c r="K391" s="134"/>
      <c r="L391" s="134"/>
      <c r="M391" s="134"/>
      <c r="N391" s="134"/>
      <c r="O391" s="114">
        <f t="shared" si="217"/>
        <v>0</v>
      </c>
      <c r="P391" s="113"/>
      <c r="Q391" s="113"/>
      <c r="R391" s="113"/>
      <c r="S391" s="113"/>
      <c r="T391" s="114">
        <f t="shared" si="218"/>
        <v>0</v>
      </c>
      <c r="U391" s="113">
        <f t="shared" si="219"/>
        <v>0</v>
      </c>
      <c r="V391" s="136"/>
      <c r="W391" s="116"/>
      <c r="X391" s="116"/>
      <c r="Y391" s="116"/>
      <c r="Z391" s="117">
        <f t="shared" si="220"/>
        <v>0</v>
      </c>
      <c r="AA391" s="118">
        <f t="shared" si="221"/>
        <v>0</v>
      </c>
      <c r="AB391" s="118"/>
      <c r="AC391" s="118"/>
      <c r="AD391" s="118"/>
      <c r="AE391" s="117">
        <f t="shared" si="222"/>
        <v>0</v>
      </c>
      <c r="AF391" s="118">
        <f t="shared" si="223"/>
        <v>0</v>
      </c>
      <c r="AG391" s="120"/>
      <c r="AH391" s="120"/>
      <c r="AI391" s="121"/>
      <c r="AJ391" s="117">
        <f t="shared" si="224"/>
        <v>0</v>
      </c>
      <c r="AK391" s="119">
        <f t="shared" si="225"/>
        <v>0</v>
      </c>
      <c r="AL391" s="53"/>
      <c r="AM391" s="53"/>
      <c r="AN391" s="53"/>
      <c r="AO391" s="54">
        <f t="shared" si="226"/>
        <v>0</v>
      </c>
      <c r="AP391" s="122">
        <f t="shared" si="227"/>
        <v>0</v>
      </c>
      <c r="AQ391" s="123">
        <f t="shared" si="228"/>
        <v>0</v>
      </c>
      <c r="AR391" s="123">
        <f t="shared" si="229"/>
        <v>0</v>
      </c>
      <c r="AS391" s="119"/>
      <c r="AT391" s="119"/>
      <c r="AU391" s="124"/>
      <c r="AV391" s="125">
        <f t="shared" si="230"/>
        <v>0</v>
      </c>
      <c r="AW391" s="119">
        <f t="shared" si="231"/>
        <v>0</v>
      </c>
      <c r="AX391" s="119"/>
      <c r="AY391" s="119"/>
      <c r="AZ391" s="122"/>
      <c r="BA391" s="126">
        <f t="shared" si="232"/>
        <v>0</v>
      </c>
      <c r="BB391" s="119">
        <f t="shared" si="233"/>
        <v>0</v>
      </c>
      <c r="BC391" s="119"/>
      <c r="BD391" s="120"/>
      <c r="BE391" s="127"/>
      <c r="BF391" s="126">
        <f t="shared" si="234"/>
        <v>0</v>
      </c>
      <c r="BG391" s="119">
        <f t="shared" si="235"/>
        <v>0</v>
      </c>
      <c r="BH391" s="120"/>
      <c r="BI391" s="120"/>
      <c r="BJ391" s="127"/>
      <c r="BK391" s="126">
        <f t="shared" si="236"/>
        <v>0</v>
      </c>
      <c r="BL391" s="119">
        <f t="shared" si="237"/>
        <v>0</v>
      </c>
      <c r="BM391" s="123">
        <f t="shared" si="238"/>
        <v>0</v>
      </c>
      <c r="BN391" s="123">
        <f t="shared" si="239"/>
        <v>0</v>
      </c>
      <c r="BO391" s="126">
        <f t="shared" si="240"/>
        <v>0</v>
      </c>
      <c r="BP391" s="128">
        <f t="shared" si="241"/>
        <v>0</v>
      </c>
      <c r="BQ391" s="22"/>
      <c r="BR391" s="129"/>
      <c r="BS391" s="130"/>
      <c r="BT391" s="257" t="str">
        <f t="shared" si="242"/>
        <v/>
      </c>
      <c r="BU391" s="257" t="str">
        <f t="shared" si="243"/>
        <v/>
      </c>
      <c r="BV391" s="257" t="str">
        <f t="shared" si="244"/>
        <v/>
      </c>
      <c r="BW391" s="257" t="str">
        <f t="shared" si="245"/>
        <v/>
      </c>
      <c r="BX391" s="258">
        <f t="shared" si="247"/>
        <v>0</v>
      </c>
      <c r="BY391" s="129"/>
      <c r="BZ391" s="130"/>
      <c r="CA391" s="329" t="str">
        <f t="shared" si="213"/>
        <v/>
      </c>
      <c r="CB391" s="329" t="str">
        <f t="shared" si="214"/>
        <v/>
      </c>
      <c r="CC391" s="329" t="str">
        <f t="shared" si="215"/>
        <v/>
      </c>
      <c r="CD391" s="329" t="str">
        <f t="shared" si="216"/>
        <v/>
      </c>
      <c r="CE391" s="258">
        <f t="shared" si="248"/>
        <v>0</v>
      </c>
      <c r="CF391" s="259">
        <f t="shared" si="246"/>
        <v>0</v>
      </c>
      <c r="CG391" s="132"/>
      <c r="CH391" s="132"/>
      <c r="CI391" s="132"/>
    </row>
    <row r="392" spans="1:87" s="24" customFormat="1" ht="12.75" hidden="1" customHeight="1" outlineLevel="1" x14ac:dyDescent="0.2">
      <c r="A392" s="108" t="s">
        <v>140</v>
      </c>
      <c r="B392" s="24" t="s">
        <v>145</v>
      </c>
      <c r="C392" s="24">
        <v>384</v>
      </c>
      <c r="D392" s="137"/>
      <c r="E392" s="138"/>
      <c r="F392" s="56"/>
      <c r="G392" s="135"/>
      <c r="H392" s="136"/>
      <c r="I392" s="139"/>
      <c r="J392" s="57"/>
      <c r="K392" s="134"/>
      <c r="L392" s="134"/>
      <c r="M392" s="134"/>
      <c r="N392" s="134"/>
      <c r="O392" s="114">
        <f t="shared" si="217"/>
        <v>0</v>
      </c>
      <c r="P392" s="113"/>
      <c r="Q392" s="113"/>
      <c r="R392" s="113"/>
      <c r="S392" s="113"/>
      <c r="T392" s="114">
        <f t="shared" si="218"/>
        <v>0</v>
      </c>
      <c r="U392" s="113">
        <f t="shared" si="219"/>
        <v>0</v>
      </c>
      <c r="V392" s="136"/>
      <c r="W392" s="116"/>
      <c r="X392" s="116"/>
      <c r="Y392" s="116"/>
      <c r="Z392" s="117">
        <f t="shared" si="220"/>
        <v>0</v>
      </c>
      <c r="AA392" s="118">
        <f t="shared" si="221"/>
        <v>0</v>
      </c>
      <c r="AB392" s="118"/>
      <c r="AC392" s="118"/>
      <c r="AD392" s="118"/>
      <c r="AE392" s="117">
        <f t="shared" si="222"/>
        <v>0</v>
      </c>
      <c r="AF392" s="118">
        <f t="shared" si="223"/>
        <v>0</v>
      </c>
      <c r="AG392" s="120"/>
      <c r="AH392" s="120"/>
      <c r="AI392" s="121"/>
      <c r="AJ392" s="117">
        <f t="shared" si="224"/>
        <v>0</v>
      </c>
      <c r="AK392" s="119">
        <f t="shared" si="225"/>
        <v>0</v>
      </c>
      <c r="AL392" s="53"/>
      <c r="AM392" s="53"/>
      <c r="AN392" s="53"/>
      <c r="AO392" s="54">
        <f t="shared" si="226"/>
        <v>0</v>
      </c>
      <c r="AP392" s="122">
        <f t="shared" si="227"/>
        <v>0</v>
      </c>
      <c r="AQ392" s="123">
        <f t="shared" si="228"/>
        <v>0</v>
      </c>
      <c r="AR392" s="123">
        <f t="shared" si="229"/>
        <v>0</v>
      </c>
      <c r="AS392" s="119"/>
      <c r="AT392" s="119"/>
      <c r="AU392" s="124"/>
      <c r="AV392" s="125">
        <f t="shared" si="230"/>
        <v>0</v>
      </c>
      <c r="AW392" s="119">
        <f t="shared" si="231"/>
        <v>0</v>
      </c>
      <c r="AX392" s="119"/>
      <c r="AY392" s="119"/>
      <c r="AZ392" s="122"/>
      <c r="BA392" s="126">
        <f t="shared" si="232"/>
        <v>0</v>
      </c>
      <c r="BB392" s="119">
        <f t="shared" si="233"/>
        <v>0</v>
      </c>
      <c r="BC392" s="119"/>
      <c r="BD392" s="120"/>
      <c r="BE392" s="127"/>
      <c r="BF392" s="126">
        <f t="shared" si="234"/>
        <v>0</v>
      </c>
      <c r="BG392" s="119">
        <f t="shared" si="235"/>
        <v>0</v>
      </c>
      <c r="BH392" s="120"/>
      <c r="BI392" s="120"/>
      <c r="BJ392" s="127"/>
      <c r="BK392" s="126">
        <f t="shared" si="236"/>
        <v>0</v>
      </c>
      <c r="BL392" s="119">
        <f t="shared" si="237"/>
        <v>0</v>
      </c>
      <c r="BM392" s="123">
        <f t="shared" si="238"/>
        <v>0</v>
      </c>
      <c r="BN392" s="123">
        <f t="shared" si="239"/>
        <v>0</v>
      </c>
      <c r="BO392" s="126">
        <f t="shared" si="240"/>
        <v>0</v>
      </c>
      <c r="BP392" s="128">
        <f t="shared" si="241"/>
        <v>0</v>
      </c>
      <c r="BQ392" s="22"/>
      <c r="BR392" s="129"/>
      <c r="BS392" s="130"/>
      <c r="BT392" s="257" t="str">
        <f t="shared" si="242"/>
        <v/>
      </c>
      <c r="BU392" s="257" t="str">
        <f t="shared" si="243"/>
        <v/>
      </c>
      <c r="BV392" s="257" t="str">
        <f t="shared" si="244"/>
        <v/>
      </c>
      <c r="BW392" s="257" t="str">
        <f t="shared" si="245"/>
        <v/>
      </c>
      <c r="BX392" s="258">
        <f t="shared" si="247"/>
        <v>0</v>
      </c>
      <c r="BY392" s="129"/>
      <c r="BZ392" s="130"/>
      <c r="CA392" s="329" t="str">
        <f t="shared" si="213"/>
        <v/>
      </c>
      <c r="CB392" s="329" t="str">
        <f t="shared" si="214"/>
        <v/>
      </c>
      <c r="CC392" s="329" t="str">
        <f t="shared" si="215"/>
        <v/>
      </c>
      <c r="CD392" s="329" t="str">
        <f t="shared" si="216"/>
        <v/>
      </c>
      <c r="CE392" s="258">
        <f t="shared" si="248"/>
        <v>0</v>
      </c>
      <c r="CF392" s="259">
        <f t="shared" si="246"/>
        <v>0</v>
      </c>
      <c r="CG392" s="132"/>
      <c r="CH392" s="132"/>
      <c r="CI392" s="132"/>
    </row>
    <row r="393" spans="1:87" s="24" customFormat="1" ht="12.75" hidden="1" customHeight="1" outlineLevel="1" x14ac:dyDescent="0.2">
      <c r="A393" s="108" t="s">
        <v>140</v>
      </c>
      <c r="B393" s="24" t="s">
        <v>145</v>
      </c>
      <c r="C393" s="24">
        <v>385</v>
      </c>
      <c r="D393" s="137"/>
      <c r="E393" s="138"/>
      <c r="F393" s="56"/>
      <c r="G393" s="135"/>
      <c r="H393" s="136"/>
      <c r="I393" s="139"/>
      <c r="J393" s="57"/>
      <c r="K393" s="134"/>
      <c r="L393" s="134"/>
      <c r="M393" s="134"/>
      <c r="N393" s="134"/>
      <c r="O393" s="114">
        <f t="shared" si="217"/>
        <v>0</v>
      </c>
      <c r="P393" s="113"/>
      <c r="Q393" s="113"/>
      <c r="R393" s="113"/>
      <c r="S393" s="113"/>
      <c r="T393" s="114">
        <f t="shared" si="218"/>
        <v>0</v>
      </c>
      <c r="U393" s="113">
        <f t="shared" si="219"/>
        <v>0</v>
      </c>
      <c r="V393" s="136"/>
      <c r="W393" s="116"/>
      <c r="X393" s="116"/>
      <c r="Y393" s="116"/>
      <c r="Z393" s="117">
        <f t="shared" si="220"/>
        <v>0</v>
      </c>
      <c r="AA393" s="118">
        <f t="shared" si="221"/>
        <v>0</v>
      </c>
      <c r="AB393" s="118"/>
      <c r="AC393" s="118"/>
      <c r="AD393" s="118"/>
      <c r="AE393" s="117">
        <f t="shared" si="222"/>
        <v>0</v>
      </c>
      <c r="AF393" s="118">
        <f t="shared" si="223"/>
        <v>0</v>
      </c>
      <c r="AG393" s="120"/>
      <c r="AH393" s="120"/>
      <c r="AI393" s="121"/>
      <c r="AJ393" s="117">
        <f t="shared" si="224"/>
        <v>0</v>
      </c>
      <c r="AK393" s="119">
        <f t="shared" si="225"/>
        <v>0</v>
      </c>
      <c r="AL393" s="53"/>
      <c r="AM393" s="53"/>
      <c r="AN393" s="53"/>
      <c r="AO393" s="54">
        <f t="shared" si="226"/>
        <v>0</v>
      </c>
      <c r="AP393" s="122">
        <f t="shared" si="227"/>
        <v>0</v>
      </c>
      <c r="AQ393" s="123">
        <f t="shared" si="228"/>
        <v>0</v>
      </c>
      <c r="AR393" s="123">
        <f t="shared" si="229"/>
        <v>0</v>
      </c>
      <c r="AS393" s="119"/>
      <c r="AT393" s="119"/>
      <c r="AU393" s="124"/>
      <c r="AV393" s="125">
        <f t="shared" si="230"/>
        <v>0</v>
      </c>
      <c r="AW393" s="119">
        <f t="shared" si="231"/>
        <v>0</v>
      </c>
      <c r="AX393" s="119"/>
      <c r="AY393" s="119"/>
      <c r="AZ393" s="122"/>
      <c r="BA393" s="126">
        <f t="shared" si="232"/>
        <v>0</v>
      </c>
      <c r="BB393" s="119">
        <f t="shared" si="233"/>
        <v>0</v>
      </c>
      <c r="BC393" s="119"/>
      <c r="BD393" s="120"/>
      <c r="BE393" s="127"/>
      <c r="BF393" s="126">
        <f t="shared" si="234"/>
        <v>0</v>
      </c>
      <c r="BG393" s="119">
        <f t="shared" si="235"/>
        <v>0</v>
      </c>
      <c r="BH393" s="120"/>
      <c r="BI393" s="120"/>
      <c r="BJ393" s="127"/>
      <c r="BK393" s="126">
        <f t="shared" si="236"/>
        <v>0</v>
      </c>
      <c r="BL393" s="119">
        <f t="shared" si="237"/>
        <v>0</v>
      </c>
      <c r="BM393" s="123">
        <f t="shared" si="238"/>
        <v>0</v>
      </c>
      <c r="BN393" s="123">
        <f t="shared" si="239"/>
        <v>0</v>
      </c>
      <c r="BO393" s="126">
        <f t="shared" si="240"/>
        <v>0</v>
      </c>
      <c r="BP393" s="128">
        <f t="shared" si="241"/>
        <v>0</v>
      </c>
      <c r="BQ393" s="22"/>
      <c r="BR393" s="129"/>
      <c r="BS393" s="130"/>
      <c r="BT393" s="257" t="str">
        <f t="shared" si="242"/>
        <v/>
      </c>
      <c r="BU393" s="257" t="str">
        <f t="shared" si="243"/>
        <v/>
      </c>
      <c r="BV393" s="257" t="str">
        <f t="shared" si="244"/>
        <v/>
      </c>
      <c r="BW393" s="257" t="str">
        <f t="shared" si="245"/>
        <v/>
      </c>
      <c r="BX393" s="258">
        <f t="shared" si="247"/>
        <v>0</v>
      </c>
      <c r="BY393" s="129"/>
      <c r="BZ393" s="130"/>
      <c r="CA393" s="329" t="str">
        <f t="shared" ref="CA393:CA400" si="249">IF(OR($BY393="Jan", $BY393="Feb", $BY393="Mar"), $BZ393, "")</f>
        <v/>
      </c>
      <c r="CB393" s="329" t="str">
        <f t="shared" ref="CB393:CB400" si="250">IF(OR($BY393="Apr", $BY393="May", $BY393="Jun"), $BZ393, "")</f>
        <v/>
      </c>
      <c r="CC393" s="329" t="str">
        <f t="shared" ref="CC393:CC400" si="251">IF(OR($BY393="Jul", $BY393="Aug", $BY393="Sep"), $BZ393, "")</f>
        <v/>
      </c>
      <c r="CD393" s="329" t="str">
        <f t="shared" ref="CD393:CD400" si="252">IF(OR($BY393="Oct", $BY393="Nov", $BY393="Dec"), $BZ393, "")</f>
        <v/>
      </c>
      <c r="CE393" s="258">
        <f t="shared" si="248"/>
        <v>0</v>
      </c>
      <c r="CF393" s="259">
        <f t="shared" si="246"/>
        <v>0</v>
      </c>
      <c r="CG393" s="132"/>
      <c r="CH393" s="132"/>
      <c r="CI393" s="132"/>
    </row>
    <row r="394" spans="1:87" s="24" customFormat="1" ht="12.75" hidden="1" customHeight="1" outlineLevel="1" x14ac:dyDescent="0.2">
      <c r="A394" s="108" t="s">
        <v>140</v>
      </c>
      <c r="B394" s="24" t="s">
        <v>145</v>
      </c>
      <c r="C394" s="24">
        <v>386</v>
      </c>
      <c r="D394" s="137"/>
      <c r="E394" s="138"/>
      <c r="F394" s="56"/>
      <c r="G394" s="135"/>
      <c r="H394" s="136"/>
      <c r="I394" s="139"/>
      <c r="J394" s="57"/>
      <c r="K394" s="134"/>
      <c r="L394" s="134"/>
      <c r="M394" s="134"/>
      <c r="N394" s="134"/>
      <c r="O394" s="114">
        <f t="shared" ref="O394:O400" si="253">SUM(K394:N394)</f>
        <v>0</v>
      </c>
      <c r="P394" s="113"/>
      <c r="Q394" s="113"/>
      <c r="R394" s="113"/>
      <c r="S394" s="113"/>
      <c r="T394" s="114">
        <f t="shared" ref="T394:T400" si="254">SUM(P394:S394)</f>
        <v>0</v>
      </c>
      <c r="U394" s="113">
        <f t="shared" ref="U394:U400" si="255">J394+O394-T394</f>
        <v>0</v>
      </c>
      <c r="V394" s="136"/>
      <c r="W394" s="116"/>
      <c r="X394" s="116"/>
      <c r="Y394" s="116"/>
      <c r="Z394" s="117">
        <f t="shared" ref="Z394:Z400" si="256">SUM(W394:Y394)</f>
        <v>0</v>
      </c>
      <c r="AA394" s="118">
        <f t="shared" ref="AA394:AA400" si="257">Z394-K394</f>
        <v>0</v>
      </c>
      <c r="AB394" s="118"/>
      <c r="AC394" s="118"/>
      <c r="AD394" s="118"/>
      <c r="AE394" s="117">
        <f t="shared" ref="AE394:AE400" si="258">SUM(AB394:AD394)</f>
        <v>0</v>
      </c>
      <c r="AF394" s="118">
        <f t="shared" ref="AF394:AF400" si="259">AE394-L394</f>
        <v>0</v>
      </c>
      <c r="AG394" s="120"/>
      <c r="AH394" s="120"/>
      <c r="AI394" s="121"/>
      <c r="AJ394" s="117">
        <f t="shared" ref="AJ394:AJ400" si="260">SUM(AG394:AI394)</f>
        <v>0</v>
      </c>
      <c r="AK394" s="119">
        <f t="shared" ref="AK394:AK400" si="261">AJ394-M394</f>
        <v>0</v>
      </c>
      <c r="AL394" s="53"/>
      <c r="AM394" s="53"/>
      <c r="AN394" s="53"/>
      <c r="AO394" s="54">
        <f t="shared" ref="AO394:AO400" si="262">SUM(AL394:AN394)</f>
        <v>0</v>
      </c>
      <c r="AP394" s="122">
        <f t="shared" ref="AP394:AP400" si="263">AO394-N394</f>
        <v>0</v>
      </c>
      <c r="AQ394" s="123">
        <f t="shared" ref="AQ394:AQ400" si="264">Z394+AE394+AJ394+AO394</f>
        <v>0</v>
      </c>
      <c r="AR394" s="123">
        <f t="shared" ref="AR394:AR400" si="265">AQ394-O394</f>
        <v>0</v>
      </c>
      <c r="AS394" s="119"/>
      <c r="AT394" s="119"/>
      <c r="AU394" s="124"/>
      <c r="AV394" s="125">
        <f t="shared" ref="AV394:AV400" si="266">SUM(AS394:AU394)</f>
        <v>0</v>
      </c>
      <c r="AW394" s="119">
        <f t="shared" ref="AW394:AW400" si="267">AV394-P394</f>
        <v>0</v>
      </c>
      <c r="AX394" s="119"/>
      <c r="AY394" s="119"/>
      <c r="AZ394" s="122"/>
      <c r="BA394" s="126">
        <f t="shared" ref="BA394:BA400" si="268">SUM(AX394:AZ394)</f>
        <v>0</v>
      </c>
      <c r="BB394" s="119">
        <f t="shared" ref="BB394:BB400" si="269">BA394-Q394</f>
        <v>0</v>
      </c>
      <c r="BC394" s="119"/>
      <c r="BD394" s="120"/>
      <c r="BE394" s="127"/>
      <c r="BF394" s="126">
        <f t="shared" ref="BF394:BF400" si="270">SUM(BC394:BE394)</f>
        <v>0</v>
      </c>
      <c r="BG394" s="119">
        <f t="shared" ref="BG394:BG400" si="271">BF394-R394</f>
        <v>0</v>
      </c>
      <c r="BH394" s="120"/>
      <c r="BI394" s="120"/>
      <c r="BJ394" s="127"/>
      <c r="BK394" s="126">
        <f t="shared" ref="BK394:BK400" si="272">SUM(BH394:BJ394)</f>
        <v>0</v>
      </c>
      <c r="BL394" s="119">
        <f t="shared" ref="BL394:BL400" si="273">BK394-S394</f>
        <v>0</v>
      </c>
      <c r="BM394" s="123">
        <f t="shared" ref="BM394:BM400" si="274">AV394+BA394+BF394+BK394</f>
        <v>0</v>
      </c>
      <c r="BN394" s="123">
        <f t="shared" ref="BN394:BN400" si="275">BM394-T394</f>
        <v>0</v>
      </c>
      <c r="BO394" s="126">
        <f t="shared" ref="BO394:BO400" si="276">J394+AQ394-BM394</f>
        <v>0</v>
      </c>
      <c r="BP394" s="128">
        <f t="shared" ref="BP394:BP400" si="277">BO394-U394</f>
        <v>0</v>
      </c>
      <c r="BQ394" s="22"/>
      <c r="BR394" s="129"/>
      <c r="BS394" s="130"/>
      <c r="BT394" s="257" t="str">
        <f t="shared" ref="BT394:BT400" si="278">IF(OR($BR394="Jan", $BR394="Feb", $BR394="Mar"), $BS394, "")</f>
        <v/>
      </c>
      <c r="BU394" s="257" t="str">
        <f t="shared" ref="BU394:BU400" si="279">IF(OR($BR394="Apr", $BR394="May", $BR394="Jun"), $BS394, "")</f>
        <v/>
      </c>
      <c r="BV394" s="257" t="str">
        <f t="shared" ref="BV394:BV400" si="280">IF(OR($BR394="Jul", $BR394="Aug", $BR394="Sep"), $BS394, "")</f>
        <v/>
      </c>
      <c r="BW394" s="257" t="str">
        <f t="shared" ref="BW394:BW400" si="281">IF(OR($BR394="Oct", $BR394="Nov", $BR394="Dec"), $BS394, "")</f>
        <v/>
      </c>
      <c r="BX394" s="258">
        <f t="shared" si="247"/>
        <v>0</v>
      </c>
      <c r="BY394" s="129"/>
      <c r="BZ394" s="130"/>
      <c r="CA394" s="329" t="str">
        <f t="shared" si="249"/>
        <v/>
      </c>
      <c r="CB394" s="329" t="str">
        <f t="shared" si="250"/>
        <v/>
      </c>
      <c r="CC394" s="329" t="str">
        <f t="shared" si="251"/>
        <v/>
      </c>
      <c r="CD394" s="329" t="str">
        <f t="shared" si="252"/>
        <v/>
      </c>
      <c r="CE394" s="258">
        <f t="shared" si="248"/>
        <v>0</v>
      </c>
      <c r="CF394" s="259">
        <f t="shared" ref="CF394:CF400" si="282">BO394+BX394-CE394</f>
        <v>0</v>
      </c>
      <c r="CG394" s="132"/>
      <c r="CH394" s="132"/>
      <c r="CI394" s="132"/>
    </row>
    <row r="395" spans="1:87" s="24" customFormat="1" ht="12.75" hidden="1" customHeight="1" outlineLevel="1" x14ac:dyDescent="0.2">
      <c r="A395" s="108" t="s">
        <v>140</v>
      </c>
      <c r="B395" s="24" t="s">
        <v>145</v>
      </c>
      <c r="C395" s="24">
        <v>387</v>
      </c>
      <c r="D395" s="137"/>
      <c r="E395" s="138"/>
      <c r="F395" s="56"/>
      <c r="G395" s="135"/>
      <c r="H395" s="136"/>
      <c r="I395" s="139"/>
      <c r="J395" s="57"/>
      <c r="K395" s="134"/>
      <c r="L395" s="134"/>
      <c r="M395" s="134"/>
      <c r="N395" s="134"/>
      <c r="O395" s="114">
        <f t="shared" si="253"/>
        <v>0</v>
      </c>
      <c r="P395" s="113"/>
      <c r="Q395" s="113"/>
      <c r="R395" s="113"/>
      <c r="S395" s="113"/>
      <c r="T395" s="114">
        <f t="shared" si="254"/>
        <v>0</v>
      </c>
      <c r="U395" s="113">
        <f t="shared" si="255"/>
        <v>0</v>
      </c>
      <c r="V395" s="136"/>
      <c r="W395" s="116"/>
      <c r="X395" s="116"/>
      <c r="Y395" s="116"/>
      <c r="Z395" s="117">
        <f t="shared" si="256"/>
        <v>0</v>
      </c>
      <c r="AA395" s="118">
        <f t="shared" si="257"/>
        <v>0</v>
      </c>
      <c r="AB395" s="118"/>
      <c r="AC395" s="118"/>
      <c r="AD395" s="118"/>
      <c r="AE395" s="117">
        <f t="shared" si="258"/>
        <v>0</v>
      </c>
      <c r="AF395" s="118">
        <f t="shared" si="259"/>
        <v>0</v>
      </c>
      <c r="AG395" s="120"/>
      <c r="AH395" s="120"/>
      <c r="AI395" s="121"/>
      <c r="AJ395" s="117">
        <f t="shared" si="260"/>
        <v>0</v>
      </c>
      <c r="AK395" s="119">
        <f t="shared" si="261"/>
        <v>0</v>
      </c>
      <c r="AL395" s="53"/>
      <c r="AM395" s="53"/>
      <c r="AN395" s="53"/>
      <c r="AO395" s="54">
        <f t="shared" si="262"/>
        <v>0</v>
      </c>
      <c r="AP395" s="122">
        <f t="shared" si="263"/>
        <v>0</v>
      </c>
      <c r="AQ395" s="123">
        <f t="shared" si="264"/>
        <v>0</v>
      </c>
      <c r="AR395" s="123">
        <f t="shared" si="265"/>
        <v>0</v>
      </c>
      <c r="AS395" s="119"/>
      <c r="AT395" s="119"/>
      <c r="AU395" s="124"/>
      <c r="AV395" s="125">
        <f t="shared" si="266"/>
        <v>0</v>
      </c>
      <c r="AW395" s="119">
        <f t="shared" si="267"/>
        <v>0</v>
      </c>
      <c r="AX395" s="119"/>
      <c r="AY395" s="119"/>
      <c r="AZ395" s="122"/>
      <c r="BA395" s="126">
        <f t="shared" si="268"/>
        <v>0</v>
      </c>
      <c r="BB395" s="119">
        <f t="shared" si="269"/>
        <v>0</v>
      </c>
      <c r="BC395" s="119"/>
      <c r="BD395" s="120"/>
      <c r="BE395" s="127"/>
      <c r="BF395" s="126">
        <f t="shared" si="270"/>
        <v>0</v>
      </c>
      <c r="BG395" s="119">
        <f t="shared" si="271"/>
        <v>0</v>
      </c>
      <c r="BH395" s="120"/>
      <c r="BI395" s="120"/>
      <c r="BJ395" s="127"/>
      <c r="BK395" s="126">
        <f t="shared" si="272"/>
        <v>0</v>
      </c>
      <c r="BL395" s="119">
        <f t="shared" si="273"/>
        <v>0</v>
      </c>
      <c r="BM395" s="123">
        <f t="shared" si="274"/>
        <v>0</v>
      </c>
      <c r="BN395" s="123">
        <f t="shared" si="275"/>
        <v>0</v>
      </c>
      <c r="BO395" s="126">
        <f t="shared" si="276"/>
        <v>0</v>
      </c>
      <c r="BP395" s="128">
        <f t="shared" si="277"/>
        <v>0</v>
      </c>
      <c r="BQ395" s="22"/>
      <c r="BR395" s="129"/>
      <c r="BS395" s="130"/>
      <c r="BT395" s="257" t="str">
        <f t="shared" si="278"/>
        <v/>
      </c>
      <c r="BU395" s="257" t="str">
        <f t="shared" si="279"/>
        <v/>
      </c>
      <c r="BV395" s="257" t="str">
        <f t="shared" si="280"/>
        <v/>
      </c>
      <c r="BW395" s="257" t="str">
        <f t="shared" si="281"/>
        <v/>
      </c>
      <c r="BX395" s="258">
        <f t="shared" si="247"/>
        <v>0</v>
      </c>
      <c r="BY395" s="129"/>
      <c r="BZ395" s="130"/>
      <c r="CA395" s="329" t="str">
        <f t="shared" si="249"/>
        <v/>
      </c>
      <c r="CB395" s="329" t="str">
        <f t="shared" si="250"/>
        <v/>
      </c>
      <c r="CC395" s="329" t="str">
        <f t="shared" si="251"/>
        <v/>
      </c>
      <c r="CD395" s="329" t="str">
        <f t="shared" si="252"/>
        <v/>
      </c>
      <c r="CE395" s="258">
        <f t="shared" si="248"/>
        <v>0</v>
      </c>
      <c r="CF395" s="259">
        <f t="shared" si="282"/>
        <v>0</v>
      </c>
      <c r="CG395" s="132"/>
      <c r="CH395" s="132"/>
      <c r="CI395" s="132"/>
    </row>
    <row r="396" spans="1:87" s="24" customFormat="1" ht="12.75" hidden="1" customHeight="1" outlineLevel="1" x14ac:dyDescent="0.2">
      <c r="A396" s="108" t="s">
        <v>140</v>
      </c>
      <c r="B396" s="24" t="s">
        <v>145</v>
      </c>
      <c r="C396" s="24">
        <v>388</v>
      </c>
      <c r="D396" s="137"/>
      <c r="E396" s="138"/>
      <c r="F396" s="56"/>
      <c r="G396" s="135"/>
      <c r="H396" s="136"/>
      <c r="I396" s="139"/>
      <c r="J396" s="57"/>
      <c r="K396" s="134"/>
      <c r="L396" s="134"/>
      <c r="M396" s="134"/>
      <c r="N396" s="134"/>
      <c r="O396" s="114">
        <f t="shared" si="253"/>
        <v>0</v>
      </c>
      <c r="P396" s="113"/>
      <c r="Q396" s="113"/>
      <c r="R396" s="113"/>
      <c r="S396" s="113"/>
      <c r="T396" s="114">
        <f t="shared" si="254"/>
        <v>0</v>
      </c>
      <c r="U396" s="113">
        <f t="shared" si="255"/>
        <v>0</v>
      </c>
      <c r="V396" s="136"/>
      <c r="W396" s="116"/>
      <c r="X396" s="116"/>
      <c r="Y396" s="116"/>
      <c r="Z396" s="117">
        <f t="shared" si="256"/>
        <v>0</v>
      </c>
      <c r="AA396" s="118">
        <f t="shared" si="257"/>
        <v>0</v>
      </c>
      <c r="AB396" s="118"/>
      <c r="AC396" s="118"/>
      <c r="AD396" s="118"/>
      <c r="AE396" s="117">
        <f t="shared" si="258"/>
        <v>0</v>
      </c>
      <c r="AF396" s="118">
        <f t="shared" si="259"/>
        <v>0</v>
      </c>
      <c r="AG396" s="120"/>
      <c r="AH396" s="120"/>
      <c r="AI396" s="121"/>
      <c r="AJ396" s="117">
        <f t="shared" si="260"/>
        <v>0</v>
      </c>
      <c r="AK396" s="119">
        <f t="shared" si="261"/>
        <v>0</v>
      </c>
      <c r="AL396" s="53"/>
      <c r="AM396" s="53"/>
      <c r="AN396" s="53"/>
      <c r="AO396" s="54">
        <f t="shared" si="262"/>
        <v>0</v>
      </c>
      <c r="AP396" s="122">
        <f t="shared" si="263"/>
        <v>0</v>
      </c>
      <c r="AQ396" s="123">
        <f t="shared" si="264"/>
        <v>0</v>
      </c>
      <c r="AR396" s="123">
        <f t="shared" si="265"/>
        <v>0</v>
      </c>
      <c r="AS396" s="119"/>
      <c r="AT396" s="119"/>
      <c r="AU396" s="124"/>
      <c r="AV396" s="125">
        <f t="shared" si="266"/>
        <v>0</v>
      </c>
      <c r="AW396" s="119">
        <f t="shared" si="267"/>
        <v>0</v>
      </c>
      <c r="AX396" s="119"/>
      <c r="AY396" s="119"/>
      <c r="AZ396" s="122"/>
      <c r="BA396" s="126">
        <f t="shared" si="268"/>
        <v>0</v>
      </c>
      <c r="BB396" s="119">
        <f t="shared" si="269"/>
        <v>0</v>
      </c>
      <c r="BC396" s="119"/>
      <c r="BD396" s="120"/>
      <c r="BE396" s="127"/>
      <c r="BF396" s="126">
        <f t="shared" si="270"/>
        <v>0</v>
      </c>
      <c r="BG396" s="119">
        <f t="shared" si="271"/>
        <v>0</v>
      </c>
      <c r="BH396" s="120"/>
      <c r="BI396" s="120"/>
      <c r="BJ396" s="127"/>
      <c r="BK396" s="126">
        <f t="shared" si="272"/>
        <v>0</v>
      </c>
      <c r="BL396" s="119">
        <f t="shared" si="273"/>
        <v>0</v>
      </c>
      <c r="BM396" s="123">
        <f t="shared" si="274"/>
        <v>0</v>
      </c>
      <c r="BN396" s="123">
        <f t="shared" si="275"/>
        <v>0</v>
      </c>
      <c r="BO396" s="126">
        <f t="shared" si="276"/>
        <v>0</v>
      </c>
      <c r="BP396" s="128">
        <f t="shared" si="277"/>
        <v>0</v>
      </c>
      <c r="BQ396" s="22"/>
      <c r="BR396" s="129"/>
      <c r="BS396" s="130"/>
      <c r="BT396" s="257" t="str">
        <f t="shared" si="278"/>
        <v/>
      </c>
      <c r="BU396" s="257" t="str">
        <f t="shared" si="279"/>
        <v/>
      </c>
      <c r="BV396" s="257" t="str">
        <f t="shared" si="280"/>
        <v/>
      </c>
      <c r="BW396" s="257" t="str">
        <f t="shared" si="281"/>
        <v/>
      </c>
      <c r="BX396" s="258">
        <f t="shared" si="247"/>
        <v>0</v>
      </c>
      <c r="BY396" s="129"/>
      <c r="BZ396" s="130"/>
      <c r="CA396" s="329" t="str">
        <f t="shared" si="249"/>
        <v/>
      </c>
      <c r="CB396" s="329" t="str">
        <f t="shared" si="250"/>
        <v/>
      </c>
      <c r="CC396" s="329" t="str">
        <f t="shared" si="251"/>
        <v/>
      </c>
      <c r="CD396" s="329" t="str">
        <f t="shared" si="252"/>
        <v/>
      </c>
      <c r="CE396" s="258">
        <f t="shared" si="248"/>
        <v>0</v>
      </c>
      <c r="CF396" s="259">
        <f t="shared" si="282"/>
        <v>0</v>
      </c>
      <c r="CG396" s="132"/>
      <c r="CH396" s="132"/>
      <c r="CI396" s="132"/>
    </row>
    <row r="397" spans="1:87" s="24" customFormat="1" ht="12.75" hidden="1" customHeight="1" outlineLevel="1" x14ac:dyDescent="0.2">
      <c r="A397" s="108" t="s">
        <v>140</v>
      </c>
      <c r="B397" s="24" t="s">
        <v>145</v>
      </c>
      <c r="C397" s="24">
        <v>389</v>
      </c>
      <c r="D397" s="137"/>
      <c r="E397" s="138"/>
      <c r="F397" s="56"/>
      <c r="G397" s="135"/>
      <c r="H397" s="136"/>
      <c r="I397" s="139"/>
      <c r="J397" s="57"/>
      <c r="K397" s="134"/>
      <c r="L397" s="134"/>
      <c r="M397" s="134"/>
      <c r="N397" s="134"/>
      <c r="O397" s="114">
        <f t="shared" si="253"/>
        <v>0</v>
      </c>
      <c r="P397" s="113"/>
      <c r="Q397" s="113"/>
      <c r="R397" s="113"/>
      <c r="S397" s="113"/>
      <c r="T397" s="114">
        <f t="shared" si="254"/>
        <v>0</v>
      </c>
      <c r="U397" s="113">
        <f t="shared" si="255"/>
        <v>0</v>
      </c>
      <c r="V397" s="136"/>
      <c r="W397" s="116"/>
      <c r="X397" s="116"/>
      <c r="Y397" s="116"/>
      <c r="Z397" s="117">
        <f t="shared" si="256"/>
        <v>0</v>
      </c>
      <c r="AA397" s="118">
        <f t="shared" si="257"/>
        <v>0</v>
      </c>
      <c r="AB397" s="118"/>
      <c r="AC397" s="118"/>
      <c r="AD397" s="118"/>
      <c r="AE397" s="117">
        <f t="shared" si="258"/>
        <v>0</v>
      </c>
      <c r="AF397" s="118">
        <f t="shared" si="259"/>
        <v>0</v>
      </c>
      <c r="AG397" s="120"/>
      <c r="AH397" s="120"/>
      <c r="AI397" s="121"/>
      <c r="AJ397" s="117">
        <f t="shared" si="260"/>
        <v>0</v>
      </c>
      <c r="AK397" s="119">
        <f t="shared" si="261"/>
        <v>0</v>
      </c>
      <c r="AL397" s="53"/>
      <c r="AM397" s="53"/>
      <c r="AN397" s="53"/>
      <c r="AO397" s="54">
        <f t="shared" si="262"/>
        <v>0</v>
      </c>
      <c r="AP397" s="122">
        <f t="shared" si="263"/>
        <v>0</v>
      </c>
      <c r="AQ397" s="123">
        <f t="shared" si="264"/>
        <v>0</v>
      </c>
      <c r="AR397" s="123">
        <f t="shared" si="265"/>
        <v>0</v>
      </c>
      <c r="AS397" s="119"/>
      <c r="AT397" s="119"/>
      <c r="AU397" s="124"/>
      <c r="AV397" s="125">
        <f t="shared" si="266"/>
        <v>0</v>
      </c>
      <c r="AW397" s="119">
        <f t="shared" si="267"/>
        <v>0</v>
      </c>
      <c r="AX397" s="119"/>
      <c r="AY397" s="119"/>
      <c r="AZ397" s="122"/>
      <c r="BA397" s="126">
        <f t="shared" si="268"/>
        <v>0</v>
      </c>
      <c r="BB397" s="119">
        <f t="shared" si="269"/>
        <v>0</v>
      </c>
      <c r="BC397" s="119"/>
      <c r="BD397" s="120"/>
      <c r="BE397" s="127"/>
      <c r="BF397" s="126">
        <f t="shared" si="270"/>
        <v>0</v>
      </c>
      <c r="BG397" s="119">
        <f t="shared" si="271"/>
        <v>0</v>
      </c>
      <c r="BH397" s="120"/>
      <c r="BI397" s="120"/>
      <c r="BJ397" s="127"/>
      <c r="BK397" s="126">
        <f t="shared" si="272"/>
        <v>0</v>
      </c>
      <c r="BL397" s="119">
        <f t="shared" si="273"/>
        <v>0</v>
      </c>
      <c r="BM397" s="123">
        <f t="shared" si="274"/>
        <v>0</v>
      </c>
      <c r="BN397" s="123">
        <f t="shared" si="275"/>
        <v>0</v>
      </c>
      <c r="BO397" s="126">
        <f t="shared" si="276"/>
        <v>0</v>
      </c>
      <c r="BP397" s="128">
        <f t="shared" si="277"/>
        <v>0</v>
      </c>
      <c r="BQ397" s="22"/>
      <c r="BR397" s="129"/>
      <c r="BS397" s="130"/>
      <c r="BT397" s="257" t="str">
        <f t="shared" si="278"/>
        <v/>
      </c>
      <c r="BU397" s="257" t="str">
        <f t="shared" si="279"/>
        <v/>
      </c>
      <c r="BV397" s="257" t="str">
        <f t="shared" si="280"/>
        <v/>
      </c>
      <c r="BW397" s="257" t="str">
        <f t="shared" si="281"/>
        <v/>
      </c>
      <c r="BX397" s="258">
        <f t="shared" si="247"/>
        <v>0</v>
      </c>
      <c r="BY397" s="129"/>
      <c r="BZ397" s="130"/>
      <c r="CA397" s="329" t="str">
        <f t="shared" si="249"/>
        <v/>
      </c>
      <c r="CB397" s="329" t="str">
        <f t="shared" si="250"/>
        <v/>
      </c>
      <c r="CC397" s="329" t="str">
        <f t="shared" si="251"/>
        <v/>
      </c>
      <c r="CD397" s="329" t="str">
        <f t="shared" si="252"/>
        <v/>
      </c>
      <c r="CE397" s="258">
        <f t="shared" si="248"/>
        <v>0</v>
      </c>
      <c r="CF397" s="259">
        <f t="shared" si="282"/>
        <v>0</v>
      </c>
      <c r="CG397" s="132"/>
      <c r="CH397" s="132"/>
      <c r="CI397" s="132"/>
    </row>
    <row r="398" spans="1:87" s="24" customFormat="1" ht="12.75" hidden="1" customHeight="1" outlineLevel="1" x14ac:dyDescent="0.2">
      <c r="A398" s="108" t="s">
        <v>140</v>
      </c>
      <c r="B398" s="24" t="s">
        <v>145</v>
      </c>
      <c r="C398" s="24">
        <v>390</v>
      </c>
      <c r="D398" s="137"/>
      <c r="E398" s="138"/>
      <c r="F398" s="56"/>
      <c r="G398" s="135"/>
      <c r="H398" s="136"/>
      <c r="I398" s="139"/>
      <c r="J398" s="57"/>
      <c r="K398" s="134"/>
      <c r="L398" s="134"/>
      <c r="M398" s="134"/>
      <c r="N398" s="134"/>
      <c r="O398" s="114">
        <f t="shared" si="253"/>
        <v>0</v>
      </c>
      <c r="P398" s="113"/>
      <c r="Q398" s="113"/>
      <c r="R398" s="113"/>
      <c r="S398" s="113"/>
      <c r="T398" s="114">
        <f t="shared" si="254"/>
        <v>0</v>
      </c>
      <c r="U398" s="113">
        <f t="shared" si="255"/>
        <v>0</v>
      </c>
      <c r="V398" s="136"/>
      <c r="W398" s="116"/>
      <c r="X398" s="116"/>
      <c r="Y398" s="116"/>
      <c r="Z398" s="117">
        <f t="shared" si="256"/>
        <v>0</v>
      </c>
      <c r="AA398" s="118">
        <f t="shared" si="257"/>
        <v>0</v>
      </c>
      <c r="AB398" s="118"/>
      <c r="AC398" s="118"/>
      <c r="AD398" s="118"/>
      <c r="AE398" s="117">
        <f t="shared" si="258"/>
        <v>0</v>
      </c>
      <c r="AF398" s="118">
        <f t="shared" si="259"/>
        <v>0</v>
      </c>
      <c r="AG398" s="120"/>
      <c r="AH398" s="120"/>
      <c r="AI398" s="121"/>
      <c r="AJ398" s="117">
        <f t="shared" si="260"/>
        <v>0</v>
      </c>
      <c r="AK398" s="119">
        <f t="shared" si="261"/>
        <v>0</v>
      </c>
      <c r="AL398" s="53"/>
      <c r="AM398" s="53"/>
      <c r="AN398" s="53"/>
      <c r="AO398" s="54">
        <f t="shared" si="262"/>
        <v>0</v>
      </c>
      <c r="AP398" s="122">
        <f t="shared" si="263"/>
        <v>0</v>
      </c>
      <c r="AQ398" s="123">
        <f t="shared" si="264"/>
        <v>0</v>
      </c>
      <c r="AR398" s="123">
        <f t="shared" si="265"/>
        <v>0</v>
      </c>
      <c r="AS398" s="119"/>
      <c r="AT398" s="119"/>
      <c r="AU398" s="124"/>
      <c r="AV398" s="125">
        <f t="shared" si="266"/>
        <v>0</v>
      </c>
      <c r="AW398" s="119">
        <f t="shared" si="267"/>
        <v>0</v>
      </c>
      <c r="AX398" s="119"/>
      <c r="AY398" s="119"/>
      <c r="AZ398" s="122"/>
      <c r="BA398" s="126">
        <f t="shared" si="268"/>
        <v>0</v>
      </c>
      <c r="BB398" s="119">
        <f t="shared" si="269"/>
        <v>0</v>
      </c>
      <c r="BC398" s="119"/>
      <c r="BD398" s="120"/>
      <c r="BE398" s="127"/>
      <c r="BF398" s="126">
        <f t="shared" si="270"/>
        <v>0</v>
      </c>
      <c r="BG398" s="119">
        <f t="shared" si="271"/>
        <v>0</v>
      </c>
      <c r="BH398" s="120"/>
      <c r="BI398" s="120"/>
      <c r="BJ398" s="127"/>
      <c r="BK398" s="126">
        <f t="shared" si="272"/>
        <v>0</v>
      </c>
      <c r="BL398" s="119">
        <f t="shared" si="273"/>
        <v>0</v>
      </c>
      <c r="BM398" s="123">
        <f t="shared" si="274"/>
        <v>0</v>
      </c>
      <c r="BN398" s="123">
        <f t="shared" si="275"/>
        <v>0</v>
      </c>
      <c r="BO398" s="126">
        <f t="shared" si="276"/>
        <v>0</v>
      </c>
      <c r="BP398" s="128">
        <f t="shared" si="277"/>
        <v>0</v>
      </c>
      <c r="BQ398" s="22"/>
      <c r="BR398" s="129"/>
      <c r="BS398" s="130"/>
      <c r="BT398" s="257" t="str">
        <f t="shared" si="278"/>
        <v/>
      </c>
      <c r="BU398" s="257" t="str">
        <f t="shared" si="279"/>
        <v/>
      </c>
      <c r="BV398" s="257" t="str">
        <f t="shared" si="280"/>
        <v/>
      </c>
      <c r="BW398" s="257" t="str">
        <f t="shared" si="281"/>
        <v/>
      </c>
      <c r="BX398" s="258">
        <f t="shared" si="247"/>
        <v>0</v>
      </c>
      <c r="BY398" s="129"/>
      <c r="BZ398" s="130"/>
      <c r="CA398" s="329" t="str">
        <f t="shared" si="249"/>
        <v/>
      </c>
      <c r="CB398" s="329" t="str">
        <f t="shared" si="250"/>
        <v/>
      </c>
      <c r="CC398" s="329" t="str">
        <f t="shared" si="251"/>
        <v/>
      </c>
      <c r="CD398" s="329" t="str">
        <f t="shared" si="252"/>
        <v/>
      </c>
      <c r="CE398" s="258">
        <f t="shared" si="248"/>
        <v>0</v>
      </c>
      <c r="CF398" s="259">
        <f t="shared" si="282"/>
        <v>0</v>
      </c>
      <c r="CG398" s="132"/>
      <c r="CH398" s="132"/>
      <c r="CI398" s="132"/>
    </row>
    <row r="399" spans="1:87" s="24" customFormat="1" ht="12.75" hidden="1" customHeight="1" outlineLevel="1" x14ac:dyDescent="0.2">
      <c r="A399" s="108" t="s">
        <v>140</v>
      </c>
      <c r="B399" s="24" t="s">
        <v>145</v>
      </c>
      <c r="C399" s="24">
        <v>391</v>
      </c>
      <c r="D399" s="137"/>
      <c r="E399" s="138"/>
      <c r="F399" s="56"/>
      <c r="G399" s="135"/>
      <c r="H399" s="136"/>
      <c r="I399" s="139"/>
      <c r="J399" s="57"/>
      <c r="K399" s="134"/>
      <c r="L399" s="134"/>
      <c r="M399" s="134"/>
      <c r="N399" s="134"/>
      <c r="O399" s="114">
        <f t="shared" si="253"/>
        <v>0</v>
      </c>
      <c r="P399" s="113"/>
      <c r="Q399" s="113"/>
      <c r="R399" s="113"/>
      <c r="S399" s="113"/>
      <c r="T399" s="114">
        <f t="shared" si="254"/>
        <v>0</v>
      </c>
      <c r="U399" s="113">
        <f t="shared" si="255"/>
        <v>0</v>
      </c>
      <c r="V399" s="136"/>
      <c r="W399" s="116"/>
      <c r="X399" s="116"/>
      <c r="Y399" s="116"/>
      <c r="Z399" s="117">
        <f t="shared" si="256"/>
        <v>0</v>
      </c>
      <c r="AA399" s="118">
        <f t="shared" si="257"/>
        <v>0</v>
      </c>
      <c r="AB399" s="118"/>
      <c r="AC399" s="118"/>
      <c r="AD399" s="118"/>
      <c r="AE399" s="117">
        <f t="shared" si="258"/>
        <v>0</v>
      </c>
      <c r="AF399" s="118">
        <f t="shared" si="259"/>
        <v>0</v>
      </c>
      <c r="AG399" s="120"/>
      <c r="AH399" s="120"/>
      <c r="AI399" s="121"/>
      <c r="AJ399" s="117">
        <f t="shared" si="260"/>
        <v>0</v>
      </c>
      <c r="AK399" s="119">
        <f t="shared" si="261"/>
        <v>0</v>
      </c>
      <c r="AL399" s="53"/>
      <c r="AM399" s="53"/>
      <c r="AN399" s="53"/>
      <c r="AO399" s="54">
        <f t="shared" si="262"/>
        <v>0</v>
      </c>
      <c r="AP399" s="122">
        <f t="shared" si="263"/>
        <v>0</v>
      </c>
      <c r="AQ399" s="123">
        <f t="shared" si="264"/>
        <v>0</v>
      </c>
      <c r="AR399" s="123">
        <f t="shared" si="265"/>
        <v>0</v>
      </c>
      <c r="AS399" s="119"/>
      <c r="AT399" s="119"/>
      <c r="AU399" s="124"/>
      <c r="AV399" s="125">
        <f t="shared" si="266"/>
        <v>0</v>
      </c>
      <c r="AW399" s="119">
        <f t="shared" si="267"/>
        <v>0</v>
      </c>
      <c r="AX399" s="119"/>
      <c r="AY399" s="119"/>
      <c r="AZ399" s="122"/>
      <c r="BA399" s="126">
        <f t="shared" si="268"/>
        <v>0</v>
      </c>
      <c r="BB399" s="119">
        <f t="shared" si="269"/>
        <v>0</v>
      </c>
      <c r="BC399" s="119"/>
      <c r="BD399" s="120"/>
      <c r="BE399" s="127"/>
      <c r="BF399" s="126">
        <f t="shared" si="270"/>
        <v>0</v>
      </c>
      <c r="BG399" s="119">
        <f t="shared" si="271"/>
        <v>0</v>
      </c>
      <c r="BH399" s="120"/>
      <c r="BI399" s="120"/>
      <c r="BJ399" s="127"/>
      <c r="BK399" s="126">
        <f t="shared" si="272"/>
        <v>0</v>
      </c>
      <c r="BL399" s="119">
        <f t="shared" si="273"/>
        <v>0</v>
      </c>
      <c r="BM399" s="123">
        <f t="shared" si="274"/>
        <v>0</v>
      </c>
      <c r="BN399" s="123">
        <f t="shared" si="275"/>
        <v>0</v>
      </c>
      <c r="BO399" s="126">
        <f t="shared" si="276"/>
        <v>0</v>
      </c>
      <c r="BP399" s="128">
        <f t="shared" si="277"/>
        <v>0</v>
      </c>
      <c r="BQ399" s="22"/>
      <c r="BR399" s="129"/>
      <c r="BS399" s="130"/>
      <c r="BT399" s="257" t="str">
        <f t="shared" si="278"/>
        <v/>
      </c>
      <c r="BU399" s="257" t="str">
        <f t="shared" si="279"/>
        <v/>
      </c>
      <c r="BV399" s="257" t="str">
        <f t="shared" si="280"/>
        <v/>
      </c>
      <c r="BW399" s="257" t="str">
        <f t="shared" si="281"/>
        <v/>
      </c>
      <c r="BX399" s="258">
        <f t="shared" si="247"/>
        <v>0</v>
      </c>
      <c r="BY399" s="129"/>
      <c r="BZ399" s="130"/>
      <c r="CA399" s="329" t="str">
        <f t="shared" si="249"/>
        <v/>
      </c>
      <c r="CB399" s="329" t="str">
        <f t="shared" si="250"/>
        <v/>
      </c>
      <c r="CC399" s="329" t="str">
        <f t="shared" si="251"/>
        <v/>
      </c>
      <c r="CD399" s="329" t="str">
        <f t="shared" si="252"/>
        <v/>
      </c>
      <c r="CE399" s="258">
        <f t="shared" si="248"/>
        <v>0</v>
      </c>
      <c r="CF399" s="259">
        <f t="shared" si="282"/>
        <v>0</v>
      </c>
      <c r="CG399" s="132"/>
      <c r="CH399" s="132"/>
      <c r="CI399" s="132"/>
    </row>
    <row r="400" spans="1:87" s="24" customFormat="1" ht="11.25" hidden="1" customHeight="1" outlineLevel="1" x14ac:dyDescent="0.2">
      <c r="A400" s="108" t="s">
        <v>140</v>
      </c>
      <c r="B400" s="24" t="s">
        <v>145</v>
      </c>
      <c r="C400" s="24">
        <v>392</v>
      </c>
      <c r="D400" s="137"/>
      <c r="E400" s="138"/>
      <c r="F400" s="56"/>
      <c r="G400" s="135"/>
      <c r="H400" s="136"/>
      <c r="I400" s="139"/>
      <c r="J400" s="57"/>
      <c r="K400" s="134"/>
      <c r="L400" s="134"/>
      <c r="M400" s="134"/>
      <c r="N400" s="134"/>
      <c r="O400" s="114">
        <f t="shared" si="253"/>
        <v>0</v>
      </c>
      <c r="P400" s="113"/>
      <c r="Q400" s="113"/>
      <c r="R400" s="113"/>
      <c r="S400" s="113"/>
      <c r="T400" s="114">
        <f t="shared" si="254"/>
        <v>0</v>
      </c>
      <c r="U400" s="113">
        <f t="shared" si="255"/>
        <v>0</v>
      </c>
      <c r="V400" s="136"/>
      <c r="W400" s="116"/>
      <c r="X400" s="116"/>
      <c r="Y400" s="116"/>
      <c r="Z400" s="117">
        <f t="shared" si="256"/>
        <v>0</v>
      </c>
      <c r="AA400" s="118">
        <f t="shared" si="257"/>
        <v>0</v>
      </c>
      <c r="AB400" s="118"/>
      <c r="AC400" s="118"/>
      <c r="AD400" s="118"/>
      <c r="AE400" s="117">
        <f t="shared" si="258"/>
        <v>0</v>
      </c>
      <c r="AF400" s="118">
        <f t="shared" si="259"/>
        <v>0</v>
      </c>
      <c r="AG400" s="120"/>
      <c r="AH400" s="120"/>
      <c r="AI400" s="121"/>
      <c r="AJ400" s="117">
        <f t="shared" si="260"/>
        <v>0</v>
      </c>
      <c r="AK400" s="119">
        <f t="shared" si="261"/>
        <v>0</v>
      </c>
      <c r="AL400" s="53"/>
      <c r="AM400" s="53"/>
      <c r="AN400" s="53"/>
      <c r="AO400" s="54">
        <f t="shared" si="262"/>
        <v>0</v>
      </c>
      <c r="AP400" s="122">
        <f t="shared" si="263"/>
        <v>0</v>
      </c>
      <c r="AQ400" s="123">
        <f t="shared" si="264"/>
        <v>0</v>
      </c>
      <c r="AR400" s="123">
        <f t="shared" si="265"/>
        <v>0</v>
      </c>
      <c r="AS400" s="119"/>
      <c r="AT400" s="119"/>
      <c r="AU400" s="124"/>
      <c r="AV400" s="125">
        <f t="shared" si="266"/>
        <v>0</v>
      </c>
      <c r="AW400" s="119">
        <f t="shared" si="267"/>
        <v>0</v>
      </c>
      <c r="AX400" s="119"/>
      <c r="AY400" s="119"/>
      <c r="AZ400" s="122"/>
      <c r="BA400" s="126">
        <f t="shared" si="268"/>
        <v>0</v>
      </c>
      <c r="BB400" s="119">
        <f t="shared" si="269"/>
        <v>0</v>
      </c>
      <c r="BC400" s="119"/>
      <c r="BD400" s="120"/>
      <c r="BE400" s="127"/>
      <c r="BF400" s="126">
        <f t="shared" si="270"/>
        <v>0</v>
      </c>
      <c r="BG400" s="119">
        <f t="shared" si="271"/>
        <v>0</v>
      </c>
      <c r="BH400" s="120"/>
      <c r="BI400" s="120"/>
      <c r="BJ400" s="127"/>
      <c r="BK400" s="126">
        <f t="shared" si="272"/>
        <v>0</v>
      </c>
      <c r="BL400" s="119">
        <f t="shared" si="273"/>
        <v>0</v>
      </c>
      <c r="BM400" s="123">
        <f t="shared" si="274"/>
        <v>0</v>
      </c>
      <c r="BN400" s="123">
        <f t="shared" si="275"/>
        <v>0</v>
      </c>
      <c r="BO400" s="126">
        <f t="shared" si="276"/>
        <v>0</v>
      </c>
      <c r="BP400" s="128">
        <f t="shared" si="277"/>
        <v>0</v>
      </c>
      <c r="BQ400" s="22"/>
      <c r="BR400" s="129"/>
      <c r="BS400" s="130"/>
      <c r="BT400" s="257" t="str">
        <f t="shared" si="278"/>
        <v/>
      </c>
      <c r="BU400" s="257" t="str">
        <f t="shared" si="279"/>
        <v/>
      </c>
      <c r="BV400" s="257" t="str">
        <f t="shared" si="280"/>
        <v/>
      </c>
      <c r="BW400" s="257" t="str">
        <f t="shared" si="281"/>
        <v/>
      </c>
      <c r="BX400" s="258">
        <f t="shared" si="247"/>
        <v>0</v>
      </c>
      <c r="BY400" s="129"/>
      <c r="BZ400" s="130"/>
      <c r="CA400" s="329" t="str">
        <f t="shared" si="249"/>
        <v/>
      </c>
      <c r="CB400" s="329" t="str">
        <f t="shared" si="250"/>
        <v/>
      </c>
      <c r="CC400" s="329" t="str">
        <f t="shared" si="251"/>
        <v/>
      </c>
      <c r="CD400" s="329" t="str">
        <f t="shared" si="252"/>
        <v/>
      </c>
      <c r="CE400" s="258">
        <f t="shared" si="248"/>
        <v>0</v>
      </c>
      <c r="CF400" s="259">
        <f t="shared" si="282"/>
        <v>0</v>
      </c>
      <c r="CG400" s="132"/>
      <c r="CH400" s="132"/>
      <c r="CI400" s="132"/>
    </row>
    <row r="401" spans="4:87" s="24" customFormat="1" ht="13.5" customHeight="1" collapsed="1" thickBot="1" x14ac:dyDescent="0.25">
      <c r="D401" s="140"/>
      <c r="E401" s="141"/>
      <c r="F401" s="58"/>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2"/>
      <c r="AC401" s="142"/>
      <c r="AD401" s="142"/>
      <c r="AE401" s="142"/>
      <c r="AF401" s="142"/>
      <c r="AG401" s="142"/>
      <c r="AH401" s="142"/>
      <c r="AI401" s="142"/>
      <c r="AJ401" s="142"/>
      <c r="AK401" s="142"/>
      <c r="AL401" s="142"/>
      <c r="AM401" s="142"/>
      <c r="AN401" s="142"/>
      <c r="AO401" s="142"/>
      <c r="AP401" s="142"/>
      <c r="AQ401" s="142"/>
      <c r="AR401" s="142"/>
      <c r="AS401" s="143"/>
      <c r="AT401" s="143"/>
      <c r="AU401" s="144"/>
      <c r="AV401" s="145"/>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22"/>
      <c r="BR401" s="145"/>
      <c r="BS401" s="142"/>
      <c r="BT401" s="142"/>
      <c r="BU401" s="142"/>
      <c r="BV401" s="142"/>
      <c r="BW401" s="142"/>
      <c r="BX401" s="146"/>
      <c r="BY401" s="145"/>
      <c r="BZ401" s="142"/>
      <c r="CA401" s="142"/>
      <c r="CB401" s="142"/>
      <c r="CC401" s="142"/>
      <c r="CD401" s="142"/>
      <c r="CE401" s="146"/>
      <c r="CF401" s="147"/>
      <c r="CG401" s="142"/>
      <c r="CH401" s="142"/>
      <c r="CI401" s="142"/>
    </row>
    <row r="402" spans="4:87" s="157" customFormat="1" ht="12.75" customHeight="1" thickBot="1" x14ac:dyDescent="0.25">
      <c r="D402" s="148" t="s">
        <v>79</v>
      </c>
      <c r="E402" s="149"/>
      <c r="F402" s="59"/>
      <c r="G402" s="150"/>
      <c r="H402" s="151"/>
      <c r="I402" s="152"/>
      <c r="J402" s="60">
        <f t="shared" ref="J402:U402" si="283">+SUBTOTAL(9,J9:J401)</f>
        <v>210.89999999999998</v>
      </c>
      <c r="K402" s="153">
        <f t="shared" si="283"/>
        <v>95</v>
      </c>
      <c r="L402" s="153">
        <f t="shared" si="283"/>
        <v>265</v>
      </c>
      <c r="M402" s="153">
        <f t="shared" si="283"/>
        <v>75</v>
      </c>
      <c r="N402" s="153">
        <f t="shared" si="283"/>
        <v>236</v>
      </c>
      <c r="O402" s="153">
        <f t="shared" si="283"/>
        <v>671</v>
      </c>
      <c r="P402" s="153">
        <f t="shared" si="283"/>
        <v>237.10000000000002</v>
      </c>
      <c r="Q402" s="153">
        <f t="shared" si="283"/>
        <v>160</v>
      </c>
      <c r="R402" s="153">
        <f t="shared" si="283"/>
        <v>0</v>
      </c>
      <c r="S402" s="153">
        <f t="shared" si="283"/>
        <v>91</v>
      </c>
      <c r="T402" s="153">
        <f t="shared" si="283"/>
        <v>488.09999999999997</v>
      </c>
      <c r="U402" s="153">
        <f t="shared" si="283"/>
        <v>393.8</v>
      </c>
      <c r="V402" s="151"/>
      <c r="W402" s="154">
        <f t="shared" ref="W402:BP402" si="284">+SUBTOTAL(9,W9:W401)</f>
        <v>4.0819999999999999</v>
      </c>
      <c r="X402" s="154">
        <f t="shared" si="284"/>
        <v>0</v>
      </c>
      <c r="Y402" s="154">
        <f t="shared" si="284"/>
        <v>53.099999999999994</v>
      </c>
      <c r="Z402" s="154">
        <f t="shared" si="284"/>
        <v>57.182000000000002</v>
      </c>
      <c r="AA402" s="154">
        <f t="shared" si="284"/>
        <v>-37.817999999999998</v>
      </c>
      <c r="AB402" s="154">
        <f t="shared" si="284"/>
        <v>0</v>
      </c>
      <c r="AC402" s="154">
        <f t="shared" si="284"/>
        <v>0</v>
      </c>
      <c r="AD402" s="154">
        <f t="shared" si="284"/>
        <v>2.992</v>
      </c>
      <c r="AE402" s="154">
        <f t="shared" si="284"/>
        <v>2.992</v>
      </c>
      <c r="AF402" s="154">
        <f t="shared" si="284"/>
        <v>-262.00799999999998</v>
      </c>
      <c r="AG402" s="154">
        <f t="shared" si="284"/>
        <v>7.58</v>
      </c>
      <c r="AH402" s="154">
        <f t="shared" si="284"/>
        <v>0</v>
      </c>
      <c r="AI402" s="154">
        <f t="shared" si="284"/>
        <v>46.4</v>
      </c>
      <c r="AJ402" s="154">
        <f t="shared" si="284"/>
        <v>53.98</v>
      </c>
      <c r="AK402" s="154">
        <f t="shared" si="284"/>
        <v>-21.020000000000003</v>
      </c>
      <c r="AL402" s="154">
        <f t="shared" si="284"/>
        <v>112</v>
      </c>
      <c r="AM402" s="154">
        <f t="shared" si="284"/>
        <v>105</v>
      </c>
      <c r="AN402" s="154">
        <f t="shared" si="284"/>
        <v>256</v>
      </c>
      <c r="AO402" s="154">
        <f t="shared" si="284"/>
        <v>473</v>
      </c>
      <c r="AP402" s="154">
        <f t="shared" si="284"/>
        <v>237</v>
      </c>
      <c r="AQ402" s="154">
        <f t="shared" si="284"/>
        <v>587.154</v>
      </c>
      <c r="AR402" s="154">
        <f t="shared" si="284"/>
        <v>-83.845999999999975</v>
      </c>
      <c r="AS402" s="154">
        <f t="shared" si="284"/>
        <v>0</v>
      </c>
      <c r="AT402" s="154">
        <f t="shared" si="284"/>
        <v>0</v>
      </c>
      <c r="AU402" s="154">
        <f t="shared" si="284"/>
        <v>24.009599999999995</v>
      </c>
      <c r="AV402" s="154">
        <f t="shared" si="284"/>
        <v>24.009599999999995</v>
      </c>
      <c r="AW402" s="154">
        <f t="shared" si="284"/>
        <v>-213.09039999999999</v>
      </c>
      <c r="AX402" s="154">
        <f t="shared" si="284"/>
        <v>0</v>
      </c>
      <c r="AY402" s="154">
        <f t="shared" si="284"/>
        <v>22.561999999999998</v>
      </c>
      <c r="AZ402" s="154">
        <f t="shared" si="284"/>
        <v>2.992</v>
      </c>
      <c r="BA402" s="154">
        <f t="shared" si="284"/>
        <v>25.553999999999998</v>
      </c>
      <c r="BB402" s="154">
        <f t="shared" si="284"/>
        <v>-134.446</v>
      </c>
      <c r="BC402" s="154">
        <f t="shared" si="284"/>
        <v>0</v>
      </c>
      <c r="BD402" s="154">
        <f t="shared" si="284"/>
        <v>9.5399999999999991</v>
      </c>
      <c r="BE402" s="154">
        <f t="shared" si="284"/>
        <v>95.699999999999989</v>
      </c>
      <c r="BF402" s="154">
        <f t="shared" si="284"/>
        <v>105.24</v>
      </c>
      <c r="BG402" s="154">
        <f t="shared" si="284"/>
        <v>105.24</v>
      </c>
      <c r="BH402" s="154">
        <f t="shared" si="284"/>
        <v>16.399999999999999</v>
      </c>
      <c r="BI402" s="154">
        <f t="shared" si="284"/>
        <v>52</v>
      </c>
      <c r="BJ402" s="154">
        <f t="shared" si="284"/>
        <v>58.2</v>
      </c>
      <c r="BK402" s="154">
        <f t="shared" si="284"/>
        <v>126.60000000000001</v>
      </c>
      <c r="BL402" s="154">
        <f t="shared" si="284"/>
        <v>35.6</v>
      </c>
      <c r="BM402" s="154">
        <f t="shared" si="284"/>
        <v>281.40359999999998</v>
      </c>
      <c r="BN402" s="154">
        <f t="shared" si="284"/>
        <v>-206.69640000000001</v>
      </c>
      <c r="BO402" s="154">
        <f t="shared" si="284"/>
        <v>462.88499999999999</v>
      </c>
      <c r="BP402" s="154">
        <f t="shared" si="284"/>
        <v>69.08499999999998</v>
      </c>
      <c r="BQ402" s="155"/>
      <c r="BR402" s="60"/>
      <c r="BS402" s="154">
        <f>+SUBTOTAL(9,BS9:BS401)</f>
        <v>0</v>
      </c>
      <c r="BT402" s="154">
        <f>+SUBTOTAL(9,BT9:BT401)</f>
        <v>0</v>
      </c>
      <c r="BU402" s="154">
        <f t="shared" ref="BU402:CI402" si="285">+SUBTOTAL(9,BU9:BU401)</f>
        <v>0</v>
      </c>
      <c r="BV402" s="154">
        <f>+SUBTOTAL(9,BV9:BV401)</f>
        <v>0</v>
      </c>
      <c r="BW402" s="154">
        <f t="shared" si="285"/>
        <v>0</v>
      </c>
      <c r="BX402" s="154">
        <f t="shared" si="285"/>
        <v>0</v>
      </c>
      <c r="BY402" s="154"/>
      <c r="BZ402" s="154">
        <f>+SUBTOTAL(9,BZ9:BZ401)</f>
        <v>462.88499999999999</v>
      </c>
      <c r="CA402" s="154">
        <f t="shared" si="285"/>
        <v>462.88499999999999</v>
      </c>
      <c r="CB402" s="154">
        <f t="shared" si="285"/>
        <v>0</v>
      </c>
      <c r="CC402" s="154">
        <f t="shared" si="285"/>
        <v>0</v>
      </c>
      <c r="CD402" s="154">
        <f t="shared" si="285"/>
        <v>0</v>
      </c>
      <c r="CE402" s="154">
        <f t="shared" si="285"/>
        <v>462.88499999999999</v>
      </c>
      <c r="CF402" s="156">
        <f t="shared" si="285"/>
        <v>0</v>
      </c>
      <c r="CG402" s="154">
        <f t="shared" si="285"/>
        <v>0</v>
      </c>
      <c r="CH402" s="154">
        <f t="shared" si="285"/>
        <v>0</v>
      </c>
      <c r="CI402" s="154">
        <f t="shared" si="285"/>
        <v>0</v>
      </c>
    </row>
    <row r="403" spans="4:87" s="195" customFormat="1" ht="12.75" customHeight="1" x14ac:dyDescent="0.2">
      <c r="E403" s="264"/>
      <c r="F403" s="265"/>
      <c r="G403" s="266"/>
      <c r="H403" s="267"/>
      <c r="I403" s="268"/>
      <c r="J403" s="269"/>
      <c r="K403" s="63"/>
      <c r="L403" s="63"/>
      <c r="M403" s="63"/>
      <c r="N403" s="63"/>
      <c r="O403" s="63"/>
      <c r="P403" s="63"/>
      <c r="Q403" s="63"/>
      <c r="R403" s="63"/>
      <c r="S403" s="63"/>
      <c r="T403" s="63"/>
      <c r="U403" s="64"/>
      <c r="V403" s="267"/>
      <c r="W403" s="267"/>
      <c r="X403" s="267"/>
      <c r="Y403" s="267"/>
      <c r="Z403" s="267"/>
      <c r="AA403" s="267"/>
      <c r="AB403" s="267"/>
      <c r="AC403" s="267"/>
      <c r="AD403" s="267"/>
      <c r="AE403" s="267"/>
      <c r="AF403" s="272"/>
      <c r="AG403" s="272"/>
      <c r="AH403" s="272"/>
      <c r="AI403" s="270"/>
      <c r="AJ403" s="270"/>
      <c r="AK403" s="272"/>
      <c r="AL403" s="272"/>
      <c r="AM403" s="272"/>
      <c r="AN403" s="272"/>
      <c r="AO403" s="272"/>
      <c r="AP403" s="273"/>
      <c r="AQ403" s="272"/>
      <c r="AR403" s="272"/>
      <c r="AS403" s="274"/>
      <c r="AT403" s="272"/>
      <c r="AU403" s="273"/>
      <c r="AV403" s="272"/>
      <c r="AW403" s="275"/>
      <c r="AX403" s="275"/>
      <c r="AY403" s="275"/>
      <c r="AZ403" s="275"/>
      <c r="BA403" s="275"/>
      <c r="BB403" s="275"/>
      <c r="BC403" s="275"/>
      <c r="BD403" s="275"/>
      <c r="BE403" s="275"/>
      <c r="BF403" s="275"/>
      <c r="BG403" s="275"/>
      <c r="BH403" s="275"/>
      <c r="BQ403" s="218"/>
      <c r="BR403" s="218"/>
      <c r="BU403" s="272"/>
      <c r="BV403" s="272"/>
    </row>
    <row r="404" spans="4:87" s="195" customFormat="1" ht="12" hidden="1" customHeight="1" outlineLevel="1" x14ac:dyDescent="0.2">
      <c r="E404" s="264"/>
      <c r="F404" s="265"/>
      <c r="G404" s="266"/>
      <c r="H404" s="267"/>
      <c r="I404" s="268"/>
      <c r="J404" s="64"/>
      <c r="K404" s="64"/>
      <c r="L404" s="64"/>
      <c r="M404" s="64"/>
      <c r="N404" s="64"/>
      <c r="O404" s="63"/>
      <c r="P404" s="64"/>
      <c r="Q404" s="64"/>
      <c r="R404" s="64"/>
      <c r="S404" s="64"/>
      <c r="T404" s="63"/>
      <c r="U404" s="64"/>
      <c r="V404" s="267"/>
      <c r="W404" s="267"/>
      <c r="X404" s="267"/>
      <c r="Y404" s="267"/>
      <c r="Z404" s="267"/>
      <c r="AA404" s="267"/>
      <c r="AB404" s="267"/>
      <c r="AC404" s="267"/>
      <c r="AD404" s="267"/>
      <c r="AE404" s="267"/>
      <c r="AF404" s="275"/>
      <c r="AG404" s="275"/>
      <c r="AH404" s="275"/>
      <c r="AI404" s="272"/>
      <c r="AJ404" s="63"/>
      <c r="AK404" s="269"/>
      <c r="AL404" s="275"/>
      <c r="AM404" s="275"/>
      <c r="AN404" s="275"/>
      <c r="AO404" s="275"/>
      <c r="AP404" s="275"/>
      <c r="AQ404" s="275"/>
      <c r="AR404" s="275"/>
      <c r="AS404" s="275"/>
      <c r="AT404" s="275"/>
      <c r="AU404" s="275"/>
      <c r="AV404" s="272"/>
      <c r="AW404" s="275"/>
      <c r="AX404" s="275"/>
      <c r="AY404" s="275"/>
      <c r="AZ404" s="275"/>
      <c r="BA404" s="275"/>
      <c r="BB404" s="275"/>
      <c r="BC404" s="275"/>
      <c r="BD404" s="275"/>
      <c r="BE404" s="275"/>
      <c r="BF404" s="275"/>
      <c r="BG404" s="275"/>
      <c r="BH404" s="275"/>
      <c r="BQ404" s="218"/>
      <c r="BR404" s="218"/>
      <c r="BU404" s="272"/>
      <c r="BV404" s="272"/>
    </row>
    <row r="405" spans="4:87" s="195" customFormat="1" ht="12" hidden="1" customHeight="1" outlineLevel="1" x14ac:dyDescent="0.2">
      <c r="E405" s="264"/>
      <c r="F405" s="265"/>
      <c r="G405" s="266"/>
      <c r="H405" s="267"/>
      <c r="I405" s="268"/>
      <c r="J405" s="64"/>
      <c r="K405" s="64"/>
      <c r="L405" s="64"/>
      <c r="M405" s="64"/>
      <c r="N405" s="64"/>
      <c r="O405" s="63"/>
      <c r="P405" s="64"/>
      <c r="Q405" s="64"/>
      <c r="R405" s="64"/>
      <c r="S405" s="64"/>
      <c r="T405" s="63"/>
      <c r="U405" s="64"/>
      <c r="V405" s="267"/>
      <c r="W405" s="267"/>
      <c r="X405" s="267"/>
      <c r="Y405" s="267"/>
      <c r="Z405" s="267"/>
      <c r="AA405" s="267"/>
      <c r="AB405" s="267"/>
      <c r="AC405" s="267"/>
      <c r="AD405" s="267"/>
      <c r="AE405" s="267"/>
      <c r="AF405" s="275"/>
      <c r="AG405" s="275"/>
      <c r="AH405" s="275"/>
      <c r="AI405" s="272"/>
      <c r="AJ405" s="63"/>
      <c r="AK405" s="269"/>
      <c r="AL405" s="275"/>
      <c r="AM405" s="275"/>
      <c r="AN405" s="275"/>
      <c r="AO405" s="275"/>
      <c r="AP405" s="275"/>
      <c r="AQ405" s="275"/>
      <c r="AR405" s="275"/>
      <c r="AS405" s="275"/>
      <c r="AT405" s="275"/>
      <c r="AU405" s="275"/>
      <c r="AV405" s="272"/>
      <c r="AW405" s="275"/>
      <c r="AX405" s="275"/>
      <c r="AY405" s="275"/>
      <c r="AZ405" s="275"/>
      <c r="BA405" s="275"/>
      <c r="BB405" s="275"/>
      <c r="BC405" s="275"/>
      <c r="BD405" s="275"/>
      <c r="BE405" s="275"/>
      <c r="BF405" s="275"/>
      <c r="BG405" s="275"/>
      <c r="BH405" s="275"/>
      <c r="BQ405" s="218"/>
      <c r="BR405" s="218"/>
      <c r="BU405" s="272"/>
      <c r="BV405" s="272"/>
    </row>
    <row r="406" spans="4:87" ht="12" hidden="1" customHeight="1" outlineLevel="1" x14ac:dyDescent="0.2">
      <c r="D406" s="195"/>
      <c r="E406" s="264"/>
      <c r="F406" s="265"/>
      <c r="G406" s="266"/>
      <c r="H406" s="64"/>
      <c r="I406" s="278"/>
      <c r="AB406" s="228"/>
      <c r="AF406" s="279"/>
      <c r="AG406" s="279"/>
      <c r="AH406" s="279"/>
      <c r="AJ406" s="279"/>
      <c r="AK406" s="279"/>
      <c r="AX406" s="228"/>
      <c r="BU406" s="280"/>
      <c r="BV406" s="280"/>
    </row>
    <row r="407" spans="4:87" s="283" customFormat="1" ht="36" hidden="1" customHeight="1" outlineLevel="1" x14ac:dyDescent="0.2">
      <c r="D407" s="281" t="s">
        <v>14</v>
      </c>
      <c r="E407" s="281" t="s">
        <v>15</v>
      </c>
      <c r="F407" s="281"/>
      <c r="G407" s="281"/>
      <c r="H407" s="281"/>
      <c r="I407" s="281"/>
      <c r="J407" s="281" t="s">
        <v>80</v>
      </c>
      <c r="K407" s="281" t="s">
        <v>81</v>
      </c>
      <c r="L407" s="281" t="s">
        <v>82</v>
      </c>
      <c r="M407" s="281" t="s">
        <v>83</v>
      </c>
      <c r="N407" s="281" t="s">
        <v>84</v>
      </c>
      <c r="O407" s="281" t="s">
        <v>85</v>
      </c>
      <c r="P407" s="281" t="s">
        <v>86</v>
      </c>
      <c r="Q407" s="281" t="s">
        <v>87</v>
      </c>
      <c r="R407" s="281" t="s">
        <v>88</v>
      </c>
      <c r="S407" s="281" t="s">
        <v>89</v>
      </c>
      <c r="T407" s="281" t="s">
        <v>90</v>
      </c>
      <c r="U407" s="281" t="s">
        <v>91</v>
      </c>
      <c r="V407" s="281" t="s">
        <v>21</v>
      </c>
      <c r="W407" s="281" t="s">
        <v>22</v>
      </c>
      <c r="X407" s="281" t="s">
        <v>23</v>
      </c>
      <c r="Y407" s="281" t="s">
        <v>24</v>
      </c>
      <c r="Z407" s="281" t="s">
        <v>25</v>
      </c>
      <c r="AA407" s="281" t="s">
        <v>26</v>
      </c>
      <c r="AB407" s="281" t="s">
        <v>27</v>
      </c>
      <c r="AC407" s="281" t="s">
        <v>28</v>
      </c>
      <c r="AD407" s="281" t="s">
        <v>29</v>
      </c>
      <c r="AE407" s="281" t="s">
        <v>92</v>
      </c>
      <c r="AF407" s="281" t="s">
        <v>93</v>
      </c>
      <c r="AG407" s="281" t="s">
        <v>32</v>
      </c>
      <c r="AH407" s="281" t="s">
        <v>33</v>
      </c>
      <c r="AI407" s="281" t="s">
        <v>34</v>
      </c>
      <c r="AJ407" s="281" t="s">
        <v>94</v>
      </c>
      <c r="AK407" s="281" t="s">
        <v>95</v>
      </c>
      <c r="AL407" s="281" t="s">
        <v>37</v>
      </c>
      <c r="AM407" s="281" t="s">
        <v>38</v>
      </c>
      <c r="AN407" s="281" t="s">
        <v>39</v>
      </c>
      <c r="AO407" s="281" t="s">
        <v>96</v>
      </c>
      <c r="AP407" s="281" t="s">
        <v>97</v>
      </c>
      <c r="AQ407" s="281" t="s">
        <v>98</v>
      </c>
      <c r="AR407" s="281" t="s">
        <v>99</v>
      </c>
      <c r="AS407" s="309" t="s">
        <v>22</v>
      </c>
      <c r="AT407" s="309" t="s">
        <v>23</v>
      </c>
      <c r="AU407" s="309" t="s">
        <v>24</v>
      </c>
      <c r="AV407" s="281" t="s">
        <v>44</v>
      </c>
      <c r="AW407" s="281" t="s">
        <v>45</v>
      </c>
      <c r="AX407" s="281" t="s">
        <v>27</v>
      </c>
      <c r="AY407" s="281" t="s">
        <v>28</v>
      </c>
      <c r="AZ407" s="281" t="s">
        <v>29</v>
      </c>
      <c r="BA407" s="281"/>
      <c r="BB407" s="281" t="s">
        <v>101</v>
      </c>
      <c r="BC407" s="281" t="s">
        <v>32</v>
      </c>
      <c r="BD407" s="281" t="s">
        <v>33</v>
      </c>
      <c r="BE407" s="281" t="s">
        <v>34</v>
      </c>
      <c r="BF407" s="281" t="s">
        <v>102</v>
      </c>
      <c r="BG407" s="281" t="s">
        <v>103</v>
      </c>
      <c r="BH407" s="281" t="s">
        <v>37</v>
      </c>
      <c r="BI407" s="281" t="s">
        <v>38</v>
      </c>
      <c r="BJ407" s="281" t="s">
        <v>39</v>
      </c>
      <c r="BK407" s="281" t="s">
        <v>104</v>
      </c>
      <c r="BL407" s="281" t="s">
        <v>105</v>
      </c>
      <c r="BM407" s="281" t="s">
        <v>106</v>
      </c>
      <c r="BN407" s="281" t="s">
        <v>107</v>
      </c>
      <c r="BO407" s="281" t="s">
        <v>54</v>
      </c>
      <c r="BP407" s="281" t="s">
        <v>55</v>
      </c>
      <c r="BQ407" s="282"/>
      <c r="BR407" s="282"/>
      <c r="BU407" s="284"/>
      <c r="BV407" s="284"/>
    </row>
    <row r="408" spans="4:87" ht="12" hidden="1" customHeight="1" outlineLevel="1" x14ac:dyDescent="0.2">
      <c r="AB408" s="228"/>
      <c r="AV408" s="7"/>
      <c r="AX408" s="228"/>
    </row>
    <row r="409" spans="4:87" ht="12" hidden="1" customHeight="1" outlineLevel="1" x14ac:dyDescent="0.2">
      <c r="D409" s="228" t="s">
        <v>65</v>
      </c>
      <c r="E409" s="263" t="s">
        <v>108</v>
      </c>
      <c r="J409" s="7">
        <f t="shared" ref="J409:Y419" si="286">SUMIFS(J$9:J$401,     $H$9:$H$401,$D$409,     $F$9:$F$401,$E409)</f>
        <v>0</v>
      </c>
      <c r="K409" s="7">
        <f t="shared" si="286"/>
        <v>0</v>
      </c>
      <c r="L409" s="7">
        <f t="shared" si="286"/>
        <v>0</v>
      </c>
      <c r="M409" s="7">
        <f t="shared" si="286"/>
        <v>0</v>
      </c>
      <c r="N409" s="7">
        <f t="shared" si="286"/>
        <v>0</v>
      </c>
      <c r="O409" s="7">
        <f t="shared" si="286"/>
        <v>0</v>
      </c>
      <c r="P409" s="7">
        <f t="shared" si="286"/>
        <v>0</v>
      </c>
      <c r="Q409" s="7">
        <f t="shared" si="286"/>
        <v>0</v>
      </c>
      <c r="R409" s="7">
        <f t="shared" si="286"/>
        <v>0</v>
      </c>
      <c r="S409" s="7">
        <f t="shared" si="286"/>
        <v>0</v>
      </c>
      <c r="T409" s="7">
        <f t="shared" si="286"/>
        <v>0</v>
      </c>
      <c r="U409" s="7">
        <f t="shared" si="286"/>
        <v>0</v>
      </c>
      <c r="V409" s="7">
        <f t="shared" si="286"/>
        <v>0</v>
      </c>
      <c r="W409" s="7">
        <f t="shared" si="286"/>
        <v>0</v>
      </c>
      <c r="X409" s="7">
        <f t="shared" si="286"/>
        <v>0</v>
      </c>
      <c r="Y409" s="7">
        <f t="shared" si="286"/>
        <v>0</v>
      </c>
      <c r="Z409" s="7">
        <f t="shared" ref="Z409:AO419" si="287">SUMIFS(Z$9:Z$401,     $H$9:$H$401,$D$409,     $F$9:$F$401,$E409)</f>
        <v>0</v>
      </c>
      <c r="AA409" s="7">
        <f t="shared" si="287"/>
        <v>0</v>
      </c>
      <c r="AB409" s="7">
        <f t="shared" si="287"/>
        <v>0</v>
      </c>
      <c r="AC409" s="7">
        <f t="shared" si="287"/>
        <v>0</v>
      </c>
      <c r="AD409" s="7">
        <f t="shared" si="287"/>
        <v>0</v>
      </c>
      <c r="AE409" s="7">
        <f t="shared" si="287"/>
        <v>0</v>
      </c>
      <c r="AF409" s="7">
        <f t="shared" si="287"/>
        <v>0</v>
      </c>
      <c r="AG409" s="7">
        <f t="shared" si="287"/>
        <v>0</v>
      </c>
      <c r="AH409" s="7">
        <f t="shared" si="287"/>
        <v>0</v>
      </c>
      <c r="AI409" s="7">
        <f t="shared" si="287"/>
        <v>0</v>
      </c>
      <c r="AJ409" s="7">
        <f t="shared" si="287"/>
        <v>0</v>
      </c>
      <c r="AK409" s="7">
        <f t="shared" si="287"/>
        <v>0</v>
      </c>
      <c r="AL409" s="7">
        <f t="shared" si="287"/>
        <v>0</v>
      </c>
      <c r="AM409" s="7">
        <f t="shared" si="287"/>
        <v>0</v>
      </c>
      <c r="AN409" s="7">
        <f t="shared" si="287"/>
        <v>0</v>
      </c>
      <c r="AO409" s="7">
        <f t="shared" si="287"/>
        <v>0</v>
      </c>
      <c r="AP409" s="7">
        <f t="shared" ref="AP409:BE419" si="288">SUMIFS(AP$9:AP$401,     $H$9:$H$401,$D$409,     $F$9:$F$401,$E409)</f>
        <v>0</v>
      </c>
      <c r="AQ409" s="7">
        <f t="shared" si="288"/>
        <v>0</v>
      </c>
      <c r="AR409" s="7">
        <f t="shared" si="288"/>
        <v>0</v>
      </c>
      <c r="AS409" s="7">
        <f t="shared" si="288"/>
        <v>0</v>
      </c>
      <c r="AT409" s="7">
        <f t="shared" si="288"/>
        <v>0</v>
      </c>
      <c r="AU409" s="7">
        <f t="shared" si="288"/>
        <v>0</v>
      </c>
      <c r="AV409" s="7">
        <f t="shared" si="288"/>
        <v>0</v>
      </c>
      <c r="AW409" s="7">
        <f t="shared" si="288"/>
        <v>0</v>
      </c>
      <c r="AX409" s="7">
        <f t="shared" si="288"/>
        <v>0</v>
      </c>
      <c r="AY409" s="7">
        <f t="shared" si="288"/>
        <v>0</v>
      </c>
      <c r="AZ409" s="7">
        <f t="shared" si="288"/>
        <v>0</v>
      </c>
      <c r="BA409" s="7">
        <f t="shared" si="288"/>
        <v>0</v>
      </c>
      <c r="BB409" s="7">
        <f t="shared" si="288"/>
        <v>0</v>
      </c>
      <c r="BC409" s="7">
        <f t="shared" si="288"/>
        <v>0</v>
      </c>
      <c r="BD409" s="7">
        <f t="shared" si="288"/>
        <v>0</v>
      </c>
      <c r="BE409" s="7">
        <f t="shared" si="288"/>
        <v>0</v>
      </c>
      <c r="BF409" s="7">
        <f t="shared" ref="BF409:BP419" si="289">SUMIFS(BF$9:BF$401,     $H$9:$H$401,$D$409,     $F$9:$F$401,$E409)</f>
        <v>0</v>
      </c>
      <c r="BG409" s="7">
        <f t="shared" si="289"/>
        <v>0</v>
      </c>
      <c r="BH409" s="7">
        <f t="shared" si="289"/>
        <v>0</v>
      </c>
      <c r="BI409" s="7">
        <f t="shared" si="289"/>
        <v>0</v>
      </c>
      <c r="BJ409" s="7">
        <f t="shared" si="289"/>
        <v>0</v>
      </c>
      <c r="BK409" s="7">
        <f t="shared" si="289"/>
        <v>0</v>
      </c>
      <c r="BL409" s="7">
        <f t="shared" si="289"/>
        <v>0</v>
      </c>
      <c r="BM409" s="7">
        <f t="shared" si="289"/>
        <v>0</v>
      </c>
      <c r="BN409" s="7">
        <f t="shared" si="289"/>
        <v>0</v>
      </c>
      <c r="BO409" s="7">
        <f t="shared" si="289"/>
        <v>0</v>
      </c>
      <c r="BP409" s="7">
        <f t="shared" si="289"/>
        <v>0</v>
      </c>
    </row>
    <row r="410" spans="4:87" ht="12" hidden="1" customHeight="1" outlineLevel="1" x14ac:dyDescent="0.2">
      <c r="E410" s="263" t="s">
        <v>63</v>
      </c>
      <c r="J410" s="7">
        <f t="shared" si="286"/>
        <v>0</v>
      </c>
      <c r="K410" s="7">
        <f t="shared" si="286"/>
        <v>0</v>
      </c>
      <c r="L410" s="7">
        <f t="shared" si="286"/>
        <v>0</v>
      </c>
      <c r="M410" s="7">
        <f t="shared" si="286"/>
        <v>0</v>
      </c>
      <c r="N410" s="7">
        <f t="shared" si="286"/>
        <v>0</v>
      </c>
      <c r="O410" s="7">
        <f t="shared" si="286"/>
        <v>0</v>
      </c>
      <c r="P410" s="7">
        <f t="shared" si="286"/>
        <v>0</v>
      </c>
      <c r="Q410" s="7">
        <f t="shared" si="286"/>
        <v>0</v>
      </c>
      <c r="R410" s="7">
        <f t="shared" si="286"/>
        <v>0</v>
      </c>
      <c r="S410" s="7">
        <f t="shared" si="286"/>
        <v>0</v>
      </c>
      <c r="T410" s="7">
        <f t="shared" si="286"/>
        <v>0</v>
      </c>
      <c r="U410" s="7">
        <f t="shared" si="286"/>
        <v>0</v>
      </c>
      <c r="V410" s="7">
        <f t="shared" si="286"/>
        <v>0</v>
      </c>
      <c r="W410" s="7">
        <f t="shared" si="286"/>
        <v>0</v>
      </c>
      <c r="X410" s="7">
        <f t="shared" si="286"/>
        <v>0</v>
      </c>
      <c r="Y410" s="7">
        <f t="shared" si="286"/>
        <v>0</v>
      </c>
      <c r="Z410" s="7">
        <f t="shared" si="287"/>
        <v>0</v>
      </c>
      <c r="AA410" s="7">
        <f t="shared" si="287"/>
        <v>0</v>
      </c>
      <c r="AB410" s="7">
        <f t="shared" si="287"/>
        <v>0</v>
      </c>
      <c r="AC410" s="7">
        <f t="shared" si="287"/>
        <v>0</v>
      </c>
      <c r="AD410" s="7">
        <f t="shared" si="287"/>
        <v>0</v>
      </c>
      <c r="AE410" s="7">
        <f t="shared" si="287"/>
        <v>0</v>
      </c>
      <c r="AF410" s="7">
        <f t="shared" si="287"/>
        <v>0</v>
      </c>
      <c r="AG410" s="7">
        <f t="shared" si="287"/>
        <v>0</v>
      </c>
      <c r="AH410" s="7">
        <f t="shared" si="287"/>
        <v>0</v>
      </c>
      <c r="AI410" s="7">
        <f t="shared" si="287"/>
        <v>0</v>
      </c>
      <c r="AJ410" s="7">
        <f t="shared" si="287"/>
        <v>0</v>
      </c>
      <c r="AK410" s="7">
        <f t="shared" si="287"/>
        <v>0</v>
      </c>
      <c r="AL410" s="7">
        <f t="shared" si="287"/>
        <v>0</v>
      </c>
      <c r="AM410" s="7">
        <f t="shared" si="287"/>
        <v>0</v>
      </c>
      <c r="AN410" s="7">
        <f t="shared" si="287"/>
        <v>0</v>
      </c>
      <c r="AO410" s="7">
        <f t="shared" si="287"/>
        <v>0</v>
      </c>
      <c r="AP410" s="7">
        <f t="shared" si="288"/>
        <v>0</v>
      </c>
      <c r="AQ410" s="7">
        <f t="shared" si="288"/>
        <v>0</v>
      </c>
      <c r="AR410" s="7">
        <f t="shared" si="288"/>
        <v>0</v>
      </c>
      <c r="AS410" s="7">
        <f t="shared" si="288"/>
        <v>0</v>
      </c>
      <c r="AT410" s="7">
        <f t="shared" si="288"/>
        <v>0</v>
      </c>
      <c r="AU410" s="7">
        <f t="shared" si="288"/>
        <v>0</v>
      </c>
      <c r="AV410" s="7">
        <f t="shared" si="288"/>
        <v>0</v>
      </c>
      <c r="AW410" s="7">
        <f t="shared" si="288"/>
        <v>0</v>
      </c>
      <c r="AX410" s="7">
        <f t="shared" si="288"/>
        <v>0</v>
      </c>
      <c r="AY410" s="7">
        <f t="shared" si="288"/>
        <v>0</v>
      </c>
      <c r="AZ410" s="7">
        <f t="shared" si="288"/>
        <v>0</v>
      </c>
      <c r="BA410" s="7">
        <f t="shared" si="288"/>
        <v>0</v>
      </c>
      <c r="BB410" s="7">
        <f t="shared" si="288"/>
        <v>0</v>
      </c>
      <c r="BC410" s="7">
        <f t="shared" si="288"/>
        <v>0</v>
      </c>
      <c r="BD410" s="7">
        <f t="shared" si="288"/>
        <v>0</v>
      </c>
      <c r="BE410" s="7">
        <f t="shared" si="288"/>
        <v>0</v>
      </c>
      <c r="BF410" s="7">
        <f t="shared" si="289"/>
        <v>0</v>
      </c>
      <c r="BG410" s="7">
        <f t="shared" si="289"/>
        <v>0</v>
      </c>
      <c r="BH410" s="7">
        <f t="shared" si="289"/>
        <v>0</v>
      </c>
      <c r="BI410" s="7">
        <f t="shared" si="289"/>
        <v>0</v>
      </c>
      <c r="BJ410" s="7">
        <f t="shared" si="289"/>
        <v>0</v>
      </c>
      <c r="BK410" s="7">
        <f t="shared" si="289"/>
        <v>0</v>
      </c>
      <c r="BL410" s="7">
        <f t="shared" si="289"/>
        <v>0</v>
      </c>
      <c r="BM410" s="7">
        <f t="shared" si="289"/>
        <v>0</v>
      </c>
      <c r="BN410" s="7">
        <f t="shared" si="289"/>
        <v>0</v>
      </c>
      <c r="BO410" s="7">
        <f t="shared" si="289"/>
        <v>0</v>
      </c>
      <c r="BP410" s="7">
        <f t="shared" si="289"/>
        <v>0</v>
      </c>
    </row>
    <row r="411" spans="4:87" ht="12" hidden="1" customHeight="1" outlineLevel="1" x14ac:dyDescent="0.2">
      <c r="E411" s="263" t="s">
        <v>109</v>
      </c>
      <c r="J411" s="7">
        <f t="shared" si="286"/>
        <v>210.89999999999998</v>
      </c>
      <c r="K411" s="7">
        <f t="shared" si="286"/>
        <v>95</v>
      </c>
      <c r="L411" s="7">
        <f t="shared" si="286"/>
        <v>265</v>
      </c>
      <c r="M411" s="7">
        <f t="shared" si="286"/>
        <v>75</v>
      </c>
      <c r="N411" s="7">
        <f t="shared" si="286"/>
        <v>236</v>
      </c>
      <c r="O411" s="7">
        <f t="shared" si="286"/>
        <v>671</v>
      </c>
      <c r="P411" s="7">
        <f t="shared" si="286"/>
        <v>237.10000000000002</v>
      </c>
      <c r="Q411" s="7">
        <f t="shared" si="286"/>
        <v>160</v>
      </c>
      <c r="R411" s="7">
        <f t="shared" si="286"/>
        <v>0</v>
      </c>
      <c r="S411" s="7">
        <f t="shared" si="286"/>
        <v>91</v>
      </c>
      <c r="T411" s="7">
        <f t="shared" si="286"/>
        <v>488.09999999999997</v>
      </c>
      <c r="U411" s="7">
        <f t="shared" si="286"/>
        <v>393.8</v>
      </c>
      <c r="V411" s="7">
        <f t="shared" si="286"/>
        <v>0</v>
      </c>
      <c r="W411" s="7">
        <f t="shared" si="286"/>
        <v>4.0819999999999999</v>
      </c>
      <c r="X411" s="7">
        <f t="shared" si="286"/>
        <v>0</v>
      </c>
      <c r="Y411" s="7">
        <f t="shared" si="286"/>
        <v>53.099999999999994</v>
      </c>
      <c r="Z411" s="7">
        <f t="shared" si="287"/>
        <v>57.182000000000002</v>
      </c>
      <c r="AA411" s="7">
        <f t="shared" si="287"/>
        <v>-37.817999999999998</v>
      </c>
      <c r="AB411" s="7">
        <f t="shared" si="287"/>
        <v>0</v>
      </c>
      <c r="AC411" s="7">
        <f t="shared" si="287"/>
        <v>0</v>
      </c>
      <c r="AD411" s="7">
        <f t="shared" si="287"/>
        <v>2.992</v>
      </c>
      <c r="AE411" s="7">
        <f t="shared" si="287"/>
        <v>2.992</v>
      </c>
      <c r="AF411" s="7">
        <f t="shared" si="287"/>
        <v>-262.00799999999998</v>
      </c>
      <c r="AG411" s="7">
        <f t="shared" si="287"/>
        <v>7.58</v>
      </c>
      <c r="AH411" s="7">
        <f t="shared" si="287"/>
        <v>0</v>
      </c>
      <c r="AI411" s="7">
        <f t="shared" si="287"/>
        <v>46.4</v>
      </c>
      <c r="AJ411" s="7">
        <f t="shared" si="287"/>
        <v>53.98</v>
      </c>
      <c r="AK411" s="7">
        <f t="shared" si="287"/>
        <v>-21.020000000000003</v>
      </c>
      <c r="AL411" s="7">
        <f t="shared" si="287"/>
        <v>112</v>
      </c>
      <c r="AM411" s="7">
        <f t="shared" si="287"/>
        <v>105</v>
      </c>
      <c r="AN411" s="7">
        <f t="shared" si="287"/>
        <v>256</v>
      </c>
      <c r="AO411" s="7">
        <f t="shared" si="287"/>
        <v>473</v>
      </c>
      <c r="AP411" s="7">
        <f t="shared" si="288"/>
        <v>237</v>
      </c>
      <c r="AQ411" s="7">
        <f t="shared" si="288"/>
        <v>587.154</v>
      </c>
      <c r="AR411" s="7">
        <f t="shared" si="288"/>
        <v>-83.845999999999975</v>
      </c>
      <c r="AS411" s="7">
        <f t="shared" si="288"/>
        <v>0</v>
      </c>
      <c r="AT411" s="7">
        <f t="shared" si="288"/>
        <v>0</v>
      </c>
      <c r="AU411" s="7">
        <f t="shared" si="288"/>
        <v>24.009599999999995</v>
      </c>
      <c r="AV411" s="7">
        <f t="shared" si="288"/>
        <v>24.009599999999995</v>
      </c>
      <c r="AW411" s="7">
        <f t="shared" si="288"/>
        <v>-213.09039999999999</v>
      </c>
      <c r="AX411" s="7">
        <f t="shared" si="288"/>
        <v>0</v>
      </c>
      <c r="AY411" s="7">
        <f t="shared" si="288"/>
        <v>22.561999999999998</v>
      </c>
      <c r="AZ411" s="7">
        <f t="shared" si="288"/>
        <v>2.992</v>
      </c>
      <c r="BA411" s="7">
        <f t="shared" si="288"/>
        <v>25.553999999999998</v>
      </c>
      <c r="BB411" s="7">
        <f t="shared" si="288"/>
        <v>-134.446</v>
      </c>
      <c r="BC411" s="7">
        <f t="shared" si="288"/>
        <v>0</v>
      </c>
      <c r="BD411" s="7">
        <f t="shared" si="288"/>
        <v>9.5399999999999991</v>
      </c>
      <c r="BE411" s="7">
        <f t="shared" si="288"/>
        <v>95.699999999999989</v>
      </c>
      <c r="BF411" s="7">
        <f t="shared" si="289"/>
        <v>105.24</v>
      </c>
      <c r="BG411" s="7">
        <f t="shared" si="289"/>
        <v>105.24</v>
      </c>
      <c r="BH411" s="7">
        <f t="shared" si="289"/>
        <v>16.399999999999999</v>
      </c>
      <c r="BI411" s="7">
        <f t="shared" si="289"/>
        <v>52</v>
      </c>
      <c r="BJ411" s="7">
        <f t="shared" si="289"/>
        <v>58.2</v>
      </c>
      <c r="BK411" s="7">
        <f t="shared" si="289"/>
        <v>126.60000000000001</v>
      </c>
      <c r="BL411" s="7">
        <f t="shared" si="289"/>
        <v>35.6</v>
      </c>
      <c r="BM411" s="7">
        <f t="shared" si="289"/>
        <v>281.40359999999998</v>
      </c>
      <c r="BN411" s="7">
        <f t="shared" si="289"/>
        <v>-206.69640000000001</v>
      </c>
      <c r="BO411" s="7">
        <f t="shared" si="289"/>
        <v>462.88499999999999</v>
      </c>
      <c r="BP411" s="7">
        <f t="shared" si="289"/>
        <v>69.08499999999998</v>
      </c>
    </row>
    <row r="412" spans="4:87" ht="12" hidden="1" customHeight="1" outlineLevel="1" x14ac:dyDescent="0.2">
      <c r="E412" s="263" t="s">
        <v>110</v>
      </c>
      <c r="J412" s="7">
        <f t="shared" si="286"/>
        <v>0</v>
      </c>
      <c r="K412" s="7">
        <f t="shared" si="286"/>
        <v>0</v>
      </c>
      <c r="L412" s="7">
        <f t="shared" si="286"/>
        <v>0</v>
      </c>
      <c r="M412" s="7">
        <f t="shared" si="286"/>
        <v>0</v>
      </c>
      <c r="N412" s="7">
        <f t="shared" si="286"/>
        <v>0</v>
      </c>
      <c r="O412" s="7">
        <f t="shared" si="286"/>
        <v>0</v>
      </c>
      <c r="P412" s="7">
        <f t="shared" si="286"/>
        <v>0</v>
      </c>
      <c r="Q412" s="7">
        <f t="shared" si="286"/>
        <v>0</v>
      </c>
      <c r="R412" s="7">
        <f t="shared" si="286"/>
        <v>0</v>
      </c>
      <c r="S412" s="7">
        <f t="shared" si="286"/>
        <v>0</v>
      </c>
      <c r="T412" s="7">
        <f t="shared" si="286"/>
        <v>0</v>
      </c>
      <c r="U412" s="7">
        <f t="shared" si="286"/>
        <v>0</v>
      </c>
      <c r="V412" s="7">
        <f t="shared" si="286"/>
        <v>0</v>
      </c>
      <c r="W412" s="7">
        <f t="shared" si="286"/>
        <v>0</v>
      </c>
      <c r="X412" s="7">
        <f t="shared" si="286"/>
        <v>0</v>
      </c>
      <c r="Y412" s="7">
        <f t="shared" si="286"/>
        <v>0</v>
      </c>
      <c r="Z412" s="7">
        <f t="shared" si="287"/>
        <v>0</v>
      </c>
      <c r="AA412" s="7">
        <f t="shared" si="287"/>
        <v>0</v>
      </c>
      <c r="AB412" s="7">
        <f t="shared" si="287"/>
        <v>0</v>
      </c>
      <c r="AC412" s="7">
        <f t="shared" si="287"/>
        <v>0</v>
      </c>
      <c r="AD412" s="7">
        <f t="shared" si="287"/>
        <v>0</v>
      </c>
      <c r="AE412" s="7">
        <f t="shared" si="287"/>
        <v>0</v>
      </c>
      <c r="AF412" s="7">
        <f t="shared" si="287"/>
        <v>0</v>
      </c>
      <c r="AG412" s="7">
        <f t="shared" si="287"/>
        <v>0</v>
      </c>
      <c r="AH412" s="7">
        <f t="shared" si="287"/>
        <v>0</v>
      </c>
      <c r="AI412" s="7">
        <f t="shared" si="287"/>
        <v>0</v>
      </c>
      <c r="AJ412" s="7">
        <f t="shared" si="287"/>
        <v>0</v>
      </c>
      <c r="AK412" s="7">
        <f t="shared" si="287"/>
        <v>0</v>
      </c>
      <c r="AL412" s="7">
        <f t="shared" si="287"/>
        <v>0</v>
      </c>
      <c r="AM412" s="7">
        <f t="shared" si="287"/>
        <v>0</v>
      </c>
      <c r="AN412" s="7">
        <f t="shared" si="287"/>
        <v>0</v>
      </c>
      <c r="AO412" s="7">
        <f t="shared" si="287"/>
        <v>0</v>
      </c>
      <c r="AP412" s="7">
        <f t="shared" si="288"/>
        <v>0</v>
      </c>
      <c r="AQ412" s="7">
        <f t="shared" si="288"/>
        <v>0</v>
      </c>
      <c r="AR412" s="7">
        <f t="shared" si="288"/>
        <v>0</v>
      </c>
      <c r="AS412" s="7">
        <f t="shared" si="288"/>
        <v>0</v>
      </c>
      <c r="AT412" s="7">
        <f t="shared" si="288"/>
        <v>0</v>
      </c>
      <c r="AU412" s="7">
        <f t="shared" si="288"/>
        <v>0</v>
      </c>
      <c r="AV412" s="7">
        <f t="shared" si="288"/>
        <v>0</v>
      </c>
      <c r="AW412" s="7">
        <f t="shared" si="288"/>
        <v>0</v>
      </c>
      <c r="AX412" s="7">
        <f t="shared" si="288"/>
        <v>0</v>
      </c>
      <c r="AY412" s="7">
        <f t="shared" si="288"/>
        <v>0</v>
      </c>
      <c r="AZ412" s="7">
        <f t="shared" si="288"/>
        <v>0</v>
      </c>
      <c r="BA412" s="7">
        <f t="shared" si="288"/>
        <v>0</v>
      </c>
      <c r="BB412" s="7">
        <f t="shared" si="288"/>
        <v>0</v>
      </c>
      <c r="BC412" s="7">
        <f t="shared" si="288"/>
        <v>0</v>
      </c>
      <c r="BD412" s="7">
        <f t="shared" si="288"/>
        <v>0</v>
      </c>
      <c r="BE412" s="7">
        <f t="shared" si="288"/>
        <v>0</v>
      </c>
      <c r="BF412" s="7">
        <f t="shared" si="289"/>
        <v>0</v>
      </c>
      <c r="BG412" s="7">
        <f t="shared" si="289"/>
        <v>0</v>
      </c>
      <c r="BH412" s="7">
        <f t="shared" si="289"/>
        <v>0</v>
      </c>
      <c r="BI412" s="7">
        <f t="shared" si="289"/>
        <v>0</v>
      </c>
      <c r="BJ412" s="7">
        <f t="shared" si="289"/>
        <v>0</v>
      </c>
      <c r="BK412" s="7">
        <f t="shared" si="289"/>
        <v>0</v>
      </c>
      <c r="BL412" s="7">
        <f t="shared" si="289"/>
        <v>0</v>
      </c>
      <c r="BM412" s="7">
        <f t="shared" si="289"/>
        <v>0</v>
      </c>
      <c r="BN412" s="7">
        <f t="shared" si="289"/>
        <v>0</v>
      </c>
      <c r="BO412" s="7">
        <f t="shared" si="289"/>
        <v>0</v>
      </c>
      <c r="BP412" s="7">
        <f t="shared" si="289"/>
        <v>0</v>
      </c>
    </row>
    <row r="413" spans="4:87" ht="12" hidden="1" customHeight="1" outlineLevel="1" x14ac:dyDescent="0.2">
      <c r="E413" s="263" t="s">
        <v>111</v>
      </c>
      <c r="J413" s="7">
        <f t="shared" si="286"/>
        <v>0</v>
      </c>
      <c r="K413" s="7">
        <f t="shared" si="286"/>
        <v>0</v>
      </c>
      <c r="L413" s="7">
        <f t="shared" si="286"/>
        <v>0</v>
      </c>
      <c r="M413" s="7">
        <f t="shared" si="286"/>
        <v>0</v>
      </c>
      <c r="N413" s="7">
        <f t="shared" si="286"/>
        <v>0</v>
      </c>
      <c r="O413" s="7">
        <f t="shared" si="286"/>
        <v>0</v>
      </c>
      <c r="P413" s="7">
        <f t="shared" si="286"/>
        <v>0</v>
      </c>
      <c r="Q413" s="7">
        <f t="shared" si="286"/>
        <v>0</v>
      </c>
      <c r="R413" s="7">
        <f t="shared" si="286"/>
        <v>0</v>
      </c>
      <c r="S413" s="7">
        <f t="shared" si="286"/>
        <v>0</v>
      </c>
      <c r="T413" s="7">
        <f t="shared" si="286"/>
        <v>0</v>
      </c>
      <c r="U413" s="7">
        <f t="shared" si="286"/>
        <v>0</v>
      </c>
      <c r="V413" s="7">
        <f t="shared" si="286"/>
        <v>0</v>
      </c>
      <c r="W413" s="7">
        <f t="shared" si="286"/>
        <v>0</v>
      </c>
      <c r="X413" s="7">
        <f t="shared" si="286"/>
        <v>0</v>
      </c>
      <c r="Y413" s="7">
        <f t="shared" si="286"/>
        <v>0</v>
      </c>
      <c r="Z413" s="7">
        <f t="shared" si="287"/>
        <v>0</v>
      </c>
      <c r="AA413" s="7">
        <f t="shared" si="287"/>
        <v>0</v>
      </c>
      <c r="AB413" s="7">
        <f t="shared" si="287"/>
        <v>0</v>
      </c>
      <c r="AC413" s="7">
        <f t="shared" si="287"/>
        <v>0</v>
      </c>
      <c r="AD413" s="7">
        <f t="shared" si="287"/>
        <v>0</v>
      </c>
      <c r="AE413" s="7">
        <f t="shared" si="287"/>
        <v>0</v>
      </c>
      <c r="AF413" s="7">
        <f t="shared" si="287"/>
        <v>0</v>
      </c>
      <c r="AG413" s="7">
        <f t="shared" si="287"/>
        <v>0</v>
      </c>
      <c r="AH413" s="7">
        <f t="shared" si="287"/>
        <v>0</v>
      </c>
      <c r="AI413" s="7">
        <f t="shared" si="287"/>
        <v>0</v>
      </c>
      <c r="AJ413" s="7">
        <f t="shared" si="287"/>
        <v>0</v>
      </c>
      <c r="AK413" s="7">
        <f t="shared" si="287"/>
        <v>0</v>
      </c>
      <c r="AL413" s="7">
        <f t="shared" si="287"/>
        <v>0</v>
      </c>
      <c r="AM413" s="7">
        <f t="shared" si="287"/>
        <v>0</v>
      </c>
      <c r="AN413" s="7">
        <f t="shared" si="287"/>
        <v>0</v>
      </c>
      <c r="AO413" s="7">
        <f t="shared" si="287"/>
        <v>0</v>
      </c>
      <c r="AP413" s="7">
        <f t="shared" si="288"/>
        <v>0</v>
      </c>
      <c r="AQ413" s="7">
        <f t="shared" si="288"/>
        <v>0</v>
      </c>
      <c r="AR413" s="7">
        <f t="shared" si="288"/>
        <v>0</v>
      </c>
      <c r="AS413" s="7">
        <f t="shared" si="288"/>
        <v>0</v>
      </c>
      <c r="AT413" s="7">
        <f t="shared" si="288"/>
        <v>0</v>
      </c>
      <c r="AU413" s="7">
        <f t="shared" si="288"/>
        <v>0</v>
      </c>
      <c r="AV413" s="7">
        <f t="shared" si="288"/>
        <v>0</v>
      </c>
      <c r="AW413" s="7">
        <f t="shared" si="288"/>
        <v>0</v>
      </c>
      <c r="AX413" s="7">
        <f t="shared" si="288"/>
        <v>0</v>
      </c>
      <c r="AY413" s="7">
        <f t="shared" si="288"/>
        <v>0</v>
      </c>
      <c r="AZ413" s="7">
        <f t="shared" si="288"/>
        <v>0</v>
      </c>
      <c r="BA413" s="7">
        <f t="shared" si="288"/>
        <v>0</v>
      </c>
      <c r="BB413" s="7">
        <f t="shared" si="288"/>
        <v>0</v>
      </c>
      <c r="BC413" s="7">
        <f t="shared" si="288"/>
        <v>0</v>
      </c>
      <c r="BD413" s="7">
        <f t="shared" si="288"/>
        <v>0</v>
      </c>
      <c r="BE413" s="7">
        <f t="shared" si="288"/>
        <v>0</v>
      </c>
      <c r="BF413" s="7">
        <f t="shared" si="289"/>
        <v>0</v>
      </c>
      <c r="BG413" s="7">
        <f t="shared" si="289"/>
        <v>0</v>
      </c>
      <c r="BH413" s="7">
        <f t="shared" si="289"/>
        <v>0</v>
      </c>
      <c r="BI413" s="7">
        <f t="shared" si="289"/>
        <v>0</v>
      </c>
      <c r="BJ413" s="7">
        <f t="shared" si="289"/>
        <v>0</v>
      </c>
      <c r="BK413" s="7">
        <f t="shared" si="289"/>
        <v>0</v>
      </c>
      <c r="BL413" s="7">
        <f t="shared" si="289"/>
        <v>0</v>
      </c>
      <c r="BM413" s="7">
        <f t="shared" si="289"/>
        <v>0</v>
      </c>
      <c r="BN413" s="7">
        <f t="shared" si="289"/>
        <v>0</v>
      </c>
      <c r="BO413" s="7">
        <f t="shared" si="289"/>
        <v>0</v>
      </c>
      <c r="BP413" s="7">
        <f t="shared" si="289"/>
        <v>0</v>
      </c>
    </row>
    <row r="414" spans="4:87" ht="12" hidden="1" customHeight="1" outlineLevel="1" x14ac:dyDescent="0.2">
      <c r="E414" s="263" t="s">
        <v>112</v>
      </c>
      <c r="J414" s="7">
        <f t="shared" si="286"/>
        <v>0</v>
      </c>
      <c r="K414" s="7">
        <f t="shared" si="286"/>
        <v>0</v>
      </c>
      <c r="L414" s="7">
        <f t="shared" si="286"/>
        <v>0</v>
      </c>
      <c r="M414" s="7">
        <f t="shared" si="286"/>
        <v>0</v>
      </c>
      <c r="N414" s="7">
        <f t="shared" si="286"/>
        <v>0</v>
      </c>
      <c r="O414" s="7">
        <f t="shared" si="286"/>
        <v>0</v>
      </c>
      <c r="P414" s="7">
        <f t="shared" si="286"/>
        <v>0</v>
      </c>
      <c r="Q414" s="7">
        <f t="shared" si="286"/>
        <v>0</v>
      </c>
      <c r="R414" s="7">
        <f t="shared" si="286"/>
        <v>0</v>
      </c>
      <c r="S414" s="7">
        <f t="shared" si="286"/>
        <v>0</v>
      </c>
      <c r="T414" s="7">
        <f t="shared" si="286"/>
        <v>0</v>
      </c>
      <c r="U414" s="7">
        <f t="shared" si="286"/>
        <v>0</v>
      </c>
      <c r="V414" s="7">
        <f t="shared" si="286"/>
        <v>0</v>
      </c>
      <c r="W414" s="7">
        <f t="shared" si="286"/>
        <v>0</v>
      </c>
      <c r="X414" s="7">
        <f t="shared" si="286"/>
        <v>0</v>
      </c>
      <c r="Y414" s="7">
        <f t="shared" si="286"/>
        <v>0</v>
      </c>
      <c r="Z414" s="7">
        <f t="shared" si="287"/>
        <v>0</v>
      </c>
      <c r="AA414" s="7">
        <f t="shared" si="287"/>
        <v>0</v>
      </c>
      <c r="AB414" s="7">
        <f t="shared" si="287"/>
        <v>0</v>
      </c>
      <c r="AC414" s="7">
        <f t="shared" si="287"/>
        <v>0</v>
      </c>
      <c r="AD414" s="7">
        <f t="shared" si="287"/>
        <v>0</v>
      </c>
      <c r="AE414" s="7">
        <f t="shared" si="287"/>
        <v>0</v>
      </c>
      <c r="AF414" s="7">
        <f t="shared" si="287"/>
        <v>0</v>
      </c>
      <c r="AG414" s="7">
        <f t="shared" si="287"/>
        <v>0</v>
      </c>
      <c r="AH414" s="7">
        <f t="shared" si="287"/>
        <v>0</v>
      </c>
      <c r="AI414" s="7">
        <f t="shared" si="287"/>
        <v>0</v>
      </c>
      <c r="AJ414" s="7">
        <f t="shared" si="287"/>
        <v>0</v>
      </c>
      <c r="AK414" s="7">
        <f t="shared" si="287"/>
        <v>0</v>
      </c>
      <c r="AL414" s="7">
        <f t="shared" si="287"/>
        <v>0</v>
      </c>
      <c r="AM414" s="7">
        <f t="shared" si="287"/>
        <v>0</v>
      </c>
      <c r="AN414" s="7">
        <f t="shared" si="287"/>
        <v>0</v>
      </c>
      <c r="AO414" s="7">
        <f t="shared" si="287"/>
        <v>0</v>
      </c>
      <c r="AP414" s="7">
        <f t="shared" si="288"/>
        <v>0</v>
      </c>
      <c r="AQ414" s="7">
        <f t="shared" si="288"/>
        <v>0</v>
      </c>
      <c r="AR414" s="7">
        <f t="shared" si="288"/>
        <v>0</v>
      </c>
      <c r="AS414" s="7">
        <f t="shared" si="288"/>
        <v>0</v>
      </c>
      <c r="AT414" s="7">
        <f t="shared" si="288"/>
        <v>0</v>
      </c>
      <c r="AU414" s="7">
        <f t="shared" si="288"/>
        <v>0</v>
      </c>
      <c r="AV414" s="7">
        <f t="shared" si="288"/>
        <v>0</v>
      </c>
      <c r="AW414" s="7">
        <f t="shared" si="288"/>
        <v>0</v>
      </c>
      <c r="AX414" s="7">
        <f t="shared" si="288"/>
        <v>0</v>
      </c>
      <c r="AY414" s="7">
        <f t="shared" si="288"/>
        <v>0</v>
      </c>
      <c r="AZ414" s="7">
        <f t="shared" si="288"/>
        <v>0</v>
      </c>
      <c r="BA414" s="7">
        <f t="shared" si="288"/>
        <v>0</v>
      </c>
      <c r="BB414" s="7">
        <f t="shared" si="288"/>
        <v>0</v>
      </c>
      <c r="BC414" s="7">
        <f t="shared" si="288"/>
        <v>0</v>
      </c>
      <c r="BD414" s="7">
        <f t="shared" si="288"/>
        <v>0</v>
      </c>
      <c r="BE414" s="7">
        <f t="shared" si="288"/>
        <v>0</v>
      </c>
      <c r="BF414" s="7">
        <f t="shared" si="289"/>
        <v>0</v>
      </c>
      <c r="BG414" s="7">
        <f t="shared" si="289"/>
        <v>0</v>
      </c>
      <c r="BH414" s="7">
        <f t="shared" si="289"/>
        <v>0</v>
      </c>
      <c r="BI414" s="7">
        <f t="shared" si="289"/>
        <v>0</v>
      </c>
      <c r="BJ414" s="7">
        <f t="shared" si="289"/>
        <v>0</v>
      </c>
      <c r="BK414" s="7">
        <f t="shared" si="289"/>
        <v>0</v>
      </c>
      <c r="BL414" s="7">
        <f t="shared" si="289"/>
        <v>0</v>
      </c>
      <c r="BM414" s="7">
        <f t="shared" si="289"/>
        <v>0</v>
      </c>
      <c r="BN414" s="7">
        <f t="shared" si="289"/>
        <v>0</v>
      </c>
      <c r="BO414" s="7">
        <f t="shared" si="289"/>
        <v>0</v>
      </c>
      <c r="BP414" s="7">
        <f t="shared" si="289"/>
        <v>0</v>
      </c>
    </row>
    <row r="415" spans="4:87" ht="12" hidden="1" customHeight="1" outlineLevel="1" x14ac:dyDescent="0.2">
      <c r="E415" s="286" t="s">
        <v>113</v>
      </c>
      <c r="J415" s="7">
        <f t="shared" si="286"/>
        <v>0</v>
      </c>
      <c r="K415" s="7">
        <f t="shared" si="286"/>
        <v>0</v>
      </c>
      <c r="L415" s="7">
        <f t="shared" si="286"/>
        <v>0</v>
      </c>
      <c r="M415" s="7">
        <f t="shared" si="286"/>
        <v>0</v>
      </c>
      <c r="N415" s="7">
        <f t="shared" si="286"/>
        <v>0</v>
      </c>
      <c r="O415" s="7">
        <f t="shared" si="286"/>
        <v>0</v>
      </c>
      <c r="P415" s="7">
        <f t="shared" si="286"/>
        <v>0</v>
      </c>
      <c r="Q415" s="7">
        <f t="shared" si="286"/>
        <v>0</v>
      </c>
      <c r="R415" s="7">
        <f t="shared" si="286"/>
        <v>0</v>
      </c>
      <c r="S415" s="7">
        <f t="shared" si="286"/>
        <v>0</v>
      </c>
      <c r="T415" s="7">
        <f t="shared" si="286"/>
        <v>0</v>
      </c>
      <c r="U415" s="7">
        <f t="shared" si="286"/>
        <v>0</v>
      </c>
      <c r="V415" s="7">
        <f t="shared" si="286"/>
        <v>0</v>
      </c>
      <c r="W415" s="7">
        <f t="shared" si="286"/>
        <v>0</v>
      </c>
      <c r="X415" s="7">
        <f t="shared" si="286"/>
        <v>0</v>
      </c>
      <c r="Y415" s="7">
        <f t="shared" si="286"/>
        <v>0</v>
      </c>
      <c r="Z415" s="7">
        <f t="shared" si="287"/>
        <v>0</v>
      </c>
      <c r="AA415" s="7">
        <f t="shared" si="287"/>
        <v>0</v>
      </c>
      <c r="AB415" s="7">
        <f t="shared" si="287"/>
        <v>0</v>
      </c>
      <c r="AC415" s="7">
        <f t="shared" si="287"/>
        <v>0</v>
      </c>
      <c r="AD415" s="7">
        <f t="shared" si="287"/>
        <v>0</v>
      </c>
      <c r="AE415" s="7">
        <f t="shared" si="287"/>
        <v>0</v>
      </c>
      <c r="AF415" s="7">
        <f t="shared" si="287"/>
        <v>0</v>
      </c>
      <c r="AG415" s="7">
        <f t="shared" si="287"/>
        <v>0</v>
      </c>
      <c r="AH415" s="7">
        <f t="shared" si="287"/>
        <v>0</v>
      </c>
      <c r="AI415" s="7">
        <f t="shared" si="287"/>
        <v>0</v>
      </c>
      <c r="AJ415" s="7">
        <f t="shared" si="287"/>
        <v>0</v>
      </c>
      <c r="AK415" s="7">
        <f t="shared" si="287"/>
        <v>0</v>
      </c>
      <c r="AL415" s="7">
        <f t="shared" si="287"/>
        <v>0</v>
      </c>
      <c r="AM415" s="7">
        <f t="shared" si="287"/>
        <v>0</v>
      </c>
      <c r="AN415" s="7">
        <f t="shared" si="287"/>
        <v>0</v>
      </c>
      <c r="AO415" s="7">
        <f t="shared" si="287"/>
        <v>0</v>
      </c>
      <c r="AP415" s="7">
        <f t="shared" si="288"/>
        <v>0</v>
      </c>
      <c r="AQ415" s="7">
        <f t="shared" si="288"/>
        <v>0</v>
      </c>
      <c r="AR415" s="7">
        <f t="shared" si="288"/>
        <v>0</v>
      </c>
      <c r="AS415" s="7">
        <f t="shared" si="288"/>
        <v>0</v>
      </c>
      <c r="AT415" s="7">
        <f t="shared" si="288"/>
        <v>0</v>
      </c>
      <c r="AU415" s="7">
        <f t="shared" si="288"/>
        <v>0</v>
      </c>
      <c r="AV415" s="7">
        <f t="shared" si="288"/>
        <v>0</v>
      </c>
      <c r="AW415" s="7">
        <f t="shared" si="288"/>
        <v>0</v>
      </c>
      <c r="AX415" s="7">
        <f t="shared" si="288"/>
        <v>0</v>
      </c>
      <c r="AY415" s="7">
        <f t="shared" si="288"/>
        <v>0</v>
      </c>
      <c r="AZ415" s="7">
        <f t="shared" si="288"/>
        <v>0</v>
      </c>
      <c r="BA415" s="7">
        <f t="shared" si="288"/>
        <v>0</v>
      </c>
      <c r="BB415" s="7">
        <f t="shared" si="288"/>
        <v>0</v>
      </c>
      <c r="BC415" s="7">
        <f t="shared" si="288"/>
        <v>0</v>
      </c>
      <c r="BD415" s="7">
        <f t="shared" si="288"/>
        <v>0</v>
      </c>
      <c r="BE415" s="7">
        <f t="shared" si="288"/>
        <v>0</v>
      </c>
      <c r="BF415" s="7">
        <f t="shared" si="289"/>
        <v>0</v>
      </c>
      <c r="BG415" s="7">
        <f t="shared" si="289"/>
        <v>0</v>
      </c>
      <c r="BH415" s="7">
        <f t="shared" si="289"/>
        <v>0</v>
      </c>
      <c r="BI415" s="7">
        <f t="shared" si="289"/>
        <v>0</v>
      </c>
      <c r="BJ415" s="7">
        <f t="shared" si="289"/>
        <v>0</v>
      </c>
      <c r="BK415" s="7">
        <f t="shared" si="289"/>
        <v>0</v>
      </c>
      <c r="BL415" s="7">
        <f t="shared" si="289"/>
        <v>0</v>
      </c>
      <c r="BM415" s="7">
        <f t="shared" si="289"/>
        <v>0</v>
      </c>
      <c r="BN415" s="7">
        <f t="shared" si="289"/>
        <v>0</v>
      </c>
      <c r="BO415" s="7">
        <f t="shared" si="289"/>
        <v>0</v>
      </c>
      <c r="BP415" s="7">
        <f t="shared" si="289"/>
        <v>0</v>
      </c>
    </row>
    <row r="416" spans="4:87" ht="12" hidden="1" customHeight="1" outlineLevel="1" x14ac:dyDescent="0.2">
      <c r="E416" s="263" t="s">
        <v>74</v>
      </c>
      <c r="J416" s="7">
        <f t="shared" si="286"/>
        <v>0</v>
      </c>
      <c r="K416" s="7">
        <f t="shared" si="286"/>
        <v>0</v>
      </c>
      <c r="L416" s="7">
        <f t="shared" si="286"/>
        <v>0</v>
      </c>
      <c r="M416" s="7">
        <f t="shared" si="286"/>
        <v>0</v>
      </c>
      <c r="N416" s="7">
        <f t="shared" si="286"/>
        <v>0</v>
      </c>
      <c r="O416" s="7">
        <f t="shared" si="286"/>
        <v>0</v>
      </c>
      <c r="P416" s="7">
        <f t="shared" si="286"/>
        <v>0</v>
      </c>
      <c r="Q416" s="7">
        <f t="shared" si="286"/>
        <v>0</v>
      </c>
      <c r="R416" s="7">
        <f t="shared" si="286"/>
        <v>0</v>
      </c>
      <c r="S416" s="7">
        <f t="shared" si="286"/>
        <v>0</v>
      </c>
      <c r="T416" s="7">
        <f t="shared" si="286"/>
        <v>0</v>
      </c>
      <c r="U416" s="7">
        <f t="shared" si="286"/>
        <v>0</v>
      </c>
      <c r="V416" s="7">
        <f t="shared" si="286"/>
        <v>0</v>
      </c>
      <c r="W416" s="7">
        <f t="shared" si="286"/>
        <v>0</v>
      </c>
      <c r="X416" s="7">
        <f t="shared" si="286"/>
        <v>0</v>
      </c>
      <c r="Y416" s="7">
        <f t="shared" si="286"/>
        <v>0</v>
      </c>
      <c r="Z416" s="7">
        <f t="shared" si="287"/>
        <v>0</v>
      </c>
      <c r="AA416" s="7">
        <f t="shared" si="287"/>
        <v>0</v>
      </c>
      <c r="AB416" s="7">
        <f t="shared" si="287"/>
        <v>0</v>
      </c>
      <c r="AC416" s="7">
        <f t="shared" si="287"/>
        <v>0</v>
      </c>
      <c r="AD416" s="7">
        <f t="shared" si="287"/>
        <v>0</v>
      </c>
      <c r="AE416" s="7">
        <f t="shared" si="287"/>
        <v>0</v>
      </c>
      <c r="AF416" s="7">
        <f t="shared" si="287"/>
        <v>0</v>
      </c>
      <c r="AG416" s="7">
        <f t="shared" si="287"/>
        <v>0</v>
      </c>
      <c r="AH416" s="7">
        <f t="shared" si="287"/>
        <v>0</v>
      </c>
      <c r="AI416" s="7">
        <f t="shared" si="287"/>
        <v>0</v>
      </c>
      <c r="AJ416" s="7">
        <f t="shared" si="287"/>
        <v>0</v>
      </c>
      <c r="AK416" s="7">
        <f t="shared" si="287"/>
        <v>0</v>
      </c>
      <c r="AL416" s="7">
        <f t="shared" si="287"/>
        <v>0</v>
      </c>
      <c r="AM416" s="7">
        <f t="shared" si="287"/>
        <v>0</v>
      </c>
      <c r="AN416" s="7">
        <f t="shared" si="287"/>
        <v>0</v>
      </c>
      <c r="AO416" s="7">
        <f t="shared" si="287"/>
        <v>0</v>
      </c>
      <c r="AP416" s="7">
        <f t="shared" si="288"/>
        <v>0</v>
      </c>
      <c r="AQ416" s="7">
        <f t="shared" si="288"/>
        <v>0</v>
      </c>
      <c r="AR416" s="7">
        <f t="shared" si="288"/>
        <v>0</v>
      </c>
      <c r="AS416" s="7">
        <f t="shared" si="288"/>
        <v>0</v>
      </c>
      <c r="AT416" s="7">
        <f t="shared" si="288"/>
        <v>0</v>
      </c>
      <c r="AU416" s="7">
        <f t="shared" si="288"/>
        <v>0</v>
      </c>
      <c r="AV416" s="7">
        <f t="shared" si="288"/>
        <v>0</v>
      </c>
      <c r="AW416" s="7">
        <f t="shared" si="288"/>
        <v>0</v>
      </c>
      <c r="AX416" s="7">
        <f t="shared" si="288"/>
        <v>0</v>
      </c>
      <c r="AY416" s="7">
        <f t="shared" si="288"/>
        <v>0</v>
      </c>
      <c r="AZ416" s="7">
        <f t="shared" si="288"/>
        <v>0</v>
      </c>
      <c r="BA416" s="7">
        <f t="shared" si="288"/>
        <v>0</v>
      </c>
      <c r="BB416" s="7">
        <f t="shared" si="288"/>
        <v>0</v>
      </c>
      <c r="BC416" s="7">
        <f t="shared" si="288"/>
        <v>0</v>
      </c>
      <c r="BD416" s="7">
        <f t="shared" si="288"/>
        <v>0</v>
      </c>
      <c r="BE416" s="7">
        <f t="shared" si="288"/>
        <v>0</v>
      </c>
      <c r="BF416" s="7">
        <f t="shared" si="289"/>
        <v>0</v>
      </c>
      <c r="BG416" s="7">
        <f t="shared" si="289"/>
        <v>0</v>
      </c>
      <c r="BH416" s="7">
        <f t="shared" si="289"/>
        <v>0</v>
      </c>
      <c r="BI416" s="7">
        <f t="shared" si="289"/>
        <v>0</v>
      </c>
      <c r="BJ416" s="7">
        <f t="shared" si="289"/>
        <v>0</v>
      </c>
      <c r="BK416" s="7">
        <f t="shared" si="289"/>
        <v>0</v>
      </c>
      <c r="BL416" s="7">
        <f t="shared" si="289"/>
        <v>0</v>
      </c>
      <c r="BM416" s="7">
        <f t="shared" si="289"/>
        <v>0</v>
      </c>
      <c r="BN416" s="7">
        <f t="shared" si="289"/>
        <v>0</v>
      </c>
      <c r="BO416" s="7">
        <f t="shared" si="289"/>
        <v>0</v>
      </c>
      <c r="BP416" s="7">
        <f t="shared" si="289"/>
        <v>0</v>
      </c>
    </row>
    <row r="417" spans="4:68" ht="12" hidden="1" customHeight="1" outlineLevel="1" x14ac:dyDescent="0.2">
      <c r="E417" s="263" t="s">
        <v>114</v>
      </c>
      <c r="J417" s="7">
        <f t="shared" si="286"/>
        <v>0</v>
      </c>
      <c r="K417" s="7">
        <f t="shared" si="286"/>
        <v>0</v>
      </c>
      <c r="L417" s="7">
        <f t="shared" si="286"/>
        <v>0</v>
      </c>
      <c r="M417" s="7">
        <f t="shared" si="286"/>
        <v>0</v>
      </c>
      <c r="N417" s="7">
        <f t="shared" si="286"/>
        <v>0</v>
      </c>
      <c r="O417" s="7">
        <f t="shared" si="286"/>
        <v>0</v>
      </c>
      <c r="P417" s="7">
        <f t="shared" si="286"/>
        <v>0</v>
      </c>
      <c r="Q417" s="7">
        <f t="shared" si="286"/>
        <v>0</v>
      </c>
      <c r="R417" s="7">
        <f t="shared" si="286"/>
        <v>0</v>
      </c>
      <c r="S417" s="7">
        <f t="shared" si="286"/>
        <v>0</v>
      </c>
      <c r="T417" s="7">
        <f t="shared" si="286"/>
        <v>0</v>
      </c>
      <c r="U417" s="7">
        <f t="shared" si="286"/>
        <v>0</v>
      </c>
      <c r="V417" s="7">
        <f t="shared" si="286"/>
        <v>0</v>
      </c>
      <c r="W417" s="7">
        <f t="shared" si="286"/>
        <v>0</v>
      </c>
      <c r="X417" s="7">
        <f t="shared" si="286"/>
        <v>0</v>
      </c>
      <c r="Y417" s="7">
        <f t="shared" si="286"/>
        <v>0</v>
      </c>
      <c r="Z417" s="7">
        <f t="shared" si="287"/>
        <v>0</v>
      </c>
      <c r="AA417" s="7">
        <f t="shared" si="287"/>
        <v>0</v>
      </c>
      <c r="AB417" s="7">
        <f t="shared" si="287"/>
        <v>0</v>
      </c>
      <c r="AC417" s="7">
        <f t="shared" si="287"/>
        <v>0</v>
      </c>
      <c r="AD417" s="7">
        <f t="shared" si="287"/>
        <v>0</v>
      </c>
      <c r="AE417" s="7">
        <f t="shared" si="287"/>
        <v>0</v>
      </c>
      <c r="AF417" s="7">
        <f t="shared" si="287"/>
        <v>0</v>
      </c>
      <c r="AG417" s="7">
        <f t="shared" si="287"/>
        <v>0</v>
      </c>
      <c r="AH417" s="7">
        <f t="shared" si="287"/>
        <v>0</v>
      </c>
      <c r="AI417" s="7">
        <f t="shared" si="287"/>
        <v>0</v>
      </c>
      <c r="AJ417" s="7">
        <f t="shared" si="287"/>
        <v>0</v>
      </c>
      <c r="AK417" s="7">
        <f t="shared" si="287"/>
        <v>0</v>
      </c>
      <c r="AL417" s="7">
        <f t="shared" si="287"/>
        <v>0</v>
      </c>
      <c r="AM417" s="7">
        <f t="shared" si="287"/>
        <v>0</v>
      </c>
      <c r="AN417" s="7">
        <f t="shared" si="287"/>
        <v>0</v>
      </c>
      <c r="AO417" s="7">
        <f t="shared" si="287"/>
        <v>0</v>
      </c>
      <c r="AP417" s="7">
        <f t="shared" si="288"/>
        <v>0</v>
      </c>
      <c r="AQ417" s="7">
        <f t="shared" si="288"/>
        <v>0</v>
      </c>
      <c r="AR417" s="7">
        <f t="shared" si="288"/>
        <v>0</v>
      </c>
      <c r="AS417" s="7">
        <f t="shared" si="288"/>
        <v>0</v>
      </c>
      <c r="AT417" s="7">
        <f t="shared" si="288"/>
        <v>0</v>
      </c>
      <c r="AU417" s="7">
        <f t="shared" si="288"/>
        <v>0</v>
      </c>
      <c r="AV417" s="7">
        <f t="shared" si="288"/>
        <v>0</v>
      </c>
      <c r="AW417" s="7">
        <f t="shared" si="288"/>
        <v>0</v>
      </c>
      <c r="AX417" s="7">
        <f t="shared" si="288"/>
        <v>0</v>
      </c>
      <c r="AY417" s="7">
        <f t="shared" si="288"/>
        <v>0</v>
      </c>
      <c r="AZ417" s="7">
        <f t="shared" si="288"/>
        <v>0</v>
      </c>
      <c r="BA417" s="7">
        <f t="shared" si="288"/>
        <v>0</v>
      </c>
      <c r="BB417" s="7">
        <f t="shared" si="288"/>
        <v>0</v>
      </c>
      <c r="BC417" s="7">
        <f t="shared" si="288"/>
        <v>0</v>
      </c>
      <c r="BD417" s="7">
        <f t="shared" si="288"/>
        <v>0</v>
      </c>
      <c r="BE417" s="7">
        <f t="shared" si="288"/>
        <v>0</v>
      </c>
      <c r="BF417" s="7">
        <f t="shared" si="289"/>
        <v>0</v>
      </c>
      <c r="BG417" s="7">
        <f t="shared" si="289"/>
        <v>0</v>
      </c>
      <c r="BH417" s="7">
        <f t="shared" si="289"/>
        <v>0</v>
      </c>
      <c r="BI417" s="7">
        <f t="shared" si="289"/>
        <v>0</v>
      </c>
      <c r="BJ417" s="7">
        <f t="shared" si="289"/>
        <v>0</v>
      </c>
      <c r="BK417" s="7">
        <f t="shared" si="289"/>
        <v>0</v>
      </c>
      <c r="BL417" s="7">
        <f t="shared" si="289"/>
        <v>0</v>
      </c>
      <c r="BM417" s="7">
        <f t="shared" si="289"/>
        <v>0</v>
      </c>
      <c r="BN417" s="7">
        <f t="shared" si="289"/>
        <v>0</v>
      </c>
      <c r="BO417" s="7">
        <f t="shared" si="289"/>
        <v>0</v>
      </c>
      <c r="BP417" s="7">
        <f t="shared" si="289"/>
        <v>0</v>
      </c>
    </row>
    <row r="418" spans="4:68" ht="12" hidden="1" customHeight="1" outlineLevel="1" x14ac:dyDescent="0.2">
      <c r="E418" s="287" t="s">
        <v>115</v>
      </c>
      <c r="J418" s="7">
        <f t="shared" si="286"/>
        <v>0</v>
      </c>
      <c r="K418" s="7">
        <f t="shared" si="286"/>
        <v>0</v>
      </c>
      <c r="L418" s="7">
        <f t="shared" si="286"/>
        <v>0</v>
      </c>
      <c r="M418" s="7">
        <f t="shared" si="286"/>
        <v>0</v>
      </c>
      <c r="N418" s="7">
        <f t="shared" si="286"/>
        <v>0</v>
      </c>
      <c r="O418" s="7">
        <f t="shared" si="286"/>
        <v>0</v>
      </c>
      <c r="P418" s="7">
        <f t="shared" si="286"/>
        <v>0</v>
      </c>
      <c r="Q418" s="7">
        <f t="shared" si="286"/>
        <v>0</v>
      </c>
      <c r="R418" s="7">
        <f t="shared" si="286"/>
        <v>0</v>
      </c>
      <c r="S418" s="7">
        <f t="shared" si="286"/>
        <v>0</v>
      </c>
      <c r="T418" s="7">
        <f t="shared" si="286"/>
        <v>0</v>
      </c>
      <c r="U418" s="7">
        <f t="shared" si="286"/>
        <v>0</v>
      </c>
      <c r="V418" s="7">
        <f t="shared" si="286"/>
        <v>0</v>
      </c>
      <c r="W418" s="7">
        <f t="shared" si="286"/>
        <v>0</v>
      </c>
      <c r="X418" s="7">
        <f t="shared" si="286"/>
        <v>0</v>
      </c>
      <c r="Y418" s="7">
        <f t="shared" si="286"/>
        <v>0</v>
      </c>
      <c r="Z418" s="7">
        <f t="shared" si="287"/>
        <v>0</v>
      </c>
      <c r="AA418" s="7">
        <f t="shared" si="287"/>
        <v>0</v>
      </c>
      <c r="AB418" s="7">
        <f t="shared" si="287"/>
        <v>0</v>
      </c>
      <c r="AC418" s="7">
        <f t="shared" si="287"/>
        <v>0</v>
      </c>
      <c r="AD418" s="7">
        <f t="shared" si="287"/>
        <v>0</v>
      </c>
      <c r="AE418" s="7">
        <f t="shared" si="287"/>
        <v>0</v>
      </c>
      <c r="AF418" s="7">
        <f t="shared" si="287"/>
        <v>0</v>
      </c>
      <c r="AG418" s="7">
        <f t="shared" si="287"/>
        <v>0</v>
      </c>
      <c r="AH418" s="7">
        <f t="shared" si="287"/>
        <v>0</v>
      </c>
      <c r="AI418" s="7">
        <f t="shared" si="287"/>
        <v>0</v>
      </c>
      <c r="AJ418" s="7">
        <f t="shared" si="287"/>
        <v>0</v>
      </c>
      <c r="AK418" s="7">
        <f t="shared" si="287"/>
        <v>0</v>
      </c>
      <c r="AL418" s="7">
        <f t="shared" si="287"/>
        <v>0</v>
      </c>
      <c r="AM418" s="7">
        <f t="shared" si="287"/>
        <v>0</v>
      </c>
      <c r="AN418" s="7">
        <f t="shared" si="287"/>
        <v>0</v>
      </c>
      <c r="AO418" s="7">
        <f t="shared" si="287"/>
        <v>0</v>
      </c>
      <c r="AP418" s="7">
        <f t="shared" si="288"/>
        <v>0</v>
      </c>
      <c r="AQ418" s="7">
        <f t="shared" si="288"/>
        <v>0</v>
      </c>
      <c r="AR418" s="7">
        <f t="shared" si="288"/>
        <v>0</v>
      </c>
      <c r="AS418" s="7">
        <f t="shared" si="288"/>
        <v>0</v>
      </c>
      <c r="AT418" s="7">
        <f t="shared" si="288"/>
        <v>0</v>
      </c>
      <c r="AU418" s="7">
        <f t="shared" si="288"/>
        <v>0</v>
      </c>
      <c r="AV418" s="7">
        <f t="shared" si="288"/>
        <v>0</v>
      </c>
      <c r="AW418" s="7">
        <f t="shared" si="288"/>
        <v>0</v>
      </c>
      <c r="AX418" s="7">
        <f t="shared" si="288"/>
        <v>0</v>
      </c>
      <c r="AY418" s="7">
        <f t="shared" si="288"/>
        <v>0</v>
      </c>
      <c r="AZ418" s="7">
        <f t="shared" si="288"/>
        <v>0</v>
      </c>
      <c r="BA418" s="7">
        <f t="shared" si="288"/>
        <v>0</v>
      </c>
      <c r="BB418" s="7">
        <f t="shared" si="288"/>
        <v>0</v>
      </c>
      <c r="BC418" s="7">
        <f t="shared" si="288"/>
        <v>0</v>
      </c>
      <c r="BD418" s="7">
        <f t="shared" si="288"/>
        <v>0</v>
      </c>
      <c r="BE418" s="7">
        <f t="shared" si="288"/>
        <v>0</v>
      </c>
      <c r="BF418" s="7">
        <f t="shared" si="289"/>
        <v>0</v>
      </c>
      <c r="BG418" s="7">
        <f t="shared" si="289"/>
        <v>0</v>
      </c>
      <c r="BH418" s="7">
        <f t="shared" si="289"/>
        <v>0</v>
      </c>
      <c r="BI418" s="7">
        <f t="shared" si="289"/>
        <v>0</v>
      </c>
      <c r="BJ418" s="7">
        <f t="shared" si="289"/>
        <v>0</v>
      </c>
      <c r="BK418" s="7">
        <f t="shared" si="289"/>
        <v>0</v>
      </c>
      <c r="BL418" s="7">
        <f t="shared" si="289"/>
        <v>0</v>
      </c>
      <c r="BM418" s="7">
        <f t="shared" si="289"/>
        <v>0</v>
      </c>
      <c r="BN418" s="7">
        <f t="shared" si="289"/>
        <v>0</v>
      </c>
      <c r="BO418" s="7">
        <f t="shared" si="289"/>
        <v>0</v>
      </c>
      <c r="BP418" s="7">
        <f t="shared" si="289"/>
        <v>0</v>
      </c>
    </row>
    <row r="419" spans="4:68" ht="12" hidden="1" customHeight="1" outlineLevel="1" x14ac:dyDescent="0.2">
      <c r="E419" s="263" t="s">
        <v>68</v>
      </c>
      <c r="J419" s="7">
        <f t="shared" si="286"/>
        <v>0</v>
      </c>
      <c r="K419" s="7">
        <f t="shared" si="286"/>
        <v>0</v>
      </c>
      <c r="L419" s="7">
        <f t="shared" si="286"/>
        <v>0</v>
      </c>
      <c r="M419" s="7">
        <f t="shared" si="286"/>
        <v>0</v>
      </c>
      <c r="N419" s="7">
        <f t="shared" si="286"/>
        <v>0</v>
      </c>
      <c r="O419" s="7">
        <f t="shared" si="286"/>
        <v>0</v>
      </c>
      <c r="P419" s="7">
        <f t="shared" si="286"/>
        <v>0</v>
      </c>
      <c r="Q419" s="7">
        <f t="shared" si="286"/>
        <v>0</v>
      </c>
      <c r="R419" s="7">
        <f t="shared" si="286"/>
        <v>0</v>
      </c>
      <c r="S419" s="7">
        <f t="shared" si="286"/>
        <v>0</v>
      </c>
      <c r="T419" s="7">
        <f t="shared" si="286"/>
        <v>0</v>
      </c>
      <c r="U419" s="7">
        <f t="shared" si="286"/>
        <v>0</v>
      </c>
      <c r="V419" s="7">
        <f t="shared" si="286"/>
        <v>0</v>
      </c>
      <c r="W419" s="7">
        <f t="shared" si="286"/>
        <v>0</v>
      </c>
      <c r="X419" s="7">
        <f t="shared" si="286"/>
        <v>0</v>
      </c>
      <c r="Y419" s="7">
        <f t="shared" si="286"/>
        <v>0</v>
      </c>
      <c r="Z419" s="7">
        <f t="shared" si="287"/>
        <v>0</v>
      </c>
      <c r="AA419" s="7">
        <f t="shared" si="287"/>
        <v>0</v>
      </c>
      <c r="AB419" s="7">
        <f t="shared" si="287"/>
        <v>0</v>
      </c>
      <c r="AC419" s="7">
        <f t="shared" si="287"/>
        <v>0</v>
      </c>
      <c r="AD419" s="7">
        <f t="shared" si="287"/>
        <v>0</v>
      </c>
      <c r="AE419" s="7">
        <f t="shared" si="287"/>
        <v>0</v>
      </c>
      <c r="AF419" s="7">
        <f t="shared" si="287"/>
        <v>0</v>
      </c>
      <c r="AG419" s="7">
        <f t="shared" si="287"/>
        <v>0</v>
      </c>
      <c r="AH419" s="7">
        <f t="shared" si="287"/>
        <v>0</v>
      </c>
      <c r="AI419" s="7">
        <f t="shared" si="287"/>
        <v>0</v>
      </c>
      <c r="AJ419" s="7">
        <f t="shared" si="287"/>
        <v>0</v>
      </c>
      <c r="AK419" s="7">
        <f t="shared" si="287"/>
        <v>0</v>
      </c>
      <c r="AL419" s="7">
        <f t="shared" si="287"/>
        <v>0</v>
      </c>
      <c r="AM419" s="7">
        <f t="shared" si="287"/>
        <v>0</v>
      </c>
      <c r="AN419" s="7">
        <f t="shared" si="287"/>
        <v>0</v>
      </c>
      <c r="AO419" s="7">
        <f t="shared" si="287"/>
        <v>0</v>
      </c>
      <c r="AP419" s="7">
        <f t="shared" si="288"/>
        <v>0</v>
      </c>
      <c r="AQ419" s="7">
        <f t="shared" si="288"/>
        <v>0</v>
      </c>
      <c r="AR419" s="7">
        <f t="shared" si="288"/>
        <v>0</v>
      </c>
      <c r="AS419" s="7">
        <f t="shared" si="288"/>
        <v>0</v>
      </c>
      <c r="AT419" s="7">
        <f t="shared" si="288"/>
        <v>0</v>
      </c>
      <c r="AU419" s="7">
        <f t="shared" si="288"/>
        <v>0</v>
      </c>
      <c r="AV419" s="7">
        <f t="shared" si="288"/>
        <v>0</v>
      </c>
      <c r="AW419" s="7">
        <f t="shared" si="288"/>
        <v>0</v>
      </c>
      <c r="AX419" s="7">
        <f t="shared" si="288"/>
        <v>0</v>
      </c>
      <c r="AY419" s="7">
        <f t="shared" si="288"/>
        <v>0</v>
      </c>
      <c r="AZ419" s="7">
        <f t="shared" si="288"/>
        <v>0</v>
      </c>
      <c r="BA419" s="7">
        <f t="shared" si="288"/>
        <v>0</v>
      </c>
      <c r="BB419" s="7">
        <f t="shared" si="288"/>
        <v>0</v>
      </c>
      <c r="BC419" s="7">
        <f t="shared" si="288"/>
        <v>0</v>
      </c>
      <c r="BD419" s="7">
        <f t="shared" si="288"/>
        <v>0</v>
      </c>
      <c r="BE419" s="7">
        <f t="shared" si="288"/>
        <v>0</v>
      </c>
      <c r="BF419" s="7">
        <f t="shared" si="289"/>
        <v>0</v>
      </c>
      <c r="BG419" s="7">
        <f t="shared" si="289"/>
        <v>0</v>
      </c>
      <c r="BH419" s="7">
        <f t="shared" si="289"/>
        <v>0</v>
      </c>
      <c r="BI419" s="7">
        <f t="shared" si="289"/>
        <v>0</v>
      </c>
      <c r="BJ419" s="7">
        <f t="shared" si="289"/>
        <v>0</v>
      </c>
      <c r="BK419" s="7">
        <f t="shared" si="289"/>
        <v>0</v>
      </c>
      <c r="BL419" s="7">
        <f t="shared" si="289"/>
        <v>0</v>
      </c>
      <c r="BM419" s="7">
        <f t="shared" si="289"/>
        <v>0</v>
      </c>
      <c r="BN419" s="7">
        <f t="shared" si="289"/>
        <v>0</v>
      </c>
      <c r="BO419" s="7">
        <f t="shared" si="289"/>
        <v>0</v>
      </c>
      <c r="BP419" s="7">
        <f t="shared" si="289"/>
        <v>0</v>
      </c>
    </row>
    <row r="420" spans="4:68" ht="12.95" hidden="1" customHeight="1" outlineLevel="1" x14ac:dyDescent="0.2">
      <c r="E420" s="288"/>
      <c r="F420" s="289" t="s">
        <v>116</v>
      </c>
      <c r="G420" s="289"/>
      <c r="H420" s="289"/>
      <c r="I420" s="289"/>
      <c r="J420" s="290">
        <f>SUBTOTAL(9,J409:J419)</f>
        <v>210.89999999999998</v>
      </c>
      <c r="K420" s="290">
        <f t="shared" ref="K420:BP420" si="290">SUBTOTAL(9,K409:K419)</f>
        <v>95</v>
      </c>
      <c r="L420" s="290">
        <f t="shared" si="290"/>
        <v>265</v>
      </c>
      <c r="M420" s="290">
        <f t="shared" si="290"/>
        <v>75</v>
      </c>
      <c r="N420" s="290">
        <f t="shared" si="290"/>
        <v>236</v>
      </c>
      <c r="O420" s="290">
        <f t="shared" si="290"/>
        <v>671</v>
      </c>
      <c r="P420" s="290">
        <f t="shared" si="290"/>
        <v>237.10000000000002</v>
      </c>
      <c r="Q420" s="290">
        <f t="shared" si="290"/>
        <v>160</v>
      </c>
      <c r="R420" s="290">
        <f t="shared" si="290"/>
        <v>0</v>
      </c>
      <c r="S420" s="290">
        <f t="shared" si="290"/>
        <v>91</v>
      </c>
      <c r="T420" s="290">
        <f t="shared" si="290"/>
        <v>488.09999999999997</v>
      </c>
      <c r="U420" s="290">
        <f t="shared" si="290"/>
        <v>393.8</v>
      </c>
      <c r="V420" s="290">
        <f t="shared" si="290"/>
        <v>0</v>
      </c>
      <c r="W420" s="290">
        <f t="shared" si="290"/>
        <v>4.0819999999999999</v>
      </c>
      <c r="X420" s="290">
        <f t="shared" si="290"/>
        <v>0</v>
      </c>
      <c r="Y420" s="290">
        <f t="shared" si="290"/>
        <v>53.099999999999994</v>
      </c>
      <c r="Z420" s="290">
        <f t="shared" si="290"/>
        <v>57.182000000000002</v>
      </c>
      <c r="AA420" s="290">
        <f t="shared" si="290"/>
        <v>-37.817999999999998</v>
      </c>
      <c r="AB420" s="290">
        <f t="shared" si="290"/>
        <v>0</v>
      </c>
      <c r="AC420" s="290">
        <f t="shared" si="290"/>
        <v>0</v>
      </c>
      <c r="AD420" s="290">
        <f t="shared" si="290"/>
        <v>2.992</v>
      </c>
      <c r="AE420" s="290">
        <f t="shared" si="290"/>
        <v>2.992</v>
      </c>
      <c r="AF420" s="290">
        <f t="shared" si="290"/>
        <v>-262.00799999999998</v>
      </c>
      <c r="AG420" s="290">
        <f t="shared" si="290"/>
        <v>7.58</v>
      </c>
      <c r="AH420" s="290">
        <f t="shared" si="290"/>
        <v>0</v>
      </c>
      <c r="AI420" s="290">
        <f t="shared" si="290"/>
        <v>46.4</v>
      </c>
      <c r="AJ420" s="290">
        <f t="shared" si="290"/>
        <v>53.98</v>
      </c>
      <c r="AK420" s="290">
        <f t="shared" si="290"/>
        <v>-21.020000000000003</v>
      </c>
      <c r="AL420" s="290">
        <f t="shared" si="290"/>
        <v>112</v>
      </c>
      <c r="AM420" s="290">
        <f t="shared" si="290"/>
        <v>105</v>
      </c>
      <c r="AN420" s="290">
        <f t="shared" si="290"/>
        <v>256</v>
      </c>
      <c r="AO420" s="290">
        <f t="shared" si="290"/>
        <v>473</v>
      </c>
      <c r="AP420" s="290">
        <f t="shared" si="290"/>
        <v>237</v>
      </c>
      <c r="AQ420" s="290">
        <f t="shared" si="290"/>
        <v>587.154</v>
      </c>
      <c r="AR420" s="290">
        <f t="shared" si="290"/>
        <v>-83.845999999999975</v>
      </c>
      <c r="AS420" s="290">
        <f t="shared" si="290"/>
        <v>0</v>
      </c>
      <c r="AT420" s="290">
        <f t="shared" si="290"/>
        <v>0</v>
      </c>
      <c r="AU420" s="290">
        <f t="shared" si="290"/>
        <v>24.009599999999995</v>
      </c>
      <c r="AV420" s="290">
        <f t="shared" si="290"/>
        <v>24.009599999999995</v>
      </c>
      <c r="AW420" s="290">
        <f t="shared" si="290"/>
        <v>-213.09039999999999</v>
      </c>
      <c r="AX420" s="290">
        <f t="shared" si="290"/>
        <v>0</v>
      </c>
      <c r="AY420" s="290">
        <f t="shared" si="290"/>
        <v>22.561999999999998</v>
      </c>
      <c r="AZ420" s="290">
        <f t="shared" si="290"/>
        <v>2.992</v>
      </c>
      <c r="BA420" s="290">
        <f t="shared" si="290"/>
        <v>25.553999999999998</v>
      </c>
      <c r="BB420" s="290">
        <f t="shared" si="290"/>
        <v>-134.446</v>
      </c>
      <c r="BC420" s="290">
        <f t="shared" si="290"/>
        <v>0</v>
      </c>
      <c r="BD420" s="290">
        <f t="shared" si="290"/>
        <v>9.5399999999999991</v>
      </c>
      <c r="BE420" s="290">
        <f t="shared" si="290"/>
        <v>95.699999999999989</v>
      </c>
      <c r="BF420" s="290">
        <f t="shared" si="290"/>
        <v>105.24</v>
      </c>
      <c r="BG420" s="290">
        <f t="shared" si="290"/>
        <v>105.24</v>
      </c>
      <c r="BH420" s="290">
        <f t="shared" si="290"/>
        <v>16.399999999999999</v>
      </c>
      <c r="BI420" s="290">
        <f t="shared" si="290"/>
        <v>52</v>
      </c>
      <c r="BJ420" s="290">
        <f t="shared" si="290"/>
        <v>58.2</v>
      </c>
      <c r="BK420" s="290">
        <f t="shared" si="290"/>
        <v>126.60000000000001</v>
      </c>
      <c r="BL420" s="290">
        <f t="shared" si="290"/>
        <v>35.6</v>
      </c>
      <c r="BM420" s="290">
        <f t="shared" si="290"/>
        <v>281.40359999999998</v>
      </c>
      <c r="BN420" s="290">
        <f t="shared" si="290"/>
        <v>-206.69640000000001</v>
      </c>
      <c r="BO420" s="290">
        <f t="shared" si="290"/>
        <v>462.88499999999999</v>
      </c>
      <c r="BP420" s="290">
        <f t="shared" si="290"/>
        <v>69.08499999999998</v>
      </c>
    </row>
    <row r="421" spans="4:68" ht="12.95" hidden="1" customHeight="1" outlineLevel="1" x14ac:dyDescent="0.2">
      <c r="E421" s="291"/>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J421" s="280"/>
      <c r="AK421" s="280"/>
      <c r="AL421" s="280"/>
      <c r="AM421" s="280"/>
      <c r="AN421" s="280"/>
      <c r="AO421" s="280"/>
      <c r="AP421" s="280"/>
      <c r="AQ421" s="280"/>
      <c r="AR421" s="280"/>
      <c r="AS421" s="280"/>
      <c r="AT421" s="280"/>
      <c r="AU421" s="280"/>
      <c r="AW421" s="280"/>
      <c r="AX421" s="280"/>
      <c r="AY421" s="280"/>
      <c r="AZ421" s="280"/>
      <c r="BA421" s="280"/>
      <c r="BB421" s="280"/>
      <c r="BC421" s="280"/>
      <c r="BD421" s="280"/>
      <c r="BE421" s="280"/>
      <c r="BF421" s="280"/>
      <c r="BG421" s="280"/>
      <c r="BH421" s="280"/>
      <c r="BI421" s="280"/>
      <c r="BJ421" s="280"/>
      <c r="BK421" s="280"/>
      <c r="BL421" s="280"/>
      <c r="BM421" s="280"/>
      <c r="BN421" s="280"/>
      <c r="BO421" s="280"/>
      <c r="BP421" s="280"/>
    </row>
    <row r="422" spans="4:68" ht="12" hidden="1" customHeight="1" outlineLevel="1" x14ac:dyDescent="0.2">
      <c r="D422" s="228" t="s">
        <v>117</v>
      </c>
      <c r="E422" s="263" t="s">
        <v>108</v>
      </c>
      <c r="J422" s="7">
        <f t="shared" ref="J422:Y432" si="291">SUMIFS(J$9:J$401,     $H$9:$H$401,$D$422,     $F$9:$F$401,$E422)</f>
        <v>0</v>
      </c>
      <c r="K422" s="7">
        <f t="shared" si="291"/>
        <v>0</v>
      </c>
      <c r="L422" s="7">
        <f t="shared" si="291"/>
        <v>0</v>
      </c>
      <c r="M422" s="7">
        <f t="shared" si="291"/>
        <v>0</v>
      </c>
      <c r="N422" s="7">
        <f t="shared" si="291"/>
        <v>0</v>
      </c>
      <c r="O422" s="7">
        <f t="shared" si="291"/>
        <v>0</v>
      </c>
      <c r="P422" s="7">
        <f t="shared" si="291"/>
        <v>0</v>
      </c>
      <c r="Q422" s="7">
        <f t="shared" si="291"/>
        <v>0</v>
      </c>
      <c r="R422" s="7">
        <f t="shared" si="291"/>
        <v>0</v>
      </c>
      <c r="S422" s="7">
        <f t="shared" si="291"/>
        <v>0</v>
      </c>
      <c r="T422" s="7">
        <f t="shared" si="291"/>
        <v>0</v>
      </c>
      <c r="U422" s="7">
        <f t="shared" si="291"/>
        <v>0</v>
      </c>
      <c r="V422" s="7">
        <f t="shared" si="291"/>
        <v>0</v>
      </c>
      <c r="W422" s="7">
        <f t="shared" si="291"/>
        <v>0</v>
      </c>
      <c r="X422" s="7">
        <f t="shared" si="291"/>
        <v>0</v>
      </c>
      <c r="Y422" s="7">
        <f t="shared" si="291"/>
        <v>0</v>
      </c>
      <c r="Z422" s="7">
        <f t="shared" ref="Z422:AO432" si="292">SUMIFS(Z$9:Z$401,     $H$9:$H$401,$D$422,     $F$9:$F$401,$E422)</f>
        <v>0</v>
      </c>
      <c r="AA422" s="7">
        <f t="shared" si="292"/>
        <v>0</v>
      </c>
      <c r="AB422" s="7">
        <f t="shared" si="292"/>
        <v>0</v>
      </c>
      <c r="AC422" s="7">
        <f t="shared" si="292"/>
        <v>0</v>
      </c>
      <c r="AD422" s="7">
        <f t="shared" si="292"/>
        <v>0</v>
      </c>
      <c r="AE422" s="7">
        <f t="shared" si="292"/>
        <v>0</v>
      </c>
      <c r="AF422" s="7">
        <f t="shared" si="292"/>
        <v>0</v>
      </c>
      <c r="AG422" s="7">
        <f t="shared" si="292"/>
        <v>0</v>
      </c>
      <c r="AH422" s="7">
        <f t="shared" si="292"/>
        <v>0</v>
      </c>
      <c r="AI422" s="7">
        <f t="shared" si="292"/>
        <v>0</v>
      </c>
      <c r="AJ422" s="7">
        <f t="shared" si="292"/>
        <v>0</v>
      </c>
      <c r="AK422" s="7">
        <f t="shared" si="292"/>
        <v>0</v>
      </c>
      <c r="AL422" s="7">
        <f t="shared" si="292"/>
        <v>0</v>
      </c>
      <c r="AM422" s="7">
        <f t="shared" si="292"/>
        <v>0</v>
      </c>
      <c r="AN422" s="7">
        <f t="shared" si="292"/>
        <v>0</v>
      </c>
      <c r="AO422" s="7">
        <f t="shared" si="292"/>
        <v>0</v>
      </c>
      <c r="AP422" s="7">
        <f t="shared" ref="AP422:BE432" si="293">SUMIFS(AP$9:AP$401,     $H$9:$H$401,$D$422,     $F$9:$F$401,$E422)</f>
        <v>0</v>
      </c>
      <c r="AQ422" s="7">
        <f t="shared" si="293"/>
        <v>0</v>
      </c>
      <c r="AR422" s="7">
        <f t="shared" si="293"/>
        <v>0</v>
      </c>
      <c r="AS422" s="7">
        <f t="shared" si="293"/>
        <v>0</v>
      </c>
      <c r="AT422" s="7">
        <f t="shared" si="293"/>
        <v>0</v>
      </c>
      <c r="AU422" s="7">
        <f t="shared" si="293"/>
        <v>0</v>
      </c>
      <c r="AV422" s="7">
        <f t="shared" si="293"/>
        <v>0</v>
      </c>
      <c r="AW422" s="7">
        <f t="shared" si="293"/>
        <v>0</v>
      </c>
      <c r="AX422" s="7">
        <f t="shared" si="293"/>
        <v>0</v>
      </c>
      <c r="AY422" s="7">
        <f t="shared" si="293"/>
        <v>0</v>
      </c>
      <c r="AZ422" s="7">
        <f t="shared" si="293"/>
        <v>0</v>
      </c>
      <c r="BA422" s="7">
        <f t="shared" si="293"/>
        <v>0</v>
      </c>
      <c r="BB422" s="7">
        <f t="shared" si="293"/>
        <v>0</v>
      </c>
      <c r="BC422" s="7">
        <f t="shared" si="293"/>
        <v>0</v>
      </c>
      <c r="BD422" s="7">
        <f t="shared" si="293"/>
        <v>0</v>
      </c>
      <c r="BE422" s="7">
        <f t="shared" si="293"/>
        <v>0</v>
      </c>
      <c r="BF422" s="7">
        <f t="shared" ref="BF422:BP432" si="294">SUMIFS(BF$9:BF$401,     $H$9:$H$401,$D$422,     $F$9:$F$401,$E422)</f>
        <v>0</v>
      </c>
      <c r="BG422" s="7">
        <f t="shared" si="294"/>
        <v>0</v>
      </c>
      <c r="BH422" s="7">
        <f t="shared" si="294"/>
        <v>0</v>
      </c>
      <c r="BI422" s="7">
        <f t="shared" si="294"/>
        <v>0</v>
      </c>
      <c r="BJ422" s="7">
        <f t="shared" si="294"/>
        <v>0</v>
      </c>
      <c r="BK422" s="7">
        <f t="shared" si="294"/>
        <v>0</v>
      </c>
      <c r="BL422" s="7">
        <f t="shared" si="294"/>
        <v>0</v>
      </c>
      <c r="BM422" s="7">
        <f t="shared" si="294"/>
        <v>0</v>
      </c>
      <c r="BN422" s="7">
        <f t="shared" si="294"/>
        <v>0</v>
      </c>
      <c r="BO422" s="7">
        <f t="shared" si="294"/>
        <v>0</v>
      </c>
      <c r="BP422" s="7">
        <f t="shared" si="294"/>
        <v>0</v>
      </c>
    </row>
    <row r="423" spans="4:68" ht="12" hidden="1" customHeight="1" outlineLevel="1" x14ac:dyDescent="0.2">
      <c r="E423" s="263" t="s">
        <v>63</v>
      </c>
      <c r="J423" s="7">
        <f t="shared" si="291"/>
        <v>0</v>
      </c>
      <c r="K423" s="7">
        <f t="shared" si="291"/>
        <v>0</v>
      </c>
      <c r="L423" s="7">
        <f t="shared" si="291"/>
        <v>0</v>
      </c>
      <c r="M423" s="7">
        <f t="shared" si="291"/>
        <v>0</v>
      </c>
      <c r="N423" s="7">
        <f t="shared" si="291"/>
        <v>0</v>
      </c>
      <c r="O423" s="7">
        <f t="shared" si="291"/>
        <v>0</v>
      </c>
      <c r="P423" s="7">
        <f t="shared" si="291"/>
        <v>0</v>
      </c>
      <c r="Q423" s="7">
        <f t="shared" si="291"/>
        <v>0</v>
      </c>
      <c r="R423" s="7">
        <f t="shared" si="291"/>
        <v>0</v>
      </c>
      <c r="S423" s="7">
        <f t="shared" si="291"/>
        <v>0</v>
      </c>
      <c r="T423" s="7">
        <f t="shared" si="291"/>
        <v>0</v>
      </c>
      <c r="U423" s="7">
        <f t="shared" si="291"/>
        <v>0</v>
      </c>
      <c r="V423" s="7">
        <f t="shared" si="291"/>
        <v>0</v>
      </c>
      <c r="W423" s="7">
        <f t="shared" si="291"/>
        <v>0</v>
      </c>
      <c r="X423" s="7">
        <f t="shared" si="291"/>
        <v>0</v>
      </c>
      <c r="Y423" s="7">
        <f t="shared" si="291"/>
        <v>0</v>
      </c>
      <c r="Z423" s="7">
        <f t="shared" si="292"/>
        <v>0</v>
      </c>
      <c r="AA423" s="7">
        <f t="shared" si="292"/>
        <v>0</v>
      </c>
      <c r="AB423" s="7">
        <f t="shared" si="292"/>
        <v>0</v>
      </c>
      <c r="AC423" s="7">
        <f t="shared" si="292"/>
        <v>0</v>
      </c>
      <c r="AD423" s="7">
        <f t="shared" si="292"/>
        <v>0</v>
      </c>
      <c r="AE423" s="7">
        <f t="shared" si="292"/>
        <v>0</v>
      </c>
      <c r="AF423" s="7">
        <f t="shared" si="292"/>
        <v>0</v>
      </c>
      <c r="AG423" s="7">
        <f t="shared" si="292"/>
        <v>0</v>
      </c>
      <c r="AH423" s="7">
        <f t="shared" si="292"/>
        <v>0</v>
      </c>
      <c r="AI423" s="7">
        <f t="shared" si="292"/>
        <v>0</v>
      </c>
      <c r="AJ423" s="7">
        <f t="shared" si="292"/>
        <v>0</v>
      </c>
      <c r="AK423" s="7">
        <f t="shared" si="292"/>
        <v>0</v>
      </c>
      <c r="AL423" s="7">
        <f t="shared" si="292"/>
        <v>0</v>
      </c>
      <c r="AM423" s="7">
        <f t="shared" si="292"/>
        <v>0</v>
      </c>
      <c r="AN423" s="7">
        <f t="shared" si="292"/>
        <v>0</v>
      </c>
      <c r="AO423" s="7">
        <f t="shared" si="292"/>
        <v>0</v>
      </c>
      <c r="AP423" s="7">
        <f t="shared" si="293"/>
        <v>0</v>
      </c>
      <c r="AQ423" s="7">
        <f t="shared" si="293"/>
        <v>0</v>
      </c>
      <c r="AR423" s="7">
        <f t="shared" si="293"/>
        <v>0</v>
      </c>
      <c r="AS423" s="7">
        <f t="shared" si="293"/>
        <v>0</v>
      </c>
      <c r="AT423" s="7">
        <f t="shared" si="293"/>
        <v>0</v>
      </c>
      <c r="AU423" s="7">
        <f t="shared" si="293"/>
        <v>0</v>
      </c>
      <c r="AV423" s="7">
        <f t="shared" si="293"/>
        <v>0</v>
      </c>
      <c r="AW423" s="7">
        <f t="shared" si="293"/>
        <v>0</v>
      </c>
      <c r="AX423" s="7">
        <f t="shared" si="293"/>
        <v>0</v>
      </c>
      <c r="AY423" s="7">
        <f t="shared" si="293"/>
        <v>0</v>
      </c>
      <c r="AZ423" s="7">
        <f t="shared" si="293"/>
        <v>0</v>
      </c>
      <c r="BA423" s="7">
        <f t="shared" si="293"/>
        <v>0</v>
      </c>
      <c r="BB423" s="7">
        <f t="shared" si="293"/>
        <v>0</v>
      </c>
      <c r="BC423" s="7">
        <f t="shared" si="293"/>
        <v>0</v>
      </c>
      <c r="BD423" s="7">
        <f t="shared" si="293"/>
        <v>0</v>
      </c>
      <c r="BE423" s="7">
        <f t="shared" si="293"/>
        <v>0</v>
      </c>
      <c r="BF423" s="7">
        <f t="shared" si="294"/>
        <v>0</v>
      </c>
      <c r="BG423" s="7">
        <f t="shared" si="294"/>
        <v>0</v>
      </c>
      <c r="BH423" s="7">
        <f t="shared" si="294"/>
        <v>0</v>
      </c>
      <c r="BI423" s="7">
        <f t="shared" si="294"/>
        <v>0</v>
      </c>
      <c r="BJ423" s="7">
        <f t="shared" si="294"/>
        <v>0</v>
      </c>
      <c r="BK423" s="7">
        <f t="shared" si="294"/>
        <v>0</v>
      </c>
      <c r="BL423" s="7">
        <f t="shared" si="294"/>
        <v>0</v>
      </c>
      <c r="BM423" s="7">
        <f t="shared" si="294"/>
        <v>0</v>
      </c>
      <c r="BN423" s="7">
        <f t="shared" si="294"/>
        <v>0</v>
      </c>
      <c r="BO423" s="7">
        <f t="shared" si="294"/>
        <v>0</v>
      </c>
      <c r="BP423" s="7">
        <f t="shared" si="294"/>
        <v>0</v>
      </c>
    </row>
    <row r="424" spans="4:68" ht="12" hidden="1" customHeight="1" outlineLevel="1" x14ac:dyDescent="0.2">
      <c r="E424" s="263" t="s">
        <v>109</v>
      </c>
      <c r="J424" s="7">
        <f t="shared" si="291"/>
        <v>0</v>
      </c>
      <c r="K424" s="7">
        <f t="shared" si="291"/>
        <v>0</v>
      </c>
      <c r="L424" s="7">
        <f t="shared" si="291"/>
        <v>0</v>
      </c>
      <c r="M424" s="7">
        <f t="shared" si="291"/>
        <v>0</v>
      </c>
      <c r="N424" s="7">
        <f t="shared" si="291"/>
        <v>0</v>
      </c>
      <c r="O424" s="7">
        <f t="shared" si="291"/>
        <v>0</v>
      </c>
      <c r="P424" s="7">
        <f t="shared" si="291"/>
        <v>0</v>
      </c>
      <c r="Q424" s="7">
        <f t="shared" si="291"/>
        <v>0</v>
      </c>
      <c r="R424" s="7">
        <f t="shared" si="291"/>
        <v>0</v>
      </c>
      <c r="S424" s="7">
        <f t="shared" si="291"/>
        <v>0</v>
      </c>
      <c r="T424" s="7">
        <f t="shared" si="291"/>
        <v>0</v>
      </c>
      <c r="U424" s="7">
        <f t="shared" si="291"/>
        <v>0</v>
      </c>
      <c r="V424" s="7">
        <f t="shared" si="291"/>
        <v>0</v>
      </c>
      <c r="W424" s="7">
        <f t="shared" si="291"/>
        <v>0</v>
      </c>
      <c r="X424" s="7">
        <f t="shared" si="291"/>
        <v>0</v>
      </c>
      <c r="Y424" s="7">
        <f t="shared" si="291"/>
        <v>0</v>
      </c>
      <c r="Z424" s="7">
        <f t="shared" si="292"/>
        <v>0</v>
      </c>
      <c r="AA424" s="7">
        <f t="shared" si="292"/>
        <v>0</v>
      </c>
      <c r="AB424" s="7">
        <f t="shared" si="292"/>
        <v>0</v>
      </c>
      <c r="AC424" s="7">
        <f t="shared" si="292"/>
        <v>0</v>
      </c>
      <c r="AD424" s="7">
        <f t="shared" si="292"/>
        <v>0</v>
      </c>
      <c r="AE424" s="7">
        <f t="shared" si="292"/>
        <v>0</v>
      </c>
      <c r="AF424" s="7">
        <f t="shared" si="292"/>
        <v>0</v>
      </c>
      <c r="AG424" s="7">
        <f t="shared" si="292"/>
        <v>0</v>
      </c>
      <c r="AH424" s="7">
        <f t="shared" si="292"/>
        <v>0</v>
      </c>
      <c r="AI424" s="7">
        <f t="shared" si="292"/>
        <v>0</v>
      </c>
      <c r="AJ424" s="7">
        <f t="shared" si="292"/>
        <v>0</v>
      </c>
      <c r="AK424" s="7">
        <f t="shared" si="292"/>
        <v>0</v>
      </c>
      <c r="AL424" s="7">
        <f t="shared" si="292"/>
        <v>0</v>
      </c>
      <c r="AM424" s="7">
        <f t="shared" si="292"/>
        <v>0</v>
      </c>
      <c r="AN424" s="7">
        <f t="shared" si="292"/>
        <v>0</v>
      </c>
      <c r="AO424" s="7">
        <f t="shared" si="292"/>
        <v>0</v>
      </c>
      <c r="AP424" s="7">
        <f t="shared" si="293"/>
        <v>0</v>
      </c>
      <c r="AQ424" s="7">
        <f t="shared" si="293"/>
        <v>0</v>
      </c>
      <c r="AR424" s="7">
        <f t="shared" si="293"/>
        <v>0</v>
      </c>
      <c r="AS424" s="7">
        <f t="shared" si="293"/>
        <v>0</v>
      </c>
      <c r="AT424" s="7">
        <f t="shared" si="293"/>
        <v>0</v>
      </c>
      <c r="AU424" s="7">
        <f t="shared" si="293"/>
        <v>0</v>
      </c>
      <c r="AV424" s="7">
        <f t="shared" si="293"/>
        <v>0</v>
      </c>
      <c r="AW424" s="7">
        <f t="shared" si="293"/>
        <v>0</v>
      </c>
      <c r="AX424" s="7">
        <f t="shared" si="293"/>
        <v>0</v>
      </c>
      <c r="AY424" s="7">
        <f t="shared" si="293"/>
        <v>0</v>
      </c>
      <c r="AZ424" s="7">
        <f t="shared" si="293"/>
        <v>0</v>
      </c>
      <c r="BA424" s="7">
        <f t="shared" si="293"/>
        <v>0</v>
      </c>
      <c r="BB424" s="7">
        <f t="shared" si="293"/>
        <v>0</v>
      </c>
      <c r="BC424" s="7">
        <f t="shared" si="293"/>
        <v>0</v>
      </c>
      <c r="BD424" s="7">
        <f t="shared" si="293"/>
        <v>0</v>
      </c>
      <c r="BE424" s="7">
        <f t="shared" si="293"/>
        <v>0</v>
      </c>
      <c r="BF424" s="7">
        <f t="shared" si="294"/>
        <v>0</v>
      </c>
      <c r="BG424" s="7">
        <f t="shared" si="294"/>
        <v>0</v>
      </c>
      <c r="BH424" s="7">
        <f t="shared" si="294"/>
        <v>0</v>
      </c>
      <c r="BI424" s="7">
        <f t="shared" si="294"/>
        <v>0</v>
      </c>
      <c r="BJ424" s="7">
        <f t="shared" si="294"/>
        <v>0</v>
      </c>
      <c r="BK424" s="7">
        <f t="shared" si="294"/>
        <v>0</v>
      </c>
      <c r="BL424" s="7">
        <f t="shared" si="294"/>
        <v>0</v>
      </c>
      <c r="BM424" s="7">
        <f t="shared" si="294"/>
        <v>0</v>
      </c>
      <c r="BN424" s="7">
        <f t="shared" si="294"/>
        <v>0</v>
      </c>
      <c r="BO424" s="7">
        <f t="shared" si="294"/>
        <v>0</v>
      </c>
      <c r="BP424" s="7">
        <f t="shared" si="294"/>
        <v>0</v>
      </c>
    </row>
    <row r="425" spans="4:68" ht="12" hidden="1" customHeight="1" outlineLevel="1" x14ac:dyDescent="0.2">
      <c r="E425" s="263" t="s">
        <v>110</v>
      </c>
      <c r="J425" s="7">
        <f t="shared" si="291"/>
        <v>0</v>
      </c>
      <c r="K425" s="7">
        <f t="shared" si="291"/>
        <v>0</v>
      </c>
      <c r="L425" s="7">
        <f t="shared" si="291"/>
        <v>0</v>
      </c>
      <c r="M425" s="7">
        <f t="shared" si="291"/>
        <v>0</v>
      </c>
      <c r="N425" s="7">
        <f t="shared" si="291"/>
        <v>0</v>
      </c>
      <c r="O425" s="7">
        <f t="shared" si="291"/>
        <v>0</v>
      </c>
      <c r="P425" s="7">
        <f t="shared" si="291"/>
        <v>0</v>
      </c>
      <c r="Q425" s="7">
        <f t="shared" si="291"/>
        <v>0</v>
      </c>
      <c r="R425" s="7">
        <f t="shared" si="291"/>
        <v>0</v>
      </c>
      <c r="S425" s="7">
        <f t="shared" si="291"/>
        <v>0</v>
      </c>
      <c r="T425" s="7">
        <f t="shared" si="291"/>
        <v>0</v>
      </c>
      <c r="U425" s="7">
        <f t="shared" si="291"/>
        <v>0</v>
      </c>
      <c r="V425" s="7">
        <f t="shared" si="291"/>
        <v>0</v>
      </c>
      <c r="W425" s="7">
        <f t="shared" si="291"/>
        <v>0</v>
      </c>
      <c r="X425" s="7">
        <f t="shared" si="291"/>
        <v>0</v>
      </c>
      <c r="Y425" s="7">
        <f t="shared" si="291"/>
        <v>0</v>
      </c>
      <c r="Z425" s="7">
        <f t="shared" si="292"/>
        <v>0</v>
      </c>
      <c r="AA425" s="7">
        <f t="shared" si="292"/>
        <v>0</v>
      </c>
      <c r="AB425" s="7">
        <f t="shared" si="292"/>
        <v>0</v>
      </c>
      <c r="AC425" s="7">
        <f t="shared" si="292"/>
        <v>0</v>
      </c>
      <c r="AD425" s="7">
        <f t="shared" si="292"/>
        <v>0</v>
      </c>
      <c r="AE425" s="7">
        <f t="shared" si="292"/>
        <v>0</v>
      </c>
      <c r="AF425" s="7">
        <f t="shared" si="292"/>
        <v>0</v>
      </c>
      <c r="AG425" s="7">
        <f t="shared" si="292"/>
        <v>0</v>
      </c>
      <c r="AH425" s="7">
        <f t="shared" si="292"/>
        <v>0</v>
      </c>
      <c r="AI425" s="7">
        <f t="shared" si="292"/>
        <v>0</v>
      </c>
      <c r="AJ425" s="7">
        <f t="shared" si="292"/>
        <v>0</v>
      </c>
      <c r="AK425" s="7">
        <f t="shared" si="292"/>
        <v>0</v>
      </c>
      <c r="AL425" s="7">
        <f t="shared" si="292"/>
        <v>0</v>
      </c>
      <c r="AM425" s="7">
        <f t="shared" si="292"/>
        <v>0</v>
      </c>
      <c r="AN425" s="7">
        <f t="shared" si="292"/>
        <v>0</v>
      </c>
      <c r="AO425" s="7">
        <f t="shared" si="292"/>
        <v>0</v>
      </c>
      <c r="AP425" s="7">
        <f t="shared" si="293"/>
        <v>0</v>
      </c>
      <c r="AQ425" s="7">
        <f t="shared" si="293"/>
        <v>0</v>
      </c>
      <c r="AR425" s="7">
        <f t="shared" si="293"/>
        <v>0</v>
      </c>
      <c r="AS425" s="7">
        <f t="shared" si="293"/>
        <v>0</v>
      </c>
      <c r="AT425" s="7">
        <f t="shared" si="293"/>
        <v>0</v>
      </c>
      <c r="AU425" s="7">
        <f t="shared" si="293"/>
        <v>0</v>
      </c>
      <c r="AV425" s="7">
        <f t="shared" si="293"/>
        <v>0</v>
      </c>
      <c r="AW425" s="7">
        <f t="shared" si="293"/>
        <v>0</v>
      </c>
      <c r="AX425" s="7">
        <f t="shared" si="293"/>
        <v>0</v>
      </c>
      <c r="AY425" s="7">
        <f t="shared" si="293"/>
        <v>0</v>
      </c>
      <c r="AZ425" s="7">
        <f t="shared" si="293"/>
        <v>0</v>
      </c>
      <c r="BA425" s="7">
        <f t="shared" si="293"/>
        <v>0</v>
      </c>
      <c r="BB425" s="7">
        <f t="shared" si="293"/>
        <v>0</v>
      </c>
      <c r="BC425" s="7">
        <f t="shared" si="293"/>
        <v>0</v>
      </c>
      <c r="BD425" s="7">
        <f t="shared" si="293"/>
        <v>0</v>
      </c>
      <c r="BE425" s="7">
        <f t="shared" si="293"/>
        <v>0</v>
      </c>
      <c r="BF425" s="7">
        <f t="shared" si="294"/>
        <v>0</v>
      </c>
      <c r="BG425" s="7">
        <f t="shared" si="294"/>
        <v>0</v>
      </c>
      <c r="BH425" s="7">
        <f t="shared" si="294"/>
        <v>0</v>
      </c>
      <c r="BI425" s="7">
        <f t="shared" si="294"/>
        <v>0</v>
      </c>
      <c r="BJ425" s="7">
        <f t="shared" si="294"/>
        <v>0</v>
      </c>
      <c r="BK425" s="7">
        <f t="shared" si="294"/>
        <v>0</v>
      </c>
      <c r="BL425" s="7">
        <f t="shared" si="294"/>
        <v>0</v>
      </c>
      <c r="BM425" s="7">
        <f t="shared" si="294"/>
        <v>0</v>
      </c>
      <c r="BN425" s="7">
        <f t="shared" si="294"/>
        <v>0</v>
      </c>
      <c r="BO425" s="7">
        <f t="shared" si="294"/>
        <v>0</v>
      </c>
      <c r="BP425" s="7">
        <f t="shared" si="294"/>
        <v>0</v>
      </c>
    </row>
    <row r="426" spans="4:68" ht="12" hidden="1" customHeight="1" outlineLevel="1" x14ac:dyDescent="0.2">
      <c r="E426" s="263" t="s">
        <v>111</v>
      </c>
      <c r="J426" s="7">
        <f t="shared" si="291"/>
        <v>0</v>
      </c>
      <c r="K426" s="7">
        <f t="shared" si="291"/>
        <v>0</v>
      </c>
      <c r="L426" s="7">
        <f t="shared" si="291"/>
        <v>0</v>
      </c>
      <c r="M426" s="7">
        <f t="shared" si="291"/>
        <v>0</v>
      </c>
      <c r="N426" s="7">
        <f t="shared" si="291"/>
        <v>0</v>
      </c>
      <c r="O426" s="7">
        <f t="shared" si="291"/>
        <v>0</v>
      </c>
      <c r="P426" s="7">
        <f t="shared" si="291"/>
        <v>0</v>
      </c>
      <c r="Q426" s="7">
        <f t="shared" si="291"/>
        <v>0</v>
      </c>
      <c r="R426" s="7">
        <f t="shared" si="291"/>
        <v>0</v>
      </c>
      <c r="S426" s="7">
        <f t="shared" si="291"/>
        <v>0</v>
      </c>
      <c r="T426" s="7">
        <f t="shared" si="291"/>
        <v>0</v>
      </c>
      <c r="U426" s="7">
        <f t="shared" si="291"/>
        <v>0</v>
      </c>
      <c r="V426" s="7">
        <f t="shared" si="291"/>
        <v>0</v>
      </c>
      <c r="W426" s="7">
        <f t="shared" si="291"/>
        <v>0</v>
      </c>
      <c r="X426" s="7">
        <f t="shared" si="291"/>
        <v>0</v>
      </c>
      <c r="Y426" s="7">
        <f t="shared" si="291"/>
        <v>0</v>
      </c>
      <c r="Z426" s="7">
        <f t="shared" si="292"/>
        <v>0</v>
      </c>
      <c r="AA426" s="7">
        <f t="shared" si="292"/>
        <v>0</v>
      </c>
      <c r="AB426" s="7">
        <f t="shared" si="292"/>
        <v>0</v>
      </c>
      <c r="AC426" s="7">
        <f t="shared" si="292"/>
        <v>0</v>
      </c>
      <c r="AD426" s="7">
        <f t="shared" si="292"/>
        <v>0</v>
      </c>
      <c r="AE426" s="7">
        <f t="shared" si="292"/>
        <v>0</v>
      </c>
      <c r="AF426" s="7">
        <f t="shared" si="292"/>
        <v>0</v>
      </c>
      <c r="AG426" s="7">
        <f t="shared" si="292"/>
        <v>0</v>
      </c>
      <c r="AH426" s="7">
        <f t="shared" si="292"/>
        <v>0</v>
      </c>
      <c r="AI426" s="7">
        <f t="shared" si="292"/>
        <v>0</v>
      </c>
      <c r="AJ426" s="7">
        <f t="shared" si="292"/>
        <v>0</v>
      </c>
      <c r="AK426" s="7">
        <f t="shared" si="292"/>
        <v>0</v>
      </c>
      <c r="AL426" s="7">
        <f t="shared" si="292"/>
        <v>0</v>
      </c>
      <c r="AM426" s="7">
        <f t="shared" si="292"/>
        <v>0</v>
      </c>
      <c r="AN426" s="7">
        <f t="shared" si="292"/>
        <v>0</v>
      </c>
      <c r="AO426" s="7">
        <f t="shared" si="292"/>
        <v>0</v>
      </c>
      <c r="AP426" s="7">
        <f t="shared" si="293"/>
        <v>0</v>
      </c>
      <c r="AQ426" s="7">
        <f t="shared" si="293"/>
        <v>0</v>
      </c>
      <c r="AR426" s="7">
        <f t="shared" si="293"/>
        <v>0</v>
      </c>
      <c r="AS426" s="7">
        <f t="shared" si="293"/>
        <v>0</v>
      </c>
      <c r="AT426" s="7">
        <f t="shared" si="293"/>
        <v>0</v>
      </c>
      <c r="AU426" s="7">
        <f t="shared" si="293"/>
        <v>0</v>
      </c>
      <c r="AV426" s="7">
        <f t="shared" si="293"/>
        <v>0</v>
      </c>
      <c r="AW426" s="7">
        <f t="shared" si="293"/>
        <v>0</v>
      </c>
      <c r="AX426" s="7">
        <f t="shared" si="293"/>
        <v>0</v>
      </c>
      <c r="AY426" s="7">
        <f t="shared" si="293"/>
        <v>0</v>
      </c>
      <c r="AZ426" s="7">
        <f t="shared" si="293"/>
        <v>0</v>
      </c>
      <c r="BA426" s="7">
        <f t="shared" si="293"/>
        <v>0</v>
      </c>
      <c r="BB426" s="7">
        <f t="shared" si="293"/>
        <v>0</v>
      </c>
      <c r="BC426" s="7">
        <f t="shared" si="293"/>
        <v>0</v>
      </c>
      <c r="BD426" s="7">
        <f t="shared" si="293"/>
        <v>0</v>
      </c>
      <c r="BE426" s="7">
        <f t="shared" si="293"/>
        <v>0</v>
      </c>
      <c r="BF426" s="7">
        <f t="shared" si="294"/>
        <v>0</v>
      </c>
      <c r="BG426" s="7">
        <f t="shared" si="294"/>
        <v>0</v>
      </c>
      <c r="BH426" s="7">
        <f t="shared" si="294"/>
        <v>0</v>
      </c>
      <c r="BI426" s="7">
        <f t="shared" si="294"/>
        <v>0</v>
      </c>
      <c r="BJ426" s="7">
        <f t="shared" si="294"/>
        <v>0</v>
      </c>
      <c r="BK426" s="7">
        <f t="shared" si="294"/>
        <v>0</v>
      </c>
      <c r="BL426" s="7">
        <f t="shared" si="294"/>
        <v>0</v>
      </c>
      <c r="BM426" s="7">
        <f t="shared" si="294"/>
        <v>0</v>
      </c>
      <c r="BN426" s="7">
        <f t="shared" si="294"/>
        <v>0</v>
      </c>
      <c r="BO426" s="7">
        <f t="shared" si="294"/>
        <v>0</v>
      </c>
      <c r="BP426" s="7">
        <f t="shared" si="294"/>
        <v>0</v>
      </c>
    </row>
    <row r="427" spans="4:68" ht="12" hidden="1" customHeight="1" outlineLevel="1" x14ac:dyDescent="0.2">
      <c r="E427" s="263" t="s">
        <v>112</v>
      </c>
      <c r="J427" s="7">
        <f t="shared" si="291"/>
        <v>0</v>
      </c>
      <c r="K427" s="7">
        <f t="shared" si="291"/>
        <v>0</v>
      </c>
      <c r="L427" s="7">
        <f t="shared" si="291"/>
        <v>0</v>
      </c>
      <c r="M427" s="7">
        <f t="shared" si="291"/>
        <v>0</v>
      </c>
      <c r="N427" s="7">
        <f t="shared" si="291"/>
        <v>0</v>
      </c>
      <c r="O427" s="7">
        <f t="shared" si="291"/>
        <v>0</v>
      </c>
      <c r="P427" s="7">
        <f t="shared" si="291"/>
        <v>0</v>
      </c>
      <c r="Q427" s="7">
        <f t="shared" si="291"/>
        <v>0</v>
      </c>
      <c r="R427" s="7">
        <f t="shared" si="291"/>
        <v>0</v>
      </c>
      <c r="S427" s="7">
        <f t="shared" si="291"/>
        <v>0</v>
      </c>
      <c r="T427" s="7">
        <f t="shared" si="291"/>
        <v>0</v>
      </c>
      <c r="U427" s="7">
        <f t="shared" si="291"/>
        <v>0</v>
      </c>
      <c r="V427" s="7">
        <f t="shared" si="291"/>
        <v>0</v>
      </c>
      <c r="W427" s="7">
        <f t="shared" si="291"/>
        <v>0</v>
      </c>
      <c r="X427" s="7">
        <f t="shared" si="291"/>
        <v>0</v>
      </c>
      <c r="Y427" s="7">
        <f t="shared" si="291"/>
        <v>0</v>
      </c>
      <c r="Z427" s="7">
        <f t="shared" si="292"/>
        <v>0</v>
      </c>
      <c r="AA427" s="7">
        <f t="shared" si="292"/>
        <v>0</v>
      </c>
      <c r="AB427" s="7">
        <f t="shared" si="292"/>
        <v>0</v>
      </c>
      <c r="AC427" s="7">
        <f t="shared" si="292"/>
        <v>0</v>
      </c>
      <c r="AD427" s="7">
        <f t="shared" si="292"/>
        <v>0</v>
      </c>
      <c r="AE427" s="7">
        <f t="shared" si="292"/>
        <v>0</v>
      </c>
      <c r="AF427" s="7">
        <f t="shared" si="292"/>
        <v>0</v>
      </c>
      <c r="AG427" s="7">
        <f t="shared" si="292"/>
        <v>0</v>
      </c>
      <c r="AH427" s="7">
        <f t="shared" si="292"/>
        <v>0</v>
      </c>
      <c r="AI427" s="7">
        <f t="shared" si="292"/>
        <v>0</v>
      </c>
      <c r="AJ427" s="7">
        <f t="shared" si="292"/>
        <v>0</v>
      </c>
      <c r="AK427" s="7">
        <f t="shared" si="292"/>
        <v>0</v>
      </c>
      <c r="AL427" s="7">
        <f t="shared" si="292"/>
        <v>0</v>
      </c>
      <c r="AM427" s="7">
        <f t="shared" si="292"/>
        <v>0</v>
      </c>
      <c r="AN427" s="7">
        <f t="shared" si="292"/>
        <v>0</v>
      </c>
      <c r="AO427" s="7">
        <f t="shared" si="292"/>
        <v>0</v>
      </c>
      <c r="AP427" s="7">
        <f t="shared" si="293"/>
        <v>0</v>
      </c>
      <c r="AQ427" s="7">
        <f t="shared" si="293"/>
        <v>0</v>
      </c>
      <c r="AR427" s="7">
        <f t="shared" si="293"/>
        <v>0</v>
      </c>
      <c r="AS427" s="7">
        <f t="shared" si="293"/>
        <v>0</v>
      </c>
      <c r="AT427" s="7">
        <f t="shared" si="293"/>
        <v>0</v>
      </c>
      <c r="AU427" s="7">
        <f t="shared" si="293"/>
        <v>0</v>
      </c>
      <c r="AV427" s="7">
        <f t="shared" si="293"/>
        <v>0</v>
      </c>
      <c r="AW427" s="7">
        <f t="shared" si="293"/>
        <v>0</v>
      </c>
      <c r="AX427" s="7">
        <f t="shared" si="293"/>
        <v>0</v>
      </c>
      <c r="AY427" s="7">
        <f t="shared" si="293"/>
        <v>0</v>
      </c>
      <c r="AZ427" s="7">
        <f t="shared" si="293"/>
        <v>0</v>
      </c>
      <c r="BA427" s="7">
        <f t="shared" si="293"/>
        <v>0</v>
      </c>
      <c r="BB427" s="7">
        <f t="shared" si="293"/>
        <v>0</v>
      </c>
      <c r="BC427" s="7">
        <f t="shared" si="293"/>
        <v>0</v>
      </c>
      <c r="BD427" s="7">
        <f t="shared" si="293"/>
        <v>0</v>
      </c>
      <c r="BE427" s="7">
        <f t="shared" si="293"/>
        <v>0</v>
      </c>
      <c r="BF427" s="7">
        <f t="shared" si="294"/>
        <v>0</v>
      </c>
      <c r="BG427" s="7">
        <f t="shared" si="294"/>
        <v>0</v>
      </c>
      <c r="BH427" s="7">
        <f t="shared" si="294"/>
        <v>0</v>
      </c>
      <c r="BI427" s="7">
        <f t="shared" si="294"/>
        <v>0</v>
      </c>
      <c r="BJ427" s="7">
        <f t="shared" si="294"/>
        <v>0</v>
      </c>
      <c r="BK427" s="7">
        <f t="shared" si="294"/>
        <v>0</v>
      </c>
      <c r="BL427" s="7">
        <f t="shared" si="294"/>
        <v>0</v>
      </c>
      <c r="BM427" s="7">
        <f t="shared" si="294"/>
        <v>0</v>
      </c>
      <c r="BN427" s="7">
        <f t="shared" si="294"/>
        <v>0</v>
      </c>
      <c r="BO427" s="7">
        <f t="shared" si="294"/>
        <v>0</v>
      </c>
      <c r="BP427" s="7">
        <f t="shared" si="294"/>
        <v>0</v>
      </c>
    </row>
    <row r="428" spans="4:68" ht="12" hidden="1" customHeight="1" outlineLevel="1" x14ac:dyDescent="0.2">
      <c r="E428" s="286" t="s">
        <v>113</v>
      </c>
      <c r="J428" s="7">
        <f t="shared" si="291"/>
        <v>0</v>
      </c>
      <c r="K428" s="7">
        <f t="shared" si="291"/>
        <v>0</v>
      </c>
      <c r="L428" s="7">
        <f t="shared" si="291"/>
        <v>0</v>
      </c>
      <c r="M428" s="7">
        <f t="shared" si="291"/>
        <v>0</v>
      </c>
      <c r="N428" s="7">
        <f t="shared" si="291"/>
        <v>0</v>
      </c>
      <c r="O428" s="7">
        <f t="shared" si="291"/>
        <v>0</v>
      </c>
      <c r="P428" s="7">
        <f t="shared" si="291"/>
        <v>0</v>
      </c>
      <c r="Q428" s="7">
        <f t="shared" si="291"/>
        <v>0</v>
      </c>
      <c r="R428" s="7">
        <f t="shared" si="291"/>
        <v>0</v>
      </c>
      <c r="S428" s="7">
        <f t="shared" si="291"/>
        <v>0</v>
      </c>
      <c r="T428" s="7">
        <f t="shared" si="291"/>
        <v>0</v>
      </c>
      <c r="U428" s="7">
        <f t="shared" si="291"/>
        <v>0</v>
      </c>
      <c r="V428" s="7">
        <f t="shared" si="291"/>
        <v>0</v>
      </c>
      <c r="W428" s="7">
        <f t="shared" si="291"/>
        <v>0</v>
      </c>
      <c r="X428" s="7">
        <f t="shared" si="291"/>
        <v>0</v>
      </c>
      <c r="Y428" s="7">
        <f t="shared" si="291"/>
        <v>0</v>
      </c>
      <c r="Z428" s="7">
        <f t="shared" si="292"/>
        <v>0</v>
      </c>
      <c r="AA428" s="7">
        <f t="shared" si="292"/>
        <v>0</v>
      </c>
      <c r="AB428" s="7">
        <f t="shared" si="292"/>
        <v>0</v>
      </c>
      <c r="AC428" s="7">
        <f t="shared" si="292"/>
        <v>0</v>
      </c>
      <c r="AD428" s="7">
        <f t="shared" si="292"/>
        <v>0</v>
      </c>
      <c r="AE428" s="7">
        <f t="shared" si="292"/>
        <v>0</v>
      </c>
      <c r="AF428" s="7">
        <f t="shared" si="292"/>
        <v>0</v>
      </c>
      <c r="AG428" s="7">
        <f t="shared" si="292"/>
        <v>0</v>
      </c>
      <c r="AH428" s="7">
        <f t="shared" si="292"/>
        <v>0</v>
      </c>
      <c r="AI428" s="7">
        <f t="shared" si="292"/>
        <v>0</v>
      </c>
      <c r="AJ428" s="7">
        <f t="shared" si="292"/>
        <v>0</v>
      </c>
      <c r="AK428" s="7">
        <f t="shared" si="292"/>
        <v>0</v>
      </c>
      <c r="AL428" s="7">
        <f t="shared" si="292"/>
        <v>0</v>
      </c>
      <c r="AM428" s="7">
        <f t="shared" si="292"/>
        <v>0</v>
      </c>
      <c r="AN428" s="7">
        <f t="shared" si="292"/>
        <v>0</v>
      </c>
      <c r="AO428" s="7">
        <f t="shared" si="292"/>
        <v>0</v>
      </c>
      <c r="AP428" s="7">
        <f t="shared" si="293"/>
        <v>0</v>
      </c>
      <c r="AQ428" s="7">
        <f t="shared" si="293"/>
        <v>0</v>
      </c>
      <c r="AR428" s="7">
        <f t="shared" si="293"/>
        <v>0</v>
      </c>
      <c r="AS428" s="7">
        <f t="shared" si="293"/>
        <v>0</v>
      </c>
      <c r="AT428" s="7">
        <f t="shared" si="293"/>
        <v>0</v>
      </c>
      <c r="AU428" s="7">
        <f t="shared" si="293"/>
        <v>0</v>
      </c>
      <c r="AV428" s="7">
        <f t="shared" si="293"/>
        <v>0</v>
      </c>
      <c r="AW428" s="7">
        <f t="shared" si="293"/>
        <v>0</v>
      </c>
      <c r="AX428" s="7">
        <f t="shared" si="293"/>
        <v>0</v>
      </c>
      <c r="AY428" s="7">
        <f t="shared" si="293"/>
        <v>0</v>
      </c>
      <c r="AZ428" s="7">
        <f t="shared" si="293"/>
        <v>0</v>
      </c>
      <c r="BA428" s="7">
        <f t="shared" si="293"/>
        <v>0</v>
      </c>
      <c r="BB428" s="7">
        <f t="shared" si="293"/>
        <v>0</v>
      </c>
      <c r="BC428" s="7">
        <f t="shared" si="293"/>
        <v>0</v>
      </c>
      <c r="BD428" s="7">
        <f t="shared" si="293"/>
        <v>0</v>
      </c>
      <c r="BE428" s="7">
        <f t="shared" si="293"/>
        <v>0</v>
      </c>
      <c r="BF428" s="7">
        <f t="shared" si="294"/>
        <v>0</v>
      </c>
      <c r="BG428" s="7">
        <f t="shared" si="294"/>
        <v>0</v>
      </c>
      <c r="BH428" s="7">
        <f t="shared" si="294"/>
        <v>0</v>
      </c>
      <c r="BI428" s="7">
        <f t="shared" si="294"/>
        <v>0</v>
      </c>
      <c r="BJ428" s="7">
        <f t="shared" si="294"/>
        <v>0</v>
      </c>
      <c r="BK428" s="7">
        <f t="shared" si="294"/>
        <v>0</v>
      </c>
      <c r="BL428" s="7">
        <f t="shared" si="294"/>
        <v>0</v>
      </c>
      <c r="BM428" s="7">
        <f t="shared" si="294"/>
        <v>0</v>
      </c>
      <c r="BN428" s="7">
        <f t="shared" si="294"/>
        <v>0</v>
      </c>
      <c r="BO428" s="7">
        <f t="shared" si="294"/>
        <v>0</v>
      </c>
      <c r="BP428" s="7">
        <f t="shared" si="294"/>
        <v>0</v>
      </c>
    </row>
    <row r="429" spans="4:68" ht="12" hidden="1" customHeight="1" outlineLevel="1" x14ac:dyDescent="0.2">
      <c r="E429" s="263" t="s">
        <v>74</v>
      </c>
      <c r="J429" s="7">
        <f t="shared" si="291"/>
        <v>0</v>
      </c>
      <c r="K429" s="7">
        <f t="shared" si="291"/>
        <v>0</v>
      </c>
      <c r="L429" s="7">
        <f t="shared" si="291"/>
        <v>0</v>
      </c>
      <c r="M429" s="7">
        <f t="shared" si="291"/>
        <v>0</v>
      </c>
      <c r="N429" s="7">
        <f t="shared" si="291"/>
        <v>0</v>
      </c>
      <c r="O429" s="7">
        <f t="shared" si="291"/>
        <v>0</v>
      </c>
      <c r="P429" s="7">
        <f t="shared" si="291"/>
        <v>0</v>
      </c>
      <c r="Q429" s="7">
        <f t="shared" si="291"/>
        <v>0</v>
      </c>
      <c r="R429" s="7">
        <f t="shared" si="291"/>
        <v>0</v>
      </c>
      <c r="S429" s="7">
        <f t="shared" si="291"/>
        <v>0</v>
      </c>
      <c r="T429" s="7">
        <f t="shared" si="291"/>
        <v>0</v>
      </c>
      <c r="U429" s="7">
        <f t="shared" si="291"/>
        <v>0</v>
      </c>
      <c r="V429" s="7">
        <f t="shared" si="291"/>
        <v>0</v>
      </c>
      <c r="W429" s="7">
        <f t="shared" si="291"/>
        <v>0</v>
      </c>
      <c r="X429" s="7">
        <f t="shared" si="291"/>
        <v>0</v>
      </c>
      <c r="Y429" s="7">
        <f t="shared" si="291"/>
        <v>0</v>
      </c>
      <c r="Z429" s="7">
        <f t="shared" si="292"/>
        <v>0</v>
      </c>
      <c r="AA429" s="7">
        <f t="shared" si="292"/>
        <v>0</v>
      </c>
      <c r="AB429" s="7">
        <f t="shared" si="292"/>
        <v>0</v>
      </c>
      <c r="AC429" s="7">
        <f t="shared" si="292"/>
        <v>0</v>
      </c>
      <c r="AD429" s="7">
        <f t="shared" si="292"/>
        <v>0</v>
      </c>
      <c r="AE429" s="7">
        <f t="shared" si="292"/>
        <v>0</v>
      </c>
      <c r="AF429" s="7">
        <f t="shared" si="292"/>
        <v>0</v>
      </c>
      <c r="AG429" s="7">
        <f t="shared" si="292"/>
        <v>0</v>
      </c>
      <c r="AH429" s="7">
        <f t="shared" si="292"/>
        <v>0</v>
      </c>
      <c r="AI429" s="7">
        <f t="shared" si="292"/>
        <v>0</v>
      </c>
      <c r="AJ429" s="7">
        <f t="shared" si="292"/>
        <v>0</v>
      </c>
      <c r="AK429" s="7">
        <f t="shared" si="292"/>
        <v>0</v>
      </c>
      <c r="AL429" s="7">
        <f t="shared" si="292"/>
        <v>0</v>
      </c>
      <c r="AM429" s="7">
        <f t="shared" si="292"/>
        <v>0</v>
      </c>
      <c r="AN429" s="7">
        <f t="shared" si="292"/>
        <v>0</v>
      </c>
      <c r="AO429" s="7">
        <f t="shared" si="292"/>
        <v>0</v>
      </c>
      <c r="AP429" s="7">
        <f t="shared" si="293"/>
        <v>0</v>
      </c>
      <c r="AQ429" s="7">
        <f t="shared" si="293"/>
        <v>0</v>
      </c>
      <c r="AR429" s="7">
        <f t="shared" si="293"/>
        <v>0</v>
      </c>
      <c r="AS429" s="7">
        <f t="shared" si="293"/>
        <v>0</v>
      </c>
      <c r="AT429" s="7">
        <f t="shared" si="293"/>
        <v>0</v>
      </c>
      <c r="AU429" s="7">
        <f t="shared" si="293"/>
        <v>0</v>
      </c>
      <c r="AV429" s="7">
        <f t="shared" si="293"/>
        <v>0</v>
      </c>
      <c r="AW429" s="7">
        <f t="shared" si="293"/>
        <v>0</v>
      </c>
      <c r="AX429" s="7">
        <f t="shared" si="293"/>
        <v>0</v>
      </c>
      <c r="AY429" s="7">
        <f t="shared" si="293"/>
        <v>0</v>
      </c>
      <c r="AZ429" s="7">
        <f t="shared" si="293"/>
        <v>0</v>
      </c>
      <c r="BA429" s="7">
        <f t="shared" si="293"/>
        <v>0</v>
      </c>
      <c r="BB429" s="7">
        <f t="shared" si="293"/>
        <v>0</v>
      </c>
      <c r="BC429" s="7">
        <f t="shared" si="293"/>
        <v>0</v>
      </c>
      <c r="BD429" s="7">
        <f t="shared" si="293"/>
        <v>0</v>
      </c>
      <c r="BE429" s="7">
        <f t="shared" si="293"/>
        <v>0</v>
      </c>
      <c r="BF429" s="7">
        <f t="shared" si="294"/>
        <v>0</v>
      </c>
      <c r="BG429" s="7">
        <f t="shared" si="294"/>
        <v>0</v>
      </c>
      <c r="BH429" s="7">
        <f t="shared" si="294"/>
        <v>0</v>
      </c>
      <c r="BI429" s="7">
        <f t="shared" si="294"/>
        <v>0</v>
      </c>
      <c r="BJ429" s="7">
        <f t="shared" si="294"/>
        <v>0</v>
      </c>
      <c r="BK429" s="7">
        <f t="shared" si="294"/>
        <v>0</v>
      </c>
      <c r="BL429" s="7">
        <f t="shared" si="294"/>
        <v>0</v>
      </c>
      <c r="BM429" s="7">
        <f t="shared" si="294"/>
        <v>0</v>
      </c>
      <c r="BN429" s="7">
        <f t="shared" si="294"/>
        <v>0</v>
      </c>
      <c r="BO429" s="7">
        <f t="shared" si="294"/>
        <v>0</v>
      </c>
      <c r="BP429" s="7">
        <f t="shared" si="294"/>
        <v>0</v>
      </c>
    </row>
    <row r="430" spans="4:68" ht="12" hidden="1" customHeight="1" outlineLevel="1" x14ac:dyDescent="0.2">
      <c r="E430" s="263" t="s">
        <v>114</v>
      </c>
      <c r="J430" s="7">
        <f t="shared" si="291"/>
        <v>0</v>
      </c>
      <c r="K430" s="7">
        <f t="shared" si="291"/>
        <v>0</v>
      </c>
      <c r="L430" s="7">
        <f t="shared" si="291"/>
        <v>0</v>
      </c>
      <c r="M430" s="7">
        <f t="shared" si="291"/>
        <v>0</v>
      </c>
      <c r="N430" s="7">
        <f t="shared" si="291"/>
        <v>0</v>
      </c>
      <c r="O430" s="7">
        <f t="shared" si="291"/>
        <v>0</v>
      </c>
      <c r="P430" s="7">
        <f t="shared" si="291"/>
        <v>0</v>
      </c>
      <c r="Q430" s="7">
        <f t="shared" si="291"/>
        <v>0</v>
      </c>
      <c r="R430" s="7">
        <f t="shared" si="291"/>
        <v>0</v>
      </c>
      <c r="S430" s="7">
        <f t="shared" si="291"/>
        <v>0</v>
      </c>
      <c r="T430" s="7">
        <f t="shared" si="291"/>
        <v>0</v>
      </c>
      <c r="U430" s="7">
        <f t="shared" si="291"/>
        <v>0</v>
      </c>
      <c r="V430" s="7">
        <f t="shared" si="291"/>
        <v>0</v>
      </c>
      <c r="W430" s="7">
        <f t="shared" si="291"/>
        <v>0</v>
      </c>
      <c r="X430" s="7">
        <f t="shared" si="291"/>
        <v>0</v>
      </c>
      <c r="Y430" s="7">
        <f t="shared" si="291"/>
        <v>0</v>
      </c>
      <c r="Z430" s="7">
        <f t="shared" si="292"/>
        <v>0</v>
      </c>
      <c r="AA430" s="7">
        <f t="shared" si="292"/>
        <v>0</v>
      </c>
      <c r="AB430" s="7">
        <f t="shared" si="292"/>
        <v>0</v>
      </c>
      <c r="AC430" s="7">
        <f t="shared" si="292"/>
        <v>0</v>
      </c>
      <c r="AD430" s="7">
        <f t="shared" si="292"/>
        <v>0</v>
      </c>
      <c r="AE430" s="7">
        <f t="shared" si="292"/>
        <v>0</v>
      </c>
      <c r="AF430" s="7">
        <f t="shared" si="292"/>
        <v>0</v>
      </c>
      <c r="AG430" s="7">
        <f t="shared" si="292"/>
        <v>0</v>
      </c>
      <c r="AH430" s="7">
        <f t="shared" si="292"/>
        <v>0</v>
      </c>
      <c r="AI430" s="7">
        <f t="shared" si="292"/>
        <v>0</v>
      </c>
      <c r="AJ430" s="7">
        <f t="shared" si="292"/>
        <v>0</v>
      </c>
      <c r="AK430" s="7">
        <f t="shared" si="292"/>
        <v>0</v>
      </c>
      <c r="AL430" s="7">
        <f t="shared" si="292"/>
        <v>0</v>
      </c>
      <c r="AM430" s="7">
        <f t="shared" si="292"/>
        <v>0</v>
      </c>
      <c r="AN430" s="7">
        <f t="shared" si="292"/>
        <v>0</v>
      </c>
      <c r="AO430" s="7">
        <f t="shared" si="292"/>
        <v>0</v>
      </c>
      <c r="AP430" s="7">
        <f t="shared" si="293"/>
        <v>0</v>
      </c>
      <c r="AQ430" s="7">
        <f t="shared" si="293"/>
        <v>0</v>
      </c>
      <c r="AR430" s="7">
        <f t="shared" si="293"/>
        <v>0</v>
      </c>
      <c r="AS430" s="7">
        <f t="shared" si="293"/>
        <v>0</v>
      </c>
      <c r="AT430" s="7">
        <f t="shared" si="293"/>
        <v>0</v>
      </c>
      <c r="AU430" s="7">
        <f t="shared" si="293"/>
        <v>0</v>
      </c>
      <c r="AV430" s="7">
        <f t="shared" si="293"/>
        <v>0</v>
      </c>
      <c r="AW430" s="7">
        <f t="shared" si="293"/>
        <v>0</v>
      </c>
      <c r="AX430" s="7">
        <f t="shared" si="293"/>
        <v>0</v>
      </c>
      <c r="AY430" s="7">
        <f t="shared" si="293"/>
        <v>0</v>
      </c>
      <c r="AZ430" s="7">
        <f t="shared" si="293"/>
        <v>0</v>
      </c>
      <c r="BA430" s="7">
        <f t="shared" si="293"/>
        <v>0</v>
      </c>
      <c r="BB430" s="7">
        <f t="shared" si="293"/>
        <v>0</v>
      </c>
      <c r="BC430" s="7">
        <f t="shared" si="293"/>
        <v>0</v>
      </c>
      <c r="BD430" s="7">
        <f t="shared" si="293"/>
        <v>0</v>
      </c>
      <c r="BE430" s="7">
        <f t="shared" si="293"/>
        <v>0</v>
      </c>
      <c r="BF430" s="7">
        <f t="shared" si="294"/>
        <v>0</v>
      </c>
      <c r="BG430" s="7">
        <f t="shared" si="294"/>
        <v>0</v>
      </c>
      <c r="BH430" s="7">
        <f t="shared" si="294"/>
        <v>0</v>
      </c>
      <c r="BI430" s="7">
        <f t="shared" si="294"/>
        <v>0</v>
      </c>
      <c r="BJ430" s="7">
        <f t="shared" si="294"/>
        <v>0</v>
      </c>
      <c r="BK430" s="7">
        <f t="shared" si="294"/>
        <v>0</v>
      </c>
      <c r="BL430" s="7">
        <f t="shared" si="294"/>
        <v>0</v>
      </c>
      <c r="BM430" s="7">
        <f t="shared" si="294"/>
        <v>0</v>
      </c>
      <c r="BN430" s="7">
        <f t="shared" si="294"/>
        <v>0</v>
      </c>
      <c r="BO430" s="7">
        <f t="shared" si="294"/>
        <v>0</v>
      </c>
      <c r="BP430" s="7">
        <f t="shared" si="294"/>
        <v>0</v>
      </c>
    </row>
    <row r="431" spans="4:68" ht="12" hidden="1" customHeight="1" outlineLevel="1" x14ac:dyDescent="0.2">
      <c r="E431" s="287" t="s">
        <v>115</v>
      </c>
      <c r="J431" s="7">
        <f t="shared" si="291"/>
        <v>0</v>
      </c>
      <c r="K431" s="7">
        <f t="shared" si="291"/>
        <v>0</v>
      </c>
      <c r="L431" s="7">
        <f t="shared" si="291"/>
        <v>0</v>
      </c>
      <c r="M431" s="7">
        <f t="shared" si="291"/>
        <v>0</v>
      </c>
      <c r="N431" s="7">
        <f t="shared" si="291"/>
        <v>0</v>
      </c>
      <c r="O431" s="7">
        <f t="shared" si="291"/>
        <v>0</v>
      </c>
      <c r="P431" s="7">
        <f t="shared" si="291"/>
        <v>0</v>
      </c>
      <c r="Q431" s="7">
        <f t="shared" si="291"/>
        <v>0</v>
      </c>
      <c r="R431" s="7">
        <f t="shared" si="291"/>
        <v>0</v>
      </c>
      <c r="S431" s="7">
        <f t="shared" si="291"/>
        <v>0</v>
      </c>
      <c r="T431" s="7">
        <f t="shared" si="291"/>
        <v>0</v>
      </c>
      <c r="U431" s="7">
        <f t="shared" si="291"/>
        <v>0</v>
      </c>
      <c r="V431" s="7">
        <f t="shared" si="291"/>
        <v>0</v>
      </c>
      <c r="W431" s="7">
        <f t="shared" si="291"/>
        <v>0</v>
      </c>
      <c r="X431" s="7">
        <f t="shared" si="291"/>
        <v>0</v>
      </c>
      <c r="Y431" s="7">
        <f t="shared" si="291"/>
        <v>0</v>
      </c>
      <c r="Z431" s="7">
        <f t="shared" si="292"/>
        <v>0</v>
      </c>
      <c r="AA431" s="7">
        <f t="shared" si="292"/>
        <v>0</v>
      </c>
      <c r="AB431" s="7">
        <f t="shared" si="292"/>
        <v>0</v>
      </c>
      <c r="AC431" s="7">
        <f t="shared" si="292"/>
        <v>0</v>
      </c>
      <c r="AD431" s="7">
        <f t="shared" si="292"/>
        <v>0</v>
      </c>
      <c r="AE431" s="7">
        <f t="shared" si="292"/>
        <v>0</v>
      </c>
      <c r="AF431" s="7">
        <f t="shared" si="292"/>
        <v>0</v>
      </c>
      <c r="AG431" s="7">
        <f t="shared" si="292"/>
        <v>0</v>
      </c>
      <c r="AH431" s="7">
        <f t="shared" si="292"/>
        <v>0</v>
      </c>
      <c r="AI431" s="7">
        <f t="shared" si="292"/>
        <v>0</v>
      </c>
      <c r="AJ431" s="7">
        <f t="shared" si="292"/>
        <v>0</v>
      </c>
      <c r="AK431" s="7">
        <f t="shared" si="292"/>
        <v>0</v>
      </c>
      <c r="AL431" s="7">
        <f t="shared" si="292"/>
        <v>0</v>
      </c>
      <c r="AM431" s="7">
        <f t="shared" si="292"/>
        <v>0</v>
      </c>
      <c r="AN431" s="7">
        <f t="shared" si="292"/>
        <v>0</v>
      </c>
      <c r="AO431" s="7">
        <f t="shared" si="292"/>
        <v>0</v>
      </c>
      <c r="AP431" s="7">
        <f t="shared" si="293"/>
        <v>0</v>
      </c>
      <c r="AQ431" s="7">
        <f t="shared" si="293"/>
        <v>0</v>
      </c>
      <c r="AR431" s="7">
        <f t="shared" si="293"/>
        <v>0</v>
      </c>
      <c r="AS431" s="7">
        <f t="shared" si="293"/>
        <v>0</v>
      </c>
      <c r="AT431" s="7">
        <f t="shared" si="293"/>
        <v>0</v>
      </c>
      <c r="AU431" s="7">
        <f t="shared" si="293"/>
        <v>0</v>
      </c>
      <c r="AV431" s="7">
        <f t="shared" si="293"/>
        <v>0</v>
      </c>
      <c r="AW431" s="7">
        <f t="shared" si="293"/>
        <v>0</v>
      </c>
      <c r="AX431" s="7">
        <f t="shared" si="293"/>
        <v>0</v>
      </c>
      <c r="AY431" s="7">
        <f t="shared" si="293"/>
        <v>0</v>
      </c>
      <c r="AZ431" s="7">
        <f t="shared" si="293"/>
        <v>0</v>
      </c>
      <c r="BA431" s="7">
        <f t="shared" si="293"/>
        <v>0</v>
      </c>
      <c r="BB431" s="7">
        <f t="shared" si="293"/>
        <v>0</v>
      </c>
      <c r="BC431" s="7">
        <f t="shared" si="293"/>
        <v>0</v>
      </c>
      <c r="BD431" s="7">
        <f t="shared" si="293"/>
        <v>0</v>
      </c>
      <c r="BE431" s="7">
        <f t="shared" si="293"/>
        <v>0</v>
      </c>
      <c r="BF431" s="7">
        <f t="shared" si="294"/>
        <v>0</v>
      </c>
      <c r="BG431" s="7">
        <f t="shared" si="294"/>
        <v>0</v>
      </c>
      <c r="BH431" s="7">
        <f t="shared" si="294"/>
        <v>0</v>
      </c>
      <c r="BI431" s="7">
        <f t="shared" si="294"/>
        <v>0</v>
      </c>
      <c r="BJ431" s="7">
        <f t="shared" si="294"/>
        <v>0</v>
      </c>
      <c r="BK431" s="7">
        <f t="shared" si="294"/>
        <v>0</v>
      </c>
      <c r="BL431" s="7">
        <f t="shared" si="294"/>
        <v>0</v>
      </c>
      <c r="BM431" s="7">
        <f t="shared" si="294"/>
        <v>0</v>
      </c>
      <c r="BN431" s="7">
        <f t="shared" si="294"/>
        <v>0</v>
      </c>
      <c r="BO431" s="7">
        <f t="shared" si="294"/>
        <v>0</v>
      </c>
      <c r="BP431" s="7">
        <f t="shared" si="294"/>
        <v>0</v>
      </c>
    </row>
    <row r="432" spans="4:68" ht="12" hidden="1" customHeight="1" outlineLevel="1" x14ac:dyDescent="0.2">
      <c r="E432" s="263" t="s">
        <v>68</v>
      </c>
      <c r="J432" s="7">
        <f t="shared" si="291"/>
        <v>0</v>
      </c>
      <c r="K432" s="7">
        <f t="shared" si="291"/>
        <v>0</v>
      </c>
      <c r="L432" s="7">
        <f t="shared" si="291"/>
        <v>0</v>
      </c>
      <c r="M432" s="7">
        <f t="shared" si="291"/>
        <v>0</v>
      </c>
      <c r="N432" s="7">
        <f t="shared" si="291"/>
        <v>0</v>
      </c>
      <c r="O432" s="7">
        <f t="shared" si="291"/>
        <v>0</v>
      </c>
      <c r="P432" s="7">
        <f t="shared" si="291"/>
        <v>0</v>
      </c>
      <c r="Q432" s="7">
        <f t="shared" si="291"/>
        <v>0</v>
      </c>
      <c r="R432" s="7">
        <f t="shared" si="291"/>
        <v>0</v>
      </c>
      <c r="S432" s="7">
        <f t="shared" si="291"/>
        <v>0</v>
      </c>
      <c r="T432" s="7">
        <f t="shared" si="291"/>
        <v>0</v>
      </c>
      <c r="U432" s="7">
        <f t="shared" si="291"/>
        <v>0</v>
      </c>
      <c r="V432" s="7">
        <f t="shared" si="291"/>
        <v>0</v>
      </c>
      <c r="W432" s="7">
        <f t="shared" si="291"/>
        <v>0</v>
      </c>
      <c r="X432" s="7">
        <f t="shared" si="291"/>
        <v>0</v>
      </c>
      <c r="Y432" s="7">
        <f t="shared" si="291"/>
        <v>0</v>
      </c>
      <c r="Z432" s="7">
        <f t="shared" si="292"/>
        <v>0</v>
      </c>
      <c r="AA432" s="7">
        <f t="shared" si="292"/>
        <v>0</v>
      </c>
      <c r="AB432" s="7">
        <f t="shared" si="292"/>
        <v>0</v>
      </c>
      <c r="AC432" s="7">
        <f t="shared" si="292"/>
        <v>0</v>
      </c>
      <c r="AD432" s="7">
        <f t="shared" si="292"/>
        <v>0</v>
      </c>
      <c r="AE432" s="7">
        <f t="shared" si="292"/>
        <v>0</v>
      </c>
      <c r="AF432" s="7">
        <f t="shared" si="292"/>
        <v>0</v>
      </c>
      <c r="AG432" s="7">
        <f t="shared" si="292"/>
        <v>0</v>
      </c>
      <c r="AH432" s="7">
        <f t="shared" si="292"/>
        <v>0</v>
      </c>
      <c r="AI432" s="7">
        <f t="shared" si="292"/>
        <v>0</v>
      </c>
      <c r="AJ432" s="7">
        <f t="shared" si="292"/>
        <v>0</v>
      </c>
      <c r="AK432" s="7">
        <f t="shared" si="292"/>
        <v>0</v>
      </c>
      <c r="AL432" s="7">
        <f t="shared" si="292"/>
        <v>0</v>
      </c>
      <c r="AM432" s="7">
        <f t="shared" si="292"/>
        <v>0</v>
      </c>
      <c r="AN432" s="7">
        <f t="shared" si="292"/>
        <v>0</v>
      </c>
      <c r="AO432" s="7">
        <f t="shared" si="292"/>
        <v>0</v>
      </c>
      <c r="AP432" s="7">
        <f t="shared" si="293"/>
        <v>0</v>
      </c>
      <c r="AQ432" s="7">
        <f t="shared" si="293"/>
        <v>0</v>
      </c>
      <c r="AR432" s="7">
        <f t="shared" si="293"/>
        <v>0</v>
      </c>
      <c r="AS432" s="7">
        <f t="shared" si="293"/>
        <v>0</v>
      </c>
      <c r="AT432" s="7">
        <f t="shared" si="293"/>
        <v>0</v>
      </c>
      <c r="AU432" s="7">
        <f t="shared" si="293"/>
        <v>0</v>
      </c>
      <c r="AV432" s="7">
        <f t="shared" si="293"/>
        <v>0</v>
      </c>
      <c r="AW432" s="7">
        <f t="shared" si="293"/>
        <v>0</v>
      </c>
      <c r="AX432" s="7">
        <f t="shared" si="293"/>
        <v>0</v>
      </c>
      <c r="AY432" s="7">
        <f t="shared" si="293"/>
        <v>0</v>
      </c>
      <c r="AZ432" s="7">
        <f t="shared" si="293"/>
        <v>0</v>
      </c>
      <c r="BA432" s="7">
        <f t="shared" si="293"/>
        <v>0</v>
      </c>
      <c r="BB432" s="7">
        <f t="shared" si="293"/>
        <v>0</v>
      </c>
      <c r="BC432" s="7">
        <f t="shared" si="293"/>
        <v>0</v>
      </c>
      <c r="BD432" s="7">
        <f t="shared" si="293"/>
        <v>0</v>
      </c>
      <c r="BE432" s="7">
        <f t="shared" si="293"/>
        <v>0</v>
      </c>
      <c r="BF432" s="7">
        <f t="shared" si="294"/>
        <v>0</v>
      </c>
      <c r="BG432" s="7">
        <f t="shared" si="294"/>
        <v>0</v>
      </c>
      <c r="BH432" s="7">
        <f t="shared" si="294"/>
        <v>0</v>
      </c>
      <c r="BI432" s="7">
        <f t="shared" si="294"/>
        <v>0</v>
      </c>
      <c r="BJ432" s="7">
        <f t="shared" si="294"/>
        <v>0</v>
      </c>
      <c r="BK432" s="7">
        <f t="shared" si="294"/>
        <v>0</v>
      </c>
      <c r="BL432" s="7">
        <f t="shared" si="294"/>
        <v>0</v>
      </c>
      <c r="BM432" s="7">
        <f t="shared" si="294"/>
        <v>0</v>
      </c>
      <c r="BN432" s="7">
        <f t="shared" si="294"/>
        <v>0</v>
      </c>
      <c r="BO432" s="7">
        <f t="shared" si="294"/>
        <v>0</v>
      </c>
      <c r="BP432" s="7">
        <f t="shared" si="294"/>
        <v>0</v>
      </c>
    </row>
    <row r="433" spans="4:87" ht="12.95" hidden="1" customHeight="1" outlineLevel="1" x14ac:dyDescent="0.2">
      <c r="E433" s="288"/>
      <c r="F433" s="289" t="s">
        <v>118</v>
      </c>
      <c r="G433" s="289"/>
      <c r="H433" s="289"/>
      <c r="I433" s="289"/>
      <c r="J433" s="290">
        <f>SUBTOTAL(9,J422:J432)</f>
        <v>0</v>
      </c>
      <c r="K433" s="290">
        <f t="shared" ref="K433:BP433" si="295">SUBTOTAL(9,K422:K432)</f>
        <v>0</v>
      </c>
      <c r="L433" s="290">
        <f t="shared" si="295"/>
        <v>0</v>
      </c>
      <c r="M433" s="290">
        <f t="shared" si="295"/>
        <v>0</v>
      </c>
      <c r="N433" s="290">
        <f t="shared" si="295"/>
        <v>0</v>
      </c>
      <c r="O433" s="290">
        <f t="shared" si="295"/>
        <v>0</v>
      </c>
      <c r="P433" s="290">
        <f t="shared" si="295"/>
        <v>0</v>
      </c>
      <c r="Q433" s="290">
        <f t="shared" si="295"/>
        <v>0</v>
      </c>
      <c r="R433" s="290">
        <f t="shared" si="295"/>
        <v>0</v>
      </c>
      <c r="S433" s="290">
        <f t="shared" si="295"/>
        <v>0</v>
      </c>
      <c r="T433" s="290">
        <f t="shared" si="295"/>
        <v>0</v>
      </c>
      <c r="U433" s="290">
        <f t="shared" si="295"/>
        <v>0</v>
      </c>
      <c r="V433" s="290">
        <f t="shared" si="295"/>
        <v>0</v>
      </c>
      <c r="W433" s="290">
        <f t="shared" si="295"/>
        <v>0</v>
      </c>
      <c r="X433" s="290">
        <f t="shared" si="295"/>
        <v>0</v>
      </c>
      <c r="Y433" s="290">
        <f t="shared" si="295"/>
        <v>0</v>
      </c>
      <c r="Z433" s="290">
        <f t="shared" si="295"/>
        <v>0</v>
      </c>
      <c r="AA433" s="290">
        <f t="shared" si="295"/>
        <v>0</v>
      </c>
      <c r="AB433" s="290">
        <f t="shared" si="295"/>
        <v>0</v>
      </c>
      <c r="AC433" s="290">
        <f t="shared" si="295"/>
        <v>0</v>
      </c>
      <c r="AD433" s="290">
        <f t="shared" si="295"/>
        <v>0</v>
      </c>
      <c r="AE433" s="290">
        <f t="shared" si="295"/>
        <v>0</v>
      </c>
      <c r="AF433" s="290">
        <f t="shared" si="295"/>
        <v>0</v>
      </c>
      <c r="AG433" s="290">
        <f t="shared" si="295"/>
        <v>0</v>
      </c>
      <c r="AH433" s="290">
        <f t="shared" si="295"/>
        <v>0</v>
      </c>
      <c r="AI433" s="290">
        <f t="shared" si="295"/>
        <v>0</v>
      </c>
      <c r="AJ433" s="290">
        <f t="shared" si="295"/>
        <v>0</v>
      </c>
      <c r="AK433" s="290">
        <f t="shared" si="295"/>
        <v>0</v>
      </c>
      <c r="AL433" s="290">
        <f t="shared" si="295"/>
        <v>0</v>
      </c>
      <c r="AM433" s="290">
        <f t="shared" si="295"/>
        <v>0</v>
      </c>
      <c r="AN433" s="290">
        <f t="shared" si="295"/>
        <v>0</v>
      </c>
      <c r="AO433" s="290">
        <f t="shared" si="295"/>
        <v>0</v>
      </c>
      <c r="AP433" s="290">
        <f t="shared" si="295"/>
        <v>0</v>
      </c>
      <c r="AQ433" s="290">
        <f t="shared" si="295"/>
        <v>0</v>
      </c>
      <c r="AR433" s="290">
        <f t="shared" si="295"/>
        <v>0</v>
      </c>
      <c r="AS433" s="290">
        <f t="shared" si="295"/>
        <v>0</v>
      </c>
      <c r="AT433" s="290">
        <f t="shared" si="295"/>
        <v>0</v>
      </c>
      <c r="AU433" s="290">
        <f t="shared" si="295"/>
        <v>0</v>
      </c>
      <c r="AV433" s="290">
        <f t="shared" si="295"/>
        <v>0</v>
      </c>
      <c r="AW433" s="290">
        <f t="shared" si="295"/>
        <v>0</v>
      </c>
      <c r="AX433" s="290">
        <f t="shared" si="295"/>
        <v>0</v>
      </c>
      <c r="AY433" s="290">
        <f t="shared" si="295"/>
        <v>0</v>
      </c>
      <c r="AZ433" s="290">
        <f t="shared" si="295"/>
        <v>0</v>
      </c>
      <c r="BA433" s="290">
        <f t="shared" si="295"/>
        <v>0</v>
      </c>
      <c r="BB433" s="290">
        <f t="shared" si="295"/>
        <v>0</v>
      </c>
      <c r="BC433" s="290">
        <f t="shared" si="295"/>
        <v>0</v>
      </c>
      <c r="BD433" s="290">
        <f t="shared" si="295"/>
        <v>0</v>
      </c>
      <c r="BE433" s="290">
        <f t="shared" si="295"/>
        <v>0</v>
      </c>
      <c r="BF433" s="290">
        <f t="shared" si="295"/>
        <v>0</v>
      </c>
      <c r="BG433" s="290">
        <f t="shared" si="295"/>
        <v>0</v>
      </c>
      <c r="BH433" s="290">
        <f t="shared" si="295"/>
        <v>0</v>
      </c>
      <c r="BI433" s="290">
        <f t="shared" si="295"/>
        <v>0</v>
      </c>
      <c r="BJ433" s="290">
        <f t="shared" si="295"/>
        <v>0</v>
      </c>
      <c r="BK433" s="290">
        <f t="shared" si="295"/>
        <v>0</v>
      </c>
      <c r="BL433" s="290">
        <f t="shared" si="295"/>
        <v>0</v>
      </c>
      <c r="BM433" s="290">
        <f t="shared" si="295"/>
        <v>0</v>
      </c>
      <c r="BN433" s="290">
        <f t="shared" si="295"/>
        <v>0</v>
      </c>
      <c r="BO433" s="290">
        <f t="shared" si="295"/>
        <v>0</v>
      </c>
      <c r="BP433" s="290">
        <f t="shared" si="295"/>
        <v>0</v>
      </c>
    </row>
    <row r="434" spans="4:87" ht="13.5" hidden="1" customHeight="1" outlineLevel="1" thickBot="1" x14ac:dyDescent="0.25">
      <c r="E434" s="291"/>
      <c r="F434" s="228" t="s">
        <v>119</v>
      </c>
      <c r="J434" s="292">
        <f t="shared" ref="J434:BP434" si="296">+J433+J420</f>
        <v>210.89999999999998</v>
      </c>
      <c r="K434" s="292">
        <f t="shared" si="296"/>
        <v>95</v>
      </c>
      <c r="L434" s="292">
        <f t="shared" si="296"/>
        <v>265</v>
      </c>
      <c r="M434" s="292">
        <f t="shared" si="296"/>
        <v>75</v>
      </c>
      <c r="N434" s="292">
        <f t="shared" si="296"/>
        <v>236</v>
      </c>
      <c r="O434" s="292">
        <f t="shared" si="296"/>
        <v>671</v>
      </c>
      <c r="P434" s="292">
        <f t="shared" si="296"/>
        <v>237.10000000000002</v>
      </c>
      <c r="Q434" s="292">
        <f t="shared" si="296"/>
        <v>160</v>
      </c>
      <c r="R434" s="292">
        <f t="shared" si="296"/>
        <v>0</v>
      </c>
      <c r="S434" s="292">
        <f t="shared" si="296"/>
        <v>91</v>
      </c>
      <c r="T434" s="292">
        <f t="shared" si="296"/>
        <v>488.09999999999997</v>
      </c>
      <c r="U434" s="292">
        <f t="shared" si="296"/>
        <v>393.8</v>
      </c>
      <c r="V434" s="292">
        <f t="shared" si="296"/>
        <v>0</v>
      </c>
      <c r="W434" s="292">
        <f t="shared" si="296"/>
        <v>4.0819999999999999</v>
      </c>
      <c r="X434" s="292">
        <f t="shared" si="296"/>
        <v>0</v>
      </c>
      <c r="Y434" s="292">
        <f t="shared" si="296"/>
        <v>53.099999999999994</v>
      </c>
      <c r="Z434" s="292">
        <f t="shared" si="296"/>
        <v>57.182000000000002</v>
      </c>
      <c r="AA434" s="292">
        <f t="shared" si="296"/>
        <v>-37.817999999999998</v>
      </c>
      <c r="AB434" s="292">
        <f t="shared" si="296"/>
        <v>0</v>
      </c>
      <c r="AC434" s="292">
        <f t="shared" si="296"/>
        <v>0</v>
      </c>
      <c r="AD434" s="292">
        <f t="shared" si="296"/>
        <v>2.992</v>
      </c>
      <c r="AE434" s="292">
        <f t="shared" si="296"/>
        <v>2.992</v>
      </c>
      <c r="AF434" s="292">
        <f t="shared" si="296"/>
        <v>-262.00799999999998</v>
      </c>
      <c r="AG434" s="292">
        <f t="shared" si="296"/>
        <v>7.58</v>
      </c>
      <c r="AH434" s="292">
        <f t="shared" si="296"/>
        <v>0</v>
      </c>
      <c r="AI434" s="292">
        <f t="shared" si="296"/>
        <v>46.4</v>
      </c>
      <c r="AJ434" s="292">
        <f t="shared" si="296"/>
        <v>53.98</v>
      </c>
      <c r="AK434" s="292">
        <f t="shared" si="296"/>
        <v>-21.020000000000003</v>
      </c>
      <c r="AL434" s="292">
        <f t="shared" si="296"/>
        <v>112</v>
      </c>
      <c r="AM434" s="292">
        <f t="shared" si="296"/>
        <v>105</v>
      </c>
      <c r="AN434" s="292">
        <f t="shared" si="296"/>
        <v>256</v>
      </c>
      <c r="AO434" s="292">
        <f t="shared" si="296"/>
        <v>473</v>
      </c>
      <c r="AP434" s="292">
        <f t="shared" si="296"/>
        <v>237</v>
      </c>
      <c r="AQ434" s="292">
        <f t="shared" si="296"/>
        <v>587.154</v>
      </c>
      <c r="AR434" s="292">
        <f t="shared" si="296"/>
        <v>-83.845999999999975</v>
      </c>
      <c r="AS434" s="292">
        <f t="shared" si="296"/>
        <v>0</v>
      </c>
      <c r="AT434" s="292">
        <f t="shared" si="296"/>
        <v>0</v>
      </c>
      <c r="AU434" s="292">
        <f t="shared" si="296"/>
        <v>24.009599999999995</v>
      </c>
      <c r="AV434" s="292">
        <f t="shared" si="296"/>
        <v>24.009599999999995</v>
      </c>
      <c r="AW434" s="292">
        <f t="shared" si="296"/>
        <v>-213.09039999999999</v>
      </c>
      <c r="AX434" s="292">
        <f t="shared" si="296"/>
        <v>0</v>
      </c>
      <c r="AY434" s="292">
        <f t="shared" si="296"/>
        <v>22.561999999999998</v>
      </c>
      <c r="AZ434" s="292">
        <f t="shared" si="296"/>
        <v>2.992</v>
      </c>
      <c r="BA434" s="292">
        <f t="shared" si="296"/>
        <v>25.553999999999998</v>
      </c>
      <c r="BB434" s="292">
        <f t="shared" si="296"/>
        <v>-134.446</v>
      </c>
      <c r="BC434" s="292">
        <f t="shared" si="296"/>
        <v>0</v>
      </c>
      <c r="BD434" s="292">
        <f t="shared" si="296"/>
        <v>9.5399999999999991</v>
      </c>
      <c r="BE434" s="292">
        <f t="shared" si="296"/>
        <v>95.699999999999989</v>
      </c>
      <c r="BF434" s="292">
        <f t="shared" si="296"/>
        <v>105.24</v>
      </c>
      <c r="BG434" s="292">
        <f t="shared" si="296"/>
        <v>105.24</v>
      </c>
      <c r="BH434" s="292">
        <f t="shared" si="296"/>
        <v>16.399999999999999</v>
      </c>
      <c r="BI434" s="292">
        <f t="shared" si="296"/>
        <v>52</v>
      </c>
      <c r="BJ434" s="292">
        <f t="shared" si="296"/>
        <v>58.2</v>
      </c>
      <c r="BK434" s="292">
        <f t="shared" si="296"/>
        <v>126.60000000000001</v>
      </c>
      <c r="BL434" s="292">
        <f t="shared" si="296"/>
        <v>35.6</v>
      </c>
      <c r="BM434" s="292">
        <f t="shared" si="296"/>
        <v>281.40359999999998</v>
      </c>
      <c r="BN434" s="292">
        <f t="shared" si="296"/>
        <v>-206.69640000000001</v>
      </c>
      <c r="BO434" s="292">
        <f t="shared" si="296"/>
        <v>462.88499999999999</v>
      </c>
      <c r="BP434" s="292">
        <f t="shared" si="296"/>
        <v>69.08499999999998</v>
      </c>
    </row>
    <row r="435" spans="4:87" ht="12.95" hidden="1" customHeight="1" outlineLevel="1" x14ac:dyDescent="0.2">
      <c r="E435" s="291"/>
      <c r="J435" s="293">
        <f t="shared" ref="J435:BP435" si="297">J402-J434</f>
        <v>0</v>
      </c>
      <c r="K435" s="293">
        <f t="shared" si="297"/>
        <v>0</v>
      </c>
      <c r="L435" s="293">
        <f t="shared" si="297"/>
        <v>0</v>
      </c>
      <c r="M435" s="293">
        <f t="shared" si="297"/>
        <v>0</v>
      </c>
      <c r="N435" s="293">
        <f t="shared" si="297"/>
        <v>0</v>
      </c>
      <c r="O435" s="293">
        <f t="shared" si="297"/>
        <v>0</v>
      </c>
      <c r="P435" s="293">
        <f t="shared" si="297"/>
        <v>0</v>
      </c>
      <c r="Q435" s="293">
        <f t="shared" si="297"/>
        <v>0</v>
      </c>
      <c r="R435" s="293">
        <f t="shared" si="297"/>
        <v>0</v>
      </c>
      <c r="S435" s="293">
        <f t="shared" si="297"/>
        <v>0</v>
      </c>
      <c r="T435" s="293">
        <f t="shared" si="297"/>
        <v>0</v>
      </c>
      <c r="U435" s="293">
        <f t="shared" si="297"/>
        <v>0</v>
      </c>
      <c r="V435" s="293">
        <f t="shared" si="297"/>
        <v>0</v>
      </c>
      <c r="W435" s="293">
        <f t="shared" si="297"/>
        <v>0</v>
      </c>
      <c r="X435" s="293">
        <f t="shared" si="297"/>
        <v>0</v>
      </c>
      <c r="Y435" s="293">
        <f t="shared" si="297"/>
        <v>0</v>
      </c>
      <c r="Z435" s="293">
        <f t="shared" si="297"/>
        <v>0</v>
      </c>
      <c r="AA435" s="293">
        <f t="shared" si="297"/>
        <v>0</v>
      </c>
      <c r="AB435" s="293">
        <f t="shared" si="297"/>
        <v>0</v>
      </c>
      <c r="AC435" s="293">
        <f t="shared" si="297"/>
        <v>0</v>
      </c>
      <c r="AD435" s="293">
        <f t="shared" si="297"/>
        <v>0</v>
      </c>
      <c r="AE435" s="293">
        <f t="shared" si="297"/>
        <v>0</v>
      </c>
      <c r="AF435" s="293">
        <f t="shared" si="297"/>
        <v>0</v>
      </c>
      <c r="AG435" s="293">
        <f t="shared" si="297"/>
        <v>0</v>
      </c>
      <c r="AH435" s="293">
        <f t="shared" si="297"/>
        <v>0</v>
      </c>
      <c r="AI435" s="293">
        <f t="shared" si="297"/>
        <v>0</v>
      </c>
      <c r="AJ435" s="293">
        <f t="shared" si="297"/>
        <v>0</v>
      </c>
      <c r="AK435" s="293">
        <f t="shared" si="297"/>
        <v>0</v>
      </c>
      <c r="AL435" s="293">
        <f t="shared" si="297"/>
        <v>0</v>
      </c>
      <c r="AM435" s="293">
        <f t="shared" si="297"/>
        <v>0</v>
      </c>
      <c r="AN435" s="293">
        <f t="shared" si="297"/>
        <v>0</v>
      </c>
      <c r="AO435" s="293">
        <f t="shared" si="297"/>
        <v>0</v>
      </c>
      <c r="AP435" s="293">
        <f t="shared" si="297"/>
        <v>0</v>
      </c>
      <c r="AQ435" s="293">
        <f t="shared" si="297"/>
        <v>0</v>
      </c>
      <c r="AR435" s="293">
        <f t="shared" si="297"/>
        <v>0</v>
      </c>
      <c r="AS435" s="293">
        <f t="shared" si="297"/>
        <v>0</v>
      </c>
      <c r="AT435" s="293">
        <f t="shared" si="297"/>
        <v>0</v>
      </c>
      <c r="AU435" s="293">
        <f t="shared" si="297"/>
        <v>0</v>
      </c>
      <c r="AV435" s="293">
        <f t="shared" si="297"/>
        <v>0</v>
      </c>
      <c r="AW435" s="293">
        <f t="shared" si="297"/>
        <v>0</v>
      </c>
      <c r="AX435" s="293">
        <f t="shared" si="297"/>
        <v>0</v>
      </c>
      <c r="AY435" s="293">
        <f t="shared" si="297"/>
        <v>0</v>
      </c>
      <c r="AZ435" s="293">
        <f t="shared" si="297"/>
        <v>0</v>
      </c>
      <c r="BA435" s="293"/>
      <c r="BB435" s="293">
        <f t="shared" si="297"/>
        <v>0</v>
      </c>
      <c r="BC435" s="293">
        <f t="shared" si="297"/>
        <v>0</v>
      </c>
      <c r="BD435" s="293">
        <f t="shared" si="297"/>
        <v>0</v>
      </c>
      <c r="BE435" s="293">
        <f t="shared" si="297"/>
        <v>0</v>
      </c>
      <c r="BF435" s="293">
        <f t="shared" si="297"/>
        <v>0</v>
      </c>
      <c r="BG435" s="293">
        <f t="shared" si="297"/>
        <v>0</v>
      </c>
      <c r="BH435" s="293">
        <f t="shared" si="297"/>
        <v>0</v>
      </c>
      <c r="BI435" s="293">
        <f t="shared" si="297"/>
        <v>0</v>
      </c>
      <c r="BJ435" s="293">
        <f t="shared" si="297"/>
        <v>0</v>
      </c>
      <c r="BK435" s="293">
        <f t="shared" si="297"/>
        <v>0</v>
      </c>
      <c r="BL435" s="293">
        <f t="shared" si="297"/>
        <v>0</v>
      </c>
      <c r="BM435" s="293">
        <f t="shared" si="297"/>
        <v>0</v>
      </c>
      <c r="BN435" s="293">
        <f t="shared" si="297"/>
        <v>0</v>
      </c>
      <c r="BO435" s="293">
        <f t="shared" si="297"/>
        <v>0</v>
      </c>
      <c r="BP435" s="293">
        <f t="shared" si="297"/>
        <v>0</v>
      </c>
    </row>
    <row r="436" spans="4:87" ht="12.95" hidden="1" customHeight="1" outlineLevel="1" x14ac:dyDescent="0.2">
      <c r="E436" s="291"/>
      <c r="AB436" s="228"/>
      <c r="AX436" s="228"/>
    </row>
    <row r="437" spans="4:87" ht="12.95" hidden="1" customHeight="1" outlineLevel="1" x14ac:dyDescent="0.2">
      <c r="E437" s="291"/>
      <c r="AB437" s="228"/>
      <c r="AX437" s="228"/>
    </row>
    <row r="438" spans="4:87" ht="12.75" collapsed="1" x14ac:dyDescent="0.2">
      <c r="E438" s="291"/>
      <c r="AB438" s="228"/>
      <c r="AX438" s="228"/>
    </row>
    <row r="439" spans="4:87" ht="48" hidden="1" outlineLevel="1" x14ac:dyDescent="0.2">
      <c r="D439" s="281" t="s">
        <v>14</v>
      </c>
      <c r="E439" s="281" t="s">
        <v>15</v>
      </c>
      <c r="F439" s="294" t="s">
        <v>120</v>
      </c>
      <c r="G439" s="310"/>
      <c r="H439" s="281"/>
      <c r="I439" s="281"/>
      <c r="J439" s="281" t="s">
        <v>80</v>
      </c>
      <c r="K439" s="281" t="s">
        <v>81</v>
      </c>
      <c r="L439" s="281" t="s">
        <v>82</v>
      </c>
      <c r="M439" s="281" t="s">
        <v>83</v>
      </c>
      <c r="N439" s="281" t="s">
        <v>84</v>
      </c>
      <c r="O439" s="281" t="s">
        <v>85</v>
      </c>
      <c r="P439" s="281" t="s">
        <v>86</v>
      </c>
      <c r="Q439" s="281" t="s">
        <v>87</v>
      </c>
      <c r="R439" s="281" t="s">
        <v>88</v>
      </c>
      <c r="S439" s="281" t="s">
        <v>89</v>
      </c>
      <c r="T439" s="281" t="s">
        <v>90</v>
      </c>
      <c r="U439" s="281" t="s">
        <v>91</v>
      </c>
      <c r="V439" s="281" t="s">
        <v>21</v>
      </c>
      <c r="W439" s="281" t="s">
        <v>22</v>
      </c>
      <c r="X439" s="281" t="s">
        <v>23</v>
      </c>
      <c r="Y439" s="281" t="s">
        <v>24</v>
      </c>
      <c r="Z439" s="281" t="s">
        <v>25</v>
      </c>
      <c r="AA439" s="281" t="s">
        <v>26</v>
      </c>
      <c r="AB439" s="281" t="s">
        <v>27</v>
      </c>
      <c r="AC439" s="281" t="s">
        <v>28</v>
      </c>
      <c r="AD439" s="281" t="s">
        <v>29</v>
      </c>
      <c r="AE439" s="281" t="s">
        <v>92</v>
      </c>
      <c r="AF439" s="281" t="s">
        <v>93</v>
      </c>
      <c r="AG439" s="281" t="s">
        <v>32</v>
      </c>
      <c r="AH439" s="281" t="s">
        <v>33</v>
      </c>
      <c r="AI439" s="281" t="s">
        <v>34</v>
      </c>
      <c r="AJ439" s="281" t="s">
        <v>94</v>
      </c>
      <c r="AK439" s="281" t="s">
        <v>95</v>
      </c>
      <c r="AL439" s="281" t="s">
        <v>37</v>
      </c>
      <c r="AM439" s="281" t="s">
        <v>38</v>
      </c>
      <c r="AN439" s="281" t="s">
        <v>39</v>
      </c>
      <c r="AO439" s="281" t="s">
        <v>96</v>
      </c>
      <c r="AP439" s="281" t="s">
        <v>97</v>
      </c>
      <c r="AQ439" s="281" t="s">
        <v>98</v>
      </c>
      <c r="AR439" s="281" t="s">
        <v>99</v>
      </c>
      <c r="AS439" s="309" t="s">
        <v>22</v>
      </c>
      <c r="AT439" s="309" t="s">
        <v>23</v>
      </c>
      <c r="AU439" s="309" t="s">
        <v>24</v>
      </c>
      <c r="AV439" s="281" t="s">
        <v>44</v>
      </c>
      <c r="AW439" s="281" t="s">
        <v>45</v>
      </c>
      <c r="AX439" s="281" t="s">
        <v>27</v>
      </c>
      <c r="AY439" s="281" t="s">
        <v>28</v>
      </c>
      <c r="AZ439" s="281" t="s">
        <v>29</v>
      </c>
      <c r="BA439" s="281" t="s">
        <v>100</v>
      </c>
      <c r="BB439" s="281" t="s">
        <v>101</v>
      </c>
      <c r="BC439" s="281" t="s">
        <v>32</v>
      </c>
      <c r="BD439" s="281" t="s">
        <v>33</v>
      </c>
      <c r="BE439" s="281" t="s">
        <v>34</v>
      </c>
      <c r="BF439" s="281" t="s">
        <v>102</v>
      </c>
      <c r="BG439" s="281" t="s">
        <v>103</v>
      </c>
      <c r="BH439" s="281" t="s">
        <v>37</v>
      </c>
      <c r="BI439" s="281" t="s">
        <v>38</v>
      </c>
      <c r="BJ439" s="281" t="s">
        <v>39</v>
      </c>
      <c r="BK439" s="281" t="s">
        <v>104</v>
      </c>
      <c r="BL439" s="281" t="s">
        <v>105</v>
      </c>
      <c r="BM439" s="281" t="s">
        <v>106</v>
      </c>
      <c r="BN439" s="281" t="s">
        <v>107</v>
      </c>
      <c r="BO439" s="281" t="s">
        <v>54</v>
      </c>
      <c r="BP439" s="281" t="s">
        <v>55</v>
      </c>
      <c r="BQ439" s="281"/>
      <c r="BR439" s="281"/>
      <c r="BS439" s="249" t="str">
        <f>"Q121"&amp;" Approp."</f>
        <v>Q121 Approp.</v>
      </c>
      <c r="BT439" s="249" t="str">
        <f>"Q121"&amp;" Approp."</f>
        <v>Q121 Approp.</v>
      </c>
      <c r="BU439" s="249" t="str">
        <f>"Q221"&amp;" Approp."</f>
        <v>Q221 Approp.</v>
      </c>
      <c r="BV439" s="249" t="str">
        <f>"Q321"&amp;" Approp."</f>
        <v>Q321 Approp.</v>
      </c>
      <c r="BW439" s="249" t="str">
        <f>"Q421"&amp;" Approp."</f>
        <v>Q421 Approp.</v>
      </c>
      <c r="BX439" s="295" t="str">
        <f>"2021"&amp;" Total Approp."</f>
        <v>2021 Total Approp.</v>
      </c>
      <c r="BY439" s="295"/>
      <c r="BZ439" s="249" t="str">
        <f>"Q121"&amp;" Spend"</f>
        <v>Q121 Spend</v>
      </c>
      <c r="CA439" s="249" t="str">
        <f>"Q121"&amp;" Spend"</f>
        <v>Q121 Spend</v>
      </c>
      <c r="CB439" s="249" t="str">
        <f>"Q221"&amp;" Spend"</f>
        <v>Q221 Spend</v>
      </c>
      <c r="CC439" s="249" t="str">
        <f>"Q321"&amp;" Spend"</f>
        <v>Q321 Spend</v>
      </c>
      <c r="CD439" s="249" t="str">
        <f>"Q421"&amp;" Spend"</f>
        <v>Q421 Spend</v>
      </c>
      <c r="CE439" s="295" t="str">
        <f>"2021"&amp;" Total Spend"</f>
        <v>2021 Total Spend</v>
      </c>
      <c r="CF439" s="249" t="str">
        <f>"2021"&amp;" C/O"</f>
        <v>2021 C/O</v>
      </c>
      <c r="CG439" s="249" t="s">
        <v>58</v>
      </c>
      <c r="CH439" s="249" t="s">
        <v>57</v>
      </c>
      <c r="CI439" s="249" t="s">
        <v>57</v>
      </c>
    </row>
    <row r="440" spans="4:87" hidden="1" outlineLevel="1" x14ac:dyDescent="0.2">
      <c r="D440" s="195"/>
      <c r="E440" s="264" t="s">
        <v>62</v>
      </c>
      <c r="F440" s="296"/>
      <c r="G440" s="266"/>
      <c r="H440" s="64"/>
      <c r="I440" s="297"/>
      <c r="J440" s="280">
        <f t="shared" ref="J440:Y451" si="298">SUMIF($E$9:$E$401,$E440,J$9:J$401)</f>
        <v>0</v>
      </c>
      <c r="K440" s="280">
        <f t="shared" si="298"/>
        <v>0</v>
      </c>
      <c r="L440" s="280">
        <f t="shared" si="298"/>
        <v>0</v>
      </c>
      <c r="M440" s="280">
        <f t="shared" si="298"/>
        <v>0</v>
      </c>
      <c r="N440" s="280">
        <f t="shared" si="298"/>
        <v>0</v>
      </c>
      <c r="O440" s="280">
        <f t="shared" si="298"/>
        <v>0</v>
      </c>
      <c r="P440" s="280">
        <f t="shared" si="298"/>
        <v>0</v>
      </c>
      <c r="Q440" s="280">
        <f t="shared" si="298"/>
        <v>0</v>
      </c>
      <c r="R440" s="280">
        <f t="shared" si="298"/>
        <v>0</v>
      </c>
      <c r="S440" s="280">
        <f t="shared" si="298"/>
        <v>0</v>
      </c>
      <c r="T440" s="280">
        <f t="shared" si="298"/>
        <v>0</v>
      </c>
      <c r="U440" s="280">
        <f t="shared" si="298"/>
        <v>0</v>
      </c>
      <c r="V440" s="280">
        <f t="shared" si="298"/>
        <v>0</v>
      </c>
      <c r="W440" s="280">
        <f t="shared" si="298"/>
        <v>0</v>
      </c>
      <c r="X440" s="280">
        <f t="shared" si="298"/>
        <v>0</v>
      </c>
      <c r="Y440" s="280">
        <f t="shared" si="298"/>
        <v>0</v>
      </c>
      <c r="Z440" s="280">
        <f t="shared" ref="Z440:AO451" si="299">SUMIF($E$9:$E$401,$E440,Z$9:Z$401)</f>
        <v>0</v>
      </c>
      <c r="AA440" s="280">
        <f t="shared" si="299"/>
        <v>0</v>
      </c>
      <c r="AB440" s="280">
        <f t="shared" si="299"/>
        <v>0</v>
      </c>
      <c r="AC440" s="280">
        <f t="shared" si="299"/>
        <v>0</v>
      </c>
      <c r="AD440" s="280">
        <f t="shared" si="299"/>
        <v>0</v>
      </c>
      <c r="AE440" s="280">
        <f t="shared" si="299"/>
        <v>0</v>
      </c>
      <c r="AF440" s="280">
        <f t="shared" si="299"/>
        <v>0</v>
      </c>
      <c r="AG440" s="280">
        <f t="shared" si="299"/>
        <v>0</v>
      </c>
      <c r="AH440" s="280">
        <f t="shared" si="299"/>
        <v>0</v>
      </c>
      <c r="AI440" s="280">
        <f t="shared" si="299"/>
        <v>0</v>
      </c>
      <c r="AJ440" s="280">
        <f t="shared" si="299"/>
        <v>0</v>
      </c>
      <c r="AK440" s="280">
        <f t="shared" si="299"/>
        <v>0</v>
      </c>
      <c r="AL440" s="280">
        <f t="shared" si="299"/>
        <v>0</v>
      </c>
      <c r="AM440" s="280">
        <f t="shared" si="299"/>
        <v>0</v>
      </c>
      <c r="AN440" s="280">
        <f t="shared" si="299"/>
        <v>0</v>
      </c>
      <c r="AO440" s="280">
        <f t="shared" si="299"/>
        <v>0</v>
      </c>
      <c r="AP440" s="280">
        <f t="shared" ref="AP440:BE451" si="300">SUMIF($E$9:$E$401,$E440,AP$9:AP$401)</f>
        <v>0</v>
      </c>
      <c r="AQ440" s="280">
        <f t="shared" si="300"/>
        <v>0</v>
      </c>
      <c r="AR440" s="280">
        <f t="shared" si="300"/>
        <v>0</v>
      </c>
      <c r="AS440" s="280">
        <f t="shared" si="300"/>
        <v>0</v>
      </c>
      <c r="AT440" s="280">
        <f t="shared" si="300"/>
        <v>0</v>
      </c>
      <c r="AU440" s="280">
        <f t="shared" si="300"/>
        <v>0</v>
      </c>
      <c r="AV440" s="280">
        <f t="shared" si="300"/>
        <v>0</v>
      </c>
      <c r="AW440" s="280">
        <f t="shared" si="300"/>
        <v>0</v>
      </c>
      <c r="AX440" s="280">
        <f t="shared" si="300"/>
        <v>0</v>
      </c>
      <c r="AY440" s="280">
        <f t="shared" si="300"/>
        <v>0</v>
      </c>
      <c r="AZ440" s="280">
        <f t="shared" si="300"/>
        <v>0</v>
      </c>
      <c r="BA440" s="280">
        <f t="shared" si="300"/>
        <v>0</v>
      </c>
      <c r="BB440" s="280">
        <f t="shared" si="300"/>
        <v>0</v>
      </c>
      <c r="BC440" s="280">
        <f t="shared" si="300"/>
        <v>0</v>
      </c>
      <c r="BD440" s="280">
        <f t="shared" si="300"/>
        <v>0</v>
      </c>
      <c r="BE440" s="280">
        <f t="shared" si="300"/>
        <v>0</v>
      </c>
      <c r="BF440" s="280">
        <f t="shared" ref="BF440:BP451" si="301">SUMIF($E$9:$E$401,$E440,BF$9:BF$401)</f>
        <v>0</v>
      </c>
      <c r="BG440" s="280">
        <f t="shared" si="301"/>
        <v>0</v>
      </c>
      <c r="BH440" s="280">
        <f t="shared" si="301"/>
        <v>0</v>
      </c>
      <c r="BI440" s="280">
        <f t="shared" si="301"/>
        <v>0</v>
      </c>
      <c r="BJ440" s="280">
        <f t="shared" si="301"/>
        <v>0</v>
      </c>
      <c r="BK440" s="280">
        <f t="shared" si="301"/>
        <v>0</v>
      </c>
      <c r="BL440" s="280">
        <f t="shared" si="301"/>
        <v>0</v>
      </c>
      <c r="BM440" s="280">
        <f t="shared" si="301"/>
        <v>0</v>
      </c>
      <c r="BN440" s="280">
        <f t="shared" si="301"/>
        <v>0</v>
      </c>
      <c r="BO440" s="280">
        <f t="shared" si="301"/>
        <v>0</v>
      </c>
      <c r="BP440" s="280">
        <f t="shared" si="301"/>
        <v>0</v>
      </c>
      <c r="BQ440" s="280"/>
      <c r="BR440" s="280"/>
      <c r="BS440" s="280">
        <f t="shared" ref="BS440:CI451" si="302">SUMIF($E$9:$E$401,$E440,BS$9:BS$401)</f>
        <v>0</v>
      </c>
      <c r="BT440" s="280">
        <f t="shared" si="302"/>
        <v>0</v>
      </c>
      <c r="BU440" s="280">
        <f t="shared" si="302"/>
        <v>0</v>
      </c>
      <c r="BV440" s="280">
        <f t="shared" si="302"/>
        <v>0</v>
      </c>
      <c r="BW440" s="280">
        <f t="shared" si="302"/>
        <v>0</v>
      </c>
      <c r="BX440" s="280">
        <f t="shared" si="302"/>
        <v>0</v>
      </c>
      <c r="BY440" s="280"/>
      <c r="BZ440" s="280">
        <f t="shared" si="302"/>
        <v>0</v>
      </c>
      <c r="CA440" s="280">
        <f t="shared" si="302"/>
        <v>0</v>
      </c>
      <c r="CB440" s="280">
        <f t="shared" si="302"/>
        <v>0</v>
      </c>
      <c r="CC440" s="280">
        <f t="shared" si="302"/>
        <v>0</v>
      </c>
      <c r="CD440" s="280">
        <f t="shared" si="302"/>
        <v>0</v>
      </c>
      <c r="CE440" s="280">
        <f t="shared" si="302"/>
        <v>0</v>
      </c>
      <c r="CF440" s="280">
        <f t="shared" si="302"/>
        <v>0</v>
      </c>
      <c r="CG440" s="280">
        <f t="shared" si="302"/>
        <v>0</v>
      </c>
      <c r="CH440" s="280">
        <f t="shared" si="302"/>
        <v>0</v>
      </c>
      <c r="CI440" s="280">
        <f t="shared" si="302"/>
        <v>0</v>
      </c>
    </row>
    <row r="441" spans="4:87" hidden="1" outlineLevel="1" x14ac:dyDescent="0.2">
      <c r="D441" s="195"/>
      <c r="E441" s="264" t="s">
        <v>121</v>
      </c>
      <c r="F441" s="296"/>
      <c r="G441" s="298"/>
      <c r="H441" s="64"/>
      <c r="I441" s="297"/>
      <c r="J441" s="280">
        <f t="shared" si="298"/>
        <v>0</v>
      </c>
      <c r="K441" s="280">
        <f t="shared" si="298"/>
        <v>0</v>
      </c>
      <c r="L441" s="280">
        <f t="shared" si="298"/>
        <v>0</v>
      </c>
      <c r="M441" s="280">
        <f t="shared" si="298"/>
        <v>0</v>
      </c>
      <c r="N441" s="280">
        <f t="shared" si="298"/>
        <v>0</v>
      </c>
      <c r="O441" s="280">
        <f t="shared" si="298"/>
        <v>0</v>
      </c>
      <c r="P441" s="280">
        <f t="shared" si="298"/>
        <v>0</v>
      </c>
      <c r="Q441" s="280">
        <f t="shared" si="298"/>
        <v>0</v>
      </c>
      <c r="R441" s="280">
        <f t="shared" si="298"/>
        <v>0</v>
      </c>
      <c r="S441" s="280">
        <f t="shared" si="298"/>
        <v>0</v>
      </c>
      <c r="T441" s="280">
        <f t="shared" si="298"/>
        <v>0</v>
      </c>
      <c r="U441" s="280">
        <f t="shared" si="298"/>
        <v>0</v>
      </c>
      <c r="V441" s="280">
        <f t="shared" si="298"/>
        <v>0</v>
      </c>
      <c r="W441" s="280">
        <f t="shared" si="298"/>
        <v>0</v>
      </c>
      <c r="X441" s="280">
        <f t="shared" si="298"/>
        <v>0</v>
      </c>
      <c r="Y441" s="280">
        <f t="shared" si="298"/>
        <v>0</v>
      </c>
      <c r="Z441" s="280">
        <f t="shared" si="299"/>
        <v>0</v>
      </c>
      <c r="AA441" s="280">
        <f t="shared" si="299"/>
        <v>0</v>
      </c>
      <c r="AB441" s="280">
        <f t="shared" si="299"/>
        <v>0</v>
      </c>
      <c r="AC441" s="280">
        <f t="shared" si="299"/>
        <v>0</v>
      </c>
      <c r="AD441" s="280">
        <f t="shared" si="299"/>
        <v>0</v>
      </c>
      <c r="AE441" s="280">
        <f t="shared" si="299"/>
        <v>0</v>
      </c>
      <c r="AF441" s="280">
        <f t="shared" si="299"/>
        <v>0</v>
      </c>
      <c r="AG441" s="280">
        <f t="shared" si="299"/>
        <v>0</v>
      </c>
      <c r="AH441" s="280">
        <f t="shared" si="299"/>
        <v>0</v>
      </c>
      <c r="AI441" s="280">
        <f t="shared" si="299"/>
        <v>0</v>
      </c>
      <c r="AJ441" s="280">
        <f t="shared" si="299"/>
        <v>0</v>
      </c>
      <c r="AK441" s="280">
        <f t="shared" si="299"/>
        <v>0</v>
      </c>
      <c r="AL441" s="280">
        <f t="shared" si="299"/>
        <v>0</v>
      </c>
      <c r="AM441" s="280">
        <f t="shared" si="299"/>
        <v>0</v>
      </c>
      <c r="AN441" s="280">
        <f t="shared" si="299"/>
        <v>0</v>
      </c>
      <c r="AO441" s="280">
        <f t="shared" si="299"/>
        <v>0</v>
      </c>
      <c r="AP441" s="280">
        <f t="shared" si="300"/>
        <v>0</v>
      </c>
      <c r="AQ441" s="280">
        <f t="shared" si="300"/>
        <v>0</v>
      </c>
      <c r="AR441" s="280">
        <f t="shared" si="300"/>
        <v>0</v>
      </c>
      <c r="AS441" s="280">
        <f t="shared" si="300"/>
        <v>0</v>
      </c>
      <c r="AT441" s="280">
        <f t="shared" si="300"/>
        <v>0</v>
      </c>
      <c r="AU441" s="280">
        <f t="shared" si="300"/>
        <v>0</v>
      </c>
      <c r="AV441" s="280">
        <f t="shared" si="300"/>
        <v>0</v>
      </c>
      <c r="AW441" s="280">
        <f t="shared" si="300"/>
        <v>0</v>
      </c>
      <c r="AX441" s="280">
        <f t="shared" si="300"/>
        <v>0</v>
      </c>
      <c r="AY441" s="280">
        <f t="shared" si="300"/>
        <v>0</v>
      </c>
      <c r="AZ441" s="280">
        <f t="shared" si="300"/>
        <v>0</v>
      </c>
      <c r="BA441" s="280">
        <f t="shared" si="300"/>
        <v>0</v>
      </c>
      <c r="BB441" s="280">
        <f t="shared" si="300"/>
        <v>0</v>
      </c>
      <c r="BC441" s="280">
        <f t="shared" si="300"/>
        <v>0</v>
      </c>
      <c r="BD441" s="280">
        <f t="shared" si="300"/>
        <v>0</v>
      </c>
      <c r="BE441" s="280">
        <f t="shared" si="300"/>
        <v>0</v>
      </c>
      <c r="BF441" s="280">
        <f t="shared" si="301"/>
        <v>0</v>
      </c>
      <c r="BG441" s="280">
        <f t="shared" si="301"/>
        <v>0</v>
      </c>
      <c r="BH441" s="280">
        <f t="shared" si="301"/>
        <v>0</v>
      </c>
      <c r="BI441" s="280">
        <f t="shared" si="301"/>
        <v>0</v>
      </c>
      <c r="BJ441" s="280">
        <f t="shared" si="301"/>
        <v>0</v>
      </c>
      <c r="BK441" s="280">
        <f t="shared" si="301"/>
        <v>0</v>
      </c>
      <c r="BL441" s="280">
        <f t="shared" si="301"/>
        <v>0</v>
      </c>
      <c r="BM441" s="280">
        <f t="shared" si="301"/>
        <v>0</v>
      </c>
      <c r="BN441" s="280">
        <f t="shared" si="301"/>
        <v>0</v>
      </c>
      <c r="BO441" s="280">
        <f t="shared" si="301"/>
        <v>0</v>
      </c>
      <c r="BP441" s="280">
        <f t="shared" si="301"/>
        <v>0</v>
      </c>
      <c r="BQ441" s="280"/>
      <c r="BR441" s="280"/>
      <c r="BS441" s="280">
        <f t="shared" si="302"/>
        <v>0</v>
      </c>
      <c r="BT441" s="280">
        <f t="shared" si="302"/>
        <v>0</v>
      </c>
      <c r="BU441" s="280">
        <f t="shared" si="302"/>
        <v>0</v>
      </c>
      <c r="BV441" s="280">
        <f t="shared" si="302"/>
        <v>0</v>
      </c>
      <c r="BW441" s="280">
        <f t="shared" si="302"/>
        <v>0</v>
      </c>
      <c r="BX441" s="280">
        <f t="shared" si="302"/>
        <v>0</v>
      </c>
      <c r="BY441" s="280"/>
      <c r="BZ441" s="280">
        <f t="shared" si="302"/>
        <v>0</v>
      </c>
      <c r="CA441" s="280">
        <f t="shared" si="302"/>
        <v>0</v>
      </c>
      <c r="CB441" s="280">
        <f t="shared" si="302"/>
        <v>0</v>
      </c>
      <c r="CC441" s="280">
        <f t="shared" si="302"/>
        <v>0</v>
      </c>
      <c r="CD441" s="280">
        <f t="shared" si="302"/>
        <v>0</v>
      </c>
      <c r="CE441" s="280">
        <f t="shared" si="302"/>
        <v>0</v>
      </c>
      <c r="CF441" s="280">
        <f t="shared" si="302"/>
        <v>0</v>
      </c>
      <c r="CG441" s="280">
        <f t="shared" si="302"/>
        <v>0</v>
      </c>
      <c r="CH441" s="280">
        <f t="shared" si="302"/>
        <v>0</v>
      </c>
      <c r="CI441" s="280">
        <f t="shared" si="302"/>
        <v>0</v>
      </c>
    </row>
    <row r="442" spans="4:87" hidden="1" outlineLevel="1" x14ac:dyDescent="0.2">
      <c r="E442" s="264" t="s">
        <v>122</v>
      </c>
      <c r="F442" s="296"/>
      <c r="I442" s="297"/>
      <c r="J442" s="280">
        <f t="shared" si="298"/>
        <v>0</v>
      </c>
      <c r="K442" s="280">
        <f t="shared" si="298"/>
        <v>0</v>
      </c>
      <c r="L442" s="280">
        <f t="shared" si="298"/>
        <v>0</v>
      </c>
      <c r="M442" s="280">
        <f t="shared" si="298"/>
        <v>0</v>
      </c>
      <c r="N442" s="280">
        <f t="shared" si="298"/>
        <v>0</v>
      </c>
      <c r="O442" s="280">
        <f t="shared" si="298"/>
        <v>0</v>
      </c>
      <c r="P442" s="280">
        <f t="shared" si="298"/>
        <v>0</v>
      </c>
      <c r="Q442" s="280">
        <f t="shared" si="298"/>
        <v>0</v>
      </c>
      <c r="R442" s="280">
        <f t="shared" si="298"/>
        <v>0</v>
      </c>
      <c r="S442" s="280">
        <f t="shared" si="298"/>
        <v>0</v>
      </c>
      <c r="T442" s="280">
        <f t="shared" si="298"/>
        <v>0</v>
      </c>
      <c r="U442" s="280">
        <f t="shared" si="298"/>
        <v>0</v>
      </c>
      <c r="V442" s="280">
        <f t="shared" si="298"/>
        <v>0</v>
      </c>
      <c r="W442" s="280">
        <f t="shared" si="298"/>
        <v>0</v>
      </c>
      <c r="X442" s="280">
        <f t="shared" si="298"/>
        <v>0</v>
      </c>
      <c r="Y442" s="280">
        <f t="shared" si="298"/>
        <v>0</v>
      </c>
      <c r="Z442" s="280">
        <f t="shared" si="299"/>
        <v>0</v>
      </c>
      <c r="AA442" s="280">
        <f t="shared" si="299"/>
        <v>0</v>
      </c>
      <c r="AB442" s="280">
        <f t="shared" si="299"/>
        <v>0</v>
      </c>
      <c r="AC442" s="280">
        <f t="shared" si="299"/>
        <v>0</v>
      </c>
      <c r="AD442" s="280">
        <f t="shared" si="299"/>
        <v>0</v>
      </c>
      <c r="AE442" s="280">
        <f t="shared" si="299"/>
        <v>0</v>
      </c>
      <c r="AF442" s="280">
        <f t="shared" si="299"/>
        <v>0</v>
      </c>
      <c r="AG442" s="280">
        <f t="shared" si="299"/>
        <v>0</v>
      </c>
      <c r="AH442" s="280">
        <f t="shared" si="299"/>
        <v>0</v>
      </c>
      <c r="AI442" s="280">
        <f t="shared" si="299"/>
        <v>0</v>
      </c>
      <c r="AJ442" s="280">
        <f t="shared" si="299"/>
        <v>0</v>
      </c>
      <c r="AK442" s="280">
        <f t="shared" si="299"/>
        <v>0</v>
      </c>
      <c r="AL442" s="280">
        <f t="shared" si="299"/>
        <v>0</v>
      </c>
      <c r="AM442" s="280">
        <f t="shared" si="299"/>
        <v>0</v>
      </c>
      <c r="AN442" s="280">
        <f t="shared" si="299"/>
        <v>0</v>
      </c>
      <c r="AO442" s="280">
        <f t="shared" si="299"/>
        <v>0</v>
      </c>
      <c r="AP442" s="280">
        <f t="shared" si="300"/>
        <v>0</v>
      </c>
      <c r="AQ442" s="280">
        <f t="shared" si="300"/>
        <v>0</v>
      </c>
      <c r="AR442" s="280">
        <f t="shared" si="300"/>
        <v>0</v>
      </c>
      <c r="AS442" s="280">
        <f t="shared" si="300"/>
        <v>0</v>
      </c>
      <c r="AT442" s="280">
        <f t="shared" si="300"/>
        <v>0</v>
      </c>
      <c r="AU442" s="280">
        <f t="shared" si="300"/>
        <v>0</v>
      </c>
      <c r="AV442" s="280">
        <f t="shared" si="300"/>
        <v>0</v>
      </c>
      <c r="AW442" s="280">
        <f t="shared" si="300"/>
        <v>0</v>
      </c>
      <c r="AX442" s="280">
        <f t="shared" si="300"/>
        <v>0</v>
      </c>
      <c r="AY442" s="280">
        <f t="shared" si="300"/>
        <v>0</v>
      </c>
      <c r="AZ442" s="280">
        <f t="shared" si="300"/>
        <v>0</v>
      </c>
      <c r="BA442" s="280">
        <f t="shared" si="300"/>
        <v>0</v>
      </c>
      <c r="BB442" s="280">
        <f t="shared" si="300"/>
        <v>0</v>
      </c>
      <c r="BC442" s="280">
        <f t="shared" si="300"/>
        <v>0</v>
      </c>
      <c r="BD442" s="280">
        <f t="shared" si="300"/>
        <v>0</v>
      </c>
      <c r="BE442" s="280">
        <f t="shared" si="300"/>
        <v>0</v>
      </c>
      <c r="BF442" s="280">
        <f t="shared" si="301"/>
        <v>0</v>
      </c>
      <c r="BG442" s="280">
        <f t="shared" si="301"/>
        <v>0</v>
      </c>
      <c r="BH442" s="280">
        <f t="shared" si="301"/>
        <v>0</v>
      </c>
      <c r="BI442" s="280">
        <f t="shared" si="301"/>
        <v>0</v>
      </c>
      <c r="BJ442" s="280">
        <f t="shared" si="301"/>
        <v>0</v>
      </c>
      <c r="BK442" s="280">
        <f t="shared" si="301"/>
        <v>0</v>
      </c>
      <c r="BL442" s="280">
        <f t="shared" si="301"/>
        <v>0</v>
      </c>
      <c r="BM442" s="280">
        <f t="shared" si="301"/>
        <v>0</v>
      </c>
      <c r="BN442" s="280">
        <f t="shared" si="301"/>
        <v>0</v>
      </c>
      <c r="BO442" s="280">
        <f t="shared" si="301"/>
        <v>0</v>
      </c>
      <c r="BP442" s="280">
        <f t="shared" si="301"/>
        <v>0</v>
      </c>
      <c r="BQ442" s="280"/>
      <c r="BR442" s="280"/>
      <c r="BS442" s="280">
        <f t="shared" si="302"/>
        <v>0</v>
      </c>
      <c r="BT442" s="280">
        <f t="shared" si="302"/>
        <v>0</v>
      </c>
      <c r="BU442" s="280">
        <f t="shared" si="302"/>
        <v>0</v>
      </c>
      <c r="BV442" s="280">
        <f t="shared" si="302"/>
        <v>0</v>
      </c>
      <c r="BW442" s="280">
        <f t="shared" si="302"/>
        <v>0</v>
      </c>
      <c r="BX442" s="280">
        <f t="shared" si="302"/>
        <v>0</v>
      </c>
      <c r="BY442" s="280"/>
      <c r="BZ442" s="280">
        <f t="shared" si="302"/>
        <v>0</v>
      </c>
      <c r="CA442" s="280">
        <f t="shared" si="302"/>
        <v>0</v>
      </c>
      <c r="CB442" s="280">
        <f t="shared" si="302"/>
        <v>0</v>
      </c>
      <c r="CC442" s="280">
        <f t="shared" si="302"/>
        <v>0</v>
      </c>
      <c r="CD442" s="280">
        <f t="shared" si="302"/>
        <v>0</v>
      </c>
      <c r="CE442" s="280">
        <f t="shared" si="302"/>
        <v>0</v>
      </c>
      <c r="CF442" s="280">
        <f t="shared" si="302"/>
        <v>0</v>
      </c>
      <c r="CG442" s="280">
        <f t="shared" si="302"/>
        <v>0</v>
      </c>
      <c r="CH442" s="280">
        <f t="shared" si="302"/>
        <v>0</v>
      </c>
      <c r="CI442" s="280">
        <f t="shared" si="302"/>
        <v>0</v>
      </c>
    </row>
    <row r="443" spans="4:87" hidden="1" outlineLevel="1" x14ac:dyDescent="0.2">
      <c r="E443" s="264" t="s">
        <v>123</v>
      </c>
      <c r="F443" s="296"/>
      <c r="J443" s="280">
        <f t="shared" si="298"/>
        <v>0</v>
      </c>
      <c r="K443" s="280">
        <f t="shared" si="298"/>
        <v>0</v>
      </c>
      <c r="L443" s="280">
        <f t="shared" si="298"/>
        <v>0</v>
      </c>
      <c r="M443" s="280">
        <f t="shared" si="298"/>
        <v>0</v>
      </c>
      <c r="N443" s="280">
        <f t="shared" si="298"/>
        <v>0</v>
      </c>
      <c r="O443" s="280">
        <f t="shared" si="298"/>
        <v>0</v>
      </c>
      <c r="P443" s="280">
        <f t="shared" si="298"/>
        <v>0</v>
      </c>
      <c r="Q443" s="280">
        <f t="shared" si="298"/>
        <v>0</v>
      </c>
      <c r="R443" s="280">
        <f t="shared" si="298"/>
        <v>0</v>
      </c>
      <c r="S443" s="280">
        <f t="shared" si="298"/>
        <v>0</v>
      </c>
      <c r="T443" s="280">
        <f t="shared" si="298"/>
        <v>0</v>
      </c>
      <c r="U443" s="280">
        <f t="shared" si="298"/>
        <v>0</v>
      </c>
      <c r="V443" s="280">
        <f t="shared" si="298"/>
        <v>0</v>
      </c>
      <c r="W443" s="280">
        <f t="shared" si="298"/>
        <v>0</v>
      </c>
      <c r="X443" s="280">
        <f t="shared" si="298"/>
        <v>0</v>
      </c>
      <c r="Y443" s="280">
        <f t="shared" si="298"/>
        <v>0</v>
      </c>
      <c r="Z443" s="280">
        <f t="shared" si="299"/>
        <v>0</v>
      </c>
      <c r="AA443" s="280">
        <f t="shared" si="299"/>
        <v>0</v>
      </c>
      <c r="AB443" s="280">
        <f t="shared" si="299"/>
        <v>0</v>
      </c>
      <c r="AC443" s="280">
        <f t="shared" si="299"/>
        <v>0</v>
      </c>
      <c r="AD443" s="280">
        <f t="shared" si="299"/>
        <v>0</v>
      </c>
      <c r="AE443" s="280">
        <f t="shared" si="299"/>
        <v>0</v>
      </c>
      <c r="AF443" s="280">
        <f t="shared" si="299"/>
        <v>0</v>
      </c>
      <c r="AG443" s="280">
        <f t="shared" si="299"/>
        <v>0</v>
      </c>
      <c r="AH443" s="280">
        <f t="shared" si="299"/>
        <v>0</v>
      </c>
      <c r="AI443" s="280">
        <f t="shared" si="299"/>
        <v>0</v>
      </c>
      <c r="AJ443" s="280">
        <f t="shared" si="299"/>
        <v>0</v>
      </c>
      <c r="AK443" s="280">
        <f t="shared" si="299"/>
        <v>0</v>
      </c>
      <c r="AL443" s="280">
        <f t="shared" si="299"/>
        <v>0</v>
      </c>
      <c r="AM443" s="280">
        <f t="shared" si="299"/>
        <v>0</v>
      </c>
      <c r="AN443" s="280">
        <f t="shared" si="299"/>
        <v>0</v>
      </c>
      <c r="AO443" s="280">
        <f t="shared" si="299"/>
        <v>0</v>
      </c>
      <c r="AP443" s="280">
        <f t="shared" si="300"/>
        <v>0</v>
      </c>
      <c r="AQ443" s="280">
        <f t="shared" si="300"/>
        <v>0</v>
      </c>
      <c r="AR443" s="280">
        <f t="shared" si="300"/>
        <v>0</v>
      </c>
      <c r="AS443" s="280">
        <f t="shared" si="300"/>
        <v>0</v>
      </c>
      <c r="AT443" s="280">
        <f t="shared" si="300"/>
        <v>0</v>
      </c>
      <c r="AU443" s="280">
        <f t="shared" si="300"/>
        <v>0</v>
      </c>
      <c r="AV443" s="280">
        <f t="shared" si="300"/>
        <v>0</v>
      </c>
      <c r="AW443" s="280">
        <f t="shared" si="300"/>
        <v>0</v>
      </c>
      <c r="AX443" s="280">
        <f t="shared" si="300"/>
        <v>0</v>
      </c>
      <c r="AY443" s="280">
        <f t="shared" si="300"/>
        <v>0</v>
      </c>
      <c r="AZ443" s="280">
        <f t="shared" si="300"/>
        <v>0</v>
      </c>
      <c r="BA443" s="280">
        <f t="shared" si="300"/>
        <v>0</v>
      </c>
      <c r="BB443" s="280">
        <f t="shared" si="300"/>
        <v>0</v>
      </c>
      <c r="BC443" s="280">
        <f t="shared" si="300"/>
        <v>0</v>
      </c>
      <c r="BD443" s="280">
        <f t="shared" si="300"/>
        <v>0</v>
      </c>
      <c r="BE443" s="280">
        <f t="shared" si="300"/>
        <v>0</v>
      </c>
      <c r="BF443" s="280">
        <f t="shared" si="301"/>
        <v>0</v>
      </c>
      <c r="BG443" s="280">
        <f t="shared" si="301"/>
        <v>0</v>
      </c>
      <c r="BH443" s="280">
        <f t="shared" si="301"/>
        <v>0</v>
      </c>
      <c r="BI443" s="280">
        <f t="shared" si="301"/>
        <v>0</v>
      </c>
      <c r="BJ443" s="280">
        <f t="shared" si="301"/>
        <v>0</v>
      </c>
      <c r="BK443" s="280">
        <f t="shared" si="301"/>
        <v>0</v>
      </c>
      <c r="BL443" s="280">
        <f t="shared" si="301"/>
        <v>0</v>
      </c>
      <c r="BM443" s="280">
        <f t="shared" si="301"/>
        <v>0</v>
      </c>
      <c r="BN443" s="280">
        <f t="shared" si="301"/>
        <v>0</v>
      </c>
      <c r="BO443" s="280">
        <f t="shared" si="301"/>
        <v>0</v>
      </c>
      <c r="BP443" s="280">
        <f>SUMIF($E$9:$E$401,$E443,BP$9:BP$401)</f>
        <v>0</v>
      </c>
      <c r="BQ443" s="280"/>
      <c r="BR443" s="280"/>
      <c r="BS443" s="280">
        <f t="shared" si="302"/>
        <v>0</v>
      </c>
      <c r="BT443" s="280">
        <f t="shared" si="302"/>
        <v>0</v>
      </c>
      <c r="BU443" s="280">
        <f t="shared" si="302"/>
        <v>0</v>
      </c>
      <c r="BV443" s="280">
        <f t="shared" si="302"/>
        <v>0</v>
      </c>
      <c r="BW443" s="280">
        <f t="shared" si="302"/>
        <v>0</v>
      </c>
      <c r="BX443" s="280">
        <f t="shared" si="302"/>
        <v>0</v>
      </c>
      <c r="BY443" s="280"/>
      <c r="BZ443" s="280">
        <f t="shared" si="302"/>
        <v>0</v>
      </c>
      <c r="CA443" s="280">
        <f t="shared" si="302"/>
        <v>0</v>
      </c>
      <c r="CB443" s="280">
        <f t="shared" si="302"/>
        <v>0</v>
      </c>
      <c r="CC443" s="280">
        <f t="shared" si="302"/>
        <v>0</v>
      </c>
      <c r="CD443" s="280">
        <f t="shared" si="302"/>
        <v>0</v>
      </c>
      <c r="CE443" s="280">
        <f t="shared" si="302"/>
        <v>0</v>
      </c>
      <c r="CF443" s="280">
        <f t="shared" si="302"/>
        <v>0</v>
      </c>
      <c r="CG443" s="280">
        <f t="shared" si="302"/>
        <v>0</v>
      </c>
      <c r="CH443" s="280">
        <f t="shared" si="302"/>
        <v>0</v>
      </c>
      <c r="CI443" s="280">
        <f t="shared" si="302"/>
        <v>0</v>
      </c>
    </row>
    <row r="444" spans="4:87" hidden="1" outlineLevel="1" x14ac:dyDescent="0.2">
      <c r="E444" s="264" t="s">
        <v>124</v>
      </c>
      <c r="F444" s="296"/>
      <c r="J444" s="280">
        <f t="shared" si="298"/>
        <v>0</v>
      </c>
      <c r="K444" s="280">
        <f t="shared" si="298"/>
        <v>0</v>
      </c>
      <c r="L444" s="280">
        <f t="shared" si="298"/>
        <v>0</v>
      </c>
      <c r="M444" s="280">
        <f t="shared" si="298"/>
        <v>0</v>
      </c>
      <c r="N444" s="280">
        <f t="shared" si="298"/>
        <v>0</v>
      </c>
      <c r="O444" s="280">
        <f t="shared" si="298"/>
        <v>0</v>
      </c>
      <c r="P444" s="280">
        <f t="shared" si="298"/>
        <v>0</v>
      </c>
      <c r="Q444" s="280">
        <f t="shared" si="298"/>
        <v>0</v>
      </c>
      <c r="R444" s="280">
        <f t="shared" si="298"/>
        <v>0</v>
      </c>
      <c r="S444" s="280">
        <f t="shared" si="298"/>
        <v>0</v>
      </c>
      <c r="T444" s="280">
        <f t="shared" si="298"/>
        <v>0</v>
      </c>
      <c r="U444" s="280">
        <f t="shared" si="298"/>
        <v>0</v>
      </c>
      <c r="V444" s="280">
        <f t="shared" si="298"/>
        <v>0</v>
      </c>
      <c r="W444" s="280">
        <f t="shared" si="298"/>
        <v>0</v>
      </c>
      <c r="X444" s="280">
        <f t="shared" si="298"/>
        <v>0</v>
      </c>
      <c r="Y444" s="280">
        <f t="shared" si="298"/>
        <v>0</v>
      </c>
      <c r="Z444" s="280">
        <f t="shared" si="299"/>
        <v>0</v>
      </c>
      <c r="AA444" s="280">
        <f t="shared" si="299"/>
        <v>0</v>
      </c>
      <c r="AB444" s="280">
        <f t="shared" si="299"/>
        <v>0</v>
      </c>
      <c r="AC444" s="280">
        <f t="shared" si="299"/>
        <v>0</v>
      </c>
      <c r="AD444" s="280">
        <f t="shared" si="299"/>
        <v>0</v>
      </c>
      <c r="AE444" s="280">
        <f t="shared" si="299"/>
        <v>0</v>
      </c>
      <c r="AF444" s="280">
        <f t="shared" si="299"/>
        <v>0</v>
      </c>
      <c r="AG444" s="280">
        <f t="shared" si="299"/>
        <v>0</v>
      </c>
      <c r="AH444" s="280">
        <f t="shared" si="299"/>
        <v>0</v>
      </c>
      <c r="AI444" s="280">
        <f t="shared" si="299"/>
        <v>0</v>
      </c>
      <c r="AJ444" s="280">
        <f t="shared" si="299"/>
        <v>0</v>
      </c>
      <c r="AK444" s="280">
        <f t="shared" si="299"/>
        <v>0</v>
      </c>
      <c r="AL444" s="280">
        <f t="shared" si="299"/>
        <v>0</v>
      </c>
      <c r="AM444" s="280">
        <f t="shared" si="299"/>
        <v>0</v>
      </c>
      <c r="AN444" s="280">
        <f t="shared" si="299"/>
        <v>0</v>
      </c>
      <c r="AO444" s="280">
        <f t="shared" si="299"/>
        <v>0</v>
      </c>
      <c r="AP444" s="280">
        <f t="shared" si="300"/>
        <v>0</v>
      </c>
      <c r="AQ444" s="280">
        <f t="shared" si="300"/>
        <v>0</v>
      </c>
      <c r="AR444" s="280">
        <f t="shared" si="300"/>
        <v>0</v>
      </c>
      <c r="AS444" s="280">
        <f t="shared" si="300"/>
        <v>0</v>
      </c>
      <c r="AT444" s="280">
        <f t="shared" si="300"/>
        <v>0</v>
      </c>
      <c r="AU444" s="280">
        <f t="shared" si="300"/>
        <v>0</v>
      </c>
      <c r="AV444" s="280">
        <f t="shared" si="300"/>
        <v>0</v>
      </c>
      <c r="AW444" s="280">
        <f t="shared" si="300"/>
        <v>0</v>
      </c>
      <c r="AX444" s="280">
        <f t="shared" si="300"/>
        <v>0</v>
      </c>
      <c r="AY444" s="280">
        <f t="shared" si="300"/>
        <v>0</v>
      </c>
      <c r="AZ444" s="280">
        <f t="shared" si="300"/>
        <v>0</v>
      </c>
      <c r="BA444" s="280">
        <f t="shared" si="300"/>
        <v>0</v>
      </c>
      <c r="BB444" s="280">
        <f t="shared" si="300"/>
        <v>0</v>
      </c>
      <c r="BC444" s="280">
        <f t="shared" si="300"/>
        <v>0</v>
      </c>
      <c r="BD444" s="280">
        <f t="shared" si="300"/>
        <v>0</v>
      </c>
      <c r="BE444" s="280">
        <f t="shared" si="300"/>
        <v>0</v>
      </c>
      <c r="BF444" s="280">
        <f t="shared" si="301"/>
        <v>0</v>
      </c>
      <c r="BG444" s="280">
        <f t="shared" si="301"/>
        <v>0</v>
      </c>
      <c r="BH444" s="280">
        <f t="shared" si="301"/>
        <v>0</v>
      </c>
      <c r="BI444" s="280">
        <f t="shared" si="301"/>
        <v>0</v>
      </c>
      <c r="BJ444" s="280">
        <f t="shared" si="301"/>
        <v>0</v>
      </c>
      <c r="BK444" s="280">
        <f t="shared" si="301"/>
        <v>0</v>
      </c>
      <c r="BL444" s="280">
        <f t="shared" si="301"/>
        <v>0</v>
      </c>
      <c r="BM444" s="280">
        <f t="shared" si="301"/>
        <v>0</v>
      </c>
      <c r="BN444" s="280">
        <f t="shared" si="301"/>
        <v>0</v>
      </c>
      <c r="BO444" s="280">
        <f t="shared" si="301"/>
        <v>0</v>
      </c>
      <c r="BP444" s="280">
        <f t="shared" si="301"/>
        <v>0</v>
      </c>
      <c r="BQ444" s="280"/>
      <c r="BR444" s="280"/>
      <c r="BS444" s="280">
        <f t="shared" si="302"/>
        <v>0</v>
      </c>
      <c r="BT444" s="280">
        <f t="shared" si="302"/>
        <v>0</v>
      </c>
      <c r="BU444" s="280">
        <f t="shared" si="302"/>
        <v>0</v>
      </c>
      <c r="BV444" s="280">
        <f t="shared" si="302"/>
        <v>0</v>
      </c>
      <c r="BW444" s="280">
        <f t="shared" si="302"/>
        <v>0</v>
      </c>
      <c r="BX444" s="280">
        <f t="shared" si="302"/>
        <v>0</v>
      </c>
      <c r="BY444" s="280"/>
      <c r="BZ444" s="280">
        <f t="shared" si="302"/>
        <v>0</v>
      </c>
      <c r="CA444" s="280">
        <f t="shared" si="302"/>
        <v>0</v>
      </c>
      <c r="CB444" s="280">
        <f t="shared" si="302"/>
        <v>0</v>
      </c>
      <c r="CC444" s="280">
        <f t="shared" si="302"/>
        <v>0</v>
      </c>
      <c r="CD444" s="280">
        <f t="shared" si="302"/>
        <v>0</v>
      </c>
      <c r="CE444" s="280">
        <f t="shared" si="302"/>
        <v>0</v>
      </c>
      <c r="CF444" s="280">
        <f t="shared" si="302"/>
        <v>0</v>
      </c>
      <c r="CG444" s="280">
        <f t="shared" si="302"/>
        <v>0</v>
      </c>
      <c r="CH444" s="280">
        <f t="shared" si="302"/>
        <v>0</v>
      </c>
      <c r="CI444" s="280">
        <f t="shared" si="302"/>
        <v>0</v>
      </c>
    </row>
    <row r="445" spans="4:87" hidden="1" outlineLevel="1" x14ac:dyDescent="0.2">
      <c r="E445" s="264" t="s">
        <v>125</v>
      </c>
      <c r="F445" s="296"/>
      <c r="J445" s="280">
        <f t="shared" si="298"/>
        <v>0</v>
      </c>
      <c r="K445" s="280">
        <f t="shared" si="298"/>
        <v>0</v>
      </c>
      <c r="L445" s="280">
        <f t="shared" si="298"/>
        <v>0</v>
      </c>
      <c r="M445" s="280">
        <f t="shared" si="298"/>
        <v>0</v>
      </c>
      <c r="N445" s="280">
        <f t="shared" si="298"/>
        <v>0</v>
      </c>
      <c r="O445" s="280">
        <f t="shared" si="298"/>
        <v>0</v>
      </c>
      <c r="P445" s="280">
        <f t="shared" si="298"/>
        <v>0</v>
      </c>
      <c r="Q445" s="280">
        <f t="shared" si="298"/>
        <v>0</v>
      </c>
      <c r="R445" s="280">
        <f t="shared" si="298"/>
        <v>0</v>
      </c>
      <c r="S445" s="280">
        <f t="shared" si="298"/>
        <v>0</v>
      </c>
      <c r="T445" s="280">
        <f t="shared" si="298"/>
        <v>0</v>
      </c>
      <c r="U445" s="280">
        <f t="shared" si="298"/>
        <v>0</v>
      </c>
      <c r="V445" s="280">
        <f t="shared" si="298"/>
        <v>0</v>
      </c>
      <c r="W445" s="280">
        <f t="shared" si="298"/>
        <v>0</v>
      </c>
      <c r="X445" s="280">
        <f t="shared" si="298"/>
        <v>0</v>
      </c>
      <c r="Y445" s="280">
        <f t="shared" si="298"/>
        <v>0</v>
      </c>
      <c r="Z445" s="280">
        <f t="shared" si="299"/>
        <v>0</v>
      </c>
      <c r="AA445" s="280">
        <f t="shared" si="299"/>
        <v>0</v>
      </c>
      <c r="AB445" s="280">
        <f t="shared" si="299"/>
        <v>0</v>
      </c>
      <c r="AC445" s="280">
        <f t="shared" si="299"/>
        <v>0</v>
      </c>
      <c r="AD445" s="280">
        <f t="shared" si="299"/>
        <v>0</v>
      </c>
      <c r="AE445" s="280">
        <f t="shared" si="299"/>
        <v>0</v>
      </c>
      <c r="AF445" s="280">
        <f t="shared" si="299"/>
        <v>0</v>
      </c>
      <c r="AG445" s="280">
        <f t="shared" si="299"/>
        <v>0</v>
      </c>
      <c r="AH445" s="280">
        <f t="shared" si="299"/>
        <v>0</v>
      </c>
      <c r="AI445" s="280">
        <f t="shared" si="299"/>
        <v>0</v>
      </c>
      <c r="AJ445" s="280">
        <f t="shared" si="299"/>
        <v>0</v>
      </c>
      <c r="AK445" s="280">
        <f t="shared" si="299"/>
        <v>0</v>
      </c>
      <c r="AL445" s="280">
        <f t="shared" si="299"/>
        <v>0</v>
      </c>
      <c r="AM445" s="280">
        <f t="shared" si="299"/>
        <v>0</v>
      </c>
      <c r="AN445" s="280">
        <f t="shared" si="299"/>
        <v>0</v>
      </c>
      <c r="AO445" s="280">
        <f t="shared" si="299"/>
        <v>0</v>
      </c>
      <c r="AP445" s="280">
        <f t="shared" si="300"/>
        <v>0</v>
      </c>
      <c r="AQ445" s="280">
        <f t="shared" si="300"/>
        <v>0</v>
      </c>
      <c r="AR445" s="280">
        <f t="shared" si="300"/>
        <v>0</v>
      </c>
      <c r="AS445" s="280">
        <f t="shared" si="300"/>
        <v>0</v>
      </c>
      <c r="AT445" s="280">
        <f t="shared" si="300"/>
        <v>0</v>
      </c>
      <c r="AU445" s="280">
        <f t="shared" si="300"/>
        <v>0</v>
      </c>
      <c r="AV445" s="280">
        <f t="shared" si="300"/>
        <v>0</v>
      </c>
      <c r="AW445" s="280">
        <f t="shared" si="300"/>
        <v>0</v>
      </c>
      <c r="AX445" s="280">
        <f t="shared" si="300"/>
        <v>0</v>
      </c>
      <c r="AY445" s="280">
        <f t="shared" si="300"/>
        <v>0</v>
      </c>
      <c r="AZ445" s="280">
        <f t="shared" si="300"/>
        <v>0</v>
      </c>
      <c r="BA445" s="280">
        <f t="shared" si="300"/>
        <v>0</v>
      </c>
      <c r="BB445" s="280">
        <f t="shared" si="300"/>
        <v>0</v>
      </c>
      <c r="BC445" s="280">
        <f t="shared" si="300"/>
        <v>0</v>
      </c>
      <c r="BD445" s="280">
        <f t="shared" si="300"/>
        <v>0</v>
      </c>
      <c r="BE445" s="280">
        <f t="shared" si="300"/>
        <v>0</v>
      </c>
      <c r="BF445" s="280">
        <f t="shared" si="301"/>
        <v>0</v>
      </c>
      <c r="BG445" s="280">
        <f t="shared" si="301"/>
        <v>0</v>
      </c>
      <c r="BH445" s="280">
        <f t="shared" si="301"/>
        <v>0</v>
      </c>
      <c r="BI445" s="280">
        <f t="shared" si="301"/>
        <v>0</v>
      </c>
      <c r="BJ445" s="280">
        <f t="shared" si="301"/>
        <v>0</v>
      </c>
      <c r="BK445" s="280">
        <f t="shared" si="301"/>
        <v>0</v>
      </c>
      <c r="BL445" s="280">
        <f t="shared" si="301"/>
        <v>0</v>
      </c>
      <c r="BM445" s="280">
        <f t="shared" si="301"/>
        <v>0</v>
      </c>
      <c r="BN445" s="280">
        <f t="shared" si="301"/>
        <v>0</v>
      </c>
      <c r="BO445" s="280">
        <f t="shared" si="301"/>
        <v>0</v>
      </c>
      <c r="BP445" s="280">
        <f t="shared" si="301"/>
        <v>0</v>
      </c>
      <c r="BQ445" s="280"/>
      <c r="BR445" s="280"/>
      <c r="BS445" s="280">
        <f t="shared" si="302"/>
        <v>0</v>
      </c>
      <c r="BT445" s="280">
        <f t="shared" si="302"/>
        <v>0</v>
      </c>
      <c r="BU445" s="280">
        <f t="shared" si="302"/>
        <v>0</v>
      </c>
      <c r="BV445" s="280">
        <f t="shared" si="302"/>
        <v>0</v>
      </c>
      <c r="BW445" s="280">
        <f t="shared" si="302"/>
        <v>0</v>
      </c>
      <c r="BX445" s="280">
        <f t="shared" si="302"/>
        <v>0</v>
      </c>
      <c r="BY445" s="280"/>
      <c r="BZ445" s="280">
        <f t="shared" si="302"/>
        <v>0</v>
      </c>
      <c r="CA445" s="280">
        <f t="shared" si="302"/>
        <v>0</v>
      </c>
      <c r="CB445" s="280">
        <f t="shared" si="302"/>
        <v>0</v>
      </c>
      <c r="CC445" s="280">
        <f t="shared" si="302"/>
        <v>0</v>
      </c>
      <c r="CD445" s="280">
        <f t="shared" si="302"/>
        <v>0</v>
      </c>
      <c r="CE445" s="280">
        <f t="shared" si="302"/>
        <v>0</v>
      </c>
      <c r="CF445" s="280">
        <f t="shared" si="302"/>
        <v>0</v>
      </c>
      <c r="CG445" s="280">
        <f t="shared" si="302"/>
        <v>0</v>
      </c>
      <c r="CH445" s="280">
        <f t="shared" si="302"/>
        <v>0</v>
      </c>
      <c r="CI445" s="280">
        <f t="shared" si="302"/>
        <v>0</v>
      </c>
    </row>
    <row r="446" spans="4:87" hidden="1" outlineLevel="1" x14ac:dyDescent="0.2">
      <c r="E446" s="264" t="s">
        <v>126</v>
      </c>
      <c r="F446" s="311"/>
      <c r="G446" s="266"/>
      <c r="J446" s="280">
        <f t="shared" si="298"/>
        <v>210.89999999999998</v>
      </c>
      <c r="K446" s="280">
        <f t="shared" si="298"/>
        <v>95</v>
      </c>
      <c r="L446" s="280">
        <f t="shared" si="298"/>
        <v>265</v>
      </c>
      <c r="M446" s="280">
        <f t="shared" si="298"/>
        <v>75</v>
      </c>
      <c r="N446" s="280">
        <f t="shared" si="298"/>
        <v>236</v>
      </c>
      <c r="O446" s="280">
        <f t="shared" si="298"/>
        <v>671</v>
      </c>
      <c r="P446" s="280">
        <f t="shared" si="298"/>
        <v>237.10000000000002</v>
      </c>
      <c r="Q446" s="280">
        <f t="shared" si="298"/>
        <v>160</v>
      </c>
      <c r="R446" s="280">
        <f t="shared" si="298"/>
        <v>0</v>
      </c>
      <c r="S446" s="280">
        <f t="shared" si="298"/>
        <v>91</v>
      </c>
      <c r="T446" s="280">
        <f t="shared" si="298"/>
        <v>488.09999999999997</v>
      </c>
      <c r="U446" s="280">
        <f t="shared" si="298"/>
        <v>393.8</v>
      </c>
      <c r="V446" s="280">
        <f t="shared" si="298"/>
        <v>0</v>
      </c>
      <c r="W446" s="280">
        <f t="shared" si="298"/>
        <v>4.0819999999999999</v>
      </c>
      <c r="X446" s="280">
        <f t="shared" si="298"/>
        <v>0</v>
      </c>
      <c r="Y446" s="280">
        <f t="shared" si="298"/>
        <v>53.099999999999994</v>
      </c>
      <c r="Z446" s="280">
        <f t="shared" si="299"/>
        <v>57.182000000000002</v>
      </c>
      <c r="AA446" s="280">
        <f t="shared" si="299"/>
        <v>-37.817999999999998</v>
      </c>
      <c r="AB446" s="280">
        <f t="shared" si="299"/>
        <v>0</v>
      </c>
      <c r="AC446" s="280">
        <f t="shared" si="299"/>
        <v>0</v>
      </c>
      <c r="AD446" s="280">
        <f t="shared" si="299"/>
        <v>2.992</v>
      </c>
      <c r="AE446" s="280">
        <f t="shared" si="299"/>
        <v>2.992</v>
      </c>
      <c r="AF446" s="280">
        <f t="shared" si="299"/>
        <v>-262.00799999999998</v>
      </c>
      <c r="AG446" s="280">
        <f t="shared" si="299"/>
        <v>7.58</v>
      </c>
      <c r="AH446" s="280">
        <f t="shared" si="299"/>
        <v>0</v>
      </c>
      <c r="AI446" s="280">
        <f t="shared" si="299"/>
        <v>46.4</v>
      </c>
      <c r="AJ446" s="280">
        <f t="shared" si="299"/>
        <v>53.98</v>
      </c>
      <c r="AK446" s="280">
        <f t="shared" si="299"/>
        <v>-21.020000000000003</v>
      </c>
      <c r="AL446" s="280">
        <f t="shared" si="299"/>
        <v>112</v>
      </c>
      <c r="AM446" s="280">
        <f t="shared" si="299"/>
        <v>105</v>
      </c>
      <c r="AN446" s="280">
        <f t="shared" si="299"/>
        <v>256</v>
      </c>
      <c r="AO446" s="280">
        <f t="shared" si="299"/>
        <v>473</v>
      </c>
      <c r="AP446" s="280">
        <f t="shared" si="300"/>
        <v>237</v>
      </c>
      <c r="AQ446" s="280">
        <f t="shared" si="300"/>
        <v>587.154</v>
      </c>
      <c r="AR446" s="280">
        <f t="shared" si="300"/>
        <v>-83.845999999999975</v>
      </c>
      <c r="AS446" s="280">
        <f t="shared" si="300"/>
        <v>0</v>
      </c>
      <c r="AT446" s="280">
        <f t="shared" si="300"/>
        <v>0</v>
      </c>
      <c r="AU446" s="280">
        <f t="shared" si="300"/>
        <v>24.009599999999995</v>
      </c>
      <c r="AV446" s="280">
        <f t="shared" si="300"/>
        <v>24.009599999999995</v>
      </c>
      <c r="AW446" s="280">
        <f t="shared" si="300"/>
        <v>-213.09039999999999</v>
      </c>
      <c r="AX446" s="280">
        <f t="shared" si="300"/>
        <v>0</v>
      </c>
      <c r="AY446" s="280">
        <f t="shared" si="300"/>
        <v>22.561999999999998</v>
      </c>
      <c r="AZ446" s="280">
        <f t="shared" si="300"/>
        <v>2.992</v>
      </c>
      <c r="BA446" s="280">
        <f t="shared" si="300"/>
        <v>25.553999999999998</v>
      </c>
      <c r="BB446" s="280">
        <f t="shared" si="300"/>
        <v>-134.446</v>
      </c>
      <c r="BC446" s="280">
        <f t="shared" si="300"/>
        <v>0</v>
      </c>
      <c r="BD446" s="280">
        <f t="shared" si="300"/>
        <v>9.5399999999999991</v>
      </c>
      <c r="BE446" s="280">
        <f t="shared" si="300"/>
        <v>95.699999999999989</v>
      </c>
      <c r="BF446" s="280">
        <f t="shared" si="301"/>
        <v>105.24</v>
      </c>
      <c r="BG446" s="280">
        <f t="shared" si="301"/>
        <v>105.24</v>
      </c>
      <c r="BH446" s="280">
        <f t="shared" si="301"/>
        <v>16.399999999999999</v>
      </c>
      <c r="BI446" s="280">
        <f t="shared" si="301"/>
        <v>52</v>
      </c>
      <c r="BJ446" s="280">
        <f t="shared" si="301"/>
        <v>58.2</v>
      </c>
      <c r="BK446" s="280">
        <f t="shared" si="301"/>
        <v>126.60000000000001</v>
      </c>
      <c r="BL446" s="280">
        <f t="shared" si="301"/>
        <v>35.6</v>
      </c>
      <c r="BM446" s="280">
        <f t="shared" si="301"/>
        <v>281.40359999999998</v>
      </c>
      <c r="BN446" s="280">
        <f t="shared" si="301"/>
        <v>-206.69640000000001</v>
      </c>
      <c r="BO446" s="280">
        <f t="shared" si="301"/>
        <v>462.88499999999999</v>
      </c>
      <c r="BP446" s="280">
        <f t="shared" si="301"/>
        <v>69.08499999999998</v>
      </c>
      <c r="BQ446" s="280"/>
      <c r="BR446" s="280"/>
      <c r="BS446" s="280">
        <f t="shared" si="302"/>
        <v>0</v>
      </c>
      <c r="BT446" s="280">
        <f t="shared" si="302"/>
        <v>0</v>
      </c>
      <c r="BU446" s="280">
        <f t="shared" si="302"/>
        <v>0</v>
      </c>
      <c r="BV446" s="280">
        <f t="shared" si="302"/>
        <v>0</v>
      </c>
      <c r="BW446" s="280">
        <f t="shared" si="302"/>
        <v>0</v>
      </c>
      <c r="BX446" s="280">
        <f t="shared" si="302"/>
        <v>0</v>
      </c>
      <c r="BY446" s="280"/>
      <c r="BZ446" s="280">
        <f t="shared" si="302"/>
        <v>462.88499999999999</v>
      </c>
      <c r="CA446" s="280">
        <f t="shared" si="302"/>
        <v>462.88499999999999</v>
      </c>
      <c r="CB446" s="280">
        <f t="shared" si="302"/>
        <v>0</v>
      </c>
      <c r="CC446" s="280">
        <f t="shared" si="302"/>
        <v>0</v>
      </c>
      <c r="CD446" s="280">
        <f t="shared" si="302"/>
        <v>0</v>
      </c>
      <c r="CE446" s="280">
        <f t="shared" si="302"/>
        <v>462.88499999999999</v>
      </c>
      <c r="CF446" s="280">
        <f t="shared" si="302"/>
        <v>0</v>
      </c>
      <c r="CG446" s="280">
        <f t="shared" si="302"/>
        <v>0</v>
      </c>
      <c r="CH446" s="280">
        <f t="shared" si="302"/>
        <v>0</v>
      </c>
      <c r="CI446" s="280">
        <f t="shared" si="302"/>
        <v>0</v>
      </c>
    </row>
    <row r="447" spans="4:87" hidden="1" outlineLevel="1" x14ac:dyDescent="0.2">
      <c r="E447" s="264" t="s">
        <v>127</v>
      </c>
      <c r="F447" s="296"/>
      <c r="J447" s="280">
        <f t="shared" si="298"/>
        <v>0</v>
      </c>
      <c r="K447" s="280">
        <f t="shared" si="298"/>
        <v>0</v>
      </c>
      <c r="L447" s="280">
        <f t="shared" si="298"/>
        <v>0</v>
      </c>
      <c r="M447" s="280">
        <f t="shared" si="298"/>
        <v>0</v>
      </c>
      <c r="N447" s="280">
        <f t="shared" si="298"/>
        <v>0</v>
      </c>
      <c r="O447" s="280">
        <f t="shared" si="298"/>
        <v>0</v>
      </c>
      <c r="P447" s="280">
        <f t="shared" si="298"/>
        <v>0</v>
      </c>
      <c r="Q447" s="280">
        <f t="shared" si="298"/>
        <v>0</v>
      </c>
      <c r="R447" s="280">
        <f t="shared" si="298"/>
        <v>0</v>
      </c>
      <c r="S447" s="280">
        <f t="shared" si="298"/>
        <v>0</v>
      </c>
      <c r="T447" s="280">
        <f t="shared" si="298"/>
        <v>0</v>
      </c>
      <c r="U447" s="280">
        <f t="shared" si="298"/>
        <v>0</v>
      </c>
      <c r="V447" s="280">
        <f t="shared" si="298"/>
        <v>0</v>
      </c>
      <c r="W447" s="280">
        <f t="shared" si="298"/>
        <v>0</v>
      </c>
      <c r="X447" s="280">
        <f t="shared" si="298"/>
        <v>0</v>
      </c>
      <c r="Y447" s="280">
        <f t="shared" si="298"/>
        <v>0</v>
      </c>
      <c r="Z447" s="280">
        <f t="shared" si="299"/>
        <v>0</v>
      </c>
      <c r="AA447" s="280">
        <f t="shared" si="299"/>
        <v>0</v>
      </c>
      <c r="AB447" s="280">
        <f t="shared" si="299"/>
        <v>0</v>
      </c>
      <c r="AC447" s="280">
        <f t="shared" si="299"/>
        <v>0</v>
      </c>
      <c r="AD447" s="280">
        <f t="shared" si="299"/>
        <v>0</v>
      </c>
      <c r="AE447" s="280">
        <f t="shared" si="299"/>
        <v>0</v>
      </c>
      <c r="AF447" s="280">
        <f t="shared" si="299"/>
        <v>0</v>
      </c>
      <c r="AG447" s="280">
        <f t="shared" si="299"/>
        <v>0</v>
      </c>
      <c r="AH447" s="280">
        <f t="shared" si="299"/>
        <v>0</v>
      </c>
      <c r="AI447" s="280">
        <f t="shared" si="299"/>
        <v>0</v>
      </c>
      <c r="AJ447" s="280">
        <f t="shared" si="299"/>
        <v>0</v>
      </c>
      <c r="AK447" s="280">
        <f t="shared" si="299"/>
        <v>0</v>
      </c>
      <c r="AL447" s="280">
        <f t="shared" si="299"/>
        <v>0</v>
      </c>
      <c r="AM447" s="280">
        <f t="shared" si="299"/>
        <v>0</v>
      </c>
      <c r="AN447" s="280">
        <f t="shared" si="299"/>
        <v>0</v>
      </c>
      <c r="AO447" s="280">
        <f t="shared" si="299"/>
        <v>0</v>
      </c>
      <c r="AP447" s="280">
        <f t="shared" si="300"/>
        <v>0</v>
      </c>
      <c r="AQ447" s="280">
        <f t="shared" si="300"/>
        <v>0</v>
      </c>
      <c r="AR447" s="280">
        <f t="shared" si="300"/>
        <v>0</v>
      </c>
      <c r="AS447" s="280">
        <f t="shared" si="300"/>
        <v>0</v>
      </c>
      <c r="AT447" s="280">
        <f t="shared" si="300"/>
        <v>0</v>
      </c>
      <c r="AU447" s="280">
        <f t="shared" si="300"/>
        <v>0</v>
      </c>
      <c r="AV447" s="280">
        <f t="shared" si="300"/>
        <v>0</v>
      </c>
      <c r="AW447" s="280">
        <f t="shared" si="300"/>
        <v>0</v>
      </c>
      <c r="AX447" s="280">
        <f t="shared" si="300"/>
        <v>0</v>
      </c>
      <c r="AY447" s="280">
        <f t="shared" si="300"/>
        <v>0</v>
      </c>
      <c r="AZ447" s="280">
        <f t="shared" si="300"/>
        <v>0</v>
      </c>
      <c r="BA447" s="280">
        <f t="shared" si="300"/>
        <v>0</v>
      </c>
      <c r="BB447" s="280">
        <f t="shared" si="300"/>
        <v>0</v>
      </c>
      <c r="BC447" s="280">
        <f t="shared" si="300"/>
        <v>0</v>
      </c>
      <c r="BD447" s="280">
        <f t="shared" si="300"/>
        <v>0</v>
      </c>
      <c r="BE447" s="280">
        <f t="shared" si="300"/>
        <v>0</v>
      </c>
      <c r="BF447" s="280">
        <f t="shared" si="301"/>
        <v>0</v>
      </c>
      <c r="BG447" s="280">
        <f t="shared" si="301"/>
        <v>0</v>
      </c>
      <c r="BH447" s="280">
        <f t="shared" si="301"/>
        <v>0</v>
      </c>
      <c r="BI447" s="280">
        <f t="shared" si="301"/>
        <v>0</v>
      </c>
      <c r="BJ447" s="280">
        <f t="shared" si="301"/>
        <v>0</v>
      </c>
      <c r="BK447" s="280">
        <f t="shared" si="301"/>
        <v>0</v>
      </c>
      <c r="BL447" s="280">
        <f t="shared" si="301"/>
        <v>0</v>
      </c>
      <c r="BM447" s="280">
        <f t="shared" si="301"/>
        <v>0</v>
      </c>
      <c r="BN447" s="280">
        <f t="shared" si="301"/>
        <v>0</v>
      </c>
      <c r="BO447" s="280">
        <f t="shared" si="301"/>
        <v>0</v>
      </c>
      <c r="BP447" s="280">
        <f t="shared" si="301"/>
        <v>0</v>
      </c>
      <c r="BQ447" s="280"/>
      <c r="BR447" s="280"/>
      <c r="BS447" s="280">
        <f t="shared" si="302"/>
        <v>0</v>
      </c>
      <c r="BT447" s="280">
        <f t="shared" si="302"/>
        <v>0</v>
      </c>
      <c r="BU447" s="280">
        <f t="shared" si="302"/>
        <v>0</v>
      </c>
      <c r="BV447" s="280">
        <f t="shared" si="302"/>
        <v>0</v>
      </c>
      <c r="BW447" s="280">
        <f t="shared" si="302"/>
        <v>0</v>
      </c>
      <c r="BX447" s="280">
        <f t="shared" si="302"/>
        <v>0</v>
      </c>
      <c r="BY447" s="280"/>
      <c r="BZ447" s="280">
        <f t="shared" si="302"/>
        <v>0</v>
      </c>
      <c r="CA447" s="280">
        <f t="shared" si="302"/>
        <v>0</v>
      </c>
      <c r="CB447" s="280">
        <f t="shared" si="302"/>
        <v>0</v>
      </c>
      <c r="CC447" s="280">
        <f t="shared" si="302"/>
        <v>0</v>
      </c>
      <c r="CD447" s="280">
        <f t="shared" si="302"/>
        <v>0</v>
      </c>
      <c r="CE447" s="280">
        <f t="shared" si="302"/>
        <v>0</v>
      </c>
      <c r="CF447" s="280">
        <f t="shared" si="302"/>
        <v>0</v>
      </c>
      <c r="CG447" s="280">
        <f t="shared" si="302"/>
        <v>0</v>
      </c>
      <c r="CH447" s="280">
        <f t="shared" si="302"/>
        <v>0</v>
      </c>
      <c r="CI447" s="280">
        <f t="shared" si="302"/>
        <v>0</v>
      </c>
    </row>
    <row r="448" spans="4:87" hidden="1" outlineLevel="1" x14ac:dyDescent="0.2">
      <c r="E448" s="264" t="s">
        <v>128</v>
      </c>
      <c r="F448" s="296"/>
      <c r="J448" s="280">
        <f t="shared" si="298"/>
        <v>0</v>
      </c>
      <c r="K448" s="280">
        <f t="shared" si="298"/>
        <v>0</v>
      </c>
      <c r="L448" s="280">
        <f t="shared" si="298"/>
        <v>0</v>
      </c>
      <c r="M448" s="280">
        <f t="shared" si="298"/>
        <v>0</v>
      </c>
      <c r="N448" s="280">
        <f t="shared" si="298"/>
        <v>0</v>
      </c>
      <c r="O448" s="280">
        <f t="shared" si="298"/>
        <v>0</v>
      </c>
      <c r="P448" s="280">
        <f t="shared" si="298"/>
        <v>0</v>
      </c>
      <c r="Q448" s="280">
        <f t="shared" si="298"/>
        <v>0</v>
      </c>
      <c r="R448" s="280">
        <f t="shared" si="298"/>
        <v>0</v>
      </c>
      <c r="S448" s="280">
        <f t="shared" si="298"/>
        <v>0</v>
      </c>
      <c r="T448" s="280">
        <f t="shared" si="298"/>
        <v>0</v>
      </c>
      <c r="U448" s="280">
        <f t="shared" si="298"/>
        <v>0</v>
      </c>
      <c r="V448" s="280">
        <f t="shared" si="298"/>
        <v>0</v>
      </c>
      <c r="W448" s="280">
        <f t="shared" si="298"/>
        <v>0</v>
      </c>
      <c r="X448" s="280">
        <f t="shared" si="298"/>
        <v>0</v>
      </c>
      <c r="Y448" s="280">
        <f t="shared" si="298"/>
        <v>0</v>
      </c>
      <c r="Z448" s="280">
        <f t="shared" si="299"/>
        <v>0</v>
      </c>
      <c r="AA448" s="280">
        <f t="shared" si="299"/>
        <v>0</v>
      </c>
      <c r="AB448" s="280">
        <f t="shared" si="299"/>
        <v>0</v>
      </c>
      <c r="AC448" s="280">
        <f t="shared" si="299"/>
        <v>0</v>
      </c>
      <c r="AD448" s="280">
        <f t="shared" si="299"/>
        <v>0</v>
      </c>
      <c r="AE448" s="280">
        <f t="shared" si="299"/>
        <v>0</v>
      </c>
      <c r="AF448" s="280">
        <f t="shared" si="299"/>
        <v>0</v>
      </c>
      <c r="AG448" s="280">
        <f t="shared" si="299"/>
        <v>0</v>
      </c>
      <c r="AH448" s="280">
        <f t="shared" si="299"/>
        <v>0</v>
      </c>
      <c r="AI448" s="280">
        <f t="shared" si="299"/>
        <v>0</v>
      </c>
      <c r="AJ448" s="280">
        <f t="shared" si="299"/>
        <v>0</v>
      </c>
      <c r="AK448" s="280">
        <f t="shared" si="299"/>
        <v>0</v>
      </c>
      <c r="AL448" s="280">
        <f t="shared" si="299"/>
        <v>0</v>
      </c>
      <c r="AM448" s="280">
        <f t="shared" si="299"/>
        <v>0</v>
      </c>
      <c r="AN448" s="280">
        <f t="shared" si="299"/>
        <v>0</v>
      </c>
      <c r="AO448" s="280">
        <f t="shared" si="299"/>
        <v>0</v>
      </c>
      <c r="AP448" s="280">
        <f t="shared" si="300"/>
        <v>0</v>
      </c>
      <c r="AQ448" s="280">
        <f t="shared" si="300"/>
        <v>0</v>
      </c>
      <c r="AR448" s="280">
        <f t="shared" si="300"/>
        <v>0</v>
      </c>
      <c r="AS448" s="280">
        <f t="shared" si="300"/>
        <v>0</v>
      </c>
      <c r="AT448" s="280">
        <f t="shared" si="300"/>
        <v>0</v>
      </c>
      <c r="AU448" s="280">
        <f t="shared" si="300"/>
        <v>0</v>
      </c>
      <c r="AV448" s="280">
        <f t="shared" si="300"/>
        <v>0</v>
      </c>
      <c r="AW448" s="280">
        <f t="shared" si="300"/>
        <v>0</v>
      </c>
      <c r="AX448" s="280">
        <f t="shared" si="300"/>
        <v>0</v>
      </c>
      <c r="AY448" s="280">
        <f t="shared" si="300"/>
        <v>0</v>
      </c>
      <c r="AZ448" s="280">
        <f t="shared" si="300"/>
        <v>0</v>
      </c>
      <c r="BA448" s="280">
        <f t="shared" si="300"/>
        <v>0</v>
      </c>
      <c r="BB448" s="280">
        <f t="shared" si="300"/>
        <v>0</v>
      </c>
      <c r="BC448" s="280">
        <f t="shared" si="300"/>
        <v>0</v>
      </c>
      <c r="BD448" s="280">
        <f t="shared" si="300"/>
        <v>0</v>
      </c>
      <c r="BE448" s="280">
        <f t="shared" si="300"/>
        <v>0</v>
      </c>
      <c r="BF448" s="280">
        <f t="shared" si="301"/>
        <v>0</v>
      </c>
      <c r="BG448" s="280">
        <f t="shared" si="301"/>
        <v>0</v>
      </c>
      <c r="BH448" s="280">
        <f t="shared" si="301"/>
        <v>0</v>
      </c>
      <c r="BI448" s="280">
        <f t="shared" si="301"/>
        <v>0</v>
      </c>
      <c r="BJ448" s="280">
        <f t="shared" si="301"/>
        <v>0</v>
      </c>
      <c r="BK448" s="280">
        <f t="shared" si="301"/>
        <v>0</v>
      </c>
      <c r="BL448" s="280">
        <f t="shared" si="301"/>
        <v>0</v>
      </c>
      <c r="BM448" s="280">
        <f t="shared" si="301"/>
        <v>0</v>
      </c>
      <c r="BN448" s="280">
        <f t="shared" si="301"/>
        <v>0</v>
      </c>
      <c r="BO448" s="280">
        <f t="shared" si="301"/>
        <v>0</v>
      </c>
      <c r="BP448" s="280">
        <f t="shared" si="301"/>
        <v>0</v>
      </c>
      <c r="BQ448" s="280"/>
      <c r="BR448" s="280"/>
      <c r="BS448" s="280">
        <f t="shared" si="302"/>
        <v>0</v>
      </c>
      <c r="BT448" s="280">
        <f t="shared" si="302"/>
        <v>0</v>
      </c>
      <c r="BU448" s="280">
        <f t="shared" si="302"/>
        <v>0</v>
      </c>
      <c r="BV448" s="280">
        <f t="shared" si="302"/>
        <v>0</v>
      </c>
      <c r="BW448" s="280">
        <f t="shared" si="302"/>
        <v>0</v>
      </c>
      <c r="BX448" s="280">
        <f t="shared" si="302"/>
        <v>0</v>
      </c>
      <c r="BY448" s="280"/>
      <c r="BZ448" s="280">
        <f t="shared" si="302"/>
        <v>0</v>
      </c>
      <c r="CA448" s="280">
        <f t="shared" si="302"/>
        <v>0</v>
      </c>
      <c r="CB448" s="280">
        <f t="shared" si="302"/>
        <v>0</v>
      </c>
      <c r="CC448" s="280">
        <f t="shared" si="302"/>
        <v>0</v>
      </c>
      <c r="CD448" s="280">
        <f t="shared" si="302"/>
        <v>0</v>
      </c>
      <c r="CE448" s="280">
        <f t="shared" si="302"/>
        <v>0</v>
      </c>
      <c r="CF448" s="280">
        <f t="shared" si="302"/>
        <v>0</v>
      </c>
      <c r="CG448" s="280">
        <f t="shared" si="302"/>
        <v>0</v>
      </c>
      <c r="CH448" s="280">
        <f t="shared" si="302"/>
        <v>0</v>
      </c>
      <c r="CI448" s="280">
        <f t="shared" si="302"/>
        <v>0</v>
      </c>
    </row>
    <row r="449" spans="4:87" hidden="1" outlineLevel="1" x14ac:dyDescent="0.2">
      <c r="E449" s="264" t="s">
        <v>129</v>
      </c>
      <c r="F449" s="296"/>
      <c r="J449" s="280">
        <f t="shared" si="298"/>
        <v>0</v>
      </c>
      <c r="K449" s="280">
        <f t="shared" si="298"/>
        <v>0</v>
      </c>
      <c r="L449" s="280">
        <f t="shared" si="298"/>
        <v>0</v>
      </c>
      <c r="M449" s="280">
        <f t="shared" si="298"/>
        <v>0</v>
      </c>
      <c r="N449" s="280">
        <f t="shared" si="298"/>
        <v>0</v>
      </c>
      <c r="O449" s="280">
        <f t="shared" si="298"/>
        <v>0</v>
      </c>
      <c r="P449" s="280">
        <f t="shared" si="298"/>
        <v>0</v>
      </c>
      <c r="Q449" s="280">
        <f t="shared" si="298"/>
        <v>0</v>
      </c>
      <c r="R449" s="280">
        <f t="shared" si="298"/>
        <v>0</v>
      </c>
      <c r="S449" s="280">
        <f t="shared" si="298"/>
        <v>0</v>
      </c>
      <c r="T449" s="280">
        <f t="shared" si="298"/>
        <v>0</v>
      </c>
      <c r="U449" s="280">
        <f t="shared" si="298"/>
        <v>0</v>
      </c>
      <c r="V449" s="280">
        <f t="shared" si="298"/>
        <v>0</v>
      </c>
      <c r="W449" s="280">
        <f t="shared" si="298"/>
        <v>0</v>
      </c>
      <c r="X449" s="280">
        <f t="shared" si="298"/>
        <v>0</v>
      </c>
      <c r="Y449" s="280">
        <f t="shared" si="298"/>
        <v>0</v>
      </c>
      <c r="Z449" s="280">
        <f t="shared" si="299"/>
        <v>0</v>
      </c>
      <c r="AA449" s="280">
        <f t="shared" si="299"/>
        <v>0</v>
      </c>
      <c r="AB449" s="280">
        <f t="shared" si="299"/>
        <v>0</v>
      </c>
      <c r="AC449" s="280">
        <f t="shared" si="299"/>
        <v>0</v>
      </c>
      <c r="AD449" s="280">
        <f t="shared" si="299"/>
        <v>0</v>
      </c>
      <c r="AE449" s="280">
        <f t="shared" si="299"/>
        <v>0</v>
      </c>
      <c r="AF449" s="280">
        <f t="shared" si="299"/>
        <v>0</v>
      </c>
      <c r="AG449" s="280">
        <f t="shared" si="299"/>
        <v>0</v>
      </c>
      <c r="AH449" s="280">
        <f t="shared" si="299"/>
        <v>0</v>
      </c>
      <c r="AI449" s="280">
        <f t="shared" si="299"/>
        <v>0</v>
      </c>
      <c r="AJ449" s="280">
        <f t="shared" si="299"/>
        <v>0</v>
      </c>
      <c r="AK449" s="280">
        <f t="shared" si="299"/>
        <v>0</v>
      </c>
      <c r="AL449" s="280">
        <f t="shared" si="299"/>
        <v>0</v>
      </c>
      <c r="AM449" s="280">
        <f t="shared" si="299"/>
        <v>0</v>
      </c>
      <c r="AN449" s="280">
        <f t="shared" si="299"/>
        <v>0</v>
      </c>
      <c r="AO449" s="280">
        <f t="shared" si="299"/>
        <v>0</v>
      </c>
      <c r="AP449" s="280">
        <f t="shared" si="300"/>
        <v>0</v>
      </c>
      <c r="AQ449" s="280">
        <f t="shared" si="300"/>
        <v>0</v>
      </c>
      <c r="AR449" s="280">
        <f t="shared" si="300"/>
        <v>0</v>
      </c>
      <c r="AS449" s="280">
        <f t="shared" si="300"/>
        <v>0</v>
      </c>
      <c r="AT449" s="280">
        <f t="shared" si="300"/>
        <v>0</v>
      </c>
      <c r="AU449" s="280">
        <f t="shared" si="300"/>
        <v>0</v>
      </c>
      <c r="AV449" s="280">
        <f t="shared" si="300"/>
        <v>0</v>
      </c>
      <c r="AW449" s="280">
        <f t="shared" si="300"/>
        <v>0</v>
      </c>
      <c r="AX449" s="280">
        <f t="shared" si="300"/>
        <v>0</v>
      </c>
      <c r="AY449" s="280">
        <f t="shared" si="300"/>
        <v>0</v>
      </c>
      <c r="AZ449" s="280">
        <f t="shared" si="300"/>
        <v>0</v>
      </c>
      <c r="BA449" s="280">
        <f t="shared" si="300"/>
        <v>0</v>
      </c>
      <c r="BB449" s="280">
        <f t="shared" si="300"/>
        <v>0</v>
      </c>
      <c r="BC449" s="280">
        <f t="shared" si="300"/>
        <v>0</v>
      </c>
      <c r="BD449" s="280">
        <f t="shared" si="300"/>
        <v>0</v>
      </c>
      <c r="BE449" s="280">
        <f t="shared" si="300"/>
        <v>0</v>
      </c>
      <c r="BF449" s="280">
        <f t="shared" si="301"/>
        <v>0</v>
      </c>
      <c r="BG449" s="280">
        <f t="shared" si="301"/>
        <v>0</v>
      </c>
      <c r="BH449" s="280">
        <f t="shared" si="301"/>
        <v>0</v>
      </c>
      <c r="BI449" s="280">
        <f t="shared" si="301"/>
        <v>0</v>
      </c>
      <c r="BJ449" s="280">
        <f t="shared" si="301"/>
        <v>0</v>
      </c>
      <c r="BK449" s="280">
        <f t="shared" si="301"/>
        <v>0</v>
      </c>
      <c r="BL449" s="280">
        <f t="shared" si="301"/>
        <v>0</v>
      </c>
      <c r="BM449" s="280">
        <f t="shared" si="301"/>
        <v>0</v>
      </c>
      <c r="BN449" s="280">
        <f t="shared" si="301"/>
        <v>0</v>
      </c>
      <c r="BO449" s="280">
        <f t="shared" si="301"/>
        <v>0</v>
      </c>
      <c r="BP449" s="280">
        <f t="shared" si="301"/>
        <v>0</v>
      </c>
      <c r="BQ449" s="280"/>
      <c r="BR449" s="280"/>
      <c r="BS449" s="280">
        <f t="shared" si="302"/>
        <v>0</v>
      </c>
      <c r="BT449" s="280">
        <f t="shared" si="302"/>
        <v>0</v>
      </c>
      <c r="BU449" s="280">
        <f t="shared" si="302"/>
        <v>0</v>
      </c>
      <c r="BV449" s="280">
        <f t="shared" si="302"/>
        <v>0</v>
      </c>
      <c r="BW449" s="280">
        <f t="shared" si="302"/>
        <v>0</v>
      </c>
      <c r="BX449" s="280">
        <f t="shared" si="302"/>
        <v>0</v>
      </c>
      <c r="BY449" s="280"/>
      <c r="BZ449" s="280">
        <f t="shared" si="302"/>
        <v>0</v>
      </c>
      <c r="CA449" s="280">
        <f t="shared" si="302"/>
        <v>0</v>
      </c>
      <c r="CB449" s="280">
        <f t="shared" si="302"/>
        <v>0</v>
      </c>
      <c r="CC449" s="280">
        <f t="shared" si="302"/>
        <v>0</v>
      </c>
      <c r="CD449" s="280">
        <f t="shared" si="302"/>
        <v>0</v>
      </c>
      <c r="CE449" s="280">
        <f t="shared" si="302"/>
        <v>0</v>
      </c>
      <c r="CF449" s="280">
        <f t="shared" si="302"/>
        <v>0</v>
      </c>
      <c r="CG449" s="280">
        <f t="shared" si="302"/>
        <v>0</v>
      </c>
      <c r="CH449" s="280">
        <f t="shared" si="302"/>
        <v>0</v>
      </c>
      <c r="CI449" s="280">
        <f t="shared" si="302"/>
        <v>0</v>
      </c>
    </row>
    <row r="450" spans="4:87" hidden="1" outlineLevel="1" x14ac:dyDescent="0.2">
      <c r="E450" s="264" t="s">
        <v>130</v>
      </c>
      <c r="F450" s="296"/>
      <c r="J450" s="280">
        <f t="shared" si="298"/>
        <v>0</v>
      </c>
      <c r="K450" s="280">
        <f t="shared" si="298"/>
        <v>0</v>
      </c>
      <c r="L450" s="280">
        <f t="shared" si="298"/>
        <v>0</v>
      </c>
      <c r="M450" s="280">
        <f t="shared" si="298"/>
        <v>0</v>
      </c>
      <c r="N450" s="280">
        <f t="shared" si="298"/>
        <v>0</v>
      </c>
      <c r="O450" s="280">
        <f t="shared" si="298"/>
        <v>0</v>
      </c>
      <c r="P450" s="280">
        <f t="shared" si="298"/>
        <v>0</v>
      </c>
      <c r="Q450" s="280">
        <f t="shared" si="298"/>
        <v>0</v>
      </c>
      <c r="R450" s="280">
        <f t="shared" si="298"/>
        <v>0</v>
      </c>
      <c r="S450" s="280">
        <f t="shared" si="298"/>
        <v>0</v>
      </c>
      <c r="T450" s="280">
        <f t="shared" si="298"/>
        <v>0</v>
      </c>
      <c r="U450" s="280">
        <f t="shared" si="298"/>
        <v>0</v>
      </c>
      <c r="V450" s="280">
        <f t="shared" si="298"/>
        <v>0</v>
      </c>
      <c r="W450" s="280">
        <f t="shared" si="298"/>
        <v>0</v>
      </c>
      <c r="X450" s="280">
        <f t="shared" si="298"/>
        <v>0</v>
      </c>
      <c r="Y450" s="280">
        <f t="shared" si="298"/>
        <v>0</v>
      </c>
      <c r="Z450" s="280">
        <f t="shared" si="299"/>
        <v>0</v>
      </c>
      <c r="AA450" s="280">
        <f t="shared" si="299"/>
        <v>0</v>
      </c>
      <c r="AB450" s="280">
        <f t="shared" si="299"/>
        <v>0</v>
      </c>
      <c r="AC450" s="280">
        <f t="shared" si="299"/>
        <v>0</v>
      </c>
      <c r="AD450" s="280">
        <f t="shared" si="299"/>
        <v>0</v>
      </c>
      <c r="AE450" s="280">
        <f t="shared" si="299"/>
        <v>0</v>
      </c>
      <c r="AF450" s="280">
        <f t="shared" si="299"/>
        <v>0</v>
      </c>
      <c r="AG450" s="280">
        <f t="shared" si="299"/>
        <v>0</v>
      </c>
      <c r="AH450" s="280">
        <f t="shared" si="299"/>
        <v>0</v>
      </c>
      <c r="AI450" s="280">
        <f t="shared" si="299"/>
        <v>0</v>
      </c>
      <c r="AJ450" s="280">
        <f t="shared" si="299"/>
        <v>0</v>
      </c>
      <c r="AK450" s="280">
        <f t="shared" si="299"/>
        <v>0</v>
      </c>
      <c r="AL450" s="280">
        <f t="shared" si="299"/>
        <v>0</v>
      </c>
      <c r="AM450" s="280">
        <f t="shared" si="299"/>
        <v>0</v>
      </c>
      <c r="AN450" s="280">
        <f t="shared" si="299"/>
        <v>0</v>
      </c>
      <c r="AO450" s="280">
        <f t="shared" si="299"/>
        <v>0</v>
      </c>
      <c r="AP450" s="280">
        <f t="shared" si="300"/>
        <v>0</v>
      </c>
      <c r="AQ450" s="280">
        <f t="shared" si="300"/>
        <v>0</v>
      </c>
      <c r="AR450" s="280">
        <f t="shared" si="300"/>
        <v>0</v>
      </c>
      <c r="AS450" s="280">
        <f t="shared" si="300"/>
        <v>0</v>
      </c>
      <c r="AT450" s="280">
        <f t="shared" si="300"/>
        <v>0</v>
      </c>
      <c r="AU450" s="280">
        <f t="shared" si="300"/>
        <v>0</v>
      </c>
      <c r="AV450" s="280">
        <f t="shared" si="300"/>
        <v>0</v>
      </c>
      <c r="AW450" s="280">
        <f t="shared" si="300"/>
        <v>0</v>
      </c>
      <c r="AX450" s="280">
        <f t="shared" si="300"/>
        <v>0</v>
      </c>
      <c r="AY450" s="280">
        <f t="shared" si="300"/>
        <v>0</v>
      </c>
      <c r="AZ450" s="280">
        <f t="shared" si="300"/>
        <v>0</v>
      </c>
      <c r="BA450" s="280">
        <f t="shared" si="300"/>
        <v>0</v>
      </c>
      <c r="BB450" s="280">
        <f t="shared" si="300"/>
        <v>0</v>
      </c>
      <c r="BC450" s="280">
        <f t="shared" si="300"/>
        <v>0</v>
      </c>
      <c r="BD450" s="280">
        <f t="shared" si="300"/>
        <v>0</v>
      </c>
      <c r="BE450" s="280">
        <f t="shared" si="300"/>
        <v>0</v>
      </c>
      <c r="BF450" s="280">
        <f t="shared" si="301"/>
        <v>0</v>
      </c>
      <c r="BG450" s="280">
        <f t="shared" si="301"/>
        <v>0</v>
      </c>
      <c r="BH450" s="280">
        <f t="shared" si="301"/>
        <v>0</v>
      </c>
      <c r="BI450" s="280">
        <f t="shared" si="301"/>
        <v>0</v>
      </c>
      <c r="BJ450" s="280">
        <f t="shared" si="301"/>
        <v>0</v>
      </c>
      <c r="BK450" s="280">
        <f t="shared" si="301"/>
        <v>0</v>
      </c>
      <c r="BL450" s="280">
        <f t="shared" si="301"/>
        <v>0</v>
      </c>
      <c r="BM450" s="280">
        <f t="shared" si="301"/>
        <v>0</v>
      </c>
      <c r="BN450" s="280">
        <f t="shared" si="301"/>
        <v>0</v>
      </c>
      <c r="BO450" s="280">
        <f t="shared" si="301"/>
        <v>0</v>
      </c>
      <c r="BP450" s="280">
        <f t="shared" si="301"/>
        <v>0</v>
      </c>
      <c r="BQ450" s="280"/>
      <c r="BR450" s="280"/>
      <c r="BS450" s="280">
        <f t="shared" si="302"/>
        <v>0</v>
      </c>
      <c r="BT450" s="280">
        <f t="shared" si="302"/>
        <v>0</v>
      </c>
      <c r="BU450" s="280">
        <f t="shared" si="302"/>
        <v>0</v>
      </c>
      <c r="BV450" s="280">
        <f t="shared" si="302"/>
        <v>0</v>
      </c>
      <c r="BW450" s="280">
        <f t="shared" si="302"/>
        <v>0</v>
      </c>
      <c r="BX450" s="280">
        <f t="shared" si="302"/>
        <v>0</v>
      </c>
      <c r="BY450" s="280"/>
      <c r="BZ450" s="280">
        <f t="shared" si="302"/>
        <v>0</v>
      </c>
      <c r="CA450" s="280">
        <f t="shared" si="302"/>
        <v>0</v>
      </c>
      <c r="CB450" s="280">
        <f t="shared" si="302"/>
        <v>0</v>
      </c>
      <c r="CC450" s="280">
        <f t="shared" si="302"/>
        <v>0</v>
      </c>
      <c r="CD450" s="280">
        <f t="shared" si="302"/>
        <v>0</v>
      </c>
      <c r="CE450" s="280">
        <f t="shared" si="302"/>
        <v>0</v>
      </c>
      <c r="CF450" s="280">
        <f t="shared" si="302"/>
        <v>0</v>
      </c>
      <c r="CG450" s="280">
        <f t="shared" si="302"/>
        <v>0</v>
      </c>
      <c r="CH450" s="280">
        <f t="shared" si="302"/>
        <v>0</v>
      </c>
      <c r="CI450" s="280">
        <f t="shared" si="302"/>
        <v>0</v>
      </c>
    </row>
    <row r="451" spans="4:87" hidden="1" outlineLevel="1" x14ac:dyDescent="0.2">
      <c r="E451" s="264"/>
      <c r="J451" s="280">
        <f t="shared" si="298"/>
        <v>0</v>
      </c>
      <c r="K451" s="280">
        <f t="shared" si="298"/>
        <v>0</v>
      </c>
      <c r="L451" s="280">
        <f t="shared" si="298"/>
        <v>0</v>
      </c>
      <c r="M451" s="280">
        <f t="shared" si="298"/>
        <v>0</v>
      </c>
      <c r="N451" s="280">
        <f t="shared" si="298"/>
        <v>0</v>
      </c>
      <c r="O451" s="280">
        <f t="shared" si="298"/>
        <v>0</v>
      </c>
      <c r="P451" s="280">
        <f t="shared" si="298"/>
        <v>0</v>
      </c>
      <c r="Q451" s="280">
        <f t="shared" si="298"/>
        <v>0</v>
      </c>
      <c r="R451" s="280">
        <f t="shared" si="298"/>
        <v>0</v>
      </c>
      <c r="S451" s="280">
        <f t="shared" si="298"/>
        <v>0</v>
      </c>
      <c r="T451" s="280">
        <f t="shared" si="298"/>
        <v>0</v>
      </c>
      <c r="U451" s="280">
        <f t="shared" si="298"/>
        <v>0</v>
      </c>
      <c r="V451" s="280">
        <f t="shared" si="298"/>
        <v>0</v>
      </c>
      <c r="W451" s="280">
        <f t="shared" si="298"/>
        <v>0</v>
      </c>
      <c r="X451" s="280">
        <f t="shared" si="298"/>
        <v>0</v>
      </c>
      <c r="Y451" s="280">
        <f t="shared" si="298"/>
        <v>0</v>
      </c>
      <c r="Z451" s="280">
        <f t="shared" si="299"/>
        <v>0</v>
      </c>
      <c r="AA451" s="280">
        <f t="shared" si="299"/>
        <v>0</v>
      </c>
      <c r="AB451" s="280">
        <f t="shared" si="299"/>
        <v>0</v>
      </c>
      <c r="AC451" s="280">
        <f t="shared" si="299"/>
        <v>0</v>
      </c>
      <c r="AD451" s="280">
        <f t="shared" si="299"/>
        <v>0</v>
      </c>
      <c r="AE451" s="280">
        <f t="shared" si="299"/>
        <v>0</v>
      </c>
      <c r="AF451" s="280">
        <f t="shared" si="299"/>
        <v>0</v>
      </c>
      <c r="AG451" s="280">
        <f t="shared" si="299"/>
        <v>0</v>
      </c>
      <c r="AH451" s="280">
        <f t="shared" si="299"/>
        <v>0</v>
      </c>
      <c r="AI451" s="280">
        <f t="shared" si="299"/>
        <v>0</v>
      </c>
      <c r="AJ451" s="280">
        <f t="shared" si="299"/>
        <v>0</v>
      </c>
      <c r="AK451" s="280">
        <f t="shared" si="299"/>
        <v>0</v>
      </c>
      <c r="AL451" s="280">
        <f t="shared" si="299"/>
        <v>0</v>
      </c>
      <c r="AM451" s="280">
        <f t="shared" si="299"/>
        <v>0</v>
      </c>
      <c r="AN451" s="280">
        <f t="shared" si="299"/>
        <v>0</v>
      </c>
      <c r="AO451" s="280">
        <f t="shared" si="299"/>
        <v>0</v>
      </c>
      <c r="AP451" s="280">
        <f t="shared" si="300"/>
        <v>0</v>
      </c>
      <c r="AQ451" s="280">
        <f t="shared" si="300"/>
        <v>0</v>
      </c>
      <c r="AR451" s="280">
        <f t="shared" si="300"/>
        <v>0</v>
      </c>
      <c r="AS451" s="280">
        <f t="shared" si="300"/>
        <v>0</v>
      </c>
      <c r="AT451" s="280">
        <f t="shared" si="300"/>
        <v>0</v>
      </c>
      <c r="AU451" s="280">
        <f t="shared" si="300"/>
        <v>0</v>
      </c>
      <c r="AV451" s="280">
        <f t="shared" si="300"/>
        <v>0</v>
      </c>
      <c r="AW451" s="280">
        <f t="shared" si="300"/>
        <v>0</v>
      </c>
      <c r="AX451" s="280">
        <f t="shared" si="300"/>
        <v>0</v>
      </c>
      <c r="AY451" s="280">
        <f t="shared" si="300"/>
        <v>0</v>
      </c>
      <c r="AZ451" s="280">
        <f t="shared" si="300"/>
        <v>0</v>
      </c>
      <c r="BA451" s="280">
        <f t="shared" si="300"/>
        <v>0</v>
      </c>
      <c r="BB451" s="280">
        <f t="shared" si="300"/>
        <v>0</v>
      </c>
      <c r="BC451" s="280">
        <f t="shared" si="300"/>
        <v>0</v>
      </c>
      <c r="BD451" s="280">
        <f t="shared" si="300"/>
        <v>0</v>
      </c>
      <c r="BE451" s="280">
        <f t="shared" si="300"/>
        <v>0</v>
      </c>
      <c r="BF451" s="280">
        <f t="shared" si="301"/>
        <v>0</v>
      </c>
      <c r="BG451" s="280">
        <f t="shared" si="301"/>
        <v>0</v>
      </c>
      <c r="BH451" s="280">
        <f t="shared" si="301"/>
        <v>0</v>
      </c>
      <c r="BI451" s="280">
        <f t="shared" si="301"/>
        <v>0</v>
      </c>
      <c r="BJ451" s="280">
        <f t="shared" si="301"/>
        <v>0</v>
      </c>
      <c r="BK451" s="280">
        <f t="shared" si="301"/>
        <v>0</v>
      </c>
      <c r="BL451" s="280">
        <f t="shared" si="301"/>
        <v>0</v>
      </c>
      <c r="BM451" s="280">
        <f t="shared" si="301"/>
        <v>0</v>
      </c>
      <c r="BN451" s="280">
        <f t="shared" si="301"/>
        <v>0</v>
      </c>
      <c r="BO451" s="280">
        <f t="shared" si="301"/>
        <v>0</v>
      </c>
      <c r="BP451" s="280">
        <f t="shared" si="301"/>
        <v>0</v>
      </c>
      <c r="BQ451" s="280"/>
      <c r="BR451" s="280"/>
      <c r="BS451" s="280">
        <f t="shared" si="302"/>
        <v>0</v>
      </c>
      <c r="BT451" s="280">
        <f t="shared" si="302"/>
        <v>0</v>
      </c>
      <c r="BU451" s="280">
        <f t="shared" si="302"/>
        <v>0</v>
      </c>
      <c r="BV451" s="280">
        <f t="shared" si="302"/>
        <v>0</v>
      </c>
      <c r="BW451" s="280">
        <f t="shared" si="302"/>
        <v>0</v>
      </c>
      <c r="BX451" s="280">
        <f t="shared" si="302"/>
        <v>0</v>
      </c>
      <c r="BY451" s="280"/>
      <c r="BZ451" s="280">
        <f t="shared" si="302"/>
        <v>0</v>
      </c>
      <c r="CA451" s="280">
        <f t="shared" si="302"/>
        <v>0</v>
      </c>
      <c r="CB451" s="280">
        <f t="shared" si="302"/>
        <v>0</v>
      </c>
      <c r="CC451" s="280">
        <f t="shared" si="302"/>
        <v>0</v>
      </c>
      <c r="CD451" s="280">
        <f t="shared" si="302"/>
        <v>0</v>
      </c>
      <c r="CE451" s="280">
        <f t="shared" si="302"/>
        <v>0</v>
      </c>
      <c r="CF451" s="280">
        <f t="shared" si="302"/>
        <v>0</v>
      </c>
      <c r="CG451" s="280">
        <f t="shared" si="302"/>
        <v>0</v>
      </c>
      <c r="CH451" s="280">
        <f t="shared" si="302"/>
        <v>0</v>
      </c>
      <c r="CI451" s="280">
        <f t="shared" si="302"/>
        <v>0</v>
      </c>
    </row>
    <row r="452" spans="4:87" ht="12.75" hidden="1" outlineLevel="1" thickBot="1" x14ac:dyDescent="0.25">
      <c r="D452" s="299" t="s">
        <v>119</v>
      </c>
      <c r="E452" s="300"/>
      <c r="F452" s="299">
        <f>SUM(F440:F450)</f>
        <v>0</v>
      </c>
      <c r="G452" s="299"/>
      <c r="H452" s="299"/>
      <c r="I452" s="299"/>
      <c r="J452" s="292">
        <f t="shared" ref="J452:BP452" si="303">SUM(J440:J451)</f>
        <v>210.89999999999998</v>
      </c>
      <c r="K452" s="292">
        <f t="shared" si="303"/>
        <v>95</v>
      </c>
      <c r="L452" s="292">
        <f t="shared" si="303"/>
        <v>265</v>
      </c>
      <c r="M452" s="292">
        <f t="shared" si="303"/>
        <v>75</v>
      </c>
      <c r="N452" s="292">
        <f t="shared" si="303"/>
        <v>236</v>
      </c>
      <c r="O452" s="292">
        <f t="shared" si="303"/>
        <v>671</v>
      </c>
      <c r="P452" s="292">
        <f t="shared" si="303"/>
        <v>237.10000000000002</v>
      </c>
      <c r="Q452" s="292">
        <f t="shared" si="303"/>
        <v>160</v>
      </c>
      <c r="R452" s="292">
        <f t="shared" si="303"/>
        <v>0</v>
      </c>
      <c r="S452" s="292">
        <f t="shared" si="303"/>
        <v>91</v>
      </c>
      <c r="T452" s="292">
        <f t="shared" si="303"/>
        <v>488.09999999999997</v>
      </c>
      <c r="U452" s="292">
        <f t="shared" si="303"/>
        <v>393.8</v>
      </c>
      <c r="V452" s="292">
        <f t="shared" si="303"/>
        <v>0</v>
      </c>
      <c r="W452" s="292">
        <f t="shared" si="303"/>
        <v>4.0819999999999999</v>
      </c>
      <c r="X452" s="292">
        <f t="shared" si="303"/>
        <v>0</v>
      </c>
      <c r="Y452" s="292">
        <f t="shared" si="303"/>
        <v>53.099999999999994</v>
      </c>
      <c r="Z452" s="292">
        <f t="shared" si="303"/>
        <v>57.182000000000002</v>
      </c>
      <c r="AA452" s="292">
        <f t="shared" si="303"/>
        <v>-37.817999999999998</v>
      </c>
      <c r="AB452" s="292">
        <f t="shared" si="303"/>
        <v>0</v>
      </c>
      <c r="AC452" s="292">
        <f t="shared" si="303"/>
        <v>0</v>
      </c>
      <c r="AD452" s="292">
        <f t="shared" si="303"/>
        <v>2.992</v>
      </c>
      <c r="AE452" s="292">
        <f t="shared" si="303"/>
        <v>2.992</v>
      </c>
      <c r="AF452" s="292">
        <f t="shared" si="303"/>
        <v>-262.00799999999998</v>
      </c>
      <c r="AG452" s="292">
        <f t="shared" si="303"/>
        <v>7.58</v>
      </c>
      <c r="AH452" s="292">
        <f t="shared" si="303"/>
        <v>0</v>
      </c>
      <c r="AI452" s="292">
        <f t="shared" si="303"/>
        <v>46.4</v>
      </c>
      <c r="AJ452" s="292">
        <f t="shared" si="303"/>
        <v>53.98</v>
      </c>
      <c r="AK452" s="292">
        <f t="shared" si="303"/>
        <v>-21.020000000000003</v>
      </c>
      <c r="AL452" s="292">
        <f t="shared" si="303"/>
        <v>112</v>
      </c>
      <c r="AM452" s="292">
        <f t="shared" si="303"/>
        <v>105</v>
      </c>
      <c r="AN452" s="292">
        <f t="shared" si="303"/>
        <v>256</v>
      </c>
      <c r="AO452" s="292">
        <f t="shared" si="303"/>
        <v>473</v>
      </c>
      <c r="AP452" s="292">
        <f t="shared" si="303"/>
        <v>237</v>
      </c>
      <c r="AQ452" s="292">
        <f t="shared" si="303"/>
        <v>587.154</v>
      </c>
      <c r="AR452" s="292">
        <f t="shared" si="303"/>
        <v>-83.845999999999975</v>
      </c>
      <c r="AS452" s="292">
        <f t="shared" si="303"/>
        <v>0</v>
      </c>
      <c r="AT452" s="292">
        <f t="shared" si="303"/>
        <v>0</v>
      </c>
      <c r="AU452" s="292">
        <f t="shared" si="303"/>
        <v>24.009599999999995</v>
      </c>
      <c r="AV452" s="292">
        <f t="shared" si="303"/>
        <v>24.009599999999995</v>
      </c>
      <c r="AW452" s="292">
        <f t="shared" si="303"/>
        <v>-213.09039999999999</v>
      </c>
      <c r="AX452" s="292">
        <f t="shared" si="303"/>
        <v>0</v>
      </c>
      <c r="AY452" s="292">
        <f t="shared" si="303"/>
        <v>22.561999999999998</v>
      </c>
      <c r="AZ452" s="292">
        <f t="shared" si="303"/>
        <v>2.992</v>
      </c>
      <c r="BA452" s="292">
        <f t="shared" si="303"/>
        <v>25.553999999999998</v>
      </c>
      <c r="BB452" s="292">
        <f t="shared" si="303"/>
        <v>-134.446</v>
      </c>
      <c r="BC452" s="292">
        <f t="shared" si="303"/>
        <v>0</v>
      </c>
      <c r="BD452" s="292">
        <f t="shared" si="303"/>
        <v>9.5399999999999991</v>
      </c>
      <c r="BE452" s="292">
        <f t="shared" si="303"/>
        <v>95.699999999999989</v>
      </c>
      <c r="BF452" s="292">
        <f t="shared" si="303"/>
        <v>105.24</v>
      </c>
      <c r="BG452" s="292">
        <f t="shared" si="303"/>
        <v>105.24</v>
      </c>
      <c r="BH452" s="292">
        <f t="shared" si="303"/>
        <v>16.399999999999999</v>
      </c>
      <c r="BI452" s="292">
        <f t="shared" si="303"/>
        <v>52</v>
      </c>
      <c r="BJ452" s="292">
        <f t="shared" si="303"/>
        <v>58.2</v>
      </c>
      <c r="BK452" s="292">
        <f t="shared" si="303"/>
        <v>126.60000000000001</v>
      </c>
      <c r="BL452" s="292">
        <f t="shared" si="303"/>
        <v>35.6</v>
      </c>
      <c r="BM452" s="292">
        <f t="shared" si="303"/>
        <v>281.40359999999998</v>
      </c>
      <c r="BN452" s="292">
        <f t="shared" si="303"/>
        <v>-206.69640000000001</v>
      </c>
      <c r="BO452" s="292">
        <f t="shared" si="303"/>
        <v>462.88499999999999</v>
      </c>
      <c r="BP452" s="292">
        <f t="shared" si="303"/>
        <v>69.08499999999998</v>
      </c>
      <c r="BQ452" s="292"/>
      <c r="BR452" s="292"/>
      <c r="BS452" s="292">
        <f t="shared" ref="BS452:CI452" si="304">SUM(BS440:BS451)</f>
        <v>0</v>
      </c>
      <c r="BT452" s="292">
        <f t="shared" si="304"/>
        <v>0</v>
      </c>
      <c r="BU452" s="292">
        <f t="shared" si="304"/>
        <v>0</v>
      </c>
      <c r="BV452" s="292">
        <f t="shared" si="304"/>
        <v>0</v>
      </c>
      <c r="BW452" s="292">
        <f t="shared" si="304"/>
        <v>0</v>
      </c>
      <c r="BX452" s="292">
        <f t="shared" si="304"/>
        <v>0</v>
      </c>
      <c r="BY452" s="292"/>
      <c r="BZ452" s="292">
        <f>SUM(BZ440:BZ451)</f>
        <v>462.88499999999999</v>
      </c>
      <c r="CA452" s="292">
        <f t="shared" si="304"/>
        <v>462.88499999999999</v>
      </c>
      <c r="CB452" s="292">
        <f t="shared" si="304"/>
        <v>0</v>
      </c>
      <c r="CC452" s="292">
        <f t="shared" si="304"/>
        <v>0</v>
      </c>
      <c r="CD452" s="292">
        <f t="shared" si="304"/>
        <v>0</v>
      </c>
      <c r="CE452" s="292">
        <f t="shared" si="304"/>
        <v>462.88499999999999</v>
      </c>
      <c r="CF452" s="292">
        <f t="shared" si="304"/>
        <v>0</v>
      </c>
      <c r="CG452" s="292">
        <f t="shared" si="304"/>
        <v>0</v>
      </c>
      <c r="CH452" s="292">
        <f t="shared" si="304"/>
        <v>0</v>
      </c>
      <c r="CI452" s="292">
        <f t="shared" si="304"/>
        <v>0</v>
      </c>
    </row>
    <row r="453" spans="4:87" hidden="1" outlineLevel="1" x14ac:dyDescent="0.2">
      <c r="F453" s="301" t="s">
        <v>131</v>
      </c>
      <c r="G453" s="301"/>
      <c r="H453" s="301"/>
      <c r="I453" s="301"/>
      <c r="J453" s="302">
        <f t="shared" ref="J453:O453" si="305">+J402-J452</f>
        <v>0</v>
      </c>
      <c r="K453" s="302">
        <f t="shared" si="305"/>
        <v>0</v>
      </c>
      <c r="L453" s="302">
        <f t="shared" si="305"/>
        <v>0</v>
      </c>
      <c r="M453" s="302">
        <f t="shared" si="305"/>
        <v>0</v>
      </c>
      <c r="N453" s="302">
        <f t="shared" si="305"/>
        <v>0</v>
      </c>
      <c r="O453" s="302">
        <f t="shared" si="305"/>
        <v>0</v>
      </c>
      <c r="P453" s="303">
        <v>0</v>
      </c>
      <c r="Q453" s="303">
        <v>0</v>
      </c>
      <c r="R453" s="303">
        <v>0</v>
      </c>
      <c r="S453" s="303">
        <v>0</v>
      </c>
      <c r="T453" s="302">
        <f t="shared" ref="T453:BP453" si="306">+T402-T452</f>
        <v>0</v>
      </c>
      <c r="U453" s="302">
        <f t="shared" si="306"/>
        <v>0</v>
      </c>
      <c r="V453" s="302">
        <f t="shared" si="306"/>
        <v>0</v>
      </c>
      <c r="W453" s="302">
        <f t="shared" si="306"/>
        <v>0</v>
      </c>
      <c r="X453" s="302">
        <f t="shared" si="306"/>
        <v>0</v>
      </c>
      <c r="Y453" s="302">
        <f t="shared" si="306"/>
        <v>0</v>
      </c>
      <c r="Z453" s="302">
        <f t="shared" si="306"/>
        <v>0</v>
      </c>
      <c r="AA453" s="302">
        <f t="shared" si="306"/>
        <v>0</v>
      </c>
      <c r="AB453" s="302">
        <f t="shared" si="306"/>
        <v>0</v>
      </c>
      <c r="AC453" s="302">
        <f t="shared" si="306"/>
        <v>0</v>
      </c>
      <c r="AD453" s="302">
        <f t="shared" si="306"/>
        <v>0</v>
      </c>
      <c r="AE453" s="302">
        <f t="shared" si="306"/>
        <v>0</v>
      </c>
      <c r="AF453" s="302">
        <f t="shared" si="306"/>
        <v>0</v>
      </c>
      <c r="AG453" s="302">
        <f t="shared" si="306"/>
        <v>0</v>
      </c>
      <c r="AH453" s="302">
        <f t="shared" si="306"/>
        <v>0</v>
      </c>
      <c r="AI453" s="302">
        <f t="shared" si="306"/>
        <v>0</v>
      </c>
      <c r="AJ453" s="302">
        <f t="shared" si="306"/>
        <v>0</v>
      </c>
      <c r="AK453" s="302">
        <f t="shared" si="306"/>
        <v>0</v>
      </c>
      <c r="AL453" s="302">
        <f t="shared" si="306"/>
        <v>0</v>
      </c>
      <c r="AM453" s="302">
        <f t="shared" si="306"/>
        <v>0</v>
      </c>
      <c r="AN453" s="302">
        <f t="shared" si="306"/>
        <v>0</v>
      </c>
      <c r="AO453" s="302">
        <f t="shared" si="306"/>
        <v>0</v>
      </c>
      <c r="AP453" s="302">
        <f t="shared" si="306"/>
        <v>0</v>
      </c>
      <c r="AQ453" s="302">
        <f t="shared" si="306"/>
        <v>0</v>
      </c>
      <c r="AR453" s="302">
        <f t="shared" si="306"/>
        <v>0</v>
      </c>
      <c r="AS453" s="302">
        <f t="shared" si="306"/>
        <v>0</v>
      </c>
      <c r="AT453" s="302">
        <f t="shared" si="306"/>
        <v>0</v>
      </c>
      <c r="AU453" s="302">
        <f t="shared" si="306"/>
        <v>0</v>
      </c>
      <c r="AV453" s="302">
        <f t="shared" si="306"/>
        <v>0</v>
      </c>
      <c r="AW453" s="302">
        <f t="shared" si="306"/>
        <v>0</v>
      </c>
      <c r="AX453" s="302">
        <f t="shared" si="306"/>
        <v>0</v>
      </c>
      <c r="AY453" s="302">
        <f t="shared" si="306"/>
        <v>0</v>
      </c>
      <c r="AZ453" s="302">
        <f t="shared" si="306"/>
        <v>0</v>
      </c>
      <c r="BA453" s="302">
        <f t="shared" si="306"/>
        <v>0</v>
      </c>
      <c r="BB453" s="302">
        <f t="shared" si="306"/>
        <v>0</v>
      </c>
      <c r="BC453" s="302">
        <f t="shared" si="306"/>
        <v>0</v>
      </c>
      <c r="BD453" s="302">
        <f t="shared" si="306"/>
        <v>0</v>
      </c>
      <c r="BE453" s="302">
        <f t="shared" si="306"/>
        <v>0</v>
      </c>
      <c r="BF453" s="302">
        <f t="shared" si="306"/>
        <v>0</v>
      </c>
      <c r="BG453" s="302">
        <f t="shared" si="306"/>
        <v>0</v>
      </c>
      <c r="BH453" s="302">
        <f t="shared" si="306"/>
        <v>0</v>
      </c>
      <c r="BI453" s="302">
        <f t="shared" si="306"/>
        <v>0</v>
      </c>
      <c r="BJ453" s="302">
        <f t="shared" si="306"/>
        <v>0</v>
      </c>
      <c r="BK453" s="302">
        <f t="shared" si="306"/>
        <v>0</v>
      </c>
      <c r="BL453" s="302">
        <f t="shared" si="306"/>
        <v>0</v>
      </c>
      <c r="BM453" s="302">
        <f t="shared" si="306"/>
        <v>0</v>
      </c>
      <c r="BN453" s="302">
        <f t="shared" si="306"/>
        <v>0</v>
      </c>
      <c r="BO453" s="302">
        <f t="shared" si="306"/>
        <v>0</v>
      </c>
      <c r="BP453" s="302">
        <f t="shared" si="306"/>
        <v>0</v>
      </c>
    </row>
    <row r="454" spans="4:87" hidden="1" outlineLevel="1" x14ac:dyDescent="0.2">
      <c r="J454" s="303"/>
      <c r="K454" s="303"/>
      <c r="L454" s="303"/>
      <c r="M454" s="303"/>
      <c r="N454" s="303"/>
      <c r="O454" s="303"/>
      <c r="P454" s="303"/>
      <c r="Q454" s="303"/>
      <c r="R454" s="303"/>
      <c r="S454" s="303"/>
      <c r="T454" s="303"/>
      <c r="U454" s="303"/>
      <c r="V454" s="303"/>
      <c r="W454" s="303"/>
      <c r="X454" s="303"/>
      <c r="Y454" s="303"/>
      <c r="Z454" s="303"/>
      <c r="AA454" s="303"/>
      <c r="AB454" s="303"/>
      <c r="AC454" s="303"/>
      <c r="AD454" s="303"/>
      <c r="AE454" s="303"/>
      <c r="AF454" s="303"/>
      <c r="AG454" s="303"/>
      <c r="AH454" s="303"/>
      <c r="AI454" s="303"/>
      <c r="AJ454" s="303"/>
      <c r="AK454" s="303"/>
      <c r="AL454" s="303"/>
      <c r="AM454" s="303"/>
      <c r="AN454" s="303"/>
      <c r="AO454" s="303"/>
      <c r="AP454" s="303"/>
      <c r="AQ454" s="303"/>
      <c r="AR454" s="303"/>
      <c r="AS454" s="303"/>
      <c r="AT454" s="303"/>
      <c r="AU454" s="303"/>
      <c r="AV454" s="303"/>
      <c r="AW454" s="303"/>
      <c r="AX454" s="303"/>
      <c r="AY454" s="303"/>
      <c r="AZ454" s="303"/>
      <c r="BA454" s="303"/>
      <c r="BB454" s="303"/>
      <c r="BC454" s="303"/>
      <c r="BD454" s="303"/>
      <c r="BE454" s="303"/>
      <c r="BF454" s="303"/>
      <c r="BG454" s="303"/>
      <c r="BH454" s="303"/>
      <c r="BI454" s="303"/>
      <c r="BJ454" s="303"/>
      <c r="BK454" s="303"/>
      <c r="BL454" s="303"/>
      <c r="BM454" s="303"/>
      <c r="BN454" s="303"/>
      <c r="BO454" s="303"/>
      <c r="BP454" s="303"/>
    </row>
    <row r="455" spans="4:87" hidden="1" outlineLevel="1" x14ac:dyDescent="0.2">
      <c r="J455" s="303"/>
      <c r="K455" s="303"/>
      <c r="L455" s="303"/>
      <c r="M455" s="303"/>
      <c r="N455" s="303"/>
      <c r="O455" s="303"/>
      <c r="P455" s="303"/>
      <c r="Q455" s="303"/>
      <c r="R455" s="303"/>
      <c r="S455" s="303"/>
      <c r="T455" s="303"/>
      <c r="U455" s="303"/>
      <c r="V455" s="303"/>
      <c r="W455" s="303"/>
      <c r="X455" s="303"/>
      <c r="Y455" s="303"/>
      <c r="Z455" s="303"/>
      <c r="AA455" s="303"/>
      <c r="AB455" s="303"/>
      <c r="AC455" s="303"/>
      <c r="AD455" s="303"/>
      <c r="AE455" s="303"/>
      <c r="AF455" s="303"/>
      <c r="AG455" s="303"/>
      <c r="AH455" s="303"/>
      <c r="AI455" s="303"/>
      <c r="AJ455" s="303"/>
      <c r="AK455" s="303"/>
      <c r="AL455" s="303"/>
      <c r="AM455" s="303"/>
      <c r="AN455" s="303"/>
      <c r="AO455" s="303"/>
      <c r="AP455" s="303"/>
      <c r="AQ455" s="303"/>
      <c r="AR455" s="303"/>
      <c r="AS455" s="303"/>
      <c r="AT455" s="303"/>
      <c r="AU455" s="303"/>
      <c r="AV455" s="303"/>
      <c r="AW455" s="303"/>
      <c r="AX455" s="303"/>
      <c r="AY455" s="303"/>
      <c r="AZ455" s="303"/>
      <c r="BA455" s="303"/>
      <c r="BB455" s="303"/>
      <c r="BC455" s="303"/>
      <c r="BD455" s="303"/>
      <c r="BE455" s="303"/>
      <c r="BF455" s="303"/>
      <c r="BG455" s="303"/>
      <c r="BH455" s="303"/>
      <c r="BI455" s="303"/>
      <c r="BJ455" s="303"/>
      <c r="BK455" s="303"/>
      <c r="BL455" s="303"/>
      <c r="BM455" s="303"/>
      <c r="BN455" s="303"/>
      <c r="BO455" s="303"/>
      <c r="BP455" s="303"/>
    </row>
    <row r="456" spans="4:87" ht="12.75" hidden="1" outlineLevel="1" x14ac:dyDescent="0.2">
      <c r="E456" s="291"/>
      <c r="AB456" s="228"/>
      <c r="AI456" s="7"/>
      <c r="AL456" s="304"/>
      <c r="AX456" s="228"/>
    </row>
    <row r="457" spans="4:87" ht="12.75" hidden="1" outlineLevel="1" x14ac:dyDescent="0.2">
      <c r="E457" s="291"/>
      <c r="AB457" s="228"/>
      <c r="AI457" s="7"/>
      <c r="AL457" s="304"/>
      <c r="AX457" s="228"/>
    </row>
    <row r="458" spans="4:87" ht="12.75" hidden="1" outlineLevel="1" x14ac:dyDescent="0.2">
      <c r="E458" s="291"/>
      <c r="AB458" s="228"/>
      <c r="AI458" s="7"/>
      <c r="AL458" s="304"/>
      <c r="AX458" s="228"/>
    </row>
    <row r="459" spans="4:87" ht="48" hidden="1" outlineLevel="1" x14ac:dyDescent="0.2">
      <c r="D459" s="281" t="str">
        <f>D439</f>
        <v>Ccode</v>
      </c>
      <c r="E459" s="281" t="str">
        <f>E439</f>
        <v>Mgmt Unit</v>
      </c>
      <c r="F459" s="294" t="s">
        <v>132</v>
      </c>
      <c r="G459" s="294" t="s">
        <v>133</v>
      </c>
      <c r="H459" s="281"/>
      <c r="I459" s="281"/>
      <c r="J459" s="281" t="s">
        <v>80</v>
      </c>
      <c r="K459" s="281" t="s">
        <v>81</v>
      </c>
      <c r="L459" s="281" t="s">
        <v>82</v>
      </c>
      <c r="M459" s="281" t="s">
        <v>83</v>
      </c>
      <c r="N459" s="281" t="s">
        <v>84</v>
      </c>
      <c r="O459" s="281" t="s">
        <v>85</v>
      </c>
      <c r="P459" s="281" t="s">
        <v>86</v>
      </c>
      <c r="Q459" s="281" t="s">
        <v>87</v>
      </c>
      <c r="R459" s="281" t="s">
        <v>88</v>
      </c>
      <c r="S459" s="281" t="s">
        <v>89</v>
      </c>
      <c r="T459" s="281" t="s">
        <v>90</v>
      </c>
      <c r="U459" s="281" t="s">
        <v>91</v>
      </c>
      <c r="V459" s="281" t="s">
        <v>21</v>
      </c>
      <c r="W459" s="281" t="s">
        <v>22</v>
      </c>
      <c r="X459" s="281" t="s">
        <v>23</v>
      </c>
      <c r="Y459" s="281" t="s">
        <v>24</v>
      </c>
      <c r="Z459" s="281" t="s">
        <v>25</v>
      </c>
      <c r="AA459" s="281" t="s">
        <v>26</v>
      </c>
      <c r="AB459" s="281" t="s">
        <v>27</v>
      </c>
      <c r="AC459" s="281" t="s">
        <v>28</v>
      </c>
      <c r="AD459" s="281" t="s">
        <v>29</v>
      </c>
      <c r="AE459" s="281" t="s">
        <v>92</v>
      </c>
      <c r="AF459" s="281" t="s">
        <v>93</v>
      </c>
      <c r="AG459" s="281" t="s">
        <v>32</v>
      </c>
      <c r="AH459" s="281" t="s">
        <v>33</v>
      </c>
      <c r="AI459" s="281" t="s">
        <v>34</v>
      </c>
      <c r="AJ459" s="281" t="s">
        <v>94</v>
      </c>
      <c r="AK459" s="281" t="s">
        <v>95</v>
      </c>
      <c r="AL459" s="281" t="s">
        <v>37</v>
      </c>
      <c r="AM459" s="281" t="s">
        <v>38</v>
      </c>
      <c r="AN459" s="281" t="s">
        <v>39</v>
      </c>
      <c r="AO459" s="281" t="s">
        <v>96</v>
      </c>
      <c r="AP459" s="281" t="s">
        <v>97</v>
      </c>
      <c r="AQ459" s="281" t="s">
        <v>98</v>
      </c>
      <c r="AR459" s="281" t="s">
        <v>99</v>
      </c>
      <c r="AS459" s="309" t="s">
        <v>22</v>
      </c>
      <c r="AT459" s="309" t="s">
        <v>23</v>
      </c>
      <c r="AU459" s="309" t="s">
        <v>24</v>
      </c>
      <c r="AV459" s="281" t="s">
        <v>44</v>
      </c>
      <c r="AW459" s="281" t="s">
        <v>45</v>
      </c>
      <c r="AX459" s="281" t="s">
        <v>27</v>
      </c>
      <c r="AY459" s="281" t="s">
        <v>28</v>
      </c>
      <c r="AZ459" s="281" t="s">
        <v>29</v>
      </c>
      <c r="BA459" s="281" t="s">
        <v>100</v>
      </c>
      <c r="BB459" s="281" t="s">
        <v>101</v>
      </c>
      <c r="BC459" s="281" t="s">
        <v>32</v>
      </c>
      <c r="BD459" s="281" t="s">
        <v>33</v>
      </c>
      <c r="BE459" s="281" t="s">
        <v>34</v>
      </c>
      <c r="BF459" s="281" t="s">
        <v>102</v>
      </c>
      <c r="BG459" s="281" t="s">
        <v>103</v>
      </c>
      <c r="BH459" s="281" t="s">
        <v>37</v>
      </c>
      <c r="BI459" s="281" t="s">
        <v>38</v>
      </c>
      <c r="BJ459" s="281" t="s">
        <v>39</v>
      </c>
      <c r="BK459" s="281" t="s">
        <v>104</v>
      </c>
      <c r="BL459" s="281" t="s">
        <v>105</v>
      </c>
      <c r="BM459" s="281" t="s">
        <v>106</v>
      </c>
      <c r="BN459" s="281" t="s">
        <v>107</v>
      </c>
      <c r="BO459" s="281" t="s">
        <v>54</v>
      </c>
      <c r="BP459" s="281" t="s">
        <v>55</v>
      </c>
    </row>
    <row r="460" spans="4:87" ht="12.95" hidden="1" customHeight="1" outlineLevel="2" x14ac:dyDescent="0.2">
      <c r="D460" s="264" t="s">
        <v>134</v>
      </c>
      <c r="E460" s="264"/>
      <c r="F460" s="305"/>
      <c r="G460" s="296"/>
      <c r="J460" s="280">
        <f t="shared" ref="J460:Y466" si="307">SUMIF($D$9:$D$401,$D460,J$9:J$401)</f>
        <v>0</v>
      </c>
      <c r="K460" s="280">
        <f t="shared" si="307"/>
        <v>0</v>
      </c>
      <c r="L460" s="280">
        <f t="shared" si="307"/>
        <v>0</v>
      </c>
      <c r="M460" s="280">
        <f t="shared" si="307"/>
        <v>0</v>
      </c>
      <c r="N460" s="280">
        <f t="shared" si="307"/>
        <v>0</v>
      </c>
      <c r="O460" s="280">
        <f t="shared" si="307"/>
        <v>0</v>
      </c>
      <c r="P460" s="280">
        <f t="shared" si="307"/>
        <v>0</v>
      </c>
      <c r="Q460" s="280">
        <f t="shared" si="307"/>
        <v>0</v>
      </c>
      <c r="R460" s="280">
        <f t="shared" si="307"/>
        <v>0</v>
      </c>
      <c r="S460" s="280">
        <f t="shared" si="307"/>
        <v>0</v>
      </c>
      <c r="T460" s="280">
        <f t="shared" si="307"/>
        <v>0</v>
      </c>
      <c r="U460" s="280">
        <f t="shared" si="307"/>
        <v>0</v>
      </c>
      <c r="V460" s="280">
        <f t="shared" si="307"/>
        <v>0</v>
      </c>
      <c r="W460" s="280">
        <f t="shared" si="307"/>
        <v>0</v>
      </c>
      <c r="X460" s="280">
        <f t="shared" si="307"/>
        <v>0</v>
      </c>
      <c r="Y460" s="280">
        <f t="shared" si="307"/>
        <v>0</v>
      </c>
      <c r="Z460" s="280">
        <f t="shared" ref="Z460:AO466" si="308">SUMIF($D$9:$D$401,$D460,Z$9:Z$401)</f>
        <v>0</v>
      </c>
      <c r="AA460" s="280">
        <f t="shared" si="308"/>
        <v>0</v>
      </c>
      <c r="AB460" s="280">
        <f t="shared" si="308"/>
        <v>0</v>
      </c>
      <c r="AC460" s="280">
        <f t="shared" si="308"/>
        <v>0</v>
      </c>
      <c r="AD460" s="280">
        <f t="shared" si="308"/>
        <v>0</v>
      </c>
      <c r="AE460" s="280">
        <f t="shared" si="308"/>
        <v>0</v>
      </c>
      <c r="AF460" s="280">
        <f t="shared" si="308"/>
        <v>0</v>
      </c>
      <c r="AG460" s="280">
        <f t="shared" si="308"/>
        <v>0</v>
      </c>
      <c r="AH460" s="280">
        <f t="shared" si="308"/>
        <v>0</v>
      </c>
      <c r="AI460" s="280">
        <f t="shared" si="308"/>
        <v>0</v>
      </c>
      <c r="AJ460" s="280">
        <f t="shared" si="308"/>
        <v>0</v>
      </c>
      <c r="AK460" s="280">
        <f t="shared" si="308"/>
        <v>0</v>
      </c>
      <c r="AL460" s="280">
        <f t="shared" si="308"/>
        <v>0</v>
      </c>
      <c r="AM460" s="280">
        <f t="shared" si="308"/>
        <v>0</v>
      </c>
      <c r="AN460" s="280">
        <f t="shared" si="308"/>
        <v>0</v>
      </c>
      <c r="AO460" s="280">
        <f t="shared" si="308"/>
        <v>0</v>
      </c>
      <c r="AP460" s="280">
        <f t="shared" ref="AP460:BE466" si="309">SUMIF($D$9:$D$401,$D460,AP$9:AP$401)</f>
        <v>0</v>
      </c>
      <c r="AQ460" s="280">
        <f t="shared" si="309"/>
        <v>0</v>
      </c>
      <c r="AR460" s="280">
        <f t="shared" si="309"/>
        <v>0</v>
      </c>
      <c r="AS460" s="280">
        <f t="shared" si="309"/>
        <v>0</v>
      </c>
      <c r="AT460" s="280">
        <f t="shared" si="309"/>
        <v>0</v>
      </c>
      <c r="AU460" s="280">
        <f t="shared" si="309"/>
        <v>0</v>
      </c>
      <c r="AV460" s="280">
        <f t="shared" si="309"/>
        <v>0</v>
      </c>
      <c r="AW460" s="280">
        <f t="shared" si="309"/>
        <v>0</v>
      </c>
      <c r="AX460" s="280">
        <f t="shared" si="309"/>
        <v>0</v>
      </c>
      <c r="AY460" s="280">
        <f t="shared" si="309"/>
        <v>0</v>
      </c>
      <c r="AZ460" s="280">
        <f t="shared" si="309"/>
        <v>0</v>
      </c>
      <c r="BA460" s="280">
        <f t="shared" si="309"/>
        <v>0</v>
      </c>
      <c r="BB460" s="280">
        <f t="shared" si="309"/>
        <v>0</v>
      </c>
      <c r="BC460" s="280">
        <f t="shared" si="309"/>
        <v>0</v>
      </c>
      <c r="BD460" s="280">
        <f t="shared" si="309"/>
        <v>0</v>
      </c>
      <c r="BE460" s="280">
        <f t="shared" si="309"/>
        <v>0</v>
      </c>
      <c r="BF460" s="280">
        <f t="shared" ref="BF460:BP466" si="310">SUMIF($D$9:$D$401,$D460,BF$9:BF$401)</f>
        <v>0</v>
      </c>
      <c r="BG460" s="280">
        <f t="shared" si="310"/>
        <v>0</v>
      </c>
      <c r="BH460" s="280">
        <f t="shared" si="310"/>
        <v>0</v>
      </c>
      <c r="BI460" s="280">
        <f t="shared" si="310"/>
        <v>0</v>
      </c>
      <c r="BJ460" s="280">
        <f t="shared" si="310"/>
        <v>0</v>
      </c>
      <c r="BK460" s="280">
        <f t="shared" si="310"/>
        <v>0</v>
      </c>
      <c r="BL460" s="280">
        <f t="shared" si="310"/>
        <v>0</v>
      </c>
      <c r="BM460" s="280">
        <f t="shared" si="310"/>
        <v>0</v>
      </c>
      <c r="BN460" s="280">
        <f t="shared" si="310"/>
        <v>0</v>
      </c>
      <c r="BO460" s="280">
        <f t="shared" si="310"/>
        <v>0</v>
      </c>
      <c r="BP460" s="280">
        <f t="shared" si="310"/>
        <v>0</v>
      </c>
    </row>
    <row r="461" spans="4:87" ht="12.95" hidden="1" customHeight="1" outlineLevel="2" x14ac:dyDescent="0.2">
      <c r="D461" s="264" t="s">
        <v>135</v>
      </c>
      <c r="E461" s="264"/>
      <c r="F461" s="305"/>
      <c r="G461" s="296"/>
      <c r="J461" s="280">
        <f t="shared" si="307"/>
        <v>0</v>
      </c>
      <c r="K461" s="280">
        <f t="shared" si="307"/>
        <v>0</v>
      </c>
      <c r="L461" s="280">
        <f t="shared" si="307"/>
        <v>0</v>
      </c>
      <c r="M461" s="280">
        <f t="shared" si="307"/>
        <v>0</v>
      </c>
      <c r="N461" s="280">
        <f t="shared" si="307"/>
        <v>0</v>
      </c>
      <c r="O461" s="280">
        <f t="shared" si="307"/>
        <v>0</v>
      </c>
      <c r="P461" s="280">
        <f t="shared" si="307"/>
        <v>0</v>
      </c>
      <c r="Q461" s="280">
        <f t="shared" si="307"/>
        <v>0</v>
      </c>
      <c r="R461" s="280">
        <f t="shared" si="307"/>
        <v>0</v>
      </c>
      <c r="S461" s="280">
        <f t="shared" si="307"/>
        <v>0</v>
      </c>
      <c r="T461" s="280">
        <f t="shared" si="307"/>
        <v>0</v>
      </c>
      <c r="U461" s="280">
        <f t="shared" si="307"/>
        <v>0</v>
      </c>
      <c r="V461" s="280">
        <f t="shared" si="307"/>
        <v>0</v>
      </c>
      <c r="W461" s="280">
        <f t="shared" si="307"/>
        <v>0</v>
      </c>
      <c r="X461" s="280">
        <f t="shared" si="307"/>
        <v>0</v>
      </c>
      <c r="Y461" s="280">
        <f t="shared" si="307"/>
        <v>0</v>
      </c>
      <c r="Z461" s="280">
        <f t="shared" si="308"/>
        <v>0</v>
      </c>
      <c r="AA461" s="280">
        <f t="shared" si="308"/>
        <v>0</v>
      </c>
      <c r="AB461" s="280">
        <f t="shared" si="308"/>
        <v>0</v>
      </c>
      <c r="AC461" s="280">
        <f t="shared" si="308"/>
        <v>0</v>
      </c>
      <c r="AD461" s="280">
        <f t="shared" si="308"/>
        <v>0</v>
      </c>
      <c r="AE461" s="280">
        <f t="shared" si="308"/>
        <v>0</v>
      </c>
      <c r="AF461" s="280">
        <f t="shared" si="308"/>
        <v>0</v>
      </c>
      <c r="AG461" s="280">
        <f t="shared" si="308"/>
        <v>0</v>
      </c>
      <c r="AH461" s="280">
        <f t="shared" si="308"/>
        <v>0</v>
      </c>
      <c r="AI461" s="280">
        <f t="shared" si="308"/>
        <v>0</v>
      </c>
      <c r="AJ461" s="280">
        <f t="shared" si="308"/>
        <v>0</v>
      </c>
      <c r="AK461" s="280">
        <f t="shared" si="308"/>
        <v>0</v>
      </c>
      <c r="AL461" s="280">
        <f t="shared" si="308"/>
        <v>0</v>
      </c>
      <c r="AM461" s="280">
        <f t="shared" si="308"/>
        <v>0</v>
      </c>
      <c r="AN461" s="280">
        <f t="shared" si="308"/>
        <v>0</v>
      </c>
      <c r="AO461" s="280">
        <f t="shared" si="308"/>
        <v>0</v>
      </c>
      <c r="AP461" s="280">
        <f t="shared" si="309"/>
        <v>0</v>
      </c>
      <c r="AQ461" s="280">
        <f t="shared" si="309"/>
        <v>0</v>
      </c>
      <c r="AR461" s="280">
        <f t="shared" si="309"/>
        <v>0</v>
      </c>
      <c r="AS461" s="280">
        <f t="shared" si="309"/>
        <v>0</v>
      </c>
      <c r="AT461" s="280">
        <f t="shared" si="309"/>
        <v>0</v>
      </c>
      <c r="AU461" s="280">
        <f t="shared" si="309"/>
        <v>0</v>
      </c>
      <c r="AV461" s="280">
        <f t="shared" si="309"/>
        <v>0</v>
      </c>
      <c r="AW461" s="280">
        <f t="shared" si="309"/>
        <v>0</v>
      </c>
      <c r="AX461" s="280">
        <f t="shared" si="309"/>
        <v>0</v>
      </c>
      <c r="AY461" s="280">
        <f t="shared" si="309"/>
        <v>0</v>
      </c>
      <c r="AZ461" s="280">
        <f t="shared" si="309"/>
        <v>0</v>
      </c>
      <c r="BA461" s="280">
        <f t="shared" si="309"/>
        <v>0</v>
      </c>
      <c r="BB461" s="280">
        <f t="shared" si="309"/>
        <v>0</v>
      </c>
      <c r="BC461" s="280">
        <f t="shared" si="309"/>
        <v>0</v>
      </c>
      <c r="BD461" s="280">
        <f t="shared" si="309"/>
        <v>0</v>
      </c>
      <c r="BE461" s="280">
        <f t="shared" si="309"/>
        <v>0</v>
      </c>
      <c r="BF461" s="280">
        <f t="shared" si="310"/>
        <v>0</v>
      </c>
      <c r="BG461" s="280">
        <f t="shared" si="310"/>
        <v>0</v>
      </c>
      <c r="BH461" s="280">
        <f t="shared" si="310"/>
        <v>0</v>
      </c>
      <c r="BI461" s="280">
        <f t="shared" si="310"/>
        <v>0</v>
      </c>
      <c r="BJ461" s="280">
        <f t="shared" si="310"/>
        <v>0</v>
      </c>
      <c r="BK461" s="280">
        <f t="shared" si="310"/>
        <v>0</v>
      </c>
      <c r="BL461" s="280">
        <f t="shared" si="310"/>
        <v>0</v>
      </c>
      <c r="BM461" s="280">
        <f t="shared" si="310"/>
        <v>0</v>
      </c>
      <c r="BN461" s="280">
        <f t="shared" si="310"/>
        <v>0</v>
      </c>
      <c r="BO461" s="280">
        <f t="shared" si="310"/>
        <v>0</v>
      </c>
      <c r="BP461" s="280">
        <f t="shared" si="310"/>
        <v>0</v>
      </c>
    </row>
    <row r="462" spans="4:87" ht="12.95" hidden="1" customHeight="1" outlineLevel="2" x14ac:dyDescent="0.2">
      <c r="D462" s="264" t="s">
        <v>136</v>
      </c>
      <c r="E462" s="264"/>
      <c r="F462" s="305"/>
      <c r="G462" s="296"/>
      <c r="J462" s="280">
        <f t="shared" si="307"/>
        <v>0</v>
      </c>
      <c r="K462" s="280">
        <f t="shared" si="307"/>
        <v>0</v>
      </c>
      <c r="L462" s="280">
        <f t="shared" si="307"/>
        <v>0</v>
      </c>
      <c r="M462" s="280">
        <f t="shared" si="307"/>
        <v>0</v>
      </c>
      <c r="N462" s="280">
        <f t="shared" si="307"/>
        <v>0</v>
      </c>
      <c r="O462" s="280">
        <f t="shared" si="307"/>
        <v>0</v>
      </c>
      <c r="P462" s="280">
        <f t="shared" si="307"/>
        <v>0</v>
      </c>
      <c r="Q462" s="280">
        <f t="shared" si="307"/>
        <v>0</v>
      </c>
      <c r="R462" s="280">
        <f t="shared" si="307"/>
        <v>0</v>
      </c>
      <c r="S462" s="280">
        <f t="shared" si="307"/>
        <v>0</v>
      </c>
      <c r="T462" s="280">
        <f t="shared" si="307"/>
        <v>0</v>
      </c>
      <c r="U462" s="280">
        <f t="shared" si="307"/>
        <v>0</v>
      </c>
      <c r="V462" s="280">
        <f t="shared" si="307"/>
        <v>0</v>
      </c>
      <c r="W462" s="280">
        <f t="shared" si="307"/>
        <v>0</v>
      </c>
      <c r="X462" s="280">
        <f t="shared" si="307"/>
        <v>0</v>
      </c>
      <c r="Y462" s="280">
        <f t="shared" si="307"/>
        <v>0</v>
      </c>
      <c r="Z462" s="280">
        <f t="shared" si="308"/>
        <v>0</v>
      </c>
      <c r="AA462" s="280">
        <f t="shared" si="308"/>
        <v>0</v>
      </c>
      <c r="AB462" s="280">
        <f t="shared" si="308"/>
        <v>0</v>
      </c>
      <c r="AC462" s="280">
        <f t="shared" si="308"/>
        <v>0</v>
      </c>
      <c r="AD462" s="280">
        <f t="shared" si="308"/>
        <v>0</v>
      </c>
      <c r="AE462" s="280">
        <f t="shared" si="308"/>
        <v>0</v>
      </c>
      <c r="AF462" s="280">
        <f t="shared" si="308"/>
        <v>0</v>
      </c>
      <c r="AG462" s="280">
        <f t="shared" si="308"/>
        <v>0</v>
      </c>
      <c r="AH462" s="280">
        <f t="shared" si="308"/>
        <v>0</v>
      </c>
      <c r="AI462" s="280">
        <f t="shared" si="308"/>
        <v>0</v>
      </c>
      <c r="AJ462" s="280">
        <f t="shared" si="308"/>
        <v>0</v>
      </c>
      <c r="AK462" s="280">
        <f t="shared" si="308"/>
        <v>0</v>
      </c>
      <c r="AL462" s="280">
        <f t="shared" si="308"/>
        <v>0</v>
      </c>
      <c r="AM462" s="280">
        <f t="shared" si="308"/>
        <v>0</v>
      </c>
      <c r="AN462" s="280">
        <f t="shared" si="308"/>
        <v>0</v>
      </c>
      <c r="AO462" s="280">
        <f t="shared" si="308"/>
        <v>0</v>
      </c>
      <c r="AP462" s="280">
        <f t="shared" si="309"/>
        <v>0</v>
      </c>
      <c r="AQ462" s="280">
        <f t="shared" si="309"/>
        <v>0</v>
      </c>
      <c r="AR462" s="280">
        <f t="shared" si="309"/>
        <v>0</v>
      </c>
      <c r="AS462" s="280">
        <f t="shared" si="309"/>
        <v>0</v>
      </c>
      <c r="AT462" s="280">
        <f t="shared" si="309"/>
        <v>0</v>
      </c>
      <c r="AU462" s="280">
        <f t="shared" si="309"/>
        <v>0</v>
      </c>
      <c r="AV462" s="280">
        <f t="shared" si="309"/>
        <v>0</v>
      </c>
      <c r="AW462" s="280">
        <f t="shared" si="309"/>
        <v>0</v>
      </c>
      <c r="AX462" s="280">
        <f t="shared" si="309"/>
        <v>0</v>
      </c>
      <c r="AY462" s="280">
        <f t="shared" si="309"/>
        <v>0</v>
      </c>
      <c r="AZ462" s="280">
        <f t="shared" si="309"/>
        <v>0</v>
      </c>
      <c r="BA462" s="280">
        <f t="shared" si="309"/>
        <v>0</v>
      </c>
      <c r="BB462" s="280">
        <f t="shared" si="309"/>
        <v>0</v>
      </c>
      <c r="BC462" s="280">
        <f t="shared" si="309"/>
        <v>0</v>
      </c>
      <c r="BD462" s="280">
        <f t="shared" si="309"/>
        <v>0</v>
      </c>
      <c r="BE462" s="280">
        <f t="shared" si="309"/>
        <v>0</v>
      </c>
      <c r="BF462" s="280">
        <f t="shared" si="310"/>
        <v>0</v>
      </c>
      <c r="BG462" s="280">
        <f t="shared" si="310"/>
        <v>0</v>
      </c>
      <c r="BH462" s="280">
        <f t="shared" si="310"/>
        <v>0</v>
      </c>
      <c r="BI462" s="280">
        <f t="shared" si="310"/>
        <v>0</v>
      </c>
      <c r="BJ462" s="280">
        <f t="shared" si="310"/>
        <v>0</v>
      </c>
      <c r="BK462" s="280">
        <f t="shared" si="310"/>
        <v>0</v>
      </c>
      <c r="BL462" s="280">
        <f t="shared" si="310"/>
        <v>0</v>
      </c>
      <c r="BM462" s="280">
        <f t="shared" si="310"/>
        <v>0</v>
      </c>
      <c r="BN462" s="280">
        <f t="shared" si="310"/>
        <v>0</v>
      </c>
      <c r="BO462" s="280">
        <f t="shared" si="310"/>
        <v>0</v>
      </c>
      <c r="BP462" s="280">
        <f t="shared" si="310"/>
        <v>0</v>
      </c>
    </row>
    <row r="463" spans="4:87" hidden="1" outlineLevel="1" collapsed="1" x14ac:dyDescent="0.2">
      <c r="D463" s="264" t="s">
        <v>61</v>
      </c>
      <c r="E463" s="264"/>
      <c r="F463" s="306">
        <f>AG452</f>
        <v>7.58</v>
      </c>
      <c r="G463" s="306">
        <f>BC452</f>
        <v>0</v>
      </c>
      <c r="J463" s="280">
        <f t="shared" si="307"/>
        <v>210.89999999999998</v>
      </c>
      <c r="K463" s="280">
        <f t="shared" si="307"/>
        <v>95</v>
      </c>
      <c r="L463" s="280">
        <f t="shared" si="307"/>
        <v>265</v>
      </c>
      <c r="M463" s="280">
        <f t="shared" si="307"/>
        <v>75</v>
      </c>
      <c r="N463" s="280">
        <f t="shared" si="307"/>
        <v>236</v>
      </c>
      <c r="O463" s="280">
        <f t="shared" si="307"/>
        <v>671</v>
      </c>
      <c r="P463" s="280">
        <f t="shared" si="307"/>
        <v>237.10000000000002</v>
      </c>
      <c r="Q463" s="280">
        <f t="shared" si="307"/>
        <v>160</v>
      </c>
      <c r="R463" s="280">
        <f t="shared" si="307"/>
        <v>0</v>
      </c>
      <c r="S463" s="280">
        <f t="shared" si="307"/>
        <v>91</v>
      </c>
      <c r="T463" s="280">
        <f t="shared" si="307"/>
        <v>488.09999999999997</v>
      </c>
      <c r="U463" s="280">
        <f t="shared" si="307"/>
        <v>393.8</v>
      </c>
      <c r="V463" s="280">
        <f t="shared" si="307"/>
        <v>0</v>
      </c>
      <c r="W463" s="280">
        <f t="shared" si="307"/>
        <v>4.0819999999999999</v>
      </c>
      <c r="X463" s="280">
        <f t="shared" si="307"/>
        <v>0</v>
      </c>
      <c r="Y463" s="280">
        <f t="shared" si="307"/>
        <v>53.099999999999994</v>
      </c>
      <c r="Z463" s="280">
        <f t="shared" si="308"/>
        <v>57.182000000000002</v>
      </c>
      <c r="AA463" s="280">
        <f t="shared" si="308"/>
        <v>-37.817999999999998</v>
      </c>
      <c r="AB463" s="280">
        <f t="shared" si="308"/>
        <v>0</v>
      </c>
      <c r="AC463" s="280">
        <f t="shared" si="308"/>
        <v>0</v>
      </c>
      <c r="AD463" s="280">
        <f t="shared" si="308"/>
        <v>2.992</v>
      </c>
      <c r="AE463" s="280">
        <f t="shared" si="308"/>
        <v>2.992</v>
      </c>
      <c r="AF463" s="280">
        <f t="shared" si="308"/>
        <v>-262.00799999999998</v>
      </c>
      <c r="AG463" s="280">
        <f t="shared" si="308"/>
        <v>7.58</v>
      </c>
      <c r="AH463" s="280">
        <f t="shared" si="308"/>
        <v>0</v>
      </c>
      <c r="AI463" s="280">
        <f t="shared" si="308"/>
        <v>33.4</v>
      </c>
      <c r="AJ463" s="280">
        <f t="shared" si="308"/>
        <v>40.98</v>
      </c>
      <c r="AK463" s="280">
        <f t="shared" si="308"/>
        <v>-34.020000000000003</v>
      </c>
      <c r="AL463" s="280">
        <f t="shared" si="308"/>
        <v>112</v>
      </c>
      <c r="AM463" s="280">
        <f t="shared" si="308"/>
        <v>105</v>
      </c>
      <c r="AN463" s="280">
        <f t="shared" si="308"/>
        <v>256</v>
      </c>
      <c r="AO463" s="280">
        <f t="shared" si="308"/>
        <v>473</v>
      </c>
      <c r="AP463" s="280">
        <f t="shared" si="309"/>
        <v>237</v>
      </c>
      <c r="AQ463" s="280">
        <f t="shared" si="309"/>
        <v>574.154</v>
      </c>
      <c r="AR463" s="280">
        <f t="shared" si="309"/>
        <v>-96.845999999999975</v>
      </c>
      <c r="AS463" s="280">
        <f t="shared" si="309"/>
        <v>0</v>
      </c>
      <c r="AT463" s="280">
        <f t="shared" si="309"/>
        <v>0</v>
      </c>
      <c r="AU463" s="280">
        <f t="shared" si="309"/>
        <v>24.009599999999995</v>
      </c>
      <c r="AV463" s="280">
        <f t="shared" si="309"/>
        <v>24.009599999999995</v>
      </c>
      <c r="AW463" s="280">
        <f t="shared" si="309"/>
        <v>-213.09039999999999</v>
      </c>
      <c r="AX463" s="280">
        <f t="shared" si="309"/>
        <v>0</v>
      </c>
      <c r="AY463" s="280">
        <f t="shared" si="309"/>
        <v>22.561999999999998</v>
      </c>
      <c r="AZ463" s="280">
        <f t="shared" si="309"/>
        <v>2.992</v>
      </c>
      <c r="BA463" s="280">
        <f t="shared" si="309"/>
        <v>25.553999999999998</v>
      </c>
      <c r="BB463" s="280">
        <f t="shared" si="309"/>
        <v>-134.446</v>
      </c>
      <c r="BC463" s="280">
        <f t="shared" si="309"/>
        <v>0</v>
      </c>
      <c r="BD463" s="280">
        <f t="shared" si="309"/>
        <v>9.5399999999999991</v>
      </c>
      <c r="BE463" s="280">
        <f t="shared" si="309"/>
        <v>82.699999999999989</v>
      </c>
      <c r="BF463" s="280">
        <f t="shared" si="310"/>
        <v>92.24</v>
      </c>
      <c r="BG463" s="280">
        <f t="shared" si="310"/>
        <v>92.24</v>
      </c>
      <c r="BH463" s="280">
        <f t="shared" si="310"/>
        <v>16.399999999999999</v>
      </c>
      <c r="BI463" s="280">
        <f t="shared" si="310"/>
        <v>52</v>
      </c>
      <c r="BJ463" s="280">
        <f t="shared" si="310"/>
        <v>58.2</v>
      </c>
      <c r="BK463" s="280">
        <f t="shared" si="310"/>
        <v>126.60000000000001</v>
      </c>
      <c r="BL463" s="280">
        <f t="shared" si="310"/>
        <v>35.6</v>
      </c>
      <c r="BM463" s="280">
        <f t="shared" si="310"/>
        <v>268.40359999999998</v>
      </c>
      <c r="BN463" s="280">
        <f t="shared" si="310"/>
        <v>-219.69640000000001</v>
      </c>
      <c r="BO463" s="280">
        <f t="shared" si="310"/>
        <v>462.88499999999999</v>
      </c>
      <c r="BP463" s="280">
        <f t="shared" si="310"/>
        <v>69.08499999999998</v>
      </c>
    </row>
    <row r="464" spans="4:87" ht="12" hidden="1" customHeight="1" outlineLevel="2" x14ac:dyDescent="0.2">
      <c r="D464" s="264" t="s">
        <v>137</v>
      </c>
      <c r="E464" s="264"/>
      <c r="F464" s="296"/>
      <c r="G464" s="296"/>
      <c r="J464" s="280">
        <f t="shared" si="307"/>
        <v>0</v>
      </c>
      <c r="K464" s="280">
        <f t="shared" si="307"/>
        <v>0</v>
      </c>
      <c r="L464" s="280">
        <f t="shared" si="307"/>
        <v>0</v>
      </c>
      <c r="M464" s="280">
        <f t="shared" si="307"/>
        <v>0</v>
      </c>
      <c r="N464" s="280">
        <f t="shared" si="307"/>
        <v>0</v>
      </c>
      <c r="O464" s="280">
        <f t="shared" si="307"/>
        <v>0</v>
      </c>
      <c r="P464" s="280">
        <f t="shared" si="307"/>
        <v>0</v>
      </c>
      <c r="Q464" s="280">
        <f t="shared" si="307"/>
        <v>0</v>
      </c>
      <c r="R464" s="280">
        <f t="shared" si="307"/>
        <v>0</v>
      </c>
      <c r="S464" s="280">
        <f t="shared" si="307"/>
        <v>0</v>
      </c>
      <c r="T464" s="280">
        <f t="shared" si="307"/>
        <v>0</v>
      </c>
      <c r="U464" s="280">
        <f t="shared" si="307"/>
        <v>0</v>
      </c>
      <c r="V464" s="280">
        <f t="shared" si="307"/>
        <v>0</v>
      </c>
      <c r="W464" s="280">
        <f t="shared" si="307"/>
        <v>0</v>
      </c>
      <c r="X464" s="280">
        <f t="shared" si="307"/>
        <v>0</v>
      </c>
      <c r="Y464" s="280">
        <f t="shared" si="307"/>
        <v>0</v>
      </c>
      <c r="Z464" s="280">
        <f t="shared" si="308"/>
        <v>0</v>
      </c>
      <c r="AA464" s="280">
        <f t="shared" si="308"/>
        <v>0</v>
      </c>
      <c r="AB464" s="280">
        <f t="shared" si="308"/>
        <v>0</v>
      </c>
      <c r="AC464" s="280">
        <f t="shared" si="308"/>
        <v>0</v>
      </c>
      <c r="AD464" s="280">
        <f t="shared" si="308"/>
        <v>0</v>
      </c>
      <c r="AE464" s="280">
        <f t="shared" si="308"/>
        <v>0</v>
      </c>
      <c r="AF464" s="280">
        <f t="shared" si="308"/>
        <v>0</v>
      </c>
      <c r="AG464" s="280">
        <f t="shared" si="308"/>
        <v>0</v>
      </c>
      <c r="AH464" s="280">
        <f t="shared" si="308"/>
        <v>0</v>
      </c>
      <c r="AI464" s="280">
        <f t="shared" si="308"/>
        <v>0</v>
      </c>
      <c r="AJ464" s="280">
        <f t="shared" si="308"/>
        <v>0</v>
      </c>
      <c r="AK464" s="280">
        <f t="shared" si="308"/>
        <v>0</v>
      </c>
      <c r="AL464" s="280">
        <f t="shared" si="308"/>
        <v>0</v>
      </c>
      <c r="AM464" s="280">
        <f t="shared" si="308"/>
        <v>0</v>
      </c>
      <c r="AN464" s="280">
        <f t="shared" si="308"/>
        <v>0</v>
      </c>
      <c r="AO464" s="280">
        <f t="shared" si="308"/>
        <v>0</v>
      </c>
      <c r="AP464" s="280">
        <f t="shared" si="309"/>
        <v>0</v>
      </c>
      <c r="AQ464" s="280">
        <f t="shared" si="309"/>
        <v>0</v>
      </c>
      <c r="AR464" s="280">
        <f t="shared" si="309"/>
        <v>0</v>
      </c>
      <c r="AS464" s="280">
        <f t="shared" si="309"/>
        <v>0</v>
      </c>
      <c r="AT464" s="280">
        <f t="shared" si="309"/>
        <v>0</v>
      </c>
      <c r="AU464" s="280">
        <f t="shared" si="309"/>
        <v>0</v>
      </c>
      <c r="AV464" s="280">
        <f t="shared" si="309"/>
        <v>0</v>
      </c>
      <c r="AW464" s="280">
        <f t="shared" si="309"/>
        <v>0</v>
      </c>
      <c r="AX464" s="280">
        <f t="shared" si="309"/>
        <v>0</v>
      </c>
      <c r="AY464" s="280">
        <f t="shared" si="309"/>
        <v>0</v>
      </c>
      <c r="AZ464" s="280">
        <f t="shared" si="309"/>
        <v>0</v>
      </c>
      <c r="BA464" s="280">
        <f t="shared" si="309"/>
        <v>0</v>
      </c>
      <c r="BB464" s="280">
        <f t="shared" si="309"/>
        <v>0</v>
      </c>
      <c r="BC464" s="280">
        <f t="shared" si="309"/>
        <v>0</v>
      </c>
      <c r="BD464" s="280">
        <f t="shared" si="309"/>
        <v>0</v>
      </c>
      <c r="BE464" s="280">
        <f t="shared" si="309"/>
        <v>0</v>
      </c>
      <c r="BF464" s="280">
        <f t="shared" si="310"/>
        <v>0</v>
      </c>
      <c r="BG464" s="280">
        <f t="shared" si="310"/>
        <v>0</v>
      </c>
      <c r="BH464" s="280">
        <f t="shared" si="310"/>
        <v>0</v>
      </c>
      <c r="BI464" s="280">
        <f t="shared" si="310"/>
        <v>0</v>
      </c>
      <c r="BJ464" s="280">
        <f t="shared" si="310"/>
        <v>0</v>
      </c>
      <c r="BK464" s="280">
        <f t="shared" si="310"/>
        <v>0</v>
      </c>
      <c r="BL464" s="280">
        <f t="shared" si="310"/>
        <v>0</v>
      </c>
      <c r="BM464" s="280">
        <f t="shared" si="310"/>
        <v>0</v>
      </c>
      <c r="BN464" s="280">
        <f t="shared" si="310"/>
        <v>0</v>
      </c>
      <c r="BO464" s="280">
        <f t="shared" si="310"/>
        <v>0</v>
      </c>
      <c r="BP464" s="280">
        <f t="shared" si="310"/>
        <v>0</v>
      </c>
    </row>
    <row r="465" spans="4:68" ht="12" hidden="1" customHeight="1" outlineLevel="2" x14ac:dyDescent="0.2">
      <c r="D465" s="264" t="s">
        <v>138</v>
      </c>
      <c r="E465" s="264"/>
      <c r="F465" s="296"/>
      <c r="G465" s="296"/>
      <c r="J465" s="280">
        <f t="shared" si="307"/>
        <v>0</v>
      </c>
      <c r="K465" s="280">
        <f t="shared" si="307"/>
        <v>0</v>
      </c>
      <c r="L465" s="280">
        <f t="shared" si="307"/>
        <v>0</v>
      </c>
      <c r="M465" s="280">
        <f t="shared" si="307"/>
        <v>0</v>
      </c>
      <c r="N465" s="280">
        <f t="shared" si="307"/>
        <v>0</v>
      </c>
      <c r="O465" s="280">
        <f t="shared" si="307"/>
        <v>0</v>
      </c>
      <c r="P465" s="280">
        <f t="shared" si="307"/>
        <v>0</v>
      </c>
      <c r="Q465" s="280">
        <f t="shared" si="307"/>
        <v>0</v>
      </c>
      <c r="R465" s="280">
        <f t="shared" si="307"/>
        <v>0</v>
      </c>
      <c r="S465" s="280">
        <f t="shared" si="307"/>
        <v>0</v>
      </c>
      <c r="T465" s="280">
        <f t="shared" si="307"/>
        <v>0</v>
      </c>
      <c r="U465" s="280">
        <f t="shared" si="307"/>
        <v>0</v>
      </c>
      <c r="V465" s="280">
        <f t="shared" si="307"/>
        <v>0</v>
      </c>
      <c r="W465" s="280">
        <f t="shared" si="307"/>
        <v>0</v>
      </c>
      <c r="X465" s="280">
        <f t="shared" si="307"/>
        <v>0</v>
      </c>
      <c r="Y465" s="280">
        <f t="shared" si="307"/>
        <v>0</v>
      </c>
      <c r="Z465" s="280">
        <f t="shared" si="308"/>
        <v>0</v>
      </c>
      <c r="AA465" s="280">
        <f t="shared" si="308"/>
        <v>0</v>
      </c>
      <c r="AB465" s="280">
        <f t="shared" si="308"/>
        <v>0</v>
      </c>
      <c r="AC465" s="280">
        <f t="shared" si="308"/>
        <v>0</v>
      </c>
      <c r="AD465" s="280">
        <f t="shared" si="308"/>
        <v>0</v>
      </c>
      <c r="AE465" s="280">
        <f t="shared" si="308"/>
        <v>0</v>
      </c>
      <c r="AF465" s="280">
        <f t="shared" si="308"/>
        <v>0</v>
      </c>
      <c r="AG465" s="280">
        <f t="shared" si="308"/>
        <v>0</v>
      </c>
      <c r="AH465" s="280">
        <f t="shared" si="308"/>
        <v>0</v>
      </c>
      <c r="AI465" s="280">
        <f t="shared" si="308"/>
        <v>0</v>
      </c>
      <c r="AJ465" s="280">
        <f t="shared" si="308"/>
        <v>0</v>
      </c>
      <c r="AK465" s="280">
        <f t="shared" si="308"/>
        <v>0</v>
      </c>
      <c r="AL465" s="280">
        <f t="shared" si="308"/>
        <v>0</v>
      </c>
      <c r="AM465" s="280">
        <f t="shared" si="308"/>
        <v>0</v>
      </c>
      <c r="AN465" s="280">
        <f t="shared" si="308"/>
        <v>0</v>
      </c>
      <c r="AO465" s="280">
        <f t="shared" si="308"/>
        <v>0</v>
      </c>
      <c r="AP465" s="280">
        <f t="shared" si="309"/>
        <v>0</v>
      </c>
      <c r="AQ465" s="280">
        <f t="shared" si="309"/>
        <v>0</v>
      </c>
      <c r="AR465" s="280">
        <f t="shared" si="309"/>
        <v>0</v>
      </c>
      <c r="AS465" s="280">
        <f t="shared" si="309"/>
        <v>0</v>
      </c>
      <c r="AT465" s="280">
        <f t="shared" si="309"/>
        <v>0</v>
      </c>
      <c r="AU465" s="280">
        <f t="shared" si="309"/>
        <v>0</v>
      </c>
      <c r="AV465" s="280">
        <f t="shared" si="309"/>
        <v>0</v>
      </c>
      <c r="AW465" s="280">
        <f t="shared" si="309"/>
        <v>0</v>
      </c>
      <c r="AX465" s="280">
        <f t="shared" si="309"/>
        <v>0</v>
      </c>
      <c r="AY465" s="280">
        <f t="shared" si="309"/>
        <v>0</v>
      </c>
      <c r="AZ465" s="280">
        <f t="shared" si="309"/>
        <v>0</v>
      </c>
      <c r="BA465" s="280">
        <f t="shared" si="309"/>
        <v>0</v>
      </c>
      <c r="BB465" s="280">
        <f t="shared" si="309"/>
        <v>0</v>
      </c>
      <c r="BC465" s="280">
        <f t="shared" si="309"/>
        <v>0</v>
      </c>
      <c r="BD465" s="280">
        <f t="shared" si="309"/>
        <v>0</v>
      </c>
      <c r="BE465" s="280">
        <f t="shared" si="309"/>
        <v>0</v>
      </c>
      <c r="BF465" s="280">
        <f t="shared" si="310"/>
        <v>0</v>
      </c>
      <c r="BG465" s="280">
        <f t="shared" si="310"/>
        <v>0</v>
      </c>
      <c r="BH465" s="280">
        <f t="shared" si="310"/>
        <v>0</v>
      </c>
      <c r="BI465" s="280">
        <f t="shared" si="310"/>
        <v>0</v>
      </c>
      <c r="BJ465" s="280">
        <f t="shared" si="310"/>
        <v>0</v>
      </c>
      <c r="BK465" s="280">
        <f t="shared" si="310"/>
        <v>0</v>
      </c>
      <c r="BL465" s="280">
        <f t="shared" si="310"/>
        <v>0</v>
      </c>
      <c r="BM465" s="280">
        <f t="shared" si="310"/>
        <v>0</v>
      </c>
      <c r="BN465" s="280">
        <f t="shared" si="310"/>
        <v>0</v>
      </c>
      <c r="BO465" s="280">
        <f t="shared" si="310"/>
        <v>0</v>
      </c>
      <c r="BP465" s="280">
        <f t="shared" si="310"/>
        <v>0</v>
      </c>
    </row>
    <row r="466" spans="4:68" ht="12" hidden="1" customHeight="1" outlineLevel="2" x14ac:dyDescent="0.2">
      <c r="D466" s="264" t="s">
        <v>139</v>
      </c>
      <c r="E466" s="264"/>
      <c r="F466" s="296"/>
      <c r="G466" s="296"/>
      <c r="J466" s="280">
        <f t="shared" si="307"/>
        <v>0</v>
      </c>
      <c r="K466" s="280">
        <f t="shared" si="307"/>
        <v>0</v>
      </c>
      <c r="L466" s="280">
        <f t="shared" si="307"/>
        <v>0</v>
      </c>
      <c r="M466" s="280">
        <f t="shared" si="307"/>
        <v>0</v>
      </c>
      <c r="N466" s="280">
        <f t="shared" si="307"/>
        <v>0</v>
      </c>
      <c r="O466" s="280">
        <f t="shared" si="307"/>
        <v>0</v>
      </c>
      <c r="P466" s="280">
        <f t="shared" si="307"/>
        <v>0</v>
      </c>
      <c r="Q466" s="280">
        <f t="shared" si="307"/>
        <v>0</v>
      </c>
      <c r="R466" s="280">
        <f t="shared" si="307"/>
        <v>0</v>
      </c>
      <c r="S466" s="280">
        <f t="shared" si="307"/>
        <v>0</v>
      </c>
      <c r="T466" s="280">
        <f t="shared" si="307"/>
        <v>0</v>
      </c>
      <c r="U466" s="280">
        <f t="shared" si="307"/>
        <v>0</v>
      </c>
      <c r="V466" s="280">
        <f t="shared" si="307"/>
        <v>0</v>
      </c>
      <c r="W466" s="280">
        <f t="shared" si="307"/>
        <v>0</v>
      </c>
      <c r="X466" s="280">
        <f t="shared" si="307"/>
        <v>0</v>
      </c>
      <c r="Y466" s="280">
        <f t="shared" si="307"/>
        <v>0</v>
      </c>
      <c r="Z466" s="280">
        <f t="shared" si="308"/>
        <v>0</v>
      </c>
      <c r="AA466" s="280">
        <f t="shared" si="308"/>
        <v>0</v>
      </c>
      <c r="AB466" s="280">
        <f t="shared" si="308"/>
        <v>0</v>
      </c>
      <c r="AC466" s="280">
        <f t="shared" si="308"/>
        <v>0</v>
      </c>
      <c r="AD466" s="280">
        <f t="shared" si="308"/>
        <v>0</v>
      </c>
      <c r="AE466" s="280">
        <f t="shared" si="308"/>
        <v>0</v>
      </c>
      <c r="AF466" s="280">
        <f t="shared" si="308"/>
        <v>0</v>
      </c>
      <c r="AG466" s="280">
        <f t="shared" si="308"/>
        <v>0</v>
      </c>
      <c r="AH466" s="280">
        <f t="shared" si="308"/>
        <v>0</v>
      </c>
      <c r="AI466" s="280">
        <f t="shared" si="308"/>
        <v>0</v>
      </c>
      <c r="AJ466" s="280">
        <f t="shared" si="308"/>
        <v>0</v>
      </c>
      <c r="AK466" s="280">
        <f t="shared" si="308"/>
        <v>0</v>
      </c>
      <c r="AL466" s="280">
        <f t="shared" si="308"/>
        <v>0</v>
      </c>
      <c r="AM466" s="280">
        <f t="shared" si="308"/>
        <v>0</v>
      </c>
      <c r="AN466" s="280">
        <f t="shared" si="308"/>
        <v>0</v>
      </c>
      <c r="AO466" s="280">
        <f t="shared" si="308"/>
        <v>0</v>
      </c>
      <c r="AP466" s="280">
        <f t="shared" si="309"/>
        <v>0</v>
      </c>
      <c r="AQ466" s="280">
        <f t="shared" si="309"/>
        <v>0</v>
      </c>
      <c r="AR466" s="280">
        <f t="shared" si="309"/>
        <v>0</v>
      </c>
      <c r="AS466" s="280">
        <f t="shared" si="309"/>
        <v>0</v>
      </c>
      <c r="AT466" s="280">
        <f t="shared" si="309"/>
        <v>0</v>
      </c>
      <c r="AU466" s="280">
        <f t="shared" si="309"/>
        <v>0</v>
      </c>
      <c r="AV466" s="280">
        <f t="shared" si="309"/>
        <v>0</v>
      </c>
      <c r="AW466" s="280">
        <f t="shared" si="309"/>
        <v>0</v>
      </c>
      <c r="AX466" s="280">
        <f t="shared" si="309"/>
        <v>0</v>
      </c>
      <c r="AY466" s="280">
        <f t="shared" si="309"/>
        <v>0</v>
      </c>
      <c r="AZ466" s="280">
        <f t="shared" si="309"/>
        <v>0</v>
      </c>
      <c r="BA466" s="280">
        <f t="shared" si="309"/>
        <v>0</v>
      </c>
      <c r="BB466" s="280">
        <f t="shared" si="309"/>
        <v>0</v>
      </c>
      <c r="BC466" s="280">
        <f t="shared" si="309"/>
        <v>0</v>
      </c>
      <c r="BD466" s="280">
        <f t="shared" si="309"/>
        <v>0</v>
      </c>
      <c r="BE466" s="280">
        <f t="shared" si="309"/>
        <v>0</v>
      </c>
      <c r="BF466" s="280">
        <f t="shared" si="310"/>
        <v>0</v>
      </c>
      <c r="BG466" s="280">
        <f t="shared" si="310"/>
        <v>0</v>
      </c>
      <c r="BH466" s="280">
        <f t="shared" si="310"/>
        <v>0</v>
      </c>
      <c r="BI466" s="280">
        <f t="shared" si="310"/>
        <v>0</v>
      </c>
      <c r="BJ466" s="280">
        <f t="shared" si="310"/>
        <v>0</v>
      </c>
      <c r="BK466" s="280">
        <f t="shared" si="310"/>
        <v>0</v>
      </c>
      <c r="BL466" s="280">
        <f t="shared" si="310"/>
        <v>0</v>
      </c>
      <c r="BM466" s="280">
        <f t="shared" si="310"/>
        <v>0</v>
      </c>
      <c r="BN466" s="280">
        <f t="shared" si="310"/>
        <v>0</v>
      </c>
      <c r="BO466" s="280">
        <f t="shared" si="310"/>
        <v>0</v>
      </c>
      <c r="BP466" s="280">
        <f t="shared" si="310"/>
        <v>0</v>
      </c>
    </row>
    <row r="467" spans="4:68" ht="12.75" hidden="1" outlineLevel="1" collapsed="1" thickBot="1" x14ac:dyDescent="0.25">
      <c r="D467" s="299" t="s">
        <v>119</v>
      </c>
      <c r="E467" s="300"/>
      <c r="F467" s="307">
        <f>SUM(F460:F466)</f>
        <v>7.58</v>
      </c>
      <c r="G467" s="307">
        <f>SUM(G460:G466)</f>
        <v>0</v>
      </c>
      <c r="H467" s="299"/>
      <c r="I467" s="299"/>
      <c r="J467" s="292">
        <f>SUM(J460:J466)</f>
        <v>210.89999999999998</v>
      </c>
      <c r="K467" s="292">
        <f t="shared" ref="K467:BP467" si="311">SUM(K460:K466)</f>
        <v>95</v>
      </c>
      <c r="L467" s="292">
        <f t="shared" si="311"/>
        <v>265</v>
      </c>
      <c r="M467" s="292">
        <f t="shared" si="311"/>
        <v>75</v>
      </c>
      <c r="N467" s="292">
        <f t="shared" si="311"/>
        <v>236</v>
      </c>
      <c r="O467" s="292">
        <f t="shared" si="311"/>
        <v>671</v>
      </c>
      <c r="P467" s="292">
        <f t="shared" si="311"/>
        <v>237.10000000000002</v>
      </c>
      <c r="Q467" s="292">
        <f t="shared" si="311"/>
        <v>160</v>
      </c>
      <c r="R467" s="292">
        <f t="shared" si="311"/>
        <v>0</v>
      </c>
      <c r="S467" s="292">
        <f t="shared" si="311"/>
        <v>91</v>
      </c>
      <c r="T467" s="292">
        <f t="shared" si="311"/>
        <v>488.09999999999997</v>
      </c>
      <c r="U467" s="292">
        <f t="shared" si="311"/>
        <v>393.8</v>
      </c>
      <c r="V467" s="292">
        <f t="shared" si="311"/>
        <v>0</v>
      </c>
      <c r="W467" s="292">
        <f t="shared" si="311"/>
        <v>4.0819999999999999</v>
      </c>
      <c r="X467" s="292">
        <f t="shared" si="311"/>
        <v>0</v>
      </c>
      <c r="Y467" s="292">
        <f t="shared" si="311"/>
        <v>53.099999999999994</v>
      </c>
      <c r="Z467" s="292">
        <f t="shared" si="311"/>
        <v>57.182000000000002</v>
      </c>
      <c r="AA467" s="292">
        <f t="shared" si="311"/>
        <v>-37.817999999999998</v>
      </c>
      <c r="AB467" s="292">
        <f t="shared" si="311"/>
        <v>0</v>
      </c>
      <c r="AC467" s="292">
        <f t="shared" si="311"/>
        <v>0</v>
      </c>
      <c r="AD467" s="292">
        <f t="shared" si="311"/>
        <v>2.992</v>
      </c>
      <c r="AE467" s="292">
        <f t="shared" si="311"/>
        <v>2.992</v>
      </c>
      <c r="AF467" s="292">
        <f t="shared" si="311"/>
        <v>-262.00799999999998</v>
      </c>
      <c r="AG467" s="292">
        <f t="shared" si="311"/>
        <v>7.58</v>
      </c>
      <c r="AH467" s="292">
        <f t="shared" si="311"/>
        <v>0</v>
      </c>
      <c r="AI467" s="292">
        <f t="shared" si="311"/>
        <v>33.4</v>
      </c>
      <c r="AJ467" s="292">
        <f t="shared" si="311"/>
        <v>40.98</v>
      </c>
      <c r="AK467" s="292">
        <f t="shared" si="311"/>
        <v>-34.020000000000003</v>
      </c>
      <c r="AL467" s="292">
        <f t="shared" si="311"/>
        <v>112</v>
      </c>
      <c r="AM467" s="292">
        <f t="shared" si="311"/>
        <v>105</v>
      </c>
      <c r="AN467" s="292">
        <f t="shared" si="311"/>
        <v>256</v>
      </c>
      <c r="AO467" s="292">
        <f t="shared" si="311"/>
        <v>473</v>
      </c>
      <c r="AP467" s="292">
        <f t="shared" si="311"/>
        <v>237</v>
      </c>
      <c r="AQ467" s="292">
        <f t="shared" si="311"/>
        <v>574.154</v>
      </c>
      <c r="AR467" s="292">
        <f t="shared" si="311"/>
        <v>-96.845999999999975</v>
      </c>
      <c r="AS467" s="292">
        <f t="shared" si="311"/>
        <v>0</v>
      </c>
      <c r="AT467" s="292">
        <f t="shared" si="311"/>
        <v>0</v>
      </c>
      <c r="AU467" s="292">
        <f t="shared" si="311"/>
        <v>24.009599999999995</v>
      </c>
      <c r="AV467" s="292">
        <f t="shared" si="311"/>
        <v>24.009599999999995</v>
      </c>
      <c r="AW467" s="292">
        <f t="shared" si="311"/>
        <v>-213.09039999999999</v>
      </c>
      <c r="AX467" s="292">
        <f t="shared" si="311"/>
        <v>0</v>
      </c>
      <c r="AY467" s="292">
        <f t="shared" si="311"/>
        <v>22.561999999999998</v>
      </c>
      <c r="AZ467" s="292">
        <f t="shared" si="311"/>
        <v>2.992</v>
      </c>
      <c r="BA467" s="292">
        <f t="shared" si="311"/>
        <v>25.553999999999998</v>
      </c>
      <c r="BB467" s="292">
        <f t="shared" si="311"/>
        <v>-134.446</v>
      </c>
      <c r="BC467" s="292">
        <f t="shared" si="311"/>
        <v>0</v>
      </c>
      <c r="BD467" s="292">
        <f t="shared" si="311"/>
        <v>9.5399999999999991</v>
      </c>
      <c r="BE467" s="292">
        <f t="shared" si="311"/>
        <v>82.699999999999989</v>
      </c>
      <c r="BF467" s="292">
        <f t="shared" si="311"/>
        <v>92.24</v>
      </c>
      <c r="BG467" s="292">
        <f t="shared" si="311"/>
        <v>92.24</v>
      </c>
      <c r="BH467" s="292">
        <f t="shared" si="311"/>
        <v>16.399999999999999</v>
      </c>
      <c r="BI467" s="292">
        <f t="shared" si="311"/>
        <v>52</v>
      </c>
      <c r="BJ467" s="292">
        <f t="shared" si="311"/>
        <v>58.2</v>
      </c>
      <c r="BK467" s="292">
        <f t="shared" si="311"/>
        <v>126.60000000000001</v>
      </c>
      <c r="BL467" s="292">
        <f t="shared" si="311"/>
        <v>35.6</v>
      </c>
      <c r="BM467" s="292">
        <f t="shared" si="311"/>
        <v>268.40359999999998</v>
      </c>
      <c r="BN467" s="292">
        <f t="shared" si="311"/>
        <v>-219.69640000000001</v>
      </c>
      <c r="BO467" s="292">
        <f t="shared" si="311"/>
        <v>462.88499999999999</v>
      </c>
      <c r="BP467" s="292">
        <f t="shared" si="311"/>
        <v>69.08499999999998</v>
      </c>
    </row>
    <row r="468" spans="4:68" hidden="1" outlineLevel="1" x14ac:dyDescent="0.2">
      <c r="D468" s="264"/>
      <c r="E468" s="264"/>
      <c r="J468" s="303">
        <f>J467-J402</f>
        <v>0</v>
      </c>
      <c r="K468" s="303">
        <f t="shared" ref="K468:BP468" si="312">K467-K402</f>
        <v>0</v>
      </c>
      <c r="L468" s="303">
        <f t="shared" si="312"/>
        <v>0</v>
      </c>
      <c r="M468" s="303">
        <f t="shared" si="312"/>
        <v>0</v>
      </c>
      <c r="N468" s="303">
        <f t="shared" si="312"/>
        <v>0</v>
      </c>
      <c r="O468" s="303">
        <f t="shared" si="312"/>
        <v>0</v>
      </c>
      <c r="P468" s="303">
        <f t="shared" si="312"/>
        <v>0</v>
      </c>
      <c r="Q468" s="303">
        <f t="shared" si="312"/>
        <v>0</v>
      </c>
      <c r="R468" s="303">
        <f t="shared" si="312"/>
        <v>0</v>
      </c>
      <c r="S468" s="303">
        <f t="shared" si="312"/>
        <v>0</v>
      </c>
      <c r="T468" s="303">
        <f t="shared" si="312"/>
        <v>0</v>
      </c>
      <c r="U468" s="303">
        <f t="shared" si="312"/>
        <v>0</v>
      </c>
      <c r="V468" s="303">
        <f t="shared" si="312"/>
        <v>0</v>
      </c>
      <c r="W468" s="303">
        <f t="shared" si="312"/>
        <v>0</v>
      </c>
      <c r="X468" s="303">
        <f t="shared" si="312"/>
        <v>0</v>
      </c>
      <c r="Y468" s="303">
        <f t="shared" si="312"/>
        <v>0</v>
      </c>
      <c r="Z468" s="303">
        <f t="shared" si="312"/>
        <v>0</v>
      </c>
      <c r="AA468" s="303">
        <f t="shared" si="312"/>
        <v>0</v>
      </c>
      <c r="AB468" s="303">
        <f t="shared" si="312"/>
        <v>0</v>
      </c>
      <c r="AC468" s="303">
        <f t="shared" si="312"/>
        <v>0</v>
      </c>
      <c r="AD468" s="303">
        <f t="shared" si="312"/>
        <v>0</v>
      </c>
      <c r="AE468" s="303">
        <f t="shared" si="312"/>
        <v>0</v>
      </c>
      <c r="AF468" s="303">
        <f t="shared" si="312"/>
        <v>0</v>
      </c>
      <c r="AG468" s="303">
        <f t="shared" si="312"/>
        <v>0</v>
      </c>
      <c r="AH468" s="303">
        <f t="shared" si="312"/>
        <v>0</v>
      </c>
      <c r="AI468" s="303">
        <f t="shared" si="312"/>
        <v>-13</v>
      </c>
      <c r="AJ468" s="303">
        <f t="shared" si="312"/>
        <v>-13</v>
      </c>
      <c r="AK468" s="303">
        <f t="shared" si="312"/>
        <v>-13</v>
      </c>
      <c r="AL468" s="303">
        <f t="shared" si="312"/>
        <v>0</v>
      </c>
      <c r="AM468" s="303">
        <f t="shared" si="312"/>
        <v>0</v>
      </c>
      <c r="AN468" s="303">
        <f t="shared" si="312"/>
        <v>0</v>
      </c>
      <c r="AO468" s="303">
        <f t="shared" si="312"/>
        <v>0</v>
      </c>
      <c r="AP468" s="303">
        <f t="shared" si="312"/>
        <v>0</v>
      </c>
      <c r="AQ468" s="303">
        <f t="shared" si="312"/>
        <v>-13</v>
      </c>
      <c r="AR468" s="303">
        <f t="shared" si="312"/>
        <v>-13</v>
      </c>
      <c r="AS468" s="303">
        <f t="shared" si="312"/>
        <v>0</v>
      </c>
      <c r="AT468" s="303">
        <f t="shared" si="312"/>
        <v>0</v>
      </c>
      <c r="AU468" s="303">
        <f t="shared" si="312"/>
        <v>0</v>
      </c>
      <c r="AV468" s="303">
        <f t="shared" si="312"/>
        <v>0</v>
      </c>
      <c r="AW468" s="303">
        <f t="shared" si="312"/>
        <v>0</v>
      </c>
      <c r="AX468" s="303">
        <f t="shared" si="312"/>
        <v>0</v>
      </c>
      <c r="AY468" s="303">
        <f t="shared" si="312"/>
        <v>0</v>
      </c>
      <c r="AZ468" s="303">
        <f t="shared" si="312"/>
        <v>0</v>
      </c>
      <c r="BA468" s="303">
        <f t="shared" si="312"/>
        <v>0</v>
      </c>
      <c r="BB468" s="303">
        <f t="shared" si="312"/>
        <v>0</v>
      </c>
      <c r="BC468" s="303">
        <f t="shared" si="312"/>
        <v>0</v>
      </c>
      <c r="BD468" s="303">
        <f t="shared" si="312"/>
        <v>0</v>
      </c>
      <c r="BE468" s="303">
        <f t="shared" si="312"/>
        <v>-13</v>
      </c>
      <c r="BF468" s="303">
        <f t="shared" si="312"/>
        <v>-13</v>
      </c>
      <c r="BG468" s="303">
        <f t="shared" si="312"/>
        <v>-13</v>
      </c>
      <c r="BH468" s="303">
        <f t="shared" si="312"/>
        <v>0</v>
      </c>
      <c r="BI468" s="303">
        <f t="shared" si="312"/>
        <v>0</v>
      </c>
      <c r="BJ468" s="303">
        <f t="shared" si="312"/>
        <v>0</v>
      </c>
      <c r="BK468" s="303">
        <f t="shared" si="312"/>
        <v>0</v>
      </c>
      <c r="BL468" s="303">
        <f t="shared" si="312"/>
        <v>0</v>
      </c>
      <c r="BM468" s="303">
        <f t="shared" si="312"/>
        <v>-13</v>
      </c>
      <c r="BN468" s="303">
        <f t="shared" si="312"/>
        <v>-13</v>
      </c>
      <c r="BO468" s="303">
        <f t="shared" si="312"/>
        <v>0</v>
      </c>
      <c r="BP468" s="303">
        <f t="shared" si="312"/>
        <v>0</v>
      </c>
    </row>
    <row r="469" spans="4:68" hidden="1" outlineLevel="1" x14ac:dyDescent="0.2">
      <c r="D469" s="264"/>
      <c r="E469" s="264"/>
      <c r="AB469" s="228"/>
      <c r="AI469" s="228"/>
      <c r="AJ469" s="228"/>
      <c r="AK469" s="228"/>
      <c r="AL469" s="228"/>
      <c r="AV469" s="228"/>
      <c r="AX469" s="228"/>
    </row>
    <row r="470" spans="4:68" hidden="1" outlineLevel="1" x14ac:dyDescent="0.2">
      <c r="D470" s="264"/>
      <c r="E470" s="264"/>
      <c r="J470" s="280">
        <f t="shared" ref="J470:BP470" si="313">SUMIF($D$9:$D$401,$D470,J$9:J$401)</f>
        <v>0</v>
      </c>
      <c r="K470" s="280">
        <f t="shared" si="313"/>
        <v>0</v>
      </c>
      <c r="L470" s="280">
        <f t="shared" si="313"/>
        <v>0</v>
      </c>
      <c r="M470" s="280">
        <f t="shared" si="313"/>
        <v>0</v>
      </c>
      <c r="N470" s="280">
        <f t="shared" si="313"/>
        <v>0</v>
      </c>
      <c r="O470" s="280">
        <f t="shared" si="313"/>
        <v>0</v>
      </c>
      <c r="P470" s="280">
        <f t="shared" si="313"/>
        <v>0</v>
      </c>
      <c r="Q470" s="280">
        <f t="shared" si="313"/>
        <v>0</v>
      </c>
      <c r="R470" s="280">
        <f t="shared" si="313"/>
        <v>0</v>
      </c>
      <c r="S470" s="280">
        <f t="shared" si="313"/>
        <v>0</v>
      </c>
      <c r="T470" s="280">
        <f t="shared" si="313"/>
        <v>0</v>
      </c>
      <c r="U470" s="280">
        <f t="shared" si="313"/>
        <v>0</v>
      </c>
      <c r="V470" s="280">
        <f t="shared" si="313"/>
        <v>0</v>
      </c>
      <c r="W470" s="280">
        <f t="shared" si="313"/>
        <v>0</v>
      </c>
      <c r="X470" s="280">
        <f t="shared" si="313"/>
        <v>0</v>
      </c>
      <c r="Y470" s="280">
        <f t="shared" si="313"/>
        <v>0</v>
      </c>
      <c r="Z470" s="280">
        <f t="shared" si="313"/>
        <v>0</v>
      </c>
      <c r="AA470" s="280">
        <f t="shared" si="313"/>
        <v>0</v>
      </c>
      <c r="AB470" s="280">
        <f t="shared" si="313"/>
        <v>0</v>
      </c>
      <c r="AC470" s="280">
        <f t="shared" si="313"/>
        <v>0</v>
      </c>
      <c r="AD470" s="280">
        <f t="shared" si="313"/>
        <v>0</v>
      </c>
      <c r="AE470" s="280">
        <f t="shared" si="313"/>
        <v>0</v>
      </c>
      <c r="AF470" s="280">
        <f t="shared" si="313"/>
        <v>0</v>
      </c>
      <c r="AG470" s="280">
        <f t="shared" si="313"/>
        <v>0</v>
      </c>
      <c r="AH470" s="280">
        <f t="shared" si="313"/>
        <v>0</v>
      </c>
      <c r="AI470" s="280">
        <f t="shared" si="313"/>
        <v>0</v>
      </c>
      <c r="AJ470" s="280">
        <f t="shared" si="313"/>
        <v>0</v>
      </c>
      <c r="AK470" s="280">
        <f t="shared" si="313"/>
        <v>0</v>
      </c>
      <c r="AL470" s="280">
        <f t="shared" si="313"/>
        <v>0</v>
      </c>
      <c r="AM470" s="280">
        <f t="shared" si="313"/>
        <v>0</v>
      </c>
      <c r="AN470" s="280">
        <f t="shared" si="313"/>
        <v>0</v>
      </c>
      <c r="AO470" s="280">
        <f t="shared" si="313"/>
        <v>0</v>
      </c>
      <c r="AP470" s="280">
        <f t="shared" si="313"/>
        <v>0</v>
      </c>
      <c r="AQ470" s="280">
        <f t="shared" si="313"/>
        <v>0</v>
      </c>
      <c r="AR470" s="280">
        <f t="shared" si="313"/>
        <v>0</v>
      </c>
      <c r="AS470" s="280">
        <f t="shared" si="313"/>
        <v>0</v>
      </c>
      <c r="AT470" s="280">
        <f t="shared" si="313"/>
        <v>0</v>
      </c>
      <c r="AU470" s="280">
        <f t="shared" si="313"/>
        <v>0</v>
      </c>
      <c r="AV470" s="280">
        <f t="shared" si="313"/>
        <v>0</v>
      </c>
      <c r="AW470" s="280">
        <f t="shared" si="313"/>
        <v>0</v>
      </c>
      <c r="AX470" s="280">
        <f t="shared" si="313"/>
        <v>0</v>
      </c>
      <c r="AY470" s="280">
        <f t="shared" si="313"/>
        <v>0</v>
      </c>
      <c r="AZ470" s="280">
        <f t="shared" si="313"/>
        <v>0</v>
      </c>
      <c r="BA470" s="280">
        <f t="shared" si="313"/>
        <v>0</v>
      </c>
      <c r="BB470" s="280">
        <f t="shared" si="313"/>
        <v>0</v>
      </c>
      <c r="BC470" s="280">
        <f t="shared" si="313"/>
        <v>0</v>
      </c>
      <c r="BD470" s="280">
        <f t="shared" si="313"/>
        <v>0</v>
      </c>
      <c r="BE470" s="280">
        <f t="shared" si="313"/>
        <v>0</v>
      </c>
      <c r="BF470" s="280">
        <f t="shared" si="313"/>
        <v>0</v>
      </c>
      <c r="BG470" s="280">
        <f t="shared" si="313"/>
        <v>0</v>
      </c>
      <c r="BH470" s="280">
        <f t="shared" si="313"/>
        <v>0</v>
      </c>
      <c r="BI470" s="280">
        <f t="shared" si="313"/>
        <v>0</v>
      </c>
      <c r="BJ470" s="280">
        <f t="shared" si="313"/>
        <v>0</v>
      </c>
      <c r="BK470" s="280">
        <f t="shared" si="313"/>
        <v>0</v>
      </c>
      <c r="BL470" s="280">
        <f t="shared" si="313"/>
        <v>0</v>
      </c>
      <c r="BM470" s="280">
        <f t="shared" si="313"/>
        <v>0</v>
      </c>
      <c r="BN470" s="280">
        <f t="shared" si="313"/>
        <v>0</v>
      </c>
      <c r="BO470" s="280">
        <f t="shared" si="313"/>
        <v>0</v>
      </c>
      <c r="BP470" s="280">
        <f t="shared" si="313"/>
        <v>0</v>
      </c>
    </row>
    <row r="471" spans="4:68" ht="12.75" hidden="1" outlineLevel="1" x14ac:dyDescent="0.2">
      <c r="E471" s="291"/>
      <c r="AB471" s="228"/>
      <c r="AX471" s="228"/>
    </row>
    <row r="472" spans="4:68" ht="12.75" hidden="1" outlineLevel="1" x14ac:dyDescent="0.2">
      <c r="E472" s="291"/>
      <c r="AB472" s="228"/>
      <c r="AX472" s="228"/>
    </row>
    <row r="473" spans="4:68" ht="48" hidden="1" outlineLevel="1" x14ac:dyDescent="0.2">
      <c r="E473" s="291"/>
      <c r="F473" s="308" t="s">
        <v>11</v>
      </c>
      <c r="J473" s="281" t="s">
        <v>80</v>
      </c>
      <c r="K473" s="281" t="s">
        <v>81</v>
      </c>
      <c r="L473" s="281" t="s">
        <v>82</v>
      </c>
      <c r="M473" s="281" t="s">
        <v>83</v>
      </c>
      <c r="N473" s="281" t="s">
        <v>84</v>
      </c>
      <c r="O473" s="281" t="s">
        <v>85</v>
      </c>
      <c r="P473" s="281" t="s">
        <v>86</v>
      </c>
      <c r="Q473" s="281" t="s">
        <v>87</v>
      </c>
      <c r="R473" s="281" t="s">
        <v>88</v>
      </c>
      <c r="S473" s="281" t="s">
        <v>89</v>
      </c>
      <c r="T473" s="281" t="s">
        <v>90</v>
      </c>
      <c r="U473" s="281" t="s">
        <v>91</v>
      </c>
      <c r="V473" s="281" t="s">
        <v>21</v>
      </c>
      <c r="W473" s="281" t="s">
        <v>22</v>
      </c>
      <c r="X473" s="281" t="s">
        <v>23</v>
      </c>
      <c r="Y473" s="281" t="s">
        <v>24</v>
      </c>
      <c r="Z473" s="281" t="s">
        <v>25</v>
      </c>
      <c r="AA473" s="281" t="s">
        <v>26</v>
      </c>
      <c r="AB473" s="281" t="s">
        <v>27</v>
      </c>
      <c r="AC473" s="281" t="s">
        <v>28</v>
      </c>
      <c r="AD473" s="281" t="s">
        <v>29</v>
      </c>
      <c r="AE473" s="281" t="s">
        <v>92</v>
      </c>
      <c r="AF473" s="281" t="s">
        <v>93</v>
      </c>
      <c r="AG473" s="281" t="s">
        <v>32</v>
      </c>
      <c r="AH473" s="281" t="s">
        <v>33</v>
      </c>
      <c r="AI473" s="281" t="s">
        <v>34</v>
      </c>
      <c r="AJ473" s="281" t="s">
        <v>94</v>
      </c>
      <c r="AK473" s="281" t="s">
        <v>95</v>
      </c>
      <c r="AL473" s="281" t="s">
        <v>37</v>
      </c>
      <c r="AM473" s="281" t="s">
        <v>38</v>
      </c>
      <c r="AN473" s="281" t="s">
        <v>39</v>
      </c>
      <c r="AO473" s="281" t="s">
        <v>96</v>
      </c>
      <c r="AP473" s="281" t="s">
        <v>97</v>
      </c>
      <c r="AQ473" s="281" t="s">
        <v>98</v>
      </c>
      <c r="AR473" s="281" t="s">
        <v>99</v>
      </c>
      <c r="AS473" s="309" t="s">
        <v>22</v>
      </c>
      <c r="AT473" s="309" t="s">
        <v>23</v>
      </c>
      <c r="AU473" s="309" t="s">
        <v>24</v>
      </c>
      <c r="AV473" s="281" t="s">
        <v>44</v>
      </c>
      <c r="AW473" s="281" t="s">
        <v>45</v>
      </c>
      <c r="AX473" s="281" t="s">
        <v>27</v>
      </c>
      <c r="AY473" s="281" t="s">
        <v>28</v>
      </c>
      <c r="AZ473" s="281" t="s">
        <v>29</v>
      </c>
      <c r="BA473" s="281" t="s">
        <v>100</v>
      </c>
      <c r="BB473" s="281" t="s">
        <v>101</v>
      </c>
      <c r="BC473" s="281" t="s">
        <v>32</v>
      </c>
      <c r="BD473" s="281" t="s">
        <v>33</v>
      </c>
      <c r="BE473" s="281" t="s">
        <v>34</v>
      </c>
      <c r="BF473" s="281" t="s">
        <v>102</v>
      </c>
      <c r="BG473" s="281" t="s">
        <v>103</v>
      </c>
      <c r="BH473" s="281" t="s">
        <v>37</v>
      </c>
      <c r="BI473" s="281" t="s">
        <v>38</v>
      </c>
      <c r="BJ473" s="281" t="s">
        <v>39</v>
      </c>
      <c r="BK473" s="281" t="s">
        <v>104</v>
      </c>
      <c r="BL473" s="281" t="s">
        <v>105</v>
      </c>
      <c r="BM473" s="281" t="s">
        <v>106</v>
      </c>
      <c r="BN473" s="281" t="s">
        <v>107</v>
      </c>
      <c r="BO473" s="281" t="s">
        <v>54</v>
      </c>
      <c r="BP473" s="281" t="s">
        <v>55</v>
      </c>
    </row>
    <row r="474" spans="4:68" ht="12.75" hidden="1" outlineLevel="1" x14ac:dyDescent="0.2">
      <c r="E474" s="291"/>
      <c r="F474" s="252" t="s">
        <v>140</v>
      </c>
      <c r="J474" s="280">
        <f t="shared" ref="J474:Y479" si="314">SUMIF($A$9:$A$401,$F474,J$9:J$401)</f>
        <v>210.89999999999998</v>
      </c>
      <c r="K474" s="280">
        <f t="shared" si="314"/>
        <v>95</v>
      </c>
      <c r="L474" s="280">
        <f t="shared" si="314"/>
        <v>265</v>
      </c>
      <c r="M474" s="280">
        <f t="shared" si="314"/>
        <v>75</v>
      </c>
      <c r="N474" s="280">
        <f t="shared" si="314"/>
        <v>236</v>
      </c>
      <c r="O474" s="280">
        <f t="shared" si="314"/>
        <v>671</v>
      </c>
      <c r="P474" s="280">
        <f t="shared" si="314"/>
        <v>237.10000000000002</v>
      </c>
      <c r="Q474" s="280">
        <f t="shared" si="314"/>
        <v>160</v>
      </c>
      <c r="R474" s="280">
        <f t="shared" si="314"/>
        <v>0</v>
      </c>
      <c r="S474" s="280">
        <f t="shared" si="314"/>
        <v>91</v>
      </c>
      <c r="T474" s="280">
        <f t="shared" si="314"/>
        <v>488.09999999999997</v>
      </c>
      <c r="U474" s="280">
        <f t="shared" si="314"/>
        <v>393.8</v>
      </c>
      <c r="V474" s="280">
        <f t="shared" si="314"/>
        <v>0</v>
      </c>
      <c r="W474" s="280">
        <f t="shared" si="314"/>
        <v>4.0819999999999999</v>
      </c>
      <c r="X474" s="280">
        <f t="shared" si="314"/>
        <v>0</v>
      </c>
      <c r="Y474" s="280">
        <f t="shared" si="314"/>
        <v>53.099999999999994</v>
      </c>
      <c r="Z474" s="280">
        <f t="shared" ref="Z474:AO479" si="315">SUMIF($A$9:$A$401,$F474,Z$9:Z$401)</f>
        <v>57.182000000000002</v>
      </c>
      <c r="AA474" s="280">
        <f t="shared" si="315"/>
        <v>-37.817999999999998</v>
      </c>
      <c r="AB474" s="280">
        <f t="shared" si="315"/>
        <v>0</v>
      </c>
      <c r="AC474" s="280">
        <f t="shared" si="315"/>
        <v>0</v>
      </c>
      <c r="AD474" s="280">
        <f t="shared" si="315"/>
        <v>2.992</v>
      </c>
      <c r="AE474" s="280">
        <f t="shared" si="315"/>
        <v>2.992</v>
      </c>
      <c r="AF474" s="280">
        <f t="shared" si="315"/>
        <v>-262.00799999999998</v>
      </c>
      <c r="AG474" s="280">
        <f t="shared" si="315"/>
        <v>7.58</v>
      </c>
      <c r="AH474" s="280">
        <f t="shared" si="315"/>
        <v>0</v>
      </c>
      <c r="AI474" s="280">
        <f t="shared" si="315"/>
        <v>46.4</v>
      </c>
      <c r="AJ474" s="280">
        <f t="shared" si="315"/>
        <v>53.98</v>
      </c>
      <c r="AK474" s="280">
        <f t="shared" si="315"/>
        <v>-21.020000000000003</v>
      </c>
      <c r="AL474" s="280">
        <f t="shared" si="315"/>
        <v>112</v>
      </c>
      <c r="AM474" s="280">
        <f t="shared" si="315"/>
        <v>105</v>
      </c>
      <c r="AN474" s="280">
        <f t="shared" si="315"/>
        <v>256</v>
      </c>
      <c r="AO474" s="280">
        <f t="shared" si="315"/>
        <v>473</v>
      </c>
      <c r="AP474" s="280">
        <f t="shared" ref="AP474:BE479" si="316">SUMIF($A$9:$A$401,$F474,AP$9:AP$401)</f>
        <v>237</v>
      </c>
      <c r="AQ474" s="280">
        <f t="shared" si="316"/>
        <v>587.154</v>
      </c>
      <c r="AR474" s="280">
        <f t="shared" si="316"/>
        <v>-83.845999999999975</v>
      </c>
      <c r="AS474" s="280">
        <f t="shared" si="316"/>
        <v>0</v>
      </c>
      <c r="AT474" s="280">
        <f t="shared" si="316"/>
        <v>0</v>
      </c>
      <c r="AU474" s="280">
        <f t="shared" si="316"/>
        <v>24.009599999999995</v>
      </c>
      <c r="AV474" s="280">
        <f t="shared" si="316"/>
        <v>24.009599999999995</v>
      </c>
      <c r="AW474" s="280">
        <f t="shared" si="316"/>
        <v>-213.09039999999999</v>
      </c>
      <c r="AX474" s="280">
        <f t="shared" si="316"/>
        <v>0</v>
      </c>
      <c r="AY474" s="280">
        <f t="shared" si="316"/>
        <v>22.561999999999998</v>
      </c>
      <c r="AZ474" s="280">
        <f t="shared" si="316"/>
        <v>2.992</v>
      </c>
      <c r="BA474" s="280">
        <f t="shared" si="316"/>
        <v>25.553999999999998</v>
      </c>
      <c r="BB474" s="280">
        <f t="shared" si="316"/>
        <v>-134.446</v>
      </c>
      <c r="BC474" s="280">
        <f t="shared" si="316"/>
        <v>0</v>
      </c>
      <c r="BD474" s="280">
        <f t="shared" si="316"/>
        <v>9.5399999999999991</v>
      </c>
      <c r="BE474" s="280">
        <f t="shared" si="316"/>
        <v>95.699999999999989</v>
      </c>
      <c r="BF474" s="280">
        <f t="shared" ref="BF474:BP479" si="317">SUMIF($A$9:$A$401,$F474,BF$9:BF$401)</f>
        <v>105.24</v>
      </c>
      <c r="BG474" s="280">
        <f t="shared" si="317"/>
        <v>105.24</v>
      </c>
      <c r="BH474" s="280">
        <f t="shared" si="317"/>
        <v>16.399999999999999</v>
      </c>
      <c r="BI474" s="280">
        <f t="shared" si="317"/>
        <v>52</v>
      </c>
      <c r="BJ474" s="280">
        <f t="shared" si="317"/>
        <v>58.2</v>
      </c>
      <c r="BK474" s="280">
        <f t="shared" si="317"/>
        <v>126.60000000000001</v>
      </c>
      <c r="BL474" s="280">
        <f t="shared" si="317"/>
        <v>35.6</v>
      </c>
      <c r="BM474" s="280">
        <f t="shared" si="317"/>
        <v>281.40359999999998</v>
      </c>
      <c r="BN474" s="280">
        <f t="shared" si="317"/>
        <v>-206.69640000000001</v>
      </c>
      <c r="BO474" s="280">
        <f t="shared" si="317"/>
        <v>462.88499999999999</v>
      </c>
      <c r="BP474" s="280">
        <f t="shared" si="317"/>
        <v>69.08499999999998</v>
      </c>
    </row>
    <row r="475" spans="4:68" ht="12.75" hidden="1" outlineLevel="1" x14ac:dyDescent="0.2">
      <c r="E475" s="291"/>
      <c r="F475" s="252" t="s">
        <v>59</v>
      </c>
      <c r="J475" s="280">
        <f t="shared" si="314"/>
        <v>0</v>
      </c>
      <c r="K475" s="280">
        <f t="shared" si="314"/>
        <v>0</v>
      </c>
      <c r="L475" s="280">
        <f t="shared" si="314"/>
        <v>0</v>
      </c>
      <c r="M475" s="280">
        <f t="shared" si="314"/>
        <v>0</v>
      </c>
      <c r="N475" s="280">
        <f t="shared" si="314"/>
        <v>0</v>
      </c>
      <c r="O475" s="280">
        <f t="shared" si="314"/>
        <v>0</v>
      </c>
      <c r="P475" s="280">
        <f t="shared" si="314"/>
        <v>0</v>
      </c>
      <c r="Q475" s="280">
        <f t="shared" si="314"/>
        <v>0</v>
      </c>
      <c r="R475" s="280">
        <f t="shared" si="314"/>
        <v>0</v>
      </c>
      <c r="S475" s="280">
        <f t="shared" si="314"/>
        <v>0</v>
      </c>
      <c r="T475" s="280">
        <f t="shared" si="314"/>
        <v>0</v>
      </c>
      <c r="U475" s="280">
        <f t="shared" si="314"/>
        <v>0</v>
      </c>
      <c r="V475" s="280">
        <f t="shared" si="314"/>
        <v>0</v>
      </c>
      <c r="W475" s="280">
        <f t="shared" si="314"/>
        <v>0</v>
      </c>
      <c r="X475" s="280">
        <f t="shared" si="314"/>
        <v>0</v>
      </c>
      <c r="Y475" s="280">
        <f t="shared" si="314"/>
        <v>0</v>
      </c>
      <c r="Z475" s="280">
        <f t="shared" si="315"/>
        <v>0</v>
      </c>
      <c r="AA475" s="280">
        <f t="shared" si="315"/>
        <v>0</v>
      </c>
      <c r="AB475" s="280">
        <f t="shared" si="315"/>
        <v>0</v>
      </c>
      <c r="AC475" s="280">
        <f t="shared" si="315"/>
        <v>0</v>
      </c>
      <c r="AD475" s="280">
        <f t="shared" si="315"/>
        <v>0</v>
      </c>
      <c r="AE475" s="280">
        <f t="shared" si="315"/>
        <v>0</v>
      </c>
      <c r="AF475" s="280">
        <f t="shared" si="315"/>
        <v>0</v>
      </c>
      <c r="AG475" s="280">
        <f t="shared" si="315"/>
        <v>0</v>
      </c>
      <c r="AH475" s="280">
        <f t="shared" si="315"/>
        <v>0</v>
      </c>
      <c r="AI475" s="280">
        <f t="shared" si="315"/>
        <v>0</v>
      </c>
      <c r="AJ475" s="280">
        <f t="shared" si="315"/>
        <v>0</v>
      </c>
      <c r="AK475" s="280">
        <f t="shared" si="315"/>
        <v>0</v>
      </c>
      <c r="AL475" s="280">
        <f t="shared" si="315"/>
        <v>0</v>
      </c>
      <c r="AM475" s="280">
        <f t="shared" si="315"/>
        <v>0</v>
      </c>
      <c r="AN475" s="280">
        <f t="shared" si="315"/>
        <v>0</v>
      </c>
      <c r="AO475" s="280">
        <f t="shared" si="315"/>
        <v>0</v>
      </c>
      <c r="AP475" s="280">
        <f t="shared" si="316"/>
        <v>0</v>
      </c>
      <c r="AQ475" s="280">
        <f t="shared" si="316"/>
        <v>0</v>
      </c>
      <c r="AR475" s="280">
        <f t="shared" si="316"/>
        <v>0</v>
      </c>
      <c r="AS475" s="280">
        <f t="shared" si="316"/>
        <v>0</v>
      </c>
      <c r="AT475" s="280">
        <f t="shared" si="316"/>
        <v>0</v>
      </c>
      <c r="AU475" s="280">
        <f t="shared" si="316"/>
        <v>0</v>
      </c>
      <c r="AV475" s="280">
        <f t="shared" si="316"/>
        <v>0</v>
      </c>
      <c r="AW475" s="280">
        <f t="shared" si="316"/>
        <v>0</v>
      </c>
      <c r="AX475" s="280">
        <f t="shared" si="316"/>
        <v>0</v>
      </c>
      <c r="AY475" s="280">
        <f t="shared" si="316"/>
        <v>0</v>
      </c>
      <c r="AZ475" s="280">
        <f t="shared" si="316"/>
        <v>0</v>
      </c>
      <c r="BA475" s="280">
        <f t="shared" si="316"/>
        <v>0</v>
      </c>
      <c r="BB475" s="280">
        <f t="shared" si="316"/>
        <v>0</v>
      </c>
      <c r="BC475" s="280">
        <f t="shared" si="316"/>
        <v>0</v>
      </c>
      <c r="BD475" s="280">
        <f t="shared" si="316"/>
        <v>0</v>
      </c>
      <c r="BE475" s="280">
        <f t="shared" si="316"/>
        <v>0</v>
      </c>
      <c r="BF475" s="280">
        <f t="shared" si="317"/>
        <v>0</v>
      </c>
      <c r="BG475" s="280">
        <f t="shared" si="317"/>
        <v>0</v>
      </c>
      <c r="BH475" s="280">
        <f t="shared" si="317"/>
        <v>0</v>
      </c>
      <c r="BI475" s="280">
        <f t="shared" si="317"/>
        <v>0</v>
      </c>
      <c r="BJ475" s="280">
        <f t="shared" si="317"/>
        <v>0</v>
      </c>
      <c r="BK475" s="280">
        <f t="shared" si="317"/>
        <v>0</v>
      </c>
      <c r="BL475" s="280">
        <f t="shared" si="317"/>
        <v>0</v>
      </c>
      <c r="BM475" s="280">
        <f t="shared" si="317"/>
        <v>0</v>
      </c>
      <c r="BN475" s="280">
        <f t="shared" si="317"/>
        <v>0</v>
      </c>
      <c r="BO475" s="280">
        <f t="shared" si="317"/>
        <v>0</v>
      </c>
      <c r="BP475" s="280">
        <f t="shared" si="317"/>
        <v>0</v>
      </c>
    </row>
    <row r="476" spans="4:68" ht="12.75" hidden="1" outlineLevel="1" x14ac:dyDescent="0.2">
      <c r="E476" s="291"/>
      <c r="F476" s="252" t="s">
        <v>141</v>
      </c>
      <c r="J476" s="280">
        <f t="shared" si="314"/>
        <v>0</v>
      </c>
      <c r="K476" s="280">
        <f t="shared" si="314"/>
        <v>0</v>
      </c>
      <c r="L476" s="280">
        <f t="shared" si="314"/>
        <v>0</v>
      </c>
      <c r="M476" s="280">
        <f t="shared" si="314"/>
        <v>0</v>
      </c>
      <c r="N476" s="280">
        <f t="shared" si="314"/>
        <v>0</v>
      </c>
      <c r="O476" s="280">
        <f t="shared" si="314"/>
        <v>0</v>
      </c>
      <c r="P476" s="280">
        <f t="shared" si="314"/>
        <v>0</v>
      </c>
      <c r="Q476" s="280">
        <f t="shared" si="314"/>
        <v>0</v>
      </c>
      <c r="R476" s="280">
        <f t="shared" si="314"/>
        <v>0</v>
      </c>
      <c r="S476" s="280">
        <f t="shared" si="314"/>
        <v>0</v>
      </c>
      <c r="T476" s="280">
        <f t="shared" si="314"/>
        <v>0</v>
      </c>
      <c r="U476" s="280">
        <f t="shared" si="314"/>
        <v>0</v>
      </c>
      <c r="V476" s="280">
        <f t="shared" si="314"/>
        <v>0</v>
      </c>
      <c r="W476" s="280">
        <f t="shared" si="314"/>
        <v>0</v>
      </c>
      <c r="X476" s="280">
        <f t="shared" si="314"/>
        <v>0</v>
      </c>
      <c r="Y476" s="280">
        <f t="shared" si="314"/>
        <v>0</v>
      </c>
      <c r="Z476" s="280">
        <f t="shared" si="315"/>
        <v>0</v>
      </c>
      <c r="AA476" s="280">
        <f t="shared" si="315"/>
        <v>0</v>
      </c>
      <c r="AB476" s="280">
        <f t="shared" si="315"/>
        <v>0</v>
      </c>
      <c r="AC476" s="280">
        <f t="shared" si="315"/>
        <v>0</v>
      </c>
      <c r="AD476" s="280">
        <f t="shared" si="315"/>
        <v>0</v>
      </c>
      <c r="AE476" s="280">
        <f t="shared" si="315"/>
        <v>0</v>
      </c>
      <c r="AF476" s="280">
        <f t="shared" si="315"/>
        <v>0</v>
      </c>
      <c r="AG476" s="280">
        <f t="shared" si="315"/>
        <v>0</v>
      </c>
      <c r="AH476" s="280">
        <f t="shared" si="315"/>
        <v>0</v>
      </c>
      <c r="AI476" s="280">
        <f t="shared" si="315"/>
        <v>0</v>
      </c>
      <c r="AJ476" s="280">
        <f t="shared" si="315"/>
        <v>0</v>
      </c>
      <c r="AK476" s="280">
        <f t="shared" si="315"/>
        <v>0</v>
      </c>
      <c r="AL476" s="280">
        <f t="shared" si="315"/>
        <v>0</v>
      </c>
      <c r="AM476" s="280">
        <f t="shared" si="315"/>
        <v>0</v>
      </c>
      <c r="AN476" s="280">
        <f t="shared" si="315"/>
        <v>0</v>
      </c>
      <c r="AO476" s="280">
        <f t="shared" si="315"/>
        <v>0</v>
      </c>
      <c r="AP476" s="280">
        <f t="shared" si="316"/>
        <v>0</v>
      </c>
      <c r="AQ476" s="280">
        <f t="shared" si="316"/>
        <v>0</v>
      </c>
      <c r="AR476" s="280">
        <f t="shared" si="316"/>
        <v>0</v>
      </c>
      <c r="AS476" s="280">
        <f t="shared" si="316"/>
        <v>0</v>
      </c>
      <c r="AT476" s="280">
        <f t="shared" si="316"/>
        <v>0</v>
      </c>
      <c r="AU476" s="280">
        <f t="shared" si="316"/>
        <v>0</v>
      </c>
      <c r="AV476" s="280">
        <f t="shared" si="316"/>
        <v>0</v>
      </c>
      <c r="AW476" s="280">
        <f t="shared" si="316"/>
        <v>0</v>
      </c>
      <c r="AX476" s="280">
        <f t="shared" si="316"/>
        <v>0</v>
      </c>
      <c r="AY476" s="280">
        <f t="shared" si="316"/>
        <v>0</v>
      </c>
      <c r="AZ476" s="280">
        <f t="shared" si="316"/>
        <v>0</v>
      </c>
      <c r="BA476" s="280">
        <f t="shared" si="316"/>
        <v>0</v>
      </c>
      <c r="BB476" s="280">
        <f t="shared" si="316"/>
        <v>0</v>
      </c>
      <c r="BC476" s="280">
        <f t="shared" si="316"/>
        <v>0</v>
      </c>
      <c r="BD476" s="280">
        <f t="shared" si="316"/>
        <v>0</v>
      </c>
      <c r="BE476" s="280">
        <f t="shared" si="316"/>
        <v>0</v>
      </c>
      <c r="BF476" s="280">
        <f t="shared" si="317"/>
        <v>0</v>
      </c>
      <c r="BG476" s="280">
        <f t="shared" si="317"/>
        <v>0</v>
      </c>
      <c r="BH476" s="280">
        <f t="shared" si="317"/>
        <v>0</v>
      </c>
      <c r="BI476" s="280">
        <f t="shared" si="317"/>
        <v>0</v>
      </c>
      <c r="BJ476" s="280">
        <f t="shared" si="317"/>
        <v>0</v>
      </c>
      <c r="BK476" s="280">
        <f t="shared" si="317"/>
        <v>0</v>
      </c>
      <c r="BL476" s="280">
        <f t="shared" si="317"/>
        <v>0</v>
      </c>
      <c r="BM476" s="280">
        <f t="shared" si="317"/>
        <v>0</v>
      </c>
      <c r="BN476" s="280">
        <f t="shared" si="317"/>
        <v>0</v>
      </c>
      <c r="BO476" s="280">
        <f t="shared" si="317"/>
        <v>0</v>
      </c>
      <c r="BP476" s="280">
        <f t="shared" si="317"/>
        <v>0</v>
      </c>
    </row>
    <row r="477" spans="4:68" ht="12.75" hidden="1" outlineLevel="1" x14ac:dyDescent="0.2">
      <c r="E477" s="291"/>
      <c r="F477" s="252" t="s">
        <v>142</v>
      </c>
      <c r="J477" s="280">
        <f t="shared" si="314"/>
        <v>0</v>
      </c>
      <c r="K477" s="280">
        <f t="shared" si="314"/>
        <v>0</v>
      </c>
      <c r="L477" s="280">
        <f t="shared" si="314"/>
        <v>0</v>
      </c>
      <c r="M477" s="280">
        <f t="shared" si="314"/>
        <v>0</v>
      </c>
      <c r="N477" s="280">
        <f t="shared" si="314"/>
        <v>0</v>
      </c>
      <c r="O477" s="280">
        <f t="shared" si="314"/>
        <v>0</v>
      </c>
      <c r="P477" s="280">
        <f t="shared" si="314"/>
        <v>0</v>
      </c>
      <c r="Q477" s="280">
        <f t="shared" si="314"/>
        <v>0</v>
      </c>
      <c r="R477" s="280">
        <f t="shared" si="314"/>
        <v>0</v>
      </c>
      <c r="S477" s="280">
        <f t="shared" si="314"/>
        <v>0</v>
      </c>
      <c r="T477" s="280">
        <f t="shared" si="314"/>
        <v>0</v>
      </c>
      <c r="U477" s="280">
        <f t="shared" si="314"/>
        <v>0</v>
      </c>
      <c r="V477" s="280">
        <f t="shared" si="314"/>
        <v>0</v>
      </c>
      <c r="W477" s="280">
        <f t="shared" si="314"/>
        <v>0</v>
      </c>
      <c r="X477" s="280">
        <f t="shared" si="314"/>
        <v>0</v>
      </c>
      <c r="Y477" s="280">
        <f t="shared" si="314"/>
        <v>0</v>
      </c>
      <c r="Z477" s="280">
        <f t="shared" si="315"/>
        <v>0</v>
      </c>
      <c r="AA477" s="280">
        <f t="shared" si="315"/>
        <v>0</v>
      </c>
      <c r="AB477" s="280">
        <f t="shared" si="315"/>
        <v>0</v>
      </c>
      <c r="AC477" s="280">
        <f t="shared" si="315"/>
        <v>0</v>
      </c>
      <c r="AD477" s="280">
        <f t="shared" si="315"/>
        <v>0</v>
      </c>
      <c r="AE477" s="280">
        <f t="shared" si="315"/>
        <v>0</v>
      </c>
      <c r="AF477" s="280">
        <f t="shared" si="315"/>
        <v>0</v>
      </c>
      <c r="AG477" s="280">
        <f t="shared" si="315"/>
        <v>0</v>
      </c>
      <c r="AH477" s="280">
        <f t="shared" si="315"/>
        <v>0</v>
      </c>
      <c r="AI477" s="280">
        <f t="shared" si="315"/>
        <v>0</v>
      </c>
      <c r="AJ477" s="280">
        <f t="shared" si="315"/>
        <v>0</v>
      </c>
      <c r="AK477" s="280">
        <f t="shared" si="315"/>
        <v>0</v>
      </c>
      <c r="AL477" s="280">
        <f t="shared" si="315"/>
        <v>0</v>
      </c>
      <c r="AM477" s="280">
        <f t="shared" si="315"/>
        <v>0</v>
      </c>
      <c r="AN477" s="280">
        <f t="shared" si="315"/>
        <v>0</v>
      </c>
      <c r="AO477" s="280">
        <f t="shared" si="315"/>
        <v>0</v>
      </c>
      <c r="AP477" s="280">
        <f t="shared" si="316"/>
        <v>0</v>
      </c>
      <c r="AQ477" s="280">
        <f t="shared" si="316"/>
        <v>0</v>
      </c>
      <c r="AR477" s="280">
        <f t="shared" si="316"/>
        <v>0</v>
      </c>
      <c r="AS477" s="280">
        <f t="shared" si="316"/>
        <v>0</v>
      </c>
      <c r="AT477" s="280">
        <f t="shared" si="316"/>
        <v>0</v>
      </c>
      <c r="AU477" s="280">
        <f t="shared" si="316"/>
        <v>0</v>
      </c>
      <c r="AV477" s="280">
        <f t="shared" si="316"/>
        <v>0</v>
      </c>
      <c r="AW477" s="280">
        <f t="shared" si="316"/>
        <v>0</v>
      </c>
      <c r="AX477" s="280">
        <f t="shared" si="316"/>
        <v>0</v>
      </c>
      <c r="AY477" s="280">
        <f t="shared" si="316"/>
        <v>0</v>
      </c>
      <c r="AZ477" s="280">
        <f t="shared" si="316"/>
        <v>0</v>
      </c>
      <c r="BA477" s="280">
        <f t="shared" si="316"/>
        <v>0</v>
      </c>
      <c r="BB477" s="280">
        <f t="shared" si="316"/>
        <v>0</v>
      </c>
      <c r="BC477" s="280">
        <f t="shared" si="316"/>
        <v>0</v>
      </c>
      <c r="BD477" s="280">
        <f t="shared" si="316"/>
        <v>0</v>
      </c>
      <c r="BE477" s="280">
        <f t="shared" si="316"/>
        <v>0</v>
      </c>
      <c r="BF477" s="280">
        <f t="shared" si="317"/>
        <v>0</v>
      </c>
      <c r="BG477" s="280">
        <f t="shared" si="317"/>
        <v>0</v>
      </c>
      <c r="BH477" s="280">
        <f t="shared" si="317"/>
        <v>0</v>
      </c>
      <c r="BI477" s="280">
        <f t="shared" si="317"/>
        <v>0</v>
      </c>
      <c r="BJ477" s="280">
        <f t="shared" si="317"/>
        <v>0</v>
      </c>
      <c r="BK477" s="280">
        <f t="shared" si="317"/>
        <v>0</v>
      </c>
      <c r="BL477" s="280">
        <f t="shared" si="317"/>
        <v>0</v>
      </c>
      <c r="BM477" s="280">
        <f t="shared" si="317"/>
        <v>0</v>
      </c>
      <c r="BN477" s="280">
        <f t="shared" si="317"/>
        <v>0</v>
      </c>
      <c r="BO477" s="280">
        <f t="shared" si="317"/>
        <v>0</v>
      </c>
      <c r="BP477" s="280">
        <f t="shared" si="317"/>
        <v>0</v>
      </c>
    </row>
    <row r="478" spans="4:68" ht="12.75" hidden="1" outlineLevel="1" x14ac:dyDescent="0.2">
      <c r="E478" s="291"/>
      <c r="F478" s="252" t="s">
        <v>143</v>
      </c>
      <c r="J478" s="280">
        <f t="shared" si="314"/>
        <v>0</v>
      </c>
      <c r="K478" s="280">
        <f t="shared" si="314"/>
        <v>0</v>
      </c>
      <c r="L478" s="280">
        <f t="shared" si="314"/>
        <v>0</v>
      </c>
      <c r="M478" s="280">
        <f t="shared" si="314"/>
        <v>0</v>
      </c>
      <c r="N478" s="280">
        <f t="shared" si="314"/>
        <v>0</v>
      </c>
      <c r="O478" s="280">
        <f t="shared" si="314"/>
        <v>0</v>
      </c>
      <c r="P478" s="280">
        <f t="shared" si="314"/>
        <v>0</v>
      </c>
      <c r="Q478" s="280">
        <f t="shared" si="314"/>
        <v>0</v>
      </c>
      <c r="R478" s="280">
        <f t="shared" si="314"/>
        <v>0</v>
      </c>
      <c r="S478" s="280">
        <f t="shared" si="314"/>
        <v>0</v>
      </c>
      <c r="T478" s="280">
        <f t="shared" si="314"/>
        <v>0</v>
      </c>
      <c r="U478" s="280">
        <f t="shared" si="314"/>
        <v>0</v>
      </c>
      <c r="V478" s="280">
        <f t="shared" si="314"/>
        <v>0</v>
      </c>
      <c r="W478" s="280">
        <f t="shared" si="314"/>
        <v>0</v>
      </c>
      <c r="X478" s="280">
        <f t="shared" si="314"/>
        <v>0</v>
      </c>
      <c r="Y478" s="280">
        <f t="shared" si="314"/>
        <v>0</v>
      </c>
      <c r="Z478" s="280">
        <f t="shared" si="315"/>
        <v>0</v>
      </c>
      <c r="AA478" s="280">
        <f t="shared" si="315"/>
        <v>0</v>
      </c>
      <c r="AB478" s="280">
        <f t="shared" si="315"/>
        <v>0</v>
      </c>
      <c r="AC478" s="280">
        <f t="shared" si="315"/>
        <v>0</v>
      </c>
      <c r="AD478" s="280">
        <f t="shared" si="315"/>
        <v>0</v>
      </c>
      <c r="AE478" s="280">
        <f t="shared" si="315"/>
        <v>0</v>
      </c>
      <c r="AF478" s="280">
        <f t="shared" si="315"/>
        <v>0</v>
      </c>
      <c r="AG478" s="280">
        <f t="shared" si="315"/>
        <v>0</v>
      </c>
      <c r="AH478" s="280">
        <f t="shared" si="315"/>
        <v>0</v>
      </c>
      <c r="AI478" s="280">
        <f t="shared" si="315"/>
        <v>0</v>
      </c>
      <c r="AJ478" s="280">
        <f t="shared" si="315"/>
        <v>0</v>
      </c>
      <c r="AK478" s="280">
        <f t="shared" si="315"/>
        <v>0</v>
      </c>
      <c r="AL478" s="280">
        <f t="shared" si="315"/>
        <v>0</v>
      </c>
      <c r="AM478" s="280">
        <f t="shared" si="315"/>
        <v>0</v>
      </c>
      <c r="AN478" s="280">
        <f t="shared" si="315"/>
        <v>0</v>
      </c>
      <c r="AO478" s="280">
        <f t="shared" si="315"/>
        <v>0</v>
      </c>
      <c r="AP478" s="280">
        <f t="shared" si="316"/>
        <v>0</v>
      </c>
      <c r="AQ478" s="280">
        <f t="shared" si="316"/>
        <v>0</v>
      </c>
      <c r="AR478" s="280">
        <f t="shared" si="316"/>
        <v>0</v>
      </c>
      <c r="AS478" s="280">
        <f t="shared" si="316"/>
        <v>0</v>
      </c>
      <c r="AT478" s="280">
        <f t="shared" si="316"/>
        <v>0</v>
      </c>
      <c r="AU478" s="280">
        <f t="shared" si="316"/>
        <v>0</v>
      </c>
      <c r="AV478" s="280">
        <f t="shared" si="316"/>
        <v>0</v>
      </c>
      <c r="AW478" s="280">
        <f t="shared" si="316"/>
        <v>0</v>
      </c>
      <c r="AX478" s="280">
        <f t="shared" si="316"/>
        <v>0</v>
      </c>
      <c r="AY478" s="280">
        <f t="shared" si="316"/>
        <v>0</v>
      </c>
      <c r="AZ478" s="280">
        <f t="shared" si="316"/>
        <v>0</v>
      </c>
      <c r="BA478" s="280">
        <f t="shared" si="316"/>
        <v>0</v>
      </c>
      <c r="BB478" s="280">
        <f t="shared" si="316"/>
        <v>0</v>
      </c>
      <c r="BC478" s="280">
        <f t="shared" si="316"/>
        <v>0</v>
      </c>
      <c r="BD478" s="280">
        <f t="shared" si="316"/>
        <v>0</v>
      </c>
      <c r="BE478" s="280">
        <f t="shared" si="316"/>
        <v>0</v>
      </c>
      <c r="BF478" s="280">
        <f t="shared" si="317"/>
        <v>0</v>
      </c>
      <c r="BG478" s="280">
        <f t="shared" si="317"/>
        <v>0</v>
      </c>
      <c r="BH478" s="280">
        <f t="shared" si="317"/>
        <v>0</v>
      </c>
      <c r="BI478" s="280">
        <f t="shared" si="317"/>
        <v>0</v>
      </c>
      <c r="BJ478" s="280">
        <f t="shared" si="317"/>
        <v>0</v>
      </c>
      <c r="BK478" s="280">
        <f t="shared" si="317"/>
        <v>0</v>
      </c>
      <c r="BL478" s="280">
        <f t="shared" si="317"/>
        <v>0</v>
      </c>
      <c r="BM478" s="280">
        <f t="shared" si="317"/>
        <v>0</v>
      </c>
      <c r="BN478" s="280">
        <f t="shared" si="317"/>
        <v>0</v>
      </c>
      <c r="BO478" s="280">
        <f t="shared" si="317"/>
        <v>0</v>
      </c>
      <c r="BP478" s="280">
        <f t="shared" si="317"/>
        <v>0</v>
      </c>
    </row>
    <row r="479" spans="4:68" ht="12.75" hidden="1" outlineLevel="1" x14ac:dyDescent="0.2">
      <c r="E479" s="291"/>
      <c r="F479" s="252" t="s">
        <v>144</v>
      </c>
      <c r="J479" s="280">
        <f t="shared" si="314"/>
        <v>0</v>
      </c>
      <c r="K479" s="280">
        <f t="shared" si="314"/>
        <v>0</v>
      </c>
      <c r="L479" s="280">
        <f t="shared" si="314"/>
        <v>0</v>
      </c>
      <c r="M479" s="280">
        <f t="shared" si="314"/>
        <v>0</v>
      </c>
      <c r="N479" s="280">
        <f t="shared" si="314"/>
        <v>0</v>
      </c>
      <c r="O479" s="280">
        <f t="shared" si="314"/>
        <v>0</v>
      </c>
      <c r="P479" s="280">
        <f t="shared" si="314"/>
        <v>0</v>
      </c>
      <c r="Q479" s="280">
        <f t="shared" si="314"/>
        <v>0</v>
      </c>
      <c r="R479" s="280">
        <f t="shared" si="314"/>
        <v>0</v>
      </c>
      <c r="S479" s="280">
        <f t="shared" si="314"/>
        <v>0</v>
      </c>
      <c r="T479" s="280">
        <f t="shared" si="314"/>
        <v>0</v>
      </c>
      <c r="U479" s="280">
        <f t="shared" si="314"/>
        <v>0</v>
      </c>
      <c r="V479" s="280">
        <f t="shared" si="314"/>
        <v>0</v>
      </c>
      <c r="W479" s="280">
        <f t="shared" si="314"/>
        <v>0</v>
      </c>
      <c r="X479" s="280">
        <f t="shared" si="314"/>
        <v>0</v>
      </c>
      <c r="Y479" s="280">
        <f t="shared" si="314"/>
        <v>0</v>
      </c>
      <c r="Z479" s="280">
        <f t="shared" si="315"/>
        <v>0</v>
      </c>
      <c r="AA479" s="280">
        <f t="shared" si="315"/>
        <v>0</v>
      </c>
      <c r="AB479" s="280">
        <f t="shared" si="315"/>
        <v>0</v>
      </c>
      <c r="AC479" s="280">
        <f t="shared" si="315"/>
        <v>0</v>
      </c>
      <c r="AD479" s="280">
        <f t="shared" si="315"/>
        <v>0</v>
      </c>
      <c r="AE479" s="280">
        <f t="shared" si="315"/>
        <v>0</v>
      </c>
      <c r="AF479" s="280">
        <f t="shared" si="315"/>
        <v>0</v>
      </c>
      <c r="AG479" s="280">
        <f t="shared" si="315"/>
        <v>0</v>
      </c>
      <c r="AH479" s="280">
        <f t="shared" si="315"/>
        <v>0</v>
      </c>
      <c r="AI479" s="280">
        <f t="shared" si="315"/>
        <v>0</v>
      </c>
      <c r="AJ479" s="280">
        <f t="shared" si="315"/>
        <v>0</v>
      </c>
      <c r="AK479" s="280">
        <f t="shared" si="315"/>
        <v>0</v>
      </c>
      <c r="AL479" s="280">
        <f t="shared" si="315"/>
        <v>0</v>
      </c>
      <c r="AM479" s="280">
        <f t="shared" si="315"/>
        <v>0</v>
      </c>
      <c r="AN479" s="280">
        <f t="shared" si="315"/>
        <v>0</v>
      </c>
      <c r="AO479" s="280">
        <f t="shared" si="315"/>
        <v>0</v>
      </c>
      <c r="AP479" s="280">
        <f t="shared" si="316"/>
        <v>0</v>
      </c>
      <c r="AQ479" s="280">
        <f t="shared" si="316"/>
        <v>0</v>
      </c>
      <c r="AR479" s="280">
        <f t="shared" si="316"/>
        <v>0</v>
      </c>
      <c r="AS479" s="280">
        <f t="shared" si="316"/>
        <v>0</v>
      </c>
      <c r="AT479" s="280">
        <f t="shared" si="316"/>
        <v>0</v>
      </c>
      <c r="AU479" s="280">
        <f t="shared" si="316"/>
        <v>0</v>
      </c>
      <c r="AV479" s="280">
        <f t="shared" si="316"/>
        <v>0</v>
      </c>
      <c r="AW479" s="280">
        <f t="shared" si="316"/>
        <v>0</v>
      </c>
      <c r="AX479" s="280">
        <f t="shared" si="316"/>
        <v>0</v>
      </c>
      <c r="AY479" s="280">
        <f t="shared" si="316"/>
        <v>0</v>
      </c>
      <c r="AZ479" s="280">
        <f t="shared" si="316"/>
        <v>0</v>
      </c>
      <c r="BA479" s="280">
        <f t="shared" si="316"/>
        <v>0</v>
      </c>
      <c r="BB479" s="280">
        <f t="shared" si="316"/>
        <v>0</v>
      </c>
      <c r="BC479" s="280">
        <f t="shared" si="316"/>
        <v>0</v>
      </c>
      <c r="BD479" s="280">
        <f t="shared" si="316"/>
        <v>0</v>
      </c>
      <c r="BE479" s="280">
        <f t="shared" si="316"/>
        <v>0</v>
      </c>
      <c r="BF479" s="280">
        <f t="shared" si="317"/>
        <v>0</v>
      </c>
      <c r="BG479" s="280">
        <f t="shared" si="317"/>
        <v>0</v>
      </c>
      <c r="BH479" s="280">
        <f t="shared" si="317"/>
        <v>0</v>
      </c>
      <c r="BI479" s="280">
        <f t="shared" si="317"/>
        <v>0</v>
      </c>
      <c r="BJ479" s="280">
        <f t="shared" si="317"/>
        <v>0</v>
      </c>
      <c r="BK479" s="280">
        <f t="shared" si="317"/>
        <v>0</v>
      </c>
      <c r="BL479" s="280">
        <f t="shared" si="317"/>
        <v>0</v>
      </c>
      <c r="BM479" s="280">
        <f t="shared" si="317"/>
        <v>0</v>
      </c>
      <c r="BN479" s="280">
        <f t="shared" si="317"/>
        <v>0</v>
      </c>
      <c r="BO479" s="280">
        <f t="shared" si="317"/>
        <v>0</v>
      </c>
      <c r="BP479" s="280">
        <f t="shared" si="317"/>
        <v>0</v>
      </c>
    </row>
    <row r="480" spans="4:68" ht="12.75" hidden="1" outlineLevel="1" thickBot="1" x14ac:dyDescent="0.25">
      <c r="D480" s="300"/>
      <c r="E480" s="300"/>
      <c r="F480" s="299" t="s">
        <v>119</v>
      </c>
      <c r="G480" s="299"/>
      <c r="H480" s="299"/>
      <c r="I480" s="299"/>
      <c r="J480" s="292">
        <f>SUM(J473:J479)</f>
        <v>210.89999999999998</v>
      </c>
      <c r="K480" s="292">
        <f t="shared" ref="K480:BP480" si="318">SUM(K473:K479)</f>
        <v>95</v>
      </c>
      <c r="L480" s="292">
        <f t="shared" si="318"/>
        <v>265</v>
      </c>
      <c r="M480" s="292">
        <f t="shared" si="318"/>
        <v>75</v>
      </c>
      <c r="N480" s="292">
        <f t="shared" si="318"/>
        <v>236</v>
      </c>
      <c r="O480" s="292">
        <f t="shared" si="318"/>
        <v>671</v>
      </c>
      <c r="P480" s="292">
        <f t="shared" si="318"/>
        <v>237.10000000000002</v>
      </c>
      <c r="Q480" s="292">
        <f t="shared" si="318"/>
        <v>160</v>
      </c>
      <c r="R480" s="292">
        <f t="shared" si="318"/>
        <v>0</v>
      </c>
      <c r="S480" s="292">
        <f t="shared" si="318"/>
        <v>91</v>
      </c>
      <c r="T480" s="292">
        <f t="shared" si="318"/>
        <v>488.09999999999997</v>
      </c>
      <c r="U480" s="292">
        <f t="shared" si="318"/>
        <v>393.8</v>
      </c>
      <c r="V480" s="292">
        <f t="shared" si="318"/>
        <v>0</v>
      </c>
      <c r="W480" s="292">
        <f t="shared" si="318"/>
        <v>4.0819999999999999</v>
      </c>
      <c r="X480" s="292">
        <f t="shared" si="318"/>
        <v>0</v>
      </c>
      <c r="Y480" s="292">
        <f t="shared" si="318"/>
        <v>53.099999999999994</v>
      </c>
      <c r="Z480" s="292">
        <f t="shared" si="318"/>
        <v>57.182000000000002</v>
      </c>
      <c r="AA480" s="292">
        <f t="shared" si="318"/>
        <v>-37.817999999999998</v>
      </c>
      <c r="AB480" s="292">
        <f t="shared" si="318"/>
        <v>0</v>
      </c>
      <c r="AC480" s="292">
        <f t="shared" si="318"/>
        <v>0</v>
      </c>
      <c r="AD480" s="292">
        <f t="shared" si="318"/>
        <v>2.992</v>
      </c>
      <c r="AE480" s="292">
        <f t="shared" si="318"/>
        <v>2.992</v>
      </c>
      <c r="AF480" s="292">
        <f t="shared" si="318"/>
        <v>-262.00799999999998</v>
      </c>
      <c r="AG480" s="292">
        <f t="shared" si="318"/>
        <v>7.58</v>
      </c>
      <c r="AH480" s="292">
        <f t="shared" si="318"/>
        <v>0</v>
      </c>
      <c r="AI480" s="292">
        <f t="shared" si="318"/>
        <v>46.4</v>
      </c>
      <c r="AJ480" s="292">
        <f t="shared" si="318"/>
        <v>53.98</v>
      </c>
      <c r="AK480" s="292">
        <f t="shared" si="318"/>
        <v>-21.020000000000003</v>
      </c>
      <c r="AL480" s="292">
        <f t="shared" si="318"/>
        <v>112</v>
      </c>
      <c r="AM480" s="292">
        <f t="shared" si="318"/>
        <v>105</v>
      </c>
      <c r="AN480" s="292">
        <f t="shared" si="318"/>
        <v>256</v>
      </c>
      <c r="AO480" s="292">
        <f t="shared" si="318"/>
        <v>473</v>
      </c>
      <c r="AP480" s="292">
        <f t="shared" si="318"/>
        <v>237</v>
      </c>
      <c r="AQ480" s="292">
        <f t="shared" si="318"/>
        <v>587.154</v>
      </c>
      <c r="AR480" s="292">
        <f t="shared" si="318"/>
        <v>-83.845999999999975</v>
      </c>
      <c r="AS480" s="292">
        <f t="shared" si="318"/>
        <v>0</v>
      </c>
      <c r="AT480" s="292">
        <f t="shared" si="318"/>
        <v>0</v>
      </c>
      <c r="AU480" s="292">
        <f t="shared" si="318"/>
        <v>24.009599999999995</v>
      </c>
      <c r="AV480" s="292">
        <f t="shared" si="318"/>
        <v>24.009599999999995</v>
      </c>
      <c r="AW480" s="292">
        <f t="shared" si="318"/>
        <v>-213.09039999999999</v>
      </c>
      <c r="AX480" s="292">
        <f t="shared" si="318"/>
        <v>0</v>
      </c>
      <c r="AY480" s="292">
        <f t="shared" si="318"/>
        <v>22.561999999999998</v>
      </c>
      <c r="AZ480" s="292">
        <f t="shared" si="318"/>
        <v>2.992</v>
      </c>
      <c r="BA480" s="292">
        <f t="shared" si="318"/>
        <v>25.553999999999998</v>
      </c>
      <c r="BB480" s="292">
        <f t="shared" si="318"/>
        <v>-134.446</v>
      </c>
      <c r="BC480" s="292">
        <f t="shared" si="318"/>
        <v>0</v>
      </c>
      <c r="BD480" s="292">
        <f t="shared" si="318"/>
        <v>9.5399999999999991</v>
      </c>
      <c r="BE480" s="292">
        <f t="shared" si="318"/>
        <v>95.699999999999989</v>
      </c>
      <c r="BF480" s="292">
        <f t="shared" si="318"/>
        <v>105.24</v>
      </c>
      <c r="BG480" s="292">
        <f t="shared" si="318"/>
        <v>105.24</v>
      </c>
      <c r="BH480" s="292">
        <f t="shared" si="318"/>
        <v>16.399999999999999</v>
      </c>
      <c r="BI480" s="292">
        <f t="shared" si="318"/>
        <v>52</v>
      </c>
      <c r="BJ480" s="292">
        <f t="shared" si="318"/>
        <v>58.2</v>
      </c>
      <c r="BK480" s="292">
        <f t="shared" si="318"/>
        <v>126.60000000000001</v>
      </c>
      <c r="BL480" s="292">
        <f t="shared" si="318"/>
        <v>35.6</v>
      </c>
      <c r="BM480" s="292">
        <f t="shared" si="318"/>
        <v>281.40359999999998</v>
      </c>
      <c r="BN480" s="292">
        <f t="shared" si="318"/>
        <v>-206.69640000000001</v>
      </c>
      <c r="BO480" s="292">
        <f t="shared" si="318"/>
        <v>462.88499999999999</v>
      </c>
      <c r="BP480" s="292">
        <f t="shared" si="318"/>
        <v>69.08499999999998</v>
      </c>
    </row>
    <row r="481" spans="50:50" collapsed="1" x14ac:dyDescent="0.2">
      <c r="AX481" s="228"/>
    </row>
    <row r="482" spans="50:50" x14ac:dyDescent="0.2">
      <c r="AX482" s="228"/>
    </row>
  </sheetData>
  <sheetProtection algorithmName="SHA-512" hashValue="iq6/0zjhFY8XXYHHgZuLh3PNPqVFDREYpyQjPTOscyzCVIQXF1PB9FuLX3bBI2IfwFcydvB+yxInf+89EByktg==" saltValue="8Fu2jZPrcw8xZ1kIYPcG/w==" spinCount="100000" sheet="1" formatCells="0"/>
  <protectedRanges>
    <protectedRange sqref="AY41:AY42" name="Range1_2"/>
  </protectedRanges>
  <autoFilter ref="A8:BU402" xr:uid="{F75B9C78-FFCF-4471-B944-15A1C49D8EFD}"/>
  <mergeCells count="7">
    <mergeCell ref="BR6:BX6"/>
    <mergeCell ref="BY6:CE6"/>
    <mergeCell ref="D4:U4"/>
    <mergeCell ref="K6:O6"/>
    <mergeCell ref="P6:T6"/>
    <mergeCell ref="W6:AR7"/>
    <mergeCell ref="AS6:BN7"/>
  </mergeCells>
  <dataValidations count="16">
    <dataValidation type="list" allowBlank="1" showInputMessage="1" showErrorMessage="1" sqref="V9:V400" xr:uid="{4DFBB179-E6F7-4A73-B70A-3634E628482E}">
      <formula1>"ADC, ASSY, NPI, W&amp;R, MSHOP,GL PLAN, GL SRCR, GDC, FACILITY, GL QUAL, HQ, TAUNTON, WILMSLOW, SOLIHULL,WEX INSTR, WEX CONS, SINGAPORE, EDC, SHARPSBURG, MSUPPORT,PRODPLAN,PRODSUPPORT"</formula1>
    </dataValidation>
    <dataValidation type="list" showInputMessage="1" showErrorMessage="1" error="Please use drop-down list." sqref="F9:F400" xr:uid="{D4B733ED-1E12-43BD-959A-BA3DBF05DF05}">
      <formula1>"Lab Equipment,Leasehold Improvements, Manufacturing Equipment,Building,Building Improvements,Furniture &amp; Fixtures,PC's Laptops &amp; Software NonField,All Other Computer,Autos,Other"</formula1>
    </dataValidation>
    <dataValidation type="list" showInputMessage="1" showErrorMessage="1" error="Please use drop-down list." sqref="GW404:GW405 GW396:GW400 GJ395 FX380 GW381:GW394 GK371 GW372:GW379 GK340 GW336:GW339 GK335 GS256 GW257:GW260 GU261 GW262:GW334 GW341:GW370 GW9:GW255" xr:uid="{EA426153-8056-434E-B8AF-48EC08E3175A}">
      <formula1>NHC</formula1>
    </dataValidation>
    <dataValidation type="list" showInputMessage="1" showErrorMessage="1" error="Please use drop-down list." sqref="GU404:GU405 GU396:GU400 GH395 FV380 GU381:GU394 GI371 GU372:GU379 GI340 GU336:GU339 GI335 E5 GQ256 GU257:GU260 GS261 GU262:GU334 GU341:GU370 GU9:GU255" xr:uid="{190BA150-7D5E-498E-BF8F-DE1CFC64386B}">
      <formula1>BUNIT</formula1>
    </dataValidation>
    <dataValidation type="list" showInputMessage="1" showErrorMessage="1" error="Please use drop-down list." sqref="GZ404:GZ405 GZ396:GZ400 GN371 GA380 GM395 GZ381:GZ394 GZ372:GZ379 GN340 GZ336:GZ339 GN335 GV256 GZ257:GZ260 GX261 GZ262:GZ334 GZ341:GZ370 GZ9:GZ255" xr:uid="{116AD484-E3E4-4B9A-B03F-A28F7DB8E659}">
      <formula1>#REF!</formula1>
    </dataValidation>
    <dataValidation type="list" allowBlank="1" showInputMessage="1" showErrorMessage="1" sqref="V404:V405" xr:uid="{8673E0B0-3833-4F16-A542-36D6730D9194}">
      <formula1>"ASSY, MOE, NPI, W&amp;R, MSHOP,GL PLAN, GL SRCR, GDC, FACILITY, GL QUAL, HQ, KASR, KFER, TAUNTON, WILMSLOW, SOLIHULL,WEX INSTR, WEX CONS, SINGAPORE, EDC, SHARPSBURG, ADC"</formula1>
    </dataValidation>
    <dataValidation type="list" allowBlank="1" showInputMessage="1" showErrorMessage="1" sqref="H404:H405 H9:H400" xr:uid="{0AE6E41F-4E8D-4E2B-8B2C-8440EE89A4F2}">
      <formula1>"Base, One Time"</formula1>
    </dataValidation>
    <dataValidation type="list" showInputMessage="1" showErrorMessage="1" error="Please use drop-down list." sqref="I404:I405" xr:uid="{E12E43EB-6CB9-4F85-9002-00802FCC047A}">
      <formula1>Int_Ex</formula1>
    </dataValidation>
    <dataValidation type="list" allowBlank="1" showInputMessage="1" showErrorMessage="1" sqref="HL48 E452" xr:uid="{F4039CBE-E035-48B4-897C-8A376B29FF23}">
      <formula1>"WFUS,KFUS,KASR,KFER, WFEI, KHEI, MMFG, MMFG,WPPL,WTNE"</formula1>
    </dataValidation>
    <dataValidation showInputMessage="1" showErrorMessage="1" error="Please use drop-down list." sqref="D401" xr:uid="{219A57C0-9FD2-4335-9B4B-9F4742EE3797}"/>
    <dataValidation type="list" allowBlank="1" showInputMessage="1" showErrorMessage="1" sqref="F403 D2112:D4044 D410:D421 F774:F7894 D403 D423:D435 D408 D442:D451 D453:D455" xr:uid="{E10C5810-7CB0-4388-8A85-B235FB2D4D96}">
      <formula1>#REF!</formula1>
    </dataValidation>
    <dataValidation type="list" showInputMessage="1" showErrorMessage="1" error="Please use drop-down list." sqref="GX404:GX405 F404:F406 GL335 GV261 GX257:GX260 GX396:GX400 HM47:HM48 GT256 GL340 GX262:GX334 GX372:GX379 FY380 GX381:GX394 GL371 GK395 GX336:GX339 F401 GX341:GX370 GX9:GX255" xr:uid="{B8B8DBB7-DB64-4621-A717-70AD5BB72C37}">
      <formula1>CATEGORY</formula1>
    </dataValidation>
    <dataValidation type="list" allowBlank="1" showInputMessage="1" showErrorMessage="1" sqref="E460:E461 E440:E451 E9:E406" xr:uid="{0EFEFF52-D0CD-4BFC-A21D-81B5743F73B0}">
      <formula1>"HQ,WFUS,KFUS,KASR,KFER,WFEI,KHEI,MMFG,MMMP,WPPL,WTNE"</formula1>
    </dataValidation>
    <dataValidation type="list" allowBlank="1" showInputMessage="1" showErrorMessage="1" sqref="V8" xr:uid="{F9387B27-A6E6-45A5-BA99-E32895CFE697}">
      <formula1>"ASSY, MOE, NPI, W&amp;R, MSHOP,GL PLAN, GL SRCR, GDC, FACILITY, GL QUAL, HQ, KASR, KFER, TAUNTON, WILMSLOW, SOLOHILL,WEX INSTR, WEX CONS, SINGAPORE, EDC, SHARPSBURG, MSUPPORT,PRODPLAN,PRODSUPPORT"</formula1>
    </dataValidation>
    <dataValidation type="list" allowBlank="1" showInputMessage="1" showErrorMessage="1" sqref="HL47" xr:uid="{02EF9D9A-348C-4D63-A5FF-AD8AF511036C}">
      <formula1>"WFUS,KFUS,KASR,KFER, WFEI, KHEI, MMMP, MMFG,WPPL,WTNE"</formula1>
    </dataValidation>
    <dataValidation type="list" allowBlank="1" showInputMessage="1" showErrorMessage="1" sqref="HK47:HK48" xr:uid="{6B5C3BAE-DE62-4A27-A55E-5C2299E60D4C}">
      <formula1>"US02, US89, EI01, UK84, UK05, SG02, NL02, US01/US02 "</formula1>
    </dataValidation>
  </dataValidations>
  <printOptions horizontalCentered="1"/>
  <pageMargins left="0.7" right="0.7" top="0.25" bottom="0.25" header="0.3" footer="0.3"/>
  <pageSetup paperSize="5" scale="70" orientation="landscape" r:id="rId1"/>
  <headerFooter>
    <oddFooter>&amp;L&amp;8&amp;F
&amp;A&amp;R&amp;8&amp;D
&amp;T</oddFooter>
  </headerFooter>
  <customProperties>
    <customPr name="_pios_id" r:id="rId2"/>
  </customPropertie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7FF79E2-7CD9-4684-8EA3-AA3FBC32ED14}">
          <x14:formula1>
            <xm:f>Category!$A$2:$A$5</xm:f>
          </x14:formula1>
          <xm:sqref>CH9:CH400</xm:sqref>
        </x14:dataValidation>
        <x14:dataValidation type="list" allowBlank="1" showInputMessage="1" showErrorMessage="1" xr:uid="{52FBCB35-1689-41F3-90C5-66F2D6CFE053}">
          <x14:formula1>
            <xm:f>Category!$B$2:$B$5</xm:f>
          </x14:formula1>
          <xm:sqref>CI9:CI400</xm:sqref>
        </x14:dataValidation>
        <x14:dataValidation type="list" allowBlank="1" showInputMessage="1" showErrorMessage="1" xr:uid="{AB7A2A72-9158-4EF3-9677-3041E8CB05E1}">
          <x14:formula1>
            <xm:f>'N:\Global_Ops\Finance\Budget\2021\02 Capex Template\[2021 AOP Glb_OPS_Capital.xlsx]lookups'!#REF!</xm:f>
          </x14:formula1>
          <xm:sqref>BQ48:BQ401</xm:sqref>
        </x14:dataValidation>
        <x14:dataValidation type="list" allowBlank="1" showInputMessage="1" showErrorMessage="1" xr:uid="{9F24B926-7F49-4A00-AB24-FB575061A045}">
          <x14:formula1>
            <xm:f>Category!$C$2:$C$13</xm:f>
          </x14:formula1>
          <xm:sqref>BR9:BR400 BY9:BY400</xm:sqref>
        </x14:dataValidation>
        <x14:dataValidation type="list" allowBlank="1" showInputMessage="1" showErrorMessage="1" xr:uid="{A9347049-4112-41E4-A19D-0955E82CFFD1}">
          <x14:formula1>
            <xm:f>'Y:\2020\08 Aug 2020\Capital\[2020_Glb_OPS_ Monthly_Capital_file AUG close.xlsx]lookups'!#REF!</xm:f>
          </x14:formula1>
          <xm:sqref>BQ9:BQ47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0324-A77F-4624-AEB2-FE28CBFE4A76}">
  <dimension ref="A1:CI481"/>
  <sheetViews>
    <sheetView topLeftCell="C6" zoomScale="130" zoomScaleNormal="130" workbookViewId="0">
      <pane xSplit="7" ySplit="3" topLeftCell="J9" activePane="bottomRight" state="frozen"/>
      <selection activeCell="C6" sqref="C6"/>
      <selection pane="topRight" activeCell="J6" sqref="J6"/>
      <selection pane="bottomLeft" activeCell="C9" sqref="C9"/>
      <selection pane="bottomRight" activeCell="J9" sqref="J9"/>
    </sheetView>
  </sheetViews>
  <sheetFormatPr defaultColWidth="9.28515625" defaultRowHeight="12" outlineLevelRow="2" outlineLevelCol="2" x14ac:dyDescent="0.2"/>
  <cols>
    <col min="1" max="1" width="17.7109375" style="15" hidden="1" customWidth="1" outlineLevel="1"/>
    <col min="2" max="2" width="8.7109375" style="15" hidden="1" customWidth="1" outlineLevel="1"/>
    <col min="3" max="3" width="6" style="15" customWidth="1" collapsed="1"/>
    <col min="4" max="4" width="5.7109375" style="15" customWidth="1"/>
    <col min="5" max="5" width="6.7109375" style="24" customWidth="1"/>
    <col min="6" max="6" width="16.5703125" style="15" customWidth="1"/>
    <col min="7" max="7" width="31.28515625" style="15" customWidth="1"/>
    <col min="8" max="8" width="7.28515625" style="15" customWidth="1"/>
    <col min="9" max="9" width="9.42578125" style="15" customWidth="1"/>
    <col min="10" max="10" width="12.140625" style="15" customWidth="1"/>
    <col min="11" max="14" width="6.7109375" style="15" hidden="1" customWidth="1" outlineLevel="2"/>
    <col min="15" max="15" width="12.42578125" style="15" customWidth="1" outlineLevel="1" collapsed="1"/>
    <col min="16" max="19" width="6.5703125" style="15" hidden="1" customWidth="1" outlineLevel="2"/>
    <col min="20" max="20" width="10.42578125" style="15" customWidth="1" outlineLevel="1" collapsed="1"/>
    <col min="21" max="21" width="6.42578125" style="15" customWidth="1" outlineLevel="1"/>
    <col min="22" max="22" width="10" style="15" customWidth="1" outlineLevel="1"/>
    <col min="23" max="25" width="6.7109375" style="15" hidden="1" customWidth="1" outlineLevel="2"/>
    <col min="26" max="26" width="6.7109375" style="15" customWidth="1" outlineLevel="1" collapsed="1"/>
    <col min="27" max="27" width="6.7109375" style="15" customWidth="1" outlineLevel="1"/>
    <col min="28" max="28" width="6.7109375" style="65" hidden="1" customWidth="1" outlineLevel="2"/>
    <col min="29" max="30" width="6.7109375" style="15" hidden="1" customWidth="1" outlineLevel="2"/>
    <col min="31" max="31" width="6.7109375" style="15" customWidth="1" outlineLevel="1" collapsed="1"/>
    <col min="32" max="32" width="6.7109375" style="15" customWidth="1" outlineLevel="1"/>
    <col min="33" max="34" width="6.7109375" style="15" hidden="1" customWidth="1" outlineLevel="2"/>
    <col min="35" max="35" width="6.7109375" style="66" hidden="1" customWidth="1" outlineLevel="2"/>
    <col min="36" max="36" width="6.7109375" style="70" customWidth="1" outlineLevel="1" collapsed="1"/>
    <col min="37" max="37" width="6.7109375" style="70" customWidth="1" outlineLevel="1"/>
    <col min="38" max="38" width="6.7109375" style="65" hidden="1" customWidth="1" outlineLevel="2"/>
    <col min="39" max="40" width="6.7109375" style="15" hidden="1" customWidth="1" outlineLevel="2"/>
    <col min="41" max="41" width="6.7109375" style="15" customWidth="1" outlineLevel="1" collapsed="1"/>
    <col min="42" max="42" width="7" style="15" customWidth="1" outlineLevel="1"/>
    <col min="43" max="44" width="6.7109375" style="15" customWidth="1" outlineLevel="1"/>
    <col min="45" max="47" width="6.7109375" style="15" hidden="1" customWidth="1" outlineLevel="2"/>
    <col min="48" max="48" width="6.7109375" style="66" customWidth="1" outlineLevel="1" collapsed="1"/>
    <col min="49" max="49" width="6.7109375" style="15" customWidth="1" outlineLevel="1"/>
    <col min="50" max="50" width="6.7109375" style="21" hidden="1" customWidth="1" outlineLevel="2"/>
    <col min="51" max="52" width="6.7109375" style="15" hidden="1" customWidth="1" outlineLevel="2"/>
    <col min="53" max="53" width="6.7109375" style="15" customWidth="1" outlineLevel="1" collapsed="1"/>
    <col min="54" max="54" width="6.7109375" style="15" customWidth="1" outlineLevel="1"/>
    <col min="55" max="57" width="6.7109375" style="15" hidden="1" customWidth="1" outlineLevel="2"/>
    <col min="58" max="58" width="6.7109375" style="15" customWidth="1" outlineLevel="1" collapsed="1"/>
    <col min="59" max="59" width="6.7109375" style="15" customWidth="1" outlineLevel="1"/>
    <col min="60" max="62" width="6.7109375" style="15" hidden="1" customWidth="1" outlineLevel="2"/>
    <col min="63" max="63" width="6.7109375" style="15" customWidth="1" outlineLevel="1" collapsed="1"/>
    <col min="64" max="68" width="6.7109375" style="15" customWidth="1" outlineLevel="1"/>
    <col min="69" max="69" width="13.7109375" style="22" customWidth="1" outlineLevel="1"/>
    <col min="70" max="70" width="8.7109375" style="218" customWidth="1"/>
    <col min="71" max="72" width="8.7109375" style="228" customWidth="1"/>
    <col min="73" max="74" width="8.7109375" style="7" customWidth="1"/>
    <col min="75" max="87" width="8.7109375" style="228" customWidth="1"/>
    <col min="88" max="16384" width="9.28515625" style="15"/>
  </cols>
  <sheetData>
    <row r="1" spans="1:87" s="88" customFormat="1" ht="13.5" hidden="1" customHeight="1" outlineLevel="1" x14ac:dyDescent="0.2">
      <c r="D1" s="89" t="s">
        <v>0</v>
      </c>
      <c r="E1" s="90"/>
      <c r="F1" s="90"/>
      <c r="G1" s="91"/>
      <c r="H1" s="91"/>
      <c r="I1" s="91"/>
      <c r="J1" s="91"/>
      <c r="K1" s="91"/>
      <c r="L1" s="91"/>
      <c r="M1" s="91"/>
      <c r="N1" s="91"/>
      <c r="O1" s="91"/>
      <c r="P1" s="91"/>
      <c r="Q1" s="91"/>
      <c r="R1" s="91"/>
      <c r="S1" s="91"/>
      <c r="T1" s="91"/>
      <c r="U1" s="91"/>
      <c r="Z1" s="92"/>
      <c r="AE1" s="92"/>
      <c r="AJ1" s="92"/>
      <c r="AO1" s="92"/>
      <c r="AQ1" s="93"/>
      <c r="AR1" s="93"/>
      <c r="AS1" s="94"/>
      <c r="AX1" s="95"/>
      <c r="BQ1" s="96"/>
      <c r="BR1" s="6"/>
      <c r="BS1" s="1"/>
      <c r="BT1" s="1"/>
      <c r="BU1" s="7"/>
      <c r="BV1" s="7"/>
      <c r="BW1" s="1"/>
      <c r="BX1" s="1"/>
      <c r="BY1" s="1"/>
      <c r="BZ1" s="1"/>
      <c r="CA1" s="1"/>
      <c r="CB1" s="1"/>
      <c r="CC1" s="1"/>
      <c r="CD1" s="1"/>
      <c r="CE1" s="1"/>
      <c r="CF1" s="1"/>
      <c r="CG1" s="1"/>
      <c r="CH1" s="1"/>
      <c r="CI1" s="1"/>
    </row>
    <row r="2" spans="1:87" s="88" customFormat="1" ht="13.5" hidden="1" customHeight="1" outlineLevel="1" x14ac:dyDescent="0.2">
      <c r="D2" s="97" t="s">
        <v>188</v>
      </c>
      <c r="E2" s="90"/>
      <c r="F2" s="90"/>
      <c r="G2" s="98"/>
      <c r="H2" s="98"/>
      <c r="I2" s="98"/>
      <c r="J2" s="98"/>
      <c r="K2" s="98"/>
      <c r="L2" s="98"/>
      <c r="M2" s="98"/>
      <c r="N2" s="98"/>
      <c r="O2" s="98"/>
      <c r="P2" s="98"/>
      <c r="Q2" s="98"/>
      <c r="R2" s="98"/>
      <c r="S2" s="98"/>
      <c r="T2" s="98"/>
      <c r="U2" s="98"/>
      <c r="V2" s="99" t="s">
        <v>1</v>
      </c>
      <c r="Z2" s="92"/>
      <c r="AE2" s="92"/>
      <c r="AJ2" s="92"/>
      <c r="AO2" s="92"/>
      <c r="AQ2" s="93"/>
      <c r="AR2" s="93"/>
      <c r="AS2" s="94"/>
      <c r="AX2" s="95"/>
      <c r="BQ2" s="96"/>
      <c r="BR2" s="6"/>
      <c r="BS2" s="1"/>
      <c r="BT2" s="1"/>
      <c r="BU2" s="7"/>
      <c r="BV2" s="7"/>
      <c r="BW2" s="1"/>
      <c r="BX2" s="1"/>
      <c r="BY2" s="1"/>
      <c r="BZ2" s="1"/>
      <c r="CA2" s="1"/>
      <c r="CB2" s="1"/>
      <c r="CC2" s="1"/>
      <c r="CD2" s="1"/>
      <c r="CE2" s="1"/>
      <c r="CF2" s="1"/>
      <c r="CG2" s="1"/>
      <c r="CH2" s="1"/>
      <c r="CI2" s="1"/>
    </row>
    <row r="3" spans="1:87" s="88" customFormat="1" ht="13.5" hidden="1" customHeight="1" outlineLevel="1" x14ac:dyDescent="0.2">
      <c r="D3" s="100" t="s">
        <v>2</v>
      </c>
      <c r="E3" s="101"/>
      <c r="F3" s="101"/>
      <c r="G3" s="102"/>
      <c r="H3" s="102"/>
      <c r="I3" s="102"/>
      <c r="J3" s="102"/>
      <c r="K3" s="102"/>
      <c r="L3" s="102"/>
      <c r="M3" s="102"/>
      <c r="N3" s="102"/>
      <c r="O3" s="102"/>
      <c r="P3" s="102"/>
      <c r="Q3" s="102"/>
      <c r="R3" s="102"/>
      <c r="S3" s="102"/>
      <c r="T3" s="102"/>
      <c r="U3" s="102"/>
      <c r="Z3" s="92"/>
      <c r="AE3" s="92"/>
      <c r="AJ3" s="92"/>
      <c r="AO3" s="92"/>
      <c r="AQ3" s="93"/>
      <c r="AR3" s="93"/>
      <c r="AS3" s="94"/>
      <c r="AX3" s="95"/>
      <c r="BQ3" s="96"/>
      <c r="BR3" s="6"/>
      <c r="BS3" s="1"/>
      <c r="BT3" s="1"/>
      <c r="BU3" s="7"/>
      <c r="BV3" s="7"/>
      <c r="BW3" s="1"/>
      <c r="BX3" s="1"/>
      <c r="BY3" s="1"/>
      <c r="BZ3" s="1"/>
      <c r="CA3" s="1"/>
      <c r="CB3" s="1"/>
      <c r="CC3" s="1"/>
      <c r="CD3" s="1"/>
      <c r="CE3" s="1"/>
      <c r="CF3" s="1"/>
      <c r="CG3" s="1"/>
      <c r="CH3" s="1"/>
      <c r="CI3" s="1"/>
    </row>
    <row r="4" spans="1:87" s="103" customFormat="1" ht="13.5" hidden="1" customHeight="1" outlineLevel="1" x14ac:dyDescent="0.2">
      <c r="D4" s="407" t="str">
        <f>E5</f>
        <v>Global Operations</v>
      </c>
      <c r="E4" s="407"/>
      <c r="F4" s="407"/>
      <c r="G4" s="407"/>
      <c r="H4" s="407"/>
      <c r="I4" s="407"/>
      <c r="J4" s="407"/>
      <c r="K4" s="407"/>
      <c r="L4" s="407"/>
      <c r="M4" s="407"/>
      <c r="N4" s="407"/>
      <c r="O4" s="407"/>
      <c r="P4" s="407"/>
      <c r="Q4" s="407"/>
      <c r="R4" s="407"/>
      <c r="S4" s="407"/>
      <c r="T4" s="407"/>
      <c r="U4" s="407"/>
      <c r="V4" s="15"/>
      <c r="Z4" s="104"/>
      <c r="AE4" s="104"/>
      <c r="AJ4" s="104"/>
      <c r="AO4" s="104"/>
      <c r="AQ4" s="105"/>
      <c r="AR4" s="105"/>
      <c r="AS4" s="106"/>
      <c r="AX4" s="95"/>
      <c r="BQ4" s="107"/>
      <c r="BR4" s="13"/>
      <c r="BS4" s="9"/>
      <c r="BT4" s="9"/>
      <c r="BU4" s="14"/>
      <c r="BV4" s="14"/>
      <c r="BW4" s="9"/>
      <c r="BX4" s="9"/>
      <c r="BY4" s="9"/>
      <c r="BZ4" s="9"/>
      <c r="CA4" s="9"/>
      <c r="CB4" s="9"/>
      <c r="CC4" s="9"/>
      <c r="CD4" s="9"/>
      <c r="CE4" s="9"/>
      <c r="CF4" s="9"/>
      <c r="CG4" s="9"/>
      <c r="CH4" s="9"/>
      <c r="CI4" s="9"/>
    </row>
    <row r="5" spans="1:87" ht="12.75" hidden="1" customHeight="1" outlineLevel="1" x14ac:dyDescent="0.2">
      <c r="D5" s="16"/>
      <c r="E5" s="17" t="s">
        <v>3</v>
      </c>
      <c r="F5" s="90"/>
      <c r="O5" s="15" t="s">
        <v>4</v>
      </c>
      <c r="T5" s="15" t="s">
        <v>4</v>
      </c>
      <c r="Z5" s="18"/>
      <c r="AB5" s="15"/>
      <c r="AE5" s="18"/>
      <c r="AI5" s="15"/>
      <c r="AJ5" s="18"/>
      <c r="AK5" s="15"/>
      <c r="AL5" s="15"/>
      <c r="AO5" s="18"/>
      <c r="AQ5" s="19"/>
      <c r="AR5" s="19"/>
      <c r="AS5" s="20"/>
      <c r="AV5" s="15"/>
    </row>
    <row r="6" spans="1:87" ht="39" customHeight="1" collapsed="1" x14ac:dyDescent="0.2">
      <c r="K6" s="408" t="s">
        <v>5</v>
      </c>
      <c r="L6" s="408"/>
      <c r="M6" s="408"/>
      <c r="N6" s="408"/>
      <c r="O6" s="408"/>
      <c r="P6" s="408" t="s">
        <v>6</v>
      </c>
      <c r="Q6" s="408"/>
      <c r="R6" s="408"/>
      <c r="S6" s="408"/>
      <c r="T6" s="408"/>
      <c r="U6" s="25"/>
      <c r="W6" s="409" t="s">
        <v>7</v>
      </c>
      <c r="X6" s="410"/>
      <c r="Y6" s="410"/>
      <c r="Z6" s="410"/>
      <c r="AA6" s="410"/>
      <c r="AB6" s="410"/>
      <c r="AC6" s="410"/>
      <c r="AD6" s="410"/>
      <c r="AE6" s="410"/>
      <c r="AF6" s="410"/>
      <c r="AG6" s="410"/>
      <c r="AH6" s="410"/>
      <c r="AI6" s="410"/>
      <c r="AJ6" s="410"/>
      <c r="AK6" s="410"/>
      <c r="AL6" s="410"/>
      <c r="AM6" s="410"/>
      <c r="AN6" s="410"/>
      <c r="AO6" s="410"/>
      <c r="AP6" s="410"/>
      <c r="AQ6" s="410"/>
      <c r="AR6" s="411"/>
      <c r="AS6" s="409" t="s">
        <v>8</v>
      </c>
      <c r="AT6" s="410"/>
      <c r="AU6" s="410"/>
      <c r="AV6" s="410"/>
      <c r="AW6" s="410"/>
      <c r="AX6" s="410"/>
      <c r="AY6" s="410"/>
      <c r="AZ6" s="410"/>
      <c r="BA6" s="410"/>
      <c r="BB6" s="410"/>
      <c r="BC6" s="410"/>
      <c r="BD6" s="410"/>
      <c r="BE6" s="410"/>
      <c r="BF6" s="410"/>
      <c r="BG6" s="410"/>
      <c r="BH6" s="410"/>
      <c r="BI6" s="410"/>
      <c r="BJ6" s="410"/>
      <c r="BK6" s="410"/>
      <c r="BL6" s="410"/>
      <c r="BM6" s="410"/>
      <c r="BN6" s="411"/>
      <c r="BO6" s="18"/>
      <c r="BP6" s="18"/>
      <c r="BR6" s="396" t="s">
        <v>9</v>
      </c>
      <c r="BS6" s="397"/>
      <c r="BT6" s="397"/>
      <c r="BU6" s="397"/>
      <c r="BV6" s="397"/>
      <c r="BW6" s="397"/>
      <c r="BX6" s="398"/>
      <c r="BY6" s="396" t="s">
        <v>10</v>
      </c>
      <c r="BZ6" s="397"/>
      <c r="CA6" s="397"/>
      <c r="CB6" s="397"/>
      <c r="CC6" s="397"/>
      <c r="CD6" s="397"/>
      <c r="CE6" s="398"/>
      <c r="CF6" s="236"/>
      <c r="CG6" s="236"/>
      <c r="CH6" s="236"/>
      <c r="CI6" s="236"/>
    </row>
    <row r="7" spans="1:87" ht="12" customHeight="1" x14ac:dyDescent="0.2">
      <c r="D7" s="26"/>
      <c r="K7" s="27"/>
      <c r="L7" s="27"/>
      <c r="M7" s="27"/>
      <c r="N7" s="27"/>
      <c r="O7" s="27"/>
      <c r="P7" s="27"/>
      <c r="Q7" s="27"/>
      <c r="R7" s="27"/>
      <c r="S7" s="27"/>
      <c r="T7" s="27"/>
      <c r="U7" s="28"/>
      <c r="W7" s="412"/>
      <c r="X7" s="413"/>
      <c r="Y7" s="413"/>
      <c r="Z7" s="413"/>
      <c r="AA7" s="413"/>
      <c r="AB7" s="413"/>
      <c r="AC7" s="413"/>
      <c r="AD7" s="413"/>
      <c r="AE7" s="413"/>
      <c r="AF7" s="413"/>
      <c r="AG7" s="413"/>
      <c r="AH7" s="413"/>
      <c r="AI7" s="413"/>
      <c r="AJ7" s="413"/>
      <c r="AK7" s="413"/>
      <c r="AL7" s="413"/>
      <c r="AM7" s="413"/>
      <c r="AN7" s="413"/>
      <c r="AO7" s="413"/>
      <c r="AP7" s="413"/>
      <c r="AQ7" s="413"/>
      <c r="AR7" s="414"/>
      <c r="AS7" s="412"/>
      <c r="AT7" s="413"/>
      <c r="AU7" s="413"/>
      <c r="AV7" s="413"/>
      <c r="AW7" s="413"/>
      <c r="AX7" s="413"/>
      <c r="AY7" s="413"/>
      <c r="AZ7" s="413"/>
      <c r="BA7" s="413"/>
      <c r="BB7" s="413"/>
      <c r="BC7" s="413"/>
      <c r="BD7" s="413"/>
      <c r="BE7" s="413"/>
      <c r="BF7" s="413"/>
      <c r="BG7" s="413"/>
      <c r="BH7" s="413"/>
      <c r="BI7" s="413"/>
      <c r="BJ7" s="413"/>
      <c r="BK7" s="413"/>
      <c r="BL7" s="413"/>
      <c r="BM7" s="413"/>
      <c r="BN7" s="414"/>
      <c r="BO7" s="18"/>
      <c r="BP7" s="18"/>
      <c r="BR7" s="242"/>
      <c r="BS7" s="243"/>
      <c r="BT7" s="243"/>
      <c r="BU7" s="243"/>
      <c r="BV7" s="243"/>
      <c r="BW7" s="243"/>
      <c r="BX7" s="244"/>
      <c r="BY7" s="242"/>
      <c r="BZ7" s="243"/>
      <c r="CA7" s="243"/>
      <c r="CB7" s="243"/>
      <c r="CC7" s="243"/>
      <c r="CD7" s="243"/>
      <c r="CE7" s="244"/>
      <c r="CF7" s="245"/>
      <c r="CG7" s="245"/>
      <c r="CH7" s="245"/>
      <c r="CI7" s="245"/>
    </row>
    <row r="8" spans="1:87" s="31" customFormat="1" ht="42" customHeight="1" x14ac:dyDescent="0.2">
      <c r="A8" s="29" t="s">
        <v>11</v>
      </c>
      <c r="B8" s="30" t="s">
        <v>12</v>
      </c>
      <c r="C8" s="31" t="s">
        <v>13</v>
      </c>
      <c r="D8" s="32" t="s">
        <v>14</v>
      </c>
      <c r="E8" s="32" t="s">
        <v>15</v>
      </c>
      <c r="F8" s="33" t="s">
        <v>16</v>
      </c>
      <c r="G8" s="32" t="s">
        <v>17</v>
      </c>
      <c r="H8" s="34" t="s">
        <v>18</v>
      </c>
      <c r="I8" s="34" t="s">
        <v>19</v>
      </c>
      <c r="J8" s="33" t="s">
        <v>20</v>
      </c>
      <c r="K8" s="35" t="str">
        <f>"Q120"&amp;" Approp."</f>
        <v>Q120 Approp.</v>
      </c>
      <c r="L8" s="35" t="str">
        <f>"Q220"&amp;" Approp."</f>
        <v>Q220 Approp.</v>
      </c>
      <c r="M8" s="35" t="str">
        <f>"Q320"&amp;" Approp."</f>
        <v>Q320 Approp.</v>
      </c>
      <c r="N8" s="35" t="str">
        <f>"Q420"&amp;" Approp."</f>
        <v>Q420 Approp.</v>
      </c>
      <c r="O8" s="36" t="str">
        <f>"2020"&amp;" Total Approp."</f>
        <v>2020 Total Approp.</v>
      </c>
      <c r="P8" s="35" t="str">
        <f>"Q120"&amp;" Spend"</f>
        <v>Q120 Spend</v>
      </c>
      <c r="Q8" s="35" t="str">
        <f>"Q220"&amp;" Spend"</f>
        <v>Q220 Spend</v>
      </c>
      <c r="R8" s="35" t="str">
        <f>"Q320"&amp;" Spend"</f>
        <v>Q320 Spend</v>
      </c>
      <c r="S8" s="35" t="str">
        <f>"Q420"&amp;" Spend"</f>
        <v>Q420 Spend</v>
      </c>
      <c r="T8" s="36" t="str">
        <f>"2020"&amp;" Total Spend"</f>
        <v>2020 Total Spend</v>
      </c>
      <c r="U8" s="35" t="str">
        <f>"2021"&amp;" C/O"</f>
        <v>2021 C/O</v>
      </c>
      <c r="V8" s="37" t="s">
        <v>21</v>
      </c>
      <c r="W8" s="38" t="s">
        <v>22</v>
      </c>
      <c r="X8" s="38" t="s">
        <v>23</v>
      </c>
      <c r="Y8" s="38" t="s">
        <v>24</v>
      </c>
      <c r="Z8" s="39" t="s">
        <v>25</v>
      </c>
      <c r="AA8" s="40" t="s">
        <v>26</v>
      </c>
      <c r="AB8" s="41" t="s">
        <v>27</v>
      </c>
      <c r="AC8" s="40" t="s">
        <v>28</v>
      </c>
      <c r="AD8" s="40" t="s">
        <v>29</v>
      </c>
      <c r="AE8" s="39" t="s">
        <v>30</v>
      </c>
      <c r="AF8" s="40" t="s">
        <v>31</v>
      </c>
      <c r="AG8" s="40" t="s">
        <v>32</v>
      </c>
      <c r="AH8" s="38" t="s">
        <v>33</v>
      </c>
      <c r="AI8" s="42" t="s">
        <v>34</v>
      </c>
      <c r="AJ8" s="43" t="s">
        <v>35</v>
      </c>
      <c r="AK8" s="44" t="s">
        <v>36</v>
      </c>
      <c r="AL8" s="38" t="s">
        <v>37</v>
      </c>
      <c r="AM8" s="38" t="s">
        <v>38</v>
      </c>
      <c r="AN8" s="42" t="s">
        <v>39</v>
      </c>
      <c r="AO8" s="43" t="s">
        <v>40</v>
      </c>
      <c r="AP8" s="40" t="s">
        <v>41</v>
      </c>
      <c r="AQ8" s="45" t="s">
        <v>42</v>
      </c>
      <c r="AR8" s="45" t="s">
        <v>43</v>
      </c>
      <c r="AS8" s="38" t="s">
        <v>22</v>
      </c>
      <c r="AT8" s="38" t="s">
        <v>23</v>
      </c>
      <c r="AU8" s="46" t="s">
        <v>24</v>
      </c>
      <c r="AV8" s="47" t="s">
        <v>44</v>
      </c>
      <c r="AW8" s="40" t="s">
        <v>45</v>
      </c>
      <c r="AX8" s="41" t="s">
        <v>27</v>
      </c>
      <c r="AY8" s="40" t="s">
        <v>28</v>
      </c>
      <c r="AZ8" s="40" t="s">
        <v>29</v>
      </c>
      <c r="BA8" s="39" t="s">
        <v>46</v>
      </c>
      <c r="BB8" s="40" t="s">
        <v>47</v>
      </c>
      <c r="BC8" s="40" t="s">
        <v>32</v>
      </c>
      <c r="BD8" s="38" t="s">
        <v>33</v>
      </c>
      <c r="BE8" s="42" t="s">
        <v>34</v>
      </c>
      <c r="BF8" s="43" t="s">
        <v>48</v>
      </c>
      <c r="BG8" s="44" t="s">
        <v>49</v>
      </c>
      <c r="BH8" s="38" t="s">
        <v>37</v>
      </c>
      <c r="BI8" s="38" t="s">
        <v>38</v>
      </c>
      <c r="BJ8" s="42" t="s">
        <v>39</v>
      </c>
      <c r="BK8" s="43" t="s">
        <v>50</v>
      </c>
      <c r="BL8" s="40" t="s">
        <v>51</v>
      </c>
      <c r="BM8" s="45" t="s">
        <v>52</v>
      </c>
      <c r="BN8" s="45" t="s">
        <v>53</v>
      </c>
      <c r="BO8" s="194" t="s">
        <v>54</v>
      </c>
      <c r="BP8" s="48" t="s">
        <v>55</v>
      </c>
      <c r="BQ8" s="31" t="s">
        <v>56</v>
      </c>
      <c r="BR8" s="320" t="s">
        <v>190</v>
      </c>
      <c r="BS8" s="321" t="str">
        <f>"Amount"&amp;" Approp."</f>
        <v>Amount Approp.</v>
      </c>
      <c r="BT8" s="249" t="str">
        <f>"Q121"&amp;" Approp."</f>
        <v>Q121 Approp.</v>
      </c>
      <c r="BU8" s="249" t="str">
        <f>"Q221"&amp;" Approp."</f>
        <v>Q221 Approp.</v>
      </c>
      <c r="BV8" s="249" t="str">
        <f>"Q321"&amp;" Approp."</f>
        <v>Q321 Approp.</v>
      </c>
      <c r="BW8" s="249" t="str">
        <f>"Q421"&amp;" Approp."</f>
        <v>Q421 Approp.</v>
      </c>
      <c r="BX8" s="250" t="str">
        <f>"2021"&amp;" Total Approp."</f>
        <v>2021 Total Approp.</v>
      </c>
      <c r="BY8" s="320" t="s">
        <v>191</v>
      </c>
      <c r="BZ8" s="321" t="str">
        <f>"Amount"&amp;" Spend"</f>
        <v>Amount Spend</v>
      </c>
      <c r="CA8" s="249" t="str">
        <f>"Q121"&amp;" Spend"</f>
        <v>Q121 Spend</v>
      </c>
      <c r="CB8" s="249" t="str">
        <f>"Q221"&amp;" Spend"</f>
        <v>Q221 Spend</v>
      </c>
      <c r="CC8" s="249" t="str">
        <f>"Q321"&amp;" Spend"</f>
        <v>Q321 Spend</v>
      </c>
      <c r="CD8" s="249" t="str">
        <f>"Q421"&amp;" Spend"</f>
        <v>Q421 Spend</v>
      </c>
      <c r="CE8" s="250" t="str">
        <f>"2021"&amp;" Total Spend"</f>
        <v>2021 Total Spend</v>
      </c>
      <c r="CF8" s="251" t="str">
        <f>"2022"&amp;" C/O"</f>
        <v>2022 C/O</v>
      </c>
      <c r="CG8" s="321" t="s">
        <v>57</v>
      </c>
      <c r="CH8" s="321" t="s">
        <v>58</v>
      </c>
      <c r="CI8" s="321" t="s">
        <v>16</v>
      </c>
    </row>
    <row r="9" spans="1:87" s="24" customFormat="1" ht="12.75" customHeight="1" x14ac:dyDescent="0.2">
      <c r="A9" s="177" t="s">
        <v>59</v>
      </c>
      <c r="B9" s="312" t="s">
        <v>187</v>
      </c>
      <c r="C9" s="24">
        <v>1</v>
      </c>
      <c r="D9" s="108"/>
      <c r="E9" s="109"/>
      <c r="F9" s="49"/>
      <c r="G9" s="110"/>
      <c r="H9" s="111"/>
      <c r="I9" s="112"/>
      <c r="J9" s="50"/>
      <c r="K9" s="113"/>
      <c r="L9" s="113"/>
      <c r="M9" s="113"/>
      <c r="N9" s="113"/>
      <c r="O9" s="114">
        <f>SUM(K9:N9)</f>
        <v>0</v>
      </c>
      <c r="P9" s="113"/>
      <c r="Q9" s="113"/>
      <c r="R9" s="113"/>
      <c r="S9" s="113"/>
      <c r="T9" s="114">
        <f>SUM(P9:S9)</f>
        <v>0</v>
      </c>
      <c r="U9" s="113">
        <f>J9+O9-T9</f>
        <v>0</v>
      </c>
      <c r="V9" s="115"/>
      <c r="W9" s="313"/>
      <c r="X9" s="313"/>
      <c r="Y9" s="313"/>
      <c r="Z9" s="117">
        <f>SUM(W9:Y9)</f>
        <v>0</v>
      </c>
      <c r="AA9" s="118">
        <f>Z9-K9</f>
        <v>0</v>
      </c>
      <c r="AB9" s="118"/>
      <c r="AC9" s="118"/>
      <c r="AD9" s="118"/>
      <c r="AE9" s="117">
        <f>SUM(AB9:AD9)</f>
        <v>0</v>
      </c>
      <c r="AF9" s="118">
        <f>AE9-L9</f>
        <v>0</v>
      </c>
      <c r="AG9" s="119"/>
      <c r="AH9" s="120"/>
      <c r="AI9" s="121"/>
      <c r="AJ9" s="117">
        <f>SUM(AG9:AI9)</f>
        <v>0</v>
      </c>
      <c r="AK9" s="119">
        <f>AJ9-M9</f>
        <v>0</v>
      </c>
      <c r="AL9" s="53"/>
      <c r="AM9" s="53"/>
      <c r="AN9" s="53"/>
      <c r="AO9" s="54">
        <f>SUM(AL9:AN9)</f>
        <v>0</v>
      </c>
      <c r="AP9" s="122">
        <f>AO9-N9</f>
        <v>0</v>
      </c>
      <c r="AQ9" s="123">
        <f>Z9+AE9+AJ9+AO9</f>
        <v>0</v>
      </c>
      <c r="AR9" s="123">
        <f>AQ9-O9</f>
        <v>0</v>
      </c>
      <c r="AS9" s="313"/>
      <c r="AT9" s="313"/>
      <c r="AU9" s="314"/>
      <c r="AV9" s="125">
        <f>SUM(AS9:AU9)</f>
        <v>0</v>
      </c>
      <c r="AW9" s="119">
        <f>AV9-P9</f>
        <v>0</v>
      </c>
      <c r="AX9" s="119"/>
      <c r="AY9" s="119"/>
      <c r="AZ9" s="122"/>
      <c r="BA9" s="126">
        <f>SUM(AX9:AZ9)</f>
        <v>0</v>
      </c>
      <c r="BB9" s="119">
        <f>BA9-Q9</f>
        <v>0</v>
      </c>
      <c r="BC9" s="119"/>
      <c r="BD9" s="120"/>
      <c r="BE9" s="127"/>
      <c r="BF9" s="126">
        <f>SUM(BC9:BE9)</f>
        <v>0</v>
      </c>
      <c r="BG9" s="119">
        <f>BF9-R9</f>
        <v>0</v>
      </c>
      <c r="BH9" s="120"/>
      <c r="BI9" s="120"/>
      <c r="BJ9" s="127"/>
      <c r="BK9" s="126">
        <f>SUM(BH9:BJ9)</f>
        <v>0</v>
      </c>
      <c r="BL9" s="119">
        <f>BK9-S9</f>
        <v>0</v>
      </c>
      <c r="BM9" s="123">
        <f>AV9+BA9+BF9+BK9</f>
        <v>0</v>
      </c>
      <c r="BN9" s="123">
        <f>BM9-T9</f>
        <v>0</v>
      </c>
      <c r="BO9" s="126">
        <f>J9+AQ9-BM9</f>
        <v>0</v>
      </c>
      <c r="BP9" s="128">
        <f>BO9-U9</f>
        <v>0</v>
      </c>
      <c r="BQ9" s="22"/>
      <c r="BR9" s="256"/>
      <c r="BS9" s="257"/>
      <c r="BT9" s="257" t="str">
        <f>IF(OR($BR9="Jan", $BR9="Feb", $BR9="Mar"), $BS9, "")</f>
        <v/>
      </c>
      <c r="BU9" s="257" t="str">
        <f>IF(OR($BR9="Apr", $BR9="May", $BR9="Jun"), $BS9, "")</f>
        <v/>
      </c>
      <c r="BV9" s="257" t="str">
        <f>IF(OR($BR9="Jul", $BR9="Aug", $BR9="Sep"), $BS9, "")</f>
        <v/>
      </c>
      <c r="BW9" s="257" t="str">
        <f>IF(OR($BR9="Oct", $BR9="Nov", $BR9="Dec"), $BS9, "")</f>
        <v/>
      </c>
      <c r="BX9" s="258">
        <f>SUM(BT9:BW9)</f>
        <v>0</v>
      </c>
      <c r="BY9" s="256"/>
      <c r="BZ9" s="329">
        <f>BO9</f>
        <v>0</v>
      </c>
      <c r="CA9" s="329" t="str">
        <f t="shared" ref="CA9:CA72" si="0">IF(OR($BY9="Jan", $BY9="Feb", $BY9="Mar"), $BZ9, "")</f>
        <v/>
      </c>
      <c r="CB9" s="329" t="str">
        <f t="shared" ref="CB9:CB72" si="1">IF(OR($BY9="Apr", $BY9="May", $BY9="Jun"), $BZ9, "")</f>
        <v/>
      </c>
      <c r="CC9" s="329" t="str">
        <f t="shared" ref="CC9:CC72" si="2">IF(OR($BY9="Jul", $BY9="Aug", $BY9="Sep"), $BZ9, "")</f>
        <v/>
      </c>
      <c r="CD9" s="329" t="str">
        <f t="shared" ref="CD9:CD72" si="3">IF(OR($BY9="Oct", $BY9="Nov", $BY9="Dec"), $BZ9, "")</f>
        <v/>
      </c>
      <c r="CE9" s="258">
        <f>SUM(CA9:CD9)</f>
        <v>0</v>
      </c>
      <c r="CF9" s="259">
        <f>BO9+BX9-CE9</f>
        <v>0</v>
      </c>
      <c r="CG9" s="260"/>
      <c r="CH9" s="260"/>
      <c r="CI9" s="260"/>
    </row>
    <row r="10" spans="1:87" s="24" customFormat="1" ht="12.75" customHeight="1" x14ac:dyDescent="0.2">
      <c r="A10" s="177" t="s">
        <v>59</v>
      </c>
      <c r="B10" s="312" t="s">
        <v>187</v>
      </c>
      <c r="C10" s="24">
        <v>2</v>
      </c>
      <c r="D10" s="108"/>
      <c r="E10" s="109"/>
      <c r="F10" s="49"/>
      <c r="G10" s="110"/>
      <c r="H10" s="111"/>
      <c r="I10" s="112"/>
      <c r="J10" s="50"/>
      <c r="K10" s="113"/>
      <c r="L10" s="113"/>
      <c r="M10" s="113"/>
      <c r="N10" s="113"/>
      <c r="O10" s="114">
        <f t="shared" ref="O10:O73" si="4">SUM(K10:N10)</f>
        <v>0</v>
      </c>
      <c r="P10" s="113"/>
      <c r="Q10" s="113"/>
      <c r="R10" s="113"/>
      <c r="S10" s="113"/>
      <c r="T10" s="114">
        <f t="shared" ref="T10:T73" si="5">SUM(P10:S10)</f>
        <v>0</v>
      </c>
      <c r="U10" s="113">
        <f t="shared" ref="U10:U73" si="6">J10+O10-T10</f>
        <v>0</v>
      </c>
      <c r="V10" s="115"/>
      <c r="W10" s="313"/>
      <c r="X10" s="313"/>
      <c r="Y10" s="313"/>
      <c r="Z10" s="117">
        <f t="shared" ref="Z10:Z73" si="7">SUM(W10:Y10)</f>
        <v>0</v>
      </c>
      <c r="AA10" s="118">
        <f t="shared" ref="AA10:AA73" si="8">Z10-K10</f>
        <v>0</v>
      </c>
      <c r="AB10" s="118"/>
      <c r="AC10" s="118"/>
      <c r="AD10" s="118"/>
      <c r="AE10" s="117">
        <f t="shared" ref="AE10:AE73" si="9">SUM(AB10:AD10)</f>
        <v>0</v>
      </c>
      <c r="AF10" s="118">
        <f t="shared" ref="AF10:AF73" si="10">AE10-L10</f>
        <v>0</v>
      </c>
      <c r="AG10" s="119"/>
      <c r="AH10" s="120"/>
      <c r="AI10" s="121"/>
      <c r="AJ10" s="117">
        <f t="shared" ref="AJ10:AJ73" si="11">SUM(AG10:AI10)</f>
        <v>0</v>
      </c>
      <c r="AK10" s="119">
        <f t="shared" ref="AK10:AK73" si="12">AJ10-M10</f>
        <v>0</v>
      </c>
      <c r="AL10" s="53"/>
      <c r="AM10" s="53"/>
      <c r="AN10" s="53"/>
      <c r="AO10" s="54">
        <f t="shared" ref="AO10:AO73" si="13">SUM(AL10:AN10)</f>
        <v>0</v>
      </c>
      <c r="AP10" s="122">
        <f t="shared" ref="AP10:AP73" si="14">AO10-N10</f>
        <v>0</v>
      </c>
      <c r="AQ10" s="123">
        <f t="shared" ref="AQ10:AQ73" si="15">Z10+AE10+AJ10+AO10</f>
        <v>0</v>
      </c>
      <c r="AR10" s="123">
        <f t="shared" ref="AR10:AR73" si="16">AQ10-O10</f>
        <v>0</v>
      </c>
      <c r="AS10" s="313"/>
      <c r="AT10" s="313"/>
      <c r="AU10" s="314"/>
      <c r="AV10" s="125">
        <f t="shared" ref="AV10:AV73" si="17">SUM(AS10:AU10)</f>
        <v>0</v>
      </c>
      <c r="AW10" s="119">
        <f t="shared" ref="AW10:AW73" si="18">AV10-P10</f>
        <v>0</v>
      </c>
      <c r="AX10" s="119"/>
      <c r="AY10" s="119"/>
      <c r="AZ10" s="122"/>
      <c r="BA10" s="126">
        <f t="shared" ref="BA10:BA73" si="19">SUM(AX10:AZ10)</f>
        <v>0</v>
      </c>
      <c r="BB10" s="119">
        <f t="shared" ref="BB10:BB73" si="20">BA10-Q10</f>
        <v>0</v>
      </c>
      <c r="BC10" s="119"/>
      <c r="BD10" s="120"/>
      <c r="BE10" s="127"/>
      <c r="BF10" s="126">
        <f t="shared" ref="BF10:BF73" si="21">SUM(BC10:BE10)</f>
        <v>0</v>
      </c>
      <c r="BG10" s="119">
        <f t="shared" ref="BG10:BG73" si="22">BF10-R10</f>
        <v>0</v>
      </c>
      <c r="BH10" s="120"/>
      <c r="BI10" s="120"/>
      <c r="BJ10" s="127"/>
      <c r="BK10" s="126">
        <f t="shared" ref="BK10:BK73" si="23">SUM(BH10:BJ10)</f>
        <v>0</v>
      </c>
      <c r="BL10" s="119">
        <f t="shared" ref="BL10:BL73" si="24">BK10-S10</f>
        <v>0</v>
      </c>
      <c r="BM10" s="123">
        <f t="shared" ref="BM10:BM73" si="25">AV10+BA10+BF10+BK10</f>
        <v>0</v>
      </c>
      <c r="BN10" s="123">
        <f t="shared" ref="BN10:BN73" si="26">BM10-T10</f>
        <v>0</v>
      </c>
      <c r="BO10" s="126">
        <f>J10+AQ10-BM10</f>
        <v>0</v>
      </c>
      <c r="BP10" s="128">
        <f t="shared" ref="BP10:BP73" si="27">BO10-U10</f>
        <v>0</v>
      </c>
      <c r="BQ10" s="22"/>
      <c r="BR10" s="256"/>
      <c r="BS10" s="257"/>
      <c r="BT10" s="257" t="str">
        <f t="shared" ref="BT10:BT73" si="28">IF(OR($BR10="Jan", $BR10="Feb", $BR10="Mar"), $BS10, "")</f>
        <v/>
      </c>
      <c r="BU10" s="257" t="str">
        <f t="shared" ref="BU10:BU73" si="29">IF(OR($BR10="Apr", $BR10="May", $BR10="Jun"), $BS10, "")</f>
        <v/>
      </c>
      <c r="BV10" s="257" t="str">
        <f t="shared" ref="BV10:BV73" si="30">IF(OR($BR10="Jul", $BR10="Aug", $BR10="Sep"), $BS10, "")</f>
        <v/>
      </c>
      <c r="BW10" s="257" t="str">
        <f t="shared" ref="BW10:BW73" si="31">IF(OR($BR10="Oct", $BR10="Nov", $BR10="Dec"), $BS10, "")</f>
        <v/>
      </c>
      <c r="BX10" s="258">
        <f t="shared" ref="BX10:BX73" si="32">SUM(BT10:BW10)</f>
        <v>0</v>
      </c>
      <c r="BY10" s="256"/>
      <c r="BZ10" s="329">
        <f t="shared" ref="BZ10:BZ47" si="33">BO10</f>
        <v>0</v>
      </c>
      <c r="CA10" s="329" t="str">
        <f t="shared" si="0"/>
        <v/>
      </c>
      <c r="CB10" s="329" t="str">
        <f t="shared" si="1"/>
        <v/>
      </c>
      <c r="CC10" s="329" t="str">
        <f t="shared" si="2"/>
        <v/>
      </c>
      <c r="CD10" s="329" t="str">
        <f t="shared" si="3"/>
        <v/>
      </c>
      <c r="CE10" s="258">
        <f t="shared" ref="CE10:CE47" si="34">SUM(CA10:CD10)</f>
        <v>0</v>
      </c>
      <c r="CF10" s="259">
        <f t="shared" ref="CF10:CF73" si="35">BO10+BX10-CE10</f>
        <v>0</v>
      </c>
      <c r="CG10" s="260"/>
      <c r="CH10" s="260"/>
      <c r="CI10" s="260"/>
    </row>
    <row r="11" spans="1:87" s="24" customFormat="1" ht="12.75" customHeight="1" x14ac:dyDescent="0.2">
      <c r="A11" s="177" t="s">
        <v>59</v>
      </c>
      <c r="B11" s="312" t="s">
        <v>187</v>
      </c>
      <c r="C11" s="24">
        <v>3</v>
      </c>
      <c r="D11" s="108"/>
      <c r="E11" s="109"/>
      <c r="F11" s="49"/>
      <c r="G11" s="110"/>
      <c r="H11" s="111"/>
      <c r="I11" s="112"/>
      <c r="J11" s="50"/>
      <c r="K11" s="113"/>
      <c r="L11" s="113"/>
      <c r="M11" s="113"/>
      <c r="N11" s="113"/>
      <c r="O11" s="114">
        <f t="shared" si="4"/>
        <v>0</v>
      </c>
      <c r="P11" s="113"/>
      <c r="Q11" s="113"/>
      <c r="R11" s="113"/>
      <c r="S11" s="113"/>
      <c r="T11" s="114">
        <f t="shared" si="5"/>
        <v>0</v>
      </c>
      <c r="U11" s="113">
        <f t="shared" si="6"/>
        <v>0</v>
      </c>
      <c r="V11" s="115"/>
      <c r="W11" s="313"/>
      <c r="X11" s="313"/>
      <c r="Y11" s="313"/>
      <c r="Z11" s="117">
        <f t="shared" si="7"/>
        <v>0</v>
      </c>
      <c r="AA11" s="118">
        <f t="shared" si="8"/>
        <v>0</v>
      </c>
      <c r="AB11" s="118"/>
      <c r="AC11" s="118"/>
      <c r="AD11" s="118"/>
      <c r="AE11" s="117">
        <f t="shared" si="9"/>
        <v>0</v>
      </c>
      <c r="AF11" s="118">
        <f t="shared" si="10"/>
        <v>0</v>
      </c>
      <c r="AG11" s="119"/>
      <c r="AH11" s="120"/>
      <c r="AI11" s="121"/>
      <c r="AJ11" s="117">
        <f t="shared" si="11"/>
        <v>0</v>
      </c>
      <c r="AK11" s="119">
        <f t="shared" si="12"/>
        <v>0</v>
      </c>
      <c r="AL11" s="53"/>
      <c r="AM11" s="53"/>
      <c r="AN11" s="53"/>
      <c r="AO11" s="54">
        <f t="shared" si="13"/>
        <v>0</v>
      </c>
      <c r="AP11" s="122">
        <f t="shared" si="14"/>
        <v>0</v>
      </c>
      <c r="AQ11" s="123">
        <f t="shared" si="15"/>
        <v>0</v>
      </c>
      <c r="AR11" s="123">
        <f t="shared" si="16"/>
        <v>0</v>
      </c>
      <c r="AS11" s="313"/>
      <c r="AT11" s="313"/>
      <c r="AU11" s="314"/>
      <c r="AV11" s="125">
        <f t="shared" si="17"/>
        <v>0</v>
      </c>
      <c r="AW11" s="119">
        <f t="shared" si="18"/>
        <v>0</v>
      </c>
      <c r="AX11" s="119"/>
      <c r="AY11" s="119"/>
      <c r="AZ11" s="122"/>
      <c r="BA11" s="126">
        <f t="shared" si="19"/>
        <v>0</v>
      </c>
      <c r="BB11" s="119">
        <f t="shared" si="20"/>
        <v>0</v>
      </c>
      <c r="BC11" s="119"/>
      <c r="BD11" s="120"/>
      <c r="BE11" s="127"/>
      <c r="BF11" s="126">
        <f t="shared" si="21"/>
        <v>0</v>
      </c>
      <c r="BG11" s="119">
        <f t="shared" si="22"/>
        <v>0</v>
      </c>
      <c r="BH11" s="120"/>
      <c r="BI11" s="120"/>
      <c r="BJ11" s="127"/>
      <c r="BK11" s="126">
        <f t="shared" si="23"/>
        <v>0</v>
      </c>
      <c r="BL11" s="119">
        <f t="shared" si="24"/>
        <v>0</v>
      </c>
      <c r="BM11" s="123">
        <f t="shared" si="25"/>
        <v>0</v>
      </c>
      <c r="BN11" s="123">
        <f t="shared" si="26"/>
        <v>0</v>
      </c>
      <c r="BO11" s="126">
        <f>J11+AQ11-BM11</f>
        <v>0</v>
      </c>
      <c r="BP11" s="128">
        <f t="shared" si="27"/>
        <v>0</v>
      </c>
      <c r="BQ11" s="22"/>
      <c r="BR11" s="256"/>
      <c r="BS11" s="257"/>
      <c r="BT11" s="257" t="str">
        <f t="shared" si="28"/>
        <v/>
      </c>
      <c r="BU11" s="257" t="str">
        <f t="shared" si="29"/>
        <v/>
      </c>
      <c r="BV11" s="257" t="str">
        <f t="shared" si="30"/>
        <v/>
      </c>
      <c r="BW11" s="257" t="str">
        <f t="shared" si="31"/>
        <v/>
      </c>
      <c r="BX11" s="258">
        <f t="shared" si="32"/>
        <v>0</v>
      </c>
      <c r="BY11" s="256"/>
      <c r="BZ11" s="329">
        <f t="shared" si="33"/>
        <v>0</v>
      </c>
      <c r="CA11" s="329" t="str">
        <f t="shared" si="0"/>
        <v/>
      </c>
      <c r="CB11" s="329" t="str">
        <f t="shared" si="1"/>
        <v/>
      </c>
      <c r="CC11" s="329" t="str">
        <f t="shared" si="2"/>
        <v/>
      </c>
      <c r="CD11" s="329" t="str">
        <f t="shared" si="3"/>
        <v/>
      </c>
      <c r="CE11" s="258">
        <f t="shared" si="34"/>
        <v>0</v>
      </c>
      <c r="CF11" s="259">
        <f t="shared" si="35"/>
        <v>0</v>
      </c>
      <c r="CG11" s="260"/>
      <c r="CH11" s="260"/>
      <c r="CI11" s="260"/>
    </row>
    <row r="12" spans="1:87" s="24" customFormat="1" ht="12.75" customHeight="1" x14ac:dyDescent="0.2">
      <c r="A12" s="177" t="s">
        <v>59</v>
      </c>
      <c r="B12" s="312" t="s">
        <v>187</v>
      </c>
      <c r="C12" s="24">
        <v>4</v>
      </c>
      <c r="D12" s="108"/>
      <c r="E12" s="109"/>
      <c r="F12" s="49"/>
      <c r="G12" s="110"/>
      <c r="H12" s="111"/>
      <c r="I12" s="112"/>
      <c r="J12" s="50"/>
      <c r="K12" s="113"/>
      <c r="L12" s="113"/>
      <c r="M12" s="113"/>
      <c r="N12" s="113"/>
      <c r="O12" s="114">
        <f t="shared" si="4"/>
        <v>0</v>
      </c>
      <c r="P12" s="113"/>
      <c r="Q12" s="113"/>
      <c r="R12" s="113"/>
      <c r="S12" s="113"/>
      <c r="T12" s="114">
        <f t="shared" si="5"/>
        <v>0</v>
      </c>
      <c r="U12" s="113">
        <f t="shared" si="6"/>
        <v>0</v>
      </c>
      <c r="V12" s="115"/>
      <c r="W12" s="313"/>
      <c r="X12" s="313"/>
      <c r="Y12" s="313"/>
      <c r="Z12" s="117">
        <f t="shared" si="7"/>
        <v>0</v>
      </c>
      <c r="AA12" s="118">
        <f t="shared" si="8"/>
        <v>0</v>
      </c>
      <c r="AB12" s="118"/>
      <c r="AC12" s="118"/>
      <c r="AD12" s="118"/>
      <c r="AE12" s="117">
        <f t="shared" si="9"/>
        <v>0</v>
      </c>
      <c r="AF12" s="118">
        <f t="shared" si="10"/>
        <v>0</v>
      </c>
      <c r="AG12" s="119"/>
      <c r="AH12" s="120"/>
      <c r="AI12" s="121"/>
      <c r="AJ12" s="117">
        <f t="shared" si="11"/>
        <v>0</v>
      </c>
      <c r="AK12" s="119">
        <f t="shared" si="12"/>
        <v>0</v>
      </c>
      <c r="AL12" s="53"/>
      <c r="AM12" s="53"/>
      <c r="AN12" s="53"/>
      <c r="AO12" s="54">
        <f t="shared" si="13"/>
        <v>0</v>
      </c>
      <c r="AP12" s="122">
        <f t="shared" si="14"/>
        <v>0</v>
      </c>
      <c r="AQ12" s="123">
        <f t="shared" si="15"/>
        <v>0</v>
      </c>
      <c r="AR12" s="123">
        <f t="shared" si="16"/>
        <v>0</v>
      </c>
      <c r="AS12" s="313"/>
      <c r="AT12" s="313"/>
      <c r="AU12" s="314"/>
      <c r="AV12" s="125">
        <f t="shared" si="17"/>
        <v>0</v>
      </c>
      <c r="AW12" s="119">
        <f t="shared" si="18"/>
        <v>0</v>
      </c>
      <c r="AX12" s="119"/>
      <c r="AY12" s="119"/>
      <c r="AZ12" s="122"/>
      <c r="BA12" s="126">
        <f t="shared" si="19"/>
        <v>0</v>
      </c>
      <c r="BB12" s="119">
        <f t="shared" si="20"/>
        <v>0</v>
      </c>
      <c r="BC12" s="119"/>
      <c r="BD12" s="120"/>
      <c r="BE12" s="127"/>
      <c r="BF12" s="126">
        <f t="shared" si="21"/>
        <v>0</v>
      </c>
      <c r="BG12" s="119">
        <f t="shared" si="22"/>
        <v>0</v>
      </c>
      <c r="BH12" s="120"/>
      <c r="BI12" s="120"/>
      <c r="BJ12" s="127"/>
      <c r="BK12" s="126">
        <f t="shared" si="23"/>
        <v>0</v>
      </c>
      <c r="BL12" s="119">
        <f t="shared" si="24"/>
        <v>0</v>
      </c>
      <c r="BM12" s="123">
        <f t="shared" si="25"/>
        <v>0</v>
      </c>
      <c r="BN12" s="123">
        <f t="shared" si="26"/>
        <v>0</v>
      </c>
      <c r="BO12" s="126">
        <f>J12+AQ12-BM12</f>
        <v>0</v>
      </c>
      <c r="BP12" s="128">
        <f t="shared" si="27"/>
        <v>0</v>
      </c>
      <c r="BQ12" s="22"/>
      <c r="BR12" s="256"/>
      <c r="BS12" s="257"/>
      <c r="BT12" s="257" t="str">
        <f t="shared" si="28"/>
        <v/>
      </c>
      <c r="BU12" s="257" t="str">
        <f t="shared" si="29"/>
        <v/>
      </c>
      <c r="BV12" s="257" t="str">
        <f t="shared" si="30"/>
        <v/>
      </c>
      <c r="BW12" s="257" t="str">
        <f t="shared" si="31"/>
        <v/>
      </c>
      <c r="BX12" s="258">
        <f t="shared" si="32"/>
        <v>0</v>
      </c>
      <c r="BY12" s="256"/>
      <c r="BZ12" s="329">
        <f t="shared" si="33"/>
        <v>0</v>
      </c>
      <c r="CA12" s="329" t="str">
        <f t="shared" si="0"/>
        <v/>
      </c>
      <c r="CB12" s="329" t="str">
        <f t="shared" si="1"/>
        <v/>
      </c>
      <c r="CC12" s="329" t="str">
        <f t="shared" si="2"/>
        <v/>
      </c>
      <c r="CD12" s="329" t="str">
        <f t="shared" si="3"/>
        <v/>
      </c>
      <c r="CE12" s="258">
        <f t="shared" si="34"/>
        <v>0</v>
      </c>
      <c r="CF12" s="259">
        <f t="shared" si="35"/>
        <v>0</v>
      </c>
      <c r="CG12" s="260"/>
      <c r="CH12" s="260"/>
      <c r="CI12" s="260"/>
    </row>
    <row r="13" spans="1:87" s="24" customFormat="1" ht="12.75" customHeight="1" x14ac:dyDescent="0.2">
      <c r="A13" s="177" t="s">
        <v>59</v>
      </c>
      <c r="B13" s="312" t="s">
        <v>187</v>
      </c>
      <c r="C13" s="24">
        <v>5</v>
      </c>
      <c r="D13" s="108"/>
      <c r="E13" s="109"/>
      <c r="F13" s="49"/>
      <c r="G13" s="110"/>
      <c r="H13" s="111"/>
      <c r="I13" s="112"/>
      <c r="J13" s="50"/>
      <c r="K13" s="113"/>
      <c r="L13" s="113"/>
      <c r="M13" s="113"/>
      <c r="N13" s="113"/>
      <c r="O13" s="114">
        <f t="shared" si="4"/>
        <v>0</v>
      </c>
      <c r="P13" s="113"/>
      <c r="Q13" s="113"/>
      <c r="R13" s="113"/>
      <c r="S13" s="113"/>
      <c r="T13" s="114">
        <f t="shared" si="5"/>
        <v>0</v>
      </c>
      <c r="U13" s="113">
        <f t="shared" si="6"/>
        <v>0</v>
      </c>
      <c r="V13" s="115"/>
      <c r="W13" s="313"/>
      <c r="X13" s="313"/>
      <c r="Y13" s="313"/>
      <c r="Z13" s="117">
        <f t="shared" si="7"/>
        <v>0</v>
      </c>
      <c r="AA13" s="118">
        <f t="shared" si="8"/>
        <v>0</v>
      </c>
      <c r="AB13" s="118"/>
      <c r="AC13" s="118"/>
      <c r="AD13" s="118"/>
      <c r="AE13" s="117">
        <f t="shared" si="9"/>
        <v>0</v>
      </c>
      <c r="AF13" s="118">
        <f t="shared" si="10"/>
        <v>0</v>
      </c>
      <c r="AG13" s="119"/>
      <c r="AH13" s="120"/>
      <c r="AI13" s="121"/>
      <c r="AJ13" s="117">
        <f t="shared" si="11"/>
        <v>0</v>
      </c>
      <c r="AK13" s="119">
        <f t="shared" si="12"/>
        <v>0</v>
      </c>
      <c r="AL13" s="53"/>
      <c r="AM13" s="53"/>
      <c r="AN13" s="53"/>
      <c r="AO13" s="54">
        <f t="shared" si="13"/>
        <v>0</v>
      </c>
      <c r="AP13" s="122">
        <f t="shared" si="14"/>
        <v>0</v>
      </c>
      <c r="AQ13" s="123">
        <f t="shared" si="15"/>
        <v>0</v>
      </c>
      <c r="AR13" s="123">
        <f t="shared" si="16"/>
        <v>0</v>
      </c>
      <c r="AS13" s="313"/>
      <c r="AT13" s="313"/>
      <c r="AU13" s="314"/>
      <c r="AV13" s="125">
        <f t="shared" si="17"/>
        <v>0</v>
      </c>
      <c r="AW13" s="119">
        <f t="shared" si="18"/>
        <v>0</v>
      </c>
      <c r="AX13" s="119"/>
      <c r="AY13" s="119"/>
      <c r="AZ13" s="122"/>
      <c r="BA13" s="126">
        <f t="shared" si="19"/>
        <v>0</v>
      </c>
      <c r="BB13" s="119">
        <f t="shared" si="20"/>
        <v>0</v>
      </c>
      <c r="BC13" s="119"/>
      <c r="BD13" s="120"/>
      <c r="BE13" s="127"/>
      <c r="BF13" s="126">
        <f t="shared" si="21"/>
        <v>0</v>
      </c>
      <c r="BG13" s="119">
        <f t="shared" si="22"/>
        <v>0</v>
      </c>
      <c r="BH13" s="120"/>
      <c r="BI13" s="120"/>
      <c r="BJ13" s="127"/>
      <c r="BK13" s="126">
        <f t="shared" si="23"/>
        <v>0</v>
      </c>
      <c r="BL13" s="119">
        <f t="shared" si="24"/>
        <v>0</v>
      </c>
      <c r="BM13" s="123">
        <f t="shared" si="25"/>
        <v>0</v>
      </c>
      <c r="BN13" s="123">
        <f t="shared" si="26"/>
        <v>0</v>
      </c>
      <c r="BO13" s="126">
        <f>J13+AQ13-BM13</f>
        <v>0</v>
      </c>
      <c r="BP13" s="128">
        <f t="shared" si="27"/>
        <v>0</v>
      </c>
      <c r="BQ13" s="22"/>
      <c r="BR13" s="256"/>
      <c r="BS13" s="257"/>
      <c r="BT13" s="257" t="str">
        <f t="shared" si="28"/>
        <v/>
      </c>
      <c r="BU13" s="257" t="str">
        <f t="shared" si="29"/>
        <v/>
      </c>
      <c r="BV13" s="257" t="str">
        <f t="shared" si="30"/>
        <v/>
      </c>
      <c r="BW13" s="257" t="str">
        <f t="shared" si="31"/>
        <v/>
      </c>
      <c r="BX13" s="258">
        <f t="shared" si="32"/>
        <v>0</v>
      </c>
      <c r="BY13" s="256"/>
      <c r="BZ13" s="329">
        <f t="shared" si="33"/>
        <v>0</v>
      </c>
      <c r="CA13" s="329" t="str">
        <f t="shared" si="0"/>
        <v/>
      </c>
      <c r="CB13" s="329" t="str">
        <f t="shared" si="1"/>
        <v/>
      </c>
      <c r="CC13" s="329" t="str">
        <f t="shared" si="2"/>
        <v/>
      </c>
      <c r="CD13" s="329" t="str">
        <f t="shared" si="3"/>
        <v/>
      </c>
      <c r="CE13" s="258">
        <f t="shared" si="34"/>
        <v>0</v>
      </c>
      <c r="CF13" s="259">
        <f t="shared" si="35"/>
        <v>0</v>
      </c>
      <c r="CG13" s="260"/>
      <c r="CH13" s="260"/>
      <c r="CI13" s="260"/>
    </row>
    <row r="14" spans="1:87" s="24" customFormat="1" ht="12.75" customHeight="1" x14ac:dyDescent="0.2">
      <c r="A14" s="177" t="s">
        <v>59</v>
      </c>
      <c r="B14" s="312" t="s">
        <v>187</v>
      </c>
      <c r="C14" s="24">
        <v>6</v>
      </c>
      <c r="D14" s="108"/>
      <c r="E14" s="109"/>
      <c r="F14" s="49"/>
      <c r="G14" s="110"/>
      <c r="H14" s="111"/>
      <c r="I14" s="112"/>
      <c r="J14" s="50"/>
      <c r="K14" s="113"/>
      <c r="L14" s="113"/>
      <c r="M14" s="113"/>
      <c r="N14" s="113"/>
      <c r="O14" s="114">
        <f t="shared" si="4"/>
        <v>0</v>
      </c>
      <c r="P14" s="113"/>
      <c r="Q14" s="113"/>
      <c r="R14" s="113"/>
      <c r="S14" s="113"/>
      <c r="T14" s="114">
        <f t="shared" si="5"/>
        <v>0</v>
      </c>
      <c r="U14" s="113">
        <f t="shared" si="6"/>
        <v>0</v>
      </c>
      <c r="V14" s="115"/>
      <c r="W14" s="313"/>
      <c r="X14" s="313"/>
      <c r="Y14" s="313"/>
      <c r="Z14" s="117">
        <f t="shared" si="7"/>
        <v>0</v>
      </c>
      <c r="AA14" s="118">
        <f t="shared" si="8"/>
        <v>0</v>
      </c>
      <c r="AB14" s="118"/>
      <c r="AC14" s="118"/>
      <c r="AD14" s="118">
        <f>13*0</f>
        <v>0</v>
      </c>
      <c r="AE14" s="117">
        <f t="shared" si="9"/>
        <v>0</v>
      </c>
      <c r="AF14" s="118">
        <f t="shared" si="10"/>
        <v>0</v>
      </c>
      <c r="AG14" s="119"/>
      <c r="AH14" s="120"/>
      <c r="AI14" s="121"/>
      <c r="AJ14" s="117">
        <f t="shared" si="11"/>
        <v>0</v>
      </c>
      <c r="AK14" s="119">
        <f t="shared" si="12"/>
        <v>0</v>
      </c>
      <c r="AL14" s="53"/>
      <c r="AM14" s="53"/>
      <c r="AN14" s="55"/>
      <c r="AO14" s="54">
        <f t="shared" si="13"/>
        <v>0</v>
      </c>
      <c r="AP14" s="122">
        <f t="shared" si="14"/>
        <v>0</v>
      </c>
      <c r="AQ14" s="123">
        <f t="shared" si="15"/>
        <v>0</v>
      </c>
      <c r="AR14" s="123">
        <f t="shared" si="16"/>
        <v>0</v>
      </c>
      <c r="AS14" s="313"/>
      <c r="AT14" s="313"/>
      <c r="AU14" s="314"/>
      <c r="AV14" s="125">
        <f t="shared" si="17"/>
        <v>0</v>
      </c>
      <c r="AW14" s="119">
        <f t="shared" si="18"/>
        <v>0</v>
      </c>
      <c r="AX14" s="119"/>
      <c r="AY14" s="119"/>
      <c r="AZ14" s="122"/>
      <c r="BA14" s="126">
        <f t="shared" si="19"/>
        <v>0</v>
      </c>
      <c r="BB14" s="119">
        <f t="shared" si="20"/>
        <v>0</v>
      </c>
      <c r="BC14" s="119"/>
      <c r="BD14" s="120"/>
      <c r="BE14" s="127">
        <f>13*0</f>
        <v>0</v>
      </c>
      <c r="BF14" s="126">
        <f t="shared" si="21"/>
        <v>0</v>
      </c>
      <c r="BG14" s="119">
        <f t="shared" si="22"/>
        <v>0</v>
      </c>
      <c r="BH14" s="120"/>
      <c r="BI14" s="120"/>
      <c r="BJ14" s="127"/>
      <c r="BK14" s="126">
        <f t="shared" si="23"/>
        <v>0</v>
      </c>
      <c r="BL14" s="119">
        <f t="shared" si="24"/>
        <v>0</v>
      </c>
      <c r="BM14" s="123">
        <f t="shared" si="25"/>
        <v>0</v>
      </c>
      <c r="BN14" s="123">
        <f t="shared" si="26"/>
        <v>0</v>
      </c>
      <c r="BO14" s="126">
        <f t="shared" ref="BO14:BO77" si="36">J14+AQ14-BM14</f>
        <v>0</v>
      </c>
      <c r="BP14" s="128">
        <f t="shared" si="27"/>
        <v>0</v>
      </c>
      <c r="BQ14" s="22"/>
      <c r="BR14" s="256"/>
      <c r="BS14" s="257"/>
      <c r="BT14" s="257" t="str">
        <f t="shared" si="28"/>
        <v/>
      </c>
      <c r="BU14" s="257" t="str">
        <f t="shared" si="29"/>
        <v/>
      </c>
      <c r="BV14" s="257" t="str">
        <f t="shared" si="30"/>
        <v/>
      </c>
      <c r="BW14" s="257" t="str">
        <f t="shared" si="31"/>
        <v/>
      </c>
      <c r="BX14" s="258">
        <f t="shared" si="32"/>
        <v>0</v>
      </c>
      <c r="BY14" s="256"/>
      <c r="BZ14" s="329">
        <f t="shared" si="33"/>
        <v>0</v>
      </c>
      <c r="CA14" s="329" t="str">
        <f t="shared" si="0"/>
        <v/>
      </c>
      <c r="CB14" s="329" t="str">
        <f t="shared" si="1"/>
        <v/>
      </c>
      <c r="CC14" s="329" t="str">
        <f t="shared" si="2"/>
        <v/>
      </c>
      <c r="CD14" s="329" t="str">
        <f t="shared" si="3"/>
        <v/>
      </c>
      <c r="CE14" s="258">
        <f t="shared" si="34"/>
        <v>0</v>
      </c>
      <c r="CF14" s="259">
        <f t="shared" si="35"/>
        <v>0</v>
      </c>
      <c r="CG14" s="260"/>
      <c r="CH14" s="260"/>
      <c r="CI14" s="260"/>
    </row>
    <row r="15" spans="1:87" s="24" customFormat="1" ht="12.75" customHeight="1" x14ac:dyDescent="0.2">
      <c r="A15" s="177" t="s">
        <v>59</v>
      </c>
      <c r="B15" s="312" t="s">
        <v>187</v>
      </c>
      <c r="C15" s="24">
        <v>7</v>
      </c>
      <c r="D15" s="108"/>
      <c r="E15" s="109"/>
      <c r="F15" s="49"/>
      <c r="G15" s="110"/>
      <c r="H15" s="111"/>
      <c r="I15" s="112"/>
      <c r="J15" s="50"/>
      <c r="K15" s="113"/>
      <c r="L15" s="113"/>
      <c r="M15" s="113"/>
      <c r="N15" s="113"/>
      <c r="O15" s="114">
        <f t="shared" si="4"/>
        <v>0</v>
      </c>
      <c r="P15" s="113"/>
      <c r="Q15" s="113"/>
      <c r="R15" s="113"/>
      <c r="S15" s="113"/>
      <c r="T15" s="114">
        <f t="shared" si="5"/>
        <v>0</v>
      </c>
      <c r="U15" s="113">
        <f t="shared" si="6"/>
        <v>0</v>
      </c>
      <c r="V15" s="115"/>
      <c r="W15" s="313"/>
      <c r="X15" s="313"/>
      <c r="Y15" s="313"/>
      <c r="Z15" s="117">
        <f t="shared" si="7"/>
        <v>0</v>
      </c>
      <c r="AA15" s="118">
        <f t="shared" si="8"/>
        <v>0</v>
      </c>
      <c r="AB15" s="118"/>
      <c r="AC15" s="118"/>
      <c r="AD15" s="118">
        <f>14.5*0</f>
        <v>0</v>
      </c>
      <c r="AE15" s="117">
        <f t="shared" si="9"/>
        <v>0</v>
      </c>
      <c r="AF15" s="118">
        <f t="shared" si="10"/>
        <v>0</v>
      </c>
      <c r="AG15" s="119"/>
      <c r="AH15" s="120"/>
      <c r="AI15" s="121"/>
      <c r="AJ15" s="117">
        <f t="shared" si="11"/>
        <v>0</v>
      </c>
      <c r="AK15" s="119">
        <f t="shared" si="12"/>
        <v>0</v>
      </c>
      <c r="AL15" s="53"/>
      <c r="AM15" s="53"/>
      <c r="AN15" s="55"/>
      <c r="AO15" s="54">
        <f t="shared" si="13"/>
        <v>0</v>
      </c>
      <c r="AP15" s="122">
        <f t="shared" si="14"/>
        <v>0</v>
      </c>
      <c r="AQ15" s="123">
        <f t="shared" si="15"/>
        <v>0</v>
      </c>
      <c r="AR15" s="123">
        <f t="shared" si="16"/>
        <v>0</v>
      </c>
      <c r="AS15" s="313"/>
      <c r="AT15" s="313"/>
      <c r="AU15" s="314"/>
      <c r="AV15" s="125">
        <f t="shared" si="17"/>
        <v>0</v>
      </c>
      <c r="AW15" s="119">
        <f t="shared" si="18"/>
        <v>0</v>
      </c>
      <c r="AX15" s="119"/>
      <c r="AY15" s="119"/>
      <c r="AZ15" s="122"/>
      <c r="BA15" s="126">
        <f t="shared" si="19"/>
        <v>0</v>
      </c>
      <c r="BB15" s="119">
        <f t="shared" si="20"/>
        <v>0</v>
      </c>
      <c r="BC15" s="119"/>
      <c r="BD15" s="120"/>
      <c r="BE15" s="127">
        <f>14.5*0</f>
        <v>0</v>
      </c>
      <c r="BF15" s="126">
        <f t="shared" si="21"/>
        <v>0</v>
      </c>
      <c r="BG15" s="119">
        <f t="shared" si="22"/>
        <v>0</v>
      </c>
      <c r="BH15" s="120">
        <f>14.5*0</f>
        <v>0</v>
      </c>
      <c r="BI15" s="120"/>
      <c r="BJ15" s="127"/>
      <c r="BK15" s="126">
        <f t="shared" si="23"/>
        <v>0</v>
      </c>
      <c r="BL15" s="119">
        <f t="shared" si="24"/>
        <v>0</v>
      </c>
      <c r="BM15" s="123">
        <f t="shared" si="25"/>
        <v>0</v>
      </c>
      <c r="BN15" s="123">
        <f t="shared" si="26"/>
        <v>0</v>
      </c>
      <c r="BO15" s="126">
        <f t="shared" si="36"/>
        <v>0</v>
      </c>
      <c r="BP15" s="128">
        <f t="shared" si="27"/>
        <v>0</v>
      </c>
      <c r="BQ15" s="22"/>
      <c r="BR15" s="256"/>
      <c r="BS15" s="257"/>
      <c r="BT15" s="257" t="str">
        <f t="shared" si="28"/>
        <v/>
      </c>
      <c r="BU15" s="257" t="str">
        <f t="shared" si="29"/>
        <v/>
      </c>
      <c r="BV15" s="257" t="str">
        <f t="shared" si="30"/>
        <v/>
      </c>
      <c r="BW15" s="257" t="str">
        <f t="shared" si="31"/>
        <v/>
      </c>
      <c r="BX15" s="258">
        <f t="shared" si="32"/>
        <v>0</v>
      </c>
      <c r="BY15" s="256"/>
      <c r="BZ15" s="329">
        <f t="shared" si="33"/>
        <v>0</v>
      </c>
      <c r="CA15" s="329" t="str">
        <f t="shared" si="0"/>
        <v/>
      </c>
      <c r="CB15" s="329" t="str">
        <f t="shared" si="1"/>
        <v/>
      </c>
      <c r="CC15" s="329" t="str">
        <f t="shared" si="2"/>
        <v/>
      </c>
      <c r="CD15" s="329" t="str">
        <f t="shared" si="3"/>
        <v/>
      </c>
      <c r="CE15" s="258">
        <f t="shared" si="34"/>
        <v>0</v>
      </c>
      <c r="CF15" s="259">
        <f t="shared" si="35"/>
        <v>0</v>
      </c>
      <c r="CG15" s="260"/>
      <c r="CH15" s="260"/>
      <c r="CI15" s="260"/>
    </row>
    <row r="16" spans="1:87" s="24" customFormat="1" ht="12.75" customHeight="1" x14ac:dyDescent="0.2">
      <c r="A16" s="177" t="s">
        <v>59</v>
      </c>
      <c r="B16" s="312" t="s">
        <v>187</v>
      </c>
      <c r="C16" s="24">
        <v>8</v>
      </c>
      <c r="D16" s="108"/>
      <c r="E16" s="109"/>
      <c r="F16" s="49"/>
      <c r="G16" s="110"/>
      <c r="H16" s="111"/>
      <c r="I16" s="112"/>
      <c r="J16" s="50"/>
      <c r="K16" s="113"/>
      <c r="L16" s="113"/>
      <c r="M16" s="113"/>
      <c r="N16" s="113"/>
      <c r="O16" s="114">
        <f t="shared" si="4"/>
        <v>0</v>
      </c>
      <c r="P16" s="113"/>
      <c r="Q16" s="113"/>
      <c r="R16" s="113"/>
      <c r="S16" s="113"/>
      <c r="T16" s="114">
        <f t="shared" si="5"/>
        <v>0</v>
      </c>
      <c r="U16" s="113">
        <f t="shared" si="6"/>
        <v>0</v>
      </c>
      <c r="V16" s="115"/>
      <c r="W16" s="313"/>
      <c r="X16" s="313"/>
      <c r="Y16" s="313"/>
      <c r="Z16" s="117">
        <f t="shared" si="7"/>
        <v>0</v>
      </c>
      <c r="AA16" s="118">
        <f t="shared" si="8"/>
        <v>0</v>
      </c>
      <c r="AB16" s="118"/>
      <c r="AC16" s="118"/>
      <c r="AD16" s="118"/>
      <c r="AE16" s="117">
        <f t="shared" si="9"/>
        <v>0</v>
      </c>
      <c r="AF16" s="118">
        <f t="shared" si="10"/>
        <v>0</v>
      </c>
      <c r="AG16" s="119"/>
      <c r="AH16" s="120"/>
      <c r="AI16" s="121"/>
      <c r="AJ16" s="117">
        <f t="shared" si="11"/>
        <v>0</v>
      </c>
      <c r="AK16" s="119">
        <f t="shared" si="12"/>
        <v>0</v>
      </c>
      <c r="AL16" s="55"/>
      <c r="AM16" s="53"/>
      <c r="AN16" s="55"/>
      <c r="AO16" s="54">
        <f t="shared" si="13"/>
        <v>0</v>
      </c>
      <c r="AP16" s="122">
        <f t="shared" si="14"/>
        <v>0</v>
      </c>
      <c r="AQ16" s="123">
        <f t="shared" si="15"/>
        <v>0</v>
      </c>
      <c r="AR16" s="123">
        <f t="shared" si="16"/>
        <v>0</v>
      </c>
      <c r="AS16" s="313"/>
      <c r="AT16" s="313"/>
      <c r="AU16" s="314"/>
      <c r="AV16" s="125">
        <f t="shared" si="17"/>
        <v>0</v>
      </c>
      <c r="AW16" s="119">
        <f t="shared" si="18"/>
        <v>0</v>
      </c>
      <c r="AX16" s="119"/>
      <c r="AY16" s="119"/>
      <c r="AZ16" s="122"/>
      <c r="BA16" s="126">
        <f t="shared" si="19"/>
        <v>0</v>
      </c>
      <c r="BB16" s="119">
        <f t="shared" si="20"/>
        <v>0</v>
      </c>
      <c r="BC16" s="119"/>
      <c r="BD16" s="120"/>
      <c r="BE16" s="127"/>
      <c r="BF16" s="126">
        <f t="shared" si="21"/>
        <v>0</v>
      </c>
      <c r="BG16" s="119">
        <f t="shared" si="22"/>
        <v>0</v>
      </c>
      <c r="BH16" s="120"/>
      <c r="BI16" s="120"/>
      <c r="BJ16" s="127">
        <f>10*0</f>
        <v>0</v>
      </c>
      <c r="BK16" s="126">
        <f t="shared" si="23"/>
        <v>0</v>
      </c>
      <c r="BL16" s="119">
        <f t="shared" si="24"/>
        <v>0</v>
      </c>
      <c r="BM16" s="123">
        <f t="shared" si="25"/>
        <v>0</v>
      </c>
      <c r="BN16" s="123">
        <f t="shared" si="26"/>
        <v>0</v>
      </c>
      <c r="BO16" s="126">
        <f t="shared" si="36"/>
        <v>0</v>
      </c>
      <c r="BP16" s="128">
        <f t="shared" si="27"/>
        <v>0</v>
      </c>
      <c r="BQ16" s="22"/>
      <c r="BR16" s="256"/>
      <c r="BS16" s="257"/>
      <c r="BT16" s="257" t="str">
        <f t="shared" si="28"/>
        <v/>
      </c>
      <c r="BU16" s="257" t="str">
        <f t="shared" si="29"/>
        <v/>
      </c>
      <c r="BV16" s="257" t="str">
        <f t="shared" si="30"/>
        <v/>
      </c>
      <c r="BW16" s="257" t="str">
        <f t="shared" si="31"/>
        <v/>
      </c>
      <c r="BX16" s="258">
        <f t="shared" si="32"/>
        <v>0</v>
      </c>
      <c r="BY16" s="256"/>
      <c r="BZ16" s="329">
        <f t="shared" si="33"/>
        <v>0</v>
      </c>
      <c r="CA16" s="329" t="str">
        <f t="shared" si="0"/>
        <v/>
      </c>
      <c r="CB16" s="329" t="str">
        <f t="shared" si="1"/>
        <v/>
      </c>
      <c r="CC16" s="329" t="str">
        <f t="shared" si="2"/>
        <v/>
      </c>
      <c r="CD16" s="329" t="str">
        <f t="shared" si="3"/>
        <v/>
      </c>
      <c r="CE16" s="258">
        <f t="shared" si="34"/>
        <v>0</v>
      </c>
      <c r="CF16" s="259">
        <f t="shared" si="35"/>
        <v>0</v>
      </c>
      <c r="CG16" s="260"/>
      <c r="CH16" s="260"/>
      <c r="CI16" s="260"/>
    </row>
    <row r="17" spans="1:87" s="24" customFormat="1" ht="12.75" customHeight="1" x14ac:dyDescent="0.2">
      <c r="A17" s="177" t="s">
        <v>59</v>
      </c>
      <c r="B17" s="312" t="s">
        <v>187</v>
      </c>
      <c r="C17" s="24">
        <v>9</v>
      </c>
      <c r="D17" s="108"/>
      <c r="E17" s="109"/>
      <c r="F17" s="49"/>
      <c r="G17" s="315"/>
      <c r="H17" s="111"/>
      <c r="I17" s="112"/>
      <c r="J17" s="50"/>
      <c r="K17" s="113"/>
      <c r="L17" s="113"/>
      <c r="M17" s="113"/>
      <c r="N17" s="113"/>
      <c r="O17" s="114">
        <f t="shared" si="4"/>
        <v>0</v>
      </c>
      <c r="P17" s="113"/>
      <c r="Q17" s="113"/>
      <c r="R17" s="113"/>
      <c r="S17" s="113"/>
      <c r="T17" s="114">
        <f t="shared" si="5"/>
        <v>0</v>
      </c>
      <c r="U17" s="113">
        <f t="shared" si="6"/>
        <v>0</v>
      </c>
      <c r="V17" s="115"/>
      <c r="W17" s="313"/>
      <c r="X17" s="313"/>
      <c r="Y17" s="313"/>
      <c r="Z17" s="117">
        <f t="shared" si="7"/>
        <v>0</v>
      </c>
      <c r="AA17" s="118">
        <f t="shared" si="8"/>
        <v>0</v>
      </c>
      <c r="AB17" s="118"/>
      <c r="AC17" s="118"/>
      <c r="AD17" s="118"/>
      <c r="AE17" s="117">
        <f t="shared" si="9"/>
        <v>0</v>
      </c>
      <c r="AF17" s="118">
        <f t="shared" si="10"/>
        <v>0</v>
      </c>
      <c r="AG17" s="119"/>
      <c r="AH17" s="120"/>
      <c r="AI17" s="121"/>
      <c r="AJ17" s="117">
        <f t="shared" si="11"/>
        <v>0</v>
      </c>
      <c r="AK17" s="119">
        <f t="shared" si="12"/>
        <v>0</v>
      </c>
      <c r="AL17" s="55"/>
      <c r="AM17" s="53"/>
      <c r="AN17" s="55"/>
      <c r="AO17" s="54">
        <f t="shared" si="13"/>
        <v>0</v>
      </c>
      <c r="AP17" s="122">
        <f t="shared" si="14"/>
        <v>0</v>
      </c>
      <c r="AQ17" s="123">
        <f t="shared" si="15"/>
        <v>0</v>
      </c>
      <c r="AR17" s="123">
        <f t="shared" si="16"/>
        <v>0</v>
      </c>
      <c r="AS17" s="313"/>
      <c r="AT17" s="313"/>
      <c r="AU17" s="314"/>
      <c r="AV17" s="125">
        <f t="shared" si="17"/>
        <v>0</v>
      </c>
      <c r="AW17" s="119">
        <f t="shared" si="18"/>
        <v>0</v>
      </c>
      <c r="AX17" s="119"/>
      <c r="AY17" s="119"/>
      <c r="AZ17" s="122"/>
      <c r="BA17" s="126">
        <f t="shared" si="19"/>
        <v>0</v>
      </c>
      <c r="BB17" s="119">
        <f t="shared" si="20"/>
        <v>0</v>
      </c>
      <c r="BC17" s="119"/>
      <c r="BD17" s="120"/>
      <c r="BE17" s="127"/>
      <c r="BF17" s="126">
        <f t="shared" si="21"/>
        <v>0</v>
      </c>
      <c r="BG17" s="119">
        <f t="shared" si="22"/>
        <v>0</v>
      </c>
      <c r="BH17" s="120"/>
      <c r="BI17" s="120"/>
      <c r="BJ17" s="127">
        <f>60*0</f>
        <v>0</v>
      </c>
      <c r="BK17" s="126">
        <f t="shared" si="23"/>
        <v>0</v>
      </c>
      <c r="BL17" s="119">
        <f t="shared" si="24"/>
        <v>0</v>
      </c>
      <c r="BM17" s="123">
        <f t="shared" si="25"/>
        <v>0</v>
      </c>
      <c r="BN17" s="123">
        <f t="shared" si="26"/>
        <v>0</v>
      </c>
      <c r="BO17" s="126">
        <f>J17+AQ17-BM17</f>
        <v>0</v>
      </c>
      <c r="BP17" s="128">
        <f t="shared" si="27"/>
        <v>0</v>
      </c>
      <c r="BQ17" s="22"/>
      <c r="BR17" s="256"/>
      <c r="BS17" s="257"/>
      <c r="BT17" s="257" t="str">
        <f t="shared" si="28"/>
        <v/>
      </c>
      <c r="BU17" s="257" t="str">
        <f t="shared" si="29"/>
        <v/>
      </c>
      <c r="BV17" s="257" t="str">
        <f t="shared" si="30"/>
        <v/>
      </c>
      <c r="BW17" s="257" t="str">
        <f t="shared" si="31"/>
        <v/>
      </c>
      <c r="BX17" s="258">
        <f t="shared" si="32"/>
        <v>0</v>
      </c>
      <c r="BY17" s="256"/>
      <c r="BZ17" s="329">
        <f t="shared" si="33"/>
        <v>0</v>
      </c>
      <c r="CA17" s="329" t="str">
        <f t="shared" si="0"/>
        <v/>
      </c>
      <c r="CB17" s="329" t="str">
        <f t="shared" si="1"/>
        <v/>
      </c>
      <c r="CC17" s="329" t="str">
        <f t="shared" si="2"/>
        <v/>
      </c>
      <c r="CD17" s="329" t="str">
        <f t="shared" si="3"/>
        <v/>
      </c>
      <c r="CE17" s="258">
        <f t="shared" si="34"/>
        <v>0</v>
      </c>
      <c r="CF17" s="259">
        <f t="shared" si="35"/>
        <v>0</v>
      </c>
      <c r="CG17" s="260"/>
      <c r="CH17" s="260"/>
      <c r="CI17" s="260"/>
    </row>
    <row r="18" spans="1:87" s="24" customFormat="1" ht="12.75" customHeight="1" x14ac:dyDescent="0.2">
      <c r="A18" s="177" t="s">
        <v>59</v>
      </c>
      <c r="B18" s="312" t="s">
        <v>187</v>
      </c>
      <c r="C18" s="24">
        <v>10</v>
      </c>
      <c r="D18" s="108"/>
      <c r="E18" s="109"/>
      <c r="F18" s="49"/>
      <c r="G18" s="110"/>
      <c r="H18" s="111"/>
      <c r="I18" s="112"/>
      <c r="J18" s="50"/>
      <c r="K18" s="113"/>
      <c r="L18" s="113"/>
      <c r="M18" s="113"/>
      <c r="N18" s="113"/>
      <c r="O18" s="114">
        <f t="shared" si="4"/>
        <v>0</v>
      </c>
      <c r="P18" s="113"/>
      <c r="Q18" s="113"/>
      <c r="R18" s="113"/>
      <c r="S18" s="113"/>
      <c r="T18" s="114">
        <f t="shared" si="5"/>
        <v>0</v>
      </c>
      <c r="U18" s="113">
        <f t="shared" si="6"/>
        <v>0</v>
      </c>
      <c r="V18" s="115"/>
      <c r="W18" s="313"/>
      <c r="X18" s="313"/>
      <c r="Y18" s="313"/>
      <c r="Z18" s="117">
        <f t="shared" si="7"/>
        <v>0</v>
      </c>
      <c r="AA18" s="118">
        <f t="shared" si="8"/>
        <v>0</v>
      </c>
      <c r="AB18" s="118"/>
      <c r="AC18" s="118"/>
      <c r="AD18" s="118"/>
      <c r="AE18" s="117">
        <f t="shared" si="9"/>
        <v>0</v>
      </c>
      <c r="AF18" s="118">
        <f t="shared" si="10"/>
        <v>0</v>
      </c>
      <c r="AG18" s="119"/>
      <c r="AH18" s="120"/>
      <c r="AI18" s="121"/>
      <c r="AJ18" s="117">
        <f t="shared" si="11"/>
        <v>0</v>
      </c>
      <c r="AK18" s="119">
        <f t="shared" si="12"/>
        <v>0</v>
      </c>
      <c r="AL18" s="53"/>
      <c r="AM18" s="53"/>
      <c r="AN18" s="53"/>
      <c r="AO18" s="54">
        <f t="shared" si="13"/>
        <v>0</v>
      </c>
      <c r="AP18" s="122">
        <f t="shared" si="14"/>
        <v>0</v>
      </c>
      <c r="AQ18" s="123">
        <f t="shared" si="15"/>
        <v>0</v>
      </c>
      <c r="AR18" s="123">
        <f t="shared" si="16"/>
        <v>0</v>
      </c>
      <c r="AS18" s="313"/>
      <c r="AT18" s="313"/>
      <c r="AU18" s="314"/>
      <c r="AV18" s="125">
        <f t="shared" si="17"/>
        <v>0</v>
      </c>
      <c r="AW18" s="119">
        <f t="shared" si="18"/>
        <v>0</v>
      </c>
      <c r="AX18" s="119"/>
      <c r="AY18" s="119"/>
      <c r="AZ18" s="122"/>
      <c r="BA18" s="126">
        <f t="shared" si="19"/>
        <v>0</v>
      </c>
      <c r="BB18" s="119">
        <f t="shared" si="20"/>
        <v>0</v>
      </c>
      <c r="BC18" s="119"/>
      <c r="BD18" s="120"/>
      <c r="BE18" s="127"/>
      <c r="BF18" s="126">
        <f t="shared" si="21"/>
        <v>0</v>
      </c>
      <c r="BG18" s="119">
        <f t="shared" si="22"/>
        <v>0</v>
      </c>
      <c r="BH18" s="120"/>
      <c r="BI18" s="120"/>
      <c r="BJ18" s="127"/>
      <c r="BK18" s="126">
        <f t="shared" si="23"/>
        <v>0</v>
      </c>
      <c r="BL18" s="119">
        <f t="shared" si="24"/>
        <v>0</v>
      </c>
      <c r="BM18" s="123">
        <f t="shared" si="25"/>
        <v>0</v>
      </c>
      <c r="BN18" s="123">
        <f t="shared" si="26"/>
        <v>0</v>
      </c>
      <c r="BO18" s="126">
        <f t="shared" si="36"/>
        <v>0</v>
      </c>
      <c r="BP18" s="128">
        <f t="shared" si="27"/>
        <v>0</v>
      </c>
      <c r="BQ18" s="22"/>
      <c r="BR18" s="256"/>
      <c r="BS18" s="257"/>
      <c r="BT18" s="257" t="str">
        <f t="shared" si="28"/>
        <v/>
      </c>
      <c r="BU18" s="257" t="str">
        <f t="shared" si="29"/>
        <v/>
      </c>
      <c r="BV18" s="257" t="str">
        <f t="shared" si="30"/>
        <v/>
      </c>
      <c r="BW18" s="257" t="str">
        <f t="shared" si="31"/>
        <v/>
      </c>
      <c r="BX18" s="258">
        <f t="shared" si="32"/>
        <v>0</v>
      </c>
      <c r="BY18" s="256"/>
      <c r="BZ18" s="329">
        <f t="shared" si="33"/>
        <v>0</v>
      </c>
      <c r="CA18" s="329" t="str">
        <f t="shared" si="0"/>
        <v/>
      </c>
      <c r="CB18" s="329" t="str">
        <f t="shared" si="1"/>
        <v/>
      </c>
      <c r="CC18" s="329" t="str">
        <f t="shared" si="2"/>
        <v/>
      </c>
      <c r="CD18" s="329" t="str">
        <f t="shared" si="3"/>
        <v/>
      </c>
      <c r="CE18" s="258">
        <f t="shared" si="34"/>
        <v>0</v>
      </c>
      <c r="CF18" s="259">
        <f t="shared" si="35"/>
        <v>0</v>
      </c>
      <c r="CG18" s="260"/>
      <c r="CH18" s="260"/>
      <c r="CI18" s="260"/>
    </row>
    <row r="19" spans="1:87" s="24" customFormat="1" ht="12.75" customHeight="1" x14ac:dyDescent="0.2">
      <c r="A19" s="177" t="s">
        <v>59</v>
      </c>
      <c r="B19" s="312" t="s">
        <v>187</v>
      </c>
      <c r="C19" s="24">
        <v>11</v>
      </c>
      <c r="D19" s="108"/>
      <c r="E19" s="109"/>
      <c r="F19" s="49"/>
      <c r="G19" s="110"/>
      <c r="H19" s="111"/>
      <c r="I19" s="112"/>
      <c r="J19" s="50"/>
      <c r="K19" s="113"/>
      <c r="L19" s="113"/>
      <c r="M19" s="113"/>
      <c r="N19" s="113"/>
      <c r="O19" s="114">
        <f t="shared" si="4"/>
        <v>0</v>
      </c>
      <c r="P19" s="113"/>
      <c r="Q19" s="113"/>
      <c r="R19" s="113"/>
      <c r="S19" s="113"/>
      <c r="T19" s="114">
        <f t="shared" si="5"/>
        <v>0</v>
      </c>
      <c r="U19" s="113">
        <f t="shared" si="6"/>
        <v>0</v>
      </c>
      <c r="V19" s="115"/>
      <c r="W19" s="313"/>
      <c r="X19" s="313"/>
      <c r="Y19" s="313"/>
      <c r="Z19" s="117">
        <f t="shared" si="7"/>
        <v>0</v>
      </c>
      <c r="AA19" s="118">
        <f t="shared" si="8"/>
        <v>0</v>
      </c>
      <c r="AB19" s="118"/>
      <c r="AC19" s="118"/>
      <c r="AD19" s="118"/>
      <c r="AE19" s="117">
        <f t="shared" si="9"/>
        <v>0</v>
      </c>
      <c r="AF19" s="118">
        <f t="shared" si="10"/>
        <v>0</v>
      </c>
      <c r="AG19" s="119"/>
      <c r="AH19" s="120"/>
      <c r="AI19" s="121"/>
      <c r="AJ19" s="117">
        <f t="shared" si="11"/>
        <v>0</v>
      </c>
      <c r="AK19" s="119">
        <f t="shared" si="12"/>
        <v>0</v>
      </c>
      <c r="AL19" s="53"/>
      <c r="AM19" s="53"/>
      <c r="AN19" s="53"/>
      <c r="AO19" s="54">
        <f t="shared" si="13"/>
        <v>0</v>
      </c>
      <c r="AP19" s="122">
        <f t="shared" si="14"/>
        <v>0</v>
      </c>
      <c r="AQ19" s="123">
        <f t="shared" si="15"/>
        <v>0</v>
      </c>
      <c r="AR19" s="123">
        <f t="shared" si="16"/>
        <v>0</v>
      </c>
      <c r="AS19" s="313"/>
      <c r="AT19" s="313"/>
      <c r="AU19" s="314"/>
      <c r="AV19" s="125">
        <f t="shared" si="17"/>
        <v>0</v>
      </c>
      <c r="AW19" s="119">
        <f t="shared" si="18"/>
        <v>0</v>
      </c>
      <c r="AX19" s="119"/>
      <c r="AY19" s="119"/>
      <c r="AZ19" s="122"/>
      <c r="BA19" s="126">
        <f t="shared" si="19"/>
        <v>0</v>
      </c>
      <c r="BB19" s="119">
        <f t="shared" si="20"/>
        <v>0</v>
      </c>
      <c r="BC19" s="119"/>
      <c r="BD19" s="120"/>
      <c r="BE19" s="127"/>
      <c r="BF19" s="126">
        <f t="shared" si="21"/>
        <v>0</v>
      </c>
      <c r="BG19" s="119">
        <f t="shared" si="22"/>
        <v>0</v>
      </c>
      <c r="BH19" s="120"/>
      <c r="BI19" s="120"/>
      <c r="BJ19" s="127"/>
      <c r="BK19" s="126">
        <f t="shared" si="23"/>
        <v>0</v>
      </c>
      <c r="BL19" s="119">
        <f t="shared" si="24"/>
        <v>0</v>
      </c>
      <c r="BM19" s="123">
        <f t="shared" si="25"/>
        <v>0</v>
      </c>
      <c r="BN19" s="123">
        <f t="shared" si="26"/>
        <v>0</v>
      </c>
      <c r="BO19" s="126">
        <f t="shared" si="36"/>
        <v>0</v>
      </c>
      <c r="BP19" s="128">
        <f t="shared" si="27"/>
        <v>0</v>
      </c>
      <c r="BQ19" s="22"/>
      <c r="BR19" s="256"/>
      <c r="BS19" s="257"/>
      <c r="BT19" s="257" t="str">
        <f t="shared" si="28"/>
        <v/>
      </c>
      <c r="BU19" s="257" t="str">
        <f t="shared" si="29"/>
        <v/>
      </c>
      <c r="BV19" s="257" t="str">
        <f t="shared" si="30"/>
        <v/>
      </c>
      <c r="BW19" s="257" t="str">
        <f t="shared" si="31"/>
        <v/>
      </c>
      <c r="BX19" s="258">
        <f t="shared" si="32"/>
        <v>0</v>
      </c>
      <c r="BY19" s="256"/>
      <c r="BZ19" s="329">
        <f t="shared" si="33"/>
        <v>0</v>
      </c>
      <c r="CA19" s="329" t="str">
        <f t="shared" si="0"/>
        <v/>
      </c>
      <c r="CB19" s="329" t="str">
        <f t="shared" si="1"/>
        <v/>
      </c>
      <c r="CC19" s="329" t="str">
        <f t="shared" si="2"/>
        <v/>
      </c>
      <c r="CD19" s="329" t="str">
        <f t="shared" si="3"/>
        <v/>
      </c>
      <c r="CE19" s="258">
        <f t="shared" si="34"/>
        <v>0</v>
      </c>
      <c r="CF19" s="259">
        <f t="shared" si="35"/>
        <v>0</v>
      </c>
      <c r="CG19" s="260"/>
      <c r="CH19" s="260"/>
      <c r="CI19" s="260"/>
    </row>
    <row r="20" spans="1:87" s="24" customFormat="1" ht="12.75" customHeight="1" x14ac:dyDescent="0.2">
      <c r="A20" s="177" t="s">
        <v>59</v>
      </c>
      <c r="B20" s="312" t="s">
        <v>187</v>
      </c>
      <c r="C20" s="24">
        <v>12</v>
      </c>
      <c r="D20" s="108"/>
      <c r="E20" s="109"/>
      <c r="F20" s="49"/>
      <c r="G20" s="110"/>
      <c r="H20" s="111"/>
      <c r="I20" s="112"/>
      <c r="J20" s="50"/>
      <c r="K20" s="113"/>
      <c r="L20" s="113"/>
      <c r="M20" s="113"/>
      <c r="N20" s="113"/>
      <c r="O20" s="114">
        <f t="shared" si="4"/>
        <v>0</v>
      </c>
      <c r="P20" s="113"/>
      <c r="Q20" s="113"/>
      <c r="R20" s="113"/>
      <c r="S20" s="113"/>
      <c r="T20" s="114">
        <f t="shared" si="5"/>
        <v>0</v>
      </c>
      <c r="U20" s="113">
        <f t="shared" si="6"/>
        <v>0</v>
      </c>
      <c r="V20" s="115"/>
      <c r="W20" s="313"/>
      <c r="X20" s="313"/>
      <c r="Y20" s="313"/>
      <c r="Z20" s="117">
        <f t="shared" si="7"/>
        <v>0</v>
      </c>
      <c r="AA20" s="118">
        <f t="shared" si="8"/>
        <v>0</v>
      </c>
      <c r="AB20" s="118"/>
      <c r="AC20" s="118"/>
      <c r="AD20" s="118"/>
      <c r="AE20" s="117">
        <f t="shared" si="9"/>
        <v>0</v>
      </c>
      <c r="AF20" s="118">
        <f t="shared" si="10"/>
        <v>0</v>
      </c>
      <c r="AG20" s="119"/>
      <c r="AH20" s="120"/>
      <c r="AI20" s="121"/>
      <c r="AJ20" s="117">
        <f t="shared" si="11"/>
        <v>0</v>
      </c>
      <c r="AK20" s="119">
        <f t="shared" si="12"/>
        <v>0</v>
      </c>
      <c r="AL20" s="53"/>
      <c r="AM20" s="53"/>
      <c r="AN20" s="53"/>
      <c r="AO20" s="54">
        <f t="shared" si="13"/>
        <v>0</v>
      </c>
      <c r="AP20" s="122">
        <f t="shared" si="14"/>
        <v>0</v>
      </c>
      <c r="AQ20" s="123">
        <f t="shared" si="15"/>
        <v>0</v>
      </c>
      <c r="AR20" s="123">
        <f t="shared" si="16"/>
        <v>0</v>
      </c>
      <c r="AS20" s="313"/>
      <c r="AT20" s="313"/>
      <c r="AU20" s="314"/>
      <c r="AV20" s="125">
        <f t="shared" si="17"/>
        <v>0</v>
      </c>
      <c r="AW20" s="119">
        <f t="shared" si="18"/>
        <v>0</v>
      </c>
      <c r="AX20" s="119"/>
      <c r="AY20" s="119"/>
      <c r="AZ20" s="122"/>
      <c r="BA20" s="126">
        <f t="shared" si="19"/>
        <v>0</v>
      </c>
      <c r="BB20" s="119">
        <f t="shared" si="20"/>
        <v>0</v>
      </c>
      <c r="BC20" s="119"/>
      <c r="BD20" s="120"/>
      <c r="BE20" s="127"/>
      <c r="BF20" s="126">
        <f t="shared" si="21"/>
        <v>0</v>
      </c>
      <c r="BG20" s="119">
        <f t="shared" si="22"/>
        <v>0</v>
      </c>
      <c r="BH20" s="120"/>
      <c r="BI20" s="120"/>
      <c r="BJ20" s="127"/>
      <c r="BK20" s="126">
        <f t="shared" si="23"/>
        <v>0</v>
      </c>
      <c r="BL20" s="119">
        <f t="shared" si="24"/>
        <v>0</v>
      </c>
      <c r="BM20" s="123">
        <f t="shared" si="25"/>
        <v>0</v>
      </c>
      <c r="BN20" s="123">
        <f t="shared" si="26"/>
        <v>0</v>
      </c>
      <c r="BO20" s="126">
        <f t="shared" si="36"/>
        <v>0</v>
      </c>
      <c r="BP20" s="128">
        <f t="shared" si="27"/>
        <v>0</v>
      </c>
      <c r="BQ20" s="22"/>
      <c r="BR20" s="256"/>
      <c r="BS20" s="257"/>
      <c r="BT20" s="257" t="str">
        <f t="shared" si="28"/>
        <v/>
      </c>
      <c r="BU20" s="257" t="str">
        <f t="shared" si="29"/>
        <v/>
      </c>
      <c r="BV20" s="257" t="str">
        <f t="shared" si="30"/>
        <v/>
      </c>
      <c r="BW20" s="257" t="str">
        <f t="shared" si="31"/>
        <v/>
      </c>
      <c r="BX20" s="258">
        <f t="shared" si="32"/>
        <v>0</v>
      </c>
      <c r="BY20" s="256"/>
      <c r="BZ20" s="329">
        <f t="shared" si="33"/>
        <v>0</v>
      </c>
      <c r="CA20" s="329" t="str">
        <f t="shared" si="0"/>
        <v/>
      </c>
      <c r="CB20" s="329" t="str">
        <f t="shared" si="1"/>
        <v/>
      </c>
      <c r="CC20" s="329" t="str">
        <f t="shared" si="2"/>
        <v/>
      </c>
      <c r="CD20" s="329" t="str">
        <f t="shared" si="3"/>
        <v/>
      </c>
      <c r="CE20" s="258">
        <f t="shared" si="34"/>
        <v>0</v>
      </c>
      <c r="CF20" s="259">
        <f t="shared" si="35"/>
        <v>0</v>
      </c>
      <c r="CG20" s="260"/>
      <c r="CH20" s="260"/>
      <c r="CI20" s="260"/>
    </row>
    <row r="21" spans="1:87" s="24" customFormat="1" ht="12.75" customHeight="1" x14ac:dyDescent="0.2">
      <c r="A21" s="177" t="s">
        <v>59</v>
      </c>
      <c r="B21" s="312" t="s">
        <v>187</v>
      </c>
      <c r="C21" s="24">
        <v>13</v>
      </c>
      <c r="D21" s="108"/>
      <c r="E21" s="109"/>
      <c r="F21" s="49"/>
      <c r="G21" s="110"/>
      <c r="H21" s="111"/>
      <c r="I21" s="112"/>
      <c r="J21" s="50"/>
      <c r="K21" s="113"/>
      <c r="L21" s="113"/>
      <c r="M21" s="113"/>
      <c r="N21" s="113"/>
      <c r="O21" s="114">
        <f t="shared" si="4"/>
        <v>0</v>
      </c>
      <c r="P21" s="113"/>
      <c r="Q21" s="113"/>
      <c r="R21" s="113"/>
      <c r="S21" s="113"/>
      <c r="T21" s="114">
        <f t="shared" si="5"/>
        <v>0</v>
      </c>
      <c r="U21" s="113">
        <f t="shared" si="6"/>
        <v>0</v>
      </c>
      <c r="V21" s="115"/>
      <c r="W21" s="313"/>
      <c r="X21" s="313"/>
      <c r="Y21" s="313"/>
      <c r="Z21" s="117">
        <f t="shared" si="7"/>
        <v>0</v>
      </c>
      <c r="AA21" s="118">
        <f t="shared" si="8"/>
        <v>0</v>
      </c>
      <c r="AB21" s="118"/>
      <c r="AC21" s="118"/>
      <c r="AD21" s="118"/>
      <c r="AE21" s="117">
        <f t="shared" si="9"/>
        <v>0</v>
      </c>
      <c r="AF21" s="118">
        <f t="shared" si="10"/>
        <v>0</v>
      </c>
      <c r="AG21" s="119"/>
      <c r="AH21" s="120"/>
      <c r="AI21" s="121"/>
      <c r="AJ21" s="117">
        <f t="shared" si="11"/>
        <v>0</v>
      </c>
      <c r="AK21" s="119">
        <f t="shared" si="12"/>
        <v>0</v>
      </c>
      <c r="AL21" s="53"/>
      <c r="AM21" s="53"/>
      <c r="AN21" s="53"/>
      <c r="AO21" s="54">
        <f t="shared" si="13"/>
        <v>0</v>
      </c>
      <c r="AP21" s="122">
        <f t="shared" si="14"/>
        <v>0</v>
      </c>
      <c r="AQ21" s="123">
        <f t="shared" si="15"/>
        <v>0</v>
      </c>
      <c r="AR21" s="123">
        <f t="shared" si="16"/>
        <v>0</v>
      </c>
      <c r="AS21" s="313"/>
      <c r="AT21" s="313"/>
      <c r="AU21" s="314"/>
      <c r="AV21" s="125">
        <f t="shared" si="17"/>
        <v>0</v>
      </c>
      <c r="AW21" s="119">
        <f t="shared" si="18"/>
        <v>0</v>
      </c>
      <c r="AX21" s="119"/>
      <c r="AY21" s="119"/>
      <c r="AZ21" s="122"/>
      <c r="BA21" s="126">
        <f t="shared" si="19"/>
        <v>0</v>
      </c>
      <c r="BB21" s="119">
        <f t="shared" si="20"/>
        <v>0</v>
      </c>
      <c r="BC21" s="119"/>
      <c r="BD21" s="120"/>
      <c r="BE21" s="127"/>
      <c r="BF21" s="126">
        <f t="shared" si="21"/>
        <v>0</v>
      </c>
      <c r="BG21" s="119">
        <f t="shared" si="22"/>
        <v>0</v>
      </c>
      <c r="BH21" s="120"/>
      <c r="BI21" s="120"/>
      <c r="BJ21" s="127"/>
      <c r="BK21" s="126">
        <f t="shared" si="23"/>
        <v>0</v>
      </c>
      <c r="BL21" s="119">
        <f t="shared" si="24"/>
        <v>0</v>
      </c>
      <c r="BM21" s="123">
        <f t="shared" si="25"/>
        <v>0</v>
      </c>
      <c r="BN21" s="123">
        <f t="shared" si="26"/>
        <v>0</v>
      </c>
      <c r="BO21" s="126">
        <f t="shared" si="36"/>
        <v>0</v>
      </c>
      <c r="BP21" s="128">
        <f t="shared" si="27"/>
        <v>0</v>
      </c>
      <c r="BQ21" s="22"/>
      <c r="BR21" s="256"/>
      <c r="BS21" s="257"/>
      <c r="BT21" s="257" t="str">
        <f t="shared" si="28"/>
        <v/>
      </c>
      <c r="BU21" s="257" t="str">
        <f t="shared" si="29"/>
        <v/>
      </c>
      <c r="BV21" s="257" t="str">
        <f t="shared" si="30"/>
        <v/>
      </c>
      <c r="BW21" s="257" t="str">
        <f t="shared" si="31"/>
        <v/>
      </c>
      <c r="BX21" s="258">
        <f t="shared" si="32"/>
        <v>0</v>
      </c>
      <c r="BY21" s="256"/>
      <c r="BZ21" s="329">
        <f t="shared" si="33"/>
        <v>0</v>
      </c>
      <c r="CA21" s="329" t="str">
        <f t="shared" si="0"/>
        <v/>
      </c>
      <c r="CB21" s="329" t="str">
        <f t="shared" si="1"/>
        <v/>
      </c>
      <c r="CC21" s="329" t="str">
        <f t="shared" si="2"/>
        <v/>
      </c>
      <c r="CD21" s="329" t="str">
        <f t="shared" si="3"/>
        <v/>
      </c>
      <c r="CE21" s="258">
        <f t="shared" si="34"/>
        <v>0</v>
      </c>
      <c r="CF21" s="259">
        <f t="shared" si="35"/>
        <v>0</v>
      </c>
      <c r="CG21" s="260"/>
      <c r="CH21" s="260"/>
      <c r="CI21" s="260"/>
    </row>
    <row r="22" spans="1:87" s="24" customFormat="1" ht="12.75" customHeight="1" x14ac:dyDescent="0.2">
      <c r="A22" s="177" t="s">
        <v>59</v>
      </c>
      <c r="B22" s="312" t="s">
        <v>187</v>
      </c>
      <c r="C22" s="24">
        <v>14</v>
      </c>
      <c r="D22" s="108"/>
      <c r="E22" s="109"/>
      <c r="F22" s="49"/>
      <c r="G22" s="110"/>
      <c r="H22" s="111"/>
      <c r="I22" s="112"/>
      <c r="J22" s="50"/>
      <c r="K22" s="113"/>
      <c r="L22" s="113"/>
      <c r="M22" s="113"/>
      <c r="N22" s="113"/>
      <c r="O22" s="114">
        <f t="shared" si="4"/>
        <v>0</v>
      </c>
      <c r="P22" s="113"/>
      <c r="Q22" s="113"/>
      <c r="R22" s="113"/>
      <c r="S22" s="113"/>
      <c r="T22" s="114">
        <f t="shared" si="5"/>
        <v>0</v>
      </c>
      <c r="U22" s="113">
        <f t="shared" si="6"/>
        <v>0</v>
      </c>
      <c r="V22" s="115"/>
      <c r="W22" s="313"/>
      <c r="X22" s="313"/>
      <c r="Y22" s="313"/>
      <c r="Z22" s="117">
        <f t="shared" si="7"/>
        <v>0</v>
      </c>
      <c r="AA22" s="118">
        <f t="shared" si="8"/>
        <v>0</v>
      </c>
      <c r="AB22" s="118"/>
      <c r="AC22" s="118"/>
      <c r="AD22" s="118"/>
      <c r="AE22" s="117">
        <f t="shared" si="9"/>
        <v>0</v>
      </c>
      <c r="AF22" s="118">
        <f t="shared" si="10"/>
        <v>0</v>
      </c>
      <c r="AG22" s="119"/>
      <c r="AH22" s="120"/>
      <c r="AI22" s="121"/>
      <c r="AJ22" s="117">
        <f t="shared" si="11"/>
        <v>0</v>
      </c>
      <c r="AK22" s="119">
        <f t="shared" si="12"/>
        <v>0</v>
      </c>
      <c r="AL22" s="53"/>
      <c r="AM22" s="53"/>
      <c r="AN22" s="53"/>
      <c r="AO22" s="54">
        <f t="shared" si="13"/>
        <v>0</v>
      </c>
      <c r="AP22" s="122">
        <f t="shared" si="14"/>
        <v>0</v>
      </c>
      <c r="AQ22" s="123">
        <f t="shared" si="15"/>
        <v>0</v>
      </c>
      <c r="AR22" s="123">
        <f t="shared" si="16"/>
        <v>0</v>
      </c>
      <c r="AS22" s="313"/>
      <c r="AT22" s="313"/>
      <c r="AU22" s="314"/>
      <c r="AV22" s="125">
        <f t="shared" si="17"/>
        <v>0</v>
      </c>
      <c r="AW22" s="119">
        <f t="shared" si="18"/>
        <v>0</v>
      </c>
      <c r="AX22" s="119"/>
      <c r="AY22" s="119"/>
      <c r="AZ22" s="122"/>
      <c r="BA22" s="126">
        <f t="shared" si="19"/>
        <v>0</v>
      </c>
      <c r="BB22" s="119">
        <f t="shared" si="20"/>
        <v>0</v>
      </c>
      <c r="BC22" s="119"/>
      <c r="BD22" s="120"/>
      <c r="BE22" s="127"/>
      <c r="BF22" s="126">
        <f t="shared" si="21"/>
        <v>0</v>
      </c>
      <c r="BG22" s="119">
        <f t="shared" si="22"/>
        <v>0</v>
      </c>
      <c r="BH22" s="120"/>
      <c r="BI22" s="120"/>
      <c r="BJ22" s="127"/>
      <c r="BK22" s="126">
        <f t="shared" si="23"/>
        <v>0</v>
      </c>
      <c r="BL22" s="119">
        <f t="shared" si="24"/>
        <v>0</v>
      </c>
      <c r="BM22" s="123">
        <f t="shared" si="25"/>
        <v>0</v>
      </c>
      <c r="BN22" s="123">
        <f t="shared" si="26"/>
        <v>0</v>
      </c>
      <c r="BO22" s="126">
        <f t="shared" si="36"/>
        <v>0</v>
      </c>
      <c r="BP22" s="128">
        <f t="shared" si="27"/>
        <v>0</v>
      </c>
      <c r="BQ22" s="22"/>
      <c r="BR22" s="256"/>
      <c r="BS22" s="257"/>
      <c r="BT22" s="257" t="str">
        <f t="shared" si="28"/>
        <v/>
      </c>
      <c r="BU22" s="257" t="str">
        <f t="shared" si="29"/>
        <v/>
      </c>
      <c r="BV22" s="257" t="str">
        <f t="shared" si="30"/>
        <v/>
      </c>
      <c r="BW22" s="257" t="str">
        <f t="shared" si="31"/>
        <v/>
      </c>
      <c r="BX22" s="258">
        <f t="shared" si="32"/>
        <v>0</v>
      </c>
      <c r="BY22" s="256"/>
      <c r="BZ22" s="329">
        <f t="shared" si="33"/>
        <v>0</v>
      </c>
      <c r="CA22" s="329" t="str">
        <f t="shared" si="0"/>
        <v/>
      </c>
      <c r="CB22" s="329" t="str">
        <f t="shared" si="1"/>
        <v/>
      </c>
      <c r="CC22" s="329" t="str">
        <f t="shared" si="2"/>
        <v/>
      </c>
      <c r="CD22" s="329" t="str">
        <f t="shared" si="3"/>
        <v/>
      </c>
      <c r="CE22" s="258">
        <f t="shared" si="34"/>
        <v>0</v>
      </c>
      <c r="CF22" s="259">
        <f t="shared" si="35"/>
        <v>0</v>
      </c>
      <c r="CG22" s="260"/>
      <c r="CH22" s="260"/>
      <c r="CI22" s="260"/>
    </row>
    <row r="23" spans="1:87" s="24" customFormat="1" ht="12.75" customHeight="1" x14ac:dyDescent="0.2">
      <c r="A23" s="177" t="s">
        <v>59</v>
      </c>
      <c r="B23" s="312" t="s">
        <v>187</v>
      </c>
      <c r="C23" s="24">
        <v>15</v>
      </c>
      <c r="D23" s="108"/>
      <c r="E23" s="109"/>
      <c r="F23" s="49"/>
      <c r="G23" s="110"/>
      <c r="H23" s="111"/>
      <c r="I23" s="112"/>
      <c r="J23" s="50"/>
      <c r="K23" s="113"/>
      <c r="L23" s="113"/>
      <c r="M23" s="113"/>
      <c r="N23" s="113"/>
      <c r="O23" s="114">
        <f t="shared" si="4"/>
        <v>0</v>
      </c>
      <c r="P23" s="113"/>
      <c r="Q23" s="113"/>
      <c r="R23" s="113"/>
      <c r="S23" s="113"/>
      <c r="T23" s="114">
        <f t="shared" si="5"/>
        <v>0</v>
      </c>
      <c r="U23" s="113">
        <f t="shared" si="6"/>
        <v>0</v>
      </c>
      <c r="V23" s="115"/>
      <c r="W23" s="313"/>
      <c r="X23" s="313"/>
      <c r="Y23" s="313"/>
      <c r="Z23" s="117">
        <f t="shared" si="7"/>
        <v>0</v>
      </c>
      <c r="AA23" s="118">
        <f t="shared" si="8"/>
        <v>0</v>
      </c>
      <c r="AB23" s="118"/>
      <c r="AC23" s="118"/>
      <c r="AD23" s="118"/>
      <c r="AE23" s="117">
        <f t="shared" si="9"/>
        <v>0</v>
      </c>
      <c r="AF23" s="118">
        <f t="shared" si="10"/>
        <v>0</v>
      </c>
      <c r="AG23" s="119"/>
      <c r="AH23" s="120"/>
      <c r="AI23" s="121"/>
      <c r="AJ23" s="117">
        <f t="shared" si="11"/>
        <v>0</v>
      </c>
      <c r="AK23" s="119">
        <f t="shared" si="12"/>
        <v>0</v>
      </c>
      <c r="AL23" s="53"/>
      <c r="AM23" s="53"/>
      <c r="AN23" s="53"/>
      <c r="AO23" s="54">
        <f t="shared" si="13"/>
        <v>0</v>
      </c>
      <c r="AP23" s="122">
        <f t="shared" si="14"/>
        <v>0</v>
      </c>
      <c r="AQ23" s="123">
        <f t="shared" si="15"/>
        <v>0</v>
      </c>
      <c r="AR23" s="123">
        <f t="shared" si="16"/>
        <v>0</v>
      </c>
      <c r="AS23" s="313"/>
      <c r="AT23" s="313"/>
      <c r="AU23" s="314"/>
      <c r="AV23" s="125">
        <f t="shared" si="17"/>
        <v>0</v>
      </c>
      <c r="AW23" s="119">
        <f t="shared" si="18"/>
        <v>0</v>
      </c>
      <c r="AX23" s="119"/>
      <c r="AY23" s="119"/>
      <c r="AZ23" s="122"/>
      <c r="BA23" s="126">
        <f t="shared" si="19"/>
        <v>0</v>
      </c>
      <c r="BB23" s="119">
        <f t="shared" si="20"/>
        <v>0</v>
      </c>
      <c r="BC23" s="119"/>
      <c r="BD23" s="120"/>
      <c r="BE23" s="127"/>
      <c r="BF23" s="126">
        <f t="shared" si="21"/>
        <v>0</v>
      </c>
      <c r="BG23" s="119">
        <f t="shared" si="22"/>
        <v>0</v>
      </c>
      <c r="BH23" s="120"/>
      <c r="BI23" s="120"/>
      <c r="BJ23" s="127"/>
      <c r="BK23" s="126">
        <f t="shared" si="23"/>
        <v>0</v>
      </c>
      <c r="BL23" s="119">
        <f t="shared" si="24"/>
        <v>0</v>
      </c>
      <c r="BM23" s="123">
        <f t="shared" si="25"/>
        <v>0</v>
      </c>
      <c r="BN23" s="123">
        <f t="shared" si="26"/>
        <v>0</v>
      </c>
      <c r="BO23" s="126">
        <f t="shared" si="36"/>
        <v>0</v>
      </c>
      <c r="BP23" s="128">
        <f t="shared" si="27"/>
        <v>0</v>
      </c>
      <c r="BQ23" s="22"/>
      <c r="BR23" s="256"/>
      <c r="BS23" s="257"/>
      <c r="BT23" s="257" t="str">
        <f t="shared" si="28"/>
        <v/>
      </c>
      <c r="BU23" s="257" t="str">
        <f t="shared" si="29"/>
        <v/>
      </c>
      <c r="BV23" s="257" t="str">
        <f t="shared" si="30"/>
        <v/>
      </c>
      <c r="BW23" s="257" t="str">
        <f t="shared" si="31"/>
        <v/>
      </c>
      <c r="BX23" s="258">
        <f t="shared" si="32"/>
        <v>0</v>
      </c>
      <c r="BY23" s="256"/>
      <c r="BZ23" s="329">
        <f t="shared" si="33"/>
        <v>0</v>
      </c>
      <c r="CA23" s="329" t="str">
        <f t="shared" si="0"/>
        <v/>
      </c>
      <c r="CB23" s="329" t="str">
        <f t="shared" si="1"/>
        <v/>
      </c>
      <c r="CC23" s="329" t="str">
        <f t="shared" si="2"/>
        <v/>
      </c>
      <c r="CD23" s="329" t="str">
        <f t="shared" si="3"/>
        <v/>
      </c>
      <c r="CE23" s="258">
        <f t="shared" si="34"/>
        <v>0</v>
      </c>
      <c r="CF23" s="259">
        <f t="shared" si="35"/>
        <v>0</v>
      </c>
      <c r="CG23" s="260"/>
      <c r="CH23" s="260"/>
      <c r="CI23" s="260"/>
    </row>
    <row r="24" spans="1:87" s="24" customFormat="1" ht="12.75" customHeight="1" x14ac:dyDescent="0.2">
      <c r="A24" s="177" t="s">
        <v>59</v>
      </c>
      <c r="B24" s="312" t="s">
        <v>187</v>
      </c>
      <c r="C24" s="24">
        <v>16</v>
      </c>
      <c r="D24" s="108"/>
      <c r="E24" s="109"/>
      <c r="F24" s="49"/>
      <c r="G24" s="110"/>
      <c r="H24" s="111"/>
      <c r="I24" s="112"/>
      <c r="J24" s="50"/>
      <c r="K24" s="113"/>
      <c r="L24" s="113"/>
      <c r="M24" s="113"/>
      <c r="N24" s="113"/>
      <c r="O24" s="114">
        <f t="shared" si="4"/>
        <v>0</v>
      </c>
      <c r="P24" s="113"/>
      <c r="Q24" s="113"/>
      <c r="R24" s="113"/>
      <c r="S24" s="113"/>
      <c r="T24" s="114">
        <f t="shared" si="5"/>
        <v>0</v>
      </c>
      <c r="U24" s="113">
        <f t="shared" si="6"/>
        <v>0</v>
      </c>
      <c r="V24" s="115"/>
      <c r="W24" s="313"/>
      <c r="X24" s="313"/>
      <c r="Y24" s="313"/>
      <c r="Z24" s="117">
        <f t="shared" si="7"/>
        <v>0</v>
      </c>
      <c r="AA24" s="118">
        <f t="shared" si="8"/>
        <v>0</v>
      </c>
      <c r="AB24" s="118"/>
      <c r="AC24" s="118"/>
      <c r="AD24" s="118"/>
      <c r="AE24" s="117">
        <f t="shared" si="9"/>
        <v>0</v>
      </c>
      <c r="AF24" s="118">
        <f t="shared" si="10"/>
        <v>0</v>
      </c>
      <c r="AG24" s="119"/>
      <c r="AH24" s="120"/>
      <c r="AI24" s="121"/>
      <c r="AJ24" s="117">
        <f t="shared" si="11"/>
        <v>0</v>
      </c>
      <c r="AK24" s="119">
        <f t="shared" si="12"/>
        <v>0</v>
      </c>
      <c r="AL24" s="53"/>
      <c r="AM24" s="53"/>
      <c r="AN24" s="53"/>
      <c r="AO24" s="54">
        <f t="shared" si="13"/>
        <v>0</v>
      </c>
      <c r="AP24" s="122">
        <f t="shared" si="14"/>
        <v>0</v>
      </c>
      <c r="AQ24" s="123">
        <f t="shared" si="15"/>
        <v>0</v>
      </c>
      <c r="AR24" s="123">
        <f t="shared" si="16"/>
        <v>0</v>
      </c>
      <c r="AS24" s="313"/>
      <c r="AT24" s="313"/>
      <c r="AU24" s="314"/>
      <c r="AV24" s="125">
        <f t="shared" si="17"/>
        <v>0</v>
      </c>
      <c r="AW24" s="119">
        <f t="shared" si="18"/>
        <v>0</v>
      </c>
      <c r="AX24" s="119"/>
      <c r="AY24" s="119"/>
      <c r="AZ24" s="122"/>
      <c r="BA24" s="126">
        <f t="shared" si="19"/>
        <v>0</v>
      </c>
      <c r="BB24" s="119">
        <f t="shared" si="20"/>
        <v>0</v>
      </c>
      <c r="BC24" s="119"/>
      <c r="BD24" s="120"/>
      <c r="BE24" s="127"/>
      <c r="BF24" s="126">
        <f t="shared" si="21"/>
        <v>0</v>
      </c>
      <c r="BG24" s="119">
        <f t="shared" si="22"/>
        <v>0</v>
      </c>
      <c r="BH24" s="120"/>
      <c r="BI24" s="120"/>
      <c r="BJ24" s="127"/>
      <c r="BK24" s="126">
        <f t="shared" si="23"/>
        <v>0</v>
      </c>
      <c r="BL24" s="119">
        <f t="shared" si="24"/>
        <v>0</v>
      </c>
      <c r="BM24" s="123">
        <f t="shared" si="25"/>
        <v>0</v>
      </c>
      <c r="BN24" s="123">
        <f t="shared" si="26"/>
        <v>0</v>
      </c>
      <c r="BO24" s="126">
        <f t="shared" si="36"/>
        <v>0</v>
      </c>
      <c r="BP24" s="128">
        <f t="shared" si="27"/>
        <v>0</v>
      </c>
      <c r="BQ24" s="22"/>
      <c r="BR24" s="256"/>
      <c r="BS24" s="257"/>
      <c r="BT24" s="257" t="str">
        <f t="shared" si="28"/>
        <v/>
      </c>
      <c r="BU24" s="257" t="str">
        <f t="shared" si="29"/>
        <v/>
      </c>
      <c r="BV24" s="257" t="str">
        <f t="shared" si="30"/>
        <v/>
      </c>
      <c r="BW24" s="257" t="str">
        <f t="shared" si="31"/>
        <v/>
      </c>
      <c r="BX24" s="258">
        <f t="shared" si="32"/>
        <v>0</v>
      </c>
      <c r="BY24" s="256"/>
      <c r="BZ24" s="329">
        <f t="shared" si="33"/>
        <v>0</v>
      </c>
      <c r="CA24" s="329" t="str">
        <f t="shared" si="0"/>
        <v/>
      </c>
      <c r="CB24" s="329" t="str">
        <f t="shared" si="1"/>
        <v/>
      </c>
      <c r="CC24" s="329" t="str">
        <f t="shared" si="2"/>
        <v/>
      </c>
      <c r="CD24" s="329" t="str">
        <f t="shared" si="3"/>
        <v/>
      </c>
      <c r="CE24" s="258">
        <f t="shared" si="34"/>
        <v>0</v>
      </c>
      <c r="CF24" s="259">
        <f t="shared" si="35"/>
        <v>0</v>
      </c>
      <c r="CG24" s="260"/>
      <c r="CH24" s="260"/>
      <c r="CI24" s="260"/>
    </row>
    <row r="25" spans="1:87" s="24" customFormat="1" ht="12.75" customHeight="1" x14ac:dyDescent="0.2">
      <c r="A25" s="177" t="s">
        <v>59</v>
      </c>
      <c r="B25" s="312" t="s">
        <v>187</v>
      </c>
      <c r="C25" s="24">
        <v>17</v>
      </c>
      <c r="D25" s="108"/>
      <c r="E25" s="109"/>
      <c r="F25" s="49"/>
      <c r="G25" s="110"/>
      <c r="H25" s="111"/>
      <c r="I25" s="112"/>
      <c r="J25" s="50"/>
      <c r="K25" s="113"/>
      <c r="L25" s="113"/>
      <c r="M25" s="113"/>
      <c r="N25" s="113"/>
      <c r="O25" s="114">
        <f t="shared" si="4"/>
        <v>0</v>
      </c>
      <c r="P25" s="113"/>
      <c r="Q25" s="113"/>
      <c r="R25" s="113"/>
      <c r="S25" s="113"/>
      <c r="T25" s="114">
        <f t="shared" si="5"/>
        <v>0</v>
      </c>
      <c r="U25" s="113">
        <f t="shared" si="6"/>
        <v>0</v>
      </c>
      <c r="V25" s="115"/>
      <c r="W25" s="313"/>
      <c r="X25" s="313"/>
      <c r="Y25" s="313"/>
      <c r="Z25" s="117">
        <f t="shared" si="7"/>
        <v>0</v>
      </c>
      <c r="AA25" s="118">
        <f t="shared" si="8"/>
        <v>0</v>
      </c>
      <c r="AB25" s="118"/>
      <c r="AC25" s="118"/>
      <c r="AD25" s="118"/>
      <c r="AE25" s="117">
        <f t="shared" si="9"/>
        <v>0</v>
      </c>
      <c r="AF25" s="118">
        <f t="shared" si="10"/>
        <v>0</v>
      </c>
      <c r="AG25" s="119"/>
      <c r="AH25" s="120"/>
      <c r="AI25" s="121"/>
      <c r="AJ25" s="117">
        <f t="shared" si="11"/>
        <v>0</v>
      </c>
      <c r="AK25" s="119">
        <f t="shared" si="12"/>
        <v>0</v>
      </c>
      <c r="AL25" s="53"/>
      <c r="AM25" s="53"/>
      <c r="AN25" s="53"/>
      <c r="AO25" s="54">
        <f t="shared" si="13"/>
        <v>0</v>
      </c>
      <c r="AP25" s="122">
        <f t="shared" si="14"/>
        <v>0</v>
      </c>
      <c r="AQ25" s="123">
        <f t="shared" si="15"/>
        <v>0</v>
      </c>
      <c r="AR25" s="123">
        <f t="shared" si="16"/>
        <v>0</v>
      </c>
      <c r="AS25" s="313"/>
      <c r="AT25" s="313"/>
      <c r="AU25" s="314"/>
      <c r="AV25" s="125">
        <f t="shared" si="17"/>
        <v>0</v>
      </c>
      <c r="AW25" s="119">
        <f t="shared" si="18"/>
        <v>0</v>
      </c>
      <c r="AX25" s="119"/>
      <c r="AY25" s="119"/>
      <c r="AZ25" s="122"/>
      <c r="BA25" s="126">
        <f t="shared" si="19"/>
        <v>0</v>
      </c>
      <c r="BB25" s="119">
        <f t="shared" si="20"/>
        <v>0</v>
      </c>
      <c r="BC25" s="119"/>
      <c r="BD25" s="120"/>
      <c r="BE25" s="127"/>
      <c r="BF25" s="126">
        <f t="shared" si="21"/>
        <v>0</v>
      </c>
      <c r="BG25" s="119">
        <f t="shared" si="22"/>
        <v>0</v>
      </c>
      <c r="BH25" s="120"/>
      <c r="BI25" s="120"/>
      <c r="BJ25" s="127"/>
      <c r="BK25" s="126">
        <f t="shared" si="23"/>
        <v>0</v>
      </c>
      <c r="BL25" s="119">
        <f t="shared" si="24"/>
        <v>0</v>
      </c>
      <c r="BM25" s="123">
        <f t="shared" si="25"/>
        <v>0</v>
      </c>
      <c r="BN25" s="123">
        <f t="shared" si="26"/>
        <v>0</v>
      </c>
      <c r="BO25" s="126">
        <f t="shared" si="36"/>
        <v>0</v>
      </c>
      <c r="BP25" s="128">
        <f t="shared" si="27"/>
        <v>0</v>
      </c>
      <c r="BQ25" s="22"/>
      <c r="BR25" s="256"/>
      <c r="BS25" s="257"/>
      <c r="BT25" s="257" t="str">
        <f t="shared" si="28"/>
        <v/>
      </c>
      <c r="BU25" s="257" t="str">
        <f t="shared" si="29"/>
        <v/>
      </c>
      <c r="BV25" s="257" t="str">
        <f t="shared" si="30"/>
        <v/>
      </c>
      <c r="BW25" s="257" t="str">
        <f t="shared" si="31"/>
        <v/>
      </c>
      <c r="BX25" s="258">
        <f t="shared" si="32"/>
        <v>0</v>
      </c>
      <c r="BY25" s="256"/>
      <c r="BZ25" s="329">
        <f t="shared" si="33"/>
        <v>0</v>
      </c>
      <c r="CA25" s="329" t="str">
        <f t="shared" si="0"/>
        <v/>
      </c>
      <c r="CB25" s="329" t="str">
        <f t="shared" si="1"/>
        <v/>
      </c>
      <c r="CC25" s="329" t="str">
        <f t="shared" si="2"/>
        <v/>
      </c>
      <c r="CD25" s="329" t="str">
        <f t="shared" si="3"/>
        <v/>
      </c>
      <c r="CE25" s="258">
        <f t="shared" si="34"/>
        <v>0</v>
      </c>
      <c r="CF25" s="259">
        <f t="shared" si="35"/>
        <v>0</v>
      </c>
      <c r="CG25" s="260"/>
      <c r="CH25" s="260"/>
      <c r="CI25" s="260"/>
    </row>
    <row r="26" spans="1:87" s="24" customFormat="1" ht="12.75" customHeight="1" x14ac:dyDescent="0.2">
      <c r="A26" s="177" t="s">
        <v>59</v>
      </c>
      <c r="B26" s="312" t="s">
        <v>187</v>
      </c>
      <c r="C26" s="24">
        <v>18</v>
      </c>
      <c r="D26" s="108"/>
      <c r="E26" s="109"/>
      <c r="F26" s="49"/>
      <c r="G26" s="110"/>
      <c r="H26" s="111"/>
      <c r="I26" s="112"/>
      <c r="J26" s="50"/>
      <c r="K26" s="113"/>
      <c r="L26" s="113"/>
      <c r="M26" s="113"/>
      <c r="N26" s="113"/>
      <c r="O26" s="114">
        <f t="shared" si="4"/>
        <v>0</v>
      </c>
      <c r="P26" s="113"/>
      <c r="Q26" s="113"/>
      <c r="R26" s="113"/>
      <c r="S26" s="113"/>
      <c r="T26" s="114">
        <f t="shared" si="5"/>
        <v>0</v>
      </c>
      <c r="U26" s="113">
        <f t="shared" si="6"/>
        <v>0</v>
      </c>
      <c r="V26" s="115"/>
      <c r="W26" s="313"/>
      <c r="X26" s="313"/>
      <c r="Y26" s="313"/>
      <c r="Z26" s="117">
        <f t="shared" si="7"/>
        <v>0</v>
      </c>
      <c r="AA26" s="118">
        <f t="shared" si="8"/>
        <v>0</v>
      </c>
      <c r="AB26" s="118"/>
      <c r="AC26" s="118"/>
      <c r="AD26" s="118"/>
      <c r="AE26" s="117">
        <f t="shared" si="9"/>
        <v>0</v>
      </c>
      <c r="AF26" s="118">
        <f t="shared" si="10"/>
        <v>0</v>
      </c>
      <c r="AG26" s="119"/>
      <c r="AH26" s="120"/>
      <c r="AI26" s="121"/>
      <c r="AJ26" s="117">
        <f t="shared" si="11"/>
        <v>0</v>
      </c>
      <c r="AK26" s="119">
        <f t="shared" si="12"/>
        <v>0</v>
      </c>
      <c r="AL26" s="53"/>
      <c r="AM26" s="53"/>
      <c r="AN26" s="53"/>
      <c r="AO26" s="54">
        <f t="shared" si="13"/>
        <v>0</v>
      </c>
      <c r="AP26" s="122">
        <f t="shared" si="14"/>
        <v>0</v>
      </c>
      <c r="AQ26" s="123">
        <f t="shared" si="15"/>
        <v>0</v>
      </c>
      <c r="AR26" s="123">
        <f t="shared" si="16"/>
        <v>0</v>
      </c>
      <c r="AS26" s="313"/>
      <c r="AT26" s="313"/>
      <c r="AU26" s="314"/>
      <c r="AV26" s="125">
        <f t="shared" si="17"/>
        <v>0</v>
      </c>
      <c r="AW26" s="119">
        <f t="shared" si="18"/>
        <v>0</v>
      </c>
      <c r="AX26" s="119"/>
      <c r="AY26" s="119"/>
      <c r="AZ26" s="122"/>
      <c r="BA26" s="126">
        <f t="shared" si="19"/>
        <v>0</v>
      </c>
      <c r="BB26" s="119">
        <f t="shared" si="20"/>
        <v>0</v>
      </c>
      <c r="BC26" s="119"/>
      <c r="BD26" s="120"/>
      <c r="BE26" s="127"/>
      <c r="BF26" s="126">
        <f t="shared" si="21"/>
        <v>0</v>
      </c>
      <c r="BG26" s="119">
        <f t="shared" si="22"/>
        <v>0</v>
      </c>
      <c r="BH26" s="120"/>
      <c r="BI26" s="120"/>
      <c r="BJ26" s="127"/>
      <c r="BK26" s="126">
        <f t="shared" si="23"/>
        <v>0</v>
      </c>
      <c r="BL26" s="119">
        <f t="shared" si="24"/>
        <v>0</v>
      </c>
      <c r="BM26" s="123">
        <f t="shared" si="25"/>
        <v>0</v>
      </c>
      <c r="BN26" s="123">
        <f t="shared" si="26"/>
        <v>0</v>
      </c>
      <c r="BO26" s="126">
        <f t="shared" si="36"/>
        <v>0</v>
      </c>
      <c r="BP26" s="128">
        <f t="shared" si="27"/>
        <v>0</v>
      </c>
      <c r="BQ26" s="22"/>
      <c r="BR26" s="256"/>
      <c r="BS26" s="257"/>
      <c r="BT26" s="257" t="str">
        <f t="shared" si="28"/>
        <v/>
      </c>
      <c r="BU26" s="257" t="str">
        <f t="shared" si="29"/>
        <v/>
      </c>
      <c r="BV26" s="257" t="str">
        <f t="shared" si="30"/>
        <v/>
      </c>
      <c r="BW26" s="257" t="str">
        <f t="shared" si="31"/>
        <v/>
      </c>
      <c r="BX26" s="258">
        <f t="shared" si="32"/>
        <v>0</v>
      </c>
      <c r="BY26" s="256"/>
      <c r="BZ26" s="329">
        <f t="shared" si="33"/>
        <v>0</v>
      </c>
      <c r="CA26" s="329" t="str">
        <f t="shared" si="0"/>
        <v/>
      </c>
      <c r="CB26" s="329" t="str">
        <f t="shared" si="1"/>
        <v/>
      </c>
      <c r="CC26" s="329" t="str">
        <f t="shared" si="2"/>
        <v/>
      </c>
      <c r="CD26" s="329" t="str">
        <f t="shared" si="3"/>
        <v/>
      </c>
      <c r="CE26" s="258">
        <f t="shared" si="34"/>
        <v>0</v>
      </c>
      <c r="CF26" s="259">
        <f t="shared" si="35"/>
        <v>0</v>
      </c>
      <c r="CG26" s="260"/>
      <c r="CH26" s="260"/>
      <c r="CI26" s="260"/>
    </row>
    <row r="27" spans="1:87" s="24" customFormat="1" ht="12.75" customHeight="1" x14ac:dyDescent="0.2">
      <c r="A27" s="177" t="s">
        <v>59</v>
      </c>
      <c r="B27" s="312" t="s">
        <v>187</v>
      </c>
      <c r="C27" s="24">
        <v>19</v>
      </c>
      <c r="D27" s="108"/>
      <c r="E27" s="109"/>
      <c r="F27" s="49"/>
      <c r="G27" s="110"/>
      <c r="H27" s="111"/>
      <c r="I27" s="112"/>
      <c r="J27" s="50"/>
      <c r="K27" s="113"/>
      <c r="L27" s="113"/>
      <c r="M27" s="113"/>
      <c r="N27" s="113"/>
      <c r="O27" s="114">
        <f t="shared" si="4"/>
        <v>0</v>
      </c>
      <c r="P27" s="113"/>
      <c r="Q27" s="113"/>
      <c r="R27" s="113"/>
      <c r="S27" s="113"/>
      <c r="T27" s="114">
        <f t="shared" si="5"/>
        <v>0</v>
      </c>
      <c r="U27" s="113">
        <f t="shared" si="6"/>
        <v>0</v>
      </c>
      <c r="V27" s="115"/>
      <c r="W27" s="313"/>
      <c r="X27" s="313"/>
      <c r="Y27" s="313"/>
      <c r="Z27" s="117">
        <f t="shared" si="7"/>
        <v>0</v>
      </c>
      <c r="AA27" s="118">
        <f t="shared" si="8"/>
        <v>0</v>
      </c>
      <c r="AB27" s="118"/>
      <c r="AC27" s="118"/>
      <c r="AD27" s="118"/>
      <c r="AE27" s="117">
        <f t="shared" si="9"/>
        <v>0</v>
      </c>
      <c r="AF27" s="118">
        <f t="shared" si="10"/>
        <v>0</v>
      </c>
      <c r="AG27" s="119"/>
      <c r="AH27" s="120"/>
      <c r="AI27" s="121"/>
      <c r="AJ27" s="117">
        <f t="shared" si="11"/>
        <v>0</v>
      </c>
      <c r="AK27" s="119">
        <f t="shared" si="12"/>
        <v>0</v>
      </c>
      <c r="AL27" s="53"/>
      <c r="AM27" s="53"/>
      <c r="AN27" s="53"/>
      <c r="AO27" s="54">
        <f t="shared" si="13"/>
        <v>0</v>
      </c>
      <c r="AP27" s="122">
        <f t="shared" si="14"/>
        <v>0</v>
      </c>
      <c r="AQ27" s="123">
        <f t="shared" si="15"/>
        <v>0</v>
      </c>
      <c r="AR27" s="123">
        <f t="shared" si="16"/>
        <v>0</v>
      </c>
      <c r="AS27" s="313"/>
      <c r="AT27" s="313"/>
      <c r="AU27" s="314"/>
      <c r="AV27" s="125">
        <f t="shared" si="17"/>
        <v>0</v>
      </c>
      <c r="AW27" s="119">
        <f t="shared" si="18"/>
        <v>0</v>
      </c>
      <c r="AX27" s="119"/>
      <c r="AY27" s="119"/>
      <c r="AZ27" s="122"/>
      <c r="BA27" s="126">
        <f t="shared" si="19"/>
        <v>0</v>
      </c>
      <c r="BB27" s="119">
        <f t="shared" si="20"/>
        <v>0</v>
      </c>
      <c r="BC27" s="119"/>
      <c r="BD27" s="120"/>
      <c r="BE27" s="127"/>
      <c r="BF27" s="126">
        <f t="shared" si="21"/>
        <v>0</v>
      </c>
      <c r="BG27" s="119">
        <f t="shared" si="22"/>
        <v>0</v>
      </c>
      <c r="BH27" s="120"/>
      <c r="BI27" s="120"/>
      <c r="BJ27" s="127"/>
      <c r="BK27" s="126">
        <f t="shared" si="23"/>
        <v>0</v>
      </c>
      <c r="BL27" s="119">
        <f t="shared" si="24"/>
        <v>0</v>
      </c>
      <c r="BM27" s="123">
        <f t="shared" si="25"/>
        <v>0</v>
      </c>
      <c r="BN27" s="123">
        <f t="shared" si="26"/>
        <v>0</v>
      </c>
      <c r="BO27" s="126">
        <f t="shared" si="36"/>
        <v>0</v>
      </c>
      <c r="BP27" s="128">
        <f t="shared" si="27"/>
        <v>0</v>
      </c>
      <c r="BQ27" s="22"/>
      <c r="BR27" s="256"/>
      <c r="BS27" s="257"/>
      <c r="BT27" s="257" t="str">
        <f t="shared" si="28"/>
        <v/>
      </c>
      <c r="BU27" s="257" t="str">
        <f t="shared" si="29"/>
        <v/>
      </c>
      <c r="BV27" s="257" t="str">
        <f t="shared" si="30"/>
        <v/>
      </c>
      <c r="BW27" s="257" t="str">
        <f t="shared" si="31"/>
        <v/>
      </c>
      <c r="BX27" s="258">
        <f t="shared" si="32"/>
        <v>0</v>
      </c>
      <c r="BY27" s="256"/>
      <c r="BZ27" s="329">
        <f t="shared" si="33"/>
        <v>0</v>
      </c>
      <c r="CA27" s="329" t="str">
        <f t="shared" si="0"/>
        <v/>
      </c>
      <c r="CB27" s="329" t="str">
        <f t="shared" si="1"/>
        <v/>
      </c>
      <c r="CC27" s="329" t="str">
        <f t="shared" si="2"/>
        <v/>
      </c>
      <c r="CD27" s="329" t="str">
        <f t="shared" si="3"/>
        <v/>
      </c>
      <c r="CE27" s="258">
        <f t="shared" si="34"/>
        <v>0</v>
      </c>
      <c r="CF27" s="259">
        <f t="shared" si="35"/>
        <v>0</v>
      </c>
      <c r="CG27" s="260"/>
      <c r="CH27" s="260"/>
      <c r="CI27" s="260"/>
    </row>
    <row r="28" spans="1:87" s="24" customFormat="1" ht="12.75" customHeight="1" x14ac:dyDescent="0.2">
      <c r="A28" s="177" t="s">
        <v>59</v>
      </c>
      <c r="B28" s="312" t="s">
        <v>187</v>
      </c>
      <c r="C28" s="24">
        <v>20</v>
      </c>
      <c r="D28" s="108"/>
      <c r="E28" s="109"/>
      <c r="F28" s="49"/>
      <c r="G28" s="110"/>
      <c r="H28" s="111"/>
      <c r="I28" s="112"/>
      <c r="J28" s="50"/>
      <c r="K28" s="113"/>
      <c r="L28" s="113"/>
      <c r="M28" s="113"/>
      <c r="N28" s="113"/>
      <c r="O28" s="114">
        <f t="shared" si="4"/>
        <v>0</v>
      </c>
      <c r="P28" s="113"/>
      <c r="Q28" s="113"/>
      <c r="R28" s="113"/>
      <c r="S28" s="113"/>
      <c r="T28" s="114">
        <f t="shared" si="5"/>
        <v>0</v>
      </c>
      <c r="U28" s="113">
        <f t="shared" si="6"/>
        <v>0</v>
      </c>
      <c r="V28" s="115"/>
      <c r="W28" s="313"/>
      <c r="X28" s="313"/>
      <c r="Y28" s="313"/>
      <c r="Z28" s="117">
        <f t="shared" si="7"/>
        <v>0</v>
      </c>
      <c r="AA28" s="118">
        <f t="shared" si="8"/>
        <v>0</v>
      </c>
      <c r="AB28" s="118"/>
      <c r="AC28" s="118"/>
      <c r="AD28" s="118"/>
      <c r="AE28" s="117">
        <f t="shared" si="9"/>
        <v>0</v>
      </c>
      <c r="AF28" s="118">
        <f t="shared" si="10"/>
        <v>0</v>
      </c>
      <c r="AG28" s="119"/>
      <c r="AH28" s="120"/>
      <c r="AI28" s="121"/>
      <c r="AJ28" s="117">
        <f t="shared" si="11"/>
        <v>0</v>
      </c>
      <c r="AK28" s="119">
        <f t="shared" si="12"/>
        <v>0</v>
      </c>
      <c r="AL28" s="53"/>
      <c r="AM28" s="53"/>
      <c r="AN28" s="53"/>
      <c r="AO28" s="54">
        <f t="shared" si="13"/>
        <v>0</v>
      </c>
      <c r="AP28" s="122">
        <f t="shared" si="14"/>
        <v>0</v>
      </c>
      <c r="AQ28" s="123">
        <f t="shared" si="15"/>
        <v>0</v>
      </c>
      <c r="AR28" s="123">
        <f t="shared" si="16"/>
        <v>0</v>
      </c>
      <c r="AS28" s="313"/>
      <c r="AT28" s="313"/>
      <c r="AU28" s="314"/>
      <c r="AV28" s="125">
        <f t="shared" si="17"/>
        <v>0</v>
      </c>
      <c r="AW28" s="119">
        <f t="shared" si="18"/>
        <v>0</v>
      </c>
      <c r="AX28" s="119"/>
      <c r="AY28" s="119"/>
      <c r="AZ28" s="122"/>
      <c r="BA28" s="126">
        <f t="shared" si="19"/>
        <v>0</v>
      </c>
      <c r="BB28" s="119">
        <f t="shared" si="20"/>
        <v>0</v>
      </c>
      <c r="BC28" s="119"/>
      <c r="BD28" s="120"/>
      <c r="BE28" s="127"/>
      <c r="BF28" s="126">
        <f t="shared" si="21"/>
        <v>0</v>
      </c>
      <c r="BG28" s="119">
        <f t="shared" si="22"/>
        <v>0</v>
      </c>
      <c r="BH28" s="120"/>
      <c r="BI28" s="120"/>
      <c r="BJ28" s="127"/>
      <c r="BK28" s="126">
        <f t="shared" si="23"/>
        <v>0</v>
      </c>
      <c r="BL28" s="119">
        <f t="shared" si="24"/>
        <v>0</v>
      </c>
      <c r="BM28" s="123">
        <f t="shared" si="25"/>
        <v>0</v>
      </c>
      <c r="BN28" s="123">
        <f t="shared" si="26"/>
        <v>0</v>
      </c>
      <c r="BO28" s="126">
        <f t="shared" si="36"/>
        <v>0</v>
      </c>
      <c r="BP28" s="128">
        <f t="shared" si="27"/>
        <v>0</v>
      </c>
      <c r="BQ28" s="22"/>
      <c r="BR28" s="256"/>
      <c r="BS28" s="257"/>
      <c r="BT28" s="257" t="str">
        <f t="shared" si="28"/>
        <v/>
      </c>
      <c r="BU28" s="257" t="str">
        <f t="shared" si="29"/>
        <v/>
      </c>
      <c r="BV28" s="257" t="str">
        <f t="shared" si="30"/>
        <v/>
      </c>
      <c r="BW28" s="257" t="str">
        <f t="shared" si="31"/>
        <v/>
      </c>
      <c r="BX28" s="258">
        <f t="shared" si="32"/>
        <v>0</v>
      </c>
      <c r="BY28" s="256"/>
      <c r="BZ28" s="329">
        <f t="shared" si="33"/>
        <v>0</v>
      </c>
      <c r="CA28" s="329" t="str">
        <f t="shared" si="0"/>
        <v/>
      </c>
      <c r="CB28" s="329" t="str">
        <f t="shared" si="1"/>
        <v/>
      </c>
      <c r="CC28" s="329" t="str">
        <f t="shared" si="2"/>
        <v/>
      </c>
      <c r="CD28" s="329" t="str">
        <f t="shared" si="3"/>
        <v/>
      </c>
      <c r="CE28" s="258">
        <f t="shared" si="34"/>
        <v>0</v>
      </c>
      <c r="CF28" s="259">
        <f t="shared" si="35"/>
        <v>0</v>
      </c>
      <c r="CG28" s="260"/>
      <c r="CH28" s="260"/>
      <c r="CI28" s="260"/>
    </row>
    <row r="29" spans="1:87" s="24" customFormat="1" ht="12.75" customHeight="1" x14ac:dyDescent="0.2">
      <c r="A29" s="177" t="s">
        <v>59</v>
      </c>
      <c r="B29" s="312" t="s">
        <v>187</v>
      </c>
      <c r="C29" s="24">
        <v>21</v>
      </c>
      <c r="D29" s="108"/>
      <c r="E29" s="109"/>
      <c r="F29" s="49"/>
      <c r="G29" s="110"/>
      <c r="H29" s="111"/>
      <c r="I29" s="112"/>
      <c r="J29" s="50"/>
      <c r="K29" s="113"/>
      <c r="L29" s="113"/>
      <c r="M29" s="113"/>
      <c r="N29" s="113"/>
      <c r="O29" s="114">
        <f t="shared" si="4"/>
        <v>0</v>
      </c>
      <c r="P29" s="113"/>
      <c r="Q29" s="113"/>
      <c r="R29" s="113"/>
      <c r="S29" s="113"/>
      <c r="T29" s="114">
        <f t="shared" si="5"/>
        <v>0</v>
      </c>
      <c r="U29" s="113">
        <f t="shared" si="6"/>
        <v>0</v>
      </c>
      <c r="V29" s="115"/>
      <c r="W29" s="313"/>
      <c r="X29" s="313"/>
      <c r="Y29" s="313"/>
      <c r="Z29" s="117">
        <f t="shared" si="7"/>
        <v>0</v>
      </c>
      <c r="AA29" s="118">
        <f t="shared" si="8"/>
        <v>0</v>
      </c>
      <c r="AB29" s="118"/>
      <c r="AC29" s="118"/>
      <c r="AD29" s="118"/>
      <c r="AE29" s="117">
        <f t="shared" si="9"/>
        <v>0</v>
      </c>
      <c r="AF29" s="118">
        <f t="shared" si="10"/>
        <v>0</v>
      </c>
      <c r="AG29" s="119"/>
      <c r="AH29" s="120"/>
      <c r="AI29" s="121"/>
      <c r="AJ29" s="117">
        <f t="shared" si="11"/>
        <v>0</v>
      </c>
      <c r="AK29" s="119">
        <f t="shared" si="12"/>
        <v>0</v>
      </c>
      <c r="AL29" s="53"/>
      <c r="AM29" s="53"/>
      <c r="AN29" s="53"/>
      <c r="AO29" s="54">
        <f t="shared" si="13"/>
        <v>0</v>
      </c>
      <c r="AP29" s="122">
        <f t="shared" si="14"/>
        <v>0</v>
      </c>
      <c r="AQ29" s="123">
        <f t="shared" si="15"/>
        <v>0</v>
      </c>
      <c r="AR29" s="123">
        <f t="shared" si="16"/>
        <v>0</v>
      </c>
      <c r="AS29" s="313"/>
      <c r="AT29" s="313"/>
      <c r="AU29" s="314"/>
      <c r="AV29" s="125">
        <f t="shared" si="17"/>
        <v>0</v>
      </c>
      <c r="AW29" s="119">
        <f t="shared" si="18"/>
        <v>0</v>
      </c>
      <c r="AX29" s="119"/>
      <c r="AY29" s="119"/>
      <c r="AZ29" s="122"/>
      <c r="BA29" s="126">
        <f t="shared" si="19"/>
        <v>0</v>
      </c>
      <c r="BB29" s="119">
        <f t="shared" si="20"/>
        <v>0</v>
      </c>
      <c r="BC29" s="119"/>
      <c r="BD29" s="120"/>
      <c r="BE29" s="127"/>
      <c r="BF29" s="126">
        <f t="shared" si="21"/>
        <v>0</v>
      </c>
      <c r="BG29" s="119">
        <f t="shared" si="22"/>
        <v>0</v>
      </c>
      <c r="BH29" s="120"/>
      <c r="BI29" s="120"/>
      <c r="BJ29" s="127"/>
      <c r="BK29" s="126">
        <f t="shared" si="23"/>
        <v>0</v>
      </c>
      <c r="BL29" s="119">
        <f t="shared" si="24"/>
        <v>0</v>
      </c>
      <c r="BM29" s="123">
        <f t="shared" si="25"/>
        <v>0</v>
      </c>
      <c r="BN29" s="123">
        <f t="shared" si="26"/>
        <v>0</v>
      </c>
      <c r="BO29" s="126">
        <f t="shared" si="36"/>
        <v>0</v>
      </c>
      <c r="BP29" s="128">
        <f t="shared" si="27"/>
        <v>0</v>
      </c>
      <c r="BQ29" s="22"/>
      <c r="BR29" s="256"/>
      <c r="BS29" s="257"/>
      <c r="BT29" s="257" t="str">
        <f t="shared" si="28"/>
        <v/>
      </c>
      <c r="BU29" s="257" t="str">
        <f t="shared" si="29"/>
        <v/>
      </c>
      <c r="BV29" s="257" t="str">
        <f t="shared" si="30"/>
        <v/>
      </c>
      <c r="BW29" s="257" t="str">
        <f t="shared" si="31"/>
        <v/>
      </c>
      <c r="BX29" s="258">
        <f t="shared" si="32"/>
        <v>0</v>
      </c>
      <c r="BY29" s="256"/>
      <c r="BZ29" s="329">
        <f t="shared" si="33"/>
        <v>0</v>
      </c>
      <c r="CA29" s="329" t="str">
        <f t="shared" si="0"/>
        <v/>
      </c>
      <c r="CB29" s="329" t="str">
        <f t="shared" si="1"/>
        <v/>
      </c>
      <c r="CC29" s="329" t="str">
        <f t="shared" si="2"/>
        <v/>
      </c>
      <c r="CD29" s="329" t="str">
        <f t="shared" si="3"/>
        <v/>
      </c>
      <c r="CE29" s="258">
        <f t="shared" si="34"/>
        <v>0</v>
      </c>
      <c r="CF29" s="259">
        <f>BO29+BX29-CE29</f>
        <v>0</v>
      </c>
      <c r="CG29" s="260"/>
      <c r="CH29" s="260"/>
      <c r="CI29" s="260"/>
    </row>
    <row r="30" spans="1:87" s="24" customFormat="1" ht="12.75" customHeight="1" x14ac:dyDescent="0.2">
      <c r="A30" s="177" t="s">
        <v>59</v>
      </c>
      <c r="B30" s="312" t="s">
        <v>187</v>
      </c>
      <c r="C30" s="24">
        <v>22</v>
      </c>
      <c r="D30" s="108"/>
      <c r="E30" s="109"/>
      <c r="F30" s="49"/>
      <c r="G30" s="110"/>
      <c r="H30" s="111"/>
      <c r="I30" s="112"/>
      <c r="J30" s="50"/>
      <c r="K30" s="113"/>
      <c r="L30" s="113"/>
      <c r="M30" s="113"/>
      <c r="N30" s="113"/>
      <c r="O30" s="114">
        <f t="shared" si="4"/>
        <v>0</v>
      </c>
      <c r="P30" s="113"/>
      <c r="Q30" s="113"/>
      <c r="R30" s="113"/>
      <c r="S30" s="113"/>
      <c r="T30" s="114">
        <f t="shared" si="5"/>
        <v>0</v>
      </c>
      <c r="U30" s="113">
        <f t="shared" si="6"/>
        <v>0</v>
      </c>
      <c r="V30" s="115"/>
      <c r="W30" s="313"/>
      <c r="X30" s="313"/>
      <c r="Y30" s="313"/>
      <c r="Z30" s="117">
        <f t="shared" si="7"/>
        <v>0</v>
      </c>
      <c r="AA30" s="118">
        <f t="shared" si="8"/>
        <v>0</v>
      </c>
      <c r="AB30" s="118"/>
      <c r="AC30" s="118"/>
      <c r="AD30" s="118"/>
      <c r="AE30" s="117">
        <f t="shared" si="9"/>
        <v>0</v>
      </c>
      <c r="AF30" s="118">
        <f t="shared" si="10"/>
        <v>0</v>
      </c>
      <c r="AG30" s="119"/>
      <c r="AH30" s="120"/>
      <c r="AI30" s="121"/>
      <c r="AJ30" s="117">
        <f t="shared" si="11"/>
        <v>0</v>
      </c>
      <c r="AK30" s="119">
        <f t="shared" si="12"/>
        <v>0</v>
      </c>
      <c r="AL30" s="53"/>
      <c r="AM30" s="53"/>
      <c r="AN30" s="53"/>
      <c r="AO30" s="54">
        <f t="shared" si="13"/>
        <v>0</v>
      </c>
      <c r="AP30" s="122">
        <f t="shared" si="14"/>
        <v>0</v>
      </c>
      <c r="AQ30" s="123">
        <f t="shared" si="15"/>
        <v>0</v>
      </c>
      <c r="AR30" s="123">
        <f t="shared" si="16"/>
        <v>0</v>
      </c>
      <c r="AS30" s="313"/>
      <c r="AT30" s="313"/>
      <c r="AU30" s="314"/>
      <c r="AV30" s="125">
        <f t="shared" si="17"/>
        <v>0</v>
      </c>
      <c r="AW30" s="119">
        <f t="shared" si="18"/>
        <v>0</v>
      </c>
      <c r="AX30" s="119"/>
      <c r="AY30" s="119"/>
      <c r="AZ30" s="122"/>
      <c r="BA30" s="126">
        <f t="shared" si="19"/>
        <v>0</v>
      </c>
      <c r="BB30" s="119">
        <f t="shared" si="20"/>
        <v>0</v>
      </c>
      <c r="BC30" s="119"/>
      <c r="BD30" s="120"/>
      <c r="BE30" s="127"/>
      <c r="BF30" s="126">
        <f t="shared" si="21"/>
        <v>0</v>
      </c>
      <c r="BG30" s="119">
        <f t="shared" si="22"/>
        <v>0</v>
      </c>
      <c r="BH30" s="120"/>
      <c r="BI30" s="120"/>
      <c r="BJ30" s="127"/>
      <c r="BK30" s="126">
        <f t="shared" si="23"/>
        <v>0</v>
      </c>
      <c r="BL30" s="119">
        <f t="shared" si="24"/>
        <v>0</v>
      </c>
      <c r="BM30" s="123">
        <f t="shared" si="25"/>
        <v>0</v>
      </c>
      <c r="BN30" s="123">
        <f t="shared" si="26"/>
        <v>0</v>
      </c>
      <c r="BO30" s="126">
        <f t="shared" si="36"/>
        <v>0</v>
      </c>
      <c r="BP30" s="128">
        <f t="shared" si="27"/>
        <v>0</v>
      </c>
      <c r="BQ30" s="22"/>
      <c r="BR30" s="256"/>
      <c r="BS30" s="257"/>
      <c r="BT30" s="257" t="str">
        <f t="shared" si="28"/>
        <v/>
      </c>
      <c r="BU30" s="257" t="str">
        <f t="shared" si="29"/>
        <v/>
      </c>
      <c r="BV30" s="257" t="str">
        <f t="shared" si="30"/>
        <v/>
      </c>
      <c r="BW30" s="257" t="str">
        <f t="shared" si="31"/>
        <v/>
      </c>
      <c r="BX30" s="258">
        <f t="shared" si="32"/>
        <v>0</v>
      </c>
      <c r="BY30" s="256"/>
      <c r="BZ30" s="329">
        <f t="shared" si="33"/>
        <v>0</v>
      </c>
      <c r="CA30" s="329" t="str">
        <f t="shared" si="0"/>
        <v/>
      </c>
      <c r="CB30" s="329" t="str">
        <f t="shared" si="1"/>
        <v/>
      </c>
      <c r="CC30" s="329" t="str">
        <f t="shared" si="2"/>
        <v/>
      </c>
      <c r="CD30" s="329" t="str">
        <f t="shared" si="3"/>
        <v/>
      </c>
      <c r="CE30" s="258">
        <f t="shared" si="34"/>
        <v>0</v>
      </c>
      <c r="CF30" s="259">
        <f t="shared" si="35"/>
        <v>0</v>
      </c>
      <c r="CG30" s="260"/>
      <c r="CH30" s="260"/>
      <c r="CI30" s="260"/>
    </row>
    <row r="31" spans="1:87" s="24" customFormat="1" ht="12.75" customHeight="1" x14ac:dyDescent="0.2">
      <c r="A31" s="177" t="s">
        <v>59</v>
      </c>
      <c r="B31" s="312" t="s">
        <v>187</v>
      </c>
      <c r="C31" s="24">
        <v>23</v>
      </c>
      <c r="D31" s="108"/>
      <c r="E31" s="109"/>
      <c r="F31" s="49"/>
      <c r="G31" s="110"/>
      <c r="H31" s="111"/>
      <c r="I31" s="112"/>
      <c r="J31" s="50"/>
      <c r="K31" s="113"/>
      <c r="L31" s="113"/>
      <c r="M31" s="113"/>
      <c r="N31" s="113"/>
      <c r="O31" s="114">
        <f t="shared" si="4"/>
        <v>0</v>
      </c>
      <c r="P31" s="113"/>
      <c r="Q31" s="113"/>
      <c r="R31" s="113"/>
      <c r="S31" s="113"/>
      <c r="T31" s="114">
        <f t="shared" si="5"/>
        <v>0</v>
      </c>
      <c r="U31" s="113">
        <f t="shared" si="6"/>
        <v>0</v>
      </c>
      <c r="V31" s="115"/>
      <c r="W31" s="313"/>
      <c r="X31" s="313"/>
      <c r="Y31" s="313"/>
      <c r="Z31" s="117">
        <f t="shared" si="7"/>
        <v>0</v>
      </c>
      <c r="AA31" s="118">
        <f t="shared" si="8"/>
        <v>0</v>
      </c>
      <c r="AB31" s="118"/>
      <c r="AC31" s="118"/>
      <c r="AD31" s="118"/>
      <c r="AE31" s="117">
        <f t="shared" si="9"/>
        <v>0</v>
      </c>
      <c r="AF31" s="118">
        <f t="shared" si="10"/>
        <v>0</v>
      </c>
      <c r="AG31" s="119"/>
      <c r="AH31" s="120"/>
      <c r="AI31" s="121"/>
      <c r="AJ31" s="117">
        <f t="shared" si="11"/>
        <v>0</v>
      </c>
      <c r="AK31" s="119">
        <f t="shared" si="12"/>
        <v>0</v>
      </c>
      <c r="AL31" s="53"/>
      <c r="AM31" s="53"/>
      <c r="AN31" s="53"/>
      <c r="AO31" s="54">
        <f t="shared" si="13"/>
        <v>0</v>
      </c>
      <c r="AP31" s="122">
        <f t="shared" si="14"/>
        <v>0</v>
      </c>
      <c r="AQ31" s="123">
        <f t="shared" si="15"/>
        <v>0</v>
      </c>
      <c r="AR31" s="123">
        <f t="shared" si="16"/>
        <v>0</v>
      </c>
      <c r="AS31" s="313"/>
      <c r="AT31" s="313"/>
      <c r="AU31" s="314"/>
      <c r="AV31" s="125">
        <f t="shared" si="17"/>
        <v>0</v>
      </c>
      <c r="AW31" s="119">
        <f t="shared" si="18"/>
        <v>0</v>
      </c>
      <c r="AX31" s="119"/>
      <c r="AY31" s="119"/>
      <c r="AZ31" s="122"/>
      <c r="BA31" s="126">
        <f t="shared" si="19"/>
        <v>0</v>
      </c>
      <c r="BB31" s="119">
        <f t="shared" si="20"/>
        <v>0</v>
      </c>
      <c r="BC31" s="119"/>
      <c r="BD31" s="120"/>
      <c r="BE31" s="127"/>
      <c r="BF31" s="126">
        <f t="shared" si="21"/>
        <v>0</v>
      </c>
      <c r="BG31" s="119">
        <f t="shared" si="22"/>
        <v>0</v>
      </c>
      <c r="BH31" s="120"/>
      <c r="BI31" s="120"/>
      <c r="BJ31" s="127"/>
      <c r="BK31" s="126">
        <f t="shared" si="23"/>
        <v>0</v>
      </c>
      <c r="BL31" s="119">
        <f t="shared" si="24"/>
        <v>0</v>
      </c>
      <c r="BM31" s="123">
        <f t="shared" si="25"/>
        <v>0</v>
      </c>
      <c r="BN31" s="123">
        <f t="shared" si="26"/>
        <v>0</v>
      </c>
      <c r="BO31" s="126">
        <f t="shared" si="36"/>
        <v>0</v>
      </c>
      <c r="BP31" s="128">
        <f t="shared" si="27"/>
        <v>0</v>
      </c>
      <c r="BQ31" s="22"/>
      <c r="BR31" s="256"/>
      <c r="BS31" s="257"/>
      <c r="BT31" s="257" t="str">
        <f t="shared" si="28"/>
        <v/>
      </c>
      <c r="BU31" s="257" t="str">
        <f t="shared" si="29"/>
        <v/>
      </c>
      <c r="BV31" s="257" t="str">
        <f t="shared" si="30"/>
        <v/>
      </c>
      <c r="BW31" s="257" t="str">
        <f t="shared" si="31"/>
        <v/>
      </c>
      <c r="BX31" s="258">
        <f t="shared" si="32"/>
        <v>0</v>
      </c>
      <c r="BY31" s="256"/>
      <c r="BZ31" s="329">
        <f t="shared" si="33"/>
        <v>0</v>
      </c>
      <c r="CA31" s="329" t="str">
        <f t="shared" si="0"/>
        <v/>
      </c>
      <c r="CB31" s="329" t="str">
        <f t="shared" si="1"/>
        <v/>
      </c>
      <c r="CC31" s="329" t="str">
        <f t="shared" si="2"/>
        <v/>
      </c>
      <c r="CD31" s="329" t="str">
        <f t="shared" si="3"/>
        <v/>
      </c>
      <c r="CE31" s="258">
        <f t="shared" si="34"/>
        <v>0</v>
      </c>
      <c r="CF31" s="259">
        <f t="shared" si="35"/>
        <v>0</v>
      </c>
      <c r="CG31" s="260"/>
      <c r="CH31" s="260"/>
      <c r="CI31" s="260"/>
    </row>
    <row r="32" spans="1:87" s="24" customFormat="1" ht="12.75" customHeight="1" x14ac:dyDescent="0.2">
      <c r="A32" s="177" t="s">
        <v>59</v>
      </c>
      <c r="B32" s="312" t="s">
        <v>187</v>
      </c>
      <c r="C32" s="24">
        <v>24</v>
      </c>
      <c r="D32" s="108"/>
      <c r="E32" s="109"/>
      <c r="F32" s="49"/>
      <c r="G32" s="110"/>
      <c r="H32" s="111"/>
      <c r="I32" s="112"/>
      <c r="J32" s="50"/>
      <c r="K32" s="113"/>
      <c r="L32" s="113"/>
      <c r="M32" s="113"/>
      <c r="N32" s="113"/>
      <c r="O32" s="114">
        <f t="shared" si="4"/>
        <v>0</v>
      </c>
      <c r="P32" s="113"/>
      <c r="Q32" s="113"/>
      <c r="R32" s="113"/>
      <c r="S32" s="113"/>
      <c r="T32" s="114">
        <f t="shared" si="5"/>
        <v>0</v>
      </c>
      <c r="U32" s="113">
        <f t="shared" si="6"/>
        <v>0</v>
      </c>
      <c r="V32" s="115"/>
      <c r="W32" s="313"/>
      <c r="X32" s="313"/>
      <c r="Y32" s="313"/>
      <c r="Z32" s="117">
        <f t="shared" si="7"/>
        <v>0</v>
      </c>
      <c r="AA32" s="118">
        <f t="shared" si="8"/>
        <v>0</v>
      </c>
      <c r="AB32" s="118"/>
      <c r="AC32" s="118"/>
      <c r="AD32" s="118"/>
      <c r="AE32" s="117">
        <f t="shared" si="9"/>
        <v>0</v>
      </c>
      <c r="AF32" s="118">
        <f t="shared" si="10"/>
        <v>0</v>
      </c>
      <c r="AG32" s="119"/>
      <c r="AH32" s="120"/>
      <c r="AI32" s="121"/>
      <c r="AJ32" s="117">
        <f t="shared" si="11"/>
        <v>0</v>
      </c>
      <c r="AK32" s="119">
        <f t="shared" si="12"/>
        <v>0</v>
      </c>
      <c r="AL32" s="53"/>
      <c r="AM32" s="53"/>
      <c r="AN32" s="53"/>
      <c r="AO32" s="54">
        <f t="shared" si="13"/>
        <v>0</v>
      </c>
      <c r="AP32" s="122">
        <f t="shared" si="14"/>
        <v>0</v>
      </c>
      <c r="AQ32" s="123">
        <f t="shared" si="15"/>
        <v>0</v>
      </c>
      <c r="AR32" s="123">
        <f t="shared" si="16"/>
        <v>0</v>
      </c>
      <c r="AS32" s="313"/>
      <c r="AT32" s="313"/>
      <c r="AU32" s="314"/>
      <c r="AV32" s="125">
        <f t="shared" si="17"/>
        <v>0</v>
      </c>
      <c r="AW32" s="119">
        <f t="shared" si="18"/>
        <v>0</v>
      </c>
      <c r="AX32" s="119"/>
      <c r="AY32" s="119"/>
      <c r="AZ32" s="122"/>
      <c r="BA32" s="126">
        <f t="shared" si="19"/>
        <v>0</v>
      </c>
      <c r="BB32" s="119">
        <f t="shared" si="20"/>
        <v>0</v>
      </c>
      <c r="BC32" s="119"/>
      <c r="BD32" s="120"/>
      <c r="BE32" s="127"/>
      <c r="BF32" s="126">
        <f t="shared" si="21"/>
        <v>0</v>
      </c>
      <c r="BG32" s="119">
        <f t="shared" si="22"/>
        <v>0</v>
      </c>
      <c r="BH32" s="120"/>
      <c r="BI32" s="120"/>
      <c r="BJ32" s="127"/>
      <c r="BK32" s="126">
        <f t="shared" si="23"/>
        <v>0</v>
      </c>
      <c r="BL32" s="119">
        <f t="shared" si="24"/>
        <v>0</v>
      </c>
      <c r="BM32" s="123">
        <f t="shared" si="25"/>
        <v>0</v>
      </c>
      <c r="BN32" s="123">
        <f t="shared" si="26"/>
        <v>0</v>
      </c>
      <c r="BO32" s="126">
        <f t="shared" si="36"/>
        <v>0</v>
      </c>
      <c r="BP32" s="128">
        <f t="shared" si="27"/>
        <v>0</v>
      </c>
      <c r="BQ32" s="22"/>
      <c r="BR32" s="256"/>
      <c r="BS32" s="257"/>
      <c r="BT32" s="257" t="str">
        <f t="shared" si="28"/>
        <v/>
      </c>
      <c r="BU32" s="257" t="str">
        <f t="shared" si="29"/>
        <v/>
      </c>
      <c r="BV32" s="257" t="str">
        <f t="shared" si="30"/>
        <v/>
      </c>
      <c r="BW32" s="257" t="str">
        <f t="shared" si="31"/>
        <v/>
      </c>
      <c r="BX32" s="258">
        <f t="shared" si="32"/>
        <v>0</v>
      </c>
      <c r="BY32" s="256"/>
      <c r="BZ32" s="329">
        <f t="shared" si="33"/>
        <v>0</v>
      </c>
      <c r="CA32" s="329" t="str">
        <f t="shared" si="0"/>
        <v/>
      </c>
      <c r="CB32" s="329" t="str">
        <f t="shared" si="1"/>
        <v/>
      </c>
      <c r="CC32" s="329" t="str">
        <f t="shared" si="2"/>
        <v/>
      </c>
      <c r="CD32" s="329" t="str">
        <f t="shared" si="3"/>
        <v/>
      </c>
      <c r="CE32" s="258">
        <f t="shared" si="34"/>
        <v>0</v>
      </c>
      <c r="CF32" s="259">
        <f t="shared" si="35"/>
        <v>0</v>
      </c>
      <c r="CG32" s="260"/>
      <c r="CH32" s="260"/>
      <c r="CI32" s="260"/>
    </row>
    <row r="33" spans="1:87" s="24" customFormat="1" ht="12.75" customHeight="1" x14ac:dyDescent="0.2">
      <c r="A33" s="177" t="s">
        <v>59</v>
      </c>
      <c r="B33" s="312" t="s">
        <v>187</v>
      </c>
      <c r="C33" s="24">
        <v>25</v>
      </c>
      <c r="D33" s="108"/>
      <c r="E33" s="109"/>
      <c r="F33" s="49"/>
      <c r="G33" s="110"/>
      <c r="H33" s="111"/>
      <c r="I33" s="112"/>
      <c r="J33" s="50"/>
      <c r="K33" s="113"/>
      <c r="L33" s="113"/>
      <c r="M33" s="113"/>
      <c r="N33" s="113"/>
      <c r="O33" s="114">
        <f t="shared" si="4"/>
        <v>0</v>
      </c>
      <c r="P33" s="113"/>
      <c r="Q33" s="113"/>
      <c r="R33" s="113"/>
      <c r="S33" s="113"/>
      <c r="T33" s="114">
        <f t="shared" si="5"/>
        <v>0</v>
      </c>
      <c r="U33" s="113">
        <f t="shared" si="6"/>
        <v>0</v>
      </c>
      <c r="V33" s="115"/>
      <c r="W33" s="313"/>
      <c r="X33" s="313"/>
      <c r="Y33" s="313"/>
      <c r="Z33" s="117">
        <f t="shared" si="7"/>
        <v>0</v>
      </c>
      <c r="AA33" s="118">
        <f t="shared" si="8"/>
        <v>0</v>
      </c>
      <c r="AB33" s="118"/>
      <c r="AC33" s="118"/>
      <c r="AD33" s="118"/>
      <c r="AE33" s="117">
        <f t="shared" si="9"/>
        <v>0</v>
      </c>
      <c r="AF33" s="118">
        <f t="shared" si="10"/>
        <v>0</v>
      </c>
      <c r="AG33" s="119"/>
      <c r="AH33" s="120"/>
      <c r="AI33" s="121"/>
      <c r="AJ33" s="117">
        <f t="shared" si="11"/>
        <v>0</v>
      </c>
      <c r="AK33" s="119">
        <f t="shared" si="12"/>
        <v>0</v>
      </c>
      <c r="AL33" s="53"/>
      <c r="AM33" s="53"/>
      <c r="AN33" s="53"/>
      <c r="AO33" s="54">
        <f t="shared" si="13"/>
        <v>0</v>
      </c>
      <c r="AP33" s="122">
        <f t="shared" si="14"/>
        <v>0</v>
      </c>
      <c r="AQ33" s="123">
        <f t="shared" si="15"/>
        <v>0</v>
      </c>
      <c r="AR33" s="123">
        <f t="shared" si="16"/>
        <v>0</v>
      </c>
      <c r="AS33" s="313"/>
      <c r="AT33" s="313"/>
      <c r="AU33" s="314"/>
      <c r="AV33" s="125">
        <f t="shared" si="17"/>
        <v>0</v>
      </c>
      <c r="AW33" s="119">
        <f t="shared" si="18"/>
        <v>0</v>
      </c>
      <c r="AX33" s="119"/>
      <c r="AY33" s="119"/>
      <c r="AZ33" s="122"/>
      <c r="BA33" s="126">
        <f t="shared" si="19"/>
        <v>0</v>
      </c>
      <c r="BB33" s="119">
        <f t="shared" si="20"/>
        <v>0</v>
      </c>
      <c r="BC33" s="119"/>
      <c r="BD33" s="120"/>
      <c r="BE33" s="127"/>
      <c r="BF33" s="126">
        <f t="shared" si="21"/>
        <v>0</v>
      </c>
      <c r="BG33" s="119">
        <f t="shared" si="22"/>
        <v>0</v>
      </c>
      <c r="BH33" s="120"/>
      <c r="BI33" s="120"/>
      <c r="BJ33" s="127"/>
      <c r="BK33" s="126">
        <f t="shared" si="23"/>
        <v>0</v>
      </c>
      <c r="BL33" s="119">
        <f t="shared" si="24"/>
        <v>0</v>
      </c>
      <c r="BM33" s="123">
        <f t="shared" si="25"/>
        <v>0</v>
      </c>
      <c r="BN33" s="123">
        <f t="shared" si="26"/>
        <v>0</v>
      </c>
      <c r="BO33" s="126">
        <f t="shared" si="36"/>
        <v>0</v>
      </c>
      <c r="BP33" s="128">
        <f t="shared" si="27"/>
        <v>0</v>
      </c>
      <c r="BQ33" s="22"/>
      <c r="BR33" s="256"/>
      <c r="BS33" s="257"/>
      <c r="BT33" s="257" t="str">
        <f t="shared" si="28"/>
        <v/>
      </c>
      <c r="BU33" s="257" t="str">
        <f t="shared" si="29"/>
        <v/>
      </c>
      <c r="BV33" s="257" t="str">
        <f t="shared" si="30"/>
        <v/>
      </c>
      <c r="BW33" s="257" t="str">
        <f t="shared" si="31"/>
        <v/>
      </c>
      <c r="BX33" s="258">
        <f t="shared" si="32"/>
        <v>0</v>
      </c>
      <c r="BY33" s="256"/>
      <c r="BZ33" s="329">
        <f t="shared" si="33"/>
        <v>0</v>
      </c>
      <c r="CA33" s="329" t="str">
        <f t="shared" si="0"/>
        <v/>
      </c>
      <c r="CB33" s="329" t="str">
        <f t="shared" si="1"/>
        <v/>
      </c>
      <c r="CC33" s="329" t="str">
        <f t="shared" si="2"/>
        <v/>
      </c>
      <c r="CD33" s="329" t="str">
        <f t="shared" si="3"/>
        <v/>
      </c>
      <c r="CE33" s="258">
        <f t="shared" si="34"/>
        <v>0</v>
      </c>
      <c r="CF33" s="259">
        <f t="shared" si="35"/>
        <v>0</v>
      </c>
      <c r="CG33" s="260"/>
      <c r="CH33" s="260"/>
      <c r="CI33" s="260"/>
    </row>
    <row r="34" spans="1:87" s="24" customFormat="1" ht="12.75" customHeight="1" x14ac:dyDescent="0.2">
      <c r="A34" s="177" t="s">
        <v>59</v>
      </c>
      <c r="B34" s="312" t="s">
        <v>187</v>
      </c>
      <c r="C34" s="24">
        <v>26</v>
      </c>
      <c r="D34" s="108"/>
      <c r="E34" s="109"/>
      <c r="F34" s="49"/>
      <c r="G34" s="110"/>
      <c r="H34" s="111"/>
      <c r="I34" s="112"/>
      <c r="J34" s="50"/>
      <c r="K34" s="113"/>
      <c r="L34" s="113"/>
      <c r="M34" s="113"/>
      <c r="N34" s="113"/>
      <c r="O34" s="114">
        <f t="shared" si="4"/>
        <v>0</v>
      </c>
      <c r="P34" s="113"/>
      <c r="Q34" s="113"/>
      <c r="R34" s="113"/>
      <c r="S34" s="113"/>
      <c r="T34" s="114">
        <f t="shared" si="5"/>
        <v>0</v>
      </c>
      <c r="U34" s="113">
        <f t="shared" si="6"/>
        <v>0</v>
      </c>
      <c r="V34" s="115"/>
      <c r="W34" s="313"/>
      <c r="X34" s="313"/>
      <c r="Y34" s="313"/>
      <c r="Z34" s="117">
        <f t="shared" si="7"/>
        <v>0</v>
      </c>
      <c r="AA34" s="118">
        <f t="shared" si="8"/>
        <v>0</v>
      </c>
      <c r="AB34" s="118"/>
      <c r="AC34" s="118"/>
      <c r="AD34" s="118"/>
      <c r="AE34" s="117">
        <f t="shared" si="9"/>
        <v>0</v>
      </c>
      <c r="AF34" s="118">
        <f t="shared" si="10"/>
        <v>0</v>
      </c>
      <c r="AG34" s="119"/>
      <c r="AH34" s="120"/>
      <c r="AI34" s="121"/>
      <c r="AJ34" s="117">
        <f t="shared" si="11"/>
        <v>0</v>
      </c>
      <c r="AK34" s="119">
        <f t="shared" si="12"/>
        <v>0</v>
      </c>
      <c r="AL34" s="53"/>
      <c r="AM34" s="53"/>
      <c r="AN34" s="53"/>
      <c r="AO34" s="54">
        <f t="shared" si="13"/>
        <v>0</v>
      </c>
      <c r="AP34" s="122">
        <f t="shared" si="14"/>
        <v>0</v>
      </c>
      <c r="AQ34" s="123">
        <f t="shared" si="15"/>
        <v>0</v>
      </c>
      <c r="AR34" s="123">
        <f t="shared" si="16"/>
        <v>0</v>
      </c>
      <c r="AS34" s="313"/>
      <c r="AT34" s="313"/>
      <c r="AU34" s="314"/>
      <c r="AV34" s="125">
        <f t="shared" si="17"/>
        <v>0</v>
      </c>
      <c r="AW34" s="119">
        <f t="shared" si="18"/>
        <v>0</v>
      </c>
      <c r="AX34" s="119"/>
      <c r="AY34" s="119"/>
      <c r="AZ34" s="122"/>
      <c r="BA34" s="126">
        <f t="shared" si="19"/>
        <v>0</v>
      </c>
      <c r="BB34" s="119">
        <f t="shared" si="20"/>
        <v>0</v>
      </c>
      <c r="BC34" s="119"/>
      <c r="BD34" s="120"/>
      <c r="BE34" s="127"/>
      <c r="BF34" s="126">
        <f t="shared" si="21"/>
        <v>0</v>
      </c>
      <c r="BG34" s="119">
        <f t="shared" si="22"/>
        <v>0</v>
      </c>
      <c r="BH34" s="120"/>
      <c r="BI34" s="120"/>
      <c r="BJ34" s="127"/>
      <c r="BK34" s="126">
        <f t="shared" si="23"/>
        <v>0</v>
      </c>
      <c r="BL34" s="119">
        <f t="shared" si="24"/>
        <v>0</v>
      </c>
      <c r="BM34" s="123">
        <f t="shared" si="25"/>
        <v>0</v>
      </c>
      <c r="BN34" s="123">
        <f t="shared" si="26"/>
        <v>0</v>
      </c>
      <c r="BO34" s="126">
        <f t="shared" si="36"/>
        <v>0</v>
      </c>
      <c r="BP34" s="128">
        <f t="shared" si="27"/>
        <v>0</v>
      </c>
      <c r="BQ34" s="22"/>
      <c r="BR34" s="256"/>
      <c r="BS34" s="257"/>
      <c r="BT34" s="257" t="str">
        <f t="shared" si="28"/>
        <v/>
      </c>
      <c r="BU34" s="257" t="str">
        <f t="shared" si="29"/>
        <v/>
      </c>
      <c r="BV34" s="257" t="str">
        <f t="shared" si="30"/>
        <v/>
      </c>
      <c r="BW34" s="257" t="str">
        <f t="shared" si="31"/>
        <v/>
      </c>
      <c r="BX34" s="258">
        <f t="shared" si="32"/>
        <v>0</v>
      </c>
      <c r="BY34" s="256"/>
      <c r="BZ34" s="329">
        <f t="shared" si="33"/>
        <v>0</v>
      </c>
      <c r="CA34" s="329" t="str">
        <f t="shared" si="0"/>
        <v/>
      </c>
      <c r="CB34" s="329" t="str">
        <f t="shared" si="1"/>
        <v/>
      </c>
      <c r="CC34" s="329" t="str">
        <f t="shared" si="2"/>
        <v/>
      </c>
      <c r="CD34" s="329" t="str">
        <f t="shared" si="3"/>
        <v/>
      </c>
      <c r="CE34" s="258">
        <f t="shared" si="34"/>
        <v>0</v>
      </c>
      <c r="CF34" s="259">
        <f t="shared" si="35"/>
        <v>0</v>
      </c>
      <c r="CG34" s="260"/>
      <c r="CH34" s="260"/>
      <c r="CI34" s="260"/>
    </row>
    <row r="35" spans="1:87" s="24" customFormat="1" ht="12.75" customHeight="1" x14ac:dyDescent="0.2">
      <c r="A35" s="177" t="s">
        <v>59</v>
      </c>
      <c r="B35" s="312" t="s">
        <v>187</v>
      </c>
      <c r="C35" s="24">
        <v>27</v>
      </c>
      <c r="D35" s="108"/>
      <c r="E35" s="109"/>
      <c r="F35" s="49"/>
      <c r="G35" s="110"/>
      <c r="H35" s="111"/>
      <c r="I35" s="112"/>
      <c r="J35" s="50"/>
      <c r="K35" s="113"/>
      <c r="L35" s="113"/>
      <c r="M35" s="113"/>
      <c r="N35" s="113"/>
      <c r="O35" s="114">
        <f t="shared" si="4"/>
        <v>0</v>
      </c>
      <c r="P35" s="113"/>
      <c r="Q35" s="113"/>
      <c r="R35" s="113"/>
      <c r="S35" s="113"/>
      <c r="T35" s="114">
        <f t="shared" si="5"/>
        <v>0</v>
      </c>
      <c r="U35" s="113">
        <f t="shared" si="6"/>
        <v>0</v>
      </c>
      <c r="V35" s="115"/>
      <c r="W35" s="313"/>
      <c r="X35" s="313"/>
      <c r="Y35" s="313"/>
      <c r="Z35" s="117">
        <f t="shared" si="7"/>
        <v>0</v>
      </c>
      <c r="AA35" s="118">
        <f t="shared" si="8"/>
        <v>0</v>
      </c>
      <c r="AB35" s="118"/>
      <c r="AC35" s="118"/>
      <c r="AD35" s="118"/>
      <c r="AE35" s="117">
        <f t="shared" si="9"/>
        <v>0</v>
      </c>
      <c r="AF35" s="118">
        <f t="shared" si="10"/>
        <v>0</v>
      </c>
      <c r="AG35" s="119"/>
      <c r="AH35" s="120"/>
      <c r="AI35" s="121"/>
      <c r="AJ35" s="117">
        <f t="shared" si="11"/>
        <v>0</v>
      </c>
      <c r="AK35" s="119">
        <f t="shared" si="12"/>
        <v>0</v>
      </c>
      <c r="AL35" s="53"/>
      <c r="AM35" s="53"/>
      <c r="AN35" s="53"/>
      <c r="AO35" s="54">
        <f t="shared" si="13"/>
        <v>0</v>
      </c>
      <c r="AP35" s="122">
        <f t="shared" si="14"/>
        <v>0</v>
      </c>
      <c r="AQ35" s="123">
        <f t="shared" si="15"/>
        <v>0</v>
      </c>
      <c r="AR35" s="123">
        <f t="shared" si="16"/>
        <v>0</v>
      </c>
      <c r="AS35" s="313"/>
      <c r="AT35" s="313"/>
      <c r="AU35" s="314"/>
      <c r="AV35" s="125">
        <f t="shared" si="17"/>
        <v>0</v>
      </c>
      <c r="AW35" s="119">
        <f t="shared" si="18"/>
        <v>0</v>
      </c>
      <c r="AX35" s="119"/>
      <c r="AY35" s="119"/>
      <c r="AZ35" s="122"/>
      <c r="BA35" s="126">
        <f t="shared" si="19"/>
        <v>0</v>
      </c>
      <c r="BB35" s="119">
        <f t="shared" si="20"/>
        <v>0</v>
      </c>
      <c r="BC35" s="119"/>
      <c r="BD35" s="120"/>
      <c r="BE35" s="127"/>
      <c r="BF35" s="126">
        <f t="shared" si="21"/>
        <v>0</v>
      </c>
      <c r="BG35" s="119">
        <f t="shared" si="22"/>
        <v>0</v>
      </c>
      <c r="BH35" s="120"/>
      <c r="BI35" s="120"/>
      <c r="BJ35" s="127"/>
      <c r="BK35" s="126">
        <f t="shared" si="23"/>
        <v>0</v>
      </c>
      <c r="BL35" s="119">
        <f t="shared" si="24"/>
        <v>0</v>
      </c>
      <c r="BM35" s="123">
        <f t="shared" si="25"/>
        <v>0</v>
      </c>
      <c r="BN35" s="123">
        <f t="shared" si="26"/>
        <v>0</v>
      </c>
      <c r="BO35" s="126">
        <f t="shared" si="36"/>
        <v>0</v>
      </c>
      <c r="BP35" s="128">
        <f t="shared" si="27"/>
        <v>0</v>
      </c>
      <c r="BQ35" s="22"/>
      <c r="BR35" s="256"/>
      <c r="BS35" s="257"/>
      <c r="BT35" s="257" t="str">
        <f t="shared" si="28"/>
        <v/>
      </c>
      <c r="BU35" s="257" t="str">
        <f t="shared" si="29"/>
        <v/>
      </c>
      <c r="BV35" s="257" t="str">
        <f t="shared" si="30"/>
        <v/>
      </c>
      <c r="BW35" s="257" t="str">
        <f t="shared" si="31"/>
        <v/>
      </c>
      <c r="BX35" s="258">
        <f t="shared" si="32"/>
        <v>0</v>
      </c>
      <c r="BY35" s="256"/>
      <c r="BZ35" s="329">
        <f t="shared" si="33"/>
        <v>0</v>
      </c>
      <c r="CA35" s="329" t="str">
        <f t="shared" si="0"/>
        <v/>
      </c>
      <c r="CB35" s="329" t="str">
        <f t="shared" si="1"/>
        <v/>
      </c>
      <c r="CC35" s="329" t="str">
        <f t="shared" si="2"/>
        <v/>
      </c>
      <c r="CD35" s="329" t="str">
        <f t="shared" si="3"/>
        <v/>
      </c>
      <c r="CE35" s="258">
        <f t="shared" si="34"/>
        <v>0</v>
      </c>
      <c r="CF35" s="259">
        <f t="shared" si="35"/>
        <v>0</v>
      </c>
      <c r="CG35" s="260"/>
      <c r="CH35" s="260"/>
      <c r="CI35" s="260"/>
    </row>
    <row r="36" spans="1:87" s="24" customFormat="1" ht="12.75" customHeight="1" x14ac:dyDescent="0.2">
      <c r="A36" s="177" t="s">
        <v>59</v>
      </c>
      <c r="B36" s="312" t="s">
        <v>187</v>
      </c>
      <c r="C36" s="24">
        <v>28</v>
      </c>
      <c r="D36" s="108"/>
      <c r="E36" s="109"/>
      <c r="F36" s="49"/>
      <c r="G36" s="110"/>
      <c r="H36" s="111"/>
      <c r="I36" s="112"/>
      <c r="J36" s="50"/>
      <c r="K36" s="113"/>
      <c r="L36" s="113"/>
      <c r="M36" s="113"/>
      <c r="N36" s="113"/>
      <c r="O36" s="114">
        <f t="shared" si="4"/>
        <v>0</v>
      </c>
      <c r="P36" s="113"/>
      <c r="Q36" s="113"/>
      <c r="R36" s="113"/>
      <c r="S36" s="113"/>
      <c r="T36" s="114">
        <f t="shared" si="5"/>
        <v>0</v>
      </c>
      <c r="U36" s="113">
        <f t="shared" si="6"/>
        <v>0</v>
      </c>
      <c r="V36" s="115"/>
      <c r="W36" s="313"/>
      <c r="X36" s="313"/>
      <c r="Y36" s="313"/>
      <c r="Z36" s="117">
        <f t="shared" si="7"/>
        <v>0</v>
      </c>
      <c r="AA36" s="118">
        <f t="shared" si="8"/>
        <v>0</v>
      </c>
      <c r="AB36" s="118"/>
      <c r="AC36" s="118"/>
      <c r="AD36" s="118"/>
      <c r="AE36" s="117">
        <f t="shared" si="9"/>
        <v>0</v>
      </c>
      <c r="AF36" s="118">
        <f t="shared" si="10"/>
        <v>0</v>
      </c>
      <c r="AG36" s="119"/>
      <c r="AH36" s="120"/>
      <c r="AI36" s="121"/>
      <c r="AJ36" s="117">
        <f t="shared" si="11"/>
        <v>0</v>
      </c>
      <c r="AK36" s="119">
        <f t="shared" si="12"/>
        <v>0</v>
      </c>
      <c r="AL36" s="53"/>
      <c r="AM36" s="53"/>
      <c r="AN36" s="53"/>
      <c r="AO36" s="54">
        <f t="shared" si="13"/>
        <v>0</v>
      </c>
      <c r="AP36" s="122">
        <f t="shared" si="14"/>
        <v>0</v>
      </c>
      <c r="AQ36" s="123">
        <f t="shared" si="15"/>
        <v>0</v>
      </c>
      <c r="AR36" s="123">
        <f t="shared" si="16"/>
        <v>0</v>
      </c>
      <c r="AS36" s="313"/>
      <c r="AT36" s="313"/>
      <c r="AU36" s="314"/>
      <c r="AV36" s="125">
        <f t="shared" si="17"/>
        <v>0</v>
      </c>
      <c r="AW36" s="119">
        <f t="shared" si="18"/>
        <v>0</v>
      </c>
      <c r="AX36" s="119"/>
      <c r="AY36" s="119"/>
      <c r="AZ36" s="122"/>
      <c r="BA36" s="126">
        <f t="shared" si="19"/>
        <v>0</v>
      </c>
      <c r="BB36" s="119">
        <f t="shared" si="20"/>
        <v>0</v>
      </c>
      <c r="BC36" s="119"/>
      <c r="BD36" s="120"/>
      <c r="BE36" s="127"/>
      <c r="BF36" s="126">
        <f t="shared" si="21"/>
        <v>0</v>
      </c>
      <c r="BG36" s="119">
        <f t="shared" si="22"/>
        <v>0</v>
      </c>
      <c r="BH36" s="120"/>
      <c r="BI36" s="120"/>
      <c r="BJ36" s="127"/>
      <c r="BK36" s="126">
        <f t="shared" si="23"/>
        <v>0</v>
      </c>
      <c r="BL36" s="119">
        <f t="shared" si="24"/>
        <v>0</v>
      </c>
      <c r="BM36" s="123">
        <f t="shared" si="25"/>
        <v>0</v>
      </c>
      <c r="BN36" s="123">
        <f t="shared" si="26"/>
        <v>0</v>
      </c>
      <c r="BO36" s="126">
        <f t="shared" si="36"/>
        <v>0</v>
      </c>
      <c r="BP36" s="128">
        <f t="shared" si="27"/>
        <v>0</v>
      </c>
      <c r="BQ36" s="22"/>
      <c r="BR36" s="256"/>
      <c r="BS36" s="257"/>
      <c r="BT36" s="257" t="str">
        <f t="shared" si="28"/>
        <v/>
      </c>
      <c r="BU36" s="257" t="str">
        <f t="shared" si="29"/>
        <v/>
      </c>
      <c r="BV36" s="257" t="str">
        <f t="shared" si="30"/>
        <v/>
      </c>
      <c r="BW36" s="257" t="str">
        <f t="shared" si="31"/>
        <v/>
      </c>
      <c r="BX36" s="258">
        <f t="shared" si="32"/>
        <v>0</v>
      </c>
      <c r="BY36" s="256"/>
      <c r="BZ36" s="329">
        <f t="shared" si="33"/>
        <v>0</v>
      </c>
      <c r="CA36" s="329" t="str">
        <f t="shared" si="0"/>
        <v/>
      </c>
      <c r="CB36" s="329" t="str">
        <f t="shared" si="1"/>
        <v/>
      </c>
      <c r="CC36" s="329" t="str">
        <f t="shared" si="2"/>
        <v/>
      </c>
      <c r="CD36" s="329" t="str">
        <f t="shared" si="3"/>
        <v/>
      </c>
      <c r="CE36" s="258">
        <f t="shared" si="34"/>
        <v>0</v>
      </c>
      <c r="CF36" s="259">
        <f t="shared" si="35"/>
        <v>0</v>
      </c>
      <c r="CG36" s="260"/>
      <c r="CH36" s="260"/>
      <c r="CI36" s="260"/>
    </row>
    <row r="37" spans="1:87" s="24" customFormat="1" ht="12.75" customHeight="1" x14ac:dyDescent="0.2">
      <c r="A37" s="177" t="s">
        <v>59</v>
      </c>
      <c r="B37" s="312" t="s">
        <v>187</v>
      </c>
      <c r="C37" s="24">
        <v>29</v>
      </c>
      <c r="D37" s="108"/>
      <c r="E37" s="109"/>
      <c r="F37" s="49"/>
      <c r="G37" s="110"/>
      <c r="H37" s="111"/>
      <c r="I37" s="112"/>
      <c r="J37" s="50"/>
      <c r="K37" s="113"/>
      <c r="L37" s="113"/>
      <c r="M37" s="113"/>
      <c r="N37" s="113"/>
      <c r="O37" s="114">
        <f t="shared" si="4"/>
        <v>0</v>
      </c>
      <c r="P37" s="113"/>
      <c r="Q37" s="113"/>
      <c r="R37" s="113"/>
      <c r="S37" s="113"/>
      <c r="T37" s="114">
        <f t="shared" si="5"/>
        <v>0</v>
      </c>
      <c r="U37" s="113">
        <f t="shared" si="6"/>
        <v>0</v>
      </c>
      <c r="V37" s="115"/>
      <c r="W37" s="313"/>
      <c r="X37" s="313"/>
      <c r="Y37" s="313"/>
      <c r="Z37" s="117">
        <f t="shared" si="7"/>
        <v>0</v>
      </c>
      <c r="AA37" s="118">
        <f t="shared" si="8"/>
        <v>0</v>
      </c>
      <c r="AB37" s="118"/>
      <c r="AC37" s="118"/>
      <c r="AD37" s="118"/>
      <c r="AE37" s="117">
        <f t="shared" si="9"/>
        <v>0</v>
      </c>
      <c r="AF37" s="118">
        <f t="shared" si="10"/>
        <v>0</v>
      </c>
      <c r="AG37" s="119"/>
      <c r="AH37" s="120"/>
      <c r="AI37" s="121"/>
      <c r="AJ37" s="117">
        <f t="shared" si="11"/>
        <v>0</v>
      </c>
      <c r="AK37" s="119">
        <f t="shared" si="12"/>
        <v>0</v>
      </c>
      <c r="AL37" s="53"/>
      <c r="AM37" s="53"/>
      <c r="AN37" s="53"/>
      <c r="AO37" s="54">
        <f t="shared" si="13"/>
        <v>0</v>
      </c>
      <c r="AP37" s="122">
        <f t="shared" si="14"/>
        <v>0</v>
      </c>
      <c r="AQ37" s="123">
        <f t="shared" si="15"/>
        <v>0</v>
      </c>
      <c r="AR37" s="123">
        <f t="shared" si="16"/>
        <v>0</v>
      </c>
      <c r="AS37" s="313"/>
      <c r="AT37" s="313"/>
      <c r="AU37" s="314"/>
      <c r="AV37" s="125">
        <f t="shared" si="17"/>
        <v>0</v>
      </c>
      <c r="AW37" s="119">
        <f t="shared" si="18"/>
        <v>0</v>
      </c>
      <c r="AX37" s="119"/>
      <c r="AY37" s="119"/>
      <c r="AZ37" s="122"/>
      <c r="BA37" s="126">
        <f t="shared" si="19"/>
        <v>0</v>
      </c>
      <c r="BB37" s="119">
        <f t="shared" si="20"/>
        <v>0</v>
      </c>
      <c r="BC37" s="119"/>
      <c r="BD37" s="120"/>
      <c r="BE37" s="127"/>
      <c r="BF37" s="126">
        <f t="shared" si="21"/>
        <v>0</v>
      </c>
      <c r="BG37" s="119">
        <f t="shared" si="22"/>
        <v>0</v>
      </c>
      <c r="BH37" s="120"/>
      <c r="BI37" s="120"/>
      <c r="BJ37" s="127"/>
      <c r="BK37" s="126">
        <f t="shared" si="23"/>
        <v>0</v>
      </c>
      <c r="BL37" s="119">
        <f t="shared" si="24"/>
        <v>0</v>
      </c>
      <c r="BM37" s="123">
        <f t="shared" si="25"/>
        <v>0</v>
      </c>
      <c r="BN37" s="123">
        <f t="shared" si="26"/>
        <v>0</v>
      </c>
      <c r="BO37" s="126">
        <f t="shared" si="36"/>
        <v>0</v>
      </c>
      <c r="BP37" s="128">
        <f t="shared" si="27"/>
        <v>0</v>
      </c>
      <c r="BQ37" s="22"/>
      <c r="BR37" s="256"/>
      <c r="BS37" s="257"/>
      <c r="BT37" s="257" t="str">
        <f t="shared" si="28"/>
        <v/>
      </c>
      <c r="BU37" s="257" t="str">
        <f t="shared" si="29"/>
        <v/>
      </c>
      <c r="BV37" s="257" t="str">
        <f t="shared" si="30"/>
        <v/>
      </c>
      <c r="BW37" s="257" t="str">
        <f t="shared" si="31"/>
        <v/>
      </c>
      <c r="BX37" s="258">
        <f t="shared" si="32"/>
        <v>0</v>
      </c>
      <c r="BY37" s="256"/>
      <c r="BZ37" s="329">
        <f t="shared" si="33"/>
        <v>0</v>
      </c>
      <c r="CA37" s="329" t="str">
        <f t="shared" si="0"/>
        <v/>
      </c>
      <c r="CB37" s="329" t="str">
        <f t="shared" si="1"/>
        <v/>
      </c>
      <c r="CC37" s="329" t="str">
        <f t="shared" si="2"/>
        <v/>
      </c>
      <c r="CD37" s="329" t="str">
        <f t="shared" si="3"/>
        <v/>
      </c>
      <c r="CE37" s="258">
        <f t="shared" si="34"/>
        <v>0</v>
      </c>
      <c r="CF37" s="259">
        <f t="shared" si="35"/>
        <v>0</v>
      </c>
      <c r="CG37" s="260"/>
      <c r="CH37" s="260"/>
      <c r="CI37" s="260"/>
    </row>
    <row r="38" spans="1:87" s="24" customFormat="1" ht="12.75" customHeight="1" x14ac:dyDescent="0.2">
      <c r="A38" s="177" t="s">
        <v>59</v>
      </c>
      <c r="B38" s="312" t="s">
        <v>187</v>
      </c>
      <c r="C38" s="24">
        <v>30</v>
      </c>
      <c r="D38" s="108"/>
      <c r="E38" s="109"/>
      <c r="F38" s="49"/>
      <c r="G38" s="110"/>
      <c r="H38" s="111"/>
      <c r="I38" s="112"/>
      <c r="J38" s="50"/>
      <c r="K38" s="113"/>
      <c r="L38" s="113"/>
      <c r="M38" s="113"/>
      <c r="N38" s="113"/>
      <c r="O38" s="114">
        <f t="shared" si="4"/>
        <v>0</v>
      </c>
      <c r="P38" s="113"/>
      <c r="Q38" s="113"/>
      <c r="R38" s="113"/>
      <c r="S38" s="113"/>
      <c r="T38" s="114">
        <f t="shared" si="5"/>
        <v>0</v>
      </c>
      <c r="U38" s="113">
        <f t="shared" si="6"/>
        <v>0</v>
      </c>
      <c r="V38" s="115"/>
      <c r="W38" s="313"/>
      <c r="X38" s="313"/>
      <c r="Y38" s="313"/>
      <c r="Z38" s="117">
        <f t="shared" si="7"/>
        <v>0</v>
      </c>
      <c r="AA38" s="118">
        <f t="shared" si="8"/>
        <v>0</v>
      </c>
      <c r="AB38" s="118"/>
      <c r="AC38" s="118"/>
      <c r="AD38" s="118"/>
      <c r="AE38" s="117">
        <f t="shared" si="9"/>
        <v>0</v>
      </c>
      <c r="AF38" s="118">
        <f t="shared" si="10"/>
        <v>0</v>
      </c>
      <c r="AG38" s="119"/>
      <c r="AH38" s="120"/>
      <c r="AI38" s="121"/>
      <c r="AJ38" s="117">
        <f t="shared" si="11"/>
        <v>0</v>
      </c>
      <c r="AK38" s="119">
        <f t="shared" si="12"/>
        <v>0</v>
      </c>
      <c r="AL38" s="53"/>
      <c r="AM38" s="53"/>
      <c r="AN38" s="53"/>
      <c r="AO38" s="54">
        <f t="shared" si="13"/>
        <v>0</v>
      </c>
      <c r="AP38" s="122">
        <f t="shared" si="14"/>
        <v>0</v>
      </c>
      <c r="AQ38" s="123">
        <f t="shared" si="15"/>
        <v>0</v>
      </c>
      <c r="AR38" s="123">
        <f t="shared" si="16"/>
        <v>0</v>
      </c>
      <c r="AS38" s="313"/>
      <c r="AT38" s="313"/>
      <c r="AU38" s="314"/>
      <c r="AV38" s="125">
        <f t="shared" si="17"/>
        <v>0</v>
      </c>
      <c r="AW38" s="119">
        <f t="shared" si="18"/>
        <v>0</v>
      </c>
      <c r="AX38" s="119"/>
      <c r="AY38" s="119"/>
      <c r="AZ38" s="122"/>
      <c r="BA38" s="126">
        <f t="shared" si="19"/>
        <v>0</v>
      </c>
      <c r="BB38" s="119">
        <f t="shared" si="20"/>
        <v>0</v>
      </c>
      <c r="BC38" s="119"/>
      <c r="BD38" s="120"/>
      <c r="BE38" s="127"/>
      <c r="BF38" s="126">
        <f t="shared" si="21"/>
        <v>0</v>
      </c>
      <c r="BG38" s="119">
        <f t="shared" si="22"/>
        <v>0</v>
      </c>
      <c r="BH38" s="120"/>
      <c r="BI38" s="120"/>
      <c r="BJ38" s="127"/>
      <c r="BK38" s="126">
        <f t="shared" si="23"/>
        <v>0</v>
      </c>
      <c r="BL38" s="119">
        <f t="shared" si="24"/>
        <v>0</v>
      </c>
      <c r="BM38" s="123">
        <f t="shared" si="25"/>
        <v>0</v>
      </c>
      <c r="BN38" s="123">
        <f t="shared" si="26"/>
        <v>0</v>
      </c>
      <c r="BO38" s="126">
        <f t="shared" si="36"/>
        <v>0</v>
      </c>
      <c r="BP38" s="128">
        <f t="shared" si="27"/>
        <v>0</v>
      </c>
      <c r="BQ38" s="22"/>
      <c r="BR38" s="256"/>
      <c r="BS38" s="257"/>
      <c r="BT38" s="257" t="str">
        <f t="shared" si="28"/>
        <v/>
      </c>
      <c r="BU38" s="257" t="str">
        <f t="shared" si="29"/>
        <v/>
      </c>
      <c r="BV38" s="257" t="str">
        <f t="shared" si="30"/>
        <v/>
      </c>
      <c r="BW38" s="257" t="str">
        <f t="shared" si="31"/>
        <v/>
      </c>
      <c r="BX38" s="258">
        <f t="shared" si="32"/>
        <v>0</v>
      </c>
      <c r="BY38" s="256"/>
      <c r="BZ38" s="329">
        <f t="shared" si="33"/>
        <v>0</v>
      </c>
      <c r="CA38" s="329" t="str">
        <f t="shared" si="0"/>
        <v/>
      </c>
      <c r="CB38" s="329" t="str">
        <f t="shared" si="1"/>
        <v/>
      </c>
      <c r="CC38" s="329" t="str">
        <f t="shared" si="2"/>
        <v/>
      </c>
      <c r="CD38" s="329" t="str">
        <f t="shared" si="3"/>
        <v/>
      </c>
      <c r="CE38" s="258">
        <f t="shared" si="34"/>
        <v>0</v>
      </c>
      <c r="CF38" s="259">
        <f t="shared" si="35"/>
        <v>0</v>
      </c>
      <c r="CG38" s="260"/>
      <c r="CH38" s="260"/>
      <c r="CI38" s="260"/>
    </row>
    <row r="39" spans="1:87" s="24" customFormat="1" ht="12.75" customHeight="1" x14ac:dyDescent="0.2">
      <c r="A39" s="177" t="s">
        <v>59</v>
      </c>
      <c r="B39" s="312" t="s">
        <v>187</v>
      </c>
      <c r="C39" s="24">
        <v>31</v>
      </c>
      <c r="D39" s="108"/>
      <c r="E39" s="109"/>
      <c r="F39" s="49"/>
      <c r="G39" s="110"/>
      <c r="H39" s="111"/>
      <c r="I39" s="112"/>
      <c r="J39" s="50"/>
      <c r="K39" s="113"/>
      <c r="L39" s="113"/>
      <c r="M39" s="113"/>
      <c r="N39" s="113"/>
      <c r="O39" s="114">
        <f t="shared" si="4"/>
        <v>0</v>
      </c>
      <c r="P39" s="113"/>
      <c r="Q39" s="113"/>
      <c r="R39" s="113"/>
      <c r="S39" s="113"/>
      <c r="T39" s="114">
        <f t="shared" si="5"/>
        <v>0</v>
      </c>
      <c r="U39" s="113">
        <f t="shared" si="6"/>
        <v>0</v>
      </c>
      <c r="V39" s="115"/>
      <c r="W39" s="313"/>
      <c r="X39" s="313"/>
      <c r="Y39" s="313"/>
      <c r="Z39" s="117">
        <f t="shared" si="7"/>
        <v>0</v>
      </c>
      <c r="AA39" s="118">
        <f t="shared" si="8"/>
        <v>0</v>
      </c>
      <c r="AB39" s="118"/>
      <c r="AC39" s="118"/>
      <c r="AD39" s="118"/>
      <c r="AE39" s="117">
        <f t="shared" si="9"/>
        <v>0</v>
      </c>
      <c r="AF39" s="118">
        <f t="shared" si="10"/>
        <v>0</v>
      </c>
      <c r="AG39" s="119"/>
      <c r="AH39" s="120"/>
      <c r="AI39" s="121"/>
      <c r="AJ39" s="117">
        <f t="shared" si="11"/>
        <v>0</v>
      </c>
      <c r="AK39" s="119">
        <f t="shared" si="12"/>
        <v>0</v>
      </c>
      <c r="AL39" s="53"/>
      <c r="AM39" s="53"/>
      <c r="AN39" s="53"/>
      <c r="AO39" s="54">
        <f t="shared" si="13"/>
        <v>0</v>
      </c>
      <c r="AP39" s="122">
        <f t="shared" si="14"/>
        <v>0</v>
      </c>
      <c r="AQ39" s="123">
        <f t="shared" si="15"/>
        <v>0</v>
      </c>
      <c r="AR39" s="123">
        <f t="shared" si="16"/>
        <v>0</v>
      </c>
      <c r="AS39" s="313"/>
      <c r="AT39" s="313"/>
      <c r="AU39" s="314"/>
      <c r="AV39" s="125">
        <f t="shared" si="17"/>
        <v>0</v>
      </c>
      <c r="AW39" s="119">
        <f t="shared" si="18"/>
        <v>0</v>
      </c>
      <c r="AX39" s="119"/>
      <c r="AY39" s="119"/>
      <c r="AZ39" s="122"/>
      <c r="BA39" s="126">
        <f t="shared" si="19"/>
        <v>0</v>
      </c>
      <c r="BB39" s="119">
        <f t="shared" si="20"/>
        <v>0</v>
      </c>
      <c r="BC39" s="119"/>
      <c r="BD39" s="120"/>
      <c r="BE39" s="127"/>
      <c r="BF39" s="126">
        <f t="shared" si="21"/>
        <v>0</v>
      </c>
      <c r="BG39" s="119">
        <f t="shared" si="22"/>
        <v>0</v>
      </c>
      <c r="BH39" s="120"/>
      <c r="BI39" s="120"/>
      <c r="BJ39" s="127"/>
      <c r="BK39" s="126">
        <f t="shared" si="23"/>
        <v>0</v>
      </c>
      <c r="BL39" s="119">
        <f t="shared" si="24"/>
        <v>0</v>
      </c>
      <c r="BM39" s="123">
        <f t="shared" si="25"/>
        <v>0</v>
      </c>
      <c r="BN39" s="123">
        <f t="shared" si="26"/>
        <v>0</v>
      </c>
      <c r="BO39" s="126">
        <f t="shared" si="36"/>
        <v>0</v>
      </c>
      <c r="BP39" s="128">
        <f t="shared" si="27"/>
        <v>0</v>
      </c>
      <c r="BQ39" s="22"/>
      <c r="BR39" s="256"/>
      <c r="BS39" s="257"/>
      <c r="BT39" s="257" t="str">
        <f t="shared" si="28"/>
        <v/>
      </c>
      <c r="BU39" s="257" t="str">
        <f t="shared" si="29"/>
        <v/>
      </c>
      <c r="BV39" s="257" t="str">
        <f t="shared" si="30"/>
        <v/>
      </c>
      <c r="BW39" s="257" t="str">
        <f t="shared" si="31"/>
        <v/>
      </c>
      <c r="BX39" s="258">
        <f t="shared" si="32"/>
        <v>0</v>
      </c>
      <c r="BY39" s="256"/>
      <c r="BZ39" s="329">
        <f t="shared" si="33"/>
        <v>0</v>
      </c>
      <c r="CA39" s="329" t="str">
        <f t="shared" si="0"/>
        <v/>
      </c>
      <c r="CB39" s="329" t="str">
        <f t="shared" si="1"/>
        <v/>
      </c>
      <c r="CC39" s="329" t="str">
        <f t="shared" si="2"/>
        <v/>
      </c>
      <c r="CD39" s="329" t="str">
        <f t="shared" si="3"/>
        <v/>
      </c>
      <c r="CE39" s="258">
        <f t="shared" si="34"/>
        <v>0</v>
      </c>
      <c r="CF39" s="259">
        <f t="shared" si="35"/>
        <v>0</v>
      </c>
      <c r="CG39" s="260"/>
      <c r="CH39" s="260"/>
      <c r="CI39" s="260"/>
    </row>
    <row r="40" spans="1:87" s="24" customFormat="1" ht="12.75" customHeight="1" x14ac:dyDescent="0.2">
      <c r="A40" s="177" t="s">
        <v>59</v>
      </c>
      <c r="B40" s="312" t="s">
        <v>187</v>
      </c>
      <c r="C40" s="24">
        <v>32</v>
      </c>
      <c r="D40" s="108"/>
      <c r="E40" s="109"/>
      <c r="F40" s="49"/>
      <c r="G40" s="110"/>
      <c r="H40" s="111"/>
      <c r="I40" s="112"/>
      <c r="J40" s="50"/>
      <c r="K40" s="113"/>
      <c r="L40" s="113"/>
      <c r="M40" s="113"/>
      <c r="N40" s="113"/>
      <c r="O40" s="114">
        <f t="shared" si="4"/>
        <v>0</v>
      </c>
      <c r="P40" s="113"/>
      <c r="Q40" s="113"/>
      <c r="R40" s="113"/>
      <c r="S40" s="113"/>
      <c r="T40" s="114">
        <f t="shared" si="5"/>
        <v>0</v>
      </c>
      <c r="U40" s="113">
        <f t="shared" si="6"/>
        <v>0</v>
      </c>
      <c r="V40" s="115"/>
      <c r="W40" s="313"/>
      <c r="X40" s="313"/>
      <c r="Y40" s="313"/>
      <c r="Z40" s="117">
        <f t="shared" si="7"/>
        <v>0</v>
      </c>
      <c r="AA40" s="118">
        <f t="shared" si="8"/>
        <v>0</v>
      </c>
      <c r="AB40" s="118"/>
      <c r="AC40" s="118"/>
      <c r="AD40" s="118"/>
      <c r="AE40" s="117">
        <f t="shared" si="9"/>
        <v>0</v>
      </c>
      <c r="AF40" s="118">
        <f t="shared" si="10"/>
        <v>0</v>
      </c>
      <c r="AG40" s="119"/>
      <c r="AH40" s="120"/>
      <c r="AI40" s="121"/>
      <c r="AJ40" s="117">
        <f t="shared" si="11"/>
        <v>0</v>
      </c>
      <c r="AK40" s="119">
        <f t="shared" si="12"/>
        <v>0</v>
      </c>
      <c r="AL40" s="53"/>
      <c r="AM40" s="53"/>
      <c r="AN40" s="53"/>
      <c r="AO40" s="54">
        <f t="shared" si="13"/>
        <v>0</v>
      </c>
      <c r="AP40" s="122">
        <f t="shared" si="14"/>
        <v>0</v>
      </c>
      <c r="AQ40" s="123">
        <f t="shared" si="15"/>
        <v>0</v>
      </c>
      <c r="AR40" s="123">
        <f t="shared" si="16"/>
        <v>0</v>
      </c>
      <c r="AS40" s="313"/>
      <c r="AT40" s="313"/>
      <c r="AU40" s="314"/>
      <c r="AV40" s="125">
        <f t="shared" si="17"/>
        <v>0</v>
      </c>
      <c r="AW40" s="119">
        <f t="shared" si="18"/>
        <v>0</v>
      </c>
      <c r="AX40" s="119"/>
      <c r="AY40" s="119"/>
      <c r="AZ40" s="122"/>
      <c r="BA40" s="126">
        <f t="shared" si="19"/>
        <v>0</v>
      </c>
      <c r="BB40" s="119">
        <f t="shared" si="20"/>
        <v>0</v>
      </c>
      <c r="BC40" s="119"/>
      <c r="BD40" s="120"/>
      <c r="BE40" s="127"/>
      <c r="BF40" s="126">
        <f t="shared" si="21"/>
        <v>0</v>
      </c>
      <c r="BG40" s="119">
        <f t="shared" si="22"/>
        <v>0</v>
      </c>
      <c r="BH40" s="120"/>
      <c r="BI40" s="120"/>
      <c r="BJ40" s="127"/>
      <c r="BK40" s="126">
        <f t="shared" si="23"/>
        <v>0</v>
      </c>
      <c r="BL40" s="119">
        <f t="shared" si="24"/>
        <v>0</v>
      </c>
      <c r="BM40" s="123">
        <f t="shared" si="25"/>
        <v>0</v>
      </c>
      <c r="BN40" s="123">
        <f t="shared" si="26"/>
        <v>0</v>
      </c>
      <c r="BO40" s="126">
        <f t="shared" si="36"/>
        <v>0</v>
      </c>
      <c r="BP40" s="128">
        <f t="shared" si="27"/>
        <v>0</v>
      </c>
      <c r="BQ40" s="22"/>
      <c r="BR40" s="256"/>
      <c r="BS40" s="257"/>
      <c r="BT40" s="257" t="str">
        <f t="shared" si="28"/>
        <v/>
      </c>
      <c r="BU40" s="257" t="str">
        <f t="shared" si="29"/>
        <v/>
      </c>
      <c r="BV40" s="257" t="str">
        <f t="shared" si="30"/>
        <v/>
      </c>
      <c r="BW40" s="257" t="str">
        <f t="shared" si="31"/>
        <v/>
      </c>
      <c r="BX40" s="258">
        <f t="shared" si="32"/>
        <v>0</v>
      </c>
      <c r="BY40" s="256"/>
      <c r="BZ40" s="329">
        <f t="shared" si="33"/>
        <v>0</v>
      </c>
      <c r="CA40" s="329" t="str">
        <f t="shared" si="0"/>
        <v/>
      </c>
      <c r="CB40" s="329" t="str">
        <f t="shared" si="1"/>
        <v/>
      </c>
      <c r="CC40" s="329" t="str">
        <f t="shared" si="2"/>
        <v/>
      </c>
      <c r="CD40" s="329" t="str">
        <f t="shared" si="3"/>
        <v/>
      </c>
      <c r="CE40" s="258">
        <f t="shared" si="34"/>
        <v>0</v>
      </c>
      <c r="CF40" s="259">
        <f t="shared" si="35"/>
        <v>0</v>
      </c>
      <c r="CG40" s="260"/>
      <c r="CH40" s="260"/>
      <c r="CI40" s="260"/>
    </row>
    <row r="41" spans="1:87" s="24" customFormat="1" ht="12.75" customHeight="1" x14ac:dyDescent="0.2">
      <c r="A41" s="177" t="s">
        <v>59</v>
      </c>
      <c r="B41" s="312" t="s">
        <v>187</v>
      </c>
      <c r="C41" s="24">
        <v>33</v>
      </c>
      <c r="D41" s="108"/>
      <c r="E41" s="109"/>
      <c r="F41" s="49"/>
      <c r="G41" s="110"/>
      <c r="H41" s="111"/>
      <c r="I41" s="112"/>
      <c r="J41" s="50"/>
      <c r="K41" s="113"/>
      <c r="L41" s="113"/>
      <c r="M41" s="113"/>
      <c r="N41" s="113"/>
      <c r="O41" s="114">
        <f t="shared" si="4"/>
        <v>0</v>
      </c>
      <c r="P41" s="113"/>
      <c r="Q41" s="113"/>
      <c r="R41" s="113"/>
      <c r="S41" s="113"/>
      <c r="T41" s="114">
        <f t="shared" si="5"/>
        <v>0</v>
      </c>
      <c r="U41" s="113">
        <f t="shared" si="6"/>
        <v>0</v>
      </c>
      <c r="V41" s="115"/>
      <c r="W41" s="313"/>
      <c r="X41" s="313"/>
      <c r="Y41" s="313"/>
      <c r="Z41" s="117">
        <f t="shared" si="7"/>
        <v>0</v>
      </c>
      <c r="AA41" s="118">
        <f t="shared" si="8"/>
        <v>0</v>
      </c>
      <c r="AB41" s="118"/>
      <c r="AC41" s="118"/>
      <c r="AD41" s="118"/>
      <c r="AE41" s="117">
        <f t="shared" si="9"/>
        <v>0</v>
      </c>
      <c r="AF41" s="118">
        <f t="shared" si="10"/>
        <v>0</v>
      </c>
      <c r="AG41" s="119"/>
      <c r="AH41" s="120"/>
      <c r="AI41" s="121"/>
      <c r="AJ41" s="117">
        <f t="shared" si="11"/>
        <v>0</v>
      </c>
      <c r="AK41" s="119">
        <f t="shared" si="12"/>
        <v>0</v>
      </c>
      <c r="AL41" s="53"/>
      <c r="AM41" s="53"/>
      <c r="AN41" s="53"/>
      <c r="AO41" s="54">
        <f t="shared" si="13"/>
        <v>0</v>
      </c>
      <c r="AP41" s="122">
        <f t="shared" si="14"/>
        <v>0</v>
      </c>
      <c r="AQ41" s="123">
        <f t="shared" si="15"/>
        <v>0</v>
      </c>
      <c r="AR41" s="123">
        <f t="shared" si="16"/>
        <v>0</v>
      </c>
      <c r="AS41" s="313"/>
      <c r="AT41" s="313"/>
      <c r="AU41" s="314"/>
      <c r="AV41" s="125">
        <f t="shared" si="17"/>
        <v>0</v>
      </c>
      <c r="AW41" s="119">
        <f t="shared" si="18"/>
        <v>0</v>
      </c>
      <c r="AX41" s="119"/>
      <c r="AY41" s="119"/>
      <c r="AZ41" s="122"/>
      <c r="BA41" s="126">
        <f t="shared" si="19"/>
        <v>0</v>
      </c>
      <c r="BB41" s="119">
        <f t="shared" si="20"/>
        <v>0</v>
      </c>
      <c r="BC41" s="119"/>
      <c r="BD41" s="120"/>
      <c r="BE41" s="127"/>
      <c r="BF41" s="126">
        <f t="shared" si="21"/>
        <v>0</v>
      </c>
      <c r="BG41" s="119">
        <f t="shared" si="22"/>
        <v>0</v>
      </c>
      <c r="BH41" s="120"/>
      <c r="BI41" s="120"/>
      <c r="BJ41" s="127"/>
      <c r="BK41" s="126">
        <f t="shared" si="23"/>
        <v>0</v>
      </c>
      <c r="BL41" s="119">
        <f t="shared" si="24"/>
        <v>0</v>
      </c>
      <c r="BM41" s="123">
        <f t="shared" si="25"/>
        <v>0</v>
      </c>
      <c r="BN41" s="123">
        <f t="shared" si="26"/>
        <v>0</v>
      </c>
      <c r="BO41" s="126">
        <f t="shared" si="36"/>
        <v>0</v>
      </c>
      <c r="BP41" s="128">
        <f t="shared" si="27"/>
        <v>0</v>
      </c>
      <c r="BQ41" s="22"/>
      <c r="BR41" s="256"/>
      <c r="BS41" s="257"/>
      <c r="BT41" s="257" t="str">
        <f t="shared" si="28"/>
        <v/>
      </c>
      <c r="BU41" s="257" t="str">
        <f t="shared" si="29"/>
        <v/>
      </c>
      <c r="BV41" s="257" t="str">
        <f t="shared" si="30"/>
        <v/>
      </c>
      <c r="BW41" s="257" t="str">
        <f t="shared" si="31"/>
        <v/>
      </c>
      <c r="BX41" s="258">
        <f t="shared" si="32"/>
        <v>0</v>
      </c>
      <c r="BY41" s="256"/>
      <c r="BZ41" s="329">
        <f t="shared" si="33"/>
        <v>0</v>
      </c>
      <c r="CA41" s="329" t="str">
        <f t="shared" si="0"/>
        <v/>
      </c>
      <c r="CB41" s="329" t="str">
        <f t="shared" si="1"/>
        <v/>
      </c>
      <c r="CC41" s="329" t="str">
        <f t="shared" si="2"/>
        <v/>
      </c>
      <c r="CD41" s="329" t="str">
        <f t="shared" si="3"/>
        <v/>
      </c>
      <c r="CE41" s="258">
        <f t="shared" si="34"/>
        <v>0</v>
      </c>
      <c r="CF41" s="259">
        <f t="shared" si="35"/>
        <v>0</v>
      </c>
      <c r="CG41" s="260"/>
      <c r="CH41" s="260"/>
      <c r="CI41" s="260"/>
    </row>
    <row r="42" spans="1:87" s="24" customFormat="1" ht="12.75" customHeight="1" x14ac:dyDescent="0.2">
      <c r="A42" s="177" t="s">
        <v>59</v>
      </c>
      <c r="B42" s="312" t="s">
        <v>187</v>
      </c>
      <c r="C42" s="24">
        <v>34</v>
      </c>
      <c r="D42" s="108"/>
      <c r="E42" s="109"/>
      <c r="F42" s="49"/>
      <c r="G42" s="110"/>
      <c r="H42" s="111"/>
      <c r="I42" s="112"/>
      <c r="J42" s="50"/>
      <c r="K42" s="113"/>
      <c r="L42" s="113"/>
      <c r="M42" s="113"/>
      <c r="N42" s="113"/>
      <c r="O42" s="114">
        <f t="shared" si="4"/>
        <v>0</v>
      </c>
      <c r="P42" s="113"/>
      <c r="Q42" s="113"/>
      <c r="R42" s="113"/>
      <c r="S42" s="113"/>
      <c r="T42" s="114">
        <f t="shared" si="5"/>
        <v>0</v>
      </c>
      <c r="U42" s="113">
        <f t="shared" si="6"/>
        <v>0</v>
      </c>
      <c r="V42" s="115"/>
      <c r="W42" s="313"/>
      <c r="X42" s="313"/>
      <c r="Y42" s="313"/>
      <c r="Z42" s="117">
        <f t="shared" si="7"/>
        <v>0</v>
      </c>
      <c r="AA42" s="118">
        <f t="shared" si="8"/>
        <v>0</v>
      </c>
      <c r="AB42" s="118"/>
      <c r="AC42" s="118"/>
      <c r="AD42" s="118"/>
      <c r="AE42" s="117">
        <f t="shared" si="9"/>
        <v>0</v>
      </c>
      <c r="AF42" s="118">
        <f t="shared" si="10"/>
        <v>0</v>
      </c>
      <c r="AG42" s="119"/>
      <c r="AH42" s="120"/>
      <c r="AI42" s="121"/>
      <c r="AJ42" s="117">
        <f t="shared" si="11"/>
        <v>0</v>
      </c>
      <c r="AK42" s="119">
        <f t="shared" si="12"/>
        <v>0</v>
      </c>
      <c r="AL42" s="53"/>
      <c r="AM42" s="53"/>
      <c r="AN42" s="53"/>
      <c r="AO42" s="54">
        <f t="shared" si="13"/>
        <v>0</v>
      </c>
      <c r="AP42" s="122">
        <f t="shared" si="14"/>
        <v>0</v>
      </c>
      <c r="AQ42" s="123">
        <f t="shared" si="15"/>
        <v>0</v>
      </c>
      <c r="AR42" s="123">
        <f t="shared" si="16"/>
        <v>0</v>
      </c>
      <c r="AS42" s="313"/>
      <c r="AT42" s="313"/>
      <c r="AU42" s="314"/>
      <c r="AV42" s="125">
        <f t="shared" si="17"/>
        <v>0</v>
      </c>
      <c r="AW42" s="119">
        <f t="shared" si="18"/>
        <v>0</v>
      </c>
      <c r="AX42" s="119"/>
      <c r="AY42" s="119"/>
      <c r="AZ42" s="122"/>
      <c r="BA42" s="126">
        <f t="shared" si="19"/>
        <v>0</v>
      </c>
      <c r="BB42" s="119">
        <f t="shared" si="20"/>
        <v>0</v>
      </c>
      <c r="BC42" s="119"/>
      <c r="BD42" s="120"/>
      <c r="BE42" s="127"/>
      <c r="BF42" s="126">
        <f t="shared" si="21"/>
        <v>0</v>
      </c>
      <c r="BG42" s="119">
        <f t="shared" si="22"/>
        <v>0</v>
      </c>
      <c r="BH42" s="120"/>
      <c r="BI42" s="120"/>
      <c r="BJ42" s="127"/>
      <c r="BK42" s="126">
        <f t="shared" si="23"/>
        <v>0</v>
      </c>
      <c r="BL42" s="119">
        <f t="shared" si="24"/>
        <v>0</v>
      </c>
      <c r="BM42" s="123">
        <f t="shared" si="25"/>
        <v>0</v>
      </c>
      <c r="BN42" s="123">
        <f t="shared" si="26"/>
        <v>0</v>
      </c>
      <c r="BO42" s="126">
        <f t="shared" si="36"/>
        <v>0</v>
      </c>
      <c r="BP42" s="128">
        <f t="shared" si="27"/>
        <v>0</v>
      </c>
      <c r="BQ42" s="22"/>
      <c r="BR42" s="256"/>
      <c r="BS42" s="257"/>
      <c r="BT42" s="257" t="str">
        <f t="shared" si="28"/>
        <v/>
      </c>
      <c r="BU42" s="257" t="str">
        <f t="shared" si="29"/>
        <v/>
      </c>
      <c r="BV42" s="257" t="str">
        <f t="shared" si="30"/>
        <v/>
      </c>
      <c r="BW42" s="257" t="str">
        <f t="shared" si="31"/>
        <v/>
      </c>
      <c r="BX42" s="258">
        <f t="shared" si="32"/>
        <v>0</v>
      </c>
      <c r="BY42" s="256"/>
      <c r="BZ42" s="329">
        <f t="shared" si="33"/>
        <v>0</v>
      </c>
      <c r="CA42" s="329" t="str">
        <f t="shared" si="0"/>
        <v/>
      </c>
      <c r="CB42" s="329" t="str">
        <f t="shared" si="1"/>
        <v/>
      </c>
      <c r="CC42" s="329" t="str">
        <f t="shared" si="2"/>
        <v/>
      </c>
      <c r="CD42" s="329" t="str">
        <f t="shared" si="3"/>
        <v/>
      </c>
      <c r="CE42" s="258">
        <f t="shared" si="34"/>
        <v>0</v>
      </c>
      <c r="CF42" s="259">
        <f t="shared" si="35"/>
        <v>0</v>
      </c>
      <c r="CG42" s="260"/>
      <c r="CH42" s="260"/>
      <c r="CI42" s="260"/>
    </row>
    <row r="43" spans="1:87" s="24" customFormat="1" ht="12.75" customHeight="1" x14ac:dyDescent="0.2">
      <c r="A43" s="177" t="s">
        <v>59</v>
      </c>
      <c r="B43" s="312" t="s">
        <v>187</v>
      </c>
      <c r="C43" s="24">
        <v>35</v>
      </c>
      <c r="D43" s="108"/>
      <c r="E43" s="109"/>
      <c r="F43" s="49"/>
      <c r="G43" s="110"/>
      <c r="H43" s="111"/>
      <c r="I43" s="112"/>
      <c r="J43" s="50"/>
      <c r="K43" s="113"/>
      <c r="L43" s="113"/>
      <c r="M43" s="113"/>
      <c r="N43" s="113"/>
      <c r="O43" s="114">
        <f t="shared" si="4"/>
        <v>0</v>
      </c>
      <c r="P43" s="113"/>
      <c r="Q43" s="113"/>
      <c r="R43" s="113"/>
      <c r="S43" s="113"/>
      <c r="T43" s="114">
        <f t="shared" si="5"/>
        <v>0</v>
      </c>
      <c r="U43" s="113">
        <f t="shared" si="6"/>
        <v>0</v>
      </c>
      <c r="V43" s="115"/>
      <c r="W43" s="313"/>
      <c r="X43" s="313"/>
      <c r="Y43" s="313"/>
      <c r="Z43" s="117">
        <f t="shared" si="7"/>
        <v>0</v>
      </c>
      <c r="AA43" s="118">
        <f t="shared" si="8"/>
        <v>0</v>
      </c>
      <c r="AB43" s="118"/>
      <c r="AC43" s="118"/>
      <c r="AD43" s="118"/>
      <c r="AE43" s="117">
        <f t="shared" si="9"/>
        <v>0</v>
      </c>
      <c r="AF43" s="118">
        <f t="shared" si="10"/>
        <v>0</v>
      </c>
      <c r="AG43" s="119"/>
      <c r="AH43" s="120"/>
      <c r="AI43" s="121"/>
      <c r="AJ43" s="117">
        <f t="shared" si="11"/>
        <v>0</v>
      </c>
      <c r="AK43" s="119">
        <f t="shared" si="12"/>
        <v>0</v>
      </c>
      <c r="AL43" s="53"/>
      <c r="AM43" s="53"/>
      <c r="AN43" s="53"/>
      <c r="AO43" s="54">
        <f t="shared" si="13"/>
        <v>0</v>
      </c>
      <c r="AP43" s="122">
        <f t="shared" si="14"/>
        <v>0</v>
      </c>
      <c r="AQ43" s="123">
        <f t="shared" si="15"/>
        <v>0</v>
      </c>
      <c r="AR43" s="123">
        <f t="shared" si="16"/>
        <v>0</v>
      </c>
      <c r="AS43" s="313"/>
      <c r="AT43" s="313"/>
      <c r="AU43" s="314"/>
      <c r="AV43" s="125">
        <f t="shared" si="17"/>
        <v>0</v>
      </c>
      <c r="AW43" s="119">
        <f t="shared" si="18"/>
        <v>0</v>
      </c>
      <c r="AX43" s="119"/>
      <c r="AY43" s="119"/>
      <c r="AZ43" s="122"/>
      <c r="BA43" s="126">
        <f t="shared" si="19"/>
        <v>0</v>
      </c>
      <c r="BB43" s="119">
        <f t="shared" si="20"/>
        <v>0</v>
      </c>
      <c r="BC43" s="119"/>
      <c r="BD43" s="120"/>
      <c r="BE43" s="127"/>
      <c r="BF43" s="126">
        <f t="shared" si="21"/>
        <v>0</v>
      </c>
      <c r="BG43" s="119">
        <f t="shared" si="22"/>
        <v>0</v>
      </c>
      <c r="BH43" s="120"/>
      <c r="BI43" s="120"/>
      <c r="BJ43" s="127"/>
      <c r="BK43" s="126">
        <f t="shared" si="23"/>
        <v>0</v>
      </c>
      <c r="BL43" s="119">
        <f t="shared" si="24"/>
        <v>0</v>
      </c>
      <c r="BM43" s="123">
        <f t="shared" si="25"/>
        <v>0</v>
      </c>
      <c r="BN43" s="123">
        <f t="shared" si="26"/>
        <v>0</v>
      </c>
      <c r="BO43" s="126">
        <f t="shared" si="36"/>
        <v>0</v>
      </c>
      <c r="BP43" s="128">
        <f t="shared" si="27"/>
        <v>0</v>
      </c>
      <c r="BQ43" s="22"/>
      <c r="BR43" s="256"/>
      <c r="BS43" s="257"/>
      <c r="BT43" s="257" t="str">
        <f t="shared" si="28"/>
        <v/>
      </c>
      <c r="BU43" s="257" t="str">
        <f t="shared" si="29"/>
        <v/>
      </c>
      <c r="BV43" s="257" t="str">
        <f t="shared" si="30"/>
        <v/>
      </c>
      <c r="BW43" s="257" t="str">
        <f t="shared" si="31"/>
        <v/>
      </c>
      <c r="BX43" s="258">
        <f t="shared" si="32"/>
        <v>0</v>
      </c>
      <c r="BY43" s="256"/>
      <c r="BZ43" s="329">
        <f t="shared" si="33"/>
        <v>0</v>
      </c>
      <c r="CA43" s="329" t="str">
        <f t="shared" si="0"/>
        <v/>
      </c>
      <c r="CB43" s="329" t="str">
        <f t="shared" si="1"/>
        <v/>
      </c>
      <c r="CC43" s="329" t="str">
        <f t="shared" si="2"/>
        <v/>
      </c>
      <c r="CD43" s="329" t="str">
        <f t="shared" si="3"/>
        <v/>
      </c>
      <c r="CE43" s="258">
        <f t="shared" si="34"/>
        <v>0</v>
      </c>
      <c r="CF43" s="259">
        <f t="shared" si="35"/>
        <v>0</v>
      </c>
      <c r="CG43" s="260"/>
      <c r="CH43" s="260"/>
      <c r="CI43" s="260"/>
    </row>
    <row r="44" spans="1:87" s="24" customFormat="1" ht="12.75" customHeight="1" x14ac:dyDescent="0.2">
      <c r="A44" s="177" t="s">
        <v>59</v>
      </c>
      <c r="B44" s="312" t="s">
        <v>187</v>
      </c>
      <c r="C44" s="24">
        <v>36</v>
      </c>
      <c r="D44" s="108"/>
      <c r="E44" s="109"/>
      <c r="F44" s="49"/>
      <c r="G44" s="110"/>
      <c r="H44" s="111"/>
      <c r="I44" s="112"/>
      <c r="J44" s="50"/>
      <c r="K44" s="113"/>
      <c r="L44" s="113"/>
      <c r="M44" s="113"/>
      <c r="N44" s="113"/>
      <c r="O44" s="114">
        <f t="shared" si="4"/>
        <v>0</v>
      </c>
      <c r="P44" s="113"/>
      <c r="Q44" s="113"/>
      <c r="R44" s="113"/>
      <c r="S44" s="113"/>
      <c r="T44" s="114">
        <f t="shared" si="5"/>
        <v>0</v>
      </c>
      <c r="U44" s="113">
        <f t="shared" si="6"/>
        <v>0</v>
      </c>
      <c r="V44" s="115"/>
      <c r="W44" s="313"/>
      <c r="X44" s="313"/>
      <c r="Y44" s="313"/>
      <c r="Z44" s="117">
        <f t="shared" si="7"/>
        <v>0</v>
      </c>
      <c r="AA44" s="118">
        <f t="shared" si="8"/>
        <v>0</v>
      </c>
      <c r="AB44" s="118"/>
      <c r="AC44" s="118"/>
      <c r="AD44" s="118"/>
      <c r="AE44" s="117">
        <f t="shared" si="9"/>
        <v>0</v>
      </c>
      <c r="AF44" s="118">
        <f t="shared" si="10"/>
        <v>0</v>
      </c>
      <c r="AG44" s="119"/>
      <c r="AH44" s="120"/>
      <c r="AI44" s="121"/>
      <c r="AJ44" s="117">
        <f t="shared" si="11"/>
        <v>0</v>
      </c>
      <c r="AK44" s="119">
        <f t="shared" si="12"/>
        <v>0</v>
      </c>
      <c r="AL44" s="53"/>
      <c r="AM44" s="53"/>
      <c r="AN44" s="53"/>
      <c r="AO44" s="54">
        <f t="shared" si="13"/>
        <v>0</v>
      </c>
      <c r="AP44" s="122">
        <f t="shared" si="14"/>
        <v>0</v>
      </c>
      <c r="AQ44" s="123">
        <f t="shared" si="15"/>
        <v>0</v>
      </c>
      <c r="AR44" s="123">
        <f t="shared" si="16"/>
        <v>0</v>
      </c>
      <c r="AS44" s="313"/>
      <c r="AT44" s="313"/>
      <c r="AU44" s="314"/>
      <c r="AV44" s="125">
        <f t="shared" si="17"/>
        <v>0</v>
      </c>
      <c r="AW44" s="119">
        <f t="shared" si="18"/>
        <v>0</v>
      </c>
      <c r="AX44" s="119"/>
      <c r="AY44" s="119"/>
      <c r="AZ44" s="122"/>
      <c r="BA44" s="126">
        <f t="shared" si="19"/>
        <v>0</v>
      </c>
      <c r="BB44" s="119">
        <f t="shared" si="20"/>
        <v>0</v>
      </c>
      <c r="BC44" s="119"/>
      <c r="BD44" s="120"/>
      <c r="BE44" s="127"/>
      <c r="BF44" s="126">
        <f t="shared" si="21"/>
        <v>0</v>
      </c>
      <c r="BG44" s="119">
        <f t="shared" si="22"/>
        <v>0</v>
      </c>
      <c r="BH44" s="120"/>
      <c r="BI44" s="120"/>
      <c r="BJ44" s="127"/>
      <c r="BK44" s="126">
        <f t="shared" si="23"/>
        <v>0</v>
      </c>
      <c r="BL44" s="119">
        <f t="shared" si="24"/>
        <v>0</v>
      </c>
      <c r="BM44" s="123">
        <f t="shared" si="25"/>
        <v>0</v>
      </c>
      <c r="BN44" s="123">
        <f t="shared" si="26"/>
        <v>0</v>
      </c>
      <c r="BO44" s="126">
        <f t="shared" si="36"/>
        <v>0</v>
      </c>
      <c r="BP44" s="128">
        <f t="shared" si="27"/>
        <v>0</v>
      </c>
      <c r="BQ44" s="22"/>
      <c r="BR44" s="256"/>
      <c r="BS44" s="257"/>
      <c r="BT44" s="257" t="str">
        <f t="shared" si="28"/>
        <v/>
      </c>
      <c r="BU44" s="257" t="str">
        <f t="shared" si="29"/>
        <v/>
      </c>
      <c r="BV44" s="257" t="str">
        <f t="shared" si="30"/>
        <v/>
      </c>
      <c r="BW44" s="257" t="str">
        <f t="shared" si="31"/>
        <v/>
      </c>
      <c r="BX44" s="258">
        <f t="shared" si="32"/>
        <v>0</v>
      </c>
      <c r="BY44" s="256"/>
      <c r="BZ44" s="329">
        <f t="shared" si="33"/>
        <v>0</v>
      </c>
      <c r="CA44" s="329" t="str">
        <f t="shared" si="0"/>
        <v/>
      </c>
      <c r="CB44" s="329" t="str">
        <f t="shared" si="1"/>
        <v/>
      </c>
      <c r="CC44" s="329" t="str">
        <f t="shared" si="2"/>
        <v/>
      </c>
      <c r="CD44" s="329" t="str">
        <f t="shared" si="3"/>
        <v/>
      </c>
      <c r="CE44" s="258">
        <f t="shared" si="34"/>
        <v>0</v>
      </c>
      <c r="CF44" s="259">
        <f t="shared" si="35"/>
        <v>0</v>
      </c>
      <c r="CG44" s="260"/>
      <c r="CH44" s="260"/>
      <c r="CI44" s="260"/>
    </row>
    <row r="45" spans="1:87" s="24" customFormat="1" ht="12.75" customHeight="1" x14ac:dyDescent="0.2">
      <c r="A45" s="177" t="s">
        <v>59</v>
      </c>
      <c r="B45" s="312" t="s">
        <v>187</v>
      </c>
      <c r="C45" s="24">
        <v>37</v>
      </c>
      <c r="D45" s="108"/>
      <c r="E45" s="109"/>
      <c r="F45" s="49"/>
      <c r="G45" s="110"/>
      <c r="H45" s="111"/>
      <c r="I45" s="112"/>
      <c r="J45" s="50"/>
      <c r="K45" s="113"/>
      <c r="L45" s="113"/>
      <c r="M45" s="113"/>
      <c r="N45" s="113"/>
      <c r="O45" s="114">
        <f t="shared" si="4"/>
        <v>0</v>
      </c>
      <c r="P45" s="113"/>
      <c r="Q45" s="113"/>
      <c r="R45" s="113"/>
      <c r="S45" s="113"/>
      <c r="T45" s="114">
        <f t="shared" si="5"/>
        <v>0</v>
      </c>
      <c r="U45" s="113">
        <f t="shared" si="6"/>
        <v>0</v>
      </c>
      <c r="V45" s="115"/>
      <c r="W45" s="313"/>
      <c r="X45" s="313"/>
      <c r="Y45" s="313"/>
      <c r="Z45" s="117">
        <f t="shared" si="7"/>
        <v>0</v>
      </c>
      <c r="AA45" s="118">
        <f t="shared" si="8"/>
        <v>0</v>
      </c>
      <c r="AB45" s="118"/>
      <c r="AC45" s="118"/>
      <c r="AD45" s="118"/>
      <c r="AE45" s="117">
        <f t="shared" si="9"/>
        <v>0</v>
      </c>
      <c r="AF45" s="118">
        <f t="shared" si="10"/>
        <v>0</v>
      </c>
      <c r="AG45" s="119"/>
      <c r="AH45" s="120"/>
      <c r="AI45" s="121"/>
      <c r="AJ45" s="117">
        <f t="shared" si="11"/>
        <v>0</v>
      </c>
      <c r="AK45" s="119">
        <f t="shared" si="12"/>
        <v>0</v>
      </c>
      <c r="AL45" s="53"/>
      <c r="AM45" s="53"/>
      <c r="AN45" s="53"/>
      <c r="AO45" s="54">
        <f t="shared" si="13"/>
        <v>0</v>
      </c>
      <c r="AP45" s="122">
        <f t="shared" si="14"/>
        <v>0</v>
      </c>
      <c r="AQ45" s="123">
        <f t="shared" si="15"/>
        <v>0</v>
      </c>
      <c r="AR45" s="123">
        <f t="shared" si="16"/>
        <v>0</v>
      </c>
      <c r="AS45" s="313"/>
      <c r="AT45" s="313"/>
      <c r="AU45" s="314"/>
      <c r="AV45" s="125">
        <f t="shared" si="17"/>
        <v>0</v>
      </c>
      <c r="AW45" s="119">
        <f t="shared" si="18"/>
        <v>0</v>
      </c>
      <c r="AX45" s="119"/>
      <c r="AY45" s="119"/>
      <c r="AZ45" s="122"/>
      <c r="BA45" s="126">
        <f t="shared" si="19"/>
        <v>0</v>
      </c>
      <c r="BB45" s="119">
        <f t="shared" si="20"/>
        <v>0</v>
      </c>
      <c r="BC45" s="119"/>
      <c r="BD45" s="120"/>
      <c r="BE45" s="127"/>
      <c r="BF45" s="126">
        <f t="shared" si="21"/>
        <v>0</v>
      </c>
      <c r="BG45" s="119">
        <f t="shared" si="22"/>
        <v>0</v>
      </c>
      <c r="BH45" s="120"/>
      <c r="BI45" s="120"/>
      <c r="BJ45" s="127"/>
      <c r="BK45" s="126">
        <f t="shared" si="23"/>
        <v>0</v>
      </c>
      <c r="BL45" s="119">
        <f t="shared" si="24"/>
        <v>0</v>
      </c>
      <c r="BM45" s="123">
        <f t="shared" si="25"/>
        <v>0</v>
      </c>
      <c r="BN45" s="123">
        <f t="shared" si="26"/>
        <v>0</v>
      </c>
      <c r="BO45" s="126">
        <f t="shared" si="36"/>
        <v>0</v>
      </c>
      <c r="BP45" s="128">
        <f t="shared" si="27"/>
        <v>0</v>
      </c>
      <c r="BQ45" s="22"/>
      <c r="BR45" s="256"/>
      <c r="BS45" s="257"/>
      <c r="BT45" s="257" t="str">
        <f t="shared" si="28"/>
        <v/>
      </c>
      <c r="BU45" s="257" t="str">
        <f t="shared" si="29"/>
        <v/>
      </c>
      <c r="BV45" s="257" t="str">
        <f t="shared" si="30"/>
        <v/>
      </c>
      <c r="BW45" s="257" t="str">
        <f t="shared" si="31"/>
        <v/>
      </c>
      <c r="BX45" s="258">
        <f t="shared" si="32"/>
        <v>0</v>
      </c>
      <c r="BY45" s="256"/>
      <c r="BZ45" s="329">
        <f t="shared" si="33"/>
        <v>0</v>
      </c>
      <c r="CA45" s="329" t="str">
        <f t="shared" si="0"/>
        <v/>
      </c>
      <c r="CB45" s="329" t="str">
        <f t="shared" si="1"/>
        <v/>
      </c>
      <c r="CC45" s="329" t="str">
        <f t="shared" si="2"/>
        <v/>
      </c>
      <c r="CD45" s="329" t="str">
        <f t="shared" si="3"/>
        <v/>
      </c>
      <c r="CE45" s="258">
        <f t="shared" si="34"/>
        <v>0</v>
      </c>
      <c r="CF45" s="259">
        <f t="shared" si="35"/>
        <v>0</v>
      </c>
      <c r="CG45" s="260"/>
      <c r="CH45" s="260"/>
      <c r="CI45" s="260"/>
    </row>
    <row r="46" spans="1:87" s="24" customFormat="1" ht="12.75" customHeight="1" x14ac:dyDescent="0.2">
      <c r="A46" s="177" t="s">
        <v>59</v>
      </c>
      <c r="B46" s="312" t="s">
        <v>187</v>
      </c>
      <c r="C46" s="24">
        <v>38</v>
      </c>
      <c r="D46" s="108"/>
      <c r="E46" s="109"/>
      <c r="F46" s="49"/>
      <c r="G46" s="110"/>
      <c r="H46" s="111"/>
      <c r="I46" s="112"/>
      <c r="J46" s="50"/>
      <c r="K46" s="113"/>
      <c r="L46" s="113"/>
      <c r="M46" s="113"/>
      <c r="N46" s="113"/>
      <c r="O46" s="114">
        <f t="shared" si="4"/>
        <v>0</v>
      </c>
      <c r="P46" s="113"/>
      <c r="Q46" s="113"/>
      <c r="R46" s="113"/>
      <c r="S46" s="113"/>
      <c r="T46" s="114">
        <f t="shared" si="5"/>
        <v>0</v>
      </c>
      <c r="U46" s="113">
        <f t="shared" si="6"/>
        <v>0</v>
      </c>
      <c r="V46" s="115"/>
      <c r="W46" s="313"/>
      <c r="X46" s="313"/>
      <c r="Y46" s="313"/>
      <c r="Z46" s="117">
        <f t="shared" si="7"/>
        <v>0</v>
      </c>
      <c r="AA46" s="118">
        <f t="shared" si="8"/>
        <v>0</v>
      </c>
      <c r="AB46" s="118"/>
      <c r="AC46" s="118"/>
      <c r="AD46" s="118"/>
      <c r="AE46" s="117">
        <f t="shared" si="9"/>
        <v>0</v>
      </c>
      <c r="AF46" s="118">
        <f t="shared" si="10"/>
        <v>0</v>
      </c>
      <c r="AG46" s="119"/>
      <c r="AH46" s="120"/>
      <c r="AI46" s="121"/>
      <c r="AJ46" s="117">
        <f t="shared" si="11"/>
        <v>0</v>
      </c>
      <c r="AK46" s="119">
        <f t="shared" si="12"/>
        <v>0</v>
      </c>
      <c r="AL46" s="53"/>
      <c r="AM46" s="53"/>
      <c r="AN46" s="53"/>
      <c r="AO46" s="54">
        <f t="shared" si="13"/>
        <v>0</v>
      </c>
      <c r="AP46" s="122">
        <f t="shared" si="14"/>
        <v>0</v>
      </c>
      <c r="AQ46" s="123">
        <f t="shared" si="15"/>
        <v>0</v>
      </c>
      <c r="AR46" s="123">
        <f t="shared" si="16"/>
        <v>0</v>
      </c>
      <c r="AS46" s="313"/>
      <c r="AT46" s="313"/>
      <c r="AU46" s="314"/>
      <c r="AV46" s="125">
        <f t="shared" si="17"/>
        <v>0</v>
      </c>
      <c r="AW46" s="119">
        <f t="shared" si="18"/>
        <v>0</v>
      </c>
      <c r="AX46" s="119"/>
      <c r="AY46" s="119"/>
      <c r="AZ46" s="122"/>
      <c r="BA46" s="126">
        <f t="shared" si="19"/>
        <v>0</v>
      </c>
      <c r="BB46" s="119">
        <f t="shared" si="20"/>
        <v>0</v>
      </c>
      <c r="BC46" s="119"/>
      <c r="BD46" s="120"/>
      <c r="BE46" s="127"/>
      <c r="BF46" s="126">
        <f t="shared" si="21"/>
        <v>0</v>
      </c>
      <c r="BG46" s="119">
        <f t="shared" si="22"/>
        <v>0</v>
      </c>
      <c r="BH46" s="120"/>
      <c r="BI46" s="120"/>
      <c r="BJ46" s="127"/>
      <c r="BK46" s="126">
        <f t="shared" si="23"/>
        <v>0</v>
      </c>
      <c r="BL46" s="119">
        <f t="shared" si="24"/>
        <v>0</v>
      </c>
      <c r="BM46" s="123">
        <f t="shared" si="25"/>
        <v>0</v>
      </c>
      <c r="BN46" s="123">
        <f t="shared" si="26"/>
        <v>0</v>
      </c>
      <c r="BO46" s="126">
        <f t="shared" si="36"/>
        <v>0</v>
      </c>
      <c r="BP46" s="128">
        <f t="shared" si="27"/>
        <v>0</v>
      </c>
      <c r="BQ46" s="22"/>
      <c r="BR46" s="129"/>
      <c r="BS46" s="130"/>
      <c r="BT46" s="257" t="str">
        <f t="shared" si="28"/>
        <v/>
      </c>
      <c r="BU46" s="257" t="str">
        <f t="shared" si="29"/>
        <v/>
      </c>
      <c r="BV46" s="257" t="str">
        <f t="shared" si="30"/>
        <v/>
      </c>
      <c r="BW46" s="257" t="str">
        <f t="shared" si="31"/>
        <v/>
      </c>
      <c r="BX46" s="258">
        <f t="shared" si="32"/>
        <v>0</v>
      </c>
      <c r="BY46" s="256"/>
      <c r="BZ46" s="329">
        <f t="shared" si="33"/>
        <v>0</v>
      </c>
      <c r="CA46" s="329" t="str">
        <f t="shared" si="0"/>
        <v/>
      </c>
      <c r="CB46" s="329" t="str">
        <f t="shared" si="1"/>
        <v/>
      </c>
      <c r="CC46" s="329" t="str">
        <f t="shared" si="2"/>
        <v/>
      </c>
      <c r="CD46" s="329" t="str">
        <f t="shared" si="3"/>
        <v/>
      </c>
      <c r="CE46" s="258">
        <f t="shared" si="34"/>
        <v>0</v>
      </c>
      <c r="CF46" s="259">
        <f t="shared" si="35"/>
        <v>0</v>
      </c>
      <c r="CG46" s="132"/>
      <c r="CH46" s="132"/>
      <c r="CI46" s="132"/>
    </row>
    <row r="47" spans="1:87" s="24" customFormat="1" ht="12.75" customHeight="1" x14ac:dyDescent="0.2">
      <c r="A47" s="177" t="s">
        <v>59</v>
      </c>
      <c r="B47" s="312" t="s">
        <v>187</v>
      </c>
      <c r="C47" s="24">
        <v>39</v>
      </c>
      <c r="D47" s="108"/>
      <c r="E47" s="109"/>
      <c r="F47" s="49"/>
      <c r="G47" s="110"/>
      <c r="H47" s="111"/>
      <c r="I47" s="112"/>
      <c r="J47" s="50"/>
      <c r="K47" s="113"/>
      <c r="L47" s="113"/>
      <c r="M47" s="113"/>
      <c r="N47" s="113"/>
      <c r="O47" s="114">
        <f t="shared" si="4"/>
        <v>0</v>
      </c>
      <c r="P47" s="113"/>
      <c r="Q47" s="113"/>
      <c r="R47" s="113"/>
      <c r="S47" s="113"/>
      <c r="T47" s="114">
        <f t="shared" si="5"/>
        <v>0</v>
      </c>
      <c r="U47" s="113">
        <f t="shared" si="6"/>
        <v>0</v>
      </c>
      <c r="V47" s="115"/>
      <c r="W47" s="313"/>
      <c r="X47" s="313"/>
      <c r="Y47" s="313"/>
      <c r="Z47" s="117">
        <f t="shared" si="7"/>
        <v>0</v>
      </c>
      <c r="AA47" s="118">
        <f t="shared" si="8"/>
        <v>0</v>
      </c>
      <c r="AB47" s="118"/>
      <c r="AC47" s="118"/>
      <c r="AD47" s="118"/>
      <c r="AE47" s="117">
        <f t="shared" si="9"/>
        <v>0</v>
      </c>
      <c r="AF47" s="118">
        <f t="shared" si="10"/>
        <v>0</v>
      </c>
      <c r="AG47" s="119"/>
      <c r="AH47" s="120"/>
      <c r="AI47" s="121"/>
      <c r="AJ47" s="117">
        <f t="shared" si="11"/>
        <v>0</v>
      </c>
      <c r="AK47" s="119">
        <f t="shared" si="12"/>
        <v>0</v>
      </c>
      <c r="AL47" s="53"/>
      <c r="AM47" s="53"/>
      <c r="AN47" s="53"/>
      <c r="AO47" s="54">
        <f t="shared" si="13"/>
        <v>0</v>
      </c>
      <c r="AP47" s="122">
        <f t="shared" si="14"/>
        <v>0</v>
      </c>
      <c r="AQ47" s="123">
        <f t="shared" si="15"/>
        <v>0</v>
      </c>
      <c r="AR47" s="123">
        <f t="shared" si="16"/>
        <v>0</v>
      </c>
      <c r="AS47" s="313"/>
      <c r="AT47" s="313"/>
      <c r="AU47" s="314"/>
      <c r="AV47" s="125">
        <f t="shared" si="17"/>
        <v>0</v>
      </c>
      <c r="AW47" s="119">
        <f t="shared" si="18"/>
        <v>0</v>
      </c>
      <c r="AX47" s="119"/>
      <c r="AY47" s="119"/>
      <c r="AZ47" s="122"/>
      <c r="BA47" s="126">
        <f t="shared" si="19"/>
        <v>0</v>
      </c>
      <c r="BB47" s="119">
        <f t="shared" si="20"/>
        <v>0</v>
      </c>
      <c r="BC47" s="119"/>
      <c r="BD47" s="120"/>
      <c r="BE47" s="127"/>
      <c r="BF47" s="126">
        <f t="shared" si="21"/>
        <v>0</v>
      </c>
      <c r="BG47" s="119">
        <f t="shared" si="22"/>
        <v>0</v>
      </c>
      <c r="BH47" s="120"/>
      <c r="BI47" s="120"/>
      <c r="BJ47" s="127"/>
      <c r="BK47" s="126">
        <f t="shared" si="23"/>
        <v>0</v>
      </c>
      <c r="BL47" s="119">
        <f t="shared" si="24"/>
        <v>0</v>
      </c>
      <c r="BM47" s="123">
        <f t="shared" si="25"/>
        <v>0</v>
      </c>
      <c r="BN47" s="123">
        <f t="shared" si="26"/>
        <v>0</v>
      </c>
      <c r="BO47" s="126">
        <f t="shared" si="36"/>
        <v>0</v>
      </c>
      <c r="BP47" s="128">
        <f t="shared" si="27"/>
        <v>0</v>
      </c>
      <c r="BQ47" s="22"/>
      <c r="BR47" s="129"/>
      <c r="BS47" s="130"/>
      <c r="BT47" s="257" t="str">
        <f t="shared" si="28"/>
        <v/>
      </c>
      <c r="BU47" s="257" t="str">
        <f t="shared" si="29"/>
        <v/>
      </c>
      <c r="BV47" s="257" t="str">
        <f t="shared" si="30"/>
        <v/>
      </c>
      <c r="BW47" s="257" t="str">
        <f t="shared" si="31"/>
        <v/>
      </c>
      <c r="BX47" s="258">
        <f t="shared" si="32"/>
        <v>0</v>
      </c>
      <c r="BY47" s="256"/>
      <c r="BZ47" s="329">
        <f t="shared" si="33"/>
        <v>0</v>
      </c>
      <c r="CA47" s="329" t="str">
        <f t="shared" si="0"/>
        <v/>
      </c>
      <c r="CB47" s="329" t="str">
        <f t="shared" si="1"/>
        <v/>
      </c>
      <c r="CC47" s="329" t="str">
        <f t="shared" si="2"/>
        <v/>
      </c>
      <c r="CD47" s="329" t="str">
        <f t="shared" si="3"/>
        <v/>
      </c>
      <c r="CE47" s="258">
        <f t="shared" si="34"/>
        <v>0</v>
      </c>
      <c r="CF47" s="259">
        <f t="shared" si="35"/>
        <v>0</v>
      </c>
      <c r="CG47" s="132"/>
      <c r="CH47" s="132"/>
      <c r="CI47" s="132"/>
    </row>
    <row r="48" spans="1:87" s="24" customFormat="1" ht="12.75" customHeight="1" x14ac:dyDescent="0.2">
      <c r="A48" s="177" t="s">
        <v>59</v>
      </c>
      <c r="B48" s="312" t="s">
        <v>187</v>
      </c>
      <c r="C48" s="24">
        <v>40</v>
      </c>
      <c r="D48" s="108"/>
      <c r="E48" s="109"/>
      <c r="F48" s="49"/>
      <c r="G48" s="110"/>
      <c r="H48" s="111"/>
      <c r="I48" s="112"/>
      <c r="J48" s="50"/>
      <c r="K48" s="113"/>
      <c r="L48" s="113"/>
      <c r="M48" s="113"/>
      <c r="N48" s="113"/>
      <c r="O48" s="114">
        <f t="shared" si="4"/>
        <v>0</v>
      </c>
      <c r="P48" s="113"/>
      <c r="Q48" s="113"/>
      <c r="R48" s="113"/>
      <c r="S48" s="113"/>
      <c r="T48" s="114">
        <f t="shared" si="5"/>
        <v>0</v>
      </c>
      <c r="U48" s="113">
        <f t="shared" si="6"/>
        <v>0</v>
      </c>
      <c r="V48" s="115"/>
      <c r="W48" s="313"/>
      <c r="X48" s="313"/>
      <c r="Y48" s="313"/>
      <c r="Z48" s="117">
        <f t="shared" si="7"/>
        <v>0</v>
      </c>
      <c r="AA48" s="118">
        <f t="shared" si="8"/>
        <v>0</v>
      </c>
      <c r="AB48" s="118"/>
      <c r="AC48" s="118"/>
      <c r="AD48" s="118"/>
      <c r="AE48" s="117">
        <f t="shared" si="9"/>
        <v>0</v>
      </c>
      <c r="AF48" s="118">
        <f t="shared" si="10"/>
        <v>0</v>
      </c>
      <c r="AG48" s="119"/>
      <c r="AH48" s="120"/>
      <c r="AI48" s="121"/>
      <c r="AJ48" s="117">
        <f t="shared" si="11"/>
        <v>0</v>
      </c>
      <c r="AK48" s="119">
        <f t="shared" si="12"/>
        <v>0</v>
      </c>
      <c r="AL48" s="53"/>
      <c r="AM48" s="53"/>
      <c r="AN48" s="53"/>
      <c r="AO48" s="54">
        <f t="shared" si="13"/>
        <v>0</v>
      </c>
      <c r="AP48" s="122">
        <f t="shared" si="14"/>
        <v>0</v>
      </c>
      <c r="AQ48" s="123">
        <f t="shared" si="15"/>
        <v>0</v>
      </c>
      <c r="AR48" s="123">
        <f t="shared" si="16"/>
        <v>0</v>
      </c>
      <c r="AS48" s="313"/>
      <c r="AT48" s="313"/>
      <c r="AU48" s="314"/>
      <c r="AV48" s="125">
        <f t="shared" si="17"/>
        <v>0</v>
      </c>
      <c r="AW48" s="119">
        <f t="shared" si="18"/>
        <v>0</v>
      </c>
      <c r="AX48" s="119"/>
      <c r="AY48" s="119"/>
      <c r="AZ48" s="122"/>
      <c r="BA48" s="126">
        <f t="shared" si="19"/>
        <v>0</v>
      </c>
      <c r="BB48" s="119">
        <f t="shared" si="20"/>
        <v>0</v>
      </c>
      <c r="BC48" s="119"/>
      <c r="BD48" s="120"/>
      <c r="BE48" s="127"/>
      <c r="BF48" s="126">
        <f t="shared" si="21"/>
        <v>0</v>
      </c>
      <c r="BG48" s="119">
        <f t="shared" si="22"/>
        <v>0</v>
      </c>
      <c r="BH48" s="120"/>
      <c r="BI48" s="120"/>
      <c r="BJ48" s="127"/>
      <c r="BK48" s="126">
        <f t="shared" si="23"/>
        <v>0</v>
      </c>
      <c r="BL48" s="119">
        <f t="shared" si="24"/>
        <v>0</v>
      </c>
      <c r="BM48" s="123">
        <f t="shared" si="25"/>
        <v>0</v>
      </c>
      <c r="BN48" s="123">
        <f t="shared" si="26"/>
        <v>0</v>
      </c>
      <c r="BO48" s="126">
        <f t="shared" si="36"/>
        <v>0</v>
      </c>
      <c r="BP48" s="128">
        <f t="shared" si="27"/>
        <v>0</v>
      </c>
      <c r="BQ48" s="22"/>
      <c r="BR48" s="129"/>
      <c r="BS48" s="130"/>
      <c r="BT48" s="257" t="str">
        <f t="shared" si="28"/>
        <v/>
      </c>
      <c r="BU48" s="257" t="str">
        <f t="shared" si="29"/>
        <v/>
      </c>
      <c r="BV48" s="257" t="str">
        <f t="shared" si="30"/>
        <v/>
      </c>
      <c r="BW48" s="257" t="str">
        <f t="shared" si="31"/>
        <v/>
      </c>
      <c r="BX48" s="258">
        <f t="shared" si="32"/>
        <v>0</v>
      </c>
      <c r="BY48" s="129"/>
      <c r="BZ48" s="130"/>
      <c r="CA48" s="130" t="str">
        <f t="shared" si="0"/>
        <v/>
      </c>
      <c r="CB48" s="130" t="str">
        <f t="shared" si="1"/>
        <v/>
      </c>
      <c r="CC48" s="130" t="str">
        <f t="shared" si="2"/>
        <v/>
      </c>
      <c r="CD48" s="130" t="str">
        <f t="shared" si="3"/>
        <v/>
      </c>
      <c r="CE48" s="131">
        <f t="shared" ref="CE48:CE111" si="37">SUM(CA48:CD48)</f>
        <v>0</v>
      </c>
      <c r="CF48" s="259">
        <f t="shared" si="35"/>
        <v>0</v>
      </c>
      <c r="CG48" s="132"/>
      <c r="CH48" s="132"/>
      <c r="CI48" s="132"/>
    </row>
    <row r="49" spans="1:87" s="24" customFormat="1" ht="12.75" customHeight="1" x14ac:dyDescent="0.2">
      <c r="A49" s="177" t="s">
        <v>59</v>
      </c>
      <c r="B49" s="312" t="s">
        <v>187</v>
      </c>
      <c r="C49" s="24">
        <v>41</v>
      </c>
      <c r="D49" s="108"/>
      <c r="E49" s="109"/>
      <c r="F49" s="49"/>
      <c r="G49" s="110"/>
      <c r="H49" s="111"/>
      <c r="I49" s="112"/>
      <c r="J49" s="50"/>
      <c r="K49" s="113"/>
      <c r="L49" s="113"/>
      <c r="M49" s="113"/>
      <c r="N49" s="113"/>
      <c r="O49" s="114">
        <f t="shared" si="4"/>
        <v>0</v>
      </c>
      <c r="P49" s="113"/>
      <c r="Q49" s="113"/>
      <c r="R49" s="113"/>
      <c r="S49" s="113"/>
      <c r="T49" s="114">
        <f t="shared" si="5"/>
        <v>0</v>
      </c>
      <c r="U49" s="113">
        <f t="shared" si="6"/>
        <v>0</v>
      </c>
      <c r="V49" s="115"/>
      <c r="W49" s="313"/>
      <c r="X49" s="313"/>
      <c r="Y49" s="313"/>
      <c r="Z49" s="117">
        <f t="shared" si="7"/>
        <v>0</v>
      </c>
      <c r="AA49" s="118">
        <f t="shared" si="8"/>
        <v>0</v>
      </c>
      <c r="AB49" s="118"/>
      <c r="AC49" s="118"/>
      <c r="AD49" s="118"/>
      <c r="AE49" s="117">
        <f t="shared" si="9"/>
        <v>0</v>
      </c>
      <c r="AF49" s="118">
        <f t="shared" si="10"/>
        <v>0</v>
      </c>
      <c r="AG49" s="119"/>
      <c r="AH49" s="120"/>
      <c r="AI49" s="121"/>
      <c r="AJ49" s="117">
        <f t="shared" si="11"/>
        <v>0</v>
      </c>
      <c r="AK49" s="119">
        <f t="shared" si="12"/>
        <v>0</v>
      </c>
      <c r="AL49" s="53"/>
      <c r="AM49" s="53"/>
      <c r="AN49" s="53"/>
      <c r="AO49" s="54">
        <f t="shared" si="13"/>
        <v>0</v>
      </c>
      <c r="AP49" s="122">
        <f t="shared" si="14"/>
        <v>0</v>
      </c>
      <c r="AQ49" s="123">
        <f t="shared" si="15"/>
        <v>0</v>
      </c>
      <c r="AR49" s="123">
        <f t="shared" si="16"/>
        <v>0</v>
      </c>
      <c r="AS49" s="313"/>
      <c r="AT49" s="313"/>
      <c r="AU49" s="314"/>
      <c r="AV49" s="125">
        <f t="shared" si="17"/>
        <v>0</v>
      </c>
      <c r="AW49" s="119">
        <f t="shared" si="18"/>
        <v>0</v>
      </c>
      <c r="AX49" s="119"/>
      <c r="AY49" s="119"/>
      <c r="AZ49" s="122"/>
      <c r="BA49" s="126">
        <f t="shared" si="19"/>
        <v>0</v>
      </c>
      <c r="BB49" s="119">
        <f t="shared" si="20"/>
        <v>0</v>
      </c>
      <c r="BC49" s="119"/>
      <c r="BD49" s="120"/>
      <c r="BE49" s="127"/>
      <c r="BF49" s="126">
        <f t="shared" si="21"/>
        <v>0</v>
      </c>
      <c r="BG49" s="119">
        <f t="shared" si="22"/>
        <v>0</v>
      </c>
      <c r="BH49" s="120"/>
      <c r="BI49" s="120"/>
      <c r="BJ49" s="127"/>
      <c r="BK49" s="126">
        <f t="shared" si="23"/>
        <v>0</v>
      </c>
      <c r="BL49" s="119">
        <f t="shared" si="24"/>
        <v>0</v>
      </c>
      <c r="BM49" s="123">
        <f t="shared" si="25"/>
        <v>0</v>
      </c>
      <c r="BN49" s="123">
        <f t="shared" si="26"/>
        <v>0</v>
      </c>
      <c r="BO49" s="126">
        <f t="shared" si="36"/>
        <v>0</v>
      </c>
      <c r="BP49" s="128">
        <f t="shared" si="27"/>
        <v>0</v>
      </c>
      <c r="BQ49" s="22"/>
      <c r="BR49" s="129"/>
      <c r="BS49" s="130"/>
      <c r="BT49" s="257" t="str">
        <f t="shared" si="28"/>
        <v/>
      </c>
      <c r="BU49" s="257" t="str">
        <f t="shared" si="29"/>
        <v/>
      </c>
      <c r="BV49" s="257" t="str">
        <f t="shared" si="30"/>
        <v/>
      </c>
      <c r="BW49" s="257" t="str">
        <f t="shared" si="31"/>
        <v/>
      </c>
      <c r="BX49" s="258">
        <f t="shared" si="32"/>
        <v>0</v>
      </c>
      <c r="BY49" s="129"/>
      <c r="BZ49" s="130"/>
      <c r="CA49" s="130" t="str">
        <f t="shared" si="0"/>
        <v/>
      </c>
      <c r="CB49" s="130" t="str">
        <f t="shared" si="1"/>
        <v/>
      </c>
      <c r="CC49" s="130" t="str">
        <f t="shared" si="2"/>
        <v/>
      </c>
      <c r="CD49" s="130" t="str">
        <f t="shared" si="3"/>
        <v/>
      </c>
      <c r="CE49" s="131">
        <f t="shared" si="37"/>
        <v>0</v>
      </c>
      <c r="CF49" s="259">
        <f t="shared" si="35"/>
        <v>0</v>
      </c>
      <c r="CG49" s="132"/>
      <c r="CH49" s="132"/>
      <c r="CI49" s="132"/>
    </row>
    <row r="50" spans="1:87" s="24" customFormat="1" ht="12.75" customHeight="1" x14ac:dyDescent="0.2">
      <c r="A50" s="177" t="s">
        <v>59</v>
      </c>
      <c r="B50" s="312" t="s">
        <v>187</v>
      </c>
      <c r="C50" s="24">
        <v>42</v>
      </c>
      <c r="D50" s="108"/>
      <c r="E50" s="109"/>
      <c r="F50" s="49"/>
      <c r="G50" s="110"/>
      <c r="H50" s="111"/>
      <c r="I50" s="112"/>
      <c r="J50" s="50"/>
      <c r="K50" s="113"/>
      <c r="L50" s="113"/>
      <c r="M50" s="113"/>
      <c r="N50" s="113"/>
      <c r="O50" s="114">
        <f t="shared" si="4"/>
        <v>0</v>
      </c>
      <c r="P50" s="113"/>
      <c r="Q50" s="113"/>
      <c r="R50" s="113"/>
      <c r="S50" s="113"/>
      <c r="T50" s="114">
        <f t="shared" si="5"/>
        <v>0</v>
      </c>
      <c r="U50" s="113">
        <f t="shared" si="6"/>
        <v>0</v>
      </c>
      <c r="V50" s="115"/>
      <c r="W50" s="313"/>
      <c r="X50" s="313"/>
      <c r="Y50" s="313"/>
      <c r="Z50" s="117">
        <f t="shared" si="7"/>
        <v>0</v>
      </c>
      <c r="AA50" s="118">
        <f t="shared" si="8"/>
        <v>0</v>
      </c>
      <c r="AB50" s="118"/>
      <c r="AC50" s="118"/>
      <c r="AD50" s="118"/>
      <c r="AE50" s="117">
        <f t="shared" si="9"/>
        <v>0</v>
      </c>
      <c r="AF50" s="118">
        <f t="shared" si="10"/>
        <v>0</v>
      </c>
      <c r="AG50" s="119"/>
      <c r="AH50" s="120"/>
      <c r="AI50" s="121"/>
      <c r="AJ50" s="117">
        <f t="shared" si="11"/>
        <v>0</v>
      </c>
      <c r="AK50" s="119">
        <f t="shared" si="12"/>
        <v>0</v>
      </c>
      <c r="AL50" s="53"/>
      <c r="AM50" s="53"/>
      <c r="AN50" s="53"/>
      <c r="AO50" s="54">
        <f t="shared" si="13"/>
        <v>0</v>
      </c>
      <c r="AP50" s="122">
        <f t="shared" si="14"/>
        <v>0</v>
      </c>
      <c r="AQ50" s="123">
        <f t="shared" si="15"/>
        <v>0</v>
      </c>
      <c r="AR50" s="123">
        <f t="shared" si="16"/>
        <v>0</v>
      </c>
      <c r="AS50" s="313"/>
      <c r="AT50" s="313"/>
      <c r="AU50" s="314"/>
      <c r="AV50" s="125">
        <f t="shared" si="17"/>
        <v>0</v>
      </c>
      <c r="AW50" s="119">
        <f t="shared" si="18"/>
        <v>0</v>
      </c>
      <c r="AX50" s="119"/>
      <c r="AY50" s="119"/>
      <c r="AZ50" s="122"/>
      <c r="BA50" s="126">
        <f t="shared" si="19"/>
        <v>0</v>
      </c>
      <c r="BB50" s="119">
        <f t="shared" si="20"/>
        <v>0</v>
      </c>
      <c r="BC50" s="119"/>
      <c r="BD50" s="120"/>
      <c r="BE50" s="127"/>
      <c r="BF50" s="126">
        <f t="shared" si="21"/>
        <v>0</v>
      </c>
      <c r="BG50" s="119">
        <f t="shared" si="22"/>
        <v>0</v>
      </c>
      <c r="BH50" s="120"/>
      <c r="BI50" s="120"/>
      <c r="BJ50" s="127"/>
      <c r="BK50" s="126">
        <f t="shared" si="23"/>
        <v>0</v>
      </c>
      <c r="BL50" s="119">
        <f t="shared" si="24"/>
        <v>0</v>
      </c>
      <c r="BM50" s="123">
        <f t="shared" si="25"/>
        <v>0</v>
      </c>
      <c r="BN50" s="123">
        <f t="shared" si="26"/>
        <v>0</v>
      </c>
      <c r="BO50" s="126">
        <f t="shared" si="36"/>
        <v>0</v>
      </c>
      <c r="BP50" s="128">
        <f t="shared" si="27"/>
        <v>0</v>
      </c>
      <c r="BQ50" s="22"/>
      <c r="BR50" s="129"/>
      <c r="BS50" s="130"/>
      <c r="BT50" s="257" t="str">
        <f t="shared" si="28"/>
        <v/>
      </c>
      <c r="BU50" s="257" t="str">
        <f t="shared" si="29"/>
        <v/>
      </c>
      <c r="BV50" s="257" t="str">
        <f t="shared" si="30"/>
        <v/>
      </c>
      <c r="BW50" s="257" t="str">
        <f t="shared" si="31"/>
        <v/>
      </c>
      <c r="BX50" s="258">
        <f t="shared" si="32"/>
        <v>0</v>
      </c>
      <c r="BY50" s="129"/>
      <c r="BZ50" s="130"/>
      <c r="CA50" s="130" t="str">
        <f t="shared" si="0"/>
        <v/>
      </c>
      <c r="CB50" s="130" t="str">
        <f t="shared" si="1"/>
        <v/>
      </c>
      <c r="CC50" s="130" t="str">
        <f t="shared" si="2"/>
        <v/>
      </c>
      <c r="CD50" s="130" t="str">
        <f t="shared" si="3"/>
        <v/>
      </c>
      <c r="CE50" s="131">
        <f t="shared" si="37"/>
        <v>0</v>
      </c>
      <c r="CF50" s="259">
        <f t="shared" si="35"/>
        <v>0</v>
      </c>
      <c r="CG50" s="132"/>
      <c r="CH50" s="132"/>
      <c r="CI50" s="132"/>
    </row>
    <row r="51" spans="1:87" s="24" customFormat="1" ht="12.75" hidden="1" customHeight="1" outlineLevel="1" x14ac:dyDescent="0.2">
      <c r="A51" s="177" t="s">
        <v>59</v>
      </c>
      <c r="B51" s="312" t="s">
        <v>187</v>
      </c>
      <c r="C51" s="24">
        <v>43</v>
      </c>
      <c r="D51" s="137"/>
      <c r="E51" s="138"/>
      <c r="F51" s="56"/>
      <c r="G51" s="135"/>
      <c r="H51" s="136"/>
      <c r="I51" s="139"/>
      <c r="J51" s="57"/>
      <c r="K51" s="113"/>
      <c r="L51" s="113"/>
      <c r="M51" s="113"/>
      <c r="N51" s="113"/>
      <c r="O51" s="114">
        <f t="shared" si="4"/>
        <v>0</v>
      </c>
      <c r="P51" s="113"/>
      <c r="Q51" s="113"/>
      <c r="R51" s="113"/>
      <c r="S51" s="113"/>
      <c r="T51" s="114">
        <f t="shared" si="5"/>
        <v>0</v>
      </c>
      <c r="U51" s="113">
        <f t="shared" si="6"/>
        <v>0</v>
      </c>
      <c r="V51" s="136"/>
      <c r="W51" s="313"/>
      <c r="X51" s="313"/>
      <c r="Y51" s="313"/>
      <c r="Z51" s="117">
        <f t="shared" si="7"/>
        <v>0</v>
      </c>
      <c r="AA51" s="118">
        <f t="shared" si="8"/>
        <v>0</v>
      </c>
      <c r="AB51" s="121"/>
      <c r="AC51" s="121"/>
      <c r="AD51" s="121"/>
      <c r="AE51" s="117">
        <f t="shared" si="9"/>
        <v>0</v>
      </c>
      <c r="AF51" s="118">
        <f t="shared" si="10"/>
        <v>0</v>
      </c>
      <c r="AG51" s="120"/>
      <c r="AH51" s="120"/>
      <c r="AI51" s="121"/>
      <c r="AJ51" s="117">
        <f t="shared" si="11"/>
        <v>0</v>
      </c>
      <c r="AK51" s="119">
        <f t="shared" si="12"/>
        <v>0</v>
      </c>
      <c r="AL51" s="53"/>
      <c r="AM51" s="53"/>
      <c r="AN51" s="53"/>
      <c r="AO51" s="54">
        <f t="shared" si="13"/>
        <v>0</v>
      </c>
      <c r="AP51" s="122">
        <f t="shared" si="14"/>
        <v>0</v>
      </c>
      <c r="AQ51" s="123">
        <f t="shared" si="15"/>
        <v>0</v>
      </c>
      <c r="AR51" s="123">
        <f t="shared" si="16"/>
        <v>0</v>
      </c>
      <c r="AS51" s="313"/>
      <c r="AT51" s="313"/>
      <c r="AU51" s="314"/>
      <c r="AV51" s="125">
        <f t="shared" si="17"/>
        <v>0</v>
      </c>
      <c r="AW51" s="119">
        <f t="shared" si="18"/>
        <v>0</v>
      </c>
      <c r="AX51" s="120"/>
      <c r="AY51" s="120"/>
      <c r="AZ51" s="127"/>
      <c r="BA51" s="126">
        <f t="shared" si="19"/>
        <v>0</v>
      </c>
      <c r="BB51" s="119">
        <f t="shared" si="20"/>
        <v>0</v>
      </c>
      <c r="BC51" s="120"/>
      <c r="BD51" s="120"/>
      <c r="BE51" s="127"/>
      <c r="BF51" s="126">
        <f t="shared" si="21"/>
        <v>0</v>
      </c>
      <c r="BG51" s="119">
        <f t="shared" si="22"/>
        <v>0</v>
      </c>
      <c r="BH51" s="120"/>
      <c r="BI51" s="120"/>
      <c r="BJ51" s="127"/>
      <c r="BK51" s="126">
        <f t="shared" si="23"/>
        <v>0</v>
      </c>
      <c r="BL51" s="119">
        <f t="shared" si="24"/>
        <v>0</v>
      </c>
      <c r="BM51" s="123">
        <f t="shared" si="25"/>
        <v>0</v>
      </c>
      <c r="BN51" s="123">
        <f t="shared" si="26"/>
        <v>0</v>
      </c>
      <c r="BO51" s="126">
        <f t="shared" si="36"/>
        <v>0</v>
      </c>
      <c r="BP51" s="128">
        <f t="shared" si="27"/>
        <v>0</v>
      </c>
      <c r="BQ51" s="22"/>
      <c r="BR51" s="129"/>
      <c r="BS51" s="130"/>
      <c r="BT51" s="257" t="str">
        <f t="shared" si="28"/>
        <v/>
      </c>
      <c r="BU51" s="257" t="str">
        <f t="shared" si="29"/>
        <v/>
      </c>
      <c r="BV51" s="257" t="str">
        <f t="shared" si="30"/>
        <v/>
      </c>
      <c r="BW51" s="257" t="str">
        <f t="shared" si="31"/>
        <v/>
      </c>
      <c r="BX51" s="258">
        <f t="shared" si="32"/>
        <v>0</v>
      </c>
      <c r="BY51" s="129"/>
      <c r="BZ51" s="130"/>
      <c r="CA51" s="130" t="str">
        <f t="shared" si="0"/>
        <v/>
      </c>
      <c r="CB51" s="130" t="str">
        <f t="shared" si="1"/>
        <v/>
      </c>
      <c r="CC51" s="130" t="str">
        <f t="shared" si="2"/>
        <v/>
      </c>
      <c r="CD51" s="130" t="str">
        <f t="shared" si="3"/>
        <v/>
      </c>
      <c r="CE51" s="131">
        <f t="shared" si="37"/>
        <v>0</v>
      </c>
      <c r="CF51" s="259">
        <f t="shared" si="35"/>
        <v>0</v>
      </c>
      <c r="CG51" s="132"/>
      <c r="CH51" s="132"/>
      <c r="CI51" s="132"/>
    </row>
    <row r="52" spans="1:87" s="24" customFormat="1" ht="12.75" hidden="1" customHeight="1" outlineLevel="1" thickBot="1" x14ac:dyDescent="0.25">
      <c r="A52" s="177" t="s">
        <v>59</v>
      </c>
      <c r="B52" s="312" t="s">
        <v>187</v>
      </c>
      <c r="C52" s="24">
        <v>44</v>
      </c>
      <c r="D52" s="137"/>
      <c r="E52" s="138"/>
      <c r="F52" s="56"/>
      <c r="G52" s="135"/>
      <c r="H52" s="136"/>
      <c r="I52" s="139"/>
      <c r="J52" s="57"/>
      <c r="K52" s="113"/>
      <c r="L52" s="113"/>
      <c r="M52" s="113"/>
      <c r="N52" s="113"/>
      <c r="O52" s="114">
        <f t="shared" si="4"/>
        <v>0</v>
      </c>
      <c r="P52" s="113"/>
      <c r="Q52" s="113"/>
      <c r="R52" s="113"/>
      <c r="S52" s="113"/>
      <c r="T52" s="114">
        <f t="shared" si="5"/>
        <v>0</v>
      </c>
      <c r="U52" s="113">
        <f t="shared" si="6"/>
        <v>0</v>
      </c>
      <c r="V52" s="136"/>
      <c r="W52" s="313"/>
      <c r="X52" s="313"/>
      <c r="Y52" s="313"/>
      <c r="Z52" s="117">
        <f t="shared" si="7"/>
        <v>0</v>
      </c>
      <c r="AA52" s="118">
        <f t="shared" si="8"/>
        <v>0</v>
      </c>
      <c r="AB52" s="121"/>
      <c r="AC52" s="121"/>
      <c r="AD52" s="121"/>
      <c r="AE52" s="117">
        <f t="shared" si="9"/>
        <v>0</v>
      </c>
      <c r="AF52" s="118">
        <f t="shared" si="10"/>
        <v>0</v>
      </c>
      <c r="AG52" s="120"/>
      <c r="AH52" s="120"/>
      <c r="AI52" s="121"/>
      <c r="AJ52" s="117">
        <f t="shared" si="11"/>
        <v>0</v>
      </c>
      <c r="AK52" s="119">
        <f t="shared" si="12"/>
        <v>0</v>
      </c>
      <c r="AL52" s="53"/>
      <c r="AM52" s="53"/>
      <c r="AN52" s="53"/>
      <c r="AO52" s="54">
        <f t="shared" si="13"/>
        <v>0</v>
      </c>
      <c r="AP52" s="122">
        <f t="shared" si="14"/>
        <v>0</v>
      </c>
      <c r="AQ52" s="123">
        <f t="shared" si="15"/>
        <v>0</v>
      </c>
      <c r="AR52" s="123">
        <f t="shared" si="16"/>
        <v>0</v>
      </c>
      <c r="AS52" s="313"/>
      <c r="AT52" s="313"/>
      <c r="AU52" s="314"/>
      <c r="AV52" s="125">
        <f t="shared" si="17"/>
        <v>0</v>
      </c>
      <c r="AW52" s="119">
        <f t="shared" si="18"/>
        <v>0</v>
      </c>
      <c r="AX52" s="120"/>
      <c r="AY52" s="120"/>
      <c r="AZ52" s="127"/>
      <c r="BA52" s="126">
        <f t="shared" si="19"/>
        <v>0</v>
      </c>
      <c r="BB52" s="119">
        <f t="shared" si="20"/>
        <v>0</v>
      </c>
      <c r="BC52" s="120"/>
      <c r="BD52" s="120"/>
      <c r="BE52" s="127"/>
      <c r="BF52" s="126">
        <f t="shared" si="21"/>
        <v>0</v>
      </c>
      <c r="BG52" s="119">
        <f t="shared" si="22"/>
        <v>0</v>
      </c>
      <c r="BH52" s="120"/>
      <c r="BI52" s="120"/>
      <c r="BJ52" s="127"/>
      <c r="BK52" s="126">
        <f t="shared" si="23"/>
        <v>0</v>
      </c>
      <c r="BL52" s="119">
        <f t="shared" si="24"/>
        <v>0</v>
      </c>
      <c r="BM52" s="123">
        <f t="shared" si="25"/>
        <v>0</v>
      </c>
      <c r="BN52" s="123">
        <f t="shared" si="26"/>
        <v>0</v>
      </c>
      <c r="BO52" s="126">
        <f t="shared" si="36"/>
        <v>0</v>
      </c>
      <c r="BP52" s="128">
        <f t="shared" si="27"/>
        <v>0</v>
      </c>
      <c r="BQ52" s="22"/>
      <c r="BR52" s="129"/>
      <c r="BS52" s="130"/>
      <c r="BT52" s="257" t="str">
        <f t="shared" si="28"/>
        <v/>
      </c>
      <c r="BU52" s="257" t="str">
        <f t="shared" si="29"/>
        <v/>
      </c>
      <c r="BV52" s="257" t="str">
        <f t="shared" si="30"/>
        <v/>
      </c>
      <c r="BW52" s="257" t="str">
        <f t="shared" si="31"/>
        <v/>
      </c>
      <c r="BX52" s="258">
        <f t="shared" si="32"/>
        <v>0</v>
      </c>
      <c r="BY52" s="129"/>
      <c r="BZ52" s="130"/>
      <c r="CA52" s="130" t="str">
        <f t="shared" si="0"/>
        <v/>
      </c>
      <c r="CB52" s="130" t="str">
        <f t="shared" si="1"/>
        <v/>
      </c>
      <c r="CC52" s="130" t="str">
        <f t="shared" si="2"/>
        <v/>
      </c>
      <c r="CD52" s="130" t="str">
        <f t="shared" si="3"/>
        <v/>
      </c>
      <c r="CE52" s="131">
        <f t="shared" si="37"/>
        <v>0</v>
      </c>
      <c r="CF52" s="259">
        <f t="shared" si="35"/>
        <v>0</v>
      </c>
      <c r="CG52" s="132"/>
      <c r="CH52" s="132"/>
      <c r="CI52" s="132"/>
    </row>
    <row r="53" spans="1:87" s="24" customFormat="1" ht="12.75" hidden="1" customHeight="1" outlineLevel="1" thickBot="1" x14ac:dyDescent="0.25">
      <c r="A53" s="177" t="s">
        <v>59</v>
      </c>
      <c r="B53" s="312" t="s">
        <v>187</v>
      </c>
      <c r="C53" s="24">
        <v>45</v>
      </c>
      <c r="D53" s="137"/>
      <c r="E53" s="138"/>
      <c r="F53" s="56"/>
      <c r="G53" s="135"/>
      <c r="H53" s="136"/>
      <c r="I53" s="139"/>
      <c r="J53" s="57"/>
      <c r="K53" s="113"/>
      <c r="L53" s="113"/>
      <c r="M53" s="113"/>
      <c r="N53" s="113"/>
      <c r="O53" s="114">
        <f t="shared" si="4"/>
        <v>0</v>
      </c>
      <c r="P53" s="113"/>
      <c r="Q53" s="113"/>
      <c r="R53" s="113"/>
      <c r="S53" s="113"/>
      <c r="T53" s="114">
        <f t="shared" si="5"/>
        <v>0</v>
      </c>
      <c r="U53" s="113">
        <f t="shared" si="6"/>
        <v>0</v>
      </c>
      <c r="V53" s="136"/>
      <c r="W53" s="313"/>
      <c r="X53" s="313"/>
      <c r="Y53" s="313"/>
      <c r="Z53" s="117">
        <f t="shared" si="7"/>
        <v>0</v>
      </c>
      <c r="AA53" s="118">
        <f t="shared" si="8"/>
        <v>0</v>
      </c>
      <c r="AB53" s="121"/>
      <c r="AC53" s="121"/>
      <c r="AD53" s="121"/>
      <c r="AE53" s="117">
        <f t="shared" si="9"/>
        <v>0</v>
      </c>
      <c r="AF53" s="118">
        <f t="shared" si="10"/>
        <v>0</v>
      </c>
      <c r="AG53" s="120"/>
      <c r="AH53" s="120"/>
      <c r="AI53" s="121"/>
      <c r="AJ53" s="117">
        <f t="shared" si="11"/>
        <v>0</v>
      </c>
      <c r="AK53" s="119">
        <f t="shared" si="12"/>
        <v>0</v>
      </c>
      <c r="AL53" s="53"/>
      <c r="AM53" s="53"/>
      <c r="AN53" s="53"/>
      <c r="AO53" s="54">
        <f t="shared" si="13"/>
        <v>0</v>
      </c>
      <c r="AP53" s="122">
        <f t="shared" si="14"/>
        <v>0</v>
      </c>
      <c r="AQ53" s="123">
        <f t="shared" si="15"/>
        <v>0</v>
      </c>
      <c r="AR53" s="123">
        <f t="shared" si="16"/>
        <v>0</v>
      </c>
      <c r="AS53" s="313"/>
      <c r="AT53" s="313"/>
      <c r="AU53" s="314"/>
      <c r="AV53" s="125">
        <f t="shared" si="17"/>
        <v>0</v>
      </c>
      <c r="AW53" s="119">
        <f t="shared" si="18"/>
        <v>0</v>
      </c>
      <c r="AX53" s="120"/>
      <c r="AY53" s="120"/>
      <c r="AZ53" s="127"/>
      <c r="BA53" s="126">
        <f t="shared" si="19"/>
        <v>0</v>
      </c>
      <c r="BB53" s="119">
        <f t="shared" si="20"/>
        <v>0</v>
      </c>
      <c r="BC53" s="120"/>
      <c r="BD53" s="120"/>
      <c r="BE53" s="127"/>
      <c r="BF53" s="126">
        <f t="shared" si="21"/>
        <v>0</v>
      </c>
      <c r="BG53" s="119">
        <f t="shared" si="22"/>
        <v>0</v>
      </c>
      <c r="BH53" s="120"/>
      <c r="BI53" s="120"/>
      <c r="BJ53" s="127"/>
      <c r="BK53" s="126">
        <f t="shared" si="23"/>
        <v>0</v>
      </c>
      <c r="BL53" s="119">
        <f t="shared" si="24"/>
        <v>0</v>
      </c>
      <c r="BM53" s="123">
        <f t="shared" si="25"/>
        <v>0</v>
      </c>
      <c r="BN53" s="123">
        <f t="shared" si="26"/>
        <v>0</v>
      </c>
      <c r="BO53" s="126">
        <f t="shared" si="36"/>
        <v>0</v>
      </c>
      <c r="BP53" s="128">
        <f t="shared" si="27"/>
        <v>0</v>
      </c>
      <c r="BQ53" s="22"/>
      <c r="BR53" s="129"/>
      <c r="BS53" s="130"/>
      <c r="BT53" s="257" t="str">
        <f t="shared" si="28"/>
        <v/>
      </c>
      <c r="BU53" s="257" t="str">
        <f t="shared" si="29"/>
        <v/>
      </c>
      <c r="BV53" s="257" t="str">
        <f t="shared" si="30"/>
        <v/>
      </c>
      <c r="BW53" s="257" t="str">
        <f t="shared" si="31"/>
        <v/>
      </c>
      <c r="BX53" s="258">
        <f t="shared" si="32"/>
        <v>0</v>
      </c>
      <c r="BY53" s="129"/>
      <c r="BZ53" s="130"/>
      <c r="CA53" s="130" t="str">
        <f t="shared" si="0"/>
        <v/>
      </c>
      <c r="CB53" s="130" t="str">
        <f t="shared" si="1"/>
        <v/>
      </c>
      <c r="CC53" s="130" t="str">
        <f t="shared" si="2"/>
        <v/>
      </c>
      <c r="CD53" s="130" t="str">
        <f t="shared" si="3"/>
        <v/>
      </c>
      <c r="CE53" s="131">
        <f t="shared" si="37"/>
        <v>0</v>
      </c>
      <c r="CF53" s="259">
        <f t="shared" si="35"/>
        <v>0</v>
      </c>
      <c r="CG53" s="132"/>
      <c r="CH53" s="132"/>
      <c r="CI53" s="132"/>
    </row>
    <row r="54" spans="1:87" s="24" customFormat="1" ht="12.75" hidden="1" customHeight="1" outlineLevel="1" thickBot="1" x14ac:dyDescent="0.25">
      <c r="A54" s="177" t="s">
        <v>59</v>
      </c>
      <c r="B54" s="312" t="s">
        <v>187</v>
      </c>
      <c r="C54" s="24">
        <v>46</v>
      </c>
      <c r="D54" s="137"/>
      <c r="E54" s="138"/>
      <c r="F54" s="56"/>
      <c r="G54" s="135"/>
      <c r="H54" s="136"/>
      <c r="I54" s="139"/>
      <c r="J54" s="57"/>
      <c r="K54" s="113"/>
      <c r="L54" s="113"/>
      <c r="M54" s="113"/>
      <c r="N54" s="113"/>
      <c r="O54" s="114">
        <f t="shared" si="4"/>
        <v>0</v>
      </c>
      <c r="P54" s="113"/>
      <c r="Q54" s="113"/>
      <c r="R54" s="113"/>
      <c r="S54" s="113"/>
      <c r="T54" s="114">
        <f t="shared" si="5"/>
        <v>0</v>
      </c>
      <c r="U54" s="113">
        <f t="shared" si="6"/>
        <v>0</v>
      </c>
      <c r="V54" s="136"/>
      <c r="W54" s="313"/>
      <c r="X54" s="313"/>
      <c r="Y54" s="313"/>
      <c r="Z54" s="117">
        <f t="shared" si="7"/>
        <v>0</v>
      </c>
      <c r="AA54" s="118">
        <f t="shared" si="8"/>
        <v>0</v>
      </c>
      <c r="AB54" s="121"/>
      <c r="AC54" s="121"/>
      <c r="AD54" s="121"/>
      <c r="AE54" s="117">
        <f t="shared" si="9"/>
        <v>0</v>
      </c>
      <c r="AF54" s="118">
        <f t="shared" si="10"/>
        <v>0</v>
      </c>
      <c r="AG54" s="120"/>
      <c r="AH54" s="120"/>
      <c r="AI54" s="121"/>
      <c r="AJ54" s="117">
        <f t="shared" si="11"/>
        <v>0</v>
      </c>
      <c r="AK54" s="119">
        <f t="shared" si="12"/>
        <v>0</v>
      </c>
      <c r="AL54" s="53"/>
      <c r="AM54" s="53"/>
      <c r="AN54" s="53"/>
      <c r="AO54" s="54">
        <f t="shared" si="13"/>
        <v>0</v>
      </c>
      <c r="AP54" s="122">
        <f t="shared" si="14"/>
        <v>0</v>
      </c>
      <c r="AQ54" s="123">
        <f t="shared" si="15"/>
        <v>0</v>
      </c>
      <c r="AR54" s="123">
        <f t="shared" si="16"/>
        <v>0</v>
      </c>
      <c r="AS54" s="313"/>
      <c r="AT54" s="313"/>
      <c r="AU54" s="314"/>
      <c r="AV54" s="125">
        <f t="shared" si="17"/>
        <v>0</v>
      </c>
      <c r="AW54" s="119">
        <f t="shared" si="18"/>
        <v>0</v>
      </c>
      <c r="AX54" s="120"/>
      <c r="AY54" s="120"/>
      <c r="AZ54" s="127"/>
      <c r="BA54" s="126">
        <f t="shared" si="19"/>
        <v>0</v>
      </c>
      <c r="BB54" s="119">
        <f t="shared" si="20"/>
        <v>0</v>
      </c>
      <c r="BC54" s="120"/>
      <c r="BD54" s="120"/>
      <c r="BE54" s="127"/>
      <c r="BF54" s="126">
        <f t="shared" si="21"/>
        <v>0</v>
      </c>
      <c r="BG54" s="119">
        <f t="shared" si="22"/>
        <v>0</v>
      </c>
      <c r="BH54" s="120"/>
      <c r="BI54" s="120"/>
      <c r="BJ54" s="127"/>
      <c r="BK54" s="126">
        <f t="shared" si="23"/>
        <v>0</v>
      </c>
      <c r="BL54" s="119">
        <f t="shared" si="24"/>
        <v>0</v>
      </c>
      <c r="BM54" s="123">
        <f t="shared" si="25"/>
        <v>0</v>
      </c>
      <c r="BN54" s="123">
        <f t="shared" si="26"/>
        <v>0</v>
      </c>
      <c r="BO54" s="126">
        <f t="shared" si="36"/>
        <v>0</v>
      </c>
      <c r="BP54" s="128">
        <f t="shared" si="27"/>
        <v>0</v>
      </c>
      <c r="BQ54" s="22"/>
      <c r="BR54" s="129"/>
      <c r="BS54" s="130"/>
      <c r="BT54" s="257" t="str">
        <f t="shared" si="28"/>
        <v/>
      </c>
      <c r="BU54" s="257" t="str">
        <f t="shared" si="29"/>
        <v/>
      </c>
      <c r="BV54" s="257" t="str">
        <f t="shared" si="30"/>
        <v/>
      </c>
      <c r="BW54" s="257" t="str">
        <f t="shared" si="31"/>
        <v/>
      </c>
      <c r="BX54" s="258">
        <f t="shared" si="32"/>
        <v>0</v>
      </c>
      <c r="BY54" s="129"/>
      <c r="BZ54" s="130"/>
      <c r="CA54" s="130" t="str">
        <f t="shared" si="0"/>
        <v/>
      </c>
      <c r="CB54" s="130" t="str">
        <f t="shared" si="1"/>
        <v/>
      </c>
      <c r="CC54" s="130" t="str">
        <f t="shared" si="2"/>
        <v/>
      </c>
      <c r="CD54" s="130" t="str">
        <f t="shared" si="3"/>
        <v/>
      </c>
      <c r="CE54" s="131">
        <f t="shared" si="37"/>
        <v>0</v>
      </c>
      <c r="CF54" s="259">
        <f t="shared" si="35"/>
        <v>0</v>
      </c>
      <c r="CG54" s="132"/>
      <c r="CH54" s="132"/>
      <c r="CI54" s="132"/>
    </row>
    <row r="55" spans="1:87" s="24" customFormat="1" ht="12.75" hidden="1" customHeight="1" outlineLevel="1" thickBot="1" x14ac:dyDescent="0.25">
      <c r="A55" s="177" t="s">
        <v>59</v>
      </c>
      <c r="B55" s="312" t="s">
        <v>187</v>
      </c>
      <c r="C55" s="24">
        <v>47</v>
      </c>
      <c r="D55" s="137"/>
      <c r="E55" s="138"/>
      <c r="F55" s="56"/>
      <c r="G55" s="135"/>
      <c r="H55" s="136"/>
      <c r="I55" s="139"/>
      <c r="J55" s="57"/>
      <c r="K55" s="113"/>
      <c r="L55" s="113"/>
      <c r="M55" s="113"/>
      <c r="N55" s="113"/>
      <c r="O55" s="114">
        <f t="shared" si="4"/>
        <v>0</v>
      </c>
      <c r="P55" s="113"/>
      <c r="Q55" s="113"/>
      <c r="R55" s="113"/>
      <c r="S55" s="113"/>
      <c r="T55" s="114">
        <f t="shared" si="5"/>
        <v>0</v>
      </c>
      <c r="U55" s="113">
        <f t="shared" si="6"/>
        <v>0</v>
      </c>
      <c r="V55" s="136"/>
      <c r="W55" s="313"/>
      <c r="X55" s="313"/>
      <c r="Y55" s="313"/>
      <c r="Z55" s="117">
        <f t="shared" si="7"/>
        <v>0</v>
      </c>
      <c r="AA55" s="118">
        <f t="shared" si="8"/>
        <v>0</v>
      </c>
      <c r="AB55" s="121"/>
      <c r="AC55" s="121"/>
      <c r="AD55" s="121"/>
      <c r="AE55" s="117">
        <f t="shared" si="9"/>
        <v>0</v>
      </c>
      <c r="AF55" s="118">
        <f t="shared" si="10"/>
        <v>0</v>
      </c>
      <c r="AG55" s="120"/>
      <c r="AH55" s="120"/>
      <c r="AI55" s="121"/>
      <c r="AJ55" s="117">
        <f t="shared" si="11"/>
        <v>0</v>
      </c>
      <c r="AK55" s="119">
        <f t="shared" si="12"/>
        <v>0</v>
      </c>
      <c r="AL55" s="53"/>
      <c r="AM55" s="53"/>
      <c r="AN55" s="53"/>
      <c r="AO55" s="54">
        <f t="shared" si="13"/>
        <v>0</v>
      </c>
      <c r="AP55" s="122">
        <f t="shared" si="14"/>
        <v>0</v>
      </c>
      <c r="AQ55" s="123">
        <f t="shared" si="15"/>
        <v>0</v>
      </c>
      <c r="AR55" s="123">
        <f t="shared" si="16"/>
        <v>0</v>
      </c>
      <c r="AS55" s="313"/>
      <c r="AT55" s="313"/>
      <c r="AU55" s="314"/>
      <c r="AV55" s="125">
        <f t="shared" si="17"/>
        <v>0</v>
      </c>
      <c r="AW55" s="119">
        <f t="shared" si="18"/>
        <v>0</v>
      </c>
      <c r="AX55" s="120"/>
      <c r="AY55" s="120"/>
      <c r="AZ55" s="127"/>
      <c r="BA55" s="126">
        <f t="shared" si="19"/>
        <v>0</v>
      </c>
      <c r="BB55" s="119">
        <f t="shared" si="20"/>
        <v>0</v>
      </c>
      <c r="BC55" s="120"/>
      <c r="BD55" s="120"/>
      <c r="BE55" s="127"/>
      <c r="BF55" s="126">
        <f t="shared" si="21"/>
        <v>0</v>
      </c>
      <c r="BG55" s="119">
        <f t="shared" si="22"/>
        <v>0</v>
      </c>
      <c r="BH55" s="120"/>
      <c r="BI55" s="120"/>
      <c r="BJ55" s="127"/>
      <c r="BK55" s="126">
        <f t="shared" si="23"/>
        <v>0</v>
      </c>
      <c r="BL55" s="119">
        <f t="shared" si="24"/>
        <v>0</v>
      </c>
      <c r="BM55" s="123">
        <f t="shared" si="25"/>
        <v>0</v>
      </c>
      <c r="BN55" s="123">
        <f t="shared" si="26"/>
        <v>0</v>
      </c>
      <c r="BO55" s="126">
        <f t="shared" si="36"/>
        <v>0</v>
      </c>
      <c r="BP55" s="128">
        <f t="shared" si="27"/>
        <v>0</v>
      </c>
      <c r="BQ55" s="22"/>
      <c r="BR55" s="129"/>
      <c r="BS55" s="130"/>
      <c r="BT55" s="257" t="str">
        <f t="shared" si="28"/>
        <v/>
      </c>
      <c r="BU55" s="257" t="str">
        <f t="shared" si="29"/>
        <v/>
      </c>
      <c r="BV55" s="257" t="str">
        <f t="shared" si="30"/>
        <v/>
      </c>
      <c r="BW55" s="257" t="str">
        <f t="shared" si="31"/>
        <v/>
      </c>
      <c r="BX55" s="258">
        <f t="shared" si="32"/>
        <v>0</v>
      </c>
      <c r="BY55" s="129"/>
      <c r="BZ55" s="130"/>
      <c r="CA55" s="130" t="str">
        <f t="shared" si="0"/>
        <v/>
      </c>
      <c r="CB55" s="130" t="str">
        <f t="shared" si="1"/>
        <v/>
      </c>
      <c r="CC55" s="130" t="str">
        <f t="shared" si="2"/>
        <v/>
      </c>
      <c r="CD55" s="130" t="str">
        <f t="shared" si="3"/>
        <v/>
      </c>
      <c r="CE55" s="131">
        <f t="shared" si="37"/>
        <v>0</v>
      </c>
      <c r="CF55" s="259">
        <f t="shared" si="35"/>
        <v>0</v>
      </c>
      <c r="CG55" s="132"/>
      <c r="CH55" s="132"/>
      <c r="CI55" s="132"/>
    </row>
    <row r="56" spans="1:87" s="24" customFormat="1" ht="12.75" hidden="1" customHeight="1" outlineLevel="1" thickBot="1" x14ac:dyDescent="0.25">
      <c r="A56" s="177" t="s">
        <v>59</v>
      </c>
      <c r="B56" s="312" t="s">
        <v>187</v>
      </c>
      <c r="C56" s="24">
        <v>48</v>
      </c>
      <c r="D56" s="137"/>
      <c r="E56" s="138"/>
      <c r="F56" s="56"/>
      <c r="G56" s="135"/>
      <c r="H56" s="136"/>
      <c r="I56" s="139"/>
      <c r="J56" s="57"/>
      <c r="K56" s="113"/>
      <c r="L56" s="113"/>
      <c r="M56" s="113"/>
      <c r="N56" s="113"/>
      <c r="O56" s="114">
        <f t="shared" si="4"/>
        <v>0</v>
      </c>
      <c r="P56" s="113"/>
      <c r="Q56" s="113"/>
      <c r="R56" s="113"/>
      <c r="S56" s="113"/>
      <c r="T56" s="114">
        <f t="shared" si="5"/>
        <v>0</v>
      </c>
      <c r="U56" s="113">
        <f t="shared" si="6"/>
        <v>0</v>
      </c>
      <c r="V56" s="136"/>
      <c r="W56" s="313"/>
      <c r="X56" s="313"/>
      <c r="Y56" s="313"/>
      <c r="Z56" s="117">
        <f t="shared" si="7"/>
        <v>0</v>
      </c>
      <c r="AA56" s="118">
        <f t="shared" si="8"/>
        <v>0</v>
      </c>
      <c r="AB56" s="121"/>
      <c r="AC56" s="121"/>
      <c r="AD56" s="121"/>
      <c r="AE56" s="117">
        <f t="shared" si="9"/>
        <v>0</v>
      </c>
      <c r="AF56" s="118">
        <f t="shared" si="10"/>
        <v>0</v>
      </c>
      <c r="AG56" s="120"/>
      <c r="AH56" s="120"/>
      <c r="AI56" s="121"/>
      <c r="AJ56" s="117">
        <f t="shared" si="11"/>
        <v>0</v>
      </c>
      <c r="AK56" s="119">
        <f t="shared" si="12"/>
        <v>0</v>
      </c>
      <c r="AL56" s="53"/>
      <c r="AM56" s="53"/>
      <c r="AN56" s="53"/>
      <c r="AO56" s="54">
        <f t="shared" si="13"/>
        <v>0</v>
      </c>
      <c r="AP56" s="122">
        <f t="shared" si="14"/>
        <v>0</v>
      </c>
      <c r="AQ56" s="123">
        <f t="shared" si="15"/>
        <v>0</v>
      </c>
      <c r="AR56" s="123">
        <f t="shared" si="16"/>
        <v>0</v>
      </c>
      <c r="AS56" s="313"/>
      <c r="AT56" s="313"/>
      <c r="AU56" s="314"/>
      <c r="AV56" s="125">
        <f t="shared" si="17"/>
        <v>0</v>
      </c>
      <c r="AW56" s="119">
        <f t="shared" si="18"/>
        <v>0</v>
      </c>
      <c r="AX56" s="120"/>
      <c r="AY56" s="120"/>
      <c r="AZ56" s="127"/>
      <c r="BA56" s="126">
        <f t="shared" si="19"/>
        <v>0</v>
      </c>
      <c r="BB56" s="119">
        <f t="shared" si="20"/>
        <v>0</v>
      </c>
      <c r="BC56" s="120"/>
      <c r="BD56" s="120"/>
      <c r="BE56" s="127"/>
      <c r="BF56" s="126">
        <f t="shared" si="21"/>
        <v>0</v>
      </c>
      <c r="BG56" s="119">
        <f t="shared" si="22"/>
        <v>0</v>
      </c>
      <c r="BH56" s="120"/>
      <c r="BI56" s="120"/>
      <c r="BJ56" s="127"/>
      <c r="BK56" s="126">
        <f t="shared" si="23"/>
        <v>0</v>
      </c>
      <c r="BL56" s="119">
        <f t="shared" si="24"/>
        <v>0</v>
      </c>
      <c r="BM56" s="123">
        <f t="shared" si="25"/>
        <v>0</v>
      </c>
      <c r="BN56" s="123">
        <f t="shared" si="26"/>
        <v>0</v>
      </c>
      <c r="BO56" s="126">
        <f t="shared" si="36"/>
        <v>0</v>
      </c>
      <c r="BP56" s="128">
        <f t="shared" si="27"/>
        <v>0</v>
      </c>
      <c r="BQ56" s="22"/>
      <c r="BR56" s="129"/>
      <c r="BS56" s="130"/>
      <c r="BT56" s="257" t="str">
        <f t="shared" si="28"/>
        <v/>
      </c>
      <c r="BU56" s="257" t="str">
        <f t="shared" si="29"/>
        <v/>
      </c>
      <c r="BV56" s="257" t="str">
        <f t="shared" si="30"/>
        <v/>
      </c>
      <c r="BW56" s="257" t="str">
        <f t="shared" si="31"/>
        <v/>
      </c>
      <c r="BX56" s="258">
        <f t="shared" si="32"/>
        <v>0</v>
      </c>
      <c r="BY56" s="129"/>
      <c r="BZ56" s="130"/>
      <c r="CA56" s="130" t="str">
        <f t="shared" si="0"/>
        <v/>
      </c>
      <c r="CB56" s="130" t="str">
        <f t="shared" si="1"/>
        <v/>
      </c>
      <c r="CC56" s="130" t="str">
        <f t="shared" si="2"/>
        <v/>
      </c>
      <c r="CD56" s="130" t="str">
        <f t="shared" si="3"/>
        <v/>
      </c>
      <c r="CE56" s="131">
        <f t="shared" si="37"/>
        <v>0</v>
      </c>
      <c r="CF56" s="259">
        <f t="shared" si="35"/>
        <v>0</v>
      </c>
      <c r="CG56" s="132"/>
      <c r="CH56" s="132"/>
      <c r="CI56" s="132"/>
    </row>
    <row r="57" spans="1:87" s="24" customFormat="1" ht="12.75" hidden="1" customHeight="1" outlineLevel="1" thickBot="1" x14ac:dyDescent="0.25">
      <c r="A57" s="177" t="s">
        <v>59</v>
      </c>
      <c r="B57" s="312" t="s">
        <v>187</v>
      </c>
      <c r="C57" s="24">
        <v>49</v>
      </c>
      <c r="D57" s="137"/>
      <c r="E57" s="138"/>
      <c r="F57" s="56"/>
      <c r="G57" s="135"/>
      <c r="H57" s="136"/>
      <c r="I57" s="139"/>
      <c r="J57" s="57"/>
      <c r="K57" s="113"/>
      <c r="L57" s="113"/>
      <c r="M57" s="113"/>
      <c r="N57" s="113"/>
      <c r="O57" s="114">
        <f t="shared" si="4"/>
        <v>0</v>
      </c>
      <c r="P57" s="113"/>
      <c r="Q57" s="113"/>
      <c r="R57" s="113"/>
      <c r="S57" s="113"/>
      <c r="T57" s="114">
        <f t="shared" si="5"/>
        <v>0</v>
      </c>
      <c r="U57" s="113">
        <f t="shared" si="6"/>
        <v>0</v>
      </c>
      <c r="V57" s="136"/>
      <c r="W57" s="313"/>
      <c r="X57" s="313"/>
      <c r="Y57" s="313"/>
      <c r="Z57" s="117">
        <f t="shared" si="7"/>
        <v>0</v>
      </c>
      <c r="AA57" s="118">
        <f t="shared" si="8"/>
        <v>0</v>
      </c>
      <c r="AB57" s="121"/>
      <c r="AC57" s="121"/>
      <c r="AD57" s="121"/>
      <c r="AE57" s="117">
        <f t="shared" si="9"/>
        <v>0</v>
      </c>
      <c r="AF57" s="118">
        <f t="shared" si="10"/>
        <v>0</v>
      </c>
      <c r="AG57" s="120"/>
      <c r="AH57" s="120"/>
      <c r="AI57" s="121"/>
      <c r="AJ57" s="117">
        <f t="shared" si="11"/>
        <v>0</v>
      </c>
      <c r="AK57" s="119">
        <f t="shared" si="12"/>
        <v>0</v>
      </c>
      <c r="AL57" s="53"/>
      <c r="AM57" s="53"/>
      <c r="AN57" s="53"/>
      <c r="AO57" s="54">
        <f t="shared" si="13"/>
        <v>0</v>
      </c>
      <c r="AP57" s="122">
        <f t="shared" si="14"/>
        <v>0</v>
      </c>
      <c r="AQ57" s="123">
        <f t="shared" si="15"/>
        <v>0</v>
      </c>
      <c r="AR57" s="123">
        <f t="shared" si="16"/>
        <v>0</v>
      </c>
      <c r="AS57" s="313"/>
      <c r="AT57" s="313"/>
      <c r="AU57" s="314"/>
      <c r="AV57" s="125">
        <f t="shared" si="17"/>
        <v>0</v>
      </c>
      <c r="AW57" s="119">
        <f t="shared" si="18"/>
        <v>0</v>
      </c>
      <c r="AX57" s="120"/>
      <c r="AY57" s="120"/>
      <c r="AZ57" s="127"/>
      <c r="BA57" s="126">
        <f t="shared" si="19"/>
        <v>0</v>
      </c>
      <c r="BB57" s="119">
        <f t="shared" si="20"/>
        <v>0</v>
      </c>
      <c r="BC57" s="120"/>
      <c r="BD57" s="120"/>
      <c r="BE57" s="127"/>
      <c r="BF57" s="126">
        <f t="shared" si="21"/>
        <v>0</v>
      </c>
      <c r="BG57" s="119">
        <f t="shared" si="22"/>
        <v>0</v>
      </c>
      <c r="BH57" s="120"/>
      <c r="BI57" s="120"/>
      <c r="BJ57" s="127"/>
      <c r="BK57" s="126">
        <f t="shared" si="23"/>
        <v>0</v>
      </c>
      <c r="BL57" s="119">
        <f t="shared" si="24"/>
        <v>0</v>
      </c>
      <c r="BM57" s="123">
        <f t="shared" si="25"/>
        <v>0</v>
      </c>
      <c r="BN57" s="123">
        <f t="shared" si="26"/>
        <v>0</v>
      </c>
      <c r="BO57" s="126">
        <f t="shared" si="36"/>
        <v>0</v>
      </c>
      <c r="BP57" s="128">
        <f t="shared" si="27"/>
        <v>0</v>
      </c>
      <c r="BQ57" s="22"/>
      <c r="BR57" s="129"/>
      <c r="BS57" s="130"/>
      <c r="BT57" s="257" t="str">
        <f t="shared" si="28"/>
        <v/>
      </c>
      <c r="BU57" s="257" t="str">
        <f t="shared" si="29"/>
        <v/>
      </c>
      <c r="BV57" s="257" t="str">
        <f t="shared" si="30"/>
        <v/>
      </c>
      <c r="BW57" s="257" t="str">
        <f t="shared" si="31"/>
        <v/>
      </c>
      <c r="BX57" s="258">
        <f t="shared" si="32"/>
        <v>0</v>
      </c>
      <c r="BY57" s="129"/>
      <c r="BZ57" s="130"/>
      <c r="CA57" s="130" t="str">
        <f t="shared" si="0"/>
        <v/>
      </c>
      <c r="CB57" s="130" t="str">
        <f t="shared" si="1"/>
        <v/>
      </c>
      <c r="CC57" s="130" t="str">
        <f t="shared" si="2"/>
        <v/>
      </c>
      <c r="CD57" s="130" t="str">
        <f t="shared" si="3"/>
        <v/>
      </c>
      <c r="CE57" s="131">
        <f t="shared" si="37"/>
        <v>0</v>
      </c>
      <c r="CF57" s="259">
        <f t="shared" si="35"/>
        <v>0</v>
      </c>
      <c r="CG57" s="132"/>
      <c r="CH57" s="132"/>
      <c r="CI57" s="132"/>
    </row>
    <row r="58" spans="1:87" s="24" customFormat="1" ht="12.75" hidden="1" customHeight="1" outlineLevel="1" thickBot="1" x14ac:dyDescent="0.25">
      <c r="A58" s="177" t="s">
        <v>59</v>
      </c>
      <c r="B58" s="312" t="s">
        <v>187</v>
      </c>
      <c r="C58" s="24">
        <v>50</v>
      </c>
      <c r="D58" s="137"/>
      <c r="E58" s="138"/>
      <c r="F58" s="56"/>
      <c r="G58" s="135"/>
      <c r="H58" s="136"/>
      <c r="I58" s="139"/>
      <c r="J58" s="57"/>
      <c r="K58" s="113"/>
      <c r="L58" s="113"/>
      <c r="M58" s="113"/>
      <c r="N58" s="113"/>
      <c r="O58" s="114">
        <f t="shared" si="4"/>
        <v>0</v>
      </c>
      <c r="P58" s="113"/>
      <c r="Q58" s="113"/>
      <c r="R58" s="113"/>
      <c r="S58" s="113"/>
      <c r="T58" s="114">
        <f t="shared" si="5"/>
        <v>0</v>
      </c>
      <c r="U58" s="113">
        <f t="shared" si="6"/>
        <v>0</v>
      </c>
      <c r="V58" s="136"/>
      <c r="W58" s="313"/>
      <c r="X58" s="313"/>
      <c r="Y58" s="313"/>
      <c r="Z58" s="117">
        <f t="shared" si="7"/>
        <v>0</v>
      </c>
      <c r="AA58" s="118">
        <f t="shared" si="8"/>
        <v>0</v>
      </c>
      <c r="AB58" s="121"/>
      <c r="AC58" s="121"/>
      <c r="AD58" s="121"/>
      <c r="AE58" s="117">
        <f t="shared" si="9"/>
        <v>0</v>
      </c>
      <c r="AF58" s="118">
        <f t="shared" si="10"/>
        <v>0</v>
      </c>
      <c r="AG58" s="120"/>
      <c r="AH58" s="120"/>
      <c r="AI58" s="121"/>
      <c r="AJ58" s="117">
        <f t="shared" si="11"/>
        <v>0</v>
      </c>
      <c r="AK58" s="119">
        <f t="shared" si="12"/>
        <v>0</v>
      </c>
      <c r="AL58" s="53"/>
      <c r="AM58" s="53"/>
      <c r="AN58" s="53"/>
      <c r="AO58" s="54">
        <f t="shared" si="13"/>
        <v>0</v>
      </c>
      <c r="AP58" s="122">
        <f t="shared" si="14"/>
        <v>0</v>
      </c>
      <c r="AQ58" s="123">
        <f t="shared" si="15"/>
        <v>0</v>
      </c>
      <c r="AR58" s="123">
        <f t="shared" si="16"/>
        <v>0</v>
      </c>
      <c r="AS58" s="313"/>
      <c r="AT58" s="313"/>
      <c r="AU58" s="314"/>
      <c r="AV58" s="125">
        <f t="shared" si="17"/>
        <v>0</v>
      </c>
      <c r="AW58" s="119">
        <f t="shared" si="18"/>
        <v>0</v>
      </c>
      <c r="AX58" s="120"/>
      <c r="AY58" s="120"/>
      <c r="AZ58" s="127"/>
      <c r="BA58" s="126">
        <f t="shared" si="19"/>
        <v>0</v>
      </c>
      <c r="BB58" s="119">
        <f t="shared" si="20"/>
        <v>0</v>
      </c>
      <c r="BC58" s="120"/>
      <c r="BD58" s="120"/>
      <c r="BE58" s="127"/>
      <c r="BF58" s="126">
        <f t="shared" si="21"/>
        <v>0</v>
      </c>
      <c r="BG58" s="119">
        <f t="shared" si="22"/>
        <v>0</v>
      </c>
      <c r="BH58" s="120"/>
      <c r="BI58" s="120"/>
      <c r="BJ58" s="127"/>
      <c r="BK58" s="126">
        <f t="shared" si="23"/>
        <v>0</v>
      </c>
      <c r="BL58" s="119">
        <f t="shared" si="24"/>
        <v>0</v>
      </c>
      <c r="BM58" s="123">
        <f t="shared" si="25"/>
        <v>0</v>
      </c>
      <c r="BN58" s="123">
        <f t="shared" si="26"/>
        <v>0</v>
      </c>
      <c r="BO58" s="126">
        <f t="shared" si="36"/>
        <v>0</v>
      </c>
      <c r="BP58" s="128">
        <f t="shared" si="27"/>
        <v>0</v>
      </c>
      <c r="BQ58" s="22"/>
      <c r="BR58" s="129"/>
      <c r="BS58" s="130"/>
      <c r="BT58" s="257" t="str">
        <f t="shared" si="28"/>
        <v/>
      </c>
      <c r="BU58" s="257" t="str">
        <f t="shared" si="29"/>
        <v/>
      </c>
      <c r="BV58" s="257" t="str">
        <f t="shared" si="30"/>
        <v/>
      </c>
      <c r="BW58" s="257" t="str">
        <f t="shared" si="31"/>
        <v/>
      </c>
      <c r="BX58" s="258">
        <f t="shared" si="32"/>
        <v>0</v>
      </c>
      <c r="BY58" s="129"/>
      <c r="BZ58" s="130"/>
      <c r="CA58" s="130" t="str">
        <f t="shared" si="0"/>
        <v/>
      </c>
      <c r="CB58" s="130" t="str">
        <f t="shared" si="1"/>
        <v/>
      </c>
      <c r="CC58" s="130" t="str">
        <f t="shared" si="2"/>
        <v/>
      </c>
      <c r="CD58" s="130" t="str">
        <f t="shared" si="3"/>
        <v/>
      </c>
      <c r="CE58" s="131">
        <f t="shared" si="37"/>
        <v>0</v>
      </c>
      <c r="CF58" s="259">
        <f t="shared" si="35"/>
        <v>0</v>
      </c>
      <c r="CG58" s="132"/>
      <c r="CH58" s="132"/>
      <c r="CI58" s="132"/>
    </row>
    <row r="59" spans="1:87" s="24" customFormat="1" ht="12.75" hidden="1" customHeight="1" outlineLevel="1" thickBot="1" x14ac:dyDescent="0.25">
      <c r="A59" s="177" t="s">
        <v>59</v>
      </c>
      <c r="B59" s="312" t="s">
        <v>187</v>
      </c>
      <c r="C59" s="24">
        <v>51</v>
      </c>
      <c r="D59" s="137"/>
      <c r="E59" s="138"/>
      <c r="F59" s="56"/>
      <c r="G59" s="135"/>
      <c r="H59" s="136"/>
      <c r="I59" s="139"/>
      <c r="J59" s="57"/>
      <c r="K59" s="113"/>
      <c r="L59" s="113"/>
      <c r="M59" s="113"/>
      <c r="N59" s="113"/>
      <c r="O59" s="114">
        <f t="shared" si="4"/>
        <v>0</v>
      </c>
      <c r="P59" s="113"/>
      <c r="Q59" s="113"/>
      <c r="R59" s="113"/>
      <c r="S59" s="113"/>
      <c r="T59" s="114">
        <f t="shared" si="5"/>
        <v>0</v>
      </c>
      <c r="U59" s="113">
        <f t="shared" si="6"/>
        <v>0</v>
      </c>
      <c r="V59" s="136"/>
      <c r="W59" s="313"/>
      <c r="X59" s="313"/>
      <c r="Y59" s="313"/>
      <c r="Z59" s="117">
        <f t="shared" si="7"/>
        <v>0</v>
      </c>
      <c r="AA59" s="118">
        <f t="shared" si="8"/>
        <v>0</v>
      </c>
      <c r="AB59" s="121"/>
      <c r="AC59" s="121"/>
      <c r="AD59" s="121"/>
      <c r="AE59" s="117">
        <f t="shared" si="9"/>
        <v>0</v>
      </c>
      <c r="AF59" s="118">
        <f t="shared" si="10"/>
        <v>0</v>
      </c>
      <c r="AG59" s="120"/>
      <c r="AH59" s="120"/>
      <c r="AI59" s="121"/>
      <c r="AJ59" s="117">
        <f t="shared" si="11"/>
        <v>0</v>
      </c>
      <c r="AK59" s="119">
        <f t="shared" si="12"/>
        <v>0</v>
      </c>
      <c r="AL59" s="53"/>
      <c r="AM59" s="53"/>
      <c r="AN59" s="53"/>
      <c r="AO59" s="54">
        <f t="shared" si="13"/>
        <v>0</v>
      </c>
      <c r="AP59" s="122">
        <f t="shared" si="14"/>
        <v>0</v>
      </c>
      <c r="AQ59" s="123">
        <f t="shared" si="15"/>
        <v>0</v>
      </c>
      <c r="AR59" s="123">
        <f t="shared" si="16"/>
        <v>0</v>
      </c>
      <c r="AS59" s="313"/>
      <c r="AT59" s="313"/>
      <c r="AU59" s="314"/>
      <c r="AV59" s="125">
        <f t="shared" si="17"/>
        <v>0</v>
      </c>
      <c r="AW59" s="119">
        <f t="shared" si="18"/>
        <v>0</v>
      </c>
      <c r="AX59" s="120"/>
      <c r="AY59" s="120"/>
      <c r="AZ59" s="127"/>
      <c r="BA59" s="126">
        <f t="shared" si="19"/>
        <v>0</v>
      </c>
      <c r="BB59" s="119">
        <f t="shared" si="20"/>
        <v>0</v>
      </c>
      <c r="BC59" s="120"/>
      <c r="BD59" s="120"/>
      <c r="BE59" s="127"/>
      <c r="BF59" s="126">
        <f t="shared" si="21"/>
        <v>0</v>
      </c>
      <c r="BG59" s="119">
        <f t="shared" si="22"/>
        <v>0</v>
      </c>
      <c r="BH59" s="120"/>
      <c r="BI59" s="120"/>
      <c r="BJ59" s="127"/>
      <c r="BK59" s="126">
        <f t="shared" si="23"/>
        <v>0</v>
      </c>
      <c r="BL59" s="119">
        <f t="shared" si="24"/>
        <v>0</v>
      </c>
      <c r="BM59" s="123">
        <f t="shared" si="25"/>
        <v>0</v>
      </c>
      <c r="BN59" s="123">
        <f t="shared" si="26"/>
        <v>0</v>
      </c>
      <c r="BO59" s="126">
        <f t="shared" si="36"/>
        <v>0</v>
      </c>
      <c r="BP59" s="128">
        <f t="shared" si="27"/>
        <v>0</v>
      </c>
      <c r="BQ59" s="22"/>
      <c r="BR59" s="129"/>
      <c r="BS59" s="130"/>
      <c r="BT59" s="257" t="str">
        <f t="shared" si="28"/>
        <v/>
      </c>
      <c r="BU59" s="257" t="str">
        <f t="shared" si="29"/>
        <v/>
      </c>
      <c r="BV59" s="257" t="str">
        <f t="shared" si="30"/>
        <v/>
      </c>
      <c r="BW59" s="257" t="str">
        <f t="shared" si="31"/>
        <v/>
      </c>
      <c r="BX59" s="258">
        <f t="shared" si="32"/>
        <v>0</v>
      </c>
      <c r="BY59" s="129"/>
      <c r="BZ59" s="130"/>
      <c r="CA59" s="130" t="str">
        <f t="shared" si="0"/>
        <v/>
      </c>
      <c r="CB59" s="130" t="str">
        <f t="shared" si="1"/>
        <v/>
      </c>
      <c r="CC59" s="130" t="str">
        <f t="shared" si="2"/>
        <v/>
      </c>
      <c r="CD59" s="130" t="str">
        <f t="shared" si="3"/>
        <v/>
      </c>
      <c r="CE59" s="131">
        <f t="shared" si="37"/>
        <v>0</v>
      </c>
      <c r="CF59" s="259">
        <f t="shared" si="35"/>
        <v>0</v>
      </c>
      <c r="CG59" s="132"/>
      <c r="CH59" s="132"/>
      <c r="CI59" s="132"/>
    </row>
    <row r="60" spans="1:87" s="24" customFormat="1" ht="12.75" hidden="1" customHeight="1" outlineLevel="1" thickBot="1" x14ac:dyDescent="0.25">
      <c r="A60" s="177" t="s">
        <v>59</v>
      </c>
      <c r="B60" s="312" t="s">
        <v>187</v>
      </c>
      <c r="C60" s="24">
        <v>52</v>
      </c>
      <c r="D60" s="137"/>
      <c r="E60" s="138"/>
      <c r="F60" s="56"/>
      <c r="G60" s="135"/>
      <c r="H60" s="136"/>
      <c r="I60" s="139"/>
      <c r="J60" s="57"/>
      <c r="K60" s="113"/>
      <c r="L60" s="113"/>
      <c r="M60" s="113"/>
      <c r="N60" s="113"/>
      <c r="O60" s="114">
        <f t="shared" si="4"/>
        <v>0</v>
      </c>
      <c r="P60" s="113"/>
      <c r="Q60" s="113"/>
      <c r="R60" s="113"/>
      <c r="S60" s="113"/>
      <c r="T60" s="114">
        <f t="shared" si="5"/>
        <v>0</v>
      </c>
      <c r="U60" s="113">
        <f t="shared" si="6"/>
        <v>0</v>
      </c>
      <c r="V60" s="136"/>
      <c r="W60" s="313"/>
      <c r="X60" s="313"/>
      <c r="Y60" s="313"/>
      <c r="Z60" s="117">
        <f t="shared" si="7"/>
        <v>0</v>
      </c>
      <c r="AA60" s="118">
        <f t="shared" si="8"/>
        <v>0</v>
      </c>
      <c r="AB60" s="121"/>
      <c r="AC60" s="121"/>
      <c r="AD60" s="121"/>
      <c r="AE60" s="117">
        <f t="shared" si="9"/>
        <v>0</v>
      </c>
      <c r="AF60" s="118">
        <f t="shared" si="10"/>
        <v>0</v>
      </c>
      <c r="AG60" s="120"/>
      <c r="AH60" s="120"/>
      <c r="AI60" s="121"/>
      <c r="AJ60" s="117">
        <f t="shared" si="11"/>
        <v>0</v>
      </c>
      <c r="AK60" s="119">
        <f t="shared" si="12"/>
        <v>0</v>
      </c>
      <c r="AL60" s="53"/>
      <c r="AM60" s="53"/>
      <c r="AN60" s="53"/>
      <c r="AO60" s="54">
        <f t="shared" si="13"/>
        <v>0</v>
      </c>
      <c r="AP60" s="122">
        <f t="shared" si="14"/>
        <v>0</v>
      </c>
      <c r="AQ60" s="123">
        <f t="shared" si="15"/>
        <v>0</v>
      </c>
      <c r="AR60" s="123">
        <f t="shared" si="16"/>
        <v>0</v>
      </c>
      <c r="AS60" s="313"/>
      <c r="AT60" s="313"/>
      <c r="AU60" s="314"/>
      <c r="AV60" s="125">
        <f t="shared" si="17"/>
        <v>0</v>
      </c>
      <c r="AW60" s="119">
        <f t="shared" si="18"/>
        <v>0</v>
      </c>
      <c r="AX60" s="120"/>
      <c r="AY60" s="120"/>
      <c r="AZ60" s="127"/>
      <c r="BA60" s="126">
        <f t="shared" si="19"/>
        <v>0</v>
      </c>
      <c r="BB60" s="119">
        <f t="shared" si="20"/>
        <v>0</v>
      </c>
      <c r="BC60" s="120"/>
      <c r="BD60" s="120"/>
      <c r="BE60" s="127"/>
      <c r="BF60" s="126">
        <f t="shared" si="21"/>
        <v>0</v>
      </c>
      <c r="BG60" s="119">
        <f t="shared" si="22"/>
        <v>0</v>
      </c>
      <c r="BH60" s="120"/>
      <c r="BI60" s="120"/>
      <c r="BJ60" s="127"/>
      <c r="BK60" s="126">
        <f t="shared" si="23"/>
        <v>0</v>
      </c>
      <c r="BL60" s="119">
        <f t="shared" si="24"/>
        <v>0</v>
      </c>
      <c r="BM60" s="123">
        <f t="shared" si="25"/>
        <v>0</v>
      </c>
      <c r="BN60" s="123">
        <f t="shared" si="26"/>
        <v>0</v>
      </c>
      <c r="BO60" s="126">
        <f t="shared" si="36"/>
        <v>0</v>
      </c>
      <c r="BP60" s="128">
        <f t="shared" si="27"/>
        <v>0</v>
      </c>
      <c r="BQ60" s="22"/>
      <c r="BR60" s="129"/>
      <c r="BS60" s="130"/>
      <c r="BT60" s="257" t="str">
        <f t="shared" si="28"/>
        <v/>
      </c>
      <c r="BU60" s="257" t="str">
        <f t="shared" si="29"/>
        <v/>
      </c>
      <c r="BV60" s="257" t="str">
        <f t="shared" si="30"/>
        <v/>
      </c>
      <c r="BW60" s="257" t="str">
        <f t="shared" si="31"/>
        <v/>
      </c>
      <c r="BX60" s="258">
        <f t="shared" si="32"/>
        <v>0</v>
      </c>
      <c r="BY60" s="129"/>
      <c r="BZ60" s="130"/>
      <c r="CA60" s="130" t="str">
        <f t="shared" si="0"/>
        <v/>
      </c>
      <c r="CB60" s="130" t="str">
        <f t="shared" si="1"/>
        <v/>
      </c>
      <c r="CC60" s="130" t="str">
        <f t="shared" si="2"/>
        <v/>
      </c>
      <c r="CD60" s="130" t="str">
        <f t="shared" si="3"/>
        <v/>
      </c>
      <c r="CE60" s="131">
        <f t="shared" si="37"/>
        <v>0</v>
      </c>
      <c r="CF60" s="259">
        <f t="shared" si="35"/>
        <v>0</v>
      </c>
      <c r="CG60" s="132"/>
      <c r="CH60" s="132"/>
      <c r="CI60" s="132"/>
    </row>
    <row r="61" spans="1:87" s="24" customFormat="1" ht="12.75" hidden="1" customHeight="1" outlineLevel="1" thickBot="1" x14ac:dyDescent="0.25">
      <c r="A61" s="177" t="s">
        <v>59</v>
      </c>
      <c r="B61" s="312" t="s">
        <v>187</v>
      </c>
      <c r="C61" s="24">
        <v>53</v>
      </c>
      <c r="D61" s="137"/>
      <c r="E61" s="138"/>
      <c r="F61" s="56"/>
      <c r="G61" s="135"/>
      <c r="H61" s="136"/>
      <c r="I61" s="139"/>
      <c r="J61" s="57"/>
      <c r="K61" s="113"/>
      <c r="L61" s="113"/>
      <c r="M61" s="113"/>
      <c r="N61" s="113"/>
      <c r="O61" s="114">
        <f t="shared" si="4"/>
        <v>0</v>
      </c>
      <c r="P61" s="113"/>
      <c r="Q61" s="113"/>
      <c r="R61" s="113"/>
      <c r="S61" s="113"/>
      <c r="T61" s="114">
        <f t="shared" si="5"/>
        <v>0</v>
      </c>
      <c r="U61" s="113">
        <f t="shared" si="6"/>
        <v>0</v>
      </c>
      <c r="V61" s="136"/>
      <c r="W61" s="313"/>
      <c r="X61" s="313"/>
      <c r="Y61" s="313"/>
      <c r="Z61" s="117">
        <f t="shared" si="7"/>
        <v>0</v>
      </c>
      <c r="AA61" s="118">
        <f t="shared" si="8"/>
        <v>0</v>
      </c>
      <c r="AB61" s="121"/>
      <c r="AC61" s="121"/>
      <c r="AD61" s="121"/>
      <c r="AE61" s="117">
        <f t="shared" si="9"/>
        <v>0</v>
      </c>
      <c r="AF61" s="118">
        <f t="shared" si="10"/>
        <v>0</v>
      </c>
      <c r="AG61" s="120"/>
      <c r="AH61" s="120"/>
      <c r="AI61" s="121"/>
      <c r="AJ61" s="117">
        <f t="shared" si="11"/>
        <v>0</v>
      </c>
      <c r="AK61" s="119">
        <f t="shared" si="12"/>
        <v>0</v>
      </c>
      <c r="AL61" s="53"/>
      <c r="AM61" s="53"/>
      <c r="AN61" s="53"/>
      <c r="AO61" s="54">
        <f t="shared" si="13"/>
        <v>0</v>
      </c>
      <c r="AP61" s="122">
        <f t="shared" si="14"/>
        <v>0</v>
      </c>
      <c r="AQ61" s="123">
        <f t="shared" si="15"/>
        <v>0</v>
      </c>
      <c r="AR61" s="123">
        <f t="shared" si="16"/>
        <v>0</v>
      </c>
      <c r="AS61" s="313"/>
      <c r="AT61" s="313"/>
      <c r="AU61" s="314"/>
      <c r="AV61" s="125">
        <f t="shared" si="17"/>
        <v>0</v>
      </c>
      <c r="AW61" s="119">
        <f t="shared" si="18"/>
        <v>0</v>
      </c>
      <c r="AX61" s="120"/>
      <c r="AY61" s="120"/>
      <c r="AZ61" s="127"/>
      <c r="BA61" s="126">
        <f t="shared" si="19"/>
        <v>0</v>
      </c>
      <c r="BB61" s="119">
        <f t="shared" si="20"/>
        <v>0</v>
      </c>
      <c r="BC61" s="120"/>
      <c r="BD61" s="120"/>
      <c r="BE61" s="127"/>
      <c r="BF61" s="126">
        <f t="shared" si="21"/>
        <v>0</v>
      </c>
      <c r="BG61" s="119">
        <f t="shared" si="22"/>
        <v>0</v>
      </c>
      <c r="BH61" s="120"/>
      <c r="BI61" s="120"/>
      <c r="BJ61" s="127"/>
      <c r="BK61" s="126">
        <f t="shared" si="23"/>
        <v>0</v>
      </c>
      <c r="BL61" s="119">
        <f t="shared" si="24"/>
        <v>0</v>
      </c>
      <c r="BM61" s="123">
        <f t="shared" si="25"/>
        <v>0</v>
      </c>
      <c r="BN61" s="123">
        <f t="shared" si="26"/>
        <v>0</v>
      </c>
      <c r="BO61" s="126">
        <f t="shared" si="36"/>
        <v>0</v>
      </c>
      <c r="BP61" s="128">
        <f t="shared" si="27"/>
        <v>0</v>
      </c>
      <c r="BQ61" s="22"/>
      <c r="BR61" s="129"/>
      <c r="BS61" s="130"/>
      <c r="BT61" s="257" t="str">
        <f t="shared" si="28"/>
        <v/>
      </c>
      <c r="BU61" s="257" t="str">
        <f t="shared" si="29"/>
        <v/>
      </c>
      <c r="BV61" s="257" t="str">
        <f t="shared" si="30"/>
        <v/>
      </c>
      <c r="BW61" s="257" t="str">
        <f t="shared" si="31"/>
        <v/>
      </c>
      <c r="BX61" s="258">
        <f t="shared" si="32"/>
        <v>0</v>
      </c>
      <c r="BY61" s="129"/>
      <c r="BZ61" s="130"/>
      <c r="CA61" s="130" t="str">
        <f t="shared" si="0"/>
        <v/>
      </c>
      <c r="CB61" s="130" t="str">
        <f t="shared" si="1"/>
        <v/>
      </c>
      <c r="CC61" s="130" t="str">
        <f t="shared" si="2"/>
        <v/>
      </c>
      <c r="CD61" s="130" t="str">
        <f t="shared" si="3"/>
        <v/>
      </c>
      <c r="CE61" s="131">
        <f t="shared" si="37"/>
        <v>0</v>
      </c>
      <c r="CF61" s="259">
        <f t="shared" si="35"/>
        <v>0</v>
      </c>
      <c r="CG61" s="132"/>
      <c r="CH61" s="132"/>
      <c r="CI61" s="132"/>
    </row>
    <row r="62" spans="1:87" s="24" customFormat="1" ht="12.75" hidden="1" customHeight="1" outlineLevel="1" thickBot="1" x14ac:dyDescent="0.25">
      <c r="A62" s="177" t="s">
        <v>59</v>
      </c>
      <c r="B62" s="312" t="s">
        <v>187</v>
      </c>
      <c r="C62" s="24">
        <v>54</v>
      </c>
      <c r="D62" s="137"/>
      <c r="E62" s="138"/>
      <c r="F62" s="56"/>
      <c r="G62" s="135"/>
      <c r="H62" s="136"/>
      <c r="I62" s="139"/>
      <c r="J62" s="57"/>
      <c r="K62" s="113"/>
      <c r="L62" s="113"/>
      <c r="M62" s="113"/>
      <c r="N62" s="113"/>
      <c r="O62" s="114">
        <f t="shared" si="4"/>
        <v>0</v>
      </c>
      <c r="P62" s="113"/>
      <c r="Q62" s="113"/>
      <c r="R62" s="113"/>
      <c r="S62" s="113"/>
      <c r="T62" s="114">
        <f t="shared" si="5"/>
        <v>0</v>
      </c>
      <c r="U62" s="113">
        <f t="shared" si="6"/>
        <v>0</v>
      </c>
      <c r="V62" s="136"/>
      <c r="W62" s="313"/>
      <c r="X62" s="313"/>
      <c r="Y62" s="313"/>
      <c r="Z62" s="117">
        <f t="shared" si="7"/>
        <v>0</v>
      </c>
      <c r="AA62" s="118">
        <f t="shared" si="8"/>
        <v>0</v>
      </c>
      <c r="AB62" s="121"/>
      <c r="AC62" s="121"/>
      <c r="AD62" s="121"/>
      <c r="AE62" s="117">
        <f t="shared" si="9"/>
        <v>0</v>
      </c>
      <c r="AF62" s="118">
        <f t="shared" si="10"/>
        <v>0</v>
      </c>
      <c r="AG62" s="120"/>
      <c r="AH62" s="120"/>
      <c r="AI62" s="121"/>
      <c r="AJ62" s="117">
        <f t="shared" si="11"/>
        <v>0</v>
      </c>
      <c r="AK62" s="119">
        <f t="shared" si="12"/>
        <v>0</v>
      </c>
      <c r="AL62" s="53"/>
      <c r="AM62" s="53"/>
      <c r="AN62" s="53"/>
      <c r="AO62" s="54">
        <f t="shared" si="13"/>
        <v>0</v>
      </c>
      <c r="AP62" s="122">
        <f t="shared" si="14"/>
        <v>0</v>
      </c>
      <c r="AQ62" s="123">
        <f t="shared" si="15"/>
        <v>0</v>
      </c>
      <c r="AR62" s="123">
        <f t="shared" si="16"/>
        <v>0</v>
      </c>
      <c r="AS62" s="313"/>
      <c r="AT62" s="313"/>
      <c r="AU62" s="314"/>
      <c r="AV62" s="125">
        <f t="shared" si="17"/>
        <v>0</v>
      </c>
      <c r="AW62" s="119">
        <f t="shared" si="18"/>
        <v>0</v>
      </c>
      <c r="AX62" s="120"/>
      <c r="AY62" s="120"/>
      <c r="AZ62" s="127"/>
      <c r="BA62" s="126">
        <f t="shared" si="19"/>
        <v>0</v>
      </c>
      <c r="BB62" s="119">
        <f t="shared" si="20"/>
        <v>0</v>
      </c>
      <c r="BC62" s="120"/>
      <c r="BD62" s="120"/>
      <c r="BE62" s="127"/>
      <c r="BF62" s="126">
        <f t="shared" si="21"/>
        <v>0</v>
      </c>
      <c r="BG62" s="119">
        <f t="shared" si="22"/>
        <v>0</v>
      </c>
      <c r="BH62" s="120"/>
      <c r="BI62" s="120"/>
      <c r="BJ62" s="127"/>
      <c r="BK62" s="126">
        <f t="shared" si="23"/>
        <v>0</v>
      </c>
      <c r="BL62" s="119">
        <f t="shared" si="24"/>
        <v>0</v>
      </c>
      <c r="BM62" s="123">
        <f t="shared" si="25"/>
        <v>0</v>
      </c>
      <c r="BN62" s="123">
        <f t="shared" si="26"/>
        <v>0</v>
      </c>
      <c r="BO62" s="126">
        <f t="shared" si="36"/>
        <v>0</v>
      </c>
      <c r="BP62" s="128">
        <f t="shared" si="27"/>
        <v>0</v>
      </c>
      <c r="BQ62" s="22"/>
      <c r="BR62" s="129"/>
      <c r="BS62" s="130"/>
      <c r="BT62" s="257" t="str">
        <f t="shared" si="28"/>
        <v/>
      </c>
      <c r="BU62" s="257" t="str">
        <f t="shared" si="29"/>
        <v/>
      </c>
      <c r="BV62" s="257" t="str">
        <f t="shared" si="30"/>
        <v/>
      </c>
      <c r="BW62" s="257" t="str">
        <f t="shared" si="31"/>
        <v/>
      </c>
      <c r="BX62" s="258">
        <f t="shared" si="32"/>
        <v>0</v>
      </c>
      <c r="BY62" s="129"/>
      <c r="BZ62" s="130"/>
      <c r="CA62" s="130" t="str">
        <f t="shared" si="0"/>
        <v/>
      </c>
      <c r="CB62" s="130" t="str">
        <f t="shared" si="1"/>
        <v/>
      </c>
      <c r="CC62" s="130" t="str">
        <f t="shared" si="2"/>
        <v/>
      </c>
      <c r="CD62" s="130" t="str">
        <f t="shared" si="3"/>
        <v/>
      </c>
      <c r="CE62" s="131">
        <f t="shared" si="37"/>
        <v>0</v>
      </c>
      <c r="CF62" s="259">
        <f t="shared" si="35"/>
        <v>0</v>
      </c>
      <c r="CG62" s="132"/>
      <c r="CH62" s="132"/>
      <c r="CI62" s="132"/>
    </row>
    <row r="63" spans="1:87" s="24" customFormat="1" ht="12.75" hidden="1" customHeight="1" outlineLevel="1" thickBot="1" x14ac:dyDescent="0.25">
      <c r="A63" s="177" t="s">
        <v>59</v>
      </c>
      <c r="B63" s="312" t="s">
        <v>187</v>
      </c>
      <c r="C63" s="24">
        <v>55</v>
      </c>
      <c r="D63" s="137"/>
      <c r="E63" s="138"/>
      <c r="F63" s="56"/>
      <c r="G63" s="135"/>
      <c r="H63" s="136"/>
      <c r="I63" s="139"/>
      <c r="J63" s="57"/>
      <c r="K63" s="113"/>
      <c r="L63" s="113"/>
      <c r="M63" s="113"/>
      <c r="N63" s="113"/>
      <c r="O63" s="114">
        <f t="shared" si="4"/>
        <v>0</v>
      </c>
      <c r="P63" s="113"/>
      <c r="Q63" s="113"/>
      <c r="R63" s="113"/>
      <c r="S63" s="113"/>
      <c r="T63" s="114">
        <f t="shared" si="5"/>
        <v>0</v>
      </c>
      <c r="U63" s="113">
        <f t="shared" si="6"/>
        <v>0</v>
      </c>
      <c r="V63" s="136"/>
      <c r="W63" s="313"/>
      <c r="X63" s="313"/>
      <c r="Y63" s="313"/>
      <c r="Z63" s="117">
        <f t="shared" si="7"/>
        <v>0</v>
      </c>
      <c r="AA63" s="118">
        <f t="shared" si="8"/>
        <v>0</v>
      </c>
      <c r="AB63" s="121"/>
      <c r="AC63" s="121"/>
      <c r="AD63" s="121"/>
      <c r="AE63" s="117">
        <f t="shared" si="9"/>
        <v>0</v>
      </c>
      <c r="AF63" s="118">
        <f t="shared" si="10"/>
        <v>0</v>
      </c>
      <c r="AG63" s="120"/>
      <c r="AH63" s="120"/>
      <c r="AI63" s="121"/>
      <c r="AJ63" s="117">
        <f t="shared" si="11"/>
        <v>0</v>
      </c>
      <c r="AK63" s="119">
        <f t="shared" si="12"/>
        <v>0</v>
      </c>
      <c r="AL63" s="53"/>
      <c r="AM63" s="53"/>
      <c r="AN63" s="53"/>
      <c r="AO63" s="54">
        <f t="shared" si="13"/>
        <v>0</v>
      </c>
      <c r="AP63" s="122">
        <f t="shared" si="14"/>
        <v>0</v>
      </c>
      <c r="AQ63" s="123">
        <f t="shared" si="15"/>
        <v>0</v>
      </c>
      <c r="AR63" s="123">
        <f t="shared" si="16"/>
        <v>0</v>
      </c>
      <c r="AS63" s="313"/>
      <c r="AT63" s="313"/>
      <c r="AU63" s="314"/>
      <c r="AV63" s="125">
        <f t="shared" si="17"/>
        <v>0</v>
      </c>
      <c r="AW63" s="119">
        <f t="shared" si="18"/>
        <v>0</v>
      </c>
      <c r="AX63" s="120"/>
      <c r="AY63" s="120"/>
      <c r="AZ63" s="127"/>
      <c r="BA63" s="126">
        <f t="shared" si="19"/>
        <v>0</v>
      </c>
      <c r="BB63" s="119">
        <f t="shared" si="20"/>
        <v>0</v>
      </c>
      <c r="BC63" s="120"/>
      <c r="BD63" s="120"/>
      <c r="BE63" s="127"/>
      <c r="BF63" s="126">
        <f t="shared" si="21"/>
        <v>0</v>
      </c>
      <c r="BG63" s="119">
        <f t="shared" si="22"/>
        <v>0</v>
      </c>
      <c r="BH63" s="120"/>
      <c r="BI63" s="120"/>
      <c r="BJ63" s="127"/>
      <c r="BK63" s="126">
        <f t="shared" si="23"/>
        <v>0</v>
      </c>
      <c r="BL63" s="119">
        <f t="shared" si="24"/>
        <v>0</v>
      </c>
      <c r="BM63" s="123">
        <f t="shared" si="25"/>
        <v>0</v>
      </c>
      <c r="BN63" s="123">
        <f t="shared" si="26"/>
        <v>0</v>
      </c>
      <c r="BO63" s="126">
        <f t="shared" si="36"/>
        <v>0</v>
      </c>
      <c r="BP63" s="128">
        <f t="shared" si="27"/>
        <v>0</v>
      </c>
      <c r="BQ63" s="22"/>
      <c r="BR63" s="129"/>
      <c r="BS63" s="130"/>
      <c r="BT63" s="257" t="str">
        <f t="shared" si="28"/>
        <v/>
      </c>
      <c r="BU63" s="257" t="str">
        <f t="shared" si="29"/>
        <v/>
      </c>
      <c r="BV63" s="257" t="str">
        <f t="shared" si="30"/>
        <v/>
      </c>
      <c r="BW63" s="257" t="str">
        <f t="shared" si="31"/>
        <v/>
      </c>
      <c r="BX63" s="258">
        <f t="shared" si="32"/>
        <v>0</v>
      </c>
      <c r="BY63" s="129"/>
      <c r="BZ63" s="130"/>
      <c r="CA63" s="130" t="str">
        <f t="shared" si="0"/>
        <v/>
      </c>
      <c r="CB63" s="130" t="str">
        <f t="shared" si="1"/>
        <v/>
      </c>
      <c r="CC63" s="130" t="str">
        <f t="shared" si="2"/>
        <v/>
      </c>
      <c r="CD63" s="130" t="str">
        <f t="shared" si="3"/>
        <v/>
      </c>
      <c r="CE63" s="131">
        <f t="shared" si="37"/>
        <v>0</v>
      </c>
      <c r="CF63" s="259">
        <f t="shared" si="35"/>
        <v>0</v>
      </c>
      <c r="CG63" s="132"/>
      <c r="CH63" s="132"/>
      <c r="CI63" s="132"/>
    </row>
    <row r="64" spans="1:87" s="24" customFormat="1" ht="12.75" hidden="1" customHeight="1" outlineLevel="1" thickBot="1" x14ac:dyDescent="0.25">
      <c r="A64" s="177" t="s">
        <v>59</v>
      </c>
      <c r="B64" s="312" t="s">
        <v>187</v>
      </c>
      <c r="C64" s="24">
        <v>56</v>
      </c>
      <c r="D64" s="137"/>
      <c r="E64" s="138"/>
      <c r="F64" s="56"/>
      <c r="G64" s="135"/>
      <c r="H64" s="136"/>
      <c r="I64" s="139"/>
      <c r="J64" s="57"/>
      <c r="K64" s="113"/>
      <c r="L64" s="113"/>
      <c r="M64" s="113"/>
      <c r="N64" s="113"/>
      <c r="O64" s="114">
        <f t="shared" si="4"/>
        <v>0</v>
      </c>
      <c r="P64" s="113"/>
      <c r="Q64" s="113"/>
      <c r="R64" s="113"/>
      <c r="S64" s="113"/>
      <c r="T64" s="114">
        <f t="shared" si="5"/>
        <v>0</v>
      </c>
      <c r="U64" s="113">
        <f t="shared" si="6"/>
        <v>0</v>
      </c>
      <c r="V64" s="136"/>
      <c r="W64" s="313"/>
      <c r="X64" s="313"/>
      <c r="Y64" s="313"/>
      <c r="Z64" s="117">
        <f t="shared" si="7"/>
        <v>0</v>
      </c>
      <c r="AA64" s="118">
        <f t="shared" si="8"/>
        <v>0</v>
      </c>
      <c r="AB64" s="121"/>
      <c r="AC64" s="121"/>
      <c r="AD64" s="121"/>
      <c r="AE64" s="117">
        <f t="shared" si="9"/>
        <v>0</v>
      </c>
      <c r="AF64" s="118">
        <f t="shared" si="10"/>
        <v>0</v>
      </c>
      <c r="AG64" s="120"/>
      <c r="AH64" s="120"/>
      <c r="AI64" s="121"/>
      <c r="AJ64" s="117">
        <f t="shared" si="11"/>
        <v>0</v>
      </c>
      <c r="AK64" s="119">
        <f t="shared" si="12"/>
        <v>0</v>
      </c>
      <c r="AL64" s="53"/>
      <c r="AM64" s="53"/>
      <c r="AN64" s="53"/>
      <c r="AO64" s="54">
        <f t="shared" si="13"/>
        <v>0</v>
      </c>
      <c r="AP64" s="122">
        <f t="shared" si="14"/>
        <v>0</v>
      </c>
      <c r="AQ64" s="123">
        <f t="shared" si="15"/>
        <v>0</v>
      </c>
      <c r="AR64" s="123">
        <f t="shared" si="16"/>
        <v>0</v>
      </c>
      <c r="AS64" s="313"/>
      <c r="AT64" s="313"/>
      <c r="AU64" s="314"/>
      <c r="AV64" s="125">
        <f t="shared" si="17"/>
        <v>0</v>
      </c>
      <c r="AW64" s="119">
        <f t="shared" si="18"/>
        <v>0</v>
      </c>
      <c r="AX64" s="120"/>
      <c r="AY64" s="120"/>
      <c r="AZ64" s="127"/>
      <c r="BA64" s="126">
        <f t="shared" si="19"/>
        <v>0</v>
      </c>
      <c r="BB64" s="119">
        <f t="shared" si="20"/>
        <v>0</v>
      </c>
      <c r="BC64" s="120"/>
      <c r="BD64" s="120"/>
      <c r="BE64" s="127"/>
      <c r="BF64" s="126">
        <f t="shared" si="21"/>
        <v>0</v>
      </c>
      <c r="BG64" s="119">
        <f t="shared" si="22"/>
        <v>0</v>
      </c>
      <c r="BH64" s="120"/>
      <c r="BI64" s="120"/>
      <c r="BJ64" s="127"/>
      <c r="BK64" s="126">
        <f t="shared" si="23"/>
        <v>0</v>
      </c>
      <c r="BL64" s="119">
        <f t="shared" si="24"/>
        <v>0</v>
      </c>
      <c r="BM64" s="123">
        <f t="shared" si="25"/>
        <v>0</v>
      </c>
      <c r="BN64" s="123">
        <f t="shared" si="26"/>
        <v>0</v>
      </c>
      <c r="BO64" s="126">
        <f t="shared" si="36"/>
        <v>0</v>
      </c>
      <c r="BP64" s="128">
        <f t="shared" si="27"/>
        <v>0</v>
      </c>
      <c r="BQ64" s="22"/>
      <c r="BR64" s="129"/>
      <c r="BS64" s="130"/>
      <c r="BT64" s="257" t="str">
        <f t="shared" si="28"/>
        <v/>
      </c>
      <c r="BU64" s="257" t="str">
        <f t="shared" si="29"/>
        <v/>
      </c>
      <c r="BV64" s="257" t="str">
        <f t="shared" si="30"/>
        <v/>
      </c>
      <c r="BW64" s="257" t="str">
        <f t="shared" si="31"/>
        <v/>
      </c>
      <c r="BX64" s="258">
        <f t="shared" si="32"/>
        <v>0</v>
      </c>
      <c r="BY64" s="129"/>
      <c r="BZ64" s="130"/>
      <c r="CA64" s="130" t="str">
        <f t="shared" si="0"/>
        <v/>
      </c>
      <c r="CB64" s="130" t="str">
        <f t="shared" si="1"/>
        <v/>
      </c>
      <c r="CC64" s="130" t="str">
        <f t="shared" si="2"/>
        <v/>
      </c>
      <c r="CD64" s="130" t="str">
        <f t="shared" si="3"/>
        <v/>
      </c>
      <c r="CE64" s="131">
        <f t="shared" si="37"/>
        <v>0</v>
      </c>
      <c r="CF64" s="259">
        <f t="shared" si="35"/>
        <v>0</v>
      </c>
      <c r="CG64" s="132"/>
      <c r="CH64" s="132"/>
      <c r="CI64" s="132"/>
    </row>
    <row r="65" spans="1:87" s="24" customFormat="1" ht="12.75" hidden="1" customHeight="1" outlineLevel="1" thickBot="1" x14ac:dyDescent="0.25">
      <c r="A65" s="177" t="s">
        <v>59</v>
      </c>
      <c r="B65" s="312" t="s">
        <v>187</v>
      </c>
      <c r="C65" s="24">
        <v>57</v>
      </c>
      <c r="D65" s="137"/>
      <c r="E65" s="138"/>
      <c r="F65" s="56"/>
      <c r="G65" s="135"/>
      <c r="H65" s="136"/>
      <c r="I65" s="139"/>
      <c r="J65" s="57"/>
      <c r="K65" s="113"/>
      <c r="L65" s="113"/>
      <c r="M65" s="113"/>
      <c r="N65" s="113"/>
      <c r="O65" s="114">
        <f t="shared" si="4"/>
        <v>0</v>
      </c>
      <c r="P65" s="113"/>
      <c r="Q65" s="113"/>
      <c r="R65" s="113"/>
      <c r="S65" s="113"/>
      <c r="T65" s="114">
        <f t="shared" si="5"/>
        <v>0</v>
      </c>
      <c r="U65" s="113">
        <f t="shared" si="6"/>
        <v>0</v>
      </c>
      <c r="V65" s="136"/>
      <c r="W65" s="313"/>
      <c r="X65" s="313"/>
      <c r="Y65" s="313"/>
      <c r="Z65" s="117">
        <f t="shared" si="7"/>
        <v>0</v>
      </c>
      <c r="AA65" s="118">
        <f t="shared" si="8"/>
        <v>0</v>
      </c>
      <c r="AB65" s="121"/>
      <c r="AC65" s="121"/>
      <c r="AD65" s="121"/>
      <c r="AE65" s="117">
        <f t="shared" si="9"/>
        <v>0</v>
      </c>
      <c r="AF65" s="118">
        <f t="shared" si="10"/>
        <v>0</v>
      </c>
      <c r="AG65" s="120"/>
      <c r="AH65" s="120"/>
      <c r="AI65" s="121"/>
      <c r="AJ65" s="117">
        <f t="shared" si="11"/>
        <v>0</v>
      </c>
      <c r="AK65" s="119">
        <f t="shared" si="12"/>
        <v>0</v>
      </c>
      <c r="AL65" s="53"/>
      <c r="AM65" s="53"/>
      <c r="AN65" s="53"/>
      <c r="AO65" s="54">
        <f t="shared" si="13"/>
        <v>0</v>
      </c>
      <c r="AP65" s="122">
        <f t="shared" si="14"/>
        <v>0</v>
      </c>
      <c r="AQ65" s="123">
        <f t="shared" si="15"/>
        <v>0</v>
      </c>
      <c r="AR65" s="123">
        <f t="shared" si="16"/>
        <v>0</v>
      </c>
      <c r="AS65" s="313"/>
      <c r="AT65" s="313"/>
      <c r="AU65" s="314"/>
      <c r="AV65" s="125">
        <f t="shared" si="17"/>
        <v>0</v>
      </c>
      <c r="AW65" s="119">
        <f t="shared" si="18"/>
        <v>0</v>
      </c>
      <c r="AX65" s="120"/>
      <c r="AY65" s="120"/>
      <c r="AZ65" s="127"/>
      <c r="BA65" s="126">
        <f t="shared" si="19"/>
        <v>0</v>
      </c>
      <c r="BB65" s="119">
        <f t="shared" si="20"/>
        <v>0</v>
      </c>
      <c r="BC65" s="120"/>
      <c r="BD65" s="120"/>
      <c r="BE65" s="127"/>
      <c r="BF65" s="126">
        <f t="shared" si="21"/>
        <v>0</v>
      </c>
      <c r="BG65" s="119">
        <f t="shared" si="22"/>
        <v>0</v>
      </c>
      <c r="BH65" s="120"/>
      <c r="BI65" s="120"/>
      <c r="BJ65" s="127"/>
      <c r="BK65" s="126">
        <f t="shared" si="23"/>
        <v>0</v>
      </c>
      <c r="BL65" s="119">
        <f t="shared" si="24"/>
        <v>0</v>
      </c>
      <c r="BM65" s="123">
        <f t="shared" si="25"/>
        <v>0</v>
      </c>
      <c r="BN65" s="123">
        <f t="shared" si="26"/>
        <v>0</v>
      </c>
      <c r="BO65" s="126">
        <f t="shared" si="36"/>
        <v>0</v>
      </c>
      <c r="BP65" s="128">
        <f t="shared" si="27"/>
        <v>0</v>
      </c>
      <c r="BQ65" s="22"/>
      <c r="BR65" s="129"/>
      <c r="BS65" s="130"/>
      <c r="BT65" s="257" t="str">
        <f t="shared" si="28"/>
        <v/>
      </c>
      <c r="BU65" s="257" t="str">
        <f t="shared" si="29"/>
        <v/>
      </c>
      <c r="BV65" s="257" t="str">
        <f t="shared" si="30"/>
        <v/>
      </c>
      <c r="BW65" s="257" t="str">
        <f t="shared" si="31"/>
        <v/>
      </c>
      <c r="BX65" s="258">
        <f t="shared" si="32"/>
        <v>0</v>
      </c>
      <c r="BY65" s="129"/>
      <c r="BZ65" s="130"/>
      <c r="CA65" s="130" t="str">
        <f t="shared" si="0"/>
        <v/>
      </c>
      <c r="CB65" s="130" t="str">
        <f t="shared" si="1"/>
        <v/>
      </c>
      <c r="CC65" s="130" t="str">
        <f t="shared" si="2"/>
        <v/>
      </c>
      <c r="CD65" s="130" t="str">
        <f t="shared" si="3"/>
        <v/>
      </c>
      <c r="CE65" s="131">
        <f t="shared" si="37"/>
        <v>0</v>
      </c>
      <c r="CF65" s="259">
        <f t="shared" si="35"/>
        <v>0</v>
      </c>
      <c r="CG65" s="132"/>
      <c r="CH65" s="132"/>
      <c r="CI65" s="132"/>
    </row>
    <row r="66" spans="1:87" s="24" customFormat="1" ht="12.75" hidden="1" customHeight="1" outlineLevel="1" thickBot="1" x14ac:dyDescent="0.25">
      <c r="A66" s="177" t="s">
        <v>59</v>
      </c>
      <c r="B66" s="312" t="s">
        <v>187</v>
      </c>
      <c r="C66" s="24">
        <v>58</v>
      </c>
      <c r="D66" s="137"/>
      <c r="E66" s="138"/>
      <c r="F66" s="56"/>
      <c r="G66" s="135"/>
      <c r="H66" s="136"/>
      <c r="I66" s="139"/>
      <c r="J66" s="57"/>
      <c r="K66" s="113"/>
      <c r="L66" s="113"/>
      <c r="M66" s="113"/>
      <c r="N66" s="113"/>
      <c r="O66" s="114">
        <f t="shared" si="4"/>
        <v>0</v>
      </c>
      <c r="P66" s="113"/>
      <c r="Q66" s="113"/>
      <c r="R66" s="113"/>
      <c r="S66" s="113"/>
      <c r="T66" s="114">
        <f t="shared" si="5"/>
        <v>0</v>
      </c>
      <c r="U66" s="113">
        <f t="shared" si="6"/>
        <v>0</v>
      </c>
      <c r="V66" s="136"/>
      <c r="W66" s="313"/>
      <c r="X66" s="313"/>
      <c r="Y66" s="313"/>
      <c r="Z66" s="117">
        <f t="shared" si="7"/>
        <v>0</v>
      </c>
      <c r="AA66" s="118">
        <f t="shared" si="8"/>
        <v>0</v>
      </c>
      <c r="AB66" s="121"/>
      <c r="AC66" s="121"/>
      <c r="AD66" s="121"/>
      <c r="AE66" s="117">
        <f t="shared" si="9"/>
        <v>0</v>
      </c>
      <c r="AF66" s="118">
        <f t="shared" si="10"/>
        <v>0</v>
      </c>
      <c r="AG66" s="120"/>
      <c r="AH66" s="120"/>
      <c r="AI66" s="121"/>
      <c r="AJ66" s="117">
        <f t="shared" si="11"/>
        <v>0</v>
      </c>
      <c r="AK66" s="119">
        <f t="shared" si="12"/>
        <v>0</v>
      </c>
      <c r="AL66" s="53"/>
      <c r="AM66" s="53"/>
      <c r="AN66" s="53"/>
      <c r="AO66" s="54">
        <f t="shared" si="13"/>
        <v>0</v>
      </c>
      <c r="AP66" s="122">
        <f t="shared" si="14"/>
        <v>0</v>
      </c>
      <c r="AQ66" s="123">
        <f t="shared" si="15"/>
        <v>0</v>
      </c>
      <c r="AR66" s="123">
        <f t="shared" si="16"/>
        <v>0</v>
      </c>
      <c r="AS66" s="313"/>
      <c r="AT66" s="313"/>
      <c r="AU66" s="314"/>
      <c r="AV66" s="125">
        <f t="shared" si="17"/>
        <v>0</v>
      </c>
      <c r="AW66" s="119">
        <f t="shared" si="18"/>
        <v>0</v>
      </c>
      <c r="AX66" s="120"/>
      <c r="AY66" s="120"/>
      <c r="AZ66" s="127"/>
      <c r="BA66" s="126">
        <f t="shared" si="19"/>
        <v>0</v>
      </c>
      <c r="BB66" s="119">
        <f t="shared" si="20"/>
        <v>0</v>
      </c>
      <c r="BC66" s="120"/>
      <c r="BD66" s="120"/>
      <c r="BE66" s="127"/>
      <c r="BF66" s="126">
        <f t="shared" si="21"/>
        <v>0</v>
      </c>
      <c r="BG66" s="119">
        <f t="shared" si="22"/>
        <v>0</v>
      </c>
      <c r="BH66" s="120"/>
      <c r="BI66" s="120"/>
      <c r="BJ66" s="127"/>
      <c r="BK66" s="126">
        <f t="shared" si="23"/>
        <v>0</v>
      </c>
      <c r="BL66" s="119">
        <f t="shared" si="24"/>
        <v>0</v>
      </c>
      <c r="BM66" s="123">
        <f t="shared" si="25"/>
        <v>0</v>
      </c>
      <c r="BN66" s="123">
        <f t="shared" si="26"/>
        <v>0</v>
      </c>
      <c r="BO66" s="126">
        <f t="shared" si="36"/>
        <v>0</v>
      </c>
      <c r="BP66" s="128">
        <f t="shared" si="27"/>
        <v>0</v>
      </c>
      <c r="BQ66" s="22"/>
      <c r="BR66" s="129"/>
      <c r="BS66" s="130"/>
      <c r="BT66" s="257" t="str">
        <f t="shared" si="28"/>
        <v/>
      </c>
      <c r="BU66" s="257" t="str">
        <f t="shared" si="29"/>
        <v/>
      </c>
      <c r="BV66" s="257" t="str">
        <f t="shared" si="30"/>
        <v/>
      </c>
      <c r="BW66" s="257" t="str">
        <f t="shared" si="31"/>
        <v/>
      </c>
      <c r="BX66" s="258">
        <f t="shared" si="32"/>
        <v>0</v>
      </c>
      <c r="BY66" s="129"/>
      <c r="BZ66" s="130"/>
      <c r="CA66" s="130" t="str">
        <f t="shared" si="0"/>
        <v/>
      </c>
      <c r="CB66" s="130" t="str">
        <f t="shared" si="1"/>
        <v/>
      </c>
      <c r="CC66" s="130" t="str">
        <f t="shared" si="2"/>
        <v/>
      </c>
      <c r="CD66" s="130" t="str">
        <f t="shared" si="3"/>
        <v/>
      </c>
      <c r="CE66" s="131">
        <f t="shared" si="37"/>
        <v>0</v>
      </c>
      <c r="CF66" s="259">
        <f t="shared" si="35"/>
        <v>0</v>
      </c>
      <c r="CG66" s="132"/>
      <c r="CH66" s="132"/>
      <c r="CI66" s="132"/>
    </row>
    <row r="67" spans="1:87" s="24" customFormat="1" ht="12.75" hidden="1" customHeight="1" outlineLevel="1" thickBot="1" x14ac:dyDescent="0.25">
      <c r="A67" s="177" t="s">
        <v>59</v>
      </c>
      <c r="B67" s="312" t="s">
        <v>187</v>
      </c>
      <c r="C67" s="24">
        <v>59</v>
      </c>
      <c r="D67" s="137"/>
      <c r="E67" s="138"/>
      <c r="F67" s="56"/>
      <c r="G67" s="135"/>
      <c r="H67" s="136"/>
      <c r="I67" s="139"/>
      <c r="J67" s="57"/>
      <c r="K67" s="113"/>
      <c r="L67" s="113"/>
      <c r="M67" s="113"/>
      <c r="N67" s="113"/>
      <c r="O67" s="114">
        <f t="shared" si="4"/>
        <v>0</v>
      </c>
      <c r="P67" s="113"/>
      <c r="Q67" s="113"/>
      <c r="R67" s="113"/>
      <c r="S67" s="113"/>
      <c r="T67" s="114">
        <f t="shared" si="5"/>
        <v>0</v>
      </c>
      <c r="U67" s="113">
        <f t="shared" si="6"/>
        <v>0</v>
      </c>
      <c r="V67" s="136"/>
      <c r="W67" s="313"/>
      <c r="X67" s="313"/>
      <c r="Y67" s="313"/>
      <c r="Z67" s="117">
        <f t="shared" si="7"/>
        <v>0</v>
      </c>
      <c r="AA67" s="118">
        <f t="shared" si="8"/>
        <v>0</v>
      </c>
      <c r="AB67" s="121"/>
      <c r="AC67" s="121"/>
      <c r="AD67" s="121"/>
      <c r="AE67" s="117">
        <f t="shared" si="9"/>
        <v>0</v>
      </c>
      <c r="AF67" s="118">
        <f t="shared" si="10"/>
        <v>0</v>
      </c>
      <c r="AG67" s="120"/>
      <c r="AH67" s="120"/>
      <c r="AI67" s="121"/>
      <c r="AJ67" s="117">
        <f t="shared" si="11"/>
        <v>0</v>
      </c>
      <c r="AK67" s="119">
        <f t="shared" si="12"/>
        <v>0</v>
      </c>
      <c r="AL67" s="53"/>
      <c r="AM67" s="53"/>
      <c r="AN67" s="53"/>
      <c r="AO67" s="54">
        <f t="shared" si="13"/>
        <v>0</v>
      </c>
      <c r="AP67" s="122">
        <f t="shared" si="14"/>
        <v>0</v>
      </c>
      <c r="AQ67" s="123">
        <f t="shared" si="15"/>
        <v>0</v>
      </c>
      <c r="AR67" s="123">
        <f t="shared" si="16"/>
        <v>0</v>
      </c>
      <c r="AS67" s="313"/>
      <c r="AT67" s="313"/>
      <c r="AU67" s="314"/>
      <c r="AV67" s="125">
        <f t="shared" si="17"/>
        <v>0</v>
      </c>
      <c r="AW67" s="119">
        <f t="shared" si="18"/>
        <v>0</v>
      </c>
      <c r="AX67" s="120"/>
      <c r="AY67" s="120"/>
      <c r="AZ67" s="127"/>
      <c r="BA67" s="126">
        <f t="shared" si="19"/>
        <v>0</v>
      </c>
      <c r="BB67" s="119">
        <f t="shared" si="20"/>
        <v>0</v>
      </c>
      <c r="BC67" s="120"/>
      <c r="BD67" s="120"/>
      <c r="BE67" s="127"/>
      <c r="BF67" s="126">
        <f t="shared" si="21"/>
        <v>0</v>
      </c>
      <c r="BG67" s="119">
        <f t="shared" si="22"/>
        <v>0</v>
      </c>
      <c r="BH67" s="120"/>
      <c r="BI67" s="120"/>
      <c r="BJ67" s="127"/>
      <c r="BK67" s="126">
        <f t="shared" si="23"/>
        <v>0</v>
      </c>
      <c r="BL67" s="119">
        <f t="shared" si="24"/>
        <v>0</v>
      </c>
      <c r="BM67" s="123">
        <f t="shared" si="25"/>
        <v>0</v>
      </c>
      <c r="BN67" s="123">
        <f t="shared" si="26"/>
        <v>0</v>
      </c>
      <c r="BO67" s="126">
        <f t="shared" si="36"/>
        <v>0</v>
      </c>
      <c r="BP67" s="128">
        <f t="shared" si="27"/>
        <v>0</v>
      </c>
      <c r="BQ67" s="22"/>
      <c r="BR67" s="129"/>
      <c r="BS67" s="130"/>
      <c r="BT67" s="257" t="str">
        <f t="shared" si="28"/>
        <v/>
      </c>
      <c r="BU67" s="257" t="str">
        <f t="shared" si="29"/>
        <v/>
      </c>
      <c r="BV67" s="257" t="str">
        <f t="shared" si="30"/>
        <v/>
      </c>
      <c r="BW67" s="257" t="str">
        <f t="shared" si="31"/>
        <v/>
      </c>
      <c r="BX67" s="258">
        <f t="shared" si="32"/>
        <v>0</v>
      </c>
      <c r="BY67" s="129"/>
      <c r="BZ67" s="130"/>
      <c r="CA67" s="130" t="str">
        <f t="shared" si="0"/>
        <v/>
      </c>
      <c r="CB67" s="130" t="str">
        <f t="shared" si="1"/>
        <v/>
      </c>
      <c r="CC67" s="130" t="str">
        <f t="shared" si="2"/>
        <v/>
      </c>
      <c r="CD67" s="130" t="str">
        <f t="shared" si="3"/>
        <v/>
      </c>
      <c r="CE67" s="131">
        <f t="shared" si="37"/>
        <v>0</v>
      </c>
      <c r="CF67" s="259">
        <f t="shared" si="35"/>
        <v>0</v>
      </c>
      <c r="CG67" s="132"/>
      <c r="CH67" s="132"/>
      <c r="CI67" s="132"/>
    </row>
    <row r="68" spans="1:87" s="24" customFormat="1" ht="12.75" hidden="1" customHeight="1" outlineLevel="1" thickBot="1" x14ac:dyDescent="0.25">
      <c r="A68" s="177" t="s">
        <v>59</v>
      </c>
      <c r="B68" s="312" t="s">
        <v>187</v>
      </c>
      <c r="C68" s="24">
        <v>60</v>
      </c>
      <c r="D68" s="137"/>
      <c r="E68" s="138"/>
      <c r="F68" s="56"/>
      <c r="G68" s="135"/>
      <c r="H68" s="136"/>
      <c r="I68" s="139"/>
      <c r="J68" s="57"/>
      <c r="K68" s="113"/>
      <c r="L68" s="113"/>
      <c r="M68" s="113"/>
      <c r="N68" s="113"/>
      <c r="O68" s="114">
        <f t="shared" si="4"/>
        <v>0</v>
      </c>
      <c r="P68" s="113"/>
      <c r="Q68" s="113"/>
      <c r="R68" s="113"/>
      <c r="S68" s="113"/>
      <c r="T68" s="114">
        <f t="shared" si="5"/>
        <v>0</v>
      </c>
      <c r="U68" s="113">
        <f t="shared" si="6"/>
        <v>0</v>
      </c>
      <c r="V68" s="136"/>
      <c r="W68" s="313"/>
      <c r="X68" s="313"/>
      <c r="Y68" s="313"/>
      <c r="Z68" s="117">
        <f t="shared" si="7"/>
        <v>0</v>
      </c>
      <c r="AA68" s="118">
        <f t="shared" si="8"/>
        <v>0</v>
      </c>
      <c r="AB68" s="121"/>
      <c r="AC68" s="121"/>
      <c r="AD68" s="121"/>
      <c r="AE68" s="117">
        <f t="shared" si="9"/>
        <v>0</v>
      </c>
      <c r="AF68" s="118">
        <f t="shared" si="10"/>
        <v>0</v>
      </c>
      <c r="AG68" s="120"/>
      <c r="AH68" s="120"/>
      <c r="AI68" s="121"/>
      <c r="AJ68" s="117">
        <f t="shared" si="11"/>
        <v>0</v>
      </c>
      <c r="AK68" s="119">
        <f t="shared" si="12"/>
        <v>0</v>
      </c>
      <c r="AL68" s="53"/>
      <c r="AM68" s="53"/>
      <c r="AN68" s="53"/>
      <c r="AO68" s="54">
        <f t="shared" si="13"/>
        <v>0</v>
      </c>
      <c r="AP68" s="122">
        <f t="shared" si="14"/>
        <v>0</v>
      </c>
      <c r="AQ68" s="123">
        <f t="shared" si="15"/>
        <v>0</v>
      </c>
      <c r="AR68" s="123">
        <f t="shared" si="16"/>
        <v>0</v>
      </c>
      <c r="AS68" s="313"/>
      <c r="AT68" s="313"/>
      <c r="AU68" s="314"/>
      <c r="AV68" s="125">
        <f t="shared" si="17"/>
        <v>0</v>
      </c>
      <c r="AW68" s="119">
        <f t="shared" si="18"/>
        <v>0</v>
      </c>
      <c r="AX68" s="120"/>
      <c r="AY68" s="120"/>
      <c r="AZ68" s="127"/>
      <c r="BA68" s="126">
        <f t="shared" si="19"/>
        <v>0</v>
      </c>
      <c r="BB68" s="119">
        <f t="shared" si="20"/>
        <v>0</v>
      </c>
      <c r="BC68" s="120"/>
      <c r="BD68" s="120"/>
      <c r="BE68" s="127"/>
      <c r="BF68" s="126">
        <f t="shared" si="21"/>
        <v>0</v>
      </c>
      <c r="BG68" s="119">
        <f t="shared" si="22"/>
        <v>0</v>
      </c>
      <c r="BH68" s="120"/>
      <c r="BI68" s="120"/>
      <c r="BJ68" s="127"/>
      <c r="BK68" s="126">
        <f t="shared" si="23"/>
        <v>0</v>
      </c>
      <c r="BL68" s="119">
        <f t="shared" si="24"/>
        <v>0</v>
      </c>
      <c r="BM68" s="123">
        <f t="shared" si="25"/>
        <v>0</v>
      </c>
      <c r="BN68" s="123">
        <f t="shared" si="26"/>
        <v>0</v>
      </c>
      <c r="BO68" s="126">
        <f t="shared" si="36"/>
        <v>0</v>
      </c>
      <c r="BP68" s="128">
        <f t="shared" si="27"/>
        <v>0</v>
      </c>
      <c r="BQ68" s="22"/>
      <c r="BR68" s="129"/>
      <c r="BS68" s="130"/>
      <c r="BT68" s="257" t="str">
        <f t="shared" si="28"/>
        <v/>
      </c>
      <c r="BU68" s="257" t="str">
        <f t="shared" si="29"/>
        <v/>
      </c>
      <c r="BV68" s="257" t="str">
        <f t="shared" si="30"/>
        <v/>
      </c>
      <c r="BW68" s="257" t="str">
        <f t="shared" si="31"/>
        <v/>
      </c>
      <c r="BX68" s="258">
        <f t="shared" si="32"/>
        <v>0</v>
      </c>
      <c r="BY68" s="129"/>
      <c r="BZ68" s="130"/>
      <c r="CA68" s="130" t="str">
        <f t="shared" si="0"/>
        <v/>
      </c>
      <c r="CB68" s="130" t="str">
        <f t="shared" si="1"/>
        <v/>
      </c>
      <c r="CC68" s="130" t="str">
        <f t="shared" si="2"/>
        <v/>
      </c>
      <c r="CD68" s="130" t="str">
        <f t="shared" si="3"/>
        <v/>
      </c>
      <c r="CE68" s="131">
        <f t="shared" si="37"/>
        <v>0</v>
      </c>
      <c r="CF68" s="259">
        <f t="shared" si="35"/>
        <v>0</v>
      </c>
      <c r="CG68" s="132"/>
      <c r="CH68" s="132"/>
      <c r="CI68" s="132"/>
    </row>
    <row r="69" spans="1:87" s="24" customFormat="1" ht="12.75" hidden="1" customHeight="1" outlineLevel="1" thickBot="1" x14ac:dyDescent="0.25">
      <c r="A69" s="177" t="s">
        <v>59</v>
      </c>
      <c r="B69" s="312" t="s">
        <v>187</v>
      </c>
      <c r="C69" s="24">
        <v>61</v>
      </c>
      <c r="D69" s="137"/>
      <c r="E69" s="138"/>
      <c r="F69" s="56"/>
      <c r="G69" s="135"/>
      <c r="H69" s="136"/>
      <c r="I69" s="139"/>
      <c r="J69" s="57"/>
      <c r="K69" s="113"/>
      <c r="L69" s="113"/>
      <c r="M69" s="113"/>
      <c r="N69" s="113"/>
      <c r="O69" s="114">
        <f t="shared" si="4"/>
        <v>0</v>
      </c>
      <c r="P69" s="113"/>
      <c r="Q69" s="113"/>
      <c r="R69" s="113"/>
      <c r="S69" s="113"/>
      <c r="T69" s="114">
        <f t="shared" si="5"/>
        <v>0</v>
      </c>
      <c r="U69" s="113">
        <f t="shared" si="6"/>
        <v>0</v>
      </c>
      <c r="V69" s="136"/>
      <c r="W69" s="313"/>
      <c r="X69" s="313"/>
      <c r="Y69" s="313"/>
      <c r="Z69" s="117">
        <f t="shared" si="7"/>
        <v>0</v>
      </c>
      <c r="AA69" s="118">
        <f t="shared" si="8"/>
        <v>0</v>
      </c>
      <c r="AB69" s="121"/>
      <c r="AC69" s="121"/>
      <c r="AD69" s="121"/>
      <c r="AE69" s="117">
        <f t="shared" si="9"/>
        <v>0</v>
      </c>
      <c r="AF69" s="118">
        <f t="shared" si="10"/>
        <v>0</v>
      </c>
      <c r="AG69" s="120"/>
      <c r="AH69" s="120"/>
      <c r="AI69" s="121"/>
      <c r="AJ69" s="117">
        <f t="shared" si="11"/>
        <v>0</v>
      </c>
      <c r="AK69" s="119">
        <f t="shared" si="12"/>
        <v>0</v>
      </c>
      <c r="AL69" s="53"/>
      <c r="AM69" s="53"/>
      <c r="AN69" s="53"/>
      <c r="AO69" s="54">
        <f t="shared" si="13"/>
        <v>0</v>
      </c>
      <c r="AP69" s="122">
        <f t="shared" si="14"/>
        <v>0</v>
      </c>
      <c r="AQ69" s="123">
        <f t="shared" si="15"/>
        <v>0</v>
      </c>
      <c r="AR69" s="123">
        <f t="shared" si="16"/>
        <v>0</v>
      </c>
      <c r="AS69" s="313"/>
      <c r="AT69" s="313"/>
      <c r="AU69" s="314"/>
      <c r="AV69" s="125">
        <f t="shared" si="17"/>
        <v>0</v>
      </c>
      <c r="AW69" s="119">
        <f t="shared" si="18"/>
        <v>0</v>
      </c>
      <c r="AX69" s="120"/>
      <c r="AY69" s="120"/>
      <c r="AZ69" s="127"/>
      <c r="BA69" s="126">
        <f t="shared" si="19"/>
        <v>0</v>
      </c>
      <c r="BB69" s="119">
        <f t="shared" si="20"/>
        <v>0</v>
      </c>
      <c r="BC69" s="120"/>
      <c r="BD69" s="120"/>
      <c r="BE69" s="127"/>
      <c r="BF69" s="126">
        <f t="shared" si="21"/>
        <v>0</v>
      </c>
      <c r="BG69" s="119">
        <f t="shared" si="22"/>
        <v>0</v>
      </c>
      <c r="BH69" s="120"/>
      <c r="BI69" s="120"/>
      <c r="BJ69" s="127"/>
      <c r="BK69" s="126">
        <f t="shared" si="23"/>
        <v>0</v>
      </c>
      <c r="BL69" s="119">
        <f t="shared" si="24"/>
        <v>0</v>
      </c>
      <c r="BM69" s="123">
        <f t="shared" si="25"/>
        <v>0</v>
      </c>
      <c r="BN69" s="123">
        <f t="shared" si="26"/>
        <v>0</v>
      </c>
      <c r="BO69" s="126">
        <f t="shared" si="36"/>
        <v>0</v>
      </c>
      <c r="BP69" s="128">
        <f t="shared" si="27"/>
        <v>0</v>
      </c>
      <c r="BQ69" s="22"/>
      <c r="BR69" s="129"/>
      <c r="BS69" s="130"/>
      <c r="BT69" s="257" t="str">
        <f t="shared" si="28"/>
        <v/>
      </c>
      <c r="BU69" s="257" t="str">
        <f t="shared" si="29"/>
        <v/>
      </c>
      <c r="BV69" s="257" t="str">
        <f t="shared" si="30"/>
        <v/>
      </c>
      <c r="BW69" s="257" t="str">
        <f t="shared" si="31"/>
        <v/>
      </c>
      <c r="BX69" s="258">
        <f t="shared" si="32"/>
        <v>0</v>
      </c>
      <c r="BY69" s="129"/>
      <c r="BZ69" s="130"/>
      <c r="CA69" s="130" t="str">
        <f t="shared" si="0"/>
        <v/>
      </c>
      <c r="CB69" s="130" t="str">
        <f t="shared" si="1"/>
        <v/>
      </c>
      <c r="CC69" s="130" t="str">
        <f t="shared" si="2"/>
        <v/>
      </c>
      <c r="CD69" s="130" t="str">
        <f t="shared" si="3"/>
        <v/>
      </c>
      <c r="CE69" s="131">
        <f t="shared" si="37"/>
        <v>0</v>
      </c>
      <c r="CF69" s="259">
        <f t="shared" si="35"/>
        <v>0</v>
      </c>
      <c r="CG69" s="132"/>
      <c r="CH69" s="132"/>
      <c r="CI69" s="132"/>
    </row>
    <row r="70" spans="1:87" s="24" customFormat="1" ht="12.75" hidden="1" customHeight="1" outlineLevel="1" thickBot="1" x14ac:dyDescent="0.25">
      <c r="A70" s="177" t="s">
        <v>59</v>
      </c>
      <c r="B70" s="312" t="s">
        <v>187</v>
      </c>
      <c r="C70" s="24">
        <v>62</v>
      </c>
      <c r="D70" s="137"/>
      <c r="E70" s="138"/>
      <c r="F70" s="56"/>
      <c r="G70" s="135"/>
      <c r="H70" s="136"/>
      <c r="I70" s="139"/>
      <c r="J70" s="57"/>
      <c r="K70" s="113"/>
      <c r="L70" s="113"/>
      <c r="M70" s="113"/>
      <c r="N70" s="113"/>
      <c r="O70" s="114">
        <f t="shared" si="4"/>
        <v>0</v>
      </c>
      <c r="P70" s="113"/>
      <c r="Q70" s="113"/>
      <c r="R70" s="113"/>
      <c r="S70" s="113"/>
      <c r="T70" s="114">
        <f t="shared" si="5"/>
        <v>0</v>
      </c>
      <c r="U70" s="113">
        <f t="shared" si="6"/>
        <v>0</v>
      </c>
      <c r="V70" s="136"/>
      <c r="W70" s="313"/>
      <c r="X70" s="313"/>
      <c r="Y70" s="313"/>
      <c r="Z70" s="117">
        <f t="shared" si="7"/>
        <v>0</v>
      </c>
      <c r="AA70" s="118">
        <f t="shared" si="8"/>
        <v>0</v>
      </c>
      <c r="AB70" s="121"/>
      <c r="AC70" s="121"/>
      <c r="AD70" s="121"/>
      <c r="AE70" s="117">
        <f t="shared" si="9"/>
        <v>0</v>
      </c>
      <c r="AF70" s="118">
        <f t="shared" si="10"/>
        <v>0</v>
      </c>
      <c r="AG70" s="120"/>
      <c r="AH70" s="120"/>
      <c r="AI70" s="121"/>
      <c r="AJ70" s="117">
        <f t="shared" si="11"/>
        <v>0</v>
      </c>
      <c r="AK70" s="119">
        <f t="shared" si="12"/>
        <v>0</v>
      </c>
      <c r="AL70" s="53"/>
      <c r="AM70" s="53"/>
      <c r="AN70" s="53"/>
      <c r="AO70" s="54">
        <f t="shared" si="13"/>
        <v>0</v>
      </c>
      <c r="AP70" s="122">
        <f t="shared" si="14"/>
        <v>0</v>
      </c>
      <c r="AQ70" s="123">
        <f t="shared" si="15"/>
        <v>0</v>
      </c>
      <c r="AR70" s="123">
        <f t="shared" si="16"/>
        <v>0</v>
      </c>
      <c r="AS70" s="313"/>
      <c r="AT70" s="313"/>
      <c r="AU70" s="314"/>
      <c r="AV70" s="125">
        <f t="shared" si="17"/>
        <v>0</v>
      </c>
      <c r="AW70" s="119">
        <f t="shared" si="18"/>
        <v>0</v>
      </c>
      <c r="AX70" s="120"/>
      <c r="AY70" s="120"/>
      <c r="AZ70" s="127"/>
      <c r="BA70" s="126">
        <f t="shared" si="19"/>
        <v>0</v>
      </c>
      <c r="BB70" s="119">
        <f t="shared" si="20"/>
        <v>0</v>
      </c>
      <c r="BC70" s="120"/>
      <c r="BD70" s="120"/>
      <c r="BE70" s="127"/>
      <c r="BF70" s="126">
        <f t="shared" si="21"/>
        <v>0</v>
      </c>
      <c r="BG70" s="119">
        <f t="shared" si="22"/>
        <v>0</v>
      </c>
      <c r="BH70" s="120"/>
      <c r="BI70" s="120"/>
      <c r="BJ70" s="127"/>
      <c r="BK70" s="126">
        <f t="shared" si="23"/>
        <v>0</v>
      </c>
      <c r="BL70" s="119">
        <f t="shared" si="24"/>
        <v>0</v>
      </c>
      <c r="BM70" s="123">
        <f t="shared" si="25"/>
        <v>0</v>
      </c>
      <c r="BN70" s="123">
        <f t="shared" si="26"/>
        <v>0</v>
      </c>
      <c r="BO70" s="126">
        <f t="shared" si="36"/>
        <v>0</v>
      </c>
      <c r="BP70" s="128">
        <f t="shared" si="27"/>
        <v>0</v>
      </c>
      <c r="BQ70" s="22"/>
      <c r="BR70" s="129"/>
      <c r="BS70" s="130"/>
      <c r="BT70" s="257" t="str">
        <f t="shared" si="28"/>
        <v/>
      </c>
      <c r="BU70" s="257" t="str">
        <f t="shared" si="29"/>
        <v/>
      </c>
      <c r="BV70" s="257" t="str">
        <f t="shared" si="30"/>
        <v/>
      </c>
      <c r="BW70" s="257" t="str">
        <f t="shared" si="31"/>
        <v/>
      </c>
      <c r="BX70" s="258">
        <f t="shared" si="32"/>
        <v>0</v>
      </c>
      <c r="BY70" s="129"/>
      <c r="BZ70" s="130"/>
      <c r="CA70" s="130" t="str">
        <f t="shared" si="0"/>
        <v/>
      </c>
      <c r="CB70" s="130" t="str">
        <f t="shared" si="1"/>
        <v/>
      </c>
      <c r="CC70" s="130" t="str">
        <f t="shared" si="2"/>
        <v/>
      </c>
      <c r="CD70" s="130" t="str">
        <f t="shared" si="3"/>
        <v/>
      </c>
      <c r="CE70" s="131">
        <f t="shared" si="37"/>
        <v>0</v>
      </c>
      <c r="CF70" s="259">
        <f t="shared" si="35"/>
        <v>0</v>
      </c>
      <c r="CG70" s="132"/>
      <c r="CH70" s="132"/>
      <c r="CI70" s="132"/>
    </row>
    <row r="71" spans="1:87" s="24" customFormat="1" ht="12.75" hidden="1" customHeight="1" outlineLevel="1" thickBot="1" x14ac:dyDescent="0.25">
      <c r="A71" s="177" t="s">
        <v>59</v>
      </c>
      <c r="B71" s="312" t="s">
        <v>187</v>
      </c>
      <c r="C71" s="24">
        <v>63</v>
      </c>
      <c r="D71" s="137"/>
      <c r="E71" s="138"/>
      <c r="F71" s="56"/>
      <c r="G71" s="135"/>
      <c r="H71" s="136"/>
      <c r="I71" s="139"/>
      <c r="J71" s="57"/>
      <c r="K71" s="113"/>
      <c r="L71" s="113"/>
      <c r="M71" s="113"/>
      <c r="N71" s="113"/>
      <c r="O71" s="114">
        <f t="shared" si="4"/>
        <v>0</v>
      </c>
      <c r="P71" s="113"/>
      <c r="Q71" s="113"/>
      <c r="R71" s="113"/>
      <c r="S71" s="113"/>
      <c r="T71" s="114">
        <f t="shared" si="5"/>
        <v>0</v>
      </c>
      <c r="U71" s="113">
        <f t="shared" si="6"/>
        <v>0</v>
      </c>
      <c r="V71" s="136"/>
      <c r="W71" s="313"/>
      <c r="X71" s="313"/>
      <c r="Y71" s="313"/>
      <c r="Z71" s="117">
        <f t="shared" si="7"/>
        <v>0</v>
      </c>
      <c r="AA71" s="118">
        <f t="shared" si="8"/>
        <v>0</v>
      </c>
      <c r="AB71" s="121"/>
      <c r="AC71" s="121"/>
      <c r="AD71" s="121"/>
      <c r="AE71" s="117">
        <f t="shared" si="9"/>
        <v>0</v>
      </c>
      <c r="AF71" s="118">
        <f t="shared" si="10"/>
        <v>0</v>
      </c>
      <c r="AG71" s="120"/>
      <c r="AH71" s="120"/>
      <c r="AI71" s="121"/>
      <c r="AJ71" s="117">
        <f t="shared" si="11"/>
        <v>0</v>
      </c>
      <c r="AK71" s="119">
        <f t="shared" si="12"/>
        <v>0</v>
      </c>
      <c r="AL71" s="53"/>
      <c r="AM71" s="53"/>
      <c r="AN71" s="53"/>
      <c r="AO71" s="54">
        <f t="shared" si="13"/>
        <v>0</v>
      </c>
      <c r="AP71" s="122">
        <f t="shared" si="14"/>
        <v>0</v>
      </c>
      <c r="AQ71" s="123">
        <f t="shared" si="15"/>
        <v>0</v>
      </c>
      <c r="AR71" s="123">
        <f t="shared" si="16"/>
        <v>0</v>
      </c>
      <c r="AS71" s="313"/>
      <c r="AT71" s="313"/>
      <c r="AU71" s="314"/>
      <c r="AV71" s="125">
        <f t="shared" si="17"/>
        <v>0</v>
      </c>
      <c r="AW71" s="119">
        <f t="shared" si="18"/>
        <v>0</v>
      </c>
      <c r="AX71" s="120"/>
      <c r="AY71" s="120"/>
      <c r="AZ71" s="127"/>
      <c r="BA71" s="126">
        <f t="shared" si="19"/>
        <v>0</v>
      </c>
      <c r="BB71" s="119">
        <f t="shared" si="20"/>
        <v>0</v>
      </c>
      <c r="BC71" s="120"/>
      <c r="BD71" s="120"/>
      <c r="BE71" s="127"/>
      <c r="BF71" s="126">
        <f t="shared" si="21"/>
        <v>0</v>
      </c>
      <c r="BG71" s="119">
        <f t="shared" si="22"/>
        <v>0</v>
      </c>
      <c r="BH71" s="120"/>
      <c r="BI71" s="120"/>
      <c r="BJ71" s="127"/>
      <c r="BK71" s="126">
        <f t="shared" si="23"/>
        <v>0</v>
      </c>
      <c r="BL71" s="119">
        <f t="shared" si="24"/>
        <v>0</v>
      </c>
      <c r="BM71" s="123">
        <f t="shared" si="25"/>
        <v>0</v>
      </c>
      <c r="BN71" s="123">
        <f t="shared" si="26"/>
        <v>0</v>
      </c>
      <c r="BO71" s="126">
        <f t="shared" si="36"/>
        <v>0</v>
      </c>
      <c r="BP71" s="128">
        <f t="shared" si="27"/>
        <v>0</v>
      </c>
      <c r="BQ71" s="22"/>
      <c r="BR71" s="129"/>
      <c r="BS71" s="130"/>
      <c r="BT71" s="257" t="str">
        <f t="shared" si="28"/>
        <v/>
      </c>
      <c r="BU71" s="257" t="str">
        <f t="shared" si="29"/>
        <v/>
      </c>
      <c r="BV71" s="257" t="str">
        <f t="shared" si="30"/>
        <v/>
      </c>
      <c r="BW71" s="257" t="str">
        <f t="shared" si="31"/>
        <v/>
      </c>
      <c r="BX71" s="258">
        <f t="shared" si="32"/>
        <v>0</v>
      </c>
      <c r="BY71" s="129"/>
      <c r="BZ71" s="130"/>
      <c r="CA71" s="130" t="str">
        <f t="shared" si="0"/>
        <v/>
      </c>
      <c r="CB71" s="130" t="str">
        <f t="shared" si="1"/>
        <v/>
      </c>
      <c r="CC71" s="130" t="str">
        <f t="shared" si="2"/>
        <v/>
      </c>
      <c r="CD71" s="130" t="str">
        <f t="shared" si="3"/>
        <v/>
      </c>
      <c r="CE71" s="131">
        <f t="shared" si="37"/>
        <v>0</v>
      </c>
      <c r="CF71" s="259">
        <f t="shared" si="35"/>
        <v>0</v>
      </c>
      <c r="CG71" s="132"/>
      <c r="CH71" s="132"/>
      <c r="CI71" s="132"/>
    </row>
    <row r="72" spans="1:87" s="24" customFormat="1" ht="12.75" hidden="1" customHeight="1" outlineLevel="1" thickBot="1" x14ac:dyDescent="0.25">
      <c r="A72" s="177" t="s">
        <v>59</v>
      </c>
      <c r="B72" s="312" t="s">
        <v>187</v>
      </c>
      <c r="C72" s="24">
        <v>64</v>
      </c>
      <c r="D72" s="137"/>
      <c r="E72" s="138"/>
      <c r="F72" s="56"/>
      <c r="G72" s="135"/>
      <c r="H72" s="136"/>
      <c r="I72" s="139"/>
      <c r="J72" s="57"/>
      <c r="K72" s="113"/>
      <c r="L72" s="113"/>
      <c r="M72" s="113"/>
      <c r="N72" s="113"/>
      <c r="O72" s="114">
        <f t="shared" si="4"/>
        <v>0</v>
      </c>
      <c r="P72" s="113"/>
      <c r="Q72" s="113"/>
      <c r="R72" s="113"/>
      <c r="S72" s="113"/>
      <c r="T72" s="114">
        <f t="shared" si="5"/>
        <v>0</v>
      </c>
      <c r="U72" s="113">
        <f t="shared" si="6"/>
        <v>0</v>
      </c>
      <c r="V72" s="136"/>
      <c r="W72" s="313"/>
      <c r="X72" s="313"/>
      <c r="Y72" s="313"/>
      <c r="Z72" s="117">
        <f t="shared" si="7"/>
        <v>0</v>
      </c>
      <c r="AA72" s="118">
        <f t="shared" si="8"/>
        <v>0</v>
      </c>
      <c r="AB72" s="121"/>
      <c r="AC72" s="121"/>
      <c r="AD72" s="121"/>
      <c r="AE72" s="117">
        <f t="shared" si="9"/>
        <v>0</v>
      </c>
      <c r="AF72" s="118">
        <f t="shared" si="10"/>
        <v>0</v>
      </c>
      <c r="AG72" s="120"/>
      <c r="AH72" s="120"/>
      <c r="AI72" s="121"/>
      <c r="AJ72" s="117">
        <f t="shared" si="11"/>
        <v>0</v>
      </c>
      <c r="AK72" s="119">
        <f t="shared" si="12"/>
        <v>0</v>
      </c>
      <c r="AL72" s="53"/>
      <c r="AM72" s="53"/>
      <c r="AN72" s="53"/>
      <c r="AO72" s="54">
        <f t="shared" si="13"/>
        <v>0</v>
      </c>
      <c r="AP72" s="122">
        <f t="shared" si="14"/>
        <v>0</v>
      </c>
      <c r="AQ72" s="123">
        <f t="shared" si="15"/>
        <v>0</v>
      </c>
      <c r="AR72" s="123">
        <f t="shared" si="16"/>
        <v>0</v>
      </c>
      <c r="AS72" s="313"/>
      <c r="AT72" s="313"/>
      <c r="AU72" s="314"/>
      <c r="AV72" s="125">
        <f t="shared" si="17"/>
        <v>0</v>
      </c>
      <c r="AW72" s="119">
        <f t="shared" si="18"/>
        <v>0</v>
      </c>
      <c r="AX72" s="120"/>
      <c r="AY72" s="120"/>
      <c r="AZ72" s="127"/>
      <c r="BA72" s="126">
        <f t="shared" si="19"/>
        <v>0</v>
      </c>
      <c r="BB72" s="119">
        <f t="shared" si="20"/>
        <v>0</v>
      </c>
      <c r="BC72" s="120"/>
      <c r="BD72" s="120"/>
      <c r="BE72" s="127"/>
      <c r="BF72" s="126">
        <f t="shared" si="21"/>
        <v>0</v>
      </c>
      <c r="BG72" s="119">
        <f t="shared" si="22"/>
        <v>0</v>
      </c>
      <c r="BH72" s="120"/>
      <c r="BI72" s="120"/>
      <c r="BJ72" s="127"/>
      <c r="BK72" s="126">
        <f t="shared" si="23"/>
        <v>0</v>
      </c>
      <c r="BL72" s="119">
        <f t="shared" si="24"/>
        <v>0</v>
      </c>
      <c r="BM72" s="123">
        <f t="shared" si="25"/>
        <v>0</v>
      </c>
      <c r="BN72" s="123">
        <f t="shared" si="26"/>
        <v>0</v>
      </c>
      <c r="BO72" s="126">
        <f t="shared" si="36"/>
        <v>0</v>
      </c>
      <c r="BP72" s="128">
        <f t="shared" si="27"/>
        <v>0</v>
      </c>
      <c r="BQ72" s="22"/>
      <c r="BR72" s="129"/>
      <c r="BS72" s="130"/>
      <c r="BT72" s="257" t="str">
        <f t="shared" si="28"/>
        <v/>
      </c>
      <c r="BU72" s="257" t="str">
        <f t="shared" si="29"/>
        <v/>
      </c>
      <c r="BV72" s="257" t="str">
        <f t="shared" si="30"/>
        <v/>
      </c>
      <c r="BW72" s="257" t="str">
        <f t="shared" si="31"/>
        <v/>
      </c>
      <c r="BX72" s="258">
        <f t="shared" si="32"/>
        <v>0</v>
      </c>
      <c r="BY72" s="129"/>
      <c r="BZ72" s="130"/>
      <c r="CA72" s="130" t="str">
        <f t="shared" si="0"/>
        <v/>
      </c>
      <c r="CB72" s="130" t="str">
        <f t="shared" si="1"/>
        <v/>
      </c>
      <c r="CC72" s="130" t="str">
        <f t="shared" si="2"/>
        <v/>
      </c>
      <c r="CD72" s="130" t="str">
        <f t="shared" si="3"/>
        <v/>
      </c>
      <c r="CE72" s="131">
        <f t="shared" si="37"/>
        <v>0</v>
      </c>
      <c r="CF72" s="259">
        <f t="shared" si="35"/>
        <v>0</v>
      </c>
      <c r="CG72" s="132"/>
      <c r="CH72" s="132"/>
      <c r="CI72" s="132"/>
    </row>
    <row r="73" spans="1:87" s="24" customFormat="1" ht="12.75" hidden="1" customHeight="1" outlineLevel="1" thickBot="1" x14ac:dyDescent="0.25">
      <c r="A73" s="177" t="s">
        <v>59</v>
      </c>
      <c r="B73" s="312" t="s">
        <v>187</v>
      </c>
      <c r="C73" s="24">
        <v>65</v>
      </c>
      <c r="D73" s="137"/>
      <c r="E73" s="138"/>
      <c r="F73" s="56"/>
      <c r="G73" s="135"/>
      <c r="H73" s="136"/>
      <c r="I73" s="139"/>
      <c r="J73" s="57"/>
      <c r="K73" s="113"/>
      <c r="L73" s="113"/>
      <c r="M73" s="113"/>
      <c r="N73" s="113"/>
      <c r="O73" s="114">
        <f t="shared" si="4"/>
        <v>0</v>
      </c>
      <c r="P73" s="113"/>
      <c r="Q73" s="113"/>
      <c r="R73" s="113"/>
      <c r="S73" s="113"/>
      <c r="T73" s="114">
        <f t="shared" si="5"/>
        <v>0</v>
      </c>
      <c r="U73" s="113">
        <f t="shared" si="6"/>
        <v>0</v>
      </c>
      <c r="V73" s="136"/>
      <c r="W73" s="313"/>
      <c r="X73" s="313"/>
      <c r="Y73" s="313"/>
      <c r="Z73" s="117">
        <f t="shared" si="7"/>
        <v>0</v>
      </c>
      <c r="AA73" s="118">
        <f t="shared" si="8"/>
        <v>0</v>
      </c>
      <c r="AB73" s="121"/>
      <c r="AC73" s="121"/>
      <c r="AD73" s="121"/>
      <c r="AE73" s="117">
        <f t="shared" si="9"/>
        <v>0</v>
      </c>
      <c r="AF73" s="118">
        <f t="shared" si="10"/>
        <v>0</v>
      </c>
      <c r="AG73" s="120"/>
      <c r="AH73" s="120"/>
      <c r="AI73" s="121"/>
      <c r="AJ73" s="117">
        <f t="shared" si="11"/>
        <v>0</v>
      </c>
      <c r="AK73" s="119">
        <f t="shared" si="12"/>
        <v>0</v>
      </c>
      <c r="AL73" s="53"/>
      <c r="AM73" s="53"/>
      <c r="AN73" s="53"/>
      <c r="AO73" s="54">
        <f t="shared" si="13"/>
        <v>0</v>
      </c>
      <c r="AP73" s="122">
        <f t="shared" si="14"/>
        <v>0</v>
      </c>
      <c r="AQ73" s="123">
        <f t="shared" si="15"/>
        <v>0</v>
      </c>
      <c r="AR73" s="123">
        <f t="shared" si="16"/>
        <v>0</v>
      </c>
      <c r="AS73" s="313"/>
      <c r="AT73" s="313"/>
      <c r="AU73" s="314"/>
      <c r="AV73" s="125">
        <f t="shared" si="17"/>
        <v>0</v>
      </c>
      <c r="AW73" s="119">
        <f t="shared" si="18"/>
        <v>0</v>
      </c>
      <c r="AX73" s="120"/>
      <c r="AY73" s="120"/>
      <c r="AZ73" s="127"/>
      <c r="BA73" s="126">
        <f t="shared" si="19"/>
        <v>0</v>
      </c>
      <c r="BB73" s="119">
        <f t="shared" si="20"/>
        <v>0</v>
      </c>
      <c r="BC73" s="120"/>
      <c r="BD73" s="120"/>
      <c r="BE73" s="127"/>
      <c r="BF73" s="126">
        <f t="shared" si="21"/>
        <v>0</v>
      </c>
      <c r="BG73" s="119">
        <f t="shared" si="22"/>
        <v>0</v>
      </c>
      <c r="BH73" s="120"/>
      <c r="BI73" s="120"/>
      <c r="BJ73" s="127"/>
      <c r="BK73" s="126">
        <f t="shared" si="23"/>
        <v>0</v>
      </c>
      <c r="BL73" s="119">
        <f t="shared" si="24"/>
        <v>0</v>
      </c>
      <c r="BM73" s="123">
        <f t="shared" si="25"/>
        <v>0</v>
      </c>
      <c r="BN73" s="123">
        <f t="shared" si="26"/>
        <v>0</v>
      </c>
      <c r="BO73" s="126">
        <f t="shared" si="36"/>
        <v>0</v>
      </c>
      <c r="BP73" s="128">
        <f t="shared" si="27"/>
        <v>0</v>
      </c>
      <c r="BQ73" s="22"/>
      <c r="BR73" s="129"/>
      <c r="BS73" s="130"/>
      <c r="BT73" s="257" t="str">
        <f t="shared" si="28"/>
        <v/>
      </c>
      <c r="BU73" s="257" t="str">
        <f t="shared" si="29"/>
        <v/>
      </c>
      <c r="BV73" s="257" t="str">
        <f t="shared" si="30"/>
        <v/>
      </c>
      <c r="BW73" s="257" t="str">
        <f t="shared" si="31"/>
        <v/>
      </c>
      <c r="BX73" s="258">
        <f t="shared" si="32"/>
        <v>0</v>
      </c>
      <c r="BY73" s="129"/>
      <c r="BZ73" s="130"/>
      <c r="CA73" s="130" t="str">
        <f t="shared" ref="CA73:CA136" si="38">IF(OR($BY73="Jan", $BY73="Feb", $BY73="Mar"), $BZ73, "")</f>
        <v/>
      </c>
      <c r="CB73" s="130" t="str">
        <f t="shared" ref="CB73:CB136" si="39">IF(OR($BY73="Apr", $BY73="May", $BY73="Jun"), $BZ73, "")</f>
        <v/>
      </c>
      <c r="CC73" s="130" t="str">
        <f t="shared" ref="CC73:CC136" si="40">IF(OR($BY73="Jul", $BY73="Aug", $BY73="Sep"), $BZ73, "")</f>
        <v/>
      </c>
      <c r="CD73" s="130" t="str">
        <f t="shared" ref="CD73:CD136" si="41">IF(OR($BY73="Oct", $BY73="Nov", $BY73="Dec"), $BZ73, "")</f>
        <v/>
      </c>
      <c r="CE73" s="131">
        <f t="shared" si="37"/>
        <v>0</v>
      </c>
      <c r="CF73" s="259">
        <f t="shared" si="35"/>
        <v>0</v>
      </c>
      <c r="CG73" s="132"/>
      <c r="CH73" s="132"/>
      <c r="CI73" s="132"/>
    </row>
    <row r="74" spans="1:87" s="24" customFormat="1" ht="12.75" hidden="1" customHeight="1" outlineLevel="1" thickBot="1" x14ac:dyDescent="0.25">
      <c r="A74" s="177" t="s">
        <v>59</v>
      </c>
      <c r="B74" s="312" t="s">
        <v>187</v>
      </c>
      <c r="C74" s="24">
        <v>66</v>
      </c>
      <c r="D74" s="137"/>
      <c r="E74" s="138"/>
      <c r="F74" s="56"/>
      <c r="G74" s="135"/>
      <c r="H74" s="136"/>
      <c r="I74" s="139"/>
      <c r="J74" s="57"/>
      <c r="K74" s="113"/>
      <c r="L74" s="113"/>
      <c r="M74" s="113"/>
      <c r="N74" s="113"/>
      <c r="O74" s="114">
        <f t="shared" ref="O74:O137" si="42">SUM(K74:N74)</f>
        <v>0</v>
      </c>
      <c r="P74" s="113"/>
      <c r="Q74" s="113"/>
      <c r="R74" s="113"/>
      <c r="S74" s="113"/>
      <c r="T74" s="114">
        <f t="shared" ref="T74:T137" si="43">SUM(P74:S74)</f>
        <v>0</v>
      </c>
      <c r="U74" s="113">
        <f t="shared" ref="U74:U137" si="44">J74+O74-T74</f>
        <v>0</v>
      </c>
      <c r="V74" s="136"/>
      <c r="W74" s="313"/>
      <c r="X74" s="313"/>
      <c r="Y74" s="313"/>
      <c r="Z74" s="117">
        <f t="shared" ref="Z74:Z137" si="45">SUM(W74:Y74)</f>
        <v>0</v>
      </c>
      <c r="AA74" s="118">
        <f t="shared" ref="AA74:AA137" si="46">Z74-K74</f>
        <v>0</v>
      </c>
      <c r="AB74" s="121"/>
      <c r="AC74" s="121"/>
      <c r="AD74" s="121"/>
      <c r="AE74" s="117">
        <f t="shared" ref="AE74:AE137" si="47">SUM(AB74:AD74)</f>
        <v>0</v>
      </c>
      <c r="AF74" s="118">
        <f t="shared" ref="AF74:AF137" si="48">AE74-L74</f>
        <v>0</v>
      </c>
      <c r="AG74" s="120"/>
      <c r="AH74" s="120"/>
      <c r="AI74" s="121"/>
      <c r="AJ74" s="117">
        <f t="shared" ref="AJ74:AJ137" si="49">SUM(AG74:AI74)</f>
        <v>0</v>
      </c>
      <c r="AK74" s="119">
        <f t="shared" ref="AK74:AK137" si="50">AJ74-M74</f>
        <v>0</v>
      </c>
      <c r="AL74" s="53"/>
      <c r="AM74" s="53"/>
      <c r="AN74" s="53"/>
      <c r="AO74" s="54">
        <f t="shared" ref="AO74:AO137" si="51">SUM(AL74:AN74)</f>
        <v>0</v>
      </c>
      <c r="AP74" s="122">
        <f t="shared" ref="AP74:AP137" si="52">AO74-N74</f>
        <v>0</v>
      </c>
      <c r="AQ74" s="123">
        <f t="shared" ref="AQ74:AQ137" si="53">Z74+AE74+AJ74+AO74</f>
        <v>0</v>
      </c>
      <c r="AR74" s="123">
        <f t="shared" ref="AR74:AR137" si="54">AQ74-O74</f>
        <v>0</v>
      </c>
      <c r="AS74" s="313"/>
      <c r="AT74" s="313"/>
      <c r="AU74" s="314"/>
      <c r="AV74" s="125">
        <f t="shared" ref="AV74:AV137" si="55">SUM(AS74:AU74)</f>
        <v>0</v>
      </c>
      <c r="AW74" s="119">
        <f t="shared" ref="AW74:AW137" si="56">AV74-P74</f>
        <v>0</v>
      </c>
      <c r="AX74" s="120"/>
      <c r="AY74" s="120"/>
      <c r="AZ74" s="127"/>
      <c r="BA74" s="126">
        <f t="shared" ref="BA74:BA137" si="57">SUM(AX74:AZ74)</f>
        <v>0</v>
      </c>
      <c r="BB74" s="119">
        <f t="shared" ref="BB74:BB137" si="58">BA74-Q74</f>
        <v>0</v>
      </c>
      <c r="BC74" s="120"/>
      <c r="BD74" s="120"/>
      <c r="BE74" s="127"/>
      <c r="BF74" s="126">
        <f t="shared" ref="BF74:BF137" si="59">SUM(BC74:BE74)</f>
        <v>0</v>
      </c>
      <c r="BG74" s="119">
        <f t="shared" ref="BG74:BG137" si="60">BF74-R74</f>
        <v>0</v>
      </c>
      <c r="BH74" s="120"/>
      <c r="BI74" s="120"/>
      <c r="BJ74" s="127"/>
      <c r="BK74" s="126">
        <f t="shared" ref="BK74:BK137" si="61">SUM(BH74:BJ74)</f>
        <v>0</v>
      </c>
      <c r="BL74" s="119">
        <f t="shared" ref="BL74:BL137" si="62">BK74-S74</f>
        <v>0</v>
      </c>
      <c r="BM74" s="123">
        <f t="shared" ref="BM74:BM137" si="63">AV74+BA74+BF74+BK74</f>
        <v>0</v>
      </c>
      <c r="BN74" s="123">
        <f t="shared" ref="BN74:BN137" si="64">BM74-T74</f>
        <v>0</v>
      </c>
      <c r="BO74" s="126">
        <f t="shared" si="36"/>
        <v>0</v>
      </c>
      <c r="BP74" s="128">
        <f t="shared" ref="BP74:BP137" si="65">BO74-U74</f>
        <v>0</v>
      </c>
      <c r="BQ74" s="22"/>
      <c r="BR74" s="129"/>
      <c r="BS74" s="130"/>
      <c r="BT74" s="257" t="str">
        <f t="shared" ref="BT74:BT137" si="66">IF(OR($BR74="Jan", $BR74="Feb", $BR74="Mar"), $BS74, "")</f>
        <v/>
      </c>
      <c r="BU74" s="257" t="str">
        <f t="shared" ref="BU74:BU137" si="67">IF(OR($BR74="Apr", $BR74="May", $BR74="Jun"), $BS74, "")</f>
        <v/>
      </c>
      <c r="BV74" s="257" t="str">
        <f t="shared" ref="BV74:BV137" si="68">IF(OR($BR74="Jul", $BR74="Aug", $BR74="Sep"), $BS74, "")</f>
        <v/>
      </c>
      <c r="BW74" s="257" t="str">
        <f t="shared" ref="BW74:BW137" si="69">IF(OR($BR74="Oct", $BR74="Nov", $BR74="Dec"), $BS74, "")</f>
        <v/>
      </c>
      <c r="BX74" s="258">
        <f t="shared" ref="BX74:BX137" si="70">SUM(BT74:BW74)</f>
        <v>0</v>
      </c>
      <c r="BY74" s="129"/>
      <c r="BZ74" s="130"/>
      <c r="CA74" s="130" t="str">
        <f t="shared" si="38"/>
        <v/>
      </c>
      <c r="CB74" s="130" t="str">
        <f t="shared" si="39"/>
        <v/>
      </c>
      <c r="CC74" s="130" t="str">
        <f t="shared" si="40"/>
        <v/>
      </c>
      <c r="CD74" s="130" t="str">
        <f t="shared" si="41"/>
        <v/>
      </c>
      <c r="CE74" s="131">
        <f t="shared" si="37"/>
        <v>0</v>
      </c>
      <c r="CF74" s="259">
        <f t="shared" ref="CF74:CF137" si="71">BO74+BX74-CE74</f>
        <v>0</v>
      </c>
      <c r="CG74" s="132"/>
      <c r="CH74" s="132"/>
      <c r="CI74" s="132"/>
    </row>
    <row r="75" spans="1:87" s="24" customFormat="1" ht="12.75" hidden="1" customHeight="1" outlineLevel="1" thickBot="1" x14ac:dyDescent="0.25">
      <c r="A75" s="177" t="s">
        <v>59</v>
      </c>
      <c r="B75" s="312" t="s">
        <v>187</v>
      </c>
      <c r="C75" s="24">
        <v>67</v>
      </c>
      <c r="D75" s="137"/>
      <c r="E75" s="138"/>
      <c r="F75" s="56"/>
      <c r="G75" s="135"/>
      <c r="H75" s="136"/>
      <c r="I75" s="139"/>
      <c r="J75" s="57"/>
      <c r="K75" s="113"/>
      <c r="L75" s="113"/>
      <c r="M75" s="113"/>
      <c r="N75" s="113"/>
      <c r="O75" s="114">
        <f t="shared" si="42"/>
        <v>0</v>
      </c>
      <c r="P75" s="113"/>
      <c r="Q75" s="113"/>
      <c r="R75" s="113"/>
      <c r="S75" s="113"/>
      <c r="T75" s="114">
        <f t="shared" si="43"/>
        <v>0</v>
      </c>
      <c r="U75" s="113">
        <f t="shared" si="44"/>
        <v>0</v>
      </c>
      <c r="V75" s="136"/>
      <c r="W75" s="313"/>
      <c r="X75" s="313"/>
      <c r="Y75" s="313"/>
      <c r="Z75" s="117">
        <f t="shared" si="45"/>
        <v>0</v>
      </c>
      <c r="AA75" s="118">
        <f t="shared" si="46"/>
        <v>0</v>
      </c>
      <c r="AB75" s="121"/>
      <c r="AC75" s="121"/>
      <c r="AD75" s="121"/>
      <c r="AE75" s="117">
        <f t="shared" si="47"/>
        <v>0</v>
      </c>
      <c r="AF75" s="118">
        <f t="shared" si="48"/>
        <v>0</v>
      </c>
      <c r="AG75" s="120"/>
      <c r="AH75" s="120"/>
      <c r="AI75" s="121"/>
      <c r="AJ75" s="117">
        <f t="shared" si="49"/>
        <v>0</v>
      </c>
      <c r="AK75" s="119">
        <f t="shared" si="50"/>
        <v>0</v>
      </c>
      <c r="AL75" s="53"/>
      <c r="AM75" s="53"/>
      <c r="AN75" s="53"/>
      <c r="AO75" s="54">
        <f t="shared" si="51"/>
        <v>0</v>
      </c>
      <c r="AP75" s="122">
        <f t="shared" si="52"/>
        <v>0</v>
      </c>
      <c r="AQ75" s="123">
        <f t="shared" si="53"/>
        <v>0</v>
      </c>
      <c r="AR75" s="123">
        <f t="shared" si="54"/>
        <v>0</v>
      </c>
      <c r="AS75" s="313"/>
      <c r="AT75" s="313"/>
      <c r="AU75" s="314"/>
      <c r="AV75" s="125">
        <f t="shared" si="55"/>
        <v>0</v>
      </c>
      <c r="AW75" s="119">
        <f t="shared" si="56"/>
        <v>0</v>
      </c>
      <c r="AX75" s="120"/>
      <c r="AY75" s="120"/>
      <c r="AZ75" s="127"/>
      <c r="BA75" s="126">
        <f t="shared" si="57"/>
        <v>0</v>
      </c>
      <c r="BB75" s="119">
        <f t="shared" si="58"/>
        <v>0</v>
      </c>
      <c r="BC75" s="120"/>
      <c r="BD75" s="120"/>
      <c r="BE75" s="127"/>
      <c r="BF75" s="126">
        <f t="shared" si="59"/>
        <v>0</v>
      </c>
      <c r="BG75" s="119">
        <f t="shared" si="60"/>
        <v>0</v>
      </c>
      <c r="BH75" s="120"/>
      <c r="BI75" s="120"/>
      <c r="BJ75" s="127"/>
      <c r="BK75" s="126">
        <f t="shared" si="61"/>
        <v>0</v>
      </c>
      <c r="BL75" s="119">
        <f t="shared" si="62"/>
        <v>0</v>
      </c>
      <c r="BM75" s="123">
        <f t="shared" si="63"/>
        <v>0</v>
      </c>
      <c r="BN75" s="123">
        <f t="shared" si="64"/>
        <v>0</v>
      </c>
      <c r="BO75" s="126">
        <f t="shared" si="36"/>
        <v>0</v>
      </c>
      <c r="BP75" s="128">
        <f t="shared" si="65"/>
        <v>0</v>
      </c>
      <c r="BQ75" s="22"/>
      <c r="BR75" s="129"/>
      <c r="BS75" s="130"/>
      <c r="BT75" s="257" t="str">
        <f t="shared" si="66"/>
        <v/>
      </c>
      <c r="BU75" s="257" t="str">
        <f t="shared" si="67"/>
        <v/>
      </c>
      <c r="BV75" s="257" t="str">
        <f t="shared" si="68"/>
        <v/>
      </c>
      <c r="BW75" s="257" t="str">
        <f t="shared" si="69"/>
        <v/>
      </c>
      <c r="BX75" s="258">
        <f t="shared" si="70"/>
        <v>0</v>
      </c>
      <c r="BY75" s="129"/>
      <c r="BZ75" s="130"/>
      <c r="CA75" s="130" t="str">
        <f t="shared" si="38"/>
        <v/>
      </c>
      <c r="CB75" s="130" t="str">
        <f t="shared" si="39"/>
        <v/>
      </c>
      <c r="CC75" s="130" t="str">
        <f t="shared" si="40"/>
        <v/>
      </c>
      <c r="CD75" s="130" t="str">
        <f t="shared" si="41"/>
        <v/>
      </c>
      <c r="CE75" s="131">
        <f t="shared" si="37"/>
        <v>0</v>
      </c>
      <c r="CF75" s="259">
        <f t="shared" si="71"/>
        <v>0</v>
      </c>
      <c r="CG75" s="132"/>
      <c r="CH75" s="132"/>
      <c r="CI75" s="132"/>
    </row>
    <row r="76" spans="1:87" s="24" customFormat="1" ht="12.75" hidden="1" customHeight="1" outlineLevel="1" thickBot="1" x14ac:dyDescent="0.25">
      <c r="A76" s="177" t="s">
        <v>59</v>
      </c>
      <c r="B76" s="312" t="s">
        <v>187</v>
      </c>
      <c r="C76" s="24">
        <v>68</v>
      </c>
      <c r="D76" s="137"/>
      <c r="E76" s="138"/>
      <c r="F76" s="56"/>
      <c r="G76" s="135"/>
      <c r="H76" s="136"/>
      <c r="I76" s="139"/>
      <c r="J76" s="57"/>
      <c r="K76" s="113"/>
      <c r="L76" s="113"/>
      <c r="M76" s="113"/>
      <c r="N76" s="113"/>
      <c r="O76" s="114">
        <f t="shared" si="42"/>
        <v>0</v>
      </c>
      <c r="P76" s="113"/>
      <c r="Q76" s="113"/>
      <c r="R76" s="113"/>
      <c r="S76" s="113"/>
      <c r="T76" s="114">
        <f t="shared" si="43"/>
        <v>0</v>
      </c>
      <c r="U76" s="113">
        <f t="shared" si="44"/>
        <v>0</v>
      </c>
      <c r="V76" s="136"/>
      <c r="W76" s="313"/>
      <c r="X76" s="313"/>
      <c r="Y76" s="313"/>
      <c r="Z76" s="117">
        <f t="shared" si="45"/>
        <v>0</v>
      </c>
      <c r="AA76" s="118">
        <f t="shared" si="46"/>
        <v>0</v>
      </c>
      <c r="AB76" s="121"/>
      <c r="AC76" s="121"/>
      <c r="AD76" s="121"/>
      <c r="AE76" s="117">
        <f t="shared" si="47"/>
        <v>0</v>
      </c>
      <c r="AF76" s="118">
        <f t="shared" si="48"/>
        <v>0</v>
      </c>
      <c r="AG76" s="120"/>
      <c r="AH76" s="120"/>
      <c r="AI76" s="121"/>
      <c r="AJ76" s="117">
        <f t="shared" si="49"/>
        <v>0</v>
      </c>
      <c r="AK76" s="119">
        <f t="shared" si="50"/>
        <v>0</v>
      </c>
      <c r="AL76" s="53"/>
      <c r="AM76" s="53"/>
      <c r="AN76" s="53"/>
      <c r="AO76" s="54">
        <f t="shared" si="51"/>
        <v>0</v>
      </c>
      <c r="AP76" s="122">
        <f t="shared" si="52"/>
        <v>0</v>
      </c>
      <c r="AQ76" s="123">
        <f t="shared" si="53"/>
        <v>0</v>
      </c>
      <c r="AR76" s="123">
        <f t="shared" si="54"/>
        <v>0</v>
      </c>
      <c r="AS76" s="313"/>
      <c r="AT76" s="313"/>
      <c r="AU76" s="314"/>
      <c r="AV76" s="125">
        <f t="shared" si="55"/>
        <v>0</v>
      </c>
      <c r="AW76" s="119">
        <f t="shared" si="56"/>
        <v>0</v>
      </c>
      <c r="AX76" s="120"/>
      <c r="AY76" s="120"/>
      <c r="AZ76" s="127"/>
      <c r="BA76" s="126">
        <f t="shared" si="57"/>
        <v>0</v>
      </c>
      <c r="BB76" s="119">
        <f t="shared" si="58"/>
        <v>0</v>
      </c>
      <c r="BC76" s="120"/>
      <c r="BD76" s="120"/>
      <c r="BE76" s="127"/>
      <c r="BF76" s="126">
        <f t="shared" si="59"/>
        <v>0</v>
      </c>
      <c r="BG76" s="119">
        <f t="shared" si="60"/>
        <v>0</v>
      </c>
      <c r="BH76" s="120"/>
      <c r="BI76" s="120"/>
      <c r="BJ76" s="127"/>
      <c r="BK76" s="126">
        <f t="shared" si="61"/>
        <v>0</v>
      </c>
      <c r="BL76" s="119">
        <f t="shared" si="62"/>
        <v>0</v>
      </c>
      <c r="BM76" s="123">
        <f t="shared" si="63"/>
        <v>0</v>
      </c>
      <c r="BN76" s="123">
        <f t="shared" si="64"/>
        <v>0</v>
      </c>
      <c r="BO76" s="126">
        <f t="shared" si="36"/>
        <v>0</v>
      </c>
      <c r="BP76" s="128">
        <f t="shared" si="65"/>
        <v>0</v>
      </c>
      <c r="BQ76" s="22"/>
      <c r="BR76" s="129"/>
      <c r="BS76" s="130"/>
      <c r="BT76" s="257" t="str">
        <f t="shared" si="66"/>
        <v/>
      </c>
      <c r="BU76" s="257" t="str">
        <f t="shared" si="67"/>
        <v/>
      </c>
      <c r="BV76" s="257" t="str">
        <f t="shared" si="68"/>
        <v/>
      </c>
      <c r="BW76" s="257" t="str">
        <f t="shared" si="69"/>
        <v/>
      </c>
      <c r="BX76" s="258">
        <f t="shared" si="70"/>
        <v>0</v>
      </c>
      <c r="BY76" s="129"/>
      <c r="BZ76" s="130"/>
      <c r="CA76" s="130" t="str">
        <f t="shared" si="38"/>
        <v/>
      </c>
      <c r="CB76" s="130" t="str">
        <f t="shared" si="39"/>
        <v/>
      </c>
      <c r="CC76" s="130" t="str">
        <f t="shared" si="40"/>
        <v/>
      </c>
      <c r="CD76" s="130" t="str">
        <f t="shared" si="41"/>
        <v/>
      </c>
      <c r="CE76" s="131">
        <f t="shared" si="37"/>
        <v>0</v>
      </c>
      <c r="CF76" s="259">
        <f t="shared" si="71"/>
        <v>0</v>
      </c>
      <c r="CG76" s="132"/>
      <c r="CH76" s="132"/>
      <c r="CI76" s="132"/>
    </row>
    <row r="77" spans="1:87" s="24" customFormat="1" ht="12.75" hidden="1" customHeight="1" outlineLevel="1" thickBot="1" x14ac:dyDescent="0.25">
      <c r="A77" s="177" t="s">
        <v>59</v>
      </c>
      <c r="B77" s="312" t="s">
        <v>187</v>
      </c>
      <c r="C77" s="24">
        <v>69</v>
      </c>
      <c r="D77" s="137"/>
      <c r="E77" s="138"/>
      <c r="F77" s="56"/>
      <c r="G77" s="135"/>
      <c r="H77" s="136"/>
      <c r="I77" s="139"/>
      <c r="J77" s="57"/>
      <c r="K77" s="113"/>
      <c r="L77" s="113"/>
      <c r="M77" s="113"/>
      <c r="N77" s="113"/>
      <c r="O77" s="114">
        <f t="shared" si="42"/>
        <v>0</v>
      </c>
      <c r="P77" s="113"/>
      <c r="Q77" s="113"/>
      <c r="R77" s="113"/>
      <c r="S77" s="113"/>
      <c r="T77" s="114">
        <f t="shared" si="43"/>
        <v>0</v>
      </c>
      <c r="U77" s="113">
        <f t="shared" si="44"/>
        <v>0</v>
      </c>
      <c r="V77" s="136"/>
      <c r="W77" s="313"/>
      <c r="X77" s="313"/>
      <c r="Y77" s="313"/>
      <c r="Z77" s="117">
        <f t="shared" si="45"/>
        <v>0</v>
      </c>
      <c r="AA77" s="118">
        <f t="shared" si="46"/>
        <v>0</v>
      </c>
      <c r="AB77" s="121"/>
      <c r="AC77" s="121"/>
      <c r="AD77" s="121"/>
      <c r="AE77" s="117">
        <f t="shared" si="47"/>
        <v>0</v>
      </c>
      <c r="AF77" s="118">
        <f t="shared" si="48"/>
        <v>0</v>
      </c>
      <c r="AG77" s="120"/>
      <c r="AH77" s="120"/>
      <c r="AI77" s="121"/>
      <c r="AJ77" s="117">
        <f t="shared" si="49"/>
        <v>0</v>
      </c>
      <c r="AK77" s="119">
        <f t="shared" si="50"/>
        <v>0</v>
      </c>
      <c r="AL77" s="53"/>
      <c r="AM77" s="53"/>
      <c r="AN77" s="53"/>
      <c r="AO77" s="54">
        <f t="shared" si="51"/>
        <v>0</v>
      </c>
      <c r="AP77" s="122">
        <f t="shared" si="52"/>
        <v>0</v>
      </c>
      <c r="AQ77" s="123">
        <f t="shared" si="53"/>
        <v>0</v>
      </c>
      <c r="AR77" s="123">
        <f t="shared" si="54"/>
        <v>0</v>
      </c>
      <c r="AS77" s="313"/>
      <c r="AT77" s="313"/>
      <c r="AU77" s="314"/>
      <c r="AV77" s="125">
        <f t="shared" si="55"/>
        <v>0</v>
      </c>
      <c r="AW77" s="119">
        <f t="shared" si="56"/>
        <v>0</v>
      </c>
      <c r="AX77" s="120"/>
      <c r="AY77" s="120"/>
      <c r="AZ77" s="127"/>
      <c r="BA77" s="126">
        <f t="shared" si="57"/>
        <v>0</v>
      </c>
      <c r="BB77" s="119">
        <f t="shared" si="58"/>
        <v>0</v>
      </c>
      <c r="BC77" s="120"/>
      <c r="BD77" s="120"/>
      <c r="BE77" s="127"/>
      <c r="BF77" s="126">
        <f t="shared" si="59"/>
        <v>0</v>
      </c>
      <c r="BG77" s="119">
        <f t="shared" si="60"/>
        <v>0</v>
      </c>
      <c r="BH77" s="120"/>
      <c r="BI77" s="120"/>
      <c r="BJ77" s="127"/>
      <c r="BK77" s="126">
        <f t="shared" si="61"/>
        <v>0</v>
      </c>
      <c r="BL77" s="119">
        <f t="shared" si="62"/>
        <v>0</v>
      </c>
      <c r="BM77" s="123">
        <f t="shared" si="63"/>
        <v>0</v>
      </c>
      <c r="BN77" s="123">
        <f t="shared" si="64"/>
        <v>0</v>
      </c>
      <c r="BO77" s="126">
        <f t="shared" si="36"/>
        <v>0</v>
      </c>
      <c r="BP77" s="128">
        <f t="shared" si="65"/>
        <v>0</v>
      </c>
      <c r="BQ77" s="22"/>
      <c r="BR77" s="129"/>
      <c r="BS77" s="130"/>
      <c r="BT77" s="257" t="str">
        <f t="shared" si="66"/>
        <v/>
      </c>
      <c r="BU77" s="257" t="str">
        <f t="shared" si="67"/>
        <v/>
      </c>
      <c r="BV77" s="257" t="str">
        <f t="shared" si="68"/>
        <v/>
      </c>
      <c r="BW77" s="257" t="str">
        <f t="shared" si="69"/>
        <v/>
      </c>
      <c r="BX77" s="258">
        <f t="shared" si="70"/>
        <v>0</v>
      </c>
      <c r="BY77" s="129"/>
      <c r="BZ77" s="130"/>
      <c r="CA77" s="130" t="str">
        <f t="shared" si="38"/>
        <v/>
      </c>
      <c r="CB77" s="130" t="str">
        <f t="shared" si="39"/>
        <v/>
      </c>
      <c r="CC77" s="130" t="str">
        <f t="shared" si="40"/>
        <v/>
      </c>
      <c r="CD77" s="130" t="str">
        <f t="shared" si="41"/>
        <v/>
      </c>
      <c r="CE77" s="131">
        <f t="shared" si="37"/>
        <v>0</v>
      </c>
      <c r="CF77" s="259">
        <f t="shared" si="71"/>
        <v>0</v>
      </c>
      <c r="CG77" s="132"/>
      <c r="CH77" s="132"/>
      <c r="CI77" s="132"/>
    </row>
    <row r="78" spans="1:87" s="24" customFormat="1" ht="12.75" hidden="1" customHeight="1" outlineLevel="1" thickBot="1" x14ac:dyDescent="0.25">
      <c r="A78" s="177" t="s">
        <v>59</v>
      </c>
      <c r="B78" s="312" t="s">
        <v>187</v>
      </c>
      <c r="C78" s="24">
        <v>70</v>
      </c>
      <c r="D78" s="137"/>
      <c r="E78" s="138"/>
      <c r="F78" s="56"/>
      <c r="G78" s="135"/>
      <c r="H78" s="136"/>
      <c r="I78" s="139"/>
      <c r="J78" s="57"/>
      <c r="K78" s="113"/>
      <c r="L78" s="113"/>
      <c r="M78" s="113"/>
      <c r="N78" s="113"/>
      <c r="O78" s="114">
        <f t="shared" si="42"/>
        <v>0</v>
      </c>
      <c r="P78" s="113"/>
      <c r="Q78" s="113"/>
      <c r="R78" s="113"/>
      <c r="S78" s="113"/>
      <c r="T78" s="114">
        <f t="shared" si="43"/>
        <v>0</v>
      </c>
      <c r="U78" s="113">
        <f t="shared" si="44"/>
        <v>0</v>
      </c>
      <c r="V78" s="136"/>
      <c r="W78" s="313"/>
      <c r="X78" s="313"/>
      <c r="Y78" s="313"/>
      <c r="Z78" s="117">
        <f t="shared" si="45"/>
        <v>0</v>
      </c>
      <c r="AA78" s="118">
        <f t="shared" si="46"/>
        <v>0</v>
      </c>
      <c r="AB78" s="121"/>
      <c r="AC78" s="121"/>
      <c r="AD78" s="121"/>
      <c r="AE78" s="117">
        <f t="shared" si="47"/>
        <v>0</v>
      </c>
      <c r="AF78" s="118">
        <f t="shared" si="48"/>
        <v>0</v>
      </c>
      <c r="AG78" s="120"/>
      <c r="AH78" s="120"/>
      <c r="AI78" s="121"/>
      <c r="AJ78" s="117">
        <f t="shared" si="49"/>
        <v>0</v>
      </c>
      <c r="AK78" s="119">
        <f t="shared" si="50"/>
        <v>0</v>
      </c>
      <c r="AL78" s="53"/>
      <c r="AM78" s="53"/>
      <c r="AN78" s="53"/>
      <c r="AO78" s="54">
        <f t="shared" si="51"/>
        <v>0</v>
      </c>
      <c r="AP78" s="122">
        <f t="shared" si="52"/>
        <v>0</v>
      </c>
      <c r="AQ78" s="123">
        <f t="shared" si="53"/>
        <v>0</v>
      </c>
      <c r="AR78" s="123">
        <f t="shared" si="54"/>
        <v>0</v>
      </c>
      <c r="AS78" s="313"/>
      <c r="AT78" s="313"/>
      <c r="AU78" s="314"/>
      <c r="AV78" s="125">
        <f t="shared" si="55"/>
        <v>0</v>
      </c>
      <c r="AW78" s="119">
        <f t="shared" si="56"/>
        <v>0</v>
      </c>
      <c r="AX78" s="120"/>
      <c r="AY78" s="120"/>
      <c r="AZ78" s="127"/>
      <c r="BA78" s="126">
        <f t="shared" si="57"/>
        <v>0</v>
      </c>
      <c r="BB78" s="119">
        <f t="shared" si="58"/>
        <v>0</v>
      </c>
      <c r="BC78" s="120"/>
      <c r="BD78" s="120"/>
      <c r="BE78" s="127"/>
      <c r="BF78" s="126">
        <f t="shared" si="59"/>
        <v>0</v>
      </c>
      <c r="BG78" s="119">
        <f t="shared" si="60"/>
        <v>0</v>
      </c>
      <c r="BH78" s="120"/>
      <c r="BI78" s="120"/>
      <c r="BJ78" s="127"/>
      <c r="BK78" s="126">
        <f t="shared" si="61"/>
        <v>0</v>
      </c>
      <c r="BL78" s="119">
        <f t="shared" si="62"/>
        <v>0</v>
      </c>
      <c r="BM78" s="123">
        <f t="shared" si="63"/>
        <v>0</v>
      </c>
      <c r="BN78" s="123">
        <f t="shared" si="64"/>
        <v>0</v>
      </c>
      <c r="BO78" s="126">
        <f t="shared" ref="BO78:BO141" si="72">J78+AQ78-BM78</f>
        <v>0</v>
      </c>
      <c r="BP78" s="128">
        <f t="shared" si="65"/>
        <v>0</v>
      </c>
      <c r="BQ78" s="22"/>
      <c r="BR78" s="129"/>
      <c r="BS78" s="130"/>
      <c r="BT78" s="257" t="str">
        <f t="shared" si="66"/>
        <v/>
      </c>
      <c r="BU78" s="257" t="str">
        <f t="shared" si="67"/>
        <v/>
      </c>
      <c r="BV78" s="257" t="str">
        <f t="shared" si="68"/>
        <v/>
      </c>
      <c r="BW78" s="257" t="str">
        <f t="shared" si="69"/>
        <v/>
      </c>
      <c r="BX78" s="258">
        <f t="shared" si="70"/>
        <v>0</v>
      </c>
      <c r="BY78" s="129"/>
      <c r="BZ78" s="130"/>
      <c r="CA78" s="130" t="str">
        <f t="shared" si="38"/>
        <v/>
      </c>
      <c r="CB78" s="130" t="str">
        <f t="shared" si="39"/>
        <v/>
      </c>
      <c r="CC78" s="130" t="str">
        <f t="shared" si="40"/>
        <v/>
      </c>
      <c r="CD78" s="130" t="str">
        <f t="shared" si="41"/>
        <v/>
      </c>
      <c r="CE78" s="131">
        <f t="shared" si="37"/>
        <v>0</v>
      </c>
      <c r="CF78" s="259">
        <f t="shared" si="71"/>
        <v>0</v>
      </c>
      <c r="CG78" s="132"/>
      <c r="CH78" s="132"/>
      <c r="CI78" s="132"/>
    </row>
    <row r="79" spans="1:87" s="24" customFormat="1" ht="12.75" hidden="1" customHeight="1" outlineLevel="1" thickBot="1" x14ac:dyDescent="0.25">
      <c r="A79" s="177" t="s">
        <v>59</v>
      </c>
      <c r="B79" s="312" t="s">
        <v>187</v>
      </c>
      <c r="C79" s="24">
        <v>71</v>
      </c>
      <c r="D79" s="137"/>
      <c r="E79" s="138"/>
      <c r="F79" s="56"/>
      <c r="G79" s="135"/>
      <c r="H79" s="136"/>
      <c r="I79" s="139"/>
      <c r="J79" s="57"/>
      <c r="K79" s="113"/>
      <c r="L79" s="113"/>
      <c r="M79" s="113"/>
      <c r="N79" s="113"/>
      <c r="O79" s="114">
        <f t="shared" si="42"/>
        <v>0</v>
      </c>
      <c r="P79" s="113"/>
      <c r="Q79" s="113"/>
      <c r="R79" s="113"/>
      <c r="S79" s="113"/>
      <c r="T79" s="114">
        <f t="shared" si="43"/>
        <v>0</v>
      </c>
      <c r="U79" s="113">
        <f t="shared" si="44"/>
        <v>0</v>
      </c>
      <c r="V79" s="136"/>
      <c r="W79" s="313"/>
      <c r="X79" s="313"/>
      <c r="Y79" s="313"/>
      <c r="Z79" s="117">
        <f t="shared" si="45"/>
        <v>0</v>
      </c>
      <c r="AA79" s="118">
        <f t="shared" si="46"/>
        <v>0</v>
      </c>
      <c r="AB79" s="121"/>
      <c r="AC79" s="121"/>
      <c r="AD79" s="121"/>
      <c r="AE79" s="117">
        <f t="shared" si="47"/>
        <v>0</v>
      </c>
      <c r="AF79" s="118">
        <f t="shared" si="48"/>
        <v>0</v>
      </c>
      <c r="AG79" s="120"/>
      <c r="AH79" s="120"/>
      <c r="AI79" s="121"/>
      <c r="AJ79" s="117">
        <f t="shared" si="49"/>
        <v>0</v>
      </c>
      <c r="AK79" s="119">
        <f t="shared" si="50"/>
        <v>0</v>
      </c>
      <c r="AL79" s="53"/>
      <c r="AM79" s="53"/>
      <c r="AN79" s="53"/>
      <c r="AO79" s="54">
        <f t="shared" si="51"/>
        <v>0</v>
      </c>
      <c r="AP79" s="122">
        <f t="shared" si="52"/>
        <v>0</v>
      </c>
      <c r="AQ79" s="123">
        <f t="shared" si="53"/>
        <v>0</v>
      </c>
      <c r="AR79" s="123">
        <f t="shared" si="54"/>
        <v>0</v>
      </c>
      <c r="AS79" s="313"/>
      <c r="AT79" s="313"/>
      <c r="AU79" s="314"/>
      <c r="AV79" s="125">
        <f t="shared" si="55"/>
        <v>0</v>
      </c>
      <c r="AW79" s="119">
        <f t="shared" si="56"/>
        <v>0</v>
      </c>
      <c r="AX79" s="120"/>
      <c r="AY79" s="120"/>
      <c r="AZ79" s="127"/>
      <c r="BA79" s="126">
        <f t="shared" si="57"/>
        <v>0</v>
      </c>
      <c r="BB79" s="119">
        <f t="shared" si="58"/>
        <v>0</v>
      </c>
      <c r="BC79" s="120"/>
      <c r="BD79" s="120"/>
      <c r="BE79" s="127"/>
      <c r="BF79" s="126">
        <f t="shared" si="59"/>
        <v>0</v>
      </c>
      <c r="BG79" s="119">
        <f t="shared" si="60"/>
        <v>0</v>
      </c>
      <c r="BH79" s="120"/>
      <c r="BI79" s="120"/>
      <c r="BJ79" s="127"/>
      <c r="BK79" s="126">
        <f t="shared" si="61"/>
        <v>0</v>
      </c>
      <c r="BL79" s="119">
        <f t="shared" si="62"/>
        <v>0</v>
      </c>
      <c r="BM79" s="123">
        <f t="shared" si="63"/>
        <v>0</v>
      </c>
      <c r="BN79" s="123">
        <f t="shared" si="64"/>
        <v>0</v>
      </c>
      <c r="BO79" s="126">
        <f t="shared" si="72"/>
        <v>0</v>
      </c>
      <c r="BP79" s="128">
        <f t="shared" si="65"/>
        <v>0</v>
      </c>
      <c r="BQ79" s="22"/>
      <c r="BR79" s="129"/>
      <c r="BS79" s="130"/>
      <c r="BT79" s="257" t="str">
        <f t="shared" si="66"/>
        <v/>
      </c>
      <c r="BU79" s="257" t="str">
        <f t="shared" si="67"/>
        <v/>
      </c>
      <c r="BV79" s="257" t="str">
        <f t="shared" si="68"/>
        <v/>
      </c>
      <c r="BW79" s="257" t="str">
        <f t="shared" si="69"/>
        <v/>
      </c>
      <c r="BX79" s="258">
        <f t="shared" si="70"/>
        <v>0</v>
      </c>
      <c r="BY79" s="129"/>
      <c r="BZ79" s="130"/>
      <c r="CA79" s="130" t="str">
        <f t="shared" si="38"/>
        <v/>
      </c>
      <c r="CB79" s="130" t="str">
        <f t="shared" si="39"/>
        <v/>
      </c>
      <c r="CC79" s="130" t="str">
        <f t="shared" si="40"/>
        <v/>
      </c>
      <c r="CD79" s="130" t="str">
        <f t="shared" si="41"/>
        <v/>
      </c>
      <c r="CE79" s="131">
        <f t="shared" si="37"/>
        <v>0</v>
      </c>
      <c r="CF79" s="259">
        <f t="shared" si="71"/>
        <v>0</v>
      </c>
      <c r="CG79" s="132"/>
      <c r="CH79" s="132"/>
      <c r="CI79" s="132"/>
    </row>
    <row r="80" spans="1:87" s="24" customFormat="1" ht="12.75" hidden="1" customHeight="1" outlineLevel="1" thickBot="1" x14ac:dyDescent="0.25">
      <c r="A80" s="177" t="s">
        <v>59</v>
      </c>
      <c r="B80" s="312" t="s">
        <v>187</v>
      </c>
      <c r="C80" s="24">
        <v>72</v>
      </c>
      <c r="D80" s="137"/>
      <c r="E80" s="138"/>
      <c r="F80" s="56"/>
      <c r="G80" s="135"/>
      <c r="H80" s="136"/>
      <c r="I80" s="139"/>
      <c r="J80" s="57"/>
      <c r="K80" s="113"/>
      <c r="L80" s="113"/>
      <c r="M80" s="113"/>
      <c r="N80" s="113"/>
      <c r="O80" s="114">
        <f t="shared" si="42"/>
        <v>0</v>
      </c>
      <c r="P80" s="113"/>
      <c r="Q80" s="113"/>
      <c r="R80" s="113"/>
      <c r="S80" s="113"/>
      <c r="T80" s="114">
        <f t="shared" si="43"/>
        <v>0</v>
      </c>
      <c r="U80" s="113">
        <f t="shared" si="44"/>
        <v>0</v>
      </c>
      <c r="V80" s="136"/>
      <c r="W80" s="313"/>
      <c r="X80" s="313"/>
      <c r="Y80" s="313"/>
      <c r="Z80" s="117">
        <f t="shared" si="45"/>
        <v>0</v>
      </c>
      <c r="AA80" s="118">
        <f t="shared" si="46"/>
        <v>0</v>
      </c>
      <c r="AB80" s="121"/>
      <c r="AC80" s="121"/>
      <c r="AD80" s="121"/>
      <c r="AE80" s="117">
        <f t="shared" si="47"/>
        <v>0</v>
      </c>
      <c r="AF80" s="118">
        <f t="shared" si="48"/>
        <v>0</v>
      </c>
      <c r="AG80" s="120"/>
      <c r="AH80" s="120"/>
      <c r="AI80" s="121"/>
      <c r="AJ80" s="117">
        <f t="shared" si="49"/>
        <v>0</v>
      </c>
      <c r="AK80" s="119">
        <f t="shared" si="50"/>
        <v>0</v>
      </c>
      <c r="AL80" s="53"/>
      <c r="AM80" s="53"/>
      <c r="AN80" s="53"/>
      <c r="AO80" s="54">
        <f t="shared" si="51"/>
        <v>0</v>
      </c>
      <c r="AP80" s="122">
        <f t="shared" si="52"/>
        <v>0</v>
      </c>
      <c r="AQ80" s="123">
        <f t="shared" si="53"/>
        <v>0</v>
      </c>
      <c r="AR80" s="123">
        <f t="shared" si="54"/>
        <v>0</v>
      </c>
      <c r="AS80" s="313"/>
      <c r="AT80" s="313"/>
      <c r="AU80" s="314"/>
      <c r="AV80" s="125">
        <f t="shared" si="55"/>
        <v>0</v>
      </c>
      <c r="AW80" s="119">
        <f t="shared" si="56"/>
        <v>0</v>
      </c>
      <c r="AX80" s="120"/>
      <c r="AY80" s="120"/>
      <c r="AZ80" s="127"/>
      <c r="BA80" s="126">
        <f t="shared" si="57"/>
        <v>0</v>
      </c>
      <c r="BB80" s="119">
        <f t="shared" si="58"/>
        <v>0</v>
      </c>
      <c r="BC80" s="120"/>
      <c r="BD80" s="120"/>
      <c r="BE80" s="127"/>
      <c r="BF80" s="126">
        <f t="shared" si="59"/>
        <v>0</v>
      </c>
      <c r="BG80" s="119">
        <f t="shared" si="60"/>
        <v>0</v>
      </c>
      <c r="BH80" s="120"/>
      <c r="BI80" s="120"/>
      <c r="BJ80" s="127"/>
      <c r="BK80" s="126">
        <f t="shared" si="61"/>
        <v>0</v>
      </c>
      <c r="BL80" s="119">
        <f t="shared" si="62"/>
        <v>0</v>
      </c>
      <c r="BM80" s="123">
        <f t="shared" si="63"/>
        <v>0</v>
      </c>
      <c r="BN80" s="123">
        <f t="shared" si="64"/>
        <v>0</v>
      </c>
      <c r="BO80" s="126">
        <f t="shared" si="72"/>
        <v>0</v>
      </c>
      <c r="BP80" s="128">
        <f t="shared" si="65"/>
        <v>0</v>
      </c>
      <c r="BQ80" s="22"/>
      <c r="BR80" s="129"/>
      <c r="BS80" s="130"/>
      <c r="BT80" s="257" t="str">
        <f t="shared" si="66"/>
        <v/>
      </c>
      <c r="BU80" s="257" t="str">
        <f t="shared" si="67"/>
        <v/>
      </c>
      <c r="BV80" s="257" t="str">
        <f t="shared" si="68"/>
        <v/>
      </c>
      <c r="BW80" s="257" t="str">
        <f t="shared" si="69"/>
        <v/>
      </c>
      <c r="BX80" s="258">
        <f t="shared" si="70"/>
        <v>0</v>
      </c>
      <c r="BY80" s="129"/>
      <c r="BZ80" s="130"/>
      <c r="CA80" s="130" t="str">
        <f t="shared" si="38"/>
        <v/>
      </c>
      <c r="CB80" s="130" t="str">
        <f t="shared" si="39"/>
        <v/>
      </c>
      <c r="CC80" s="130" t="str">
        <f t="shared" si="40"/>
        <v/>
      </c>
      <c r="CD80" s="130" t="str">
        <f t="shared" si="41"/>
        <v/>
      </c>
      <c r="CE80" s="131">
        <f t="shared" si="37"/>
        <v>0</v>
      </c>
      <c r="CF80" s="259">
        <f t="shared" si="71"/>
        <v>0</v>
      </c>
      <c r="CG80" s="132"/>
      <c r="CH80" s="132"/>
      <c r="CI80" s="132"/>
    </row>
    <row r="81" spans="1:87" s="24" customFormat="1" ht="12.75" hidden="1" customHeight="1" outlineLevel="1" thickBot="1" x14ac:dyDescent="0.25">
      <c r="A81" s="177" t="s">
        <v>59</v>
      </c>
      <c r="B81" s="312" t="s">
        <v>187</v>
      </c>
      <c r="C81" s="24">
        <v>73</v>
      </c>
      <c r="D81" s="137"/>
      <c r="E81" s="138"/>
      <c r="F81" s="56"/>
      <c r="G81" s="135"/>
      <c r="H81" s="136"/>
      <c r="I81" s="139"/>
      <c r="J81" s="57"/>
      <c r="K81" s="113"/>
      <c r="L81" s="113"/>
      <c r="M81" s="113"/>
      <c r="N81" s="113"/>
      <c r="O81" s="114">
        <f t="shared" si="42"/>
        <v>0</v>
      </c>
      <c r="P81" s="113"/>
      <c r="Q81" s="113"/>
      <c r="R81" s="113"/>
      <c r="S81" s="113"/>
      <c r="T81" s="114">
        <f t="shared" si="43"/>
        <v>0</v>
      </c>
      <c r="U81" s="113">
        <f t="shared" si="44"/>
        <v>0</v>
      </c>
      <c r="V81" s="136"/>
      <c r="W81" s="313"/>
      <c r="X81" s="313"/>
      <c r="Y81" s="313"/>
      <c r="Z81" s="117">
        <f t="shared" si="45"/>
        <v>0</v>
      </c>
      <c r="AA81" s="118">
        <f t="shared" si="46"/>
        <v>0</v>
      </c>
      <c r="AB81" s="121"/>
      <c r="AC81" s="121"/>
      <c r="AD81" s="121"/>
      <c r="AE81" s="117">
        <f t="shared" si="47"/>
        <v>0</v>
      </c>
      <c r="AF81" s="118">
        <f t="shared" si="48"/>
        <v>0</v>
      </c>
      <c r="AG81" s="120"/>
      <c r="AH81" s="120"/>
      <c r="AI81" s="121"/>
      <c r="AJ81" s="117">
        <f t="shared" si="49"/>
        <v>0</v>
      </c>
      <c r="AK81" s="119">
        <f t="shared" si="50"/>
        <v>0</v>
      </c>
      <c r="AL81" s="53"/>
      <c r="AM81" s="53"/>
      <c r="AN81" s="53"/>
      <c r="AO81" s="54">
        <f t="shared" si="51"/>
        <v>0</v>
      </c>
      <c r="AP81" s="122">
        <f t="shared" si="52"/>
        <v>0</v>
      </c>
      <c r="AQ81" s="123">
        <f t="shared" si="53"/>
        <v>0</v>
      </c>
      <c r="AR81" s="123">
        <f t="shared" si="54"/>
        <v>0</v>
      </c>
      <c r="AS81" s="313"/>
      <c r="AT81" s="313"/>
      <c r="AU81" s="314"/>
      <c r="AV81" s="125">
        <f t="shared" si="55"/>
        <v>0</v>
      </c>
      <c r="AW81" s="119">
        <f t="shared" si="56"/>
        <v>0</v>
      </c>
      <c r="AX81" s="120"/>
      <c r="AY81" s="120"/>
      <c r="AZ81" s="127"/>
      <c r="BA81" s="126">
        <f t="shared" si="57"/>
        <v>0</v>
      </c>
      <c r="BB81" s="119">
        <f t="shared" si="58"/>
        <v>0</v>
      </c>
      <c r="BC81" s="120"/>
      <c r="BD81" s="120"/>
      <c r="BE81" s="127"/>
      <c r="BF81" s="126">
        <f t="shared" si="59"/>
        <v>0</v>
      </c>
      <c r="BG81" s="119">
        <f t="shared" si="60"/>
        <v>0</v>
      </c>
      <c r="BH81" s="120"/>
      <c r="BI81" s="120"/>
      <c r="BJ81" s="127"/>
      <c r="BK81" s="126">
        <f t="shared" si="61"/>
        <v>0</v>
      </c>
      <c r="BL81" s="119">
        <f t="shared" si="62"/>
        <v>0</v>
      </c>
      <c r="BM81" s="123">
        <f t="shared" si="63"/>
        <v>0</v>
      </c>
      <c r="BN81" s="123">
        <f t="shared" si="64"/>
        <v>0</v>
      </c>
      <c r="BO81" s="126">
        <f t="shared" si="72"/>
        <v>0</v>
      </c>
      <c r="BP81" s="128">
        <f t="shared" si="65"/>
        <v>0</v>
      </c>
      <c r="BQ81" s="22"/>
      <c r="BR81" s="129"/>
      <c r="BS81" s="130"/>
      <c r="BT81" s="257" t="str">
        <f t="shared" si="66"/>
        <v/>
      </c>
      <c r="BU81" s="257" t="str">
        <f t="shared" si="67"/>
        <v/>
      </c>
      <c r="BV81" s="257" t="str">
        <f t="shared" si="68"/>
        <v/>
      </c>
      <c r="BW81" s="257" t="str">
        <f t="shared" si="69"/>
        <v/>
      </c>
      <c r="BX81" s="258">
        <f t="shared" si="70"/>
        <v>0</v>
      </c>
      <c r="BY81" s="129"/>
      <c r="BZ81" s="130"/>
      <c r="CA81" s="130" t="str">
        <f t="shared" si="38"/>
        <v/>
      </c>
      <c r="CB81" s="130" t="str">
        <f t="shared" si="39"/>
        <v/>
      </c>
      <c r="CC81" s="130" t="str">
        <f t="shared" si="40"/>
        <v/>
      </c>
      <c r="CD81" s="130" t="str">
        <f t="shared" si="41"/>
        <v/>
      </c>
      <c r="CE81" s="131">
        <f t="shared" si="37"/>
        <v>0</v>
      </c>
      <c r="CF81" s="259">
        <f t="shared" si="71"/>
        <v>0</v>
      </c>
      <c r="CG81" s="132"/>
      <c r="CH81" s="132"/>
      <c r="CI81" s="132"/>
    </row>
    <row r="82" spans="1:87" s="24" customFormat="1" ht="12.75" hidden="1" customHeight="1" outlineLevel="1" thickBot="1" x14ac:dyDescent="0.25">
      <c r="A82" s="177" t="s">
        <v>59</v>
      </c>
      <c r="B82" s="312" t="s">
        <v>187</v>
      </c>
      <c r="C82" s="24">
        <v>74</v>
      </c>
      <c r="D82" s="137"/>
      <c r="E82" s="138"/>
      <c r="F82" s="56"/>
      <c r="G82" s="135"/>
      <c r="H82" s="136"/>
      <c r="I82" s="139"/>
      <c r="J82" s="57"/>
      <c r="K82" s="113"/>
      <c r="L82" s="113"/>
      <c r="M82" s="113"/>
      <c r="N82" s="113"/>
      <c r="O82" s="114">
        <f t="shared" si="42"/>
        <v>0</v>
      </c>
      <c r="P82" s="113"/>
      <c r="Q82" s="113"/>
      <c r="R82" s="113"/>
      <c r="S82" s="113"/>
      <c r="T82" s="114">
        <f t="shared" si="43"/>
        <v>0</v>
      </c>
      <c r="U82" s="113">
        <f t="shared" si="44"/>
        <v>0</v>
      </c>
      <c r="V82" s="136"/>
      <c r="W82" s="313"/>
      <c r="X82" s="313"/>
      <c r="Y82" s="313"/>
      <c r="Z82" s="117">
        <f t="shared" si="45"/>
        <v>0</v>
      </c>
      <c r="AA82" s="118">
        <f t="shared" si="46"/>
        <v>0</v>
      </c>
      <c r="AB82" s="121"/>
      <c r="AC82" s="121"/>
      <c r="AD82" s="121"/>
      <c r="AE82" s="117">
        <f t="shared" si="47"/>
        <v>0</v>
      </c>
      <c r="AF82" s="118">
        <f t="shared" si="48"/>
        <v>0</v>
      </c>
      <c r="AG82" s="120"/>
      <c r="AH82" s="120"/>
      <c r="AI82" s="121"/>
      <c r="AJ82" s="117">
        <f t="shared" si="49"/>
        <v>0</v>
      </c>
      <c r="AK82" s="119">
        <f t="shared" si="50"/>
        <v>0</v>
      </c>
      <c r="AL82" s="53"/>
      <c r="AM82" s="53"/>
      <c r="AN82" s="53"/>
      <c r="AO82" s="54">
        <f t="shared" si="51"/>
        <v>0</v>
      </c>
      <c r="AP82" s="122">
        <f t="shared" si="52"/>
        <v>0</v>
      </c>
      <c r="AQ82" s="123">
        <f t="shared" si="53"/>
        <v>0</v>
      </c>
      <c r="AR82" s="123">
        <f t="shared" si="54"/>
        <v>0</v>
      </c>
      <c r="AS82" s="313"/>
      <c r="AT82" s="313"/>
      <c r="AU82" s="314"/>
      <c r="AV82" s="125">
        <f t="shared" si="55"/>
        <v>0</v>
      </c>
      <c r="AW82" s="119">
        <f t="shared" si="56"/>
        <v>0</v>
      </c>
      <c r="AX82" s="120"/>
      <c r="AY82" s="120"/>
      <c r="AZ82" s="127"/>
      <c r="BA82" s="126">
        <f t="shared" si="57"/>
        <v>0</v>
      </c>
      <c r="BB82" s="119">
        <f t="shared" si="58"/>
        <v>0</v>
      </c>
      <c r="BC82" s="120"/>
      <c r="BD82" s="120"/>
      <c r="BE82" s="127"/>
      <c r="BF82" s="126">
        <f t="shared" si="59"/>
        <v>0</v>
      </c>
      <c r="BG82" s="119">
        <f t="shared" si="60"/>
        <v>0</v>
      </c>
      <c r="BH82" s="120"/>
      <c r="BI82" s="120"/>
      <c r="BJ82" s="127"/>
      <c r="BK82" s="126">
        <f t="shared" si="61"/>
        <v>0</v>
      </c>
      <c r="BL82" s="119">
        <f t="shared" si="62"/>
        <v>0</v>
      </c>
      <c r="BM82" s="123">
        <f t="shared" si="63"/>
        <v>0</v>
      </c>
      <c r="BN82" s="123">
        <f t="shared" si="64"/>
        <v>0</v>
      </c>
      <c r="BO82" s="126">
        <f t="shared" si="72"/>
        <v>0</v>
      </c>
      <c r="BP82" s="128">
        <f t="shared" si="65"/>
        <v>0</v>
      </c>
      <c r="BQ82" s="22"/>
      <c r="BR82" s="129"/>
      <c r="BS82" s="130"/>
      <c r="BT82" s="257" t="str">
        <f t="shared" si="66"/>
        <v/>
      </c>
      <c r="BU82" s="257" t="str">
        <f t="shared" si="67"/>
        <v/>
      </c>
      <c r="BV82" s="257" t="str">
        <f t="shared" si="68"/>
        <v/>
      </c>
      <c r="BW82" s="257" t="str">
        <f t="shared" si="69"/>
        <v/>
      </c>
      <c r="BX82" s="258">
        <f t="shared" si="70"/>
        <v>0</v>
      </c>
      <c r="BY82" s="129"/>
      <c r="BZ82" s="130"/>
      <c r="CA82" s="130" t="str">
        <f t="shared" si="38"/>
        <v/>
      </c>
      <c r="CB82" s="130" t="str">
        <f t="shared" si="39"/>
        <v/>
      </c>
      <c r="CC82" s="130" t="str">
        <f t="shared" si="40"/>
        <v/>
      </c>
      <c r="CD82" s="130" t="str">
        <f t="shared" si="41"/>
        <v/>
      </c>
      <c r="CE82" s="131">
        <f t="shared" si="37"/>
        <v>0</v>
      </c>
      <c r="CF82" s="259">
        <f t="shared" si="71"/>
        <v>0</v>
      </c>
      <c r="CG82" s="132"/>
      <c r="CH82" s="132"/>
      <c r="CI82" s="132"/>
    </row>
    <row r="83" spans="1:87" s="24" customFormat="1" ht="12.75" hidden="1" customHeight="1" outlineLevel="1" thickBot="1" x14ac:dyDescent="0.25">
      <c r="A83" s="177" t="s">
        <v>59</v>
      </c>
      <c r="B83" s="312" t="s">
        <v>187</v>
      </c>
      <c r="C83" s="24">
        <v>75</v>
      </c>
      <c r="D83" s="137"/>
      <c r="E83" s="138"/>
      <c r="F83" s="56"/>
      <c r="G83" s="135"/>
      <c r="H83" s="136"/>
      <c r="I83" s="139"/>
      <c r="J83" s="57"/>
      <c r="K83" s="113"/>
      <c r="L83" s="113"/>
      <c r="M83" s="113"/>
      <c r="N83" s="113"/>
      <c r="O83" s="114">
        <f t="shared" si="42"/>
        <v>0</v>
      </c>
      <c r="P83" s="113"/>
      <c r="Q83" s="113"/>
      <c r="R83" s="113"/>
      <c r="S83" s="113"/>
      <c r="T83" s="114">
        <f t="shared" si="43"/>
        <v>0</v>
      </c>
      <c r="U83" s="113">
        <f t="shared" si="44"/>
        <v>0</v>
      </c>
      <c r="V83" s="136"/>
      <c r="W83" s="313"/>
      <c r="X83" s="313"/>
      <c r="Y83" s="313"/>
      <c r="Z83" s="117">
        <f t="shared" si="45"/>
        <v>0</v>
      </c>
      <c r="AA83" s="118">
        <f t="shared" si="46"/>
        <v>0</v>
      </c>
      <c r="AB83" s="121"/>
      <c r="AC83" s="121"/>
      <c r="AD83" s="121"/>
      <c r="AE83" s="117">
        <f t="shared" si="47"/>
        <v>0</v>
      </c>
      <c r="AF83" s="118">
        <f t="shared" si="48"/>
        <v>0</v>
      </c>
      <c r="AG83" s="120"/>
      <c r="AH83" s="120"/>
      <c r="AI83" s="121"/>
      <c r="AJ83" s="117">
        <f t="shared" si="49"/>
        <v>0</v>
      </c>
      <c r="AK83" s="119">
        <f t="shared" si="50"/>
        <v>0</v>
      </c>
      <c r="AL83" s="53"/>
      <c r="AM83" s="53"/>
      <c r="AN83" s="53"/>
      <c r="AO83" s="54">
        <f t="shared" si="51"/>
        <v>0</v>
      </c>
      <c r="AP83" s="122">
        <f t="shared" si="52"/>
        <v>0</v>
      </c>
      <c r="AQ83" s="123">
        <f t="shared" si="53"/>
        <v>0</v>
      </c>
      <c r="AR83" s="123">
        <f t="shared" si="54"/>
        <v>0</v>
      </c>
      <c r="AS83" s="313"/>
      <c r="AT83" s="313"/>
      <c r="AU83" s="314"/>
      <c r="AV83" s="125">
        <f t="shared" si="55"/>
        <v>0</v>
      </c>
      <c r="AW83" s="119">
        <f t="shared" si="56"/>
        <v>0</v>
      </c>
      <c r="AX83" s="120"/>
      <c r="AY83" s="120"/>
      <c r="AZ83" s="127"/>
      <c r="BA83" s="126">
        <f t="shared" si="57"/>
        <v>0</v>
      </c>
      <c r="BB83" s="119">
        <f t="shared" si="58"/>
        <v>0</v>
      </c>
      <c r="BC83" s="120"/>
      <c r="BD83" s="120"/>
      <c r="BE83" s="127"/>
      <c r="BF83" s="126">
        <f t="shared" si="59"/>
        <v>0</v>
      </c>
      <c r="BG83" s="119">
        <f t="shared" si="60"/>
        <v>0</v>
      </c>
      <c r="BH83" s="120"/>
      <c r="BI83" s="120"/>
      <c r="BJ83" s="127"/>
      <c r="BK83" s="126">
        <f t="shared" si="61"/>
        <v>0</v>
      </c>
      <c r="BL83" s="119">
        <f t="shared" si="62"/>
        <v>0</v>
      </c>
      <c r="BM83" s="123">
        <f t="shared" si="63"/>
        <v>0</v>
      </c>
      <c r="BN83" s="123">
        <f t="shared" si="64"/>
        <v>0</v>
      </c>
      <c r="BO83" s="126">
        <f t="shared" si="72"/>
        <v>0</v>
      </c>
      <c r="BP83" s="128">
        <f t="shared" si="65"/>
        <v>0</v>
      </c>
      <c r="BQ83" s="22"/>
      <c r="BR83" s="129"/>
      <c r="BS83" s="130"/>
      <c r="BT83" s="257" t="str">
        <f t="shared" si="66"/>
        <v/>
      </c>
      <c r="BU83" s="257" t="str">
        <f t="shared" si="67"/>
        <v/>
      </c>
      <c r="BV83" s="257" t="str">
        <f t="shared" si="68"/>
        <v/>
      </c>
      <c r="BW83" s="257" t="str">
        <f t="shared" si="69"/>
        <v/>
      </c>
      <c r="BX83" s="258">
        <f t="shared" si="70"/>
        <v>0</v>
      </c>
      <c r="BY83" s="129"/>
      <c r="BZ83" s="130"/>
      <c r="CA83" s="130" t="str">
        <f t="shared" si="38"/>
        <v/>
      </c>
      <c r="CB83" s="130" t="str">
        <f t="shared" si="39"/>
        <v/>
      </c>
      <c r="CC83" s="130" t="str">
        <f t="shared" si="40"/>
        <v/>
      </c>
      <c r="CD83" s="130" t="str">
        <f t="shared" si="41"/>
        <v/>
      </c>
      <c r="CE83" s="131">
        <f t="shared" si="37"/>
        <v>0</v>
      </c>
      <c r="CF83" s="259">
        <f t="shared" si="71"/>
        <v>0</v>
      </c>
      <c r="CG83" s="132"/>
      <c r="CH83" s="132"/>
      <c r="CI83" s="132"/>
    </row>
    <row r="84" spans="1:87" s="24" customFormat="1" ht="12.75" hidden="1" customHeight="1" outlineLevel="1" thickBot="1" x14ac:dyDescent="0.25">
      <c r="A84" s="177" t="s">
        <v>59</v>
      </c>
      <c r="B84" s="312" t="s">
        <v>187</v>
      </c>
      <c r="C84" s="24">
        <v>76</v>
      </c>
      <c r="D84" s="137"/>
      <c r="E84" s="138"/>
      <c r="F84" s="56"/>
      <c r="G84" s="135"/>
      <c r="H84" s="136"/>
      <c r="I84" s="139"/>
      <c r="J84" s="57"/>
      <c r="K84" s="113"/>
      <c r="L84" s="113"/>
      <c r="M84" s="113"/>
      <c r="N84" s="113"/>
      <c r="O84" s="114">
        <f t="shared" si="42"/>
        <v>0</v>
      </c>
      <c r="P84" s="113"/>
      <c r="Q84" s="113"/>
      <c r="R84" s="113"/>
      <c r="S84" s="113"/>
      <c r="T84" s="114">
        <f t="shared" si="43"/>
        <v>0</v>
      </c>
      <c r="U84" s="113">
        <f t="shared" si="44"/>
        <v>0</v>
      </c>
      <c r="V84" s="136"/>
      <c r="W84" s="313"/>
      <c r="X84" s="313"/>
      <c r="Y84" s="313"/>
      <c r="Z84" s="117">
        <f t="shared" si="45"/>
        <v>0</v>
      </c>
      <c r="AA84" s="118">
        <f t="shared" si="46"/>
        <v>0</v>
      </c>
      <c r="AB84" s="121"/>
      <c r="AC84" s="121"/>
      <c r="AD84" s="121"/>
      <c r="AE84" s="117">
        <f t="shared" si="47"/>
        <v>0</v>
      </c>
      <c r="AF84" s="118">
        <f t="shared" si="48"/>
        <v>0</v>
      </c>
      <c r="AG84" s="120"/>
      <c r="AH84" s="120"/>
      <c r="AI84" s="121"/>
      <c r="AJ84" s="117">
        <f t="shared" si="49"/>
        <v>0</v>
      </c>
      <c r="AK84" s="119">
        <f t="shared" si="50"/>
        <v>0</v>
      </c>
      <c r="AL84" s="53"/>
      <c r="AM84" s="53"/>
      <c r="AN84" s="53"/>
      <c r="AO84" s="54">
        <f t="shared" si="51"/>
        <v>0</v>
      </c>
      <c r="AP84" s="122">
        <f t="shared" si="52"/>
        <v>0</v>
      </c>
      <c r="AQ84" s="123">
        <f t="shared" si="53"/>
        <v>0</v>
      </c>
      <c r="AR84" s="123">
        <f t="shared" si="54"/>
        <v>0</v>
      </c>
      <c r="AS84" s="313"/>
      <c r="AT84" s="313"/>
      <c r="AU84" s="314"/>
      <c r="AV84" s="125">
        <f t="shared" si="55"/>
        <v>0</v>
      </c>
      <c r="AW84" s="119">
        <f t="shared" si="56"/>
        <v>0</v>
      </c>
      <c r="AX84" s="120"/>
      <c r="AY84" s="120"/>
      <c r="AZ84" s="127"/>
      <c r="BA84" s="126">
        <f t="shared" si="57"/>
        <v>0</v>
      </c>
      <c r="BB84" s="119">
        <f t="shared" si="58"/>
        <v>0</v>
      </c>
      <c r="BC84" s="120"/>
      <c r="BD84" s="120"/>
      <c r="BE84" s="127"/>
      <c r="BF84" s="126">
        <f t="shared" si="59"/>
        <v>0</v>
      </c>
      <c r="BG84" s="119">
        <f t="shared" si="60"/>
        <v>0</v>
      </c>
      <c r="BH84" s="120"/>
      <c r="BI84" s="120"/>
      <c r="BJ84" s="127"/>
      <c r="BK84" s="126">
        <f t="shared" si="61"/>
        <v>0</v>
      </c>
      <c r="BL84" s="119">
        <f t="shared" si="62"/>
        <v>0</v>
      </c>
      <c r="BM84" s="123">
        <f t="shared" si="63"/>
        <v>0</v>
      </c>
      <c r="BN84" s="123">
        <f t="shared" si="64"/>
        <v>0</v>
      </c>
      <c r="BO84" s="126">
        <f t="shared" si="72"/>
        <v>0</v>
      </c>
      <c r="BP84" s="128">
        <f t="shared" si="65"/>
        <v>0</v>
      </c>
      <c r="BQ84" s="22"/>
      <c r="BR84" s="129"/>
      <c r="BS84" s="130"/>
      <c r="BT84" s="257" t="str">
        <f t="shared" si="66"/>
        <v/>
      </c>
      <c r="BU84" s="257" t="str">
        <f t="shared" si="67"/>
        <v/>
      </c>
      <c r="BV84" s="257" t="str">
        <f t="shared" si="68"/>
        <v/>
      </c>
      <c r="BW84" s="257" t="str">
        <f t="shared" si="69"/>
        <v/>
      </c>
      <c r="BX84" s="258">
        <f t="shared" si="70"/>
        <v>0</v>
      </c>
      <c r="BY84" s="129"/>
      <c r="BZ84" s="130"/>
      <c r="CA84" s="130" t="str">
        <f t="shared" si="38"/>
        <v/>
      </c>
      <c r="CB84" s="130" t="str">
        <f t="shared" si="39"/>
        <v/>
      </c>
      <c r="CC84" s="130" t="str">
        <f t="shared" si="40"/>
        <v/>
      </c>
      <c r="CD84" s="130" t="str">
        <f t="shared" si="41"/>
        <v/>
      </c>
      <c r="CE84" s="131">
        <f t="shared" si="37"/>
        <v>0</v>
      </c>
      <c r="CF84" s="259">
        <f t="shared" si="71"/>
        <v>0</v>
      </c>
      <c r="CG84" s="132"/>
      <c r="CH84" s="132"/>
      <c r="CI84" s="132"/>
    </row>
    <row r="85" spans="1:87" s="24" customFormat="1" ht="12.75" hidden="1" customHeight="1" outlineLevel="1" thickBot="1" x14ac:dyDescent="0.25">
      <c r="A85" s="177" t="s">
        <v>59</v>
      </c>
      <c r="B85" s="312" t="s">
        <v>187</v>
      </c>
      <c r="C85" s="24">
        <v>77</v>
      </c>
      <c r="D85" s="137"/>
      <c r="E85" s="138"/>
      <c r="F85" s="56"/>
      <c r="G85" s="135"/>
      <c r="H85" s="136"/>
      <c r="I85" s="139"/>
      <c r="J85" s="57"/>
      <c r="K85" s="113"/>
      <c r="L85" s="113"/>
      <c r="M85" s="113"/>
      <c r="N85" s="113"/>
      <c r="O85" s="114">
        <f t="shared" si="42"/>
        <v>0</v>
      </c>
      <c r="P85" s="113"/>
      <c r="Q85" s="113"/>
      <c r="R85" s="113"/>
      <c r="S85" s="113"/>
      <c r="T85" s="114">
        <f t="shared" si="43"/>
        <v>0</v>
      </c>
      <c r="U85" s="113">
        <f t="shared" si="44"/>
        <v>0</v>
      </c>
      <c r="V85" s="136"/>
      <c r="W85" s="313"/>
      <c r="X85" s="313"/>
      <c r="Y85" s="313"/>
      <c r="Z85" s="117">
        <f t="shared" si="45"/>
        <v>0</v>
      </c>
      <c r="AA85" s="118">
        <f t="shared" si="46"/>
        <v>0</v>
      </c>
      <c r="AB85" s="121"/>
      <c r="AC85" s="121"/>
      <c r="AD85" s="121"/>
      <c r="AE85" s="117">
        <f t="shared" si="47"/>
        <v>0</v>
      </c>
      <c r="AF85" s="118">
        <f t="shared" si="48"/>
        <v>0</v>
      </c>
      <c r="AG85" s="120"/>
      <c r="AH85" s="120"/>
      <c r="AI85" s="121"/>
      <c r="AJ85" s="117">
        <f t="shared" si="49"/>
        <v>0</v>
      </c>
      <c r="AK85" s="119">
        <f t="shared" si="50"/>
        <v>0</v>
      </c>
      <c r="AL85" s="53"/>
      <c r="AM85" s="53"/>
      <c r="AN85" s="53"/>
      <c r="AO85" s="54">
        <f t="shared" si="51"/>
        <v>0</v>
      </c>
      <c r="AP85" s="122">
        <f t="shared" si="52"/>
        <v>0</v>
      </c>
      <c r="AQ85" s="123">
        <f t="shared" si="53"/>
        <v>0</v>
      </c>
      <c r="AR85" s="123">
        <f t="shared" si="54"/>
        <v>0</v>
      </c>
      <c r="AS85" s="313"/>
      <c r="AT85" s="313"/>
      <c r="AU85" s="314"/>
      <c r="AV85" s="125">
        <f t="shared" si="55"/>
        <v>0</v>
      </c>
      <c r="AW85" s="119">
        <f t="shared" si="56"/>
        <v>0</v>
      </c>
      <c r="AX85" s="120"/>
      <c r="AY85" s="120"/>
      <c r="AZ85" s="127"/>
      <c r="BA85" s="126">
        <f t="shared" si="57"/>
        <v>0</v>
      </c>
      <c r="BB85" s="119">
        <f t="shared" si="58"/>
        <v>0</v>
      </c>
      <c r="BC85" s="120"/>
      <c r="BD85" s="120"/>
      <c r="BE85" s="127"/>
      <c r="BF85" s="126">
        <f t="shared" si="59"/>
        <v>0</v>
      </c>
      <c r="BG85" s="119">
        <f t="shared" si="60"/>
        <v>0</v>
      </c>
      <c r="BH85" s="120"/>
      <c r="BI85" s="120"/>
      <c r="BJ85" s="127"/>
      <c r="BK85" s="126">
        <f t="shared" si="61"/>
        <v>0</v>
      </c>
      <c r="BL85" s="119">
        <f t="shared" si="62"/>
        <v>0</v>
      </c>
      <c r="BM85" s="123">
        <f t="shared" si="63"/>
        <v>0</v>
      </c>
      <c r="BN85" s="123">
        <f t="shared" si="64"/>
        <v>0</v>
      </c>
      <c r="BO85" s="126">
        <f t="shared" si="72"/>
        <v>0</v>
      </c>
      <c r="BP85" s="128">
        <f t="shared" si="65"/>
        <v>0</v>
      </c>
      <c r="BQ85" s="22"/>
      <c r="BR85" s="129"/>
      <c r="BS85" s="130"/>
      <c r="BT85" s="257" t="str">
        <f t="shared" si="66"/>
        <v/>
      </c>
      <c r="BU85" s="257" t="str">
        <f t="shared" si="67"/>
        <v/>
      </c>
      <c r="BV85" s="257" t="str">
        <f t="shared" si="68"/>
        <v/>
      </c>
      <c r="BW85" s="257" t="str">
        <f t="shared" si="69"/>
        <v/>
      </c>
      <c r="BX85" s="258">
        <f t="shared" si="70"/>
        <v>0</v>
      </c>
      <c r="BY85" s="129"/>
      <c r="BZ85" s="130"/>
      <c r="CA85" s="130" t="str">
        <f t="shared" si="38"/>
        <v/>
      </c>
      <c r="CB85" s="130" t="str">
        <f t="shared" si="39"/>
        <v/>
      </c>
      <c r="CC85" s="130" t="str">
        <f t="shared" si="40"/>
        <v/>
      </c>
      <c r="CD85" s="130" t="str">
        <f t="shared" si="41"/>
        <v/>
      </c>
      <c r="CE85" s="131">
        <f t="shared" si="37"/>
        <v>0</v>
      </c>
      <c r="CF85" s="259">
        <f t="shared" si="71"/>
        <v>0</v>
      </c>
      <c r="CG85" s="132"/>
      <c r="CH85" s="132"/>
      <c r="CI85" s="132"/>
    </row>
    <row r="86" spans="1:87" s="24" customFormat="1" ht="12.75" hidden="1" customHeight="1" outlineLevel="1" thickBot="1" x14ac:dyDescent="0.25">
      <c r="A86" s="177" t="s">
        <v>59</v>
      </c>
      <c r="B86" s="312" t="s">
        <v>187</v>
      </c>
      <c r="C86" s="24">
        <v>78</v>
      </c>
      <c r="D86" s="137"/>
      <c r="E86" s="138"/>
      <c r="F86" s="56"/>
      <c r="G86" s="135"/>
      <c r="H86" s="136"/>
      <c r="I86" s="139"/>
      <c r="J86" s="57"/>
      <c r="K86" s="113"/>
      <c r="L86" s="113"/>
      <c r="M86" s="113"/>
      <c r="N86" s="113"/>
      <c r="O86" s="114">
        <f t="shared" si="42"/>
        <v>0</v>
      </c>
      <c r="P86" s="113"/>
      <c r="Q86" s="113"/>
      <c r="R86" s="113"/>
      <c r="S86" s="113"/>
      <c r="T86" s="114">
        <f t="shared" si="43"/>
        <v>0</v>
      </c>
      <c r="U86" s="113">
        <f t="shared" si="44"/>
        <v>0</v>
      </c>
      <c r="V86" s="136"/>
      <c r="W86" s="313"/>
      <c r="X86" s="313"/>
      <c r="Y86" s="313"/>
      <c r="Z86" s="117">
        <f t="shared" si="45"/>
        <v>0</v>
      </c>
      <c r="AA86" s="118">
        <f t="shared" si="46"/>
        <v>0</v>
      </c>
      <c r="AB86" s="121"/>
      <c r="AC86" s="121"/>
      <c r="AD86" s="121"/>
      <c r="AE86" s="117">
        <f t="shared" si="47"/>
        <v>0</v>
      </c>
      <c r="AF86" s="118">
        <f t="shared" si="48"/>
        <v>0</v>
      </c>
      <c r="AG86" s="120"/>
      <c r="AH86" s="120"/>
      <c r="AI86" s="121"/>
      <c r="AJ86" s="117">
        <f t="shared" si="49"/>
        <v>0</v>
      </c>
      <c r="AK86" s="119">
        <f t="shared" si="50"/>
        <v>0</v>
      </c>
      <c r="AL86" s="53"/>
      <c r="AM86" s="53"/>
      <c r="AN86" s="53"/>
      <c r="AO86" s="54">
        <f t="shared" si="51"/>
        <v>0</v>
      </c>
      <c r="AP86" s="122">
        <f t="shared" si="52"/>
        <v>0</v>
      </c>
      <c r="AQ86" s="123">
        <f t="shared" si="53"/>
        <v>0</v>
      </c>
      <c r="AR86" s="123">
        <f t="shared" si="54"/>
        <v>0</v>
      </c>
      <c r="AS86" s="313"/>
      <c r="AT86" s="313"/>
      <c r="AU86" s="314"/>
      <c r="AV86" s="125">
        <f t="shared" si="55"/>
        <v>0</v>
      </c>
      <c r="AW86" s="119">
        <f t="shared" si="56"/>
        <v>0</v>
      </c>
      <c r="AX86" s="120"/>
      <c r="AY86" s="120"/>
      <c r="AZ86" s="127"/>
      <c r="BA86" s="126">
        <f t="shared" si="57"/>
        <v>0</v>
      </c>
      <c r="BB86" s="119">
        <f t="shared" si="58"/>
        <v>0</v>
      </c>
      <c r="BC86" s="120"/>
      <c r="BD86" s="120"/>
      <c r="BE86" s="127"/>
      <c r="BF86" s="126">
        <f t="shared" si="59"/>
        <v>0</v>
      </c>
      <c r="BG86" s="119">
        <f t="shared" si="60"/>
        <v>0</v>
      </c>
      <c r="BH86" s="120"/>
      <c r="BI86" s="120"/>
      <c r="BJ86" s="127"/>
      <c r="BK86" s="126">
        <f t="shared" si="61"/>
        <v>0</v>
      </c>
      <c r="BL86" s="119">
        <f t="shared" si="62"/>
        <v>0</v>
      </c>
      <c r="BM86" s="123">
        <f t="shared" si="63"/>
        <v>0</v>
      </c>
      <c r="BN86" s="123">
        <f t="shared" si="64"/>
        <v>0</v>
      </c>
      <c r="BO86" s="126">
        <f t="shared" si="72"/>
        <v>0</v>
      </c>
      <c r="BP86" s="128">
        <f t="shared" si="65"/>
        <v>0</v>
      </c>
      <c r="BQ86" s="22"/>
      <c r="BR86" s="129"/>
      <c r="BS86" s="130"/>
      <c r="BT86" s="257" t="str">
        <f t="shared" si="66"/>
        <v/>
      </c>
      <c r="BU86" s="257" t="str">
        <f t="shared" si="67"/>
        <v/>
      </c>
      <c r="BV86" s="257" t="str">
        <f t="shared" si="68"/>
        <v/>
      </c>
      <c r="BW86" s="257" t="str">
        <f t="shared" si="69"/>
        <v/>
      </c>
      <c r="BX86" s="258">
        <f t="shared" si="70"/>
        <v>0</v>
      </c>
      <c r="BY86" s="129"/>
      <c r="BZ86" s="130"/>
      <c r="CA86" s="130" t="str">
        <f t="shared" si="38"/>
        <v/>
      </c>
      <c r="CB86" s="130" t="str">
        <f t="shared" si="39"/>
        <v/>
      </c>
      <c r="CC86" s="130" t="str">
        <f t="shared" si="40"/>
        <v/>
      </c>
      <c r="CD86" s="130" t="str">
        <f t="shared" si="41"/>
        <v/>
      </c>
      <c r="CE86" s="131">
        <f t="shared" si="37"/>
        <v>0</v>
      </c>
      <c r="CF86" s="259">
        <f t="shared" si="71"/>
        <v>0</v>
      </c>
      <c r="CG86" s="132"/>
      <c r="CH86" s="132"/>
      <c r="CI86" s="132"/>
    </row>
    <row r="87" spans="1:87" s="24" customFormat="1" ht="12.75" hidden="1" customHeight="1" outlineLevel="1" thickBot="1" x14ac:dyDescent="0.25">
      <c r="A87" s="177" t="s">
        <v>59</v>
      </c>
      <c r="B87" s="312" t="s">
        <v>187</v>
      </c>
      <c r="C87" s="24">
        <v>79</v>
      </c>
      <c r="D87" s="137"/>
      <c r="E87" s="138"/>
      <c r="F87" s="56"/>
      <c r="G87" s="135"/>
      <c r="H87" s="136"/>
      <c r="I87" s="139"/>
      <c r="J87" s="57"/>
      <c r="K87" s="113"/>
      <c r="L87" s="113"/>
      <c r="M87" s="113"/>
      <c r="N87" s="113"/>
      <c r="O87" s="114">
        <f t="shared" si="42"/>
        <v>0</v>
      </c>
      <c r="P87" s="113"/>
      <c r="Q87" s="113"/>
      <c r="R87" s="113"/>
      <c r="S87" s="113"/>
      <c r="T87" s="114">
        <f t="shared" si="43"/>
        <v>0</v>
      </c>
      <c r="U87" s="113">
        <f t="shared" si="44"/>
        <v>0</v>
      </c>
      <c r="V87" s="136"/>
      <c r="W87" s="313"/>
      <c r="X87" s="313"/>
      <c r="Y87" s="313"/>
      <c r="Z87" s="117">
        <f t="shared" si="45"/>
        <v>0</v>
      </c>
      <c r="AA87" s="118">
        <f t="shared" si="46"/>
        <v>0</v>
      </c>
      <c r="AB87" s="121"/>
      <c r="AC87" s="121"/>
      <c r="AD87" s="121"/>
      <c r="AE87" s="117">
        <f t="shared" si="47"/>
        <v>0</v>
      </c>
      <c r="AF87" s="118">
        <f t="shared" si="48"/>
        <v>0</v>
      </c>
      <c r="AG87" s="120"/>
      <c r="AH87" s="120"/>
      <c r="AI87" s="121"/>
      <c r="AJ87" s="117">
        <f t="shared" si="49"/>
        <v>0</v>
      </c>
      <c r="AK87" s="119">
        <f t="shared" si="50"/>
        <v>0</v>
      </c>
      <c r="AL87" s="53"/>
      <c r="AM87" s="53"/>
      <c r="AN87" s="53"/>
      <c r="AO87" s="54">
        <f t="shared" si="51"/>
        <v>0</v>
      </c>
      <c r="AP87" s="122">
        <f t="shared" si="52"/>
        <v>0</v>
      </c>
      <c r="AQ87" s="123">
        <f t="shared" si="53"/>
        <v>0</v>
      </c>
      <c r="AR87" s="123">
        <f t="shared" si="54"/>
        <v>0</v>
      </c>
      <c r="AS87" s="313"/>
      <c r="AT87" s="313"/>
      <c r="AU87" s="314"/>
      <c r="AV87" s="125">
        <f t="shared" si="55"/>
        <v>0</v>
      </c>
      <c r="AW87" s="119">
        <f t="shared" si="56"/>
        <v>0</v>
      </c>
      <c r="AX87" s="120"/>
      <c r="AY87" s="120"/>
      <c r="AZ87" s="127"/>
      <c r="BA87" s="126">
        <f t="shared" si="57"/>
        <v>0</v>
      </c>
      <c r="BB87" s="119">
        <f t="shared" si="58"/>
        <v>0</v>
      </c>
      <c r="BC87" s="120"/>
      <c r="BD87" s="120"/>
      <c r="BE87" s="127"/>
      <c r="BF87" s="126">
        <f t="shared" si="59"/>
        <v>0</v>
      </c>
      <c r="BG87" s="119">
        <f t="shared" si="60"/>
        <v>0</v>
      </c>
      <c r="BH87" s="120"/>
      <c r="BI87" s="120"/>
      <c r="BJ87" s="127"/>
      <c r="BK87" s="126">
        <f t="shared" si="61"/>
        <v>0</v>
      </c>
      <c r="BL87" s="119">
        <f t="shared" si="62"/>
        <v>0</v>
      </c>
      <c r="BM87" s="123">
        <f t="shared" si="63"/>
        <v>0</v>
      </c>
      <c r="BN87" s="123">
        <f t="shared" si="64"/>
        <v>0</v>
      </c>
      <c r="BO87" s="126">
        <f t="shared" si="72"/>
        <v>0</v>
      </c>
      <c r="BP87" s="128">
        <f t="shared" si="65"/>
        <v>0</v>
      </c>
      <c r="BQ87" s="22"/>
      <c r="BR87" s="129"/>
      <c r="BS87" s="130"/>
      <c r="BT87" s="257" t="str">
        <f t="shared" si="66"/>
        <v/>
      </c>
      <c r="BU87" s="257" t="str">
        <f t="shared" si="67"/>
        <v/>
      </c>
      <c r="BV87" s="257" t="str">
        <f t="shared" si="68"/>
        <v/>
      </c>
      <c r="BW87" s="257" t="str">
        <f t="shared" si="69"/>
        <v/>
      </c>
      <c r="BX87" s="258">
        <f t="shared" si="70"/>
        <v>0</v>
      </c>
      <c r="BY87" s="129"/>
      <c r="BZ87" s="130"/>
      <c r="CA87" s="130" t="str">
        <f t="shared" si="38"/>
        <v/>
      </c>
      <c r="CB87" s="130" t="str">
        <f t="shared" si="39"/>
        <v/>
      </c>
      <c r="CC87" s="130" t="str">
        <f t="shared" si="40"/>
        <v/>
      </c>
      <c r="CD87" s="130" t="str">
        <f t="shared" si="41"/>
        <v/>
      </c>
      <c r="CE87" s="131">
        <f t="shared" si="37"/>
        <v>0</v>
      </c>
      <c r="CF87" s="259">
        <f t="shared" si="71"/>
        <v>0</v>
      </c>
      <c r="CG87" s="132"/>
      <c r="CH87" s="132"/>
      <c r="CI87" s="132"/>
    </row>
    <row r="88" spans="1:87" s="24" customFormat="1" ht="12.75" hidden="1" customHeight="1" outlineLevel="1" thickBot="1" x14ac:dyDescent="0.25">
      <c r="A88" s="177" t="s">
        <v>59</v>
      </c>
      <c r="B88" s="312" t="s">
        <v>187</v>
      </c>
      <c r="C88" s="24">
        <v>80</v>
      </c>
      <c r="D88" s="137"/>
      <c r="E88" s="138"/>
      <c r="F88" s="56"/>
      <c r="G88" s="135"/>
      <c r="H88" s="136"/>
      <c r="I88" s="139"/>
      <c r="J88" s="57"/>
      <c r="K88" s="113"/>
      <c r="L88" s="113"/>
      <c r="M88" s="113"/>
      <c r="N88" s="113"/>
      <c r="O88" s="114">
        <f t="shared" si="42"/>
        <v>0</v>
      </c>
      <c r="P88" s="113"/>
      <c r="Q88" s="113"/>
      <c r="R88" s="113"/>
      <c r="S88" s="113"/>
      <c r="T88" s="114">
        <f t="shared" si="43"/>
        <v>0</v>
      </c>
      <c r="U88" s="113">
        <f t="shared" si="44"/>
        <v>0</v>
      </c>
      <c r="V88" s="136"/>
      <c r="W88" s="313"/>
      <c r="X88" s="313"/>
      <c r="Y88" s="313"/>
      <c r="Z88" s="117">
        <f t="shared" si="45"/>
        <v>0</v>
      </c>
      <c r="AA88" s="118">
        <f t="shared" si="46"/>
        <v>0</v>
      </c>
      <c r="AB88" s="121"/>
      <c r="AC88" s="121"/>
      <c r="AD88" s="121"/>
      <c r="AE88" s="117">
        <f t="shared" si="47"/>
        <v>0</v>
      </c>
      <c r="AF88" s="118">
        <f t="shared" si="48"/>
        <v>0</v>
      </c>
      <c r="AG88" s="120"/>
      <c r="AH88" s="120"/>
      <c r="AI88" s="121"/>
      <c r="AJ88" s="117">
        <f t="shared" si="49"/>
        <v>0</v>
      </c>
      <c r="AK88" s="119">
        <f t="shared" si="50"/>
        <v>0</v>
      </c>
      <c r="AL88" s="53"/>
      <c r="AM88" s="53"/>
      <c r="AN88" s="53"/>
      <c r="AO88" s="54">
        <f t="shared" si="51"/>
        <v>0</v>
      </c>
      <c r="AP88" s="122">
        <f t="shared" si="52"/>
        <v>0</v>
      </c>
      <c r="AQ88" s="123">
        <f t="shared" si="53"/>
        <v>0</v>
      </c>
      <c r="AR88" s="123">
        <f t="shared" si="54"/>
        <v>0</v>
      </c>
      <c r="AS88" s="313"/>
      <c r="AT88" s="313"/>
      <c r="AU88" s="314"/>
      <c r="AV88" s="125">
        <f t="shared" si="55"/>
        <v>0</v>
      </c>
      <c r="AW88" s="119">
        <f t="shared" si="56"/>
        <v>0</v>
      </c>
      <c r="AX88" s="120"/>
      <c r="AY88" s="120"/>
      <c r="AZ88" s="127"/>
      <c r="BA88" s="126">
        <f t="shared" si="57"/>
        <v>0</v>
      </c>
      <c r="BB88" s="119">
        <f t="shared" si="58"/>
        <v>0</v>
      </c>
      <c r="BC88" s="120"/>
      <c r="BD88" s="120"/>
      <c r="BE88" s="127"/>
      <c r="BF88" s="126">
        <f t="shared" si="59"/>
        <v>0</v>
      </c>
      <c r="BG88" s="119">
        <f t="shared" si="60"/>
        <v>0</v>
      </c>
      <c r="BH88" s="120"/>
      <c r="BI88" s="120"/>
      <c r="BJ88" s="127"/>
      <c r="BK88" s="126">
        <f t="shared" si="61"/>
        <v>0</v>
      </c>
      <c r="BL88" s="119">
        <f t="shared" si="62"/>
        <v>0</v>
      </c>
      <c r="BM88" s="123">
        <f t="shared" si="63"/>
        <v>0</v>
      </c>
      <c r="BN88" s="123">
        <f t="shared" si="64"/>
        <v>0</v>
      </c>
      <c r="BO88" s="126">
        <f t="shared" si="72"/>
        <v>0</v>
      </c>
      <c r="BP88" s="128">
        <f t="shared" si="65"/>
        <v>0</v>
      </c>
      <c r="BQ88" s="22"/>
      <c r="BR88" s="129"/>
      <c r="BS88" s="130"/>
      <c r="BT88" s="257" t="str">
        <f t="shared" si="66"/>
        <v/>
      </c>
      <c r="BU88" s="257" t="str">
        <f t="shared" si="67"/>
        <v/>
      </c>
      <c r="BV88" s="257" t="str">
        <f t="shared" si="68"/>
        <v/>
      </c>
      <c r="BW88" s="257" t="str">
        <f t="shared" si="69"/>
        <v/>
      </c>
      <c r="BX88" s="258">
        <f t="shared" si="70"/>
        <v>0</v>
      </c>
      <c r="BY88" s="129"/>
      <c r="BZ88" s="130"/>
      <c r="CA88" s="130" t="str">
        <f t="shared" si="38"/>
        <v/>
      </c>
      <c r="CB88" s="130" t="str">
        <f t="shared" si="39"/>
        <v/>
      </c>
      <c r="CC88" s="130" t="str">
        <f t="shared" si="40"/>
        <v/>
      </c>
      <c r="CD88" s="130" t="str">
        <f t="shared" si="41"/>
        <v/>
      </c>
      <c r="CE88" s="131">
        <f t="shared" si="37"/>
        <v>0</v>
      </c>
      <c r="CF88" s="259">
        <f t="shared" si="71"/>
        <v>0</v>
      </c>
      <c r="CG88" s="132"/>
      <c r="CH88" s="132"/>
      <c r="CI88" s="132"/>
    </row>
    <row r="89" spans="1:87" s="24" customFormat="1" ht="12.75" hidden="1" customHeight="1" outlineLevel="1" thickBot="1" x14ac:dyDescent="0.25">
      <c r="A89" s="177" t="s">
        <v>59</v>
      </c>
      <c r="B89" s="312" t="s">
        <v>187</v>
      </c>
      <c r="C89" s="24">
        <v>81</v>
      </c>
      <c r="D89" s="137"/>
      <c r="E89" s="138"/>
      <c r="F89" s="56"/>
      <c r="G89" s="135"/>
      <c r="H89" s="136"/>
      <c r="I89" s="139"/>
      <c r="J89" s="57"/>
      <c r="K89" s="113"/>
      <c r="L89" s="113"/>
      <c r="M89" s="113"/>
      <c r="N89" s="113"/>
      <c r="O89" s="114">
        <f t="shared" si="42"/>
        <v>0</v>
      </c>
      <c r="P89" s="113"/>
      <c r="Q89" s="113"/>
      <c r="R89" s="113"/>
      <c r="S89" s="113"/>
      <c r="T89" s="114">
        <f t="shared" si="43"/>
        <v>0</v>
      </c>
      <c r="U89" s="113">
        <f t="shared" si="44"/>
        <v>0</v>
      </c>
      <c r="V89" s="136"/>
      <c r="W89" s="313"/>
      <c r="X89" s="313"/>
      <c r="Y89" s="313"/>
      <c r="Z89" s="117">
        <f t="shared" si="45"/>
        <v>0</v>
      </c>
      <c r="AA89" s="118">
        <f t="shared" si="46"/>
        <v>0</v>
      </c>
      <c r="AB89" s="121"/>
      <c r="AC89" s="121"/>
      <c r="AD89" s="121"/>
      <c r="AE89" s="117">
        <f t="shared" si="47"/>
        <v>0</v>
      </c>
      <c r="AF89" s="118">
        <f t="shared" si="48"/>
        <v>0</v>
      </c>
      <c r="AG89" s="120"/>
      <c r="AH89" s="120"/>
      <c r="AI89" s="121"/>
      <c r="AJ89" s="117">
        <f t="shared" si="49"/>
        <v>0</v>
      </c>
      <c r="AK89" s="119">
        <f t="shared" si="50"/>
        <v>0</v>
      </c>
      <c r="AL89" s="53"/>
      <c r="AM89" s="53"/>
      <c r="AN89" s="53"/>
      <c r="AO89" s="54">
        <f t="shared" si="51"/>
        <v>0</v>
      </c>
      <c r="AP89" s="122">
        <f t="shared" si="52"/>
        <v>0</v>
      </c>
      <c r="AQ89" s="123">
        <f t="shared" si="53"/>
        <v>0</v>
      </c>
      <c r="AR89" s="123">
        <f t="shared" si="54"/>
        <v>0</v>
      </c>
      <c r="AS89" s="313"/>
      <c r="AT89" s="313"/>
      <c r="AU89" s="314"/>
      <c r="AV89" s="125">
        <f t="shared" si="55"/>
        <v>0</v>
      </c>
      <c r="AW89" s="119">
        <f t="shared" si="56"/>
        <v>0</v>
      </c>
      <c r="AX89" s="120"/>
      <c r="AY89" s="120"/>
      <c r="AZ89" s="127"/>
      <c r="BA89" s="126">
        <f t="shared" si="57"/>
        <v>0</v>
      </c>
      <c r="BB89" s="119">
        <f t="shared" si="58"/>
        <v>0</v>
      </c>
      <c r="BC89" s="120"/>
      <c r="BD89" s="120"/>
      <c r="BE89" s="127"/>
      <c r="BF89" s="126">
        <f t="shared" si="59"/>
        <v>0</v>
      </c>
      <c r="BG89" s="119">
        <f t="shared" si="60"/>
        <v>0</v>
      </c>
      <c r="BH89" s="120"/>
      <c r="BI89" s="120"/>
      <c r="BJ89" s="127"/>
      <c r="BK89" s="126">
        <f t="shared" si="61"/>
        <v>0</v>
      </c>
      <c r="BL89" s="119">
        <f t="shared" si="62"/>
        <v>0</v>
      </c>
      <c r="BM89" s="123">
        <f t="shared" si="63"/>
        <v>0</v>
      </c>
      <c r="BN89" s="123">
        <f t="shared" si="64"/>
        <v>0</v>
      </c>
      <c r="BO89" s="126">
        <f t="shared" si="72"/>
        <v>0</v>
      </c>
      <c r="BP89" s="128">
        <f t="shared" si="65"/>
        <v>0</v>
      </c>
      <c r="BQ89" s="22"/>
      <c r="BR89" s="129"/>
      <c r="BS89" s="130"/>
      <c r="BT89" s="257" t="str">
        <f t="shared" si="66"/>
        <v/>
      </c>
      <c r="BU89" s="257" t="str">
        <f t="shared" si="67"/>
        <v/>
      </c>
      <c r="BV89" s="257" t="str">
        <f t="shared" si="68"/>
        <v/>
      </c>
      <c r="BW89" s="257" t="str">
        <f t="shared" si="69"/>
        <v/>
      </c>
      <c r="BX89" s="258">
        <f t="shared" si="70"/>
        <v>0</v>
      </c>
      <c r="BY89" s="129"/>
      <c r="BZ89" s="130"/>
      <c r="CA89" s="130" t="str">
        <f t="shared" si="38"/>
        <v/>
      </c>
      <c r="CB89" s="130" t="str">
        <f t="shared" si="39"/>
        <v/>
      </c>
      <c r="CC89" s="130" t="str">
        <f t="shared" si="40"/>
        <v/>
      </c>
      <c r="CD89" s="130" t="str">
        <f t="shared" si="41"/>
        <v/>
      </c>
      <c r="CE89" s="131">
        <f t="shared" si="37"/>
        <v>0</v>
      </c>
      <c r="CF89" s="259">
        <f t="shared" si="71"/>
        <v>0</v>
      </c>
      <c r="CG89" s="132"/>
      <c r="CH89" s="132"/>
      <c r="CI89" s="132"/>
    </row>
    <row r="90" spans="1:87" s="24" customFormat="1" ht="12.75" hidden="1" customHeight="1" outlineLevel="1" thickBot="1" x14ac:dyDescent="0.25">
      <c r="A90" s="177" t="s">
        <v>59</v>
      </c>
      <c r="B90" s="312" t="s">
        <v>187</v>
      </c>
      <c r="C90" s="24">
        <v>82</v>
      </c>
      <c r="D90" s="137"/>
      <c r="E90" s="138"/>
      <c r="F90" s="56"/>
      <c r="G90" s="135"/>
      <c r="H90" s="136"/>
      <c r="I90" s="139"/>
      <c r="J90" s="57"/>
      <c r="K90" s="113"/>
      <c r="L90" s="113"/>
      <c r="M90" s="113"/>
      <c r="N90" s="113"/>
      <c r="O90" s="114">
        <f t="shared" si="42"/>
        <v>0</v>
      </c>
      <c r="P90" s="113"/>
      <c r="Q90" s="113"/>
      <c r="R90" s="113"/>
      <c r="S90" s="113"/>
      <c r="T90" s="114">
        <f t="shared" si="43"/>
        <v>0</v>
      </c>
      <c r="U90" s="113">
        <f t="shared" si="44"/>
        <v>0</v>
      </c>
      <c r="V90" s="136"/>
      <c r="W90" s="313"/>
      <c r="X90" s="313"/>
      <c r="Y90" s="313"/>
      <c r="Z90" s="117">
        <f t="shared" si="45"/>
        <v>0</v>
      </c>
      <c r="AA90" s="118">
        <f t="shared" si="46"/>
        <v>0</v>
      </c>
      <c r="AB90" s="121"/>
      <c r="AC90" s="121"/>
      <c r="AD90" s="121"/>
      <c r="AE90" s="117">
        <f t="shared" si="47"/>
        <v>0</v>
      </c>
      <c r="AF90" s="118">
        <f t="shared" si="48"/>
        <v>0</v>
      </c>
      <c r="AG90" s="120"/>
      <c r="AH90" s="120"/>
      <c r="AI90" s="121"/>
      <c r="AJ90" s="117">
        <f t="shared" si="49"/>
        <v>0</v>
      </c>
      <c r="AK90" s="119">
        <f t="shared" si="50"/>
        <v>0</v>
      </c>
      <c r="AL90" s="53"/>
      <c r="AM90" s="53"/>
      <c r="AN90" s="53"/>
      <c r="AO90" s="54">
        <f t="shared" si="51"/>
        <v>0</v>
      </c>
      <c r="AP90" s="122">
        <f t="shared" si="52"/>
        <v>0</v>
      </c>
      <c r="AQ90" s="123">
        <f t="shared" si="53"/>
        <v>0</v>
      </c>
      <c r="AR90" s="123">
        <f t="shared" si="54"/>
        <v>0</v>
      </c>
      <c r="AS90" s="313"/>
      <c r="AT90" s="313"/>
      <c r="AU90" s="314"/>
      <c r="AV90" s="125">
        <f t="shared" si="55"/>
        <v>0</v>
      </c>
      <c r="AW90" s="119">
        <f t="shared" si="56"/>
        <v>0</v>
      </c>
      <c r="AX90" s="120"/>
      <c r="AY90" s="120"/>
      <c r="AZ90" s="127"/>
      <c r="BA90" s="126">
        <f t="shared" si="57"/>
        <v>0</v>
      </c>
      <c r="BB90" s="119">
        <f t="shared" si="58"/>
        <v>0</v>
      </c>
      <c r="BC90" s="120"/>
      <c r="BD90" s="120"/>
      <c r="BE90" s="127"/>
      <c r="BF90" s="126">
        <f t="shared" si="59"/>
        <v>0</v>
      </c>
      <c r="BG90" s="119">
        <f t="shared" si="60"/>
        <v>0</v>
      </c>
      <c r="BH90" s="120"/>
      <c r="BI90" s="120"/>
      <c r="BJ90" s="127"/>
      <c r="BK90" s="126">
        <f t="shared" si="61"/>
        <v>0</v>
      </c>
      <c r="BL90" s="119">
        <f t="shared" si="62"/>
        <v>0</v>
      </c>
      <c r="BM90" s="123">
        <f t="shared" si="63"/>
        <v>0</v>
      </c>
      <c r="BN90" s="123">
        <f t="shared" si="64"/>
        <v>0</v>
      </c>
      <c r="BO90" s="126">
        <f t="shared" si="72"/>
        <v>0</v>
      </c>
      <c r="BP90" s="128">
        <f t="shared" si="65"/>
        <v>0</v>
      </c>
      <c r="BQ90" s="22"/>
      <c r="BR90" s="129"/>
      <c r="BS90" s="130"/>
      <c r="BT90" s="257" t="str">
        <f t="shared" si="66"/>
        <v/>
      </c>
      <c r="BU90" s="257" t="str">
        <f t="shared" si="67"/>
        <v/>
      </c>
      <c r="BV90" s="257" t="str">
        <f t="shared" si="68"/>
        <v/>
      </c>
      <c r="BW90" s="257" t="str">
        <f t="shared" si="69"/>
        <v/>
      </c>
      <c r="BX90" s="258">
        <f t="shared" si="70"/>
        <v>0</v>
      </c>
      <c r="BY90" s="129"/>
      <c r="BZ90" s="130"/>
      <c r="CA90" s="130" t="str">
        <f t="shared" si="38"/>
        <v/>
      </c>
      <c r="CB90" s="130" t="str">
        <f t="shared" si="39"/>
        <v/>
      </c>
      <c r="CC90" s="130" t="str">
        <f t="shared" si="40"/>
        <v/>
      </c>
      <c r="CD90" s="130" t="str">
        <f t="shared" si="41"/>
        <v/>
      </c>
      <c r="CE90" s="131">
        <f t="shared" si="37"/>
        <v>0</v>
      </c>
      <c r="CF90" s="259">
        <f t="shared" si="71"/>
        <v>0</v>
      </c>
      <c r="CG90" s="132"/>
      <c r="CH90" s="132"/>
      <c r="CI90" s="132"/>
    </row>
    <row r="91" spans="1:87" s="24" customFormat="1" ht="12.75" hidden="1" customHeight="1" outlineLevel="1" thickBot="1" x14ac:dyDescent="0.25">
      <c r="A91" s="177" t="s">
        <v>59</v>
      </c>
      <c r="B91" s="312" t="s">
        <v>187</v>
      </c>
      <c r="C91" s="24">
        <v>83</v>
      </c>
      <c r="D91" s="137"/>
      <c r="E91" s="138"/>
      <c r="F91" s="56"/>
      <c r="G91" s="135"/>
      <c r="H91" s="136"/>
      <c r="I91" s="139"/>
      <c r="J91" s="57"/>
      <c r="K91" s="113"/>
      <c r="L91" s="113"/>
      <c r="M91" s="113"/>
      <c r="N91" s="113"/>
      <c r="O91" s="114">
        <f t="shared" si="42"/>
        <v>0</v>
      </c>
      <c r="P91" s="113"/>
      <c r="Q91" s="113"/>
      <c r="R91" s="113"/>
      <c r="S91" s="113"/>
      <c r="T91" s="114">
        <f t="shared" si="43"/>
        <v>0</v>
      </c>
      <c r="U91" s="113">
        <f t="shared" si="44"/>
        <v>0</v>
      </c>
      <c r="V91" s="136"/>
      <c r="W91" s="313"/>
      <c r="X91" s="313"/>
      <c r="Y91" s="313"/>
      <c r="Z91" s="117">
        <f t="shared" si="45"/>
        <v>0</v>
      </c>
      <c r="AA91" s="118">
        <f t="shared" si="46"/>
        <v>0</v>
      </c>
      <c r="AB91" s="121"/>
      <c r="AC91" s="121"/>
      <c r="AD91" s="121"/>
      <c r="AE91" s="117">
        <f t="shared" si="47"/>
        <v>0</v>
      </c>
      <c r="AF91" s="118">
        <f t="shared" si="48"/>
        <v>0</v>
      </c>
      <c r="AG91" s="120"/>
      <c r="AH91" s="120"/>
      <c r="AI91" s="121"/>
      <c r="AJ91" s="117">
        <f t="shared" si="49"/>
        <v>0</v>
      </c>
      <c r="AK91" s="119">
        <f t="shared" si="50"/>
        <v>0</v>
      </c>
      <c r="AL91" s="53"/>
      <c r="AM91" s="53"/>
      <c r="AN91" s="53"/>
      <c r="AO91" s="54">
        <f t="shared" si="51"/>
        <v>0</v>
      </c>
      <c r="AP91" s="122">
        <f t="shared" si="52"/>
        <v>0</v>
      </c>
      <c r="AQ91" s="123">
        <f t="shared" si="53"/>
        <v>0</v>
      </c>
      <c r="AR91" s="123">
        <f t="shared" si="54"/>
        <v>0</v>
      </c>
      <c r="AS91" s="313"/>
      <c r="AT91" s="313"/>
      <c r="AU91" s="314"/>
      <c r="AV91" s="125">
        <f t="shared" si="55"/>
        <v>0</v>
      </c>
      <c r="AW91" s="119">
        <f t="shared" si="56"/>
        <v>0</v>
      </c>
      <c r="AX91" s="120"/>
      <c r="AY91" s="120"/>
      <c r="AZ91" s="127"/>
      <c r="BA91" s="126">
        <f t="shared" si="57"/>
        <v>0</v>
      </c>
      <c r="BB91" s="119">
        <f t="shared" si="58"/>
        <v>0</v>
      </c>
      <c r="BC91" s="120"/>
      <c r="BD91" s="120"/>
      <c r="BE91" s="127"/>
      <c r="BF91" s="126">
        <f t="shared" si="59"/>
        <v>0</v>
      </c>
      <c r="BG91" s="119">
        <f t="shared" si="60"/>
        <v>0</v>
      </c>
      <c r="BH91" s="120"/>
      <c r="BI91" s="120"/>
      <c r="BJ91" s="127"/>
      <c r="BK91" s="126">
        <f t="shared" si="61"/>
        <v>0</v>
      </c>
      <c r="BL91" s="119">
        <f t="shared" si="62"/>
        <v>0</v>
      </c>
      <c r="BM91" s="123">
        <f t="shared" si="63"/>
        <v>0</v>
      </c>
      <c r="BN91" s="123">
        <f t="shared" si="64"/>
        <v>0</v>
      </c>
      <c r="BO91" s="126">
        <f t="shared" si="72"/>
        <v>0</v>
      </c>
      <c r="BP91" s="128">
        <f t="shared" si="65"/>
        <v>0</v>
      </c>
      <c r="BQ91" s="22"/>
      <c r="BR91" s="129"/>
      <c r="BS91" s="130"/>
      <c r="BT91" s="257" t="str">
        <f t="shared" si="66"/>
        <v/>
      </c>
      <c r="BU91" s="257" t="str">
        <f t="shared" si="67"/>
        <v/>
      </c>
      <c r="BV91" s="257" t="str">
        <f t="shared" si="68"/>
        <v/>
      </c>
      <c r="BW91" s="257" t="str">
        <f t="shared" si="69"/>
        <v/>
      </c>
      <c r="BX91" s="258">
        <f t="shared" si="70"/>
        <v>0</v>
      </c>
      <c r="BY91" s="129"/>
      <c r="BZ91" s="130"/>
      <c r="CA91" s="130" t="str">
        <f t="shared" si="38"/>
        <v/>
      </c>
      <c r="CB91" s="130" t="str">
        <f t="shared" si="39"/>
        <v/>
      </c>
      <c r="CC91" s="130" t="str">
        <f t="shared" si="40"/>
        <v/>
      </c>
      <c r="CD91" s="130" t="str">
        <f t="shared" si="41"/>
        <v/>
      </c>
      <c r="CE91" s="131">
        <f t="shared" si="37"/>
        <v>0</v>
      </c>
      <c r="CF91" s="259">
        <f t="shared" si="71"/>
        <v>0</v>
      </c>
      <c r="CG91" s="132"/>
      <c r="CH91" s="132"/>
      <c r="CI91" s="132"/>
    </row>
    <row r="92" spans="1:87" s="24" customFormat="1" ht="12.75" hidden="1" customHeight="1" outlineLevel="1" thickBot="1" x14ac:dyDescent="0.25">
      <c r="A92" s="177" t="s">
        <v>59</v>
      </c>
      <c r="B92" s="312" t="s">
        <v>187</v>
      </c>
      <c r="C92" s="24">
        <v>84</v>
      </c>
      <c r="D92" s="137"/>
      <c r="E92" s="138"/>
      <c r="F92" s="56"/>
      <c r="G92" s="135"/>
      <c r="H92" s="136"/>
      <c r="I92" s="139"/>
      <c r="J92" s="57"/>
      <c r="K92" s="113"/>
      <c r="L92" s="113"/>
      <c r="M92" s="113"/>
      <c r="N92" s="113"/>
      <c r="O92" s="114">
        <f t="shared" si="42"/>
        <v>0</v>
      </c>
      <c r="P92" s="113"/>
      <c r="Q92" s="113"/>
      <c r="R92" s="113"/>
      <c r="S92" s="113"/>
      <c r="T92" s="114">
        <f t="shared" si="43"/>
        <v>0</v>
      </c>
      <c r="U92" s="113">
        <f t="shared" si="44"/>
        <v>0</v>
      </c>
      <c r="V92" s="136"/>
      <c r="W92" s="313"/>
      <c r="X92" s="313"/>
      <c r="Y92" s="313"/>
      <c r="Z92" s="117">
        <f t="shared" si="45"/>
        <v>0</v>
      </c>
      <c r="AA92" s="118">
        <f t="shared" si="46"/>
        <v>0</v>
      </c>
      <c r="AB92" s="121"/>
      <c r="AC92" s="121"/>
      <c r="AD92" s="121"/>
      <c r="AE92" s="117">
        <f t="shared" si="47"/>
        <v>0</v>
      </c>
      <c r="AF92" s="118">
        <f t="shared" si="48"/>
        <v>0</v>
      </c>
      <c r="AG92" s="120"/>
      <c r="AH92" s="120"/>
      <c r="AI92" s="121"/>
      <c r="AJ92" s="117">
        <f t="shared" si="49"/>
        <v>0</v>
      </c>
      <c r="AK92" s="119">
        <f t="shared" si="50"/>
        <v>0</v>
      </c>
      <c r="AL92" s="53"/>
      <c r="AM92" s="53"/>
      <c r="AN92" s="53"/>
      <c r="AO92" s="54">
        <f t="shared" si="51"/>
        <v>0</v>
      </c>
      <c r="AP92" s="122">
        <f t="shared" si="52"/>
        <v>0</v>
      </c>
      <c r="AQ92" s="123">
        <f t="shared" si="53"/>
        <v>0</v>
      </c>
      <c r="AR92" s="123">
        <f t="shared" si="54"/>
        <v>0</v>
      </c>
      <c r="AS92" s="313"/>
      <c r="AT92" s="313"/>
      <c r="AU92" s="314"/>
      <c r="AV92" s="125">
        <f t="shared" si="55"/>
        <v>0</v>
      </c>
      <c r="AW92" s="119">
        <f t="shared" si="56"/>
        <v>0</v>
      </c>
      <c r="AX92" s="120"/>
      <c r="AY92" s="120"/>
      <c r="AZ92" s="127"/>
      <c r="BA92" s="126">
        <f t="shared" si="57"/>
        <v>0</v>
      </c>
      <c r="BB92" s="119">
        <f t="shared" si="58"/>
        <v>0</v>
      </c>
      <c r="BC92" s="120"/>
      <c r="BD92" s="120"/>
      <c r="BE92" s="127"/>
      <c r="BF92" s="126">
        <f t="shared" si="59"/>
        <v>0</v>
      </c>
      <c r="BG92" s="119">
        <f t="shared" si="60"/>
        <v>0</v>
      </c>
      <c r="BH92" s="120"/>
      <c r="BI92" s="120"/>
      <c r="BJ92" s="127"/>
      <c r="BK92" s="126">
        <f t="shared" si="61"/>
        <v>0</v>
      </c>
      <c r="BL92" s="119">
        <f t="shared" si="62"/>
        <v>0</v>
      </c>
      <c r="BM92" s="123">
        <f t="shared" si="63"/>
        <v>0</v>
      </c>
      <c r="BN92" s="123">
        <f t="shared" si="64"/>
        <v>0</v>
      </c>
      <c r="BO92" s="126">
        <f t="shared" si="72"/>
        <v>0</v>
      </c>
      <c r="BP92" s="128">
        <f t="shared" si="65"/>
        <v>0</v>
      </c>
      <c r="BQ92" s="22"/>
      <c r="BR92" s="129"/>
      <c r="BS92" s="130"/>
      <c r="BT92" s="257" t="str">
        <f t="shared" si="66"/>
        <v/>
      </c>
      <c r="BU92" s="257" t="str">
        <f t="shared" si="67"/>
        <v/>
      </c>
      <c r="BV92" s="257" t="str">
        <f t="shared" si="68"/>
        <v/>
      </c>
      <c r="BW92" s="257" t="str">
        <f t="shared" si="69"/>
        <v/>
      </c>
      <c r="BX92" s="258">
        <f t="shared" si="70"/>
        <v>0</v>
      </c>
      <c r="BY92" s="129"/>
      <c r="BZ92" s="130"/>
      <c r="CA92" s="130" t="str">
        <f t="shared" si="38"/>
        <v/>
      </c>
      <c r="CB92" s="130" t="str">
        <f t="shared" si="39"/>
        <v/>
      </c>
      <c r="CC92" s="130" t="str">
        <f t="shared" si="40"/>
        <v/>
      </c>
      <c r="CD92" s="130" t="str">
        <f t="shared" si="41"/>
        <v/>
      </c>
      <c r="CE92" s="131">
        <f t="shared" si="37"/>
        <v>0</v>
      </c>
      <c r="CF92" s="259">
        <f t="shared" si="71"/>
        <v>0</v>
      </c>
      <c r="CG92" s="132"/>
      <c r="CH92" s="132"/>
      <c r="CI92" s="132"/>
    </row>
    <row r="93" spans="1:87" s="24" customFormat="1" ht="12.75" hidden="1" customHeight="1" outlineLevel="1" thickBot="1" x14ac:dyDescent="0.25">
      <c r="A93" s="177" t="s">
        <v>59</v>
      </c>
      <c r="B93" s="312" t="s">
        <v>187</v>
      </c>
      <c r="C93" s="24">
        <v>85</v>
      </c>
      <c r="D93" s="137"/>
      <c r="E93" s="138"/>
      <c r="F93" s="56"/>
      <c r="G93" s="135"/>
      <c r="H93" s="136"/>
      <c r="I93" s="139"/>
      <c r="J93" s="57"/>
      <c r="K93" s="113"/>
      <c r="L93" s="113"/>
      <c r="M93" s="113"/>
      <c r="N93" s="113"/>
      <c r="O93" s="114">
        <f t="shared" si="42"/>
        <v>0</v>
      </c>
      <c r="P93" s="113"/>
      <c r="Q93" s="113"/>
      <c r="R93" s="113"/>
      <c r="S93" s="113"/>
      <c r="T93" s="114">
        <f t="shared" si="43"/>
        <v>0</v>
      </c>
      <c r="U93" s="113">
        <f t="shared" si="44"/>
        <v>0</v>
      </c>
      <c r="V93" s="136"/>
      <c r="W93" s="313"/>
      <c r="X93" s="313"/>
      <c r="Y93" s="313"/>
      <c r="Z93" s="117">
        <f t="shared" si="45"/>
        <v>0</v>
      </c>
      <c r="AA93" s="118">
        <f t="shared" si="46"/>
        <v>0</v>
      </c>
      <c r="AB93" s="121"/>
      <c r="AC93" s="121"/>
      <c r="AD93" s="121"/>
      <c r="AE93" s="117">
        <f t="shared" si="47"/>
        <v>0</v>
      </c>
      <c r="AF93" s="118">
        <f t="shared" si="48"/>
        <v>0</v>
      </c>
      <c r="AG93" s="120"/>
      <c r="AH93" s="120"/>
      <c r="AI93" s="121"/>
      <c r="AJ93" s="117">
        <f t="shared" si="49"/>
        <v>0</v>
      </c>
      <c r="AK93" s="119">
        <f t="shared" si="50"/>
        <v>0</v>
      </c>
      <c r="AL93" s="53"/>
      <c r="AM93" s="53"/>
      <c r="AN93" s="53"/>
      <c r="AO93" s="54">
        <f t="shared" si="51"/>
        <v>0</v>
      </c>
      <c r="AP93" s="122">
        <f t="shared" si="52"/>
        <v>0</v>
      </c>
      <c r="AQ93" s="123">
        <f t="shared" si="53"/>
        <v>0</v>
      </c>
      <c r="AR93" s="123">
        <f t="shared" si="54"/>
        <v>0</v>
      </c>
      <c r="AS93" s="313"/>
      <c r="AT93" s="313"/>
      <c r="AU93" s="314"/>
      <c r="AV93" s="125">
        <f t="shared" si="55"/>
        <v>0</v>
      </c>
      <c r="AW93" s="119">
        <f t="shared" si="56"/>
        <v>0</v>
      </c>
      <c r="AX93" s="120"/>
      <c r="AY93" s="120"/>
      <c r="AZ93" s="127"/>
      <c r="BA93" s="126">
        <f t="shared" si="57"/>
        <v>0</v>
      </c>
      <c r="BB93" s="119">
        <f t="shared" si="58"/>
        <v>0</v>
      </c>
      <c r="BC93" s="120"/>
      <c r="BD93" s="120"/>
      <c r="BE93" s="127"/>
      <c r="BF93" s="126">
        <f t="shared" si="59"/>
        <v>0</v>
      </c>
      <c r="BG93" s="119">
        <f t="shared" si="60"/>
        <v>0</v>
      </c>
      <c r="BH93" s="120"/>
      <c r="BI93" s="120"/>
      <c r="BJ93" s="127"/>
      <c r="BK93" s="126">
        <f t="shared" si="61"/>
        <v>0</v>
      </c>
      <c r="BL93" s="119">
        <f t="shared" si="62"/>
        <v>0</v>
      </c>
      <c r="BM93" s="123">
        <f t="shared" si="63"/>
        <v>0</v>
      </c>
      <c r="BN93" s="123">
        <f t="shared" si="64"/>
        <v>0</v>
      </c>
      <c r="BO93" s="126">
        <f t="shared" si="72"/>
        <v>0</v>
      </c>
      <c r="BP93" s="128">
        <f t="shared" si="65"/>
        <v>0</v>
      </c>
      <c r="BQ93" s="22"/>
      <c r="BR93" s="129"/>
      <c r="BS93" s="130"/>
      <c r="BT93" s="257" t="str">
        <f t="shared" si="66"/>
        <v/>
      </c>
      <c r="BU93" s="257" t="str">
        <f t="shared" si="67"/>
        <v/>
      </c>
      <c r="BV93" s="257" t="str">
        <f t="shared" si="68"/>
        <v/>
      </c>
      <c r="BW93" s="257" t="str">
        <f t="shared" si="69"/>
        <v/>
      </c>
      <c r="BX93" s="258">
        <f t="shared" si="70"/>
        <v>0</v>
      </c>
      <c r="BY93" s="129"/>
      <c r="BZ93" s="130"/>
      <c r="CA93" s="130" t="str">
        <f t="shared" si="38"/>
        <v/>
      </c>
      <c r="CB93" s="130" t="str">
        <f t="shared" si="39"/>
        <v/>
      </c>
      <c r="CC93" s="130" t="str">
        <f t="shared" si="40"/>
        <v/>
      </c>
      <c r="CD93" s="130" t="str">
        <f t="shared" si="41"/>
        <v/>
      </c>
      <c r="CE93" s="131">
        <f t="shared" si="37"/>
        <v>0</v>
      </c>
      <c r="CF93" s="259">
        <f t="shared" si="71"/>
        <v>0</v>
      </c>
      <c r="CG93" s="132"/>
      <c r="CH93" s="132"/>
      <c r="CI93" s="132"/>
    </row>
    <row r="94" spans="1:87" s="24" customFormat="1" ht="12.75" hidden="1" customHeight="1" outlineLevel="1" thickBot="1" x14ac:dyDescent="0.25">
      <c r="A94" s="177" t="s">
        <v>59</v>
      </c>
      <c r="B94" s="312" t="s">
        <v>187</v>
      </c>
      <c r="C94" s="24">
        <v>86</v>
      </c>
      <c r="D94" s="137"/>
      <c r="E94" s="138"/>
      <c r="F94" s="56"/>
      <c r="G94" s="135"/>
      <c r="H94" s="136"/>
      <c r="I94" s="139"/>
      <c r="J94" s="57"/>
      <c r="K94" s="113"/>
      <c r="L94" s="113"/>
      <c r="M94" s="113"/>
      <c r="N94" s="113"/>
      <c r="O94" s="114">
        <f t="shared" si="42"/>
        <v>0</v>
      </c>
      <c r="P94" s="113"/>
      <c r="Q94" s="113"/>
      <c r="R94" s="113"/>
      <c r="S94" s="113"/>
      <c r="T94" s="114">
        <f t="shared" si="43"/>
        <v>0</v>
      </c>
      <c r="U94" s="113">
        <f t="shared" si="44"/>
        <v>0</v>
      </c>
      <c r="V94" s="136"/>
      <c r="W94" s="313"/>
      <c r="X94" s="313"/>
      <c r="Y94" s="313"/>
      <c r="Z94" s="117">
        <f t="shared" si="45"/>
        <v>0</v>
      </c>
      <c r="AA94" s="118">
        <f t="shared" si="46"/>
        <v>0</v>
      </c>
      <c r="AB94" s="121"/>
      <c r="AC94" s="121"/>
      <c r="AD94" s="121"/>
      <c r="AE94" s="117">
        <f t="shared" si="47"/>
        <v>0</v>
      </c>
      <c r="AF94" s="118">
        <f t="shared" si="48"/>
        <v>0</v>
      </c>
      <c r="AG94" s="120"/>
      <c r="AH94" s="120"/>
      <c r="AI94" s="121"/>
      <c r="AJ94" s="117">
        <f t="shared" si="49"/>
        <v>0</v>
      </c>
      <c r="AK94" s="119">
        <f t="shared" si="50"/>
        <v>0</v>
      </c>
      <c r="AL94" s="53"/>
      <c r="AM94" s="53"/>
      <c r="AN94" s="53"/>
      <c r="AO94" s="54">
        <f t="shared" si="51"/>
        <v>0</v>
      </c>
      <c r="AP94" s="122">
        <f t="shared" si="52"/>
        <v>0</v>
      </c>
      <c r="AQ94" s="123">
        <f t="shared" si="53"/>
        <v>0</v>
      </c>
      <c r="AR94" s="123">
        <f t="shared" si="54"/>
        <v>0</v>
      </c>
      <c r="AS94" s="313"/>
      <c r="AT94" s="313"/>
      <c r="AU94" s="314"/>
      <c r="AV94" s="125">
        <f t="shared" si="55"/>
        <v>0</v>
      </c>
      <c r="AW94" s="119">
        <f t="shared" si="56"/>
        <v>0</v>
      </c>
      <c r="AX94" s="120"/>
      <c r="AY94" s="120"/>
      <c r="AZ94" s="127"/>
      <c r="BA94" s="126">
        <f t="shared" si="57"/>
        <v>0</v>
      </c>
      <c r="BB94" s="119">
        <f t="shared" si="58"/>
        <v>0</v>
      </c>
      <c r="BC94" s="120"/>
      <c r="BD94" s="120"/>
      <c r="BE94" s="127"/>
      <c r="BF94" s="126">
        <f t="shared" si="59"/>
        <v>0</v>
      </c>
      <c r="BG94" s="119">
        <f t="shared" si="60"/>
        <v>0</v>
      </c>
      <c r="BH94" s="120"/>
      <c r="BI94" s="120"/>
      <c r="BJ94" s="127"/>
      <c r="BK94" s="126">
        <f t="shared" si="61"/>
        <v>0</v>
      </c>
      <c r="BL94" s="119">
        <f t="shared" si="62"/>
        <v>0</v>
      </c>
      <c r="BM94" s="123">
        <f t="shared" si="63"/>
        <v>0</v>
      </c>
      <c r="BN94" s="123">
        <f t="shared" si="64"/>
        <v>0</v>
      </c>
      <c r="BO94" s="126">
        <f t="shared" si="72"/>
        <v>0</v>
      </c>
      <c r="BP94" s="128">
        <f t="shared" si="65"/>
        <v>0</v>
      </c>
      <c r="BQ94" s="22"/>
      <c r="BR94" s="129"/>
      <c r="BS94" s="130"/>
      <c r="BT94" s="257" t="str">
        <f t="shared" si="66"/>
        <v/>
      </c>
      <c r="BU94" s="257" t="str">
        <f t="shared" si="67"/>
        <v/>
      </c>
      <c r="BV94" s="257" t="str">
        <f t="shared" si="68"/>
        <v/>
      </c>
      <c r="BW94" s="257" t="str">
        <f t="shared" si="69"/>
        <v/>
      </c>
      <c r="BX94" s="258">
        <f t="shared" si="70"/>
        <v>0</v>
      </c>
      <c r="BY94" s="129"/>
      <c r="BZ94" s="130"/>
      <c r="CA94" s="130" t="str">
        <f t="shared" si="38"/>
        <v/>
      </c>
      <c r="CB94" s="130" t="str">
        <f t="shared" si="39"/>
        <v/>
      </c>
      <c r="CC94" s="130" t="str">
        <f t="shared" si="40"/>
        <v/>
      </c>
      <c r="CD94" s="130" t="str">
        <f t="shared" si="41"/>
        <v/>
      </c>
      <c r="CE94" s="131">
        <f t="shared" si="37"/>
        <v>0</v>
      </c>
      <c r="CF94" s="259">
        <f t="shared" si="71"/>
        <v>0</v>
      </c>
      <c r="CG94" s="132"/>
      <c r="CH94" s="132"/>
      <c r="CI94" s="132"/>
    </row>
    <row r="95" spans="1:87" s="24" customFormat="1" ht="12.75" hidden="1" customHeight="1" outlineLevel="1" thickBot="1" x14ac:dyDescent="0.25">
      <c r="A95" s="177" t="s">
        <v>59</v>
      </c>
      <c r="B95" s="312" t="s">
        <v>187</v>
      </c>
      <c r="C95" s="24">
        <v>87</v>
      </c>
      <c r="D95" s="137"/>
      <c r="E95" s="138"/>
      <c r="F95" s="56"/>
      <c r="G95" s="135"/>
      <c r="H95" s="136"/>
      <c r="I95" s="139"/>
      <c r="J95" s="57"/>
      <c r="K95" s="113"/>
      <c r="L95" s="113"/>
      <c r="M95" s="113"/>
      <c r="N95" s="113"/>
      <c r="O95" s="114">
        <f t="shared" si="42"/>
        <v>0</v>
      </c>
      <c r="P95" s="113"/>
      <c r="Q95" s="113"/>
      <c r="R95" s="113"/>
      <c r="S95" s="113"/>
      <c r="T95" s="114">
        <f t="shared" si="43"/>
        <v>0</v>
      </c>
      <c r="U95" s="113">
        <f t="shared" si="44"/>
        <v>0</v>
      </c>
      <c r="V95" s="136"/>
      <c r="W95" s="313"/>
      <c r="X95" s="313"/>
      <c r="Y95" s="313"/>
      <c r="Z95" s="117">
        <f t="shared" si="45"/>
        <v>0</v>
      </c>
      <c r="AA95" s="118">
        <f t="shared" si="46"/>
        <v>0</v>
      </c>
      <c r="AB95" s="121"/>
      <c r="AC95" s="121"/>
      <c r="AD95" s="121"/>
      <c r="AE95" s="117">
        <f t="shared" si="47"/>
        <v>0</v>
      </c>
      <c r="AF95" s="118">
        <f t="shared" si="48"/>
        <v>0</v>
      </c>
      <c r="AG95" s="120"/>
      <c r="AH95" s="120"/>
      <c r="AI95" s="121"/>
      <c r="AJ95" s="117">
        <f t="shared" si="49"/>
        <v>0</v>
      </c>
      <c r="AK95" s="119">
        <f t="shared" si="50"/>
        <v>0</v>
      </c>
      <c r="AL95" s="53"/>
      <c r="AM95" s="53"/>
      <c r="AN95" s="53"/>
      <c r="AO95" s="54">
        <f t="shared" si="51"/>
        <v>0</v>
      </c>
      <c r="AP95" s="122">
        <f t="shared" si="52"/>
        <v>0</v>
      </c>
      <c r="AQ95" s="123">
        <f t="shared" si="53"/>
        <v>0</v>
      </c>
      <c r="AR95" s="123">
        <f t="shared" si="54"/>
        <v>0</v>
      </c>
      <c r="AS95" s="313"/>
      <c r="AT95" s="313"/>
      <c r="AU95" s="314"/>
      <c r="AV95" s="125">
        <f t="shared" si="55"/>
        <v>0</v>
      </c>
      <c r="AW95" s="119">
        <f t="shared" si="56"/>
        <v>0</v>
      </c>
      <c r="AX95" s="120"/>
      <c r="AY95" s="120"/>
      <c r="AZ95" s="127"/>
      <c r="BA95" s="126">
        <f t="shared" si="57"/>
        <v>0</v>
      </c>
      <c r="BB95" s="119">
        <f t="shared" si="58"/>
        <v>0</v>
      </c>
      <c r="BC95" s="120"/>
      <c r="BD95" s="120"/>
      <c r="BE95" s="127"/>
      <c r="BF95" s="126">
        <f t="shared" si="59"/>
        <v>0</v>
      </c>
      <c r="BG95" s="119">
        <f t="shared" si="60"/>
        <v>0</v>
      </c>
      <c r="BH95" s="120"/>
      <c r="BI95" s="120"/>
      <c r="BJ95" s="127"/>
      <c r="BK95" s="126">
        <f t="shared" si="61"/>
        <v>0</v>
      </c>
      <c r="BL95" s="119">
        <f t="shared" si="62"/>
        <v>0</v>
      </c>
      <c r="BM95" s="123">
        <f t="shared" si="63"/>
        <v>0</v>
      </c>
      <c r="BN95" s="123">
        <f t="shared" si="64"/>
        <v>0</v>
      </c>
      <c r="BO95" s="126">
        <f t="shared" si="72"/>
        <v>0</v>
      </c>
      <c r="BP95" s="128">
        <f t="shared" si="65"/>
        <v>0</v>
      </c>
      <c r="BQ95" s="22"/>
      <c r="BR95" s="129"/>
      <c r="BS95" s="130"/>
      <c r="BT95" s="257" t="str">
        <f t="shared" si="66"/>
        <v/>
      </c>
      <c r="BU95" s="257" t="str">
        <f t="shared" si="67"/>
        <v/>
      </c>
      <c r="BV95" s="257" t="str">
        <f t="shared" si="68"/>
        <v/>
      </c>
      <c r="BW95" s="257" t="str">
        <f t="shared" si="69"/>
        <v/>
      </c>
      <c r="BX95" s="258">
        <f t="shared" si="70"/>
        <v>0</v>
      </c>
      <c r="BY95" s="129"/>
      <c r="BZ95" s="130"/>
      <c r="CA95" s="130" t="str">
        <f t="shared" si="38"/>
        <v/>
      </c>
      <c r="CB95" s="130" t="str">
        <f t="shared" si="39"/>
        <v/>
      </c>
      <c r="CC95" s="130" t="str">
        <f t="shared" si="40"/>
        <v/>
      </c>
      <c r="CD95" s="130" t="str">
        <f t="shared" si="41"/>
        <v/>
      </c>
      <c r="CE95" s="131">
        <f t="shared" si="37"/>
        <v>0</v>
      </c>
      <c r="CF95" s="259">
        <f t="shared" si="71"/>
        <v>0</v>
      </c>
      <c r="CG95" s="132"/>
      <c r="CH95" s="132"/>
      <c r="CI95" s="132"/>
    </row>
    <row r="96" spans="1:87" s="24" customFormat="1" ht="12.75" hidden="1" customHeight="1" outlineLevel="1" thickBot="1" x14ac:dyDescent="0.25">
      <c r="A96" s="177" t="s">
        <v>59</v>
      </c>
      <c r="B96" s="312" t="s">
        <v>187</v>
      </c>
      <c r="C96" s="24">
        <v>88</v>
      </c>
      <c r="D96" s="137"/>
      <c r="E96" s="138"/>
      <c r="F96" s="56"/>
      <c r="G96" s="135"/>
      <c r="H96" s="136"/>
      <c r="I96" s="139"/>
      <c r="J96" s="57"/>
      <c r="K96" s="113"/>
      <c r="L96" s="113"/>
      <c r="M96" s="113"/>
      <c r="N96" s="113"/>
      <c r="O96" s="114">
        <f t="shared" si="42"/>
        <v>0</v>
      </c>
      <c r="P96" s="113"/>
      <c r="Q96" s="113"/>
      <c r="R96" s="113"/>
      <c r="S96" s="113"/>
      <c r="T96" s="114">
        <f t="shared" si="43"/>
        <v>0</v>
      </c>
      <c r="U96" s="113">
        <f t="shared" si="44"/>
        <v>0</v>
      </c>
      <c r="V96" s="136"/>
      <c r="W96" s="313"/>
      <c r="X96" s="313"/>
      <c r="Y96" s="313"/>
      <c r="Z96" s="117">
        <f t="shared" si="45"/>
        <v>0</v>
      </c>
      <c r="AA96" s="118">
        <f t="shared" si="46"/>
        <v>0</v>
      </c>
      <c r="AB96" s="121"/>
      <c r="AC96" s="121"/>
      <c r="AD96" s="121"/>
      <c r="AE96" s="117">
        <f t="shared" si="47"/>
        <v>0</v>
      </c>
      <c r="AF96" s="118">
        <f t="shared" si="48"/>
        <v>0</v>
      </c>
      <c r="AG96" s="120"/>
      <c r="AH96" s="120"/>
      <c r="AI96" s="121"/>
      <c r="AJ96" s="117">
        <f t="shared" si="49"/>
        <v>0</v>
      </c>
      <c r="AK96" s="119">
        <f t="shared" si="50"/>
        <v>0</v>
      </c>
      <c r="AL96" s="53"/>
      <c r="AM96" s="53"/>
      <c r="AN96" s="53"/>
      <c r="AO96" s="54">
        <f t="shared" si="51"/>
        <v>0</v>
      </c>
      <c r="AP96" s="122">
        <f t="shared" si="52"/>
        <v>0</v>
      </c>
      <c r="AQ96" s="123">
        <f t="shared" si="53"/>
        <v>0</v>
      </c>
      <c r="AR96" s="123">
        <f t="shared" si="54"/>
        <v>0</v>
      </c>
      <c r="AS96" s="313"/>
      <c r="AT96" s="313"/>
      <c r="AU96" s="314"/>
      <c r="AV96" s="125">
        <f t="shared" si="55"/>
        <v>0</v>
      </c>
      <c r="AW96" s="119">
        <f t="shared" si="56"/>
        <v>0</v>
      </c>
      <c r="AX96" s="120"/>
      <c r="AY96" s="120"/>
      <c r="AZ96" s="127"/>
      <c r="BA96" s="126">
        <f t="shared" si="57"/>
        <v>0</v>
      </c>
      <c r="BB96" s="119">
        <f t="shared" si="58"/>
        <v>0</v>
      </c>
      <c r="BC96" s="120"/>
      <c r="BD96" s="120"/>
      <c r="BE96" s="127"/>
      <c r="BF96" s="126">
        <f t="shared" si="59"/>
        <v>0</v>
      </c>
      <c r="BG96" s="119">
        <f t="shared" si="60"/>
        <v>0</v>
      </c>
      <c r="BH96" s="120"/>
      <c r="BI96" s="120"/>
      <c r="BJ96" s="127"/>
      <c r="BK96" s="126">
        <f t="shared" si="61"/>
        <v>0</v>
      </c>
      <c r="BL96" s="119">
        <f t="shared" si="62"/>
        <v>0</v>
      </c>
      <c r="BM96" s="123">
        <f t="shared" si="63"/>
        <v>0</v>
      </c>
      <c r="BN96" s="123">
        <f t="shared" si="64"/>
        <v>0</v>
      </c>
      <c r="BO96" s="126">
        <f t="shared" si="72"/>
        <v>0</v>
      </c>
      <c r="BP96" s="128">
        <f t="shared" si="65"/>
        <v>0</v>
      </c>
      <c r="BQ96" s="22"/>
      <c r="BR96" s="129"/>
      <c r="BS96" s="130"/>
      <c r="BT96" s="257" t="str">
        <f t="shared" si="66"/>
        <v/>
      </c>
      <c r="BU96" s="257" t="str">
        <f t="shared" si="67"/>
        <v/>
      </c>
      <c r="BV96" s="257" t="str">
        <f t="shared" si="68"/>
        <v/>
      </c>
      <c r="BW96" s="257" t="str">
        <f t="shared" si="69"/>
        <v/>
      </c>
      <c r="BX96" s="258">
        <f t="shared" si="70"/>
        <v>0</v>
      </c>
      <c r="BY96" s="129"/>
      <c r="BZ96" s="130"/>
      <c r="CA96" s="130" t="str">
        <f t="shared" si="38"/>
        <v/>
      </c>
      <c r="CB96" s="130" t="str">
        <f t="shared" si="39"/>
        <v/>
      </c>
      <c r="CC96" s="130" t="str">
        <f t="shared" si="40"/>
        <v/>
      </c>
      <c r="CD96" s="130" t="str">
        <f t="shared" si="41"/>
        <v/>
      </c>
      <c r="CE96" s="131">
        <f t="shared" si="37"/>
        <v>0</v>
      </c>
      <c r="CF96" s="259">
        <f t="shared" si="71"/>
        <v>0</v>
      </c>
      <c r="CG96" s="132"/>
      <c r="CH96" s="132"/>
      <c r="CI96" s="132"/>
    </row>
    <row r="97" spans="1:87" s="24" customFormat="1" ht="12.75" hidden="1" customHeight="1" outlineLevel="1" thickBot="1" x14ac:dyDescent="0.25">
      <c r="A97" s="177" t="s">
        <v>59</v>
      </c>
      <c r="B97" s="312" t="s">
        <v>187</v>
      </c>
      <c r="C97" s="24">
        <v>89</v>
      </c>
      <c r="D97" s="137"/>
      <c r="E97" s="138"/>
      <c r="F97" s="56"/>
      <c r="G97" s="135"/>
      <c r="H97" s="136"/>
      <c r="I97" s="139"/>
      <c r="J97" s="57"/>
      <c r="K97" s="113"/>
      <c r="L97" s="113"/>
      <c r="M97" s="113"/>
      <c r="N97" s="113"/>
      <c r="O97" s="114">
        <f t="shared" si="42"/>
        <v>0</v>
      </c>
      <c r="P97" s="113"/>
      <c r="Q97" s="113"/>
      <c r="R97" s="113"/>
      <c r="S97" s="113"/>
      <c r="T97" s="114">
        <f t="shared" si="43"/>
        <v>0</v>
      </c>
      <c r="U97" s="113">
        <f t="shared" si="44"/>
        <v>0</v>
      </c>
      <c r="V97" s="136"/>
      <c r="W97" s="313"/>
      <c r="X97" s="313"/>
      <c r="Y97" s="313"/>
      <c r="Z97" s="117">
        <f t="shared" si="45"/>
        <v>0</v>
      </c>
      <c r="AA97" s="118">
        <f t="shared" si="46"/>
        <v>0</v>
      </c>
      <c r="AB97" s="121"/>
      <c r="AC97" s="121"/>
      <c r="AD97" s="121"/>
      <c r="AE97" s="117">
        <f t="shared" si="47"/>
        <v>0</v>
      </c>
      <c r="AF97" s="118">
        <f t="shared" si="48"/>
        <v>0</v>
      </c>
      <c r="AG97" s="120"/>
      <c r="AH97" s="120"/>
      <c r="AI97" s="121"/>
      <c r="AJ97" s="117">
        <f t="shared" si="49"/>
        <v>0</v>
      </c>
      <c r="AK97" s="119">
        <f t="shared" si="50"/>
        <v>0</v>
      </c>
      <c r="AL97" s="53"/>
      <c r="AM97" s="53"/>
      <c r="AN97" s="53"/>
      <c r="AO97" s="54">
        <f t="shared" si="51"/>
        <v>0</v>
      </c>
      <c r="AP97" s="122">
        <f t="shared" si="52"/>
        <v>0</v>
      </c>
      <c r="AQ97" s="123">
        <f t="shared" si="53"/>
        <v>0</v>
      </c>
      <c r="AR97" s="123">
        <f t="shared" si="54"/>
        <v>0</v>
      </c>
      <c r="AS97" s="313"/>
      <c r="AT97" s="313"/>
      <c r="AU97" s="314"/>
      <c r="AV97" s="125">
        <f t="shared" si="55"/>
        <v>0</v>
      </c>
      <c r="AW97" s="119">
        <f t="shared" si="56"/>
        <v>0</v>
      </c>
      <c r="AX97" s="120"/>
      <c r="AY97" s="120"/>
      <c r="AZ97" s="127"/>
      <c r="BA97" s="126">
        <f t="shared" si="57"/>
        <v>0</v>
      </c>
      <c r="BB97" s="119">
        <f t="shared" si="58"/>
        <v>0</v>
      </c>
      <c r="BC97" s="120"/>
      <c r="BD97" s="120"/>
      <c r="BE97" s="127"/>
      <c r="BF97" s="126">
        <f t="shared" si="59"/>
        <v>0</v>
      </c>
      <c r="BG97" s="119">
        <f t="shared" si="60"/>
        <v>0</v>
      </c>
      <c r="BH97" s="120"/>
      <c r="BI97" s="120"/>
      <c r="BJ97" s="127"/>
      <c r="BK97" s="126">
        <f t="shared" si="61"/>
        <v>0</v>
      </c>
      <c r="BL97" s="119">
        <f t="shared" si="62"/>
        <v>0</v>
      </c>
      <c r="BM97" s="123">
        <f t="shared" si="63"/>
        <v>0</v>
      </c>
      <c r="BN97" s="123">
        <f t="shared" si="64"/>
        <v>0</v>
      </c>
      <c r="BO97" s="126">
        <f t="shared" si="72"/>
        <v>0</v>
      </c>
      <c r="BP97" s="128">
        <f t="shared" si="65"/>
        <v>0</v>
      </c>
      <c r="BQ97" s="22"/>
      <c r="BR97" s="129"/>
      <c r="BS97" s="130"/>
      <c r="BT97" s="257" t="str">
        <f t="shared" si="66"/>
        <v/>
      </c>
      <c r="BU97" s="257" t="str">
        <f t="shared" si="67"/>
        <v/>
      </c>
      <c r="BV97" s="257" t="str">
        <f t="shared" si="68"/>
        <v/>
      </c>
      <c r="BW97" s="257" t="str">
        <f t="shared" si="69"/>
        <v/>
      </c>
      <c r="BX97" s="258">
        <f t="shared" si="70"/>
        <v>0</v>
      </c>
      <c r="BY97" s="129"/>
      <c r="BZ97" s="130"/>
      <c r="CA97" s="130" t="str">
        <f t="shared" si="38"/>
        <v/>
      </c>
      <c r="CB97" s="130" t="str">
        <f t="shared" si="39"/>
        <v/>
      </c>
      <c r="CC97" s="130" t="str">
        <f t="shared" si="40"/>
        <v/>
      </c>
      <c r="CD97" s="130" t="str">
        <f t="shared" si="41"/>
        <v/>
      </c>
      <c r="CE97" s="131">
        <f t="shared" si="37"/>
        <v>0</v>
      </c>
      <c r="CF97" s="259">
        <f t="shared" si="71"/>
        <v>0</v>
      </c>
      <c r="CG97" s="132"/>
      <c r="CH97" s="132"/>
      <c r="CI97" s="132"/>
    </row>
    <row r="98" spans="1:87" s="24" customFormat="1" ht="12.75" hidden="1" customHeight="1" outlineLevel="1" thickBot="1" x14ac:dyDescent="0.25">
      <c r="A98" s="177" t="s">
        <v>59</v>
      </c>
      <c r="B98" s="312" t="s">
        <v>187</v>
      </c>
      <c r="C98" s="24">
        <v>90</v>
      </c>
      <c r="D98" s="137"/>
      <c r="E98" s="138"/>
      <c r="F98" s="56"/>
      <c r="G98" s="135"/>
      <c r="H98" s="136"/>
      <c r="I98" s="139"/>
      <c r="J98" s="57"/>
      <c r="K98" s="113"/>
      <c r="L98" s="113"/>
      <c r="M98" s="113"/>
      <c r="N98" s="113"/>
      <c r="O98" s="114">
        <f t="shared" si="42"/>
        <v>0</v>
      </c>
      <c r="P98" s="113"/>
      <c r="Q98" s="113"/>
      <c r="R98" s="113"/>
      <c r="S98" s="113"/>
      <c r="T98" s="114">
        <f t="shared" si="43"/>
        <v>0</v>
      </c>
      <c r="U98" s="113">
        <f t="shared" si="44"/>
        <v>0</v>
      </c>
      <c r="V98" s="136"/>
      <c r="W98" s="313"/>
      <c r="X98" s="313"/>
      <c r="Y98" s="313"/>
      <c r="Z98" s="117">
        <f t="shared" si="45"/>
        <v>0</v>
      </c>
      <c r="AA98" s="118">
        <f t="shared" si="46"/>
        <v>0</v>
      </c>
      <c r="AB98" s="121"/>
      <c r="AC98" s="121"/>
      <c r="AD98" s="121"/>
      <c r="AE98" s="117">
        <f t="shared" si="47"/>
        <v>0</v>
      </c>
      <c r="AF98" s="118">
        <f t="shared" si="48"/>
        <v>0</v>
      </c>
      <c r="AG98" s="120"/>
      <c r="AH98" s="120"/>
      <c r="AI98" s="121"/>
      <c r="AJ98" s="117">
        <f t="shared" si="49"/>
        <v>0</v>
      </c>
      <c r="AK98" s="119">
        <f t="shared" si="50"/>
        <v>0</v>
      </c>
      <c r="AL98" s="53"/>
      <c r="AM98" s="53"/>
      <c r="AN98" s="53"/>
      <c r="AO98" s="54">
        <f t="shared" si="51"/>
        <v>0</v>
      </c>
      <c r="AP98" s="122">
        <f t="shared" si="52"/>
        <v>0</v>
      </c>
      <c r="AQ98" s="123">
        <f t="shared" si="53"/>
        <v>0</v>
      </c>
      <c r="AR98" s="123">
        <f t="shared" si="54"/>
        <v>0</v>
      </c>
      <c r="AS98" s="313"/>
      <c r="AT98" s="313"/>
      <c r="AU98" s="314"/>
      <c r="AV98" s="125">
        <f t="shared" si="55"/>
        <v>0</v>
      </c>
      <c r="AW98" s="119">
        <f t="shared" si="56"/>
        <v>0</v>
      </c>
      <c r="AX98" s="120"/>
      <c r="AY98" s="120"/>
      <c r="AZ98" s="127"/>
      <c r="BA98" s="126">
        <f t="shared" si="57"/>
        <v>0</v>
      </c>
      <c r="BB98" s="119">
        <f t="shared" si="58"/>
        <v>0</v>
      </c>
      <c r="BC98" s="120"/>
      <c r="BD98" s="120"/>
      <c r="BE98" s="127"/>
      <c r="BF98" s="126">
        <f t="shared" si="59"/>
        <v>0</v>
      </c>
      <c r="BG98" s="119">
        <f t="shared" si="60"/>
        <v>0</v>
      </c>
      <c r="BH98" s="120"/>
      <c r="BI98" s="120"/>
      <c r="BJ98" s="127"/>
      <c r="BK98" s="126">
        <f t="shared" si="61"/>
        <v>0</v>
      </c>
      <c r="BL98" s="119">
        <f t="shared" si="62"/>
        <v>0</v>
      </c>
      <c r="BM98" s="123">
        <f t="shared" si="63"/>
        <v>0</v>
      </c>
      <c r="BN98" s="123">
        <f t="shared" si="64"/>
        <v>0</v>
      </c>
      <c r="BO98" s="126">
        <f t="shared" si="72"/>
        <v>0</v>
      </c>
      <c r="BP98" s="128">
        <f t="shared" si="65"/>
        <v>0</v>
      </c>
      <c r="BQ98" s="22"/>
      <c r="BR98" s="129"/>
      <c r="BS98" s="130"/>
      <c r="BT98" s="257" t="str">
        <f t="shared" si="66"/>
        <v/>
      </c>
      <c r="BU98" s="257" t="str">
        <f t="shared" si="67"/>
        <v/>
      </c>
      <c r="BV98" s="257" t="str">
        <f t="shared" si="68"/>
        <v/>
      </c>
      <c r="BW98" s="257" t="str">
        <f t="shared" si="69"/>
        <v/>
      </c>
      <c r="BX98" s="258">
        <f t="shared" si="70"/>
        <v>0</v>
      </c>
      <c r="BY98" s="129"/>
      <c r="BZ98" s="130"/>
      <c r="CA98" s="130" t="str">
        <f t="shared" si="38"/>
        <v/>
      </c>
      <c r="CB98" s="130" t="str">
        <f t="shared" si="39"/>
        <v/>
      </c>
      <c r="CC98" s="130" t="str">
        <f t="shared" si="40"/>
        <v/>
      </c>
      <c r="CD98" s="130" t="str">
        <f t="shared" si="41"/>
        <v/>
      </c>
      <c r="CE98" s="131">
        <f t="shared" si="37"/>
        <v>0</v>
      </c>
      <c r="CF98" s="259">
        <f t="shared" si="71"/>
        <v>0</v>
      </c>
      <c r="CG98" s="132"/>
      <c r="CH98" s="132"/>
      <c r="CI98" s="132"/>
    </row>
    <row r="99" spans="1:87" s="24" customFormat="1" ht="12.75" hidden="1" customHeight="1" outlineLevel="1" thickBot="1" x14ac:dyDescent="0.25">
      <c r="A99" s="177" t="s">
        <v>59</v>
      </c>
      <c r="B99" s="312" t="s">
        <v>187</v>
      </c>
      <c r="C99" s="24">
        <v>91</v>
      </c>
      <c r="D99" s="137"/>
      <c r="E99" s="138"/>
      <c r="F99" s="56"/>
      <c r="G99" s="135"/>
      <c r="H99" s="136"/>
      <c r="I99" s="139"/>
      <c r="J99" s="57"/>
      <c r="K99" s="113"/>
      <c r="L99" s="113"/>
      <c r="M99" s="113"/>
      <c r="N99" s="113"/>
      <c r="O99" s="114">
        <f t="shared" si="42"/>
        <v>0</v>
      </c>
      <c r="P99" s="113"/>
      <c r="Q99" s="113"/>
      <c r="R99" s="113"/>
      <c r="S99" s="113"/>
      <c r="T99" s="114">
        <f t="shared" si="43"/>
        <v>0</v>
      </c>
      <c r="U99" s="113">
        <f t="shared" si="44"/>
        <v>0</v>
      </c>
      <c r="V99" s="136"/>
      <c r="W99" s="313"/>
      <c r="X99" s="313"/>
      <c r="Y99" s="313"/>
      <c r="Z99" s="117">
        <f t="shared" si="45"/>
        <v>0</v>
      </c>
      <c r="AA99" s="118">
        <f t="shared" si="46"/>
        <v>0</v>
      </c>
      <c r="AB99" s="121"/>
      <c r="AC99" s="121"/>
      <c r="AD99" s="121"/>
      <c r="AE99" s="117">
        <f t="shared" si="47"/>
        <v>0</v>
      </c>
      <c r="AF99" s="118">
        <f t="shared" si="48"/>
        <v>0</v>
      </c>
      <c r="AG99" s="120"/>
      <c r="AH99" s="120"/>
      <c r="AI99" s="121"/>
      <c r="AJ99" s="117">
        <f t="shared" si="49"/>
        <v>0</v>
      </c>
      <c r="AK99" s="119">
        <f t="shared" si="50"/>
        <v>0</v>
      </c>
      <c r="AL99" s="53"/>
      <c r="AM99" s="53"/>
      <c r="AN99" s="53"/>
      <c r="AO99" s="54">
        <f t="shared" si="51"/>
        <v>0</v>
      </c>
      <c r="AP99" s="122">
        <f t="shared" si="52"/>
        <v>0</v>
      </c>
      <c r="AQ99" s="123">
        <f t="shared" si="53"/>
        <v>0</v>
      </c>
      <c r="AR99" s="123">
        <f t="shared" si="54"/>
        <v>0</v>
      </c>
      <c r="AS99" s="313"/>
      <c r="AT99" s="313"/>
      <c r="AU99" s="314"/>
      <c r="AV99" s="125">
        <f t="shared" si="55"/>
        <v>0</v>
      </c>
      <c r="AW99" s="119">
        <f t="shared" si="56"/>
        <v>0</v>
      </c>
      <c r="AX99" s="120"/>
      <c r="AY99" s="120"/>
      <c r="AZ99" s="127"/>
      <c r="BA99" s="126">
        <f t="shared" si="57"/>
        <v>0</v>
      </c>
      <c r="BB99" s="119">
        <f t="shared" si="58"/>
        <v>0</v>
      </c>
      <c r="BC99" s="120"/>
      <c r="BD99" s="120"/>
      <c r="BE99" s="127"/>
      <c r="BF99" s="126">
        <f t="shared" si="59"/>
        <v>0</v>
      </c>
      <c r="BG99" s="119">
        <f t="shared" si="60"/>
        <v>0</v>
      </c>
      <c r="BH99" s="120"/>
      <c r="BI99" s="120"/>
      <c r="BJ99" s="127"/>
      <c r="BK99" s="126">
        <f t="shared" si="61"/>
        <v>0</v>
      </c>
      <c r="BL99" s="119">
        <f t="shared" si="62"/>
        <v>0</v>
      </c>
      <c r="BM99" s="123">
        <f t="shared" si="63"/>
        <v>0</v>
      </c>
      <c r="BN99" s="123">
        <f t="shared" si="64"/>
        <v>0</v>
      </c>
      <c r="BO99" s="126">
        <f t="shared" si="72"/>
        <v>0</v>
      </c>
      <c r="BP99" s="128">
        <f t="shared" si="65"/>
        <v>0</v>
      </c>
      <c r="BQ99" s="22"/>
      <c r="BR99" s="129"/>
      <c r="BS99" s="130"/>
      <c r="BT99" s="257" t="str">
        <f t="shared" si="66"/>
        <v/>
      </c>
      <c r="BU99" s="257" t="str">
        <f t="shared" si="67"/>
        <v/>
      </c>
      <c r="BV99" s="257" t="str">
        <f t="shared" si="68"/>
        <v/>
      </c>
      <c r="BW99" s="257" t="str">
        <f t="shared" si="69"/>
        <v/>
      </c>
      <c r="BX99" s="258">
        <f t="shared" si="70"/>
        <v>0</v>
      </c>
      <c r="BY99" s="129"/>
      <c r="BZ99" s="130"/>
      <c r="CA99" s="130" t="str">
        <f t="shared" si="38"/>
        <v/>
      </c>
      <c r="CB99" s="130" t="str">
        <f t="shared" si="39"/>
        <v/>
      </c>
      <c r="CC99" s="130" t="str">
        <f t="shared" si="40"/>
        <v/>
      </c>
      <c r="CD99" s="130" t="str">
        <f t="shared" si="41"/>
        <v/>
      </c>
      <c r="CE99" s="131">
        <f t="shared" si="37"/>
        <v>0</v>
      </c>
      <c r="CF99" s="259">
        <f t="shared" si="71"/>
        <v>0</v>
      </c>
      <c r="CG99" s="132"/>
      <c r="CH99" s="132"/>
      <c r="CI99" s="132"/>
    </row>
    <row r="100" spans="1:87" s="24" customFormat="1" ht="12.75" hidden="1" customHeight="1" outlineLevel="1" thickBot="1" x14ac:dyDescent="0.25">
      <c r="A100" s="177" t="s">
        <v>59</v>
      </c>
      <c r="B100" s="312" t="s">
        <v>187</v>
      </c>
      <c r="C100" s="24">
        <v>92</v>
      </c>
      <c r="D100" s="137"/>
      <c r="E100" s="138"/>
      <c r="F100" s="56"/>
      <c r="G100" s="135"/>
      <c r="H100" s="136"/>
      <c r="I100" s="139"/>
      <c r="J100" s="57"/>
      <c r="K100" s="113"/>
      <c r="L100" s="113"/>
      <c r="M100" s="113"/>
      <c r="N100" s="113"/>
      <c r="O100" s="114">
        <f t="shared" si="42"/>
        <v>0</v>
      </c>
      <c r="P100" s="113"/>
      <c r="Q100" s="113"/>
      <c r="R100" s="113"/>
      <c r="S100" s="113"/>
      <c r="T100" s="114">
        <f t="shared" si="43"/>
        <v>0</v>
      </c>
      <c r="U100" s="113">
        <f t="shared" si="44"/>
        <v>0</v>
      </c>
      <c r="V100" s="136"/>
      <c r="W100" s="313"/>
      <c r="X100" s="313"/>
      <c r="Y100" s="313"/>
      <c r="Z100" s="117">
        <f t="shared" si="45"/>
        <v>0</v>
      </c>
      <c r="AA100" s="118">
        <f t="shared" si="46"/>
        <v>0</v>
      </c>
      <c r="AB100" s="121"/>
      <c r="AC100" s="121"/>
      <c r="AD100" s="121"/>
      <c r="AE100" s="117">
        <f t="shared" si="47"/>
        <v>0</v>
      </c>
      <c r="AF100" s="118">
        <f t="shared" si="48"/>
        <v>0</v>
      </c>
      <c r="AG100" s="120"/>
      <c r="AH100" s="120"/>
      <c r="AI100" s="121"/>
      <c r="AJ100" s="117">
        <f t="shared" si="49"/>
        <v>0</v>
      </c>
      <c r="AK100" s="119">
        <f t="shared" si="50"/>
        <v>0</v>
      </c>
      <c r="AL100" s="53"/>
      <c r="AM100" s="53"/>
      <c r="AN100" s="53"/>
      <c r="AO100" s="54">
        <f t="shared" si="51"/>
        <v>0</v>
      </c>
      <c r="AP100" s="122">
        <f t="shared" si="52"/>
        <v>0</v>
      </c>
      <c r="AQ100" s="123">
        <f t="shared" si="53"/>
        <v>0</v>
      </c>
      <c r="AR100" s="123">
        <f t="shared" si="54"/>
        <v>0</v>
      </c>
      <c r="AS100" s="313"/>
      <c r="AT100" s="313"/>
      <c r="AU100" s="314"/>
      <c r="AV100" s="125">
        <f t="shared" si="55"/>
        <v>0</v>
      </c>
      <c r="AW100" s="119">
        <f t="shared" si="56"/>
        <v>0</v>
      </c>
      <c r="AX100" s="120"/>
      <c r="AY100" s="120"/>
      <c r="AZ100" s="127"/>
      <c r="BA100" s="126">
        <f t="shared" si="57"/>
        <v>0</v>
      </c>
      <c r="BB100" s="119">
        <f t="shared" si="58"/>
        <v>0</v>
      </c>
      <c r="BC100" s="120"/>
      <c r="BD100" s="120"/>
      <c r="BE100" s="127"/>
      <c r="BF100" s="126">
        <f t="shared" si="59"/>
        <v>0</v>
      </c>
      <c r="BG100" s="119">
        <f t="shared" si="60"/>
        <v>0</v>
      </c>
      <c r="BH100" s="120"/>
      <c r="BI100" s="120"/>
      <c r="BJ100" s="127"/>
      <c r="BK100" s="126">
        <f t="shared" si="61"/>
        <v>0</v>
      </c>
      <c r="BL100" s="119">
        <f t="shared" si="62"/>
        <v>0</v>
      </c>
      <c r="BM100" s="123">
        <f t="shared" si="63"/>
        <v>0</v>
      </c>
      <c r="BN100" s="123">
        <f t="shared" si="64"/>
        <v>0</v>
      </c>
      <c r="BO100" s="126">
        <f t="shared" si="72"/>
        <v>0</v>
      </c>
      <c r="BP100" s="128">
        <f t="shared" si="65"/>
        <v>0</v>
      </c>
      <c r="BQ100" s="22"/>
      <c r="BR100" s="129"/>
      <c r="BS100" s="130"/>
      <c r="BT100" s="257" t="str">
        <f t="shared" si="66"/>
        <v/>
      </c>
      <c r="BU100" s="257" t="str">
        <f t="shared" si="67"/>
        <v/>
      </c>
      <c r="BV100" s="257" t="str">
        <f t="shared" si="68"/>
        <v/>
      </c>
      <c r="BW100" s="257" t="str">
        <f t="shared" si="69"/>
        <v/>
      </c>
      <c r="BX100" s="258">
        <f t="shared" si="70"/>
        <v>0</v>
      </c>
      <c r="BY100" s="129"/>
      <c r="BZ100" s="130"/>
      <c r="CA100" s="130" t="str">
        <f t="shared" si="38"/>
        <v/>
      </c>
      <c r="CB100" s="130" t="str">
        <f t="shared" si="39"/>
        <v/>
      </c>
      <c r="CC100" s="130" t="str">
        <f t="shared" si="40"/>
        <v/>
      </c>
      <c r="CD100" s="130" t="str">
        <f t="shared" si="41"/>
        <v/>
      </c>
      <c r="CE100" s="131">
        <f t="shared" si="37"/>
        <v>0</v>
      </c>
      <c r="CF100" s="259">
        <f t="shared" si="71"/>
        <v>0</v>
      </c>
      <c r="CG100" s="132"/>
      <c r="CH100" s="132"/>
      <c r="CI100" s="132"/>
    </row>
    <row r="101" spans="1:87" s="24" customFormat="1" ht="12.75" hidden="1" customHeight="1" outlineLevel="1" thickBot="1" x14ac:dyDescent="0.25">
      <c r="A101" s="177" t="s">
        <v>59</v>
      </c>
      <c r="B101" s="312" t="s">
        <v>187</v>
      </c>
      <c r="C101" s="24">
        <v>93</v>
      </c>
      <c r="D101" s="137"/>
      <c r="E101" s="138"/>
      <c r="F101" s="56"/>
      <c r="G101" s="135"/>
      <c r="H101" s="136"/>
      <c r="I101" s="139"/>
      <c r="J101" s="57"/>
      <c r="K101" s="113"/>
      <c r="L101" s="113"/>
      <c r="M101" s="113"/>
      <c r="N101" s="113"/>
      <c r="O101" s="114">
        <f t="shared" si="42"/>
        <v>0</v>
      </c>
      <c r="P101" s="113"/>
      <c r="Q101" s="113"/>
      <c r="R101" s="113"/>
      <c r="S101" s="113"/>
      <c r="T101" s="114">
        <f t="shared" si="43"/>
        <v>0</v>
      </c>
      <c r="U101" s="113">
        <f t="shared" si="44"/>
        <v>0</v>
      </c>
      <c r="V101" s="136"/>
      <c r="W101" s="313"/>
      <c r="X101" s="313"/>
      <c r="Y101" s="313"/>
      <c r="Z101" s="117">
        <f t="shared" si="45"/>
        <v>0</v>
      </c>
      <c r="AA101" s="118">
        <f t="shared" si="46"/>
        <v>0</v>
      </c>
      <c r="AB101" s="121"/>
      <c r="AC101" s="121"/>
      <c r="AD101" s="121"/>
      <c r="AE101" s="117">
        <f t="shared" si="47"/>
        <v>0</v>
      </c>
      <c r="AF101" s="118">
        <f t="shared" si="48"/>
        <v>0</v>
      </c>
      <c r="AG101" s="120"/>
      <c r="AH101" s="120"/>
      <c r="AI101" s="121"/>
      <c r="AJ101" s="117">
        <f t="shared" si="49"/>
        <v>0</v>
      </c>
      <c r="AK101" s="119">
        <f t="shared" si="50"/>
        <v>0</v>
      </c>
      <c r="AL101" s="53"/>
      <c r="AM101" s="53"/>
      <c r="AN101" s="53"/>
      <c r="AO101" s="54">
        <f t="shared" si="51"/>
        <v>0</v>
      </c>
      <c r="AP101" s="122">
        <f t="shared" si="52"/>
        <v>0</v>
      </c>
      <c r="AQ101" s="123">
        <f t="shared" si="53"/>
        <v>0</v>
      </c>
      <c r="AR101" s="123">
        <f t="shared" si="54"/>
        <v>0</v>
      </c>
      <c r="AS101" s="313"/>
      <c r="AT101" s="313"/>
      <c r="AU101" s="314"/>
      <c r="AV101" s="125">
        <f t="shared" si="55"/>
        <v>0</v>
      </c>
      <c r="AW101" s="119">
        <f t="shared" si="56"/>
        <v>0</v>
      </c>
      <c r="AX101" s="120"/>
      <c r="AY101" s="120"/>
      <c r="AZ101" s="127"/>
      <c r="BA101" s="126">
        <f t="shared" si="57"/>
        <v>0</v>
      </c>
      <c r="BB101" s="119">
        <f t="shared" si="58"/>
        <v>0</v>
      </c>
      <c r="BC101" s="120"/>
      <c r="BD101" s="120"/>
      <c r="BE101" s="127"/>
      <c r="BF101" s="126">
        <f t="shared" si="59"/>
        <v>0</v>
      </c>
      <c r="BG101" s="119">
        <f t="shared" si="60"/>
        <v>0</v>
      </c>
      <c r="BH101" s="120"/>
      <c r="BI101" s="120"/>
      <c r="BJ101" s="127"/>
      <c r="BK101" s="126">
        <f t="shared" si="61"/>
        <v>0</v>
      </c>
      <c r="BL101" s="119">
        <f t="shared" si="62"/>
        <v>0</v>
      </c>
      <c r="BM101" s="123">
        <f t="shared" si="63"/>
        <v>0</v>
      </c>
      <c r="BN101" s="123">
        <f t="shared" si="64"/>
        <v>0</v>
      </c>
      <c r="BO101" s="126">
        <f t="shared" si="72"/>
        <v>0</v>
      </c>
      <c r="BP101" s="128">
        <f t="shared" si="65"/>
        <v>0</v>
      </c>
      <c r="BQ101" s="22"/>
      <c r="BR101" s="129"/>
      <c r="BS101" s="130"/>
      <c r="BT101" s="257" t="str">
        <f t="shared" si="66"/>
        <v/>
      </c>
      <c r="BU101" s="257" t="str">
        <f t="shared" si="67"/>
        <v/>
      </c>
      <c r="BV101" s="257" t="str">
        <f t="shared" si="68"/>
        <v/>
      </c>
      <c r="BW101" s="257" t="str">
        <f t="shared" si="69"/>
        <v/>
      </c>
      <c r="BX101" s="258">
        <f t="shared" si="70"/>
        <v>0</v>
      </c>
      <c r="BY101" s="129"/>
      <c r="BZ101" s="130"/>
      <c r="CA101" s="130" t="str">
        <f t="shared" si="38"/>
        <v/>
      </c>
      <c r="CB101" s="130" t="str">
        <f t="shared" si="39"/>
        <v/>
      </c>
      <c r="CC101" s="130" t="str">
        <f t="shared" si="40"/>
        <v/>
      </c>
      <c r="CD101" s="130" t="str">
        <f t="shared" si="41"/>
        <v/>
      </c>
      <c r="CE101" s="131">
        <f t="shared" si="37"/>
        <v>0</v>
      </c>
      <c r="CF101" s="259">
        <f t="shared" si="71"/>
        <v>0</v>
      </c>
      <c r="CG101" s="132"/>
      <c r="CH101" s="132"/>
      <c r="CI101" s="132"/>
    </row>
    <row r="102" spans="1:87" s="24" customFormat="1" ht="12.75" hidden="1" customHeight="1" outlineLevel="1" thickBot="1" x14ac:dyDescent="0.25">
      <c r="A102" s="177" t="s">
        <v>59</v>
      </c>
      <c r="B102" s="312" t="s">
        <v>187</v>
      </c>
      <c r="C102" s="24">
        <v>94</v>
      </c>
      <c r="D102" s="137"/>
      <c r="E102" s="138"/>
      <c r="F102" s="56"/>
      <c r="G102" s="135"/>
      <c r="H102" s="136"/>
      <c r="I102" s="139"/>
      <c r="J102" s="57"/>
      <c r="K102" s="113"/>
      <c r="L102" s="113"/>
      <c r="M102" s="113"/>
      <c r="N102" s="113"/>
      <c r="O102" s="114">
        <f t="shared" si="42"/>
        <v>0</v>
      </c>
      <c r="P102" s="113"/>
      <c r="Q102" s="113"/>
      <c r="R102" s="113"/>
      <c r="S102" s="113"/>
      <c r="T102" s="114">
        <f t="shared" si="43"/>
        <v>0</v>
      </c>
      <c r="U102" s="113">
        <f t="shared" si="44"/>
        <v>0</v>
      </c>
      <c r="V102" s="136"/>
      <c r="W102" s="313"/>
      <c r="X102" s="313"/>
      <c r="Y102" s="313"/>
      <c r="Z102" s="117">
        <f t="shared" si="45"/>
        <v>0</v>
      </c>
      <c r="AA102" s="118">
        <f t="shared" si="46"/>
        <v>0</v>
      </c>
      <c r="AB102" s="121"/>
      <c r="AC102" s="121"/>
      <c r="AD102" s="121"/>
      <c r="AE102" s="117">
        <f t="shared" si="47"/>
        <v>0</v>
      </c>
      <c r="AF102" s="118">
        <f t="shared" si="48"/>
        <v>0</v>
      </c>
      <c r="AG102" s="120"/>
      <c r="AH102" s="120"/>
      <c r="AI102" s="121"/>
      <c r="AJ102" s="117">
        <f t="shared" si="49"/>
        <v>0</v>
      </c>
      <c r="AK102" s="119">
        <f t="shared" si="50"/>
        <v>0</v>
      </c>
      <c r="AL102" s="53"/>
      <c r="AM102" s="53"/>
      <c r="AN102" s="53"/>
      <c r="AO102" s="54">
        <f t="shared" si="51"/>
        <v>0</v>
      </c>
      <c r="AP102" s="122">
        <f t="shared" si="52"/>
        <v>0</v>
      </c>
      <c r="AQ102" s="123">
        <f t="shared" si="53"/>
        <v>0</v>
      </c>
      <c r="AR102" s="123">
        <f t="shared" si="54"/>
        <v>0</v>
      </c>
      <c r="AS102" s="313"/>
      <c r="AT102" s="313"/>
      <c r="AU102" s="314"/>
      <c r="AV102" s="125">
        <f t="shared" si="55"/>
        <v>0</v>
      </c>
      <c r="AW102" s="119">
        <f t="shared" si="56"/>
        <v>0</v>
      </c>
      <c r="AX102" s="120"/>
      <c r="AY102" s="120"/>
      <c r="AZ102" s="127"/>
      <c r="BA102" s="126">
        <f t="shared" si="57"/>
        <v>0</v>
      </c>
      <c r="BB102" s="119">
        <f t="shared" si="58"/>
        <v>0</v>
      </c>
      <c r="BC102" s="120"/>
      <c r="BD102" s="120"/>
      <c r="BE102" s="127"/>
      <c r="BF102" s="126">
        <f t="shared" si="59"/>
        <v>0</v>
      </c>
      <c r="BG102" s="119">
        <f t="shared" si="60"/>
        <v>0</v>
      </c>
      <c r="BH102" s="120"/>
      <c r="BI102" s="120"/>
      <c r="BJ102" s="127"/>
      <c r="BK102" s="126">
        <f t="shared" si="61"/>
        <v>0</v>
      </c>
      <c r="BL102" s="119">
        <f t="shared" si="62"/>
        <v>0</v>
      </c>
      <c r="BM102" s="123">
        <f t="shared" si="63"/>
        <v>0</v>
      </c>
      <c r="BN102" s="123">
        <f t="shared" si="64"/>
        <v>0</v>
      </c>
      <c r="BO102" s="126">
        <f t="shared" si="72"/>
        <v>0</v>
      </c>
      <c r="BP102" s="128">
        <f t="shared" si="65"/>
        <v>0</v>
      </c>
      <c r="BQ102" s="22"/>
      <c r="BR102" s="129"/>
      <c r="BS102" s="130"/>
      <c r="BT102" s="257" t="str">
        <f t="shared" si="66"/>
        <v/>
      </c>
      <c r="BU102" s="257" t="str">
        <f t="shared" si="67"/>
        <v/>
      </c>
      <c r="BV102" s="257" t="str">
        <f t="shared" si="68"/>
        <v/>
      </c>
      <c r="BW102" s="257" t="str">
        <f t="shared" si="69"/>
        <v/>
      </c>
      <c r="BX102" s="258">
        <f t="shared" si="70"/>
        <v>0</v>
      </c>
      <c r="BY102" s="129"/>
      <c r="BZ102" s="130"/>
      <c r="CA102" s="130" t="str">
        <f t="shared" si="38"/>
        <v/>
      </c>
      <c r="CB102" s="130" t="str">
        <f t="shared" si="39"/>
        <v/>
      </c>
      <c r="CC102" s="130" t="str">
        <f t="shared" si="40"/>
        <v/>
      </c>
      <c r="CD102" s="130" t="str">
        <f t="shared" si="41"/>
        <v/>
      </c>
      <c r="CE102" s="131">
        <f t="shared" si="37"/>
        <v>0</v>
      </c>
      <c r="CF102" s="259">
        <f t="shared" si="71"/>
        <v>0</v>
      </c>
      <c r="CG102" s="132"/>
      <c r="CH102" s="132"/>
      <c r="CI102" s="132"/>
    </row>
    <row r="103" spans="1:87" s="24" customFormat="1" ht="12.75" hidden="1" customHeight="1" outlineLevel="1" thickBot="1" x14ac:dyDescent="0.25">
      <c r="A103" s="177" t="s">
        <v>59</v>
      </c>
      <c r="B103" s="312" t="s">
        <v>187</v>
      </c>
      <c r="C103" s="24">
        <v>95</v>
      </c>
      <c r="D103" s="137"/>
      <c r="E103" s="138"/>
      <c r="F103" s="56"/>
      <c r="G103" s="135"/>
      <c r="H103" s="136"/>
      <c r="I103" s="139"/>
      <c r="J103" s="57"/>
      <c r="K103" s="113"/>
      <c r="L103" s="113"/>
      <c r="M103" s="113"/>
      <c r="N103" s="113"/>
      <c r="O103" s="114">
        <f t="shared" si="42"/>
        <v>0</v>
      </c>
      <c r="P103" s="113"/>
      <c r="Q103" s="113"/>
      <c r="R103" s="113"/>
      <c r="S103" s="113"/>
      <c r="T103" s="114">
        <f t="shared" si="43"/>
        <v>0</v>
      </c>
      <c r="U103" s="113">
        <f t="shared" si="44"/>
        <v>0</v>
      </c>
      <c r="V103" s="136"/>
      <c r="W103" s="313"/>
      <c r="X103" s="313"/>
      <c r="Y103" s="313"/>
      <c r="Z103" s="117">
        <f t="shared" si="45"/>
        <v>0</v>
      </c>
      <c r="AA103" s="118">
        <f t="shared" si="46"/>
        <v>0</v>
      </c>
      <c r="AB103" s="121"/>
      <c r="AC103" s="121"/>
      <c r="AD103" s="121"/>
      <c r="AE103" s="117">
        <f t="shared" si="47"/>
        <v>0</v>
      </c>
      <c r="AF103" s="118">
        <f t="shared" si="48"/>
        <v>0</v>
      </c>
      <c r="AG103" s="120"/>
      <c r="AH103" s="120"/>
      <c r="AI103" s="121"/>
      <c r="AJ103" s="117">
        <f t="shared" si="49"/>
        <v>0</v>
      </c>
      <c r="AK103" s="119">
        <f t="shared" si="50"/>
        <v>0</v>
      </c>
      <c r="AL103" s="53"/>
      <c r="AM103" s="53"/>
      <c r="AN103" s="53"/>
      <c r="AO103" s="54">
        <f t="shared" si="51"/>
        <v>0</v>
      </c>
      <c r="AP103" s="122">
        <f t="shared" si="52"/>
        <v>0</v>
      </c>
      <c r="AQ103" s="123">
        <f t="shared" si="53"/>
        <v>0</v>
      </c>
      <c r="AR103" s="123">
        <f t="shared" si="54"/>
        <v>0</v>
      </c>
      <c r="AS103" s="313"/>
      <c r="AT103" s="313"/>
      <c r="AU103" s="314"/>
      <c r="AV103" s="125">
        <f t="shared" si="55"/>
        <v>0</v>
      </c>
      <c r="AW103" s="119">
        <f t="shared" si="56"/>
        <v>0</v>
      </c>
      <c r="AX103" s="120"/>
      <c r="AY103" s="120"/>
      <c r="AZ103" s="127"/>
      <c r="BA103" s="126">
        <f t="shared" si="57"/>
        <v>0</v>
      </c>
      <c r="BB103" s="119">
        <f t="shared" si="58"/>
        <v>0</v>
      </c>
      <c r="BC103" s="120"/>
      <c r="BD103" s="120"/>
      <c r="BE103" s="127"/>
      <c r="BF103" s="126">
        <f t="shared" si="59"/>
        <v>0</v>
      </c>
      <c r="BG103" s="119">
        <f t="shared" si="60"/>
        <v>0</v>
      </c>
      <c r="BH103" s="120"/>
      <c r="BI103" s="120"/>
      <c r="BJ103" s="127"/>
      <c r="BK103" s="126">
        <f t="shared" si="61"/>
        <v>0</v>
      </c>
      <c r="BL103" s="119">
        <f t="shared" si="62"/>
        <v>0</v>
      </c>
      <c r="BM103" s="123">
        <f t="shared" si="63"/>
        <v>0</v>
      </c>
      <c r="BN103" s="123">
        <f t="shared" si="64"/>
        <v>0</v>
      </c>
      <c r="BO103" s="126">
        <f t="shared" si="72"/>
        <v>0</v>
      </c>
      <c r="BP103" s="128">
        <f t="shared" si="65"/>
        <v>0</v>
      </c>
      <c r="BQ103" s="22"/>
      <c r="BR103" s="129"/>
      <c r="BS103" s="130"/>
      <c r="BT103" s="257" t="str">
        <f t="shared" si="66"/>
        <v/>
      </c>
      <c r="BU103" s="257" t="str">
        <f t="shared" si="67"/>
        <v/>
      </c>
      <c r="BV103" s="257" t="str">
        <f t="shared" si="68"/>
        <v/>
      </c>
      <c r="BW103" s="257" t="str">
        <f t="shared" si="69"/>
        <v/>
      </c>
      <c r="BX103" s="258">
        <f t="shared" si="70"/>
        <v>0</v>
      </c>
      <c r="BY103" s="129"/>
      <c r="BZ103" s="130"/>
      <c r="CA103" s="130" t="str">
        <f t="shared" si="38"/>
        <v/>
      </c>
      <c r="CB103" s="130" t="str">
        <f t="shared" si="39"/>
        <v/>
      </c>
      <c r="CC103" s="130" t="str">
        <f t="shared" si="40"/>
        <v/>
      </c>
      <c r="CD103" s="130" t="str">
        <f t="shared" si="41"/>
        <v/>
      </c>
      <c r="CE103" s="131">
        <f t="shared" si="37"/>
        <v>0</v>
      </c>
      <c r="CF103" s="259">
        <f t="shared" si="71"/>
        <v>0</v>
      </c>
      <c r="CG103" s="132"/>
      <c r="CH103" s="132"/>
      <c r="CI103" s="132"/>
    </row>
    <row r="104" spans="1:87" s="24" customFormat="1" ht="12.75" hidden="1" customHeight="1" outlineLevel="1" thickBot="1" x14ac:dyDescent="0.25">
      <c r="A104" s="177" t="s">
        <v>59</v>
      </c>
      <c r="B104" s="312" t="s">
        <v>187</v>
      </c>
      <c r="C104" s="24">
        <v>96</v>
      </c>
      <c r="D104" s="137"/>
      <c r="E104" s="138"/>
      <c r="F104" s="56"/>
      <c r="G104" s="135"/>
      <c r="H104" s="136"/>
      <c r="I104" s="139"/>
      <c r="J104" s="57"/>
      <c r="K104" s="113"/>
      <c r="L104" s="113"/>
      <c r="M104" s="113"/>
      <c r="N104" s="113"/>
      <c r="O104" s="114">
        <f t="shared" si="42"/>
        <v>0</v>
      </c>
      <c r="P104" s="113"/>
      <c r="Q104" s="113"/>
      <c r="R104" s="113"/>
      <c r="S104" s="113"/>
      <c r="T104" s="114">
        <f t="shared" si="43"/>
        <v>0</v>
      </c>
      <c r="U104" s="113">
        <f t="shared" si="44"/>
        <v>0</v>
      </c>
      <c r="V104" s="136"/>
      <c r="W104" s="313"/>
      <c r="X104" s="313"/>
      <c r="Y104" s="313"/>
      <c r="Z104" s="117">
        <f t="shared" si="45"/>
        <v>0</v>
      </c>
      <c r="AA104" s="118">
        <f t="shared" si="46"/>
        <v>0</v>
      </c>
      <c r="AB104" s="121"/>
      <c r="AC104" s="121"/>
      <c r="AD104" s="121"/>
      <c r="AE104" s="117">
        <f t="shared" si="47"/>
        <v>0</v>
      </c>
      <c r="AF104" s="118">
        <f t="shared" si="48"/>
        <v>0</v>
      </c>
      <c r="AG104" s="120"/>
      <c r="AH104" s="120"/>
      <c r="AI104" s="121"/>
      <c r="AJ104" s="117">
        <f t="shared" si="49"/>
        <v>0</v>
      </c>
      <c r="AK104" s="119">
        <f t="shared" si="50"/>
        <v>0</v>
      </c>
      <c r="AL104" s="53"/>
      <c r="AM104" s="53"/>
      <c r="AN104" s="53"/>
      <c r="AO104" s="54">
        <f t="shared" si="51"/>
        <v>0</v>
      </c>
      <c r="AP104" s="122">
        <f t="shared" si="52"/>
        <v>0</v>
      </c>
      <c r="AQ104" s="123">
        <f t="shared" si="53"/>
        <v>0</v>
      </c>
      <c r="AR104" s="123">
        <f t="shared" si="54"/>
        <v>0</v>
      </c>
      <c r="AS104" s="313"/>
      <c r="AT104" s="313"/>
      <c r="AU104" s="314"/>
      <c r="AV104" s="125">
        <f t="shared" si="55"/>
        <v>0</v>
      </c>
      <c r="AW104" s="119">
        <f t="shared" si="56"/>
        <v>0</v>
      </c>
      <c r="AX104" s="120"/>
      <c r="AY104" s="120"/>
      <c r="AZ104" s="127"/>
      <c r="BA104" s="126">
        <f t="shared" si="57"/>
        <v>0</v>
      </c>
      <c r="BB104" s="119">
        <f t="shared" si="58"/>
        <v>0</v>
      </c>
      <c r="BC104" s="120"/>
      <c r="BD104" s="120"/>
      <c r="BE104" s="127"/>
      <c r="BF104" s="126">
        <f t="shared" si="59"/>
        <v>0</v>
      </c>
      <c r="BG104" s="119">
        <f t="shared" si="60"/>
        <v>0</v>
      </c>
      <c r="BH104" s="120"/>
      <c r="BI104" s="120"/>
      <c r="BJ104" s="127"/>
      <c r="BK104" s="126">
        <f t="shared" si="61"/>
        <v>0</v>
      </c>
      <c r="BL104" s="119">
        <f t="shared" si="62"/>
        <v>0</v>
      </c>
      <c r="BM104" s="123">
        <f t="shared" si="63"/>
        <v>0</v>
      </c>
      <c r="BN104" s="123">
        <f t="shared" si="64"/>
        <v>0</v>
      </c>
      <c r="BO104" s="126">
        <f t="shared" si="72"/>
        <v>0</v>
      </c>
      <c r="BP104" s="128">
        <f t="shared" si="65"/>
        <v>0</v>
      </c>
      <c r="BQ104" s="22"/>
      <c r="BR104" s="129"/>
      <c r="BS104" s="130"/>
      <c r="BT104" s="257" t="str">
        <f t="shared" si="66"/>
        <v/>
      </c>
      <c r="BU104" s="257" t="str">
        <f t="shared" si="67"/>
        <v/>
      </c>
      <c r="BV104" s="257" t="str">
        <f t="shared" si="68"/>
        <v/>
      </c>
      <c r="BW104" s="257" t="str">
        <f t="shared" si="69"/>
        <v/>
      </c>
      <c r="BX104" s="258">
        <f t="shared" si="70"/>
        <v>0</v>
      </c>
      <c r="BY104" s="129"/>
      <c r="BZ104" s="130"/>
      <c r="CA104" s="130" t="str">
        <f t="shared" si="38"/>
        <v/>
      </c>
      <c r="CB104" s="130" t="str">
        <f t="shared" si="39"/>
        <v/>
      </c>
      <c r="CC104" s="130" t="str">
        <f t="shared" si="40"/>
        <v/>
      </c>
      <c r="CD104" s="130" t="str">
        <f t="shared" si="41"/>
        <v/>
      </c>
      <c r="CE104" s="131">
        <f t="shared" si="37"/>
        <v>0</v>
      </c>
      <c r="CF104" s="259">
        <f t="shared" si="71"/>
        <v>0</v>
      </c>
      <c r="CG104" s="132"/>
      <c r="CH104" s="132"/>
      <c r="CI104" s="132"/>
    </row>
    <row r="105" spans="1:87" s="24" customFormat="1" ht="12.75" hidden="1" customHeight="1" outlineLevel="1" thickBot="1" x14ac:dyDescent="0.25">
      <c r="A105" s="177" t="s">
        <v>59</v>
      </c>
      <c r="B105" s="312" t="s">
        <v>187</v>
      </c>
      <c r="C105" s="24">
        <v>97</v>
      </c>
      <c r="D105" s="137"/>
      <c r="E105" s="138"/>
      <c r="F105" s="56"/>
      <c r="G105" s="135"/>
      <c r="H105" s="136"/>
      <c r="I105" s="139"/>
      <c r="J105" s="57"/>
      <c r="K105" s="113"/>
      <c r="L105" s="113"/>
      <c r="M105" s="113"/>
      <c r="N105" s="113"/>
      <c r="O105" s="114">
        <f t="shared" si="42"/>
        <v>0</v>
      </c>
      <c r="P105" s="113"/>
      <c r="Q105" s="113"/>
      <c r="R105" s="113"/>
      <c r="S105" s="113"/>
      <c r="T105" s="114">
        <f t="shared" si="43"/>
        <v>0</v>
      </c>
      <c r="U105" s="113">
        <f t="shared" si="44"/>
        <v>0</v>
      </c>
      <c r="V105" s="136"/>
      <c r="W105" s="313"/>
      <c r="X105" s="313"/>
      <c r="Y105" s="313"/>
      <c r="Z105" s="117">
        <f t="shared" si="45"/>
        <v>0</v>
      </c>
      <c r="AA105" s="118">
        <f t="shared" si="46"/>
        <v>0</v>
      </c>
      <c r="AB105" s="121"/>
      <c r="AC105" s="121"/>
      <c r="AD105" s="121"/>
      <c r="AE105" s="117">
        <f t="shared" si="47"/>
        <v>0</v>
      </c>
      <c r="AF105" s="118">
        <f t="shared" si="48"/>
        <v>0</v>
      </c>
      <c r="AG105" s="120"/>
      <c r="AH105" s="120"/>
      <c r="AI105" s="121"/>
      <c r="AJ105" s="117">
        <f t="shared" si="49"/>
        <v>0</v>
      </c>
      <c r="AK105" s="119">
        <f t="shared" si="50"/>
        <v>0</v>
      </c>
      <c r="AL105" s="53"/>
      <c r="AM105" s="53"/>
      <c r="AN105" s="53"/>
      <c r="AO105" s="54">
        <f t="shared" si="51"/>
        <v>0</v>
      </c>
      <c r="AP105" s="122">
        <f t="shared" si="52"/>
        <v>0</v>
      </c>
      <c r="AQ105" s="123">
        <f t="shared" si="53"/>
        <v>0</v>
      </c>
      <c r="AR105" s="123">
        <f t="shared" si="54"/>
        <v>0</v>
      </c>
      <c r="AS105" s="313"/>
      <c r="AT105" s="313"/>
      <c r="AU105" s="314"/>
      <c r="AV105" s="125">
        <f t="shared" si="55"/>
        <v>0</v>
      </c>
      <c r="AW105" s="119">
        <f t="shared" si="56"/>
        <v>0</v>
      </c>
      <c r="AX105" s="120"/>
      <c r="AY105" s="120"/>
      <c r="AZ105" s="127"/>
      <c r="BA105" s="126">
        <f t="shared" si="57"/>
        <v>0</v>
      </c>
      <c r="BB105" s="119">
        <f t="shared" si="58"/>
        <v>0</v>
      </c>
      <c r="BC105" s="120"/>
      <c r="BD105" s="120"/>
      <c r="BE105" s="127"/>
      <c r="BF105" s="126">
        <f t="shared" si="59"/>
        <v>0</v>
      </c>
      <c r="BG105" s="119">
        <f t="shared" si="60"/>
        <v>0</v>
      </c>
      <c r="BH105" s="120"/>
      <c r="BI105" s="120"/>
      <c r="BJ105" s="127"/>
      <c r="BK105" s="126">
        <f t="shared" si="61"/>
        <v>0</v>
      </c>
      <c r="BL105" s="119">
        <f t="shared" si="62"/>
        <v>0</v>
      </c>
      <c r="BM105" s="123">
        <f t="shared" si="63"/>
        <v>0</v>
      </c>
      <c r="BN105" s="123">
        <f t="shared" si="64"/>
        <v>0</v>
      </c>
      <c r="BO105" s="126">
        <f t="shared" si="72"/>
        <v>0</v>
      </c>
      <c r="BP105" s="128">
        <f t="shared" si="65"/>
        <v>0</v>
      </c>
      <c r="BQ105" s="22"/>
      <c r="BR105" s="129"/>
      <c r="BS105" s="130"/>
      <c r="BT105" s="257" t="str">
        <f t="shared" si="66"/>
        <v/>
      </c>
      <c r="BU105" s="257" t="str">
        <f t="shared" si="67"/>
        <v/>
      </c>
      <c r="BV105" s="257" t="str">
        <f t="shared" si="68"/>
        <v/>
      </c>
      <c r="BW105" s="257" t="str">
        <f t="shared" si="69"/>
        <v/>
      </c>
      <c r="BX105" s="258">
        <f t="shared" si="70"/>
        <v>0</v>
      </c>
      <c r="BY105" s="129"/>
      <c r="BZ105" s="130"/>
      <c r="CA105" s="130" t="str">
        <f t="shared" si="38"/>
        <v/>
      </c>
      <c r="CB105" s="130" t="str">
        <f t="shared" si="39"/>
        <v/>
      </c>
      <c r="CC105" s="130" t="str">
        <f t="shared" si="40"/>
        <v/>
      </c>
      <c r="CD105" s="130" t="str">
        <f t="shared" si="41"/>
        <v/>
      </c>
      <c r="CE105" s="131">
        <f t="shared" si="37"/>
        <v>0</v>
      </c>
      <c r="CF105" s="259">
        <f t="shared" si="71"/>
        <v>0</v>
      </c>
      <c r="CG105" s="132"/>
      <c r="CH105" s="132"/>
      <c r="CI105" s="132"/>
    </row>
    <row r="106" spans="1:87" s="24" customFormat="1" ht="12.75" hidden="1" customHeight="1" outlineLevel="1" thickBot="1" x14ac:dyDescent="0.25">
      <c r="A106" s="177" t="s">
        <v>59</v>
      </c>
      <c r="B106" s="312" t="s">
        <v>187</v>
      </c>
      <c r="C106" s="24">
        <v>98</v>
      </c>
      <c r="D106" s="137"/>
      <c r="E106" s="138"/>
      <c r="F106" s="56"/>
      <c r="G106" s="135"/>
      <c r="H106" s="136"/>
      <c r="I106" s="139"/>
      <c r="J106" s="57"/>
      <c r="K106" s="113"/>
      <c r="L106" s="113"/>
      <c r="M106" s="113"/>
      <c r="N106" s="113"/>
      <c r="O106" s="114">
        <f t="shared" si="42"/>
        <v>0</v>
      </c>
      <c r="P106" s="113"/>
      <c r="Q106" s="113"/>
      <c r="R106" s="113"/>
      <c r="S106" s="113"/>
      <c r="T106" s="114">
        <f t="shared" si="43"/>
        <v>0</v>
      </c>
      <c r="U106" s="113">
        <f t="shared" si="44"/>
        <v>0</v>
      </c>
      <c r="V106" s="136"/>
      <c r="W106" s="313"/>
      <c r="X106" s="313"/>
      <c r="Y106" s="313"/>
      <c r="Z106" s="117">
        <f t="shared" si="45"/>
        <v>0</v>
      </c>
      <c r="AA106" s="118">
        <f t="shared" si="46"/>
        <v>0</v>
      </c>
      <c r="AB106" s="121"/>
      <c r="AC106" s="121"/>
      <c r="AD106" s="121"/>
      <c r="AE106" s="117">
        <f t="shared" si="47"/>
        <v>0</v>
      </c>
      <c r="AF106" s="118">
        <f t="shared" si="48"/>
        <v>0</v>
      </c>
      <c r="AG106" s="120"/>
      <c r="AH106" s="120"/>
      <c r="AI106" s="121"/>
      <c r="AJ106" s="117">
        <f t="shared" si="49"/>
        <v>0</v>
      </c>
      <c r="AK106" s="119">
        <f t="shared" si="50"/>
        <v>0</v>
      </c>
      <c r="AL106" s="53"/>
      <c r="AM106" s="53"/>
      <c r="AN106" s="53"/>
      <c r="AO106" s="54">
        <f t="shared" si="51"/>
        <v>0</v>
      </c>
      <c r="AP106" s="122">
        <f t="shared" si="52"/>
        <v>0</v>
      </c>
      <c r="AQ106" s="123">
        <f t="shared" si="53"/>
        <v>0</v>
      </c>
      <c r="AR106" s="123">
        <f t="shared" si="54"/>
        <v>0</v>
      </c>
      <c r="AS106" s="313"/>
      <c r="AT106" s="313"/>
      <c r="AU106" s="314"/>
      <c r="AV106" s="125">
        <f t="shared" si="55"/>
        <v>0</v>
      </c>
      <c r="AW106" s="119">
        <f t="shared" si="56"/>
        <v>0</v>
      </c>
      <c r="AX106" s="120"/>
      <c r="AY106" s="120"/>
      <c r="AZ106" s="127"/>
      <c r="BA106" s="126">
        <f t="shared" si="57"/>
        <v>0</v>
      </c>
      <c r="BB106" s="119">
        <f t="shared" si="58"/>
        <v>0</v>
      </c>
      <c r="BC106" s="120"/>
      <c r="BD106" s="120"/>
      <c r="BE106" s="127"/>
      <c r="BF106" s="126">
        <f t="shared" si="59"/>
        <v>0</v>
      </c>
      <c r="BG106" s="119">
        <f t="shared" si="60"/>
        <v>0</v>
      </c>
      <c r="BH106" s="120"/>
      <c r="BI106" s="120"/>
      <c r="BJ106" s="127"/>
      <c r="BK106" s="126">
        <f t="shared" si="61"/>
        <v>0</v>
      </c>
      <c r="BL106" s="119">
        <f t="shared" si="62"/>
        <v>0</v>
      </c>
      <c r="BM106" s="123">
        <f t="shared" si="63"/>
        <v>0</v>
      </c>
      <c r="BN106" s="123">
        <f t="shared" si="64"/>
        <v>0</v>
      </c>
      <c r="BO106" s="126">
        <f t="shared" si="72"/>
        <v>0</v>
      </c>
      <c r="BP106" s="128">
        <f t="shared" si="65"/>
        <v>0</v>
      </c>
      <c r="BQ106" s="22"/>
      <c r="BR106" s="129"/>
      <c r="BS106" s="130"/>
      <c r="BT106" s="257" t="str">
        <f t="shared" si="66"/>
        <v/>
      </c>
      <c r="BU106" s="257" t="str">
        <f t="shared" si="67"/>
        <v/>
      </c>
      <c r="BV106" s="257" t="str">
        <f t="shared" si="68"/>
        <v/>
      </c>
      <c r="BW106" s="257" t="str">
        <f t="shared" si="69"/>
        <v/>
      </c>
      <c r="BX106" s="258">
        <f t="shared" si="70"/>
        <v>0</v>
      </c>
      <c r="BY106" s="129"/>
      <c r="BZ106" s="130"/>
      <c r="CA106" s="130" t="str">
        <f t="shared" si="38"/>
        <v/>
      </c>
      <c r="CB106" s="130" t="str">
        <f t="shared" si="39"/>
        <v/>
      </c>
      <c r="CC106" s="130" t="str">
        <f t="shared" si="40"/>
        <v/>
      </c>
      <c r="CD106" s="130" t="str">
        <f t="shared" si="41"/>
        <v/>
      </c>
      <c r="CE106" s="131">
        <f t="shared" si="37"/>
        <v>0</v>
      </c>
      <c r="CF106" s="259">
        <f t="shared" si="71"/>
        <v>0</v>
      </c>
      <c r="CG106" s="132"/>
      <c r="CH106" s="132"/>
      <c r="CI106" s="132"/>
    </row>
    <row r="107" spans="1:87" s="24" customFormat="1" ht="12.75" hidden="1" customHeight="1" outlineLevel="1" thickBot="1" x14ac:dyDescent="0.25">
      <c r="A107" s="177" t="s">
        <v>59</v>
      </c>
      <c r="B107" s="312" t="s">
        <v>187</v>
      </c>
      <c r="C107" s="24">
        <v>99</v>
      </c>
      <c r="D107" s="137"/>
      <c r="E107" s="138"/>
      <c r="F107" s="56"/>
      <c r="G107" s="135"/>
      <c r="H107" s="136"/>
      <c r="I107" s="139"/>
      <c r="J107" s="57"/>
      <c r="K107" s="113"/>
      <c r="L107" s="113"/>
      <c r="M107" s="113"/>
      <c r="N107" s="113"/>
      <c r="O107" s="114">
        <f t="shared" si="42"/>
        <v>0</v>
      </c>
      <c r="P107" s="113"/>
      <c r="Q107" s="113"/>
      <c r="R107" s="113"/>
      <c r="S107" s="113"/>
      <c r="T107" s="114">
        <f t="shared" si="43"/>
        <v>0</v>
      </c>
      <c r="U107" s="113">
        <f t="shared" si="44"/>
        <v>0</v>
      </c>
      <c r="V107" s="136"/>
      <c r="W107" s="313"/>
      <c r="X107" s="313"/>
      <c r="Y107" s="313"/>
      <c r="Z107" s="117">
        <f t="shared" si="45"/>
        <v>0</v>
      </c>
      <c r="AA107" s="118">
        <f t="shared" si="46"/>
        <v>0</v>
      </c>
      <c r="AB107" s="121"/>
      <c r="AC107" s="121"/>
      <c r="AD107" s="121"/>
      <c r="AE107" s="117">
        <f t="shared" si="47"/>
        <v>0</v>
      </c>
      <c r="AF107" s="118">
        <f t="shared" si="48"/>
        <v>0</v>
      </c>
      <c r="AG107" s="120"/>
      <c r="AH107" s="120"/>
      <c r="AI107" s="121"/>
      <c r="AJ107" s="117">
        <f t="shared" si="49"/>
        <v>0</v>
      </c>
      <c r="AK107" s="119">
        <f t="shared" si="50"/>
        <v>0</v>
      </c>
      <c r="AL107" s="53"/>
      <c r="AM107" s="53"/>
      <c r="AN107" s="53"/>
      <c r="AO107" s="54">
        <f t="shared" si="51"/>
        <v>0</v>
      </c>
      <c r="AP107" s="122">
        <f t="shared" si="52"/>
        <v>0</v>
      </c>
      <c r="AQ107" s="123">
        <f t="shared" si="53"/>
        <v>0</v>
      </c>
      <c r="AR107" s="123">
        <f t="shared" si="54"/>
        <v>0</v>
      </c>
      <c r="AS107" s="313"/>
      <c r="AT107" s="313"/>
      <c r="AU107" s="314"/>
      <c r="AV107" s="125">
        <f t="shared" si="55"/>
        <v>0</v>
      </c>
      <c r="AW107" s="119">
        <f t="shared" si="56"/>
        <v>0</v>
      </c>
      <c r="AX107" s="120"/>
      <c r="AY107" s="120"/>
      <c r="AZ107" s="127"/>
      <c r="BA107" s="126">
        <f t="shared" si="57"/>
        <v>0</v>
      </c>
      <c r="BB107" s="119">
        <f t="shared" si="58"/>
        <v>0</v>
      </c>
      <c r="BC107" s="120"/>
      <c r="BD107" s="120"/>
      <c r="BE107" s="127"/>
      <c r="BF107" s="126">
        <f t="shared" si="59"/>
        <v>0</v>
      </c>
      <c r="BG107" s="119">
        <f t="shared" si="60"/>
        <v>0</v>
      </c>
      <c r="BH107" s="120"/>
      <c r="BI107" s="120"/>
      <c r="BJ107" s="127"/>
      <c r="BK107" s="126">
        <f t="shared" si="61"/>
        <v>0</v>
      </c>
      <c r="BL107" s="119">
        <f t="shared" si="62"/>
        <v>0</v>
      </c>
      <c r="BM107" s="123">
        <f t="shared" si="63"/>
        <v>0</v>
      </c>
      <c r="BN107" s="123">
        <f t="shared" si="64"/>
        <v>0</v>
      </c>
      <c r="BO107" s="126">
        <f t="shared" si="72"/>
        <v>0</v>
      </c>
      <c r="BP107" s="128">
        <f t="shared" si="65"/>
        <v>0</v>
      </c>
      <c r="BQ107" s="22"/>
      <c r="BR107" s="129"/>
      <c r="BS107" s="130"/>
      <c r="BT107" s="257" t="str">
        <f t="shared" si="66"/>
        <v/>
      </c>
      <c r="BU107" s="257" t="str">
        <f t="shared" si="67"/>
        <v/>
      </c>
      <c r="BV107" s="257" t="str">
        <f t="shared" si="68"/>
        <v/>
      </c>
      <c r="BW107" s="257" t="str">
        <f t="shared" si="69"/>
        <v/>
      </c>
      <c r="BX107" s="258">
        <f t="shared" si="70"/>
        <v>0</v>
      </c>
      <c r="BY107" s="129"/>
      <c r="BZ107" s="130"/>
      <c r="CA107" s="130" t="str">
        <f t="shared" si="38"/>
        <v/>
      </c>
      <c r="CB107" s="130" t="str">
        <f t="shared" si="39"/>
        <v/>
      </c>
      <c r="CC107" s="130" t="str">
        <f t="shared" si="40"/>
        <v/>
      </c>
      <c r="CD107" s="130" t="str">
        <f t="shared" si="41"/>
        <v/>
      </c>
      <c r="CE107" s="131">
        <f t="shared" si="37"/>
        <v>0</v>
      </c>
      <c r="CF107" s="259">
        <f t="shared" si="71"/>
        <v>0</v>
      </c>
      <c r="CG107" s="132"/>
      <c r="CH107" s="132"/>
      <c r="CI107" s="132"/>
    </row>
    <row r="108" spans="1:87" s="24" customFormat="1" ht="12.75" hidden="1" customHeight="1" outlineLevel="1" thickBot="1" x14ac:dyDescent="0.25">
      <c r="A108" s="177" t="s">
        <v>59</v>
      </c>
      <c r="B108" s="312" t="s">
        <v>187</v>
      </c>
      <c r="C108" s="24">
        <v>100</v>
      </c>
      <c r="D108" s="137"/>
      <c r="E108" s="138"/>
      <c r="F108" s="56"/>
      <c r="G108" s="135"/>
      <c r="H108" s="136"/>
      <c r="I108" s="139"/>
      <c r="J108" s="57"/>
      <c r="K108" s="113"/>
      <c r="L108" s="113"/>
      <c r="M108" s="113"/>
      <c r="N108" s="113"/>
      <c r="O108" s="114">
        <f t="shared" si="42"/>
        <v>0</v>
      </c>
      <c r="P108" s="113"/>
      <c r="Q108" s="113"/>
      <c r="R108" s="113"/>
      <c r="S108" s="113"/>
      <c r="T108" s="114">
        <f t="shared" si="43"/>
        <v>0</v>
      </c>
      <c r="U108" s="113">
        <f t="shared" si="44"/>
        <v>0</v>
      </c>
      <c r="V108" s="136"/>
      <c r="W108" s="313"/>
      <c r="X108" s="313"/>
      <c r="Y108" s="313"/>
      <c r="Z108" s="117">
        <f t="shared" si="45"/>
        <v>0</v>
      </c>
      <c r="AA108" s="118">
        <f t="shared" si="46"/>
        <v>0</v>
      </c>
      <c r="AB108" s="121"/>
      <c r="AC108" s="121"/>
      <c r="AD108" s="121"/>
      <c r="AE108" s="117">
        <f t="shared" si="47"/>
        <v>0</v>
      </c>
      <c r="AF108" s="118">
        <f t="shared" si="48"/>
        <v>0</v>
      </c>
      <c r="AG108" s="120"/>
      <c r="AH108" s="120"/>
      <c r="AI108" s="121"/>
      <c r="AJ108" s="117">
        <f t="shared" si="49"/>
        <v>0</v>
      </c>
      <c r="AK108" s="119">
        <f t="shared" si="50"/>
        <v>0</v>
      </c>
      <c r="AL108" s="53"/>
      <c r="AM108" s="53"/>
      <c r="AN108" s="53"/>
      <c r="AO108" s="54">
        <f t="shared" si="51"/>
        <v>0</v>
      </c>
      <c r="AP108" s="122">
        <f t="shared" si="52"/>
        <v>0</v>
      </c>
      <c r="AQ108" s="123">
        <f t="shared" si="53"/>
        <v>0</v>
      </c>
      <c r="AR108" s="123">
        <f t="shared" si="54"/>
        <v>0</v>
      </c>
      <c r="AS108" s="313"/>
      <c r="AT108" s="313"/>
      <c r="AU108" s="314"/>
      <c r="AV108" s="125">
        <f t="shared" si="55"/>
        <v>0</v>
      </c>
      <c r="AW108" s="119">
        <f t="shared" si="56"/>
        <v>0</v>
      </c>
      <c r="AX108" s="120"/>
      <c r="AY108" s="120"/>
      <c r="AZ108" s="127"/>
      <c r="BA108" s="126">
        <f t="shared" si="57"/>
        <v>0</v>
      </c>
      <c r="BB108" s="119">
        <f t="shared" si="58"/>
        <v>0</v>
      </c>
      <c r="BC108" s="120"/>
      <c r="BD108" s="120"/>
      <c r="BE108" s="127"/>
      <c r="BF108" s="126">
        <f t="shared" si="59"/>
        <v>0</v>
      </c>
      <c r="BG108" s="119">
        <f t="shared" si="60"/>
        <v>0</v>
      </c>
      <c r="BH108" s="120"/>
      <c r="BI108" s="120"/>
      <c r="BJ108" s="127"/>
      <c r="BK108" s="126">
        <f t="shared" si="61"/>
        <v>0</v>
      </c>
      <c r="BL108" s="119">
        <f t="shared" si="62"/>
        <v>0</v>
      </c>
      <c r="BM108" s="123">
        <f t="shared" si="63"/>
        <v>0</v>
      </c>
      <c r="BN108" s="123">
        <f t="shared" si="64"/>
        <v>0</v>
      </c>
      <c r="BO108" s="126">
        <f t="shared" si="72"/>
        <v>0</v>
      </c>
      <c r="BP108" s="128">
        <f t="shared" si="65"/>
        <v>0</v>
      </c>
      <c r="BQ108" s="22"/>
      <c r="BR108" s="129"/>
      <c r="BS108" s="130"/>
      <c r="BT108" s="257" t="str">
        <f t="shared" si="66"/>
        <v/>
      </c>
      <c r="BU108" s="257" t="str">
        <f t="shared" si="67"/>
        <v/>
      </c>
      <c r="BV108" s="257" t="str">
        <f t="shared" si="68"/>
        <v/>
      </c>
      <c r="BW108" s="257" t="str">
        <f t="shared" si="69"/>
        <v/>
      </c>
      <c r="BX108" s="258">
        <f t="shared" si="70"/>
        <v>0</v>
      </c>
      <c r="BY108" s="129"/>
      <c r="BZ108" s="130"/>
      <c r="CA108" s="130" t="str">
        <f t="shared" si="38"/>
        <v/>
      </c>
      <c r="CB108" s="130" t="str">
        <f t="shared" si="39"/>
        <v/>
      </c>
      <c r="CC108" s="130" t="str">
        <f t="shared" si="40"/>
        <v/>
      </c>
      <c r="CD108" s="130" t="str">
        <f t="shared" si="41"/>
        <v/>
      </c>
      <c r="CE108" s="131">
        <f t="shared" si="37"/>
        <v>0</v>
      </c>
      <c r="CF108" s="259">
        <f t="shared" si="71"/>
        <v>0</v>
      </c>
      <c r="CG108" s="132"/>
      <c r="CH108" s="132"/>
      <c r="CI108" s="132"/>
    </row>
    <row r="109" spans="1:87" s="24" customFormat="1" ht="12.75" hidden="1" customHeight="1" outlineLevel="1" thickBot="1" x14ac:dyDescent="0.25">
      <c r="A109" s="177" t="s">
        <v>59</v>
      </c>
      <c r="B109" s="312" t="s">
        <v>187</v>
      </c>
      <c r="C109" s="24">
        <v>101</v>
      </c>
      <c r="D109" s="137"/>
      <c r="E109" s="138"/>
      <c r="F109" s="56"/>
      <c r="G109" s="135"/>
      <c r="H109" s="136"/>
      <c r="I109" s="139"/>
      <c r="J109" s="57"/>
      <c r="K109" s="113"/>
      <c r="L109" s="113"/>
      <c r="M109" s="113"/>
      <c r="N109" s="113"/>
      <c r="O109" s="114">
        <f t="shared" si="42"/>
        <v>0</v>
      </c>
      <c r="P109" s="113"/>
      <c r="Q109" s="113"/>
      <c r="R109" s="113"/>
      <c r="S109" s="113"/>
      <c r="T109" s="114">
        <f t="shared" si="43"/>
        <v>0</v>
      </c>
      <c r="U109" s="113">
        <f t="shared" si="44"/>
        <v>0</v>
      </c>
      <c r="V109" s="136"/>
      <c r="W109" s="313"/>
      <c r="X109" s="313"/>
      <c r="Y109" s="313"/>
      <c r="Z109" s="117">
        <f t="shared" si="45"/>
        <v>0</v>
      </c>
      <c r="AA109" s="118">
        <f t="shared" si="46"/>
        <v>0</v>
      </c>
      <c r="AB109" s="121"/>
      <c r="AC109" s="121"/>
      <c r="AD109" s="121"/>
      <c r="AE109" s="117">
        <f t="shared" si="47"/>
        <v>0</v>
      </c>
      <c r="AF109" s="118">
        <f t="shared" si="48"/>
        <v>0</v>
      </c>
      <c r="AG109" s="120"/>
      <c r="AH109" s="120"/>
      <c r="AI109" s="121"/>
      <c r="AJ109" s="117">
        <f t="shared" si="49"/>
        <v>0</v>
      </c>
      <c r="AK109" s="119">
        <f t="shared" si="50"/>
        <v>0</v>
      </c>
      <c r="AL109" s="53"/>
      <c r="AM109" s="53"/>
      <c r="AN109" s="53"/>
      <c r="AO109" s="54">
        <f t="shared" si="51"/>
        <v>0</v>
      </c>
      <c r="AP109" s="122">
        <f t="shared" si="52"/>
        <v>0</v>
      </c>
      <c r="AQ109" s="123">
        <f t="shared" si="53"/>
        <v>0</v>
      </c>
      <c r="AR109" s="123">
        <f t="shared" si="54"/>
        <v>0</v>
      </c>
      <c r="AS109" s="313"/>
      <c r="AT109" s="313"/>
      <c r="AU109" s="314"/>
      <c r="AV109" s="125">
        <f t="shared" si="55"/>
        <v>0</v>
      </c>
      <c r="AW109" s="119">
        <f t="shared" si="56"/>
        <v>0</v>
      </c>
      <c r="AX109" s="120"/>
      <c r="AY109" s="120"/>
      <c r="AZ109" s="127"/>
      <c r="BA109" s="126">
        <f t="shared" si="57"/>
        <v>0</v>
      </c>
      <c r="BB109" s="119">
        <f t="shared" si="58"/>
        <v>0</v>
      </c>
      <c r="BC109" s="120"/>
      <c r="BD109" s="120"/>
      <c r="BE109" s="127"/>
      <c r="BF109" s="126">
        <f t="shared" si="59"/>
        <v>0</v>
      </c>
      <c r="BG109" s="119">
        <f t="shared" si="60"/>
        <v>0</v>
      </c>
      <c r="BH109" s="120"/>
      <c r="BI109" s="120"/>
      <c r="BJ109" s="127"/>
      <c r="BK109" s="126">
        <f t="shared" si="61"/>
        <v>0</v>
      </c>
      <c r="BL109" s="119">
        <f t="shared" si="62"/>
        <v>0</v>
      </c>
      <c r="BM109" s="123">
        <f t="shared" si="63"/>
        <v>0</v>
      </c>
      <c r="BN109" s="123">
        <f t="shared" si="64"/>
        <v>0</v>
      </c>
      <c r="BO109" s="126">
        <f t="shared" si="72"/>
        <v>0</v>
      </c>
      <c r="BP109" s="128">
        <f t="shared" si="65"/>
        <v>0</v>
      </c>
      <c r="BQ109" s="22"/>
      <c r="BR109" s="129"/>
      <c r="BS109" s="130"/>
      <c r="BT109" s="257" t="str">
        <f t="shared" si="66"/>
        <v/>
      </c>
      <c r="BU109" s="257" t="str">
        <f t="shared" si="67"/>
        <v/>
      </c>
      <c r="BV109" s="257" t="str">
        <f t="shared" si="68"/>
        <v/>
      </c>
      <c r="BW109" s="257" t="str">
        <f t="shared" si="69"/>
        <v/>
      </c>
      <c r="BX109" s="258">
        <f t="shared" si="70"/>
        <v>0</v>
      </c>
      <c r="BY109" s="129"/>
      <c r="BZ109" s="130"/>
      <c r="CA109" s="130" t="str">
        <f t="shared" si="38"/>
        <v/>
      </c>
      <c r="CB109" s="130" t="str">
        <f t="shared" si="39"/>
        <v/>
      </c>
      <c r="CC109" s="130" t="str">
        <f t="shared" si="40"/>
        <v/>
      </c>
      <c r="CD109" s="130" t="str">
        <f t="shared" si="41"/>
        <v/>
      </c>
      <c r="CE109" s="131">
        <f t="shared" si="37"/>
        <v>0</v>
      </c>
      <c r="CF109" s="259">
        <f t="shared" si="71"/>
        <v>0</v>
      </c>
      <c r="CG109" s="132"/>
      <c r="CH109" s="132"/>
      <c r="CI109" s="132"/>
    </row>
    <row r="110" spans="1:87" s="24" customFormat="1" ht="12.75" hidden="1" customHeight="1" outlineLevel="1" thickBot="1" x14ac:dyDescent="0.25">
      <c r="A110" s="177" t="s">
        <v>59</v>
      </c>
      <c r="B110" s="312" t="s">
        <v>187</v>
      </c>
      <c r="C110" s="24">
        <v>102</v>
      </c>
      <c r="D110" s="137"/>
      <c r="E110" s="138"/>
      <c r="F110" s="56"/>
      <c r="G110" s="133"/>
      <c r="H110" s="136"/>
      <c r="I110" s="139"/>
      <c r="J110" s="57"/>
      <c r="K110" s="113"/>
      <c r="L110" s="113"/>
      <c r="M110" s="113"/>
      <c r="N110" s="113"/>
      <c r="O110" s="114">
        <f t="shared" si="42"/>
        <v>0</v>
      </c>
      <c r="P110" s="113"/>
      <c r="Q110" s="113"/>
      <c r="R110" s="113"/>
      <c r="S110" s="113"/>
      <c r="T110" s="114">
        <f t="shared" si="43"/>
        <v>0</v>
      </c>
      <c r="U110" s="113">
        <f t="shared" si="44"/>
        <v>0</v>
      </c>
      <c r="V110" s="136"/>
      <c r="W110" s="313"/>
      <c r="X110" s="313"/>
      <c r="Y110" s="313"/>
      <c r="Z110" s="117">
        <f t="shared" si="45"/>
        <v>0</v>
      </c>
      <c r="AA110" s="118">
        <f t="shared" si="46"/>
        <v>0</v>
      </c>
      <c r="AB110" s="121"/>
      <c r="AC110" s="121"/>
      <c r="AD110" s="121"/>
      <c r="AE110" s="117">
        <f t="shared" si="47"/>
        <v>0</v>
      </c>
      <c r="AF110" s="118">
        <f t="shared" si="48"/>
        <v>0</v>
      </c>
      <c r="AG110" s="120"/>
      <c r="AH110" s="120"/>
      <c r="AI110" s="121"/>
      <c r="AJ110" s="117">
        <f t="shared" si="49"/>
        <v>0</v>
      </c>
      <c r="AK110" s="119">
        <f t="shared" si="50"/>
        <v>0</v>
      </c>
      <c r="AL110" s="53"/>
      <c r="AM110" s="53"/>
      <c r="AN110" s="53"/>
      <c r="AO110" s="54">
        <f t="shared" si="51"/>
        <v>0</v>
      </c>
      <c r="AP110" s="122">
        <f t="shared" si="52"/>
        <v>0</v>
      </c>
      <c r="AQ110" s="123">
        <f t="shared" si="53"/>
        <v>0</v>
      </c>
      <c r="AR110" s="123">
        <f t="shared" si="54"/>
        <v>0</v>
      </c>
      <c r="AS110" s="313"/>
      <c r="AT110" s="313"/>
      <c r="AU110" s="314"/>
      <c r="AV110" s="125">
        <f t="shared" si="55"/>
        <v>0</v>
      </c>
      <c r="AW110" s="119">
        <f t="shared" si="56"/>
        <v>0</v>
      </c>
      <c r="AX110" s="120"/>
      <c r="AY110" s="120"/>
      <c r="AZ110" s="127"/>
      <c r="BA110" s="126">
        <f t="shared" si="57"/>
        <v>0</v>
      </c>
      <c r="BB110" s="119">
        <f t="shared" si="58"/>
        <v>0</v>
      </c>
      <c r="BC110" s="120"/>
      <c r="BD110" s="120"/>
      <c r="BE110" s="127"/>
      <c r="BF110" s="126">
        <f t="shared" si="59"/>
        <v>0</v>
      </c>
      <c r="BG110" s="119">
        <f t="shared" si="60"/>
        <v>0</v>
      </c>
      <c r="BH110" s="120"/>
      <c r="BI110" s="120"/>
      <c r="BJ110" s="127"/>
      <c r="BK110" s="126">
        <f t="shared" si="61"/>
        <v>0</v>
      </c>
      <c r="BL110" s="119">
        <f t="shared" si="62"/>
        <v>0</v>
      </c>
      <c r="BM110" s="123">
        <f t="shared" si="63"/>
        <v>0</v>
      </c>
      <c r="BN110" s="123">
        <f t="shared" si="64"/>
        <v>0</v>
      </c>
      <c r="BO110" s="126">
        <f t="shared" si="72"/>
        <v>0</v>
      </c>
      <c r="BP110" s="128">
        <f t="shared" si="65"/>
        <v>0</v>
      </c>
      <c r="BQ110" s="22"/>
      <c r="BR110" s="129"/>
      <c r="BS110" s="130"/>
      <c r="BT110" s="257" t="str">
        <f t="shared" si="66"/>
        <v/>
      </c>
      <c r="BU110" s="257" t="str">
        <f t="shared" si="67"/>
        <v/>
      </c>
      <c r="BV110" s="257" t="str">
        <f t="shared" si="68"/>
        <v/>
      </c>
      <c r="BW110" s="257" t="str">
        <f t="shared" si="69"/>
        <v/>
      </c>
      <c r="BX110" s="258">
        <f t="shared" si="70"/>
        <v>0</v>
      </c>
      <c r="BY110" s="129"/>
      <c r="BZ110" s="130"/>
      <c r="CA110" s="130" t="str">
        <f t="shared" si="38"/>
        <v/>
      </c>
      <c r="CB110" s="130" t="str">
        <f t="shared" si="39"/>
        <v/>
      </c>
      <c r="CC110" s="130" t="str">
        <f t="shared" si="40"/>
        <v/>
      </c>
      <c r="CD110" s="130" t="str">
        <f t="shared" si="41"/>
        <v/>
      </c>
      <c r="CE110" s="131">
        <f t="shared" si="37"/>
        <v>0</v>
      </c>
      <c r="CF110" s="259">
        <f t="shared" si="71"/>
        <v>0</v>
      </c>
      <c r="CG110" s="132"/>
      <c r="CH110" s="132"/>
      <c r="CI110" s="132"/>
    </row>
    <row r="111" spans="1:87" s="24" customFormat="1" ht="12.75" hidden="1" customHeight="1" outlineLevel="1" thickBot="1" x14ac:dyDescent="0.25">
      <c r="A111" s="177" t="s">
        <v>59</v>
      </c>
      <c r="B111" s="312" t="s">
        <v>187</v>
      </c>
      <c r="C111" s="24">
        <v>103</v>
      </c>
      <c r="D111" s="137"/>
      <c r="E111" s="138"/>
      <c r="F111" s="56"/>
      <c r="G111" s="135"/>
      <c r="H111" s="136"/>
      <c r="I111" s="139"/>
      <c r="J111" s="57"/>
      <c r="K111" s="113"/>
      <c r="L111" s="113"/>
      <c r="M111" s="113"/>
      <c r="N111" s="113"/>
      <c r="O111" s="114">
        <f t="shared" si="42"/>
        <v>0</v>
      </c>
      <c r="P111" s="113"/>
      <c r="Q111" s="113"/>
      <c r="R111" s="113"/>
      <c r="S111" s="113"/>
      <c r="T111" s="114">
        <f t="shared" si="43"/>
        <v>0</v>
      </c>
      <c r="U111" s="113">
        <f t="shared" si="44"/>
        <v>0</v>
      </c>
      <c r="V111" s="136"/>
      <c r="W111" s="313"/>
      <c r="X111" s="313"/>
      <c r="Y111" s="313"/>
      <c r="Z111" s="117">
        <f t="shared" si="45"/>
        <v>0</v>
      </c>
      <c r="AA111" s="118">
        <f t="shared" si="46"/>
        <v>0</v>
      </c>
      <c r="AB111" s="121"/>
      <c r="AC111" s="121"/>
      <c r="AD111" s="121"/>
      <c r="AE111" s="117">
        <f t="shared" si="47"/>
        <v>0</v>
      </c>
      <c r="AF111" s="118">
        <f t="shared" si="48"/>
        <v>0</v>
      </c>
      <c r="AG111" s="120"/>
      <c r="AH111" s="120"/>
      <c r="AI111" s="121"/>
      <c r="AJ111" s="117">
        <f t="shared" si="49"/>
        <v>0</v>
      </c>
      <c r="AK111" s="119">
        <f t="shared" si="50"/>
        <v>0</v>
      </c>
      <c r="AL111" s="53"/>
      <c r="AM111" s="53"/>
      <c r="AN111" s="53"/>
      <c r="AO111" s="54">
        <f t="shared" si="51"/>
        <v>0</v>
      </c>
      <c r="AP111" s="122">
        <f t="shared" si="52"/>
        <v>0</v>
      </c>
      <c r="AQ111" s="123">
        <f t="shared" si="53"/>
        <v>0</v>
      </c>
      <c r="AR111" s="123">
        <f t="shared" si="54"/>
        <v>0</v>
      </c>
      <c r="AS111" s="313"/>
      <c r="AT111" s="313"/>
      <c r="AU111" s="314"/>
      <c r="AV111" s="125">
        <f t="shared" si="55"/>
        <v>0</v>
      </c>
      <c r="AW111" s="119">
        <f t="shared" si="56"/>
        <v>0</v>
      </c>
      <c r="AX111" s="120"/>
      <c r="AY111" s="120"/>
      <c r="AZ111" s="127"/>
      <c r="BA111" s="126">
        <f t="shared" si="57"/>
        <v>0</v>
      </c>
      <c r="BB111" s="119">
        <f t="shared" si="58"/>
        <v>0</v>
      </c>
      <c r="BC111" s="120"/>
      <c r="BD111" s="120"/>
      <c r="BE111" s="127"/>
      <c r="BF111" s="126">
        <f t="shared" si="59"/>
        <v>0</v>
      </c>
      <c r="BG111" s="119">
        <f t="shared" si="60"/>
        <v>0</v>
      </c>
      <c r="BH111" s="120"/>
      <c r="BI111" s="120"/>
      <c r="BJ111" s="127"/>
      <c r="BK111" s="126">
        <f t="shared" si="61"/>
        <v>0</v>
      </c>
      <c r="BL111" s="119">
        <f t="shared" si="62"/>
        <v>0</v>
      </c>
      <c r="BM111" s="123">
        <f t="shared" si="63"/>
        <v>0</v>
      </c>
      <c r="BN111" s="123">
        <f t="shared" si="64"/>
        <v>0</v>
      </c>
      <c r="BO111" s="126">
        <f t="shared" si="72"/>
        <v>0</v>
      </c>
      <c r="BP111" s="128">
        <f t="shared" si="65"/>
        <v>0</v>
      </c>
      <c r="BQ111" s="22"/>
      <c r="BR111" s="129"/>
      <c r="BS111" s="130"/>
      <c r="BT111" s="257" t="str">
        <f t="shared" si="66"/>
        <v/>
      </c>
      <c r="BU111" s="257" t="str">
        <f t="shared" si="67"/>
        <v/>
      </c>
      <c r="BV111" s="257" t="str">
        <f t="shared" si="68"/>
        <v/>
      </c>
      <c r="BW111" s="257" t="str">
        <f t="shared" si="69"/>
        <v/>
      </c>
      <c r="BX111" s="258">
        <f t="shared" si="70"/>
        <v>0</v>
      </c>
      <c r="BY111" s="129"/>
      <c r="BZ111" s="130"/>
      <c r="CA111" s="130" t="str">
        <f t="shared" si="38"/>
        <v/>
      </c>
      <c r="CB111" s="130" t="str">
        <f t="shared" si="39"/>
        <v/>
      </c>
      <c r="CC111" s="130" t="str">
        <f t="shared" si="40"/>
        <v/>
      </c>
      <c r="CD111" s="130" t="str">
        <f t="shared" si="41"/>
        <v/>
      </c>
      <c r="CE111" s="131">
        <f t="shared" si="37"/>
        <v>0</v>
      </c>
      <c r="CF111" s="259">
        <f t="shared" si="71"/>
        <v>0</v>
      </c>
      <c r="CG111" s="132"/>
      <c r="CH111" s="132"/>
      <c r="CI111" s="132"/>
    </row>
    <row r="112" spans="1:87" s="24" customFormat="1" ht="12.75" hidden="1" customHeight="1" outlineLevel="1" thickBot="1" x14ac:dyDescent="0.25">
      <c r="A112" s="177" t="s">
        <v>59</v>
      </c>
      <c r="B112" s="312" t="s">
        <v>187</v>
      </c>
      <c r="C112" s="24">
        <v>104</v>
      </c>
      <c r="D112" s="137"/>
      <c r="E112" s="138"/>
      <c r="F112" s="56"/>
      <c r="G112" s="135"/>
      <c r="H112" s="136"/>
      <c r="I112" s="139"/>
      <c r="J112" s="57"/>
      <c r="K112" s="113"/>
      <c r="L112" s="113"/>
      <c r="M112" s="113"/>
      <c r="N112" s="113"/>
      <c r="O112" s="114">
        <f t="shared" si="42"/>
        <v>0</v>
      </c>
      <c r="P112" s="113"/>
      <c r="Q112" s="113"/>
      <c r="R112" s="113"/>
      <c r="S112" s="113"/>
      <c r="T112" s="114">
        <f t="shared" si="43"/>
        <v>0</v>
      </c>
      <c r="U112" s="113">
        <f t="shared" si="44"/>
        <v>0</v>
      </c>
      <c r="V112" s="136"/>
      <c r="W112" s="313"/>
      <c r="X112" s="313"/>
      <c r="Y112" s="313"/>
      <c r="Z112" s="117">
        <f t="shared" si="45"/>
        <v>0</v>
      </c>
      <c r="AA112" s="118">
        <f t="shared" si="46"/>
        <v>0</v>
      </c>
      <c r="AB112" s="121"/>
      <c r="AC112" s="121"/>
      <c r="AD112" s="121"/>
      <c r="AE112" s="117">
        <f t="shared" si="47"/>
        <v>0</v>
      </c>
      <c r="AF112" s="118">
        <f t="shared" si="48"/>
        <v>0</v>
      </c>
      <c r="AG112" s="120"/>
      <c r="AH112" s="120"/>
      <c r="AI112" s="121"/>
      <c r="AJ112" s="117">
        <f t="shared" si="49"/>
        <v>0</v>
      </c>
      <c r="AK112" s="119">
        <f t="shared" si="50"/>
        <v>0</v>
      </c>
      <c r="AL112" s="53"/>
      <c r="AM112" s="53"/>
      <c r="AN112" s="53"/>
      <c r="AO112" s="54">
        <f t="shared" si="51"/>
        <v>0</v>
      </c>
      <c r="AP112" s="122">
        <f t="shared" si="52"/>
        <v>0</v>
      </c>
      <c r="AQ112" s="123">
        <f t="shared" si="53"/>
        <v>0</v>
      </c>
      <c r="AR112" s="123">
        <f t="shared" si="54"/>
        <v>0</v>
      </c>
      <c r="AS112" s="313"/>
      <c r="AT112" s="313"/>
      <c r="AU112" s="314"/>
      <c r="AV112" s="125">
        <f t="shared" si="55"/>
        <v>0</v>
      </c>
      <c r="AW112" s="119">
        <f t="shared" si="56"/>
        <v>0</v>
      </c>
      <c r="AX112" s="120"/>
      <c r="AY112" s="120"/>
      <c r="AZ112" s="127"/>
      <c r="BA112" s="126">
        <f t="shared" si="57"/>
        <v>0</v>
      </c>
      <c r="BB112" s="119">
        <f t="shared" si="58"/>
        <v>0</v>
      </c>
      <c r="BC112" s="120"/>
      <c r="BD112" s="120"/>
      <c r="BE112" s="127"/>
      <c r="BF112" s="126">
        <f t="shared" si="59"/>
        <v>0</v>
      </c>
      <c r="BG112" s="119">
        <f t="shared" si="60"/>
        <v>0</v>
      </c>
      <c r="BH112" s="120"/>
      <c r="BI112" s="120"/>
      <c r="BJ112" s="127"/>
      <c r="BK112" s="126">
        <f t="shared" si="61"/>
        <v>0</v>
      </c>
      <c r="BL112" s="119">
        <f t="shared" si="62"/>
        <v>0</v>
      </c>
      <c r="BM112" s="123">
        <f t="shared" si="63"/>
        <v>0</v>
      </c>
      <c r="BN112" s="123">
        <f t="shared" si="64"/>
        <v>0</v>
      </c>
      <c r="BO112" s="126">
        <f t="shared" si="72"/>
        <v>0</v>
      </c>
      <c r="BP112" s="128">
        <f t="shared" si="65"/>
        <v>0</v>
      </c>
      <c r="BQ112" s="22"/>
      <c r="BR112" s="129"/>
      <c r="BS112" s="130"/>
      <c r="BT112" s="257" t="str">
        <f t="shared" si="66"/>
        <v/>
      </c>
      <c r="BU112" s="257" t="str">
        <f t="shared" si="67"/>
        <v/>
      </c>
      <c r="BV112" s="257" t="str">
        <f t="shared" si="68"/>
        <v/>
      </c>
      <c r="BW112" s="257" t="str">
        <f t="shared" si="69"/>
        <v/>
      </c>
      <c r="BX112" s="258">
        <f t="shared" si="70"/>
        <v>0</v>
      </c>
      <c r="BY112" s="129"/>
      <c r="BZ112" s="130"/>
      <c r="CA112" s="130" t="str">
        <f t="shared" si="38"/>
        <v/>
      </c>
      <c r="CB112" s="130" t="str">
        <f t="shared" si="39"/>
        <v/>
      </c>
      <c r="CC112" s="130" t="str">
        <f t="shared" si="40"/>
        <v/>
      </c>
      <c r="CD112" s="130" t="str">
        <f t="shared" si="41"/>
        <v/>
      </c>
      <c r="CE112" s="131">
        <f t="shared" ref="CE112:CE175" si="73">SUM(CA112:CD112)</f>
        <v>0</v>
      </c>
      <c r="CF112" s="259">
        <f t="shared" si="71"/>
        <v>0</v>
      </c>
      <c r="CG112" s="132"/>
      <c r="CH112" s="132"/>
      <c r="CI112" s="132"/>
    </row>
    <row r="113" spans="1:87" s="24" customFormat="1" ht="12.75" hidden="1" customHeight="1" outlineLevel="1" thickBot="1" x14ac:dyDescent="0.25">
      <c r="A113" s="177" t="s">
        <v>59</v>
      </c>
      <c r="B113" s="312" t="s">
        <v>187</v>
      </c>
      <c r="C113" s="24">
        <v>105</v>
      </c>
      <c r="D113" s="137"/>
      <c r="E113" s="138"/>
      <c r="F113" s="56"/>
      <c r="G113" s="135"/>
      <c r="H113" s="136"/>
      <c r="I113" s="139"/>
      <c r="J113" s="57"/>
      <c r="K113" s="113"/>
      <c r="L113" s="113"/>
      <c r="M113" s="113"/>
      <c r="N113" s="113"/>
      <c r="O113" s="114">
        <f t="shared" si="42"/>
        <v>0</v>
      </c>
      <c r="P113" s="113"/>
      <c r="Q113" s="113"/>
      <c r="R113" s="113"/>
      <c r="S113" s="113"/>
      <c r="T113" s="114">
        <f t="shared" si="43"/>
        <v>0</v>
      </c>
      <c r="U113" s="113">
        <f t="shared" si="44"/>
        <v>0</v>
      </c>
      <c r="V113" s="136"/>
      <c r="W113" s="313"/>
      <c r="X113" s="313"/>
      <c r="Y113" s="313"/>
      <c r="Z113" s="117">
        <f t="shared" si="45"/>
        <v>0</v>
      </c>
      <c r="AA113" s="118">
        <f t="shared" si="46"/>
        <v>0</v>
      </c>
      <c r="AB113" s="121"/>
      <c r="AC113" s="121"/>
      <c r="AD113" s="121"/>
      <c r="AE113" s="117">
        <f t="shared" si="47"/>
        <v>0</v>
      </c>
      <c r="AF113" s="118">
        <f t="shared" si="48"/>
        <v>0</v>
      </c>
      <c r="AG113" s="120"/>
      <c r="AH113" s="120"/>
      <c r="AI113" s="121"/>
      <c r="AJ113" s="117">
        <f t="shared" si="49"/>
        <v>0</v>
      </c>
      <c r="AK113" s="119">
        <f t="shared" si="50"/>
        <v>0</v>
      </c>
      <c r="AL113" s="53"/>
      <c r="AM113" s="53"/>
      <c r="AN113" s="53"/>
      <c r="AO113" s="54">
        <f t="shared" si="51"/>
        <v>0</v>
      </c>
      <c r="AP113" s="122">
        <f t="shared" si="52"/>
        <v>0</v>
      </c>
      <c r="AQ113" s="123">
        <f t="shared" si="53"/>
        <v>0</v>
      </c>
      <c r="AR113" s="123">
        <f t="shared" si="54"/>
        <v>0</v>
      </c>
      <c r="AS113" s="313"/>
      <c r="AT113" s="313"/>
      <c r="AU113" s="314"/>
      <c r="AV113" s="125">
        <f t="shared" si="55"/>
        <v>0</v>
      </c>
      <c r="AW113" s="119">
        <f t="shared" si="56"/>
        <v>0</v>
      </c>
      <c r="AX113" s="120"/>
      <c r="AY113" s="120"/>
      <c r="AZ113" s="127"/>
      <c r="BA113" s="126">
        <f t="shared" si="57"/>
        <v>0</v>
      </c>
      <c r="BB113" s="119">
        <f t="shared" si="58"/>
        <v>0</v>
      </c>
      <c r="BC113" s="120"/>
      <c r="BD113" s="120"/>
      <c r="BE113" s="127"/>
      <c r="BF113" s="126">
        <f t="shared" si="59"/>
        <v>0</v>
      </c>
      <c r="BG113" s="119">
        <f t="shared" si="60"/>
        <v>0</v>
      </c>
      <c r="BH113" s="120"/>
      <c r="BI113" s="120"/>
      <c r="BJ113" s="127"/>
      <c r="BK113" s="126">
        <f t="shared" si="61"/>
        <v>0</v>
      </c>
      <c r="BL113" s="119">
        <f t="shared" si="62"/>
        <v>0</v>
      </c>
      <c r="BM113" s="123">
        <f t="shared" si="63"/>
        <v>0</v>
      </c>
      <c r="BN113" s="123">
        <f t="shared" si="64"/>
        <v>0</v>
      </c>
      <c r="BO113" s="126">
        <f t="shared" si="72"/>
        <v>0</v>
      </c>
      <c r="BP113" s="128">
        <f t="shared" si="65"/>
        <v>0</v>
      </c>
      <c r="BQ113" s="22"/>
      <c r="BR113" s="129"/>
      <c r="BS113" s="130"/>
      <c r="BT113" s="257" t="str">
        <f t="shared" si="66"/>
        <v/>
      </c>
      <c r="BU113" s="257" t="str">
        <f t="shared" si="67"/>
        <v/>
      </c>
      <c r="BV113" s="257" t="str">
        <f t="shared" si="68"/>
        <v/>
      </c>
      <c r="BW113" s="257" t="str">
        <f t="shared" si="69"/>
        <v/>
      </c>
      <c r="BX113" s="258">
        <f t="shared" si="70"/>
        <v>0</v>
      </c>
      <c r="BY113" s="129"/>
      <c r="BZ113" s="130"/>
      <c r="CA113" s="130" t="str">
        <f t="shared" si="38"/>
        <v/>
      </c>
      <c r="CB113" s="130" t="str">
        <f t="shared" si="39"/>
        <v/>
      </c>
      <c r="CC113" s="130" t="str">
        <f t="shared" si="40"/>
        <v/>
      </c>
      <c r="CD113" s="130" t="str">
        <f t="shared" si="41"/>
        <v/>
      </c>
      <c r="CE113" s="131">
        <f t="shared" si="73"/>
        <v>0</v>
      </c>
      <c r="CF113" s="259">
        <f t="shared" si="71"/>
        <v>0</v>
      </c>
      <c r="CG113" s="132"/>
      <c r="CH113" s="132"/>
      <c r="CI113" s="132"/>
    </row>
    <row r="114" spans="1:87" s="24" customFormat="1" ht="12.75" hidden="1" customHeight="1" outlineLevel="1" thickBot="1" x14ac:dyDescent="0.25">
      <c r="A114" s="177" t="s">
        <v>59</v>
      </c>
      <c r="B114" s="312" t="s">
        <v>187</v>
      </c>
      <c r="C114" s="24">
        <v>106</v>
      </c>
      <c r="D114" s="137"/>
      <c r="E114" s="138"/>
      <c r="F114" s="56"/>
      <c r="G114" s="135"/>
      <c r="H114" s="136"/>
      <c r="I114" s="139"/>
      <c r="J114" s="57"/>
      <c r="K114" s="113"/>
      <c r="L114" s="113"/>
      <c r="M114" s="113"/>
      <c r="N114" s="113"/>
      <c r="O114" s="114">
        <f t="shared" si="42"/>
        <v>0</v>
      </c>
      <c r="P114" s="113"/>
      <c r="Q114" s="113"/>
      <c r="R114" s="113"/>
      <c r="S114" s="113"/>
      <c r="T114" s="114">
        <f t="shared" si="43"/>
        <v>0</v>
      </c>
      <c r="U114" s="113">
        <f t="shared" si="44"/>
        <v>0</v>
      </c>
      <c r="V114" s="136"/>
      <c r="W114" s="313"/>
      <c r="X114" s="313"/>
      <c r="Y114" s="313"/>
      <c r="Z114" s="117">
        <f t="shared" si="45"/>
        <v>0</v>
      </c>
      <c r="AA114" s="118">
        <f t="shared" si="46"/>
        <v>0</v>
      </c>
      <c r="AB114" s="121"/>
      <c r="AC114" s="121"/>
      <c r="AD114" s="121"/>
      <c r="AE114" s="117">
        <f t="shared" si="47"/>
        <v>0</v>
      </c>
      <c r="AF114" s="118">
        <f t="shared" si="48"/>
        <v>0</v>
      </c>
      <c r="AG114" s="120"/>
      <c r="AH114" s="120"/>
      <c r="AI114" s="121"/>
      <c r="AJ114" s="117">
        <f t="shared" si="49"/>
        <v>0</v>
      </c>
      <c r="AK114" s="119">
        <f t="shared" si="50"/>
        <v>0</v>
      </c>
      <c r="AL114" s="53"/>
      <c r="AM114" s="53"/>
      <c r="AN114" s="53"/>
      <c r="AO114" s="54">
        <f t="shared" si="51"/>
        <v>0</v>
      </c>
      <c r="AP114" s="122">
        <f t="shared" si="52"/>
        <v>0</v>
      </c>
      <c r="AQ114" s="123">
        <f t="shared" si="53"/>
        <v>0</v>
      </c>
      <c r="AR114" s="123">
        <f t="shared" si="54"/>
        <v>0</v>
      </c>
      <c r="AS114" s="313"/>
      <c r="AT114" s="313"/>
      <c r="AU114" s="314"/>
      <c r="AV114" s="125">
        <f t="shared" si="55"/>
        <v>0</v>
      </c>
      <c r="AW114" s="119">
        <f t="shared" si="56"/>
        <v>0</v>
      </c>
      <c r="AX114" s="120"/>
      <c r="AY114" s="120"/>
      <c r="AZ114" s="127"/>
      <c r="BA114" s="126">
        <f t="shared" si="57"/>
        <v>0</v>
      </c>
      <c r="BB114" s="119">
        <f t="shared" si="58"/>
        <v>0</v>
      </c>
      <c r="BC114" s="120"/>
      <c r="BD114" s="120"/>
      <c r="BE114" s="127"/>
      <c r="BF114" s="126">
        <f t="shared" si="59"/>
        <v>0</v>
      </c>
      <c r="BG114" s="119">
        <f t="shared" si="60"/>
        <v>0</v>
      </c>
      <c r="BH114" s="120"/>
      <c r="BI114" s="120"/>
      <c r="BJ114" s="127"/>
      <c r="BK114" s="126">
        <f t="shared" si="61"/>
        <v>0</v>
      </c>
      <c r="BL114" s="119">
        <f t="shared" si="62"/>
        <v>0</v>
      </c>
      <c r="BM114" s="123">
        <f t="shared" si="63"/>
        <v>0</v>
      </c>
      <c r="BN114" s="123">
        <f t="shared" si="64"/>
        <v>0</v>
      </c>
      <c r="BO114" s="126">
        <f t="shared" si="72"/>
        <v>0</v>
      </c>
      <c r="BP114" s="128">
        <f t="shared" si="65"/>
        <v>0</v>
      </c>
      <c r="BQ114" s="22"/>
      <c r="BR114" s="129"/>
      <c r="BS114" s="130"/>
      <c r="BT114" s="257" t="str">
        <f t="shared" si="66"/>
        <v/>
      </c>
      <c r="BU114" s="257" t="str">
        <f t="shared" si="67"/>
        <v/>
      </c>
      <c r="BV114" s="257" t="str">
        <f t="shared" si="68"/>
        <v/>
      </c>
      <c r="BW114" s="257" t="str">
        <f t="shared" si="69"/>
        <v/>
      </c>
      <c r="BX114" s="258">
        <f t="shared" si="70"/>
        <v>0</v>
      </c>
      <c r="BY114" s="129"/>
      <c r="BZ114" s="130"/>
      <c r="CA114" s="130" t="str">
        <f t="shared" si="38"/>
        <v/>
      </c>
      <c r="CB114" s="130" t="str">
        <f t="shared" si="39"/>
        <v/>
      </c>
      <c r="CC114" s="130" t="str">
        <f t="shared" si="40"/>
        <v/>
      </c>
      <c r="CD114" s="130" t="str">
        <f t="shared" si="41"/>
        <v/>
      </c>
      <c r="CE114" s="131">
        <f t="shared" si="73"/>
        <v>0</v>
      </c>
      <c r="CF114" s="259">
        <f t="shared" si="71"/>
        <v>0</v>
      </c>
      <c r="CG114" s="132"/>
      <c r="CH114" s="132"/>
      <c r="CI114" s="132"/>
    </row>
    <row r="115" spans="1:87" s="24" customFormat="1" ht="12.75" hidden="1" customHeight="1" outlineLevel="1" thickBot="1" x14ac:dyDescent="0.25">
      <c r="A115" s="177" t="s">
        <v>59</v>
      </c>
      <c r="B115" s="312" t="s">
        <v>187</v>
      </c>
      <c r="C115" s="24">
        <v>107</v>
      </c>
      <c r="D115" s="137"/>
      <c r="E115" s="138"/>
      <c r="F115" s="56"/>
      <c r="G115" s="135"/>
      <c r="H115" s="136"/>
      <c r="I115" s="139"/>
      <c r="J115" s="57"/>
      <c r="K115" s="113"/>
      <c r="L115" s="113"/>
      <c r="M115" s="113"/>
      <c r="N115" s="113"/>
      <c r="O115" s="114">
        <f t="shared" si="42"/>
        <v>0</v>
      </c>
      <c r="P115" s="113"/>
      <c r="Q115" s="113"/>
      <c r="R115" s="113"/>
      <c r="S115" s="113"/>
      <c r="T115" s="114">
        <f t="shared" si="43"/>
        <v>0</v>
      </c>
      <c r="U115" s="113">
        <f t="shared" si="44"/>
        <v>0</v>
      </c>
      <c r="V115" s="136"/>
      <c r="W115" s="313"/>
      <c r="X115" s="313"/>
      <c r="Y115" s="313"/>
      <c r="Z115" s="117">
        <f t="shared" si="45"/>
        <v>0</v>
      </c>
      <c r="AA115" s="118">
        <f t="shared" si="46"/>
        <v>0</v>
      </c>
      <c r="AB115" s="121"/>
      <c r="AC115" s="121"/>
      <c r="AD115" s="121"/>
      <c r="AE115" s="117">
        <f t="shared" si="47"/>
        <v>0</v>
      </c>
      <c r="AF115" s="118">
        <f t="shared" si="48"/>
        <v>0</v>
      </c>
      <c r="AG115" s="120"/>
      <c r="AH115" s="120"/>
      <c r="AI115" s="121"/>
      <c r="AJ115" s="117">
        <f t="shared" si="49"/>
        <v>0</v>
      </c>
      <c r="AK115" s="119">
        <f t="shared" si="50"/>
        <v>0</v>
      </c>
      <c r="AL115" s="53"/>
      <c r="AM115" s="53"/>
      <c r="AN115" s="53"/>
      <c r="AO115" s="54">
        <f t="shared" si="51"/>
        <v>0</v>
      </c>
      <c r="AP115" s="122">
        <f t="shared" si="52"/>
        <v>0</v>
      </c>
      <c r="AQ115" s="123">
        <f t="shared" si="53"/>
        <v>0</v>
      </c>
      <c r="AR115" s="123">
        <f t="shared" si="54"/>
        <v>0</v>
      </c>
      <c r="AS115" s="313"/>
      <c r="AT115" s="313"/>
      <c r="AU115" s="314"/>
      <c r="AV115" s="125">
        <f t="shared" si="55"/>
        <v>0</v>
      </c>
      <c r="AW115" s="119">
        <f t="shared" si="56"/>
        <v>0</v>
      </c>
      <c r="AX115" s="120"/>
      <c r="AY115" s="120"/>
      <c r="AZ115" s="127"/>
      <c r="BA115" s="126">
        <f t="shared" si="57"/>
        <v>0</v>
      </c>
      <c r="BB115" s="119">
        <f t="shared" si="58"/>
        <v>0</v>
      </c>
      <c r="BC115" s="120"/>
      <c r="BD115" s="120"/>
      <c r="BE115" s="127"/>
      <c r="BF115" s="126">
        <f t="shared" si="59"/>
        <v>0</v>
      </c>
      <c r="BG115" s="119">
        <f t="shared" si="60"/>
        <v>0</v>
      </c>
      <c r="BH115" s="120"/>
      <c r="BI115" s="120"/>
      <c r="BJ115" s="127"/>
      <c r="BK115" s="126">
        <f t="shared" si="61"/>
        <v>0</v>
      </c>
      <c r="BL115" s="119">
        <f t="shared" si="62"/>
        <v>0</v>
      </c>
      <c r="BM115" s="123">
        <f t="shared" si="63"/>
        <v>0</v>
      </c>
      <c r="BN115" s="123">
        <f t="shared" si="64"/>
        <v>0</v>
      </c>
      <c r="BO115" s="126">
        <f t="shared" si="72"/>
        <v>0</v>
      </c>
      <c r="BP115" s="128">
        <f t="shared" si="65"/>
        <v>0</v>
      </c>
      <c r="BQ115" s="22"/>
      <c r="BR115" s="129"/>
      <c r="BS115" s="130"/>
      <c r="BT115" s="257" t="str">
        <f t="shared" si="66"/>
        <v/>
      </c>
      <c r="BU115" s="257" t="str">
        <f t="shared" si="67"/>
        <v/>
      </c>
      <c r="BV115" s="257" t="str">
        <f t="shared" si="68"/>
        <v/>
      </c>
      <c r="BW115" s="257" t="str">
        <f t="shared" si="69"/>
        <v/>
      </c>
      <c r="BX115" s="258">
        <f t="shared" si="70"/>
        <v>0</v>
      </c>
      <c r="BY115" s="129"/>
      <c r="BZ115" s="130"/>
      <c r="CA115" s="130" t="str">
        <f t="shared" si="38"/>
        <v/>
      </c>
      <c r="CB115" s="130" t="str">
        <f t="shared" si="39"/>
        <v/>
      </c>
      <c r="CC115" s="130" t="str">
        <f t="shared" si="40"/>
        <v/>
      </c>
      <c r="CD115" s="130" t="str">
        <f t="shared" si="41"/>
        <v/>
      </c>
      <c r="CE115" s="131">
        <f t="shared" si="73"/>
        <v>0</v>
      </c>
      <c r="CF115" s="259">
        <f t="shared" si="71"/>
        <v>0</v>
      </c>
      <c r="CG115" s="132"/>
      <c r="CH115" s="132"/>
      <c r="CI115" s="132"/>
    </row>
    <row r="116" spans="1:87" s="24" customFormat="1" ht="12.75" hidden="1" customHeight="1" outlineLevel="1" thickBot="1" x14ac:dyDescent="0.25">
      <c r="A116" s="177" t="s">
        <v>59</v>
      </c>
      <c r="B116" s="312" t="s">
        <v>187</v>
      </c>
      <c r="C116" s="24">
        <v>108</v>
      </c>
      <c r="D116" s="137"/>
      <c r="E116" s="138"/>
      <c r="F116" s="56"/>
      <c r="G116" s="135"/>
      <c r="H116" s="136"/>
      <c r="I116" s="139"/>
      <c r="J116" s="57"/>
      <c r="K116" s="113"/>
      <c r="L116" s="113"/>
      <c r="M116" s="113"/>
      <c r="N116" s="113"/>
      <c r="O116" s="114">
        <f t="shared" si="42"/>
        <v>0</v>
      </c>
      <c r="P116" s="113"/>
      <c r="Q116" s="113"/>
      <c r="R116" s="113"/>
      <c r="S116" s="113"/>
      <c r="T116" s="114">
        <f t="shared" si="43"/>
        <v>0</v>
      </c>
      <c r="U116" s="113">
        <f t="shared" si="44"/>
        <v>0</v>
      </c>
      <c r="V116" s="136"/>
      <c r="W116" s="313"/>
      <c r="X116" s="313"/>
      <c r="Y116" s="313"/>
      <c r="Z116" s="117">
        <f t="shared" si="45"/>
        <v>0</v>
      </c>
      <c r="AA116" s="118">
        <f t="shared" si="46"/>
        <v>0</v>
      </c>
      <c r="AB116" s="121"/>
      <c r="AC116" s="121"/>
      <c r="AD116" s="121"/>
      <c r="AE116" s="117">
        <f t="shared" si="47"/>
        <v>0</v>
      </c>
      <c r="AF116" s="118">
        <f t="shared" si="48"/>
        <v>0</v>
      </c>
      <c r="AG116" s="120"/>
      <c r="AH116" s="120"/>
      <c r="AI116" s="121"/>
      <c r="AJ116" s="117">
        <f t="shared" si="49"/>
        <v>0</v>
      </c>
      <c r="AK116" s="119">
        <f t="shared" si="50"/>
        <v>0</v>
      </c>
      <c r="AL116" s="53"/>
      <c r="AM116" s="53"/>
      <c r="AN116" s="53"/>
      <c r="AO116" s="54">
        <f t="shared" si="51"/>
        <v>0</v>
      </c>
      <c r="AP116" s="122">
        <f t="shared" si="52"/>
        <v>0</v>
      </c>
      <c r="AQ116" s="123">
        <f t="shared" si="53"/>
        <v>0</v>
      </c>
      <c r="AR116" s="123">
        <f t="shared" si="54"/>
        <v>0</v>
      </c>
      <c r="AS116" s="313"/>
      <c r="AT116" s="313"/>
      <c r="AU116" s="314"/>
      <c r="AV116" s="125">
        <f t="shared" si="55"/>
        <v>0</v>
      </c>
      <c r="AW116" s="119">
        <f t="shared" si="56"/>
        <v>0</v>
      </c>
      <c r="AX116" s="120"/>
      <c r="AY116" s="120"/>
      <c r="AZ116" s="127"/>
      <c r="BA116" s="126">
        <f t="shared" si="57"/>
        <v>0</v>
      </c>
      <c r="BB116" s="119">
        <f t="shared" si="58"/>
        <v>0</v>
      </c>
      <c r="BC116" s="120"/>
      <c r="BD116" s="120"/>
      <c r="BE116" s="127"/>
      <c r="BF116" s="126">
        <f t="shared" si="59"/>
        <v>0</v>
      </c>
      <c r="BG116" s="119">
        <f t="shared" si="60"/>
        <v>0</v>
      </c>
      <c r="BH116" s="120"/>
      <c r="BI116" s="120"/>
      <c r="BJ116" s="127"/>
      <c r="BK116" s="126">
        <f t="shared" si="61"/>
        <v>0</v>
      </c>
      <c r="BL116" s="119">
        <f t="shared" si="62"/>
        <v>0</v>
      </c>
      <c r="BM116" s="123">
        <f t="shared" si="63"/>
        <v>0</v>
      </c>
      <c r="BN116" s="123">
        <f t="shared" si="64"/>
        <v>0</v>
      </c>
      <c r="BO116" s="126">
        <f t="shared" si="72"/>
        <v>0</v>
      </c>
      <c r="BP116" s="128">
        <f t="shared" si="65"/>
        <v>0</v>
      </c>
      <c r="BQ116" s="22"/>
      <c r="BR116" s="129"/>
      <c r="BS116" s="130"/>
      <c r="BT116" s="257" t="str">
        <f t="shared" si="66"/>
        <v/>
      </c>
      <c r="BU116" s="257" t="str">
        <f t="shared" si="67"/>
        <v/>
      </c>
      <c r="BV116" s="257" t="str">
        <f t="shared" si="68"/>
        <v/>
      </c>
      <c r="BW116" s="257" t="str">
        <f t="shared" si="69"/>
        <v/>
      </c>
      <c r="BX116" s="258">
        <f t="shared" si="70"/>
        <v>0</v>
      </c>
      <c r="BY116" s="129"/>
      <c r="BZ116" s="130"/>
      <c r="CA116" s="130" t="str">
        <f t="shared" si="38"/>
        <v/>
      </c>
      <c r="CB116" s="130" t="str">
        <f t="shared" si="39"/>
        <v/>
      </c>
      <c r="CC116" s="130" t="str">
        <f t="shared" si="40"/>
        <v/>
      </c>
      <c r="CD116" s="130" t="str">
        <f t="shared" si="41"/>
        <v/>
      </c>
      <c r="CE116" s="131">
        <f t="shared" si="73"/>
        <v>0</v>
      </c>
      <c r="CF116" s="259">
        <f t="shared" si="71"/>
        <v>0</v>
      </c>
      <c r="CG116" s="132"/>
      <c r="CH116" s="132"/>
      <c r="CI116" s="132"/>
    </row>
    <row r="117" spans="1:87" s="24" customFormat="1" ht="12.75" hidden="1" customHeight="1" outlineLevel="1" thickBot="1" x14ac:dyDescent="0.25">
      <c r="A117" s="177" t="s">
        <v>59</v>
      </c>
      <c r="B117" s="312" t="s">
        <v>187</v>
      </c>
      <c r="C117" s="24">
        <v>109</v>
      </c>
      <c r="D117" s="137"/>
      <c r="E117" s="138"/>
      <c r="F117" s="56"/>
      <c r="G117" s="135"/>
      <c r="H117" s="136"/>
      <c r="I117" s="139"/>
      <c r="J117" s="57"/>
      <c r="K117" s="113"/>
      <c r="L117" s="113"/>
      <c r="M117" s="113"/>
      <c r="N117" s="113"/>
      <c r="O117" s="114">
        <f t="shared" si="42"/>
        <v>0</v>
      </c>
      <c r="P117" s="113"/>
      <c r="Q117" s="113"/>
      <c r="R117" s="113"/>
      <c r="S117" s="113"/>
      <c r="T117" s="114">
        <f t="shared" si="43"/>
        <v>0</v>
      </c>
      <c r="U117" s="113">
        <f t="shared" si="44"/>
        <v>0</v>
      </c>
      <c r="V117" s="136"/>
      <c r="W117" s="313"/>
      <c r="X117" s="313"/>
      <c r="Y117" s="313"/>
      <c r="Z117" s="117">
        <f t="shared" si="45"/>
        <v>0</v>
      </c>
      <c r="AA117" s="118">
        <f t="shared" si="46"/>
        <v>0</v>
      </c>
      <c r="AB117" s="121"/>
      <c r="AC117" s="121"/>
      <c r="AD117" s="121"/>
      <c r="AE117" s="117">
        <f t="shared" si="47"/>
        <v>0</v>
      </c>
      <c r="AF117" s="118">
        <f t="shared" si="48"/>
        <v>0</v>
      </c>
      <c r="AG117" s="120"/>
      <c r="AH117" s="120"/>
      <c r="AI117" s="121"/>
      <c r="AJ117" s="117">
        <f t="shared" si="49"/>
        <v>0</v>
      </c>
      <c r="AK117" s="119">
        <f t="shared" si="50"/>
        <v>0</v>
      </c>
      <c r="AL117" s="53"/>
      <c r="AM117" s="53"/>
      <c r="AN117" s="53"/>
      <c r="AO117" s="54">
        <f t="shared" si="51"/>
        <v>0</v>
      </c>
      <c r="AP117" s="122">
        <f t="shared" si="52"/>
        <v>0</v>
      </c>
      <c r="AQ117" s="123">
        <f t="shared" si="53"/>
        <v>0</v>
      </c>
      <c r="AR117" s="123">
        <f t="shared" si="54"/>
        <v>0</v>
      </c>
      <c r="AS117" s="313"/>
      <c r="AT117" s="313"/>
      <c r="AU117" s="314"/>
      <c r="AV117" s="125">
        <f t="shared" si="55"/>
        <v>0</v>
      </c>
      <c r="AW117" s="119">
        <f t="shared" si="56"/>
        <v>0</v>
      </c>
      <c r="AX117" s="120"/>
      <c r="AY117" s="120"/>
      <c r="AZ117" s="127"/>
      <c r="BA117" s="126">
        <f t="shared" si="57"/>
        <v>0</v>
      </c>
      <c r="BB117" s="119">
        <f t="shared" si="58"/>
        <v>0</v>
      </c>
      <c r="BC117" s="120"/>
      <c r="BD117" s="120"/>
      <c r="BE117" s="127"/>
      <c r="BF117" s="126">
        <f t="shared" si="59"/>
        <v>0</v>
      </c>
      <c r="BG117" s="119">
        <f t="shared" si="60"/>
        <v>0</v>
      </c>
      <c r="BH117" s="120"/>
      <c r="BI117" s="120"/>
      <c r="BJ117" s="127"/>
      <c r="BK117" s="126">
        <f t="shared" si="61"/>
        <v>0</v>
      </c>
      <c r="BL117" s="119">
        <f t="shared" si="62"/>
        <v>0</v>
      </c>
      <c r="BM117" s="123">
        <f t="shared" si="63"/>
        <v>0</v>
      </c>
      <c r="BN117" s="123">
        <f t="shared" si="64"/>
        <v>0</v>
      </c>
      <c r="BO117" s="126">
        <f t="shared" si="72"/>
        <v>0</v>
      </c>
      <c r="BP117" s="128">
        <f t="shared" si="65"/>
        <v>0</v>
      </c>
      <c r="BQ117" s="22"/>
      <c r="BR117" s="129"/>
      <c r="BS117" s="130"/>
      <c r="BT117" s="257" t="str">
        <f t="shared" si="66"/>
        <v/>
      </c>
      <c r="BU117" s="257" t="str">
        <f t="shared" si="67"/>
        <v/>
      </c>
      <c r="BV117" s="257" t="str">
        <f t="shared" si="68"/>
        <v/>
      </c>
      <c r="BW117" s="257" t="str">
        <f t="shared" si="69"/>
        <v/>
      </c>
      <c r="BX117" s="258">
        <f t="shared" si="70"/>
        <v>0</v>
      </c>
      <c r="BY117" s="129"/>
      <c r="BZ117" s="130"/>
      <c r="CA117" s="130" t="str">
        <f t="shared" si="38"/>
        <v/>
      </c>
      <c r="CB117" s="130" t="str">
        <f t="shared" si="39"/>
        <v/>
      </c>
      <c r="CC117" s="130" t="str">
        <f t="shared" si="40"/>
        <v/>
      </c>
      <c r="CD117" s="130" t="str">
        <f t="shared" si="41"/>
        <v/>
      </c>
      <c r="CE117" s="131">
        <f t="shared" si="73"/>
        <v>0</v>
      </c>
      <c r="CF117" s="259">
        <f t="shared" si="71"/>
        <v>0</v>
      </c>
      <c r="CG117" s="132"/>
      <c r="CH117" s="132"/>
      <c r="CI117" s="132"/>
    </row>
    <row r="118" spans="1:87" s="24" customFormat="1" ht="12.75" hidden="1" customHeight="1" outlineLevel="1" thickBot="1" x14ac:dyDescent="0.25">
      <c r="A118" s="177" t="s">
        <v>59</v>
      </c>
      <c r="B118" s="312" t="s">
        <v>187</v>
      </c>
      <c r="C118" s="24">
        <v>110</v>
      </c>
      <c r="D118" s="137"/>
      <c r="E118" s="138"/>
      <c r="F118" s="56"/>
      <c r="G118" s="135"/>
      <c r="H118" s="136"/>
      <c r="I118" s="139"/>
      <c r="J118" s="57"/>
      <c r="K118" s="113"/>
      <c r="L118" s="113"/>
      <c r="M118" s="113"/>
      <c r="N118" s="113"/>
      <c r="O118" s="114">
        <f t="shared" si="42"/>
        <v>0</v>
      </c>
      <c r="P118" s="113"/>
      <c r="Q118" s="113"/>
      <c r="R118" s="113"/>
      <c r="S118" s="113"/>
      <c r="T118" s="114">
        <f t="shared" si="43"/>
        <v>0</v>
      </c>
      <c r="U118" s="113">
        <f t="shared" si="44"/>
        <v>0</v>
      </c>
      <c r="V118" s="136"/>
      <c r="W118" s="313"/>
      <c r="X118" s="313"/>
      <c r="Y118" s="313"/>
      <c r="Z118" s="117">
        <f t="shared" si="45"/>
        <v>0</v>
      </c>
      <c r="AA118" s="118">
        <f t="shared" si="46"/>
        <v>0</v>
      </c>
      <c r="AB118" s="121"/>
      <c r="AC118" s="121"/>
      <c r="AD118" s="121"/>
      <c r="AE118" s="117">
        <f t="shared" si="47"/>
        <v>0</v>
      </c>
      <c r="AF118" s="118">
        <f t="shared" si="48"/>
        <v>0</v>
      </c>
      <c r="AG118" s="120"/>
      <c r="AH118" s="120"/>
      <c r="AI118" s="121"/>
      <c r="AJ118" s="117">
        <f t="shared" si="49"/>
        <v>0</v>
      </c>
      <c r="AK118" s="119">
        <f t="shared" si="50"/>
        <v>0</v>
      </c>
      <c r="AL118" s="53"/>
      <c r="AM118" s="53"/>
      <c r="AN118" s="53"/>
      <c r="AO118" s="54">
        <f t="shared" si="51"/>
        <v>0</v>
      </c>
      <c r="AP118" s="122">
        <f t="shared" si="52"/>
        <v>0</v>
      </c>
      <c r="AQ118" s="123">
        <f t="shared" si="53"/>
        <v>0</v>
      </c>
      <c r="AR118" s="123">
        <f t="shared" si="54"/>
        <v>0</v>
      </c>
      <c r="AS118" s="313"/>
      <c r="AT118" s="313"/>
      <c r="AU118" s="314"/>
      <c r="AV118" s="125">
        <f t="shared" si="55"/>
        <v>0</v>
      </c>
      <c r="AW118" s="119">
        <f t="shared" si="56"/>
        <v>0</v>
      </c>
      <c r="AX118" s="120"/>
      <c r="AY118" s="120"/>
      <c r="AZ118" s="127"/>
      <c r="BA118" s="126">
        <f t="shared" si="57"/>
        <v>0</v>
      </c>
      <c r="BB118" s="119">
        <f t="shared" si="58"/>
        <v>0</v>
      </c>
      <c r="BC118" s="120"/>
      <c r="BD118" s="120"/>
      <c r="BE118" s="127"/>
      <c r="BF118" s="126">
        <f t="shared" si="59"/>
        <v>0</v>
      </c>
      <c r="BG118" s="119">
        <f t="shared" si="60"/>
        <v>0</v>
      </c>
      <c r="BH118" s="120"/>
      <c r="BI118" s="120"/>
      <c r="BJ118" s="127"/>
      <c r="BK118" s="126">
        <f t="shared" si="61"/>
        <v>0</v>
      </c>
      <c r="BL118" s="119">
        <f t="shared" si="62"/>
        <v>0</v>
      </c>
      <c r="BM118" s="123">
        <f t="shared" si="63"/>
        <v>0</v>
      </c>
      <c r="BN118" s="123">
        <f t="shared" si="64"/>
        <v>0</v>
      </c>
      <c r="BO118" s="126">
        <f t="shared" si="72"/>
        <v>0</v>
      </c>
      <c r="BP118" s="128">
        <f t="shared" si="65"/>
        <v>0</v>
      </c>
      <c r="BQ118" s="22"/>
      <c r="BR118" s="129"/>
      <c r="BS118" s="130"/>
      <c r="BT118" s="257" t="str">
        <f t="shared" si="66"/>
        <v/>
      </c>
      <c r="BU118" s="257" t="str">
        <f t="shared" si="67"/>
        <v/>
      </c>
      <c r="BV118" s="257" t="str">
        <f t="shared" si="68"/>
        <v/>
      </c>
      <c r="BW118" s="257" t="str">
        <f t="shared" si="69"/>
        <v/>
      </c>
      <c r="BX118" s="258">
        <f t="shared" si="70"/>
        <v>0</v>
      </c>
      <c r="BY118" s="129"/>
      <c r="BZ118" s="130"/>
      <c r="CA118" s="130" t="str">
        <f t="shared" si="38"/>
        <v/>
      </c>
      <c r="CB118" s="130" t="str">
        <f t="shared" si="39"/>
        <v/>
      </c>
      <c r="CC118" s="130" t="str">
        <f t="shared" si="40"/>
        <v/>
      </c>
      <c r="CD118" s="130" t="str">
        <f t="shared" si="41"/>
        <v/>
      </c>
      <c r="CE118" s="131">
        <f t="shared" si="73"/>
        <v>0</v>
      </c>
      <c r="CF118" s="259">
        <f t="shared" si="71"/>
        <v>0</v>
      </c>
      <c r="CG118" s="132"/>
      <c r="CH118" s="132"/>
      <c r="CI118" s="132"/>
    </row>
    <row r="119" spans="1:87" s="24" customFormat="1" ht="12.75" hidden="1" customHeight="1" outlineLevel="1" thickBot="1" x14ac:dyDescent="0.25">
      <c r="A119" s="177" t="s">
        <v>59</v>
      </c>
      <c r="B119" s="312" t="s">
        <v>187</v>
      </c>
      <c r="C119" s="24">
        <v>111</v>
      </c>
      <c r="D119" s="137"/>
      <c r="E119" s="138"/>
      <c r="F119" s="56"/>
      <c r="G119" s="135"/>
      <c r="H119" s="136"/>
      <c r="I119" s="139"/>
      <c r="J119" s="57"/>
      <c r="K119" s="113"/>
      <c r="L119" s="113"/>
      <c r="M119" s="113"/>
      <c r="N119" s="113"/>
      <c r="O119" s="114">
        <f t="shared" si="42"/>
        <v>0</v>
      </c>
      <c r="P119" s="113"/>
      <c r="Q119" s="113"/>
      <c r="R119" s="113"/>
      <c r="S119" s="113"/>
      <c r="T119" s="114">
        <f t="shared" si="43"/>
        <v>0</v>
      </c>
      <c r="U119" s="113">
        <f t="shared" si="44"/>
        <v>0</v>
      </c>
      <c r="V119" s="136"/>
      <c r="W119" s="313"/>
      <c r="X119" s="313"/>
      <c r="Y119" s="313"/>
      <c r="Z119" s="117">
        <f t="shared" si="45"/>
        <v>0</v>
      </c>
      <c r="AA119" s="118">
        <f t="shared" si="46"/>
        <v>0</v>
      </c>
      <c r="AB119" s="121"/>
      <c r="AC119" s="121"/>
      <c r="AD119" s="121"/>
      <c r="AE119" s="117">
        <f t="shared" si="47"/>
        <v>0</v>
      </c>
      <c r="AF119" s="118">
        <f t="shared" si="48"/>
        <v>0</v>
      </c>
      <c r="AG119" s="120"/>
      <c r="AH119" s="120"/>
      <c r="AI119" s="121"/>
      <c r="AJ119" s="117">
        <f t="shared" si="49"/>
        <v>0</v>
      </c>
      <c r="AK119" s="119">
        <f t="shared" si="50"/>
        <v>0</v>
      </c>
      <c r="AL119" s="53"/>
      <c r="AM119" s="53"/>
      <c r="AN119" s="53"/>
      <c r="AO119" s="54">
        <f t="shared" si="51"/>
        <v>0</v>
      </c>
      <c r="AP119" s="122">
        <f t="shared" si="52"/>
        <v>0</v>
      </c>
      <c r="AQ119" s="123">
        <f t="shared" si="53"/>
        <v>0</v>
      </c>
      <c r="AR119" s="123">
        <f t="shared" si="54"/>
        <v>0</v>
      </c>
      <c r="AS119" s="313"/>
      <c r="AT119" s="313"/>
      <c r="AU119" s="314"/>
      <c r="AV119" s="125">
        <f t="shared" si="55"/>
        <v>0</v>
      </c>
      <c r="AW119" s="119">
        <f t="shared" si="56"/>
        <v>0</v>
      </c>
      <c r="AX119" s="120"/>
      <c r="AY119" s="120"/>
      <c r="AZ119" s="127"/>
      <c r="BA119" s="126">
        <f t="shared" si="57"/>
        <v>0</v>
      </c>
      <c r="BB119" s="119">
        <f t="shared" si="58"/>
        <v>0</v>
      </c>
      <c r="BC119" s="120"/>
      <c r="BD119" s="120"/>
      <c r="BE119" s="127"/>
      <c r="BF119" s="126">
        <f t="shared" si="59"/>
        <v>0</v>
      </c>
      <c r="BG119" s="119">
        <f t="shared" si="60"/>
        <v>0</v>
      </c>
      <c r="BH119" s="120"/>
      <c r="BI119" s="120"/>
      <c r="BJ119" s="127"/>
      <c r="BK119" s="126">
        <f t="shared" si="61"/>
        <v>0</v>
      </c>
      <c r="BL119" s="119">
        <f t="shared" si="62"/>
        <v>0</v>
      </c>
      <c r="BM119" s="123">
        <f t="shared" si="63"/>
        <v>0</v>
      </c>
      <c r="BN119" s="123">
        <f t="shared" si="64"/>
        <v>0</v>
      </c>
      <c r="BO119" s="126">
        <f t="shared" si="72"/>
        <v>0</v>
      </c>
      <c r="BP119" s="128">
        <f t="shared" si="65"/>
        <v>0</v>
      </c>
      <c r="BQ119" s="22"/>
      <c r="BR119" s="129"/>
      <c r="BS119" s="130"/>
      <c r="BT119" s="257" t="str">
        <f t="shared" si="66"/>
        <v/>
      </c>
      <c r="BU119" s="257" t="str">
        <f t="shared" si="67"/>
        <v/>
      </c>
      <c r="BV119" s="257" t="str">
        <f t="shared" si="68"/>
        <v/>
      </c>
      <c r="BW119" s="257" t="str">
        <f t="shared" si="69"/>
        <v/>
      </c>
      <c r="BX119" s="258">
        <f t="shared" si="70"/>
        <v>0</v>
      </c>
      <c r="BY119" s="129"/>
      <c r="BZ119" s="130"/>
      <c r="CA119" s="130" t="str">
        <f t="shared" si="38"/>
        <v/>
      </c>
      <c r="CB119" s="130" t="str">
        <f t="shared" si="39"/>
        <v/>
      </c>
      <c r="CC119" s="130" t="str">
        <f t="shared" si="40"/>
        <v/>
      </c>
      <c r="CD119" s="130" t="str">
        <f t="shared" si="41"/>
        <v/>
      </c>
      <c r="CE119" s="131">
        <f t="shared" si="73"/>
        <v>0</v>
      </c>
      <c r="CF119" s="259">
        <f t="shared" si="71"/>
        <v>0</v>
      </c>
      <c r="CG119" s="132"/>
      <c r="CH119" s="132"/>
      <c r="CI119" s="132"/>
    </row>
    <row r="120" spans="1:87" s="24" customFormat="1" ht="12.75" hidden="1" customHeight="1" outlineLevel="1" thickBot="1" x14ac:dyDescent="0.25">
      <c r="A120" s="177" t="s">
        <v>59</v>
      </c>
      <c r="B120" s="312" t="s">
        <v>187</v>
      </c>
      <c r="C120" s="24">
        <v>112</v>
      </c>
      <c r="D120" s="137"/>
      <c r="E120" s="138"/>
      <c r="F120" s="56"/>
      <c r="G120" s="135"/>
      <c r="H120" s="136"/>
      <c r="I120" s="139"/>
      <c r="J120" s="57"/>
      <c r="K120" s="113"/>
      <c r="L120" s="113"/>
      <c r="M120" s="113"/>
      <c r="N120" s="113"/>
      <c r="O120" s="114">
        <f t="shared" si="42"/>
        <v>0</v>
      </c>
      <c r="P120" s="113"/>
      <c r="Q120" s="113"/>
      <c r="R120" s="113"/>
      <c r="S120" s="113"/>
      <c r="T120" s="114">
        <f t="shared" si="43"/>
        <v>0</v>
      </c>
      <c r="U120" s="113">
        <f t="shared" si="44"/>
        <v>0</v>
      </c>
      <c r="V120" s="136"/>
      <c r="W120" s="313"/>
      <c r="X120" s="313"/>
      <c r="Y120" s="313"/>
      <c r="Z120" s="117">
        <f t="shared" si="45"/>
        <v>0</v>
      </c>
      <c r="AA120" s="118">
        <f t="shared" si="46"/>
        <v>0</v>
      </c>
      <c r="AB120" s="121"/>
      <c r="AC120" s="121"/>
      <c r="AD120" s="121"/>
      <c r="AE120" s="117">
        <f t="shared" si="47"/>
        <v>0</v>
      </c>
      <c r="AF120" s="118">
        <f t="shared" si="48"/>
        <v>0</v>
      </c>
      <c r="AG120" s="120"/>
      <c r="AH120" s="120"/>
      <c r="AI120" s="121"/>
      <c r="AJ120" s="117">
        <f t="shared" si="49"/>
        <v>0</v>
      </c>
      <c r="AK120" s="119">
        <f t="shared" si="50"/>
        <v>0</v>
      </c>
      <c r="AL120" s="53"/>
      <c r="AM120" s="53"/>
      <c r="AN120" s="53"/>
      <c r="AO120" s="54">
        <f t="shared" si="51"/>
        <v>0</v>
      </c>
      <c r="AP120" s="122">
        <f t="shared" si="52"/>
        <v>0</v>
      </c>
      <c r="AQ120" s="123">
        <f t="shared" si="53"/>
        <v>0</v>
      </c>
      <c r="AR120" s="123">
        <f t="shared" si="54"/>
        <v>0</v>
      </c>
      <c r="AS120" s="313"/>
      <c r="AT120" s="313"/>
      <c r="AU120" s="314"/>
      <c r="AV120" s="125">
        <f t="shared" si="55"/>
        <v>0</v>
      </c>
      <c r="AW120" s="119">
        <f t="shared" si="56"/>
        <v>0</v>
      </c>
      <c r="AX120" s="120"/>
      <c r="AY120" s="120"/>
      <c r="AZ120" s="127"/>
      <c r="BA120" s="126">
        <f t="shared" si="57"/>
        <v>0</v>
      </c>
      <c r="BB120" s="119">
        <f t="shared" si="58"/>
        <v>0</v>
      </c>
      <c r="BC120" s="120"/>
      <c r="BD120" s="120"/>
      <c r="BE120" s="127"/>
      <c r="BF120" s="126">
        <f t="shared" si="59"/>
        <v>0</v>
      </c>
      <c r="BG120" s="119">
        <f t="shared" si="60"/>
        <v>0</v>
      </c>
      <c r="BH120" s="120"/>
      <c r="BI120" s="120"/>
      <c r="BJ120" s="127"/>
      <c r="BK120" s="126">
        <f t="shared" si="61"/>
        <v>0</v>
      </c>
      <c r="BL120" s="119">
        <f t="shared" si="62"/>
        <v>0</v>
      </c>
      <c r="BM120" s="123">
        <f t="shared" si="63"/>
        <v>0</v>
      </c>
      <c r="BN120" s="123">
        <f t="shared" si="64"/>
        <v>0</v>
      </c>
      <c r="BO120" s="126">
        <f t="shared" si="72"/>
        <v>0</v>
      </c>
      <c r="BP120" s="128">
        <f t="shared" si="65"/>
        <v>0</v>
      </c>
      <c r="BQ120" s="22"/>
      <c r="BR120" s="129"/>
      <c r="BS120" s="130"/>
      <c r="BT120" s="257" t="str">
        <f t="shared" si="66"/>
        <v/>
      </c>
      <c r="BU120" s="257" t="str">
        <f t="shared" si="67"/>
        <v/>
      </c>
      <c r="BV120" s="257" t="str">
        <f t="shared" si="68"/>
        <v/>
      </c>
      <c r="BW120" s="257" t="str">
        <f t="shared" si="69"/>
        <v/>
      </c>
      <c r="BX120" s="258">
        <f t="shared" si="70"/>
        <v>0</v>
      </c>
      <c r="BY120" s="129"/>
      <c r="BZ120" s="130"/>
      <c r="CA120" s="130" t="str">
        <f t="shared" si="38"/>
        <v/>
      </c>
      <c r="CB120" s="130" t="str">
        <f t="shared" si="39"/>
        <v/>
      </c>
      <c r="CC120" s="130" t="str">
        <f t="shared" si="40"/>
        <v/>
      </c>
      <c r="CD120" s="130" t="str">
        <f t="shared" si="41"/>
        <v/>
      </c>
      <c r="CE120" s="131">
        <f t="shared" si="73"/>
        <v>0</v>
      </c>
      <c r="CF120" s="259">
        <f t="shared" si="71"/>
        <v>0</v>
      </c>
      <c r="CG120" s="132"/>
      <c r="CH120" s="132"/>
      <c r="CI120" s="132"/>
    </row>
    <row r="121" spans="1:87" s="24" customFormat="1" ht="12.75" hidden="1" customHeight="1" outlineLevel="1" thickBot="1" x14ac:dyDescent="0.25">
      <c r="A121" s="177" t="s">
        <v>59</v>
      </c>
      <c r="B121" s="312" t="s">
        <v>187</v>
      </c>
      <c r="C121" s="24">
        <v>113</v>
      </c>
      <c r="D121" s="137"/>
      <c r="E121" s="138"/>
      <c r="F121" s="56"/>
      <c r="G121" s="135"/>
      <c r="H121" s="136"/>
      <c r="I121" s="139"/>
      <c r="J121" s="57"/>
      <c r="K121" s="113"/>
      <c r="L121" s="113"/>
      <c r="M121" s="113"/>
      <c r="N121" s="113"/>
      <c r="O121" s="114">
        <f t="shared" si="42"/>
        <v>0</v>
      </c>
      <c r="P121" s="113"/>
      <c r="Q121" s="113"/>
      <c r="R121" s="113"/>
      <c r="S121" s="113"/>
      <c r="T121" s="114">
        <f t="shared" si="43"/>
        <v>0</v>
      </c>
      <c r="U121" s="113">
        <f t="shared" si="44"/>
        <v>0</v>
      </c>
      <c r="V121" s="136"/>
      <c r="W121" s="313"/>
      <c r="X121" s="313"/>
      <c r="Y121" s="313"/>
      <c r="Z121" s="117">
        <f t="shared" si="45"/>
        <v>0</v>
      </c>
      <c r="AA121" s="118">
        <f t="shared" si="46"/>
        <v>0</v>
      </c>
      <c r="AB121" s="121"/>
      <c r="AC121" s="121"/>
      <c r="AD121" s="121"/>
      <c r="AE121" s="117">
        <f t="shared" si="47"/>
        <v>0</v>
      </c>
      <c r="AF121" s="118">
        <f t="shared" si="48"/>
        <v>0</v>
      </c>
      <c r="AG121" s="120"/>
      <c r="AH121" s="120"/>
      <c r="AI121" s="121"/>
      <c r="AJ121" s="117">
        <f t="shared" si="49"/>
        <v>0</v>
      </c>
      <c r="AK121" s="119">
        <f t="shared" si="50"/>
        <v>0</v>
      </c>
      <c r="AL121" s="53"/>
      <c r="AM121" s="53"/>
      <c r="AN121" s="53"/>
      <c r="AO121" s="54">
        <f t="shared" si="51"/>
        <v>0</v>
      </c>
      <c r="AP121" s="122">
        <f t="shared" si="52"/>
        <v>0</v>
      </c>
      <c r="AQ121" s="123">
        <f t="shared" si="53"/>
        <v>0</v>
      </c>
      <c r="AR121" s="123">
        <f t="shared" si="54"/>
        <v>0</v>
      </c>
      <c r="AS121" s="313"/>
      <c r="AT121" s="313"/>
      <c r="AU121" s="314"/>
      <c r="AV121" s="125">
        <f t="shared" si="55"/>
        <v>0</v>
      </c>
      <c r="AW121" s="119">
        <f t="shared" si="56"/>
        <v>0</v>
      </c>
      <c r="AX121" s="120"/>
      <c r="AY121" s="120"/>
      <c r="AZ121" s="127"/>
      <c r="BA121" s="126">
        <f t="shared" si="57"/>
        <v>0</v>
      </c>
      <c r="BB121" s="119">
        <f t="shared" si="58"/>
        <v>0</v>
      </c>
      <c r="BC121" s="120"/>
      <c r="BD121" s="120"/>
      <c r="BE121" s="127"/>
      <c r="BF121" s="126">
        <f t="shared" si="59"/>
        <v>0</v>
      </c>
      <c r="BG121" s="119">
        <f t="shared" si="60"/>
        <v>0</v>
      </c>
      <c r="BH121" s="120"/>
      <c r="BI121" s="120"/>
      <c r="BJ121" s="127"/>
      <c r="BK121" s="126">
        <f t="shared" si="61"/>
        <v>0</v>
      </c>
      <c r="BL121" s="119">
        <f t="shared" si="62"/>
        <v>0</v>
      </c>
      <c r="BM121" s="123">
        <f t="shared" si="63"/>
        <v>0</v>
      </c>
      <c r="BN121" s="123">
        <f t="shared" si="64"/>
        <v>0</v>
      </c>
      <c r="BO121" s="126">
        <f t="shared" si="72"/>
        <v>0</v>
      </c>
      <c r="BP121" s="128">
        <f t="shared" si="65"/>
        <v>0</v>
      </c>
      <c r="BQ121" s="22"/>
      <c r="BR121" s="129"/>
      <c r="BS121" s="130"/>
      <c r="BT121" s="257" t="str">
        <f t="shared" si="66"/>
        <v/>
      </c>
      <c r="BU121" s="257" t="str">
        <f t="shared" si="67"/>
        <v/>
      </c>
      <c r="BV121" s="257" t="str">
        <f t="shared" si="68"/>
        <v/>
      </c>
      <c r="BW121" s="257" t="str">
        <f t="shared" si="69"/>
        <v/>
      </c>
      <c r="BX121" s="258">
        <f t="shared" si="70"/>
        <v>0</v>
      </c>
      <c r="BY121" s="129"/>
      <c r="BZ121" s="130"/>
      <c r="CA121" s="130" t="str">
        <f t="shared" si="38"/>
        <v/>
      </c>
      <c r="CB121" s="130" t="str">
        <f t="shared" si="39"/>
        <v/>
      </c>
      <c r="CC121" s="130" t="str">
        <f t="shared" si="40"/>
        <v/>
      </c>
      <c r="CD121" s="130" t="str">
        <f t="shared" si="41"/>
        <v/>
      </c>
      <c r="CE121" s="131">
        <f t="shared" si="73"/>
        <v>0</v>
      </c>
      <c r="CF121" s="259">
        <f t="shared" si="71"/>
        <v>0</v>
      </c>
      <c r="CG121" s="132"/>
      <c r="CH121" s="132"/>
      <c r="CI121" s="132"/>
    </row>
    <row r="122" spans="1:87" s="24" customFormat="1" ht="12.75" hidden="1" customHeight="1" outlineLevel="1" thickBot="1" x14ac:dyDescent="0.25">
      <c r="A122" s="177" t="s">
        <v>59</v>
      </c>
      <c r="B122" s="312" t="s">
        <v>187</v>
      </c>
      <c r="C122" s="24">
        <v>114</v>
      </c>
      <c r="D122" s="137"/>
      <c r="E122" s="138"/>
      <c r="F122" s="56"/>
      <c r="G122" s="135"/>
      <c r="H122" s="136"/>
      <c r="I122" s="139"/>
      <c r="J122" s="57"/>
      <c r="K122" s="113"/>
      <c r="L122" s="113"/>
      <c r="M122" s="113"/>
      <c r="N122" s="113"/>
      <c r="O122" s="114">
        <f t="shared" si="42"/>
        <v>0</v>
      </c>
      <c r="P122" s="113"/>
      <c r="Q122" s="113"/>
      <c r="R122" s="113"/>
      <c r="S122" s="113"/>
      <c r="T122" s="114">
        <f t="shared" si="43"/>
        <v>0</v>
      </c>
      <c r="U122" s="113">
        <f t="shared" si="44"/>
        <v>0</v>
      </c>
      <c r="V122" s="136"/>
      <c r="W122" s="313"/>
      <c r="X122" s="313"/>
      <c r="Y122" s="313"/>
      <c r="Z122" s="117">
        <f t="shared" si="45"/>
        <v>0</v>
      </c>
      <c r="AA122" s="118">
        <f t="shared" si="46"/>
        <v>0</v>
      </c>
      <c r="AB122" s="121"/>
      <c r="AC122" s="121"/>
      <c r="AD122" s="121"/>
      <c r="AE122" s="117">
        <f t="shared" si="47"/>
        <v>0</v>
      </c>
      <c r="AF122" s="118">
        <f t="shared" si="48"/>
        <v>0</v>
      </c>
      <c r="AG122" s="120"/>
      <c r="AH122" s="120"/>
      <c r="AI122" s="121"/>
      <c r="AJ122" s="117">
        <f t="shared" si="49"/>
        <v>0</v>
      </c>
      <c r="AK122" s="119">
        <f t="shared" si="50"/>
        <v>0</v>
      </c>
      <c r="AL122" s="53"/>
      <c r="AM122" s="53"/>
      <c r="AN122" s="53"/>
      <c r="AO122" s="54">
        <f t="shared" si="51"/>
        <v>0</v>
      </c>
      <c r="AP122" s="122">
        <f t="shared" si="52"/>
        <v>0</v>
      </c>
      <c r="AQ122" s="123">
        <f t="shared" si="53"/>
        <v>0</v>
      </c>
      <c r="AR122" s="123">
        <f t="shared" si="54"/>
        <v>0</v>
      </c>
      <c r="AS122" s="313"/>
      <c r="AT122" s="313"/>
      <c r="AU122" s="314"/>
      <c r="AV122" s="125">
        <f t="shared" si="55"/>
        <v>0</v>
      </c>
      <c r="AW122" s="119">
        <f t="shared" si="56"/>
        <v>0</v>
      </c>
      <c r="AX122" s="120"/>
      <c r="AY122" s="120"/>
      <c r="AZ122" s="127"/>
      <c r="BA122" s="126">
        <f t="shared" si="57"/>
        <v>0</v>
      </c>
      <c r="BB122" s="119">
        <f t="shared" si="58"/>
        <v>0</v>
      </c>
      <c r="BC122" s="120"/>
      <c r="BD122" s="120"/>
      <c r="BE122" s="127"/>
      <c r="BF122" s="126">
        <f t="shared" si="59"/>
        <v>0</v>
      </c>
      <c r="BG122" s="119">
        <f t="shared" si="60"/>
        <v>0</v>
      </c>
      <c r="BH122" s="120"/>
      <c r="BI122" s="120"/>
      <c r="BJ122" s="127"/>
      <c r="BK122" s="126">
        <f t="shared" si="61"/>
        <v>0</v>
      </c>
      <c r="BL122" s="119">
        <f t="shared" si="62"/>
        <v>0</v>
      </c>
      <c r="BM122" s="123">
        <f t="shared" si="63"/>
        <v>0</v>
      </c>
      <c r="BN122" s="123">
        <f t="shared" si="64"/>
        <v>0</v>
      </c>
      <c r="BO122" s="126">
        <f t="shared" si="72"/>
        <v>0</v>
      </c>
      <c r="BP122" s="128">
        <f t="shared" si="65"/>
        <v>0</v>
      </c>
      <c r="BQ122" s="22"/>
      <c r="BR122" s="129"/>
      <c r="BS122" s="130"/>
      <c r="BT122" s="257" t="str">
        <f t="shared" si="66"/>
        <v/>
      </c>
      <c r="BU122" s="257" t="str">
        <f t="shared" si="67"/>
        <v/>
      </c>
      <c r="BV122" s="257" t="str">
        <f t="shared" si="68"/>
        <v/>
      </c>
      <c r="BW122" s="257" t="str">
        <f t="shared" si="69"/>
        <v/>
      </c>
      <c r="BX122" s="258">
        <f t="shared" si="70"/>
        <v>0</v>
      </c>
      <c r="BY122" s="129"/>
      <c r="BZ122" s="130"/>
      <c r="CA122" s="130" t="str">
        <f t="shared" si="38"/>
        <v/>
      </c>
      <c r="CB122" s="130" t="str">
        <f t="shared" si="39"/>
        <v/>
      </c>
      <c r="CC122" s="130" t="str">
        <f t="shared" si="40"/>
        <v/>
      </c>
      <c r="CD122" s="130" t="str">
        <f t="shared" si="41"/>
        <v/>
      </c>
      <c r="CE122" s="131">
        <f t="shared" si="73"/>
        <v>0</v>
      </c>
      <c r="CF122" s="259">
        <f t="shared" si="71"/>
        <v>0</v>
      </c>
      <c r="CG122" s="132"/>
      <c r="CH122" s="132"/>
      <c r="CI122" s="132"/>
    </row>
    <row r="123" spans="1:87" s="24" customFormat="1" ht="12.75" hidden="1" customHeight="1" outlineLevel="1" thickBot="1" x14ac:dyDescent="0.25">
      <c r="A123" s="177" t="s">
        <v>59</v>
      </c>
      <c r="B123" s="312" t="s">
        <v>187</v>
      </c>
      <c r="C123" s="24">
        <v>115</v>
      </c>
      <c r="D123" s="137"/>
      <c r="E123" s="138"/>
      <c r="F123" s="56"/>
      <c r="G123" s="135"/>
      <c r="H123" s="136"/>
      <c r="I123" s="139"/>
      <c r="J123" s="57"/>
      <c r="K123" s="113"/>
      <c r="L123" s="113"/>
      <c r="M123" s="113"/>
      <c r="N123" s="113"/>
      <c r="O123" s="114">
        <f t="shared" si="42"/>
        <v>0</v>
      </c>
      <c r="P123" s="113"/>
      <c r="Q123" s="113"/>
      <c r="R123" s="113"/>
      <c r="S123" s="113"/>
      <c r="T123" s="114">
        <f t="shared" si="43"/>
        <v>0</v>
      </c>
      <c r="U123" s="113">
        <f t="shared" si="44"/>
        <v>0</v>
      </c>
      <c r="V123" s="136"/>
      <c r="W123" s="313"/>
      <c r="X123" s="313"/>
      <c r="Y123" s="313"/>
      <c r="Z123" s="117">
        <f t="shared" si="45"/>
        <v>0</v>
      </c>
      <c r="AA123" s="118">
        <f t="shared" si="46"/>
        <v>0</v>
      </c>
      <c r="AB123" s="121"/>
      <c r="AC123" s="121"/>
      <c r="AD123" s="121"/>
      <c r="AE123" s="117">
        <f t="shared" si="47"/>
        <v>0</v>
      </c>
      <c r="AF123" s="118">
        <f t="shared" si="48"/>
        <v>0</v>
      </c>
      <c r="AG123" s="120"/>
      <c r="AH123" s="120"/>
      <c r="AI123" s="121"/>
      <c r="AJ123" s="117">
        <f t="shared" si="49"/>
        <v>0</v>
      </c>
      <c r="AK123" s="119">
        <f t="shared" si="50"/>
        <v>0</v>
      </c>
      <c r="AL123" s="53"/>
      <c r="AM123" s="53"/>
      <c r="AN123" s="53"/>
      <c r="AO123" s="54">
        <f t="shared" si="51"/>
        <v>0</v>
      </c>
      <c r="AP123" s="122">
        <f t="shared" si="52"/>
        <v>0</v>
      </c>
      <c r="AQ123" s="123">
        <f t="shared" si="53"/>
        <v>0</v>
      </c>
      <c r="AR123" s="123">
        <f t="shared" si="54"/>
        <v>0</v>
      </c>
      <c r="AS123" s="313"/>
      <c r="AT123" s="313"/>
      <c r="AU123" s="314"/>
      <c r="AV123" s="125">
        <f t="shared" si="55"/>
        <v>0</v>
      </c>
      <c r="AW123" s="119">
        <f t="shared" si="56"/>
        <v>0</v>
      </c>
      <c r="AX123" s="120"/>
      <c r="AY123" s="120"/>
      <c r="AZ123" s="127"/>
      <c r="BA123" s="126">
        <f t="shared" si="57"/>
        <v>0</v>
      </c>
      <c r="BB123" s="119">
        <f t="shared" si="58"/>
        <v>0</v>
      </c>
      <c r="BC123" s="120"/>
      <c r="BD123" s="120"/>
      <c r="BE123" s="127"/>
      <c r="BF123" s="126">
        <f t="shared" si="59"/>
        <v>0</v>
      </c>
      <c r="BG123" s="119">
        <f t="shared" si="60"/>
        <v>0</v>
      </c>
      <c r="BH123" s="120"/>
      <c r="BI123" s="120"/>
      <c r="BJ123" s="127"/>
      <c r="BK123" s="126">
        <f t="shared" si="61"/>
        <v>0</v>
      </c>
      <c r="BL123" s="119">
        <f t="shared" si="62"/>
        <v>0</v>
      </c>
      <c r="BM123" s="123">
        <f t="shared" si="63"/>
        <v>0</v>
      </c>
      <c r="BN123" s="123">
        <f t="shared" si="64"/>
        <v>0</v>
      </c>
      <c r="BO123" s="126">
        <f t="shared" si="72"/>
        <v>0</v>
      </c>
      <c r="BP123" s="128">
        <f t="shared" si="65"/>
        <v>0</v>
      </c>
      <c r="BQ123" s="22"/>
      <c r="BR123" s="129"/>
      <c r="BS123" s="130"/>
      <c r="BT123" s="257" t="str">
        <f t="shared" si="66"/>
        <v/>
      </c>
      <c r="BU123" s="257" t="str">
        <f t="shared" si="67"/>
        <v/>
      </c>
      <c r="BV123" s="257" t="str">
        <f t="shared" si="68"/>
        <v/>
      </c>
      <c r="BW123" s="257" t="str">
        <f t="shared" si="69"/>
        <v/>
      </c>
      <c r="BX123" s="258">
        <f t="shared" si="70"/>
        <v>0</v>
      </c>
      <c r="BY123" s="129"/>
      <c r="BZ123" s="130"/>
      <c r="CA123" s="130" t="str">
        <f t="shared" si="38"/>
        <v/>
      </c>
      <c r="CB123" s="130" t="str">
        <f t="shared" si="39"/>
        <v/>
      </c>
      <c r="CC123" s="130" t="str">
        <f t="shared" si="40"/>
        <v/>
      </c>
      <c r="CD123" s="130" t="str">
        <f t="shared" si="41"/>
        <v/>
      </c>
      <c r="CE123" s="131">
        <f t="shared" si="73"/>
        <v>0</v>
      </c>
      <c r="CF123" s="259">
        <f t="shared" si="71"/>
        <v>0</v>
      </c>
      <c r="CG123" s="132"/>
      <c r="CH123" s="132"/>
      <c r="CI123" s="132"/>
    </row>
    <row r="124" spans="1:87" s="24" customFormat="1" ht="12.75" hidden="1" customHeight="1" outlineLevel="1" thickBot="1" x14ac:dyDescent="0.25">
      <c r="A124" s="177" t="s">
        <v>59</v>
      </c>
      <c r="B124" s="312" t="s">
        <v>187</v>
      </c>
      <c r="C124" s="24">
        <v>116</v>
      </c>
      <c r="D124" s="137"/>
      <c r="E124" s="138"/>
      <c r="F124" s="56"/>
      <c r="G124" s="135"/>
      <c r="H124" s="136"/>
      <c r="I124" s="139"/>
      <c r="J124" s="57"/>
      <c r="K124" s="113"/>
      <c r="L124" s="113"/>
      <c r="M124" s="113"/>
      <c r="N124" s="113"/>
      <c r="O124" s="114">
        <f t="shared" si="42"/>
        <v>0</v>
      </c>
      <c r="P124" s="113"/>
      <c r="Q124" s="113"/>
      <c r="R124" s="113"/>
      <c r="S124" s="113"/>
      <c r="T124" s="114">
        <f t="shared" si="43"/>
        <v>0</v>
      </c>
      <c r="U124" s="113">
        <f t="shared" si="44"/>
        <v>0</v>
      </c>
      <c r="V124" s="136"/>
      <c r="W124" s="313"/>
      <c r="X124" s="313"/>
      <c r="Y124" s="313"/>
      <c r="Z124" s="117">
        <f t="shared" si="45"/>
        <v>0</v>
      </c>
      <c r="AA124" s="118">
        <f t="shared" si="46"/>
        <v>0</v>
      </c>
      <c r="AB124" s="121"/>
      <c r="AC124" s="121"/>
      <c r="AD124" s="121"/>
      <c r="AE124" s="117">
        <f t="shared" si="47"/>
        <v>0</v>
      </c>
      <c r="AF124" s="118">
        <f t="shared" si="48"/>
        <v>0</v>
      </c>
      <c r="AG124" s="120"/>
      <c r="AH124" s="120"/>
      <c r="AI124" s="121"/>
      <c r="AJ124" s="117">
        <f t="shared" si="49"/>
        <v>0</v>
      </c>
      <c r="AK124" s="119">
        <f t="shared" si="50"/>
        <v>0</v>
      </c>
      <c r="AL124" s="53"/>
      <c r="AM124" s="53"/>
      <c r="AN124" s="53"/>
      <c r="AO124" s="54">
        <f t="shared" si="51"/>
        <v>0</v>
      </c>
      <c r="AP124" s="122">
        <f t="shared" si="52"/>
        <v>0</v>
      </c>
      <c r="AQ124" s="123">
        <f t="shared" si="53"/>
        <v>0</v>
      </c>
      <c r="AR124" s="123">
        <f t="shared" si="54"/>
        <v>0</v>
      </c>
      <c r="AS124" s="313"/>
      <c r="AT124" s="313"/>
      <c r="AU124" s="314"/>
      <c r="AV124" s="125">
        <f t="shared" si="55"/>
        <v>0</v>
      </c>
      <c r="AW124" s="119">
        <f t="shared" si="56"/>
        <v>0</v>
      </c>
      <c r="AX124" s="120"/>
      <c r="AY124" s="120"/>
      <c r="AZ124" s="127"/>
      <c r="BA124" s="126">
        <f t="shared" si="57"/>
        <v>0</v>
      </c>
      <c r="BB124" s="119">
        <f t="shared" si="58"/>
        <v>0</v>
      </c>
      <c r="BC124" s="120"/>
      <c r="BD124" s="120"/>
      <c r="BE124" s="127"/>
      <c r="BF124" s="126">
        <f t="shared" si="59"/>
        <v>0</v>
      </c>
      <c r="BG124" s="119">
        <f t="shared" si="60"/>
        <v>0</v>
      </c>
      <c r="BH124" s="120"/>
      <c r="BI124" s="120"/>
      <c r="BJ124" s="127"/>
      <c r="BK124" s="126">
        <f t="shared" si="61"/>
        <v>0</v>
      </c>
      <c r="BL124" s="119">
        <f t="shared" si="62"/>
        <v>0</v>
      </c>
      <c r="BM124" s="123">
        <f t="shared" si="63"/>
        <v>0</v>
      </c>
      <c r="BN124" s="123">
        <f t="shared" si="64"/>
        <v>0</v>
      </c>
      <c r="BO124" s="126">
        <f t="shared" si="72"/>
        <v>0</v>
      </c>
      <c r="BP124" s="128">
        <f t="shared" si="65"/>
        <v>0</v>
      </c>
      <c r="BQ124" s="22"/>
      <c r="BR124" s="129"/>
      <c r="BS124" s="130"/>
      <c r="BT124" s="257" t="str">
        <f t="shared" si="66"/>
        <v/>
      </c>
      <c r="BU124" s="257" t="str">
        <f t="shared" si="67"/>
        <v/>
      </c>
      <c r="BV124" s="257" t="str">
        <f t="shared" si="68"/>
        <v/>
      </c>
      <c r="BW124" s="257" t="str">
        <f t="shared" si="69"/>
        <v/>
      </c>
      <c r="BX124" s="258">
        <f t="shared" si="70"/>
        <v>0</v>
      </c>
      <c r="BY124" s="129"/>
      <c r="BZ124" s="130"/>
      <c r="CA124" s="130" t="str">
        <f t="shared" si="38"/>
        <v/>
      </c>
      <c r="CB124" s="130" t="str">
        <f t="shared" si="39"/>
        <v/>
      </c>
      <c r="CC124" s="130" t="str">
        <f t="shared" si="40"/>
        <v/>
      </c>
      <c r="CD124" s="130" t="str">
        <f t="shared" si="41"/>
        <v/>
      </c>
      <c r="CE124" s="131">
        <f t="shared" si="73"/>
        <v>0</v>
      </c>
      <c r="CF124" s="259">
        <f t="shared" si="71"/>
        <v>0</v>
      </c>
      <c r="CG124" s="132"/>
      <c r="CH124" s="132"/>
      <c r="CI124" s="132"/>
    </row>
    <row r="125" spans="1:87" s="24" customFormat="1" ht="12.75" hidden="1" customHeight="1" outlineLevel="1" thickBot="1" x14ac:dyDescent="0.25">
      <c r="A125" s="177" t="s">
        <v>59</v>
      </c>
      <c r="B125" s="312" t="s">
        <v>187</v>
      </c>
      <c r="C125" s="24">
        <v>117</v>
      </c>
      <c r="D125" s="137"/>
      <c r="E125" s="138"/>
      <c r="F125" s="56"/>
      <c r="G125" s="135"/>
      <c r="H125" s="136"/>
      <c r="I125" s="139"/>
      <c r="J125" s="57"/>
      <c r="K125" s="113"/>
      <c r="L125" s="113"/>
      <c r="M125" s="113"/>
      <c r="N125" s="113"/>
      <c r="O125" s="114">
        <f t="shared" si="42"/>
        <v>0</v>
      </c>
      <c r="P125" s="113"/>
      <c r="Q125" s="113"/>
      <c r="R125" s="113"/>
      <c r="S125" s="113"/>
      <c r="T125" s="114">
        <f t="shared" si="43"/>
        <v>0</v>
      </c>
      <c r="U125" s="113">
        <f t="shared" si="44"/>
        <v>0</v>
      </c>
      <c r="V125" s="136"/>
      <c r="W125" s="313"/>
      <c r="X125" s="313"/>
      <c r="Y125" s="313"/>
      <c r="Z125" s="117">
        <f t="shared" si="45"/>
        <v>0</v>
      </c>
      <c r="AA125" s="118">
        <f t="shared" si="46"/>
        <v>0</v>
      </c>
      <c r="AB125" s="121"/>
      <c r="AC125" s="121"/>
      <c r="AD125" s="121"/>
      <c r="AE125" s="117">
        <f t="shared" si="47"/>
        <v>0</v>
      </c>
      <c r="AF125" s="118">
        <f t="shared" si="48"/>
        <v>0</v>
      </c>
      <c r="AG125" s="120"/>
      <c r="AH125" s="120"/>
      <c r="AI125" s="121"/>
      <c r="AJ125" s="117">
        <f t="shared" si="49"/>
        <v>0</v>
      </c>
      <c r="AK125" s="119">
        <f t="shared" si="50"/>
        <v>0</v>
      </c>
      <c r="AL125" s="53"/>
      <c r="AM125" s="53"/>
      <c r="AN125" s="53"/>
      <c r="AO125" s="54">
        <f t="shared" si="51"/>
        <v>0</v>
      </c>
      <c r="AP125" s="122">
        <f t="shared" si="52"/>
        <v>0</v>
      </c>
      <c r="AQ125" s="123">
        <f t="shared" si="53"/>
        <v>0</v>
      </c>
      <c r="AR125" s="123">
        <f t="shared" si="54"/>
        <v>0</v>
      </c>
      <c r="AS125" s="313"/>
      <c r="AT125" s="313"/>
      <c r="AU125" s="314"/>
      <c r="AV125" s="125">
        <f t="shared" si="55"/>
        <v>0</v>
      </c>
      <c r="AW125" s="119">
        <f t="shared" si="56"/>
        <v>0</v>
      </c>
      <c r="AX125" s="120"/>
      <c r="AY125" s="120"/>
      <c r="AZ125" s="127"/>
      <c r="BA125" s="126">
        <f t="shared" si="57"/>
        <v>0</v>
      </c>
      <c r="BB125" s="119">
        <f t="shared" si="58"/>
        <v>0</v>
      </c>
      <c r="BC125" s="120"/>
      <c r="BD125" s="120"/>
      <c r="BE125" s="127"/>
      <c r="BF125" s="126">
        <f t="shared" si="59"/>
        <v>0</v>
      </c>
      <c r="BG125" s="119">
        <f t="shared" si="60"/>
        <v>0</v>
      </c>
      <c r="BH125" s="120"/>
      <c r="BI125" s="120"/>
      <c r="BJ125" s="127"/>
      <c r="BK125" s="126">
        <f t="shared" si="61"/>
        <v>0</v>
      </c>
      <c r="BL125" s="119">
        <f t="shared" si="62"/>
        <v>0</v>
      </c>
      <c r="BM125" s="123">
        <f t="shared" si="63"/>
        <v>0</v>
      </c>
      <c r="BN125" s="123">
        <f t="shared" si="64"/>
        <v>0</v>
      </c>
      <c r="BO125" s="126">
        <f t="shared" si="72"/>
        <v>0</v>
      </c>
      <c r="BP125" s="128">
        <f t="shared" si="65"/>
        <v>0</v>
      </c>
      <c r="BQ125" s="22"/>
      <c r="BR125" s="129"/>
      <c r="BS125" s="130"/>
      <c r="BT125" s="257" t="str">
        <f t="shared" si="66"/>
        <v/>
      </c>
      <c r="BU125" s="257" t="str">
        <f t="shared" si="67"/>
        <v/>
      </c>
      <c r="BV125" s="257" t="str">
        <f t="shared" si="68"/>
        <v/>
      </c>
      <c r="BW125" s="257" t="str">
        <f t="shared" si="69"/>
        <v/>
      </c>
      <c r="BX125" s="258">
        <f t="shared" si="70"/>
        <v>0</v>
      </c>
      <c r="BY125" s="129"/>
      <c r="BZ125" s="130"/>
      <c r="CA125" s="130" t="str">
        <f t="shared" si="38"/>
        <v/>
      </c>
      <c r="CB125" s="130" t="str">
        <f t="shared" si="39"/>
        <v/>
      </c>
      <c r="CC125" s="130" t="str">
        <f t="shared" si="40"/>
        <v/>
      </c>
      <c r="CD125" s="130" t="str">
        <f t="shared" si="41"/>
        <v/>
      </c>
      <c r="CE125" s="131">
        <f t="shared" si="73"/>
        <v>0</v>
      </c>
      <c r="CF125" s="259">
        <f t="shared" si="71"/>
        <v>0</v>
      </c>
      <c r="CG125" s="132"/>
      <c r="CH125" s="132"/>
      <c r="CI125" s="132"/>
    </row>
    <row r="126" spans="1:87" s="24" customFormat="1" ht="12.75" hidden="1" customHeight="1" outlineLevel="1" thickBot="1" x14ac:dyDescent="0.25">
      <c r="A126" s="177" t="s">
        <v>59</v>
      </c>
      <c r="B126" s="312" t="s">
        <v>187</v>
      </c>
      <c r="C126" s="24">
        <v>118</v>
      </c>
      <c r="D126" s="137"/>
      <c r="E126" s="138"/>
      <c r="F126" s="56"/>
      <c r="G126" s="135"/>
      <c r="H126" s="136"/>
      <c r="I126" s="139"/>
      <c r="J126" s="57"/>
      <c r="K126" s="113"/>
      <c r="L126" s="113"/>
      <c r="M126" s="113"/>
      <c r="N126" s="113"/>
      <c r="O126" s="114">
        <f t="shared" si="42"/>
        <v>0</v>
      </c>
      <c r="P126" s="113"/>
      <c r="Q126" s="113"/>
      <c r="R126" s="113"/>
      <c r="S126" s="113"/>
      <c r="T126" s="114">
        <f t="shared" si="43"/>
        <v>0</v>
      </c>
      <c r="U126" s="113">
        <f t="shared" si="44"/>
        <v>0</v>
      </c>
      <c r="V126" s="136"/>
      <c r="W126" s="313"/>
      <c r="X126" s="313"/>
      <c r="Y126" s="313"/>
      <c r="Z126" s="117">
        <f t="shared" si="45"/>
        <v>0</v>
      </c>
      <c r="AA126" s="118">
        <f t="shared" si="46"/>
        <v>0</v>
      </c>
      <c r="AB126" s="121"/>
      <c r="AC126" s="121"/>
      <c r="AD126" s="121"/>
      <c r="AE126" s="117">
        <f t="shared" si="47"/>
        <v>0</v>
      </c>
      <c r="AF126" s="118">
        <f t="shared" si="48"/>
        <v>0</v>
      </c>
      <c r="AG126" s="120"/>
      <c r="AH126" s="120"/>
      <c r="AI126" s="121"/>
      <c r="AJ126" s="117">
        <f t="shared" si="49"/>
        <v>0</v>
      </c>
      <c r="AK126" s="119">
        <f t="shared" si="50"/>
        <v>0</v>
      </c>
      <c r="AL126" s="53"/>
      <c r="AM126" s="53"/>
      <c r="AN126" s="53"/>
      <c r="AO126" s="54">
        <f t="shared" si="51"/>
        <v>0</v>
      </c>
      <c r="AP126" s="122">
        <f t="shared" si="52"/>
        <v>0</v>
      </c>
      <c r="AQ126" s="123">
        <f t="shared" si="53"/>
        <v>0</v>
      </c>
      <c r="AR126" s="123">
        <f t="shared" si="54"/>
        <v>0</v>
      </c>
      <c r="AS126" s="313"/>
      <c r="AT126" s="313"/>
      <c r="AU126" s="314"/>
      <c r="AV126" s="125">
        <f t="shared" si="55"/>
        <v>0</v>
      </c>
      <c r="AW126" s="119">
        <f t="shared" si="56"/>
        <v>0</v>
      </c>
      <c r="AX126" s="120"/>
      <c r="AY126" s="120"/>
      <c r="AZ126" s="127"/>
      <c r="BA126" s="126">
        <f t="shared" si="57"/>
        <v>0</v>
      </c>
      <c r="BB126" s="119">
        <f t="shared" si="58"/>
        <v>0</v>
      </c>
      <c r="BC126" s="120"/>
      <c r="BD126" s="120"/>
      <c r="BE126" s="127"/>
      <c r="BF126" s="126">
        <f t="shared" si="59"/>
        <v>0</v>
      </c>
      <c r="BG126" s="119">
        <f t="shared" si="60"/>
        <v>0</v>
      </c>
      <c r="BH126" s="120"/>
      <c r="BI126" s="120"/>
      <c r="BJ126" s="127"/>
      <c r="BK126" s="126">
        <f t="shared" si="61"/>
        <v>0</v>
      </c>
      <c r="BL126" s="119">
        <f t="shared" si="62"/>
        <v>0</v>
      </c>
      <c r="BM126" s="123">
        <f t="shared" si="63"/>
        <v>0</v>
      </c>
      <c r="BN126" s="123">
        <f t="shared" si="64"/>
        <v>0</v>
      </c>
      <c r="BO126" s="126">
        <f t="shared" si="72"/>
        <v>0</v>
      </c>
      <c r="BP126" s="128">
        <f t="shared" si="65"/>
        <v>0</v>
      </c>
      <c r="BQ126" s="22"/>
      <c r="BR126" s="129"/>
      <c r="BS126" s="130"/>
      <c r="BT126" s="257" t="str">
        <f t="shared" si="66"/>
        <v/>
      </c>
      <c r="BU126" s="257" t="str">
        <f t="shared" si="67"/>
        <v/>
      </c>
      <c r="BV126" s="257" t="str">
        <f t="shared" si="68"/>
        <v/>
      </c>
      <c r="BW126" s="257" t="str">
        <f t="shared" si="69"/>
        <v/>
      </c>
      <c r="BX126" s="258">
        <f t="shared" si="70"/>
        <v>0</v>
      </c>
      <c r="BY126" s="129"/>
      <c r="BZ126" s="130"/>
      <c r="CA126" s="130" t="str">
        <f t="shared" si="38"/>
        <v/>
      </c>
      <c r="CB126" s="130" t="str">
        <f t="shared" si="39"/>
        <v/>
      </c>
      <c r="CC126" s="130" t="str">
        <f t="shared" si="40"/>
        <v/>
      </c>
      <c r="CD126" s="130" t="str">
        <f t="shared" si="41"/>
        <v/>
      </c>
      <c r="CE126" s="131">
        <f t="shared" si="73"/>
        <v>0</v>
      </c>
      <c r="CF126" s="259">
        <f t="shared" si="71"/>
        <v>0</v>
      </c>
      <c r="CG126" s="132"/>
      <c r="CH126" s="132"/>
      <c r="CI126" s="132"/>
    </row>
    <row r="127" spans="1:87" s="24" customFormat="1" ht="12.75" hidden="1" customHeight="1" outlineLevel="1" thickBot="1" x14ac:dyDescent="0.25">
      <c r="A127" s="177" t="s">
        <v>59</v>
      </c>
      <c r="B127" s="312" t="s">
        <v>187</v>
      </c>
      <c r="C127" s="24">
        <v>119</v>
      </c>
      <c r="D127" s="137"/>
      <c r="E127" s="138"/>
      <c r="F127" s="56"/>
      <c r="G127" s="135"/>
      <c r="H127" s="136"/>
      <c r="I127" s="139"/>
      <c r="J127" s="57"/>
      <c r="K127" s="113"/>
      <c r="L127" s="113"/>
      <c r="M127" s="113"/>
      <c r="N127" s="113"/>
      <c r="O127" s="114">
        <f t="shared" si="42"/>
        <v>0</v>
      </c>
      <c r="P127" s="113"/>
      <c r="Q127" s="113"/>
      <c r="R127" s="113"/>
      <c r="S127" s="113"/>
      <c r="T127" s="114">
        <f t="shared" si="43"/>
        <v>0</v>
      </c>
      <c r="U127" s="113">
        <f t="shared" si="44"/>
        <v>0</v>
      </c>
      <c r="V127" s="136"/>
      <c r="W127" s="313"/>
      <c r="X127" s="313"/>
      <c r="Y127" s="313"/>
      <c r="Z127" s="117">
        <f t="shared" si="45"/>
        <v>0</v>
      </c>
      <c r="AA127" s="118">
        <f t="shared" si="46"/>
        <v>0</v>
      </c>
      <c r="AB127" s="121"/>
      <c r="AC127" s="121"/>
      <c r="AD127" s="121"/>
      <c r="AE127" s="117">
        <f t="shared" si="47"/>
        <v>0</v>
      </c>
      <c r="AF127" s="118">
        <f t="shared" si="48"/>
        <v>0</v>
      </c>
      <c r="AG127" s="120"/>
      <c r="AH127" s="120"/>
      <c r="AI127" s="121"/>
      <c r="AJ127" s="117">
        <f t="shared" si="49"/>
        <v>0</v>
      </c>
      <c r="AK127" s="119">
        <f t="shared" si="50"/>
        <v>0</v>
      </c>
      <c r="AL127" s="53"/>
      <c r="AM127" s="53"/>
      <c r="AN127" s="53"/>
      <c r="AO127" s="54">
        <f t="shared" si="51"/>
        <v>0</v>
      </c>
      <c r="AP127" s="122">
        <f t="shared" si="52"/>
        <v>0</v>
      </c>
      <c r="AQ127" s="123">
        <f t="shared" si="53"/>
        <v>0</v>
      </c>
      <c r="AR127" s="123">
        <f t="shared" si="54"/>
        <v>0</v>
      </c>
      <c r="AS127" s="313"/>
      <c r="AT127" s="313"/>
      <c r="AU127" s="314"/>
      <c r="AV127" s="125">
        <f t="shared" si="55"/>
        <v>0</v>
      </c>
      <c r="AW127" s="119">
        <f t="shared" si="56"/>
        <v>0</v>
      </c>
      <c r="AX127" s="120"/>
      <c r="AY127" s="120"/>
      <c r="AZ127" s="127"/>
      <c r="BA127" s="126">
        <f t="shared" si="57"/>
        <v>0</v>
      </c>
      <c r="BB127" s="119">
        <f t="shared" si="58"/>
        <v>0</v>
      </c>
      <c r="BC127" s="120"/>
      <c r="BD127" s="120"/>
      <c r="BE127" s="127"/>
      <c r="BF127" s="126">
        <f t="shared" si="59"/>
        <v>0</v>
      </c>
      <c r="BG127" s="119">
        <f t="shared" si="60"/>
        <v>0</v>
      </c>
      <c r="BH127" s="120"/>
      <c r="BI127" s="120"/>
      <c r="BJ127" s="127"/>
      <c r="BK127" s="126">
        <f t="shared" si="61"/>
        <v>0</v>
      </c>
      <c r="BL127" s="119">
        <f t="shared" si="62"/>
        <v>0</v>
      </c>
      <c r="BM127" s="123">
        <f t="shared" si="63"/>
        <v>0</v>
      </c>
      <c r="BN127" s="123">
        <f t="shared" si="64"/>
        <v>0</v>
      </c>
      <c r="BO127" s="126">
        <f t="shared" si="72"/>
        <v>0</v>
      </c>
      <c r="BP127" s="128">
        <f t="shared" si="65"/>
        <v>0</v>
      </c>
      <c r="BQ127" s="22"/>
      <c r="BR127" s="129"/>
      <c r="BS127" s="130"/>
      <c r="BT127" s="257" t="str">
        <f t="shared" si="66"/>
        <v/>
      </c>
      <c r="BU127" s="257" t="str">
        <f t="shared" si="67"/>
        <v/>
      </c>
      <c r="BV127" s="257" t="str">
        <f t="shared" si="68"/>
        <v/>
      </c>
      <c r="BW127" s="257" t="str">
        <f t="shared" si="69"/>
        <v/>
      </c>
      <c r="BX127" s="258">
        <f t="shared" si="70"/>
        <v>0</v>
      </c>
      <c r="BY127" s="129"/>
      <c r="BZ127" s="130"/>
      <c r="CA127" s="130" t="str">
        <f t="shared" si="38"/>
        <v/>
      </c>
      <c r="CB127" s="130" t="str">
        <f t="shared" si="39"/>
        <v/>
      </c>
      <c r="CC127" s="130" t="str">
        <f t="shared" si="40"/>
        <v/>
      </c>
      <c r="CD127" s="130" t="str">
        <f t="shared" si="41"/>
        <v/>
      </c>
      <c r="CE127" s="131">
        <f t="shared" si="73"/>
        <v>0</v>
      </c>
      <c r="CF127" s="259">
        <f t="shared" si="71"/>
        <v>0</v>
      </c>
      <c r="CG127" s="132"/>
      <c r="CH127" s="132"/>
      <c r="CI127" s="132"/>
    </row>
    <row r="128" spans="1:87" s="24" customFormat="1" ht="12.75" hidden="1" customHeight="1" outlineLevel="1" thickBot="1" x14ac:dyDescent="0.25">
      <c r="A128" s="177" t="s">
        <v>59</v>
      </c>
      <c r="B128" s="312" t="s">
        <v>187</v>
      </c>
      <c r="C128" s="24">
        <v>120</v>
      </c>
      <c r="D128" s="137"/>
      <c r="E128" s="138"/>
      <c r="F128" s="56"/>
      <c r="G128" s="135"/>
      <c r="H128" s="136"/>
      <c r="I128" s="139"/>
      <c r="J128" s="57"/>
      <c r="K128" s="113"/>
      <c r="L128" s="113"/>
      <c r="M128" s="113"/>
      <c r="N128" s="113"/>
      <c r="O128" s="114">
        <f t="shared" si="42"/>
        <v>0</v>
      </c>
      <c r="P128" s="113"/>
      <c r="Q128" s="113"/>
      <c r="R128" s="113"/>
      <c r="S128" s="113"/>
      <c r="T128" s="114">
        <f t="shared" si="43"/>
        <v>0</v>
      </c>
      <c r="U128" s="113">
        <f t="shared" si="44"/>
        <v>0</v>
      </c>
      <c r="V128" s="136"/>
      <c r="W128" s="313"/>
      <c r="X128" s="313"/>
      <c r="Y128" s="313"/>
      <c r="Z128" s="117">
        <f t="shared" si="45"/>
        <v>0</v>
      </c>
      <c r="AA128" s="118">
        <f t="shared" si="46"/>
        <v>0</v>
      </c>
      <c r="AB128" s="121"/>
      <c r="AC128" s="121"/>
      <c r="AD128" s="121"/>
      <c r="AE128" s="117">
        <f t="shared" si="47"/>
        <v>0</v>
      </c>
      <c r="AF128" s="118">
        <f t="shared" si="48"/>
        <v>0</v>
      </c>
      <c r="AG128" s="120"/>
      <c r="AH128" s="120"/>
      <c r="AI128" s="121"/>
      <c r="AJ128" s="117">
        <f t="shared" si="49"/>
        <v>0</v>
      </c>
      <c r="AK128" s="119">
        <f t="shared" si="50"/>
        <v>0</v>
      </c>
      <c r="AL128" s="53"/>
      <c r="AM128" s="53"/>
      <c r="AN128" s="53"/>
      <c r="AO128" s="54">
        <f t="shared" si="51"/>
        <v>0</v>
      </c>
      <c r="AP128" s="122">
        <f t="shared" si="52"/>
        <v>0</v>
      </c>
      <c r="AQ128" s="123">
        <f t="shared" si="53"/>
        <v>0</v>
      </c>
      <c r="AR128" s="123">
        <f t="shared" si="54"/>
        <v>0</v>
      </c>
      <c r="AS128" s="313"/>
      <c r="AT128" s="313"/>
      <c r="AU128" s="314"/>
      <c r="AV128" s="125">
        <f t="shared" si="55"/>
        <v>0</v>
      </c>
      <c r="AW128" s="119">
        <f t="shared" si="56"/>
        <v>0</v>
      </c>
      <c r="AX128" s="120"/>
      <c r="AY128" s="120"/>
      <c r="AZ128" s="127"/>
      <c r="BA128" s="126">
        <f t="shared" si="57"/>
        <v>0</v>
      </c>
      <c r="BB128" s="119">
        <f t="shared" si="58"/>
        <v>0</v>
      </c>
      <c r="BC128" s="120"/>
      <c r="BD128" s="120"/>
      <c r="BE128" s="127"/>
      <c r="BF128" s="126">
        <f t="shared" si="59"/>
        <v>0</v>
      </c>
      <c r="BG128" s="119">
        <f t="shared" si="60"/>
        <v>0</v>
      </c>
      <c r="BH128" s="120"/>
      <c r="BI128" s="120"/>
      <c r="BJ128" s="127"/>
      <c r="BK128" s="126">
        <f t="shared" si="61"/>
        <v>0</v>
      </c>
      <c r="BL128" s="119">
        <f t="shared" si="62"/>
        <v>0</v>
      </c>
      <c r="BM128" s="123">
        <f t="shared" si="63"/>
        <v>0</v>
      </c>
      <c r="BN128" s="123">
        <f t="shared" si="64"/>
        <v>0</v>
      </c>
      <c r="BO128" s="126">
        <f t="shared" si="72"/>
        <v>0</v>
      </c>
      <c r="BP128" s="128">
        <f t="shared" si="65"/>
        <v>0</v>
      </c>
      <c r="BQ128" s="22"/>
      <c r="BR128" s="129"/>
      <c r="BS128" s="130"/>
      <c r="BT128" s="257" t="str">
        <f t="shared" si="66"/>
        <v/>
      </c>
      <c r="BU128" s="257" t="str">
        <f t="shared" si="67"/>
        <v/>
      </c>
      <c r="BV128" s="257" t="str">
        <f t="shared" si="68"/>
        <v/>
      </c>
      <c r="BW128" s="257" t="str">
        <f t="shared" si="69"/>
        <v/>
      </c>
      <c r="BX128" s="258">
        <f t="shared" si="70"/>
        <v>0</v>
      </c>
      <c r="BY128" s="129"/>
      <c r="BZ128" s="130"/>
      <c r="CA128" s="130" t="str">
        <f t="shared" si="38"/>
        <v/>
      </c>
      <c r="CB128" s="130" t="str">
        <f t="shared" si="39"/>
        <v/>
      </c>
      <c r="CC128" s="130" t="str">
        <f t="shared" si="40"/>
        <v/>
      </c>
      <c r="CD128" s="130" t="str">
        <f t="shared" si="41"/>
        <v/>
      </c>
      <c r="CE128" s="131">
        <f t="shared" si="73"/>
        <v>0</v>
      </c>
      <c r="CF128" s="259">
        <f t="shared" si="71"/>
        <v>0</v>
      </c>
      <c r="CG128" s="132"/>
      <c r="CH128" s="132"/>
      <c r="CI128" s="132"/>
    </row>
    <row r="129" spans="1:87" s="24" customFormat="1" ht="12.75" hidden="1" customHeight="1" outlineLevel="1" thickBot="1" x14ac:dyDescent="0.25">
      <c r="A129" s="177" t="s">
        <v>59</v>
      </c>
      <c r="B129" s="312" t="s">
        <v>187</v>
      </c>
      <c r="C129" s="24">
        <v>121</v>
      </c>
      <c r="D129" s="137"/>
      <c r="E129" s="138"/>
      <c r="F129" s="56"/>
      <c r="G129" s="135"/>
      <c r="H129" s="136"/>
      <c r="I129" s="139"/>
      <c r="J129" s="57"/>
      <c r="K129" s="113"/>
      <c r="L129" s="113"/>
      <c r="M129" s="113"/>
      <c r="N129" s="113"/>
      <c r="O129" s="114">
        <f t="shared" si="42"/>
        <v>0</v>
      </c>
      <c r="P129" s="113"/>
      <c r="Q129" s="113"/>
      <c r="R129" s="113"/>
      <c r="S129" s="113"/>
      <c r="T129" s="114">
        <f t="shared" si="43"/>
        <v>0</v>
      </c>
      <c r="U129" s="113">
        <f t="shared" si="44"/>
        <v>0</v>
      </c>
      <c r="V129" s="136"/>
      <c r="W129" s="313"/>
      <c r="X129" s="313"/>
      <c r="Y129" s="313"/>
      <c r="Z129" s="117">
        <f t="shared" si="45"/>
        <v>0</v>
      </c>
      <c r="AA129" s="118">
        <f t="shared" si="46"/>
        <v>0</v>
      </c>
      <c r="AB129" s="121"/>
      <c r="AC129" s="121"/>
      <c r="AD129" s="121"/>
      <c r="AE129" s="117">
        <f t="shared" si="47"/>
        <v>0</v>
      </c>
      <c r="AF129" s="118">
        <f t="shared" si="48"/>
        <v>0</v>
      </c>
      <c r="AG129" s="120"/>
      <c r="AH129" s="120"/>
      <c r="AI129" s="121"/>
      <c r="AJ129" s="117">
        <f t="shared" si="49"/>
        <v>0</v>
      </c>
      <c r="AK129" s="119">
        <f t="shared" si="50"/>
        <v>0</v>
      </c>
      <c r="AL129" s="53"/>
      <c r="AM129" s="53"/>
      <c r="AN129" s="53"/>
      <c r="AO129" s="54">
        <f t="shared" si="51"/>
        <v>0</v>
      </c>
      <c r="AP129" s="122">
        <f t="shared" si="52"/>
        <v>0</v>
      </c>
      <c r="AQ129" s="123">
        <f t="shared" si="53"/>
        <v>0</v>
      </c>
      <c r="AR129" s="123">
        <f t="shared" si="54"/>
        <v>0</v>
      </c>
      <c r="AS129" s="313"/>
      <c r="AT129" s="313"/>
      <c r="AU129" s="314"/>
      <c r="AV129" s="125">
        <f t="shared" si="55"/>
        <v>0</v>
      </c>
      <c r="AW129" s="119">
        <f t="shared" si="56"/>
        <v>0</v>
      </c>
      <c r="AX129" s="120"/>
      <c r="AY129" s="120"/>
      <c r="AZ129" s="127"/>
      <c r="BA129" s="126">
        <f t="shared" si="57"/>
        <v>0</v>
      </c>
      <c r="BB129" s="119">
        <f t="shared" si="58"/>
        <v>0</v>
      </c>
      <c r="BC129" s="120"/>
      <c r="BD129" s="120"/>
      <c r="BE129" s="127"/>
      <c r="BF129" s="126">
        <f t="shared" si="59"/>
        <v>0</v>
      </c>
      <c r="BG129" s="119">
        <f t="shared" si="60"/>
        <v>0</v>
      </c>
      <c r="BH129" s="120"/>
      <c r="BI129" s="120"/>
      <c r="BJ129" s="127"/>
      <c r="BK129" s="126">
        <f t="shared" si="61"/>
        <v>0</v>
      </c>
      <c r="BL129" s="119">
        <f t="shared" si="62"/>
        <v>0</v>
      </c>
      <c r="BM129" s="123">
        <f t="shared" si="63"/>
        <v>0</v>
      </c>
      <c r="BN129" s="123">
        <f t="shared" si="64"/>
        <v>0</v>
      </c>
      <c r="BO129" s="126">
        <f t="shared" si="72"/>
        <v>0</v>
      </c>
      <c r="BP129" s="128">
        <f t="shared" si="65"/>
        <v>0</v>
      </c>
      <c r="BQ129" s="22"/>
      <c r="BR129" s="129"/>
      <c r="BS129" s="130"/>
      <c r="BT129" s="257" t="str">
        <f t="shared" si="66"/>
        <v/>
      </c>
      <c r="BU129" s="257" t="str">
        <f t="shared" si="67"/>
        <v/>
      </c>
      <c r="BV129" s="257" t="str">
        <f t="shared" si="68"/>
        <v/>
      </c>
      <c r="BW129" s="257" t="str">
        <f t="shared" si="69"/>
        <v/>
      </c>
      <c r="BX129" s="258">
        <f t="shared" si="70"/>
        <v>0</v>
      </c>
      <c r="BY129" s="129"/>
      <c r="BZ129" s="130"/>
      <c r="CA129" s="130" t="str">
        <f t="shared" si="38"/>
        <v/>
      </c>
      <c r="CB129" s="130" t="str">
        <f t="shared" si="39"/>
        <v/>
      </c>
      <c r="CC129" s="130" t="str">
        <f t="shared" si="40"/>
        <v/>
      </c>
      <c r="CD129" s="130" t="str">
        <f t="shared" si="41"/>
        <v/>
      </c>
      <c r="CE129" s="131">
        <f t="shared" si="73"/>
        <v>0</v>
      </c>
      <c r="CF129" s="259">
        <f t="shared" si="71"/>
        <v>0</v>
      </c>
      <c r="CG129" s="132"/>
      <c r="CH129" s="132"/>
      <c r="CI129" s="132"/>
    </row>
    <row r="130" spans="1:87" s="24" customFormat="1" ht="12.75" hidden="1" customHeight="1" outlineLevel="1" thickBot="1" x14ac:dyDescent="0.25">
      <c r="A130" s="177" t="s">
        <v>59</v>
      </c>
      <c r="B130" s="312" t="s">
        <v>187</v>
      </c>
      <c r="C130" s="24">
        <v>122</v>
      </c>
      <c r="D130" s="137"/>
      <c r="E130" s="138"/>
      <c r="F130" s="56"/>
      <c r="G130" s="135"/>
      <c r="H130" s="136"/>
      <c r="I130" s="139"/>
      <c r="J130" s="57"/>
      <c r="K130" s="113"/>
      <c r="L130" s="113"/>
      <c r="M130" s="113"/>
      <c r="N130" s="113"/>
      <c r="O130" s="114">
        <f t="shared" si="42"/>
        <v>0</v>
      </c>
      <c r="P130" s="113"/>
      <c r="Q130" s="113"/>
      <c r="R130" s="113"/>
      <c r="S130" s="113"/>
      <c r="T130" s="114">
        <f t="shared" si="43"/>
        <v>0</v>
      </c>
      <c r="U130" s="113">
        <f t="shared" si="44"/>
        <v>0</v>
      </c>
      <c r="V130" s="136"/>
      <c r="W130" s="313"/>
      <c r="X130" s="313"/>
      <c r="Y130" s="313"/>
      <c r="Z130" s="117">
        <f t="shared" si="45"/>
        <v>0</v>
      </c>
      <c r="AA130" s="118">
        <f t="shared" si="46"/>
        <v>0</v>
      </c>
      <c r="AB130" s="121"/>
      <c r="AC130" s="121"/>
      <c r="AD130" s="121"/>
      <c r="AE130" s="117">
        <f t="shared" si="47"/>
        <v>0</v>
      </c>
      <c r="AF130" s="118">
        <f t="shared" si="48"/>
        <v>0</v>
      </c>
      <c r="AG130" s="120"/>
      <c r="AH130" s="120"/>
      <c r="AI130" s="121"/>
      <c r="AJ130" s="117">
        <f t="shared" si="49"/>
        <v>0</v>
      </c>
      <c r="AK130" s="119">
        <f t="shared" si="50"/>
        <v>0</v>
      </c>
      <c r="AL130" s="53"/>
      <c r="AM130" s="53"/>
      <c r="AN130" s="53"/>
      <c r="AO130" s="54">
        <f t="shared" si="51"/>
        <v>0</v>
      </c>
      <c r="AP130" s="122">
        <f t="shared" si="52"/>
        <v>0</v>
      </c>
      <c r="AQ130" s="123">
        <f t="shared" si="53"/>
        <v>0</v>
      </c>
      <c r="AR130" s="123">
        <f t="shared" si="54"/>
        <v>0</v>
      </c>
      <c r="AS130" s="313"/>
      <c r="AT130" s="313"/>
      <c r="AU130" s="314"/>
      <c r="AV130" s="125">
        <f t="shared" si="55"/>
        <v>0</v>
      </c>
      <c r="AW130" s="119">
        <f t="shared" si="56"/>
        <v>0</v>
      </c>
      <c r="AX130" s="120"/>
      <c r="AY130" s="120"/>
      <c r="AZ130" s="127"/>
      <c r="BA130" s="126">
        <f t="shared" si="57"/>
        <v>0</v>
      </c>
      <c r="BB130" s="119">
        <f t="shared" si="58"/>
        <v>0</v>
      </c>
      <c r="BC130" s="120"/>
      <c r="BD130" s="120"/>
      <c r="BE130" s="127"/>
      <c r="BF130" s="126">
        <f t="shared" si="59"/>
        <v>0</v>
      </c>
      <c r="BG130" s="119">
        <f t="shared" si="60"/>
        <v>0</v>
      </c>
      <c r="BH130" s="120"/>
      <c r="BI130" s="120"/>
      <c r="BJ130" s="127"/>
      <c r="BK130" s="126">
        <f t="shared" si="61"/>
        <v>0</v>
      </c>
      <c r="BL130" s="119">
        <f t="shared" si="62"/>
        <v>0</v>
      </c>
      <c r="BM130" s="123">
        <f t="shared" si="63"/>
        <v>0</v>
      </c>
      <c r="BN130" s="123">
        <f t="shared" si="64"/>
        <v>0</v>
      </c>
      <c r="BO130" s="126">
        <f t="shared" si="72"/>
        <v>0</v>
      </c>
      <c r="BP130" s="128">
        <f t="shared" si="65"/>
        <v>0</v>
      </c>
      <c r="BQ130" s="22"/>
      <c r="BR130" s="129"/>
      <c r="BS130" s="130"/>
      <c r="BT130" s="257" t="str">
        <f t="shared" si="66"/>
        <v/>
      </c>
      <c r="BU130" s="257" t="str">
        <f t="shared" si="67"/>
        <v/>
      </c>
      <c r="BV130" s="257" t="str">
        <f t="shared" si="68"/>
        <v/>
      </c>
      <c r="BW130" s="257" t="str">
        <f t="shared" si="69"/>
        <v/>
      </c>
      <c r="BX130" s="258">
        <f t="shared" si="70"/>
        <v>0</v>
      </c>
      <c r="BY130" s="129"/>
      <c r="BZ130" s="130"/>
      <c r="CA130" s="130" t="str">
        <f t="shared" si="38"/>
        <v/>
      </c>
      <c r="CB130" s="130" t="str">
        <f t="shared" si="39"/>
        <v/>
      </c>
      <c r="CC130" s="130" t="str">
        <f t="shared" si="40"/>
        <v/>
      </c>
      <c r="CD130" s="130" t="str">
        <f t="shared" si="41"/>
        <v/>
      </c>
      <c r="CE130" s="131">
        <f t="shared" si="73"/>
        <v>0</v>
      </c>
      <c r="CF130" s="259">
        <f t="shared" si="71"/>
        <v>0</v>
      </c>
      <c r="CG130" s="132"/>
      <c r="CH130" s="132"/>
      <c r="CI130" s="132"/>
    </row>
    <row r="131" spans="1:87" s="24" customFormat="1" ht="12.75" hidden="1" customHeight="1" outlineLevel="1" thickBot="1" x14ac:dyDescent="0.25">
      <c r="A131" s="177" t="s">
        <v>59</v>
      </c>
      <c r="B131" s="312" t="s">
        <v>187</v>
      </c>
      <c r="C131" s="24">
        <v>123</v>
      </c>
      <c r="D131" s="137"/>
      <c r="E131" s="138"/>
      <c r="F131" s="56"/>
      <c r="G131" s="135"/>
      <c r="H131" s="136"/>
      <c r="I131" s="139"/>
      <c r="J131" s="57"/>
      <c r="K131" s="113"/>
      <c r="L131" s="113"/>
      <c r="M131" s="113"/>
      <c r="N131" s="113"/>
      <c r="O131" s="114">
        <f t="shared" si="42"/>
        <v>0</v>
      </c>
      <c r="P131" s="113"/>
      <c r="Q131" s="113"/>
      <c r="R131" s="113"/>
      <c r="S131" s="113"/>
      <c r="T131" s="114">
        <f t="shared" si="43"/>
        <v>0</v>
      </c>
      <c r="U131" s="113">
        <f t="shared" si="44"/>
        <v>0</v>
      </c>
      <c r="V131" s="136"/>
      <c r="W131" s="313"/>
      <c r="X131" s="313"/>
      <c r="Y131" s="313"/>
      <c r="Z131" s="117">
        <f t="shared" si="45"/>
        <v>0</v>
      </c>
      <c r="AA131" s="118">
        <f t="shared" si="46"/>
        <v>0</v>
      </c>
      <c r="AB131" s="121"/>
      <c r="AC131" s="121"/>
      <c r="AD131" s="121"/>
      <c r="AE131" s="117">
        <f t="shared" si="47"/>
        <v>0</v>
      </c>
      <c r="AF131" s="118">
        <f t="shared" si="48"/>
        <v>0</v>
      </c>
      <c r="AG131" s="120"/>
      <c r="AH131" s="120"/>
      <c r="AI131" s="121"/>
      <c r="AJ131" s="117">
        <f t="shared" si="49"/>
        <v>0</v>
      </c>
      <c r="AK131" s="119">
        <f t="shared" si="50"/>
        <v>0</v>
      </c>
      <c r="AL131" s="53"/>
      <c r="AM131" s="53"/>
      <c r="AN131" s="53"/>
      <c r="AO131" s="54">
        <f t="shared" si="51"/>
        <v>0</v>
      </c>
      <c r="AP131" s="122">
        <f t="shared" si="52"/>
        <v>0</v>
      </c>
      <c r="AQ131" s="123">
        <f t="shared" si="53"/>
        <v>0</v>
      </c>
      <c r="AR131" s="123">
        <f t="shared" si="54"/>
        <v>0</v>
      </c>
      <c r="AS131" s="313"/>
      <c r="AT131" s="313"/>
      <c r="AU131" s="314"/>
      <c r="AV131" s="125">
        <f t="shared" si="55"/>
        <v>0</v>
      </c>
      <c r="AW131" s="119">
        <f t="shared" si="56"/>
        <v>0</v>
      </c>
      <c r="AX131" s="120"/>
      <c r="AY131" s="120"/>
      <c r="AZ131" s="127"/>
      <c r="BA131" s="126">
        <f t="shared" si="57"/>
        <v>0</v>
      </c>
      <c r="BB131" s="119">
        <f t="shared" si="58"/>
        <v>0</v>
      </c>
      <c r="BC131" s="120"/>
      <c r="BD131" s="120"/>
      <c r="BE131" s="127"/>
      <c r="BF131" s="126">
        <f t="shared" si="59"/>
        <v>0</v>
      </c>
      <c r="BG131" s="119">
        <f t="shared" si="60"/>
        <v>0</v>
      </c>
      <c r="BH131" s="120"/>
      <c r="BI131" s="120"/>
      <c r="BJ131" s="127"/>
      <c r="BK131" s="126">
        <f t="shared" si="61"/>
        <v>0</v>
      </c>
      <c r="BL131" s="119">
        <f t="shared" si="62"/>
        <v>0</v>
      </c>
      <c r="BM131" s="123">
        <f t="shared" si="63"/>
        <v>0</v>
      </c>
      <c r="BN131" s="123">
        <f t="shared" si="64"/>
        <v>0</v>
      </c>
      <c r="BO131" s="126">
        <f t="shared" si="72"/>
        <v>0</v>
      </c>
      <c r="BP131" s="128">
        <f t="shared" si="65"/>
        <v>0</v>
      </c>
      <c r="BQ131" s="22"/>
      <c r="BR131" s="129"/>
      <c r="BS131" s="130"/>
      <c r="BT131" s="257" t="str">
        <f t="shared" si="66"/>
        <v/>
      </c>
      <c r="BU131" s="257" t="str">
        <f t="shared" si="67"/>
        <v/>
      </c>
      <c r="BV131" s="257" t="str">
        <f t="shared" si="68"/>
        <v/>
      </c>
      <c r="BW131" s="257" t="str">
        <f t="shared" si="69"/>
        <v/>
      </c>
      <c r="BX131" s="258">
        <f t="shared" si="70"/>
        <v>0</v>
      </c>
      <c r="BY131" s="129"/>
      <c r="BZ131" s="130"/>
      <c r="CA131" s="130" t="str">
        <f t="shared" si="38"/>
        <v/>
      </c>
      <c r="CB131" s="130" t="str">
        <f t="shared" si="39"/>
        <v/>
      </c>
      <c r="CC131" s="130" t="str">
        <f t="shared" si="40"/>
        <v/>
      </c>
      <c r="CD131" s="130" t="str">
        <f t="shared" si="41"/>
        <v/>
      </c>
      <c r="CE131" s="131">
        <f t="shared" si="73"/>
        <v>0</v>
      </c>
      <c r="CF131" s="259">
        <f t="shared" si="71"/>
        <v>0</v>
      </c>
      <c r="CG131" s="132"/>
      <c r="CH131" s="132"/>
      <c r="CI131" s="132"/>
    </row>
    <row r="132" spans="1:87" s="24" customFormat="1" ht="12.75" hidden="1" customHeight="1" outlineLevel="1" thickBot="1" x14ac:dyDescent="0.25">
      <c r="A132" s="177" t="s">
        <v>59</v>
      </c>
      <c r="B132" s="312" t="s">
        <v>187</v>
      </c>
      <c r="C132" s="24">
        <v>124</v>
      </c>
      <c r="D132" s="137"/>
      <c r="E132" s="138"/>
      <c r="F132" s="56"/>
      <c r="G132" s="135"/>
      <c r="H132" s="136"/>
      <c r="I132" s="139"/>
      <c r="J132" s="57"/>
      <c r="K132" s="113"/>
      <c r="L132" s="113"/>
      <c r="M132" s="113"/>
      <c r="N132" s="113"/>
      <c r="O132" s="114">
        <f t="shared" si="42"/>
        <v>0</v>
      </c>
      <c r="P132" s="113"/>
      <c r="Q132" s="113"/>
      <c r="R132" s="113"/>
      <c r="S132" s="113"/>
      <c r="T132" s="114">
        <f t="shared" si="43"/>
        <v>0</v>
      </c>
      <c r="U132" s="113">
        <f t="shared" si="44"/>
        <v>0</v>
      </c>
      <c r="V132" s="136"/>
      <c r="W132" s="313"/>
      <c r="X132" s="313"/>
      <c r="Y132" s="313"/>
      <c r="Z132" s="117">
        <f t="shared" si="45"/>
        <v>0</v>
      </c>
      <c r="AA132" s="118">
        <f t="shared" si="46"/>
        <v>0</v>
      </c>
      <c r="AB132" s="121"/>
      <c r="AC132" s="121"/>
      <c r="AD132" s="121"/>
      <c r="AE132" s="117">
        <f t="shared" si="47"/>
        <v>0</v>
      </c>
      <c r="AF132" s="118">
        <f t="shared" si="48"/>
        <v>0</v>
      </c>
      <c r="AG132" s="120"/>
      <c r="AH132" s="120"/>
      <c r="AI132" s="121"/>
      <c r="AJ132" s="117">
        <f t="shared" si="49"/>
        <v>0</v>
      </c>
      <c r="AK132" s="119">
        <f t="shared" si="50"/>
        <v>0</v>
      </c>
      <c r="AL132" s="53"/>
      <c r="AM132" s="53"/>
      <c r="AN132" s="53"/>
      <c r="AO132" s="54">
        <f t="shared" si="51"/>
        <v>0</v>
      </c>
      <c r="AP132" s="122">
        <f t="shared" si="52"/>
        <v>0</v>
      </c>
      <c r="AQ132" s="123">
        <f t="shared" si="53"/>
        <v>0</v>
      </c>
      <c r="AR132" s="123">
        <f t="shared" si="54"/>
        <v>0</v>
      </c>
      <c r="AS132" s="313"/>
      <c r="AT132" s="313"/>
      <c r="AU132" s="314"/>
      <c r="AV132" s="125">
        <f t="shared" si="55"/>
        <v>0</v>
      </c>
      <c r="AW132" s="119">
        <f t="shared" si="56"/>
        <v>0</v>
      </c>
      <c r="AX132" s="120"/>
      <c r="AY132" s="120"/>
      <c r="AZ132" s="127"/>
      <c r="BA132" s="126">
        <f t="shared" si="57"/>
        <v>0</v>
      </c>
      <c r="BB132" s="119">
        <f t="shared" si="58"/>
        <v>0</v>
      </c>
      <c r="BC132" s="120"/>
      <c r="BD132" s="120"/>
      <c r="BE132" s="127"/>
      <c r="BF132" s="126">
        <f t="shared" si="59"/>
        <v>0</v>
      </c>
      <c r="BG132" s="119">
        <f t="shared" si="60"/>
        <v>0</v>
      </c>
      <c r="BH132" s="120"/>
      <c r="BI132" s="120"/>
      <c r="BJ132" s="127"/>
      <c r="BK132" s="126">
        <f t="shared" si="61"/>
        <v>0</v>
      </c>
      <c r="BL132" s="119">
        <f t="shared" si="62"/>
        <v>0</v>
      </c>
      <c r="BM132" s="123">
        <f t="shared" si="63"/>
        <v>0</v>
      </c>
      <c r="BN132" s="123">
        <f t="shared" si="64"/>
        <v>0</v>
      </c>
      <c r="BO132" s="126">
        <f t="shared" si="72"/>
        <v>0</v>
      </c>
      <c r="BP132" s="128">
        <f t="shared" si="65"/>
        <v>0</v>
      </c>
      <c r="BQ132" s="22"/>
      <c r="BR132" s="129"/>
      <c r="BS132" s="130"/>
      <c r="BT132" s="257" t="str">
        <f t="shared" si="66"/>
        <v/>
      </c>
      <c r="BU132" s="257" t="str">
        <f t="shared" si="67"/>
        <v/>
      </c>
      <c r="BV132" s="257" t="str">
        <f t="shared" si="68"/>
        <v/>
      </c>
      <c r="BW132" s="257" t="str">
        <f t="shared" si="69"/>
        <v/>
      </c>
      <c r="BX132" s="258">
        <f t="shared" si="70"/>
        <v>0</v>
      </c>
      <c r="BY132" s="129"/>
      <c r="BZ132" s="130"/>
      <c r="CA132" s="130" t="str">
        <f t="shared" si="38"/>
        <v/>
      </c>
      <c r="CB132" s="130" t="str">
        <f t="shared" si="39"/>
        <v/>
      </c>
      <c r="CC132" s="130" t="str">
        <f t="shared" si="40"/>
        <v/>
      </c>
      <c r="CD132" s="130" t="str">
        <f t="shared" si="41"/>
        <v/>
      </c>
      <c r="CE132" s="131">
        <f t="shared" si="73"/>
        <v>0</v>
      </c>
      <c r="CF132" s="259">
        <f t="shared" si="71"/>
        <v>0</v>
      </c>
      <c r="CG132" s="132"/>
      <c r="CH132" s="132"/>
      <c r="CI132" s="132"/>
    </row>
    <row r="133" spans="1:87" s="24" customFormat="1" ht="12.75" hidden="1" customHeight="1" outlineLevel="1" thickBot="1" x14ac:dyDescent="0.25">
      <c r="A133" s="177" t="s">
        <v>59</v>
      </c>
      <c r="B133" s="312" t="s">
        <v>187</v>
      </c>
      <c r="C133" s="24">
        <v>125</v>
      </c>
      <c r="D133" s="137"/>
      <c r="E133" s="138"/>
      <c r="F133" s="56"/>
      <c r="G133" s="135"/>
      <c r="H133" s="136"/>
      <c r="I133" s="139"/>
      <c r="J133" s="57"/>
      <c r="K133" s="113"/>
      <c r="L133" s="113"/>
      <c r="M133" s="113"/>
      <c r="N133" s="113"/>
      <c r="O133" s="114">
        <f t="shared" si="42"/>
        <v>0</v>
      </c>
      <c r="P133" s="113"/>
      <c r="Q133" s="113"/>
      <c r="R133" s="113"/>
      <c r="S133" s="113"/>
      <c r="T133" s="114">
        <f t="shared" si="43"/>
        <v>0</v>
      </c>
      <c r="U133" s="113">
        <f t="shared" si="44"/>
        <v>0</v>
      </c>
      <c r="V133" s="136"/>
      <c r="W133" s="313"/>
      <c r="X133" s="313"/>
      <c r="Y133" s="313"/>
      <c r="Z133" s="117">
        <f t="shared" si="45"/>
        <v>0</v>
      </c>
      <c r="AA133" s="118">
        <f t="shared" si="46"/>
        <v>0</v>
      </c>
      <c r="AB133" s="121"/>
      <c r="AC133" s="121"/>
      <c r="AD133" s="121"/>
      <c r="AE133" s="117">
        <f t="shared" si="47"/>
        <v>0</v>
      </c>
      <c r="AF133" s="118">
        <f t="shared" si="48"/>
        <v>0</v>
      </c>
      <c r="AG133" s="120"/>
      <c r="AH133" s="120"/>
      <c r="AI133" s="121"/>
      <c r="AJ133" s="117">
        <f t="shared" si="49"/>
        <v>0</v>
      </c>
      <c r="AK133" s="119">
        <f t="shared" si="50"/>
        <v>0</v>
      </c>
      <c r="AL133" s="53"/>
      <c r="AM133" s="53"/>
      <c r="AN133" s="53"/>
      <c r="AO133" s="54">
        <f t="shared" si="51"/>
        <v>0</v>
      </c>
      <c r="AP133" s="122">
        <f t="shared" si="52"/>
        <v>0</v>
      </c>
      <c r="AQ133" s="123">
        <f t="shared" si="53"/>
        <v>0</v>
      </c>
      <c r="AR133" s="123">
        <f t="shared" si="54"/>
        <v>0</v>
      </c>
      <c r="AS133" s="313"/>
      <c r="AT133" s="313"/>
      <c r="AU133" s="314"/>
      <c r="AV133" s="125">
        <f t="shared" si="55"/>
        <v>0</v>
      </c>
      <c r="AW133" s="119">
        <f t="shared" si="56"/>
        <v>0</v>
      </c>
      <c r="AX133" s="120"/>
      <c r="AY133" s="120"/>
      <c r="AZ133" s="127"/>
      <c r="BA133" s="126">
        <f t="shared" si="57"/>
        <v>0</v>
      </c>
      <c r="BB133" s="119">
        <f t="shared" si="58"/>
        <v>0</v>
      </c>
      <c r="BC133" s="120"/>
      <c r="BD133" s="120"/>
      <c r="BE133" s="127"/>
      <c r="BF133" s="126">
        <f t="shared" si="59"/>
        <v>0</v>
      </c>
      <c r="BG133" s="119">
        <f t="shared" si="60"/>
        <v>0</v>
      </c>
      <c r="BH133" s="120"/>
      <c r="BI133" s="120"/>
      <c r="BJ133" s="127"/>
      <c r="BK133" s="126">
        <f t="shared" si="61"/>
        <v>0</v>
      </c>
      <c r="BL133" s="119">
        <f t="shared" si="62"/>
        <v>0</v>
      </c>
      <c r="BM133" s="123">
        <f t="shared" si="63"/>
        <v>0</v>
      </c>
      <c r="BN133" s="123">
        <f t="shared" si="64"/>
        <v>0</v>
      </c>
      <c r="BO133" s="126">
        <f t="shared" si="72"/>
        <v>0</v>
      </c>
      <c r="BP133" s="128">
        <f t="shared" si="65"/>
        <v>0</v>
      </c>
      <c r="BQ133" s="22"/>
      <c r="BR133" s="129"/>
      <c r="BS133" s="130"/>
      <c r="BT133" s="257" t="str">
        <f t="shared" si="66"/>
        <v/>
      </c>
      <c r="BU133" s="257" t="str">
        <f t="shared" si="67"/>
        <v/>
      </c>
      <c r="BV133" s="257" t="str">
        <f t="shared" si="68"/>
        <v/>
      </c>
      <c r="BW133" s="257" t="str">
        <f t="shared" si="69"/>
        <v/>
      </c>
      <c r="BX133" s="258">
        <f t="shared" si="70"/>
        <v>0</v>
      </c>
      <c r="BY133" s="129"/>
      <c r="BZ133" s="130"/>
      <c r="CA133" s="130" t="str">
        <f t="shared" si="38"/>
        <v/>
      </c>
      <c r="CB133" s="130" t="str">
        <f t="shared" si="39"/>
        <v/>
      </c>
      <c r="CC133" s="130" t="str">
        <f t="shared" si="40"/>
        <v/>
      </c>
      <c r="CD133" s="130" t="str">
        <f t="shared" si="41"/>
        <v/>
      </c>
      <c r="CE133" s="131">
        <f t="shared" si="73"/>
        <v>0</v>
      </c>
      <c r="CF133" s="259">
        <f t="shared" si="71"/>
        <v>0</v>
      </c>
      <c r="CG133" s="132"/>
      <c r="CH133" s="132"/>
      <c r="CI133" s="132"/>
    </row>
    <row r="134" spans="1:87" s="24" customFormat="1" ht="12.75" hidden="1" customHeight="1" outlineLevel="1" thickBot="1" x14ac:dyDescent="0.25">
      <c r="A134" s="177" t="s">
        <v>59</v>
      </c>
      <c r="B134" s="312" t="s">
        <v>187</v>
      </c>
      <c r="C134" s="24">
        <v>126</v>
      </c>
      <c r="D134" s="137"/>
      <c r="E134" s="138"/>
      <c r="F134" s="56"/>
      <c r="G134" s="135"/>
      <c r="H134" s="136"/>
      <c r="I134" s="139"/>
      <c r="J134" s="57"/>
      <c r="K134" s="113"/>
      <c r="L134" s="113"/>
      <c r="M134" s="113"/>
      <c r="N134" s="113"/>
      <c r="O134" s="114">
        <f t="shared" si="42"/>
        <v>0</v>
      </c>
      <c r="P134" s="113"/>
      <c r="Q134" s="113"/>
      <c r="R134" s="113"/>
      <c r="S134" s="113"/>
      <c r="T134" s="114">
        <f t="shared" si="43"/>
        <v>0</v>
      </c>
      <c r="U134" s="113">
        <f t="shared" si="44"/>
        <v>0</v>
      </c>
      <c r="V134" s="136"/>
      <c r="W134" s="313"/>
      <c r="X134" s="313"/>
      <c r="Y134" s="313"/>
      <c r="Z134" s="117">
        <f t="shared" si="45"/>
        <v>0</v>
      </c>
      <c r="AA134" s="118">
        <f t="shared" si="46"/>
        <v>0</v>
      </c>
      <c r="AB134" s="121"/>
      <c r="AC134" s="121"/>
      <c r="AD134" s="121"/>
      <c r="AE134" s="117">
        <f t="shared" si="47"/>
        <v>0</v>
      </c>
      <c r="AF134" s="118">
        <f t="shared" si="48"/>
        <v>0</v>
      </c>
      <c r="AG134" s="120"/>
      <c r="AH134" s="120"/>
      <c r="AI134" s="121"/>
      <c r="AJ134" s="117">
        <f t="shared" si="49"/>
        <v>0</v>
      </c>
      <c r="AK134" s="119">
        <f t="shared" si="50"/>
        <v>0</v>
      </c>
      <c r="AL134" s="53"/>
      <c r="AM134" s="53"/>
      <c r="AN134" s="53"/>
      <c r="AO134" s="54">
        <f t="shared" si="51"/>
        <v>0</v>
      </c>
      <c r="AP134" s="122">
        <f t="shared" si="52"/>
        <v>0</v>
      </c>
      <c r="AQ134" s="123">
        <f t="shared" si="53"/>
        <v>0</v>
      </c>
      <c r="AR134" s="123">
        <f t="shared" si="54"/>
        <v>0</v>
      </c>
      <c r="AS134" s="313"/>
      <c r="AT134" s="313"/>
      <c r="AU134" s="314"/>
      <c r="AV134" s="125">
        <f t="shared" si="55"/>
        <v>0</v>
      </c>
      <c r="AW134" s="119">
        <f t="shared" si="56"/>
        <v>0</v>
      </c>
      <c r="AX134" s="120"/>
      <c r="AY134" s="120"/>
      <c r="AZ134" s="127"/>
      <c r="BA134" s="126">
        <f t="shared" si="57"/>
        <v>0</v>
      </c>
      <c r="BB134" s="119">
        <f t="shared" si="58"/>
        <v>0</v>
      </c>
      <c r="BC134" s="120"/>
      <c r="BD134" s="120"/>
      <c r="BE134" s="127"/>
      <c r="BF134" s="126">
        <f t="shared" si="59"/>
        <v>0</v>
      </c>
      <c r="BG134" s="119">
        <f t="shared" si="60"/>
        <v>0</v>
      </c>
      <c r="BH134" s="120"/>
      <c r="BI134" s="120"/>
      <c r="BJ134" s="127"/>
      <c r="BK134" s="126">
        <f t="shared" si="61"/>
        <v>0</v>
      </c>
      <c r="BL134" s="119">
        <f t="shared" si="62"/>
        <v>0</v>
      </c>
      <c r="BM134" s="123">
        <f t="shared" si="63"/>
        <v>0</v>
      </c>
      <c r="BN134" s="123">
        <f t="shared" si="64"/>
        <v>0</v>
      </c>
      <c r="BO134" s="126">
        <f t="shared" si="72"/>
        <v>0</v>
      </c>
      <c r="BP134" s="128">
        <f t="shared" si="65"/>
        <v>0</v>
      </c>
      <c r="BQ134" s="22"/>
      <c r="BR134" s="129"/>
      <c r="BS134" s="130"/>
      <c r="BT134" s="257" t="str">
        <f t="shared" si="66"/>
        <v/>
      </c>
      <c r="BU134" s="257" t="str">
        <f t="shared" si="67"/>
        <v/>
      </c>
      <c r="BV134" s="257" t="str">
        <f t="shared" si="68"/>
        <v/>
      </c>
      <c r="BW134" s="257" t="str">
        <f t="shared" si="69"/>
        <v/>
      </c>
      <c r="BX134" s="258">
        <f t="shared" si="70"/>
        <v>0</v>
      </c>
      <c r="BY134" s="129"/>
      <c r="BZ134" s="130"/>
      <c r="CA134" s="130" t="str">
        <f t="shared" si="38"/>
        <v/>
      </c>
      <c r="CB134" s="130" t="str">
        <f t="shared" si="39"/>
        <v/>
      </c>
      <c r="CC134" s="130" t="str">
        <f t="shared" si="40"/>
        <v/>
      </c>
      <c r="CD134" s="130" t="str">
        <f t="shared" si="41"/>
        <v/>
      </c>
      <c r="CE134" s="131">
        <f t="shared" si="73"/>
        <v>0</v>
      </c>
      <c r="CF134" s="259">
        <f t="shared" si="71"/>
        <v>0</v>
      </c>
      <c r="CG134" s="132"/>
      <c r="CH134" s="132"/>
      <c r="CI134" s="132"/>
    </row>
    <row r="135" spans="1:87" s="24" customFormat="1" ht="12.75" hidden="1" customHeight="1" outlineLevel="1" thickBot="1" x14ac:dyDescent="0.25">
      <c r="A135" s="177" t="s">
        <v>59</v>
      </c>
      <c r="B135" s="312" t="s">
        <v>187</v>
      </c>
      <c r="C135" s="24">
        <v>127</v>
      </c>
      <c r="D135" s="137"/>
      <c r="E135" s="138"/>
      <c r="F135" s="56"/>
      <c r="G135" s="135"/>
      <c r="H135" s="136"/>
      <c r="I135" s="139"/>
      <c r="J135" s="57"/>
      <c r="K135" s="113"/>
      <c r="L135" s="113"/>
      <c r="M135" s="113"/>
      <c r="N135" s="113"/>
      <c r="O135" s="114">
        <f t="shared" si="42"/>
        <v>0</v>
      </c>
      <c r="P135" s="113"/>
      <c r="Q135" s="113"/>
      <c r="R135" s="113"/>
      <c r="S135" s="113"/>
      <c r="T135" s="114">
        <f t="shared" si="43"/>
        <v>0</v>
      </c>
      <c r="U135" s="113">
        <f t="shared" si="44"/>
        <v>0</v>
      </c>
      <c r="V135" s="136"/>
      <c r="W135" s="313"/>
      <c r="X135" s="313"/>
      <c r="Y135" s="313"/>
      <c r="Z135" s="117">
        <f t="shared" si="45"/>
        <v>0</v>
      </c>
      <c r="AA135" s="118">
        <f t="shared" si="46"/>
        <v>0</v>
      </c>
      <c r="AB135" s="121"/>
      <c r="AC135" s="121"/>
      <c r="AD135" s="121"/>
      <c r="AE135" s="117">
        <f t="shared" si="47"/>
        <v>0</v>
      </c>
      <c r="AF135" s="118">
        <f t="shared" si="48"/>
        <v>0</v>
      </c>
      <c r="AG135" s="120"/>
      <c r="AH135" s="120"/>
      <c r="AI135" s="121"/>
      <c r="AJ135" s="117">
        <f t="shared" si="49"/>
        <v>0</v>
      </c>
      <c r="AK135" s="119">
        <f t="shared" si="50"/>
        <v>0</v>
      </c>
      <c r="AL135" s="53"/>
      <c r="AM135" s="53"/>
      <c r="AN135" s="53"/>
      <c r="AO135" s="54">
        <f t="shared" si="51"/>
        <v>0</v>
      </c>
      <c r="AP135" s="122">
        <f t="shared" si="52"/>
        <v>0</v>
      </c>
      <c r="AQ135" s="123">
        <f t="shared" si="53"/>
        <v>0</v>
      </c>
      <c r="AR135" s="123">
        <f t="shared" si="54"/>
        <v>0</v>
      </c>
      <c r="AS135" s="313"/>
      <c r="AT135" s="313"/>
      <c r="AU135" s="314"/>
      <c r="AV135" s="125">
        <f t="shared" si="55"/>
        <v>0</v>
      </c>
      <c r="AW135" s="119">
        <f t="shared" si="56"/>
        <v>0</v>
      </c>
      <c r="AX135" s="120"/>
      <c r="AY135" s="120"/>
      <c r="AZ135" s="127"/>
      <c r="BA135" s="126">
        <f t="shared" si="57"/>
        <v>0</v>
      </c>
      <c r="BB135" s="119">
        <f t="shared" si="58"/>
        <v>0</v>
      </c>
      <c r="BC135" s="120"/>
      <c r="BD135" s="120"/>
      <c r="BE135" s="127"/>
      <c r="BF135" s="126">
        <f t="shared" si="59"/>
        <v>0</v>
      </c>
      <c r="BG135" s="119">
        <f t="shared" si="60"/>
        <v>0</v>
      </c>
      <c r="BH135" s="120"/>
      <c r="BI135" s="120"/>
      <c r="BJ135" s="127"/>
      <c r="BK135" s="126">
        <f t="shared" si="61"/>
        <v>0</v>
      </c>
      <c r="BL135" s="119">
        <f t="shared" si="62"/>
        <v>0</v>
      </c>
      <c r="BM135" s="123">
        <f t="shared" si="63"/>
        <v>0</v>
      </c>
      <c r="BN135" s="123">
        <f t="shared" si="64"/>
        <v>0</v>
      </c>
      <c r="BO135" s="126">
        <f t="shared" si="72"/>
        <v>0</v>
      </c>
      <c r="BP135" s="128">
        <f t="shared" si="65"/>
        <v>0</v>
      </c>
      <c r="BQ135" s="22"/>
      <c r="BR135" s="129"/>
      <c r="BS135" s="130"/>
      <c r="BT135" s="257" t="str">
        <f t="shared" si="66"/>
        <v/>
      </c>
      <c r="BU135" s="257" t="str">
        <f t="shared" si="67"/>
        <v/>
      </c>
      <c r="BV135" s="257" t="str">
        <f t="shared" si="68"/>
        <v/>
      </c>
      <c r="BW135" s="257" t="str">
        <f t="shared" si="69"/>
        <v/>
      </c>
      <c r="BX135" s="258">
        <f t="shared" si="70"/>
        <v>0</v>
      </c>
      <c r="BY135" s="129"/>
      <c r="BZ135" s="130"/>
      <c r="CA135" s="130" t="str">
        <f t="shared" si="38"/>
        <v/>
      </c>
      <c r="CB135" s="130" t="str">
        <f t="shared" si="39"/>
        <v/>
      </c>
      <c r="CC135" s="130" t="str">
        <f t="shared" si="40"/>
        <v/>
      </c>
      <c r="CD135" s="130" t="str">
        <f t="shared" si="41"/>
        <v/>
      </c>
      <c r="CE135" s="131">
        <f t="shared" si="73"/>
        <v>0</v>
      </c>
      <c r="CF135" s="259">
        <f t="shared" si="71"/>
        <v>0</v>
      </c>
      <c r="CG135" s="132"/>
      <c r="CH135" s="132"/>
      <c r="CI135" s="132"/>
    </row>
    <row r="136" spans="1:87" s="24" customFormat="1" ht="12.75" hidden="1" customHeight="1" outlineLevel="1" thickBot="1" x14ac:dyDescent="0.25">
      <c r="A136" s="177" t="s">
        <v>59</v>
      </c>
      <c r="B136" s="312" t="s">
        <v>187</v>
      </c>
      <c r="C136" s="24">
        <v>128</v>
      </c>
      <c r="D136" s="137"/>
      <c r="E136" s="138"/>
      <c r="F136" s="56"/>
      <c r="G136" s="135"/>
      <c r="H136" s="136"/>
      <c r="I136" s="139"/>
      <c r="J136" s="57"/>
      <c r="K136" s="113"/>
      <c r="L136" s="113"/>
      <c r="M136" s="113"/>
      <c r="N136" s="113"/>
      <c r="O136" s="114">
        <f t="shared" si="42"/>
        <v>0</v>
      </c>
      <c r="P136" s="113"/>
      <c r="Q136" s="113"/>
      <c r="R136" s="113"/>
      <c r="S136" s="113"/>
      <c r="T136" s="114">
        <f t="shared" si="43"/>
        <v>0</v>
      </c>
      <c r="U136" s="113">
        <f t="shared" si="44"/>
        <v>0</v>
      </c>
      <c r="V136" s="136"/>
      <c r="W136" s="313"/>
      <c r="X136" s="313"/>
      <c r="Y136" s="313"/>
      <c r="Z136" s="117">
        <f t="shared" si="45"/>
        <v>0</v>
      </c>
      <c r="AA136" s="118">
        <f t="shared" si="46"/>
        <v>0</v>
      </c>
      <c r="AB136" s="121"/>
      <c r="AC136" s="121"/>
      <c r="AD136" s="121"/>
      <c r="AE136" s="117">
        <f t="shared" si="47"/>
        <v>0</v>
      </c>
      <c r="AF136" s="118">
        <f t="shared" si="48"/>
        <v>0</v>
      </c>
      <c r="AG136" s="120"/>
      <c r="AH136" s="120"/>
      <c r="AI136" s="121"/>
      <c r="AJ136" s="117">
        <f t="shared" si="49"/>
        <v>0</v>
      </c>
      <c r="AK136" s="119">
        <f t="shared" si="50"/>
        <v>0</v>
      </c>
      <c r="AL136" s="53"/>
      <c r="AM136" s="53"/>
      <c r="AN136" s="53"/>
      <c r="AO136" s="54">
        <f t="shared" si="51"/>
        <v>0</v>
      </c>
      <c r="AP136" s="122">
        <f t="shared" si="52"/>
        <v>0</v>
      </c>
      <c r="AQ136" s="123">
        <f t="shared" si="53"/>
        <v>0</v>
      </c>
      <c r="AR136" s="123">
        <f t="shared" si="54"/>
        <v>0</v>
      </c>
      <c r="AS136" s="313"/>
      <c r="AT136" s="313"/>
      <c r="AU136" s="314"/>
      <c r="AV136" s="125">
        <f t="shared" si="55"/>
        <v>0</v>
      </c>
      <c r="AW136" s="119">
        <f t="shared" si="56"/>
        <v>0</v>
      </c>
      <c r="AX136" s="120"/>
      <c r="AY136" s="120"/>
      <c r="AZ136" s="127"/>
      <c r="BA136" s="126">
        <f t="shared" si="57"/>
        <v>0</v>
      </c>
      <c r="BB136" s="119">
        <f t="shared" si="58"/>
        <v>0</v>
      </c>
      <c r="BC136" s="120"/>
      <c r="BD136" s="120"/>
      <c r="BE136" s="127"/>
      <c r="BF136" s="126">
        <f t="shared" si="59"/>
        <v>0</v>
      </c>
      <c r="BG136" s="119">
        <f t="shared" si="60"/>
        <v>0</v>
      </c>
      <c r="BH136" s="120"/>
      <c r="BI136" s="120"/>
      <c r="BJ136" s="127"/>
      <c r="BK136" s="126">
        <f t="shared" si="61"/>
        <v>0</v>
      </c>
      <c r="BL136" s="119">
        <f t="shared" si="62"/>
        <v>0</v>
      </c>
      <c r="BM136" s="123">
        <f t="shared" si="63"/>
        <v>0</v>
      </c>
      <c r="BN136" s="123">
        <f t="shared" si="64"/>
        <v>0</v>
      </c>
      <c r="BO136" s="126">
        <f t="shared" si="72"/>
        <v>0</v>
      </c>
      <c r="BP136" s="128">
        <f t="shared" si="65"/>
        <v>0</v>
      </c>
      <c r="BQ136" s="22"/>
      <c r="BR136" s="129"/>
      <c r="BS136" s="130"/>
      <c r="BT136" s="257" t="str">
        <f t="shared" si="66"/>
        <v/>
      </c>
      <c r="BU136" s="257" t="str">
        <f t="shared" si="67"/>
        <v/>
      </c>
      <c r="BV136" s="257" t="str">
        <f t="shared" si="68"/>
        <v/>
      </c>
      <c r="BW136" s="257" t="str">
        <f t="shared" si="69"/>
        <v/>
      </c>
      <c r="BX136" s="258">
        <f t="shared" si="70"/>
        <v>0</v>
      </c>
      <c r="BY136" s="129"/>
      <c r="BZ136" s="130"/>
      <c r="CA136" s="130" t="str">
        <f t="shared" si="38"/>
        <v/>
      </c>
      <c r="CB136" s="130" t="str">
        <f t="shared" si="39"/>
        <v/>
      </c>
      <c r="CC136" s="130" t="str">
        <f t="shared" si="40"/>
        <v/>
      </c>
      <c r="CD136" s="130" t="str">
        <f t="shared" si="41"/>
        <v/>
      </c>
      <c r="CE136" s="131">
        <f t="shared" si="73"/>
        <v>0</v>
      </c>
      <c r="CF136" s="259">
        <f t="shared" si="71"/>
        <v>0</v>
      </c>
      <c r="CG136" s="132"/>
      <c r="CH136" s="132"/>
      <c r="CI136" s="132"/>
    </row>
    <row r="137" spans="1:87" s="24" customFormat="1" ht="12.75" hidden="1" customHeight="1" outlineLevel="1" thickBot="1" x14ac:dyDescent="0.25">
      <c r="A137" s="177" t="s">
        <v>59</v>
      </c>
      <c r="B137" s="312" t="s">
        <v>187</v>
      </c>
      <c r="C137" s="24">
        <v>129</v>
      </c>
      <c r="D137" s="137"/>
      <c r="E137" s="138"/>
      <c r="F137" s="56"/>
      <c r="G137" s="135"/>
      <c r="H137" s="136"/>
      <c r="I137" s="139"/>
      <c r="J137" s="57"/>
      <c r="K137" s="113"/>
      <c r="L137" s="113"/>
      <c r="M137" s="113"/>
      <c r="N137" s="113"/>
      <c r="O137" s="114">
        <f t="shared" si="42"/>
        <v>0</v>
      </c>
      <c r="P137" s="113"/>
      <c r="Q137" s="113"/>
      <c r="R137" s="113"/>
      <c r="S137" s="113"/>
      <c r="T137" s="114">
        <f t="shared" si="43"/>
        <v>0</v>
      </c>
      <c r="U137" s="113">
        <f t="shared" si="44"/>
        <v>0</v>
      </c>
      <c r="V137" s="136"/>
      <c r="W137" s="313"/>
      <c r="X137" s="313"/>
      <c r="Y137" s="313"/>
      <c r="Z137" s="117">
        <f t="shared" si="45"/>
        <v>0</v>
      </c>
      <c r="AA137" s="118">
        <f t="shared" si="46"/>
        <v>0</v>
      </c>
      <c r="AB137" s="121"/>
      <c r="AC137" s="121"/>
      <c r="AD137" s="121"/>
      <c r="AE137" s="117">
        <f t="shared" si="47"/>
        <v>0</v>
      </c>
      <c r="AF137" s="118">
        <f t="shared" si="48"/>
        <v>0</v>
      </c>
      <c r="AG137" s="120"/>
      <c r="AH137" s="120"/>
      <c r="AI137" s="121"/>
      <c r="AJ137" s="117">
        <f t="shared" si="49"/>
        <v>0</v>
      </c>
      <c r="AK137" s="119">
        <f t="shared" si="50"/>
        <v>0</v>
      </c>
      <c r="AL137" s="53"/>
      <c r="AM137" s="53"/>
      <c r="AN137" s="53"/>
      <c r="AO137" s="54">
        <f t="shared" si="51"/>
        <v>0</v>
      </c>
      <c r="AP137" s="122">
        <f t="shared" si="52"/>
        <v>0</v>
      </c>
      <c r="AQ137" s="123">
        <f t="shared" si="53"/>
        <v>0</v>
      </c>
      <c r="AR137" s="123">
        <f t="shared" si="54"/>
        <v>0</v>
      </c>
      <c r="AS137" s="313"/>
      <c r="AT137" s="313"/>
      <c r="AU137" s="314"/>
      <c r="AV137" s="125">
        <f t="shared" si="55"/>
        <v>0</v>
      </c>
      <c r="AW137" s="119">
        <f t="shared" si="56"/>
        <v>0</v>
      </c>
      <c r="AX137" s="120"/>
      <c r="AY137" s="120"/>
      <c r="AZ137" s="127"/>
      <c r="BA137" s="126">
        <f t="shared" si="57"/>
        <v>0</v>
      </c>
      <c r="BB137" s="119">
        <f t="shared" si="58"/>
        <v>0</v>
      </c>
      <c r="BC137" s="120"/>
      <c r="BD137" s="120"/>
      <c r="BE137" s="127"/>
      <c r="BF137" s="126">
        <f t="shared" si="59"/>
        <v>0</v>
      </c>
      <c r="BG137" s="119">
        <f t="shared" si="60"/>
        <v>0</v>
      </c>
      <c r="BH137" s="120"/>
      <c r="BI137" s="120"/>
      <c r="BJ137" s="127"/>
      <c r="BK137" s="126">
        <f t="shared" si="61"/>
        <v>0</v>
      </c>
      <c r="BL137" s="119">
        <f t="shared" si="62"/>
        <v>0</v>
      </c>
      <c r="BM137" s="123">
        <f t="shared" si="63"/>
        <v>0</v>
      </c>
      <c r="BN137" s="123">
        <f t="shared" si="64"/>
        <v>0</v>
      </c>
      <c r="BO137" s="126">
        <f t="shared" si="72"/>
        <v>0</v>
      </c>
      <c r="BP137" s="128">
        <f t="shared" si="65"/>
        <v>0</v>
      </c>
      <c r="BQ137" s="22"/>
      <c r="BR137" s="129"/>
      <c r="BS137" s="130"/>
      <c r="BT137" s="257" t="str">
        <f t="shared" si="66"/>
        <v/>
      </c>
      <c r="BU137" s="257" t="str">
        <f t="shared" si="67"/>
        <v/>
      </c>
      <c r="BV137" s="257" t="str">
        <f t="shared" si="68"/>
        <v/>
      </c>
      <c r="BW137" s="257" t="str">
        <f t="shared" si="69"/>
        <v/>
      </c>
      <c r="BX137" s="258">
        <f t="shared" si="70"/>
        <v>0</v>
      </c>
      <c r="BY137" s="129"/>
      <c r="BZ137" s="130"/>
      <c r="CA137" s="130" t="str">
        <f t="shared" ref="CA137:CA200" si="74">IF(OR($BY137="Jan", $BY137="Feb", $BY137="Mar"), $BZ137, "")</f>
        <v/>
      </c>
      <c r="CB137" s="130" t="str">
        <f t="shared" ref="CB137:CB200" si="75">IF(OR($BY137="Apr", $BY137="May", $BY137="Jun"), $BZ137, "")</f>
        <v/>
      </c>
      <c r="CC137" s="130" t="str">
        <f t="shared" ref="CC137:CC200" si="76">IF(OR($BY137="Jul", $BY137="Aug", $BY137="Sep"), $BZ137, "")</f>
        <v/>
      </c>
      <c r="CD137" s="130" t="str">
        <f t="shared" ref="CD137:CD200" si="77">IF(OR($BY137="Oct", $BY137="Nov", $BY137="Dec"), $BZ137, "")</f>
        <v/>
      </c>
      <c r="CE137" s="131">
        <f t="shared" si="73"/>
        <v>0</v>
      </c>
      <c r="CF137" s="259">
        <f t="shared" si="71"/>
        <v>0</v>
      </c>
      <c r="CG137" s="132"/>
      <c r="CH137" s="132"/>
      <c r="CI137" s="132"/>
    </row>
    <row r="138" spans="1:87" s="24" customFormat="1" ht="12.75" hidden="1" customHeight="1" outlineLevel="1" thickBot="1" x14ac:dyDescent="0.25">
      <c r="A138" s="177" t="s">
        <v>59</v>
      </c>
      <c r="B138" s="312" t="s">
        <v>187</v>
      </c>
      <c r="C138" s="24">
        <v>130</v>
      </c>
      <c r="D138" s="137"/>
      <c r="E138" s="138"/>
      <c r="F138" s="56"/>
      <c r="G138" s="135"/>
      <c r="H138" s="136"/>
      <c r="I138" s="139"/>
      <c r="J138" s="57"/>
      <c r="K138" s="113"/>
      <c r="L138" s="113"/>
      <c r="M138" s="113"/>
      <c r="N138" s="113"/>
      <c r="O138" s="114">
        <f t="shared" ref="O138:O201" si="78">SUM(K138:N138)</f>
        <v>0</v>
      </c>
      <c r="P138" s="113"/>
      <c r="Q138" s="113"/>
      <c r="R138" s="113"/>
      <c r="S138" s="113"/>
      <c r="T138" s="114">
        <f t="shared" ref="T138:T201" si="79">SUM(P138:S138)</f>
        <v>0</v>
      </c>
      <c r="U138" s="113">
        <f t="shared" ref="U138:U201" si="80">J138+O138-T138</f>
        <v>0</v>
      </c>
      <c r="V138" s="136"/>
      <c r="W138" s="313"/>
      <c r="X138" s="313"/>
      <c r="Y138" s="313"/>
      <c r="Z138" s="117">
        <f t="shared" ref="Z138:Z201" si="81">SUM(W138:Y138)</f>
        <v>0</v>
      </c>
      <c r="AA138" s="118">
        <f t="shared" ref="AA138:AA201" si="82">Z138-K138</f>
        <v>0</v>
      </c>
      <c r="AB138" s="121"/>
      <c r="AC138" s="121"/>
      <c r="AD138" s="121"/>
      <c r="AE138" s="117">
        <f t="shared" ref="AE138:AE201" si="83">SUM(AB138:AD138)</f>
        <v>0</v>
      </c>
      <c r="AF138" s="118">
        <f t="shared" ref="AF138:AF201" si="84">AE138-L138</f>
        <v>0</v>
      </c>
      <c r="AG138" s="120"/>
      <c r="AH138" s="120"/>
      <c r="AI138" s="121"/>
      <c r="AJ138" s="117">
        <f t="shared" ref="AJ138:AJ201" si="85">SUM(AG138:AI138)</f>
        <v>0</v>
      </c>
      <c r="AK138" s="119">
        <f t="shared" ref="AK138:AK201" si="86">AJ138-M138</f>
        <v>0</v>
      </c>
      <c r="AL138" s="53"/>
      <c r="AM138" s="53"/>
      <c r="AN138" s="53"/>
      <c r="AO138" s="54">
        <f t="shared" ref="AO138:AO201" si="87">SUM(AL138:AN138)</f>
        <v>0</v>
      </c>
      <c r="AP138" s="122">
        <f t="shared" ref="AP138:AP201" si="88">AO138-N138</f>
        <v>0</v>
      </c>
      <c r="AQ138" s="123">
        <f t="shared" ref="AQ138:AQ201" si="89">Z138+AE138+AJ138+AO138</f>
        <v>0</v>
      </c>
      <c r="AR138" s="123">
        <f t="shared" ref="AR138:AR201" si="90">AQ138-O138</f>
        <v>0</v>
      </c>
      <c r="AS138" s="313"/>
      <c r="AT138" s="313"/>
      <c r="AU138" s="314"/>
      <c r="AV138" s="125">
        <f t="shared" ref="AV138:AV201" si="91">SUM(AS138:AU138)</f>
        <v>0</v>
      </c>
      <c r="AW138" s="119">
        <f t="shared" ref="AW138:AW201" si="92">AV138-P138</f>
        <v>0</v>
      </c>
      <c r="AX138" s="120"/>
      <c r="AY138" s="120"/>
      <c r="AZ138" s="127"/>
      <c r="BA138" s="126">
        <f t="shared" ref="BA138:BA201" si="93">SUM(AX138:AZ138)</f>
        <v>0</v>
      </c>
      <c r="BB138" s="119">
        <f t="shared" ref="BB138:BB201" si="94">BA138-Q138</f>
        <v>0</v>
      </c>
      <c r="BC138" s="120"/>
      <c r="BD138" s="120"/>
      <c r="BE138" s="127"/>
      <c r="BF138" s="126">
        <f t="shared" ref="BF138:BF201" si="95">SUM(BC138:BE138)</f>
        <v>0</v>
      </c>
      <c r="BG138" s="119">
        <f t="shared" ref="BG138:BG201" si="96">BF138-R138</f>
        <v>0</v>
      </c>
      <c r="BH138" s="120"/>
      <c r="BI138" s="120"/>
      <c r="BJ138" s="127"/>
      <c r="BK138" s="126">
        <f t="shared" ref="BK138:BK201" si="97">SUM(BH138:BJ138)</f>
        <v>0</v>
      </c>
      <c r="BL138" s="119">
        <f t="shared" ref="BL138:BL201" si="98">BK138-S138</f>
        <v>0</v>
      </c>
      <c r="BM138" s="123">
        <f t="shared" ref="BM138:BM201" si="99">AV138+BA138+BF138+BK138</f>
        <v>0</v>
      </c>
      <c r="BN138" s="123">
        <f t="shared" ref="BN138:BN201" si="100">BM138-T138</f>
        <v>0</v>
      </c>
      <c r="BO138" s="126">
        <f t="shared" si="72"/>
        <v>0</v>
      </c>
      <c r="BP138" s="128">
        <f t="shared" ref="BP138:BP201" si="101">BO138-U138</f>
        <v>0</v>
      </c>
      <c r="BQ138" s="22"/>
      <c r="BR138" s="129"/>
      <c r="BS138" s="130"/>
      <c r="BT138" s="257" t="str">
        <f t="shared" ref="BT138:BT201" si="102">IF(OR($BR138="Jan", $BR138="Feb", $BR138="Mar"), $BS138, "")</f>
        <v/>
      </c>
      <c r="BU138" s="257" t="str">
        <f t="shared" ref="BU138:BU201" si="103">IF(OR($BR138="Apr", $BR138="May", $BR138="Jun"), $BS138, "")</f>
        <v/>
      </c>
      <c r="BV138" s="257" t="str">
        <f t="shared" ref="BV138:BV201" si="104">IF(OR($BR138="Jul", $BR138="Aug", $BR138="Sep"), $BS138, "")</f>
        <v/>
      </c>
      <c r="BW138" s="257" t="str">
        <f t="shared" ref="BW138:BW201" si="105">IF(OR($BR138="Oct", $BR138="Nov", $BR138="Dec"), $BS138, "")</f>
        <v/>
      </c>
      <c r="BX138" s="258">
        <f t="shared" ref="BX138:BX201" si="106">SUM(BT138:BW138)</f>
        <v>0</v>
      </c>
      <c r="BY138" s="129"/>
      <c r="BZ138" s="130"/>
      <c r="CA138" s="130" t="str">
        <f t="shared" si="74"/>
        <v/>
      </c>
      <c r="CB138" s="130" t="str">
        <f t="shared" si="75"/>
        <v/>
      </c>
      <c r="CC138" s="130" t="str">
        <f t="shared" si="76"/>
        <v/>
      </c>
      <c r="CD138" s="130" t="str">
        <f t="shared" si="77"/>
        <v/>
      </c>
      <c r="CE138" s="131">
        <f t="shared" si="73"/>
        <v>0</v>
      </c>
      <c r="CF138" s="259">
        <f t="shared" ref="CF138:CF201" si="107">BO138+BX138-CE138</f>
        <v>0</v>
      </c>
      <c r="CG138" s="132"/>
      <c r="CH138" s="132"/>
      <c r="CI138" s="132"/>
    </row>
    <row r="139" spans="1:87" s="24" customFormat="1" ht="12.75" hidden="1" customHeight="1" outlineLevel="1" thickBot="1" x14ac:dyDescent="0.25">
      <c r="A139" s="177" t="s">
        <v>59</v>
      </c>
      <c r="B139" s="312" t="s">
        <v>187</v>
      </c>
      <c r="C139" s="24">
        <v>131</v>
      </c>
      <c r="D139" s="137"/>
      <c r="E139" s="138"/>
      <c r="F139" s="56"/>
      <c r="G139" s="135"/>
      <c r="H139" s="136"/>
      <c r="I139" s="139"/>
      <c r="J139" s="57"/>
      <c r="K139" s="113"/>
      <c r="L139" s="113"/>
      <c r="M139" s="113"/>
      <c r="N139" s="113"/>
      <c r="O139" s="114">
        <f t="shared" si="78"/>
        <v>0</v>
      </c>
      <c r="P139" s="113"/>
      <c r="Q139" s="113"/>
      <c r="R139" s="113"/>
      <c r="S139" s="113"/>
      <c r="T139" s="114">
        <f t="shared" si="79"/>
        <v>0</v>
      </c>
      <c r="U139" s="113">
        <f t="shared" si="80"/>
        <v>0</v>
      </c>
      <c r="V139" s="136"/>
      <c r="W139" s="313"/>
      <c r="X139" s="313"/>
      <c r="Y139" s="313"/>
      <c r="Z139" s="117">
        <f t="shared" si="81"/>
        <v>0</v>
      </c>
      <c r="AA139" s="118">
        <f t="shared" si="82"/>
        <v>0</v>
      </c>
      <c r="AB139" s="121"/>
      <c r="AC139" s="121"/>
      <c r="AD139" s="121"/>
      <c r="AE139" s="117">
        <f t="shared" si="83"/>
        <v>0</v>
      </c>
      <c r="AF139" s="118">
        <f t="shared" si="84"/>
        <v>0</v>
      </c>
      <c r="AG139" s="120"/>
      <c r="AH139" s="120"/>
      <c r="AI139" s="121"/>
      <c r="AJ139" s="117">
        <f t="shared" si="85"/>
        <v>0</v>
      </c>
      <c r="AK139" s="119">
        <f t="shared" si="86"/>
        <v>0</v>
      </c>
      <c r="AL139" s="53"/>
      <c r="AM139" s="53"/>
      <c r="AN139" s="53"/>
      <c r="AO139" s="54">
        <f t="shared" si="87"/>
        <v>0</v>
      </c>
      <c r="AP139" s="122">
        <f t="shared" si="88"/>
        <v>0</v>
      </c>
      <c r="AQ139" s="123">
        <f t="shared" si="89"/>
        <v>0</v>
      </c>
      <c r="AR139" s="123">
        <f t="shared" si="90"/>
        <v>0</v>
      </c>
      <c r="AS139" s="313"/>
      <c r="AT139" s="313"/>
      <c r="AU139" s="314"/>
      <c r="AV139" s="125">
        <f t="shared" si="91"/>
        <v>0</v>
      </c>
      <c r="AW139" s="119">
        <f t="shared" si="92"/>
        <v>0</v>
      </c>
      <c r="AX139" s="120"/>
      <c r="AY139" s="120"/>
      <c r="AZ139" s="127"/>
      <c r="BA139" s="126">
        <f t="shared" si="93"/>
        <v>0</v>
      </c>
      <c r="BB139" s="119">
        <f t="shared" si="94"/>
        <v>0</v>
      </c>
      <c r="BC139" s="120"/>
      <c r="BD139" s="120"/>
      <c r="BE139" s="127"/>
      <c r="BF139" s="126">
        <f t="shared" si="95"/>
        <v>0</v>
      </c>
      <c r="BG139" s="119">
        <f t="shared" si="96"/>
        <v>0</v>
      </c>
      <c r="BH139" s="120"/>
      <c r="BI139" s="120"/>
      <c r="BJ139" s="127"/>
      <c r="BK139" s="126">
        <f t="shared" si="97"/>
        <v>0</v>
      </c>
      <c r="BL139" s="119">
        <f t="shared" si="98"/>
        <v>0</v>
      </c>
      <c r="BM139" s="123">
        <f t="shared" si="99"/>
        <v>0</v>
      </c>
      <c r="BN139" s="123">
        <f t="shared" si="100"/>
        <v>0</v>
      </c>
      <c r="BO139" s="126">
        <f t="shared" si="72"/>
        <v>0</v>
      </c>
      <c r="BP139" s="128">
        <f t="shared" si="101"/>
        <v>0</v>
      </c>
      <c r="BQ139" s="22"/>
      <c r="BR139" s="129"/>
      <c r="BS139" s="130"/>
      <c r="BT139" s="257" t="str">
        <f t="shared" si="102"/>
        <v/>
      </c>
      <c r="BU139" s="257" t="str">
        <f t="shared" si="103"/>
        <v/>
      </c>
      <c r="BV139" s="257" t="str">
        <f t="shared" si="104"/>
        <v/>
      </c>
      <c r="BW139" s="257" t="str">
        <f t="shared" si="105"/>
        <v/>
      </c>
      <c r="BX139" s="258">
        <f t="shared" si="106"/>
        <v>0</v>
      </c>
      <c r="BY139" s="129"/>
      <c r="BZ139" s="130"/>
      <c r="CA139" s="130" t="str">
        <f t="shared" si="74"/>
        <v/>
      </c>
      <c r="CB139" s="130" t="str">
        <f t="shared" si="75"/>
        <v/>
      </c>
      <c r="CC139" s="130" t="str">
        <f t="shared" si="76"/>
        <v/>
      </c>
      <c r="CD139" s="130" t="str">
        <f t="shared" si="77"/>
        <v/>
      </c>
      <c r="CE139" s="131">
        <f t="shared" si="73"/>
        <v>0</v>
      </c>
      <c r="CF139" s="259">
        <f t="shared" si="107"/>
        <v>0</v>
      </c>
      <c r="CG139" s="132"/>
      <c r="CH139" s="132"/>
      <c r="CI139" s="132"/>
    </row>
    <row r="140" spans="1:87" s="24" customFormat="1" ht="12.75" hidden="1" customHeight="1" outlineLevel="1" thickBot="1" x14ac:dyDescent="0.25">
      <c r="A140" s="177" t="s">
        <v>59</v>
      </c>
      <c r="B140" s="312" t="s">
        <v>187</v>
      </c>
      <c r="C140" s="24">
        <v>132</v>
      </c>
      <c r="D140" s="137"/>
      <c r="E140" s="138"/>
      <c r="F140" s="56"/>
      <c r="G140" s="135"/>
      <c r="H140" s="136"/>
      <c r="I140" s="139"/>
      <c r="J140" s="57"/>
      <c r="K140" s="113"/>
      <c r="L140" s="113"/>
      <c r="M140" s="113"/>
      <c r="N140" s="113"/>
      <c r="O140" s="114">
        <f t="shared" si="78"/>
        <v>0</v>
      </c>
      <c r="P140" s="113"/>
      <c r="Q140" s="113"/>
      <c r="R140" s="113"/>
      <c r="S140" s="113"/>
      <c r="T140" s="114">
        <f t="shared" si="79"/>
        <v>0</v>
      </c>
      <c r="U140" s="113">
        <f t="shared" si="80"/>
        <v>0</v>
      </c>
      <c r="V140" s="136"/>
      <c r="W140" s="313"/>
      <c r="X140" s="313"/>
      <c r="Y140" s="313"/>
      <c r="Z140" s="117">
        <f t="shared" si="81"/>
        <v>0</v>
      </c>
      <c r="AA140" s="118">
        <f t="shared" si="82"/>
        <v>0</v>
      </c>
      <c r="AB140" s="121"/>
      <c r="AC140" s="121"/>
      <c r="AD140" s="121"/>
      <c r="AE140" s="117">
        <f t="shared" si="83"/>
        <v>0</v>
      </c>
      <c r="AF140" s="118">
        <f t="shared" si="84"/>
        <v>0</v>
      </c>
      <c r="AG140" s="120"/>
      <c r="AH140" s="120"/>
      <c r="AI140" s="121"/>
      <c r="AJ140" s="117">
        <f t="shared" si="85"/>
        <v>0</v>
      </c>
      <c r="AK140" s="119">
        <f t="shared" si="86"/>
        <v>0</v>
      </c>
      <c r="AL140" s="53"/>
      <c r="AM140" s="53"/>
      <c r="AN140" s="53"/>
      <c r="AO140" s="54">
        <f t="shared" si="87"/>
        <v>0</v>
      </c>
      <c r="AP140" s="122">
        <f t="shared" si="88"/>
        <v>0</v>
      </c>
      <c r="AQ140" s="123">
        <f t="shared" si="89"/>
        <v>0</v>
      </c>
      <c r="AR140" s="123">
        <f t="shared" si="90"/>
        <v>0</v>
      </c>
      <c r="AS140" s="313"/>
      <c r="AT140" s="313"/>
      <c r="AU140" s="314"/>
      <c r="AV140" s="125">
        <f t="shared" si="91"/>
        <v>0</v>
      </c>
      <c r="AW140" s="119">
        <f t="shared" si="92"/>
        <v>0</v>
      </c>
      <c r="AX140" s="120"/>
      <c r="AY140" s="120"/>
      <c r="AZ140" s="127"/>
      <c r="BA140" s="126">
        <f t="shared" si="93"/>
        <v>0</v>
      </c>
      <c r="BB140" s="119">
        <f t="shared" si="94"/>
        <v>0</v>
      </c>
      <c r="BC140" s="120"/>
      <c r="BD140" s="120"/>
      <c r="BE140" s="127"/>
      <c r="BF140" s="126">
        <f t="shared" si="95"/>
        <v>0</v>
      </c>
      <c r="BG140" s="119">
        <f t="shared" si="96"/>
        <v>0</v>
      </c>
      <c r="BH140" s="120"/>
      <c r="BI140" s="120"/>
      <c r="BJ140" s="127"/>
      <c r="BK140" s="126">
        <f t="shared" si="97"/>
        <v>0</v>
      </c>
      <c r="BL140" s="119">
        <f t="shared" si="98"/>
        <v>0</v>
      </c>
      <c r="BM140" s="123">
        <f t="shared" si="99"/>
        <v>0</v>
      </c>
      <c r="BN140" s="123">
        <f t="shared" si="100"/>
        <v>0</v>
      </c>
      <c r="BO140" s="126">
        <f t="shared" si="72"/>
        <v>0</v>
      </c>
      <c r="BP140" s="128">
        <f t="shared" si="101"/>
        <v>0</v>
      </c>
      <c r="BQ140" s="22"/>
      <c r="BR140" s="129"/>
      <c r="BS140" s="130"/>
      <c r="BT140" s="257" t="str">
        <f t="shared" si="102"/>
        <v/>
      </c>
      <c r="BU140" s="257" t="str">
        <f t="shared" si="103"/>
        <v/>
      </c>
      <c r="BV140" s="257" t="str">
        <f t="shared" si="104"/>
        <v/>
      </c>
      <c r="BW140" s="257" t="str">
        <f t="shared" si="105"/>
        <v/>
      </c>
      <c r="BX140" s="258">
        <f t="shared" si="106"/>
        <v>0</v>
      </c>
      <c r="BY140" s="129"/>
      <c r="BZ140" s="130"/>
      <c r="CA140" s="130" t="str">
        <f t="shared" si="74"/>
        <v/>
      </c>
      <c r="CB140" s="130" t="str">
        <f t="shared" si="75"/>
        <v/>
      </c>
      <c r="CC140" s="130" t="str">
        <f t="shared" si="76"/>
        <v/>
      </c>
      <c r="CD140" s="130" t="str">
        <f t="shared" si="77"/>
        <v/>
      </c>
      <c r="CE140" s="131">
        <f t="shared" si="73"/>
        <v>0</v>
      </c>
      <c r="CF140" s="259">
        <f t="shared" si="107"/>
        <v>0</v>
      </c>
      <c r="CG140" s="132"/>
      <c r="CH140" s="132"/>
      <c r="CI140" s="132"/>
    </row>
    <row r="141" spans="1:87" s="24" customFormat="1" ht="12.75" hidden="1" customHeight="1" outlineLevel="1" thickBot="1" x14ac:dyDescent="0.25">
      <c r="A141" s="177" t="s">
        <v>59</v>
      </c>
      <c r="B141" s="312" t="s">
        <v>187</v>
      </c>
      <c r="C141" s="24">
        <v>133</v>
      </c>
      <c r="D141" s="137"/>
      <c r="E141" s="138"/>
      <c r="F141" s="56"/>
      <c r="G141" s="135"/>
      <c r="H141" s="136"/>
      <c r="I141" s="139"/>
      <c r="J141" s="57"/>
      <c r="K141" s="113"/>
      <c r="L141" s="113"/>
      <c r="M141" s="113"/>
      <c r="N141" s="113"/>
      <c r="O141" s="114">
        <f t="shared" si="78"/>
        <v>0</v>
      </c>
      <c r="P141" s="113"/>
      <c r="Q141" s="113"/>
      <c r="R141" s="113"/>
      <c r="S141" s="113"/>
      <c r="T141" s="114">
        <f t="shared" si="79"/>
        <v>0</v>
      </c>
      <c r="U141" s="113">
        <f t="shared" si="80"/>
        <v>0</v>
      </c>
      <c r="V141" s="136"/>
      <c r="W141" s="313"/>
      <c r="X141" s="313"/>
      <c r="Y141" s="313"/>
      <c r="Z141" s="117">
        <f t="shared" si="81"/>
        <v>0</v>
      </c>
      <c r="AA141" s="118">
        <f t="shared" si="82"/>
        <v>0</v>
      </c>
      <c r="AB141" s="121"/>
      <c r="AC141" s="121"/>
      <c r="AD141" s="121"/>
      <c r="AE141" s="117">
        <f t="shared" si="83"/>
        <v>0</v>
      </c>
      <c r="AF141" s="118">
        <f t="shared" si="84"/>
        <v>0</v>
      </c>
      <c r="AG141" s="120"/>
      <c r="AH141" s="120"/>
      <c r="AI141" s="121"/>
      <c r="AJ141" s="117">
        <f t="shared" si="85"/>
        <v>0</v>
      </c>
      <c r="AK141" s="119">
        <f t="shared" si="86"/>
        <v>0</v>
      </c>
      <c r="AL141" s="53"/>
      <c r="AM141" s="53"/>
      <c r="AN141" s="53"/>
      <c r="AO141" s="54">
        <f t="shared" si="87"/>
        <v>0</v>
      </c>
      <c r="AP141" s="122">
        <f t="shared" si="88"/>
        <v>0</v>
      </c>
      <c r="AQ141" s="123">
        <f t="shared" si="89"/>
        <v>0</v>
      </c>
      <c r="AR141" s="123">
        <f t="shared" si="90"/>
        <v>0</v>
      </c>
      <c r="AS141" s="313"/>
      <c r="AT141" s="313"/>
      <c r="AU141" s="314"/>
      <c r="AV141" s="125">
        <f t="shared" si="91"/>
        <v>0</v>
      </c>
      <c r="AW141" s="119">
        <f t="shared" si="92"/>
        <v>0</v>
      </c>
      <c r="AX141" s="120"/>
      <c r="AY141" s="120"/>
      <c r="AZ141" s="127"/>
      <c r="BA141" s="126">
        <f t="shared" si="93"/>
        <v>0</v>
      </c>
      <c r="BB141" s="119">
        <f t="shared" si="94"/>
        <v>0</v>
      </c>
      <c r="BC141" s="120"/>
      <c r="BD141" s="120"/>
      <c r="BE141" s="127"/>
      <c r="BF141" s="126">
        <f t="shared" si="95"/>
        <v>0</v>
      </c>
      <c r="BG141" s="119">
        <f t="shared" si="96"/>
        <v>0</v>
      </c>
      <c r="BH141" s="120"/>
      <c r="BI141" s="120"/>
      <c r="BJ141" s="127"/>
      <c r="BK141" s="126">
        <f t="shared" si="97"/>
        <v>0</v>
      </c>
      <c r="BL141" s="119">
        <f t="shared" si="98"/>
        <v>0</v>
      </c>
      <c r="BM141" s="123">
        <f t="shared" si="99"/>
        <v>0</v>
      </c>
      <c r="BN141" s="123">
        <f t="shared" si="100"/>
        <v>0</v>
      </c>
      <c r="BO141" s="126">
        <f t="shared" si="72"/>
        <v>0</v>
      </c>
      <c r="BP141" s="128">
        <f t="shared" si="101"/>
        <v>0</v>
      </c>
      <c r="BQ141" s="22"/>
      <c r="BR141" s="129"/>
      <c r="BS141" s="130"/>
      <c r="BT141" s="257" t="str">
        <f t="shared" si="102"/>
        <v/>
      </c>
      <c r="BU141" s="257" t="str">
        <f t="shared" si="103"/>
        <v/>
      </c>
      <c r="BV141" s="257" t="str">
        <f t="shared" si="104"/>
        <v/>
      </c>
      <c r="BW141" s="257" t="str">
        <f t="shared" si="105"/>
        <v/>
      </c>
      <c r="BX141" s="258">
        <f t="shared" si="106"/>
        <v>0</v>
      </c>
      <c r="BY141" s="129"/>
      <c r="BZ141" s="130"/>
      <c r="CA141" s="130" t="str">
        <f t="shared" si="74"/>
        <v/>
      </c>
      <c r="CB141" s="130" t="str">
        <f t="shared" si="75"/>
        <v/>
      </c>
      <c r="CC141" s="130" t="str">
        <f t="shared" si="76"/>
        <v/>
      </c>
      <c r="CD141" s="130" t="str">
        <f t="shared" si="77"/>
        <v/>
      </c>
      <c r="CE141" s="131">
        <f t="shared" si="73"/>
        <v>0</v>
      </c>
      <c r="CF141" s="259">
        <f t="shared" si="107"/>
        <v>0</v>
      </c>
      <c r="CG141" s="132"/>
      <c r="CH141" s="132"/>
      <c r="CI141" s="132"/>
    </row>
    <row r="142" spans="1:87" s="24" customFormat="1" ht="12.75" hidden="1" customHeight="1" outlineLevel="1" thickBot="1" x14ac:dyDescent="0.25">
      <c r="A142" s="177" t="s">
        <v>59</v>
      </c>
      <c r="B142" s="312" t="s">
        <v>187</v>
      </c>
      <c r="C142" s="24">
        <v>134</v>
      </c>
      <c r="D142" s="137"/>
      <c r="E142" s="138"/>
      <c r="F142" s="56"/>
      <c r="G142" s="135"/>
      <c r="H142" s="136"/>
      <c r="I142" s="139"/>
      <c r="J142" s="57"/>
      <c r="K142" s="113"/>
      <c r="L142" s="113"/>
      <c r="M142" s="113"/>
      <c r="N142" s="113"/>
      <c r="O142" s="114">
        <f t="shared" si="78"/>
        <v>0</v>
      </c>
      <c r="P142" s="113"/>
      <c r="Q142" s="113"/>
      <c r="R142" s="113"/>
      <c r="S142" s="113"/>
      <c r="T142" s="114">
        <f t="shared" si="79"/>
        <v>0</v>
      </c>
      <c r="U142" s="113">
        <f t="shared" si="80"/>
        <v>0</v>
      </c>
      <c r="V142" s="136"/>
      <c r="W142" s="313"/>
      <c r="X142" s="313"/>
      <c r="Y142" s="313"/>
      <c r="Z142" s="117">
        <f t="shared" si="81"/>
        <v>0</v>
      </c>
      <c r="AA142" s="118">
        <f t="shared" si="82"/>
        <v>0</v>
      </c>
      <c r="AB142" s="121"/>
      <c r="AC142" s="121"/>
      <c r="AD142" s="121"/>
      <c r="AE142" s="117">
        <f t="shared" si="83"/>
        <v>0</v>
      </c>
      <c r="AF142" s="118">
        <f t="shared" si="84"/>
        <v>0</v>
      </c>
      <c r="AG142" s="120"/>
      <c r="AH142" s="120"/>
      <c r="AI142" s="121"/>
      <c r="AJ142" s="117">
        <f t="shared" si="85"/>
        <v>0</v>
      </c>
      <c r="AK142" s="119">
        <f t="shared" si="86"/>
        <v>0</v>
      </c>
      <c r="AL142" s="53"/>
      <c r="AM142" s="53"/>
      <c r="AN142" s="53"/>
      <c r="AO142" s="54">
        <f t="shared" si="87"/>
        <v>0</v>
      </c>
      <c r="AP142" s="122">
        <f t="shared" si="88"/>
        <v>0</v>
      </c>
      <c r="AQ142" s="123">
        <f t="shared" si="89"/>
        <v>0</v>
      </c>
      <c r="AR142" s="123">
        <f t="shared" si="90"/>
        <v>0</v>
      </c>
      <c r="AS142" s="313"/>
      <c r="AT142" s="313"/>
      <c r="AU142" s="314"/>
      <c r="AV142" s="125">
        <f t="shared" si="91"/>
        <v>0</v>
      </c>
      <c r="AW142" s="119">
        <f t="shared" si="92"/>
        <v>0</v>
      </c>
      <c r="AX142" s="120"/>
      <c r="AY142" s="120"/>
      <c r="AZ142" s="127"/>
      <c r="BA142" s="126">
        <f t="shared" si="93"/>
        <v>0</v>
      </c>
      <c r="BB142" s="119">
        <f t="shared" si="94"/>
        <v>0</v>
      </c>
      <c r="BC142" s="120"/>
      <c r="BD142" s="120"/>
      <c r="BE142" s="127"/>
      <c r="BF142" s="126">
        <f t="shared" si="95"/>
        <v>0</v>
      </c>
      <c r="BG142" s="119">
        <f t="shared" si="96"/>
        <v>0</v>
      </c>
      <c r="BH142" s="120"/>
      <c r="BI142" s="120"/>
      <c r="BJ142" s="127"/>
      <c r="BK142" s="126">
        <f t="shared" si="97"/>
        <v>0</v>
      </c>
      <c r="BL142" s="119">
        <f t="shared" si="98"/>
        <v>0</v>
      </c>
      <c r="BM142" s="123">
        <f t="shared" si="99"/>
        <v>0</v>
      </c>
      <c r="BN142" s="123">
        <f t="shared" si="100"/>
        <v>0</v>
      </c>
      <c r="BO142" s="126">
        <f t="shared" ref="BO142:BO205" si="108">J142+AQ142-BM142</f>
        <v>0</v>
      </c>
      <c r="BP142" s="128">
        <f t="shared" si="101"/>
        <v>0</v>
      </c>
      <c r="BQ142" s="22"/>
      <c r="BR142" s="129"/>
      <c r="BS142" s="130"/>
      <c r="BT142" s="257" t="str">
        <f t="shared" si="102"/>
        <v/>
      </c>
      <c r="BU142" s="257" t="str">
        <f t="shared" si="103"/>
        <v/>
      </c>
      <c r="BV142" s="257" t="str">
        <f t="shared" si="104"/>
        <v/>
      </c>
      <c r="BW142" s="257" t="str">
        <f t="shared" si="105"/>
        <v/>
      </c>
      <c r="BX142" s="258">
        <f t="shared" si="106"/>
        <v>0</v>
      </c>
      <c r="BY142" s="129"/>
      <c r="BZ142" s="130"/>
      <c r="CA142" s="130" t="str">
        <f t="shared" si="74"/>
        <v/>
      </c>
      <c r="CB142" s="130" t="str">
        <f t="shared" si="75"/>
        <v/>
      </c>
      <c r="CC142" s="130" t="str">
        <f t="shared" si="76"/>
        <v/>
      </c>
      <c r="CD142" s="130" t="str">
        <f t="shared" si="77"/>
        <v/>
      </c>
      <c r="CE142" s="131">
        <f t="shared" si="73"/>
        <v>0</v>
      </c>
      <c r="CF142" s="259">
        <f t="shared" si="107"/>
        <v>0</v>
      </c>
      <c r="CG142" s="132"/>
      <c r="CH142" s="132"/>
      <c r="CI142" s="132"/>
    </row>
    <row r="143" spans="1:87" s="24" customFormat="1" ht="12.75" hidden="1" customHeight="1" outlineLevel="1" thickBot="1" x14ac:dyDescent="0.25">
      <c r="A143" s="177" t="s">
        <v>59</v>
      </c>
      <c r="B143" s="312" t="s">
        <v>187</v>
      </c>
      <c r="C143" s="24">
        <v>135</v>
      </c>
      <c r="D143" s="137"/>
      <c r="E143" s="138"/>
      <c r="F143" s="56"/>
      <c r="G143" s="135"/>
      <c r="H143" s="136"/>
      <c r="I143" s="139"/>
      <c r="J143" s="57"/>
      <c r="K143" s="113"/>
      <c r="L143" s="113"/>
      <c r="M143" s="113"/>
      <c r="N143" s="113"/>
      <c r="O143" s="114">
        <f t="shared" si="78"/>
        <v>0</v>
      </c>
      <c r="P143" s="113"/>
      <c r="Q143" s="113"/>
      <c r="R143" s="113"/>
      <c r="S143" s="113"/>
      <c r="T143" s="114">
        <f t="shared" si="79"/>
        <v>0</v>
      </c>
      <c r="U143" s="113">
        <f t="shared" si="80"/>
        <v>0</v>
      </c>
      <c r="V143" s="136"/>
      <c r="W143" s="313"/>
      <c r="X143" s="313"/>
      <c r="Y143" s="313"/>
      <c r="Z143" s="117">
        <f t="shared" si="81"/>
        <v>0</v>
      </c>
      <c r="AA143" s="118">
        <f t="shared" si="82"/>
        <v>0</v>
      </c>
      <c r="AB143" s="121"/>
      <c r="AC143" s="121"/>
      <c r="AD143" s="121"/>
      <c r="AE143" s="117">
        <f t="shared" si="83"/>
        <v>0</v>
      </c>
      <c r="AF143" s="118">
        <f t="shared" si="84"/>
        <v>0</v>
      </c>
      <c r="AG143" s="120"/>
      <c r="AH143" s="120"/>
      <c r="AI143" s="121"/>
      <c r="AJ143" s="117">
        <f t="shared" si="85"/>
        <v>0</v>
      </c>
      <c r="AK143" s="119">
        <f t="shared" si="86"/>
        <v>0</v>
      </c>
      <c r="AL143" s="53"/>
      <c r="AM143" s="53"/>
      <c r="AN143" s="53"/>
      <c r="AO143" s="54">
        <f t="shared" si="87"/>
        <v>0</v>
      </c>
      <c r="AP143" s="122">
        <f t="shared" si="88"/>
        <v>0</v>
      </c>
      <c r="AQ143" s="123">
        <f t="shared" si="89"/>
        <v>0</v>
      </c>
      <c r="AR143" s="123">
        <f t="shared" si="90"/>
        <v>0</v>
      </c>
      <c r="AS143" s="313"/>
      <c r="AT143" s="313"/>
      <c r="AU143" s="314"/>
      <c r="AV143" s="125">
        <f t="shared" si="91"/>
        <v>0</v>
      </c>
      <c r="AW143" s="119">
        <f t="shared" si="92"/>
        <v>0</v>
      </c>
      <c r="AX143" s="120"/>
      <c r="AY143" s="120"/>
      <c r="AZ143" s="127"/>
      <c r="BA143" s="126">
        <f t="shared" si="93"/>
        <v>0</v>
      </c>
      <c r="BB143" s="119">
        <f t="shared" si="94"/>
        <v>0</v>
      </c>
      <c r="BC143" s="120"/>
      <c r="BD143" s="120"/>
      <c r="BE143" s="127"/>
      <c r="BF143" s="126">
        <f t="shared" si="95"/>
        <v>0</v>
      </c>
      <c r="BG143" s="119">
        <f t="shared" si="96"/>
        <v>0</v>
      </c>
      <c r="BH143" s="120"/>
      <c r="BI143" s="120"/>
      <c r="BJ143" s="127"/>
      <c r="BK143" s="126">
        <f t="shared" si="97"/>
        <v>0</v>
      </c>
      <c r="BL143" s="119">
        <f t="shared" si="98"/>
        <v>0</v>
      </c>
      <c r="BM143" s="123">
        <f t="shared" si="99"/>
        <v>0</v>
      </c>
      <c r="BN143" s="123">
        <f t="shared" si="100"/>
        <v>0</v>
      </c>
      <c r="BO143" s="126">
        <f t="shared" si="108"/>
        <v>0</v>
      </c>
      <c r="BP143" s="128">
        <f t="shared" si="101"/>
        <v>0</v>
      </c>
      <c r="BQ143" s="22"/>
      <c r="BR143" s="129"/>
      <c r="BS143" s="130"/>
      <c r="BT143" s="257" t="str">
        <f t="shared" si="102"/>
        <v/>
      </c>
      <c r="BU143" s="257" t="str">
        <f t="shared" si="103"/>
        <v/>
      </c>
      <c r="BV143" s="257" t="str">
        <f t="shared" si="104"/>
        <v/>
      </c>
      <c r="BW143" s="257" t="str">
        <f t="shared" si="105"/>
        <v/>
      </c>
      <c r="BX143" s="258">
        <f t="shared" si="106"/>
        <v>0</v>
      </c>
      <c r="BY143" s="129"/>
      <c r="BZ143" s="130"/>
      <c r="CA143" s="130" t="str">
        <f t="shared" si="74"/>
        <v/>
      </c>
      <c r="CB143" s="130" t="str">
        <f t="shared" si="75"/>
        <v/>
      </c>
      <c r="CC143" s="130" t="str">
        <f t="shared" si="76"/>
        <v/>
      </c>
      <c r="CD143" s="130" t="str">
        <f t="shared" si="77"/>
        <v/>
      </c>
      <c r="CE143" s="131">
        <f t="shared" si="73"/>
        <v>0</v>
      </c>
      <c r="CF143" s="259">
        <f t="shared" si="107"/>
        <v>0</v>
      </c>
      <c r="CG143" s="132"/>
      <c r="CH143" s="132"/>
      <c r="CI143" s="132"/>
    </row>
    <row r="144" spans="1:87" s="24" customFormat="1" ht="12.75" hidden="1" customHeight="1" outlineLevel="1" thickBot="1" x14ac:dyDescent="0.25">
      <c r="A144" s="177" t="s">
        <v>59</v>
      </c>
      <c r="B144" s="312" t="s">
        <v>187</v>
      </c>
      <c r="C144" s="24">
        <v>136</v>
      </c>
      <c r="D144" s="137"/>
      <c r="E144" s="138"/>
      <c r="F144" s="56"/>
      <c r="G144" s="135"/>
      <c r="H144" s="136"/>
      <c r="I144" s="139"/>
      <c r="J144" s="57"/>
      <c r="K144" s="113"/>
      <c r="L144" s="113"/>
      <c r="M144" s="113"/>
      <c r="N144" s="113"/>
      <c r="O144" s="114">
        <f t="shared" si="78"/>
        <v>0</v>
      </c>
      <c r="P144" s="113"/>
      <c r="Q144" s="113"/>
      <c r="R144" s="113"/>
      <c r="S144" s="113"/>
      <c r="T144" s="114">
        <f t="shared" si="79"/>
        <v>0</v>
      </c>
      <c r="U144" s="113">
        <f t="shared" si="80"/>
        <v>0</v>
      </c>
      <c r="V144" s="136"/>
      <c r="W144" s="313"/>
      <c r="X144" s="313"/>
      <c r="Y144" s="313"/>
      <c r="Z144" s="117">
        <f t="shared" si="81"/>
        <v>0</v>
      </c>
      <c r="AA144" s="118">
        <f t="shared" si="82"/>
        <v>0</v>
      </c>
      <c r="AB144" s="121"/>
      <c r="AC144" s="121"/>
      <c r="AD144" s="121"/>
      <c r="AE144" s="117">
        <f t="shared" si="83"/>
        <v>0</v>
      </c>
      <c r="AF144" s="118">
        <f t="shared" si="84"/>
        <v>0</v>
      </c>
      <c r="AG144" s="120"/>
      <c r="AH144" s="120"/>
      <c r="AI144" s="121"/>
      <c r="AJ144" s="117">
        <f t="shared" si="85"/>
        <v>0</v>
      </c>
      <c r="AK144" s="119">
        <f t="shared" si="86"/>
        <v>0</v>
      </c>
      <c r="AL144" s="53"/>
      <c r="AM144" s="53"/>
      <c r="AN144" s="53"/>
      <c r="AO144" s="54">
        <f t="shared" si="87"/>
        <v>0</v>
      </c>
      <c r="AP144" s="122">
        <f t="shared" si="88"/>
        <v>0</v>
      </c>
      <c r="AQ144" s="123">
        <f t="shared" si="89"/>
        <v>0</v>
      </c>
      <c r="AR144" s="123">
        <f t="shared" si="90"/>
        <v>0</v>
      </c>
      <c r="AS144" s="313"/>
      <c r="AT144" s="313"/>
      <c r="AU144" s="314"/>
      <c r="AV144" s="125">
        <f t="shared" si="91"/>
        <v>0</v>
      </c>
      <c r="AW144" s="119">
        <f t="shared" si="92"/>
        <v>0</v>
      </c>
      <c r="AX144" s="120"/>
      <c r="AY144" s="120"/>
      <c r="AZ144" s="127"/>
      <c r="BA144" s="126">
        <f t="shared" si="93"/>
        <v>0</v>
      </c>
      <c r="BB144" s="119">
        <f t="shared" si="94"/>
        <v>0</v>
      </c>
      <c r="BC144" s="120"/>
      <c r="BD144" s="120"/>
      <c r="BE144" s="127"/>
      <c r="BF144" s="126">
        <f t="shared" si="95"/>
        <v>0</v>
      </c>
      <c r="BG144" s="119">
        <f t="shared" si="96"/>
        <v>0</v>
      </c>
      <c r="BH144" s="120"/>
      <c r="BI144" s="120"/>
      <c r="BJ144" s="127"/>
      <c r="BK144" s="126">
        <f t="shared" si="97"/>
        <v>0</v>
      </c>
      <c r="BL144" s="119">
        <f t="shared" si="98"/>
        <v>0</v>
      </c>
      <c r="BM144" s="123">
        <f t="shared" si="99"/>
        <v>0</v>
      </c>
      <c r="BN144" s="123">
        <f t="shared" si="100"/>
        <v>0</v>
      </c>
      <c r="BO144" s="126">
        <f t="shared" si="108"/>
        <v>0</v>
      </c>
      <c r="BP144" s="128">
        <f t="shared" si="101"/>
        <v>0</v>
      </c>
      <c r="BQ144" s="22"/>
      <c r="BR144" s="129"/>
      <c r="BS144" s="130"/>
      <c r="BT144" s="257" t="str">
        <f t="shared" si="102"/>
        <v/>
      </c>
      <c r="BU144" s="257" t="str">
        <f t="shared" si="103"/>
        <v/>
      </c>
      <c r="BV144" s="257" t="str">
        <f t="shared" si="104"/>
        <v/>
      </c>
      <c r="BW144" s="257" t="str">
        <f t="shared" si="105"/>
        <v/>
      </c>
      <c r="BX144" s="258">
        <f t="shared" si="106"/>
        <v>0</v>
      </c>
      <c r="BY144" s="129"/>
      <c r="BZ144" s="130"/>
      <c r="CA144" s="130" t="str">
        <f t="shared" si="74"/>
        <v/>
      </c>
      <c r="CB144" s="130" t="str">
        <f t="shared" si="75"/>
        <v/>
      </c>
      <c r="CC144" s="130" t="str">
        <f t="shared" si="76"/>
        <v/>
      </c>
      <c r="CD144" s="130" t="str">
        <f t="shared" si="77"/>
        <v/>
      </c>
      <c r="CE144" s="131">
        <f t="shared" si="73"/>
        <v>0</v>
      </c>
      <c r="CF144" s="259">
        <f t="shared" si="107"/>
        <v>0</v>
      </c>
      <c r="CG144" s="132"/>
      <c r="CH144" s="132"/>
      <c r="CI144" s="132"/>
    </row>
    <row r="145" spans="1:87" s="24" customFormat="1" ht="12.75" hidden="1" customHeight="1" outlineLevel="1" thickBot="1" x14ac:dyDescent="0.25">
      <c r="A145" s="177" t="s">
        <v>59</v>
      </c>
      <c r="B145" s="312" t="s">
        <v>187</v>
      </c>
      <c r="C145" s="24">
        <v>137</v>
      </c>
      <c r="D145" s="137"/>
      <c r="E145" s="138"/>
      <c r="F145" s="56"/>
      <c r="G145" s="135"/>
      <c r="H145" s="136"/>
      <c r="I145" s="139"/>
      <c r="J145" s="57"/>
      <c r="K145" s="113"/>
      <c r="L145" s="113"/>
      <c r="M145" s="113"/>
      <c r="N145" s="113"/>
      <c r="O145" s="114">
        <f t="shared" si="78"/>
        <v>0</v>
      </c>
      <c r="P145" s="113"/>
      <c r="Q145" s="113"/>
      <c r="R145" s="113"/>
      <c r="S145" s="113"/>
      <c r="T145" s="114">
        <f t="shared" si="79"/>
        <v>0</v>
      </c>
      <c r="U145" s="113">
        <f t="shared" si="80"/>
        <v>0</v>
      </c>
      <c r="V145" s="136"/>
      <c r="W145" s="313"/>
      <c r="X145" s="313"/>
      <c r="Y145" s="313"/>
      <c r="Z145" s="117">
        <f t="shared" si="81"/>
        <v>0</v>
      </c>
      <c r="AA145" s="118">
        <f t="shared" si="82"/>
        <v>0</v>
      </c>
      <c r="AB145" s="121"/>
      <c r="AC145" s="121"/>
      <c r="AD145" s="121"/>
      <c r="AE145" s="117">
        <f t="shared" si="83"/>
        <v>0</v>
      </c>
      <c r="AF145" s="118">
        <f t="shared" si="84"/>
        <v>0</v>
      </c>
      <c r="AG145" s="120"/>
      <c r="AH145" s="120"/>
      <c r="AI145" s="121"/>
      <c r="AJ145" s="117">
        <f t="shared" si="85"/>
        <v>0</v>
      </c>
      <c r="AK145" s="119">
        <f t="shared" si="86"/>
        <v>0</v>
      </c>
      <c r="AL145" s="53"/>
      <c r="AM145" s="53"/>
      <c r="AN145" s="53"/>
      <c r="AO145" s="54">
        <f t="shared" si="87"/>
        <v>0</v>
      </c>
      <c r="AP145" s="122">
        <f t="shared" si="88"/>
        <v>0</v>
      </c>
      <c r="AQ145" s="123">
        <f t="shared" si="89"/>
        <v>0</v>
      </c>
      <c r="AR145" s="123">
        <f t="shared" si="90"/>
        <v>0</v>
      </c>
      <c r="AS145" s="313"/>
      <c r="AT145" s="313"/>
      <c r="AU145" s="314"/>
      <c r="AV145" s="125">
        <f t="shared" si="91"/>
        <v>0</v>
      </c>
      <c r="AW145" s="119">
        <f t="shared" si="92"/>
        <v>0</v>
      </c>
      <c r="AX145" s="120"/>
      <c r="AY145" s="120"/>
      <c r="AZ145" s="127"/>
      <c r="BA145" s="126">
        <f t="shared" si="93"/>
        <v>0</v>
      </c>
      <c r="BB145" s="119">
        <f t="shared" si="94"/>
        <v>0</v>
      </c>
      <c r="BC145" s="120"/>
      <c r="BD145" s="120"/>
      <c r="BE145" s="127"/>
      <c r="BF145" s="126">
        <f t="shared" si="95"/>
        <v>0</v>
      </c>
      <c r="BG145" s="119">
        <f t="shared" si="96"/>
        <v>0</v>
      </c>
      <c r="BH145" s="120"/>
      <c r="BI145" s="120"/>
      <c r="BJ145" s="127"/>
      <c r="BK145" s="126">
        <f t="shared" si="97"/>
        <v>0</v>
      </c>
      <c r="BL145" s="119">
        <f t="shared" si="98"/>
        <v>0</v>
      </c>
      <c r="BM145" s="123">
        <f t="shared" si="99"/>
        <v>0</v>
      </c>
      <c r="BN145" s="123">
        <f t="shared" si="100"/>
        <v>0</v>
      </c>
      <c r="BO145" s="126">
        <f t="shared" si="108"/>
        <v>0</v>
      </c>
      <c r="BP145" s="128">
        <f t="shared" si="101"/>
        <v>0</v>
      </c>
      <c r="BQ145" s="22"/>
      <c r="BR145" s="129"/>
      <c r="BS145" s="130"/>
      <c r="BT145" s="257" t="str">
        <f t="shared" si="102"/>
        <v/>
      </c>
      <c r="BU145" s="257" t="str">
        <f t="shared" si="103"/>
        <v/>
      </c>
      <c r="BV145" s="257" t="str">
        <f t="shared" si="104"/>
        <v/>
      </c>
      <c r="BW145" s="257" t="str">
        <f t="shared" si="105"/>
        <v/>
      </c>
      <c r="BX145" s="258">
        <f t="shared" si="106"/>
        <v>0</v>
      </c>
      <c r="BY145" s="129"/>
      <c r="BZ145" s="130"/>
      <c r="CA145" s="130" t="str">
        <f t="shared" si="74"/>
        <v/>
      </c>
      <c r="CB145" s="130" t="str">
        <f t="shared" si="75"/>
        <v/>
      </c>
      <c r="CC145" s="130" t="str">
        <f t="shared" si="76"/>
        <v/>
      </c>
      <c r="CD145" s="130" t="str">
        <f t="shared" si="77"/>
        <v/>
      </c>
      <c r="CE145" s="131">
        <f t="shared" si="73"/>
        <v>0</v>
      </c>
      <c r="CF145" s="259">
        <f t="shared" si="107"/>
        <v>0</v>
      </c>
      <c r="CG145" s="132"/>
      <c r="CH145" s="132"/>
      <c r="CI145" s="132"/>
    </row>
    <row r="146" spans="1:87" s="24" customFormat="1" ht="12.75" hidden="1" customHeight="1" outlineLevel="1" thickBot="1" x14ac:dyDescent="0.25">
      <c r="A146" s="177" t="s">
        <v>59</v>
      </c>
      <c r="B146" s="312" t="s">
        <v>187</v>
      </c>
      <c r="C146" s="24">
        <v>138</v>
      </c>
      <c r="D146" s="137"/>
      <c r="E146" s="138"/>
      <c r="F146" s="56"/>
      <c r="G146" s="135"/>
      <c r="H146" s="136"/>
      <c r="I146" s="139"/>
      <c r="J146" s="57"/>
      <c r="K146" s="113"/>
      <c r="L146" s="113"/>
      <c r="M146" s="113"/>
      <c r="N146" s="113"/>
      <c r="O146" s="114">
        <f t="shared" si="78"/>
        <v>0</v>
      </c>
      <c r="P146" s="113"/>
      <c r="Q146" s="113"/>
      <c r="R146" s="113"/>
      <c r="S146" s="113"/>
      <c r="T146" s="114">
        <f t="shared" si="79"/>
        <v>0</v>
      </c>
      <c r="U146" s="113">
        <f t="shared" si="80"/>
        <v>0</v>
      </c>
      <c r="V146" s="136"/>
      <c r="W146" s="313"/>
      <c r="X146" s="313"/>
      <c r="Y146" s="313"/>
      <c r="Z146" s="117">
        <f t="shared" si="81"/>
        <v>0</v>
      </c>
      <c r="AA146" s="118">
        <f t="shared" si="82"/>
        <v>0</v>
      </c>
      <c r="AB146" s="121"/>
      <c r="AC146" s="121"/>
      <c r="AD146" s="121"/>
      <c r="AE146" s="117">
        <f t="shared" si="83"/>
        <v>0</v>
      </c>
      <c r="AF146" s="118">
        <f t="shared" si="84"/>
        <v>0</v>
      </c>
      <c r="AG146" s="120"/>
      <c r="AH146" s="120"/>
      <c r="AI146" s="121"/>
      <c r="AJ146" s="117">
        <f t="shared" si="85"/>
        <v>0</v>
      </c>
      <c r="AK146" s="119">
        <f t="shared" si="86"/>
        <v>0</v>
      </c>
      <c r="AL146" s="53"/>
      <c r="AM146" s="53"/>
      <c r="AN146" s="53"/>
      <c r="AO146" s="54">
        <f t="shared" si="87"/>
        <v>0</v>
      </c>
      <c r="AP146" s="122">
        <f t="shared" si="88"/>
        <v>0</v>
      </c>
      <c r="AQ146" s="123">
        <f t="shared" si="89"/>
        <v>0</v>
      </c>
      <c r="AR146" s="123">
        <f t="shared" si="90"/>
        <v>0</v>
      </c>
      <c r="AS146" s="313"/>
      <c r="AT146" s="313"/>
      <c r="AU146" s="314"/>
      <c r="AV146" s="125">
        <f t="shared" si="91"/>
        <v>0</v>
      </c>
      <c r="AW146" s="119">
        <f t="shared" si="92"/>
        <v>0</v>
      </c>
      <c r="AX146" s="120"/>
      <c r="AY146" s="120"/>
      <c r="AZ146" s="127"/>
      <c r="BA146" s="126">
        <f t="shared" si="93"/>
        <v>0</v>
      </c>
      <c r="BB146" s="119">
        <f t="shared" si="94"/>
        <v>0</v>
      </c>
      <c r="BC146" s="120"/>
      <c r="BD146" s="120"/>
      <c r="BE146" s="127"/>
      <c r="BF146" s="126">
        <f t="shared" si="95"/>
        <v>0</v>
      </c>
      <c r="BG146" s="119">
        <f t="shared" si="96"/>
        <v>0</v>
      </c>
      <c r="BH146" s="120"/>
      <c r="BI146" s="120"/>
      <c r="BJ146" s="127"/>
      <c r="BK146" s="126">
        <f t="shared" si="97"/>
        <v>0</v>
      </c>
      <c r="BL146" s="119">
        <f t="shared" si="98"/>
        <v>0</v>
      </c>
      <c r="BM146" s="123">
        <f t="shared" si="99"/>
        <v>0</v>
      </c>
      <c r="BN146" s="123">
        <f t="shared" si="100"/>
        <v>0</v>
      </c>
      <c r="BO146" s="126">
        <f t="shared" si="108"/>
        <v>0</v>
      </c>
      <c r="BP146" s="128">
        <f t="shared" si="101"/>
        <v>0</v>
      </c>
      <c r="BQ146" s="22"/>
      <c r="BR146" s="129"/>
      <c r="BS146" s="130"/>
      <c r="BT146" s="257" t="str">
        <f t="shared" si="102"/>
        <v/>
      </c>
      <c r="BU146" s="257" t="str">
        <f t="shared" si="103"/>
        <v/>
      </c>
      <c r="BV146" s="257" t="str">
        <f t="shared" si="104"/>
        <v/>
      </c>
      <c r="BW146" s="257" t="str">
        <f t="shared" si="105"/>
        <v/>
      </c>
      <c r="BX146" s="258">
        <f t="shared" si="106"/>
        <v>0</v>
      </c>
      <c r="BY146" s="129"/>
      <c r="BZ146" s="130"/>
      <c r="CA146" s="130" t="str">
        <f t="shared" si="74"/>
        <v/>
      </c>
      <c r="CB146" s="130" t="str">
        <f t="shared" si="75"/>
        <v/>
      </c>
      <c r="CC146" s="130" t="str">
        <f t="shared" si="76"/>
        <v/>
      </c>
      <c r="CD146" s="130" t="str">
        <f t="shared" si="77"/>
        <v/>
      </c>
      <c r="CE146" s="131">
        <f t="shared" si="73"/>
        <v>0</v>
      </c>
      <c r="CF146" s="259">
        <f t="shared" si="107"/>
        <v>0</v>
      </c>
      <c r="CG146" s="132"/>
      <c r="CH146" s="132"/>
      <c r="CI146" s="132"/>
    </row>
    <row r="147" spans="1:87" s="24" customFormat="1" ht="12.75" hidden="1" customHeight="1" outlineLevel="1" thickBot="1" x14ac:dyDescent="0.25">
      <c r="A147" s="177" t="s">
        <v>59</v>
      </c>
      <c r="B147" s="312" t="s">
        <v>187</v>
      </c>
      <c r="C147" s="24">
        <v>139</v>
      </c>
      <c r="D147" s="137"/>
      <c r="E147" s="138"/>
      <c r="F147" s="56"/>
      <c r="G147" s="135"/>
      <c r="H147" s="136"/>
      <c r="I147" s="139"/>
      <c r="J147" s="57"/>
      <c r="K147" s="113"/>
      <c r="L147" s="113"/>
      <c r="M147" s="113"/>
      <c r="N147" s="113"/>
      <c r="O147" s="114">
        <f t="shared" si="78"/>
        <v>0</v>
      </c>
      <c r="P147" s="113"/>
      <c r="Q147" s="113"/>
      <c r="R147" s="113"/>
      <c r="S147" s="113"/>
      <c r="T147" s="114">
        <f t="shared" si="79"/>
        <v>0</v>
      </c>
      <c r="U147" s="113">
        <f t="shared" si="80"/>
        <v>0</v>
      </c>
      <c r="V147" s="136"/>
      <c r="W147" s="313"/>
      <c r="X147" s="313"/>
      <c r="Y147" s="313"/>
      <c r="Z147" s="117">
        <f t="shared" si="81"/>
        <v>0</v>
      </c>
      <c r="AA147" s="118">
        <f t="shared" si="82"/>
        <v>0</v>
      </c>
      <c r="AB147" s="121"/>
      <c r="AC147" s="121"/>
      <c r="AD147" s="121"/>
      <c r="AE147" s="117">
        <f t="shared" si="83"/>
        <v>0</v>
      </c>
      <c r="AF147" s="118">
        <f t="shared" si="84"/>
        <v>0</v>
      </c>
      <c r="AG147" s="120"/>
      <c r="AH147" s="120"/>
      <c r="AI147" s="121"/>
      <c r="AJ147" s="117">
        <f t="shared" si="85"/>
        <v>0</v>
      </c>
      <c r="AK147" s="119">
        <f t="shared" si="86"/>
        <v>0</v>
      </c>
      <c r="AL147" s="53"/>
      <c r="AM147" s="53"/>
      <c r="AN147" s="53"/>
      <c r="AO147" s="54">
        <f t="shared" si="87"/>
        <v>0</v>
      </c>
      <c r="AP147" s="122">
        <f t="shared" si="88"/>
        <v>0</v>
      </c>
      <c r="AQ147" s="123">
        <f t="shared" si="89"/>
        <v>0</v>
      </c>
      <c r="AR147" s="123">
        <f t="shared" si="90"/>
        <v>0</v>
      </c>
      <c r="AS147" s="313"/>
      <c r="AT147" s="313"/>
      <c r="AU147" s="314"/>
      <c r="AV147" s="125">
        <f t="shared" si="91"/>
        <v>0</v>
      </c>
      <c r="AW147" s="119">
        <f t="shared" si="92"/>
        <v>0</v>
      </c>
      <c r="AX147" s="120"/>
      <c r="AY147" s="120"/>
      <c r="AZ147" s="127"/>
      <c r="BA147" s="126">
        <f t="shared" si="93"/>
        <v>0</v>
      </c>
      <c r="BB147" s="119">
        <f t="shared" si="94"/>
        <v>0</v>
      </c>
      <c r="BC147" s="120"/>
      <c r="BD147" s="120"/>
      <c r="BE147" s="127"/>
      <c r="BF147" s="126">
        <f t="shared" si="95"/>
        <v>0</v>
      </c>
      <c r="BG147" s="119">
        <f t="shared" si="96"/>
        <v>0</v>
      </c>
      <c r="BH147" s="120"/>
      <c r="BI147" s="120"/>
      <c r="BJ147" s="127"/>
      <c r="BK147" s="126">
        <f t="shared" si="97"/>
        <v>0</v>
      </c>
      <c r="BL147" s="119">
        <f t="shared" si="98"/>
        <v>0</v>
      </c>
      <c r="BM147" s="123">
        <f t="shared" si="99"/>
        <v>0</v>
      </c>
      <c r="BN147" s="123">
        <f t="shared" si="100"/>
        <v>0</v>
      </c>
      <c r="BO147" s="126">
        <f t="shared" si="108"/>
        <v>0</v>
      </c>
      <c r="BP147" s="128">
        <f t="shared" si="101"/>
        <v>0</v>
      </c>
      <c r="BQ147" s="22"/>
      <c r="BR147" s="129"/>
      <c r="BS147" s="130"/>
      <c r="BT147" s="257" t="str">
        <f t="shared" si="102"/>
        <v/>
      </c>
      <c r="BU147" s="257" t="str">
        <f t="shared" si="103"/>
        <v/>
      </c>
      <c r="BV147" s="257" t="str">
        <f t="shared" si="104"/>
        <v/>
      </c>
      <c r="BW147" s="257" t="str">
        <f t="shared" si="105"/>
        <v/>
      </c>
      <c r="BX147" s="258">
        <f t="shared" si="106"/>
        <v>0</v>
      </c>
      <c r="BY147" s="129"/>
      <c r="BZ147" s="130"/>
      <c r="CA147" s="130" t="str">
        <f t="shared" si="74"/>
        <v/>
      </c>
      <c r="CB147" s="130" t="str">
        <f t="shared" si="75"/>
        <v/>
      </c>
      <c r="CC147" s="130" t="str">
        <f t="shared" si="76"/>
        <v/>
      </c>
      <c r="CD147" s="130" t="str">
        <f t="shared" si="77"/>
        <v/>
      </c>
      <c r="CE147" s="131">
        <f t="shared" si="73"/>
        <v>0</v>
      </c>
      <c r="CF147" s="259">
        <f t="shared" si="107"/>
        <v>0</v>
      </c>
      <c r="CG147" s="132"/>
      <c r="CH147" s="132"/>
      <c r="CI147" s="132"/>
    </row>
    <row r="148" spans="1:87" s="24" customFormat="1" ht="12.75" hidden="1" customHeight="1" outlineLevel="1" thickBot="1" x14ac:dyDescent="0.25">
      <c r="A148" s="177" t="s">
        <v>59</v>
      </c>
      <c r="B148" s="312" t="s">
        <v>187</v>
      </c>
      <c r="C148" s="24">
        <v>140</v>
      </c>
      <c r="D148" s="137"/>
      <c r="E148" s="138"/>
      <c r="F148" s="56"/>
      <c r="G148" s="135"/>
      <c r="H148" s="136"/>
      <c r="I148" s="139"/>
      <c r="J148" s="57"/>
      <c r="K148" s="113"/>
      <c r="L148" s="113"/>
      <c r="M148" s="113"/>
      <c r="N148" s="113"/>
      <c r="O148" s="114">
        <f t="shared" si="78"/>
        <v>0</v>
      </c>
      <c r="P148" s="113"/>
      <c r="Q148" s="113"/>
      <c r="R148" s="113"/>
      <c r="S148" s="113"/>
      <c r="T148" s="114">
        <f t="shared" si="79"/>
        <v>0</v>
      </c>
      <c r="U148" s="113">
        <f t="shared" si="80"/>
        <v>0</v>
      </c>
      <c r="V148" s="136"/>
      <c r="W148" s="313"/>
      <c r="X148" s="313"/>
      <c r="Y148" s="313"/>
      <c r="Z148" s="117">
        <f t="shared" si="81"/>
        <v>0</v>
      </c>
      <c r="AA148" s="118">
        <f t="shared" si="82"/>
        <v>0</v>
      </c>
      <c r="AB148" s="121"/>
      <c r="AC148" s="121"/>
      <c r="AD148" s="121"/>
      <c r="AE148" s="117">
        <f t="shared" si="83"/>
        <v>0</v>
      </c>
      <c r="AF148" s="118">
        <f t="shared" si="84"/>
        <v>0</v>
      </c>
      <c r="AG148" s="120"/>
      <c r="AH148" s="120"/>
      <c r="AI148" s="121"/>
      <c r="AJ148" s="117">
        <f t="shared" si="85"/>
        <v>0</v>
      </c>
      <c r="AK148" s="119">
        <f t="shared" si="86"/>
        <v>0</v>
      </c>
      <c r="AL148" s="53"/>
      <c r="AM148" s="53"/>
      <c r="AN148" s="53"/>
      <c r="AO148" s="54">
        <f t="shared" si="87"/>
        <v>0</v>
      </c>
      <c r="AP148" s="122">
        <f t="shared" si="88"/>
        <v>0</v>
      </c>
      <c r="AQ148" s="123">
        <f t="shared" si="89"/>
        <v>0</v>
      </c>
      <c r="AR148" s="123">
        <f t="shared" si="90"/>
        <v>0</v>
      </c>
      <c r="AS148" s="313"/>
      <c r="AT148" s="313"/>
      <c r="AU148" s="314"/>
      <c r="AV148" s="125">
        <f t="shared" si="91"/>
        <v>0</v>
      </c>
      <c r="AW148" s="119">
        <f t="shared" si="92"/>
        <v>0</v>
      </c>
      <c r="AX148" s="120"/>
      <c r="AY148" s="120"/>
      <c r="AZ148" s="127"/>
      <c r="BA148" s="126">
        <f t="shared" si="93"/>
        <v>0</v>
      </c>
      <c r="BB148" s="119">
        <f t="shared" si="94"/>
        <v>0</v>
      </c>
      <c r="BC148" s="120"/>
      <c r="BD148" s="120"/>
      <c r="BE148" s="127"/>
      <c r="BF148" s="126">
        <f t="shared" si="95"/>
        <v>0</v>
      </c>
      <c r="BG148" s="119">
        <f t="shared" si="96"/>
        <v>0</v>
      </c>
      <c r="BH148" s="120"/>
      <c r="BI148" s="120"/>
      <c r="BJ148" s="127"/>
      <c r="BK148" s="126">
        <f t="shared" si="97"/>
        <v>0</v>
      </c>
      <c r="BL148" s="119">
        <f t="shared" si="98"/>
        <v>0</v>
      </c>
      <c r="BM148" s="123">
        <f t="shared" si="99"/>
        <v>0</v>
      </c>
      <c r="BN148" s="123">
        <f t="shared" si="100"/>
        <v>0</v>
      </c>
      <c r="BO148" s="126">
        <f t="shared" si="108"/>
        <v>0</v>
      </c>
      <c r="BP148" s="128">
        <f t="shared" si="101"/>
        <v>0</v>
      </c>
      <c r="BQ148" s="22"/>
      <c r="BR148" s="129"/>
      <c r="BS148" s="130"/>
      <c r="BT148" s="257" t="str">
        <f t="shared" si="102"/>
        <v/>
      </c>
      <c r="BU148" s="257" t="str">
        <f t="shared" si="103"/>
        <v/>
      </c>
      <c r="BV148" s="257" t="str">
        <f t="shared" si="104"/>
        <v/>
      </c>
      <c r="BW148" s="257" t="str">
        <f t="shared" si="105"/>
        <v/>
      </c>
      <c r="BX148" s="258">
        <f t="shared" si="106"/>
        <v>0</v>
      </c>
      <c r="BY148" s="129"/>
      <c r="BZ148" s="130"/>
      <c r="CA148" s="130" t="str">
        <f t="shared" si="74"/>
        <v/>
      </c>
      <c r="CB148" s="130" t="str">
        <f t="shared" si="75"/>
        <v/>
      </c>
      <c r="CC148" s="130" t="str">
        <f t="shared" si="76"/>
        <v/>
      </c>
      <c r="CD148" s="130" t="str">
        <f t="shared" si="77"/>
        <v/>
      </c>
      <c r="CE148" s="131">
        <f t="shared" si="73"/>
        <v>0</v>
      </c>
      <c r="CF148" s="259">
        <f t="shared" si="107"/>
        <v>0</v>
      </c>
      <c r="CG148" s="132"/>
      <c r="CH148" s="132"/>
      <c r="CI148" s="132"/>
    </row>
    <row r="149" spans="1:87" s="24" customFormat="1" ht="12.75" hidden="1" customHeight="1" outlineLevel="1" thickBot="1" x14ac:dyDescent="0.25">
      <c r="A149" s="177" t="s">
        <v>59</v>
      </c>
      <c r="B149" s="312" t="s">
        <v>187</v>
      </c>
      <c r="C149" s="24">
        <v>141</v>
      </c>
      <c r="D149" s="137"/>
      <c r="E149" s="138"/>
      <c r="F149" s="56"/>
      <c r="G149" s="135"/>
      <c r="H149" s="136"/>
      <c r="I149" s="139"/>
      <c r="J149" s="57"/>
      <c r="K149" s="113"/>
      <c r="L149" s="113"/>
      <c r="M149" s="113"/>
      <c r="N149" s="113"/>
      <c r="O149" s="114">
        <f t="shared" si="78"/>
        <v>0</v>
      </c>
      <c r="P149" s="113"/>
      <c r="Q149" s="113"/>
      <c r="R149" s="113"/>
      <c r="S149" s="113"/>
      <c r="T149" s="114">
        <f t="shared" si="79"/>
        <v>0</v>
      </c>
      <c r="U149" s="113">
        <f t="shared" si="80"/>
        <v>0</v>
      </c>
      <c r="V149" s="136"/>
      <c r="W149" s="313"/>
      <c r="X149" s="313"/>
      <c r="Y149" s="313"/>
      <c r="Z149" s="117">
        <f t="shared" si="81"/>
        <v>0</v>
      </c>
      <c r="AA149" s="118">
        <f t="shared" si="82"/>
        <v>0</v>
      </c>
      <c r="AB149" s="121"/>
      <c r="AC149" s="121"/>
      <c r="AD149" s="121"/>
      <c r="AE149" s="117">
        <f t="shared" si="83"/>
        <v>0</v>
      </c>
      <c r="AF149" s="118">
        <f t="shared" si="84"/>
        <v>0</v>
      </c>
      <c r="AG149" s="120"/>
      <c r="AH149" s="120"/>
      <c r="AI149" s="121"/>
      <c r="AJ149" s="117">
        <f t="shared" si="85"/>
        <v>0</v>
      </c>
      <c r="AK149" s="119">
        <f t="shared" si="86"/>
        <v>0</v>
      </c>
      <c r="AL149" s="53"/>
      <c r="AM149" s="53"/>
      <c r="AN149" s="53"/>
      <c r="AO149" s="54">
        <f t="shared" si="87"/>
        <v>0</v>
      </c>
      <c r="AP149" s="122">
        <f t="shared" si="88"/>
        <v>0</v>
      </c>
      <c r="AQ149" s="123">
        <f t="shared" si="89"/>
        <v>0</v>
      </c>
      <c r="AR149" s="123">
        <f t="shared" si="90"/>
        <v>0</v>
      </c>
      <c r="AS149" s="313"/>
      <c r="AT149" s="313"/>
      <c r="AU149" s="314"/>
      <c r="AV149" s="125">
        <f t="shared" si="91"/>
        <v>0</v>
      </c>
      <c r="AW149" s="119">
        <f t="shared" si="92"/>
        <v>0</v>
      </c>
      <c r="AX149" s="120"/>
      <c r="AY149" s="120"/>
      <c r="AZ149" s="127"/>
      <c r="BA149" s="126">
        <f t="shared" si="93"/>
        <v>0</v>
      </c>
      <c r="BB149" s="119">
        <f t="shared" si="94"/>
        <v>0</v>
      </c>
      <c r="BC149" s="120"/>
      <c r="BD149" s="120"/>
      <c r="BE149" s="127"/>
      <c r="BF149" s="126">
        <f t="shared" si="95"/>
        <v>0</v>
      </c>
      <c r="BG149" s="119">
        <f t="shared" si="96"/>
        <v>0</v>
      </c>
      <c r="BH149" s="120"/>
      <c r="BI149" s="120"/>
      <c r="BJ149" s="127"/>
      <c r="BK149" s="126">
        <f t="shared" si="97"/>
        <v>0</v>
      </c>
      <c r="BL149" s="119">
        <f t="shared" si="98"/>
        <v>0</v>
      </c>
      <c r="BM149" s="123">
        <f t="shared" si="99"/>
        <v>0</v>
      </c>
      <c r="BN149" s="123">
        <f t="shared" si="100"/>
        <v>0</v>
      </c>
      <c r="BO149" s="126">
        <f t="shared" si="108"/>
        <v>0</v>
      </c>
      <c r="BP149" s="128">
        <f t="shared" si="101"/>
        <v>0</v>
      </c>
      <c r="BQ149" s="22"/>
      <c r="BR149" s="129"/>
      <c r="BS149" s="130"/>
      <c r="BT149" s="257" t="str">
        <f t="shared" si="102"/>
        <v/>
      </c>
      <c r="BU149" s="257" t="str">
        <f t="shared" si="103"/>
        <v/>
      </c>
      <c r="BV149" s="257" t="str">
        <f t="shared" si="104"/>
        <v/>
      </c>
      <c r="BW149" s="257" t="str">
        <f t="shared" si="105"/>
        <v/>
      </c>
      <c r="BX149" s="258">
        <f t="shared" si="106"/>
        <v>0</v>
      </c>
      <c r="BY149" s="129"/>
      <c r="BZ149" s="130"/>
      <c r="CA149" s="130" t="str">
        <f t="shared" si="74"/>
        <v/>
      </c>
      <c r="CB149" s="130" t="str">
        <f t="shared" si="75"/>
        <v/>
      </c>
      <c r="CC149" s="130" t="str">
        <f t="shared" si="76"/>
        <v/>
      </c>
      <c r="CD149" s="130" t="str">
        <f t="shared" si="77"/>
        <v/>
      </c>
      <c r="CE149" s="131">
        <f t="shared" si="73"/>
        <v>0</v>
      </c>
      <c r="CF149" s="259">
        <f t="shared" si="107"/>
        <v>0</v>
      </c>
      <c r="CG149" s="132"/>
      <c r="CH149" s="132"/>
      <c r="CI149" s="132"/>
    </row>
    <row r="150" spans="1:87" s="24" customFormat="1" ht="12.75" hidden="1" customHeight="1" outlineLevel="1" thickBot="1" x14ac:dyDescent="0.25">
      <c r="A150" s="177" t="s">
        <v>59</v>
      </c>
      <c r="B150" s="312" t="s">
        <v>187</v>
      </c>
      <c r="C150" s="24">
        <v>142</v>
      </c>
      <c r="D150" s="137"/>
      <c r="E150" s="138"/>
      <c r="F150" s="56"/>
      <c r="G150" s="135"/>
      <c r="H150" s="136"/>
      <c r="I150" s="139"/>
      <c r="J150" s="57"/>
      <c r="K150" s="113"/>
      <c r="L150" s="113"/>
      <c r="M150" s="113"/>
      <c r="N150" s="113"/>
      <c r="O150" s="114">
        <f t="shared" si="78"/>
        <v>0</v>
      </c>
      <c r="P150" s="113"/>
      <c r="Q150" s="113"/>
      <c r="R150" s="113"/>
      <c r="S150" s="113"/>
      <c r="T150" s="114">
        <f t="shared" si="79"/>
        <v>0</v>
      </c>
      <c r="U150" s="113">
        <f t="shared" si="80"/>
        <v>0</v>
      </c>
      <c r="V150" s="136"/>
      <c r="W150" s="313"/>
      <c r="X150" s="313"/>
      <c r="Y150" s="313"/>
      <c r="Z150" s="117">
        <f t="shared" si="81"/>
        <v>0</v>
      </c>
      <c r="AA150" s="118">
        <f t="shared" si="82"/>
        <v>0</v>
      </c>
      <c r="AB150" s="121"/>
      <c r="AC150" s="121"/>
      <c r="AD150" s="121"/>
      <c r="AE150" s="117">
        <f t="shared" si="83"/>
        <v>0</v>
      </c>
      <c r="AF150" s="118">
        <f t="shared" si="84"/>
        <v>0</v>
      </c>
      <c r="AG150" s="120"/>
      <c r="AH150" s="120"/>
      <c r="AI150" s="121"/>
      <c r="AJ150" s="117">
        <f t="shared" si="85"/>
        <v>0</v>
      </c>
      <c r="AK150" s="119">
        <f t="shared" si="86"/>
        <v>0</v>
      </c>
      <c r="AL150" s="53"/>
      <c r="AM150" s="53"/>
      <c r="AN150" s="53"/>
      <c r="AO150" s="54">
        <f t="shared" si="87"/>
        <v>0</v>
      </c>
      <c r="AP150" s="122">
        <f t="shared" si="88"/>
        <v>0</v>
      </c>
      <c r="AQ150" s="123">
        <f t="shared" si="89"/>
        <v>0</v>
      </c>
      <c r="AR150" s="123">
        <f t="shared" si="90"/>
        <v>0</v>
      </c>
      <c r="AS150" s="313"/>
      <c r="AT150" s="313"/>
      <c r="AU150" s="314"/>
      <c r="AV150" s="125">
        <f t="shared" si="91"/>
        <v>0</v>
      </c>
      <c r="AW150" s="119">
        <f t="shared" si="92"/>
        <v>0</v>
      </c>
      <c r="AX150" s="120"/>
      <c r="AY150" s="120"/>
      <c r="AZ150" s="127"/>
      <c r="BA150" s="126">
        <f t="shared" si="93"/>
        <v>0</v>
      </c>
      <c r="BB150" s="119">
        <f t="shared" si="94"/>
        <v>0</v>
      </c>
      <c r="BC150" s="120"/>
      <c r="BD150" s="120"/>
      <c r="BE150" s="127"/>
      <c r="BF150" s="126">
        <f t="shared" si="95"/>
        <v>0</v>
      </c>
      <c r="BG150" s="119">
        <f t="shared" si="96"/>
        <v>0</v>
      </c>
      <c r="BH150" s="120"/>
      <c r="BI150" s="120"/>
      <c r="BJ150" s="127"/>
      <c r="BK150" s="126">
        <f t="shared" si="97"/>
        <v>0</v>
      </c>
      <c r="BL150" s="119">
        <f t="shared" si="98"/>
        <v>0</v>
      </c>
      <c r="BM150" s="123">
        <f t="shared" si="99"/>
        <v>0</v>
      </c>
      <c r="BN150" s="123">
        <f t="shared" si="100"/>
        <v>0</v>
      </c>
      <c r="BO150" s="126">
        <f t="shared" si="108"/>
        <v>0</v>
      </c>
      <c r="BP150" s="128">
        <f t="shared" si="101"/>
        <v>0</v>
      </c>
      <c r="BQ150" s="22"/>
      <c r="BR150" s="129"/>
      <c r="BS150" s="130"/>
      <c r="BT150" s="257" t="str">
        <f t="shared" si="102"/>
        <v/>
      </c>
      <c r="BU150" s="257" t="str">
        <f t="shared" si="103"/>
        <v/>
      </c>
      <c r="BV150" s="257" t="str">
        <f t="shared" si="104"/>
        <v/>
      </c>
      <c r="BW150" s="257" t="str">
        <f t="shared" si="105"/>
        <v/>
      </c>
      <c r="BX150" s="258">
        <f t="shared" si="106"/>
        <v>0</v>
      </c>
      <c r="BY150" s="129"/>
      <c r="BZ150" s="130"/>
      <c r="CA150" s="130" t="str">
        <f t="shared" si="74"/>
        <v/>
      </c>
      <c r="CB150" s="130" t="str">
        <f t="shared" si="75"/>
        <v/>
      </c>
      <c r="CC150" s="130" t="str">
        <f t="shared" si="76"/>
        <v/>
      </c>
      <c r="CD150" s="130" t="str">
        <f t="shared" si="77"/>
        <v/>
      </c>
      <c r="CE150" s="131">
        <f t="shared" si="73"/>
        <v>0</v>
      </c>
      <c r="CF150" s="259">
        <f t="shared" si="107"/>
        <v>0</v>
      </c>
      <c r="CG150" s="132"/>
      <c r="CH150" s="132"/>
      <c r="CI150" s="132"/>
    </row>
    <row r="151" spans="1:87" s="24" customFormat="1" ht="12.75" hidden="1" customHeight="1" outlineLevel="1" thickBot="1" x14ac:dyDescent="0.25">
      <c r="A151" s="177" t="s">
        <v>59</v>
      </c>
      <c r="B151" s="312" t="s">
        <v>187</v>
      </c>
      <c r="C151" s="24">
        <v>143</v>
      </c>
      <c r="D151" s="137"/>
      <c r="E151" s="138"/>
      <c r="F151" s="56"/>
      <c r="G151" s="135"/>
      <c r="H151" s="136"/>
      <c r="I151" s="139"/>
      <c r="J151" s="57"/>
      <c r="K151" s="113"/>
      <c r="L151" s="113"/>
      <c r="M151" s="113"/>
      <c r="N151" s="113"/>
      <c r="O151" s="114">
        <f t="shared" si="78"/>
        <v>0</v>
      </c>
      <c r="P151" s="113"/>
      <c r="Q151" s="113"/>
      <c r="R151" s="113"/>
      <c r="S151" s="113"/>
      <c r="T151" s="114">
        <f t="shared" si="79"/>
        <v>0</v>
      </c>
      <c r="U151" s="113">
        <f t="shared" si="80"/>
        <v>0</v>
      </c>
      <c r="V151" s="136"/>
      <c r="W151" s="313"/>
      <c r="X151" s="313"/>
      <c r="Y151" s="313"/>
      <c r="Z151" s="117">
        <f t="shared" si="81"/>
        <v>0</v>
      </c>
      <c r="AA151" s="118">
        <f t="shared" si="82"/>
        <v>0</v>
      </c>
      <c r="AB151" s="121"/>
      <c r="AC151" s="121"/>
      <c r="AD151" s="121"/>
      <c r="AE151" s="117">
        <f t="shared" si="83"/>
        <v>0</v>
      </c>
      <c r="AF151" s="118">
        <f t="shared" si="84"/>
        <v>0</v>
      </c>
      <c r="AG151" s="120"/>
      <c r="AH151" s="120"/>
      <c r="AI151" s="121"/>
      <c r="AJ151" s="117">
        <f t="shared" si="85"/>
        <v>0</v>
      </c>
      <c r="AK151" s="119">
        <f t="shared" si="86"/>
        <v>0</v>
      </c>
      <c r="AL151" s="53"/>
      <c r="AM151" s="53"/>
      <c r="AN151" s="53"/>
      <c r="AO151" s="54">
        <f t="shared" si="87"/>
        <v>0</v>
      </c>
      <c r="AP151" s="122">
        <f t="shared" si="88"/>
        <v>0</v>
      </c>
      <c r="AQ151" s="123">
        <f t="shared" si="89"/>
        <v>0</v>
      </c>
      <c r="AR151" s="123">
        <f t="shared" si="90"/>
        <v>0</v>
      </c>
      <c r="AS151" s="313"/>
      <c r="AT151" s="313"/>
      <c r="AU151" s="314"/>
      <c r="AV151" s="125">
        <f t="shared" si="91"/>
        <v>0</v>
      </c>
      <c r="AW151" s="119">
        <f t="shared" si="92"/>
        <v>0</v>
      </c>
      <c r="AX151" s="120"/>
      <c r="AY151" s="120"/>
      <c r="AZ151" s="127"/>
      <c r="BA151" s="126">
        <f t="shared" si="93"/>
        <v>0</v>
      </c>
      <c r="BB151" s="119">
        <f t="shared" si="94"/>
        <v>0</v>
      </c>
      <c r="BC151" s="120"/>
      <c r="BD151" s="120"/>
      <c r="BE151" s="127"/>
      <c r="BF151" s="126">
        <f t="shared" si="95"/>
        <v>0</v>
      </c>
      <c r="BG151" s="119">
        <f t="shared" si="96"/>
        <v>0</v>
      </c>
      <c r="BH151" s="120"/>
      <c r="BI151" s="120"/>
      <c r="BJ151" s="127"/>
      <c r="BK151" s="126">
        <f t="shared" si="97"/>
        <v>0</v>
      </c>
      <c r="BL151" s="119">
        <f t="shared" si="98"/>
        <v>0</v>
      </c>
      <c r="BM151" s="123">
        <f t="shared" si="99"/>
        <v>0</v>
      </c>
      <c r="BN151" s="123">
        <f t="shared" si="100"/>
        <v>0</v>
      </c>
      <c r="BO151" s="126">
        <f t="shared" si="108"/>
        <v>0</v>
      </c>
      <c r="BP151" s="128">
        <f t="shared" si="101"/>
        <v>0</v>
      </c>
      <c r="BQ151" s="22"/>
      <c r="BR151" s="129"/>
      <c r="BS151" s="130"/>
      <c r="BT151" s="257" t="str">
        <f t="shared" si="102"/>
        <v/>
      </c>
      <c r="BU151" s="257" t="str">
        <f t="shared" si="103"/>
        <v/>
      </c>
      <c r="BV151" s="257" t="str">
        <f t="shared" si="104"/>
        <v/>
      </c>
      <c r="BW151" s="257" t="str">
        <f t="shared" si="105"/>
        <v/>
      </c>
      <c r="BX151" s="258">
        <f t="shared" si="106"/>
        <v>0</v>
      </c>
      <c r="BY151" s="129"/>
      <c r="BZ151" s="130"/>
      <c r="CA151" s="130" t="str">
        <f t="shared" si="74"/>
        <v/>
      </c>
      <c r="CB151" s="130" t="str">
        <f t="shared" si="75"/>
        <v/>
      </c>
      <c r="CC151" s="130" t="str">
        <f t="shared" si="76"/>
        <v/>
      </c>
      <c r="CD151" s="130" t="str">
        <f t="shared" si="77"/>
        <v/>
      </c>
      <c r="CE151" s="131">
        <f t="shared" si="73"/>
        <v>0</v>
      </c>
      <c r="CF151" s="259">
        <f t="shared" si="107"/>
        <v>0</v>
      </c>
      <c r="CG151" s="132"/>
      <c r="CH151" s="132"/>
      <c r="CI151" s="132"/>
    </row>
    <row r="152" spans="1:87" s="24" customFormat="1" ht="12.75" hidden="1" customHeight="1" outlineLevel="1" thickBot="1" x14ac:dyDescent="0.25">
      <c r="A152" s="177" t="s">
        <v>59</v>
      </c>
      <c r="B152" s="312" t="s">
        <v>187</v>
      </c>
      <c r="C152" s="24">
        <v>144</v>
      </c>
      <c r="D152" s="137"/>
      <c r="E152" s="138"/>
      <c r="F152" s="56"/>
      <c r="G152" s="135"/>
      <c r="H152" s="136"/>
      <c r="I152" s="139"/>
      <c r="J152" s="57"/>
      <c r="K152" s="113"/>
      <c r="L152" s="113"/>
      <c r="M152" s="113"/>
      <c r="N152" s="113"/>
      <c r="O152" s="114">
        <f t="shared" si="78"/>
        <v>0</v>
      </c>
      <c r="P152" s="113"/>
      <c r="Q152" s="113"/>
      <c r="R152" s="113"/>
      <c r="S152" s="113"/>
      <c r="T152" s="114">
        <f t="shared" si="79"/>
        <v>0</v>
      </c>
      <c r="U152" s="113">
        <f t="shared" si="80"/>
        <v>0</v>
      </c>
      <c r="V152" s="136"/>
      <c r="W152" s="313"/>
      <c r="X152" s="313"/>
      <c r="Y152" s="313"/>
      <c r="Z152" s="117">
        <f t="shared" si="81"/>
        <v>0</v>
      </c>
      <c r="AA152" s="118">
        <f t="shared" si="82"/>
        <v>0</v>
      </c>
      <c r="AB152" s="121"/>
      <c r="AC152" s="121"/>
      <c r="AD152" s="121"/>
      <c r="AE152" s="117">
        <f t="shared" si="83"/>
        <v>0</v>
      </c>
      <c r="AF152" s="118">
        <f t="shared" si="84"/>
        <v>0</v>
      </c>
      <c r="AG152" s="120"/>
      <c r="AH152" s="120"/>
      <c r="AI152" s="121"/>
      <c r="AJ152" s="117">
        <f t="shared" si="85"/>
        <v>0</v>
      </c>
      <c r="AK152" s="119">
        <f t="shared" si="86"/>
        <v>0</v>
      </c>
      <c r="AL152" s="53"/>
      <c r="AM152" s="53"/>
      <c r="AN152" s="53"/>
      <c r="AO152" s="54">
        <f t="shared" si="87"/>
        <v>0</v>
      </c>
      <c r="AP152" s="122">
        <f t="shared" si="88"/>
        <v>0</v>
      </c>
      <c r="AQ152" s="123">
        <f t="shared" si="89"/>
        <v>0</v>
      </c>
      <c r="AR152" s="123">
        <f t="shared" si="90"/>
        <v>0</v>
      </c>
      <c r="AS152" s="313"/>
      <c r="AT152" s="313"/>
      <c r="AU152" s="314"/>
      <c r="AV152" s="125">
        <f t="shared" si="91"/>
        <v>0</v>
      </c>
      <c r="AW152" s="119">
        <f t="shared" si="92"/>
        <v>0</v>
      </c>
      <c r="AX152" s="120"/>
      <c r="AY152" s="120"/>
      <c r="AZ152" s="127"/>
      <c r="BA152" s="126">
        <f t="shared" si="93"/>
        <v>0</v>
      </c>
      <c r="BB152" s="119">
        <f t="shared" si="94"/>
        <v>0</v>
      </c>
      <c r="BC152" s="120"/>
      <c r="BD152" s="120"/>
      <c r="BE152" s="127"/>
      <c r="BF152" s="126">
        <f t="shared" si="95"/>
        <v>0</v>
      </c>
      <c r="BG152" s="119">
        <f t="shared" si="96"/>
        <v>0</v>
      </c>
      <c r="BH152" s="120"/>
      <c r="BI152" s="120"/>
      <c r="BJ152" s="127"/>
      <c r="BK152" s="126">
        <f t="shared" si="97"/>
        <v>0</v>
      </c>
      <c r="BL152" s="119">
        <f t="shared" si="98"/>
        <v>0</v>
      </c>
      <c r="BM152" s="123">
        <f t="shared" si="99"/>
        <v>0</v>
      </c>
      <c r="BN152" s="123">
        <f t="shared" si="100"/>
        <v>0</v>
      </c>
      <c r="BO152" s="126">
        <f t="shared" si="108"/>
        <v>0</v>
      </c>
      <c r="BP152" s="128">
        <f t="shared" si="101"/>
        <v>0</v>
      </c>
      <c r="BQ152" s="22"/>
      <c r="BR152" s="129"/>
      <c r="BS152" s="130"/>
      <c r="BT152" s="257" t="str">
        <f t="shared" si="102"/>
        <v/>
      </c>
      <c r="BU152" s="257" t="str">
        <f t="shared" si="103"/>
        <v/>
      </c>
      <c r="BV152" s="257" t="str">
        <f t="shared" si="104"/>
        <v/>
      </c>
      <c r="BW152" s="257" t="str">
        <f t="shared" si="105"/>
        <v/>
      </c>
      <c r="BX152" s="258">
        <f t="shared" si="106"/>
        <v>0</v>
      </c>
      <c r="BY152" s="129"/>
      <c r="BZ152" s="130"/>
      <c r="CA152" s="130" t="str">
        <f t="shared" si="74"/>
        <v/>
      </c>
      <c r="CB152" s="130" t="str">
        <f t="shared" si="75"/>
        <v/>
      </c>
      <c r="CC152" s="130" t="str">
        <f t="shared" si="76"/>
        <v/>
      </c>
      <c r="CD152" s="130" t="str">
        <f t="shared" si="77"/>
        <v/>
      </c>
      <c r="CE152" s="131">
        <f t="shared" si="73"/>
        <v>0</v>
      </c>
      <c r="CF152" s="259">
        <f t="shared" si="107"/>
        <v>0</v>
      </c>
      <c r="CG152" s="132"/>
      <c r="CH152" s="132"/>
      <c r="CI152" s="132"/>
    </row>
    <row r="153" spans="1:87" s="24" customFormat="1" ht="12.75" hidden="1" customHeight="1" outlineLevel="1" thickBot="1" x14ac:dyDescent="0.25">
      <c r="A153" s="177" t="s">
        <v>59</v>
      </c>
      <c r="B153" s="312" t="s">
        <v>187</v>
      </c>
      <c r="C153" s="24">
        <v>145</v>
      </c>
      <c r="D153" s="137"/>
      <c r="E153" s="138"/>
      <c r="F153" s="56"/>
      <c r="G153" s="135"/>
      <c r="H153" s="136"/>
      <c r="I153" s="139"/>
      <c r="J153" s="57"/>
      <c r="K153" s="113"/>
      <c r="L153" s="113"/>
      <c r="M153" s="113"/>
      <c r="N153" s="113"/>
      <c r="O153" s="114">
        <f t="shared" si="78"/>
        <v>0</v>
      </c>
      <c r="P153" s="113"/>
      <c r="Q153" s="113"/>
      <c r="R153" s="113"/>
      <c r="S153" s="113"/>
      <c r="T153" s="114">
        <f t="shared" si="79"/>
        <v>0</v>
      </c>
      <c r="U153" s="113">
        <f t="shared" si="80"/>
        <v>0</v>
      </c>
      <c r="V153" s="136"/>
      <c r="W153" s="313"/>
      <c r="X153" s="313"/>
      <c r="Y153" s="313"/>
      <c r="Z153" s="117">
        <f t="shared" si="81"/>
        <v>0</v>
      </c>
      <c r="AA153" s="118">
        <f t="shared" si="82"/>
        <v>0</v>
      </c>
      <c r="AB153" s="121"/>
      <c r="AC153" s="121"/>
      <c r="AD153" s="121"/>
      <c r="AE153" s="117">
        <f t="shared" si="83"/>
        <v>0</v>
      </c>
      <c r="AF153" s="118">
        <f t="shared" si="84"/>
        <v>0</v>
      </c>
      <c r="AG153" s="120"/>
      <c r="AH153" s="120"/>
      <c r="AI153" s="121"/>
      <c r="AJ153" s="117">
        <f t="shared" si="85"/>
        <v>0</v>
      </c>
      <c r="AK153" s="119">
        <f t="shared" si="86"/>
        <v>0</v>
      </c>
      <c r="AL153" s="53"/>
      <c r="AM153" s="53"/>
      <c r="AN153" s="53"/>
      <c r="AO153" s="54">
        <f t="shared" si="87"/>
        <v>0</v>
      </c>
      <c r="AP153" s="122">
        <f t="shared" si="88"/>
        <v>0</v>
      </c>
      <c r="AQ153" s="123">
        <f t="shared" si="89"/>
        <v>0</v>
      </c>
      <c r="AR153" s="123">
        <f t="shared" si="90"/>
        <v>0</v>
      </c>
      <c r="AS153" s="313"/>
      <c r="AT153" s="313"/>
      <c r="AU153" s="314"/>
      <c r="AV153" s="125">
        <f t="shared" si="91"/>
        <v>0</v>
      </c>
      <c r="AW153" s="119">
        <f t="shared" si="92"/>
        <v>0</v>
      </c>
      <c r="AX153" s="120"/>
      <c r="AY153" s="120"/>
      <c r="AZ153" s="127"/>
      <c r="BA153" s="126">
        <f t="shared" si="93"/>
        <v>0</v>
      </c>
      <c r="BB153" s="119">
        <f t="shared" si="94"/>
        <v>0</v>
      </c>
      <c r="BC153" s="120"/>
      <c r="BD153" s="120"/>
      <c r="BE153" s="127"/>
      <c r="BF153" s="126">
        <f t="shared" si="95"/>
        <v>0</v>
      </c>
      <c r="BG153" s="119">
        <f t="shared" si="96"/>
        <v>0</v>
      </c>
      <c r="BH153" s="120"/>
      <c r="BI153" s="120"/>
      <c r="BJ153" s="127"/>
      <c r="BK153" s="126">
        <f t="shared" si="97"/>
        <v>0</v>
      </c>
      <c r="BL153" s="119">
        <f t="shared" si="98"/>
        <v>0</v>
      </c>
      <c r="BM153" s="123">
        <f t="shared" si="99"/>
        <v>0</v>
      </c>
      <c r="BN153" s="123">
        <f t="shared" si="100"/>
        <v>0</v>
      </c>
      <c r="BO153" s="126">
        <f t="shared" si="108"/>
        <v>0</v>
      </c>
      <c r="BP153" s="128">
        <f t="shared" si="101"/>
        <v>0</v>
      </c>
      <c r="BQ153" s="22"/>
      <c r="BR153" s="129"/>
      <c r="BS153" s="130"/>
      <c r="BT153" s="257" t="str">
        <f t="shared" si="102"/>
        <v/>
      </c>
      <c r="BU153" s="257" t="str">
        <f t="shared" si="103"/>
        <v/>
      </c>
      <c r="BV153" s="257" t="str">
        <f t="shared" si="104"/>
        <v/>
      </c>
      <c r="BW153" s="257" t="str">
        <f t="shared" si="105"/>
        <v/>
      </c>
      <c r="BX153" s="258">
        <f t="shared" si="106"/>
        <v>0</v>
      </c>
      <c r="BY153" s="129"/>
      <c r="BZ153" s="130"/>
      <c r="CA153" s="130" t="str">
        <f t="shared" si="74"/>
        <v/>
      </c>
      <c r="CB153" s="130" t="str">
        <f t="shared" si="75"/>
        <v/>
      </c>
      <c r="CC153" s="130" t="str">
        <f t="shared" si="76"/>
        <v/>
      </c>
      <c r="CD153" s="130" t="str">
        <f t="shared" si="77"/>
        <v/>
      </c>
      <c r="CE153" s="131">
        <f t="shared" si="73"/>
        <v>0</v>
      </c>
      <c r="CF153" s="259">
        <f t="shared" si="107"/>
        <v>0</v>
      </c>
      <c r="CG153" s="132"/>
      <c r="CH153" s="132"/>
      <c r="CI153" s="132"/>
    </row>
    <row r="154" spans="1:87" s="24" customFormat="1" ht="12.75" hidden="1" customHeight="1" outlineLevel="1" thickBot="1" x14ac:dyDescent="0.25">
      <c r="A154" s="177" t="s">
        <v>59</v>
      </c>
      <c r="B154" s="312" t="s">
        <v>187</v>
      </c>
      <c r="C154" s="24">
        <v>146</v>
      </c>
      <c r="D154" s="137"/>
      <c r="E154" s="138"/>
      <c r="F154" s="56"/>
      <c r="G154" s="135"/>
      <c r="H154" s="136"/>
      <c r="I154" s="139"/>
      <c r="J154" s="57"/>
      <c r="K154" s="113"/>
      <c r="L154" s="113"/>
      <c r="M154" s="113"/>
      <c r="N154" s="113"/>
      <c r="O154" s="114">
        <f t="shared" si="78"/>
        <v>0</v>
      </c>
      <c r="P154" s="113"/>
      <c r="Q154" s="113"/>
      <c r="R154" s="113"/>
      <c r="S154" s="113"/>
      <c r="T154" s="114">
        <f t="shared" si="79"/>
        <v>0</v>
      </c>
      <c r="U154" s="113">
        <f t="shared" si="80"/>
        <v>0</v>
      </c>
      <c r="V154" s="136"/>
      <c r="W154" s="313"/>
      <c r="X154" s="313"/>
      <c r="Y154" s="313"/>
      <c r="Z154" s="117">
        <f t="shared" si="81"/>
        <v>0</v>
      </c>
      <c r="AA154" s="118">
        <f t="shared" si="82"/>
        <v>0</v>
      </c>
      <c r="AB154" s="121"/>
      <c r="AC154" s="121"/>
      <c r="AD154" s="121"/>
      <c r="AE154" s="117">
        <f t="shared" si="83"/>
        <v>0</v>
      </c>
      <c r="AF154" s="118">
        <f t="shared" si="84"/>
        <v>0</v>
      </c>
      <c r="AG154" s="120"/>
      <c r="AH154" s="120"/>
      <c r="AI154" s="121"/>
      <c r="AJ154" s="117">
        <f t="shared" si="85"/>
        <v>0</v>
      </c>
      <c r="AK154" s="119">
        <f t="shared" si="86"/>
        <v>0</v>
      </c>
      <c r="AL154" s="53"/>
      <c r="AM154" s="53"/>
      <c r="AN154" s="53"/>
      <c r="AO154" s="54">
        <f t="shared" si="87"/>
        <v>0</v>
      </c>
      <c r="AP154" s="122">
        <f t="shared" si="88"/>
        <v>0</v>
      </c>
      <c r="AQ154" s="123">
        <f t="shared" si="89"/>
        <v>0</v>
      </c>
      <c r="AR154" s="123">
        <f t="shared" si="90"/>
        <v>0</v>
      </c>
      <c r="AS154" s="313"/>
      <c r="AT154" s="313"/>
      <c r="AU154" s="314"/>
      <c r="AV154" s="125">
        <f t="shared" si="91"/>
        <v>0</v>
      </c>
      <c r="AW154" s="119">
        <f t="shared" si="92"/>
        <v>0</v>
      </c>
      <c r="AX154" s="120"/>
      <c r="AY154" s="120"/>
      <c r="AZ154" s="127"/>
      <c r="BA154" s="126">
        <f t="shared" si="93"/>
        <v>0</v>
      </c>
      <c r="BB154" s="119">
        <f t="shared" si="94"/>
        <v>0</v>
      </c>
      <c r="BC154" s="120"/>
      <c r="BD154" s="120"/>
      <c r="BE154" s="127"/>
      <c r="BF154" s="126">
        <f t="shared" si="95"/>
        <v>0</v>
      </c>
      <c r="BG154" s="119">
        <f t="shared" si="96"/>
        <v>0</v>
      </c>
      <c r="BH154" s="120"/>
      <c r="BI154" s="120"/>
      <c r="BJ154" s="127"/>
      <c r="BK154" s="126">
        <f t="shared" si="97"/>
        <v>0</v>
      </c>
      <c r="BL154" s="119">
        <f t="shared" si="98"/>
        <v>0</v>
      </c>
      <c r="BM154" s="123">
        <f t="shared" si="99"/>
        <v>0</v>
      </c>
      <c r="BN154" s="123">
        <f t="shared" si="100"/>
        <v>0</v>
      </c>
      <c r="BO154" s="126">
        <f t="shared" si="108"/>
        <v>0</v>
      </c>
      <c r="BP154" s="128">
        <f t="shared" si="101"/>
        <v>0</v>
      </c>
      <c r="BQ154" s="22"/>
      <c r="BR154" s="129"/>
      <c r="BS154" s="130"/>
      <c r="BT154" s="257" t="str">
        <f t="shared" si="102"/>
        <v/>
      </c>
      <c r="BU154" s="257" t="str">
        <f t="shared" si="103"/>
        <v/>
      </c>
      <c r="BV154" s="257" t="str">
        <f t="shared" si="104"/>
        <v/>
      </c>
      <c r="BW154" s="257" t="str">
        <f t="shared" si="105"/>
        <v/>
      </c>
      <c r="BX154" s="258">
        <f t="shared" si="106"/>
        <v>0</v>
      </c>
      <c r="BY154" s="129"/>
      <c r="BZ154" s="130"/>
      <c r="CA154" s="130" t="str">
        <f t="shared" si="74"/>
        <v/>
      </c>
      <c r="CB154" s="130" t="str">
        <f t="shared" si="75"/>
        <v/>
      </c>
      <c r="CC154" s="130" t="str">
        <f t="shared" si="76"/>
        <v/>
      </c>
      <c r="CD154" s="130" t="str">
        <f t="shared" si="77"/>
        <v/>
      </c>
      <c r="CE154" s="131">
        <f t="shared" si="73"/>
        <v>0</v>
      </c>
      <c r="CF154" s="259">
        <f t="shared" si="107"/>
        <v>0</v>
      </c>
      <c r="CG154" s="132"/>
      <c r="CH154" s="132"/>
      <c r="CI154" s="132"/>
    </row>
    <row r="155" spans="1:87" s="24" customFormat="1" ht="12.75" hidden="1" customHeight="1" outlineLevel="1" thickBot="1" x14ac:dyDescent="0.25">
      <c r="A155" s="177" t="s">
        <v>59</v>
      </c>
      <c r="B155" s="312" t="s">
        <v>187</v>
      </c>
      <c r="C155" s="24">
        <v>147</v>
      </c>
      <c r="D155" s="137"/>
      <c r="E155" s="138"/>
      <c r="F155" s="56"/>
      <c r="G155" s="135"/>
      <c r="H155" s="136"/>
      <c r="I155" s="139"/>
      <c r="J155" s="57"/>
      <c r="K155" s="113"/>
      <c r="L155" s="113"/>
      <c r="M155" s="113"/>
      <c r="N155" s="113"/>
      <c r="O155" s="114">
        <f t="shared" si="78"/>
        <v>0</v>
      </c>
      <c r="P155" s="113"/>
      <c r="Q155" s="113"/>
      <c r="R155" s="113"/>
      <c r="S155" s="113"/>
      <c r="T155" s="114">
        <f t="shared" si="79"/>
        <v>0</v>
      </c>
      <c r="U155" s="113">
        <f t="shared" si="80"/>
        <v>0</v>
      </c>
      <c r="V155" s="136"/>
      <c r="W155" s="313"/>
      <c r="X155" s="313"/>
      <c r="Y155" s="313"/>
      <c r="Z155" s="117">
        <f t="shared" si="81"/>
        <v>0</v>
      </c>
      <c r="AA155" s="118">
        <f t="shared" si="82"/>
        <v>0</v>
      </c>
      <c r="AB155" s="121"/>
      <c r="AC155" s="121"/>
      <c r="AD155" s="121"/>
      <c r="AE155" s="117">
        <f t="shared" si="83"/>
        <v>0</v>
      </c>
      <c r="AF155" s="118">
        <f t="shared" si="84"/>
        <v>0</v>
      </c>
      <c r="AG155" s="120"/>
      <c r="AH155" s="120"/>
      <c r="AI155" s="121"/>
      <c r="AJ155" s="117">
        <f t="shared" si="85"/>
        <v>0</v>
      </c>
      <c r="AK155" s="119">
        <f t="shared" si="86"/>
        <v>0</v>
      </c>
      <c r="AL155" s="53"/>
      <c r="AM155" s="53"/>
      <c r="AN155" s="53"/>
      <c r="AO155" s="54">
        <f t="shared" si="87"/>
        <v>0</v>
      </c>
      <c r="AP155" s="122">
        <f t="shared" si="88"/>
        <v>0</v>
      </c>
      <c r="AQ155" s="123">
        <f t="shared" si="89"/>
        <v>0</v>
      </c>
      <c r="AR155" s="123">
        <f t="shared" si="90"/>
        <v>0</v>
      </c>
      <c r="AS155" s="313"/>
      <c r="AT155" s="313"/>
      <c r="AU155" s="314"/>
      <c r="AV155" s="125">
        <f t="shared" si="91"/>
        <v>0</v>
      </c>
      <c r="AW155" s="119">
        <f t="shared" si="92"/>
        <v>0</v>
      </c>
      <c r="AX155" s="120"/>
      <c r="AY155" s="120"/>
      <c r="AZ155" s="127"/>
      <c r="BA155" s="126">
        <f t="shared" si="93"/>
        <v>0</v>
      </c>
      <c r="BB155" s="119">
        <f t="shared" si="94"/>
        <v>0</v>
      </c>
      <c r="BC155" s="120"/>
      <c r="BD155" s="120"/>
      <c r="BE155" s="127"/>
      <c r="BF155" s="126">
        <f t="shared" si="95"/>
        <v>0</v>
      </c>
      <c r="BG155" s="119">
        <f t="shared" si="96"/>
        <v>0</v>
      </c>
      <c r="BH155" s="120"/>
      <c r="BI155" s="120"/>
      <c r="BJ155" s="127"/>
      <c r="BK155" s="126">
        <f t="shared" si="97"/>
        <v>0</v>
      </c>
      <c r="BL155" s="119">
        <f t="shared" si="98"/>
        <v>0</v>
      </c>
      <c r="BM155" s="123">
        <f t="shared" si="99"/>
        <v>0</v>
      </c>
      <c r="BN155" s="123">
        <f t="shared" si="100"/>
        <v>0</v>
      </c>
      <c r="BO155" s="126">
        <f t="shared" si="108"/>
        <v>0</v>
      </c>
      <c r="BP155" s="128">
        <f t="shared" si="101"/>
        <v>0</v>
      </c>
      <c r="BQ155" s="22"/>
      <c r="BR155" s="129"/>
      <c r="BS155" s="130"/>
      <c r="BT155" s="257" t="str">
        <f t="shared" si="102"/>
        <v/>
      </c>
      <c r="BU155" s="257" t="str">
        <f t="shared" si="103"/>
        <v/>
      </c>
      <c r="BV155" s="257" t="str">
        <f t="shared" si="104"/>
        <v/>
      </c>
      <c r="BW155" s="257" t="str">
        <f t="shared" si="105"/>
        <v/>
      </c>
      <c r="BX155" s="258">
        <f t="shared" si="106"/>
        <v>0</v>
      </c>
      <c r="BY155" s="129"/>
      <c r="BZ155" s="130"/>
      <c r="CA155" s="130" t="str">
        <f t="shared" si="74"/>
        <v/>
      </c>
      <c r="CB155" s="130" t="str">
        <f t="shared" si="75"/>
        <v/>
      </c>
      <c r="CC155" s="130" t="str">
        <f t="shared" si="76"/>
        <v/>
      </c>
      <c r="CD155" s="130" t="str">
        <f t="shared" si="77"/>
        <v/>
      </c>
      <c r="CE155" s="131">
        <f t="shared" si="73"/>
        <v>0</v>
      </c>
      <c r="CF155" s="259">
        <f t="shared" si="107"/>
        <v>0</v>
      </c>
      <c r="CG155" s="132"/>
      <c r="CH155" s="132"/>
      <c r="CI155" s="132"/>
    </row>
    <row r="156" spans="1:87" s="24" customFormat="1" ht="12.75" hidden="1" customHeight="1" outlineLevel="1" thickBot="1" x14ac:dyDescent="0.25">
      <c r="A156" s="177" t="s">
        <v>59</v>
      </c>
      <c r="B156" s="312" t="s">
        <v>187</v>
      </c>
      <c r="C156" s="24">
        <v>148</v>
      </c>
      <c r="D156" s="137"/>
      <c r="E156" s="138"/>
      <c r="F156" s="56"/>
      <c r="G156" s="135"/>
      <c r="H156" s="136"/>
      <c r="I156" s="139"/>
      <c r="J156" s="57"/>
      <c r="K156" s="113"/>
      <c r="L156" s="113"/>
      <c r="M156" s="113"/>
      <c r="N156" s="113"/>
      <c r="O156" s="114">
        <f t="shared" si="78"/>
        <v>0</v>
      </c>
      <c r="P156" s="113"/>
      <c r="Q156" s="113"/>
      <c r="R156" s="113"/>
      <c r="S156" s="113"/>
      <c r="T156" s="114">
        <f t="shared" si="79"/>
        <v>0</v>
      </c>
      <c r="U156" s="113">
        <f t="shared" si="80"/>
        <v>0</v>
      </c>
      <c r="V156" s="136"/>
      <c r="W156" s="313"/>
      <c r="X156" s="313"/>
      <c r="Y156" s="313"/>
      <c r="Z156" s="117">
        <f t="shared" si="81"/>
        <v>0</v>
      </c>
      <c r="AA156" s="118">
        <f t="shared" si="82"/>
        <v>0</v>
      </c>
      <c r="AB156" s="121"/>
      <c r="AC156" s="121"/>
      <c r="AD156" s="121"/>
      <c r="AE156" s="117">
        <f t="shared" si="83"/>
        <v>0</v>
      </c>
      <c r="AF156" s="118">
        <f t="shared" si="84"/>
        <v>0</v>
      </c>
      <c r="AG156" s="120"/>
      <c r="AH156" s="120"/>
      <c r="AI156" s="121"/>
      <c r="AJ156" s="117">
        <f t="shared" si="85"/>
        <v>0</v>
      </c>
      <c r="AK156" s="119">
        <f t="shared" si="86"/>
        <v>0</v>
      </c>
      <c r="AL156" s="53"/>
      <c r="AM156" s="53"/>
      <c r="AN156" s="53"/>
      <c r="AO156" s="54">
        <f t="shared" si="87"/>
        <v>0</v>
      </c>
      <c r="AP156" s="122">
        <f t="shared" si="88"/>
        <v>0</v>
      </c>
      <c r="AQ156" s="123">
        <f t="shared" si="89"/>
        <v>0</v>
      </c>
      <c r="AR156" s="123">
        <f t="shared" si="90"/>
        <v>0</v>
      </c>
      <c r="AS156" s="313"/>
      <c r="AT156" s="313"/>
      <c r="AU156" s="314"/>
      <c r="AV156" s="125">
        <f t="shared" si="91"/>
        <v>0</v>
      </c>
      <c r="AW156" s="119">
        <f t="shared" si="92"/>
        <v>0</v>
      </c>
      <c r="AX156" s="120"/>
      <c r="AY156" s="120"/>
      <c r="AZ156" s="127"/>
      <c r="BA156" s="126">
        <f t="shared" si="93"/>
        <v>0</v>
      </c>
      <c r="BB156" s="119">
        <f t="shared" si="94"/>
        <v>0</v>
      </c>
      <c r="BC156" s="120"/>
      <c r="BD156" s="120"/>
      <c r="BE156" s="127"/>
      <c r="BF156" s="126">
        <f t="shared" si="95"/>
        <v>0</v>
      </c>
      <c r="BG156" s="119">
        <f t="shared" si="96"/>
        <v>0</v>
      </c>
      <c r="BH156" s="120"/>
      <c r="BI156" s="120"/>
      <c r="BJ156" s="127"/>
      <c r="BK156" s="126">
        <f t="shared" si="97"/>
        <v>0</v>
      </c>
      <c r="BL156" s="119">
        <f t="shared" si="98"/>
        <v>0</v>
      </c>
      <c r="BM156" s="123">
        <f t="shared" si="99"/>
        <v>0</v>
      </c>
      <c r="BN156" s="123">
        <f t="shared" si="100"/>
        <v>0</v>
      </c>
      <c r="BO156" s="126">
        <f t="shared" si="108"/>
        <v>0</v>
      </c>
      <c r="BP156" s="128">
        <f t="shared" si="101"/>
        <v>0</v>
      </c>
      <c r="BQ156" s="22"/>
      <c r="BR156" s="129"/>
      <c r="BS156" s="130"/>
      <c r="BT156" s="257" t="str">
        <f t="shared" si="102"/>
        <v/>
      </c>
      <c r="BU156" s="257" t="str">
        <f t="shared" si="103"/>
        <v/>
      </c>
      <c r="BV156" s="257" t="str">
        <f t="shared" si="104"/>
        <v/>
      </c>
      <c r="BW156" s="257" t="str">
        <f t="shared" si="105"/>
        <v/>
      </c>
      <c r="BX156" s="258">
        <f t="shared" si="106"/>
        <v>0</v>
      </c>
      <c r="BY156" s="129"/>
      <c r="BZ156" s="130"/>
      <c r="CA156" s="130" t="str">
        <f t="shared" si="74"/>
        <v/>
      </c>
      <c r="CB156" s="130" t="str">
        <f t="shared" si="75"/>
        <v/>
      </c>
      <c r="CC156" s="130" t="str">
        <f t="shared" si="76"/>
        <v/>
      </c>
      <c r="CD156" s="130" t="str">
        <f t="shared" si="77"/>
        <v/>
      </c>
      <c r="CE156" s="131">
        <f t="shared" si="73"/>
        <v>0</v>
      </c>
      <c r="CF156" s="259">
        <f t="shared" si="107"/>
        <v>0</v>
      </c>
      <c r="CG156" s="132"/>
      <c r="CH156" s="132"/>
      <c r="CI156" s="132"/>
    </row>
    <row r="157" spans="1:87" s="24" customFormat="1" ht="12.75" hidden="1" customHeight="1" outlineLevel="1" thickBot="1" x14ac:dyDescent="0.25">
      <c r="A157" s="177" t="s">
        <v>59</v>
      </c>
      <c r="B157" s="312" t="s">
        <v>187</v>
      </c>
      <c r="C157" s="24">
        <v>149</v>
      </c>
      <c r="D157" s="137"/>
      <c r="E157" s="138"/>
      <c r="F157" s="56"/>
      <c r="G157" s="135"/>
      <c r="H157" s="136"/>
      <c r="I157" s="139"/>
      <c r="J157" s="57"/>
      <c r="K157" s="113"/>
      <c r="L157" s="113"/>
      <c r="M157" s="113"/>
      <c r="N157" s="113"/>
      <c r="O157" s="114">
        <f t="shared" si="78"/>
        <v>0</v>
      </c>
      <c r="P157" s="113"/>
      <c r="Q157" s="113"/>
      <c r="R157" s="113"/>
      <c r="S157" s="113"/>
      <c r="T157" s="114">
        <f t="shared" si="79"/>
        <v>0</v>
      </c>
      <c r="U157" s="113">
        <f t="shared" si="80"/>
        <v>0</v>
      </c>
      <c r="V157" s="136"/>
      <c r="W157" s="313"/>
      <c r="X157" s="313"/>
      <c r="Y157" s="313"/>
      <c r="Z157" s="117">
        <f t="shared" si="81"/>
        <v>0</v>
      </c>
      <c r="AA157" s="118">
        <f t="shared" si="82"/>
        <v>0</v>
      </c>
      <c r="AB157" s="121"/>
      <c r="AC157" s="121"/>
      <c r="AD157" s="121"/>
      <c r="AE157" s="117">
        <f t="shared" si="83"/>
        <v>0</v>
      </c>
      <c r="AF157" s="118">
        <f t="shared" si="84"/>
        <v>0</v>
      </c>
      <c r="AG157" s="120"/>
      <c r="AH157" s="120"/>
      <c r="AI157" s="121"/>
      <c r="AJ157" s="117">
        <f t="shared" si="85"/>
        <v>0</v>
      </c>
      <c r="AK157" s="119">
        <f t="shared" si="86"/>
        <v>0</v>
      </c>
      <c r="AL157" s="53"/>
      <c r="AM157" s="53"/>
      <c r="AN157" s="53"/>
      <c r="AO157" s="54">
        <f t="shared" si="87"/>
        <v>0</v>
      </c>
      <c r="AP157" s="122">
        <f t="shared" si="88"/>
        <v>0</v>
      </c>
      <c r="AQ157" s="123">
        <f t="shared" si="89"/>
        <v>0</v>
      </c>
      <c r="AR157" s="123">
        <f t="shared" si="90"/>
        <v>0</v>
      </c>
      <c r="AS157" s="313"/>
      <c r="AT157" s="313"/>
      <c r="AU157" s="314"/>
      <c r="AV157" s="125">
        <f t="shared" si="91"/>
        <v>0</v>
      </c>
      <c r="AW157" s="119">
        <f t="shared" si="92"/>
        <v>0</v>
      </c>
      <c r="AX157" s="120"/>
      <c r="AY157" s="120"/>
      <c r="AZ157" s="127"/>
      <c r="BA157" s="126">
        <f t="shared" si="93"/>
        <v>0</v>
      </c>
      <c r="BB157" s="119">
        <f t="shared" si="94"/>
        <v>0</v>
      </c>
      <c r="BC157" s="120"/>
      <c r="BD157" s="120"/>
      <c r="BE157" s="127"/>
      <c r="BF157" s="126">
        <f t="shared" si="95"/>
        <v>0</v>
      </c>
      <c r="BG157" s="119">
        <f t="shared" si="96"/>
        <v>0</v>
      </c>
      <c r="BH157" s="120"/>
      <c r="BI157" s="120"/>
      <c r="BJ157" s="127"/>
      <c r="BK157" s="126">
        <f t="shared" si="97"/>
        <v>0</v>
      </c>
      <c r="BL157" s="119">
        <f t="shared" si="98"/>
        <v>0</v>
      </c>
      <c r="BM157" s="123">
        <f t="shared" si="99"/>
        <v>0</v>
      </c>
      <c r="BN157" s="123">
        <f t="shared" si="100"/>
        <v>0</v>
      </c>
      <c r="BO157" s="126">
        <f t="shared" si="108"/>
        <v>0</v>
      </c>
      <c r="BP157" s="128">
        <f t="shared" si="101"/>
        <v>0</v>
      </c>
      <c r="BQ157" s="22"/>
      <c r="BR157" s="129"/>
      <c r="BS157" s="130"/>
      <c r="BT157" s="257" t="str">
        <f t="shared" si="102"/>
        <v/>
      </c>
      <c r="BU157" s="257" t="str">
        <f t="shared" si="103"/>
        <v/>
      </c>
      <c r="BV157" s="257" t="str">
        <f t="shared" si="104"/>
        <v/>
      </c>
      <c r="BW157" s="257" t="str">
        <f t="shared" si="105"/>
        <v/>
      </c>
      <c r="BX157" s="258">
        <f t="shared" si="106"/>
        <v>0</v>
      </c>
      <c r="BY157" s="129"/>
      <c r="BZ157" s="130"/>
      <c r="CA157" s="130" t="str">
        <f t="shared" si="74"/>
        <v/>
      </c>
      <c r="CB157" s="130" t="str">
        <f t="shared" si="75"/>
        <v/>
      </c>
      <c r="CC157" s="130" t="str">
        <f t="shared" si="76"/>
        <v/>
      </c>
      <c r="CD157" s="130" t="str">
        <f t="shared" si="77"/>
        <v/>
      </c>
      <c r="CE157" s="131">
        <f t="shared" si="73"/>
        <v>0</v>
      </c>
      <c r="CF157" s="259">
        <f t="shared" si="107"/>
        <v>0</v>
      </c>
      <c r="CG157" s="132"/>
      <c r="CH157" s="132"/>
      <c r="CI157" s="132"/>
    </row>
    <row r="158" spans="1:87" s="24" customFormat="1" ht="12.75" hidden="1" customHeight="1" outlineLevel="1" thickBot="1" x14ac:dyDescent="0.25">
      <c r="A158" s="177" t="s">
        <v>59</v>
      </c>
      <c r="B158" s="312" t="s">
        <v>187</v>
      </c>
      <c r="C158" s="24">
        <v>150</v>
      </c>
      <c r="D158" s="137"/>
      <c r="E158" s="138"/>
      <c r="F158" s="56"/>
      <c r="G158" s="135"/>
      <c r="H158" s="136"/>
      <c r="I158" s="139"/>
      <c r="J158" s="57"/>
      <c r="K158" s="113"/>
      <c r="L158" s="113"/>
      <c r="M158" s="113"/>
      <c r="N158" s="113"/>
      <c r="O158" s="114">
        <f t="shared" si="78"/>
        <v>0</v>
      </c>
      <c r="P158" s="113"/>
      <c r="Q158" s="113"/>
      <c r="R158" s="113"/>
      <c r="S158" s="113"/>
      <c r="T158" s="114">
        <f t="shared" si="79"/>
        <v>0</v>
      </c>
      <c r="U158" s="113">
        <f t="shared" si="80"/>
        <v>0</v>
      </c>
      <c r="V158" s="136"/>
      <c r="W158" s="313"/>
      <c r="X158" s="313"/>
      <c r="Y158" s="313"/>
      <c r="Z158" s="117">
        <f t="shared" si="81"/>
        <v>0</v>
      </c>
      <c r="AA158" s="118">
        <f t="shared" si="82"/>
        <v>0</v>
      </c>
      <c r="AB158" s="121"/>
      <c r="AC158" s="121"/>
      <c r="AD158" s="121"/>
      <c r="AE158" s="117">
        <f t="shared" si="83"/>
        <v>0</v>
      </c>
      <c r="AF158" s="118">
        <f t="shared" si="84"/>
        <v>0</v>
      </c>
      <c r="AG158" s="120"/>
      <c r="AH158" s="120"/>
      <c r="AI158" s="121"/>
      <c r="AJ158" s="117">
        <f t="shared" si="85"/>
        <v>0</v>
      </c>
      <c r="AK158" s="119">
        <f t="shared" si="86"/>
        <v>0</v>
      </c>
      <c r="AL158" s="53"/>
      <c r="AM158" s="53"/>
      <c r="AN158" s="53"/>
      <c r="AO158" s="54">
        <f t="shared" si="87"/>
        <v>0</v>
      </c>
      <c r="AP158" s="122">
        <f t="shared" si="88"/>
        <v>0</v>
      </c>
      <c r="AQ158" s="123">
        <f t="shared" si="89"/>
        <v>0</v>
      </c>
      <c r="AR158" s="123">
        <f t="shared" si="90"/>
        <v>0</v>
      </c>
      <c r="AS158" s="313"/>
      <c r="AT158" s="313"/>
      <c r="AU158" s="314"/>
      <c r="AV158" s="125">
        <f t="shared" si="91"/>
        <v>0</v>
      </c>
      <c r="AW158" s="119">
        <f t="shared" si="92"/>
        <v>0</v>
      </c>
      <c r="AX158" s="120"/>
      <c r="AY158" s="120"/>
      <c r="AZ158" s="127"/>
      <c r="BA158" s="126">
        <f t="shared" si="93"/>
        <v>0</v>
      </c>
      <c r="BB158" s="119">
        <f t="shared" si="94"/>
        <v>0</v>
      </c>
      <c r="BC158" s="120"/>
      <c r="BD158" s="120"/>
      <c r="BE158" s="127"/>
      <c r="BF158" s="126">
        <f t="shared" si="95"/>
        <v>0</v>
      </c>
      <c r="BG158" s="119">
        <f t="shared" si="96"/>
        <v>0</v>
      </c>
      <c r="BH158" s="120"/>
      <c r="BI158" s="120"/>
      <c r="BJ158" s="127"/>
      <c r="BK158" s="126">
        <f t="shared" si="97"/>
        <v>0</v>
      </c>
      <c r="BL158" s="119">
        <f t="shared" si="98"/>
        <v>0</v>
      </c>
      <c r="BM158" s="123">
        <f t="shared" si="99"/>
        <v>0</v>
      </c>
      <c r="BN158" s="123">
        <f t="shared" si="100"/>
        <v>0</v>
      </c>
      <c r="BO158" s="126">
        <f t="shared" si="108"/>
        <v>0</v>
      </c>
      <c r="BP158" s="128">
        <f t="shared" si="101"/>
        <v>0</v>
      </c>
      <c r="BQ158" s="22"/>
      <c r="BR158" s="129"/>
      <c r="BS158" s="130"/>
      <c r="BT158" s="257" t="str">
        <f t="shared" si="102"/>
        <v/>
      </c>
      <c r="BU158" s="257" t="str">
        <f t="shared" si="103"/>
        <v/>
      </c>
      <c r="BV158" s="257" t="str">
        <f t="shared" si="104"/>
        <v/>
      </c>
      <c r="BW158" s="257" t="str">
        <f t="shared" si="105"/>
        <v/>
      </c>
      <c r="BX158" s="258">
        <f t="shared" si="106"/>
        <v>0</v>
      </c>
      <c r="BY158" s="129"/>
      <c r="BZ158" s="130"/>
      <c r="CA158" s="130" t="str">
        <f t="shared" si="74"/>
        <v/>
      </c>
      <c r="CB158" s="130" t="str">
        <f t="shared" si="75"/>
        <v/>
      </c>
      <c r="CC158" s="130" t="str">
        <f t="shared" si="76"/>
        <v/>
      </c>
      <c r="CD158" s="130" t="str">
        <f t="shared" si="77"/>
        <v/>
      </c>
      <c r="CE158" s="131">
        <f t="shared" si="73"/>
        <v>0</v>
      </c>
      <c r="CF158" s="259">
        <f t="shared" si="107"/>
        <v>0</v>
      </c>
      <c r="CG158" s="132"/>
      <c r="CH158" s="132"/>
      <c r="CI158" s="132"/>
    </row>
    <row r="159" spans="1:87" s="24" customFormat="1" ht="12.75" hidden="1" customHeight="1" outlineLevel="1" thickBot="1" x14ac:dyDescent="0.25">
      <c r="A159" s="177" t="s">
        <v>59</v>
      </c>
      <c r="B159" s="312" t="s">
        <v>187</v>
      </c>
      <c r="C159" s="24">
        <v>151</v>
      </c>
      <c r="D159" s="137"/>
      <c r="E159" s="138"/>
      <c r="F159" s="56"/>
      <c r="G159" s="135"/>
      <c r="H159" s="136"/>
      <c r="I159" s="139"/>
      <c r="J159" s="57"/>
      <c r="K159" s="113"/>
      <c r="L159" s="113"/>
      <c r="M159" s="113"/>
      <c r="N159" s="113"/>
      <c r="O159" s="114">
        <f t="shared" si="78"/>
        <v>0</v>
      </c>
      <c r="P159" s="113"/>
      <c r="Q159" s="113"/>
      <c r="R159" s="113"/>
      <c r="S159" s="113"/>
      <c r="T159" s="114">
        <f t="shared" si="79"/>
        <v>0</v>
      </c>
      <c r="U159" s="113">
        <f t="shared" si="80"/>
        <v>0</v>
      </c>
      <c r="V159" s="136"/>
      <c r="W159" s="313"/>
      <c r="X159" s="313"/>
      <c r="Y159" s="313"/>
      <c r="Z159" s="117">
        <f t="shared" si="81"/>
        <v>0</v>
      </c>
      <c r="AA159" s="118">
        <f t="shared" si="82"/>
        <v>0</v>
      </c>
      <c r="AB159" s="121"/>
      <c r="AC159" s="121"/>
      <c r="AD159" s="121"/>
      <c r="AE159" s="117">
        <f t="shared" si="83"/>
        <v>0</v>
      </c>
      <c r="AF159" s="118">
        <f t="shared" si="84"/>
        <v>0</v>
      </c>
      <c r="AG159" s="120"/>
      <c r="AH159" s="120"/>
      <c r="AI159" s="121"/>
      <c r="AJ159" s="117">
        <f t="shared" si="85"/>
        <v>0</v>
      </c>
      <c r="AK159" s="119">
        <f t="shared" si="86"/>
        <v>0</v>
      </c>
      <c r="AL159" s="53"/>
      <c r="AM159" s="53"/>
      <c r="AN159" s="53"/>
      <c r="AO159" s="54">
        <f t="shared" si="87"/>
        <v>0</v>
      </c>
      <c r="AP159" s="122">
        <f t="shared" si="88"/>
        <v>0</v>
      </c>
      <c r="AQ159" s="123">
        <f t="shared" si="89"/>
        <v>0</v>
      </c>
      <c r="AR159" s="123">
        <f t="shared" si="90"/>
        <v>0</v>
      </c>
      <c r="AS159" s="313"/>
      <c r="AT159" s="313"/>
      <c r="AU159" s="314"/>
      <c r="AV159" s="125">
        <f t="shared" si="91"/>
        <v>0</v>
      </c>
      <c r="AW159" s="119">
        <f t="shared" si="92"/>
        <v>0</v>
      </c>
      <c r="AX159" s="120"/>
      <c r="AY159" s="120"/>
      <c r="AZ159" s="127"/>
      <c r="BA159" s="126">
        <f t="shared" si="93"/>
        <v>0</v>
      </c>
      <c r="BB159" s="119">
        <f t="shared" si="94"/>
        <v>0</v>
      </c>
      <c r="BC159" s="120"/>
      <c r="BD159" s="120"/>
      <c r="BE159" s="127"/>
      <c r="BF159" s="126">
        <f t="shared" si="95"/>
        <v>0</v>
      </c>
      <c r="BG159" s="119">
        <f t="shared" si="96"/>
        <v>0</v>
      </c>
      <c r="BH159" s="120"/>
      <c r="BI159" s="120"/>
      <c r="BJ159" s="127"/>
      <c r="BK159" s="126">
        <f t="shared" si="97"/>
        <v>0</v>
      </c>
      <c r="BL159" s="119">
        <f t="shared" si="98"/>
        <v>0</v>
      </c>
      <c r="BM159" s="123">
        <f t="shared" si="99"/>
        <v>0</v>
      </c>
      <c r="BN159" s="123">
        <f t="shared" si="100"/>
        <v>0</v>
      </c>
      <c r="BO159" s="126">
        <f t="shared" si="108"/>
        <v>0</v>
      </c>
      <c r="BP159" s="128">
        <f t="shared" si="101"/>
        <v>0</v>
      </c>
      <c r="BQ159" s="22"/>
      <c r="BR159" s="129"/>
      <c r="BS159" s="130"/>
      <c r="BT159" s="257" t="str">
        <f t="shared" si="102"/>
        <v/>
      </c>
      <c r="BU159" s="257" t="str">
        <f t="shared" si="103"/>
        <v/>
      </c>
      <c r="BV159" s="257" t="str">
        <f t="shared" si="104"/>
        <v/>
      </c>
      <c r="BW159" s="257" t="str">
        <f t="shared" si="105"/>
        <v/>
      </c>
      <c r="BX159" s="258">
        <f t="shared" si="106"/>
        <v>0</v>
      </c>
      <c r="BY159" s="129"/>
      <c r="BZ159" s="130"/>
      <c r="CA159" s="130" t="str">
        <f t="shared" si="74"/>
        <v/>
      </c>
      <c r="CB159" s="130" t="str">
        <f t="shared" si="75"/>
        <v/>
      </c>
      <c r="CC159" s="130" t="str">
        <f t="shared" si="76"/>
        <v/>
      </c>
      <c r="CD159" s="130" t="str">
        <f t="shared" si="77"/>
        <v/>
      </c>
      <c r="CE159" s="131">
        <f t="shared" si="73"/>
        <v>0</v>
      </c>
      <c r="CF159" s="259">
        <f t="shared" si="107"/>
        <v>0</v>
      </c>
      <c r="CG159" s="132"/>
      <c r="CH159" s="132"/>
      <c r="CI159" s="132"/>
    </row>
    <row r="160" spans="1:87" s="24" customFormat="1" ht="12.75" hidden="1" customHeight="1" outlineLevel="1" thickBot="1" x14ac:dyDescent="0.25">
      <c r="A160" s="177" t="s">
        <v>59</v>
      </c>
      <c r="B160" s="312" t="s">
        <v>187</v>
      </c>
      <c r="C160" s="24">
        <v>152</v>
      </c>
      <c r="D160" s="137"/>
      <c r="E160" s="138"/>
      <c r="F160" s="56"/>
      <c r="G160" s="135"/>
      <c r="H160" s="136"/>
      <c r="I160" s="139"/>
      <c r="J160" s="57"/>
      <c r="K160" s="113"/>
      <c r="L160" s="113"/>
      <c r="M160" s="113"/>
      <c r="N160" s="113"/>
      <c r="O160" s="114">
        <f t="shared" si="78"/>
        <v>0</v>
      </c>
      <c r="P160" s="113"/>
      <c r="Q160" s="113"/>
      <c r="R160" s="113"/>
      <c r="S160" s="113"/>
      <c r="T160" s="114">
        <f t="shared" si="79"/>
        <v>0</v>
      </c>
      <c r="U160" s="113">
        <f t="shared" si="80"/>
        <v>0</v>
      </c>
      <c r="V160" s="136"/>
      <c r="W160" s="313"/>
      <c r="X160" s="313"/>
      <c r="Y160" s="313"/>
      <c r="Z160" s="117">
        <f t="shared" si="81"/>
        <v>0</v>
      </c>
      <c r="AA160" s="118">
        <f t="shared" si="82"/>
        <v>0</v>
      </c>
      <c r="AB160" s="121"/>
      <c r="AC160" s="121"/>
      <c r="AD160" s="121"/>
      <c r="AE160" s="117">
        <f t="shared" si="83"/>
        <v>0</v>
      </c>
      <c r="AF160" s="118">
        <f t="shared" si="84"/>
        <v>0</v>
      </c>
      <c r="AG160" s="120"/>
      <c r="AH160" s="120"/>
      <c r="AI160" s="121"/>
      <c r="AJ160" s="117">
        <f t="shared" si="85"/>
        <v>0</v>
      </c>
      <c r="AK160" s="119">
        <f t="shared" si="86"/>
        <v>0</v>
      </c>
      <c r="AL160" s="53"/>
      <c r="AM160" s="53"/>
      <c r="AN160" s="53"/>
      <c r="AO160" s="54">
        <f t="shared" si="87"/>
        <v>0</v>
      </c>
      <c r="AP160" s="122">
        <f t="shared" si="88"/>
        <v>0</v>
      </c>
      <c r="AQ160" s="123">
        <f t="shared" si="89"/>
        <v>0</v>
      </c>
      <c r="AR160" s="123">
        <f t="shared" si="90"/>
        <v>0</v>
      </c>
      <c r="AS160" s="313"/>
      <c r="AT160" s="313"/>
      <c r="AU160" s="314"/>
      <c r="AV160" s="125">
        <f t="shared" si="91"/>
        <v>0</v>
      </c>
      <c r="AW160" s="119">
        <f t="shared" si="92"/>
        <v>0</v>
      </c>
      <c r="AX160" s="120"/>
      <c r="AY160" s="120"/>
      <c r="AZ160" s="127"/>
      <c r="BA160" s="126">
        <f t="shared" si="93"/>
        <v>0</v>
      </c>
      <c r="BB160" s="119">
        <f t="shared" si="94"/>
        <v>0</v>
      </c>
      <c r="BC160" s="120"/>
      <c r="BD160" s="120"/>
      <c r="BE160" s="127"/>
      <c r="BF160" s="126">
        <f t="shared" si="95"/>
        <v>0</v>
      </c>
      <c r="BG160" s="119">
        <f t="shared" si="96"/>
        <v>0</v>
      </c>
      <c r="BH160" s="120"/>
      <c r="BI160" s="120"/>
      <c r="BJ160" s="127"/>
      <c r="BK160" s="126">
        <f t="shared" si="97"/>
        <v>0</v>
      </c>
      <c r="BL160" s="119">
        <f t="shared" si="98"/>
        <v>0</v>
      </c>
      <c r="BM160" s="123">
        <f t="shared" si="99"/>
        <v>0</v>
      </c>
      <c r="BN160" s="123">
        <f t="shared" si="100"/>
        <v>0</v>
      </c>
      <c r="BO160" s="126">
        <f t="shared" si="108"/>
        <v>0</v>
      </c>
      <c r="BP160" s="128">
        <f t="shared" si="101"/>
        <v>0</v>
      </c>
      <c r="BQ160" s="22"/>
      <c r="BR160" s="129"/>
      <c r="BS160" s="130"/>
      <c r="BT160" s="257" t="str">
        <f t="shared" si="102"/>
        <v/>
      </c>
      <c r="BU160" s="257" t="str">
        <f t="shared" si="103"/>
        <v/>
      </c>
      <c r="BV160" s="257" t="str">
        <f t="shared" si="104"/>
        <v/>
      </c>
      <c r="BW160" s="257" t="str">
        <f t="shared" si="105"/>
        <v/>
      </c>
      <c r="BX160" s="258">
        <f t="shared" si="106"/>
        <v>0</v>
      </c>
      <c r="BY160" s="129"/>
      <c r="BZ160" s="130"/>
      <c r="CA160" s="130" t="str">
        <f t="shared" si="74"/>
        <v/>
      </c>
      <c r="CB160" s="130" t="str">
        <f t="shared" si="75"/>
        <v/>
      </c>
      <c r="CC160" s="130" t="str">
        <f t="shared" si="76"/>
        <v/>
      </c>
      <c r="CD160" s="130" t="str">
        <f t="shared" si="77"/>
        <v/>
      </c>
      <c r="CE160" s="131">
        <f t="shared" si="73"/>
        <v>0</v>
      </c>
      <c r="CF160" s="259">
        <f t="shared" si="107"/>
        <v>0</v>
      </c>
      <c r="CG160" s="132"/>
      <c r="CH160" s="132"/>
      <c r="CI160" s="132"/>
    </row>
    <row r="161" spans="1:87" s="24" customFormat="1" ht="12.75" hidden="1" customHeight="1" outlineLevel="1" thickBot="1" x14ac:dyDescent="0.25">
      <c r="A161" s="177" t="s">
        <v>59</v>
      </c>
      <c r="B161" s="312" t="s">
        <v>187</v>
      </c>
      <c r="C161" s="24">
        <v>153</v>
      </c>
      <c r="D161" s="137"/>
      <c r="E161" s="138"/>
      <c r="F161" s="56"/>
      <c r="G161" s="135"/>
      <c r="H161" s="136"/>
      <c r="I161" s="139"/>
      <c r="J161" s="57"/>
      <c r="K161" s="113"/>
      <c r="L161" s="113"/>
      <c r="M161" s="113"/>
      <c r="N161" s="113"/>
      <c r="O161" s="114">
        <f t="shared" si="78"/>
        <v>0</v>
      </c>
      <c r="P161" s="113"/>
      <c r="Q161" s="113"/>
      <c r="R161" s="113"/>
      <c r="S161" s="113"/>
      <c r="T161" s="114">
        <f t="shared" si="79"/>
        <v>0</v>
      </c>
      <c r="U161" s="113">
        <f t="shared" si="80"/>
        <v>0</v>
      </c>
      <c r="V161" s="136"/>
      <c r="W161" s="313"/>
      <c r="X161" s="313"/>
      <c r="Y161" s="313"/>
      <c r="Z161" s="117">
        <f t="shared" si="81"/>
        <v>0</v>
      </c>
      <c r="AA161" s="118">
        <f t="shared" si="82"/>
        <v>0</v>
      </c>
      <c r="AB161" s="121"/>
      <c r="AC161" s="121"/>
      <c r="AD161" s="121"/>
      <c r="AE161" s="117">
        <f t="shared" si="83"/>
        <v>0</v>
      </c>
      <c r="AF161" s="118">
        <f t="shared" si="84"/>
        <v>0</v>
      </c>
      <c r="AG161" s="120"/>
      <c r="AH161" s="120"/>
      <c r="AI161" s="121"/>
      <c r="AJ161" s="117">
        <f t="shared" si="85"/>
        <v>0</v>
      </c>
      <c r="AK161" s="119">
        <f t="shared" si="86"/>
        <v>0</v>
      </c>
      <c r="AL161" s="53"/>
      <c r="AM161" s="53"/>
      <c r="AN161" s="53"/>
      <c r="AO161" s="54">
        <f t="shared" si="87"/>
        <v>0</v>
      </c>
      <c r="AP161" s="122">
        <f t="shared" si="88"/>
        <v>0</v>
      </c>
      <c r="AQ161" s="123">
        <f t="shared" si="89"/>
        <v>0</v>
      </c>
      <c r="AR161" s="123">
        <f t="shared" si="90"/>
        <v>0</v>
      </c>
      <c r="AS161" s="313"/>
      <c r="AT161" s="313"/>
      <c r="AU161" s="314"/>
      <c r="AV161" s="125">
        <f t="shared" si="91"/>
        <v>0</v>
      </c>
      <c r="AW161" s="119">
        <f t="shared" si="92"/>
        <v>0</v>
      </c>
      <c r="AX161" s="120"/>
      <c r="AY161" s="120"/>
      <c r="AZ161" s="127"/>
      <c r="BA161" s="126">
        <f t="shared" si="93"/>
        <v>0</v>
      </c>
      <c r="BB161" s="119">
        <f t="shared" si="94"/>
        <v>0</v>
      </c>
      <c r="BC161" s="120"/>
      <c r="BD161" s="120"/>
      <c r="BE161" s="127"/>
      <c r="BF161" s="126">
        <f t="shared" si="95"/>
        <v>0</v>
      </c>
      <c r="BG161" s="119">
        <f t="shared" si="96"/>
        <v>0</v>
      </c>
      <c r="BH161" s="120"/>
      <c r="BI161" s="120"/>
      <c r="BJ161" s="127"/>
      <c r="BK161" s="126">
        <f t="shared" si="97"/>
        <v>0</v>
      </c>
      <c r="BL161" s="119">
        <f t="shared" si="98"/>
        <v>0</v>
      </c>
      <c r="BM161" s="123">
        <f t="shared" si="99"/>
        <v>0</v>
      </c>
      <c r="BN161" s="123">
        <f t="shared" si="100"/>
        <v>0</v>
      </c>
      <c r="BO161" s="126">
        <f t="shared" si="108"/>
        <v>0</v>
      </c>
      <c r="BP161" s="128">
        <f t="shared" si="101"/>
        <v>0</v>
      </c>
      <c r="BQ161" s="22"/>
      <c r="BR161" s="129"/>
      <c r="BS161" s="130"/>
      <c r="BT161" s="257" t="str">
        <f t="shared" si="102"/>
        <v/>
      </c>
      <c r="BU161" s="257" t="str">
        <f t="shared" si="103"/>
        <v/>
      </c>
      <c r="BV161" s="257" t="str">
        <f t="shared" si="104"/>
        <v/>
      </c>
      <c r="BW161" s="257" t="str">
        <f t="shared" si="105"/>
        <v/>
      </c>
      <c r="BX161" s="258">
        <f t="shared" si="106"/>
        <v>0</v>
      </c>
      <c r="BY161" s="129"/>
      <c r="BZ161" s="130"/>
      <c r="CA161" s="130" t="str">
        <f t="shared" si="74"/>
        <v/>
      </c>
      <c r="CB161" s="130" t="str">
        <f t="shared" si="75"/>
        <v/>
      </c>
      <c r="CC161" s="130" t="str">
        <f t="shared" si="76"/>
        <v/>
      </c>
      <c r="CD161" s="130" t="str">
        <f t="shared" si="77"/>
        <v/>
      </c>
      <c r="CE161" s="131">
        <f t="shared" si="73"/>
        <v>0</v>
      </c>
      <c r="CF161" s="259">
        <f t="shared" si="107"/>
        <v>0</v>
      </c>
      <c r="CG161" s="132"/>
      <c r="CH161" s="132"/>
      <c r="CI161" s="132"/>
    </row>
    <row r="162" spans="1:87" s="24" customFormat="1" ht="12.75" hidden="1" customHeight="1" outlineLevel="1" thickBot="1" x14ac:dyDescent="0.25">
      <c r="A162" s="177" t="s">
        <v>59</v>
      </c>
      <c r="B162" s="312" t="s">
        <v>187</v>
      </c>
      <c r="C162" s="24">
        <v>154</v>
      </c>
      <c r="D162" s="137"/>
      <c r="E162" s="138"/>
      <c r="F162" s="56"/>
      <c r="G162" s="135"/>
      <c r="H162" s="136"/>
      <c r="I162" s="139"/>
      <c r="J162" s="57"/>
      <c r="K162" s="113"/>
      <c r="L162" s="113"/>
      <c r="M162" s="113"/>
      <c r="N162" s="113"/>
      <c r="O162" s="114">
        <f t="shared" si="78"/>
        <v>0</v>
      </c>
      <c r="P162" s="113"/>
      <c r="Q162" s="113"/>
      <c r="R162" s="113"/>
      <c r="S162" s="113"/>
      <c r="T162" s="114">
        <f t="shared" si="79"/>
        <v>0</v>
      </c>
      <c r="U162" s="113">
        <f t="shared" si="80"/>
        <v>0</v>
      </c>
      <c r="V162" s="136"/>
      <c r="W162" s="313"/>
      <c r="X162" s="313"/>
      <c r="Y162" s="313"/>
      <c r="Z162" s="117">
        <f t="shared" si="81"/>
        <v>0</v>
      </c>
      <c r="AA162" s="118">
        <f t="shared" si="82"/>
        <v>0</v>
      </c>
      <c r="AB162" s="121"/>
      <c r="AC162" s="121"/>
      <c r="AD162" s="121"/>
      <c r="AE162" s="117">
        <f t="shared" si="83"/>
        <v>0</v>
      </c>
      <c r="AF162" s="118">
        <f t="shared" si="84"/>
        <v>0</v>
      </c>
      <c r="AG162" s="120"/>
      <c r="AH162" s="120"/>
      <c r="AI162" s="121"/>
      <c r="AJ162" s="117">
        <f t="shared" si="85"/>
        <v>0</v>
      </c>
      <c r="AK162" s="119">
        <f t="shared" si="86"/>
        <v>0</v>
      </c>
      <c r="AL162" s="53"/>
      <c r="AM162" s="53"/>
      <c r="AN162" s="53"/>
      <c r="AO162" s="54">
        <f t="shared" si="87"/>
        <v>0</v>
      </c>
      <c r="AP162" s="122">
        <f t="shared" si="88"/>
        <v>0</v>
      </c>
      <c r="AQ162" s="123">
        <f t="shared" si="89"/>
        <v>0</v>
      </c>
      <c r="AR162" s="123">
        <f t="shared" si="90"/>
        <v>0</v>
      </c>
      <c r="AS162" s="313"/>
      <c r="AT162" s="313"/>
      <c r="AU162" s="314"/>
      <c r="AV162" s="125">
        <f t="shared" si="91"/>
        <v>0</v>
      </c>
      <c r="AW162" s="119">
        <f t="shared" si="92"/>
        <v>0</v>
      </c>
      <c r="AX162" s="120"/>
      <c r="AY162" s="120"/>
      <c r="AZ162" s="127"/>
      <c r="BA162" s="126">
        <f t="shared" si="93"/>
        <v>0</v>
      </c>
      <c r="BB162" s="119">
        <f t="shared" si="94"/>
        <v>0</v>
      </c>
      <c r="BC162" s="120"/>
      <c r="BD162" s="120"/>
      <c r="BE162" s="127"/>
      <c r="BF162" s="126">
        <f t="shared" si="95"/>
        <v>0</v>
      </c>
      <c r="BG162" s="119">
        <f t="shared" si="96"/>
        <v>0</v>
      </c>
      <c r="BH162" s="120"/>
      <c r="BI162" s="120"/>
      <c r="BJ162" s="127"/>
      <c r="BK162" s="126">
        <f t="shared" si="97"/>
        <v>0</v>
      </c>
      <c r="BL162" s="119">
        <f t="shared" si="98"/>
        <v>0</v>
      </c>
      <c r="BM162" s="123">
        <f t="shared" si="99"/>
        <v>0</v>
      </c>
      <c r="BN162" s="123">
        <f t="shared" si="100"/>
        <v>0</v>
      </c>
      <c r="BO162" s="126">
        <f t="shared" si="108"/>
        <v>0</v>
      </c>
      <c r="BP162" s="128">
        <f t="shared" si="101"/>
        <v>0</v>
      </c>
      <c r="BQ162" s="22"/>
      <c r="BR162" s="129"/>
      <c r="BS162" s="130"/>
      <c r="BT162" s="257" t="str">
        <f t="shared" si="102"/>
        <v/>
      </c>
      <c r="BU162" s="257" t="str">
        <f t="shared" si="103"/>
        <v/>
      </c>
      <c r="BV162" s="257" t="str">
        <f t="shared" si="104"/>
        <v/>
      </c>
      <c r="BW162" s="257" t="str">
        <f t="shared" si="105"/>
        <v/>
      </c>
      <c r="BX162" s="258">
        <f t="shared" si="106"/>
        <v>0</v>
      </c>
      <c r="BY162" s="129"/>
      <c r="BZ162" s="130"/>
      <c r="CA162" s="130" t="str">
        <f t="shared" si="74"/>
        <v/>
      </c>
      <c r="CB162" s="130" t="str">
        <f t="shared" si="75"/>
        <v/>
      </c>
      <c r="CC162" s="130" t="str">
        <f t="shared" si="76"/>
        <v/>
      </c>
      <c r="CD162" s="130" t="str">
        <f t="shared" si="77"/>
        <v/>
      </c>
      <c r="CE162" s="131">
        <f t="shared" si="73"/>
        <v>0</v>
      </c>
      <c r="CF162" s="259">
        <f t="shared" si="107"/>
        <v>0</v>
      </c>
      <c r="CG162" s="132"/>
      <c r="CH162" s="132"/>
      <c r="CI162" s="132"/>
    </row>
    <row r="163" spans="1:87" s="24" customFormat="1" ht="12.75" hidden="1" customHeight="1" outlineLevel="1" thickBot="1" x14ac:dyDescent="0.25">
      <c r="A163" s="177" t="s">
        <v>59</v>
      </c>
      <c r="B163" s="312" t="s">
        <v>187</v>
      </c>
      <c r="C163" s="24">
        <v>155</v>
      </c>
      <c r="D163" s="137"/>
      <c r="E163" s="138"/>
      <c r="F163" s="56"/>
      <c r="G163" s="135"/>
      <c r="H163" s="136"/>
      <c r="I163" s="139"/>
      <c r="J163" s="57"/>
      <c r="K163" s="113"/>
      <c r="L163" s="113"/>
      <c r="M163" s="113"/>
      <c r="N163" s="113"/>
      <c r="O163" s="114">
        <f t="shared" si="78"/>
        <v>0</v>
      </c>
      <c r="P163" s="113"/>
      <c r="Q163" s="113"/>
      <c r="R163" s="113"/>
      <c r="S163" s="113"/>
      <c r="T163" s="114">
        <f t="shared" si="79"/>
        <v>0</v>
      </c>
      <c r="U163" s="113">
        <f t="shared" si="80"/>
        <v>0</v>
      </c>
      <c r="V163" s="136"/>
      <c r="W163" s="313"/>
      <c r="X163" s="313"/>
      <c r="Y163" s="313"/>
      <c r="Z163" s="117">
        <f t="shared" si="81"/>
        <v>0</v>
      </c>
      <c r="AA163" s="118">
        <f t="shared" si="82"/>
        <v>0</v>
      </c>
      <c r="AB163" s="121"/>
      <c r="AC163" s="121"/>
      <c r="AD163" s="121"/>
      <c r="AE163" s="117">
        <f t="shared" si="83"/>
        <v>0</v>
      </c>
      <c r="AF163" s="118">
        <f t="shared" si="84"/>
        <v>0</v>
      </c>
      <c r="AG163" s="120"/>
      <c r="AH163" s="120"/>
      <c r="AI163" s="121"/>
      <c r="AJ163" s="117">
        <f t="shared" si="85"/>
        <v>0</v>
      </c>
      <c r="AK163" s="119">
        <f t="shared" si="86"/>
        <v>0</v>
      </c>
      <c r="AL163" s="53"/>
      <c r="AM163" s="53"/>
      <c r="AN163" s="53"/>
      <c r="AO163" s="54">
        <f t="shared" si="87"/>
        <v>0</v>
      </c>
      <c r="AP163" s="122">
        <f t="shared" si="88"/>
        <v>0</v>
      </c>
      <c r="AQ163" s="123">
        <f t="shared" si="89"/>
        <v>0</v>
      </c>
      <c r="AR163" s="123">
        <f t="shared" si="90"/>
        <v>0</v>
      </c>
      <c r="AS163" s="313"/>
      <c r="AT163" s="313"/>
      <c r="AU163" s="314"/>
      <c r="AV163" s="125">
        <f t="shared" si="91"/>
        <v>0</v>
      </c>
      <c r="AW163" s="119">
        <f t="shared" si="92"/>
        <v>0</v>
      </c>
      <c r="AX163" s="120"/>
      <c r="AY163" s="120"/>
      <c r="AZ163" s="127"/>
      <c r="BA163" s="126">
        <f t="shared" si="93"/>
        <v>0</v>
      </c>
      <c r="BB163" s="119">
        <f t="shared" si="94"/>
        <v>0</v>
      </c>
      <c r="BC163" s="120"/>
      <c r="BD163" s="120"/>
      <c r="BE163" s="127"/>
      <c r="BF163" s="126">
        <f t="shared" si="95"/>
        <v>0</v>
      </c>
      <c r="BG163" s="119">
        <f t="shared" si="96"/>
        <v>0</v>
      </c>
      <c r="BH163" s="120"/>
      <c r="BI163" s="120"/>
      <c r="BJ163" s="127"/>
      <c r="BK163" s="126">
        <f t="shared" si="97"/>
        <v>0</v>
      </c>
      <c r="BL163" s="119">
        <f t="shared" si="98"/>
        <v>0</v>
      </c>
      <c r="BM163" s="123">
        <f t="shared" si="99"/>
        <v>0</v>
      </c>
      <c r="BN163" s="123">
        <f t="shared" si="100"/>
        <v>0</v>
      </c>
      <c r="BO163" s="126">
        <f t="shared" si="108"/>
        <v>0</v>
      </c>
      <c r="BP163" s="128">
        <f t="shared" si="101"/>
        <v>0</v>
      </c>
      <c r="BQ163" s="22"/>
      <c r="BR163" s="129"/>
      <c r="BS163" s="130"/>
      <c r="BT163" s="257" t="str">
        <f t="shared" si="102"/>
        <v/>
      </c>
      <c r="BU163" s="257" t="str">
        <f t="shared" si="103"/>
        <v/>
      </c>
      <c r="BV163" s="257" t="str">
        <f t="shared" si="104"/>
        <v/>
      </c>
      <c r="BW163" s="257" t="str">
        <f t="shared" si="105"/>
        <v/>
      </c>
      <c r="BX163" s="258">
        <f t="shared" si="106"/>
        <v>0</v>
      </c>
      <c r="BY163" s="129"/>
      <c r="BZ163" s="130"/>
      <c r="CA163" s="130" t="str">
        <f t="shared" si="74"/>
        <v/>
      </c>
      <c r="CB163" s="130" t="str">
        <f t="shared" si="75"/>
        <v/>
      </c>
      <c r="CC163" s="130" t="str">
        <f t="shared" si="76"/>
        <v/>
      </c>
      <c r="CD163" s="130" t="str">
        <f t="shared" si="77"/>
        <v/>
      </c>
      <c r="CE163" s="131">
        <f t="shared" si="73"/>
        <v>0</v>
      </c>
      <c r="CF163" s="259">
        <f t="shared" si="107"/>
        <v>0</v>
      </c>
      <c r="CG163" s="132"/>
      <c r="CH163" s="132"/>
      <c r="CI163" s="132"/>
    </row>
    <row r="164" spans="1:87" s="24" customFormat="1" ht="12.75" hidden="1" customHeight="1" outlineLevel="1" thickBot="1" x14ac:dyDescent="0.25">
      <c r="A164" s="177" t="s">
        <v>59</v>
      </c>
      <c r="B164" s="312" t="s">
        <v>187</v>
      </c>
      <c r="C164" s="24">
        <v>156</v>
      </c>
      <c r="D164" s="137"/>
      <c r="E164" s="138"/>
      <c r="F164" s="56"/>
      <c r="G164" s="135"/>
      <c r="H164" s="136"/>
      <c r="I164" s="139"/>
      <c r="J164" s="57"/>
      <c r="K164" s="113"/>
      <c r="L164" s="113"/>
      <c r="M164" s="113"/>
      <c r="N164" s="113"/>
      <c r="O164" s="114">
        <f t="shared" si="78"/>
        <v>0</v>
      </c>
      <c r="P164" s="113"/>
      <c r="Q164" s="113"/>
      <c r="R164" s="113"/>
      <c r="S164" s="113"/>
      <c r="T164" s="114">
        <f t="shared" si="79"/>
        <v>0</v>
      </c>
      <c r="U164" s="113">
        <f t="shared" si="80"/>
        <v>0</v>
      </c>
      <c r="V164" s="136"/>
      <c r="W164" s="313"/>
      <c r="X164" s="313"/>
      <c r="Y164" s="313"/>
      <c r="Z164" s="117">
        <f t="shared" si="81"/>
        <v>0</v>
      </c>
      <c r="AA164" s="118">
        <f t="shared" si="82"/>
        <v>0</v>
      </c>
      <c r="AB164" s="121"/>
      <c r="AC164" s="121"/>
      <c r="AD164" s="121"/>
      <c r="AE164" s="117">
        <f t="shared" si="83"/>
        <v>0</v>
      </c>
      <c r="AF164" s="118">
        <f t="shared" si="84"/>
        <v>0</v>
      </c>
      <c r="AG164" s="120"/>
      <c r="AH164" s="120"/>
      <c r="AI164" s="121"/>
      <c r="AJ164" s="117">
        <f t="shared" si="85"/>
        <v>0</v>
      </c>
      <c r="AK164" s="119">
        <f t="shared" si="86"/>
        <v>0</v>
      </c>
      <c r="AL164" s="53"/>
      <c r="AM164" s="53"/>
      <c r="AN164" s="53"/>
      <c r="AO164" s="54">
        <f t="shared" si="87"/>
        <v>0</v>
      </c>
      <c r="AP164" s="122">
        <f t="shared" si="88"/>
        <v>0</v>
      </c>
      <c r="AQ164" s="123">
        <f t="shared" si="89"/>
        <v>0</v>
      </c>
      <c r="AR164" s="123">
        <f t="shared" si="90"/>
        <v>0</v>
      </c>
      <c r="AS164" s="313"/>
      <c r="AT164" s="313"/>
      <c r="AU164" s="314"/>
      <c r="AV164" s="125">
        <f t="shared" si="91"/>
        <v>0</v>
      </c>
      <c r="AW164" s="119">
        <f t="shared" si="92"/>
        <v>0</v>
      </c>
      <c r="AX164" s="120"/>
      <c r="AY164" s="120"/>
      <c r="AZ164" s="127"/>
      <c r="BA164" s="126">
        <f t="shared" si="93"/>
        <v>0</v>
      </c>
      <c r="BB164" s="119">
        <f t="shared" si="94"/>
        <v>0</v>
      </c>
      <c r="BC164" s="120"/>
      <c r="BD164" s="120"/>
      <c r="BE164" s="127"/>
      <c r="BF164" s="126">
        <f t="shared" si="95"/>
        <v>0</v>
      </c>
      <c r="BG164" s="119">
        <f t="shared" si="96"/>
        <v>0</v>
      </c>
      <c r="BH164" s="120"/>
      <c r="BI164" s="120"/>
      <c r="BJ164" s="127"/>
      <c r="BK164" s="126">
        <f t="shared" si="97"/>
        <v>0</v>
      </c>
      <c r="BL164" s="119">
        <f t="shared" si="98"/>
        <v>0</v>
      </c>
      <c r="BM164" s="123">
        <f t="shared" si="99"/>
        <v>0</v>
      </c>
      <c r="BN164" s="123">
        <f t="shared" si="100"/>
        <v>0</v>
      </c>
      <c r="BO164" s="126">
        <f t="shared" si="108"/>
        <v>0</v>
      </c>
      <c r="BP164" s="128">
        <f t="shared" si="101"/>
        <v>0</v>
      </c>
      <c r="BQ164" s="22"/>
      <c r="BR164" s="129"/>
      <c r="BS164" s="130"/>
      <c r="BT164" s="257" t="str">
        <f t="shared" si="102"/>
        <v/>
      </c>
      <c r="BU164" s="257" t="str">
        <f t="shared" si="103"/>
        <v/>
      </c>
      <c r="BV164" s="257" t="str">
        <f t="shared" si="104"/>
        <v/>
      </c>
      <c r="BW164" s="257" t="str">
        <f t="shared" si="105"/>
        <v/>
      </c>
      <c r="BX164" s="258">
        <f t="shared" si="106"/>
        <v>0</v>
      </c>
      <c r="BY164" s="129"/>
      <c r="BZ164" s="130"/>
      <c r="CA164" s="130" t="str">
        <f t="shared" si="74"/>
        <v/>
      </c>
      <c r="CB164" s="130" t="str">
        <f t="shared" si="75"/>
        <v/>
      </c>
      <c r="CC164" s="130" t="str">
        <f t="shared" si="76"/>
        <v/>
      </c>
      <c r="CD164" s="130" t="str">
        <f t="shared" si="77"/>
        <v/>
      </c>
      <c r="CE164" s="131">
        <f t="shared" si="73"/>
        <v>0</v>
      </c>
      <c r="CF164" s="259">
        <f t="shared" si="107"/>
        <v>0</v>
      </c>
      <c r="CG164" s="132"/>
      <c r="CH164" s="132"/>
      <c r="CI164" s="132"/>
    </row>
    <row r="165" spans="1:87" s="24" customFormat="1" ht="12.75" hidden="1" customHeight="1" outlineLevel="1" thickBot="1" x14ac:dyDescent="0.25">
      <c r="A165" s="177" t="s">
        <v>59</v>
      </c>
      <c r="B165" s="312" t="s">
        <v>187</v>
      </c>
      <c r="C165" s="24">
        <v>157</v>
      </c>
      <c r="D165" s="137"/>
      <c r="E165" s="138"/>
      <c r="F165" s="56"/>
      <c r="G165" s="135"/>
      <c r="H165" s="136"/>
      <c r="I165" s="139"/>
      <c r="J165" s="57"/>
      <c r="K165" s="113"/>
      <c r="L165" s="113"/>
      <c r="M165" s="113"/>
      <c r="N165" s="113"/>
      <c r="O165" s="114">
        <f t="shared" si="78"/>
        <v>0</v>
      </c>
      <c r="P165" s="113"/>
      <c r="Q165" s="113"/>
      <c r="R165" s="113"/>
      <c r="S165" s="113"/>
      <c r="T165" s="114">
        <f t="shared" si="79"/>
        <v>0</v>
      </c>
      <c r="U165" s="113">
        <f t="shared" si="80"/>
        <v>0</v>
      </c>
      <c r="V165" s="136"/>
      <c r="W165" s="313"/>
      <c r="X165" s="313"/>
      <c r="Y165" s="313"/>
      <c r="Z165" s="117">
        <f t="shared" si="81"/>
        <v>0</v>
      </c>
      <c r="AA165" s="118">
        <f t="shared" si="82"/>
        <v>0</v>
      </c>
      <c r="AB165" s="121"/>
      <c r="AC165" s="121"/>
      <c r="AD165" s="121"/>
      <c r="AE165" s="117">
        <f t="shared" si="83"/>
        <v>0</v>
      </c>
      <c r="AF165" s="118">
        <f t="shared" si="84"/>
        <v>0</v>
      </c>
      <c r="AG165" s="120"/>
      <c r="AH165" s="120"/>
      <c r="AI165" s="121"/>
      <c r="AJ165" s="117">
        <f t="shared" si="85"/>
        <v>0</v>
      </c>
      <c r="AK165" s="119">
        <f t="shared" si="86"/>
        <v>0</v>
      </c>
      <c r="AL165" s="53"/>
      <c r="AM165" s="53"/>
      <c r="AN165" s="53"/>
      <c r="AO165" s="54">
        <f t="shared" si="87"/>
        <v>0</v>
      </c>
      <c r="AP165" s="122">
        <f t="shared" si="88"/>
        <v>0</v>
      </c>
      <c r="AQ165" s="123">
        <f t="shared" si="89"/>
        <v>0</v>
      </c>
      <c r="AR165" s="123">
        <f t="shared" si="90"/>
        <v>0</v>
      </c>
      <c r="AS165" s="313"/>
      <c r="AT165" s="313"/>
      <c r="AU165" s="314"/>
      <c r="AV165" s="125">
        <f t="shared" si="91"/>
        <v>0</v>
      </c>
      <c r="AW165" s="119">
        <f t="shared" si="92"/>
        <v>0</v>
      </c>
      <c r="AX165" s="120"/>
      <c r="AY165" s="120"/>
      <c r="AZ165" s="127"/>
      <c r="BA165" s="126">
        <f t="shared" si="93"/>
        <v>0</v>
      </c>
      <c r="BB165" s="119">
        <f t="shared" si="94"/>
        <v>0</v>
      </c>
      <c r="BC165" s="120"/>
      <c r="BD165" s="120"/>
      <c r="BE165" s="127"/>
      <c r="BF165" s="126">
        <f t="shared" si="95"/>
        <v>0</v>
      </c>
      <c r="BG165" s="119">
        <f t="shared" si="96"/>
        <v>0</v>
      </c>
      <c r="BH165" s="120"/>
      <c r="BI165" s="120"/>
      <c r="BJ165" s="127"/>
      <c r="BK165" s="126">
        <f t="shared" si="97"/>
        <v>0</v>
      </c>
      <c r="BL165" s="119">
        <f t="shared" si="98"/>
        <v>0</v>
      </c>
      <c r="BM165" s="123">
        <f t="shared" si="99"/>
        <v>0</v>
      </c>
      <c r="BN165" s="123">
        <f t="shared" si="100"/>
        <v>0</v>
      </c>
      <c r="BO165" s="126">
        <f t="shared" si="108"/>
        <v>0</v>
      </c>
      <c r="BP165" s="128">
        <f t="shared" si="101"/>
        <v>0</v>
      </c>
      <c r="BQ165" s="22"/>
      <c r="BR165" s="129"/>
      <c r="BS165" s="130"/>
      <c r="BT165" s="257" t="str">
        <f t="shared" si="102"/>
        <v/>
      </c>
      <c r="BU165" s="257" t="str">
        <f t="shared" si="103"/>
        <v/>
      </c>
      <c r="BV165" s="257" t="str">
        <f t="shared" si="104"/>
        <v/>
      </c>
      <c r="BW165" s="257" t="str">
        <f t="shared" si="105"/>
        <v/>
      </c>
      <c r="BX165" s="258">
        <f t="shared" si="106"/>
        <v>0</v>
      </c>
      <c r="BY165" s="129"/>
      <c r="BZ165" s="130"/>
      <c r="CA165" s="130" t="str">
        <f t="shared" si="74"/>
        <v/>
      </c>
      <c r="CB165" s="130" t="str">
        <f t="shared" si="75"/>
        <v/>
      </c>
      <c r="CC165" s="130" t="str">
        <f t="shared" si="76"/>
        <v/>
      </c>
      <c r="CD165" s="130" t="str">
        <f t="shared" si="77"/>
        <v/>
      </c>
      <c r="CE165" s="131">
        <f t="shared" si="73"/>
        <v>0</v>
      </c>
      <c r="CF165" s="259">
        <f t="shared" si="107"/>
        <v>0</v>
      </c>
      <c r="CG165" s="132"/>
      <c r="CH165" s="132"/>
      <c r="CI165" s="132"/>
    </row>
    <row r="166" spans="1:87" s="24" customFormat="1" ht="12.75" hidden="1" customHeight="1" outlineLevel="1" thickBot="1" x14ac:dyDescent="0.25">
      <c r="A166" s="177" t="s">
        <v>59</v>
      </c>
      <c r="B166" s="312" t="s">
        <v>187</v>
      </c>
      <c r="C166" s="24">
        <v>158</v>
      </c>
      <c r="D166" s="137"/>
      <c r="E166" s="138"/>
      <c r="F166" s="56"/>
      <c r="G166" s="135"/>
      <c r="H166" s="136"/>
      <c r="I166" s="139"/>
      <c r="J166" s="57"/>
      <c r="K166" s="113"/>
      <c r="L166" s="113"/>
      <c r="M166" s="113"/>
      <c r="N166" s="113"/>
      <c r="O166" s="114">
        <f t="shared" si="78"/>
        <v>0</v>
      </c>
      <c r="P166" s="113"/>
      <c r="Q166" s="113"/>
      <c r="R166" s="113"/>
      <c r="S166" s="113"/>
      <c r="T166" s="114">
        <f t="shared" si="79"/>
        <v>0</v>
      </c>
      <c r="U166" s="113">
        <f t="shared" si="80"/>
        <v>0</v>
      </c>
      <c r="V166" s="136"/>
      <c r="W166" s="313"/>
      <c r="X166" s="313"/>
      <c r="Y166" s="313"/>
      <c r="Z166" s="117">
        <f t="shared" si="81"/>
        <v>0</v>
      </c>
      <c r="AA166" s="118">
        <f t="shared" si="82"/>
        <v>0</v>
      </c>
      <c r="AB166" s="121"/>
      <c r="AC166" s="121"/>
      <c r="AD166" s="121"/>
      <c r="AE166" s="117">
        <f t="shared" si="83"/>
        <v>0</v>
      </c>
      <c r="AF166" s="118">
        <f t="shared" si="84"/>
        <v>0</v>
      </c>
      <c r="AG166" s="120"/>
      <c r="AH166" s="120"/>
      <c r="AI166" s="121"/>
      <c r="AJ166" s="117">
        <f t="shared" si="85"/>
        <v>0</v>
      </c>
      <c r="AK166" s="119">
        <f t="shared" si="86"/>
        <v>0</v>
      </c>
      <c r="AL166" s="53"/>
      <c r="AM166" s="53"/>
      <c r="AN166" s="53"/>
      <c r="AO166" s="54">
        <f t="shared" si="87"/>
        <v>0</v>
      </c>
      <c r="AP166" s="122">
        <f t="shared" si="88"/>
        <v>0</v>
      </c>
      <c r="AQ166" s="123">
        <f t="shared" si="89"/>
        <v>0</v>
      </c>
      <c r="AR166" s="123">
        <f t="shared" si="90"/>
        <v>0</v>
      </c>
      <c r="AS166" s="313"/>
      <c r="AT166" s="313"/>
      <c r="AU166" s="314"/>
      <c r="AV166" s="125">
        <f t="shared" si="91"/>
        <v>0</v>
      </c>
      <c r="AW166" s="119">
        <f t="shared" si="92"/>
        <v>0</v>
      </c>
      <c r="AX166" s="120"/>
      <c r="AY166" s="120"/>
      <c r="AZ166" s="127"/>
      <c r="BA166" s="126">
        <f t="shared" si="93"/>
        <v>0</v>
      </c>
      <c r="BB166" s="119">
        <f t="shared" si="94"/>
        <v>0</v>
      </c>
      <c r="BC166" s="120"/>
      <c r="BD166" s="120"/>
      <c r="BE166" s="127"/>
      <c r="BF166" s="126">
        <f t="shared" si="95"/>
        <v>0</v>
      </c>
      <c r="BG166" s="119">
        <f t="shared" si="96"/>
        <v>0</v>
      </c>
      <c r="BH166" s="120"/>
      <c r="BI166" s="120"/>
      <c r="BJ166" s="127"/>
      <c r="BK166" s="126">
        <f t="shared" si="97"/>
        <v>0</v>
      </c>
      <c r="BL166" s="119">
        <f t="shared" si="98"/>
        <v>0</v>
      </c>
      <c r="BM166" s="123">
        <f t="shared" si="99"/>
        <v>0</v>
      </c>
      <c r="BN166" s="123">
        <f t="shared" si="100"/>
        <v>0</v>
      </c>
      <c r="BO166" s="126">
        <f t="shared" si="108"/>
        <v>0</v>
      </c>
      <c r="BP166" s="128">
        <f t="shared" si="101"/>
        <v>0</v>
      </c>
      <c r="BQ166" s="22"/>
      <c r="BR166" s="129"/>
      <c r="BS166" s="130"/>
      <c r="BT166" s="257" t="str">
        <f t="shared" si="102"/>
        <v/>
      </c>
      <c r="BU166" s="257" t="str">
        <f t="shared" si="103"/>
        <v/>
      </c>
      <c r="BV166" s="257" t="str">
        <f t="shared" si="104"/>
        <v/>
      </c>
      <c r="BW166" s="257" t="str">
        <f t="shared" si="105"/>
        <v/>
      </c>
      <c r="BX166" s="258">
        <f t="shared" si="106"/>
        <v>0</v>
      </c>
      <c r="BY166" s="129"/>
      <c r="BZ166" s="130"/>
      <c r="CA166" s="130" t="str">
        <f t="shared" si="74"/>
        <v/>
      </c>
      <c r="CB166" s="130" t="str">
        <f t="shared" si="75"/>
        <v/>
      </c>
      <c r="CC166" s="130" t="str">
        <f t="shared" si="76"/>
        <v/>
      </c>
      <c r="CD166" s="130" t="str">
        <f t="shared" si="77"/>
        <v/>
      </c>
      <c r="CE166" s="131">
        <f t="shared" si="73"/>
        <v>0</v>
      </c>
      <c r="CF166" s="259">
        <f t="shared" si="107"/>
        <v>0</v>
      </c>
      <c r="CG166" s="132"/>
      <c r="CH166" s="132"/>
      <c r="CI166" s="132"/>
    </row>
    <row r="167" spans="1:87" s="24" customFormat="1" ht="12.75" hidden="1" customHeight="1" outlineLevel="1" thickBot="1" x14ac:dyDescent="0.25">
      <c r="A167" s="177" t="s">
        <v>59</v>
      </c>
      <c r="B167" s="312" t="s">
        <v>187</v>
      </c>
      <c r="C167" s="24">
        <v>159</v>
      </c>
      <c r="D167" s="137"/>
      <c r="E167" s="138"/>
      <c r="F167" s="56"/>
      <c r="G167" s="135"/>
      <c r="H167" s="136"/>
      <c r="I167" s="139"/>
      <c r="J167" s="57"/>
      <c r="K167" s="113"/>
      <c r="L167" s="113"/>
      <c r="M167" s="113"/>
      <c r="N167" s="113"/>
      <c r="O167" s="114">
        <f t="shared" si="78"/>
        <v>0</v>
      </c>
      <c r="P167" s="113"/>
      <c r="Q167" s="113"/>
      <c r="R167" s="113"/>
      <c r="S167" s="113"/>
      <c r="T167" s="114">
        <f t="shared" si="79"/>
        <v>0</v>
      </c>
      <c r="U167" s="113">
        <f t="shared" si="80"/>
        <v>0</v>
      </c>
      <c r="V167" s="136"/>
      <c r="W167" s="313"/>
      <c r="X167" s="313"/>
      <c r="Y167" s="313"/>
      <c r="Z167" s="117">
        <f t="shared" si="81"/>
        <v>0</v>
      </c>
      <c r="AA167" s="118">
        <f t="shared" si="82"/>
        <v>0</v>
      </c>
      <c r="AB167" s="121"/>
      <c r="AC167" s="121"/>
      <c r="AD167" s="121"/>
      <c r="AE167" s="117">
        <f t="shared" si="83"/>
        <v>0</v>
      </c>
      <c r="AF167" s="118">
        <f t="shared" si="84"/>
        <v>0</v>
      </c>
      <c r="AG167" s="120"/>
      <c r="AH167" s="120"/>
      <c r="AI167" s="121"/>
      <c r="AJ167" s="117">
        <f t="shared" si="85"/>
        <v>0</v>
      </c>
      <c r="AK167" s="119">
        <f t="shared" si="86"/>
        <v>0</v>
      </c>
      <c r="AL167" s="53"/>
      <c r="AM167" s="53"/>
      <c r="AN167" s="53"/>
      <c r="AO167" s="54">
        <f t="shared" si="87"/>
        <v>0</v>
      </c>
      <c r="AP167" s="122">
        <f t="shared" si="88"/>
        <v>0</v>
      </c>
      <c r="AQ167" s="123">
        <f t="shared" si="89"/>
        <v>0</v>
      </c>
      <c r="AR167" s="123">
        <f t="shared" si="90"/>
        <v>0</v>
      </c>
      <c r="AS167" s="313"/>
      <c r="AT167" s="313"/>
      <c r="AU167" s="314"/>
      <c r="AV167" s="125">
        <f t="shared" si="91"/>
        <v>0</v>
      </c>
      <c r="AW167" s="119">
        <f t="shared" si="92"/>
        <v>0</v>
      </c>
      <c r="AX167" s="120"/>
      <c r="AY167" s="120"/>
      <c r="AZ167" s="127"/>
      <c r="BA167" s="126">
        <f t="shared" si="93"/>
        <v>0</v>
      </c>
      <c r="BB167" s="119">
        <f t="shared" si="94"/>
        <v>0</v>
      </c>
      <c r="BC167" s="120"/>
      <c r="BD167" s="120"/>
      <c r="BE167" s="127"/>
      <c r="BF167" s="126">
        <f t="shared" si="95"/>
        <v>0</v>
      </c>
      <c r="BG167" s="119">
        <f t="shared" si="96"/>
        <v>0</v>
      </c>
      <c r="BH167" s="120"/>
      <c r="BI167" s="120"/>
      <c r="BJ167" s="127"/>
      <c r="BK167" s="126">
        <f t="shared" si="97"/>
        <v>0</v>
      </c>
      <c r="BL167" s="119">
        <f t="shared" si="98"/>
        <v>0</v>
      </c>
      <c r="BM167" s="123">
        <f t="shared" si="99"/>
        <v>0</v>
      </c>
      <c r="BN167" s="123">
        <f t="shared" si="100"/>
        <v>0</v>
      </c>
      <c r="BO167" s="126">
        <f t="shared" si="108"/>
        <v>0</v>
      </c>
      <c r="BP167" s="128">
        <f t="shared" si="101"/>
        <v>0</v>
      </c>
      <c r="BQ167" s="22"/>
      <c r="BR167" s="129"/>
      <c r="BS167" s="130"/>
      <c r="BT167" s="257" t="str">
        <f t="shared" si="102"/>
        <v/>
      </c>
      <c r="BU167" s="257" t="str">
        <f t="shared" si="103"/>
        <v/>
      </c>
      <c r="BV167" s="257" t="str">
        <f t="shared" si="104"/>
        <v/>
      </c>
      <c r="BW167" s="257" t="str">
        <f t="shared" si="105"/>
        <v/>
      </c>
      <c r="BX167" s="258">
        <f t="shared" si="106"/>
        <v>0</v>
      </c>
      <c r="BY167" s="129"/>
      <c r="BZ167" s="130"/>
      <c r="CA167" s="130" t="str">
        <f t="shared" si="74"/>
        <v/>
      </c>
      <c r="CB167" s="130" t="str">
        <f t="shared" si="75"/>
        <v/>
      </c>
      <c r="CC167" s="130" t="str">
        <f t="shared" si="76"/>
        <v/>
      </c>
      <c r="CD167" s="130" t="str">
        <f t="shared" si="77"/>
        <v/>
      </c>
      <c r="CE167" s="131">
        <f t="shared" si="73"/>
        <v>0</v>
      </c>
      <c r="CF167" s="259">
        <f t="shared" si="107"/>
        <v>0</v>
      </c>
      <c r="CG167" s="132"/>
      <c r="CH167" s="132"/>
      <c r="CI167" s="132"/>
    </row>
    <row r="168" spans="1:87" s="24" customFormat="1" ht="12.75" hidden="1" customHeight="1" outlineLevel="1" thickBot="1" x14ac:dyDescent="0.25">
      <c r="A168" s="177" t="s">
        <v>59</v>
      </c>
      <c r="B168" s="312" t="s">
        <v>187</v>
      </c>
      <c r="C168" s="24">
        <v>160</v>
      </c>
      <c r="D168" s="137"/>
      <c r="E168" s="138"/>
      <c r="F168" s="56"/>
      <c r="G168" s="135"/>
      <c r="H168" s="136"/>
      <c r="I168" s="139"/>
      <c r="J168" s="57"/>
      <c r="K168" s="113"/>
      <c r="L168" s="113"/>
      <c r="M168" s="113"/>
      <c r="N168" s="113"/>
      <c r="O168" s="114">
        <f t="shared" si="78"/>
        <v>0</v>
      </c>
      <c r="P168" s="113"/>
      <c r="Q168" s="113"/>
      <c r="R168" s="113"/>
      <c r="S168" s="113"/>
      <c r="T168" s="114">
        <f t="shared" si="79"/>
        <v>0</v>
      </c>
      <c r="U168" s="113">
        <f t="shared" si="80"/>
        <v>0</v>
      </c>
      <c r="V168" s="136"/>
      <c r="W168" s="313"/>
      <c r="X168" s="313"/>
      <c r="Y168" s="313"/>
      <c r="Z168" s="117">
        <f t="shared" si="81"/>
        <v>0</v>
      </c>
      <c r="AA168" s="118">
        <f t="shared" si="82"/>
        <v>0</v>
      </c>
      <c r="AB168" s="121"/>
      <c r="AC168" s="121"/>
      <c r="AD168" s="121"/>
      <c r="AE168" s="117">
        <f t="shared" si="83"/>
        <v>0</v>
      </c>
      <c r="AF168" s="118">
        <f t="shared" si="84"/>
        <v>0</v>
      </c>
      <c r="AG168" s="120"/>
      <c r="AH168" s="120"/>
      <c r="AI168" s="121"/>
      <c r="AJ168" s="117">
        <f t="shared" si="85"/>
        <v>0</v>
      </c>
      <c r="AK168" s="119">
        <f t="shared" si="86"/>
        <v>0</v>
      </c>
      <c r="AL168" s="53"/>
      <c r="AM168" s="53"/>
      <c r="AN168" s="53"/>
      <c r="AO168" s="54">
        <f t="shared" si="87"/>
        <v>0</v>
      </c>
      <c r="AP168" s="122">
        <f t="shared" si="88"/>
        <v>0</v>
      </c>
      <c r="AQ168" s="123">
        <f t="shared" si="89"/>
        <v>0</v>
      </c>
      <c r="AR168" s="123">
        <f t="shared" si="90"/>
        <v>0</v>
      </c>
      <c r="AS168" s="313"/>
      <c r="AT168" s="313"/>
      <c r="AU168" s="314"/>
      <c r="AV168" s="125">
        <f t="shared" si="91"/>
        <v>0</v>
      </c>
      <c r="AW168" s="119">
        <f t="shared" si="92"/>
        <v>0</v>
      </c>
      <c r="AX168" s="120"/>
      <c r="AY168" s="120"/>
      <c r="AZ168" s="127"/>
      <c r="BA168" s="126">
        <f t="shared" si="93"/>
        <v>0</v>
      </c>
      <c r="BB168" s="119">
        <f t="shared" si="94"/>
        <v>0</v>
      </c>
      <c r="BC168" s="120"/>
      <c r="BD168" s="120"/>
      <c r="BE168" s="127"/>
      <c r="BF168" s="126">
        <f t="shared" si="95"/>
        <v>0</v>
      </c>
      <c r="BG168" s="119">
        <f t="shared" si="96"/>
        <v>0</v>
      </c>
      <c r="BH168" s="120"/>
      <c r="BI168" s="120"/>
      <c r="BJ168" s="127"/>
      <c r="BK168" s="126">
        <f t="shared" si="97"/>
        <v>0</v>
      </c>
      <c r="BL168" s="119">
        <f t="shared" si="98"/>
        <v>0</v>
      </c>
      <c r="BM168" s="123">
        <f t="shared" si="99"/>
        <v>0</v>
      </c>
      <c r="BN168" s="123">
        <f t="shared" si="100"/>
        <v>0</v>
      </c>
      <c r="BO168" s="126">
        <f t="shared" si="108"/>
        <v>0</v>
      </c>
      <c r="BP168" s="128">
        <f t="shared" si="101"/>
        <v>0</v>
      </c>
      <c r="BQ168" s="22"/>
      <c r="BR168" s="129"/>
      <c r="BS168" s="130"/>
      <c r="BT168" s="257" t="str">
        <f t="shared" si="102"/>
        <v/>
      </c>
      <c r="BU168" s="257" t="str">
        <f t="shared" si="103"/>
        <v/>
      </c>
      <c r="BV168" s="257" t="str">
        <f t="shared" si="104"/>
        <v/>
      </c>
      <c r="BW168" s="257" t="str">
        <f t="shared" si="105"/>
        <v/>
      </c>
      <c r="BX168" s="258">
        <f t="shared" si="106"/>
        <v>0</v>
      </c>
      <c r="BY168" s="129"/>
      <c r="BZ168" s="130"/>
      <c r="CA168" s="130" t="str">
        <f t="shared" si="74"/>
        <v/>
      </c>
      <c r="CB168" s="130" t="str">
        <f t="shared" si="75"/>
        <v/>
      </c>
      <c r="CC168" s="130" t="str">
        <f t="shared" si="76"/>
        <v/>
      </c>
      <c r="CD168" s="130" t="str">
        <f t="shared" si="77"/>
        <v/>
      </c>
      <c r="CE168" s="131">
        <f t="shared" si="73"/>
        <v>0</v>
      </c>
      <c r="CF168" s="259">
        <f t="shared" si="107"/>
        <v>0</v>
      </c>
      <c r="CG168" s="132"/>
      <c r="CH168" s="132"/>
      <c r="CI168" s="132"/>
    </row>
    <row r="169" spans="1:87" s="24" customFormat="1" ht="12.75" hidden="1" customHeight="1" outlineLevel="1" thickBot="1" x14ac:dyDescent="0.25">
      <c r="A169" s="177" t="s">
        <v>59</v>
      </c>
      <c r="B169" s="312" t="s">
        <v>187</v>
      </c>
      <c r="C169" s="24">
        <v>161</v>
      </c>
      <c r="D169" s="137"/>
      <c r="E169" s="138"/>
      <c r="F169" s="56"/>
      <c r="G169" s="135"/>
      <c r="H169" s="136"/>
      <c r="I169" s="139"/>
      <c r="J169" s="57"/>
      <c r="K169" s="113"/>
      <c r="L169" s="113"/>
      <c r="M169" s="113"/>
      <c r="N169" s="113"/>
      <c r="O169" s="114">
        <f t="shared" si="78"/>
        <v>0</v>
      </c>
      <c r="P169" s="113"/>
      <c r="Q169" s="113"/>
      <c r="R169" s="113"/>
      <c r="S169" s="113"/>
      <c r="T169" s="114">
        <f t="shared" si="79"/>
        <v>0</v>
      </c>
      <c r="U169" s="113">
        <f t="shared" si="80"/>
        <v>0</v>
      </c>
      <c r="V169" s="136"/>
      <c r="W169" s="313"/>
      <c r="X169" s="313"/>
      <c r="Y169" s="313"/>
      <c r="Z169" s="117">
        <f t="shared" si="81"/>
        <v>0</v>
      </c>
      <c r="AA169" s="118">
        <f t="shared" si="82"/>
        <v>0</v>
      </c>
      <c r="AB169" s="121"/>
      <c r="AC169" s="121"/>
      <c r="AD169" s="121"/>
      <c r="AE169" s="117">
        <f t="shared" si="83"/>
        <v>0</v>
      </c>
      <c r="AF169" s="118">
        <f t="shared" si="84"/>
        <v>0</v>
      </c>
      <c r="AG169" s="120"/>
      <c r="AH169" s="120"/>
      <c r="AI169" s="121"/>
      <c r="AJ169" s="117">
        <f t="shared" si="85"/>
        <v>0</v>
      </c>
      <c r="AK169" s="119">
        <f t="shared" si="86"/>
        <v>0</v>
      </c>
      <c r="AL169" s="53"/>
      <c r="AM169" s="53"/>
      <c r="AN169" s="53"/>
      <c r="AO169" s="54">
        <f t="shared" si="87"/>
        <v>0</v>
      </c>
      <c r="AP169" s="122">
        <f t="shared" si="88"/>
        <v>0</v>
      </c>
      <c r="AQ169" s="123">
        <f t="shared" si="89"/>
        <v>0</v>
      </c>
      <c r="AR169" s="123">
        <f t="shared" si="90"/>
        <v>0</v>
      </c>
      <c r="AS169" s="313"/>
      <c r="AT169" s="313"/>
      <c r="AU169" s="314"/>
      <c r="AV169" s="125">
        <f t="shared" si="91"/>
        <v>0</v>
      </c>
      <c r="AW169" s="119">
        <f t="shared" si="92"/>
        <v>0</v>
      </c>
      <c r="AX169" s="120"/>
      <c r="AY169" s="120"/>
      <c r="AZ169" s="127"/>
      <c r="BA169" s="126">
        <f t="shared" si="93"/>
        <v>0</v>
      </c>
      <c r="BB169" s="119">
        <f t="shared" si="94"/>
        <v>0</v>
      </c>
      <c r="BC169" s="120"/>
      <c r="BD169" s="120"/>
      <c r="BE169" s="127"/>
      <c r="BF169" s="126">
        <f t="shared" si="95"/>
        <v>0</v>
      </c>
      <c r="BG169" s="119">
        <f t="shared" si="96"/>
        <v>0</v>
      </c>
      <c r="BH169" s="120"/>
      <c r="BI169" s="120"/>
      <c r="BJ169" s="127"/>
      <c r="BK169" s="126">
        <f t="shared" si="97"/>
        <v>0</v>
      </c>
      <c r="BL169" s="119">
        <f t="shared" si="98"/>
        <v>0</v>
      </c>
      <c r="BM169" s="123">
        <f t="shared" si="99"/>
        <v>0</v>
      </c>
      <c r="BN169" s="123">
        <f t="shared" si="100"/>
        <v>0</v>
      </c>
      <c r="BO169" s="126">
        <f t="shared" si="108"/>
        <v>0</v>
      </c>
      <c r="BP169" s="128">
        <f t="shared" si="101"/>
        <v>0</v>
      </c>
      <c r="BQ169" s="22"/>
      <c r="BR169" s="129"/>
      <c r="BS169" s="130"/>
      <c r="BT169" s="257" t="str">
        <f t="shared" si="102"/>
        <v/>
      </c>
      <c r="BU169" s="257" t="str">
        <f t="shared" si="103"/>
        <v/>
      </c>
      <c r="BV169" s="257" t="str">
        <f t="shared" si="104"/>
        <v/>
      </c>
      <c r="BW169" s="257" t="str">
        <f t="shared" si="105"/>
        <v/>
      </c>
      <c r="BX169" s="258">
        <f t="shared" si="106"/>
        <v>0</v>
      </c>
      <c r="BY169" s="129"/>
      <c r="BZ169" s="130"/>
      <c r="CA169" s="130" t="str">
        <f t="shared" si="74"/>
        <v/>
      </c>
      <c r="CB169" s="130" t="str">
        <f t="shared" si="75"/>
        <v/>
      </c>
      <c r="CC169" s="130" t="str">
        <f t="shared" si="76"/>
        <v/>
      </c>
      <c r="CD169" s="130" t="str">
        <f t="shared" si="77"/>
        <v/>
      </c>
      <c r="CE169" s="131">
        <f t="shared" si="73"/>
        <v>0</v>
      </c>
      <c r="CF169" s="259">
        <f t="shared" si="107"/>
        <v>0</v>
      </c>
      <c r="CG169" s="132"/>
      <c r="CH169" s="132"/>
      <c r="CI169" s="132"/>
    </row>
    <row r="170" spans="1:87" s="24" customFormat="1" ht="12.75" hidden="1" customHeight="1" outlineLevel="1" thickBot="1" x14ac:dyDescent="0.25">
      <c r="A170" s="177" t="s">
        <v>59</v>
      </c>
      <c r="B170" s="312" t="s">
        <v>187</v>
      </c>
      <c r="C170" s="24">
        <v>162</v>
      </c>
      <c r="D170" s="137"/>
      <c r="E170" s="138"/>
      <c r="F170" s="56"/>
      <c r="G170" s="135"/>
      <c r="H170" s="136"/>
      <c r="I170" s="139"/>
      <c r="J170" s="57"/>
      <c r="K170" s="113"/>
      <c r="L170" s="113"/>
      <c r="M170" s="113"/>
      <c r="N170" s="113"/>
      <c r="O170" s="114">
        <f t="shared" si="78"/>
        <v>0</v>
      </c>
      <c r="P170" s="113"/>
      <c r="Q170" s="113"/>
      <c r="R170" s="113"/>
      <c r="S170" s="113"/>
      <c r="T170" s="114">
        <f t="shared" si="79"/>
        <v>0</v>
      </c>
      <c r="U170" s="113">
        <f t="shared" si="80"/>
        <v>0</v>
      </c>
      <c r="V170" s="136"/>
      <c r="W170" s="313"/>
      <c r="X170" s="313"/>
      <c r="Y170" s="313"/>
      <c r="Z170" s="117">
        <f t="shared" si="81"/>
        <v>0</v>
      </c>
      <c r="AA170" s="118">
        <f t="shared" si="82"/>
        <v>0</v>
      </c>
      <c r="AB170" s="121"/>
      <c r="AC170" s="121"/>
      <c r="AD170" s="121"/>
      <c r="AE170" s="117">
        <f t="shared" si="83"/>
        <v>0</v>
      </c>
      <c r="AF170" s="118">
        <f t="shared" si="84"/>
        <v>0</v>
      </c>
      <c r="AG170" s="120"/>
      <c r="AH170" s="120"/>
      <c r="AI170" s="121"/>
      <c r="AJ170" s="117">
        <f t="shared" si="85"/>
        <v>0</v>
      </c>
      <c r="AK170" s="119">
        <f t="shared" si="86"/>
        <v>0</v>
      </c>
      <c r="AL170" s="53"/>
      <c r="AM170" s="53"/>
      <c r="AN170" s="53"/>
      <c r="AO170" s="54">
        <f t="shared" si="87"/>
        <v>0</v>
      </c>
      <c r="AP170" s="122">
        <f t="shared" si="88"/>
        <v>0</v>
      </c>
      <c r="AQ170" s="123">
        <f t="shared" si="89"/>
        <v>0</v>
      </c>
      <c r="AR170" s="123">
        <f t="shared" si="90"/>
        <v>0</v>
      </c>
      <c r="AS170" s="313"/>
      <c r="AT170" s="313"/>
      <c r="AU170" s="314"/>
      <c r="AV170" s="125">
        <f t="shared" si="91"/>
        <v>0</v>
      </c>
      <c r="AW170" s="119">
        <f t="shared" si="92"/>
        <v>0</v>
      </c>
      <c r="AX170" s="120"/>
      <c r="AY170" s="120"/>
      <c r="AZ170" s="127"/>
      <c r="BA170" s="126">
        <f t="shared" si="93"/>
        <v>0</v>
      </c>
      <c r="BB170" s="119">
        <f t="shared" si="94"/>
        <v>0</v>
      </c>
      <c r="BC170" s="120"/>
      <c r="BD170" s="120"/>
      <c r="BE170" s="127"/>
      <c r="BF170" s="126">
        <f t="shared" si="95"/>
        <v>0</v>
      </c>
      <c r="BG170" s="119">
        <f t="shared" si="96"/>
        <v>0</v>
      </c>
      <c r="BH170" s="120"/>
      <c r="BI170" s="120"/>
      <c r="BJ170" s="127"/>
      <c r="BK170" s="126">
        <f t="shared" si="97"/>
        <v>0</v>
      </c>
      <c r="BL170" s="119">
        <f t="shared" si="98"/>
        <v>0</v>
      </c>
      <c r="BM170" s="123">
        <f t="shared" si="99"/>
        <v>0</v>
      </c>
      <c r="BN170" s="123">
        <f t="shared" si="100"/>
        <v>0</v>
      </c>
      <c r="BO170" s="126">
        <f t="shared" si="108"/>
        <v>0</v>
      </c>
      <c r="BP170" s="128">
        <f t="shared" si="101"/>
        <v>0</v>
      </c>
      <c r="BQ170" s="22"/>
      <c r="BR170" s="129"/>
      <c r="BS170" s="130"/>
      <c r="BT170" s="257" t="str">
        <f t="shared" si="102"/>
        <v/>
      </c>
      <c r="BU170" s="257" t="str">
        <f t="shared" si="103"/>
        <v/>
      </c>
      <c r="BV170" s="257" t="str">
        <f t="shared" si="104"/>
        <v/>
      </c>
      <c r="BW170" s="257" t="str">
        <f t="shared" si="105"/>
        <v/>
      </c>
      <c r="BX170" s="258">
        <f t="shared" si="106"/>
        <v>0</v>
      </c>
      <c r="BY170" s="129"/>
      <c r="BZ170" s="130"/>
      <c r="CA170" s="130" t="str">
        <f t="shared" si="74"/>
        <v/>
      </c>
      <c r="CB170" s="130" t="str">
        <f t="shared" si="75"/>
        <v/>
      </c>
      <c r="CC170" s="130" t="str">
        <f t="shared" si="76"/>
        <v/>
      </c>
      <c r="CD170" s="130" t="str">
        <f t="shared" si="77"/>
        <v/>
      </c>
      <c r="CE170" s="131">
        <f t="shared" si="73"/>
        <v>0</v>
      </c>
      <c r="CF170" s="259">
        <f t="shared" si="107"/>
        <v>0</v>
      </c>
      <c r="CG170" s="132"/>
      <c r="CH170" s="132"/>
      <c r="CI170" s="132"/>
    </row>
    <row r="171" spans="1:87" s="24" customFormat="1" ht="12.75" hidden="1" customHeight="1" outlineLevel="1" thickBot="1" x14ac:dyDescent="0.25">
      <c r="A171" s="177" t="s">
        <v>59</v>
      </c>
      <c r="B171" s="312" t="s">
        <v>187</v>
      </c>
      <c r="C171" s="24">
        <v>163</v>
      </c>
      <c r="D171" s="137"/>
      <c r="E171" s="138"/>
      <c r="F171" s="56"/>
      <c r="G171" s="135"/>
      <c r="H171" s="136"/>
      <c r="I171" s="139"/>
      <c r="J171" s="57"/>
      <c r="K171" s="113"/>
      <c r="L171" s="113"/>
      <c r="M171" s="113"/>
      <c r="N171" s="113"/>
      <c r="O171" s="114">
        <f t="shared" si="78"/>
        <v>0</v>
      </c>
      <c r="P171" s="113"/>
      <c r="Q171" s="113"/>
      <c r="R171" s="113"/>
      <c r="S171" s="113"/>
      <c r="T171" s="114">
        <f t="shared" si="79"/>
        <v>0</v>
      </c>
      <c r="U171" s="113">
        <f t="shared" si="80"/>
        <v>0</v>
      </c>
      <c r="V171" s="136"/>
      <c r="W171" s="313"/>
      <c r="X171" s="313"/>
      <c r="Y171" s="313"/>
      <c r="Z171" s="117">
        <f t="shared" si="81"/>
        <v>0</v>
      </c>
      <c r="AA171" s="118">
        <f t="shared" si="82"/>
        <v>0</v>
      </c>
      <c r="AB171" s="121"/>
      <c r="AC171" s="121"/>
      <c r="AD171" s="121"/>
      <c r="AE171" s="117">
        <f t="shared" si="83"/>
        <v>0</v>
      </c>
      <c r="AF171" s="118">
        <f t="shared" si="84"/>
        <v>0</v>
      </c>
      <c r="AG171" s="120"/>
      <c r="AH171" s="120"/>
      <c r="AI171" s="121"/>
      <c r="AJ171" s="117">
        <f t="shared" si="85"/>
        <v>0</v>
      </c>
      <c r="AK171" s="119">
        <f t="shared" si="86"/>
        <v>0</v>
      </c>
      <c r="AL171" s="53"/>
      <c r="AM171" s="53"/>
      <c r="AN171" s="53"/>
      <c r="AO171" s="54">
        <f t="shared" si="87"/>
        <v>0</v>
      </c>
      <c r="AP171" s="122">
        <f t="shared" si="88"/>
        <v>0</v>
      </c>
      <c r="AQ171" s="123">
        <f t="shared" si="89"/>
        <v>0</v>
      </c>
      <c r="AR171" s="123">
        <f t="shared" si="90"/>
        <v>0</v>
      </c>
      <c r="AS171" s="313"/>
      <c r="AT171" s="313"/>
      <c r="AU171" s="314"/>
      <c r="AV171" s="125">
        <f t="shared" si="91"/>
        <v>0</v>
      </c>
      <c r="AW171" s="119">
        <f t="shared" si="92"/>
        <v>0</v>
      </c>
      <c r="AX171" s="120"/>
      <c r="AY171" s="120"/>
      <c r="AZ171" s="127"/>
      <c r="BA171" s="126">
        <f t="shared" si="93"/>
        <v>0</v>
      </c>
      <c r="BB171" s="119">
        <f t="shared" si="94"/>
        <v>0</v>
      </c>
      <c r="BC171" s="120"/>
      <c r="BD171" s="120"/>
      <c r="BE171" s="127"/>
      <c r="BF171" s="126">
        <f t="shared" si="95"/>
        <v>0</v>
      </c>
      <c r="BG171" s="119">
        <f t="shared" si="96"/>
        <v>0</v>
      </c>
      <c r="BH171" s="120"/>
      <c r="BI171" s="120"/>
      <c r="BJ171" s="127"/>
      <c r="BK171" s="126">
        <f t="shared" si="97"/>
        <v>0</v>
      </c>
      <c r="BL171" s="119">
        <f t="shared" si="98"/>
        <v>0</v>
      </c>
      <c r="BM171" s="123">
        <f t="shared" si="99"/>
        <v>0</v>
      </c>
      <c r="BN171" s="123">
        <f t="shared" si="100"/>
        <v>0</v>
      </c>
      <c r="BO171" s="126">
        <f t="shared" si="108"/>
        <v>0</v>
      </c>
      <c r="BP171" s="128">
        <f t="shared" si="101"/>
        <v>0</v>
      </c>
      <c r="BQ171" s="22"/>
      <c r="BR171" s="129"/>
      <c r="BS171" s="130"/>
      <c r="BT171" s="257" t="str">
        <f t="shared" si="102"/>
        <v/>
      </c>
      <c r="BU171" s="257" t="str">
        <f t="shared" si="103"/>
        <v/>
      </c>
      <c r="BV171" s="257" t="str">
        <f t="shared" si="104"/>
        <v/>
      </c>
      <c r="BW171" s="257" t="str">
        <f t="shared" si="105"/>
        <v/>
      </c>
      <c r="BX171" s="258">
        <f t="shared" si="106"/>
        <v>0</v>
      </c>
      <c r="BY171" s="129"/>
      <c r="BZ171" s="130"/>
      <c r="CA171" s="130" t="str">
        <f t="shared" si="74"/>
        <v/>
      </c>
      <c r="CB171" s="130" t="str">
        <f t="shared" si="75"/>
        <v/>
      </c>
      <c r="CC171" s="130" t="str">
        <f t="shared" si="76"/>
        <v/>
      </c>
      <c r="CD171" s="130" t="str">
        <f t="shared" si="77"/>
        <v/>
      </c>
      <c r="CE171" s="131">
        <f t="shared" si="73"/>
        <v>0</v>
      </c>
      <c r="CF171" s="259">
        <f t="shared" si="107"/>
        <v>0</v>
      </c>
      <c r="CG171" s="132"/>
      <c r="CH171" s="132"/>
      <c r="CI171" s="132"/>
    </row>
    <row r="172" spans="1:87" s="24" customFormat="1" ht="12.75" hidden="1" customHeight="1" outlineLevel="1" thickBot="1" x14ac:dyDescent="0.25">
      <c r="A172" s="177" t="s">
        <v>59</v>
      </c>
      <c r="B172" s="312" t="s">
        <v>187</v>
      </c>
      <c r="C172" s="24">
        <v>164</v>
      </c>
      <c r="D172" s="137"/>
      <c r="E172" s="138"/>
      <c r="F172" s="56"/>
      <c r="G172" s="135"/>
      <c r="H172" s="136"/>
      <c r="I172" s="139"/>
      <c r="J172" s="57"/>
      <c r="K172" s="113"/>
      <c r="L172" s="113"/>
      <c r="M172" s="113"/>
      <c r="N172" s="113"/>
      <c r="O172" s="114">
        <f t="shared" si="78"/>
        <v>0</v>
      </c>
      <c r="P172" s="113"/>
      <c r="Q172" s="113"/>
      <c r="R172" s="113"/>
      <c r="S172" s="113"/>
      <c r="T172" s="114">
        <f t="shared" si="79"/>
        <v>0</v>
      </c>
      <c r="U172" s="113">
        <f t="shared" si="80"/>
        <v>0</v>
      </c>
      <c r="V172" s="136"/>
      <c r="W172" s="313"/>
      <c r="X172" s="313"/>
      <c r="Y172" s="313"/>
      <c r="Z172" s="117">
        <f t="shared" si="81"/>
        <v>0</v>
      </c>
      <c r="AA172" s="118">
        <f t="shared" si="82"/>
        <v>0</v>
      </c>
      <c r="AB172" s="121"/>
      <c r="AC172" s="121"/>
      <c r="AD172" s="121"/>
      <c r="AE172" s="117">
        <f t="shared" si="83"/>
        <v>0</v>
      </c>
      <c r="AF172" s="118">
        <f t="shared" si="84"/>
        <v>0</v>
      </c>
      <c r="AG172" s="120"/>
      <c r="AH172" s="120"/>
      <c r="AI172" s="121"/>
      <c r="AJ172" s="117">
        <f t="shared" si="85"/>
        <v>0</v>
      </c>
      <c r="AK172" s="119">
        <f t="shared" si="86"/>
        <v>0</v>
      </c>
      <c r="AL172" s="53"/>
      <c r="AM172" s="53"/>
      <c r="AN172" s="53"/>
      <c r="AO172" s="54">
        <f t="shared" si="87"/>
        <v>0</v>
      </c>
      <c r="AP172" s="122">
        <f t="shared" si="88"/>
        <v>0</v>
      </c>
      <c r="AQ172" s="123">
        <f t="shared" si="89"/>
        <v>0</v>
      </c>
      <c r="AR172" s="123">
        <f t="shared" si="90"/>
        <v>0</v>
      </c>
      <c r="AS172" s="313"/>
      <c r="AT172" s="313"/>
      <c r="AU172" s="314"/>
      <c r="AV172" s="125">
        <f t="shared" si="91"/>
        <v>0</v>
      </c>
      <c r="AW172" s="119">
        <f t="shared" si="92"/>
        <v>0</v>
      </c>
      <c r="AX172" s="120"/>
      <c r="AY172" s="120"/>
      <c r="AZ172" s="127"/>
      <c r="BA172" s="126">
        <f t="shared" si="93"/>
        <v>0</v>
      </c>
      <c r="BB172" s="119">
        <f t="shared" si="94"/>
        <v>0</v>
      </c>
      <c r="BC172" s="120"/>
      <c r="BD172" s="120"/>
      <c r="BE172" s="127"/>
      <c r="BF172" s="126">
        <f t="shared" si="95"/>
        <v>0</v>
      </c>
      <c r="BG172" s="119">
        <f t="shared" si="96"/>
        <v>0</v>
      </c>
      <c r="BH172" s="120"/>
      <c r="BI172" s="120"/>
      <c r="BJ172" s="127"/>
      <c r="BK172" s="126">
        <f t="shared" si="97"/>
        <v>0</v>
      </c>
      <c r="BL172" s="119">
        <f t="shared" si="98"/>
        <v>0</v>
      </c>
      <c r="BM172" s="123">
        <f t="shared" si="99"/>
        <v>0</v>
      </c>
      <c r="BN172" s="123">
        <f t="shared" si="100"/>
        <v>0</v>
      </c>
      <c r="BO172" s="126">
        <f t="shared" si="108"/>
        <v>0</v>
      </c>
      <c r="BP172" s="128">
        <f t="shared" si="101"/>
        <v>0</v>
      </c>
      <c r="BQ172" s="22"/>
      <c r="BR172" s="129"/>
      <c r="BS172" s="130"/>
      <c r="BT172" s="257" t="str">
        <f t="shared" si="102"/>
        <v/>
      </c>
      <c r="BU172" s="257" t="str">
        <f t="shared" si="103"/>
        <v/>
      </c>
      <c r="BV172" s="257" t="str">
        <f t="shared" si="104"/>
        <v/>
      </c>
      <c r="BW172" s="257" t="str">
        <f t="shared" si="105"/>
        <v/>
      </c>
      <c r="BX172" s="258">
        <f t="shared" si="106"/>
        <v>0</v>
      </c>
      <c r="BY172" s="129"/>
      <c r="BZ172" s="130"/>
      <c r="CA172" s="130" t="str">
        <f t="shared" si="74"/>
        <v/>
      </c>
      <c r="CB172" s="130" t="str">
        <f t="shared" si="75"/>
        <v/>
      </c>
      <c r="CC172" s="130" t="str">
        <f t="shared" si="76"/>
        <v/>
      </c>
      <c r="CD172" s="130" t="str">
        <f t="shared" si="77"/>
        <v/>
      </c>
      <c r="CE172" s="131">
        <f t="shared" si="73"/>
        <v>0</v>
      </c>
      <c r="CF172" s="259">
        <f t="shared" si="107"/>
        <v>0</v>
      </c>
      <c r="CG172" s="132"/>
      <c r="CH172" s="132"/>
      <c r="CI172" s="132"/>
    </row>
    <row r="173" spans="1:87" s="24" customFormat="1" ht="12.75" hidden="1" customHeight="1" outlineLevel="1" thickBot="1" x14ac:dyDescent="0.25">
      <c r="A173" s="177" t="s">
        <v>59</v>
      </c>
      <c r="B173" s="312" t="s">
        <v>187</v>
      </c>
      <c r="C173" s="24">
        <v>165</v>
      </c>
      <c r="D173" s="137"/>
      <c r="E173" s="138"/>
      <c r="F173" s="56"/>
      <c r="G173" s="135"/>
      <c r="H173" s="136"/>
      <c r="I173" s="139"/>
      <c r="J173" s="57"/>
      <c r="K173" s="113"/>
      <c r="L173" s="113"/>
      <c r="M173" s="113"/>
      <c r="N173" s="113"/>
      <c r="O173" s="114">
        <f t="shared" si="78"/>
        <v>0</v>
      </c>
      <c r="P173" s="113"/>
      <c r="Q173" s="113"/>
      <c r="R173" s="113"/>
      <c r="S173" s="113"/>
      <c r="T173" s="114">
        <f t="shared" si="79"/>
        <v>0</v>
      </c>
      <c r="U173" s="113">
        <f t="shared" si="80"/>
        <v>0</v>
      </c>
      <c r="V173" s="136"/>
      <c r="W173" s="313"/>
      <c r="X173" s="313"/>
      <c r="Y173" s="313"/>
      <c r="Z173" s="117">
        <f t="shared" si="81"/>
        <v>0</v>
      </c>
      <c r="AA173" s="118">
        <f t="shared" si="82"/>
        <v>0</v>
      </c>
      <c r="AB173" s="121"/>
      <c r="AC173" s="121"/>
      <c r="AD173" s="121"/>
      <c r="AE173" s="117">
        <f t="shared" si="83"/>
        <v>0</v>
      </c>
      <c r="AF173" s="118">
        <f t="shared" si="84"/>
        <v>0</v>
      </c>
      <c r="AG173" s="120"/>
      <c r="AH173" s="120"/>
      <c r="AI173" s="121"/>
      <c r="AJ173" s="117">
        <f t="shared" si="85"/>
        <v>0</v>
      </c>
      <c r="AK173" s="119">
        <f t="shared" si="86"/>
        <v>0</v>
      </c>
      <c r="AL173" s="53"/>
      <c r="AM173" s="53"/>
      <c r="AN173" s="53"/>
      <c r="AO173" s="54">
        <f t="shared" si="87"/>
        <v>0</v>
      </c>
      <c r="AP173" s="122">
        <f t="shared" si="88"/>
        <v>0</v>
      </c>
      <c r="AQ173" s="123">
        <f t="shared" si="89"/>
        <v>0</v>
      </c>
      <c r="AR173" s="123">
        <f t="shared" si="90"/>
        <v>0</v>
      </c>
      <c r="AS173" s="313"/>
      <c r="AT173" s="313"/>
      <c r="AU173" s="314"/>
      <c r="AV173" s="125">
        <f t="shared" si="91"/>
        <v>0</v>
      </c>
      <c r="AW173" s="119">
        <f t="shared" si="92"/>
        <v>0</v>
      </c>
      <c r="AX173" s="120"/>
      <c r="AY173" s="120"/>
      <c r="AZ173" s="127"/>
      <c r="BA173" s="126">
        <f t="shared" si="93"/>
        <v>0</v>
      </c>
      <c r="BB173" s="119">
        <f t="shared" si="94"/>
        <v>0</v>
      </c>
      <c r="BC173" s="120"/>
      <c r="BD173" s="120"/>
      <c r="BE173" s="127"/>
      <c r="BF173" s="126">
        <f t="shared" si="95"/>
        <v>0</v>
      </c>
      <c r="BG173" s="119">
        <f t="shared" si="96"/>
        <v>0</v>
      </c>
      <c r="BH173" s="120"/>
      <c r="BI173" s="120"/>
      <c r="BJ173" s="127"/>
      <c r="BK173" s="126">
        <f t="shared" si="97"/>
        <v>0</v>
      </c>
      <c r="BL173" s="119">
        <f t="shared" si="98"/>
        <v>0</v>
      </c>
      <c r="BM173" s="123">
        <f t="shared" si="99"/>
        <v>0</v>
      </c>
      <c r="BN173" s="123">
        <f t="shared" si="100"/>
        <v>0</v>
      </c>
      <c r="BO173" s="126">
        <f t="shared" si="108"/>
        <v>0</v>
      </c>
      <c r="BP173" s="128">
        <f t="shared" si="101"/>
        <v>0</v>
      </c>
      <c r="BQ173" s="22"/>
      <c r="BR173" s="129"/>
      <c r="BS173" s="130"/>
      <c r="BT173" s="257" t="str">
        <f t="shared" si="102"/>
        <v/>
      </c>
      <c r="BU173" s="257" t="str">
        <f t="shared" si="103"/>
        <v/>
      </c>
      <c r="BV173" s="257" t="str">
        <f t="shared" si="104"/>
        <v/>
      </c>
      <c r="BW173" s="257" t="str">
        <f t="shared" si="105"/>
        <v/>
      </c>
      <c r="BX173" s="258">
        <f t="shared" si="106"/>
        <v>0</v>
      </c>
      <c r="BY173" s="129"/>
      <c r="BZ173" s="130"/>
      <c r="CA173" s="130" t="str">
        <f t="shared" si="74"/>
        <v/>
      </c>
      <c r="CB173" s="130" t="str">
        <f t="shared" si="75"/>
        <v/>
      </c>
      <c r="CC173" s="130" t="str">
        <f t="shared" si="76"/>
        <v/>
      </c>
      <c r="CD173" s="130" t="str">
        <f t="shared" si="77"/>
        <v/>
      </c>
      <c r="CE173" s="131">
        <f t="shared" si="73"/>
        <v>0</v>
      </c>
      <c r="CF173" s="259">
        <f t="shared" si="107"/>
        <v>0</v>
      </c>
      <c r="CG173" s="132"/>
      <c r="CH173" s="132"/>
      <c r="CI173" s="132"/>
    </row>
    <row r="174" spans="1:87" s="24" customFormat="1" ht="12.75" hidden="1" customHeight="1" outlineLevel="1" thickBot="1" x14ac:dyDescent="0.25">
      <c r="A174" s="177" t="s">
        <v>59</v>
      </c>
      <c r="B174" s="312" t="s">
        <v>187</v>
      </c>
      <c r="C174" s="24">
        <v>166</v>
      </c>
      <c r="D174" s="137"/>
      <c r="E174" s="138"/>
      <c r="F174" s="56"/>
      <c r="G174" s="135"/>
      <c r="H174" s="136"/>
      <c r="I174" s="139"/>
      <c r="J174" s="57"/>
      <c r="K174" s="113"/>
      <c r="L174" s="113"/>
      <c r="M174" s="113"/>
      <c r="N174" s="113"/>
      <c r="O174" s="114">
        <f t="shared" si="78"/>
        <v>0</v>
      </c>
      <c r="P174" s="113"/>
      <c r="Q174" s="113"/>
      <c r="R174" s="113"/>
      <c r="S174" s="113"/>
      <c r="T174" s="114">
        <f t="shared" si="79"/>
        <v>0</v>
      </c>
      <c r="U174" s="113">
        <f t="shared" si="80"/>
        <v>0</v>
      </c>
      <c r="V174" s="136"/>
      <c r="W174" s="313"/>
      <c r="X174" s="313"/>
      <c r="Y174" s="313"/>
      <c r="Z174" s="117">
        <f t="shared" si="81"/>
        <v>0</v>
      </c>
      <c r="AA174" s="118">
        <f t="shared" si="82"/>
        <v>0</v>
      </c>
      <c r="AB174" s="121"/>
      <c r="AC174" s="121"/>
      <c r="AD174" s="121"/>
      <c r="AE174" s="117">
        <f t="shared" si="83"/>
        <v>0</v>
      </c>
      <c r="AF174" s="118">
        <f t="shared" si="84"/>
        <v>0</v>
      </c>
      <c r="AG174" s="120"/>
      <c r="AH174" s="120"/>
      <c r="AI174" s="121"/>
      <c r="AJ174" s="117">
        <f t="shared" si="85"/>
        <v>0</v>
      </c>
      <c r="AK174" s="119">
        <f t="shared" si="86"/>
        <v>0</v>
      </c>
      <c r="AL174" s="53"/>
      <c r="AM174" s="53"/>
      <c r="AN174" s="53"/>
      <c r="AO174" s="54">
        <f t="shared" si="87"/>
        <v>0</v>
      </c>
      <c r="AP174" s="122">
        <f t="shared" si="88"/>
        <v>0</v>
      </c>
      <c r="AQ174" s="123">
        <f t="shared" si="89"/>
        <v>0</v>
      </c>
      <c r="AR174" s="123">
        <f t="shared" si="90"/>
        <v>0</v>
      </c>
      <c r="AS174" s="313"/>
      <c r="AT174" s="313"/>
      <c r="AU174" s="314"/>
      <c r="AV174" s="125">
        <f t="shared" si="91"/>
        <v>0</v>
      </c>
      <c r="AW174" s="119">
        <f t="shared" si="92"/>
        <v>0</v>
      </c>
      <c r="AX174" s="120"/>
      <c r="AY174" s="120"/>
      <c r="AZ174" s="127"/>
      <c r="BA174" s="126">
        <f t="shared" si="93"/>
        <v>0</v>
      </c>
      <c r="BB174" s="119">
        <f t="shared" si="94"/>
        <v>0</v>
      </c>
      <c r="BC174" s="120"/>
      <c r="BD174" s="120"/>
      <c r="BE174" s="127"/>
      <c r="BF174" s="126">
        <f t="shared" si="95"/>
        <v>0</v>
      </c>
      <c r="BG174" s="119">
        <f t="shared" si="96"/>
        <v>0</v>
      </c>
      <c r="BH174" s="120"/>
      <c r="BI174" s="120"/>
      <c r="BJ174" s="127"/>
      <c r="BK174" s="126">
        <f t="shared" si="97"/>
        <v>0</v>
      </c>
      <c r="BL174" s="119">
        <f t="shared" si="98"/>
        <v>0</v>
      </c>
      <c r="BM174" s="123">
        <f t="shared" si="99"/>
        <v>0</v>
      </c>
      <c r="BN174" s="123">
        <f t="shared" si="100"/>
        <v>0</v>
      </c>
      <c r="BO174" s="126">
        <f t="shared" si="108"/>
        <v>0</v>
      </c>
      <c r="BP174" s="128">
        <f t="shared" si="101"/>
        <v>0</v>
      </c>
      <c r="BQ174" s="22"/>
      <c r="BR174" s="129"/>
      <c r="BS174" s="130"/>
      <c r="BT174" s="257" t="str">
        <f t="shared" si="102"/>
        <v/>
      </c>
      <c r="BU174" s="257" t="str">
        <f t="shared" si="103"/>
        <v/>
      </c>
      <c r="BV174" s="257" t="str">
        <f t="shared" si="104"/>
        <v/>
      </c>
      <c r="BW174" s="257" t="str">
        <f t="shared" si="105"/>
        <v/>
      </c>
      <c r="BX174" s="258">
        <f t="shared" si="106"/>
        <v>0</v>
      </c>
      <c r="BY174" s="129"/>
      <c r="BZ174" s="130"/>
      <c r="CA174" s="130" t="str">
        <f t="shared" si="74"/>
        <v/>
      </c>
      <c r="CB174" s="130" t="str">
        <f t="shared" si="75"/>
        <v/>
      </c>
      <c r="CC174" s="130" t="str">
        <f t="shared" si="76"/>
        <v/>
      </c>
      <c r="CD174" s="130" t="str">
        <f t="shared" si="77"/>
        <v/>
      </c>
      <c r="CE174" s="131">
        <f t="shared" si="73"/>
        <v>0</v>
      </c>
      <c r="CF174" s="259">
        <f t="shared" si="107"/>
        <v>0</v>
      </c>
      <c r="CG174" s="132"/>
      <c r="CH174" s="132"/>
      <c r="CI174" s="132"/>
    </row>
    <row r="175" spans="1:87" s="24" customFormat="1" ht="12.75" hidden="1" customHeight="1" outlineLevel="1" thickBot="1" x14ac:dyDescent="0.25">
      <c r="A175" s="177" t="s">
        <v>59</v>
      </c>
      <c r="B175" s="312" t="s">
        <v>187</v>
      </c>
      <c r="C175" s="24">
        <v>167</v>
      </c>
      <c r="D175" s="137"/>
      <c r="E175" s="138"/>
      <c r="F175" s="56"/>
      <c r="G175" s="135"/>
      <c r="H175" s="136"/>
      <c r="I175" s="139"/>
      <c r="J175" s="57"/>
      <c r="K175" s="113"/>
      <c r="L175" s="113"/>
      <c r="M175" s="113"/>
      <c r="N175" s="113"/>
      <c r="O175" s="114">
        <f t="shared" si="78"/>
        <v>0</v>
      </c>
      <c r="P175" s="113"/>
      <c r="Q175" s="113"/>
      <c r="R175" s="113"/>
      <c r="S175" s="113"/>
      <c r="T175" s="114">
        <f t="shared" si="79"/>
        <v>0</v>
      </c>
      <c r="U175" s="113">
        <f t="shared" si="80"/>
        <v>0</v>
      </c>
      <c r="V175" s="136"/>
      <c r="W175" s="313"/>
      <c r="X175" s="313"/>
      <c r="Y175" s="313"/>
      <c r="Z175" s="117">
        <f t="shared" si="81"/>
        <v>0</v>
      </c>
      <c r="AA175" s="118">
        <f t="shared" si="82"/>
        <v>0</v>
      </c>
      <c r="AB175" s="121"/>
      <c r="AC175" s="121"/>
      <c r="AD175" s="121"/>
      <c r="AE175" s="117">
        <f t="shared" si="83"/>
        <v>0</v>
      </c>
      <c r="AF175" s="118">
        <f t="shared" si="84"/>
        <v>0</v>
      </c>
      <c r="AG175" s="120"/>
      <c r="AH175" s="120"/>
      <c r="AI175" s="121"/>
      <c r="AJ175" s="117">
        <f t="shared" si="85"/>
        <v>0</v>
      </c>
      <c r="AK175" s="119">
        <f t="shared" si="86"/>
        <v>0</v>
      </c>
      <c r="AL175" s="53"/>
      <c r="AM175" s="53"/>
      <c r="AN175" s="53"/>
      <c r="AO175" s="54">
        <f t="shared" si="87"/>
        <v>0</v>
      </c>
      <c r="AP175" s="122">
        <f t="shared" si="88"/>
        <v>0</v>
      </c>
      <c r="AQ175" s="123">
        <f t="shared" si="89"/>
        <v>0</v>
      </c>
      <c r="AR175" s="123">
        <f t="shared" si="90"/>
        <v>0</v>
      </c>
      <c r="AS175" s="313"/>
      <c r="AT175" s="313"/>
      <c r="AU175" s="314"/>
      <c r="AV175" s="125">
        <f t="shared" si="91"/>
        <v>0</v>
      </c>
      <c r="AW175" s="119">
        <f t="shared" si="92"/>
        <v>0</v>
      </c>
      <c r="AX175" s="120"/>
      <c r="AY175" s="120"/>
      <c r="AZ175" s="127"/>
      <c r="BA175" s="126">
        <f t="shared" si="93"/>
        <v>0</v>
      </c>
      <c r="BB175" s="119">
        <f t="shared" si="94"/>
        <v>0</v>
      </c>
      <c r="BC175" s="120"/>
      <c r="BD175" s="120"/>
      <c r="BE175" s="127"/>
      <c r="BF175" s="126">
        <f t="shared" si="95"/>
        <v>0</v>
      </c>
      <c r="BG175" s="119">
        <f t="shared" si="96"/>
        <v>0</v>
      </c>
      <c r="BH175" s="120"/>
      <c r="BI175" s="120"/>
      <c r="BJ175" s="127"/>
      <c r="BK175" s="126">
        <f t="shared" si="97"/>
        <v>0</v>
      </c>
      <c r="BL175" s="119">
        <f t="shared" si="98"/>
        <v>0</v>
      </c>
      <c r="BM175" s="123">
        <f t="shared" si="99"/>
        <v>0</v>
      </c>
      <c r="BN175" s="123">
        <f t="shared" si="100"/>
        <v>0</v>
      </c>
      <c r="BO175" s="126">
        <f t="shared" si="108"/>
        <v>0</v>
      </c>
      <c r="BP175" s="128">
        <f t="shared" si="101"/>
        <v>0</v>
      </c>
      <c r="BQ175" s="22"/>
      <c r="BR175" s="129"/>
      <c r="BS175" s="130"/>
      <c r="BT175" s="257" t="str">
        <f t="shared" si="102"/>
        <v/>
      </c>
      <c r="BU175" s="257" t="str">
        <f t="shared" si="103"/>
        <v/>
      </c>
      <c r="BV175" s="257" t="str">
        <f t="shared" si="104"/>
        <v/>
      </c>
      <c r="BW175" s="257" t="str">
        <f t="shared" si="105"/>
        <v/>
      </c>
      <c r="BX175" s="258">
        <f t="shared" si="106"/>
        <v>0</v>
      </c>
      <c r="BY175" s="129"/>
      <c r="BZ175" s="130"/>
      <c r="CA175" s="130" t="str">
        <f t="shared" si="74"/>
        <v/>
      </c>
      <c r="CB175" s="130" t="str">
        <f t="shared" si="75"/>
        <v/>
      </c>
      <c r="CC175" s="130" t="str">
        <f t="shared" si="76"/>
        <v/>
      </c>
      <c r="CD175" s="130" t="str">
        <f t="shared" si="77"/>
        <v/>
      </c>
      <c r="CE175" s="131">
        <f t="shared" si="73"/>
        <v>0</v>
      </c>
      <c r="CF175" s="259">
        <f t="shared" si="107"/>
        <v>0</v>
      </c>
      <c r="CG175" s="132"/>
      <c r="CH175" s="132"/>
      <c r="CI175" s="132"/>
    </row>
    <row r="176" spans="1:87" s="24" customFormat="1" ht="12.75" hidden="1" customHeight="1" outlineLevel="1" thickBot="1" x14ac:dyDescent="0.25">
      <c r="A176" s="177" t="s">
        <v>59</v>
      </c>
      <c r="B176" s="312" t="s">
        <v>187</v>
      </c>
      <c r="C176" s="24">
        <v>168</v>
      </c>
      <c r="D176" s="137"/>
      <c r="E176" s="138"/>
      <c r="F176" s="56"/>
      <c r="G176" s="135"/>
      <c r="H176" s="136"/>
      <c r="I176" s="139"/>
      <c r="J176" s="57"/>
      <c r="K176" s="113"/>
      <c r="L176" s="113"/>
      <c r="M176" s="113"/>
      <c r="N176" s="113"/>
      <c r="O176" s="114">
        <f t="shared" si="78"/>
        <v>0</v>
      </c>
      <c r="P176" s="113"/>
      <c r="Q176" s="113"/>
      <c r="R176" s="113"/>
      <c r="S176" s="113"/>
      <c r="T176" s="114">
        <f t="shared" si="79"/>
        <v>0</v>
      </c>
      <c r="U176" s="113">
        <f t="shared" si="80"/>
        <v>0</v>
      </c>
      <c r="V176" s="136"/>
      <c r="W176" s="313"/>
      <c r="X176" s="313"/>
      <c r="Y176" s="313"/>
      <c r="Z176" s="117">
        <f t="shared" si="81"/>
        <v>0</v>
      </c>
      <c r="AA176" s="118">
        <f t="shared" si="82"/>
        <v>0</v>
      </c>
      <c r="AB176" s="121"/>
      <c r="AC176" s="121"/>
      <c r="AD176" s="121"/>
      <c r="AE176" s="117">
        <f t="shared" si="83"/>
        <v>0</v>
      </c>
      <c r="AF176" s="118">
        <f t="shared" si="84"/>
        <v>0</v>
      </c>
      <c r="AG176" s="120"/>
      <c r="AH176" s="120"/>
      <c r="AI176" s="121"/>
      <c r="AJ176" s="117">
        <f t="shared" si="85"/>
        <v>0</v>
      </c>
      <c r="AK176" s="119">
        <f t="shared" si="86"/>
        <v>0</v>
      </c>
      <c r="AL176" s="53"/>
      <c r="AM176" s="53"/>
      <c r="AN176" s="53"/>
      <c r="AO176" s="54">
        <f t="shared" si="87"/>
        <v>0</v>
      </c>
      <c r="AP176" s="122">
        <f t="shared" si="88"/>
        <v>0</v>
      </c>
      <c r="AQ176" s="123">
        <f t="shared" si="89"/>
        <v>0</v>
      </c>
      <c r="AR176" s="123">
        <f t="shared" si="90"/>
        <v>0</v>
      </c>
      <c r="AS176" s="313"/>
      <c r="AT176" s="313"/>
      <c r="AU176" s="314"/>
      <c r="AV176" s="125">
        <f t="shared" si="91"/>
        <v>0</v>
      </c>
      <c r="AW176" s="119">
        <f t="shared" si="92"/>
        <v>0</v>
      </c>
      <c r="AX176" s="120"/>
      <c r="AY176" s="120"/>
      <c r="AZ176" s="127"/>
      <c r="BA176" s="126">
        <f t="shared" si="93"/>
        <v>0</v>
      </c>
      <c r="BB176" s="119">
        <f t="shared" si="94"/>
        <v>0</v>
      </c>
      <c r="BC176" s="120"/>
      <c r="BD176" s="120"/>
      <c r="BE176" s="127"/>
      <c r="BF176" s="126">
        <f t="shared" si="95"/>
        <v>0</v>
      </c>
      <c r="BG176" s="119">
        <f t="shared" si="96"/>
        <v>0</v>
      </c>
      <c r="BH176" s="120"/>
      <c r="BI176" s="120"/>
      <c r="BJ176" s="127"/>
      <c r="BK176" s="126">
        <f t="shared" si="97"/>
        <v>0</v>
      </c>
      <c r="BL176" s="119">
        <f t="shared" si="98"/>
        <v>0</v>
      </c>
      <c r="BM176" s="123">
        <f t="shared" si="99"/>
        <v>0</v>
      </c>
      <c r="BN176" s="123">
        <f t="shared" si="100"/>
        <v>0</v>
      </c>
      <c r="BO176" s="126">
        <f t="shared" si="108"/>
        <v>0</v>
      </c>
      <c r="BP176" s="128">
        <f t="shared" si="101"/>
        <v>0</v>
      </c>
      <c r="BQ176" s="22"/>
      <c r="BR176" s="129"/>
      <c r="BS176" s="130"/>
      <c r="BT176" s="257" t="str">
        <f t="shared" si="102"/>
        <v/>
      </c>
      <c r="BU176" s="257" t="str">
        <f t="shared" si="103"/>
        <v/>
      </c>
      <c r="BV176" s="257" t="str">
        <f t="shared" si="104"/>
        <v/>
      </c>
      <c r="BW176" s="257" t="str">
        <f t="shared" si="105"/>
        <v/>
      </c>
      <c r="BX176" s="258">
        <f t="shared" si="106"/>
        <v>0</v>
      </c>
      <c r="BY176" s="129"/>
      <c r="BZ176" s="130"/>
      <c r="CA176" s="130" t="str">
        <f t="shared" si="74"/>
        <v/>
      </c>
      <c r="CB176" s="130" t="str">
        <f t="shared" si="75"/>
        <v/>
      </c>
      <c r="CC176" s="130" t="str">
        <f t="shared" si="76"/>
        <v/>
      </c>
      <c r="CD176" s="130" t="str">
        <f t="shared" si="77"/>
        <v/>
      </c>
      <c r="CE176" s="131">
        <f t="shared" ref="CE176:CE239" si="109">SUM(CA176:CD176)</f>
        <v>0</v>
      </c>
      <c r="CF176" s="259">
        <f t="shared" si="107"/>
        <v>0</v>
      </c>
      <c r="CG176" s="132"/>
      <c r="CH176" s="132"/>
      <c r="CI176" s="132"/>
    </row>
    <row r="177" spans="1:87" s="24" customFormat="1" ht="12.75" hidden="1" customHeight="1" outlineLevel="1" thickBot="1" x14ac:dyDescent="0.25">
      <c r="A177" s="177" t="s">
        <v>59</v>
      </c>
      <c r="B177" s="312" t="s">
        <v>187</v>
      </c>
      <c r="C177" s="24">
        <v>169</v>
      </c>
      <c r="D177" s="137"/>
      <c r="E177" s="138"/>
      <c r="F177" s="56"/>
      <c r="G177" s="135"/>
      <c r="H177" s="136"/>
      <c r="I177" s="139"/>
      <c r="J177" s="57"/>
      <c r="K177" s="113"/>
      <c r="L177" s="113"/>
      <c r="M177" s="113"/>
      <c r="N177" s="113"/>
      <c r="O177" s="114">
        <f t="shared" si="78"/>
        <v>0</v>
      </c>
      <c r="P177" s="113"/>
      <c r="Q177" s="113"/>
      <c r="R177" s="113"/>
      <c r="S177" s="113"/>
      <c r="T177" s="114">
        <f t="shared" si="79"/>
        <v>0</v>
      </c>
      <c r="U177" s="113">
        <f t="shared" si="80"/>
        <v>0</v>
      </c>
      <c r="V177" s="136"/>
      <c r="W177" s="313"/>
      <c r="X177" s="313"/>
      <c r="Y177" s="313"/>
      <c r="Z177" s="117">
        <f t="shared" si="81"/>
        <v>0</v>
      </c>
      <c r="AA177" s="118">
        <f t="shared" si="82"/>
        <v>0</v>
      </c>
      <c r="AB177" s="121"/>
      <c r="AC177" s="121"/>
      <c r="AD177" s="121"/>
      <c r="AE177" s="117">
        <f t="shared" si="83"/>
        <v>0</v>
      </c>
      <c r="AF177" s="118">
        <f t="shared" si="84"/>
        <v>0</v>
      </c>
      <c r="AG177" s="120"/>
      <c r="AH177" s="120"/>
      <c r="AI177" s="121"/>
      <c r="AJ177" s="117">
        <f t="shared" si="85"/>
        <v>0</v>
      </c>
      <c r="AK177" s="119">
        <f t="shared" si="86"/>
        <v>0</v>
      </c>
      <c r="AL177" s="53"/>
      <c r="AM177" s="53"/>
      <c r="AN177" s="53"/>
      <c r="AO177" s="54">
        <f t="shared" si="87"/>
        <v>0</v>
      </c>
      <c r="AP177" s="122">
        <f t="shared" si="88"/>
        <v>0</v>
      </c>
      <c r="AQ177" s="123">
        <f t="shared" si="89"/>
        <v>0</v>
      </c>
      <c r="AR177" s="123">
        <f t="shared" si="90"/>
        <v>0</v>
      </c>
      <c r="AS177" s="313"/>
      <c r="AT177" s="313"/>
      <c r="AU177" s="314"/>
      <c r="AV177" s="125">
        <f t="shared" si="91"/>
        <v>0</v>
      </c>
      <c r="AW177" s="119">
        <f t="shared" si="92"/>
        <v>0</v>
      </c>
      <c r="AX177" s="120"/>
      <c r="AY177" s="120"/>
      <c r="AZ177" s="127"/>
      <c r="BA177" s="126">
        <f t="shared" si="93"/>
        <v>0</v>
      </c>
      <c r="BB177" s="119">
        <f t="shared" si="94"/>
        <v>0</v>
      </c>
      <c r="BC177" s="120"/>
      <c r="BD177" s="120"/>
      <c r="BE177" s="127"/>
      <c r="BF177" s="126">
        <f t="shared" si="95"/>
        <v>0</v>
      </c>
      <c r="BG177" s="119">
        <f t="shared" si="96"/>
        <v>0</v>
      </c>
      <c r="BH177" s="120"/>
      <c r="BI177" s="120"/>
      <c r="BJ177" s="127"/>
      <c r="BK177" s="126">
        <f t="shared" si="97"/>
        <v>0</v>
      </c>
      <c r="BL177" s="119">
        <f t="shared" si="98"/>
        <v>0</v>
      </c>
      <c r="BM177" s="123">
        <f t="shared" si="99"/>
        <v>0</v>
      </c>
      <c r="BN177" s="123">
        <f t="shared" si="100"/>
        <v>0</v>
      </c>
      <c r="BO177" s="126">
        <f t="shared" si="108"/>
        <v>0</v>
      </c>
      <c r="BP177" s="128">
        <f t="shared" si="101"/>
        <v>0</v>
      </c>
      <c r="BQ177" s="22"/>
      <c r="BR177" s="129"/>
      <c r="BS177" s="130"/>
      <c r="BT177" s="257" t="str">
        <f t="shared" si="102"/>
        <v/>
      </c>
      <c r="BU177" s="257" t="str">
        <f t="shared" si="103"/>
        <v/>
      </c>
      <c r="BV177" s="257" t="str">
        <f t="shared" si="104"/>
        <v/>
      </c>
      <c r="BW177" s="257" t="str">
        <f t="shared" si="105"/>
        <v/>
      </c>
      <c r="BX177" s="258">
        <f t="shared" si="106"/>
        <v>0</v>
      </c>
      <c r="BY177" s="129"/>
      <c r="BZ177" s="130"/>
      <c r="CA177" s="130" t="str">
        <f t="shared" si="74"/>
        <v/>
      </c>
      <c r="CB177" s="130" t="str">
        <f t="shared" si="75"/>
        <v/>
      </c>
      <c r="CC177" s="130" t="str">
        <f t="shared" si="76"/>
        <v/>
      </c>
      <c r="CD177" s="130" t="str">
        <f t="shared" si="77"/>
        <v/>
      </c>
      <c r="CE177" s="131">
        <f t="shared" si="109"/>
        <v>0</v>
      </c>
      <c r="CF177" s="259">
        <f t="shared" si="107"/>
        <v>0</v>
      </c>
      <c r="CG177" s="132"/>
      <c r="CH177" s="132"/>
      <c r="CI177" s="132"/>
    </row>
    <row r="178" spans="1:87" s="24" customFormat="1" ht="12.75" hidden="1" customHeight="1" outlineLevel="1" thickBot="1" x14ac:dyDescent="0.25">
      <c r="A178" s="177" t="s">
        <v>59</v>
      </c>
      <c r="B178" s="312" t="s">
        <v>187</v>
      </c>
      <c r="C178" s="24">
        <v>170</v>
      </c>
      <c r="D178" s="137"/>
      <c r="E178" s="138"/>
      <c r="F178" s="56"/>
      <c r="G178" s="135"/>
      <c r="H178" s="136"/>
      <c r="I178" s="139"/>
      <c r="J178" s="57"/>
      <c r="K178" s="113"/>
      <c r="L178" s="113"/>
      <c r="M178" s="113"/>
      <c r="N178" s="113"/>
      <c r="O178" s="114">
        <f t="shared" si="78"/>
        <v>0</v>
      </c>
      <c r="P178" s="113"/>
      <c r="Q178" s="113"/>
      <c r="R178" s="113"/>
      <c r="S178" s="113"/>
      <c r="T178" s="114">
        <f t="shared" si="79"/>
        <v>0</v>
      </c>
      <c r="U178" s="113">
        <f t="shared" si="80"/>
        <v>0</v>
      </c>
      <c r="V178" s="136"/>
      <c r="W178" s="313"/>
      <c r="X178" s="313"/>
      <c r="Y178" s="313"/>
      <c r="Z178" s="117">
        <f t="shared" si="81"/>
        <v>0</v>
      </c>
      <c r="AA178" s="118">
        <f t="shared" si="82"/>
        <v>0</v>
      </c>
      <c r="AB178" s="121"/>
      <c r="AC178" s="121"/>
      <c r="AD178" s="121"/>
      <c r="AE178" s="117">
        <f t="shared" si="83"/>
        <v>0</v>
      </c>
      <c r="AF178" s="118">
        <f t="shared" si="84"/>
        <v>0</v>
      </c>
      <c r="AG178" s="120"/>
      <c r="AH178" s="120"/>
      <c r="AI178" s="121"/>
      <c r="AJ178" s="117">
        <f t="shared" si="85"/>
        <v>0</v>
      </c>
      <c r="AK178" s="119">
        <f t="shared" si="86"/>
        <v>0</v>
      </c>
      <c r="AL178" s="53"/>
      <c r="AM178" s="53"/>
      <c r="AN178" s="53"/>
      <c r="AO178" s="54">
        <f t="shared" si="87"/>
        <v>0</v>
      </c>
      <c r="AP178" s="122">
        <f t="shared" si="88"/>
        <v>0</v>
      </c>
      <c r="AQ178" s="123">
        <f t="shared" si="89"/>
        <v>0</v>
      </c>
      <c r="AR178" s="123">
        <f t="shared" si="90"/>
        <v>0</v>
      </c>
      <c r="AS178" s="313"/>
      <c r="AT178" s="313"/>
      <c r="AU178" s="314"/>
      <c r="AV178" s="125">
        <f t="shared" si="91"/>
        <v>0</v>
      </c>
      <c r="AW178" s="119">
        <f t="shared" si="92"/>
        <v>0</v>
      </c>
      <c r="AX178" s="120"/>
      <c r="AY178" s="120"/>
      <c r="AZ178" s="127"/>
      <c r="BA178" s="126">
        <f t="shared" si="93"/>
        <v>0</v>
      </c>
      <c r="BB178" s="119">
        <f t="shared" si="94"/>
        <v>0</v>
      </c>
      <c r="BC178" s="120"/>
      <c r="BD178" s="120"/>
      <c r="BE178" s="127"/>
      <c r="BF178" s="126">
        <f t="shared" si="95"/>
        <v>0</v>
      </c>
      <c r="BG178" s="119">
        <f t="shared" si="96"/>
        <v>0</v>
      </c>
      <c r="BH178" s="120"/>
      <c r="BI178" s="120"/>
      <c r="BJ178" s="127"/>
      <c r="BK178" s="126">
        <f t="shared" si="97"/>
        <v>0</v>
      </c>
      <c r="BL178" s="119">
        <f t="shared" si="98"/>
        <v>0</v>
      </c>
      <c r="BM178" s="123">
        <f t="shared" si="99"/>
        <v>0</v>
      </c>
      <c r="BN178" s="123">
        <f t="shared" si="100"/>
        <v>0</v>
      </c>
      <c r="BO178" s="126">
        <f t="shared" si="108"/>
        <v>0</v>
      </c>
      <c r="BP178" s="128">
        <f t="shared" si="101"/>
        <v>0</v>
      </c>
      <c r="BQ178" s="22"/>
      <c r="BR178" s="129"/>
      <c r="BS178" s="130"/>
      <c r="BT178" s="257" t="str">
        <f t="shared" si="102"/>
        <v/>
      </c>
      <c r="BU178" s="257" t="str">
        <f t="shared" si="103"/>
        <v/>
      </c>
      <c r="BV178" s="257" t="str">
        <f t="shared" si="104"/>
        <v/>
      </c>
      <c r="BW178" s="257" t="str">
        <f t="shared" si="105"/>
        <v/>
      </c>
      <c r="BX178" s="258">
        <f t="shared" si="106"/>
        <v>0</v>
      </c>
      <c r="BY178" s="129"/>
      <c r="BZ178" s="130"/>
      <c r="CA178" s="130" t="str">
        <f t="shared" si="74"/>
        <v/>
      </c>
      <c r="CB178" s="130" t="str">
        <f t="shared" si="75"/>
        <v/>
      </c>
      <c r="CC178" s="130" t="str">
        <f t="shared" si="76"/>
        <v/>
      </c>
      <c r="CD178" s="130" t="str">
        <f t="shared" si="77"/>
        <v/>
      </c>
      <c r="CE178" s="131">
        <f t="shared" si="109"/>
        <v>0</v>
      </c>
      <c r="CF178" s="259">
        <f t="shared" si="107"/>
        <v>0</v>
      </c>
      <c r="CG178" s="132"/>
      <c r="CH178" s="132"/>
      <c r="CI178" s="132"/>
    </row>
    <row r="179" spans="1:87" s="24" customFormat="1" ht="12.75" hidden="1" customHeight="1" outlineLevel="1" thickBot="1" x14ac:dyDescent="0.25">
      <c r="A179" s="177" t="s">
        <v>59</v>
      </c>
      <c r="B179" s="312" t="s">
        <v>187</v>
      </c>
      <c r="C179" s="24">
        <v>171</v>
      </c>
      <c r="D179" s="137"/>
      <c r="E179" s="138"/>
      <c r="F179" s="56"/>
      <c r="G179" s="135"/>
      <c r="H179" s="136"/>
      <c r="I179" s="139"/>
      <c r="J179" s="57"/>
      <c r="K179" s="113"/>
      <c r="L179" s="113"/>
      <c r="M179" s="113"/>
      <c r="N179" s="113"/>
      <c r="O179" s="114">
        <f t="shared" si="78"/>
        <v>0</v>
      </c>
      <c r="P179" s="113"/>
      <c r="Q179" s="113"/>
      <c r="R179" s="113"/>
      <c r="S179" s="113"/>
      <c r="T179" s="114">
        <f t="shared" si="79"/>
        <v>0</v>
      </c>
      <c r="U179" s="113">
        <f t="shared" si="80"/>
        <v>0</v>
      </c>
      <c r="V179" s="136"/>
      <c r="W179" s="313"/>
      <c r="X179" s="313"/>
      <c r="Y179" s="313"/>
      <c r="Z179" s="117">
        <f t="shared" si="81"/>
        <v>0</v>
      </c>
      <c r="AA179" s="118">
        <f t="shared" si="82"/>
        <v>0</v>
      </c>
      <c r="AB179" s="121"/>
      <c r="AC179" s="121"/>
      <c r="AD179" s="121"/>
      <c r="AE179" s="117">
        <f t="shared" si="83"/>
        <v>0</v>
      </c>
      <c r="AF179" s="118">
        <f t="shared" si="84"/>
        <v>0</v>
      </c>
      <c r="AG179" s="120"/>
      <c r="AH179" s="120"/>
      <c r="AI179" s="121"/>
      <c r="AJ179" s="117">
        <f t="shared" si="85"/>
        <v>0</v>
      </c>
      <c r="AK179" s="119">
        <f t="shared" si="86"/>
        <v>0</v>
      </c>
      <c r="AL179" s="53"/>
      <c r="AM179" s="53"/>
      <c r="AN179" s="53"/>
      <c r="AO179" s="54">
        <f t="shared" si="87"/>
        <v>0</v>
      </c>
      <c r="AP179" s="122">
        <f t="shared" si="88"/>
        <v>0</v>
      </c>
      <c r="AQ179" s="123">
        <f t="shared" si="89"/>
        <v>0</v>
      </c>
      <c r="AR179" s="123">
        <f t="shared" si="90"/>
        <v>0</v>
      </c>
      <c r="AS179" s="313"/>
      <c r="AT179" s="313"/>
      <c r="AU179" s="314"/>
      <c r="AV179" s="125">
        <f t="shared" si="91"/>
        <v>0</v>
      </c>
      <c r="AW179" s="119">
        <f t="shared" si="92"/>
        <v>0</v>
      </c>
      <c r="AX179" s="120"/>
      <c r="AY179" s="120"/>
      <c r="AZ179" s="127"/>
      <c r="BA179" s="126">
        <f t="shared" si="93"/>
        <v>0</v>
      </c>
      <c r="BB179" s="119">
        <f t="shared" si="94"/>
        <v>0</v>
      </c>
      <c r="BC179" s="120"/>
      <c r="BD179" s="120"/>
      <c r="BE179" s="127"/>
      <c r="BF179" s="126">
        <f t="shared" si="95"/>
        <v>0</v>
      </c>
      <c r="BG179" s="119">
        <f t="shared" si="96"/>
        <v>0</v>
      </c>
      <c r="BH179" s="120"/>
      <c r="BI179" s="120"/>
      <c r="BJ179" s="127"/>
      <c r="BK179" s="126">
        <f t="shared" si="97"/>
        <v>0</v>
      </c>
      <c r="BL179" s="119">
        <f t="shared" si="98"/>
        <v>0</v>
      </c>
      <c r="BM179" s="123">
        <f t="shared" si="99"/>
        <v>0</v>
      </c>
      <c r="BN179" s="123">
        <f t="shared" si="100"/>
        <v>0</v>
      </c>
      <c r="BO179" s="126">
        <f t="shared" si="108"/>
        <v>0</v>
      </c>
      <c r="BP179" s="128">
        <f t="shared" si="101"/>
        <v>0</v>
      </c>
      <c r="BQ179" s="22"/>
      <c r="BR179" s="129"/>
      <c r="BS179" s="130"/>
      <c r="BT179" s="257" t="str">
        <f t="shared" si="102"/>
        <v/>
      </c>
      <c r="BU179" s="257" t="str">
        <f t="shared" si="103"/>
        <v/>
      </c>
      <c r="BV179" s="257" t="str">
        <f t="shared" si="104"/>
        <v/>
      </c>
      <c r="BW179" s="257" t="str">
        <f t="shared" si="105"/>
        <v/>
      </c>
      <c r="BX179" s="258">
        <f t="shared" si="106"/>
        <v>0</v>
      </c>
      <c r="BY179" s="129"/>
      <c r="BZ179" s="130"/>
      <c r="CA179" s="130" t="str">
        <f t="shared" si="74"/>
        <v/>
      </c>
      <c r="CB179" s="130" t="str">
        <f t="shared" si="75"/>
        <v/>
      </c>
      <c r="CC179" s="130" t="str">
        <f t="shared" si="76"/>
        <v/>
      </c>
      <c r="CD179" s="130" t="str">
        <f t="shared" si="77"/>
        <v/>
      </c>
      <c r="CE179" s="131">
        <f t="shared" si="109"/>
        <v>0</v>
      </c>
      <c r="CF179" s="259">
        <f t="shared" si="107"/>
        <v>0</v>
      </c>
      <c r="CG179" s="132"/>
      <c r="CH179" s="132"/>
      <c r="CI179" s="132"/>
    </row>
    <row r="180" spans="1:87" s="24" customFormat="1" ht="12.75" hidden="1" customHeight="1" outlineLevel="1" thickBot="1" x14ac:dyDescent="0.25">
      <c r="A180" s="177" t="s">
        <v>59</v>
      </c>
      <c r="B180" s="312" t="s">
        <v>187</v>
      </c>
      <c r="C180" s="24">
        <v>172</v>
      </c>
      <c r="D180" s="137"/>
      <c r="E180" s="138"/>
      <c r="F180" s="56"/>
      <c r="G180" s="135"/>
      <c r="H180" s="136"/>
      <c r="I180" s="139"/>
      <c r="J180" s="57"/>
      <c r="K180" s="113"/>
      <c r="L180" s="113"/>
      <c r="M180" s="113"/>
      <c r="N180" s="113"/>
      <c r="O180" s="114">
        <f t="shared" si="78"/>
        <v>0</v>
      </c>
      <c r="P180" s="113"/>
      <c r="Q180" s="113"/>
      <c r="R180" s="113"/>
      <c r="S180" s="113"/>
      <c r="T180" s="114">
        <f t="shared" si="79"/>
        <v>0</v>
      </c>
      <c r="U180" s="113">
        <f t="shared" si="80"/>
        <v>0</v>
      </c>
      <c r="V180" s="136"/>
      <c r="W180" s="313"/>
      <c r="X180" s="313"/>
      <c r="Y180" s="313"/>
      <c r="Z180" s="117">
        <f t="shared" si="81"/>
        <v>0</v>
      </c>
      <c r="AA180" s="118">
        <f t="shared" si="82"/>
        <v>0</v>
      </c>
      <c r="AB180" s="121"/>
      <c r="AC180" s="121"/>
      <c r="AD180" s="121"/>
      <c r="AE180" s="117">
        <f t="shared" si="83"/>
        <v>0</v>
      </c>
      <c r="AF180" s="118">
        <f t="shared" si="84"/>
        <v>0</v>
      </c>
      <c r="AG180" s="120"/>
      <c r="AH180" s="120"/>
      <c r="AI180" s="121"/>
      <c r="AJ180" s="117">
        <f t="shared" si="85"/>
        <v>0</v>
      </c>
      <c r="AK180" s="119">
        <f t="shared" si="86"/>
        <v>0</v>
      </c>
      <c r="AL180" s="53"/>
      <c r="AM180" s="53"/>
      <c r="AN180" s="53"/>
      <c r="AO180" s="54">
        <f t="shared" si="87"/>
        <v>0</v>
      </c>
      <c r="AP180" s="122">
        <f t="shared" si="88"/>
        <v>0</v>
      </c>
      <c r="AQ180" s="123">
        <f t="shared" si="89"/>
        <v>0</v>
      </c>
      <c r="AR180" s="123">
        <f t="shared" si="90"/>
        <v>0</v>
      </c>
      <c r="AS180" s="313"/>
      <c r="AT180" s="313"/>
      <c r="AU180" s="314"/>
      <c r="AV180" s="125">
        <f t="shared" si="91"/>
        <v>0</v>
      </c>
      <c r="AW180" s="119">
        <f t="shared" si="92"/>
        <v>0</v>
      </c>
      <c r="AX180" s="120"/>
      <c r="AY180" s="120"/>
      <c r="AZ180" s="127"/>
      <c r="BA180" s="126">
        <f t="shared" si="93"/>
        <v>0</v>
      </c>
      <c r="BB180" s="119">
        <f t="shared" si="94"/>
        <v>0</v>
      </c>
      <c r="BC180" s="120"/>
      <c r="BD180" s="120"/>
      <c r="BE180" s="127"/>
      <c r="BF180" s="126">
        <f t="shared" si="95"/>
        <v>0</v>
      </c>
      <c r="BG180" s="119">
        <f t="shared" si="96"/>
        <v>0</v>
      </c>
      <c r="BH180" s="120"/>
      <c r="BI180" s="120"/>
      <c r="BJ180" s="127"/>
      <c r="BK180" s="126">
        <f t="shared" si="97"/>
        <v>0</v>
      </c>
      <c r="BL180" s="119">
        <f t="shared" si="98"/>
        <v>0</v>
      </c>
      <c r="BM180" s="123">
        <f t="shared" si="99"/>
        <v>0</v>
      </c>
      <c r="BN180" s="123">
        <f t="shared" si="100"/>
        <v>0</v>
      </c>
      <c r="BO180" s="126">
        <f t="shared" si="108"/>
        <v>0</v>
      </c>
      <c r="BP180" s="128">
        <f t="shared" si="101"/>
        <v>0</v>
      </c>
      <c r="BQ180" s="22"/>
      <c r="BR180" s="129"/>
      <c r="BS180" s="130"/>
      <c r="BT180" s="257" t="str">
        <f t="shared" si="102"/>
        <v/>
      </c>
      <c r="BU180" s="257" t="str">
        <f t="shared" si="103"/>
        <v/>
      </c>
      <c r="BV180" s="257" t="str">
        <f t="shared" si="104"/>
        <v/>
      </c>
      <c r="BW180" s="257" t="str">
        <f t="shared" si="105"/>
        <v/>
      </c>
      <c r="BX180" s="258">
        <f t="shared" si="106"/>
        <v>0</v>
      </c>
      <c r="BY180" s="129"/>
      <c r="BZ180" s="130"/>
      <c r="CA180" s="130" t="str">
        <f t="shared" si="74"/>
        <v/>
      </c>
      <c r="CB180" s="130" t="str">
        <f t="shared" si="75"/>
        <v/>
      </c>
      <c r="CC180" s="130" t="str">
        <f t="shared" si="76"/>
        <v/>
      </c>
      <c r="CD180" s="130" t="str">
        <f t="shared" si="77"/>
        <v/>
      </c>
      <c r="CE180" s="131">
        <f t="shared" si="109"/>
        <v>0</v>
      </c>
      <c r="CF180" s="259">
        <f t="shared" si="107"/>
        <v>0</v>
      </c>
      <c r="CG180" s="132"/>
      <c r="CH180" s="132"/>
      <c r="CI180" s="132"/>
    </row>
    <row r="181" spans="1:87" s="24" customFormat="1" ht="12.75" hidden="1" customHeight="1" outlineLevel="1" thickBot="1" x14ac:dyDescent="0.25">
      <c r="A181" s="177" t="s">
        <v>59</v>
      </c>
      <c r="B181" s="312" t="s">
        <v>187</v>
      </c>
      <c r="C181" s="24">
        <v>173</v>
      </c>
      <c r="D181" s="137"/>
      <c r="E181" s="138"/>
      <c r="F181" s="56"/>
      <c r="G181" s="135"/>
      <c r="H181" s="136"/>
      <c r="I181" s="139"/>
      <c r="J181" s="57"/>
      <c r="K181" s="113"/>
      <c r="L181" s="113"/>
      <c r="M181" s="113"/>
      <c r="N181" s="113"/>
      <c r="O181" s="114">
        <f t="shared" si="78"/>
        <v>0</v>
      </c>
      <c r="P181" s="113"/>
      <c r="Q181" s="113"/>
      <c r="R181" s="113"/>
      <c r="S181" s="113"/>
      <c r="T181" s="114">
        <f t="shared" si="79"/>
        <v>0</v>
      </c>
      <c r="U181" s="113">
        <f t="shared" si="80"/>
        <v>0</v>
      </c>
      <c r="V181" s="136"/>
      <c r="W181" s="313"/>
      <c r="X181" s="313"/>
      <c r="Y181" s="313"/>
      <c r="Z181" s="117">
        <f t="shared" si="81"/>
        <v>0</v>
      </c>
      <c r="AA181" s="118">
        <f t="shared" si="82"/>
        <v>0</v>
      </c>
      <c r="AB181" s="121"/>
      <c r="AC181" s="121"/>
      <c r="AD181" s="121"/>
      <c r="AE181" s="117">
        <f t="shared" si="83"/>
        <v>0</v>
      </c>
      <c r="AF181" s="118">
        <f t="shared" si="84"/>
        <v>0</v>
      </c>
      <c r="AG181" s="120"/>
      <c r="AH181" s="120"/>
      <c r="AI181" s="121"/>
      <c r="AJ181" s="117">
        <f t="shared" si="85"/>
        <v>0</v>
      </c>
      <c r="AK181" s="119">
        <f t="shared" si="86"/>
        <v>0</v>
      </c>
      <c r="AL181" s="53"/>
      <c r="AM181" s="53"/>
      <c r="AN181" s="53"/>
      <c r="AO181" s="54">
        <f t="shared" si="87"/>
        <v>0</v>
      </c>
      <c r="AP181" s="122">
        <f t="shared" si="88"/>
        <v>0</v>
      </c>
      <c r="AQ181" s="123">
        <f t="shared" si="89"/>
        <v>0</v>
      </c>
      <c r="AR181" s="123">
        <f t="shared" si="90"/>
        <v>0</v>
      </c>
      <c r="AS181" s="313"/>
      <c r="AT181" s="313"/>
      <c r="AU181" s="314"/>
      <c r="AV181" s="125">
        <f t="shared" si="91"/>
        <v>0</v>
      </c>
      <c r="AW181" s="119">
        <f t="shared" si="92"/>
        <v>0</v>
      </c>
      <c r="AX181" s="120"/>
      <c r="AY181" s="120"/>
      <c r="AZ181" s="127"/>
      <c r="BA181" s="126">
        <f t="shared" si="93"/>
        <v>0</v>
      </c>
      <c r="BB181" s="119">
        <f t="shared" si="94"/>
        <v>0</v>
      </c>
      <c r="BC181" s="120"/>
      <c r="BD181" s="120"/>
      <c r="BE181" s="127"/>
      <c r="BF181" s="126">
        <f t="shared" si="95"/>
        <v>0</v>
      </c>
      <c r="BG181" s="119">
        <f t="shared" si="96"/>
        <v>0</v>
      </c>
      <c r="BH181" s="120"/>
      <c r="BI181" s="120"/>
      <c r="BJ181" s="127"/>
      <c r="BK181" s="126">
        <f t="shared" si="97"/>
        <v>0</v>
      </c>
      <c r="BL181" s="119">
        <f t="shared" si="98"/>
        <v>0</v>
      </c>
      <c r="BM181" s="123">
        <f t="shared" si="99"/>
        <v>0</v>
      </c>
      <c r="BN181" s="123">
        <f t="shared" si="100"/>
        <v>0</v>
      </c>
      <c r="BO181" s="126">
        <f t="shared" si="108"/>
        <v>0</v>
      </c>
      <c r="BP181" s="128">
        <f t="shared" si="101"/>
        <v>0</v>
      </c>
      <c r="BQ181" s="22"/>
      <c r="BR181" s="129"/>
      <c r="BS181" s="130"/>
      <c r="BT181" s="257" t="str">
        <f t="shared" si="102"/>
        <v/>
      </c>
      <c r="BU181" s="257" t="str">
        <f t="shared" si="103"/>
        <v/>
      </c>
      <c r="BV181" s="257" t="str">
        <f t="shared" si="104"/>
        <v/>
      </c>
      <c r="BW181" s="257" t="str">
        <f t="shared" si="105"/>
        <v/>
      </c>
      <c r="BX181" s="258">
        <f t="shared" si="106"/>
        <v>0</v>
      </c>
      <c r="BY181" s="129"/>
      <c r="BZ181" s="130"/>
      <c r="CA181" s="130" t="str">
        <f t="shared" si="74"/>
        <v/>
      </c>
      <c r="CB181" s="130" t="str">
        <f t="shared" si="75"/>
        <v/>
      </c>
      <c r="CC181" s="130" t="str">
        <f t="shared" si="76"/>
        <v/>
      </c>
      <c r="CD181" s="130" t="str">
        <f t="shared" si="77"/>
        <v/>
      </c>
      <c r="CE181" s="131">
        <f t="shared" si="109"/>
        <v>0</v>
      </c>
      <c r="CF181" s="259">
        <f t="shared" si="107"/>
        <v>0</v>
      </c>
      <c r="CG181" s="132"/>
      <c r="CH181" s="132"/>
      <c r="CI181" s="132"/>
    </row>
    <row r="182" spans="1:87" s="24" customFormat="1" ht="12.75" hidden="1" customHeight="1" outlineLevel="1" thickBot="1" x14ac:dyDescent="0.25">
      <c r="A182" s="177" t="s">
        <v>59</v>
      </c>
      <c r="B182" s="312" t="s">
        <v>187</v>
      </c>
      <c r="C182" s="24">
        <v>174</v>
      </c>
      <c r="D182" s="137"/>
      <c r="E182" s="138"/>
      <c r="F182" s="56"/>
      <c r="G182" s="135"/>
      <c r="H182" s="136"/>
      <c r="I182" s="139"/>
      <c r="J182" s="57"/>
      <c r="K182" s="113"/>
      <c r="L182" s="113"/>
      <c r="M182" s="113"/>
      <c r="N182" s="113"/>
      <c r="O182" s="114">
        <f t="shared" si="78"/>
        <v>0</v>
      </c>
      <c r="P182" s="113"/>
      <c r="Q182" s="113"/>
      <c r="R182" s="113"/>
      <c r="S182" s="113"/>
      <c r="T182" s="114">
        <f t="shared" si="79"/>
        <v>0</v>
      </c>
      <c r="U182" s="113">
        <f t="shared" si="80"/>
        <v>0</v>
      </c>
      <c r="V182" s="136"/>
      <c r="W182" s="313"/>
      <c r="X182" s="313"/>
      <c r="Y182" s="313"/>
      <c r="Z182" s="117">
        <f t="shared" si="81"/>
        <v>0</v>
      </c>
      <c r="AA182" s="118">
        <f t="shared" si="82"/>
        <v>0</v>
      </c>
      <c r="AB182" s="121"/>
      <c r="AC182" s="121"/>
      <c r="AD182" s="121"/>
      <c r="AE182" s="117">
        <f t="shared" si="83"/>
        <v>0</v>
      </c>
      <c r="AF182" s="118">
        <f t="shared" si="84"/>
        <v>0</v>
      </c>
      <c r="AG182" s="120"/>
      <c r="AH182" s="120"/>
      <c r="AI182" s="121"/>
      <c r="AJ182" s="117">
        <f t="shared" si="85"/>
        <v>0</v>
      </c>
      <c r="AK182" s="119">
        <f t="shared" si="86"/>
        <v>0</v>
      </c>
      <c r="AL182" s="53"/>
      <c r="AM182" s="53"/>
      <c r="AN182" s="53"/>
      <c r="AO182" s="54">
        <f t="shared" si="87"/>
        <v>0</v>
      </c>
      <c r="AP182" s="122">
        <f t="shared" si="88"/>
        <v>0</v>
      </c>
      <c r="AQ182" s="123">
        <f t="shared" si="89"/>
        <v>0</v>
      </c>
      <c r="AR182" s="123">
        <f t="shared" si="90"/>
        <v>0</v>
      </c>
      <c r="AS182" s="313"/>
      <c r="AT182" s="313"/>
      <c r="AU182" s="314"/>
      <c r="AV182" s="125">
        <f t="shared" si="91"/>
        <v>0</v>
      </c>
      <c r="AW182" s="119">
        <f t="shared" si="92"/>
        <v>0</v>
      </c>
      <c r="AX182" s="120"/>
      <c r="AY182" s="120"/>
      <c r="AZ182" s="127"/>
      <c r="BA182" s="126">
        <f t="shared" si="93"/>
        <v>0</v>
      </c>
      <c r="BB182" s="119">
        <f t="shared" si="94"/>
        <v>0</v>
      </c>
      <c r="BC182" s="120"/>
      <c r="BD182" s="120"/>
      <c r="BE182" s="127"/>
      <c r="BF182" s="126">
        <f t="shared" si="95"/>
        <v>0</v>
      </c>
      <c r="BG182" s="119">
        <f t="shared" si="96"/>
        <v>0</v>
      </c>
      <c r="BH182" s="120"/>
      <c r="BI182" s="120"/>
      <c r="BJ182" s="127"/>
      <c r="BK182" s="126">
        <f t="shared" si="97"/>
        <v>0</v>
      </c>
      <c r="BL182" s="119">
        <f t="shared" si="98"/>
        <v>0</v>
      </c>
      <c r="BM182" s="123">
        <f t="shared" si="99"/>
        <v>0</v>
      </c>
      <c r="BN182" s="123">
        <f t="shared" si="100"/>
        <v>0</v>
      </c>
      <c r="BO182" s="126">
        <f t="shared" si="108"/>
        <v>0</v>
      </c>
      <c r="BP182" s="128">
        <f t="shared" si="101"/>
        <v>0</v>
      </c>
      <c r="BQ182" s="22"/>
      <c r="BR182" s="129"/>
      <c r="BS182" s="130"/>
      <c r="BT182" s="257" t="str">
        <f t="shared" si="102"/>
        <v/>
      </c>
      <c r="BU182" s="257" t="str">
        <f t="shared" si="103"/>
        <v/>
      </c>
      <c r="BV182" s="257" t="str">
        <f t="shared" si="104"/>
        <v/>
      </c>
      <c r="BW182" s="257" t="str">
        <f t="shared" si="105"/>
        <v/>
      </c>
      <c r="BX182" s="258">
        <f t="shared" si="106"/>
        <v>0</v>
      </c>
      <c r="BY182" s="129"/>
      <c r="BZ182" s="130"/>
      <c r="CA182" s="130" t="str">
        <f t="shared" si="74"/>
        <v/>
      </c>
      <c r="CB182" s="130" t="str">
        <f t="shared" si="75"/>
        <v/>
      </c>
      <c r="CC182" s="130" t="str">
        <f t="shared" si="76"/>
        <v/>
      </c>
      <c r="CD182" s="130" t="str">
        <f t="shared" si="77"/>
        <v/>
      </c>
      <c r="CE182" s="131">
        <f t="shared" si="109"/>
        <v>0</v>
      </c>
      <c r="CF182" s="259">
        <f t="shared" si="107"/>
        <v>0</v>
      </c>
      <c r="CG182" s="132"/>
      <c r="CH182" s="132"/>
      <c r="CI182" s="132"/>
    </row>
    <row r="183" spans="1:87" s="24" customFormat="1" ht="12.75" hidden="1" customHeight="1" outlineLevel="1" thickBot="1" x14ac:dyDescent="0.25">
      <c r="A183" s="177" t="s">
        <v>59</v>
      </c>
      <c r="B183" s="312" t="s">
        <v>187</v>
      </c>
      <c r="C183" s="24">
        <v>175</v>
      </c>
      <c r="D183" s="137"/>
      <c r="E183" s="138"/>
      <c r="F183" s="56"/>
      <c r="G183" s="135"/>
      <c r="H183" s="136"/>
      <c r="I183" s="139"/>
      <c r="J183" s="57"/>
      <c r="K183" s="113"/>
      <c r="L183" s="113"/>
      <c r="M183" s="113"/>
      <c r="N183" s="113"/>
      <c r="O183" s="114">
        <f t="shared" si="78"/>
        <v>0</v>
      </c>
      <c r="P183" s="113"/>
      <c r="Q183" s="113"/>
      <c r="R183" s="113"/>
      <c r="S183" s="113"/>
      <c r="T183" s="114">
        <f t="shared" si="79"/>
        <v>0</v>
      </c>
      <c r="U183" s="113">
        <f t="shared" si="80"/>
        <v>0</v>
      </c>
      <c r="V183" s="136"/>
      <c r="W183" s="313"/>
      <c r="X183" s="313"/>
      <c r="Y183" s="313"/>
      <c r="Z183" s="117">
        <f t="shared" si="81"/>
        <v>0</v>
      </c>
      <c r="AA183" s="118">
        <f t="shared" si="82"/>
        <v>0</v>
      </c>
      <c r="AB183" s="121"/>
      <c r="AC183" s="121"/>
      <c r="AD183" s="121"/>
      <c r="AE183" s="117">
        <f t="shared" si="83"/>
        <v>0</v>
      </c>
      <c r="AF183" s="118">
        <f t="shared" si="84"/>
        <v>0</v>
      </c>
      <c r="AG183" s="120"/>
      <c r="AH183" s="120"/>
      <c r="AI183" s="121"/>
      <c r="AJ183" s="117">
        <f t="shared" si="85"/>
        <v>0</v>
      </c>
      <c r="AK183" s="119">
        <f t="shared" si="86"/>
        <v>0</v>
      </c>
      <c r="AL183" s="53"/>
      <c r="AM183" s="53"/>
      <c r="AN183" s="53"/>
      <c r="AO183" s="54">
        <f t="shared" si="87"/>
        <v>0</v>
      </c>
      <c r="AP183" s="122">
        <f t="shared" si="88"/>
        <v>0</v>
      </c>
      <c r="AQ183" s="123">
        <f t="shared" si="89"/>
        <v>0</v>
      </c>
      <c r="AR183" s="123">
        <f t="shared" si="90"/>
        <v>0</v>
      </c>
      <c r="AS183" s="313"/>
      <c r="AT183" s="313"/>
      <c r="AU183" s="314"/>
      <c r="AV183" s="125">
        <f t="shared" si="91"/>
        <v>0</v>
      </c>
      <c r="AW183" s="119">
        <f t="shared" si="92"/>
        <v>0</v>
      </c>
      <c r="AX183" s="120"/>
      <c r="AY183" s="120"/>
      <c r="AZ183" s="127"/>
      <c r="BA183" s="126">
        <f t="shared" si="93"/>
        <v>0</v>
      </c>
      <c r="BB183" s="119">
        <f t="shared" si="94"/>
        <v>0</v>
      </c>
      <c r="BC183" s="120"/>
      <c r="BD183" s="120"/>
      <c r="BE183" s="127"/>
      <c r="BF183" s="126">
        <f t="shared" si="95"/>
        <v>0</v>
      </c>
      <c r="BG183" s="119">
        <f t="shared" si="96"/>
        <v>0</v>
      </c>
      <c r="BH183" s="120"/>
      <c r="BI183" s="120"/>
      <c r="BJ183" s="127"/>
      <c r="BK183" s="126">
        <f t="shared" si="97"/>
        <v>0</v>
      </c>
      <c r="BL183" s="119">
        <f t="shared" si="98"/>
        <v>0</v>
      </c>
      <c r="BM183" s="123">
        <f t="shared" si="99"/>
        <v>0</v>
      </c>
      <c r="BN183" s="123">
        <f t="shared" si="100"/>
        <v>0</v>
      </c>
      <c r="BO183" s="126">
        <f t="shared" si="108"/>
        <v>0</v>
      </c>
      <c r="BP183" s="128">
        <f t="shared" si="101"/>
        <v>0</v>
      </c>
      <c r="BQ183" s="22"/>
      <c r="BR183" s="129"/>
      <c r="BS183" s="130"/>
      <c r="BT183" s="257" t="str">
        <f t="shared" si="102"/>
        <v/>
      </c>
      <c r="BU183" s="257" t="str">
        <f t="shared" si="103"/>
        <v/>
      </c>
      <c r="BV183" s="257" t="str">
        <f t="shared" si="104"/>
        <v/>
      </c>
      <c r="BW183" s="257" t="str">
        <f t="shared" si="105"/>
        <v/>
      </c>
      <c r="BX183" s="258">
        <f t="shared" si="106"/>
        <v>0</v>
      </c>
      <c r="BY183" s="129"/>
      <c r="BZ183" s="130"/>
      <c r="CA183" s="130" t="str">
        <f t="shared" si="74"/>
        <v/>
      </c>
      <c r="CB183" s="130" t="str">
        <f t="shared" si="75"/>
        <v/>
      </c>
      <c r="CC183" s="130" t="str">
        <f t="shared" si="76"/>
        <v/>
      </c>
      <c r="CD183" s="130" t="str">
        <f t="shared" si="77"/>
        <v/>
      </c>
      <c r="CE183" s="131">
        <f t="shared" si="109"/>
        <v>0</v>
      </c>
      <c r="CF183" s="259">
        <f t="shared" si="107"/>
        <v>0</v>
      </c>
      <c r="CG183" s="132"/>
      <c r="CH183" s="132"/>
      <c r="CI183" s="132"/>
    </row>
    <row r="184" spans="1:87" s="24" customFormat="1" ht="12.75" hidden="1" customHeight="1" outlineLevel="1" thickBot="1" x14ac:dyDescent="0.25">
      <c r="A184" s="177" t="s">
        <v>59</v>
      </c>
      <c r="B184" s="312" t="s">
        <v>187</v>
      </c>
      <c r="C184" s="24">
        <v>176</v>
      </c>
      <c r="D184" s="137"/>
      <c r="E184" s="138"/>
      <c r="F184" s="56"/>
      <c r="G184" s="135"/>
      <c r="H184" s="136"/>
      <c r="I184" s="139"/>
      <c r="J184" s="57"/>
      <c r="K184" s="113"/>
      <c r="L184" s="113"/>
      <c r="M184" s="113"/>
      <c r="N184" s="113"/>
      <c r="O184" s="114">
        <f t="shared" si="78"/>
        <v>0</v>
      </c>
      <c r="P184" s="113"/>
      <c r="Q184" s="113"/>
      <c r="R184" s="113"/>
      <c r="S184" s="113"/>
      <c r="T184" s="114">
        <f t="shared" si="79"/>
        <v>0</v>
      </c>
      <c r="U184" s="113">
        <f t="shared" si="80"/>
        <v>0</v>
      </c>
      <c r="V184" s="136"/>
      <c r="W184" s="313"/>
      <c r="X184" s="313"/>
      <c r="Y184" s="313"/>
      <c r="Z184" s="117">
        <f t="shared" si="81"/>
        <v>0</v>
      </c>
      <c r="AA184" s="118">
        <f t="shared" si="82"/>
        <v>0</v>
      </c>
      <c r="AB184" s="121"/>
      <c r="AC184" s="121"/>
      <c r="AD184" s="121"/>
      <c r="AE184" s="117">
        <f t="shared" si="83"/>
        <v>0</v>
      </c>
      <c r="AF184" s="118">
        <f t="shared" si="84"/>
        <v>0</v>
      </c>
      <c r="AG184" s="120"/>
      <c r="AH184" s="120"/>
      <c r="AI184" s="121"/>
      <c r="AJ184" s="117">
        <f t="shared" si="85"/>
        <v>0</v>
      </c>
      <c r="AK184" s="119">
        <f t="shared" si="86"/>
        <v>0</v>
      </c>
      <c r="AL184" s="53"/>
      <c r="AM184" s="53"/>
      <c r="AN184" s="53"/>
      <c r="AO184" s="54">
        <f t="shared" si="87"/>
        <v>0</v>
      </c>
      <c r="AP184" s="122">
        <f t="shared" si="88"/>
        <v>0</v>
      </c>
      <c r="AQ184" s="123">
        <f t="shared" si="89"/>
        <v>0</v>
      </c>
      <c r="AR184" s="123">
        <f t="shared" si="90"/>
        <v>0</v>
      </c>
      <c r="AS184" s="313"/>
      <c r="AT184" s="313"/>
      <c r="AU184" s="314"/>
      <c r="AV184" s="125">
        <f t="shared" si="91"/>
        <v>0</v>
      </c>
      <c r="AW184" s="119">
        <f t="shared" si="92"/>
        <v>0</v>
      </c>
      <c r="AX184" s="120"/>
      <c r="AY184" s="120"/>
      <c r="AZ184" s="127"/>
      <c r="BA184" s="126">
        <f t="shared" si="93"/>
        <v>0</v>
      </c>
      <c r="BB184" s="119">
        <f t="shared" si="94"/>
        <v>0</v>
      </c>
      <c r="BC184" s="120"/>
      <c r="BD184" s="120"/>
      <c r="BE184" s="127"/>
      <c r="BF184" s="126">
        <f t="shared" si="95"/>
        <v>0</v>
      </c>
      <c r="BG184" s="119">
        <f t="shared" si="96"/>
        <v>0</v>
      </c>
      <c r="BH184" s="120"/>
      <c r="BI184" s="120"/>
      <c r="BJ184" s="127"/>
      <c r="BK184" s="126">
        <f t="shared" si="97"/>
        <v>0</v>
      </c>
      <c r="BL184" s="119">
        <f t="shared" si="98"/>
        <v>0</v>
      </c>
      <c r="BM184" s="123">
        <f t="shared" si="99"/>
        <v>0</v>
      </c>
      <c r="BN184" s="123">
        <f t="shared" si="100"/>
        <v>0</v>
      </c>
      <c r="BO184" s="126">
        <f t="shared" si="108"/>
        <v>0</v>
      </c>
      <c r="BP184" s="128">
        <f t="shared" si="101"/>
        <v>0</v>
      </c>
      <c r="BQ184" s="22"/>
      <c r="BR184" s="129"/>
      <c r="BS184" s="130"/>
      <c r="BT184" s="257" t="str">
        <f t="shared" si="102"/>
        <v/>
      </c>
      <c r="BU184" s="257" t="str">
        <f t="shared" si="103"/>
        <v/>
      </c>
      <c r="BV184" s="257" t="str">
        <f t="shared" si="104"/>
        <v/>
      </c>
      <c r="BW184" s="257" t="str">
        <f t="shared" si="105"/>
        <v/>
      </c>
      <c r="BX184" s="258">
        <f t="shared" si="106"/>
        <v>0</v>
      </c>
      <c r="BY184" s="129"/>
      <c r="BZ184" s="130"/>
      <c r="CA184" s="130" t="str">
        <f t="shared" si="74"/>
        <v/>
      </c>
      <c r="CB184" s="130" t="str">
        <f t="shared" si="75"/>
        <v/>
      </c>
      <c r="CC184" s="130" t="str">
        <f t="shared" si="76"/>
        <v/>
      </c>
      <c r="CD184" s="130" t="str">
        <f t="shared" si="77"/>
        <v/>
      </c>
      <c r="CE184" s="131">
        <f t="shared" si="109"/>
        <v>0</v>
      </c>
      <c r="CF184" s="259">
        <f t="shared" si="107"/>
        <v>0</v>
      </c>
      <c r="CG184" s="132"/>
      <c r="CH184" s="132"/>
      <c r="CI184" s="132"/>
    </row>
    <row r="185" spans="1:87" s="24" customFormat="1" ht="12.75" hidden="1" customHeight="1" outlineLevel="1" thickBot="1" x14ac:dyDescent="0.25">
      <c r="A185" s="177" t="s">
        <v>59</v>
      </c>
      <c r="B185" s="312" t="s">
        <v>187</v>
      </c>
      <c r="C185" s="24">
        <v>177</v>
      </c>
      <c r="D185" s="137"/>
      <c r="E185" s="138"/>
      <c r="F185" s="56"/>
      <c r="G185" s="135"/>
      <c r="H185" s="136"/>
      <c r="I185" s="139"/>
      <c r="J185" s="57"/>
      <c r="K185" s="113"/>
      <c r="L185" s="113"/>
      <c r="M185" s="113"/>
      <c r="N185" s="113"/>
      <c r="O185" s="114">
        <f t="shared" si="78"/>
        <v>0</v>
      </c>
      <c r="P185" s="113"/>
      <c r="Q185" s="113"/>
      <c r="R185" s="113"/>
      <c r="S185" s="113"/>
      <c r="T185" s="114">
        <f t="shared" si="79"/>
        <v>0</v>
      </c>
      <c r="U185" s="113">
        <f t="shared" si="80"/>
        <v>0</v>
      </c>
      <c r="V185" s="136"/>
      <c r="W185" s="313"/>
      <c r="X185" s="313"/>
      <c r="Y185" s="313"/>
      <c r="Z185" s="117">
        <f t="shared" si="81"/>
        <v>0</v>
      </c>
      <c r="AA185" s="118">
        <f t="shared" si="82"/>
        <v>0</v>
      </c>
      <c r="AB185" s="121"/>
      <c r="AC185" s="121"/>
      <c r="AD185" s="121"/>
      <c r="AE185" s="117">
        <f t="shared" si="83"/>
        <v>0</v>
      </c>
      <c r="AF185" s="118">
        <f t="shared" si="84"/>
        <v>0</v>
      </c>
      <c r="AG185" s="120"/>
      <c r="AH185" s="120"/>
      <c r="AI185" s="121"/>
      <c r="AJ185" s="117">
        <f t="shared" si="85"/>
        <v>0</v>
      </c>
      <c r="AK185" s="119">
        <f t="shared" si="86"/>
        <v>0</v>
      </c>
      <c r="AL185" s="53"/>
      <c r="AM185" s="53"/>
      <c r="AN185" s="53"/>
      <c r="AO185" s="54">
        <f t="shared" si="87"/>
        <v>0</v>
      </c>
      <c r="AP185" s="122">
        <f t="shared" si="88"/>
        <v>0</v>
      </c>
      <c r="AQ185" s="123">
        <f t="shared" si="89"/>
        <v>0</v>
      </c>
      <c r="AR185" s="123">
        <f t="shared" si="90"/>
        <v>0</v>
      </c>
      <c r="AS185" s="313"/>
      <c r="AT185" s="313"/>
      <c r="AU185" s="314"/>
      <c r="AV185" s="125">
        <f t="shared" si="91"/>
        <v>0</v>
      </c>
      <c r="AW185" s="119">
        <f t="shared" si="92"/>
        <v>0</v>
      </c>
      <c r="AX185" s="120"/>
      <c r="AY185" s="120"/>
      <c r="AZ185" s="127"/>
      <c r="BA185" s="126">
        <f t="shared" si="93"/>
        <v>0</v>
      </c>
      <c r="BB185" s="119">
        <f t="shared" si="94"/>
        <v>0</v>
      </c>
      <c r="BC185" s="120"/>
      <c r="BD185" s="120"/>
      <c r="BE185" s="127"/>
      <c r="BF185" s="126">
        <f t="shared" si="95"/>
        <v>0</v>
      </c>
      <c r="BG185" s="119">
        <f t="shared" si="96"/>
        <v>0</v>
      </c>
      <c r="BH185" s="120"/>
      <c r="BI185" s="120"/>
      <c r="BJ185" s="127"/>
      <c r="BK185" s="126">
        <f t="shared" si="97"/>
        <v>0</v>
      </c>
      <c r="BL185" s="119">
        <f t="shared" si="98"/>
        <v>0</v>
      </c>
      <c r="BM185" s="123">
        <f t="shared" si="99"/>
        <v>0</v>
      </c>
      <c r="BN185" s="123">
        <f t="shared" si="100"/>
        <v>0</v>
      </c>
      <c r="BO185" s="126">
        <f t="shared" si="108"/>
        <v>0</v>
      </c>
      <c r="BP185" s="128">
        <f t="shared" si="101"/>
        <v>0</v>
      </c>
      <c r="BQ185" s="22"/>
      <c r="BR185" s="129"/>
      <c r="BS185" s="130"/>
      <c r="BT185" s="257" t="str">
        <f t="shared" si="102"/>
        <v/>
      </c>
      <c r="BU185" s="257" t="str">
        <f t="shared" si="103"/>
        <v/>
      </c>
      <c r="BV185" s="257" t="str">
        <f t="shared" si="104"/>
        <v/>
      </c>
      <c r="BW185" s="257" t="str">
        <f t="shared" si="105"/>
        <v/>
      </c>
      <c r="BX185" s="258">
        <f t="shared" si="106"/>
        <v>0</v>
      </c>
      <c r="BY185" s="129"/>
      <c r="BZ185" s="130"/>
      <c r="CA185" s="130" t="str">
        <f t="shared" si="74"/>
        <v/>
      </c>
      <c r="CB185" s="130" t="str">
        <f t="shared" si="75"/>
        <v/>
      </c>
      <c r="CC185" s="130" t="str">
        <f t="shared" si="76"/>
        <v/>
      </c>
      <c r="CD185" s="130" t="str">
        <f t="shared" si="77"/>
        <v/>
      </c>
      <c r="CE185" s="131">
        <f t="shared" si="109"/>
        <v>0</v>
      </c>
      <c r="CF185" s="259">
        <f t="shared" si="107"/>
        <v>0</v>
      </c>
      <c r="CG185" s="132"/>
      <c r="CH185" s="132"/>
      <c r="CI185" s="132"/>
    </row>
    <row r="186" spans="1:87" s="24" customFormat="1" ht="12.75" hidden="1" customHeight="1" outlineLevel="1" thickBot="1" x14ac:dyDescent="0.25">
      <c r="A186" s="177" t="s">
        <v>59</v>
      </c>
      <c r="B186" s="312" t="s">
        <v>187</v>
      </c>
      <c r="C186" s="24">
        <v>178</v>
      </c>
      <c r="D186" s="137"/>
      <c r="E186" s="138"/>
      <c r="F186" s="56"/>
      <c r="G186" s="135"/>
      <c r="H186" s="136"/>
      <c r="I186" s="139"/>
      <c r="J186" s="57"/>
      <c r="K186" s="113"/>
      <c r="L186" s="113"/>
      <c r="M186" s="113"/>
      <c r="N186" s="113"/>
      <c r="O186" s="114">
        <f t="shared" si="78"/>
        <v>0</v>
      </c>
      <c r="P186" s="113"/>
      <c r="Q186" s="113"/>
      <c r="R186" s="113"/>
      <c r="S186" s="113"/>
      <c r="T186" s="114">
        <f t="shared" si="79"/>
        <v>0</v>
      </c>
      <c r="U186" s="113">
        <f t="shared" si="80"/>
        <v>0</v>
      </c>
      <c r="V186" s="136"/>
      <c r="W186" s="313"/>
      <c r="X186" s="313"/>
      <c r="Y186" s="313"/>
      <c r="Z186" s="117">
        <f t="shared" si="81"/>
        <v>0</v>
      </c>
      <c r="AA186" s="118">
        <f t="shared" si="82"/>
        <v>0</v>
      </c>
      <c r="AB186" s="121"/>
      <c r="AC186" s="121"/>
      <c r="AD186" s="121"/>
      <c r="AE186" s="117">
        <f t="shared" si="83"/>
        <v>0</v>
      </c>
      <c r="AF186" s="118">
        <f t="shared" si="84"/>
        <v>0</v>
      </c>
      <c r="AG186" s="120"/>
      <c r="AH186" s="120"/>
      <c r="AI186" s="121"/>
      <c r="AJ186" s="117">
        <f t="shared" si="85"/>
        <v>0</v>
      </c>
      <c r="AK186" s="119">
        <f t="shared" si="86"/>
        <v>0</v>
      </c>
      <c r="AL186" s="53"/>
      <c r="AM186" s="53"/>
      <c r="AN186" s="53"/>
      <c r="AO186" s="54">
        <f t="shared" si="87"/>
        <v>0</v>
      </c>
      <c r="AP186" s="122">
        <f t="shared" si="88"/>
        <v>0</v>
      </c>
      <c r="AQ186" s="123">
        <f t="shared" si="89"/>
        <v>0</v>
      </c>
      <c r="AR186" s="123">
        <f t="shared" si="90"/>
        <v>0</v>
      </c>
      <c r="AS186" s="313"/>
      <c r="AT186" s="313"/>
      <c r="AU186" s="314"/>
      <c r="AV186" s="125">
        <f t="shared" si="91"/>
        <v>0</v>
      </c>
      <c r="AW186" s="119">
        <f t="shared" si="92"/>
        <v>0</v>
      </c>
      <c r="AX186" s="120"/>
      <c r="AY186" s="120"/>
      <c r="AZ186" s="127"/>
      <c r="BA186" s="126">
        <f t="shared" si="93"/>
        <v>0</v>
      </c>
      <c r="BB186" s="119">
        <f t="shared" si="94"/>
        <v>0</v>
      </c>
      <c r="BC186" s="120"/>
      <c r="BD186" s="120"/>
      <c r="BE186" s="127"/>
      <c r="BF186" s="126">
        <f t="shared" si="95"/>
        <v>0</v>
      </c>
      <c r="BG186" s="119">
        <f t="shared" si="96"/>
        <v>0</v>
      </c>
      <c r="BH186" s="120"/>
      <c r="BI186" s="120"/>
      <c r="BJ186" s="127"/>
      <c r="BK186" s="126">
        <f t="shared" si="97"/>
        <v>0</v>
      </c>
      <c r="BL186" s="119">
        <f t="shared" si="98"/>
        <v>0</v>
      </c>
      <c r="BM186" s="123">
        <f t="shared" si="99"/>
        <v>0</v>
      </c>
      <c r="BN186" s="123">
        <f t="shared" si="100"/>
        <v>0</v>
      </c>
      <c r="BO186" s="126">
        <f t="shared" si="108"/>
        <v>0</v>
      </c>
      <c r="BP186" s="128">
        <f t="shared" si="101"/>
        <v>0</v>
      </c>
      <c r="BQ186" s="22"/>
      <c r="BR186" s="129"/>
      <c r="BS186" s="130"/>
      <c r="BT186" s="257" t="str">
        <f t="shared" si="102"/>
        <v/>
      </c>
      <c r="BU186" s="257" t="str">
        <f t="shared" si="103"/>
        <v/>
      </c>
      <c r="BV186" s="257" t="str">
        <f t="shared" si="104"/>
        <v/>
      </c>
      <c r="BW186" s="257" t="str">
        <f t="shared" si="105"/>
        <v/>
      </c>
      <c r="BX186" s="258">
        <f t="shared" si="106"/>
        <v>0</v>
      </c>
      <c r="BY186" s="129"/>
      <c r="BZ186" s="130"/>
      <c r="CA186" s="130" t="str">
        <f t="shared" si="74"/>
        <v/>
      </c>
      <c r="CB186" s="130" t="str">
        <f t="shared" si="75"/>
        <v/>
      </c>
      <c r="CC186" s="130" t="str">
        <f t="shared" si="76"/>
        <v/>
      </c>
      <c r="CD186" s="130" t="str">
        <f t="shared" si="77"/>
        <v/>
      </c>
      <c r="CE186" s="131">
        <f t="shared" si="109"/>
        <v>0</v>
      </c>
      <c r="CF186" s="259">
        <f t="shared" si="107"/>
        <v>0</v>
      </c>
      <c r="CG186" s="132"/>
      <c r="CH186" s="132"/>
      <c r="CI186" s="132"/>
    </row>
    <row r="187" spans="1:87" s="24" customFormat="1" ht="12.75" hidden="1" customHeight="1" outlineLevel="1" thickBot="1" x14ac:dyDescent="0.25">
      <c r="A187" s="177" t="s">
        <v>59</v>
      </c>
      <c r="B187" s="312" t="s">
        <v>187</v>
      </c>
      <c r="C187" s="24">
        <v>179</v>
      </c>
      <c r="D187" s="137"/>
      <c r="E187" s="138"/>
      <c r="F187" s="56"/>
      <c r="G187" s="135"/>
      <c r="H187" s="136"/>
      <c r="I187" s="139"/>
      <c r="J187" s="57"/>
      <c r="K187" s="113"/>
      <c r="L187" s="113"/>
      <c r="M187" s="113"/>
      <c r="N187" s="113"/>
      <c r="O187" s="114">
        <f t="shared" si="78"/>
        <v>0</v>
      </c>
      <c r="P187" s="113"/>
      <c r="Q187" s="113"/>
      <c r="R187" s="113"/>
      <c r="S187" s="113"/>
      <c r="T187" s="114">
        <f t="shared" si="79"/>
        <v>0</v>
      </c>
      <c r="U187" s="113">
        <f t="shared" si="80"/>
        <v>0</v>
      </c>
      <c r="V187" s="136"/>
      <c r="W187" s="313"/>
      <c r="X187" s="313"/>
      <c r="Y187" s="313"/>
      <c r="Z187" s="117">
        <f t="shared" si="81"/>
        <v>0</v>
      </c>
      <c r="AA187" s="118">
        <f t="shared" si="82"/>
        <v>0</v>
      </c>
      <c r="AB187" s="121"/>
      <c r="AC187" s="121"/>
      <c r="AD187" s="121"/>
      <c r="AE187" s="117">
        <f t="shared" si="83"/>
        <v>0</v>
      </c>
      <c r="AF187" s="118">
        <f t="shared" si="84"/>
        <v>0</v>
      </c>
      <c r="AG187" s="120"/>
      <c r="AH187" s="120"/>
      <c r="AI187" s="121"/>
      <c r="AJ187" s="117">
        <f t="shared" si="85"/>
        <v>0</v>
      </c>
      <c r="AK187" s="119">
        <f t="shared" si="86"/>
        <v>0</v>
      </c>
      <c r="AL187" s="53"/>
      <c r="AM187" s="53"/>
      <c r="AN187" s="53"/>
      <c r="AO187" s="54">
        <f t="shared" si="87"/>
        <v>0</v>
      </c>
      <c r="AP187" s="122">
        <f t="shared" si="88"/>
        <v>0</v>
      </c>
      <c r="AQ187" s="123">
        <f t="shared" si="89"/>
        <v>0</v>
      </c>
      <c r="AR187" s="123">
        <f t="shared" si="90"/>
        <v>0</v>
      </c>
      <c r="AS187" s="313"/>
      <c r="AT187" s="313"/>
      <c r="AU187" s="314"/>
      <c r="AV187" s="125">
        <f t="shared" si="91"/>
        <v>0</v>
      </c>
      <c r="AW187" s="119">
        <f t="shared" si="92"/>
        <v>0</v>
      </c>
      <c r="AX187" s="120"/>
      <c r="AY187" s="120"/>
      <c r="AZ187" s="127"/>
      <c r="BA187" s="126">
        <f t="shared" si="93"/>
        <v>0</v>
      </c>
      <c r="BB187" s="119">
        <f t="shared" si="94"/>
        <v>0</v>
      </c>
      <c r="BC187" s="120"/>
      <c r="BD187" s="120"/>
      <c r="BE187" s="127"/>
      <c r="BF187" s="126">
        <f t="shared" si="95"/>
        <v>0</v>
      </c>
      <c r="BG187" s="119">
        <f t="shared" si="96"/>
        <v>0</v>
      </c>
      <c r="BH187" s="120"/>
      <c r="BI187" s="120"/>
      <c r="BJ187" s="127"/>
      <c r="BK187" s="126">
        <f t="shared" si="97"/>
        <v>0</v>
      </c>
      <c r="BL187" s="119">
        <f t="shared" si="98"/>
        <v>0</v>
      </c>
      <c r="BM187" s="123">
        <f t="shared" si="99"/>
        <v>0</v>
      </c>
      <c r="BN187" s="123">
        <f t="shared" si="100"/>
        <v>0</v>
      </c>
      <c r="BO187" s="126">
        <f t="shared" si="108"/>
        <v>0</v>
      </c>
      <c r="BP187" s="128">
        <f t="shared" si="101"/>
        <v>0</v>
      </c>
      <c r="BQ187" s="22"/>
      <c r="BR187" s="129"/>
      <c r="BS187" s="130"/>
      <c r="BT187" s="257" t="str">
        <f t="shared" si="102"/>
        <v/>
      </c>
      <c r="BU187" s="257" t="str">
        <f t="shared" si="103"/>
        <v/>
      </c>
      <c r="BV187" s="257" t="str">
        <f t="shared" si="104"/>
        <v/>
      </c>
      <c r="BW187" s="257" t="str">
        <f t="shared" si="105"/>
        <v/>
      </c>
      <c r="BX187" s="258">
        <f t="shared" si="106"/>
        <v>0</v>
      </c>
      <c r="BY187" s="129"/>
      <c r="BZ187" s="130"/>
      <c r="CA187" s="130" t="str">
        <f t="shared" si="74"/>
        <v/>
      </c>
      <c r="CB187" s="130" t="str">
        <f t="shared" si="75"/>
        <v/>
      </c>
      <c r="CC187" s="130" t="str">
        <f t="shared" si="76"/>
        <v/>
      </c>
      <c r="CD187" s="130" t="str">
        <f t="shared" si="77"/>
        <v/>
      </c>
      <c r="CE187" s="131">
        <f t="shared" si="109"/>
        <v>0</v>
      </c>
      <c r="CF187" s="259">
        <f t="shared" si="107"/>
        <v>0</v>
      </c>
      <c r="CG187" s="132"/>
      <c r="CH187" s="132"/>
      <c r="CI187" s="132"/>
    </row>
    <row r="188" spans="1:87" s="24" customFormat="1" ht="12.75" hidden="1" customHeight="1" outlineLevel="1" thickBot="1" x14ac:dyDescent="0.25">
      <c r="A188" s="177" t="s">
        <v>59</v>
      </c>
      <c r="B188" s="312" t="s">
        <v>187</v>
      </c>
      <c r="C188" s="24">
        <v>180</v>
      </c>
      <c r="D188" s="137"/>
      <c r="E188" s="138"/>
      <c r="F188" s="56"/>
      <c r="G188" s="135"/>
      <c r="H188" s="136"/>
      <c r="I188" s="139"/>
      <c r="J188" s="57"/>
      <c r="K188" s="113"/>
      <c r="L188" s="113"/>
      <c r="M188" s="113"/>
      <c r="N188" s="113"/>
      <c r="O188" s="114">
        <f t="shared" si="78"/>
        <v>0</v>
      </c>
      <c r="P188" s="113"/>
      <c r="Q188" s="113"/>
      <c r="R188" s="113"/>
      <c r="S188" s="113"/>
      <c r="T188" s="114">
        <f t="shared" si="79"/>
        <v>0</v>
      </c>
      <c r="U188" s="113">
        <f t="shared" si="80"/>
        <v>0</v>
      </c>
      <c r="V188" s="136"/>
      <c r="W188" s="313"/>
      <c r="X188" s="313"/>
      <c r="Y188" s="313"/>
      <c r="Z188" s="117">
        <f t="shared" si="81"/>
        <v>0</v>
      </c>
      <c r="AA188" s="118">
        <f t="shared" si="82"/>
        <v>0</v>
      </c>
      <c r="AB188" s="121"/>
      <c r="AC188" s="121"/>
      <c r="AD188" s="121"/>
      <c r="AE188" s="117">
        <f t="shared" si="83"/>
        <v>0</v>
      </c>
      <c r="AF188" s="118">
        <f t="shared" si="84"/>
        <v>0</v>
      </c>
      <c r="AG188" s="120"/>
      <c r="AH188" s="120"/>
      <c r="AI188" s="121"/>
      <c r="AJ188" s="117">
        <f t="shared" si="85"/>
        <v>0</v>
      </c>
      <c r="AK188" s="119">
        <f t="shared" si="86"/>
        <v>0</v>
      </c>
      <c r="AL188" s="53"/>
      <c r="AM188" s="53"/>
      <c r="AN188" s="53"/>
      <c r="AO188" s="54">
        <f t="shared" si="87"/>
        <v>0</v>
      </c>
      <c r="AP188" s="122">
        <f t="shared" si="88"/>
        <v>0</v>
      </c>
      <c r="AQ188" s="123">
        <f t="shared" si="89"/>
        <v>0</v>
      </c>
      <c r="AR188" s="123">
        <f t="shared" si="90"/>
        <v>0</v>
      </c>
      <c r="AS188" s="313"/>
      <c r="AT188" s="313"/>
      <c r="AU188" s="314"/>
      <c r="AV188" s="125">
        <f t="shared" si="91"/>
        <v>0</v>
      </c>
      <c r="AW188" s="119">
        <f t="shared" si="92"/>
        <v>0</v>
      </c>
      <c r="AX188" s="120"/>
      <c r="AY188" s="120"/>
      <c r="AZ188" s="127"/>
      <c r="BA188" s="126">
        <f t="shared" si="93"/>
        <v>0</v>
      </c>
      <c r="BB188" s="119">
        <f t="shared" si="94"/>
        <v>0</v>
      </c>
      <c r="BC188" s="120"/>
      <c r="BD188" s="120"/>
      <c r="BE188" s="127"/>
      <c r="BF188" s="126">
        <f t="shared" si="95"/>
        <v>0</v>
      </c>
      <c r="BG188" s="119">
        <f t="shared" si="96"/>
        <v>0</v>
      </c>
      <c r="BH188" s="120"/>
      <c r="BI188" s="120"/>
      <c r="BJ188" s="127"/>
      <c r="BK188" s="126">
        <f t="shared" si="97"/>
        <v>0</v>
      </c>
      <c r="BL188" s="119">
        <f t="shared" si="98"/>
        <v>0</v>
      </c>
      <c r="BM188" s="123">
        <f t="shared" si="99"/>
        <v>0</v>
      </c>
      <c r="BN188" s="123">
        <f t="shared" si="100"/>
        <v>0</v>
      </c>
      <c r="BO188" s="126">
        <f t="shared" si="108"/>
        <v>0</v>
      </c>
      <c r="BP188" s="128">
        <f t="shared" si="101"/>
        <v>0</v>
      </c>
      <c r="BQ188" s="22"/>
      <c r="BR188" s="129"/>
      <c r="BS188" s="130"/>
      <c r="BT188" s="257" t="str">
        <f t="shared" si="102"/>
        <v/>
      </c>
      <c r="BU188" s="257" t="str">
        <f t="shared" si="103"/>
        <v/>
      </c>
      <c r="BV188" s="257" t="str">
        <f t="shared" si="104"/>
        <v/>
      </c>
      <c r="BW188" s="257" t="str">
        <f t="shared" si="105"/>
        <v/>
      </c>
      <c r="BX188" s="258">
        <f t="shared" si="106"/>
        <v>0</v>
      </c>
      <c r="BY188" s="129"/>
      <c r="BZ188" s="130"/>
      <c r="CA188" s="130" t="str">
        <f t="shared" si="74"/>
        <v/>
      </c>
      <c r="CB188" s="130" t="str">
        <f t="shared" si="75"/>
        <v/>
      </c>
      <c r="CC188" s="130" t="str">
        <f t="shared" si="76"/>
        <v/>
      </c>
      <c r="CD188" s="130" t="str">
        <f t="shared" si="77"/>
        <v/>
      </c>
      <c r="CE188" s="131">
        <f t="shared" si="109"/>
        <v>0</v>
      </c>
      <c r="CF188" s="259">
        <f t="shared" si="107"/>
        <v>0</v>
      </c>
      <c r="CG188" s="132"/>
      <c r="CH188" s="132"/>
      <c r="CI188" s="132"/>
    </row>
    <row r="189" spans="1:87" s="24" customFormat="1" ht="12.75" hidden="1" customHeight="1" outlineLevel="1" thickBot="1" x14ac:dyDescent="0.25">
      <c r="A189" s="177" t="s">
        <v>59</v>
      </c>
      <c r="B189" s="312" t="s">
        <v>187</v>
      </c>
      <c r="C189" s="24">
        <v>181</v>
      </c>
      <c r="D189" s="137"/>
      <c r="E189" s="138"/>
      <c r="F189" s="56"/>
      <c r="G189" s="135"/>
      <c r="H189" s="136"/>
      <c r="I189" s="139"/>
      <c r="J189" s="57"/>
      <c r="K189" s="113"/>
      <c r="L189" s="113"/>
      <c r="M189" s="113"/>
      <c r="N189" s="113"/>
      <c r="O189" s="114">
        <f t="shared" si="78"/>
        <v>0</v>
      </c>
      <c r="P189" s="113"/>
      <c r="Q189" s="113"/>
      <c r="R189" s="113"/>
      <c r="S189" s="113"/>
      <c r="T189" s="114">
        <f t="shared" si="79"/>
        <v>0</v>
      </c>
      <c r="U189" s="113">
        <f t="shared" si="80"/>
        <v>0</v>
      </c>
      <c r="V189" s="136"/>
      <c r="W189" s="313"/>
      <c r="X189" s="313"/>
      <c r="Y189" s="313"/>
      <c r="Z189" s="117">
        <f t="shared" si="81"/>
        <v>0</v>
      </c>
      <c r="AA189" s="118">
        <f t="shared" si="82"/>
        <v>0</v>
      </c>
      <c r="AB189" s="121"/>
      <c r="AC189" s="121"/>
      <c r="AD189" s="121"/>
      <c r="AE189" s="117">
        <f t="shared" si="83"/>
        <v>0</v>
      </c>
      <c r="AF189" s="118">
        <f t="shared" si="84"/>
        <v>0</v>
      </c>
      <c r="AG189" s="120"/>
      <c r="AH189" s="120"/>
      <c r="AI189" s="121"/>
      <c r="AJ189" s="117">
        <f t="shared" si="85"/>
        <v>0</v>
      </c>
      <c r="AK189" s="119">
        <f t="shared" si="86"/>
        <v>0</v>
      </c>
      <c r="AL189" s="53"/>
      <c r="AM189" s="53"/>
      <c r="AN189" s="53"/>
      <c r="AO189" s="54">
        <f t="shared" si="87"/>
        <v>0</v>
      </c>
      <c r="AP189" s="122">
        <f t="shared" si="88"/>
        <v>0</v>
      </c>
      <c r="AQ189" s="123">
        <f t="shared" si="89"/>
        <v>0</v>
      </c>
      <c r="AR189" s="123">
        <f t="shared" si="90"/>
        <v>0</v>
      </c>
      <c r="AS189" s="313"/>
      <c r="AT189" s="313"/>
      <c r="AU189" s="314"/>
      <c r="AV189" s="125">
        <f t="shared" si="91"/>
        <v>0</v>
      </c>
      <c r="AW189" s="119">
        <f t="shared" si="92"/>
        <v>0</v>
      </c>
      <c r="AX189" s="120"/>
      <c r="AY189" s="120"/>
      <c r="AZ189" s="127"/>
      <c r="BA189" s="126">
        <f t="shared" si="93"/>
        <v>0</v>
      </c>
      <c r="BB189" s="119">
        <f t="shared" si="94"/>
        <v>0</v>
      </c>
      <c r="BC189" s="120"/>
      <c r="BD189" s="120"/>
      <c r="BE189" s="127"/>
      <c r="BF189" s="126">
        <f t="shared" si="95"/>
        <v>0</v>
      </c>
      <c r="BG189" s="119">
        <f t="shared" si="96"/>
        <v>0</v>
      </c>
      <c r="BH189" s="120"/>
      <c r="BI189" s="120"/>
      <c r="BJ189" s="127"/>
      <c r="BK189" s="126">
        <f t="shared" si="97"/>
        <v>0</v>
      </c>
      <c r="BL189" s="119">
        <f t="shared" si="98"/>
        <v>0</v>
      </c>
      <c r="BM189" s="123">
        <f t="shared" si="99"/>
        <v>0</v>
      </c>
      <c r="BN189" s="123">
        <f t="shared" si="100"/>
        <v>0</v>
      </c>
      <c r="BO189" s="126">
        <f t="shared" si="108"/>
        <v>0</v>
      </c>
      <c r="BP189" s="128">
        <f t="shared" si="101"/>
        <v>0</v>
      </c>
      <c r="BQ189" s="22"/>
      <c r="BR189" s="129"/>
      <c r="BS189" s="130"/>
      <c r="BT189" s="257" t="str">
        <f t="shared" si="102"/>
        <v/>
      </c>
      <c r="BU189" s="257" t="str">
        <f t="shared" si="103"/>
        <v/>
      </c>
      <c r="BV189" s="257" t="str">
        <f t="shared" si="104"/>
        <v/>
      </c>
      <c r="BW189" s="257" t="str">
        <f t="shared" si="105"/>
        <v/>
      </c>
      <c r="BX189" s="258">
        <f t="shared" si="106"/>
        <v>0</v>
      </c>
      <c r="BY189" s="129"/>
      <c r="BZ189" s="130"/>
      <c r="CA189" s="130" t="str">
        <f t="shared" si="74"/>
        <v/>
      </c>
      <c r="CB189" s="130" t="str">
        <f t="shared" si="75"/>
        <v/>
      </c>
      <c r="CC189" s="130" t="str">
        <f t="shared" si="76"/>
        <v/>
      </c>
      <c r="CD189" s="130" t="str">
        <f t="shared" si="77"/>
        <v/>
      </c>
      <c r="CE189" s="131">
        <f t="shared" si="109"/>
        <v>0</v>
      </c>
      <c r="CF189" s="259">
        <f t="shared" si="107"/>
        <v>0</v>
      </c>
      <c r="CG189" s="132"/>
      <c r="CH189" s="132"/>
      <c r="CI189" s="132"/>
    </row>
    <row r="190" spans="1:87" s="24" customFormat="1" ht="12.75" hidden="1" customHeight="1" outlineLevel="1" thickBot="1" x14ac:dyDescent="0.25">
      <c r="A190" s="177" t="s">
        <v>59</v>
      </c>
      <c r="B190" s="312" t="s">
        <v>187</v>
      </c>
      <c r="C190" s="24">
        <v>182</v>
      </c>
      <c r="D190" s="137"/>
      <c r="E190" s="138"/>
      <c r="F190" s="56"/>
      <c r="G190" s="135"/>
      <c r="H190" s="136"/>
      <c r="I190" s="139"/>
      <c r="J190" s="57"/>
      <c r="K190" s="113"/>
      <c r="L190" s="113"/>
      <c r="M190" s="113"/>
      <c r="N190" s="113"/>
      <c r="O190" s="114">
        <f t="shared" si="78"/>
        <v>0</v>
      </c>
      <c r="P190" s="113"/>
      <c r="Q190" s="113"/>
      <c r="R190" s="113"/>
      <c r="S190" s="113"/>
      <c r="T190" s="114">
        <f t="shared" si="79"/>
        <v>0</v>
      </c>
      <c r="U190" s="113">
        <f t="shared" si="80"/>
        <v>0</v>
      </c>
      <c r="V190" s="136"/>
      <c r="W190" s="313"/>
      <c r="X190" s="313"/>
      <c r="Y190" s="313"/>
      <c r="Z190" s="117">
        <f t="shared" si="81"/>
        <v>0</v>
      </c>
      <c r="AA190" s="118">
        <f t="shared" si="82"/>
        <v>0</v>
      </c>
      <c r="AB190" s="121"/>
      <c r="AC190" s="121"/>
      <c r="AD190" s="121"/>
      <c r="AE190" s="117">
        <f t="shared" si="83"/>
        <v>0</v>
      </c>
      <c r="AF190" s="118">
        <f t="shared" si="84"/>
        <v>0</v>
      </c>
      <c r="AG190" s="120"/>
      <c r="AH190" s="120"/>
      <c r="AI190" s="121"/>
      <c r="AJ190" s="117">
        <f t="shared" si="85"/>
        <v>0</v>
      </c>
      <c r="AK190" s="119">
        <f t="shared" si="86"/>
        <v>0</v>
      </c>
      <c r="AL190" s="53"/>
      <c r="AM190" s="53"/>
      <c r="AN190" s="53"/>
      <c r="AO190" s="54">
        <f t="shared" si="87"/>
        <v>0</v>
      </c>
      <c r="AP190" s="122">
        <f t="shared" si="88"/>
        <v>0</v>
      </c>
      <c r="AQ190" s="123">
        <f t="shared" si="89"/>
        <v>0</v>
      </c>
      <c r="AR190" s="123">
        <f t="shared" si="90"/>
        <v>0</v>
      </c>
      <c r="AS190" s="313"/>
      <c r="AT190" s="313"/>
      <c r="AU190" s="314"/>
      <c r="AV190" s="125">
        <f t="shared" si="91"/>
        <v>0</v>
      </c>
      <c r="AW190" s="119">
        <f t="shared" si="92"/>
        <v>0</v>
      </c>
      <c r="AX190" s="120"/>
      <c r="AY190" s="120"/>
      <c r="AZ190" s="127"/>
      <c r="BA190" s="126">
        <f t="shared" si="93"/>
        <v>0</v>
      </c>
      <c r="BB190" s="119">
        <f t="shared" si="94"/>
        <v>0</v>
      </c>
      <c r="BC190" s="120"/>
      <c r="BD190" s="120"/>
      <c r="BE190" s="127"/>
      <c r="BF190" s="126">
        <f t="shared" si="95"/>
        <v>0</v>
      </c>
      <c r="BG190" s="119">
        <f t="shared" si="96"/>
        <v>0</v>
      </c>
      <c r="BH190" s="120"/>
      <c r="BI190" s="120"/>
      <c r="BJ190" s="127"/>
      <c r="BK190" s="126">
        <f t="shared" si="97"/>
        <v>0</v>
      </c>
      <c r="BL190" s="119">
        <f t="shared" si="98"/>
        <v>0</v>
      </c>
      <c r="BM190" s="123">
        <f t="shared" si="99"/>
        <v>0</v>
      </c>
      <c r="BN190" s="123">
        <f t="shared" si="100"/>
        <v>0</v>
      </c>
      <c r="BO190" s="126">
        <f t="shared" si="108"/>
        <v>0</v>
      </c>
      <c r="BP190" s="128">
        <f t="shared" si="101"/>
        <v>0</v>
      </c>
      <c r="BQ190" s="22"/>
      <c r="BR190" s="129"/>
      <c r="BS190" s="130"/>
      <c r="BT190" s="257" t="str">
        <f t="shared" si="102"/>
        <v/>
      </c>
      <c r="BU190" s="257" t="str">
        <f t="shared" si="103"/>
        <v/>
      </c>
      <c r="BV190" s="257" t="str">
        <f t="shared" si="104"/>
        <v/>
      </c>
      <c r="BW190" s="257" t="str">
        <f t="shared" si="105"/>
        <v/>
      </c>
      <c r="BX190" s="258">
        <f t="shared" si="106"/>
        <v>0</v>
      </c>
      <c r="BY190" s="129"/>
      <c r="BZ190" s="130"/>
      <c r="CA190" s="130" t="str">
        <f t="shared" si="74"/>
        <v/>
      </c>
      <c r="CB190" s="130" t="str">
        <f t="shared" si="75"/>
        <v/>
      </c>
      <c r="CC190" s="130" t="str">
        <f t="shared" si="76"/>
        <v/>
      </c>
      <c r="CD190" s="130" t="str">
        <f t="shared" si="77"/>
        <v/>
      </c>
      <c r="CE190" s="131">
        <f t="shared" si="109"/>
        <v>0</v>
      </c>
      <c r="CF190" s="259">
        <f t="shared" si="107"/>
        <v>0</v>
      </c>
      <c r="CG190" s="132"/>
      <c r="CH190" s="132"/>
      <c r="CI190" s="132"/>
    </row>
    <row r="191" spans="1:87" s="24" customFormat="1" ht="12.75" hidden="1" customHeight="1" outlineLevel="1" thickBot="1" x14ac:dyDescent="0.25">
      <c r="A191" s="177" t="s">
        <v>59</v>
      </c>
      <c r="B191" s="312" t="s">
        <v>187</v>
      </c>
      <c r="C191" s="24">
        <v>183</v>
      </c>
      <c r="D191" s="137"/>
      <c r="E191" s="138"/>
      <c r="F191" s="56"/>
      <c r="G191" s="135"/>
      <c r="H191" s="136"/>
      <c r="I191" s="139"/>
      <c r="J191" s="57"/>
      <c r="K191" s="113"/>
      <c r="L191" s="113"/>
      <c r="M191" s="113"/>
      <c r="N191" s="113"/>
      <c r="O191" s="114">
        <f t="shared" si="78"/>
        <v>0</v>
      </c>
      <c r="P191" s="113"/>
      <c r="Q191" s="113"/>
      <c r="R191" s="113"/>
      <c r="S191" s="113"/>
      <c r="T191" s="114">
        <f t="shared" si="79"/>
        <v>0</v>
      </c>
      <c r="U191" s="113">
        <f t="shared" si="80"/>
        <v>0</v>
      </c>
      <c r="V191" s="136"/>
      <c r="W191" s="313"/>
      <c r="X191" s="313"/>
      <c r="Y191" s="313"/>
      <c r="Z191" s="117">
        <f t="shared" si="81"/>
        <v>0</v>
      </c>
      <c r="AA191" s="118">
        <f t="shared" si="82"/>
        <v>0</v>
      </c>
      <c r="AB191" s="121"/>
      <c r="AC191" s="121"/>
      <c r="AD191" s="121"/>
      <c r="AE191" s="117">
        <f t="shared" si="83"/>
        <v>0</v>
      </c>
      <c r="AF191" s="118">
        <f t="shared" si="84"/>
        <v>0</v>
      </c>
      <c r="AG191" s="120"/>
      <c r="AH191" s="120"/>
      <c r="AI191" s="121"/>
      <c r="AJ191" s="117">
        <f t="shared" si="85"/>
        <v>0</v>
      </c>
      <c r="AK191" s="119">
        <f t="shared" si="86"/>
        <v>0</v>
      </c>
      <c r="AL191" s="53"/>
      <c r="AM191" s="53"/>
      <c r="AN191" s="53"/>
      <c r="AO191" s="54">
        <f t="shared" si="87"/>
        <v>0</v>
      </c>
      <c r="AP191" s="122">
        <f t="shared" si="88"/>
        <v>0</v>
      </c>
      <c r="AQ191" s="123">
        <f t="shared" si="89"/>
        <v>0</v>
      </c>
      <c r="AR191" s="123">
        <f t="shared" si="90"/>
        <v>0</v>
      </c>
      <c r="AS191" s="313"/>
      <c r="AT191" s="313"/>
      <c r="AU191" s="314"/>
      <c r="AV191" s="125">
        <f t="shared" si="91"/>
        <v>0</v>
      </c>
      <c r="AW191" s="119">
        <f t="shared" si="92"/>
        <v>0</v>
      </c>
      <c r="AX191" s="120"/>
      <c r="AY191" s="120"/>
      <c r="AZ191" s="127"/>
      <c r="BA191" s="126">
        <f t="shared" si="93"/>
        <v>0</v>
      </c>
      <c r="BB191" s="119">
        <f t="shared" si="94"/>
        <v>0</v>
      </c>
      <c r="BC191" s="120"/>
      <c r="BD191" s="120"/>
      <c r="BE191" s="127"/>
      <c r="BF191" s="126">
        <f t="shared" si="95"/>
        <v>0</v>
      </c>
      <c r="BG191" s="119">
        <f t="shared" si="96"/>
        <v>0</v>
      </c>
      <c r="BH191" s="120"/>
      <c r="BI191" s="120"/>
      <c r="BJ191" s="127"/>
      <c r="BK191" s="126">
        <f t="shared" si="97"/>
        <v>0</v>
      </c>
      <c r="BL191" s="119">
        <f t="shared" si="98"/>
        <v>0</v>
      </c>
      <c r="BM191" s="123">
        <f t="shared" si="99"/>
        <v>0</v>
      </c>
      <c r="BN191" s="123">
        <f t="shared" si="100"/>
        <v>0</v>
      </c>
      <c r="BO191" s="126">
        <f t="shared" si="108"/>
        <v>0</v>
      </c>
      <c r="BP191" s="128">
        <f t="shared" si="101"/>
        <v>0</v>
      </c>
      <c r="BQ191" s="22"/>
      <c r="BR191" s="129"/>
      <c r="BS191" s="130"/>
      <c r="BT191" s="257" t="str">
        <f t="shared" si="102"/>
        <v/>
      </c>
      <c r="BU191" s="257" t="str">
        <f t="shared" si="103"/>
        <v/>
      </c>
      <c r="BV191" s="257" t="str">
        <f t="shared" si="104"/>
        <v/>
      </c>
      <c r="BW191" s="257" t="str">
        <f t="shared" si="105"/>
        <v/>
      </c>
      <c r="BX191" s="258">
        <f t="shared" si="106"/>
        <v>0</v>
      </c>
      <c r="BY191" s="129"/>
      <c r="BZ191" s="130"/>
      <c r="CA191" s="130" t="str">
        <f t="shared" si="74"/>
        <v/>
      </c>
      <c r="CB191" s="130" t="str">
        <f t="shared" si="75"/>
        <v/>
      </c>
      <c r="CC191" s="130" t="str">
        <f t="shared" si="76"/>
        <v/>
      </c>
      <c r="CD191" s="130" t="str">
        <f t="shared" si="77"/>
        <v/>
      </c>
      <c r="CE191" s="131">
        <f t="shared" si="109"/>
        <v>0</v>
      </c>
      <c r="CF191" s="259">
        <f t="shared" si="107"/>
        <v>0</v>
      </c>
      <c r="CG191" s="132"/>
      <c r="CH191" s="132"/>
      <c r="CI191" s="132"/>
    </row>
    <row r="192" spans="1:87" s="24" customFormat="1" ht="12.75" hidden="1" customHeight="1" outlineLevel="1" thickBot="1" x14ac:dyDescent="0.25">
      <c r="A192" s="177" t="s">
        <v>59</v>
      </c>
      <c r="B192" s="312" t="s">
        <v>187</v>
      </c>
      <c r="C192" s="24">
        <v>184</v>
      </c>
      <c r="D192" s="137"/>
      <c r="E192" s="138"/>
      <c r="F192" s="56"/>
      <c r="G192" s="135"/>
      <c r="H192" s="136"/>
      <c r="I192" s="139"/>
      <c r="J192" s="57"/>
      <c r="K192" s="113"/>
      <c r="L192" s="113"/>
      <c r="M192" s="113"/>
      <c r="N192" s="113"/>
      <c r="O192" s="114">
        <f t="shared" si="78"/>
        <v>0</v>
      </c>
      <c r="P192" s="113"/>
      <c r="Q192" s="113"/>
      <c r="R192" s="113"/>
      <c r="S192" s="113"/>
      <c r="T192" s="114">
        <f t="shared" si="79"/>
        <v>0</v>
      </c>
      <c r="U192" s="113">
        <f t="shared" si="80"/>
        <v>0</v>
      </c>
      <c r="V192" s="136"/>
      <c r="W192" s="313"/>
      <c r="X192" s="313"/>
      <c r="Y192" s="313"/>
      <c r="Z192" s="117">
        <f t="shared" si="81"/>
        <v>0</v>
      </c>
      <c r="AA192" s="118">
        <f t="shared" si="82"/>
        <v>0</v>
      </c>
      <c r="AB192" s="121"/>
      <c r="AC192" s="121"/>
      <c r="AD192" s="121"/>
      <c r="AE192" s="117">
        <f t="shared" si="83"/>
        <v>0</v>
      </c>
      <c r="AF192" s="118">
        <f t="shared" si="84"/>
        <v>0</v>
      </c>
      <c r="AG192" s="120"/>
      <c r="AH192" s="120"/>
      <c r="AI192" s="121"/>
      <c r="AJ192" s="117">
        <f t="shared" si="85"/>
        <v>0</v>
      </c>
      <c r="AK192" s="119">
        <f t="shared" si="86"/>
        <v>0</v>
      </c>
      <c r="AL192" s="53"/>
      <c r="AM192" s="53"/>
      <c r="AN192" s="53"/>
      <c r="AO192" s="54">
        <f t="shared" si="87"/>
        <v>0</v>
      </c>
      <c r="AP192" s="122">
        <f t="shared" si="88"/>
        <v>0</v>
      </c>
      <c r="AQ192" s="123">
        <f t="shared" si="89"/>
        <v>0</v>
      </c>
      <c r="AR192" s="123">
        <f t="shared" si="90"/>
        <v>0</v>
      </c>
      <c r="AS192" s="313"/>
      <c r="AT192" s="313"/>
      <c r="AU192" s="314"/>
      <c r="AV192" s="125">
        <f t="shared" si="91"/>
        <v>0</v>
      </c>
      <c r="AW192" s="119">
        <f t="shared" si="92"/>
        <v>0</v>
      </c>
      <c r="AX192" s="120"/>
      <c r="AY192" s="120"/>
      <c r="AZ192" s="127"/>
      <c r="BA192" s="126">
        <f t="shared" si="93"/>
        <v>0</v>
      </c>
      <c r="BB192" s="119">
        <f t="shared" si="94"/>
        <v>0</v>
      </c>
      <c r="BC192" s="120"/>
      <c r="BD192" s="120"/>
      <c r="BE192" s="127"/>
      <c r="BF192" s="126">
        <f t="shared" si="95"/>
        <v>0</v>
      </c>
      <c r="BG192" s="119">
        <f t="shared" si="96"/>
        <v>0</v>
      </c>
      <c r="BH192" s="120"/>
      <c r="BI192" s="120"/>
      <c r="BJ192" s="127"/>
      <c r="BK192" s="126">
        <f t="shared" si="97"/>
        <v>0</v>
      </c>
      <c r="BL192" s="119">
        <f t="shared" si="98"/>
        <v>0</v>
      </c>
      <c r="BM192" s="123">
        <f t="shared" si="99"/>
        <v>0</v>
      </c>
      <c r="BN192" s="123">
        <f t="shared" si="100"/>
        <v>0</v>
      </c>
      <c r="BO192" s="126">
        <f t="shared" si="108"/>
        <v>0</v>
      </c>
      <c r="BP192" s="128">
        <f t="shared" si="101"/>
        <v>0</v>
      </c>
      <c r="BQ192" s="22"/>
      <c r="BR192" s="129"/>
      <c r="BS192" s="130"/>
      <c r="BT192" s="257" t="str">
        <f t="shared" si="102"/>
        <v/>
      </c>
      <c r="BU192" s="257" t="str">
        <f t="shared" si="103"/>
        <v/>
      </c>
      <c r="BV192" s="257" t="str">
        <f t="shared" si="104"/>
        <v/>
      </c>
      <c r="BW192" s="257" t="str">
        <f t="shared" si="105"/>
        <v/>
      </c>
      <c r="BX192" s="258">
        <f t="shared" si="106"/>
        <v>0</v>
      </c>
      <c r="BY192" s="129"/>
      <c r="BZ192" s="130"/>
      <c r="CA192" s="130" t="str">
        <f t="shared" si="74"/>
        <v/>
      </c>
      <c r="CB192" s="130" t="str">
        <f t="shared" si="75"/>
        <v/>
      </c>
      <c r="CC192" s="130" t="str">
        <f t="shared" si="76"/>
        <v/>
      </c>
      <c r="CD192" s="130" t="str">
        <f t="shared" si="77"/>
        <v/>
      </c>
      <c r="CE192" s="131">
        <f t="shared" si="109"/>
        <v>0</v>
      </c>
      <c r="CF192" s="259">
        <f t="shared" si="107"/>
        <v>0</v>
      </c>
      <c r="CG192" s="132"/>
      <c r="CH192" s="132"/>
      <c r="CI192" s="132"/>
    </row>
    <row r="193" spans="1:87" s="24" customFormat="1" ht="12.75" hidden="1" customHeight="1" outlineLevel="1" thickBot="1" x14ac:dyDescent="0.25">
      <c r="A193" s="177" t="s">
        <v>59</v>
      </c>
      <c r="B193" s="312" t="s">
        <v>187</v>
      </c>
      <c r="C193" s="24">
        <v>185</v>
      </c>
      <c r="D193" s="137"/>
      <c r="E193" s="138"/>
      <c r="F193" s="56"/>
      <c r="G193" s="135"/>
      <c r="H193" s="136"/>
      <c r="I193" s="139"/>
      <c r="J193" s="57"/>
      <c r="K193" s="113"/>
      <c r="L193" s="113"/>
      <c r="M193" s="113"/>
      <c r="N193" s="113"/>
      <c r="O193" s="114">
        <f t="shared" si="78"/>
        <v>0</v>
      </c>
      <c r="P193" s="113"/>
      <c r="Q193" s="113"/>
      <c r="R193" s="113"/>
      <c r="S193" s="113"/>
      <c r="T193" s="114">
        <f t="shared" si="79"/>
        <v>0</v>
      </c>
      <c r="U193" s="113">
        <f t="shared" si="80"/>
        <v>0</v>
      </c>
      <c r="V193" s="136"/>
      <c r="W193" s="313"/>
      <c r="X193" s="313"/>
      <c r="Y193" s="313"/>
      <c r="Z193" s="117">
        <f t="shared" si="81"/>
        <v>0</v>
      </c>
      <c r="AA193" s="118">
        <f t="shared" si="82"/>
        <v>0</v>
      </c>
      <c r="AB193" s="121"/>
      <c r="AC193" s="121"/>
      <c r="AD193" s="121"/>
      <c r="AE193" s="117">
        <f t="shared" si="83"/>
        <v>0</v>
      </c>
      <c r="AF193" s="118">
        <f t="shared" si="84"/>
        <v>0</v>
      </c>
      <c r="AG193" s="120"/>
      <c r="AH193" s="120"/>
      <c r="AI193" s="121"/>
      <c r="AJ193" s="117">
        <f t="shared" si="85"/>
        <v>0</v>
      </c>
      <c r="AK193" s="119">
        <f t="shared" si="86"/>
        <v>0</v>
      </c>
      <c r="AL193" s="53"/>
      <c r="AM193" s="53"/>
      <c r="AN193" s="53"/>
      <c r="AO193" s="54">
        <f t="shared" si="87"/>
        <v>0</v>
      </c>
      <c r="AP193" s="122">
        <f t="shared" si="88"/>
        <v>0</v>
      </c>
      <c r="AQ193" s="123">
        <f t="shared" si="89"/>
        <v>0</v>
      </c>
      <c r="AR193" s="123">
        <f t="shared" si="90"/>
        <v>0</v>
      </c>
      <c r="AS193" s="313"/>
      <c r="AT193" s="313"/>
      <c r="AU193" s="314"/>
      <c r="AV193" s="125">
        <f t="shared" si="91"/>
        <v>0</v>
      </c>
      <c r="AW193" s="119">
        <f t="shared" si="92"/>
        <v>0</v>
      </c>
      <c r="AX193" s="120"/>
      <c r="AY193" s="120"/>
      <c r="AZ193" s="127"/>
      <c r="BA193" s="126">
        <f t="shared" si="93"/>
        <v>0</v>
      </c>
      <c r="BB193" s="119">
        <f t="shared" si="94"/>
        <v>0</v>
      </c>
      <c r="BC193" s="120"/>
      <c r="BD193" s="120"/>
      <c r="BE193" s="127"/>
      <c r="BF193" s="126">
        <f t="shared" si="95"/>
        <v>0</v>
      </c>
      <c r="BG193" s="119">
        <f t="shared" si="96"/>
        <v>0</v>
      </c>
      <c r="BH193" s="120"/>
      <c r="BI193" s="120"/>
      <c r="BJ193" s="127"/>
      <c r="BK193" s="126">
        <f t="shared" si="97"/>
        <v>0</v>
      </c>
      <c r="BL193" s="119">
        <f t="shared" si="98"/>
        <v>0</v>
      </c>
      <c r="BM193" s="123">
        <f t="shared" si="99"/>
        <v>0</v>
      </c>
      <c r="BN193" s="123">
        <f t="shared" si="100"/>
        <v>0</v>
      </c>
      <c r="BO193" s="126">
        <f t="shared" si="108"/>
        <v>0</v>
      </c>
      <c r="BP193" s="128">
        <f t="shared" si="101"/>
        <v>0</v>
      </c>
      <c r="BQ193" s="22"/>
      <c r="BR193" s="129"/>
      <c r="BS193" s="130"/>
      <c r="BT193" s="257" t="str">
        <f t="shared" si="102"/>
        <v/>
      </c>
      <c r="BU193" s="257" t="str">
        <f t="shared" si="103"/>
        <v/>
      </c>
      <c r="BV193" s="257" t="str">
        <f t="shared" si="104"/>
        <v/>
      </c>
      <c r="BW193" s="257" t="str">
        <f t="shared" si="105"/>
        <v/>
      </c>
      <c r="BX193" s="258">
        <f t="shared" si="106"/>
        <v>0</v>
      </c>
      <c r="BY193" s="129"/>
      <c r="BZ193" s="130"/>
      <c r="CA193" s="130" t="str">
        <f t="shared" si="74"/>
        <v/>
      </c>
      <c r="CB193" s="130" t="str">
        <f t="shared" si="75"/>
        <v/>
      </c>
      <c r="CC193" s="130" t="str">
        <f t="shared" si="76"/>
        <v/>
      </c>
      <c r="CD193" s="130" t="str">
        <f t="shared" si="77"/>
        <v/>
      </c>
      <c r="CE193" s="131">
        <f t="shared" si="109"/>
        <v>0</v>
      </c>
      <c r="CF193" s="259">
        <f t="shared" si="107"/>
        <v>0</v>
      </c>
      <c r="CG193" s="132"/>
      <c r="CH193" s="132"/>
      <c r="CI193" s="132"/>
    </row>
    <row r="194" spans="1:87" s="24" customFormat="1" ht="12.75" hidden="1" customHeight="1" outlineLevel="1" thickBot="1" x14ac:dyDescent="0.25">
      <c r="A194" s="177" t="s">
        <v>59</v>
      </c>
      <c r="B194" s="312" t="s">
        <v>187</v>
      </c>
      <c r="C194" s="24">
        <v>186</v>
      </c>
      <c r="D194" s="137"/>
      <c r="E194" s="138"/>
      <c r="F194" s="56"/>
      <c r="G194" s="135"/>
      <c r="H194" s="136"/>
      <c r="I194" s="139"/>
      <c r="J194" s="57"/>
      <c r="K194" s="113"/>
      <c r="L194" s="113"/>
      <c r="M194" s="113"/>
      <c r="N194" s="113"/>
      <c r="O194" s="114">
        <f t="shared" si="78"/>
        <v>0</v>
      </c>
      <c r="P194" s="113"/>
      <c r="Q194" s="113"/>
      <c r="R194" s="113"/>
      <c r="S194" s="113"/>
      <c r="T194" s="114">
        <f t="shared" si="79"/>
        <v>0</v>
      </c>
      <c r="U194" s="113">
        <f t="shared" si="80"/>
        <v>0</v>
      </c>
      <c r="V194" s="136"/>
      <c r="W194" s="313"/>
      <c r="X194" s="313"/>
      <c r="Y194" s="313"/>
      <c r="Z194" s="117">
        <f t="shared" si="81"/>
        <v>0</v>
      </c>
      <c r="AA194" s="118">
        <f t="shared" si="82"/>
        <v>0</v>
      </c>
      <c r="AB194" s="121"/>
      <c r="AC194" s="121"/>
      <c r="AD194" s="121"/>
      <c r="AE194" s="117">
        <f t="shared" si="83"/>
        <v>0</v>
      </c>
      <c r="AF194" s="118">
        <f t="shared" si="84"/>
        <v>0</v>
      </c>
      <c r="AG194" s="120"/>
      <c r="AH194" s="120"/>
      <c r="AI194" s="121"/>
      <c r="AJ194" s="117">
        <f t="shared" si="85"/>
        <v>0</v>
      </c>
      <c r="AK194" s="119">
        <f t="shared" si="86"/>
        <v>0</v>
      </c>
      <c r="AL194" s="53"/>
      <c r="AM194" s="53"/>
      <c r="AN194" s="53"/>
      <c r="AO194" s="54">
        <f t="shared" si="87"/>
        <v>0</v>
      </c>
      <c r="AP194" s="122">
        <f t="shared" si="88"/>
        <v>0</v>
      </c>
      <c r="AQ194" s="123">
        <f t="shared" si="89"/>
        <v>0</v>
      </c>
      <c r="AR194" s="123">
        <f t="shared" si="90"/>
        <v>0</v>
      </c>
      <c r="AS194" s="313"/>
      <c r="AT194" s="313"/>
      <c r="AU194" s="314"/>
      <c r="AV194" s="125">
        <f t="shared" si="91"/>
        <v>0</v>
      </c>
      <c r="AW194" s="119">
        <f t="shared" si="92"/>
        <v>0</v>
      </c>
      <c r="AX194" s="120"/>
      <c r="AY194" s="120"/>
      <c r="AZ194" s="127"/>
      <c r="BA194" s="126">
        <f t="shared" si="93"/>
        <v>0</v>
      </c>
      <c r="BB194" s="119">
        <f t="shared" si="94"/>
        <v>0</v>
      </c>
      <c r="BC194" s="120"/>
      <c r="BD194" s="120"/>
      <c r="BE194" s="127"/>
      <c r="BF194" s="126">
        <f t="shared" si="95"/>
        <v>0</v>
      </c>
      <c r="BG194" s="119">
        <f t="shared" si="96"/>
        <v>0</v>
      </c>
      <c r="BH194" s="120"/>
      <c r="BI194" s="120"/>
      <c r="BJ194" s="127"/>
      <c r="BK194" s="126">
        <f t="shared" si="97"/>
        <v>0</v>
      </c>
      <c r="BL194" s="119">
        <f t="shared" si="98"/>
        <v>0</v>
      </c>
      <c r="BM194" s="123">
        <f t="shared" si="99"/>
        <v>0</v>
      </c>
      <c r="BN194" s="123">
        <f t="shared" si="100"/>
        <v>0</v>
      </c>
      <c r="BO194" s="126">
        <f t="shared" si="108"/>
        <v>0</v>
      </c>
      <c r="BP194" s="128">
        <f t="shared" si="101"/>
        <v>0</v>
      </c>
      <c r="BQ194" s="22"/>
      <c r="BR194" s="129"/>
      <c r="BS194" s="130"/>
      <c r="BT194" s="257" t="str">
        <f t="shared" si="102"/>
        <v/>
      </c>
      <c r="BU194" s="257" t="str">
        <f t="shared" si="103"/>
        <v/>
      </c>
      <c r="BV194" s="257" t="str">
        <f t="shared" si="104"/>
        <v/>
      </c>
      <c r="BW194" s="257" t="str">
        <f t="shared" si="105"/>
        <v/>
      </c>
      <c r="BX194" s="258">
        <f t="shared" si="106"/>
        <v>0</v>
      </c>
      <c r="BY194" s="129"/>
      <c r="BZ194" s="130"/>
      <c r="CA194" s="130" t="str">
        <f t="shared" si="74"/>
        <v/>
      </c>
      <c r="CB194" s="130" t="str">
        <f t="shared" si="75"/>
        <v/>
      </c>
      <c r="CC194" s="130" t="str">
        <f t="shared" si="76"/>
        <v/>
      </c>
      <c r="CD194" s="130" t="str">
        <f t="shared" si="77"/>
        <v/>
      </c>
      <c r="CE194" s="131">
        <f t="shared" si="109"/>
        <v>0</v>
      </c>
      <c r="CF194" s="259">
        <f t="shared" si="107"/>
        <v>0</v>
      </c>
      <c r="CG194" s="132"/>
      <c r="CH194" s="132"/>
      <c r="CI194" s="132"/>
    </row>
    <row r="195" spans="1:87" s="24" customFormat="1" ht="12.75" hidden="1" customHeight="1" outlineLevel="1" thickBot="1" x14ac:dyDescent="0.25">
      <c r="A195" s="177" t="s">
        <v>59</v>
      </c>
      <c r="B195" s="312" t="s">
        <v>187</v>
      </c>
      <c r="C195" s="24">
        <v>187</v>
      </c>
      <c r="D195" s="137"/>
      <c r="E195" s="138"/>
      <c r="F195" s="56"/>
      <c r="G195" s="135"/>
      <c r="H195" s="136"/>
      <c r="I195" s="139"/>
      <c r="J195" s="57"/>
      <c r="K195" s="113"/>
      <c r="L195" s="113"/>
      <c r="M195" s="113"/>
      <c r="N195" s="113"/>
      <c r="O195" s="114">
        <f t="shared" si="78"/>
        <v>0</v>
      </c>
      <c r="P195" s="113"/>
      <c r="Q195" s="113"/>
      <c r="R195" s="113"/>
      <c r="S195" s="113"/>
      <c r="T195" s="114">
        <f t="shared" si="79"/>
        <v>0</v>
      </c>
      <c r="U195" s="113">
        <f t="shared" si="80"/>
        <v>0</v>
      </c>
      <c r="V195" s="136"/>
      <c r="W195" s="313"/>
      <c r="X195" s="313"/>
      <c r="Y195" s="313"/>
      <c r="Z195" s="117">
        <f t="shared" si="81"/>
        <v>0</v>
      </c>
      <c r="AA195" s="118">
        <f t="shared" si="82"/>
        <v>0</v>
      </c>
      <c r="AB195" s="121"/>
      <c r="AC195" s="121"/>
      <c r="AD195" s="121"/>
      <c r="AE195" s="117">
        <f t="shared" si="83"/>
        <v>0</v>
      </c>
      <c r="AF195" s="118">
        <f t="shared" si="84"/>
        <v>0</v>
      </c>
      <c r="AG195" s="120"/>
      <c r="AH195" s="120"/>
      <c r="AI195" s="121"/>
      <c r="AJ195" s="117">
        <f t="shared" si="85"/>
        <v>0</v>
      </c>
      <c r="AK195" s="119">
        <f t="shared" si="86"/>
        <v>0</v>
      </c>
      <c r="AL195" s="53"/>
      <c r="AM195" s="53"/>
      <c r="AN195" s="53"/>
      <c r="AO195" s="54">
        <f t="shared" si="87"/>
        <v>0</v>
      </c>
      <c r="AP195" s="122">
        <f t="shared" si="88"/>
        <v>0</v>
      </c>
      <c r="AQ195" s="123">
        <f t="shared" si="89"/>
        <v>0</v>
      </c>
      <c r="AR195" s="123">
        <f t="shared" si="90"/>
        <v>0</v>
      </c>
      <c r="AS195" s="313"/>
      <c r="AT195" s="313"/>
      <c r="AU195" s="314"/>
      <c r="AV195" s="125">
        <f t="shared" si="91"/>
        <v>0</v>
      </c>
      <c r="AW195" s="119">
        <f t="shared" si="92"/>
        <v>0</v>
      </c>
      <c r="AX195" s="120"/>
      <c r="AY195" s="120"/>
      <c r="AZ195" s="127"/>
      <c r="BA195" s="126">
        <f t="shared" si="93"/>
        <v>0</v>
      </c>
      <c r="BB195" s="119">
        <f t="shared" si="94"/>
        <v>0</v>
      </c>
      <c r="BC195" s="120"/>
      <c r="BD195" s="120"/>
      <c r="BE195" s="127"/>
      <c r="BF195" s="126">
        <f t="shared" si="95"/>
        <v>0</v>
      </c>
      <c r="BG195" s="119">
        <f t="shared" si="96"/>
        <v>0</v>
      </c>
      <c r="BH195" s="120"/>
      <c r="BI195" s="120"/>
      <c r="BJ195" s="127"/>
      <c r="BK195" s="126">
        <f t="shared" si="97"/>
        <v>0</v>
      </c>
      <c r="BL195" s="119">
        <f t="shared" si="98"/>
        <v>0</v>
      </c>
      <c r="BM195" s="123">
        <f t="shared" si="99"/>
        <v>0</v>
      </c>
      <c r="BN195" s="123">
        <f t="shared" si="100"/>
        <v>0</v>
      </c>
      <c r="BO195" s="126">
        <f t="shared" si="108"/>
        <v>0</v>
      </c>
      <c r="BP195" s="128">
        <f t="shared" si="101"/>
        <v>0</v>
      </c>
      <c r="BQ195" s="22"/>
      <c r="BR195" s="129"/>
      <c r="BS195" s="130"/>
      <c r="BT195" s="257" t="str">
        <f t="shared" si="102"/>
        <v/>
      </c>
      <c r="BU195" s="257" t="str">
        <f t="shared" si="103"/>
        <v/>
      </c>
      <c r="BV195" s="257" t="str">
        <f t="shared" si="104"/>
        <v/>
      </c>
      <c r="BW195" s="257" t="str">
        <f t="shared" si="105"/>
        <v/>
      </c>
      <c r="BX195" s="258">
        <f t="shared" si="106"/>
        <v>0</v>
      </c>
      <c r="BY195" s="129"/>
      <c r="BZ195" s="130"/>
      <c r="CA195" s="130" t="str">
        <f t="shared" si="74"/>
        <v/>
      </c>
      <c r="CB195" s="130" t="str">
        <f t="shared" si="75"/>
        <v/>
      </c>
      <c r="CC195" s="130" t="str">
        <f t="shared" si="76"/>
        <v/>
      </c>
      <c r="CD195" s="130" t="str">
        <f t="shared" si="77"/>
        <v/>
      </c>
      <c r="CE195" s="131">
        <f t="shared" si="109"/>
        <v>0</v>
      </c>
      <c r="CF195" s="259">
        <f t="shared" si="107"/>
        <v>0</v>
      </c>
      <c r="CG195" s="132"/>
      <c r="CH195" s="132"/>
      <c r="CI195" s="132"/>
    </row>
    <row r="196" spans="1:87" s="24" customFormat="1" ht="12.75" hidden="1" customHeight="1" outlineLevel="1" thickBot="1" x14ac:dyDescent="0.25">
      <c r="A196" s="177" t="s">
        <v>59</v>
      </c>
      <c r="B196" s="312" t="s">
        <v>187</v>
      </c>
      <c r="C196" s="24">
        <v>188</v>
      </c>
      <c r="D196" s="137"/>
      <c r="E196" s="138"/>
      <c r="F196" s="56"/>
      <c r="G196" s="135"/>
      <c r="H196" s="136"/>
      <c r="I196" s="139"/>
      <c r="J196" s="57"/>
      <c r="K196" s="113"/>
      <c r="L196" s="113"/>
      <c r="M196" s="113"/>
      <c r="N196" s="113"/>
      <c r="O196" s="114">
        <f t="shared" si="78"/>
        <v>0</v>
      </c>
      <c r="P196" s="113"/>
      <c r="Q196" s="113"/>
      <c r="R196" s="113"/>
      <c r="S196" s="113"/>
      <c r="T196" s="114">
        <f t="shared" si="79"/>
        <v>0</v>
      </c>
      <c r="U196" s="113">
        <f t="shared" si="80"/>
        <v>0</v>
      </c>
      <c r="V196" s="136"/>
      <c r="W196" s="313"/>
      <c r="X196" s="313"/>
      <c r="Y196" s="313"/>
      <c r="Z196" s="117">
        <f t="shared" si="81"/>
        <v>0</v>
      </c>
      <c r="AA196" s="118">
        <f t="shared" si="82"/>
        <v>0</v>
      </c>
      <c r="AB196" s="121"/>
      <c r="AC196" s="121"/>
      <c r="AD196" s="121"/>
      <c r="AE196" s="117">
        <f t="shared" si="83"/>
        <v>0</v>
      </c>
      <c r="AF196" s="118">
        <f t="shared" si="84"/>
        <v>0</v>
      </c>
      <c r="AG196" s="120"/>
      <c r="AH196" s="120"/>
      <c r="AI196" s="121"/>
      <c r="AJ196" s="117">
        <f t="shared" si="85"/>
        <v>0</v>
      </c>
      <c r="AK196" s="119">
        <f t="shared" si="86"/>
        <v>0</v>
      </c>
      <c r="AL196" s="53"/>
      <c r="AM196" s="53"/>
      <c r="AN196" s="53"/>
      <c r="AO196" s="54">
        <f t="shared" si="87"/>
        <v>0</v>
      </c>
      <c r="AP196" s="122">
        <f t="shared" si="88"/>
        <v>0</v>
      </c>
      <c r="AQ196" s="123">
        <f t="shared" si="89"/>
        <v>0</v>
      </c>
      <c r="AR196" s="123">
        <f t="shared" si="90"/>
        <v>0</v>
      </c>
      <c r="AS196" s="313"/>
      <c r="AT196" s="313"/>
      <c r="AU196" s="314"/>
      <c r="AV196" s="125">
        <f t="shared" si="91"/>
        <v>0</v>
      </c>
      <c r="AW196" s="119">
        <f t="shared" si="92"/>
        <v>0</v>
      </c>
      <c r="AX196" s="120"/>
      <c r="AY196" s="120"/>
      <c r="AZ196" s="127"/>
      <c r="BA196" s="126">
        <f t="shared" si="93"/>
        <v>0</v>
      </c>
      <c r="BB196" s="119">
        <f t="shared" si="94"/>
        <v>0</v>
      </c>
      <c r="BC196" s="120"/>
      <c r="BD196" s="120"/>
      <c r="BE196" s="127"/>
      <c r="BF196" s="126">
        <f t="shared" si="95"/>
        <v>0</v>
      </c>
      <c r="BG196" s="119">
        <f t="shared" si="96"/>
        <v>0</v>
      </c>
      <c r="BH196" s="120"/>
      <c r="BI196" s="120"/>
      <c r="BJ196" s="127"/>
      <c r="BK196" s="126">
        <f t="shared" si="97"/>
        <v>0</v>
      </c>
      <c r="BL196" s="119">
        <f t="shared" si="98"/>
        <v>0</v>
      </c>
      <c r="BM196" s="123">
        <f t="shared" si="99"/>
        <v>0</v>
      </c>
      <c r="BN196" s="123">
        <f t="shared" si="100"/>
        <v>0</v>
      </c>
      <c r="BO196" s="126">
        <f t="shared" si="108"/>
        <v>0</v>
      </c>
      <c r="BP196" s="128">
        <f t="shared" si="101"/>
        <v>0</v>
      </c>
      <c r="BQ196" s="22"/>
      <c r="BR196" s="129"/>
      <c r="BS196" s="130"/>
      <c r="BT196" s="257" t="str">
        <f t="shared" si="102"/>
        <v/>
      </c>
      <c r="BU196" s="257" t="str">
        <f t="shared" si="103"/>
        <v/>
      </c>
      <c r="BV196" s="257" t="str">
        <f t="shared" si="104"/>
        <v/>
      </c>
      <c r="BW196" s="257" t="str">
        <f t="shared" si="105"/>
        <v/>
      </c>
      <c r="BX196" s="258">
        <f t="shared" si="106"/>
        <v>0</v>
      </c>
      <c r="BY196" s="129"/>
      <c r="BZ196" s="130"/>
      <c r="CA196" s="130" t="str">
        <f t="shared" si="74"/>
        <v/>
      </c>
      <c r="CB196" s="130" t="str">
        <f t="shared" si="75"/>
        <v/>
      </c>
      <c r="CC196" s="130" t="str">
        <f t="shared" si="76"/>
        <v/>
      </c>
      <c r="CD196" s="130" t="str">
        <f t="shared" si="77"/>
        <v/>
      </c>
      <c r="CE196" s="131">
        <f t="shared" si="109"/>
        <v>0</v>
      </c>
      <c r="CF196" s="259">
        <f t="shared" si="107"/>
        <v>0</v>
      </c>
      <c r="CG196" s="132"/>
      <c r="CH196" s="132"/>
      <c r="CI196" s="132"/>
    </row>
    <row r="197" spans="1:87" s="24" customFormat="1" ht="12.75" hidden="1" customHeight="1" outlineLevel="1" thickBot="1" x14ac:dyDescent="0.25">
      <c r="A197" s="177" t="s">
        <v>59</v>
      </c>
      <c r="B197" s="312" t="s">
        <v>187</v>
      </c>
      <c r="C197" s="24">
        <v>189</v>
      </c>
      <c r="D197" s="137"/>
      <c r="E197" s="138"/>
      <c r="F197" s="56"/>
      <c r="G197" s="135"/>
      <c r="H197" s="136"/>
      <c r="I197" s="139"/>
      <c r="J197" s="57"/>
      <c r="K197" s="113"/>
      <c r="L197" s="113"/>
      <c r="M197" s="113"/>
      <c r="N197" s="113"/>
      <c r="O197" s="114">
        <f t="shared" si="78"/>
        <v>0</v>
      </c>
      <c r="P197" s="113"/>
      <c r="Q197" s="113"/>
      <c r="R197" s="113"/>
      <c r="S197" s="113"/>
      <c r="T197" s="114">
        <f t="shared" si="79"/>
        <v>0</v>
      </c>
      <c r="U197" s="113">
        <f t="shared" si="80"/>
        <v>0</v>
      </c>
      <c r="V197" s="136"/>
      <c r="W197" s="313"/>
      <c r="X197" s="313"/>
      <c r="Y197" s="313"/>
      <c r="Z197" s="117">
        <f t="shared" si="81"/>
        <v>0</v>
      </c>
      <c r="AA197" s="118">
        <f t="shared" si="82"/>
        <v>0</v>
      </c>
      <c r="AB197" s="121"/>
      <c r="AC197" s="121"/>
      <c r="AD197" s="121"/>
      <c r="AE197" s="117">
        <f t="shared" si="83"/>
        <v>0</v>
      </c>
      <c r="AF197" s="118">
        <f t="shared" si="84"/>
        <v>0</v>
      </c>
      <c r="AG197" s="120"/>
      <c r="AH197" s="120"/>
      <c r="AI197" s="121"/>
      <c r="AJ197" s="117">
        <f t="shared" si="85"/>
        <v>0</v>
      </c>
      <c r="AK197" s="119">
        <f t="shared" si="86"/>
        <v>0</v>
      </c>
      <c r="AL197" s="53"/>
      <c r="AM197" s="53"/>
      <c r="AN197" s="53"/>
      <c r="AO197" s="54">
        <f t="shared" si="87"/>
        <v>0</v>
      </c>
      <c r="AP197" s="122">
        <f t="shared" si="88"/>
        <v>0</v>
      </c>
      <c r="AQ197" s="123">
        <f t="shared" si="89"/>
        <v>0</v>
      </c>
      <c r="AR197" s="123">
        <f t="shared" si="90"/>
        <v>0</v>
      </c>
      <c r="AS197" s="313"/>
      <c r="AT197" s="313"/>
      <c r="AU197" s="314"/>
      <c r="AV197" s="125">
        <f t="shared" si="91"/>
        <v>0</v>
      </c>
      <c r="AW197" s="119">
        <f t="shared" si="92"/>
        <v>0</v>
      </c>
      <c r="AX197" s="120"/>
      <c r="AY197" s="120"/>
      <c r="AZ197" s="127"/>
      <c r="BA197" s="126">
        <f t="shared" si="93"/>
        <v>0</v>
      </c>
      <c r="BB197" s="119">
        <f t="shared" si="94"/>
        <v>0</v>
      </c>
      <c r="BC197" s="120"/>
      <c r="BD197" s="120"/>
      <c r="BE197" s="127"/>
      <c r="BF197" s="126">
        <f t="shared" si="95"/>
        <v>0</v>
      </c>
      <c r="BG197" s="119">
        <f t="shared" si="96"/>
        <v>0</v>
      </c>
      <c r="BH197" s="120"/>
      <c r="BI197" s="120"/>
      <c r="BJ197" s="127"/>
      <c r="BK197" s="126">
        <f t="shared" si="97"/>
        <v>0</v>
      </c>
      <c r="BL197" s="119">
        <f t="shared" si="98"/>
        <v>0</v>
      </c>
      <c r="BM197" s="123">
        <f t="shared" si="99"/>
        <v>0</v>
      </c>
      <c r="BN197" s="123">
        <f t="shared" si="100"/>
        <v>0</v>
      </c>
      <c r="BO197" s="126">
        <f t="shared" si="108"/>
        <v>0</v>
      </c>
      <c r="BP197" s="128">
        <f t="shared" si="101"/>
        <v>0</v>
      </c>
      <c r="BQ197" s="22"/>
      <c r="BR197" s="129"/>
      <c r="BS197" s="130"/>
      <c r="BT197" s="257" t="str">
        <f t="shared" si="102"/>
        <v/>
      </c>
      <c r="BU197" s="257" t="str">
        <f t="shared" si="103"/>
        <v/>
      </c>
      <c r="BV197" s="257" t="str">
        <f t="shared" si="104"/>
        <v/>
      </c>
      <c r="BW197" s="257" t="str">
        <f t="shared" si="105"/>
        <v/>
      </c>
      <c r="BX197" s="258">
        <f t="shared" si="106"/>
        <v>0</v>
      </c>
      <c r="BY197" s="129"/>
      <c r="BZ197" s="130"/>
      <c r="CA197" s="130" t="str">
        <f t="shared" si="74"/>
        <v/>
      </c>
      <c r="CB197" s="130" t="str">
        <f t="shared" si="75"/>
        <v/>
      </c>
      <c r="CC197" s="130" t="str">
        <f t="shared" si="76"/>
        <v/>
      </c>
      <c r="CD197" s="130" t="str">
        <f t="shared" si="77"/>
        <v/>
      </c>
      <c r="CE197" s="131">
        <f t="shared" si="109"/>
        <v>0</v>
      </c>
      <c r="CF197" s="259">
        <f t="shared" si="107"/>
        <v>0</v>
      </c>
      <c r="CG197" s="132"/>
      <c r="CH197" s="132"/>
      <c r="CI197" s="132"/>
    </row>
    <row r="198" spans="1:87" s="24" customFormat="1" ht="12.75" hidden="1" customHeight="1" outlineLevel="1" thickBot="1" x14ac:dyDescent="0.25">
      <c r="A198" s="177" t="s">
        <v>59</v>
      </c>
      <c r="B198" s="312" t="s">
        <v>187</v>
      </c>
      <c r="C198" s="24">
        <v>190</v>
      </c>
      <c r="D198" s="137"/>
      <c r="E198" s="138"/>
      <c r="F198" s="56"/>
      <c r="G198" s="135"/>
      <c r="H198" s="136"/>
      <c r="I198" s="139"/>
      <c r="J198" s="57"/>
      <c r="K198" s="113"/>
      <c r="L198" s="113"/>
      <c r="M198" s="113"/>
      <c r="N198" s="113"/>
      <c r="O198" s="114">
        <f t="shared" si="78"/>
        <v>0</v>
      </c>
      <c r="P198" s="113"/>
      <c r="Q198" s="113"/>
      <c r="R198" s="113"/>
      <c r="S198" s="113"/>
      <c r="T198" s="114">
        <f t="shared" si="79"/>
        <v>0</v>
      </c>
      <c r="U198" s="113">
        <f t="shared" si="80"/>
        <v>0</v>
      </c>
      <c r="V198" s="136"/>
      <c r="W198" s="313"/>
      <c r="X198" s="313"/>
      <c r="Y198" s="313"/>
      <c r="Z198" s="117">
        <f t="shared" si="81"/>
        <v>0</v>
      </c>
      <c r="AA198" s="118">
        <f t="shared" si="82"/>
        <v>0</v>
      </c>
      <c r="AB198" s="121"/>
      <c r="AC198" s="121"/>
      <c r="AD198" s="121"/>
      <c r="AE198" s="117">
        <f t="shared" si="83"/>
        <v>0</v>
      </c>
      <c r="AF198" s="118">
        <f t="shared" si="84"/>
        <v>0</v>
      </c>
      <c r="AG198" s="120"/>
      <c r="AH198" s="120"/>
      <c r="AI198" s="121"/>
      <c r="AJ198" s="117">
        <f t="shared" si="85"/>
        <v>0</v>
      </c>
      <c r="AK198" s="119">
        <f t="shared" si="86"/>
        <v>0</v>
      </c>
      <c r="AL198" s="53"/>
      <c r="AM198" s="53"/>
      <c r="AN198" s="53"/>
      <c r="AO198" s="54">
        <f t="shared" si="87"/>
        <v>0</v>
      </c>
      <c r="AP198" s="122">
        <f t="shared" si="88"/>
        <v>0</v>
      </c>
      <c r="AQ198" s="123">
        <f t="shared" si="89"/>
        <v>0</v>
      </c>
      <c r="AR198" s="123">
        <f t="shared" si="90"/>
        <v>0</v>
      </c>
      <c r="AS198" s="313"/>
      <c r="AT198" s="313"/>
      <c r="AU198" s="314"/>
      <c r="AV198" s="125">
        <f t="shared" si="91"/>
        <v>0</v>
      </c>
      <c r="AW198" s="119">
        <f t="shared" si="92"/>
        <v>0</v>
      </c>
      <c r="AX198" s="120"/>
      <c r="AY198" s="120"/>
      <c r="AZ198" s="127"/>
      <c r="BA198" s="126">
        <f t="shared" si="93"/>
        <v>0</v>
      </c>
      <c r="BB198" s="119">
        <f t="shared" si="94"/>
        <v>0</v>
      </c>
      <c r="BC198" s="120"/>
      <c r="BD198" s="120"/>
      <c r="BE198" s="127"/>
      <c r="BF198" s="126">
        <f t="shared" si="95"/>
        <v>0</v>
      </c>
      <c r="BG198" s="119">
        <f t="shared" si="96"/>
        <v>0</v>
      </c>
      <c r="BH198" s="120"/>
      <c r="BI198" s="120"/>
      <c r="BJ198" s="127"/>
      <c r="BK198" s="126">
        <f t="shared" si="97"/>
        <v>0</v>
      </c>
      <c r="BL198" s="119">
        <f t="shared" si="98"/>
        <v>0</v>
      </c>
      <c r="BM198" s="123">
        <f t="shared" si="99"/>
        <v>0</v>
      </c>
      <c r="BN198" s="123">
        <f t="shared" si="100"/>
        <v>0</v>
      </c>
      <c r="BO198" s="126">
        <f t="shared" si="108"/>
        <v>0</v>
      </c>
      <c r="BP198" s="128">
        <f t="shared" si="101"/>
        <v>0</v>
      </c>
      <c r="BQ198" s="22"/>
      <c r="BR198" s="129"/>
      <c r="BS198" s="130"/>
      <c r="BT198" s="257" t="str">
        <f t="shared" si="102"/>
        <v/>
      </c>
      <c r="BU198" s="257" t="str">
        <f t="shared" si="103"/>
        <v/>
      </c>
      <c r="BV198" s="257" t="str">
        <f t="shared" si="104"/>
        <v/>
      </c>
      <c r="BW198" s="257" t="str">
        <f t="shared" si="105"/>
        <v/>
      </c>
      <c r="BX198" s="258">
        <f t="shared" si="106"/>
        <v>0</v>
      </c>
      <c r="BY198" s="129"/>
      <c r="BZ198" s="130"/>
      <c r="CA198" s="130" t="str">
        <f t="shared" si="74"/>
        <v/>
      </c>
      <c r="CB198" s="130" t="str">
        <f t="shared" si="75"/>
        <v/>
      </c>
      <c r="CC198" s="130" t="str">
        <f t="shared" si="76"/>
        <v/>
      </c>
      <c r="CD198" s="130" t="str">
        <f t="shared" si="77"/>
        <v/>
      </c>
      <c r="CE198" s="131">
        <f t="shared" si="109"/>
        <v>0</v>
      </c>
      <c r="CF198" s="259">
        <f t="shared" si="107"/>
        <v>0</v>
      </c>
      <c r="CG198" s="132"/>
      <c r="CH198" s="132"/>
      <c r="CI198" s="132"/>
    </row>
    <row r="199" spans="1:87" s="24" customFormat="1" ht="12.75" hidden="1" customHeight="1" outlineLevel="1" thickBot="1" x14ac:dyDescent="0.25">
      <c r="A199" s="177" t="s">
        <v>59</v>
      </c>
      <c r="B199" s="312" t="s">
        <v>187</v>
      </c>
      <c r="C199" s="24">
        <v>191</v>
      </c>
      <c r="D199" s="137"/>
      <c r="E199" s="138"/>
      <c r="F199" s="56"/>
      <c r="G199" s="135"/>
      <c r="H199" s="136"/>
      <c r="I199" s="139"/>
      <c r="J199" s="57"/>
      <c r="K199" s="113"/>
      <c r="L199" s="113"/>
      <c r="M199" s="113"/>
      <c r="N199" s="113"/>
      <c r="O199" s="114">
        <f t="shared" si="78"/>
        <v>0</v>
      </c>
      <c r="P199" s="113"/>
      <c r="Q199" s="113"/>
      <c r="R199" s="113"/>
      <c r="S199" s="113"/>
      <c r="T199" s="114">
        <f t="shared" si="79"/>
        <v>0</v>
      </c>
      <c r="U199" s="113">
        <f t="shared" si="80"/>
        <v>0</v>
      </c>
      <c r="V199" s="136"/>
      <c r="W199" s="313"/>
      <c r="X199" s="313"/>
      <c r="Y199" s="313"/>
      <c r="Z199" s="117">
        <f t="shared" si="81"/>
        <v>0</v>
      </c>
      <c r="AA199" s="118">
        <f t="shared" si="82"/>
        <v>0</v>
      </c>
      <c r="AB199" s="121"/>
      <c r="AC199" s="121"/>
      <c r="AD199" s="121"/>
      <c r="AE199" s="117">
        <f t="shared" si="83"/>
        <v>0</v>
      </c>
      <c r="AF199" s="118">
        <f t="shared" si="84"/>
        <v>0</v>
      </c>
      <c r="AG199" s="120"/>
      <c r="AH199" s="120"/>
      <c r="AI199" s="121"/>
      <c r="AJ199" s="117">
        <f t="shared" si="85"/>
        <v>0</v>
      </c>
      <c r="AK199" s="119">
        <f t="shared" si="86"/>
        <v>0</v>
      </c>
      <c r="AL199" s="53"/>
      <c r="AM199" s="53"/>
      <c r="AN199" s="53"/>
      <c r="AO199" s="54">
        <f t="shared" si="87"/>
        <v>0</v>
      </c>
      <c r="AP199" s="122">
        <f t="shared" si="88"/>
        <v>0</v>
      </c>
      <c r="AQ199" s="123">
        <f t="shared" si="89"/>
        <v>0</v>
      </c>
      <c r="AR199" s="123">
        <f t="shared" si="90"/>
        <v>0</v>
      </c>
      <c r="AS199" s="313"/>
      <c r="AT199" s="313"/>
      <c r="AU199" s="314"/>
      <c r="AV199" s="125">
        <f t="shared" si="91"/>
        <v>0</v>
      </c>
      <c r="AW199" s="119">
        <f t="shared" si="92"/>
        <v>0</v>
      </c>
      <c r="AX199" s="120"/>
      <c r="AY199" s="120"/>
      <c r="AZ199" s="127"/>
      <c r="BA199" s="126">
        <f t="shared" si="93"/>
        <v>0</v>
      </c>
      <c r="BB199" s="119">
        <f t="shared" si="94"/>
        <v>0</v>
      </c>
      <c r="BC199" s="120"/>
      <c r="BD199" s="120"/>
      <c r="BE199" s="127"/>
      <c r="BF199" s="126">
        <f t="shared" si="95"/>
        <v>0</v>
      </c>
      <c r="BG199" s="119">
        <f t="shared" si="96"/>
        <v>0</v>
      </c>
      <c r="BH199" s="120"/>
      <c r="BI199" s="120"/>
      <c r="BJ199" s="127"/>
      <c r="BK199" s="126">
        <f t="shared" si="97"/>
        <v>0</v>
      </c>
      <c r="BL199" s="119">
        <f t="shared" si="98"/>
        <v>0</v>
      </c>
      <c r="BM199" s="123">
        <f t="shared" si="99"/>
        <v>0</v>
      </c>
      <c r="BN199" s="123">
        <f t="shared" si="100"/>
        <v>0</v>
      </c>
      <c r="BO199" s="126">
        <f t="shared" si="108"/>
        <v>0</v>
      </c>
      <c r="BP199" s="128">
        <f t="shared" si="101"/>
        <v>0</v>
      </c>
      <c r="BQ199" s="22"/>
      <c r="BR199" s="129"/>
      <c r="BS199" s="130"/>
      <c r="BT199" s="257" t="str">
        <f t="shared" si="102"/>
        <v/>
      </c>
      <c r="BU199" s="257" t="str">
        <f t="shared" si="103"/>
        <v/>
      </c>
      <c r="BV199" s="257" t="str">
        <f t="shared" si="104"/>
        <v/>
      </c>
      <c r="BW199" s="257" t="str">
        <f t="shared" si="105"/>
        <v/>
      </c>
      <c r="BX199" s="258">
        <f t="shared" si="106"/>
        <v>0</v>
      </c>
      <c r="BY199" s="129"/>
      <c r="BZ199" s="130"/>
      <c r="CA199" s="130" t="str">
        <f t="shared" si="74"/>
        <v/>
      </c>
      <c r="CB199" s="130" t="str">
        <f t="shared" si="75"/>
        <v/>
      </c>
      <c r="CC199" s="130" t="str">
        <f t="shared" si="76"/>
        <v/>
      </c>
      <c r="CD199" s="130" t="str">
        <f t="shared" si="77"/>
        <v/>
      </c>
      <c r="CE199" s="131">
        <f t="shared" si="109"/>
        <v>0</v>
      </c>
      <c r="CF199" s="259">
        <f t="shared" si="107"/>
        <v>0</v>
      </c>
      <c r="CG199" s="132"/>
      <c r="CH199" s="132"/>
      <c r="CI199" s="132"/>
    </row>
    <row r="200" spans="1:87" s="24" customFormat="1" ht="12.75" hidden="1" customHeight="1" outlineLevel="1" thickBot="1" x14ac:dyDescent="0.25">
      <c r="A200" s="177" t="s">
        <v>59</v>
      </c>
      <c r="B200" s="312" t="s">
        <v>187</v>
      </c>
      <c r="C200" s="24">
        <v>192</v>
      </c>
      <c r="D200" s="137"/>
      <c r="E200" s="138"/>
      <c r="F200" s="56"/>
      <c r="G200" s="135"/>
      <c r="H200" s="136"/>
      <c r="I200" s="139"/>
      <c r="J200" s="57"/>
      <c r="K200" s="113"/>
      <c r="L200" s="113"/>
      <c r="M200" s="113"/>
      <c r="N200" s="113"/>
      <c r="O200" s="114">
        <f t="shared" si="78"/>
        <v>0</v>
      </c>
      <c r="P200" s="113"/>
      <c r="Q200" s="113"/>
      <c r="R200" s="113"/>
      <c r="S200" s="113"/>
      <c r="T200" s="114">
        <f t="shared" si="79"/>
        <v>0</v>
      </c>
      <c r="U200" s="113">
        <f t="shared" si="80"/>
        <v>0</v>
      </c>
      <c r="V200" s="136"/>
      <c r="W200" s="313"/>
      <c r="X200" s="313"/>
      <c r="Y200" s="313"/>
      <c r="Z200" s="117">
        <f t="shared" si="81"/>
        <v>0</v>
      </c>
      <c r="AA200" s="118">
        <f t="shared" si="82"/>
        <v>0</v>
      </c>
      <c r="AB200" s="121"/>
      <c r="AC200" s="121"/>
      <c r="AD200" s="121"/>
      <c r="AE200" s="117">
        <f t="shared" si="83"/>
        <v>0</v>
      </c>
      <c r="AF200" s="118">
        <f t="shared" si="84"/>
        <v>0</v>
      </c>
      <c r="AG200" s="120"/>
      <c r="AH200" s="120"/>
      <c r="AI200" s="121"/>
      <c r="AJ200" s="117">
        <f t="shared" si="85"/>
        <v>0</v>
      </c>
      <c r="AK200" s="119">
        <f t="shared" si="86"/>
        <v>0</v>
      </c>
      <c r="AL200" s="53"/>
      <c r="AM200" s="53"/>
      <c r="AN200" s="53"/>
      <c r="AO200" s="54">
        <f t="shared" si="87"/>
        <v>0</v>
      </c>
      <c r="AP200" s="122">
        <f t="shared" si="88"/>
        <v>0</v>
      </c>
      <c r="AQ200" s="123">
        <f t="shared" si="89"/>
        <v>0</v>
      </c>
      <c r="AR200" s="123">
        <f t="shared" si="90"/>
        <v>0</v>
      </c>
      <c r="AS200" s="313"/>
      <c r="AT200" s="313"/>
      <c r="AU200" s="314"/>
      <c r="AV200" s="125">
        <f t="shared" si="91"/>
        <v>0</v>
      </c>
      <c r="AW200" s="119">
        <f t="shared" si="92"/>
        <v>0</v>
      </c>
      <c r="AX200" s="120"/>
      <c r="AY200" s="120"/>
      <c r="AZ200" s="127"/>
      <c r="BA200" s="126">
        <f t="shared" si="93"/>
        <v>0</v>
      </c>
      <c r="BB200" s="119">
        <f t="shared" si="94"/>
        <v>0</v>
      </c>
      <c r="BC200" s="120"/>
      <c r="BD200" s="120"/>
      <c r="BE200" s="127"/>
      <c r="BF200" s="126">
        <f t="shared" si="95"/>
        <v>0</v>
      </c>
      <c r="BG200" s="119">
        <f t="shared" si="96"/>
        <v>0</v>
      </c>
      <c r="BH200" s="120"/>
      <c r="BI200" s="120"/>
      <c r="BJ200" s="127"/>
      <c r="BK200" s="126">
        <f t="shared" si="97"/>
        <v>0</v>
      </c>
      <c r="BL200" s="119">
        <f t="shared" si="98"/>
        <v>0</v>
      </c>
      <c r="BM200" s="123">
        <f t="shared" si="99"/>
        <v>0</v>
      </c>
      <c r="BN200" s="123">
        <f t="shared" si="100"/>
        <v>0</v>
      </c>
      <c r="BO200" s="126">
        <f t="shared" si="108"/>
        <v>0</v>
      </c>
      <c r="BP200" s="128">
        <f t="shared" si="101"/>
        <v>0</v>
      </c>
      <c r="BQ200" s="22"/>
      <c r="BR200" s="129"/>
      <c r="BS200" s="130"/>
      <c r="BT200" s="257" t="str">
        <f t="shared" si="102"/>
        <v/>
      </c>
      <c r="BU200" s="257" t="str">
        <f t="shared" si="103"/>
        <v/>
      </c>
      <c r="BV200" s="257" t="str">
        <f t="shared" si="104"/>
        <v/>
      </c>
      <c r="BW200" s="257" t="str">
        <f t="shared" si="105"/>
        <v/>
      </c>
      <c r="BX200" s="258">
        <f t="shared" si="106"/>
        <v>0</v>
      </c>
      <c r="BY200" s="129"/>
      <c r="BZ200" s="130"/>
      <c r="CA200" s="130" t="str">
        <f t="shared" si="74"/>
        <v/>
      </c>
      <c r="CB200" s="130" t="str">
        <f t="shared" si="75"/>
        <v/>
      </c>
      <c r="CC200" s="130" t="str">
        <f t="shared" si="76"/>
        <v/>
      </c>
      <c r="CD200" s="130" t="str">
        <f t="shared" si="77"/>
        <v/>
      </c>
      <c r="CE200" s="131">
        <f t="shared" si="109"/>
        <v>0</v>
      </c>
      <c r="CF200" s="259">
        <f t="shared" si="107"/>
        <v>0</v>
      </c>
      <c r="CG200" s="132"/>
      <c r="CH200" s="132"/>
      <c r="CI200" s="132"/>
    </row>
    <row r="201" spans="1:87" s="24" customFormat="1" ht="12.75" hidden="1" customHeight="1" outlineLevel="1" thickBot="1" x14ac:dyDescent="0.25">
      <c r="A201" s="177" t="s">
        <v>59</v>
      </c>
      <c r="B201" s="312" t="s">
        <v>187</v>
      </c>
      <c r="C201" s="24">
        <v>193</v>
      </c>
      <c r="D201" s="137"/>
      <c r="E201" s="138"/>
      <c r="F201" s="56"/>
      <c r="G201" s="135"/>
      <c r="H201" s="136"/>
      <c r="I201" s="139"/>
      <c r="J201" s="57"/>
      <c r="K201" s="113"/>
      <c r="L201" s="113"/>
      <c r="M201" s="113"/>
      <c r="N201" s="113"/>
      <c r="O201" s="114">
        <f t="shared" si="78"/>
        <v>0</v>
      </c>
      <c r="P201" s="113"/>
      <c r="Q201" s="113"/>
      <c r="R201" s="113"/>
      <c r="S201" s="113"/>
      <c r="T201" s="114">
        <f t="shared" si="79"/>
        <v>0</v>
      </c>
      <c r="U201" s="113">
        <f t="shared" si="80"/>
        <v>0</v>
      </c>
      <c r="V201" s="136"/>
      <c r="W201" s="313"/>
      <c r="X201" s="313"/>
      <c r="Y201" s="313"/>
      <c r="Z201" s="117">
        <f t="shared" si="81"/>
        <v>0</v>
      </c>
      <c r="AA201" s="118">
        <f t="shared" si="82"/>
        <v>0</v>
      </c>
      <c r="AB201" s="121"/>
      <c r="AC201" s="121"/>
      <c r="AD201" s="121"/>
      <c r="AE201" s="117">
        <f t="shared" si="83"/>
        <v>0</v>
      </c>
      <c r="AF201" s="118">
        <f t="shared" si="84"/>
        <v>0</v>
      </c>
      <c r="AG201" s="120"/>
      <c r="AH201" s="120"/>
      <c r="AI201" s="121"/>
      <c r="AJ201" s="117">
        <f t="shared" si="85"/>
        <v>0</v>
      </c>
      <c r="AK201" s="119">
        <f t="shared" si="86"/>
        <v>0</v>
      </c>
      <c r="AL201" s="53"/>
      <c r="AM201" s="53"/>
      <c r="AN201" s="53"/>
      <c r="AO201" s="54">
        <f t="shared" si="87"/>
        <v>0</v>
      </c>
      <c r="AP201" s="122">
        <f t="shared" si="88"/>
        <v>0</v>
      </c>
      <c r="AQ201" s="123">
        <f t="shared" si="89"/>
        <v>0</v>
      </c>
      <c r="AR201" s="123">
        <f t="shared" si="90"/>
        <v>0</v>
      </c>
      <c r="AS201" s="313"/>
      <c r="AT201" s="313"/>
      <c r="AU201" s="314"/>
      <c r="AV201" s="125">
        <f t="shared" si="91"/>
        <v>0</v>
      </c>
      <c r="AW201" s="119">
        <f t="shared" si="92"/>
        <v>0</v>
      </c>
      <c r="AX201" s="120"/>
      <c r="AY201" s="120"/>
      <c r="AZ201" s="127"/>
      <c r="BA201" s="126">
        <f t="shared" si="93"/>
        <v>0</v>
      </c>
      <c r="BB201" s="119">
        <f t="shared" si="94"/>
        <v>0</v>
      </c>
      <c r="BC201" s="120"/>
      <c r="BD201" s="120"/>
      <c r="BE201" s="127"/>
      <c r="BF201" s="126">
        <f t="shared" si="95"/>
        <v>0</v>
      </c>
      <c r="BG201" s="119">
        <f t="shared" si="96"/>
        <v>0</v>
      </c>
      <c r="BH201" s="120"/>
      <c r="BI201" s="120"/>
      <c r="BJ201" s="127"/>
      <c r="BK201" s="126">
        <f t="shared" si="97"/>
        <v>0</v>
      </c>
      <c r="BL201" s="119">
        <f t="shared" si="98"/>
        <v>0</v>
      </c>
      <c r="BM201" s="123">
        <f t="shared" si="99"/>
        <v>0</v>
      </c>
      <c r="BN201" s="123">
        <f t="shared" si="100"/>
        <v>0</v>
      </c>
      <c r="BO201" s="126">
        <f t="shared" si="108"/>
        <v>0</v>
      </c>
      <c r="BP201" s="128">
        <f t="shared" si="101"/>
        <v>0</v>
      </c>
      <c r="BQ201" s="22"/>
      <c r="BR201" s="129"/>
      <c r="BS201" s="130"/>
      <c r="BT201" s="257" t="str">
        <f t="shared" si="102"/>
        <v/>
      </c>
      <c r="BU201" s="257" t="str">
        <f t="shared" si="103"/>
        <v/>
      </c>
      <c r="BV201" s="257" t="str">
        <f t="shared" si="104"/>
        <v/>
      </c>
      <c r="BW201" s="257" t="str">
        <f t="shared" si="105"/>
        <v/>
      </c>
      <c r="BX201" s="258">
        <f t="shared" si="106"/>
        <v>0</v>
      </c>
      <c r="BY201" s="129"/>
      <c r="BZ201" s="130"/>
      <c r="CA201" s="130" t="str">
        <f t="shared" ref="CA201:CA264" si="110">IF(OR($BY201="Jan", $BY201="Feb", $BY201="Mar"), $BZ201, "")</f>
        <v/>
      </c>
      <c r="CB201" s="130" t="str">
        <f t="shared" ref="CB201:CB264" si="111">IF(OR($BY201="Apr", $BY201="May", $BY201="Jun"), $BZ201, "")</f>
        <v/>
      </c>
      <c r="CC201" s="130" t="str">
        <f t="shared" ref="CC201:CC264" si="112">IF(OR($BY201="Jul", $BY201="Aug", $BY201="Sep"), $BZ201, "")</f>
        <v/>
      </c>
      <c r="CD201" s="130" t="str">
        <f t="shared" ref="CD201:CD264" si="113">IF(OR($BY201="Oct", $BY201="Nov", $BY201="Dec"), $BZ201, "")</f>
        <v/>
      </c>
      <c r="CE201" s="131">
        <f t="shared" si="109"/>
        <v>0</v>
      </c>
      <c r="CF201" s="259">
        <f t="shared" si="107"/>
        <v>0</v>
      </c>
      <c r="CG201" s="132"/>
      <c r="CH201" s="132"/>
      <c r="CI201" s="132"/>
    </row>
    <row r="202" spans="1:87" s="24" customFormat="1" ht="12.75" hidden="1" customHeight="1" outlineLevel="1" thickBot="1" x14ac:dyDescent="0.25">
      <c r="A202" s="177" t="s">
        <v>59</v>
      </c>
      <c r="B202" s="312" t="s">
        <v>187</v>
      </c>
      <c r="C202" s="24">
        <v>194</v>
      </c>
      <c r="D202" s="137"/>
      <c r="E202" s="138"/>
      <c r="F202" s="56"/>
      <c r="G202" s="135"/>
      <c r="H202" s="136"/>
      <c r="I202" s="139"/>
      <c r="J202" s="57"/>
      <c r="K202" s="113"/>
      <c r="L202" s="113"/>
      <c r="M202" s="113"/>
      <c r="N202" s="113"/>
      <c r="O202" s="114">
        <f t="shared" ref="O202:O265" si="114">SUM(K202:N202)</f>
        <v>0</v>
      </c>
      <c r="P202" s="113"/>
      <c r="Q202" s="113"/>
      <c r="R202" s="113"/>
      <c r="S202" s="113"/>
      <c r="T202" s="114">
        <f t="shared" ref="T202:T265" si="115">SUM(P202:S202)</f>
        <v>0</v>
      </c>
      <c r="U202" s="113">
        <f t="shared" ref="U202:U265" si="116">J202+O202-T202</f>
        <v>0</v>
      </c>
      <c r="V202" s="136"/>
      <c r="W202" s="313"/>
      <c r="X202" s="313"/>
      <c r="Y202" s="313"/>
      <c r="Z202" s="117">
        <f t="shared" ref="Z202:Z265" si="117">SUM(W202:Y202)</f>
        <v>0</v>
      </c>
      <c r="AA202" s="118">
        <f t="shared" ref="AA202:AA265" si="118">Z202-K202</f>
        <v>0</v>
      </c>
      <c r="AB202" s="121"/>
      <c r="AC202" s="121"/>
      <c r="AD202" s="121"/>
      <c r="AE202" s="117">
        <f t="shared" ref="AE202:AE265" si="119">SUM(AB202:AD202)</f>
        <v>0</v>
      </c>
      <c r="AF202" s="118">
        <f t="shared" ref="AF202:AF265" si="120">AE202-L202</f>
        <v>0</v>
      </c>
      <c r="AG202" s="120"/>
      <c r="AH202" s="120"/>
      <c r="AI202" s="121"/>
      <c r="AJ202" s="117">
        <f t="shared" ref="AJ202:AJ265" si="121">SUM(AG202:AI202)</f>
        <v>0</v>
      </c>
      <c r="AK202" s="119">
        <f t="shared" ref="AK202:AK265" si="122">AJ202-M202</f>
        <v>0</v>
      </c>
      <c r="AL202" s="53"/>
      <c r="AM202" s="53"/>
      <c r="AN202" s="53"/>
      <c r="AO202" s="54">
        <f t="shared" ref="AO202:AO265" si="123">SUM(AL202:AN202)</f>
        <v>0</v>
      </c>
      <c r="AP202" s="122">
        <f t="shared" ref="AP202:AP265" si="124">AO202-N202</f>
        <v>0</v>
      </c>
      <c r="AQ202" s="123">
        <f t="shared" ref="AQ202:AQ265" si="125">Z202+AE202+AJ202+AO202</f>
        <v>0</v>
      </c>
      <c r="AR202" s="123">
        <f t="shared" ref="AR202:AR265" si="126">AQ202-O202</f>
        <v>0</v>
      </c>
      <c r="AS202" s="313"/>
      <c r="AT202" s="313"/>
      <c r="AU202" s="314"/>
      <c r="AV202" s="125">
        <f t="shared" ref="AV202:AV265" si="127">SUM(AS202:AU202)</f>
        <v>0</v>
      </c>
      <c r="AW202" s="119">
        <f t="shared" ref="AW202:AW265" si="128">AV202-P202</f>
        <v>0</v>
      </c>
      <c r="AX202" s="120"/>
      <c r="AY202" s="120"/>
      <c r="AZ202" s="127"/>
      <c r="BA202" s="126">
        <f t="shared" ref="BA202:BA265" si="129">SUM(AX202:AZ202)</f>
        <v>0</v>
      </c>
      <c r="BB202" s="119">
        <f t="shared" ref="BB202:BB265" si="130">BA202-Q202</f>
        <v>0</v>
      </c>
      <c r="BC202" s="120"/>
      <c r="BD202" s="120"/>
      <c r="BE202" s="127"/>
      <c r="BF202" s="126">
        <f t="shared" ref="BF202:BF265" si="131">SUM(BC202:BE202)</f>
        <v>0</v>
      </c>
      <c r="BG202" s="119">
        <f t="shared" ref="BG202:BG265" si="132">BF202-R202</f>
        <v>0</v>
      </c>
      <c r="BH202" s="120"/>
      <c r="BI202" s="120"/>
      <c r="BJ202" s="127"/>
      <c r="BK202" s="126">
        <f t="shared" ref="BK202:BK265" si="133">SUM(BH202:BJ202)</f>
        <v>0</v>
      </c>
      <c r="BL202" s="119">
        <f t="shared" ref="BL202:BL265" si="134">BK202-S202</f>
        <v>0</v>
      </c>
      <c r="BM202" s="123">
        <f t="shared" ref="BM202:BM265" si="135">AV202+BA202+BF202+BK202</f>
        <v>0</v>
      </c>
      <c r="BN202" s="123">
        <f t="shared" ref="BN202:BN265" si="136">BM202-T202</f>
        <v>0</v>
      </c>
      <c r="BO202" s="126">
        <f t="shared" si="108"/>
        <v>0</v>
      </c>
      <c r="BP202" s="128">
        <f t="shared" ref="BP202:BP265" si="137">BO202-U202</f>
        <v>0</v>
      </c>
      <c r="BQ202" s="22"/>
      <c r="BR202" s="129"/>
      <c r="BS202" s="130"/>
      <c r="BT202" s="257" t="str">
        <f t="shared" ref="BT202:BT265" si="138">IF(OR($BR202="Jan", $BR202="Feb", $BR202="Mar"), $BS202, "")</f>
        <v/>
      </c>
      <c r="BU202" s="257" t="str">
        <f t="shared" ref="BU202:BU265" si="139">IF(OR($BR202="Apr", $BR202="May", $BR202="Jun"), $BS202, "")</f>
        <v/>
      </c>
      <c r="BV202" s="257" t="str">
        <f t="shared" ref="BV202:BV265" si="140">IF(OR($BR202="Jul", $BR202="Aug", $BR202="Sep"), $BS202, "")</f>
        <v/>
      </c>
      <c r="BW202" s="257" t="str">
        <f t="shared" ref="BW202:BW265" si="141">IF(OR($BR202="Oct", $BR202="Nov", $BR202="Dec"), $BS202, "")</f>
        <v/>
      </c>
      <c r="BX202" s="258">
        <f t="shared" ref="BX202:BX265" si="142">SUM(BT202:BW202)</f>
        <v>0</v>
      </c>
      <c r="BY202" s="129"/>
      <c r="BZ202" s="130"/>
      <c r="CA202" s="130" t="str">
        <f t="shared" si="110"/>
        <v/>
      </c>
      <c r="CB202" s="130" t="str">
        <f t="shared" si="111"/>
        <v/>
      </c>
      <c r="CC202" s="130" t="str">
        <f t="shared" si="112"/>
        <v/>
      </c>
      <c r="CD202" s="130" t="str">
        <f t="shared" si="113"/>
        <v/>
      </c>
      <c r="CE202" s="131">
        <f t="shared" si="109"/>
        <v>0</v>
      </c>
      <c r="CF202" s="259">
        <f t="shared" ref="CF202:CF265" si="143">BO202+BX202-CE202</f>
        <v>0</v>
      </c>
      <c r="CG202" s="132"/>
      <c r="CH202" s="132"/>
      <c r="CI202" s="132"/>
    </row>
    <row r="203" spans="1:87" s="24" customFormat="1" ht="12.75" hidden="1" customHeight="1" outlineLevel="1" thickBot="1" x14ac:dyDescent="0.25">
      <c r="A203" s="177" t="s">
        <v>59</v>
      </c>
      <c r="B203" s="312" t="s">
        <v>187</v>
      </c>
      <c r="C203" s="24">
        <v>195</v>
      </c>
      <c r="D203" s="137"/>
      <c r="E203" s="138"/>
      <c r="F203" s="56"/>
      <c r="G203" s="135"/>
      <c r="H203" s="136"/>
      <c r="I203" s="139"/>
      <c r="J203" s="57"/>
      <c r="K203" s="113"/>
      <c r="L203" s="113"/>
      <c r="M203" s="113"/>
      <c r="N203" s="113"/>
      <c r="O203" s="114">
        <f t="shared" si="114"/>
        <v>0</v>
      </c>
      <c r="P203" s="113"/>
      <c r="Q203" s="113"/>
      <c r="R203" s="113"/>
      <c r="S203" s="113"/>
      <c r="T203" s="114">
        <f t="shared" si="115"/>
        <v>0</v>
      </c>
      <c r="U203" s="113">
        <f t="shared" si="116"/>
        <v>0</v>
      </c>
      <c r="V203" s="136"/>
      <c r="W203" s="313"/>
      <c r="X203" s="313"/>
      <c r="Y203" s="313"/>
      <c r="Z203" s="117">
        <f t="shared" si="117"/>
        <v>0</v>
      </c>
      <c r="AA203" s="118">
        <f t="shared" si="118"/>
        <v>0</v>
      </c>
      <c r="AB203" s="121"/>
      <c r="AC203" s="121"/>
      <c r="AD203" s="121"/>
      <c r="AE203" s="117">
        <f t="shared" si="119"/>
        <v>0</v>
      </c>
      <c r="AF203" s="118">
        <f t="shared" si="120"/>
        <v>0</v>
      </c>
      <c r="AG203" s="120"/>
      <c r="AH203" s="120"/>
      <c r="AI203" s="121"/>
      <c r="AJ203" s="117">
        <f t="shared" si="121"/>
        <v>0</v>
      </c>
      <c r="AK203" s="119">
        <f t="shared" si="122"/>
        <v>0</v>
      </c>
      <c r="AL203" s="53"/>
      <c r="AM203" s="53"/>
      <c r="AN203" s="53"/>
      <c r="AO203" s="54">
        <f t="shared" si="123"/>
        <v>0</v>
      </c>
      <c r="AP203" s="122">
        <f t="shared" si="124"/>
        <v>0</v>
      </c>
      <c r="AQ203" s="123">
        <f t="shared" si="125"/>
        <v>0</v>
      </c>
      <c r="AR203" s="123">
        <f t="shared" si="126"/>
        <v>0</v>
      </c>
      <c r="AS203" s="313"/>
      <c r="AT203" s="313"/>
      <c r="AU203" s="314"/>
      <c r="AV203" s="125">
        <f t="shared" si="127"/>
        <v>0</v>
      </c>
      <c r="AW203" s="119">
        <f t="shared" si="128"/>
        <v>0</v>
      </c>
      <c r="AX203" s="120"/>
      <c r="AY203" s="120"/>
      <c r="AZ203" s="127"/>
      <c r="BA203" s="126">
        <f t="shared" si="129"/>
        <v>0</v>
      </c>
      <c r="BB203" s="119">
        <f t="shared" si="130"/>
        <v>0</v>
      </c>
      <c r="BC203" s="120"/>
      <c r="BD203" s="120"/>
      <c r="BE203" s="127"/>
      <c r="BF203" s="126">
        <f t="shared" si="131"/>
        <v>0</v>
      </c>
      <c r="BG203" s="119">
        <f t="shared" si="132"/>
        <v>0</v>
      </c>
      <c r="BH203" s="120"/>
      <c r="BI203" s="120"/>
      <c r="BJ203" s="127"/>
      <c r="BK203" s="126">
        <f t="shared" si="133"/>
        <v>0</v>
      </c>
      <c r="BL203" s="119">
        <f t="shared" si="134"/>
        <v>0</v>
      </c>
      <c r="BM203" s="123">
        <f t="shared" si="135"/>
        <v>0</v>
      </c>
      <c r="BN203" s="123">
        <f t="shared" si="136"/>
        <v>0</v>
      </c>
      <c r="BO203" s="126">
        <f t="shared" si="108"/>
        <v>0</v>
      </c>
      <c r="BP203" s="128">
        <f t="shared" si="137"/>
        <v>0</v>
      </c>
      <c r="BQ203" s="22"/>
      <c r="BR203" s="129"/>
      <c r="BS203" s="130"/>
      <c r="BT203" s="257" t="str">
        <f t="shared" si="138"/>
        <v/>
      </c>
      <c r="BU203" s="257" t="str">
        <f t="shared" si="139"/>
        <v/>
      </c>
      <c r="BV203" s="257" t="str">
        <f t="shared" si="140"/>
        <v/>
      </c>
      <c r="BW203" s="257" t="str">
        <f t="shared" si="141"/>
        <v/>
      </c>
      <c r="BX203" s="258">
        <f t="shared" si="142"/>
        <v>0</v>
      </c>
      <c r="BY203" s="129"/>
      <c r="BZ203" s="130"/>
      <c r="CA203" s="130" t="str">
        <f t="shared" si="110"/>
        <v/>
      </c>
      <c r="CB203" s="130" t="str">
        <f t="shared" si="111"/>
        <v/>
      </c>
      <c r="CC203" s="130" t="str">
        <f t="shared" si="112"/>
        <v/>
      </c>
      <c r="CD203" s="130" t="str">
        <f t="shared" si="113"/>
        <v/>
      </c>
      <c r="CE203" s="131">
        <f t="shared" si="109"/>
        <v>0</v>
      </c>
      <c r="CF203" s="259">
        <f t="shared" si="143"/>
        <v>0</v>
      </c>
      <c r="CG203" s="132"/>
      <c r="CH203" s="132"/>
      <c r="CI203" s="132"/>
    </row>
    <row r="204" spans="1:87" s="24" customFormat="1" ht="12.75" hidden="1" customHeight="1" outlineLevel="1" thickBot="1" x14ac:dyDescent="0.25">
      <c r="A204" s="177" t="s">
        <v>59</v>
      </c>
      <c r="B204" s="312" t="s">
        <v>187</v>
      </c>
      <c r="C204" s="24">
        <v>196</v>
      </c>
      <c r="D204" s="137"/>
      <c r="E204" s="138"/>
      <c r="F204" s="56"/>
      <c r="G204" s="135"/>
      <c r="H204" s="136"/>
      <c r="I204" s="139"/>
      <c r="J204" s="57"/>
      <c r="K204" s="113"/>
      <c r="L204" s="113"/>
      <c r="M204" s="113"/>
      <c r="N204" s="113"/>
      <c r="O204" s="114">
        <f t="shared" si="114"/>
        <v>0</v>
      </c>
      <c r="P204" s="113"/>
      <c r="Q204" s="113"/>
      <c r="R204" s="113"/>
      <c r="S204" s="113"/>
      <c r="T204" s="114">
        <f t="shared" si="115"/>
        <v>0</v>
      </c>
      <c r="U204" s="113">
        <f t="shared" si="116"/>
        <v>0</v>
      </c>
      <c r="V204" s="136"/>
      <c r="W204" s="313"/>
      <c r="X204" s="313"/>
      <c r="Y204" s="313"/>
      <c r="Z204" s="117">
        <f t="shared" si="117"/>
        <v>0</v>
      </c>
      <c r="AA204" s="118">
        <f t="shared" si="118"/>
        <v>0</v>
      </c>
      <c r="AB204" s="121"/>
      <c r="AC204" s="121"/>
      <c r="AD204" s="121"/>
      <c r="AE204" s="117">
        <f t="shared" si="119"/>
        <v>0</v>
      </c>
      <c r="AF204" s="118">
        <f t="shared" si="120"/>
        <v>0</v>
      </c>
      <c r="AG204" s="120"/>
      <c r="AH204" s="120"/>
      <c r="AI204" s="121"/>
      <c r="AJ204" s="117">
        <f t="shared" si="121"/>
        <v>0</v>
      </c>
      <c r="AK204" s="119">
        <f t="shared" si="122"/>
        <v>0</v>
      </c>
      <c r="AL204" s="53"/>
      <c r="AM204" s="53"/>
      <c r="AN204" s="53"/>
      <c r="AO204" s="54">
        <f t="shared" si="123"/>
        <v>0</v>
      </c>
      <c r="AP204" s="122">
        <f t="shared" si="124"/>
        <v>0</v>
      </c>
      <c r="AQ204" s="123">
        <f t="shared" si="125"/>
        <v>0</v>
      </c>
      <c r="AR204" s="123">
        <f t="shared" si="126"/>
        <v>0</v>
      </c>
      <c r="AS204" s="313"/>
      <c r="AT204" s="313"/>
      <c r="AU204" s="314"/>
      <c r="AV204" s="125">
        <f t="shared" si="127"/>
        <v>0</v>
      </c>
      <c r="AW204" s="119">
        <f t="shared" si="128"/>
        <v>0</v>
      </c>
      <c r="AX204" s="120"/>
      <c r="AY204" s="120"/>
      <c r="AZ204" s="127"/>
      <c r="BA204" s="126">
        <f t="shared" si="129"/>
        <v>0</v>
      </c>
      <c r="BB204" s="119">
        <f t="shared" si="130"/>
        <v>0</v>
      </c>
      <c r="BC204" s="120"/>
      <c r="BD204" s="120"/>
      <c r="BE204" s="127"/>
      <c r="BF204" s="126">
        <f t="shared" si="131"/>
        <v>0</v>
      </c>
      <c r="BG204" s="119">
        <f t="shared" si="132"/>
        <v>0</v>
      </c>
      <c r="BH204" s="120"/>
      <c r="BI204" s="120"/>
      <c r="BJ204" s="127"/>
      <c r="BK204" s="126">
        <f t="shared" si="133"/>
        <v>0</v>
      </c>
      <c r="BL204" s="119">
        <f t="shared" si="134"/>
        <v>0</v>
      </c>
      <c r="BM204" s="123">
        <f t="shared" si="135"/>
        <v>0</v>
      </c>
      <c r="BN204" s="123">
        <f t="shared" si="136"/>
        <v>0</v>
      </c>
      <c r="BO204" s="126">
        <f t="shared" si="108"/>
        <v>0</v>
      </c>
      <c r="BP204" s="128">
        <f t="shared" si="137"/>
        <v>0</v>
      </c>
      <c r="BQ204" s="22"/>
      <c r="BR204" s="129"/>
      <c r="BS204" s="130"/>
      <c r="BT204" s="257" t="str">
        <f t="shared" si="138"/>
        <v/>
      </c>
      <c r="BU204" s="257" t="str">
        <f t="shared" si="139"/>
        <v/>
      </c>
      <c r="BV204" s="257" t="str">
        <f t="shared" si="140"/>
        <v/>
      </c>
      <c r="BW204" s="257" t="str">
        <f t="shared" si="141"/>
        <v/>
      </c>
      <c r="BX204" s="258">
        <f t="shared" si="142"/>
        <v>0</v>
      </c>
      <c r="BY204" s="129"/>
      <c r="BZ204" s="130"/>
      <c r="CA204" s="130" t="str">
        <f t="shared" si="110"/>
        <v/>
      </c>
      <c r="CB204" s="130" t="str">
        <f t="shared" si="111"/>
        <v/>
      </c>
      <c r="CC204" s="130" t="str">
        <f t="shared" si="112"/>
        <v/>
      </c>
      <c r="CD204" s="130" t="str">
        <f t="shared" si="113"/>
        <v/>
      </c>
      <c r="CE204" s="131">
        <f t="shared" si="109"/>
        <v>0</v>
      </c>
      <c r="CF204" s="259">
        <f t="shared" si="143"/>
        <v>0</v>
      </c>
      <c r="CG204" s="132"/>
      <c r="CH204" s="132"/>
      <c r="CI204" s="132"/>
    </row>
    <row r="205" spans="1:87" s="24" customFormat="1" ht="12.75" hidden="1" customHeight="1" outlineLevel="1" thickBot="1" x14ac:dyDescent="0.25">
      <c r="A205" s="177" t="s">
        <v>59</v>
      </c>
      <c r="B205" s="312" t="s">
        <v>187</v>
      </c>
      <c r="C205" s="24">
        <v>197</v>
      </c>
      <c r="D205" s="137"/>
      <c r="E205" s="138"/>
      <c r="F205" s="56"/>
      <c r="G205" s="135"/>
      <c r="H205" s="136"/>
      <c r="I205" s="139"/>
      <c r="J205" s="57"/>
      <c r="K205" s="113"/>
      <c r="L205" s="113"/>
      <c r="M205" s="113"/>
      <c r="N205" s="113"/>
      <c r="O205" s="114">
        <f t="shared" si="114"/>
        <v>0</v>
      </c>
      <c r="P205" s="113"/>
      <c r="Q205" s="113"/>
      <c r="R205" s="113"/>
      <c r="S205" s="113"/>
      <c r="T205" s="114">
        <f t="shared" si="115"/>
        <v>0</v>
      </c>
      <c r="U205" s="113">
        <f t="shared" si="116"/>
        <v>0</v>
      </c>
      <c r="V205" s="136"/>
      <c r="W205" s="313"/>
      <c r="X205" s="313"/>
      <c r="Y205" s="313"/>
      <c r="Z205" s="117">
        <f t="shared" si="117"/>
        <v>0</v>
      </c>
      <c r="AA205" s="118">
        <f t="shared" si="118"/>
        <v>0</v>
      </c>
      <c r="AB205" s="121"/>
      <c r="AC205" s="121"/>
      <c r="AD205" s="121"/>
      <c r="AE205" s="117">
        <f t="shared" si="119"/>
        <v>0</v>
      </c>
      <c r="AF205" s="118">
        <f t="shared" si="120"/>
        <v>0</v>
      </c>
      <c r="AG205" s="120"/>
      <c r="AH205" s="120"/>
      <c r="AI205" s="121"/>
      <c r="AJ205" s="117">
        <f t="shared" si="121"/>
        <v>0</v>
      </c>
      <c r="AK205" s="119">
        <f t="shared" si="122"/>
        <v>0</v>
      </c>
      <c r="AL205" s="53"/>
      <c r="AM205" s="53"/>
      <c r="AN205" s="53"/>
      <c r="AO205" s="54">
        <f t="shared" si="123"/>
        <v>0</v>
      </c>
      <c r="AP205" s="122">
        <f t="shared" si="124"/>
        <v>0</v>
      </c>
      <c r="AQ205" s="123">
        <f t="shared" si="125"/>
        <v>0</v>
      </c>
      <c r="AR205" s="123">
        <f t="shared" si="126"/>
        <v>0</v>
      </c>
      <c r="AS205" s="313"/>
      <c r="AT205" s="313"/>
      <c r="AU205" s="314"/>
      <c r="AV205" s="125">
        <f t="shared" si="127"/>
        <v>0</v>
      </c>
      <c r="AW205" s="119">
        <f t="shared" si="128"/>
        <v>0</v>
      </c>
      <c r="AX205" s="120"/>
      <c r="AY205" s="120"/>
      <c r="AZ205" s="127"/>
      <c r="BA205" s="126">
        <f t="shared" si="129"/>
        <v>0</v>
      </c>
      <c r="BB205" s="119">
        <f t="shared" si="130"/>
        <v>0</v>
      </c>
      <c r="BC205" s="120"/>
      <c r="BD205" s="120"/>
      <c r="BE205" s="127"/>
      <c r="BF205" s="126">
        <f t="shared" si="131"/>
        <v>0</v>
      </c>
      <c r="BG205" s="119">
        <f t="shared" si="132"/>
        <v>0</v>
      </c>
      <c r="BH205" s="120"/>
      <c r="BI205" s="120"/>
      <c r="BJ205" s="127"/>
      <c r="BK205" s="126">
        <f t="shared" si="133"/>
        <v>0</v>
      </c>
      <c r="BL205" s="119">
        <f t="shared" si="134"/>
        <v>0</v>
      </c>
      <c r="BM205" s="123">
        <f t="shared" si="135"/>
        <v>0</v>
      </c>
      <c r="BN205" s="123">
        <f t="shared" si="136"/>
        <v>0</v>
      </c>
      <c r="BO205" s="126">
        <f t="shared" si="108"/>
        <v>0</v>
      </c>
      <c r="BP205" s="128">
        <f t="shared" si="137"/>
        <v>0</v>
      </c>
      <c r="BQ205" s="22"/>
      <c r="BR205" s="129"/>
      <c r="BS205" s="130"/>
      <c r="BT205" s="257" t="str">
        <f t="shared" si="138"/>
        <v/>
      </c>
      <c r="BU205" s="257" t="str">
        <f t="shared" si="139"/>
        <v/>
      </c>
      <c r="BV205" s="257" t="str">
        <f t="shared" si="140"/>
        <v/>
      </c>
      <c r="BW205" s="257" t="str">
        <f t="shared" si="141"/>
        <v/>
      </c>
      <c r="BX205" s="258">
        <f t="shared" si="142"/>
        <v>0</v>
      </c>
      <c r="BY205" s="129"/>
      <c r="BZ205" s="130"/>
      <c r="CA205" s="130" t="str">
        <f t="shared" si="110"/>
        <v/>
      </c>
      <c r="CB205" s="130" t="str">
        <f t="shared" si="111"/>
        <v/>
      </c>
      <c r="CC205" s="130" t="str">
        <f t="shared" si="112"/>
        <v/>
      </c>
      <c r="CD205" s="130" t="str">
        <f t="shared" si="113"/>
        <v/>
      </c>
      <c r="CE205" s="131">
        <f t="shared" si="109"/>
        <v>0</v>
      </c>
      <c r="CF205" s="259">
        <f t="shared" si="143"/>
        <v>0</v>
      </c>
      <c r="CG205" s="132"/>
      <c r="CH205" s="132"/>
      <c r="CI205" s="132"/>
    </row>
    <row r="206" spans="1:87" s="24" customFormat="1" ht="12.75" hidden="1" customHeight="1" outlineLevel="1" thickBot="1" x14ac:dyDescent="0.25">
      <c r="A206" s="177" t="s">
        <v>59</v>
      </c>
      <c r="B206" s="312" t="s">
        <v>187</v>
      </c>
      <c r="C206" s="24">
        <v>198</v>
      </c>
      <c r="D206" s="137"/>
      <c r="E206" s="138"/>
      <c r="F206" s="56"/>
      <c r="G206" s="135"/>
      <c r="H206" s="136"/>
      <c r="I206" s="139"/>
      <c r="J206" s="57"/>
      <c r="K206" s="113"/>
      <c r="L206" s="113"/>
      <c r="M206" s="113"/>
      <c r="N206" s="113"/>
      <c r="O206" s="114">
        <f t="shared" si="114"/>
        <v>0</v>
      </c>
      <c r="P206" s="113"/>
      <c r="Q206" s="113"/>
      <c r="R206" s="113"/>
      <c r="S206" s="113"/>
      <c r="T206" s="114">
        <f t="shared" si="115"/>
        <v>0</v>
      </c>
      <c r="U206" s="113">
        <f t="shared" si="116"/>
        <v>0</v>
      </c>
      <c r="V206" s="136"/>
      <c r="W206" s="313"/>
      <c r="X206" s="313"/>
      <c r="Y206" s="313"/>
      <c r="Z206" s="117">
        <f t="shared" si="117"/>
        <v>0</v>
      </c>
      <c r="AA206" s="118">
        <f t="shared" si="118"/>
        <v>0</v>
      </c>
      <c r="AB206" s="121"/>
      <c r="AC206" s="121"/>
      <c r="AD206" s="121"/>
      <c r="AE206" s="117">
        <f t="shared" si="119"/>
        <v>0</v>
      </c>
      <c r="AF206" s="118">
        <f t="shared" si="120"/>
        <v>0</v>
      </c>
      <c r="AG206" s="120"/>
      <c r="AH206" s="120"/>
      <c r="AI206" s="121"/>
      <c r="AJ206" s="117">
        <f t="shared" si="121"/>
        <v>0</v>
      </c>
      <c r="AK206" s="119">
        <f t="shared" si="122"/>
        <v>0</v>
      </c>
      <c r="AL206" s="53"/>
      <c r="AM206" s="53"/>
      <c r="AN206" s="53"/>
      <c r="AO206" s="54">
        <f t="shared" si="123"/>
        <v>0</v>
      </c>
      <c r="AP206" s="122">
        <f t="shared" si="124"/>
        <v>0</v>
      </c>
      <c r="AQ206" s="123">
        <f t="shared" si="125"/>
        <v>0</v>
      </c>
      <c r="AR206" s="123">
        <f t="shared" si="126"/>
        <v>0</v>
      </c>
      <c r="AS206" s="313"/>
      <c r="AT206" s="313"/>
      <c r="AU206" s="314"/>
      <c r="AV206" s="125">
        <f t="shared" si="127"/>
        <v>0</v>
      </c>
      <c r="AW206" s="119">
        <f t="shared" si="128"/>
        <v>0</v>
      </c>
      <c r="AX206" s="120"/>
      <c r="AY206" s="120"/>
      <c r="AZ206" s="127"/>
      <c r="BA206" s="126">
        <f t="shared" si="129"/>
        <v>0</v>
      </c>
      <c r="BB206" s="119">
        <f t="shared" si="130"/>
        <v>0</v>
      </c>
      <c r="BC206" s="120"/>
      <c r="BD206" s="120"/>
      <c r="BE206" s="127"/>
      <c r="BF206" s="126">
        <f t="shared" si="131"/>
        <v>0</v>
      </c>
      <c r="BG206" s="119">
        <f t="shared" si="132"/>
        <v>0</v>
      </c>
      <c r="BH206" s="120"/>
      <c r="BI206" s="120"/>
      <c r="BJ206" s="127"/>
      <c r="BK206" s="126">
        <f t="shared" si="133"/>
        <v>0</v>
      </c>
      <c r="BL206" s="119">
        <f t="shared" si="134"/>
        <v>0</v>
      </c>
      <c r="BM206" s="123">
        <f t="shared" si="135"/>
        <v>0</v>
      </c>
      <c r="BN206" s="123">
        <f t="shared" si="136"/>
        <v>0</v>
      </c>
      <c r="BO206" s="126">
        <f t="shared" ref="BO206:BO269" si="144">J206+AQ206-BM206</f>
        <v>0</v>
      </c>
      <c r="BP206" s="128">
        <f t="shared" si="137"/>
        <v>0</v>
      </c>
      <c r="BQ206" s="22"/>
      <c r="BR206" s="129"/>
      <c r="BS206" s="130"/>
      <c r="BT206" s="257" t="str">
        <f t="shared" si="138"/>
        <v/>
      </c>
      <c r="BU206" s="257" t="str">
        <f t="shared" si="139"/>
        <v/>
      </c>
      <c r="BV206" s="257" t="str">
        <f t="shared" si="140"/>
        <v/>
      </c>
      <c r="BW206" s="257" t="str">
        <f t="shared" si="141"/>
        <v/>
      </c>
      <c r="BX206" s="258">
        <f t="shared" si="142"/>
        <v>0</v>
      </c>
      <c r="BY206" s="129"/>
      <c r="BZ206" s="130"/>
      <c r="CA206" s="130" t="str">
        <f t="shared" si="110"/>
        <v/>
      </c>
      <c r="CB206" s="130" t="str">
        <f t="shared" si="111"/>
        <v/>
      </c>
      <c r="CC206" s="130" t="str">
        <f t="shared" si="112"/>
        <v/>
      </c>
      <c r="CD206" s="130" t="str">
        <f t="shared" si="113"/>
        <v/>
      </c>
      <c r="CE206" s="131">
        <f t="shared" si="109"/>
        <v>0</v>
      </c>
      <c r="CF206" s="259">
        <f t="shared" si="143"/>
        <v>0</v>
      </c>
      <c r="CG206" s="132"/>
      <c r="CH206" s="132"/>
      <c r="CI206" s="132"/>
    </row>
    <row r="207" spans="1:87" s="24" customFormat="1" ht="12.75" hidden="1" customHeight="1" outlineLevel="1" thickBot="1" x14ac:dyDescent="0.25">
      <c r="A207" s="177" t="s">
        <v>59</v>
      </c>
      <c r="B207" s="312" t="s">
        <v>187</v>
      </c>
      <c r="C207" s="24">
        <v>199</v>
      </c>
      <c r="D207" s="137"/>
      <c r="E207" s="138"/>
      <c r="F207" s="56"/>
      <c r="G207" s="135"/>
      <c r="H207" s="136"/>
      <c r="I207" s="139"/>
      <c r="J207" s="57"/>
      <c r="K207" s="113"/>
      <c r="L207" s="113"/>
      <c r="M207" s="113"/>
      <c r="N207" s="113"/>
      <c r="O207" s="114">
        <f t="shared" si="114"/>
        <v>0</v>
      </c>
      <c r="P207" s="113"/>
      <c r="Q207" s="113"/>
      <c r="R207" s="113"/>
      <c r="S207" s="113"/>
      <c r="T207" s="114">
        <f t="shared" si="115"/>
        <v>0</v>
      </c>
      <c r="U207" s="113">
        <f t="shared" si="116"/>
        <v>0</v>
      </c>
      <c r="V207" s="136"/>
      <c r="W207" s="313"/>
      <c r="X207" s="313"/>
      <c r="Y207" s="313"/>
      <c r="Z207" s="117">
        <f t="shared" si="117"/>
        <v>0</v>
      </c>
      <c r="AA207" s="118">
        <f t="shared" si="118"/>
        <v>0</v>
      </c>
      <c r="AB207" s="121"/>
      <c r="AC207" s="121"/>
      <c r="AD207" s="121"/>
      <c r="AE207" s="117">
        <f t="shared" si="119"/>
        <v>0</v>
      </c>
      <c r="AF207" s="118">
        <f t="shared" si="120"/>
        <v>0</v>
      </c>
      <c r="AG207" s="120"/>
      <c r="AH207" s="120"/>
      <c r="AI207" s="121"/>
      <c r="AJ207" s="117">
        <f t="shared" si="121"/>
        <v>0</v>
      </c>
      <c r="AK207" s="119">
        <f t="shared" si="122"/>
        <v>0</v>
      </c>
      <c r="AL207" s="53"/>
      <c r="AM207" s="53"/>
      <c r="AN207" s="53"/>
      <c r="AO207" s="54">
        <f t="shared" si="123"/>
        <v>0</v>
      </c>
      <c r="AP207" s="122">
        <f t="shared" si="124"/>
        <v>0</v>
      </c>
      <c r="AQ207" s="123">
        <f t="shared" si="125"/>
        <v>0</v>
      </c>
      <c r="AR207" s="123">
        <f t="shared" si="126"/>
        <v>0</v>
      </c>
      <c r="AS207" s="313"/>
      <c r="AT207" s="313"/>
      <c r="AU207" s="314"/>
      <c r="AV207" s="125">
        <f t="shared" si="127"/>
        <v>0</v>
      </c>
      <c r="AW207" s="119">
        <f t="shared" si="128"/>
        <v>0</v>
      </c>
      <c r="AX207" s="120"/>
      <c r="AY207" s="120"/>
      <c r="AZ207" s="127"/>
      <c r="BA207" s="126">
        <f t="shared" si="129"/>
        <v>0</v>
      </c>
      <c r="BB207" s="119">
        <f t="shared" si="130"/>
        <v>0</v>
      </c>
      <c r="BC207" s="120"/>
      <c r="BD207" s="120"/>
      <c r="BE207" s="127"/>
      <c r="BF207" s="126">
        <f t="shared" si="131"/>
        <v>0</v>
      </c>
      <c r="BG207" s="119">
        <f t="shared" si="132"/>
        <v>0</v>
      </c>
      <c r="BH207" s="120"/>
      <c r="BI207" s="120"/>
      <c r="BJ207" s="127"/>
      <c r="BK207" s="126">
        <f t="shared" si="133"/>
        <v>0</v>
      </c>
      <c r="BL207" s="119">
        <f t="shared" si="134"/>
        <v>0</v>
      </c>
      <c r="BM207" s="123">
        <f t="shared" si="135"/>
        <v>0</v>
      </c>
      <c r="BN207" s="123">
        <f t="shared" si="136"/>
        <v>0</v>
      </c>
      <c r="BO207" s="126">
        <f t="shared" si="144"/>
        <v>0</v>
      </c>
      <c r="BP207" s="128">
        <f t="shared" si="137"/>
        <v>0</v>
      </c>
      <c r="BQ207" s="22"/>
      <c r="BR207" s="129"/>
      <c r="BS207" s="130"/>
      <c r="BT207" s="257" t="str">
        <f t="shared" si="138"/>
        <v/>
      </c>
      <c r="BU207" s="257" t="str">
        <f t="shared" si="139"/>
        <v/>
      </c>
      <c r="BV207" s="257" t="str">
        <f t="shared" si="140"/>
        <v/>
      </c>
      <c r="BW207" s="257" t="str">
        <f t="shared" si="141"/>
        <v/>
      </c>
      <c r="BX207" s="258">
        <f t="shared" si="142"/>
        <v>0</v>
      </c>
      <c r="BY207" s="129"/>
      <c r="BZ207" s="130"/>
      <c r="CA207" s="130" t="str">
        <f t="shared" si="110"/>
        <v/>
      </c>
      <c r="CB207" s="130" t="str">
        <f t="shared" si="111"/>
        <v/>
      </c>
      <c r="CC207" s="130" t="str">
        <f t="shared" si="112"/>
        <v/>
      </c>
      <c r="CD207" s="130" t="str">
        <f t="shared" si="113"/>
        <v/>
      </c>
      <c r="CE207" s="131">
        <f t="shared" si="109"/>
        <v>0</v>
      </c>
      <c r="CF207" s="259">
        <f t="shared" si="143"/>
        <v>0</v>
      </c>
      <c r="CG207" s="132"/>
      <c r="CH207" s="132"/>
      <c r="CI207" s="132"/>
    </row>
    <row r="208" spans="1:87" s="24" customFormat="1" ht="12.75" hidden="1" customHeight="1" outlineLevel="1" thickBot="1" x14ac:dyDescent="0.25">
      <c r="A208" s="177" t="s">
        <v>59</v>
      </c>
      <c r="B208" s="312" t="s">
        <v>187</v>
      </c>
      <c r="C208" s="24">
        <v>200</v>
      </c>
      <c r="D208" s="137"/>
      <c r="E208" s="138"/>
      <c r="F208" s="56"/>
      <c r="G208" s="135"/>
      <c r="H208" s="136"/>
      <c r="I208" s="139"/>
      <c r="J208" s="57"/>
      <c r="K208" s="113"/>
      <c r="L208" s="113"/>
      <c r="M208" s="113"/>
      <c r="N208" s="113"/>
      <c r="O208" s="114">
        <f t="shared" si="114"/>
        <v>0</v>
      </c>
      <c r="P208" s="113"/>
      <c r="Q208" s="113"/>
      <c r="R208" s="113"/>
      <c r="S208" s="113"/>
      <c r="T208" s="114">
        <f t="shared" si="115"/>
        <v>0</v>
      </c>
      <c r="U208" s="113">
        <f t="shared" si="116"/>
        <v>0</v>
      </c>
      <c r="V208" s="136"/>
      <c r="W208" s="313"/>
      <c r="X208" s="313"/>
      <c r="Y208" s="313"/>
      <c r="Z208" s="117">
        <f t="shared" si="117"/>
        <v>0</v>
      </c>
      <c r="AA208" s="118">
        <f t="shared" si="118"/>
        <v>0</v>
      </c>
      <c r="AB208" s="121"/>
      <c r="AC208" s="121"/>
      <c r="AD208" s="121"/>
      <c r="AE208" s="117">
        <f t="shared" si="119"/>
        <v>0</v>
      </c>
      <c r="AF208" s="118">
        <f t="shared" si="120"/>
        <v>0</v>
      </c>
      <c r="AG208" s="120"/>
      <c r="AH208" s="120"/>
      <c r="AI208" s="121"/>
      <c r="AJ208" s="117">
        <f t="shared" si="121"/>
        <v>0</v>
      </c>
      <c r="AK208" s="119">
        <f t="shared" si="122"/>
        <v>0</v>
      </c>
      <c r="AL208" s="53"/>
      <c r="AM208" s="53"/>
      <c r="AN208" s="53"/>
      <c r="AO208" s="54">
        <f t="shared" si="123"/>
        <v>0</v>
      </c>
      <c r="AP208" s="122">
        <f t="shared" si="124"/>
        <v>0</v>
      </c>
      <c r="AQ208" s="123">
        <f t="shared" si="125"/>
        <v>0</v>
      </c>
      <c r="AR208" s="123">
        <f t="shared" si="126"/>
        <v>0</v>
      </c>
      <c r="AS208" s="313"/>
      <c r="AT208" s="313"/>
      <c r="AU208" s="314"/>
      <c r="AV208" s="125">
        <f t="shared" si="127"/>
        <v>0</v>
      </c>
      <c r="AW208" s="119">
        <f t="shared" si="128"/>
        <v>0</v>
      </c>
      <c r="AX208" s="120"/>
      <c r="AY208" s="120"/>
      <c r="AZ208" s="127"/>
      <c r="BA208" s="126">
        <f t="shared" si="129"/>
        <v>0</v>
      </c>
      <c r="BB208" s="119">
        <f t="shared" si="130"/>
        <v>0</v>
      </c>
      <c r="BC208" s="120"/>
      <c r="BD208" s="120"/>
      <c r="BE208" s="127"/>
      <c r="BF208" s="126">
        <f t="shared" si="131"/>
        <v>0</v>
      </c>
      <c r="BG208" s="119">
        <f t="shared" si="132"/>
        <v>0</v>
      </c>
      <c r="BH208" s="120"/>
      <c r="BI208" s="120"/>
      <c r="BJ208" s="127"/>
      <c r="BK208" s="126">
        <f t="shared" si="133"/>
        <v>0</v>
      </c>
      <c r="BL208" s="119">
        <f t="shared" si="134"/>
        <v>0</v>
      </c>
      <c r="BM208" s="123">
        <f t="shared" si="135"/>
        <v>0</v>
      </c>
      <c r="BN208" s="123">
        <f t="shared" si="136"/>
        <v>0</v>
      </c>
      <c r="BO208" s="126">
        <f t="shared" si="144"/>
        <v>0</v>
      </c>
      <c r="BP208" s="128">
        <f t="shared" si="137"/>
        <v>0</v>
      </c>
      <c r="BQ208" s="22"/>
      <c r="BR208" s="129"/>
      <c r="BS208" s="130"/>
      <c r="BT208" s="257" t="str">
        <f t="shared" si="138"/>
        <v/>
      </c>
      <c r="BU208" s="257" t="str">
        <f t="shared" si="139"/>
        <v/>
      </c>
      <c r="BV208" s="257" t="str">
        <f t="shared" si="140"/>
        <v/>
      </c>
      <c r="BW208" s="257" t="str">
        <f t="shared" si="141"/>
        <v/>
      </c>
      <c r="BX208" s="258">
        <f t="shared" si="142"/>
        <v>0</v>
      </c>
      <c r="BY208" s="129"/>
      <c r="BZ208" s="130"/>
      <c r="CA208" s="130" t="str">
        <f t="shared" si="110"/>
        <v/>
      </c>
      <c r="CB208" s="130" t="str">
        <f t="shared" si="111"/>
        <v/>
      </c>
      <c r="CC208" s="130" t="str">
        <f t="shared" si="112"/>
        <v/>
      </c>
      <c r="CD208" s="130" t="str">
        <f t="shared" si="113"/>
        <v/>
      </c>
      <c r="CE208" s="131">
        <f t="shared" si="109"/>
        <v>0</v>
      </c>
      <c r="CF208" s="259">
        <f t="shared" si="143"/>
        <v>0</v>
      </c>
      <c r="CG208" s="132"/>
      <c r="CH208" s="132"/>
      <c r="CI208" s="132"/>
    </row>
    <row r="209" spans="1:87" s="24" customFormat="1" ht="12.75" hidden="1" customHeight="1" outlineLevel="1" thickBot="1" x14ac:dyDescent="0.25">
      <c r="A209" s="177" t="s">
        <v>59</v>
      </c>
      <c r="B209" s="312" t="s">
        <v>187</v>
      </c>
      <c r="C209" s="24">
        <v>201</v>
      </c>
      <c r="D209" s="137"/>
      <c r="E209" s="138"/>
      <c r="F209" s="56"/>
      <c r="G209" s="135"/>
      <c r="H209" s="136"/>
      <c r="I209" s="139"/>
      <c r="J209" s="57"/>
      <c r="K209" s="113"/>
      <c r="L209" s="113"/>
      <c r="M209" s="113"/>
      <c r="N209" s="113"/>
      <c r="O209" s="114">
        <f t="shared" si="114"/>
        <v>0</v>
      </c>
      <c r="P209" s="113"/>
      <c r="Q209" s="113"/>
      <c r="R209" s="113"/>
      <c r="S209" s="113"/>
      <c r="T209" s="114">
        <f t="shared" si="115"/>
        <v>0</v>
      </c>
      <c r="U209" s="113">
        <f t="shared" si="116"/>
        <v>0</v>
      </c>
      <c r="V209" s="136"/>
      <c r="W209" s="313"/>
      <c r="X209" s="313"/>
      <c r="Y209" s="313"/>
      <c r="Z209" s="117">
        <f t="shared" si="117"/>
        <v>0</v>
      </c>
      <c r="AA209" s="118">
        <f t="shared" si="118"/>
        <v>0</v>
      </c>
      <c r="AB209" s="121"/>
      <c r="AC209" s="121"/>
      <c r="AD209" s="121"/>
      <c r="AE209" s="117">
        <f t="shared" si="119"/>
        <v>0</v>
      </c>
      <c r="AF209" s="118">
        <f t="shared" si="120"/>
        <v>0</v>
      </c>
      <c r="AG209" s="120"/>
      <c r="AH209" s="120"/>
      <c r="AI209" s="121"/>
      <c r="AJ209" s="117">
        <f t="shared" si="121"/>
        <v>0</v>
      </c>
      <c r="AK209" s="119">
        <f t="shared" si="122"/>
        <v>0</v>
      </c>
      <c r="AL209" s="53"/>
      <c r="AM209" s="53"/>
      <c r="AN209" s="53"/>
      <c r="AO209" s="54">
        <f t="shared" si="123"/>
        <v>0</v>
      </c>
      <c r="AP209" s="122">
        <f t="shared" si="124"/>
        <v>0</v>
      </c>
      <c r="AQ209" s="123">
        <f t="shared" si="125"/>
        <v>0</v>
      </c>
      <c r="AR209" s="123">
        <f t="shared" si="126"/>
        <v>0</v>
      </c>
      <c r="AS209" s="313"/>
      <c r="AT209" s="313"/>
      <c r="AU209" s="314"/>
      <c r="AV209" s="125">
        <f t="shared" si="127"/>
        <v>0</v>
      </c>
      <c r="AW209" s="119">
        <f t="shared" si="128"/>
        <v>0</v>
      </c>
      <c r="AX209" s="120"/>
      <c r="AY209" s="120"/>
      <c r="AZ209" s="127"/>
      <c r="BA209" s="126">
        <f t="shared" si="129"/>
        <v>0</v>
      </c>
      <c r="BB209" s="119">
        <f t="shared" si="130"/>
        <v>0</v>
      </c>
      <c r="BC209" s="120"/>
      <c r="BD209" s="120"/>
      <c r="BE209" s="127"/>
      <c r="BF209" s="126">
        <f t="shared" si="131"/>
        <v>0</v>
      </c>
      <c r="BG209" s="119">
        <f t="shared" si="132"/>
        <v>0</v>
      </c>
      <c r="BH209" s="120"/>
      <c r="BI209" s="120"/>
      <c r="BJ209" s="127"/>
      <c r="BK209" s="126">
        <f t="shared" si="133"/>
        <v>0</v>
      </c>
      <c r="BL209" s="119">
        <f t="shared" si="134"/>
        <v>0</v>
      </c>
      <c r="BM209" s="123">
        <f t="shared" si="135"/>
        <v>0</v>
      </c>
      <c r="BN209" s="123">
        <f t="shared" si="136"/>
        <v>0</v>
      </c>
      <c r="BO209" s="126">
        <f t="shared" si="144"/>
        <v>0</v>
      </c>
      <c r="BP209" s="128">
        <f t="shared" si="137"/>
        <v>0</v>
      </c>
      <c r="BQ209" s="22"/>
      <c r="BR209" s="129"/>
      <c r="BS209" s="130"/>
      <c r="BT209" s="257" t="str">
        <f t="shared" si="138"/>
        <v/>
      </c>
      <c r="BU209" s="257" t="str">
        <f t="shared" si="139"/>
        <v/>
      </c>
      <c r="BV209" s="257" t="str">
        <f t="shared" si="140"/>
        <v/>
      </c>
      <c r="BW209" s="257" t="str">
        <f t="shared" si="141"/>
        <v/>
      </c>
      <c r="BX209" s="258">
        <f t="shared" si="142"/>
        <v>0</v>
      </c>
      <c r="BY209" s="129"/>
      <c r="BZ209" s="130"/>
      <c r="CA209" s="130" t="str">
        <f t="shared" si="110"/>
        <v/>
      </c>
      <c r="CB209" s="130" t="str">
        <f t="shared" si="111"/>
        <v/>
      </c>
      <c r="CC209" s="130" t="str">
        <f t="shared" si="112"/>
        <v/>
      </c>
      <c r="CD209" s="130" t="str">
        <f t="shared" si="113"/>
        <v/>
      </c>
      <c r="CE209" s="131">
        <f t="shared" si="109"/>
        <v>0</v>
      </c>
      <c r="CF209" s="259">
        <f t="shared" si="143"/>
        <v>0</v>
      </c>
      <c r="CG209" s="132"/>
      <c r="CH209" s="132"/>
      <c r="CI209" s="132"/>
    </row>
    <row r="210" spans="1:87" s="24" customFormat="1" ht="12.75" hidden="1" customHeight="1" outlineLevel="1" thickBot="1" x14ac:dyDescent="0.25">
      <c r="A210" s="177" t="s">
        <v>59</v>
      </c>
      <c r="B210" s="312" t="s">
        <v>187</v>
      </c>
      <c r="C210" s="24">
        <v>202</v>
      </c>
      <c r="D210" s="137"/>
      <c r="E210" s="138"/>
      <c r="F210" s="56"/>
      <c r="G210" s="135"/>
      <c r="H210" s="136"/>
      <c r="I210" s="139"/>
      <c r="J210" s="57"/>
      <c r="K210" s="113"/>
      <c r="L210" s="113"/>
      <c r="M210" s="113"/>
      <c r="N210" s="113"/>
      <c r="O210" s="114">
        <f t="shared" si="114"/>
        <v>0</v>
      </c>
      <c r="P210" s="113"/>
      <c r="Q210" s="113"/>
      <c r="R210" s="113"/>
      <c r="S210" s="113"/>
      <c r="T210" s="114">
        <f t="shared" si="115"/>
        <v>0</v>
      </c>
      <c r="U210" s="113">
        <f t="shared" si="116"/>
        <v>0</v>
      </c>
      <c r="V210" s="136"/>
      <c r="W210" s="313"/>
      <c r="X210" s="313"/>
      <c r="Y210" s="313"/>
      <c r="Z210" s="117">
        <f t="shared" si="117"/>
        <v>0</v>
      </c>
      <c r="AA210" s="118">
        <f t="shared" si="118"/>
        <v>0</v>
      </c>
      <c r="AB210" s="121"/>
      <c r="AC210" s="121"/>
      <c r="AD210" s="121"/>
      <c r="AE210" s="117">
        <f t="shared" si="119"/>
        <v>0</v>
      </c>
      <c r="AF210" s="118">
        <f t="shared" si="120"/>
        <v>0</v>
      </c>
      <c r="AG210" s="120"/>
      <c r="AH210" s="120"/>
      <c r="AI210" s="121"/>
      <c r="AJ210" s="117">
        <f t="shared" si="121"/>
        <v>0</v>
      </c>
      <c r="AK210" s="119">
        <f t="shared" si="122"/>
        <v>0</v>
      </c>
      <c r="AL210" s="53"/>
      <c r="AM210" s="53"/>
      <c r="AN210" s="53"/>
      <c r="AO210" s="54">
        <f t="shared" si="123"/>
        <v>0</v>
      </c>
      <c r="AP210" s="122">
        <f t="shared" si="124"/>
        <v>0</v>
      </c>
      <c r="AQ210" s="123">
        <f t="shared" si="125"/>
        <v>0</v>
      </c>
      <c r="AR210" s="123">
        <f t="shared" si="126"/>
        <v>0</v>
      </c>
      <c r="AS210" s="313"/>
      <c r="AT210" s="313"/>
      <c r="AU210" s="314"/>
      <c r="AV210" s="125">
        <f t="shared" si="127"/>
        <v>0</v>
      </c>
      <c r="AW210" s="119">
        <f t="shared" si="128"/>
        <v>0</v>
      </c>
      <c r="AX210" s="120"/>
      <c r="AY210" s="120"/>
      <c r="AZ210" s="127"/>
      <c r="BA210" s="126">
        <f t="shared" si="129"/>
        <v>0</v>
      </c>
      <c r="BB210" s="119">
        <f t="shared" si="130"/>
        <v>0</v>
      </c>
      <c r="BC210" s="120"/>
      <c r="BD210" s="120"/>
      <c r="BE210" s="127"/>
      <c r="BF210" s="126">
        <f t="shared" si="131"/>
        <v>0</v>
      </c>
      <c r="BG210" s="119">
        <f t="shared" si="132"/>
        <v>0</v>
      </c>
      <c r="BH210" s="120"/>
      <c r="BI210" s="120"/>
      <c r="BJ210" s="127"/>
      <c r="BK210" s="126">
        <f t="shared" si="133"/>
        <v>0</v>
      </c>
      <c r="BL210" s="119">
        <f t="shared" si="134"/>
        <v>0</v>
      </c>
      <c r="BM210" s="123">
        <f t="shared" si="135"/>
        <v>0</v>
      </c>
      <c r="BN210" s="123">
        <f t="shared" si="136"/>
        <v>0</v>
      </c>
      <c r="BO210" s="126">
        <f t="shared" si="144"/>
        <v>0</v>
      </c>
      <c r="BP210" s="128">
        <f t="shared" si="137"/>
        <v>0</v>
      </c>
      <c r="BQ210" s="22"/>
      <c r="BR210" s="129"/>
      <c r="BS210" s="130"/>
      <c r="BT210" s="257" t="str">
        <f t="shared" si="138"/>
        <v/>
      </c>
      <c r="BU210" s="257" t="str">
        <f t="shared" si="139"/>
        <v/>
      </c>
      <c r="BV210" s="257" t="str">
        <f t="shared" si="140"/>
        <v/>
      </c>
      <c r="BW210" s="257" t="str">
        <f t="shared" si="141"/>
        <v/>
      </c>
      <c r="BX210" s="258">
        <f t="shared" si="142"/>
        <v>0</v>
      </c>
      <c r="BY210" s="129"/>
      <c r="BZ210" s="130"/>
      <c r="CA210" s="130" t="str">
        <f t="shared" si="110"/>
        <v/>
      </c>
      <c r="CB210" s="130" t="str">
        <f t="shared" si="111"/>
        <v/>
      </c>
      <c r="CC210" s="130" t="str">
        <f t="shared" si="112"/>
        <v/>
      </c>
      <c r="CD210" s="130" t="str">
        <f t="shared" si="113"/>
        <v/>
      </c>
      <c r="CE210" s="131">
        <f t="shared" si="109"/>
        <v>0</v>
      </c>
      <c r="CF210" s="259">
        <f t="shared" si="143"/>
        <v>0</v>
      </c>
      <c r="CG210" s="132"/>
      <c r="CH210" s="132"/>
      <c r="CI210" s="132"/>
    </row>
    <row r="211" spans="1:87" s="24" customFormat="1" ht="12.75" hidden="1" customHeight="1" outlineLevel="1" thickBot="1" x14ac:dyDescent="0.25">
      <c r="A211" s="177" t="s">
        <v>59</v>
      </c>
      <c r="B211" s="312" t="s">
        <v>187</v>
      </c>
      <c r="C211" s="24">
        <v>203</v>
      </c>
      <c r="D211" s="137"/>
      <c r="E211" s="138"/>
      <c r="F211" s="56"/>
      <c r="G211" s="135"/>
      <c r="H211" s="136"/>
      <c r="I211" s="139"/>
      <c r="J211" s="57"/>
      <c r="K211" s="113"/>
      <c r="L211" s="113"/>
      <c r="M211" s="113"/>
      <c r="N211" s="113"/>
      <c r="O211" s="114">
        <f t="shared" si="114"/>
        <v>0</v>
      </c>
      <c r="P211" s="113"/>
      <c r="Q211" s="113"/>
      <c r="R211" s="113"/>
      <c r="S211" s="113"/>
      <c r="T211" s="114">
        <f t="shared" si="115"/>
        <v>0</v>
      </c>
      <c r="U211" s="113">
        <f t="shared" si="116"/>
        <v>0</v>
      </c>
      <c r="V211" s="136"/>
      <c r="W211" s="313"/>
      <c r="X211" s="313"/>
      <c r="Y211" s="313"/>
      <c r="Z211" s="117">
        <f t="shared" si="117"/>
        <v>0</v>
      </c>
      <c r="AA211" s="118">
        <f t="shared" si="118"/>
        <v>0</v>
      </c>
      <c r="AB211" s="121"/>
      <c r="AC211" s="121"/>
      <c r="AD211" s="121"/>
      <c r="AE211" s="117">
        <f t="shared" si="119"/>
        <v>0</v>
      </c>
      <c r="AF211" s="118">
        <f t="shared" si="120"/>
        <v>0</v>
      </c>
      <c r="AG211" s="120"/>
      <c r="AH211" s="120"/>
      <c r="AI211" s="121"/>
      <c r="AJ211" s="117">
        <f t="shared" si="121"/>
        <v>0</v>
      </c>
      <c r="AK211" s="119">
        <f t="shared" si="122"/>
        <v>0</v>
      </c>
      <c r="AL211" s="53"/>
      <c r="AM211" s="53"/>
      <c r="AN211" s="53"/>
      <c r="AO211" s="54">
        <f t="shared" si="123"/>
        <v>0</v>
      </c>
      <c r="AP211" s="122">
        <f t="shared" si="124"/>
        <v>0</v>
      </c>
      <c r="AQ211" s="123">
        <f t="shared" si="125"/>
        <v>0</v>
      </c>
      <c r="AR211" s="123">
        <f t="shared" si="126"/>
        <v>0</v>
      </c>
      <c r="AS211" s="313"/>
      <c r="AT211" s="313"/>
      <c r="AU211" s="314"/>
      <c r="AV211" s="125">
        <f t="shared" si="127"/>
        <v>0</v>
      </c>
      <c r="AW211" s="119">
        <f t="shared" si="128"/>
        <v>0</v>
      </c>
      <c r="AX211" s="120"/>
      <c r="AY211" s="120"/>
      <c r="AZ211" s="127"/>
      <c r="BA211" s="126">
        <f t="shared" si="129"/>
        <v>0</v>
      </c>
      <c r="BB211" s="119">
        <f t="shared" si="130"/>
        <v>0</v>
      </c>
      <c r="BC211" s="120"/>
      <c r="BD211" s="120"/>
      <c r="BE211" s="127"/>
      <c r="BF211" s="126">
        <f t="shared" si="131"/>
        <v>0</v>
      </c>
      <c r="BG211" s="119">
        <f t="shared" si="132"/>
        <v>0</v>
      </c>
      <c r="BH211" s="120"/>
      <c r="BI211" s="120"/>
      <c r="BJ211" s="127"/>
      <c r="BK211" s="126">
        <f t="shared" si="133"/>
        <v>0</v>
      </c>
      <c r="BL211" s="119">
        <f t="shared" si="134"/>
        <v>0</v>
      </c>
      <c r="BM211" s="123">
        <f t="shared" si="135"/>
        <v>0</v>
      </c>
      <c r="BN211" s="123">
        <f t="shared" si="136"/>
        <v>0</v>
      </c>
      <c r="BO211" s="126">
        <f t="shared" si="144"/>
        <v>0</v>
      </c>
      <c r="BP211" s="128">
        <f t="shared" si="137"/>
        <v>0</v>
      </c>
      <c r="BQ211" s="22"/>
      <c r="BR211" s="129"/>
      <c r="BS211" s="130"/>
      <c r="BT211" s="257" t="str">
        <f t="shared" si="138"/>
        <v/>
      </c>
      <c r="BU211" s="257" t="str">
        <f t="shared" si="139"/>
        <v/>
      </c>
      <c r="BV211" s="257" t="str">
        <f t="shared" si="140"/>
        <v/>
      </c>
      <c r="BW211" s="257" t="str">
        <f t="shared" si="141"/>
        <v/>
      </c>
      <c r="BX211" s="258">
        <f t="shared" si="142"/>
        <v>0</v>
      </c>
      <c r="BY211" s="129"/>
      <c r="BZ211" s="130"/>
      <c r="CA211" s="130" t="str">
        <f t="shared" si="110"/>
        <v/>
      </c>
      <c r="CB211" s="130" t="str">
        <f t="shared" si="111"/>
        <v/>
      </c>
      <c r="CC211" s="130" t="str">
        <f t="shared" si="112"/>
        <v/>
      </c>
      <c r="CD211" s="130" t="str">
        <f t="shared" si="113"/>
        <v/>
      </c>
      <c r="CE211" s="131">
        <f t="shared" si="109"/>
        <v>0</v>
      </c>
      <c r="CF211" s="259">
        <f t="shared" si="143"/>
        <v>0</v>
      </c>
      <c r="CG211" s="132"/>
      <c r="CH211" s="132"/>
      <c r="CI211" s="132"/>
    </row>
    <row r="212" spans="1:87" s="24" customFormat="1" ht="12.75" hidden="1" customHeight="1" outlineLevel="1" thickBot="1" x14ac:dyDescent="0.25">
      <c r="A212" s="177" t="s">
        <v>59</v>
      </c>
      <c r="B212" s="312" t="s">
        <v>187</v>
      </c>
      <c r="C212" s="24">
        <v>204</v>
      </c>
      <c r="D212" s="137"/>
      <c r="E212" s="138"/>
      <c r="F212" s="56"/>
      <c r="G212" s="135"/>
      <c r="H212" s="136"/>
      <c r="I212" s="139"/>
      <c r="J212" s="57"/>
      <c r="K212" s="113"/>
      <c r="L212" s="113"/>
      <c r="M212" s="113"/>
      <c r="N212" s="113"/>
      <c r="O212" s="114">
        <f t="shared" si="114"/>
        <v>0</v>
      </c>
      <c r="P212" s="113"/>
      <c r="Q212" s="113"/>
      <c r="R212" s="113"/>
      <c r="S212" s="113"/>
      <c r="T212" s="114">
        <f t="shared" si="115"/>
        <v>0</v>
      </c>
      <c r="U212" s="113">
        <f t="shared" si="116"/>
        <v>0</v>
      </c>
      <c r="V212" s="136"/>
      <c r="W212" s="313"/>
      <c r="X212" s="313"/>
      <c r="Y212" s="313"/>
      <c r="Z212" s="117">
        <f t="shared" si="117"/>
        <v>0</v>
      </c>
      <c r="AA212" s="118">
        <f t="shared" si="118"/>
        <v>0</v>
      </c>
      <c r="AB212" s="121"/>
      <c r="AC212" s="121"/>
      <c r="AD212" s="121"/>
      <c r="AE212" s="117">
        <f t="shared" si="119"/>
        <v>0</v>
      </c>
      <c r="AF212" s="118">
        <f t="shared" si="120"/>
        <v>0</v>
      </c>
      <c r="AG212" s="120"/>
      <c r="AH212" s="120"/>
      <c r="AI212" s="121"/>
      <c r="AJ212" s="117">
        <f t="shared" si="121"/>
        <v>0</v>
      </c>
      <c r="AK212" s="119">
        <f t="shared" si="122"/>
        <v>0</v>
      </c>
      <c r="AL212" s="53"/>
      <c r="AM212" s="53"/>
      <c r="AN212" s="53"/>
      <c r="AO212" s="54">
        <f t="shared" si="123"/>
        <v>0</v>
      </c>
      <c r="AP212" s="122">
        <f t="shared" si="124"/>
        <v>0</v>
      </c>
      <c r="AQ212" s="123">
        <f t="shared" si="125"/>
        <v>0</v>
      </c>
      <c r="AR212" s="123">
        <f t="shared" si="126"/>
        <v>0</v>
      </c>
      <c r="AS212" s="313"/>
      <c r="AT212" s="313"/>
      <c r="AU212" s="314"/>
      <c r="AV212" s="125">
        <f t="shared" si="127"/>
        <v>0</v>
      </c>
      <c r="AW212" s="119">
        <f t="shared" si="128"/>
        <v>0</v>
      </c>
      <c r="AX212" s="120"/>
      <c r="AY212" s="120"/>
      <c r="AZ212" s="127"/>
      <c r="BA212" s="126">
        <f t="shared" si="129"/>
        <v>0</v>
      </c>
      <c r="BB212" s="119">
        <f t="shared" si="130"/>
        <v>0</v>
      </c>
      <c r="BC212" s="120"/>
      <c r="BD212" s="120"/>
      <c r="BE212" s="127"/>
      <c r="BF212" s="126">
        <f t="shared" si="131"/>
        <v>0</v>
      </c>
      <c r="BG212" s="119">
        <f t="shared" si="132"/>
        <v>0</v>
      </c>
      <c r="BH212" s="120"/>
      <c r="BI212" s="120"/>
      <c r="BJ212" s="127"/>
      <c r="BK212" s="126">
        <f t="shared" si="133"/>
        <v>0</v>
      </c>
      <c r="BL212" s="119">
        <f t="shared" si="134"/>
        <v>0</v>
      </c>
      <c r="BM212" s="123">
        <f t="shared" si="135"/>
        <v>0</v>
      </c>
      <c r="BN212" s="123">
        <f t="shared" si="136"/>
        <v>0</v>
      </c>
      <c r="BO212" s="126">
        <f t="shared" si="144"/>
        <v>0</v>
      </c>
      <c r="BP212" s="128">
        <f t="shared" si="137"/>
        <v>0</v>
      </c>
      <c r="BQ212" s="22"/>
      <c r="BR212" s="129"/>
      <c r="BS212" s="130"/>
      <c r="BT212" s="257" t="str">
        <f t="shared" si="138"/>
        <v/>
      </c>
      <c r="BU212" s="257" t="str">
        <f t="shared" si="139"/>
        <v/>
      </c>
      <c r="BV212" s="257" t="str">
        <f t="shared" si="140"/>
        <v/>
      </c>
      <c r="BW212" s="257" t="str">
        <f t="shared" si="141"/>
        <v/>
      </c>
      <c r="BX212" s="258">
        <f t="shared" si="142"/>
        <v>0</v>
      </c>
      <c r="BY212" s="129"/>
      <c r="BZ212" s="130"/>
      <c r="CA212" s="130" t="str">
        <f t="shared" si="110"/>
        <v/>
      </c>
      <c r="CB212" s="130" t="str">
        <f t="shared" si="111"/>
        <v/>
      </c>
      <c r="CC212" s="130" t="str">
        <f t="shared" si="112"/>
        <v/>
      </c>
      <c r="CD212" s="130" t="str">
        <f t="shared" si="113"/>
        <v/>
      </c>
      <c r="CE212" s="131">
        <f t="shared" si="109"/>
        <v>0</v>
      </c>
      <c r="CF212" s="259">
        <f t="shared" si="143"/>
        <v>0</v>
      </c>
      <c r="CG212" s="132"/>
      <c r="CH212" s="132"/>
      <c r="CI212" s="132"/>
    </row>
    <row r="213" spans="1:87" s="24" customFormat="1" ht="12.75" hidden="1" customHeight="1" outlineLevel="1" thickBot="1" x14ac:dyDescent="0.25">
      <c r="A213" s="177" t="s">
        <v>59</v>
      </c>
      <c r="B213" s="312" t="s">
        <v>187</v>
      </c>
      <c r="C213" s="24">
        <v>205</v>
      </c>
      <c r="D213" s="137"/>
      <c r="E213" s="138"/>
      <c r="F213" s="56"/>
      <c r="G213" s="135"/>
      <c r="H213" s="136"/>
      <c r="I213" s="139"/>
      <c r="J213" s="57"/>
      <c r="K213" s="113"/>
      <c r="L213" s="113"/>
      <c r="M213" s="113"/>
      <c r="N213" s="113"/>
      <c r="O213" s="114">
        <f t="shared" si="114"/>
        <v>0</v>
      </c>
      <c r="P213" s="113"/>
      <c r="Q213" s="113"/>
      <c r="R213" s="113"/>
      <c r="S213" s="113"/>
      <c r="T213" s="114">
        <f t="shared" si="115"/>
        <v>0</v>
      </c>
      <c r="U213" s="113">
        <f t="shared" si="116"/>
        <v>0</v>
      </c>
      <c r="V213" s="136"/>
      <c r="W213" s="313"/>
      <c r="X213" s="313"/>
      <c r="Y213" s="313"/>
      <c r="Z213" s="117">
        <f t="shared" si="117"/>
        <v>0</v>
      </c>
      <c r="AA213" s="118">
        <f t="shared" si="118"/>
        <v>0</v>
      </c>
      <c r="AB213" s="121"/>
      <c r="AC213" s="121"/>
      <c r="AD213" s="121"/>
      <c r="AE213" s="117">
        <f t="shared" si="119"/>
        <v>0</v>
      </c>
      <c r="AF213" s="118">
        <f t="shared" si="120"/>
        <v>0</v>
      </c>
      <c r="AG213" s="120"/>
      <c r="AH213" s="120"/>
      <c r="AI213" s="121"/>
      <c r="AJ213" s="117">
        <f t="shared" si="121"/>
        <v>0</v>
      </c>
      <c r="AK213" s="119">
        <f t="shared" si="122"/>
        <v>0</v>
      </c>
      <c r="AL213" s="53"/>
      <c r="AM213" s="53"/>
      <c r="AN213" s="53"/>
      <c r="AO213" s="54">
        <f t="shared" si="123"/>
        <v>0</v>
      </c>
      <c r="AP213" s="122">
        <f t="shared" si="124"/>
        <v>0</v>
      </c>
      <c r="AQ213" s="123">
        <f t="shared" si="125"/>
        <v>0</v>
      </c>
      <c r="AR213" s="123">
        <f t="shared" si="126"/>
        <v>0</v>
      </c>
      <c r="AS213" s="313"/>
      <c r="AT213" s="313"/>
      <c r="AU213" s="314"/>
      <c r="AV213" s="125">
        <f t="shared" si="127"/>
        <v>0</v>
      </c>
      <c r="AW213" s="119">
        <f t="shared" si="128"/>
        <v>0</v>
      </c>
      <c r="AX213" s="120"/>
      <c r="AY213" s="120"/>
      <c r="AZ213" s="127"/>
      <c r="BA213" s="126">
        <f t="shared" si="129"/>
        <v>0</v>
      </c>
      <c r="BB213" s="119">
        <f t="shared" si="130"/>
        <v>0</v>
      </c>
      <c r="BC213" s="120"/>
      <c r="BD213" s="120"/>
      <c r="BE213" s="127"/>
      <c r="BF213" s="126">
        <f t="shared" si="131"/>
        <v>0</v>
      </c>
      <c r="BG213" s="119">
        <f t="shared" si="132"/>
        <v>0</v>
      </c>
      <c r="BH213" s="120"/>
      <c r="BI213" s="120"/>
      <c r="BJ213" s="127"/>
      <c r="BK213" s="126">
        <f t="shared" si="133"/>
        <v>0</v>
      </c>
      <c r="BL213" s="119">
        <f t="shared" si="134"/>
        <v>0</v>
      </c>
      <c r="BM213" s="123">
        <f t="shared" si="135"/>
        <v>0</v>
      </c>
      <c r="BN213" s="123">
        <f t="shared" si="136"/>
        <v>0</v>
      </c>
      <c r="BO213" s="126">
        <f t="shared" si="144"/>
        <v>0</v>
      </c>
      <c r="BP213" s="128">
        <f t="shared" si="137"/>
        <v>0</v>
      </c>
      <c r="BQ213" s="22"/>
      <c r="BR213" s="129"/>
      <c r="BS213" s="130"/>
      <c r="BT213" s="257" t="str">
        <f t="shared" si="138"/>
        <v/>
      </c>
      <c r="BU213" s="257" t="str">
        <f t="shared" si="139"/>
        <v/>
      </c>
      <c r="BV213" s="257" t="str">
        <f t="shared" si="140"/>
        <v/>
      </c>
      <c r="BW213" s="257" t="str">
        <f t="shared" si="141"/>
        <v/>
      </c>
      <c r="BX213" s="258">
        <f t="shared" si="142"/>
        <v>0</v>
      </c>
      <c r="BY213" s="129"/>
      <c r="BZ213" s="130"/>
      <c r="CA213" s="130" t="str">
        <f t="shared" si="110"/>
        <v/>
      </c>
      <c r="CB213" s="130" t="str">
        <f t="shared" si="111"/>
        <v/>
      </c>
      <c r="CC213" s="130" t="str">
        <f t="shared" si="112"/>
        <v/>
      </c>
      <c r="CD213" s="130" t="str">
        <f t="shared" si="113"/>
        <v/>
      </c>
      <c r="CE213" s="131">
        <f t="shared" si="109"/>
        <v>0</v>
      </c>
      <c r="CF213" s="259">
        <f t="shared" si="143"/>
        <v>0</v>
      </c>
      <c r="CG213" s="132"/>
      <c r="CH213" s="132"/>
      <c r="CI213" s="132"/>
    </row>
    <row r="214" spans="1:87" s="24" customFormat="1" ht="12.75" hidden="1" customHeight="1" outlineLevel="1" thickBot="1" x14ac:dyDescent="0.25">
      <c r="A214" s="177" t="s">
        <v>59</v>
      </c>
      <c r="B214" s="312" t="s">
        <v>187</v>
      </c>
      <c r="C214" s="24">
        <v>206</v>
      </c>
      <c r="D214" s="137"/>
      <c r="E214" s="138"/>
      <c r="F214" s="56"/>
      <c r="G214" s="135"/>
      <c r="H214" s="136"/>
      <c r="I214" s="139"/>
      <c r="J214" s="57"/>
      <c r="K214" s="113"/>
      <c r="L214" s="113"/>
      <c r="M214" s="113"/>
      <c r="N214" s="113"/>
      <c r="O214" s="114">
        <f t="shared" si="114"/>
        <v>0</v>
      </c>
      <c r="P214" s="113"/>
      <c r="Q214" s="113"/>
      <c r="R214" s="113"/>
      <c r="S214" s="113"/>
      <c r="T214" s="114">
        <f t="shared" si="115"/>
        <v>0</v>
      </c>
      <c r="U214" s="113">
        <f t="shared" si="116"/>
        <v>0</v>
      </c>
      <c r="V214" s="136"/>
      <c r="W214" s="313"/>
      <c r="X214" s="313"/>
      <c r="Y214" s="313"/>
      <c r="Z214" s="117">
        <f t="shared" si="117"/>
        <v>0</v>
      </c>
      <c r="AA214" s="118">
        <f t="shared" si="118"/>
        <v>0</v>
      </c>
      <c r="AB214" s="121"/>
      <c r="AC214" s="121"/>
      <c r="AD214" s="121"/>
      <c r="AE214" s="117">
        <f t="shared" si="119"/>
        <v>0</v>
      </c>
      <c r="AF214" s="118">
        <f t="shared" si="120"/>
        <v>0</v>
      </c>
      <c r="AG214" s="120"/>
      <c r="AH214" s="120"/>
      <c r="AI214" s="121"/>
      <c r="AJ214" s="117">
        <f t="shared" si="121"/>
        <v>0</v>
      </c>
      <c r="AK214" s="119">
        <f t="shared" si="122"/>
        <v>0</v>
      </c>
      <c r="AL214" s="53"/>
      <c r="AM214" s="53"/>
      <c r="AN214" s="53"/>
      <c r="AO214" s="54">
        <f t="shared" si="123"/>
        <v>0</v>
      </c>
      <c r="AP214" s="122">
        <f t="shared" si="124"/>
        <v>0</v>
      </c>
      <c r="AQ214" s="123">
        <f t="shared" si="125"/>
        <v>0</v>
      </c>
      <c r="AR214" s="123">
        <f t="shared" si="126"/>
        <v>0</v>
      </c>
      <c r="AS214" s="313"/>
      <c r="AT214" s="313"/>
      <c r="AU214" s="314"/>
      <c r="AV214" s="125">
        <f t="shared" si="127"/>
        <v>0</v>
      </c>
      <c r="AW214" s="119">
        <f t="shared" si="128"/>
        <v>0</v>
      </c>
      <c r="AX214" s="120"/>
      <c r="AY214" s="120"/>
      <c r="AZ214" s="127"/>
      <c r="BA214" s="126">
        <f t="shared" si="129"/>
        <v>0</v>
      </c>
      <c r="BB214" s="119">
        <f t="shared" si="130"/>
        <v>0</v>
      </c>
      <c r="BC214" s="120"/>
      <c r="BD214" s="120"/>
      <c r="BE214" s="127"/>
      <c r="BF214" s="126">
        <f t="shared" si="131"/>
        <v>0</v>
      </c>
      <c r="BG214" s="119">
        <f t="shared" si="132"/>
        <v>0</v>
      </c>
      <c r="BH214" s="120"/>
      <c r="BI214" s="120"/>
      <c r="BJ214" s="127"/>
      <c r="BK214" s="126">
        <f t="shared" si="133"/>
        <v>0</v>
      </c>
      <c r="BL214" s="119">
        <f t="shared" si="134"/>
        <v>0</v>
      </c>
      <c r="BM214" s="123">
        <f t="shared" si="135"/>
        <v>0</v>
      </c>
      <c r="BN214" s="123">
        <f t="shared" si="136"/>
        <v>0</v>
      </c>
      <c r="BO214" s="126">
        <f t="shared" si="144"/>
        <v>0</v>
      </c>
      <c r="BP214" s="128">
        <f t="shared" si="137"/>
        <v>0</v>
      </c>
      <c r="BQ214" s="22"/>
      <c r="BR214" s="129"/>
      <c r="BS214" s="130"/>
      <c r="BT214" s="257" t="str">
        <f t="shared" si="138"/>
        <v/>
      </c>
      <c r="BU214" s="257" t="str">
        <f t="shared" si="139"/>
        <v/>
      </c>
      <c r="BV214" s="257" t="str">
        <f t="shared" si="140"/>
        <v/>
      </c>
      <c r="BW214" s="257" t="str">
        <f t="shared" si="141"/>
        <v/>
      </c>
      <c r="BX214" s="258">
        <f t="shared" si="142"/>
        <v>0</v>
      </c>
      <c r="BY214" s="129"/>
      <c r="BZ214" s="130"/>
      <c r="CA214" s="130" t="str">
        <f t="shared" si="110"/>
        <v/>
      </c>
      <c r="CB214" s="130" t="str">
        <f t="shared" si="111"/>
        <v/>
      </c>
      <c r="CC214" s="130" t="str">
        <f t="shared" si="112"/>
        <v/>
      </c>
      <c r="CD214" s="130" t="str">
        <f t="shared" si="113"/>
        <v/>
      </c>
      <c r="CE214" s="131">
        <f t="shared" si="109"/>
        <v>0</v>
      </c>
      <c r="CF214" s="259">
        <f t="shared" si="143"/>
        <v>0</v>
      </c>
      <c r="CG214" s="132"/>
      <c r="CH214" s="132"/>
      <c r="CI214" s="132"/>
    </row>
    <row r="215" spans="1:87" s="24" customFormat="1" ht="12.75" hidden="1" customHeight="1" outlineLevel="1" thickBot="1" x14ac:dyDescent="0.25">
      <c r="A215" s="177" t="s">
        <v>59</v>
      </c>
      <c r="B215" s="312" t="s">
        <v>187</v>
      </c>
      <c r="C215" s="24">
        <v>207</v>
      </c>
      <c r="D215" s="137"/>
      <c r="E215" s="138"/>
      <c r="F215" s="56"/>
      <c r="G215" s="135"/>
      <c r="H215" s="136"/>
      <c r="I215" s="139"/>
      <c r="J215" s="57"/>
      <c r="K215" s="113"/>
      <c r="L215" s="113"/>
      <c r="M215" s="113"/>
      <c r="N215" s="113"/>
      <c r="O215" s="114">
        <f t="shared" si="114"/>
        <v>0</v>
      </c>
      <c r="P215" s="113"/>
      <c r="Q215" s="113"/>
      <c r="R215" s="113"/>
      <c r="S215" s="113"/>
      <c r="T215" s="114">
        <f t="shared" si="115"/>
        <v>0</v>
      </c>
      <c r="U215" s="113">
        <f t="shared" si="116"/>
        <v>0</v>
      </c>
      <c r="V215" s="136"/>
      <c r="W215" s="313"/>
      <c r="X215" s="313"/>
      <c r="Y215" s="313"/>
      <c r="Z215" s="117">
        <f t="shared" si="117"/>
        <v>0</v>
      </c>
      <c r="AA215" s="118">
        <f t="shared" si="118"/>
        <v>0</v>
      </c>
      <c r="AB215" s="121"/>
      <c r="AC215" s="121"/>
      <c r="AD215" s="121"/>
      <c r="AE215" s="117">
        <f t="shared" si="119"/>
        <v>0</v>
      </c>
      <c r="AF215" s="118">
        <f t="shared" si="120"/>
        <v>0</v>
      </c>
      <c r="AG215" s="120"/>
      <c r="AH215" s="120"/>
      <c r="AI215" s="121"/>
      <c r="AJ215" s="117">
        <f t="shared" si="121"/>
        <v>0</v>
      </c>
      <c r="AK215" s="119">
        <f t="shared" si="122"/>
        <v>0</v>
      </c>
      <c r="AL215" s="53"/>
      <c r="AM215" s="53"/>
      <c r="AN215" s="53"/>
      <c r="AO215" s="54">
        <f t="shared" si="123"/>
        <v>0</v>
      </c>
      <c r="AP215" s="122">
        <f t="shared" si="124"/>
        <v>0</v>
      </c>
      <c r="AQ215" s="123">
        <f t="shared" si="125"/>
        <v>0</v>
      </c>
      <c r="AR215" s="123">
        <f t="shared" si="126"/>
        <v>0</v>
      </c>
      <c r="AS215" s="313"/>
      <c r="AT215" s="313"/>
      <c r="AU215" s="314"/>
      <c r="AV215" s="125">
        <f t="shared" si="127"/>
        <v>0</v>
      </c>
      <c r="AW215" s="119">
        <f t="shared" si="128"/>
        <v>0</v>
      </c>
      <c r="AX215" s="120"/>
      <c r="AY215" s="120"/>
      <c r="AZ215" s="127"/>
      <c r="BA215" s="126">
        <f t="shared" si="129"/>
        <v>0</v>
      </c>
      <c r="BB215" s="119">
        <f t="shared" si="130"/>
        <v>0</v>
      </c>
      <c r="BC215" s="120"/>
      <c r="BD215" s="120"/>
      <c r="BE215" s="127"/>
      <c r="BF215" s="126">
        <f t="shared" si="131"/>
        <v>0</v>
      </c>
      <c r="BG215" s="119">
        <f t="shared" si="132"/>
        <v>0</v>
      </c>
      <c r="BH215" s="120"/>
      <c r="BI215" s="120"/>
      <c r="BJ215" s="127"/>
      <c r="BK215" s="126">
        <f t="shared" si="133"/>
        <v>0</v>
      </c>
      <c r="BL215" s="119">
        <f t="shared" si="134"/>
        <v>0</v>
      </c>
      <c r="BM215" s="123">
        <f t="shared" si="135"/>
        <v>0</v>
      </c>
      <c r="BN215" s="123">
        <f t="shared" si="136"/>
        <v>0</v>
      </c>
      <c r="BO215" s="126">
        <f t="shared" si="144"/>
        <v>0</v>
      </c>
      <c r="BP215" s="128">
        <f t="shared" si="137"/>
        <v>0</v>
      </c>
      <c r="BQ215" s="22"/>
      <c r="BR215" s="129"/>
      <c r="BS215" s="130"/>
      <c r="BT215" s="257" t="str">
        <f t="shared" si="138"/>
        <v/>
      </c>
      <c r="BU215" s="257" t="str">
        <f t="shared" si="139"/>
        <v/>
      </c>
      <c r="BV215" s="257" t="str">
        <f t="shared" si="140"/>
        <v/>
      </c>
      <c r="BW215" s="257" t="str">
        <f t="shared" si="141"/>
        <v/>
      </c>
      <c r="BX215" s="258">
        <f t="shared" si="142"/>
        <v>0</v>
      </c>
      <c r="BY215" s="129"/>
      <c r="BZ215" s="130"/>
      <c r="CA215" s="130" t="str">
        <f t="shared" si="110"/>
        <v/>
      </c>
      <c r="CB215" s="130" t="str">
        <f t="shared" si="111"/>
        <v/>
      </c>
      <c r="CC215" s="130" t="str">
        <f t="shared" si="112"/>
        <v/>
      </c>
      <c r="CD215" s="130" t="str">
        <f t="shared" si="113"/>
        <v/>
      </c>
      <c r="CE215" s="131">
        <f t="shared" si="109"/>
        <v>0</v>
      </c>
      <c r="CF215" s="259">
        <f t="shared" si="143"/>
        <v>0</v>
      </c>
      <c r="CG215" s="132"/>
      <c r="CH215" s="132"/>
      <c r="CI215" s="132"/>
    </row>
    <row r="216" spans="1:87" s="24" customFormat="1" ht="12.75" hidden="1" customHeight="1" outlineLevel="1" thickBot="1" x14ac:dyDescent="0.25">
      <c r="A216" s="177" t="s">
        <v>59</v>
      </c>
      <c r="B216" s="312" t="s">
        <v>187</v>
      </c>
      <c r="C216" s="24">
        <v>208</v>
      </c>
      <c r="D216" s="137"/>
      <c r="E216" s="138"/>
      <c r="F216" s="56"/>
      <c r="G216" s="135"/>
      <c r="H216" s="136"/>
      <c r="I216" s="139"/>
      <c r="J216" s="57"/>
      <c r="K216" s="113"/>
      <c r="L216" s="113"/>
      <c r="M216" s="113"/>
      <c r="N216" s="113"/>
      <c r="O216" s="114">
        <f t="shared" si="114"/>
        <v>0</v>
      </c>
      <c r="P216" s="113"/>
      <c r="Q216" s="113"/>
      <c r="R216" s="113"/>
      <c r="S216" s="113"/>
      <c r="T216" s="114">
        <f t="shared" si="115"/>
        <v>0</v>
      </c>
      <c r="U216" s="113">
        <f t="shared" si="116"/>
        <v>0</v>
      </c>
      <c r="V216" s="136"/>
      <c r="W216" s="313"/>
      <c r="X216" s="313"/>
      <c r="Y216" s="313"/>
      <c r="Z216" s="117">
        <f t="shared" si="117"/>
        <v>0</v>
      </c>
      <c r="AA216" s="118">
        <f t="shared" si="118"/>
        <v>0</v>
      </c>
      <c r="AB216" s="121"/>
      <c r="AC216" s="121"/>
      <c r="AD216" s="121"/>
      <c r="AE216" s="117">
        <f t="shared" si="119"/>
        <v>0</v>
      </c>
      <c r="AF216" s="118">
        <f t="shared" si="120"/>
        <v>0</v>
      </c>
      <c r="AG216" s="120"/>
      <c r="AH216" s="120"/>
      <c r="AI216" s="121"/>
      <c r="AJ216" s="117">
        <f t="shared" si="121"/>
        <v>0</v>
      </c>
      <c r="AK216" s="119">
        <f t="shared" si="122"/>
        <v>0</v>
      </c>
      <c r="AL216" s="53"/>
      <c r="AM216" s="53"/>
      <c r="AN216" s="53"/>
      <c r="AO216" s="54">
        <f t="shared" si="123"/>
        <v>0</v>
      </c>
      <c r="AP216" s="122">
        <f t="shared" si="124"/>
        <v>0</v>
      </c>
      <c r="AQ216" s="123">
        <f t="shared" si="125"/>
        <v>0</v>
      </c>
      <c r="AR216" s="123">
        <f t="shared" si="126"/>
        <v>0</v>
      </c>
      <c r="AS216" s="313"/>
      <c r="AT216" s="313"/>
      <c r="AU216" s="314"/>
      <c r="AV216" s="125">
        <f t="shared" si="127"/>
        <v>0</v>
      </c>
      <c r="AW216" s="119">
        <f t="shared" si="128"/>
        <v>0</v>
      </c>
      <c r="AX216" s="120"/>
      <c r="AY216" s="120"/>
      <c r="AZ216" s="127"/>
      <c r="BA216" s="126">
        <f t="shared" si="129"/>
        <v>0</v>
      </c>
      <c r="BB216" s="119">
        <f t="shared" si="130"/>
        <v>0</v>
      </c>
      <c r="BC216" s="120"/>
      <c r="BD216" s="120"/>
      <c r="BE216" s="127"/>
      <c r="BF216" s="126">
        <f t="shared" si="131"/>
        <v>0</v>
      </c>
      <c r="BG216" s="119">
        <f t="shared" si="132"/>
        <v>0</v>
      </c>
      <c r="BH216" s="120"/>
      <c r="BI216" s="120"/>
      <c r="BJ216" s="127"/>
      <c r="BK216" s="126">
        <f t="shared" si="133"/>
        <v>0</v>
      </c>
      <c r="BL216" s="119">
        <f t="shared" si="134"/>
        <v>0</v>
      </c>
      <c r="BM216" s="123">
        <f t="shared" si="135"/>
        <v>0</v>
      </c>
      <c r="BN216" s="123">
        <f t="shared" si="136"/>
        <v>0</v>
      </c>
      <c r="BO216" s="126">
        <f t="shared" si="144"/>
        <v>0</v>
      </c>
      <c r="BP216" s="128">
        <f t="shared" si="137"/>
        <v>0</v>
      </c>
      <c r="BQ216" s="22"/>
      <c r="BR216" s="129"/>
      <c r="BS216" s="130"/>
      <c r="BT216" s="257" t="str">
        <f t="shared" si="138"/>
        <v/>
      </c>
      <c r="BU216" s="257" t="str">
        <f t="shared" si="139"/>
        <v/>
      </c>
      <c r="BV216" s="257" t="str">
        <f t="shared" si="140"/>
        <v/>
      </c>
      <c r="BW216" s="257" t="str">
        <f t="shared" si="141"/>
        <v/>
      </c>
      <c r="BX216" s="258">
        <f t="shared" si="142"/>
        <v>0</v>
      </c>
      <c r="BY216" s="129"/>
      <c r="BZ216" s="130"/>
      <c r="CA216" s="130" t="str">
        <f t="shared" si="110"/>
        <v/>
      </c>
      <c r="CB216" s="130" t="str">
        <f t="shared" si="111"/>
        <v/>
      </c>
      <c r="CC216" s="130" t="str">
        <f t="shared" si="112"/>
        <v/>
      </c>
      <c r="CD216" s="130" t="str">
        <f t="shared" si="113"/>
        <v/>
      </c>
      <c r="CE216" s="131">
        <f t="shared" si="109"/>
        <v>0</v>
      </c>
      <c r="CF216" s="259">
        <f t="shared" si="143"/>
        <v>0</v>
      </c>
      <c r="CG216" s="132"/>
      <c r="CH216" s="132"/>
      <c r="CI216" s="132"/>
    </row>
    <row r="217" spans="1:87" s="24" customFormat="1" ht="12.75" hidden="1" customHeight="1" outlineLevel="1" thickBot="1" x14ac:dyDescent="0.25">
      <c r="A217" s="177" t="s">
        <v>59</v>
      </c>
      <c r="B217" s="312" t="s">
        <v>187</v>
      </c>
      <c r="C217" s="24">
        <v>209</v>
      </c>
      <c r="D217" s="137"/>
      <c r="E217" s="138"/>
      <c r="F217" s="56"/>
      <c r="G217" s="135"/>
      <c r="H217" s="136"/>
      <c r="I217" s="139"/>
      <c r="J217" s="57"/>
      <c r="K217" s="113"/>
      <c r="L217" s="113"/>
      <c r="M217" s="113"/>
      <c r="N217" s="113"/>
      <c r="O217" s="114">
        <f t="shared" si="114"/>
        <v>0</v>
      </c>
      <c r="P217" s="113"/>
      <c r="Q217" s="113"/>
      <c r="R217" s="113"/>
      <c r="S217" s="113"/>
      <c r="T217" s="114">
        <f t="shared" si="115"/>
        <v>0</v>
      </c>
      <c r="U217" s="113">
        <f t="shared" si="116"/>
        <v>0</v>
      </c>
      <c r="V217" s="136"/>
      <c r="W217" s="313"/>
      <c r="X217" s="313"/>
      <c r="Y217" s="313"/>
      <c r="Z217" s="117">
        <f t="shared" si="117"/>
        <v>0</v>
      </c>
      <c r="AA217" s="118">
        <f t="shared" si="118"/>
        <v>0</v>
      </c>
      <c r="AB217" s="121"/>
      <c r="AC217" s="121"/>
      <c r="AD217" s="121"/>
      <c r="AE217" s="117">
        <f t="shared" si="119"/>
        <v>0</v>
      </c>
      <c r="AF217" s="118">
        <f t="shared" si="120"/>
        <v>0</v>
      </c>
      <c r="AG217" s="120"/>
      <c r="AH217" s="120"/>
      <c r="AI217" s="121"/>
      <c r="AJ217" s="117">
        <f t="shared" si="121"/>
        <v>0</v>
      </c>
      <c r="AK217" s="119">
        <f t="shared" si="122"/>
        <v>0</v>
      </c>
      <c r="AL217" s="53"/>
      <c r="AM217" s="53"/>
      <c r="AN217" s="53"/>
      <c r="AO217" s="54">
        <f t="shared" si="123"/>
        <v>0</v>
      </c>
      <c r="AP217" s="122">
        <f t="shared" si="124"/>
        <v>0</v>
      </c>
      <c r="AQ217" s="123">
        <f t="shared" si="125"/>
        <v>0</v>
      </c>
      <c r="AR217" s="123">
        <f t="shared" si="126"/>
        <v>0</v>
      </c>
      <c r="AS217" s="313"/>
      <c r="AT217" s="313"/>
      <c r="AU217" s="314"/>
      <c r="AV217" s="125">
        <f t="shared" si="127"/>
        <v>0</v>
      </c>
      <c r="AW217" s="119">
        <f t="shared" si="128"/>
        <v>0</v>
      </c>
      <c r="AX217" s="120"/>
      <c r="AY217" s="120"/>
      <c r="AZ217" s="127"/>
      <c r="BA217" s="126">
        <f t="shared" si="129"/>
        <v>0</v>
      </c>
      <c r="BB217" s="119">
        <f t="shared" si="130"/>
        <v>0</v>
      </c>
      <c r="BC217" s="120"/>
      <c r="BD217" s="120"/>
      <c r="BE217" s="127"/>
      <c r="BF217" s="126">
        <f t="shared" si="131"/>
        <v>0</v>
      </c>
      <c r="BG217" s="119">
        <f t="shared" si="132"/>
        <v>0</v>
      </c>
      <c r="BH217" s="120"/>
      <c r="BI217" s="120"/>
      <c r="BJ217" s="127"/>
      <c r="BK217" s="126">
        <f t="shared" si="133"/>
        <v>0</v>
      </c>
      <c r="BL217" s="119">
        <f t="shared" si="134"/>
        <v>0</v>
      </c>
      <c r="BM217" s="123">
        <f t="shared" si="135"/>
        <v>0</v>
      </c>
      <c r="BN217" s="123">
        <f t="shared" si="136"/>
        <v>0</v>
      </c>
      <c r="BO217" s="126">
        <f t="shared" si="144"/>
        <v>0</v>
      </c>
      <c r="BP217" s="128">
        <f t="shared" si="137"/>
        <v>0</v>
      </c>
      <c r="BQ217" s="22"/>
      <c r="BR217" s="129"/>
      <c r="BS217" s="130"/>
      <c r="BT217" s="257" t="str">
        <f t="shared" si="138"/>
        <v/>
      </c>
      <c r="BU217" s="257" t="str">
        <f t="shared" si="139"/>
        <v/>
      </c>
      <c r="BV217" s="257" t="str">
        <f t="shared" si="140"/>
        <v/>
      </c>
      <c r="BW217" s="257" t="str">
        <f t="shared" si="141"/>
        <v/>
      </c>
      <c r="BX217" s="258">
        <f t="shared" si="142"/>
        <v>0</v>
      </c>
      <c r="BY217" s="129"/>
      <c r="BZ217" s="130"/>
      <c r="CA217" s="130" t="str">
        <f t="shared" si="110"/>
        <v/>
      </c>
      <c r="CB217" s="130" t="str">
        <f t="shared" si="111"/>
        <v/>
      </c>
      <c r="CC217" s="130" t="str">
        <f t="shared" si="112"/>
        <v/>
      </c>
      <c r="CD217" s="130" t="str">
        <f t="shared" si="113"/>
        <v/>
      </c>
      <c r="CE217" s="131">
        <f t="shared" si="109"/>
        <v>0</v>
      </c>
      <c r="CF217" s="259">
        <f t="shared" si="143"/>
        <v>0</v>
      </c>
      <c r="CG217" s="132"/>
      <c r="CH217" s="132"/>
      <c r="CI217" s="132"/>
    </row>
    <row r="218" spans="1:87" s="24" customFormat="1" ht="12.75" hidden="1" customHeight="1" outlineLevel="1" thickBot="1" x14ac:dyDescent="0.25">
      <c r="A218" s="177" t="s">
        <v>59</v>
      </c>
      <c r="B218" s="312" t="s">
        <v>187</v>
      </c>
      <c r="C218" s="24">
        <v>210</v>
      </c>
      <c r="D218" s="137"/>
      <c r="E218" s="138"/>
      <c r="F218" s="56"/>
      <c r="G218" s="135"/>
      <c r="H218" s="136"/>
      <c r="I218" s="139"/>
      <c r="J218" s="57"/>
      <c r="K218" s="113"/>
      <c r="L218" s="113"/>
      <c r="M218" s="113"/>
      <c r="N218" s="113"/>
      <c r="O218" s="114">
        <f t="shared" si="114"/>
        <v>0</v>
      </c>
      <c r="P218" s="113"/>
      <c r="Q218" s="113"/>
      <c r="R218" s="113"/>
      <c r="S218" s="113"/>
      <c r="T218" s="114">
        <f t="shared" si="115"/>
        <v>0</v>
      </c>
      <c r="U218" s="113">
        <f t="shared" si="116"/>
        <v>0</v>
      </c>
      <c r="V218" s="136"/>
      <c r="W218" s="313"/>
      <c r="X218" s="313"/>
      <c r="Y218" s="313"/>
      <c r="Z218" s="117">
        <f t="shared" si="117"/>
        <v>0</v>
      </c>
      <c r="AA218" s="118">
        <f t="shared" si="118"/>
        <v>0</v>
      </c>
      <c r="AB218" s="121"/>
      <c r="AC218" s="121"/>
      <c r="AD218" s="121"/>
      <c r="AE218" s="117">
        <f t="shared" si="119"/>
        <v>0</v>
      </c>
      <c r="AF218" s="118">
        <f t="shared" si="120"/>
        <v>0</v>
      </c>
      <c r="AG218" s="120"/>
      <c r="AH218" s="120"/>
      <c r="AI218" s="121"/>
      <c r="AJ218" s="117">
        <f t="shared" si="121"/>
        <v>0</v>
      </c>
      <c r="AK218" s="119">
        <f t="shared" si="122"/>
        <v>0</v>
      </c>
      <c r="AL218" s="53"/>
      <c r="AM218" s="53"/>
      <c r="AN218" s="53"/>
      <c r="AO218" s="54">
        <f t="shared" si="123"/>
        <v>0</v>
      </c>
      <c r="AP218" s="122">
        <f t="shared" si="124"/>
        <v>0</v>
      </c>
      <c r="AQ218" s="123">
        <f t="shared" si="125"/>
        <v>0</v>
      </c>
      <c r="AR218" s="123">
        <f t="shared" si="126"/>
        <v>0</v>
      </c>
      <c r="AS218" s="313"/>
      <c r="AT218" s="313"/>
      <c r="AU218" s="314"/>
      <c r="AV218" s="125">
        <f t="shared" si="127"/>
        <v>0</v>
      </c>
      <c r="AW218" s="119">
        <f t="shared" si="128"/>
        <v>0</v>
      </c>
      <c r="AX218" s="120"/>
      <c r="AY218" s="120"/>
      <c r="AZ218" s="127"/>
      <c r="BA218" s="126">
        <f t="shared" si="129"/>
        <v>0</v>
      </c>
      <c r="BB218" s="119">
        <f t="shared" si="130"/>
        <v>0</v>
      </c>
      <c r="BC218" s="120"/>
      <c r="BD218" s="120"/>
      <c r="BE218" s="127"/>
      <c r="BF218" s="126">
        <f t="shared" si="131"/>
        <v>0</v>
      </c>
      <c r="BG218" s="119">
        <f t="shared" si="132"/>
        <v>0</v>
      </c>
      <c r="BH218" s="120"/>
      <c r="BI218" s="120"/>
      <c r="BJ218" s="127"/>
      <c r="BK218" s="126">
        <f t="shared" si="133"/>
        <v>0</v>
      </c>
      <c r="BL218" s="119">
        <f t="shared" si="134"/>
        <v>0</v>
      </c>
      <c r="BM218" s="123">
        <f t="shared" si="135"/>
        <v>0</v>
      </c>
      <c r="BN218" s="123">
        <f t="shared" si="136"/>
        <v>0</v>
      </c>
      <c r="BO218" s="126">
        <f t="shared" si="144"/>
        <v>0</v>
      </c>
      <c r="BP218" s="128">
        <f t="shared" si="137"/>
        <v>0</v>
      </c>
      <c r="BQ218" s="22"/>
      <c r="BR218" s="129"/>
      <c r="BS218" s="130"/>
      <c r="BT218" s="257" t="str">
        <f t="shared" si="138"/>
        <v/>
      </c>
      <c r="BU218" s="257" t="str">
        <f t="shared" si="139"/>
        <v/>
      </c>
      <c r="BV218" s="257" t="str">
        <f t="shared" si="140"/>
        <v/>
      </c>
      <c r="BW218" s="257" t="str">
        <f t="shared" si="141"/>
        <v/>
      </c>
      <c r="BX218" s="258">
        <f t="shared" si="142"/>
        <v>0</v>
      </c>
      <c r="BY218" s="129"/>
      <c r="BZ218" s="130"/>
      <c r="CA218" s="130" t="str">
        <f t="shared" si="110"/>
        <v/>
      </c>
      <c r="CB218" s="130" t="str">
        <f t="shared" si="111"/>
        <v/>
      </c>
      <c r="CC218" s="130" t="str">
        <f t="shared" si="112"/>
        <v/>
      </c>
      <c r="CD218" s="130" t="str">
        <f t="shared" si="113"/>
        <v/>
      </c>
      <c r="CE218" s="131">
        <f t="shared" si="109"/>
        <v>0</v>
      </c>
      <c r="CF218" s="259">
        <f t="shared" si="143"/>
        <v>0</v>
      </c>
      <c r="CG218" s="132"/>
      <c r="CH218" s="132"/>
      <c r="CI218" s="132"/>
    </row>
    <row r="219" spans="1:87" s="24" customFormat="1" ht="12.75" hidden="1" customHeight="1" outlineLevel="1" thickBot="1" x14ac:dyDescent="0.25">
      <c r="A219" s="177" t="s">
        <v>59</v>
      </c>
      <c r="B219" s="312" t="s">
        <v>187</v>
      </c>
      <c r="C219" s="24">
        <v>211</v>
      </c>
      <c r="D219" s="137"/>
      <c r="E219" s="138"/>
      <c r="F219" s="56"/>
      <c r="G219" s="135"/>
      <c r="H219" s="136"/>
      <c r="I219" s="139"/>
      <c r="J219" s="57"/>
      <c r="K219" s="113"/>
      <c r="L219" s="113"/>
      <c r="M219" s="113"/>
      <c r="N219" s="113"/>
      <c r="O219" s="114">
        <f t="shared" si="114"/>
        <v>0</v>
      </c>
      <c r="P219" s="113"/>
      <c r="Q219" s="113"/>
      <c r="R219" s="113"/>
      <c r="S219" s="113"/>
      <c r="T219" s="114">
        <f t="shared" si="115"/>
        <v>0</v>
      </c>
      <c r="U219" s="113">
        <f t="shared" si="116"/>
        <v>0</v>
      </c>
      <c r="V219" s="136"/>
      <c r="W219" s="313"/>
      <c r="X219" s="313"/>
      <c r="Y219" s="313"/>
      <c r="Z219" s="117">
        <f t="shared" si="117"/>
        <v>0</v>
      </c>
      <c r="AA219" s="118">
        <f t="shared" si="118"/>
        <v>0</v>
      </c>
      <c r="AB219" s="121"/>
      <c r="AC219" s="121"/>
      <c r="AD219" s="121"/>
      <c r="AE219" s="117">
        <f t="shared" si="119"/>
        <v>0</v>
      </c>
      <c r="AF219" s="118">
        <f t="shared" si="120"/>
        <v>0</v>
      </c>
      <c r="AG219" s="120"/>
      <c r="AH219" s="120"/>
      <c r="AI219" s="121"/>
      <c r="AJ219" s="117">
        <f t="shared" si="121"/>
        <v>0</v>
      </c>
      <c r="AK219" s="119">
        <f t="shared" si="122"/>
        <v>0</v>
      </c>
      <c r="AL219" s="53"/>
      <c r="AM219" s="53"/>
      <c r="AN219" s="53"/>
      <c r="AO219" s="54">
        <f t="shared" si="123"/>
        <v>0</v>
      </c>
      <c r="AP219" s="122">
        <f t="shared" si="124"/>
        <v>0</v>
      </c>
      <c r="AQ219" s="123">
        <f t="shared" si="125"/>
        <v>0</v>
      </c>
      <c r="AR219" s="123">
        <f t="shared" si="126"/>
        <v>0</v>
      </c>
      <c r="AS219" s="313"/>
      <c r="AT219" s="313"/>
      <c r="AU219" s="314"/>
      <c r="AV219" s="125">
        <f t="shared" si="127"/>
        <v>0</v>
      </c>
      <c r="AW219" s="119">
        <f t="shared" si="128"/>
        <v>0</v>
      </c>
      <c r="AX219" s="120"/>
      <c r="AY219" s="120"/>
      <c r="AZ219" s="127"/>
      <c r="BA219" s="126">
        <f t="shared" si="129"/>
        <v>0</v>
      </c>
      <c r="BB219" s="119">
        <f t="shared" si="130"/>
        <v>0</v>
      </c>
      <c r="BC219" s="120"/>
      <c r="BD219" s="120"/>
      <c r="BE219" s="127"/>
      <c r="BF219" s="126">
        <f t="shared" si="131"/>
        <v>0</v>
      </c>
      <c r="BG219" s="119">
        <f t="shared" si="132"/>
        <v>0</v>
      </c>
      <c r="BH219" s="120"/>
      <c r="BI219" s="120"/>
      <c r="BJ219" s="127"/>
      <c r="BK219" s="126">
        <f t="shared" si="133"/>
        <v>0</v>
      </c>
      <c r="BL219" s="119">
        <f t="shared" si="134"/>
        <v>0</v>
      </c>
      <c r="BM219" s="123">
        <f t="shared" si="135"/>
        <v>0</v>
      </c>
      <c r="BN219" s="123">
        <f t="shared" si="136"/>
        <v>0</v>
      </c>
      <c r="BO219" s="126">
        <f t="shared" si="144"/>
        <v>0</v>
      </c>
      <c r="BP219" s="128">
        <f t="shared" si="137"/>
        <v>0</v>
      </c>
      <c r="BQ219" s="22"/>
      <c r="BR219" s="129"/>
      <c r="BS219" s="130"/>
      <c r="BT219" s="257" t="str">
        <f t="shared" si="138"/>
        <v/>
      </c>
      <c r="BU219" s="257" t="str">
        <f t="shared" si="139"/>
        <v/>
      </c>
      <c r="BV219" s="257" t="str">
        <f t="shared" si="140"/>
        <v/>
      </c>
      <c r="BW219" s="257" t="str">
        <f t="shared" si="141"/>
        <v/>
      </c>
      <c r="BX219" s="258">
        <f t="shared" si="142"/>
        <v>0</v>
      </c>
      <c r="BY219" s="129"/>
      <c r="BZ219" s="130"/>
      <c r="CA219" s="130" t="str">
        <f t="shared" si="110"/>
        <v/>
      </c>
      <c r="CB219" s="130" t="str">
        <f t="shared" si="111"/>
        <v/>
      </c>
      <c r="CC219" s="130" t="str">
        <f t="shared" si="112"/>
        <v/>
      </c>
      <c r="CD219" s="130" t="str">
        <f t="shared" si="113"/>
        <v/>
      </c>
      <c r="CE219" s="131">
        <f t="shared" si="109"/>
        <v>0</v>
      </c>
      <c r="CF219" s="259">
        <f t="shared" si="143"/>
        <v>0</v>
      </c>
      <c r="CG219" s="132"/>
      <c r="CH219" s="132"/>
      <c r="CI219" s="132"/>
    </row>
    <row r="220" spans="1:87" s="24" customFormat="1" ht="12.75" hidden="1" customHeight="1" outlineLevel="1" thickBot="1" x14ac:dyDescent="0.25">
      <c r="A220" s="177" t="s">
        <v>59</v>
      </c>
      <c r="B220" s="312" t="s">
        <v>187</v>
      </c>
      <c r="C220" s="24">
        <v>212</v>
      </c>
      <c r="D220" s="137"/>
      <c r="E220" s="138"/>
      <c r="F220" s="56"/>
      <c r="G220" s="135"/>
      <c r="H220" s="136"/>
      <c r="I220" s="139"/>
      <c r="J220" s="57"/>
      <c r="K220" s="113"/>
      <c r="L220" s="113"/>
      <c r="M220" s="113"/>
      <c r="N220" s="113"/>
      <c r="O220" s="114">
        <f t="shared" si="114"/>
        <v>0</v>
      </c>
      <c r="P220" s="113"/>
      <c r="Q220" s="113"/>
      <c r="R220" s="113"/>
      <c r="S220" s="113"/>
      <c r="T220" s="114">
        <f t="shared" si="115"/>
        <v>0</v>
      </c>
      <c r="U220" s="113">
        <f t="shared" si="116"/>
        <v>0</v>
      </c>
      <c r="V220" s="136"/>
      <c r="W220" s="313"/>
      <c r="X220" s="313"/>
      <c r="Y220" s="313"/>
      <c r="Z220" s="117">
        <f t="shared" si="117"/>
        <v>0</v>
      </c>
      <c r="AA220" s="118">
        <f t="shared" si="118"/>
        <v>0</v>
      </c>
      <c r="AB220" s="121"/>
      <c r="AC220" s="121"/>
      <c r="AD220" s="121"/>
      <c r="AE220" s="117">
        <f t="shared" si="119"/>
        <v>0</v>
      </c>
      <c r="AF220" s="118">
        <f t="shared" si="120"/>
        <v>0</v>
      </c>
      <c r="AG220" s="120"/>
      <c r="AH220" s="120"/>
      <c r="AI220" s="121"/>
      <c r="AJ220" s="117">
        <f t="shared" si="121"/>
        <v>0</v>
      </c>
      <c r="AK220" s="119">
        <f t="shared" si="122"/>
        <v>0</v>
      </c>
      <c r="AL220" s="53"/>
      <c r="AM220" s="53"/>
      <c r="AN220" s="53"/>
      <c r="AO220" s="54">
        <f t="shared" si="123"/>
        <v>0</v>
      </c>
      <c r="AP220" s="122">
        <f t="shared" si="124"/>
        <v>0</v>
      </c>
      <c r="AQ220" s="123">
        <f t="shared" si="125"/>
        <v>0</v>
      </c>
      <c r="AR220" s="123">
        <f t="shared" si="126"/>
        <v>0</v>
      </c>
      <c r="AS220" s="313"/>
      <c r="AT220" s="313"/>
      <c r="AU220" s="314"/>
      <c r="AV220" s="125">
        <f t="shared" si="127"/>
        <v>0</v>
      </c>
      <c r="AW220" s="119">
        <f t="shared" si="128"/>
        <v>0</v>
      </c>
      <c r="AX220" s="120"/>
      <c r="AY220" s="120"/>
      <c r="AZ220" s="127"/>
      <c r="BA220" s="126">
        <f t="shared" si="129"/>
        <v>0</v>
      </c>
      <c r="BB220" s="119">
        <f t="shared" si="130"/>
        <v>0</v>
      </c>
      <c r="BC220" s="120"/>
      <c r="BD220" s="120"/>
      <c r="BE220" s="127"/>
      <c r="BF220" s="126">
        <f t="shared" si="131"/>
        <v>0</v>
      </c>
      <c r="BG220" s="119">
        <f t="shared" si="132"/>
        <v>0</v>
      </c>
      <c r="BH220" s="120"/>
      <c r="BI220" s="120"/>
      <c r="BJ220" s="127"/>
      <c r="BK220" s="126">
        <f t="shared" si="133"/>
        <v>0</v>
      </c>
      <c r="BL220" s="119">
        <f t="shared" si="134"/>
        <v>0</v>
      </c>
      <c r="BM220" s="123">
        <f t="shared" si="135"/>
        <v>0</v>
      </c>
      <c r="BN220" s="123">
        <f t="shared" si="136"/>
        <v>0</v>
      </c>
      <c r="BO220" s="126">
        <f t="shared" si="144"/>
        <v>0</v>
      </c>
      <c r="BP220" s="128">
        <f t="shared" si="137"/>
        <v>0</v>
      </c>
      <c r="BQ220" s="22"/>
      <c r="BR220" s="129"/>
      <c r="BS220" s="130"/>
      <c r="BT220" s="257" t="str">
        <f t="shared" si="138"/>
        <v/>
      </c>
      <c r="BU220" s="257" t="str">
        <f t="shared" si="139"/>
        <v/>
      </c>
      <c r="BV220" s="257" t="str">
        <f t="shared" si="140"/>
        <v/>
      </c>
      <c r="BW220" s="257" t="str">
        <f t="shared" si="141"/>
        <v/>
      </c>
      <c r="BX220" s="258">
        <f t="shared" si="142"/>
        <v>0</v>
      </c>
      <c r="BY220" s="129"/>
      <c r="BZ220" s="130"/>
      <c r="CA220" s="130" t="str">
        <f t="shared" si="110"/>
        <v/>
      </c>
      <c r="CB220" s="130" t="str">
        <f t="shared" si="111"/>
        <v/>
      </c>
      <c r="CC220" s="130" t="str">
        <f t="shared" si="112"/>
        <v/>
      </c>
      <c r="CD220" s="130" t="str">
        <f t="shared" si="113"/>
        <v/>
      </c>
      <c r="CE220" s="131">
        <f t="shared" si="109"/>
        <v>0</v>
      </c>
      <c r="CF220" s="259">
        <f t="shared" si="143"/>
        <v>0</v>
      </c>
      <c r="CG220" s="132"/>
      <c r="CH220" s="132"/>
      <c r="CI220" s="132"/>
    </row>
    <row r="221" spans="1:87" s="24" customFormat="1" ht="12.75" hidden="1" customHeight="1" outlineLevel="1" thickBot="1" x14ac:dyDescent="0.25">
      <c r="A221" s="177" t="s">
        <v>59</v>
      </c>
      <c r="B221" s="312" t="s">
        <v>187</v>
      </c>
      <c r="C221" s="24">
        <v>213</v>
      </c>
      <c r="D221" s="137"/>
      <c r="E221" s="138"/>
      <c r="F221" s="56"/>
      <c r="G221" s="135"/>
      <c r="H221" s="136"/>
      <c r="I221" s="139"/>
      <c r="J221" s="57"/>
      <c r="K221" s="113"/>
      <c r="L221" s="113"/>
      <c r="M221" s="113"/>
      <c r="N221" s="113"/>
      <c r="O221" s="114">
        <f t="shared" si="114"/>
        <v>0</v>
      </c>
      <c r="P221" s="113"/>
      <c r="Q221" s="113"/>
      <c r="R221" s="113"/>
      <c r="S221" s="113"/>
      <c r="T221" s="114">
        <f t="shared" si="115"/>
        <v>0</v>
      </c>
      <c r="U221" s="113">
        <f t="shared" si="116"/>
        <v>0</v>
      </c>
      <c r="V221" s="136"/>
      <c r="W221" s="313"/>
      <c r="X221" s="313"/>
      <c r="Y221" s="313"/>
      <c r="Z221" s="117">
        <f t="shared" si="117"/>
        <v>0</v>
      </c>
      <c r="AA221" s="118">
        <f t="shared" si="118"/>
        <v>0</v>
      </c>
      <c r="AB221" s="121"/>
      <c r="AC221" s="121"/>
      <c r="AD221" s="121"/>
      <c r="AE221" s="117">
        <f t="shared" si="119"/>
        <v>0</v>
      </c>
      <c r="AF221" s="118">
        <f t="shared" si="120"/>
        <v>0</v>
      </c>
      <c r="AG221" s="120"/>
      <c r="AH221" s="120"/>
      <c r="AI221" s="121"/>
      <c r="AJ221" s="117">
        <f t="shared" si="121"/>
        <v>0</v>
      </c>
      <c r="AK221" s="119">
        <f t="shared" si="122"/>
        <v>0</v>
      </c>
      <c r="AL221" s="53"/>
      <c r="AM221" s="53"/>
      <c r="AN221" s="53"/>
      <c r="AO221" s="54">
        <f t="shared" si="123"/>
        <v>0</v>
      </c>
      <c r="AP221" s="122">
        <f t="shared" si="124"/>
        <v>0</v>
      </c>
      <c r="AQ221" s="123">
        <f t="shared" si="125"/>
        <v>0</v>
      </c>
      <c r="AR221" s="123">
        <f t="shared" si="126"/>
        <v>0</v>
      </c>
      <c r="AS221" s="313"/>
      <c r="AT221" s="313"/>
      <c r="AU221" s="314"/>
      <c r="AV221" s="125">
        <f t="shared" si="127"/>
        <v>0</v>
      </c>
      <c r="AW221" s="119">
        <f t="shared" si="128"/>
        <v>0</v>
      </c>
      <c r="AX221" s="120"/>
      <c r="AY221" s="120"/>
      <c r="AZ221" s="127"/>
      <c r="BA221" s="126">
        <f t="shared" si="129"/>
        <v>0</v>
      </c>
      <c r="BB221" s="119">
        <f t="shared" si="130"/>
        <v>0</v>
      </c>
      <c r="BC221" s="120"/>
      <c r="BD221" s="120"/>
      <c r="BE221" s="127"/>
      <c r="BF221" s="126">
        <f t="shared" si="131"/>
        <v>0</v>
      </c>
      <c r="BG221" s="119">
        <f t="shared" si="132"/>
        <v>0</v>
      </c>
      <c r="BH221" s="120"/>
      <c r="BI221" s="120"/>
      <c r="BJ221" s="127"/>
      <c r="BK221" s="126">
        <f t="shared" si="133"/>
        <v>0</v>
      </c>
      <c r="BL221" s="119">
        <f t="shared" si="134"/>
        <v>0</v>
      </c>
      <c r="BM221" s="123">
        <f t="shared" si="135"/>
        <v>0</v>
      </c>
      <c r="BN221" s="123">
        <f t="shared" si="136"/>
        <v>0</v>
      </c>
      <c r="BO221" s="126">
        <f t="shared" si="144"/>
        <v>0</v>
      </c>
      <c r="BP221" s="128">
        <f t="shared" si="137"/>
        <v>0</v>
      </c>
      <c r="BQ221" s="22"/>
      <c r="BR221" s="129"/>
      <c r="BS221" s="130"/>
      <c r="BT221" s="257" t="str">
        <f t="shared" si="138"/>
        <v/>
      </c>
      <c r="BU221" s="257" t="str">
        <f t="shared" si="139"/>
        <v/>
      </c>
      <c r="BV221" s="257" t="str">
        <f t="shared" si="140"/>
        <v/>
      </c>
      <c r="BW221" s="257" t="str">
        <f t="shared" si="141"/>
        <v/>
      </c>
      <c r="BX221" s="258">
        <f t="shared" si="142"/>
        <v>0</v>
      </c>
      <c r="BY221" s="129"/>
      <c r="BZ221" s="130"/>
      <c r="CA221" s="130" t="str">
        <f t="shared" si="110"/>
        <v/>
      </c>
      <c r="CB221" s="130" t="str">
        <f t="shared" si="111"/>
        <v/>
      </c>
      <c r="CC221" s="130" t="str">
        <f t="shared" si="112"/>
        <v/>
      </c>
      <c r="CD221" s="130" t="str">
        <f t="shared" si="113"/>
        <v/>
      </c>
      <c r="CE221" s="131">
        <f t="shared" si="109"/>
        <v>0</v>
      </c>
      <c r="CF221" s="259">
        <f t="shared" si="143"/>
        <v>0</v>
      </c>
      <c r="CG221" s="132"/>
      <c r="CH221" s="132"/>
      <c r="CI221" s="132"/>
    </row>
    <row r="222" spans="1:87" s="24" customFormat="1" ht="12.75" hidden="1" customHeight="1" outlineLevel="1" thickBot="1" x14ac:dyDescent="0.25">
      <c r="A222" s="177" t="s">
        <v>59</v>
      </c>
      <c r="B222" s="312" t="s">
        <v>187</v>
      </c>
      <c r="C222" s="24">
        <v>214</v>
      </c>
      <c r="D222" s="137"/>
      <c r="E222" s="138"/>
      <c r="F222" s="56"/>
      <c r="G222" s="135"/>
      <c r="H222" s="136"/>
      <c r="I222" s="139"/>
      <c r="J222" s="57"/>
      <c r="K222" s="113"/>
      <c r="L222" s="113"/>
      <c r="M222" s="113"/>
      <c r="N222" s="113"/>
      <c r="O222" s="114">
        <f t="shared" si="114"/>
        <v>0</v>
      </c>
      <c r="P222" s="113"/>
      <c r="Q222" s="113"/>
      <c r="R222" s="113"/>
      <c r="S222" s="113"/>
      <c r="T222" s="114">
        <f t="shared" si="115"/>
        <v>0</v>
      </c>
      <c r="U222" s="113">
        <f t="shared" si="116"/>
        <v>0</v>
      </c>
      <c r="V222" s="136"/>
      <c r="W222" s="313"/>
      <c r="X222" s="313"/>
      <c r="Y222" s="313"/>
      <c r="Z222" s="117">
        <f t="shared" si="117"/>
        <v>0</v>
      </c>
      <c r="AA222" s="118">
        <f t="shared" si="118"/>
        <v>0</v>
      </c>
      <c r="AB222" s="121"/>
      <c r="AC222" s="121"/>
      <c r="AD222" s="121"/>
      <c r="AE222" s="117">
        <f t="shared" si="119"/>
        <v>0</v>
      </c>
      <c r="AF222" s="118">
        <f t="shared" si="120"/>
        <v>0</v>
      </c>
      <c r="AG222" s="120"/>
      <c r="AH222" s="120"/>
      <c r="AI222" s="121"/>
      <c r="AJ222" s="117">
        <f t="shared" si="121"/>
        <v>0</v>
      </c>
      <c r="AK222" s="119">
        <f t="shared" si="122"/>
        <v>0</v>
      </c>
      <c r="AL222" s="53"/>
      <c r="AM222" s="53"/>
      <c r="AN222" s="53"/>
      <c r="AO222" s="54">
        <f t="shared" si="123"/>
        <v>0</v>
      </c>
      <c r="AP222" s="122">
        <f t="shared" si="124"/>
        <v>0</v>
      </c>
      <c r="AQ222" s="123">
        <f t="shared" si="125"/>
        <v>0</v>
      </c>
      <c r="AR222" s="123">
        <f t="shared" si="126"/>
        <v>0</v>
      </c>
      <c r="AS222" s="313"/>
      <c r="AT222" s="313"/>
      <c r="AU222" s="314"/>
      <c r="AV222" s="125">
        <f t="shared" si="127"/>
        <v>0</v>
      </c>
      <c r="AW222" s="119">
        <f t="shared" si="128"/>
        <v>0</v>
      </c>
      <c r="AX222" s="120"/>
      <c r="AY222" s="120"/>
      <c r="AZ222" s="127"/>
      <c r="BA222" s="126">
        <f t="shared" si="129"/>
        <v>0</v>
      </c>
      <c r="BB222" s="119">
        <f t="shared" si="130"/>
        <v>0</v>
      </c>
      <c r="BC222" s="120"/>
      <c r="BD222" s="120"/>
      <c r="BE222" s="127"/>
      <c r="BF222" s="126">
        <f t="shared" si="131"/>
        <v>0</v>
      </c>
      <c r="BG222" s="119">
        <f t="shared" si="132"/>
        <v>0</v>
      </c>
      <c r="BH222" s="120"/>
      <c r="BI222" s="120"/>
      <c r="BJ222" s="127"/>
      <c r="BK222" s="126">
        <f t="shared" si="133"/>
        <v>0</v>
      </c>
      <c r="BL222" s="119">
        <f t="shared" si="134"/>
        <v>0</v>
      </c>
      <c r="BM222" s="123">
        <f t="shared" si="135"/>
        <v>0</v>
      </c>
      <c r="BN222" s="123">
        <f t="shared" si="136"/>
        <v>0</v>
      </c>
      <c r="BO222" s="126">
        <f t="shared" si="144"/>
        <v>0</v>
      </c>
      <c r="BP222" s="128">
        <f t="shared" si="137"/>
        <v>0</v>
      </c>
      <c r="BQ222" s="22"/>
      <c r="BR222" s="129"/>
      <c r="BS222" s="130"/>
      <c r="BT222" s="257" t="str">
        <f t="shared" si="138"/>
        <v/>
      </c>
      <c r="BU222" s="257" t="str">
        <f t="shared" si="139"/>
        <v/>
      </c>
      <c r="BV222" s="257" t="str">
        <f t="shared" si="140"/>
        <v/>
      </c>
      <c r="BW222" s="257" t="str">
        <f t="shared" si="141"/>
        <v/>
      </c>
      <c r="BX222" s="258">
        <f t="shared" si="142"/>
        <v>0</v>
      </c>
      <c r="BY222" s="129"/>
      <c r="BZ222" s="130"/>
      <c r="CA222" s="130" t="str">
        <f t="shared" si="110"/>
        <v/>
      </c>
      <c r="CB222" s="130" t="str">
        <f t="shared" si="111"/>
        <v/>
      </c>
      <c r="CC222" s="130" t="str">
        <f t="shared" si="112"/>
        <v/>
      </c>
      <c r="CD222" s="130" t="str">
        <f t="shared" si="113"/>
        <v/>
      </c>
      <c r="CE222" s="131">
        <f t="shared" si="109"/>
        <v>0</v>
      </c>
      <c r="CF222" s="259">
        <f t="shared" si="143"/>
        <v>0</v>
      </c>
      <c r="CG222" s="132"/>
      <c r="CH222" s="132"/>
      <c r="CI222" s="132"/>
    </row>
    <row r="223" spans="1:87" s="24" customFormat="1" ht="12.75" hidden="1" customHeight="1" outlineLevel="1" thickBot="1" x14ac:dyDescent="0.25">
      <c r="A223" s="177" t="s">
        <v>59</v>
      </c>
      <c r="B223" s="312" t="s">
        <v>187</v>
      </c>
      <c r="C223" s="24">
        <v>215</v>
      </c>
      <c r="D223" s="137"/>
      <c r="E223" s="138"/>
      <c r="F223" s="56"/>
      <c r="G223" s="135"/>
      <c r="H223" s="136"/>
      <c r="I223" s="139"/>
      <c r="J223" s="57"/>
      <c r="K223" s="113"/>
      <c r="L223" s="113"/>
      <c r="M223" s="113"/>
      <c r="N223" s="113"/>
      <c r="O223" s="114">
        <f t="shared" si="114"/>
        <v>0</v>
      </c>
      <c r="P223" s="113"/>
      <c r="Q223" s="113"/>
      <c r="R223" s="113"/>
      <c r="S223" s="113"/>
      <c r="T223" s="114">
        <f t="shared" si="115"/>
        <v>0</v>
      </c>
      <c r="U223" s="113">
        <f t="shared" si="116"/>
        <v>0</v>
      </c>
      <c r="V223" s="136"/>
      <c r="W223" s="313"/>
      <c r="X223" s="313"/>
      <c r="Y223" s="313"/>
      <c r="Z223" s="117">
        <f t="shared" si="117"/>
        <v>0</v>
      </c>
      <c r="AA223" s="118">
        <f t="shared" si="118"/>
        <v>0</v>
      </c>
      <c r="AB223" s="121"/>
      <c r="AC223" s="121"/>
      <c r="AD223" s="121"/>
      <c r="AE223" s="117">
        <f t="shared" si="119"/>
        <v>0</v>
      </c>
      <c r="AF223" s="118">
        <f t="shared" si="120"/>
        <v>0</v>
      </c>
      <c r="AG223" s="120"/>
      <c r="AH223" s="120"/>
      <c r="AI223" s="121"/>
      <c r="AJ223" s="117">
        <f t="shared" si="121"/>
        <v>0</v>
      </c>
      <c r="AK223" s="119">
        <f t="shared" si="122"/>
        <v>0</v>
      </c>
      <c r="AL223" s="53"/>
      <c r="AM223" s="53"/>
      <c r="AN223" s="53"/>
      <c r="AO223" s="54">
        <f t="shared" si="123"/>
        <v>0</v>
      </c>
      <c r="AP223" s="122">
        <f t="shared" si="124"/>
        <v>0</v>
      </c>
      <c r="AQ223" s="123">
        <f t="shared" si="125"/>
        <v>0</v>
      </c>
      <c r="AR223" s="123">
        <f t="shared" si="126"/>
        <v>0</v>
      </c>
      <c r="AS223" s="313"/>
      <c r="AT223" s="313"/>
      <c r="AU223" s="314"/>
      <c r="AV223" s="125">
        <f t="shared" si="127"/>
        <v>0</v>
      </c>
      <c r="AW223" s="119">
        <f t="shared" si="128"/>
        <v>0</v>
      </c>
      <c r="AX223" s="120"/>
      <c r="AY223" s="120"/>
      <c r="AZ223" s="127"/>
      <c r="BA223" s="126">
        <f t="shared" si="129"/>
        <v>0</v>
      </c>
      <c r="BB223" s="119">
        <f t="shared" si="130"/>
        <v>0</v>
      </c>
      <c r="BC223" s="120"/>
      <c r="BD223" s="120"/>
      <c r="BE223" s="127"/>
      <c r="BF223" s="126">
        <f t="shared" si="131"/>
        <v>0</v>
      </c>
      <c r="BG223" s="119">
        <f t="shared" si="132"/>
        <v>0</v>
      </c>
      <c r="BH223" s="120"/>
      <c r="BI223" s="120"/>
      <c r="BJ223" s="127"/>
      <c r="BK223" s="126">
        <f t="shared" si="133"/>
        <v>0</v>
      </c>
      <c r="BL223" s="119">
        <f t="shared" si="134"/>
        <v>0</v>
      </c>
      <c r="BM223" s="123">
        <f t="shared" si="135"/>
        <v>0</v>
      </c>
      <c r="BN223" s="123">
        <f t="shared" si="136"/>
        <v>0</v>
      </c>
      <c r="BO223" s="126">
        <f t="shared" si="144"/>
        <v>0</v>
      </c>
      <c r="BP223" s="128">
        <f t="shared" si="137"/>
        <v>0</v>
      </c>
      <c r="BQ223" s="22"/>
      <c r="BR223" s="129"/>
      <c r="BS223" s="130"/>
      <c r="BT223" s="257" t="str">
        <f t="shared" si="138"/>
        <v/>
      </c>
      <c r="BU223" s="257" t="str">
        <f t="shared" si="139"/>
        <v/>
      </c>
      <c r="BV223" s="257" t="str">
        <f t="shared" si="140"/>
        <v/>
      </c>
      <c r="BW223" s="257" t="str">
        <f t="shared" si="141"/>
        <v/>
      </c>
      <c r="BX223" s="258">
        <f t="shared" si="142"/>
        <v>0</v>
      </c>
      <c r="BY223" s="129"/>
      <c r="BZ223" s="130"/>
      <c r="CA223" s="130" t="str">
        <f t="shared" si="110"/>
        <v/>
      </c>
      <c r="CB223" s="130" t="str">
        <f t="shared" si="111"/>
        <v/>
      </c>
      <c r="CC223" s="130" t="str">
        <f t="shared" si="112"/>
        <v/>
      </c>
      <c r="CD223" s="130" t="str">
        <f t="shared" si="113"/>
        <v/>
      </c>
      <c r="CE223" s="131">
        <f t="shared" si="109"/>
        <v>0</v>
      </c>
      <c r="CF223" s="259">
        <f t="shared" si="143"/>
        <v>0</v>
      </c>
      <c r="CG223" s="132"/>
      <c r="CH223" s="132"/>
      <c r="CI223" s="132"/>
    </row>
    <row r="224" spans="1:87" s="24" customFormat="1" ht="12.75" hidden="1" customHeight="1" outlineLevel="1" thickBot="1" x14ac:dyDescent="0.25">
      <c r="A224" s="177" t="s">
        <v>59</v>
      </c>
      <c r="B224" s="312" t="s">
        <v>187</v>
      </c>
      <c r="C224" s="24">
        <v>216</v>
      </c>
      <c r="D224" s="137"/>
      <c r="E224" s="138"/>
      <c r="F224" s="56"/>
      <c r="G224" s="135"/>
      <c r="H224" s="136"/>
      <c r="I224" s="139"/>
      <c r="J224" s="57"/>
      <c r="K224" s="113"/>
      <c r="L224" s="113"/>
      <c r="M224" s="113"/>
      <c r="N224" s="113"/>
      <c r="O224" s="114">
        <f t="shared" si="114"/>
        <v>0</v>
      </c>
      <c r="P224" s="113"/>
      <c r="Q224" s="113"/>
      <c r="R224" s="113"/>
      <c r="S224" s="113"/>
      <c r="T224" s="114">
        <f t="shared" si="115"/>
        <v>0</v>
      </c>
      <c r="U224" s="113">
        <f t="shared" si="116"/>
        <v>0</v>
      </c>
      <c r="V224" s="136"/>
      <c r="W224" s="313"/>
      <c r="X224" s="313"/>
      <c r="Y224" s="313"/>
      <c r="Z224" s="117">
        <f t="shared" si="117"/>
        <v>0</v>
      </c>
      <c r="AA224" s="118">
        <f t="shared" si="118"/>
        <v>0</v>
      </c>
      <c r="AB224" s="121"/>
      <c r="AC224" s="121"/>
      <c r="AD224" s="121"/>
      <c r="AE224" s="117">
        <f t="shared" si="119"/>
        <v>0</v>
      </c>
      <c r="AF224" s="118">
        <f t="shared" si="120"/>
        <v>0</v>
      </c>
      <c r="AG224" s="120"/>
      <c r="AH224" s="120"/>
      <c r="AI224" s="121"/>
      <c r="AJ224" s="117">
        <f t="shared" si="121"/>
        <v>0</v>
      </c>
      <c r="AK224" s="119">
        <f t="shared" si="122"/>
        <v>0</v>
      </c>
      <c r="AL224" s="53"/>
      <c r="AM224" s="53"/>
      <c r="AN224" s="53"/>
      <c r="AO224" s="54">
        <f t="shared" si="123"/>
        <v>0</v>
      </c>
      <c r="AP224" s="122">
        <f t="shared" si="124"/>
        <v>0</v>
      </c>
      <c r="AQ224" s="123">
        <f t="shared" si="125"/>
        <v>0</v>
      </c>
      <c r="AR224" s="123">
        <f t="shared" si="126"/>
        <v>0</v>
      </c>
      <c r="AS224" s="313"/>
      <c r="AT224" s="313"/>
      <c r="AU224" s="314"/>
      <c r="AV224" s="125">
        <f t="shared" si="127"/>
        <v>0</v>
      </c>
      <c r="AW224" s="119">
        <f t="shared" si="128"/>
        <v>0</v>
      </c>
      <c r="AX224" s="120"/>
      <c r="AY224" s="120"/>
      <c r="AZ224" s="127"/>
      <c r="BA224" s="126">
        <f t="shared" si="129"/>
        <v>0</v>
      </c>
      <c r="BB224" s="119">
        <f t="shared" si="130"/>
        <v>0</v>
      </c>
      <c r="BC224" s="120"/>
      <c r="BD224" s="120"/>
      <c r="BE224" s="127"/>
      <c r="BF224" s="126">
        <f t="shared" si="131"/>
        <v>0</v>
      </c>
      <c r="BG224" s="119">
        <f t="shared" si="132"/>
        <v>0</v>
      </c>
      <c r="BH224" s="120"/>
      <c r="BI224" s="120"/>
      <c r="BJ224" s="127"/>
      <c r="BK224" s="126">
        <f t="shared" si="133"/>
        <v>0</v>
      </c>
      <c r="BL224" s="119">
        <f t="shared" si="134"/>
        <v>0</v>
      </c>
      <c r="BM224" s="123">
        <f t="shared" si="135"/>
        <v>0</v>
      </c>
      <c r="BN224" s="123">
        <f t="shared" si="136"/>
        <v>0</v>
      </c>
      <c r="BO224" s="126">
        <f t="shared" si="144"/>
        <v>0</v>
      </c>
      <c r="BP224" s="128">
        <f t="shared" si="137"/>
        <v>0</v>
      </c>
      <c r="BQ224" s="22"/>
      <c r="BR224" s="129"/>
      <c r="BS224" s="130"/>
      <c r="BT224" s="257" t="str">
        <f t="shared" si="138"/>
        <v/>
      </c>
      <c r="BU224" s="257" t="str">
        <f t="shared" si="139"/>
        <v/>
      </c>
      <c r="BV224" s="257" t="str">
        <f t="shared" si="140"/>
        <v/>
      </c>
      <c r="BW224" s="257" t="str">
        <f t="shared" si="141"/>
        <v/>
      </c>
      <c r="BX224" s="258">
        <f t="shared" si="142"/>
        <v>0</v>
      </c>
      <c r="BY224" s="129"/>
      <c r="BZ224" s="130"/>
      <c r="CA224" s="130" t="str">
        <f t="shared" si="110"/>
        <v/>
      </c>
      <c r="CB224" s="130" t="str">
        <f t="shared" si="111"/>
        <v/>
      </c>
      <c r="CC224" s="130" t="str">
        <f t="shared" si="112"/>
        <v/>
      </c>
      <c r="CD224" s="130" t="str">
        <f t="shared" si="113"/>
        <v/>
      </c>
      <c r="CE224" s="131">
        <f t="shared" si="109"/>
        <v>0</v>
      </c>
      <c r="CF224" s="259">
        <f t="shared" si="143"/>
        <v>0</v>
      </c>
      <c r="CG224" s="132"/>
      <c r="CH224" s="132"/>
      <c r="CI224" s="132"/>
    </row>
    <row r="225" spans="1:87" s="24" customFormat="1" ht="12.75" hidden="1" customHeight="1" outlineLevel="1" thickBot="1" x14ac:dyDescent="0.25">
      <c r="A225" s="177" t="s">
        <v>59</v>
      </c>
      <c r="B225" s="312" t="s">
        <v>187</v>
      </c>
      <c r="C225" s="24">
        <v>217</v>
      </c>
      <c r="D225" s="137"/>
      <c r="E225" s="138"/>
      <c r="F225" s="56"/>
      <c r="G225" s="135"/>
      <c r="H225" s="136"/>
      <c r="I225" s="139"/>
      <c r="J225" s="57"/>
      <c r="K225" s="113"/>
      <c r="L225" s="113"/>
      <c r="M225" s="113"/>
      <c r="N225" s="113"/>
      <c r="O225" s="114">
        <f t="shared" si="114"/>
        <v>0</v>
      </c>
      <c r="P225" s="113"/>
      <c r="Q225" s="113"/>
      <c r="R225" s="113"/>
      <c r="S225" s="113"/>
      <c r="T225" s="114">
        <f t="shared" si="115"/>
        <v>0</v>
      </c>
      <c r="U225" s="113">
        <f t="shared" si="116"/>
        <v>0</v>
      </c>
      <c r="V225" s="136"/>
      <c r="W225" s="313"/>
      <c r="X225" s="313"/>
      <c r="Y225" s="313"/>
      <c r="Z225" s="117">
        <f t="shared" si="117"/>
        <v>0</v>
      </c>
      <c r="AA225" s="118">
        <f t="shared" si="118"/>
        <v>0</v>
      </c>
      <c r="AB225" s="121"/>
      <c r="AC225" s="121"/>
      <c r="AD225" s="121"/>
      <c r="AE225" s="117">
        <f t="shared" si="119"/>
        <v>0</v>
      </c>
      <c r="AF225" s="118">
        <f t="shared" si="120"/>
        <v>0</v>
      </c>
      <c r="AG225" s="120"/>
      <c r="AH225" s="120"/>
      <c r="AI225" s="121"/>
      <c r="AJ225" s="117">
        <f t="shared" si="121"/>
        <v>0</v>
      </c>
      <c r="AK225" s="119">
        <f t="shared" si="122"/>
        <v>0</v>
      </c>
      <c r="AL225" s="53"/>
      <c r="AM225" s="53"/>
      <c r="AN225" s="53"/>
      <c r="AO225" s="54">
        <f t="shared" si="123"/>
        <v>0</v>
      </c>
      <c r="AP225" s="122">
        <f t="shared" si="124"/>
        <v>0</v>
      </c>
      <c r="AQ225" s="123">
        <f t="shared" si="125"/>
        <v>0</v>
      </c>
      <c r="AR225" s="123">
        <f t="shared" si="126"/>
        <v>0</v>
      </c>
      <c r="AS225" s="313"/>
      <c r="AT225" s="313"/>
      <c r="AU225" s="314"/>
      <c r="AV225" s="125">
        <f t="shared" si="127"/>
        <v>0</v>
      </c>
      <c r="AW225" s="119">
        <f t="shared" si="128"/>
        <v>0</v>
      </c>
      <c r="AX225" s="120"/>
      <c r="AY225" s="120"/>
      <c r="AZ225" s="127"/>
      <c r="BA225" s="126">
        <f t="shared" si="129"/>
        <v>0</v>
      </c>
      <c r="BB225" s="119">
        <f t="shared" si="130"/>
        <v>0</v>
      </c>
      <c r="BC225" s="120"/>
      <c r="BD225" s="120"/>
      <c r="BE225" s="127"/>
      <c r="BF225" s="126">
        <f t="shared" si="131"/>
        <v>0</v>
      </c>
      <c r="BG225" s="119">
        <f t="shared" si="132"/>
        <v>0</v>
      </c>
      <c r="BH225" s="120"/>
      <c r="BI225" s="120"/>
      <c r="BJ225" s="127"/>
      <c r="BK225" s="126">
        <f t="shared" si="133"/>
        <v>0</v>
      </c>
      <c r="BL225" s="119">
        <f t="shared" si="134"/>
        <v>0</v>
      </c>
      <c r="BM225" s="123">
        <f t="shared" si="135"/>
        <v>0</v>
      </c>
      <c r="BN225" s="123">
        <f t="shared" si="136"/>
        <v>0</v>
      </c>
      <c r="BO225" s="126">
        <f t="shared" si="144"/>
        <v>0</v>
      </c>
      <c r="BP225" s="128">
        <f t="shared" si="137"/>
        <v>0</v>
      </c>
      <c r="BQ225" s="22"/>
      <c r="BR225" s="129"/>
      <c r="BS225" s="130"/>
      <c r="BT225" s="257" t="str">
        <f t="shared" si="138"/>
        <v/>
      </c>
      <c r="BU225" s="257" t="str">
        <f t="shared" si="139"/>
        <v/>
      </c>
      <c r="BV225" s="257" t="str">
        <f t="shared" si="140"/>
        <v/>
      </c>
      <c r="BW225" s="257" t="str">
        <f t="shared" si="141"/>
        <v/>
      </c>
      <c r="BX225" s="258">
        <f t="shared" si="142"/>
        <v>0</v>
      </c>
      <c r="BY225" s="129"/>
      <c r="BZ225" s="130"/>
      <c r="CA225" s="130" t="str">
        <f t="shared" si="110"/>
        <v/>
      </c>
      <c r="CB225" s="130" t="str">
        <f t="shared" si="111"/>
        <v/>
      </c>
      <c r="CC225" s="130" t="str">
        <f t="shared" si="112"/>
        <v/>
      </c>
      <c r="CD225" s="130" t="str">
        <f t="shared" si="113"/>
        <v/>
      </c>
      <c r="CE225" s="131">
        <f t="shared" si="109"/>
        <v>0</v>
      </c>
      <c r="CF225" s="259">
        <f t="shared" si="143"/>
        <v>0</v>
      </c>
      <c r="CG225" s="132"/>
      <c r="CH225" s="132"/>
      <c r="CI225" s="132"/>
    </row>
    <row r="226" spans="1:87" s="24" customFormat="1" ht="12.75" hidden="1" customHeight="1" outlineLevel="1" thickBot="1" x14ac:dyDescent="0.25">
      <c r="A226" s="177" t="s">
        <v>59</v>
      </c>
      <c r="B226" s="312" t="s">
        <v>187</v>
      </c>
      <c r="C226" s="24">
        <v>218</v>
      </c>
      <c r="D226" s="137"/>
      <c r="E226" s="138"/>
      <c r="F226" s="56"/>
      <c r="G226" s="135"/>
      <c r="H226" s="136"/>
      <c r="I226" s="139"/>
      <c r="J226" s="57"/>
      <c r="K226" s="113"/>
      <c r="L226" s="113"/>
      <c r="M226" s="113"/>
      <c r="N226" s="113"/>
      <c r="O226" s="114">
        <f t="shared" si="114"/>
        <v>0</v>
      </c>
      <c r="P226" s="113"/>
      <c r="Q226" s="113"/>
      <c r="R226" s="113"/>
      <c r="S226" s="113"/>
      <c r="T226" s="114">
        <f t="shared" si="115"/>
        <v>0</v>
      </c>
      <c r="U226" s="113">
        <f t="shared" si="116"/>
        <v>0</v>
      </c>
      <c r="V226" s="136"/>
      <c r="W226" s="313"/>
      <c r="X226" s="313"/>
      <c r="Y226" s="313"/>
      <c r="Z226" s="117">
        <f t="shared" si="117"/>
        <v>0</v>
      </c>
      <c r="AA226" s="118">
        <f t="shared" si="118"/>
        <v>0</v>
      </c>
      <c r="AB226" s="121"/>
      <c r="AC226" s="121"/>
      <c r="AD226" s="121"/>
      <c r="AE226" s="117">
        <f t="shared" si="119"/>
        <v>0</v>
      </c>
      <c r="AF226" s="118">
        <f t="shared" si="120"/>
        <v>0</v>
      </c>
      <c r="AG226" s="120"/>
      <c r="AH226" s="120"/>
      <c r="AI226" s="121"/>
      <c r="AJ226" s="117">
        <f t="shared" si="121"/>
        <v>0</v>
      </c>
      <c r="AK226" s="119">
        <f t="shared" si="122"/>
        <v>0</v>
      </c>
      <c r="AL226" s="53"/>
      <c r="AM226" s="53"/>
      <c r="AN226" s="53"/>
      <c r="AO226" s="54">
        <f t="shared" si="123"/>
        <v>0</v>
      </c>
      <c r="AP226" s="122">
        <f t="shared" si="124"/>
        <v>0</v>
      </c>
      <c r="AQ226" s="123">
        <f t="shared" si="125"/>
        <v>0</v>
      </c>
      <c r="AR226" s="123">
        <f t="shared" si="126"/>
        <v>0</v>
      </c>
      <c r="AS226" s="313"/>
      <c r="AT226" s="313"/>
      <c r="AU226" s="314"/>
      <c r="AV226" s="125">
        <f t="shared" si="127"/>
        <v>0</v>
      </c>
      <c r="AW226" s="119">
        <f t="shared" si="128"/>
        <v>0</v>
      </c>
      <c r="AX226" s="120"/>
      <c r="AY226" s="120"/>
      <c r="AZ226" s="127"/>
      <c r="BA226" s="126">
        <f t="shared" si="129"/>
        <v>0</v>
      </c>
      <c r="BB226" s="119">
        <f t="shared" si="130"/>
        <v>0</v>
      </c>
      <c r="BC226" s="120"/>
      <c r="BD226" s="120"/>
      <c r="BE226" s="127"/>
      <c r="BF226" s="126">
        <f t="shared" si="131"/>
        <v>0</v>
      </c>
      <c r="BG226" s="119">
        <f t="shared" si="132"/>
        <v>0</v>
      </c>
      <c r="BH226" s="120"/>
      <c r="BI226" s="120"/>
      <c r="BJ226" s="127"/>
      <c r="BK226" s="126">
        <f t="shared" si="133"/>
        <v>0</v>
      </c>
      <c r="BL226" s="119">
        <f t="shared" si="134"/>
        <v>0</v>
      </c>
      <c r="BM226" s="123">
        <f t="shared" si="135"/>
        <v>0</v>
      </c>
      <c r="BN226" s="123">
        <f t="shared" si="136"/>
        <v>0</v>
      </c>
      <c r="BO226" s="126">
        <f t="shared" si="144"/>
        <v>0</v>
      </c>
      <c r="BP226" s="128">
        <f t="shared" si="137"/>
        <v>0</v>
      </c>
      <c r="BQ226" s="22"/>
      <c r="BR226" s="129"/>
      <c r="BS226" s="130"/>
      <c r="BT226" s="257" t="str">
        <f t="shared" si="138"/>
        <v/>
      </c>
      <c r="BU226" s="257" t="str">
        <f t="shared" si="139"/>
        <v/>
      </c>
      <c r="BV226" s="257" t="str">
        <f t="shared" si="140"/>
        <v/>
      </c>
      <c r="BW226" s="257" t="str">
        <f t="shared" si="141"/>
        <v/>
      </c>
      <c r="BX226" s="258">
        <f t="shared" si="142"/>
        <v>0</v>
      </c>
      <c r="BY226" s="129"/>
      <c r="BZ226" s="130"/>
      <c r="CA226" s="130" t="str">
        <f t="shared" si="110"/>
        <v/>
      </c>
      <c r="CB226" s="130" t="str">
        <f t="shared" si="111"/>
        <v/>
      </c>
      <c r="CC226" s="130" t="str">
        <f t="shared" si="112"/>
        <v/>
      </c>
      <c r="CD226" s="130" t="str">
        <f t="shared" si="113"/>
        <v/>
      </c>
      <c r="CE226" s="131">
        <f t="shared" si="109"/>
        <v>0</v>
      </c>
      <c r="CF226" s="259">
        <f t="shared" si="143"/>
        <v>0</v>
      </c>
      <c r="CG226" s="132"/>
      <c r="CH226" s="132"/>
      <c r="CI226" s="132"/>
    </row>
    <row r="227" spans="1:87" s="24" customFormat="1" ht="12.75" hidden="1" customHeight="1" outlineLevel="1" thickBot="1" x14ac:dyDescent="0.25">
      <c r="A227" s="177" t="s">
        <v>59</v>
      </c>
      <c r="B227" s="312" t="s">
        <v>187</v>
      </c>
      <c r="C227" s="24">
        <v>219</v>
      </c>
      <c r="D227" s="137"/>
      <c r="E227" s="138"/>
      <c r="F227" s="56"/>
      <c r="G227" s="135"/>
      <c r="H227" s="136"/>
      <c r="I227" s="139"/>
      <c r="J227" s="57"/>
      <c r="K227" s="113"/>
      <c r="L227" s="113"/>
      <c r="M227" s="113"/>
      <c r="N227" s="113"/>
      <c r="O227" s="114">
        <f t="shared" si="114"/>
        <v>0</v>
      </c>
      <c r="P227" s="113"/>
      <c r="Q227" s="113"/>
      <c r="R227" s="113"/>
      <c r="S227" s="113"/>
      <c r="T227" s="114">
        <f t="shared" si="115"/>
        <v>0</v>
      </c>
      <c r="U227" s="113">
        <f t="shared" si="116"/>
        <v>0</v>
      </c>
      <c r="V227" s="136"/>
      <c r="W227" s="313"/>
      <c r="X227" s="313"/>
      <c r="Y227" s="313"/>
      <c r="Z227" s="117">
        <f t="shared" si="117"/>
        <v>0</v>
      </c>
      <c r="AA227" s="118">
        <f t="shared" si="118"/>
        <v>0</v>
      </c>
      <c r="AB227" s="121"/>
      <c r="AC227" s="121"/>
      <c r="AD227" s="121"/>
      <c r="AE227" s="117">
        <f t="shared" si="119"/>
        <v>0</v>
      </c>
      <c r="AF227" s="118">
        <f t="shared" si="120"/>
        <v>0</v>
      </c>
      <c r="AG227" s="120"/>
      <c r="AH227" s="120"/>
      <c r="AI227" s="121"/>
      <c r="AJ227" s="117">
        <f t="shared" si="121"/>
        <v>0</v>
      </c>
      <c r="AK227" s="119">
        <f t="shared" si="122"/>
        <v>0</v>
      </c>
      <c r="AL227" s="53"/>
      <c r="AM227" s="53"/>
      <c r="AN227" s="53"/>
      <c r="AO227" s="54">
        <f t="shared" si="123"/>
        <v>0</v>
      </c>
      <c r="AP227" s="122">
        <f t="shared" si="124"/>
        <v>0</v>
      </c>
      <c r="AQ227" s="123">
        <f t="shared" si="125"/>
        <v>0</v>
      </c>
      <c r="AR227" s="123">
        <f t="shared" si="126"/>
        <v>0</v>
      </c>
      <c r="AS227" s="313"/>
      <c r="AT227" s="313"/>
      <c r="AU227" s="314"/>
      <c r="AV227" s="125">
        <f t="shared" si="127"/>
        <v>0</v>
      </c>
      <c r="AW227" s="119">
        <f t="shared" si="128"/>
        <v>0</v>
      </c>
      <c r="AX227" s="120"/>
      <c r="AY227" s="120"/>
      <c r="AZ227" s="127"/>
      <c r="BA227" s="126">
        <f t="shared" si="129"/>
        <v>0</v>
      </c>
      <c r="BB227" s="119">
        <f t="shared" si="130"/>
        <v>0</v>
      </c>
      <c r="BC227" s="120"/>
      <c r="BD227" s="120"/>
      <c r="BE227" s="127"/>
      <c r="BF227" s="126">
        <f t="shared" si="131"/>
        <v>0</v>
      </c>
      <c r="BG227" s="119">
        <f t="shared" si="132"/>
        <v>0</v>
      </c>
      <c r="BH227" s="120"/>
      <c r="BI227" s="120"/>
      <c r="BJ227" s="127"/>
      <c r="BK227" s="126">
        <f t="shared" si="133"/>
        <v>0</v>
      </c>
      <c r="BL227" s="119">
        <f t="shared" si="134"/>
        <v>0</v>
      </c>
      <c r="BM227" s="123">
        <f t="shared" si="135"/>
        <v>0</v>
      </c>
      <c r="BN227" s="123">
        <f t="shared" si="136"/>
        <v>0</v>
      </c>
      <c r="BO227" s="126">
        <f t="shared" si="144"/>
        <v>0</v>
      </c>
      <c r="BP227" s="128">
        <f t="shared" si="137"/>
        <v>0</v>
      </c>
      <c r="BQ227" s="22"/>
      <c r="BR227" s="129"/>
      <c r="BS227" s="130"/>
      <c r="BT227" s="257" t="str">
        <f t="shared" si="138"/>
        <v/>
      </c>
      <c r="BU227" s="257" t="str">
        <f t="shared" si="139"/>
        <v/>
      </c>
      <c r="BV227" s="257" t="str">
        <f t="shared" si="140"/>
        <v/>
      </c>
      <c r="BW227" s="257" t="str">
        <f t="shared" si="141"/>
        <v/>
      </c>
      <c r="BX227" s="258">
        <f t="shared" si="142"/>
        <v>0</v>
      </c>
      <c r="BY227" s="129"/>
      <c r="BZ227" s="130"/>
      <c r="CA227" s="130" t="str">
        <f t="shared" si="110"/>
        <v/>
      </c>
      <c r="CB227" s="130" t="str">
        <f t="shared" si="111"/>
        <v/>
      </c>
      <c r="CC227" s="130" t="str">
        <f t="shared" si="112"/>
        <v/>
      </c>
      <c r="CD227" s="130" t="str">
        <f t="shared" si="113"/>
        <v/>
      </c>
      <c r="CE227" s="131">
        <f t="shared" si="109"/>
        <v>0</v>
      </c>
      <c r="CF227" s="259">
        <f t="shared" si="143"/>
        <v>0</v>
      </c>
      <c r="CG227" s="132"/>
      <c r="CH227" s="132"/>
      <c r="CI227" s="132"/>
    </row>
    <row r="228" spans="1:87" s="24" customFormat="1" ht="12.75" hidden="1" customHeight="1" outlineLevel="1" thickBot="1" x14ac:dyDescent="0.25">
      <c r="A228" s="177" t="s">
        <v>59</v>
      </c>
      <c r="B228" s="312" t="s">
        <v>187</v>
      </c>
      <c r="C228" s="24">
        <v>220</v>
      </c>
      <c r="D228" s="137"/>
      <c r="E228" s="138"/>
      <c r="F228" s="56"/>
      <c r="G228" s="135"/>
      <c r="H228" s="136"/>
      <c r="I228" s="139"/>
      <c r="J228" s="57"/>
      <c r="K228" s="113"/>
      <c r="L228" s="113"/>
      <c r="M228" s="113"/>
      <c r="N228" s="113"/>
      <c r="O228" s="114">
        <f t="shared" si="114"/>
        <v>0</v>
      </c>
      <c r="P228" s="113"/>
      <c r="Q228" s="113"/>
      <c r="R228" s="113"/>
      <c r="S228" s="113"/>
      <c r="T228" s="114">
        <f t="shared" si="115"/>
        <v>0</v>
      </c>
      <c r="U228" s="113">
        <f t="shared" si="116"/>
        <v>0</v>
      </c>
      <c r="V228" s="136"/>
      <c r="W228" s="313"/>
      <c r="X228" s="313"/>
      <c r="Y228" s="313"/>
      <c r="Z228" s="117">
        <f t="shared" si="117"/>
        <v>0</v>
      </c>
      <c r="AA228" s="118">
        <f t="shared" si="118"/>
        <v>0</v>
      </c>
      <c r="AB228" s="121"/>
      <c r="AC228" s="121"/>
      <c r="AD228" s="121"/>
      <c r="AE228" s="117">
        <f t="shared" si="119"/>
        <v>0</v>
      </c>
      <c r="AF228" s="118">
        <f t="shared" si="120"/>
        <v>0</v>
      </c>
      <c r="AG228" s="120"/>
      <c r="AH228" s="120"/>
      <c r="AI228" s="121"/>
      <c r="AJ228" s="117">
        <f t="shared" si="121"/>
        <v>0</v>
      </c>
      <c r="AK228" s="119">
        <f t="shared" si="122"/>
        <v>0</v>
      </c>
      <c r="AL228" s="53"/>
      <c r="AM228" s="53"/>
      <c r="AN228" s="53"/>
      <c r="AO228" s="54">
        <f t="shared" si="123"/>
        <v>0</v>
      </c>
      <c r="AP228" s="122">
        <f t="shared" si="124"/>
        <v>0</v>
      </c>
      <c r="AQ228" s="123">
        <f t="shared" si="125"/>
        <v>0</v>
      </c>
      <c r="AR228" s="123">
        <f t="shared" si="126"/>
        <v>0</v>
      </c>
      <c r="AS228" s="313"/>
      <c r="AT228" s="313"/>
      <c r="AU228" s="314"/>
      <c r="AV228" s="125">
        <f t="shared" si="127"/>
        <v>0</v>
      </c>
      <c r="AW228" s="119">
        <f t="shared" si="128"/>
        <v>0</v>
      </c>
      <c r="AX228" s="120"/>
      <c r="AY228" s="120"/>
      <c r="AZ228" s="127"/>
      <c r="BA228" s="126">
        <f t="shared" si="129"/>
        <v>0</v>
      </c>
      <c r="BB228" s="119">
        <f t="shared" si="130"/>
        <v>0</v>
      </c>
      <c r="BC228" s="120"/>
      <c r="BD228" s="120"/>
      <c r="BE228" s="127"/>
      <c r="BF228" s="126">
        <f t="shared" si="131"/>
        <v>0</v>
      </c>
      <c r="BG228" s="119">
        <f t="shared" si="132"/>
        <v>0</v>
      </c>
      <c r="BH228" s="120"/>
      <c r="BI228" s="120"/>
      <c r="BJ228" s="127"/>
      <c r="BK228" s="126">
        <f t="shared" si="133"/>
        <v>0</v>
      </c>
      <c r="BL228" s="119">
        <f t="shared" si="134"/>
        <v>0</v>
      </c>
      <c r="BM228" s="123">
        <f t="shared" si="135"/>
        <v>0</v>
      </c>
      <c r="BN228" s="123">
        <f t="shared" si="136"/>
        <v>0</v>
      </c>
      <c r="BO228" s="126">
        <f t="shared" si="144"/>
        <v>0</v>
      </c>
      <c r="BP228" s="128">
        <f t="shared" si="137"/>
        <v>0</v>
      </c>
      <c r="BQ228" s="22"/>
      <c r="BR228" s="129"/>
      <c r="BS228" s="130"/>
      <c r="BT228" s="257" t="str">
        <f t="shared" si="138"/>
        <v/>
      </c>
      <c r="BU228" s="257" t="str">
        <f t="shared" si="139"/>
        <v/>
      </c>
      <c r="BV228" s="257" t="str">
        <f t="shared" si="140"/>
        <v/>
      </c>
      <c r="BW228" s="257" t="str">
        <f t="shared" si="141"/>
        <v/>
      </c>
      <c r="BX228" s="258">
        <f t="shared" si="142"/>
        <v>0</v>
      </c>
      <c r="BY228" s="129"/>
      <c r="BZ228" s="130"/>
      <c r="CA228" s="130" t="str">
        <f t="shared" si="110"/>
        <v/>
      </c>
      <c r="CB228" s="130" t="str">
        <f t="shared" si="111"/>
        <v/>
      </c>
      <c r="CC228" s="130" t="str">
        <f t="shared" si="112"/>
        <v/>
      </c>
      <c r="CD228" s="130" t="str">
        <f t="shared" si="113"/>
        <v/>
      </c>
      <c r="CE228" s="131">
        <f t="shared" si="109"/>
        <v>0</v>
      </c>
      <c r="CF228" s="259">
        <f t="shared" si="143"/>
        <v>0</v>
      </c>
      <c r="CG228" s="132"/>
      <c r="CH228" s="132"/>
      <c r="CI228" s="132"/>
    </row>
    <row r="229" spans="1:87" s="24" customFormat="1" ht="12.75" hidden="1" customHeight="1" outlineLevel="1" thickBot="1" x14ac:dyDescent="0.25">
      <c r="A229" s="177" t="s">
        <v>59</v>
      </c>
      <c r="B229" s="312" t="s">
        <v>187</v>
      </c>
      <c r="C229" s="24">
        <v>221</v>
      </c>
      <c r="D229" s="137"/>
      <c r="E229" s="138"/>
      <c r="F229" s="56"/>
      <c r="G229" s="135"/>
      <c r="H229" s="136"/>
      <c r="I229" s="139"/>
      <c r="J229" s="57"/>
      <c r="K229" s="113"/>
      <c r="L229" s="113"/>
      <c r="M229" s="113"/>
      <c r="N229" s="113"/>
      <c r="O229" s="114">
        <f t="shared" si="114"/>
        <v>0</v>
      </c>
      <c r="P229" s="113"/>
      <c r="Q229" s="113"/>
      <c r="R229" s="113"/>
      <c r="S229" s="113"/>
      <c r="T229" s="114">
        <f t="shared" si="115"/>
        <v>0</v>
      </c>
      <c r="U229" s="113">
        <f t="shared" si="116"/>
        <v>0</v>
      </c>
      <c r="V229" s="136"/>
      <c r="W229" s="313"/>
      <c r="X229" s="313"/>
      <c r="Y229" s="313"/>
      <c r="Z229" s="117">
        <f t="shared" si="117"/>
        <v>0</v>
      </c>
      <c r="AA229" s="118">
        <f t="shared" si="118"/>
        <v>0</v>
      </c>
      <c r="AB229" s="121"/>
      <c r="AC229" s="121"/>
      <c r="AD229" s="121"/>
      <c r="AE229" s="117">
        <f t="shared" si="119"/>
        <v>0</v>
      </c>
      <c r="AF229" s="118">
        <f t="shared" si="120"/>
        <v>0</v>
      </c>
      <c r="AG229" s="120"/>
      <c r="AH229" s="120"/>
      <c r="AI229" s="121"/>
      <c r="AJ229" s="117">
        <f t="shared" si="121"/>
        <v>0</v>
      </c>
      <c r="AK229" s="119">
        <f t="shared" si="122"/>
        <v>0</v>
      </c>
      <c r="AL229" s="53"/>
      <c r="AM229" s="53"/>
      <c r="AN229" s="53"/>
      <c r="AO229" s="54">
        <f t="shared" si="123"/>
        <v>0</v>
      </c>
      <c r="AP229" s="122">
        <f t="shared" si="124"/>
        <v>0</v>
      </c>
      <c r="AQ229" s="123">
        <f t="shared" si="125"/>
        <v>0</v>
      </c>
      <c r="AR229" s="123">
        <f t="shared" si="126"/>
        <v>0</v>
      </c>
      <c r="AS229" s="313"/>
      <c r="AT229" s="313"/>
      <c r="AU229" s="314"/>
      <c r="AV229" s="125">
        <f t="shared" si="127"/>
        <v>0</v>
      </c>
      <c r="AW229" s="119">
        <f t="shared" si="128"/>
        <v>0</v>
      </c>
      <c r="AX229" s="120"/>
      <c r="AY229" s="120"/>
      <c r="AZ229" s="127"/>
      <c r="BA229" s="126">
        <f t="shared" si="129"/>
        <v>0</v>
      </c>
      <c r="BB229" s="119">
        <f t="shared" si="130"/>
        <v>0</v>
      </c>
      <c r="BC229" s="120"/>
      <c r="BD229" s="120"/>
      <c r="BE229" s="127"/>
      <c r="BF229" s="126">
        <f t="shared" si="131"/>
        <v>0</v>
      </c>
      <c r="BG229" s="119">
        <f t="shared" si="132"/>
        <v>0</v>
      </c>
      <c r="BH229" s="120"/>
      <c r="BI229" s="120"/>
      <c r="BJ229" s="127"/>
      <c r="BK229" s="126">
        <f t="shared" si="133"/>
        <v>0</v>
      </c>
      <c r="BL229" s="119">
        <f t="shared" si="134"/>
        <v>0</v>
      </c>
      <c r="BM229" s="123">
        <f t="shared" si="135"/>
        <v>0</v>
      </c>
      <c r="BN229" s="123">
        <f t="shared" si="136"/>
        <v>0</v>
      </c>
      <c r="BO229" s="126">
        <f t="shared" si="144"/>
        <v>0</v>
      </c>
      <c r="BP229" s="128">
        <f t="shared" si="137"/>
        <v>0</v>
      </c>
      <c r="BQ229" s="22"/>
      <c r="BR229" s="129"/>
      <c r="BS229" s="130"/>
      <c r="BT229" s="257" t="str">
        <f t="shared" si="138"/>
        <v/>
      </c>
      <c r="BU229" s="257" t="str">
        <f t="shared" si="139"/>
        <v/>
      </c>
      <c r="BV229" s="257" t="str">
        <f t="shared" si="140"/>
        <v/>
      </c>
      <c r="BW229" s="257" t="str">
        <f t="shared" si="141"/>
        <v/>
      </c>
      <c r="BX229" s="258">
        <f t="shared" si="142"/>
        <v>0</v>
      </c>
      <c r="BY229" s="129"/>
      <c r="BZ229" s="130"/>
      <c r="CA229" s="130" t="str">
        <f t="shared" si="110"/>
        <v/>
      </c>
      <c r="CB229" s="130" t="str">
        <f t="shared" si="111"/>
        <v/>
      </c>
      <c r="CC229" s="130" t="str">
        <f t="shared" si="112"/>
        <v/>
      </c>
      <c r="CD229" s="130" t="str">
        <f t="shared" si="113"/>
        <v/>
      </c>
      <c r="CE229" s="131">
        <f t="shared" si="109"/>
        <v>0</v>
      </c>
      <c r="CF229" s="259">
        <f t="shared" si="143"/>
        <v>0</v>
      </c>
      <c r="CG229" s="132"/>
      <c r="CH229" s="132"/>
      <c r="CI229" s="132"/>
    </row>
    <row r="230" spans="1:87" s="24" customFormat="1" ht="12.75" hidden="1" customHeight="1" outlineLevel="1" thickBot="1" x14ac:dyDescent="0.25">
      <c r="A230" s="177" t="s">
        <v>59</v>
      </c>
      <c r="B230" s="312" t="s">
        <v>187</v>
      </c>
      <c r="C230" s="24">
        <v>222</v>
      </c>
      <c r="D230" s="137"/>
      <c r="E230" s="138"/>
      <c r="F230" s="56"/>
      <c r="G230" s="135"/>
      <c r="H230" s="136"/>
      <c r="I230" s="139"/>
      <c r="J230" s="57"/>
      <c r="K230" s="113"/>
      <c r="L230" s="113"/>
      <c r="M230" s="113"/>
      <c r="N230" s="113"/>
      <c r="O230" s="114">
        <f t="shared" si="114"/>
        <v>0</v>
      </c>
      <c r="P230" s="113"/>
      <c r="Q230" s="113"/>
      <c r="R230" s="113"/>
      <c r="S230" s="113"/>
      <c r="T230" s="114">
        <f t="shared" si="115"/>
        <v>0</v>
      </c>
      <c r="U230" s="113">
        <f t="shared" si="116"/>
        <v>0</v>
      </c>
      <c r="V230" s="136"/>
      <c r="W230" s="313"/>
      <c r="X230" s="313"/>
      <c r="Y230" s="313"/>
      <c r="Z230" s="117">
        <f t="shared" si="117"/>
        <v>0</v>
      </c>
      <c r="AA230" s="118">
        <f t="shared" si="118"/>
        <v>0</v>
      </c>
      <c r="AB230" s="121"/>
      <c r="AC230" s="121"/>
      <c r="AD230" s="121"/>
      <c r="AE230" s="117">
        <f t="shared" si="119"/>
        <v>0</v>
      </c>
      <c r="AF230" s="118">
        <f t="shared" si="120"/>
        <v>0</v>
      </c>
      <c r="AG230" s="120"/>
      <c r="AH230" s="120"/>
      <c r="AI230" s="121"/>
      <c r="AJ230" s="117">
        <f t="shared" si="121"/>
        <v>0</v>
      </c>
      <c r="AK230" s="119">
        <f t="shared" si="122"/>
        <v>0</v>
      </c>
      <c r="AL230" s="53"/>
      <c r="AM230" s="53"/>
      <c r="AN230" s="53"/>
      <c r="AO230" s="54">
        <f t="shared" si="123"/>
        <v>0</v>
      </c>
      <c r="AP230" s="122">
        <f t="shared" si="124"/>
        <v>0</v>
      </c>
      <c r="AQ230" s="123">
        <f t="shared" si="125"/>
        <v>0</v>
      </c>
      <c r="AR230" s="123">
        <f t="shared" si="126"/>
        <v>0</v>
      </c>
      <c r="AS230" s="313"/>
      <c r="AT230" s="313"/>
      <c r="AU230" s="314"/>
      <c r="AV230" s="125">
        <f t="shared" si="127"/>
        <v>0</v>
      </c>
      <c r="AW230" s="119">
        <f t="shared" si="128"/>
        <v>0</v>
      </c>
      <c r="AX230" s="120"/>
      <c r="AY230" s="120"/>
      <c r="AZ230" s="127"/>
      <c r="BA230" s="126">
        <f t="shared" si="129"/>
        <v>0</v>
      </c>
      <c r="BB230" s="119">
        <f t="shared" si="130"/>
        <v>0</v>
      </c>
      <c r="BC230" s="120"/>
      <c r="BD230" s="120"/>
      <c r="BE230" s="127"/>
      <c r="BF230" s="126">
        <f t="shared" si="131"/>
        <v>0</v>
      </c>
      <c r="BG230" s="119">
        <f t="shared" si="132"/>
        <v>0</v>
      </c>
      <c r="BH230" s="120"/>
      <c r="BI230" s="120"/>
      <c r="BJ230" s="127"/>
      <c r="BK230" s="126">
        <f t="shared" si="133"/>
        <v>0</v>
      </c>
      <c r="BL230" s="119">
        <f t="shared" si="134"/>
        <v>0</v>
      </c>
      <c r="BM230" s="123">
        <f t="shared" si="135"/>
        <v>0</v>
      </c>
      <c r="BN230" s="123">
        <f t="shared" si="136"/>
        <v>0</v>
      </c>
      <c r="BO230" s="126">
        <f t="shared" si="144"/>
        <v>0</v>
      </c>
      <c r="BP230" s="128">
        <f t="shared" si="137"/>
        <v>0</v>
      </c>
      <c r="BQ230" s="22"/>
      <c r="BR230" s="129"/>
      <c r="BS230" s="130"/>
      <c r="BT230" s="257" t="str">
        <f t="shared" si="138"/>
        <v/>
      </c>
      <c r="BU230" s="257" t="str">
        <f t="shared" si="139"/>
        <v/>
      </c>
      <c r="BV230" s="257" t="str">
        <f t="shared" si="140"/>
        <v/>
      </c>
      <c r="BW230" s="257" t="str">
        <f t="shared" si="141"/>
        <v/>
      </c>
      <c r="BX230" s="258">
        <f t="shared" si="142"/>
        <v>0</v>
      </c>
      <c r="BY230" s="129"/>
      <c r="BZ230" s="130"/>
      <c r="CA230" s="130" t="str">
        <f t="shared" si="110"/>
        <v/>
      </c>
      <c r="CB230" s="130" t="str">
        <f t="shared" si="111"/>
        <v/>
      </c>
      <c r="CC230" s="130" t="str">
        <f t="shared" si="112"/>
        <v/>
      </c>
      <c r="CD230" s="130" t="str">
        <f t="shared" si="113"/>
        <v/>
      </c>
      <c r="CE230" s="131">
        <f t="shared" si="109"/>
        <v>0</v>
      </c>
      <c r="CF230" s="259">
        <f t="shared" si="143"/>
        <v>0</v>
      </c>
      <c r="CG230" s="132"/>
      <c r="CH230" s="132"/>
      <c r="CI230" s="132"/>
    </row>
    <row r="231" spans="1:87" s="24" customFormat="1" ht="12.75" hidden="1" customHeight="1" outlineLevel="1" thickBot="1" x14ac:dyDescent="0.25">
      <c r="A231" s="177" t="s">
        <v>59</v>
      </c>
      <c r="B231" s="312" t="s">
        <v>187</v>
      </c>
      <c r="C231" s="24">
        <v>223</v>
      </c>
      <c r="D231" s="137"/>
      <c r="E231" s="138"/>
      <c r="F231" s="56"/>
      <c r="G231" s="135"/>
      <c r="H231" s="136"/>
      <c r="I231" s="139"/>
      <c r="J231" s="57"/>
      <c r="K231" s="113"/>
      <c r="L231" s="113"/>
      <c r="M231" s="113"/>
      <c r="N231" s="113"/>
      <c r="O231" s="114">
        <f t="shared" si="114"/>
        <v>0</v>
      </c>
      <c r="P231" s="113"/>
      <c r="Q231" s="113"/>
      <c r="R231" s="113"/>
      <c r="S231" s="113"/>
      <c r="T231" s="114">
        <f t="shared" si="115"/>
        <v>0</v>
      </c>
      <c r="U231" s="113">
        <f t="shared" si="116"/>
        <v>0</v>
      </c>
      <c r="V231" s="136"/>
      <c r="W231" s="313"/>
      <c r="X231" s="313"/>
      <c r="Y231" s="313"/>
      <c r="Z231" s="117">
        <f t="shared" si="117"/>
        <v>0</v>
      </c>
      <c r="AA231" s="118">
        <f t="shared" si="118"/>
        <v>0</v>
      </c>
      <c r="AB231" s="121"/>
      <c r="AC231" s="121"/>
      <c r="AD231" s="121"/>
      <c r="AE231" s="117">
        <f t="shared" si="119"/>
        <v>0</v>
      </c>
      <c r="AF231" s="118">
        <f t="shared" si="120"/>
        <v>0</v>
      </c>
      <c r="AG231" s="120"/>
      <c r="AH231" s="120"/>
      <c r="AI231" s="121"/>
      <c r="AJ231" s="117">
        <f t="shared" si="121"/>
        <v>0</v>
      </c>
      <c r="AK231" s="119">
        <f t="shared" si="122"/>
        <v>0</v>
      </c>
      <c r="AL231" s="53"/>
      <c r="AM231" s="53"/>
      <c r="AN231" s="53"/>
      <c r="AO231" s="54">
        <f t="shared" si="123"/>
        <v>0</v>
      </c>
      <c r="AP231" s="122">
        <f t="shared" si="124"/>
        <v>0</v>
      </c>
      <c r="AQ231" s="123">
        <f t="shared" si="125"/>
        <v>0</v>
      </c>
      <c r="AR231" s="123">
        <f t="shared" si="126"/>
        <v>0</v>
      </c>
      <c r="AS231" s="313"/>
      <c r="AT231" s="313"/>
      <c r="AU231" s="314"/>
      <c r="AV231" s="125">
        <f t="shared" si="127"/>
        <v>0</v>
      </c>
      <c r="AW231" s="119">
        <f t="shared" si="128"/>
        <v>0</v>
      </c>
      <c r="AX231" s="120"/>
      <c r="AY231" s="120"/>
      <c r="AZ231" s="127"/>
      <c r="BA231" s="126">
        <f t="shared" si="129"/>
        <v>0</v>
      </c>
      <c r="BB231" s="119">
        <f t="shared" si="130"/>
        <v>0</v>
      </c>
      <c r="BC231" s="120"/>
      <c r="BD231" s="120"/>
      <c r="BE231" s="127"/>
      <c r="BF231" s="126">
        <f t="shared" si="131"/>
        <v>0</v>
      </c>
      <c r="BG231" s="119">
        <f t="shared" si="132"/>
        <v>0</v>
      </c>
      <c r="BH231" s="120"/>
      <c r="BI231" s="120"/>
      <c r="BJ231" s="127"/>
      <c r="BK231" s="126">
        <f t="shared" si="133"/>
        <v>0</v>
      </c>
      <c r="BL231" s="119">
        <f t="shared" si="134"/>
        <v>0</v>
      </c>
      <c r="BM231" s="123">
        <f t="shared" si="135"/>
        <v>0</v>
      </c>
      <c r="BN231" s="123">
        <f t="shared" si="136"/>
        <v>0</v>
      </c>
      <c r="BO231" s="126">
        <f t="shared" si="144"/>
        <v>0</v>
      </c>
      <c r="BP231" s="128">
        <f t="shared" si="137"/>
        <v>0</v>
      </c>
      <c r="BQ231" s="22"/>
      <c r="BR231" s="129"/>
      <c r="BS231" s="130"/>
      <c r="BT231" s="257" t="str">
        <f t="shared" si="138"/>
        <v/>
      </c>
      <c r="BU231" s="257" t="str">
        <f t="shared" si="139"/>
        <v/>
      </c>
      <c r="BV231" s="257" t="str">
        <f t="shared" si="140"/>
        <v/>
      </c>
      <c r="BW231" s="257" t="str">
        <f t="shared" si="141"/>
        <v/>
      </c>
      <c r="BX231" s="258">
        <f t="shared" si="142"/>
        <v>0</v>
      </c>
      <c r="BY231" s="129"/>
      <c r="BZ231" s="130"/>
      <c r="CA231" s="130" t="str">
        <f t="shared" si="110"/>
        <v/>
      </c>
      <c r="CB231" s="130" t="str">
        <f t="shared" si="111"/>
        <v/>
      </c>
      <c r="CC231" s="130" t="str">
        <f t="shared" si="112"/>
        <v/>
      </c>
      <c r="CD231" s="130" t="str">
        <f t="shared" si="113"/>
        <v/>
      </c>
      <c r="CE231" s="131">
        <f t="shared" si="109"/>
        <v>0</v>
      </c>
      <c r="CF231" s="259">
        <f t="shared" si="143"/>
        <v>0</v>
      </c>
      <c r="CG231" s="132"/>
      <c r="CH231" s="132"/>
      <c r="CI231" s="132"/>
    </row>
    <row r="232" spans="1:87" s="24" customFormat="1" ht="12.75" hidden="1" customHeight="1" outlineLevel="1" thickBot="1" x14ac:dyDescent="0.25">
      <c r="A232" s="177" t="s">
        <v>59</v>
      </c>
      <c r="B232" s="312" t="s">
        <v>187</v>
      </c>
      <c r="C232" s="24">
        <v>224</v>
      </c>
      <c r="D232" s="137"/>
      <c r="E232" s="138"/>
      <c r="F232" s="56"/>
      <c r="G232" s="135"/>
      <c r="H232" s="136"/>
      <c r="I232" s="139"/>
      <c r="J232" s="57"/>
      <c r="K232" s="113"/>
      <c r="L232" s="113"/>
      <c r="M232" s="113"/>
      <c r="N232" s="113"/>
      <c r="O232" s="114">
        <f t="shared" si="114"/>
        <v>0</v>
      </c>
      <c r="P232" s="113"/>
      <c r="Q232" s="113"/>
      <c r="R232" s="113"/>
      <c r="S232" s="113"/>
      <c r="T232" s="114">
        <f t="shared" si="115"/>
        <v>0</v>
      </c>
      <c r="U232" s="113">
        <f t="shared" si="116"/>
        <v>0</v>
      </c>
      <c r="V232" s="136"/>
      <c r="W232" s="313"/>
      <c r="X232" s="313"/>
      <c r="Y232" s="313"/>
      <c r="Z232" s="117">
        <f t="shared" si="117"/>
        <v>0</v>
      </c>
      <c r="AA232" s="118">
        <f t="shared" si="118"/>
        <v>0</v>
      </c>
      <c r="AB232" s="121"/>
      <c r="AC232" s="121"/>
      <c r="AD232" s="121"/>
      <c r="AE232" s="117">
        <f t="shared" si="119"/>
        <v>0</v>
      </c>
      <c r="AF232" s="118">
        <f t="shared" si="120"/>
        <v>0</v>
      </c>
      <c r="AG232" s="120"/>
      <c r="AH232" s="120"/>
      <c r="AI232" s="121"/>
      <c r="AJ232" s="117">
        <f t="shared" si="121"/>
        <v>0</v>
      </c>
      <c r="AK232" s="119">
        <f t="shared" si="122"/>
        <v>0</v>
      </c>
      <c r="AL232" s="53"/>
      <c r="AM232" s="53"/>
      <c r="AN232" s="53"/>
      <c r="AO232" s="54">
        <f t="shared" si="123"/>
        <v>0</v>
      </c>
      <c r="AP232" s="122">
        <f t="shared" si="124"/>
        <v>0</v>
      </c>
      <c r="AQ232" s="123">
        <f t="shared" si="125"/>
        <v>0</v>
      </c>
      <c r="AR232" s="123">
        <f t="shared" si="126"/>
        <v>0</v>
      </c>
      <c r="AS232" s="313"/>
      <c r="AT232" s="313"/>
      <c r="AU232" s="314"/>
      <c r="AV232" s="125">
        <f t="shared" si="127"/>
        <v>0</v>
      </c>
      <c r="AW232" s="119">
        <f t="shared" si="128"/>
        <v>0</v>
      </c>
      <c r="AX232" s="120"/>
      <c r="AY232" s="120"/>
      <c r="AZ232" s="127"/>
      <c r="BA232" s="126">
        <f t="shared" si="129"/>
        <v>0</v>
      </c>
      <c r="BB232" s="119">
        <f t="shared" si="130"/>
        <v>0</v>
      </c>
      <c r="BC232" s="120"/>
      <c r="BD232" s="120"/>
      <c r="BE232" s="127"/>
      <c r="BF232" s="126">
        <f t="shared" si="131"/>
        <v>0</v>
      </c>
      <c r="BG232" s="119">
        <f t="shared" si="132"/>
        <v>0</v>
      </c>
      <c r="BH232" s="120"/>
      <c r="BI232" s="120"/>
      <c r="BJ232" s="127"/>
      <c r="BK232" s="126">
        <f t="shared" si="133"/>
        <v>0</v>
      </c>
      <c r="BL232" s="119">
        <f t="shared" si="134"/>
        <v>0</v>
      </c>
      <c r="BM232" s="123">
        <f t="shared" si="135"/>
        <v>0</v>
      </c>
      <c r="BN232" s="123">
        <f t="shared" si="136"/>
        <v>0</v>
      </c>
      <c r="BO232" s="126">
        <f t="shared" si="144"/>
        <v>0</v>
      </c>
      <c r="BP232" s="128">
        <f t="shared" si="137"/>
        <v>0</v>
      </c>
      <c r="BQ232" s="22"/>
      <c r="BR232" s="129"/>
      <c r="BS232" s="130"/>
      <c r="BT232" s="257" t="str">
        <f t="shared" si="138"/>
        <v/>
      </c>
      <c r="BU232" s="257" t="str">
        <f t="shared" si="139"/>
        <v/>
      </c>
      <c r="BV232" s="257" t="str">
        <f t="shared" si="140"/>
        <v/>
      </c>
      <c r="BW232" s="257" t="str">
        <f t="shared" si="141"/>
        <v/>
      </c>
      <c r="BX232" s="258">
        <f t="shared" si="142"/>
        <v>0</v>
      </c>
      <c r="BY232" s="129"/>
      <c r="BZ232" s="130"/>
      <c r="CA232" s="130" t="str">
        <f t="shared" si="110"/>
        <v/>
      </c>
      <c r="CB232" s="130" t="str">
        <f t="shared" si="111"/>
        <v/>
      </c>
      <c r="CC232" s="130" t="str">
        <f t="shared" si="112"/>
        <v/>
      </c>
      <c r="CD232" s="130" t="str">
        <f t="shared" si="113"/>
        <v/>
      </c>
      <c r="CE232" s="131">
        <f t="shared" si="109"/>
        <v>0</v>
      </c>
      <c r="CF232" s="259">
        <f t="shared" si="143"/>
        <v>0</v>
      </c>
      <c r="CG232" s="132"/>
      <c r="CH232" s="132"/>
      <c r="CI232" s="132"/>
    </row>
    <row r="233" spans="1:87" s="24" customFormat="1" ht="12.75" hidden="1" customHeight="1" outlineLevel="1" thickBot="1" x14ac:dyDescent="0.25">
      <c r="A233" s="177" t="s">
        <v>59</v>
      </c>
      <c r="B233" s="312" t="s">
        <v>187</v>
      </c>
      <c r="C233" s="24">
        <v>225</v>
      </c>
      <c r="D233" s="137"/>
      <c r="E233" s="138"/>
      <c r="F233" s="56"/>
      <c r="G233" s="135"/>
      <c r="H233" s="136"/>
      <c r="I233" s="139"/>
      <c r="J233" s="57"/>
      <c r="K233" s="113"/>
      <c r="L233" s="113"/>
      <c r="M233" s="113"/>
      <c r="N233" s="113"/>
      <c r="O233" s="114">
        <f t="shared" si="114"/>
        <v>0</v>
      </c>
      <c r="P233" s="113"/>
      <c r="Q233" s="113"/>
      <c r="R233" s="113"/>
      <c r="S233" s="113"/>
      <c r="T233" s="114">
        <f t="shared" si="115"/>
        <v>0</v>
      </c>
      <c r="U233" s="113">
        <f t="shared" si="116"/>
        <v>0</v>
      </c>
      <c r="V233" s="136"/>
      <c r="W233" s="313"/>
      <c r="X233" s="313"/>
      <c r="Y233" s="313"/>
      <c r="Z233" s="117">
        <f t="shared" si="117"/>
        <v>0</v>
      </c>
      <c r="AA233" s="118">
        <f t="shared" si="118"/>
        <v>0</v>
      </c>
      <c r="AB233" s="121"/>
      <c r="AC233" s="121"/>
      <c r="AD233" s="121"/>
      <c r="AE233" s="117">
        <f t="shared" si="119"/>
        <v>0</v>
      </c>
      <c r="AF233" s="118">
        <f t="shared" si="120"/>
        <v>0</v>
      </c>
      <c r="AG233" s="120"/>
      <c r="AH233" s="120"/>
      <c r="AI233" s="121"/>
      <c r="AJ233" s="117">
        <f t="shared" si="121"/>
        <v>0</v>
      </c>
      <c r="AK233" s="119">
        <f t="shared" si="122"/>
        <v>0</v>
      </c>
      <c r="AL233" s="53"/>
      <c r="AM233" s="53"/>
      <c r="AN233" s="53"/>
      <c r="AO233" s="54">
        <f t="shared" si="123"/>
        <v>0</v>
      </c>
      <c r="AP233" s="122">
        <f t="shared" si="124"/>
        <v>0</v>
      </c>
      <c r="AQ233" s="123">
        <f t="shared" si="125"/>
        <v>0</v>
      </c>
      <c r="AR233" s="123">
        <f t="shared" si="126"/>
        <v>0</v>
      </c>
      <c r="AS233" s="313"/>
      <c r="AT233" s="313"/>
      <c r="AU233" s="314"/>
      <c r="AV233" s="125">
        <f t="shared" si="127"/>
        <v>0</v>
      </c>
      <c r="AW233" s="119">
        <f t="shared" si="128"/>
        <v>0</v>
      </c>
      <c r="AX233" s="120"/>
      <c r="AY233" s="120"/>
      <c r="AZ233" s="127"/>
      <c r="BA233" s="126">
        <f t="shared" si="129"/>
        <v>0</v>
      </c>
      <c r="BB233" s="119">
        <f t="shared" si="130"/>
        <v>0</v>
      </c>
      <c r="BC233" s="120"/>
      <c r="BD233" s="120"/>
      <c r="BE233" s="127"/>
      <c r="BF233" s="126">
        <f t="shared" si="131"/>
        <v>0</v>
      </c>
      <c r="BG233" s="119">
        <f t="shared" si="132"/>
        <v>0</v>
      </c>
      <c r="BH233" s="120"/>
      <c r="BI233" s="120"/>
      <c r="BJ233" s="127"/>
      <c r="BK233" s="126">
        <f t="shared" si="133"/>
        <v>0</v>
      </c>
      <c r="BL233" s="119">
        <f t="shared" si="134"/>
        <v>0</v>
      </c>
      <c r="BM233" s="123">
        <f t="shared" si="135"/>
        <v>0</v>
      </c>
      <c r="BN233" s="123">
        <f t="shared" si="136"/>
        <v>0</v>
      </c>
      <c r="BO233" s="126">
        <f t="shared" si="144"/>
        <v>0</v>
      </c>
      <c r="BP233" s="128">
        <f t="shared" si="137"/>
        <v>0</v>
      </c>
      <c r="BQ233" s="22"/>
      <c r="BR233" s="129"/>
      <c r="BS233" s="130"/>
      <c r="BT233" s="257" t="str">
        <f t="shared" si="138"/>
        <v/>
      </c>
      <c r="BU233" s="257" t="str">
        <f t="shared" si="139"/>
        <v/>
      </c>
      <c r="BV233" s="257" t="str">
        <f t="shared" si="140"/>
        <v/>
      </c>
      <c r="BW233" s="257" t="str">
        <f t="shared" si="141"/>
        <v/>
      </c>
      <c r="BX233" s="258">
        <f t="shared" si="142"/>
        <v>0</v>
      </c>
      <c r="BY233" s="129"/>
      <c r="BZ233" s="130"/>
      <c r="CA233" s="130" t="str">
        <f t="shared" si="110"/>
        <v/>
      </c>
      <c r="CB233" s="130" t="str">
        <f t="shared" si="111"/>
        <v/>
      </c>
      <c r="CC233" s="130" t="str">
        <f t="shared" si="112"/>
        <v/>
      </c>
      <c r="CD233" s="130" t="str">
        <f t="shared" si="113"/>
        <v/>
      </c>
      <c r="CE233" s="131">
        <f t="shared" si="109"/>
        <v>0</v>
      </c>
      <c r="CF233" s="259">
        <f t="shared" si="143"/>
        <v>0</v>
      </c>
      <c r="CG233" s="132"/>
      <c r="CH233" s="132"/>
      <c r="CI233" s="132"/>
    </row>
    <row r="234" spans="1:87" s="24" customFormat="1" ht="12.75" hidden="1" customHeight="1" outlineLevel="1" thickBot="1" x14ac:dyDescent="0.25">
      <c r="A234" s="177" t="s">
        <v>59</v>
      </c>
      <c r="B234" s="312" t="s">
        <v>187</v>
      </c>
      <c r="C234" s="24">
        <v>226</v>
      </c>
      <c r="D234" s="137"/>
      <c r="E234" s="138"/>
      <c r="F234" s="56"/>
      <c r="G234" s="135"/>
      <c r="H234" s="136"/>
      <c r="I234" s="139"/>
      <c r="J234" s="57"/>
      <c r="K234" s="113"/>
      <c r="L234" s="113"/>
      <c r="M234" s="113"/>
      <c r="N234" s="113"/>
      <c r="O234" s="114">
        <f t="shared" si="114"/>
        <v>0</v>
      </c>
      <c r="P234" s="113"/>
      <c r="Q234" s="113"/>
      <c r="R234" s="113"/>
      <c r="S234" s="113"/>
      <c r="T234" s="114">
        <f t="shared" si="115"/>
        <v>0</v>
      </c>
      <c r="U234" s="113">
        <f t="shared" si="116"/>
        <v>0</v>
      </c>
      <c r="V234" s="136"/>
      <c r="W234" s="313"/>
      <c r="X234" s="313"/>
      <c r="Y234" s="313"/>
      <c r="Z234" s="117">
        <f t="shared" si="117"/>
        <v>0</v>
      </c>
      <c r="AA234" s="118">
        <f t="shared" si="118"/>
        <v>0</v>
      </c>
      <c r="AB234" s="121"/>
      <c r="AC234" s="121"/>
      <c r="AD234" s="121"/>
      <c r="AE234" s="117">
        <f t="shared" si="119"/>
        <v>0</v>
      </c>
      <c r="AF234" s="118">
        <f t="shared" si="120"/>
        <v>0</v>
      </c>
      <c r="AG234" s="120"/>
      <c r="AH234" s="120"/>
      <c r="AI234" s="121"/>
      <c r="AJ234" s="117">
        <f t="shared" si="121"/>
        <v>0</v>
      </c>
      <c r="AK234" s="119">
        <f t="shared" si="122"/>
        <v>0</v>
      </c>
      <c r="AL234" s="53"/>
      <c r="AM234" s="53"/>
      <c r="AN234" s="53"/>
      <c r="AO234" s="54">
        <f t="shared" si="123"/>
        <v>0</v>
      </c>
      <c r="AP234" s="122">
        <f t="shared" si="124"/>
        <v>0</v>
      </c>
      <c r="AQ234" s="123">
        <f t="shared" si="125"/>
        <v>0</v>
      </c>
      <c r="AR234" s="123">
        <f t="shared" si="126"/>
        <v>0</v>
      </c>
      <c r="AS234" s="313"/>
      <c r="AT234" s="313"/>
      <c r="AU234" s="314"/>
      <c r="AV234" s="125">
        <f t="shared" si="127"/>
        <v>0</v>
      </c>
      <c r="AW234" s="119">
        <f t="shared" si="128"/>
        <v>0</v>
      </c>
      <c r="AX234" s="120"/>
      <c r="AY234" s="120"/>
      <c r="AZ234" s="127"/>
      <c r="BA234" s="126">
        <f t="shared" si="129"/>
        <v>0</v>
      </c>
      <c r="BB234" s="119">
        <f t="shared" si="130"/>
        <v>0</v>
      </c>
      <c r="BC234" s="120"/>
      <c r="BD234" s="120"/>
      <c r="BE234" s="127"/>
      <c r="BF234" s="126">
        <f t="shared" si="131"/>
        <v>0</v>
      </c>
      <c r="BG234" s="119">
        <f t="shared" si="132"/>
        <v>0</v>
      </c>
      <c r="BH234" s="120"/>
      <c r="BI234" s="120"/>
      <c r="BJ234" s="127"/>
      <c r="BK234" s="126">
        <f t="shared" si="133"/>
        <v>0</v>
      </c>
      <c r="BL234" s="119">
        <f t="shared" si="134"/>
        <v>0</v>
      </c>
      <c r="BM234" s="123">
        <f t="shared" si="135"/>
        <v>0</v>
      </c>
      <c r="BN234" s="123">
        <f t="shared" si="136"/>
        <v>0</v>
      </c>
      <c r="BO234" s="126">
        <f t="shared" si="144"/>
        <v>0</v>
      </c>
      <c r="BP234" s="128">
        <f t="shared" si="137"/>
        <v>0</v>
      </c>
      <c r="BQ234" s="22"/>
      <c r="BR234" s="129"/>
      <c r="BS234" s="130"/>
      <c r="BT234" s="257" t="str">
        <f t="shared" si="138"/>
        <v/>
      </c>
      <c r="BU234" s="257" t="str">
        <f t="shared" si="139"/>
        <v/>
      </c>
      <c r="BV234" s="257" t="str">
        <f t="shared" si="140"/>
        <v/>
      </c>
      <c r="BW234" s="257" t="str">
        <f t="shared" si="141"/>
        <v/>
      </c>
      <c r="BX234" s="258">
        <f t="shared" si="142"/>
        <v>0</v>
      </c>
      <c r="BY234" s="129"/>
      <c r="BZ234" s="130"/>
      <c r="CA234" s="130" t="str">
        <f t="shared" si="110"/>
        <v/>
      </c>
      <c r="CB234" s="130" t="str">
        <f t="shared" si="111"/>
        <v/>
      </c>
      <c r="CC234" s="130" t="str">
        <f t="shared" si="112"/>
        <v/>
      </c>
      <c r="CD234" s="130" t="str">
        <f t="shared" si="113"/>
        <v/>
      </c>
      <c r="CE234" s="131">
        <f t="shared" si="109"/>
        <v>0</v>
      </c>
      <c r="CF234" s="259">
        <f t="shared" si="143"/>
        <v>0</v>
      </c>
      <c r="CG234" s="132"/>
      <c r="CH234" s="132"/>
      <c r="CI234" s="132"/>
    </row>
    <row r="235" spans="1:87" s="24" customFormat="1" ht="12.75" hidden="1" customHeight="1" outlineLevel="1" thickBot="1" x14ac:dyDescent="0.25">
      <c r="A235" s="177" t="s">
        <v>59</v>
      </c>
      <c r="B235" s="312" t="s">
        <v>187</v>
      </c>
      <c r="C235" s="24">
        <v>227</v>
      </c>
      <c r="D235" s="137"/>
      <c r="E235" s="138"/>
      <c r="F235" s="56"/>
      <c r="G235" s="135"/>
      <c r="H235" s="136"/>
      <c r="I235" s="139"/>
      <c r="J235" s="57"/>
      <c r="K235" s="113"/>
      <c r="L235" s="113"/>
      <c r="M235" s="113"/>
      <c r="N235" s="113"/>
      <c r="O235" s="114">
        <f t="shared" si="114"/>
        <v>0</v>
      </c>
      <c r="P235" s="113"/>
      <c r="Q235" s="113"/>
      <c r="R235" s="113"/>
      <c r="S235" s="113"/>
      <c r="T235" s="114">
        <f t="shared" si="115"/>
        <v>0</v>
      </c>
      <c r="U235" s="113">
        <f t="shared" si="116"/>
        <v>0</v>
      </c>
      <c r="V235" s="136"/>
      <c r="W235" s="313"/>
      <c r="X235" s="313"/>
      <c r="Y235" s="313"/>
      <c r="Z235" s="117">
        <f t="shared" si="117"/>
        <v>0</v>
      </c>
      <c r="AA235" s="118">
        <f t="shared" si="118"/>
        <v>0</v>
      </c>
      <c r="AB235" s="121"/>
      <c r="AC235" s="121"/>
      <c r="AD235" s="121"/>
      <c r="AE235" s="117">
        <f t="shared" si="119"/>
        <v>0</v>
      </c>
      <c r="AF235" s="118">
        <f t="shared" si="120"/>
        <v>0</v>
      </c>
      <c r="AG235" s="120"/>
      <c r="AH235" s="120"/>
      <c r="AI235" s="121"/>
      <c r="AJ235" s="117">
        <f t="shared" si="121"/>
        <v>0</v>
      </c>
      <c r="AK235" s="119">
        <f t="shared" si="122"/>
        <v>0</v>
      </c>
      <c r="AL235" s="53"/>
      <c r="AM235" s="53"/>
      <c r="AN235" s="53"/>
      <c r="AO235" s="54">
        <f t="shared" si="123"/>
        <v>0</v>
      </c>
      <c r="AP235" s="122">
        <f t="shared" si="124"/>
        <v>0</v>
      </c>
      <c r="AQ235" s="123">
        <f t="shared" si="125"/>
        <v>0</v>
      </c>
      <c r="AR235" s="123">
        <f t="shared" si="126"/>
        <v>0</v>
      </c>
      <c r="AS235" s="313"/>
      <c r="AT235" s="313"/>
      <c r="AU235" s="314"/>
      <c r="AV235" s="125">
        <f t="shared" si="127"/>
        <v>0</v>
      </c>
      <c r="AW235" s="119">
        <f t="shared" si="128"/>
        <v>0</v>
      </c>
      <c r="AX235" s="120"/>
      <c r="AY235" s="120"/>
      <c r="AZ235" s="127"/>
      <c r="BA235" s="126">
        <f t="shared" si="129"/>
        <v>0</v>
      </c>
      <c r="BB235" s="119">
        <f t="shared" si="130"/>
        <v>0</v>
      </c>
      <c r="BC235" s="120"/>
      <c r="BD235" s="120"/>
      <c r="BE235" s="127"/>
      <c r="BF235" s="126">
        <f t="shared" si="131"/>
        <v>0</v>
      </c>
      <c r="BG235" s="119">
        <f t="shared" si="132"/>
        <v>0</v>
      </c>
      <c r="BH235" s="120"/>
      <c r="BI235" s="120"/>
      <c r="BJ235" s="127"/>
      <c r="BK235" s="126">
        <f t="shared" si="133"/>
        <v>0</v>
      </c>
      <c r="BL235" s="119">
        <f t="shared" si="134"/>
        <v>0</v>
      </c>
      <c r="BM235" s="123">
        <f t="shared" si="135"/>
        <v>0</v>
      </c>
      <c r="BN235" s="123">
        <f t="shared" si="136"/>
        <v>0</v>
      </c>
      <c r="BO235" s="126">
        <f t="shared" si="144"/>
        <v>0</v>
      </c>
      <c r="BP235" s="128">
        <f t="shared" si="137"/>
        <v>0</v>
      </c>
      <c r="BQ235" s="22"/>
      <c r="BR235" s="129"/>
      <c r="BS235" s="130"/>
      <c r="BT235" s="257" t="str">
        <f t="shared" si="138"/>
        <v/>
      </c>
      <c r="BU235" s="257" t="str">
        <f t="shared" si="139"/>
        <v/>
      </c>
      <c r="BV235" s="257" t="str">
        <f t="shared" si="140"/>
        <v/>
      </c>
      <c r="BW235" s="257" t="str">
        <f t="shared" si="141"/>
        <v/>
      </c>
      <c r="BX235" s="258">
        <f t="shared" si="142"/>
        <v>0</v>
      </c>
      <c r="BY235" s="129"/>
      <c r="BZ235" s="130"/>
      <c r="CA235" s="130" t="str">
        <f t="shared" si="110"/>
        <v/>
      </c>
      <c r="CB235" s="130" t="str">
        <f t="shared" si="111"/>
        <v/>
      </c>
      <c r="CC235" s="130" t="str">
        <f t="shared" si="112"/>
        <v/>
      </c>
      <c r="CD235" s="130" t="str">
        <f t="shared" si="113"/>
        <v/>
      </c>
      <c r="CE235" s="131">
        <f t="shared" si="109"/>
        <v>0</v>
      </c>
      <c r="CF235" s="259">
        <f t="shared" si="143"/>
        <v>0</v>
      </c>
      <c r="CG235" s="132"/>
      <c r="CH235" s="132"/>
      <c r="CI235" s="132"/>
    </row>
    <row r="236" spans="1:87" s="24" customFormat="1" ht="12.75" hidden="1" customHeight="1" outlineLevel="1" thickBot="1" x14ac:dyDescent="0.25">
      <c r="A236" s="177" t="s">
        <v>59</v>
      </c>
      <c r="B236" s="312" t="s">
        <v>187</v>
      </c>
      <c r="C236" s="24">
        <v>228</v>
      </c>
      <c r="D236" s="137"/>
      <c r="E236" s="138"/>
      <c r="F236" s="56"/>
      <c r="G236" s="135"/>
      <c r="H236" s="136"/>
      <c r="I236" s="139"/>
      <c r="J236" s="57"/>
      <c r="K236" s="113"/>
      <c r="L236" s="113"/>
      <c r="M236" s="113"/>
      <c r="N236" s="113"/>
      <c r="O236" s="114">
        <f t="shared" si="114"/>
        <v>0</v>
      </c>
      <c r="P236" s="113"/>
      <c r="Q236" s="113"/>
      <c r="R236" s="113"/>
      <c r="S236" s="113"/>
      <c r="T236" s="114">
        <f t="shared" si="115"/>
        <v>0</v>
      </c>
      <c r="U236" s="113">
        <f t="shared" si="116"/>
        <v>0</v>
      </c>
      <c r="V236" s="136"/>
      <c r="W236" s="313"/>
      <c r="X236" s="313"/>
      <c r="Y236" s="313"/>
      <c r="Z236" s="117">
        <f t="shared" si="117"/>
        <v>0</v>
      </c>
      <c r="AA236" s="118">
        <f t="shared" si="118"/>
        <v>0</v>
      </c>
      <c r="AB236" s="121"/>
      <c r="AC236" s="121"/>
      <c r="AD236" s="121"/>
      <c r="AE236" s="117">
        <f t="shared" si="119"/>
        <v>0</v>
      </c>
      <c r="AF236" s="118">
        <f t="shared" si="120"/>
        <v>0</v>
      </c>
      <c r="AG236" s="120"/>
      <c r="AH236" s="120"/>
      <c r="AI236" s="121"/>
      <c r="AJ236" s="117">
        <f t="shared" si="121"/>
        <v>0</v>
      </c>
      <c r="AK236" s="119">
        <f t="shared" si="122"/>
        <v>0</v>
      </c>
      <c r="AL236" s="53"/>
      <c r="AM236" s="53"/>
      <c r="AN236" s="53"/>
      <c r="AO236" s="54">
        <f t="shared" si="123"/>
        <v>0</v>
      </c>
      <c r="AP236" s="122">
        <f t="shared" si="124"/>
        <v>0</v>
      </c>
      <c r="AQ236" s="123">
        <f t="shared" si="125"/>
        <v>0</v>
      </c>
      <c r="AR236" s="123">
        <f t="shared" si="126"/>
        <v>0</v>
      </c>
      <c r="AS236" s="313"/>
      <c r="AT236" s="313"/>
      <c r="AU236" s="314"/>
      <c r="AV236" s="125">
        <f t="shared" si="127"/>
        <v>0</v>
      </c>
      <c r="AW236" s="119">
        <f t="shared" si="128"/>
        <v>0</v>
      </c>
      <c r="AX236" s="120"/>
      <c r="AY236" s="120"/>
      <c r="AZ236" s="127"/>
      <c r="BA236" s="126">
        <f t="shared" si="129"/>
        <v>0</v>
      </c>
      <c r="BB236" s="119">
        <f t="shared" si="130"/>
        <v>0</v>
      </c>
      <c r="BC236" s="120"/>
      <c r="BD236" s="120"/>
      <c r="BE236" s="127"/>
      <c r="BF236" s="126">
        <f t="shared" si="131"/>
        <v>0</v>
      </c>
      <c r="BG236" s="119">
        <f t="shared" si="132"/>
        <v>0</v>
      </c>
      <c r="BH236" s="120"/>
      <c r="BI236" s="120"/>
      <c r="BJ236" s="127"/>
      <c r="BK236" s="126">
        <f t="shared" si="133"/>
        <v>0</v>
      </c>
      <c r="BL236" s="119">
        <f t="shared" si="134"/>
        <v>0</v>
      </c>
      <c r="BM236" s="123">
        <f t="shared" si="135"/>
        <v>0</v>
      </c>
      <c r="BN236" s="123">
        <f t="shared" si="136"/>
        <v>0</v>
      </c>
      <c r="BO236" s="126">
        <f t="shared" si="144"/>
        <v>0</v>
      </c>
      <c r="BP236" s="128">
        <f t="shared" si="137"/>
        <v>0</v>
      </c>
      <c r="BQ236" s="22"/>
      <c r="BR236" s="129"/>
      <c r="BS236" s="130"/>
      <c r="BT236" s="257" t="str">
        <f t="shared" si="138"/>
        <v/>
      </c>
      <c r="BU236" s="257" t="str">
        <f t="shared" si="139"/>
        <v/>
      </c>
      <c r="BV236" s="257" t="str">
        <f t="shared" si="140"/>
        <v/>
      </c>
      <c r="BW236" s="257" t="str">
        <f t="shared" si="141"/>
        <v/>
      </c>
      <c r="BX236" s="258">
        <f t="shared" si="142"/>
        <v>0</v>
      </c>
      <c r="BY236" s="129"/>
      <c r="BZ236" s="130"/>
      <c r="CA236" s="130" t="str">
        <f t="shared" si="110"/>
        <v/>
      </c>
      <c r="CB236" s="130" t="str">
        <f t="shared" si="111"/>
        <v/>
      </c>
      <c r="CC236" s="130" t="str">
        <f t="shared" si="112"/>
        <v/>
      </c>
      <c r="CD236" s="130" t="str">
        <f t="shared" si="113"/>
        <v/>
      </c>
      <c r="CE236" s="131">
        <f t="shared" si="109"/>
        <v>0</v>
      </c>
      <c r="CF236" s="259">
        <f t="shared" si="143"/>
        <v>0</v>
      </c>
      <c r="CG236" s="132"/>
      <c r="CH236" s="132"/>
      <c r="CI236" s="132"/>
    </row>
    <row r="237" spans="1:87" s="24" customFormat="1" ht="12.75" hidden="1" customHeight="1" outlineLevel="1" thickBot="1" x14ac:dyDescent="0.25">
      <c r="A237" s="177" t="s">
        <v>59</v>
      </c>
      <c r="B237" s="312" t="s">
        <v>187</v>
      </c>
      <c r="C237" s="24">
        <v>229</v>
      </c>
      <c r="D237" s="137"/>
      <c r="E237" s="138"/>
      <c r="F237" s="56"/>
      <c r="G237" s="135"/>
      <c r="H237" s="136"/>
      <c r="I237" s="139"/>
      <c r="J237" s="57"/>
      <c r="K237" s="113"/>
      <c r="L237" s="113"/>
      <c r="M237" s="113"/>
      <c r="N237" s="113"/>
      <c r="O237" s="114">
        <f t="shared" si="114"/>
        <v>0</v>
      </c>
      <c r="P237" s="113"/>
      <c r="Q237" s="113"/>
      <c r="R237" s="113"/>
      <c r="S237" s="113"/>
      <c r="T237" s="114">
        <f t="shared" si="115"/>
        <v>0</v>
      </c>
      <c r="U237" s="113">
        <f t="shared" si="116"/>
        <v>0</v>
      </c>
      <c r="V237" s="136"/>
      <c r="W237" s="313"/>
      <c r="X237" s="313"/>
      <c r="Y237" s="313"/>
      <c r="Z237" s="117">
        <f t="shared" si="117"/>
        <v>0</v>
      </c>
      <c r="AA237" s="118">
        <f t="shared" si="118"/>
        <v>0</v>
      </c>
      <c r="AB237" s="121"/>
      <c r="AC237" s="121"/>
      <c r="AD237" s="121"/>
      <c r="AE237" s="117">
        <f t="shared" si="119"/>
        <v>0</v>
      </c>
      <c r="AF237" s="118">
        <f t="shared" si="120"/>
        <v>0</v>
      </c>
      <c r="AG237" s="120"/>
      <c r="AH237" s="120"/>
      <c r="AI237" s="121"/>
      <c r="AJ237" s="117">
        <f t="shared" si="121"/>
        <v>0</v>
      </c>
      <c r="AK237" s="119">
        <f t="shared" si="122"/>
        <v>0</v>
      </c>
      <c r="AL237" s="53"/>
      <c r="AM237" s="53"/>
      <c r="AN237" s="53"/>
      <c r="AO237" s="54">
        <f t="shared" si="123"/>
        <v>0</v>
      </c>
      <c r="AP237" s="122">
        <f t="shared" si="124"/>
        <v>0</v>
      </c>
      <c r="AQ237" s="123">
        <f t="shared" si="125"/>
        <v>0</v>
      </c>
      <c r="AR237" s="123">
        <f t="shared" si="126"/>
        <v>0</v>
      </c>
      <c r="AS237" s="313"/>
      <c r="AT237" s="313"/>
      <c r="AU237" s="314"/>
      <c r="AV237" s="125">
        <f t="shared" si="127"/>
        <v>0</v>
      </c>
      <c r="AW237" s="119">
        <f t="shared" si="128"/>
        <v>0</v>
      </c>
      <c r="AX237" s="120"/>
      <c r="AY237" s="120"/>
      <c r="AZ237" s="127"/>
      <c r="BA237" s="126">
        <f t="shared" si="129"/>
        <v>0</v>
      </c>
      <c r="BB237" s="119">
        <f t="shared" si="130"/>
        <v>0</v>
      </c>
      <c r="BC237" s="120"/>
      <c r="BD237" s="120"/>
      <c r="BE237" s="127"/>
      <c r="BF237" s="126">
        <f t="shared" si="131"/>
        <v>0</v>
      </c>
      <c r="BG237" s="119">
        <f t="shared" si="132"/>
        <v>0</v>
      </c>
      <c r="BH237" s="120"/>
      <c r="BI237" s="120"/>
      <c r="BJ237" s="127"/>
      <c r="BK237" s="126">
        <f t="shared" si="133"/>
        <v>0</v>
      </c>
      <c r="BL237" s="119">
        <f t="shared" si="134"/>
        <v>0</v>
      </c>
      <c r="BM237" s="123">
        <f t="shared" si="135"/>
        <v>0</v>
      </c>
      <c r="BN237" s="123">
        <f t="shared" si="136"/>
        <v>0</v>
      </c>
      <c r="BO237" s="126">
        <f t="shared" si="144"/>
        <v>0</v>
      </c>
      <c r="BP237" s="128">
        <f t="shared" si="137"/>
        <v>0</v>
      </c>
      <c r="BQ237" s="22"/>
      <c r="BR237" s="129"/>
      <c r="BS237" s="130"/>
      <c r="BT237" s="257" t="str">
        <f t="shared" si="138"/>
        <v/>
      </c>
      <c r="BU237" s="257" t="str">
        <f t="shared" si="139"/>
        <v/>
      </c>
      <c r="BV237" s="257" t="str">
        <f t="shared" si="140"/>
        <v/>
      </c>
      <c r="BW237" s="257" t="str">
        <f t="shared" si="141"/>
        <v/>
      </c>
      <c r="BX237" s="258">
        <f t="shared" si="142"/>
        <v>0</v>
      </c>
      <c r="BY237" s="129"/>
      <c r="BZ237" s="130"/>
      <c r="CA237" s="130" t="str">
        <f t="shared" si="110"/>
        <v/>
      </c>
      <c r="CB237" s="130" t="str">
        <f t="shared" si="111"/>
        <v/>
      </c>
      <c r="CC237" s="130" t="str">
        <f t="shared" si="112"/>
        <v/>
      </c>
      <c r="CD237" s="130" t="str">
        <f t="shared" si="113"/>
        <v/>
      </c>
      <c r="CE237" s="131">
        <f t="shared" si="109"/>
        <v>0</v>
      </c>
      <c r="CF237" s="259">
        <f t="shared" si="143"/>
        <v>0</v>
      </c>
      <c r="CG237" s="132"/>
      <c r="CH237" s="132"/>
      <c r="CI237" s="132"/>
    </row>
    <row r="238" spans="1:87" s="24" customFormat="1" ht="12.75" hidden="1" customHeight="1" outlineLevel="1" thickBot="1" x14ac:dyDescent="0.25">
      <c r="A238" s="177" t="s">
        <v>59</v>
      </c>
      <c r="B238" s="312" t="s">
        <v>187</v>
      </c>
      <c r="C238" s="24">
        <v>230</v>
      </c>
      <c r="D238" s="137"/>
      <c r="E238" s="138"/>
      <c r="F238" s="56"/>
      <c r="G238" s="135"/>
      <c r="H238" s="136"/>
      <c r="I238" s="139"/>
      <c r="J238" s="57"/>
      <c r="K238" s="113"/>
      <c r="L238" s="113"/>
      <c r="M238" s="113"/>
      <c r="N238" s="113"/>
      <c r="O238" s="114">
        <f t="shared" si="114"/>
        <v>0</v>
      </c>
      <c r="P238" s="113"/>
      <c r="Q238" s="113"/>
      <c r="R238" s="113"/>
      <c r="S238" s="113"/>
      <c r="T238" s="114">
        <f t="shared" si="115"/>
        <v>0</v>
      </c>
      <c r="U238" s="113">
        <f t="shared" si="116"/>
        <v>0</v>
      </c>
      <c r="V238" s="136"/>
      <c r="W238" s="313"/>
      <c r="X238" s="313"/>
      <c r="Y238" s="313"/>
      <c r="Z238" s="117">
        <f t="shared" si="117"/>
        <v>0</v>
      </c>
      <c r="AA238" s="118">
        <f t="shared" si="118"/>
        <v>0</v>
      </c>
      <c r="AB238" s="121"/>
      <c r="AC238" s="121"/>
      <c r="AD238" s="121"/>
      <c r="AE238" s="117">
        <f t="shared" si="119"/>
        <v>0</v>
      </c>
      <c r="AF238" s="118">
        <f t="shared" si="120"/>
        <v>0</v>
      </c>
      <c r="AG238" s="120"/>
      <c r="AH238" s="120"/>
      <c r="AI238" s="121"/>
      <c r="AJ238" s="117">
        <f t="shared" si="121"/>
        <v>0</v>
      </c>
      <c r="AK238" s="119">
        <f t="shared" si="122"/>
        <v>0</v>
      </c>
      <c r="AL238" s="53"/>
      <c r="AM238" s="53"/>
      <c r="AN238" s="53"/>
      <c r="AO238" s="54">
        <f t="shared" si="123"/>
        <v>0</v>
      </c>
      <c r="AP238" s="122">
        <f t="shared" si="124"/>
        <v>0</v>
      </c>
      <c r="AQ238" s="123">
        <f t="shared" si="125"/>
        <v>0</v>
      </c>
      <c r="AR238" s="123">
        <f t="shared" si="126"/>
        <v>0</v>
      </c>
      <c r="AS238" s="313"/>
      <c r="AT238" s="313"/>
      <c r="AU238" s="314"/>
      <c r="AV238" s="125">
        <f t="shared" si="127"/>
        <v>0</v>
      </c>
      <c r="AW238" s="119">
        <f t="shared" si="128"/>
        <v>0</v>
      </c>
      <c r="AX238" s="120"/>
      <c r="AY238" s="120"/>
      <c r="AZ238" s="127"/>
      <c r="BA238" s="126">
        <f t="shared" si="129"/>
        <v>0</v>
      </c>
      <c r="BB238" s="119">
        <f t="shared" si="130"/>
        <v>0</v>
      </c>
      <c r="BC238" s="120"/>
      <c r="BD238" s="120"/>
      <c r="BE238" s="127"/>
      <c r="BF238" s="126">
        <f t="shared" si="131"/>
        <v>0</v>
      </c>
      <c r="BG238" s="119">
        <f t="shared" si="132"/>
        <v>0</v>
      </c>
      <c r="BH238" s="120"/>
      <c r="BI238" s="120"/>
      <c r="BJ238" s="127"/>
      <c r="BK238" s="126">
        <f t="shared" si="133"/>
        <v>0</v>
      </c>
      <c r="BL238" s="119">
        <f t="shared" si="134"/>
        <v>0</v>
      </c>
      <c r="BM238" s="123">
        <f t="shared" si="135"/>
        <v>0</v>
      </c>
      <c r="BN238" s="123">
        <f t="shared" si="136"/>
        <v>0</v>
      </c>
      <c r="BO238" s="126">
        <f t="shared" si="144"/>
        <v>0</v>
      </c>
      <c r="BP238" s="128">
        <f t="shared" si="137"/>
        <v>0</v>
      </c>
      <c r="BQ238" s="22"/>
      <c r="BR238" s="129"/>
      <c r="BS238" s="130"/>
      <c r="BT238" s="257" t="str">
        <f t="shared" si="138"/>
        <v/>
      </c>
      <c r="BU238" s="257" t="str">
        <f t="shared" si="139"/>
        <v/>
      </c>
      <c r="BV238" s="257" t="str">
        <f t="shared" si="140"/>
        <v/>
      </c>
      <c r="BW238" s="257" t="str">
        <f t="shared" si="141"/>
        <v/>
      </c>
      <c r="BX238" s="258">
        <f t="shared" si="142"/>
        <v>0</v>
      </c>
      <c r="BY238" s="129"/>
      <c r="BZ238" s="130"/>
      <c r="CA238" s="130" t="str">
        <f t="shared" si="110"/>
        <v/>
      </c>
      <c r="CB238" s="130" t="str">
        <f t="shared" si="111"/>
        <v/>
      </c>
      <c r="CC238" s="130" t="str">
        <f t="shared" si="112"/>
        <v/>
      </c>
      <c r="CD238" s="130" t="str">
        <f t="shared" si="113"/>
        <v/>
      </c>
      <c r="CE238" s="131">
        <f t="shared" si="109"/>
        <v>0</v>
      </c>
      <c r="CF238" s="259">
        <f t="shared" si="143"/>
        <v>0</v>
      </c>
      <c r="CG238" s="132"/>
      <c r="CH238" s="132"/>
      <c r="CI238" s="132"/>
    </row>
    <row r="239" spans="1:87" s="24" customFormat="1" ht="12.75" hidden="1" customHeight="1" outlineLevel="1" thickBot="1" x14ac:dyDescent="0.25">
      <c r="A239" s="177" t="s">
        <v>59</v>
      </c>
      <c r="B239" s="312" t="s">
        <v>187</v>
      </c>
      <c r="C239" s="24">
        <v>231</v>
      </c>
      <c r="D239" s="137"/>
      <c r="E239" s="138"/>
      <c r="F239" s="56"/>
      <c r="G239" s="135"/>
      <c r="H239" s="136"/>
      <c r="I239" s="139"/>
      <c r="J239" s="57"/>
      <c r="K239" s="113"/>
      <c r="L239" s="113"/>
      <c r="M239" s="113"/>
      <c r="N239" s="113"/>
      <c r="O239" s="114">
        <f t="shared" si="114"/>
        <v>0</v>
      </c>
      <c r="P239" s="113"/>
      <c r="Q239" s="113"/>
      <c r="R239" s="113"/>
      <c r="S239" s="113"/>
      <c r="T239" s="114">
        <f t="shared" si="115"/>
        <v>0</v>
      </c>
      <c r="U239" s="113">
        <f t="shared" si="116"/>
        <v>0</v>
      </c>
      <c r="V239" s="136"/>
      <c r="W239" s="313"/>
      <c r="X239" s="313"/>
      <c r="Y239" s="313"/>
      <c r="Z239" s="117">
        <f t="shared" si="117"/>
        <v>0</v>
      </c>
      <c r="AA239" s="118">
        <f t="shared" si="118"/>
        <v>0</v>
      </c>
      <c r="AB239" s="121"/>
      <c r="AC239" s="121"/>
      <c r="AD239" s="121"/>
      <c r="AE239" s="117">
        <f t="shared" si="119"/>
        <v>0</v>
      </c>
      <c r="AF239" s="118">
        <f t="shared" si="120"/>
        <v>0</v>
      </c>
      <c r="AG239" s="120"/>
      <c r="AH239" s="120"/>
      <c r="AI239" s="121"/>
      <c r="AJ239" s="117">
        <f t="shared" si="121"/>
        <v>0</v>
      </c>
      <c r="AK239" s="119">
        <f t="shared" si="122"/>
        <v>0</v>
      </c>
      <c r="AL239" s="53"/>
      <c r="AM239" s="53"/>
      <c r="AN239" s="53"/>
      <c r="AO239" s="54">
        <f t="shared" si="123"/>
        <v>0</v>
      </c>
      <c r="AP239" s="122">
        <f t="shared" si="124"/>
        <v>0</v>
      </c>
      <c r="AQ239" s="123">
        <f t="shared" si="125"/>
        <v>0</v>
      </c>
      <c r="AR239" s="123">
        <f t="shared" si="126"/>
        <v>0</v>
      </c>
      <c r="AS239" s="313"/>
      <c r="AT239" s="313"/>
      <c r="AU239" s="314"/>
      <c r="AV239" s="125">
        <f t="shared" si="127"/>
        <v>0</v>
      </c>
      <c r="AW239" s="119">
        <f t="shared" si="128"/>
        <v>0</v>
      </c>
      <c r="AX239" s="120"/>
      <c r="AY239" s="120"/>
      <c r="AZ239" s="127"/>
      <c r="BA239" s="126">
        <f t="shared" si="129"/>
        <v>0</v>
      </c>
      <c r="BB239" s="119">
        <f t="shared" si="130"/>
        <v>0</v>
      </c>
      <c r="BC239" s="120"/>
      <c r="BD239" s="120"/>
      <c r="BE239" s="127"/>
      <c r="BF239" s="126">
        <f t="shared" si="131"/>
        <v>0</v>
      </c>
      <c r="BG239" s="119">
        <f t="shared" si="132"/>
        <v>0</v>
      </c>
      <c r="BH239" s="120"/>
      <c r="BI239" s="120"/>
      <c r="BJ239" s="127"/>
      <c r="BK239" s="126">
        <f t="shared" si="133"/>
        <v>0</v>
      </c>
      <c r="BL239" s="119">
        <f t="shared" si="134"/>
        <v>0</v>
      </c>
      <c r="BM239" s="123">
        <f t="shared" si="135"/>
        <v>0</v>
      </c>
      <c r="BN239" s="123">
        <f t="shared" si="136"/>
        <v>0</v>
      </c>
      <c r="BO239" s="126">
        <f t="shared" si="144"/>
        <v>0</v>
      </c>
      <c r="BP239" s="128">
        <f t="shared" si="137"/>
        <v>0</v>
      </c>
      <c r="BQ239" s="22"/>
      <c r="BR239" s="129"/>
      <c r="BS239" s="130"/>
      <c r="BT239" s="257" t="str">
        <f t="shared" si="138"/>
        <v/>
      </c>
      <c r="BU239" s="257" t="str">
        <f t="shared" si="139"/>
        <v/>
      </c>
      <c r="BV239" s="257" t="str">
        <f t="shared" si="140"/>
        <v/>
      </c>
      <c r="BW239" s="257" t="str">
        <f t="shared" si="141"/>
        <v/>
      </c>
      <c r="BX239" s="258">
        <f t="shared" si="142"/>
        <v>0</v>
      </c>
      <c r="BY239" s="129"/>
      <c r="BZ239" s="130"/>
      <c r="CA239" s="130" t="str">
        <f t="shared" si="110"/>
        <v/>
      </c>
      <c r="CB239" s="130" t="str">
        <f t="shared" si="111"/>
        <v/>
      </c>
      <c r="CC239" s="130" t="str">
        <f t="shared" si="112"/>
        <v/>
      </c>
      <c r="CD239" s="130" t="str">
        <f t="shared" si="113"/>
        <v/>
      </c>
      <c r="CE239" s="131">
        <f t="shared" si="109"/>
        <v>0</v>
      </c>
      <c r="CF239" s="259">
        <f t="shared" si="143"/>
        <v>0</v>
      </c>
      <c r="CG239" s="132"/>
      <c r="CH239" s="132"/>
      <c r="CI239" s="132"/>
    </row>
    <row r="240" spans="1:87" s="24" customFormat="1" ht="12.75" hidden="1" customHeight="1" outlineLevel="1" thickBot="1" x14ac:dyDescent="0.25">
      <c r="A240" s="177" t="s">
        <v>59</v>
      </c>
      <c r="B240" s="312" t="s">
        <v>187</v>
      </c>
      <c r="C240" s="24">
        <v>232</v>
      </c>
      <c r="D240" s="137"/>
      <c r="E240" s="138"/>
      <c r="F240" s="56"/>
      <c r="G240" s="135"/>
      <c r="H240" s="136"/>
      <c r="I240" s="139"/>
      <c r="J240" s="57"/>
      <c r="K240" s="113"/>
      <c r="L240" s="113"/>
      <c r="M240" s="113"/>
      <c r="N240" s="113"/>
      <c r="O240" s="114">
        <f t="shared" si="114"/>
        <v>0</v>
      </c>
      <c r="P240" s="113"/>
      <c r="Q240" s="113"/>
      <c r="R240" s="113"/>
      <c r="S240" s="113"/>
      <c r="T240" s="114">
        <f t="shared" si="115"/>
        <v>0</v>
      </c>
      <c r="U240" s="113">
        <f t="shared" si="116"/>
        <v>0</v>
      </c>
      <c r="V240" s="136"/>
      <c r="W240" s="313"/>
      <c r="X240" s="313"/>
      <c r="Y240" s="313"/>
      <c r="Z240" s="117">
        <f t="shared" si="117"/>
        <v>0</v>
      </c>
      <c r="AA240" s="118">
        <f t="shared" si="118"/>
        <v>0</v>
      </c>
      <c r="AB240" s="121"/>
      <c r="AC240" s="121"/>
      <c r="AD240" s="121"/>
      <c r="AE240" s="117">
        <f t="shared" si="119"/>
        <v>0</v>
      </c>
      <c r="AF240" s="118">
        <f t="shared" si="120"/>
        <v>0</v>
      </c>
      <c r="AG240" s="120"/>
      <c r="AH240" s="120"/>
      <c r="AI240" s="121"/>
      <c r="AJ240" s="117">
        <f t="shared" si="121"/>
        <v>0</v>
      </c>
      <c r="AK240" s="119">
        <f t="shared" si="122"/>
        <v>0</v>
      </c>
      <c r="AL240" s="53"/>
      <c r="AM240" s="53"/>
      <c r="AN240" s="53"/>
      <c r="AO240" s="54">
        <f t="shared" si="123"/>
        <v>0</v>
      </c>
      <c r="AP240" s="122">
        <f t="shared" si="124"/>
        <v>0</v>
      </c>
      <c r="AQ240" s="123">
        <f t="shared" si="125"/>
        <v>0</v>
      </c>
      <c r="AR240" s="123">
        <f t="shared" si="126"/>
        <v>0</v>
      </c>
      <c r="AS240" s="313"/>
      <c r="AT240" s="313"/>
      <c r="AU240" s="314"/>
      <c r="AV240" s="125">
        <f t="shared" si="127"/>
        <v>0</v>
      </c>
      <c r="AW240" s="119">
        <f t="shared" si="128"/>
        <v>0</v>
      </c>
      <c r="AX240" s="120"/>
      <c r="AY240" s="120"/>
      <c r="AZ240" s="127"/>
      <c r="BA240" s="126">
        <f t="shared" si="129"/>
        <v>0</v>
      </c>
      <c r="BB240" s="119">
        <f t="shared" si="130"/>
        <v>0</v>
      </c>
      <c r="BC240" s="120"/>
      <c r="BD240" s="120"/>
      <c r="BE240" s="127"/>
      <c r="BF240" s="126">
        <f t="shared" si="131"/>
        <v>0</v>
      </c>
      <c r="BG240" s="119">
        <f t="shared" si="132"/>
        <v>0</v>
      </c>
      <c r="BH240" s="120"/>
      <c r="BI240" s="120"/>
      <c r="BJ240" s="127"/>
      <c r="BK240" s="126">
        <f t="shared" si="133"/>
        <v>0</v>
      </c>
      <c r="BL240" s="119">
        <f t="shared" si="134"/>
        <v>0</v>
      </c>
      <c r="BM240" s="123">
        <f t="shared" si="135"/>
        <v>0</v>
      </c>
      <c r="BN240" s="123">
        <f t="shared" si="136"/>
        <v>0</v>
      </c>
      <c r="BO240" s="126">
        <f t="shared" si="144"/>
        <v>0</v>
      </c>
      <c r="BP240" s="128">
        <f t="shared" si="137"/>
        <v>0</v>
      </c>
      <c r="BQ240" s="22"/>
      <c r="BR240" s="129"/>
      <c r="BS240" s="130"/>
      <c r="BT240" s="257" t="str">
        <f t="shared" si="138"/>
        <v/>
      </c>
      <c r="BU240" s="257" t="str">
        <f t="shared" si="139"/>
        <v/>
      </c>
      <c r="BV240" s="257" t="str">
        <f t="shared" si="140"/>
        <v/>
      </c>
      <c r="BW240" s="257" t="str">
        <f t="shared" si="141"/>
        <v/>
      </c>
      <c r="BX240" s="258">
        <f t="shared" si="142"/>
        <v>0</v>
      </c>
      <c r="BY240" s="129"/>
      <c r="BZ240" s="130"/>
      <c r="CA240" s="130" t="str">
        <f t="shared" si="110"/>
        <v/>
      </c>
      <c r="CB240" s="130" t="str">
        <f t="shared" si="111"/>
        <v/>
      </c>
      <c r="CC240" s="130" t="str">
        <f t="shared" si="112"/>
        <v/>
      </c>
      <c r="CD240" s="130" t="str">
        <f t="shared" si="113"/>
        <v/>
      </c>
      <c r="CE240" s="131">
        <f t="shared" ref="CE240:CE303" si="145">SUM(CA240:CD240)</f>
        <v>0</v>
      </c>
      <c r="CF240" s="259">
        <f t="shared" si="143"/>
        <v>0</v>
      </c>
      <c r="CG240" s="132"/>
      <c r="CH240" s="132"/>
      <c r="CI240" s="132"/>
    </row>
    <row r="241" spans="1:87" s="24" customFormat="1" ht="12.75" hidden="1" customHeight="1" outlineLevel="1" thickBot="1" x14ac:dyDescent="0.25">
      <c r="A241" s="177" t="s">
        <v>59</v>
      </c>
      <c r="B241" s="312" t="s">
        <v>187</v>
      </c>
      <c r="C241" s="24">
        <v>233</v>
      </c>
      <c r="D241" s="137"/>
      <c r="E241" s="138"/>
      <c r="F241" s="56"/>
      <c r="G241" s="135"/>
      <c r="H241" s="136"/>
      <c r="I241" s="139"/>
      <c r="J241" s="57"/>
      <c r="K241" s="113"/>
      <c r="L241" s="113"/>
      <c r="M241" s="113"/>
      <c r="N241" s="113"/>
      <c r="O241" s="114">
        <f t="shared" si="114"/>
        <v>0</v>
      </c>
      <c r="P241" s="113"/>
      <c r="Q241" s="113"/>
      <c r="R241" s="113"/>
      <c r="S241" s="113"/>
      <c r="T241" s="114">
        <f t="shared" si="115"/>
        <v>0</v>
      </c>
      <c r="U241" s="113">
        <f t="shared" si="116"/>
        <v>0</v>
      </c>
      <c r="V241" s="136"/>
      <c r="W241" s="313"/>
      <c r="X241" s="313"/>
      <c r="Y241" s="313"/>
      <c r="Z241" s="117">
        <f t="shared" si="117"/>
        <v>0</v>
      </c>
      <c r="AA241" s="118">
        <f t="shared" si="118"/>
        <v>0</v>
      </c>
      <c r="AB241" s="121"/>
      <c r="AC241" s="121"/>
      <c r="AD241" s="121"/>
      <c r="AE241" s="117">
        <f t="shared" si="119"/>
        <v>0</v>
      </c>
      <c r="AF241" s="118">
        <f t="shared" si="120"/>
        <v>0</v>
      </c>
      <c r="AG241" s="120"/>
      <c r="AH241" s="120"/>
      <c r="AI241" s="121"/>
      <c r="AJ241" s="117">
        <f t="shared" si="121"/>
        <v>0</v>
      </c>
      <c r="AK241" s="119">
        <f t="shared" si="122"/>
        <v>0</v>
      </c>
      <c r="AL241" s="53"/>
      <c r="AM241" s="53"/>
      <c r="AN241" s="53"/>
      <c r="AO241" s="54">
        <f t="shared" si="123"/>
        <v>0</v>
      </c>
      <c r="AP241" s="122">
        <f t="shared" si="124"/>
        <v>0</v>
      </c>
      <c r="AQ241" s="123">
        <f t="shared" si="125"/>
        <v>0</v>
      </c>
      <c r="AR241" s="123">
        <f t="shared" si="126"/>
        <v>0</v>
      </c>
      <c r="AS241" s="313"/>
      <c r="AT241" s="313"/>
      <c r="AU241" s="314"/>
      <c r="AV241" s="125">
        <f t="shared" si="127"/>
        <v>0</v>
      </c>
      <c r="AW241" s="119">
        <f t="shared" si="128"/>
        <v>0</v>
      </c>
      <c r="AX241" s="120"/>
      <c r="AY241" s="120"/>
      <c r="AZ241" s="127"/>
      <c r="BA241" s="126">
        <f t="shared" si="129"/>
        <v>0</v>
      </c>
      <c r="BB241" s="119">
        <f t="shared" si="130"/>
        <v>0</v>
      </c>
      <c r="BC241" s="120"/>
      <c r="BD241" s="120"/>
      <c r="BE241" s="127"/>
      <c r="BF241" s="126">
        <f t="shared" si="131"/>
        <v>0</v>
      </c>
      <c r="BG241" s="119">
        <f t="shared" si="132"/>
        <v>0</v>
      </c>
      <c r="BH241" s="120"/>
      <c r="BI241" s="120"/>
      <c r="BJ241" s="127"/>
      <c r="BK241" s="126">
        <f t="shared" si="133"/>
        <v>0</v>
      </c>
      <c r="BL241" s="119">
        <f t="shared" si="134"/>
        <v>0</v>
      </c>
      <c r="BM241" s="123">
        <f t="shared" si="135"/>
        <v>0</v>
      </c>
      <c r="BN241" s="123">
        <f t="shared" si="136"/>
        <v>0</v>
      </c>
      <c r="BO241" s="126">
        <f t="shared" si="144"/>
        <v>0</v>
      </c>
      <c r="BP241" s="128">
        <f t="shared" si="137"/>
        <v>0</v>
      </c>
      <c r="BQ241" s="22"/>
      <c r="BR241" s="129"/>
      <c r="BS241" s="130"/>
      <c r="BT241" s="257" t="str">
        <f t="shared" si="138"/>
        <v/>
      </c>
      <c r="BU241" s="257" t="str">
        <f t="shared" si="139"/>
        <v/>
      </c>
      <c r="BV241" s="257" t="str">
        <f t="shared" si="140"/>
        <v/>
      </c>
      <c r="BW241" s="257" t="str">
        <f t="shared" si="141"/>
        <v/>
      </c>
      <c r="BX241" s="258">
        <f t="shared" si="142"/>
        <v>0</v>
      </c>
      <c r="BY241" s="129"/>
      <c r="BZ241" s="130"/>
      <c r="CA241" s="130" t="str">
        <f t="shared" si="110"/>
        <v/>
      </c>
      <c r="CB241" s="130" t="str">
        <f t="shared" si="111"/>
        <v/>
      </c>
      <c r="CC241" s="130" t="str">
        <f t="shared" si="112"/>
        <v/>
      </c>
      <c r="CD241" s="130" t="str">
        <f t="shared" si="113"/>
        <v/>
      </c>
      <c r="CE241" s="131">
        <f t="shared" si="145"/>
        <v>0</v>
      </c>
      <c r="CF241" s="259">
        <f t="shared" si="143"/>
        <v>0</v>
      </c>
      <c r="CG241" s="132"/>
      <c r="CH241" s="132"/>
      <c r="CI241" s="132"/>
    </row>
    <row r="242" spans="1:87" s="24" customFormat="1" ht="12.75" hidden="1" customHeight="1" outlineLevel="1" thickBot="1" x14ac:dyDescent="0.25">
      <c r="A242" s="177" t="s">
        <v>59</v>
      </c>
      <c r="B242" s="312" t="s">
        <v>187</v>
      </c>
      <c r="C242" s="24">
        <v>234</v>
      </c>
      <c r="D242" s="137"/>
      <c r="E242" s="138"/>
      <c r="F242" s="56"/>
      <c r="G242" s="135"/>
      <c r="H242" s="136"/>
      <c r="I242" s="139"/>
      <c r="J242" s="57"/>
      <c r="K242" s="113"/>
      <c r="L242" s="113"/>
      <c r="M242" s="113"/>
      <c r="N242" s="113"/>
      <c r="O242" s="114">
        <f t="shared" si="114"/>
        <v>0</v>
      </c>
      <c r="P242" s="113"/>
      <c r="Q242" s="113"/>
      <c r="R242" s="113"/>
      <c r="S242" s="113"/>
      <c r="T242" s="114">
        <f t="shared" si="115"/>
        <v>0</v>
      </c>
      <c r="U242" s="113">
        <f t="shared" si="116"/>
        <v>0</v>
      </c>
      <c r="V242" s="136"/>
      <c r="W242" s="313"/>
      <c r="X242" s="313"/>
      <c r="Y242" s="313"/>
      <c r="Z242" s="117">
        <f t="shared" si="117"/>
        <v>0</v>
      </c>
      <c r="AA242" s="118">
        <f t="shared" si="118"/>
        <v>0</v>
      </c>
      <c r="AB242" s="121"/>
      <c r="AC242" s="121"/>
      <c r="AD242" s="121"/>
      <c r="AE242" s="117">
        <f t="shared" si="119"/>
        <v>0</v>
      </c>
      <c r="AF242" s="118">
        <f t="shared" si="120"/>
        <v>0</v>
      </c>
      <c r="AG242" s="120"/>
      <c r="AH242" s="120"/>
      <c r="AI242" s="121"/>
      <c r="AJ242" s="117">
        <f t="shared" si="121"/>
        <v>0</v>
      </c>
      <c r="AK242" s="119">
        <f t="shared" si="122"/>
        <v>0</v>
      </c>
      <c r="AL242" s="53"/>
      <c r="AM242" s="53"/>
      <c r="AN242" s="53"/>
      <c r="AO242" s="54">
        <f t="shared" si="123"/>
        <v>0</v>
      </c>
      <c r="AP242" s="122">
        <f t="shared" si="124"/>
        <v>0</v>
      </c>
      <c r="AQ242" s="123">
        <f t="shared" si="125"/>
        <v>0</v>
      </c>
      <c r="AR242" s="123">
        <f t="shared" si="126"/>
        <v>0</v>
      </c>
      <c r="AS242" s="313"/>
      <c r="AT242" s="313"/>
      <c r="AU242" s="314"/>
      <c r="AV242" s="125">
        <f t="shared" si="127"/>
        <v>0</v>
      </c>
      <c r="AW242" s="119">
        <f t="shared" si="128"/>
        <v>0</v>
      </c>
      <c r="AX242" s="120"/>
      <c r="AY242" s="120"/>
      <c r="AZ242" s="127"/>
      <c r="BA242" s="126">
        <f t="shared" si="129"/>
        <v>0</v>
      </c>
      <c r="BB242" s="119">
        <f t="shared" si="130"/>
        <v>0</v>
      </c>
      <c r="BC242" s="120"/>
      <c r="BD242" s="120"/>
      <c r="BE242" s="127"/>
      <c r="BF242" s="126">
        <f t="shared" si="131"/>
        <v>0</v>
      </c>
      <c r="BG242" s="119">
        <f t="shared" si="132"/>
        <v>0</v>
      </c>
      <c r="BH242" s="120"/>
      <c r="BI242" s="120"/>
      <c r="BJ242" s="127"/>
      <c r="BK242" s="126">
        <f t="shared" si="133"/>
        <v>0</v>
      </c>
      <c r="BL242" s="119">
        <f t="shared" si="134"/>
        <v>0</v>
      </c>
      <c r="BM242" s="123">
        <f t="shared" si="135"/>
        <v>0</v>
      </c>
      <c r="BN242" s="123">
        <f t="shared" si="136"/>
        <v>0</v>
      </c>
      <c r="BO242" s="126">
        <f t="shared" si="144"/>
        <v>0</v>
      </c>
      <c r="BP242" s="128">
        <f t="shared" si="137"/>
        <v>0</v>
      </c>
      <c r="BQ242" s="22"/>
      <c r="BR242" s="129"/>
      <c r="BS242" s="130"/>
      <c r="BT242" s="257" t="str">
        <f t="shared" si="138"/>
        <v/>
      </c>
      <c r="BU242" s="257" t="str">
        <f t="shared" si="139"/>
        <v/>
      </c>
      <c r="BV242" s="257" t="str">
        <f t="shared" si="140"/>
        <v/>
      </c>
      <c r="BW242" s="257" t="str">
        <f t="shared" si="141"/>
        <v/>
      </c>
      <c r="BX242" s="258">
        <f t="shared" si="142"/>
        <v>0</v>
      </c>
      <c r="BY242" s="129"/>
      <c r="BZ242" s="130"/>
      <c r="CA242" s="130" t="str">
        <f t="shared" si="110"/>
        <v/>
      </c>
      <c r="CB242" s="130" t="str">
        <f t="shared" si="111"/>
        <v/>
      </c>
      <c r="CC242" s="130" t="str">
        <f t="shared" si="112"/>
        <v/>
      </c>
      <c r="CD242" s="130" t="str">
        <f t="shared" si="113"/>
        <v/>
      </c>
      <c r="CE242" s="131">
        <f t="shared" si="145"/>
        <v>0</v>
      </c>
      <c r="CF242" s="259">
        <f t="shared" si="143"/>
        <v>0</v>
      </c>
      <c r="CG242" s="132"/>
      <c r="CH242" s="132"/>
      <c r="CI242" s="132"/>
    </row>
    <row r="243" spans="1:87" s="24" customFormat="1" ht="12.75" hidden="1" customHeight="1" outlineLevel="1" thickBot="1" x14ac:dyDescent="0.25">
      <c r="A243" s="177" t="s">
        <v>59</v>
      </c>
      <c r="B243" s="312" t="s">
        <v>187</v>
      </c>
      <c r="C243" s="24">
        <v>235</v>
      </c>
      <c r="D243" s="137"/>
      <c r="E243" s="138"/>
      <c r="F243" s="56"/>
      <c r="G243" s="135"/>
      <c r="H243" s="136"/>
      <c r="I243" s="139"/>
      <c r="J243" s="57"/>
      <c r="K243" s="113"/>
      <c r="L243" s="113"/>
      <c r="M243" s="113"/>
      <c r="N243" s="113"/>
      <c r="O243" s="114">
        <f t="shared" si="114"/>
        <v>0</v>
      </c>
      <c r="P243" s="113"/>
      <c r="Q243" s="113"/>
      <c r="R243" s="113"/>
      <c r="S243" s="113"/>
      <c r="T243" s="114">
        <f t="shared" si="115"/>
        <v>0</v>
      </c>
      <c r="U243" s="113">
        <f t="shared" si="116"/>
        <v>0</v>
      </c>
      <c r="V243" s="136"/>
      <c r="W243" s="313"/>
      <c r="X243" s="313"/>
      <c r="Y243" s="313"/>
      <c r="Z243" s="117">
        <f t="shared" si="117"/>
        <v>0</v>
      </c>
      <c r="AA243" s="118">
        <f t="shared" si="118"/>
        <v>0</v>
      </c>
      <c r="AB243" s="121"/>
      <c r="AC243" s="121"/>
      <c r="AD243" s="121"/>
      <c r="AE243" s="117">
        <f t="shared" si="119"/>
        <v>0</v>
      </c>
      <c r="AF243" s="118">
        <f t="shared" si="120"/>
        <v>0</v>
      </c>
      <c r="AG243" s="120"/>
      <c r="AH243" s="120"/>
      <c r="AI243" s="121"/>
      <c r="AJ243" s="117">
        <f t="shared" si="121"/>
        <v>0</v>
      </c>
      <c r="AK243" s="119">
        <f t="shared" si="122"/>
        <v>0</v>
      </c>
      <c r="AL243" s="53"/>
      <c r="AM243" s="53"/>
      <c r="AN243" s="53"/>
      <c r="AO243" s="54">
        <f t="shared" si="123"/>
        <v>0</v>
      </c>
      <c r="AP243" s="122">
        <f t="shared" si="124"/>
        <v>0</v>
      </c>
      <c r="AQ243" s="123">
        <f t="shared" si="125"/>
        <v>0</v>
      </c>
      <c r="AR243" s="123">
        <f t="shared" si="126"/>
        <v>0</v>
      </c>
      <c r="AS243" s="313"/>
      <c r="AT243" s="313"/>
      <c r="AU243" s="314"/>
      <c r="AV243" s="125">
        <f t="shared" si="127"/>
        <v>0</v>
      </c>
      <c r="AW243" s="119">
        <f t="shared" si="128"/>
        <v>0</v>
      </c>
      <c r="AX243" s="120"/>
      <c r="AY243" s="120"/>
      <c r="AZ243" s="127"/>
      <c r="BA243" s="126">
        <f t="shared" si="129"/>
        <v>0</v>
      </c>
      <c r="BB243" s="119">
        <f t="shared" si="130"/>
        <v>0</v>
      </c>
      <c r="BC243" s="120"/>
      <c r="BD243" s="120"/>
      <c r="BE243" s="127"/>
      <c r="BF243" s="126">
        <f t="shared" si="131"/>
        <v>0</v>
      </c>
      <c r="BG243" s="119">
        <f t="shared" si="132"/>
        <v>0</v>
      </c>
      <c r="BH243" s="120"/>
      <c r="BI243" s="120"/>
      <c r="BJ243" s="127"/>
      <c r="BK243" s="126">
        <f t="shared" si="133"/>
        <v>0</v>
      </c>
      <c r="BL243" s="119">
        <f t="shared" si="134"/>
        <v>0</v>
      </c>
      <c r="BM243" s="123">
        <f t="shared" si="135"/>
        <v>0</v>
      </c>
      <c r="BN243" s="123">
        <f t="shared" si="136"/>
        <v>0</v>
      </c>
      <c r="BO243" s="126">
        <f t="shared" si="144"/>
        <v>0</v>
      </c>
      <c r="BP243" s="128">
        <f t="shared" si="137"/>
        <v>0</v>
      </c>
      <c r="BQ243" s="22"/>
      <c r="BR243" s="129"/>
      <c r="BS243" s="130"/>
      <c r="BT243" s="257" t="str">
        <f t="shared" si="138"/>
        <v/>
      </c>
      <c r="BU243" s="257" t="str">
        <f t="shared" si="139"/>
        <v/>
      </c>
      <c r="BV243" s="257" t="str">
        <f t="shared" si="140"/>
        <v/>
      </c>
      <c r="BW243" s="257" t="str">
        <f t="shared" si="141"/>
        <v/>
      </c>
      <c r="BX243" s="258">
        <f t="shared" si="142"/>
        <v>0</v>
      </c>
      <c r="BY243" s="129"/>
      <c r="BZ243" s="130"/>
      <c r="CA243" s="130" t="str">
        <f t="shared" si="110"/>
        <v/>
      </c>
      <c r="CB243" s="130" t="str">
        <f t="shared" si="111"/>
        <v/>
      </c>
      <c r="CC243" s="130" t="str">
        <f t="shared" si="112"/>
        <v/>
      </c>
      <c r="CD243" s="130" t="str">
        <f t="shared" si="113"/>
        <v/>
      </c>
      <c r="CE243" s="131">
        <f t="shared" si="145"/>
        <v>0</v>
      </c>
      <c r="CF243" s="259">
        <f t="shared" si="143"/>
        <v>0</v>
      </c>
      <c r="CG243" s="132"/>
      <c r="CH243" s="132"/>
      <c r="CI243" s="132"/>
    </row>
    <row r="244" spans="1:87" s="24" customFormat="1" ht="12.75" hidden="1" customHeight="1" outlineLevel="1" thickBot="1" x14ac:dyDescent="0.25">
      <c r="A244" s="177" t="s">
        <v>59</v>
      </c>
      <c r="B244" s="312" t="s">
        <v>187</v>
      </c>
      <c r="C244" s="24">
        <v>236</v>
      </c>
      <c r="D244" s="137"/>
      <c r="E244" s="138"/>
      <c r="F244" s="56"/>
      <c r="G244" s="135"/>
      <c r="H244" s="136"/>
      <c r="I244" s="139"/>
      <c r="J244" s="57"/>
      <c r="K244" s="113"/>
      <c r="L244" s="113"/>
      <c r="M244" s="113"/>
      <c r="N244" s="113"/>
      <c r="O244" s="114">
        <f t="shared" si="114"/>
        <v>0</v>
      </c>
      <c r="P244" s="113"/>
      <c r="Q244" s="113"/>
      <c r="R244" s="113"/>
      <c r="S244" s="113"/>
      <c r="T244" s="114">
        <f t="shared" si="115"/>
        <v>0</v>
      </c>
      <c r="U244" s="113">
        <f t="shared" si="116"/>
        <v>0</v>
      </c>
      <c r="V244" s="136"/>
      <c r="W244" s="313"/>
      <c r="X244" s="313"/>
      <c r="Y244" s="313"/>
      <c r="Z244" s="117">
        <f t="shared" si="117"/>
        <v>0</v>
      </c>
      <c r="AA244" s="118">
        <f t="shared" si="118"/>
        <v>0</v>
      </c>
      <c r="AB244" s="121"/>
      <c r="AC244" s="121"/>
      <c r="AD244" s="121"/>
      <c r="AE244" s="117">
        <f t="shared" si="119"/>
        <v>0</v>
      </c>
      <c r="AF244" s="118">
        <f t="shared" si="120"/>
        <v>0</v>
      </c>
      <c r="AG244" s="120"/>
      <c r="AH244" s="120"/>
      <c r="AI244" s="121"/>
      <c r="AJ244" s="117">
        <f t="shared" si="121"/>
        <v>0</v>
      </c>
      <c r="AK244" s="119">
        <f t="shared" si="122"/>
        <v>0</v>
      </c>
      <c r="AL244" s="53"/>
      <c r="AM244" s="53"/>
      <c r="AN244" s="53"/>
      <c r="AO244" s="54">
        <f t="shared" si="123"/>
        <v>0</v>
      </c>
      <c r="AP244" s="122">
        <f t="shared" si="124"/>
        <v>0</v>
      </c>
      <c r="AQ244" s="123">
        <f t="shared" si="125"/>
        <v>0</v>
      </c>
      <c r="AR244" s="123">
        <f t="shared" si="126"/>
        <v>0</v>
      </c>
      <c r="AS244" s="313"/>
      <c r="AT244" s="313"/>
      <c r="AU244" s="314"/>
      <c r="AV244" s="125">
        <f t="shared" si="127"/>
        <v>0</v>
      </c>
      <c r="AW244" s="119">
        <f t="shared" si="128"/>
        <v>0</v>
      </c>
      <c r="AX244" s="120"/>
      <c r="AY244" s="120"/>
      <c r="AZ244" s="127"/>
      <c r="BA244" s="126">
        <f t="shared" si="129"/>
        <v>0</v>
      </c>
      <c r="BB244" s="119">
        <f t="shared" si="130"/>
        <v>0</v>
      </c>
      <c r="BC244" s="120"/>
      <c r="BD244" s="120"/>
      <c r="BE244" s="127"/>
      <c r="BF244" s="126">
        <f t="shared" si="131"/>
        <v>0</v>
      </c>
      <c r="BG244" s="119">
        <f t="shared" si="132"/>
        <v>0</v>
      </c>
      <c r="BH244" s="120"/>
      <c r="BI244" s="120"/>
      <c r="BJ244" s="127"/>
      <c r="BK244" s="126">
        <f t="shared" si="133"/>
        <v>0</v>
      </c>
      <c r="BL244" s="119">
        <f t="shared" si="134"/>
        <v>0</v>
      </c>
      <c r="BM244" s="123">
        <f t="shared" si="135"/>
        <v>0</v>
      </c>
      <c r="BN244" s="123">
        <f t="shared" si="136"/>
        <v>0</v>
      </c>
      <c r="BO244" s="126">
        <f t="shared" si="144"/>
        <v>0</v>
      </c>
      <c r="BP244" s="128">
        <f t="shared" si="137"/>
        <v>0</v>
      </c>
      <c r="BQ244" s="22"/>
      <c r="BR244" s="129"/>
      <c r="BS244" s="130"/>
      <c r="BT244" s="257" t="str">
        <f t="shared" si="138"/>
        <v/>
      </c>
      <c r="BU244" s="257" t="str">
        <f t="shared" si="139"/>
        <v/>
      </c>
      <c r="BV244" s="257" t="str">
        <f t="shared" si="140"/>
        <v/>
      </c>
      <c r="BW244" s="257" t="str">
        <f t="shared" si="141"/>
        <v/>
      </c>
      <c r="BX244" s="258">
        <f t="shared" si="142"/>
        <v>0</v>
      </c>
      <c r="BY244" s="129"/>
      <c r="BZ244" s="130"/>
      <c r="CA244" s="130" t="str">
        <f t="shared" si="110"/>
        <v/>
      </c>
      <c r="CB244" s="130" t="str">
        <f t="shared" si="111"/>
        <v/>
      </c>
      <c r="CC244" s="130" t="str">
        <f t="shared" si="112"/>
        <v/>
      </c>
      <c r="CD244" s="130" t="str">
        <f t="shared" si="113"/>
        <v/>
      </c>
      <c r="CE244" s="131">
        <f t="shared" si="145"/>
        <v>0</v>
      </c>
      <c r="CF244" s="259">
        <f t="shared" si="143"/>
        <v>0</v>
      </c>
      <c r="CG244" s="132"/>
      <c r="CH244" s="132"/>
      <c r="CI244" s="132"/>
    </row>
    <row r="245" spans="1:87" s="24" customFormat="1" ht="12.75" hidden="1" customHeight="1" outlineLevel="1" thickBot="1" x14ac:dyDescent="0.25">
      <c r="A245" s="177" t="s">
        <v>59</v>
      </c>
      <c r="B245" s="312" t="s">
        <v>187</v>
      </c>
      <c r="C245" s="24">
        <v>237</v>
      </c>
      <c r="D245" s="137"/>
      <c r="E245" s="138"/>
      <c r="F245" s="56"/>
      <c r="G245" s="135"/>
      <c r="H245" s="136"/>
      <c r="I245" s="139"/>
      <c r="J245" s="57"/>
      <c r="K245" s="113"/>
      <c r="L245" s="113"/>
      <c r="M245" s="113"/>
      <c r="N245" s="113"/>
      <c r="O245" s="114">
        <f t="shared" si="114"/>
        <v>0</v>
      </c>
      <c r="P245" s="113"/>
      <c r="Q245" s="113"/>
      <c r="R245" s="113"/>
      <c r="S245" s="113"/>
      <c r="T245" s="114">
        <f t="shared" si="115"/>
        <v>0</v>
      </c>
      <c r="U245" s="113">
        <f t="shared" si="116"/>
        <v>0</v>
      </c>
      <c r="V245" s="136"/>
      <c r="W245" s="313"/>
      <c r="X245" s="313"/>
      <c r="Y245" s="313"/>
      <c r="Z245" s="117">
        <f t="shared" si="117"/>
        <v>0</v>
      </c>
      <c r="AA245" s="118">
        <f t="shared" si="118"/>
        <v>0</v>
      </c>
      <c r="AB245" s="121"/>
      <c r="AC245" s="121"/>
      <c r="AD245" s="121"/>
      <c r="AE245" s="117">
        <f t="shared" si="119"/>
        <v>0</v>
      </c>
      <c r="AF245" s="118">
        <f t="shared" si="120"/>
        <v>0</v>
      </c>
      <c r="AG245" s="120"/>
      <c r="AH245" s="120"/>
      <c r="AI245" s="121"/>
      <c r="AJ245" s="117">
        <f t="shared" si="121"/>
        <v>0</v>
      </c>
      <c r="AK245" s="119">
        <f t="shared" si="122"/>
        <v>0</v>
      </c>
      <c r="AL245" s="53"/>
      <c r="AM245" s="53"/>
      <c r="AN245" s="53"/>
      <c r="AO245" s="54">
        <f t="shared" si="123"/>
        <v>0</v>
      </c>
      <c r="AP245" s="122">
        <f t="shared" si="124"/>
        <v>0</v>
      </c>
      <c r="AQ245" s="123">
        <f t="shared" si="125"/>
        <v>0</v>
      </c>
      <c r="AR245" s="123">
        <f t="shared" si="126"/>
        <v>0</v>
      </c>
      <c r="AS245" s="313"/>
      <c r="AT245" s="313"/>
      <c r="AU245" s="314"/>
      <c r="AV245" s="125">
        <f t="shared" si="127"/>
        <v>0</v>
      </c>
      <c r="AW245" s="119">
        <f t="shared" si="128"/>
        <v>0</v>
      </c>
      <c r="AX245" s="120"/>
      <c r="AY245" s="120"/>
      <c r="AZ245" s="127"/>
      <c r="BA245" s="126">
        <f t="shared" si="129"/>
        <v>0</v>
      </c>
      <c r="BB245" s="119">
        <f t="shared" si="130"/>
        <v>0</v>
      </c>
      <c r="BC245" s="120"/>
      <c r="BD245" s="120"/>
      <c r="BE245" s="127"/>
      <c r="BF245" s="126">
        <f t="shared" si="131"/>
        <v>0</v>
      </c>
      <c r="BG245" s="119">
        <f t="shared" si="132"/>
        <v>0</v>
      </c>
      <c r="BH245" s="120"/>
      <c r="BI245" s="120"/>
      <c r="BJ245" s="127"/>
      <c r="BK245" s="126">
        <f t="shared" si="133"/>
        <v>0</v>
      </c>
      <c r="BL245" s="119">
        <f t="shared" si="134"/>
        <v>0</v>
      </c>
      <c r="BM245" s="123">
        <f t="shared" si="135"/>
        <v>0</v>
      </c>
      <c r="BN245" s="123">
        <f t="shared" si="136"/>
        <v>0</v>
      </c>
      <c r="BO245" s="126">
        <f t="shared" si="144"/>
        <v>0</v>
      </c>
      <c r="BP245" s="128">
        <f t="shared" si="137"/>
        <v>0</v>
      </c>
      <c r="BQ245" s="22"/>
      <c r="BR245" s="129"/>
      <c r="BS245" s="130"/>
      <c r="BT245" s="257" t="str">
        <f t="shared" si="138"/>
        <v/>
      </c>
      <c r="BU245" s="257" t="str">
        <f t="shared" si="139"/>
        <v/>
      </c>
      <c r="BV245" s="257" t="str">
        <f t="shared" si="140"/>
        <v/>
      </c>
      <c r="BW245" s="257" t="str">
        <f t="shared" si="141"/>
        <v/>
      </c>
      <c r="BX245" s="258">
        <f t="shared" si="142"/>
        <v>0</v>
      </c>
      <c r="BY245" s="129"/>
      <c r="BZ245" s="130"/>
      <c r="CA245" s="130" t="str">
        <f t="shared" si="110"/>
        <v/>
      </c>
      <c r="CB245" s="130" t="str">
        <f t="shared" si="111"/>
        <v/>
      </c>
      <c r="CC245" s="130" t="str">
        <f t="shared" si="112"/>
        <v/>
      </c>
      <c r="CD245" s="130" t="str">
        <f t="shared" si="113"/>
        <v/>
      </c>
      <c r="CE245" s="131">
        <f t="shared" si="145"/>
        <v>0</v>
      </c>
      <c r="CF245" s="259">
        <f t="shared" si="143"/>
        <v>0</v>
      </c>
      <c r="CG245" s="132"/>
      <c r="CH245" s="132"/>
      <c r="CI245" s="132"/>
    </row>
    <row r="246" spans="1:87" s="24" customFormat="1" ht="12.75" hidden="1" customHeight="1" outlineLevel="1" thickBot="1" x14ac:dyDescent="0.25">
      <c r="A246" s="177" t="s">
        <v>59</v>
      </c>
      <c r="B246" s="312" t="s">
        <v>187</v>
      </c>
      <c r="C246" s="24">
        <v>238</v>
      </c>
      <c r="D246" s="137"/>
      <c r="E246" s="138"/>
      <c r="F246" s="56"/>
      <c r="G246" s="135"/>
      <c r="H246" s="136"/>
      <c r="I246" s="139"/>
      <c r="J246" s="57"/>
      <c r="K246" s="113"/>
      <c r="L246" s="113"/>
      <c r="M246" s="113"/>
      <c r="N246" s="113"/>
      <c r="O246" s="114">
        <f t="shared" si="114"/>
        <v>0</v>
      </c>
      <c r="P246" s="113"/>
      <c r="Q246" s="113"/>
      <c r="R246" s="113"/>
      <c r="S246" s="113"/>
      <c r="T246" s="114">
        <f t="shared" si="115"/>
        <v>0</v>
      </c>
      <c r="U246" s="113">
        <f t="shared" si="116"/>
        <v>0</v>
      </c>
      <c r="V246" s="136"/>
      <c r="W246" s="313"/>
      <c r="X246" s="313"/>
      <c r="Y246" s="313"/>
      <c r="Z246" s="117">
        <f t="shared" si="117"/>
        <v>0</v>
      </c>
      <c r="AA246" s="118">
        <f t="shared" si="118"/>
        <v>0</v>
      </c>
      <c r="AB246" s="121"/>
      <c r="AC246" s="121"/>
      <c r="AD246" s="121"/>
      <c r="AE246" s="117">
        <f t="shared" si="119"/>
        <v>0</v>
      </c>
      <c r="AF246" s="118">
        <f t="shared" si="120"/>
        <v>0</v>
      </c>
      <c r="AG246" s="120"/>
      <c r="AH246" s="120"/>
      <c r="AI246" s="121"/>
      <c r="AJ246" s="117">
        <f t="shared" si="121"/>
        <v>0</v>
      </c>
      <c r="AK246" s="119">
        <f t="shared" si="122"/>
        <v>0</v>
      </c>
      <c r="AL246" s="53"/>
      <c r="AM246" s="53"/>
      <c r="AN246" s="53"/>
      <c r="AO246" s="54">
        <f t="shared" si="123"/>
        <v>0</v>
      </c>
      <c r="AP246" s="122">
        <f t="shared" si="124"/>
        <v>0</v>
      </c>
      <c r="AQ246" s="123">
        <f t="shared" si="125"/>
        <v>0</v>
      </c>
      <c r="AR246" s="123">
        <f t="shared" si="126"/>
        <v>0</v>
      </c>
      <c r="AS246" s="313"/>
      <c r="AT246" s="313"/>
      <c r="AU246" s="314"/>
      <c r="AV246" s="125">
        <f t="shared" si="127"/>
        <v>0</v>
      </c>
      <c r="AW246" s="119">
        <f t="shared" si="128"/>
        <v>0</v>
      </c>
      <c r="AX246" s="120"/>
      <c r="AY246" s="120"/>
      <c r="AZ246" s="127"/>
      <c r="BA246" s="126">
        <f t="shared" si="129"/>
        <v>0</v>
      </c>
      <c r="BB246" s="119">
        <f t="shared" si="130"/>
        <v>0</v>
      </c>
      <c r="BC246" s="120"/>
      <c r="BD246" s="120"/>
      <c r="BE246" s="127"/>
      <c r="BF246" s="126">
        <f t="shared" si="131"/>
        <v>0</v>
      </c>
      <c r="BG246" s="119">
        <f t="shared" si="132"/>
        <v>0</v>
      </c>
      <c r="BH246" s="120"/>
      <c r="BI246" s="120"/>
      <c r="BJ246" s="127"/>
      <c r="BK246" s="126">
        <f t="shared" si="133"/>
        <v>0</v>
      </c>
      <c r="BL246" s="119">
        <f t="shared" si="134"/>
        <v>0</v>
      </c>
      <c r="BM246" s="123">
        <f t="shared" si="135"/>
        <v>0</v>
      </c>
      <c r="BN246" s="123">
        <f t="shared" si="136"/>
        <v>0</v>
      </c>
      <c r="BO246" s="126">
        <f t="shared" si="144"/>
        <v>0</v>
      </c>
      <c r="BP246" s="128">
        <f t="shared" si="137"/>
        <v>0</v>
      </c>
      <c r="BQ246" s="22"/>
      <c r="BR246" s="129"/>
      <c r="BS246" s="130"/>
      <c r="BT246" s="257" t="str">
        <f t="shared" si="138"/>
        <v/>
      </c>
      <c r="BU246" s="257" t="str">
        <f t="shared" si="139"/>
        <v/>
      </c>
      <c r="BV246" s="257" t="str">
        <f t="shared" si="140"/>
        <v/>
      </c>
      <c r="BW246" s="257" t="str">
        <f t="shared" si="141"/>
        <v/>
      </c>
      <c r="BX246" s="258">
        <f t="shared" si="142"/>
        <v>0</v>
      </c>
      <c r="BY246" s="129"/>
      <c r="BZ246" s="130"/>
      <c r="CA246" s="130" t="str">
        <f t="shared" si="110"/>
        <v/>
      </c>
      <c r="CB246" s="130" t="str">
        <f t="shared" si="111"/>
        <v/>
      </c>
      <c r="CC246" s="130" t="str">
        <f t="shared" si="112"/>
        <v/>
      </c>
      <c r="CD246" s="130" t="str">
        <f t="shared" si="113"/>
        <v/>
      </c>
      <c r="CE246" s="131">
        <f t="shared" si="145"/>
        <v>0</v>
      </c>
      <c r="CF246" s="259">
        <f t="shared" si="143"/>
        <v>0</v>
      </c>
      <c r="CG246" s="132"/>
      <c r="CH246" s="132"/>
      <c r="CI246" s="132"/>
    </row>
    <row r="247" spans="1:87" s="24" customFormat="1" ht="12.75" hidden="1" customHeight="1" outlineLevel="1" thickBot="1" x14ac:dyDescent="0.25">
      <c r="A247" s="177" t="s">
        <v>59</v>
      </c>
      <c r="B247" s="312" t="s">
        <v>187</v>
      </c>
      <c r="C247" s="24">
        <v>239</v>
      </c>
      <c r="D247" s="137"/>
      <c r="E247" s="138"/>
      <c r="F247" s="56"/>
      <c r="G247" s="135"/>
      <c r="H247" s="136"/>
      <c r="I247" s="139"/>
      <c r="J247" s="57"/>
      <c r="K247" s="113"/>
      <c r="L247" s="113"/>
      <c r="M247" s="113"/>
      <c r="N247" s="113"/>
      <c r="O247" s="114">
        <f t="shared" si="114"/>
        <v>0</v>
      </c>
      <c r="P247" s="113"/>
      <c r="Q247" s="113"/>
      <c r="R247" s="113"/>
      <c r="S247" s="113"/>
      <c r="T247" s="114">
        <f t="shared" si="115"/>
        <v>0</v>
      </c>
      <c r="U247" s="113">
        <f t="shared" si="116"/>
        <v>0</v>
      </c>
      <c r="V247" s="136"/>
      <c r="W247" s="313"/>
      <c r="X247" s="313"/>
      <c r="Y247" s="313"/>
      <c r="Z247" s="117">
        <f t="shared" si="117"/>
        <v>0</v>
      </c>
      <c r="AA247" s="118">
        <f t="shared" si="118"/>
        <v>0</v>
      </c>
      <c r="AB247" s="121"/>
      <c r="AC247" s="121"/>
      <c r="AD247" s="121"/>
      <c r="AE247" s="117">
        <f t="shared" si="119"/>
        <v>0</v>
      </c>
      <c r="AF247" s="118">
        <f t="shared" si="120"/>
        <v>0</v>
      </c>
      <c r="AG247" s="120"/>
      <c r="AH247" s="120"/>
      <c r="AI247" s="121"/>
      <c r="AJ247" s="117">
        <f t="shared" si="121"/>
        <v>0</v>
      </c>
      <c r="AK247" s="119">
        <f t="shared" si="122"/>
        <v>0</v>
      </c>
      <c r="AL247" s="53"/>
      <c r="AM247" s="53"/>
      <c r="AN247" s="53"/>
      <c r="AO247" s="54">
        <f t="shared" si="123"/>
        <v>0</v>
      </c>
      <c r="AP247" s="122">
        <f t="shared" si="124"/>
        <v>0</v>
      </c>
      <c r="AQ247" s="123">
        <f t="shared" si="125"/>
        <v>0</v>
      </c>
      <c r="AR247" s="123">
        <f t="shared" si="126"/>
        <v>0</v>
      </c>
      <c r="AS247" s="313"/>
      <c r="AT247" s="313"/>
      <c r="AU247" s="314"/>
      <c r="AV247" s="125">
        <f t="shared" si="127"/>
        <v>0</v>
      </c>
      <c r="AW247" s="119">
        <f t="shared" si="128"/>
        <v>0</v>
      </c>
      <c r="AX247" s="120"/>
      <c r="AY247" s="120"/>
      <c r="AZ247" s="127"/>
      <c r="BA247" s="126">
        <f t="shared" si="129"/>
        <v>0</v>
      </c>
      <c r="BB247" s="119">
        <f t="shared" si="130"/>
        <v>0</v>
      </c>
      <c r="BC247" s="120"/>
      <c r="BD247" s="120"/>
      <c r="BE247" s="127"/>
      <c r="BF247" s="126">
        <f t="shared" si="131"/>
        <v>0</v>
      </c>
      <c r="BG247" s="119">
        <f t="shared" si="132"/>
        <v>0</v>
      </c>
      <c r="BH247" s="120"/>
      <c r="BI247" s="120"/>
      <c r="BJ247" s="127"/>
      <c r="BK247" s="126">
        <f t="shared" si="133"/>
        <v>0</v>
      </c>
      <c r="BL247" s="119">
        <f t="shared" si="134"/>
        <v>0</v>
      </c>
      <c r="BM247" s="123">
        <f t="shared" si="135"/>
        <v>0</v>
      </c>
      <c r="BN247" s="123">
        <f t="shared" si="136"/>
        <v>0</v>
      </c>
      <c r="BO247" s="126">
        <f t="shared" si="144"/>
        <v>0</v>
      </c>
      <c r="BP247" s="128">
        <f t="shared" si="137"/>
        <v>0</v>
      </c>
      <c r="BQ247" s="22"/>
      <c r="BR247" s="129"/>
      <c r="BS247" s="130"/>
      <c r="BT247" s="257" t="str">
        <f t="shared" si="138"/>
        <v/>
      </c>
      <c r="BU247" s="257" t="str">
        <f t="shared" si="139"/>
        <v/>
      </c>
      <c r="BV247" s="257" t="str">
        <f t="shared" si="140"/>
        <v/>
      </c>
      <c r="BW247" s="257" t="str">
        <f t="shared" si="141"/>
        <v/>
      </c>
      <c r="BX247" s="258">
        <f t="shared" si="142"/>
        <v>0</v>
      </c>
      <c r="BY247" s="129"/>
      <c r="BZ247" s="130"/>
      <c r="CA247" s="130" t="str">
        <f t="shared" si="110"/>
        <v/>
      </c>
      <c r="CB247" s="130" t="str">
        <f t="shared" si="111"/>
        <v/>
      </c>
      <c r="CC247" s="130" t="str">
        <f t="shared" si="112"/>
        <v/>
      </c>
      <c r="CD247" s="130" t="str">
        <f t="shared" si="113"/>
        <v/>
      </c>
      <c r="CE247" s="131">
        <f t="shared" si="145"/>
        <v>0</v>
      </c>
      <c r="CF247" s="259">
        <f t="shared" si="143"/>
        <v>0</v>
      </c>
      <c r="CG247" s="132"/>
      <c r="CH247" s="132"/>
      <c r="CI247" s="132"/>
    </row>
    <row r="248" spans="1:87" s="24" customFormat="1" ht="12.75" hidden="1" customHeight="1" outlineLevel="1" thickBot="1" x14ac:dyDescent="0.25">
      <c r="A248" s="177" t="s">
        <v>59</v>
      </c>
      <c r="B248" s="312" t="s">
        <v>187</v>
      </c>
      <c r="C248" s="24">
        <v>240</v>
      </c>
      <c r="D248" s="137"/>
      <c r="E248" s="138"/>
      <c r="F248" s="56"/>
      <c r="G248" s="135"/>
      <c r="H248" s="136"/>
      <c r="I248" s="139"/>
      <c r="J248" s="57"/>
      <c r="K248" s="113"/>
      <c r="L248" s="113"/>
      <c r="M248" s="113"/>
      <c r="N248" s="113"/>
      <c r="O248" s="114">
        <f t="shared" si="114"/>
        <v>0</v>
      </c>
      <c r="P248" s="113"/>
      <c r="Q248" s="113"/>
      <c r="R248" s="113"/>
      <c r="S248" s="113"/>
      <c r="T248" s="114">
        <f t="shared" si="115"/>
        <v>0</v>
      </c>
      <c r="U248" s="113">
        <f t="shared" si="116"/>
        <v>0</v>
      </c>
      <c r="V248" s="136"/>
      <c r="W248" s="313"/>
      <c r="X248" s="313"/>
      <c r="Y248" s="313"/>
      <c r="Z248" s="117">
        <f t="shared" si="117"/>
        <v>0</v>
      </c>
      <c r="AA248" s="118">
        <f t="shared" si="118"/>
        <v>0</v>
      </c>
      <c r="AB248" s="121"/>
      <c r="AC248" s="121"/>
      <c r="AD248" s="121"/>
      <c r="AE248" s="117">
        <f t="shared" si="119"/>
        <v>0</v>
      </c>
      <c r="AF248" s="118">
        <f t="shared" si="120"/>
        <v>0</v>
      </c>
      <c r="AG248" s="120"/>
      <c r="AH248" s="120"/>
      <c r="AI248" s="121"/>
      <c r="AJ248" s="117">
        <f t="shared" si="121"/>
        <v>0</v>
      </c>
      <c r="AK248" s="119">
        <f t="shared" si="122"/>
        <v>0</v>
      </c>
      <c r="AL248" s="53"/>
      <c r="AM248" s="53"/>
      <c r="AN248" s="53"/>
      <c r="AO248" s="54">
        <f t="shared" si="123"/>
        <v>0</v>
      </c>
      <c r="AP248" s="122">
        <f t="shared" si="124"/>
        <v>0</v>
      </c>
      <c r="AQ248" s="123">
        <f t="shared" si="125"/>
        <v>0</v>
      </c>
      <c r="AR248" s="123">
        <f t="shared" si="126"/>
        <v>0</v>
      </c>
      <c r="AS248" s="313"/>
      <c r="AT248" s="313"/>
      <c r="AU248" s="314"/>
      <c r="AV248" s="125">
        <f t="shared" si="127"/>
        <v>0</v>
      </c>
      <c r="AW248" s="119">
        <f t="shared" si="128"/>
        <v>0</v>
      </c>
      <c r="AX248" s="120"/>
      <c r="AY248" s="120"/>
      <c r="AZ248" s="127"/>
      <c r="BA248" s="126">
        <f t="shared" si="129"/>
        <v>0</v>
      </c>
      <c r="BB248" s="119">
        <f t="shared" si="130"/>
        <v>0</v>
      </c>
      <c r="BC248" s="120"/>
      <c r="BD248" s="120"/>
      <c r="BE248" s="127"/>
      <c r="BF248" s="126">
        <f t="shared" si="131"/>
        <v>0</v>
      </c>
      <c r="BG248" s="119">
        <f t="shared" si="132"/>
        <v>0</v>
      </c>
      <c r="BH248" s="120"/>
      <c r="BI248" s="120"/>
      <c r="BJ248" s="127"/>
      <c r="BK248" s="126">
        <f t="shared" si="133"/>
        <v>0</v>
      </c>
      <c r="BL248" s="119">
        <f t="shared" si="134"/>
        <v>0</v>
      </c>
      <c r="BM248" s="123">
        <f t="shared" si="135"/>
        <v>0</v>
      </c>
      <c r="BN248" s="123">
        <f t="shared" si="136"/>
        <v>0</v>
      </c>
      <c r="BO248" s="126">
        <f t="shared" si="144"/>
        <v>0</v>
      </c>
      <c r="BP248" s="128">
        <f t="shared" si="137"/>
        <v>0</v>
      </c>
      <c r="BQ248" s="22"/>
      <c r="BR248" s="129"/>
      <c r="BS248" s="130"/>
      <c r="BT248" s="257" t="str">
        <f t="shared" si="138"/>
        <v/>
      </c>
      <c r="BU248" s="257" t="str">
        <f t="shared" si="139"/>
        <v/>
      </c>
      <c r="BV248" s="257" t="str">
        <f t="shared" si="140"/>
        <v/>
      </c>
      <c r="BW248" s="257" t="str">
        <f t="shared" si="141"/>
        <v/>
      </c>
      <c r="BX248" s="258">
        <f t="shared" si="142"/>
        <v>0</v>
      </c>
      <c r="BY248" s="129"/>
      <c r="BZ248" s="130"/>
      <c r="CA248" s="130" t="str">
        <f t="shared" si="110"/>
        <v/>
      </c>
      <c r="CB248" s="130" t="str">
        <f t="shared" si="111"/>
        <v/>
      </c>
      <c r="CC248" s="130" t="str">
        <f t="shared" si="112"/>
        <v/>
      </c>
      <c r="CD248" s="130" t="str">
        <f t="shared" si="113"/>
        <v/>
      </c>
      <c r="CE248" s="131">
        <f t="shared" si="145"/>
        <v>0</v>
      </c>
      <c r="CF248" s="259">
        <f t="shared" si="143"/>
        <v>0</v>
      </c>
      <c r="CG248" s="132"/>
      <c r="CH248" s="132"/>
      <c r="CI248" s="132"/>
    </row>
    <row r="249" spans="1:87" s="24" customFormat="1" ht="12.75" hidden="1" customHeight="1" outlineLevel="1" thickBot="1" x14ac:dyDescent="0.25">
      <c r="A249" s="177" t="s">
        <v>59</v>
      </c>
      <c r="B249" s="312" t="s">
        <v>187</v>
      </c>
      <c r="C249" s="24">
        <v>241</v>
      </c>
      <c r="D249" s="137"/>
      <c r="E249" s="138"/>
      <c r="F249" s="56"/>
      <c r="G249" s="135"/>
      <c r="H249" s="136"/>
      <c r="I249" s="139"/>
      <c r="J249" s="57"/>
      <c r="K249" s="113"/>
      <c r="L249" s="113"/>
      <c r="M249" s="113"/>
      <c r="N249" s="113"/>
      <c r="O249" s="114">
        <f t="shared" si="114"/>
        <v>0</v>
      </c>
      <c r="P249" s="113"/>
      <c r="Q249" s="113"/>
      <c r="R249" s="113"/>
      <c r="S249" s="113"/>
      <c r="T249" s="114">
        <f t="shared" si="115"/>
        <v>0</v>
      </c>
      <c r="U249" s="113">
        <f t="shared" si="116"/>
        <v>0</v>
      </c>
      <c r="V249" s="136"/>
      <c r="W249" s="313"/>
      <c r="X249" s="313"/>
      <c r="Y249" s="313"/>
      <c r="Z249" s="117">
        <f t="shared" si="117"/>
        <v>0</v>
      </c>
      <c r="AA249" s="118">
        <f t="shared" si="118"/>
        <v>0</v>
      </c>
      <c r="AB249" s="121"/>
      <c r="AC249" s="121"/>
      <c r="AD249" s="121"/>
      <c r="AE249" s="117">
        <f t="shared" si="119"/>
        <v>0</v>
      </c>
      <c r="AF249" s="118">
        <f t="shared" si="120"/>
        <v>0</v>
      </c>
      <c r="AG249" s="120"/>
      <c r="AH249" s="120"/>
      <c r="AI249" s="121"/>
      <c r="AJ249" s="117">
        <f t="shared" si="121"/>
        <v>0</v>
      </c>
      <c r="AK249" s="119">
        <f t="shared" si="122"/>
        <v>0</v>
      </c>
      <c r="AL249" s="53"/>
      <c r="AM249" s="53"/>
      <c r="AN249" s="53"/>
      <c r="AO249" s="54">
        <f t="shared" si="123"/>
        <v>0</v>
      </c>
      <c r="AP249" s="122">
        <f t="shared" si="124"/>
        <v>0</v>
      </c>
      <c r="AQ249" s="123">
        <f t="shared" si="125"/>
        <v>0</v>
      </c>
      <c r="AR249" s="123">
        <f t="shared" si="126"/>
        <v>0</v>
      </c>
      <c r="AS249" s="313"/>
      <c r="AT249" s="313"/>
      <c r="AU249" s="314"/>
      <c r="AV249" s="125">
        <f t="shared" si="127"/>
        <v>0</v>
      </c>
      <c r="AW249" s="119">
        <f t="shared" si="128"/>
        <v>0</v>
      </c>
      <c r="AX249" s="120"/>
      <c r="AY249" s="120"/>
      <c r="AZ249" s="127"/>
      <c r="BA249" s="126">
        <f t="shared" si="129"/>
        <v>0</v>
      </c>
      <c r="BB249" s="119">
        <f t="shared" si="130"/>
        <v>0</v>
      </c>
      <c r="BC249" s="120"/>
      <c r="BD249" s="120"/>
      <c r="BE249" s="127"/>
      <c r="BF249" s="126">
        <f t="shared" si="131"/>
        <v>0</v>
      </c>
      <c r="BG249" s="119">
        <f t="shared" si="132"/>
        <v>0</v>
      </c>
      <c r="BH249" s="120"/>
      <c r="BI249" s="120"/>
      <c r="BJ249" s="127"/>
      <c r="BK249" s="126">
        <f t="shared" si="133"/>
        <v>0</v>
      </c>
      <c r="BL249" s="119">
        <f t="shared" si="134"/>
        <v>0</v>
      </c>
      <c r="BM249" s="123">
        <f t="shared" si="135"/>
        <v>0</v>
      </c>
      <c r="BN249" s="123">
        <f t="shared" si="136"/>
        <v>0</v>
      </c>
      <c r="BO249" s="126">
        <f t="shared" si="144"/>
        <v>0</v>
      </c>
      <c r="BP249" s="128">
        <f t="shared" si="137"/>
        <v>0</v>
      </c>
      <c r="BQ249" s="22"/>
      <c r="BR249" s="129"/>
      <c r="BS249" s="130"/>
      <c r="BT249" s="257" t="str">
        <f t="shared" si="138"/>
        <v/>
      </c>
      <c r="BU249" s="257" t="str">
        <f t="shared" si="139"/>
        <v/>
      </c>
      <c r="BV249" s="257" t="str">
        <f t="shared" si="140"/>
        <v/>
      </c>
      <c r="BW249" s="257" t="str">
        <f t="shared" si="141"/>
        <v/>
      </c>
      <c r="BX249" s="258">
        <f t="shared" si="142"/>
        <v>0</v>
      </c>
      <c r="BY249" s="129"/>
      <c r="BZ249" s="130"/>
      <c r="CA249" s="130" t="str">
        <f t="shared" si="110"/>
        <v/>
      </c>
      <c r="CB249" s="130" t="str">
        <f t="shared" si="111"/>
        <v/>
      </c>
      <c r="CC249" s="130" t="str">
        <f t="shared" si="112"/>
        <v/>
      </c>
      <c r="CD249" s="130" t="str">
        <f t="shared" si="113"/>
        <v/>
      </c>
      <c r="CE249" s="131">
        <f t="shared" si="145"/>
        <v>0</v>
      </c>
      <c r="CF249" s="259">
        <f t="shared" si="143"/>
        <v>0</v>
      </c>
      <c r="CG249" s="132"/>
      <c r="CH249" s="132"/>
      <c r="CI249" s="132"/>
    </row>
    <row r="250" spans="1:87" s="24" customFormat="1" ht="12.75" hidden="1" customHeight="1" outlineLevel="1" thickBot="1" x14ac:dyDescent="0.25">
      <c r="A250" s="177" t="s">
        <v>59</v>
      </c>
      <c r="B250" s="312" t="s">
        <v>187</v>
      </c>
      <c r="C250" s="24">
        <v>242</v>
      </c>
      <c r="D250" s="137"/>
      <c r="E250" s="138"/>
      <c r="F250" s="56"/>
      <c r="G250" s="135"/>
      <c r="H250" s="136"/>
      <c r="I250" s="139"/>
      <c r="J250" s="57"/>
      <c r="K250" s="113"/>
      <c r="L250" s="113"/>
      <c r="M250" s="113"/>
      <c r="N250" s="113"/>
      <c r="O250" s="114">
        <f t="shared" si="114"/>
        <v>0</v>
      </c>
      <c r="P250" s="113"/>
      <c r="Q250" s="113"/>
      <c r="R250" s="113"/>
      <c r="S250" s="113"/>
      <c r="T250" s="114">
        <f t="shared" si="115"/>
        <v>0</v>
      </c>
      <c r="U250" s="113">
        <f t="shared" si="116"/>
        <v>0</v>
      </c>
      <c r="V250" s="136"/>
      <c r="W250" s="313"/>
      <c r="X250" s="313"/>
      <c r="Y250" s="313"/>
      <c r="Z250" s="117">
        <f t="shared" si="117"/>
        <v>0</v>
      </c>
      <c r="AA250" s="118">
        <f t="shared" si="118"/>
        <v>0</v>
      </c>
      <c r="AB250" s="121"/>
      <c r="AC250" s="121"/>
      <c r="AD250" s="121"/>
      <c r="AE250" s="117">
        <f t="shared" si="119"/>
        <v>0</v>
      </c>
      <c r="AF250" s="118">
        <f t="shared" si="120"/>
        <v>0</v>
      </c>
      <c r="AG250" s="120"/>
      <c r="AH250" s="120"/>
      <c r="AI250" s="121"/>
      <c r="AJ250" s="117">
        <f t="shared" si="121"/>
        <v>0</v>
      </c>
      <c r="AK250" s="119">
        <f t="shared" si="122"/>
        <v>0</v>
      </c>
      <c r="AL250" s="53"/>
      <c r="AM250" s="53"/>
      <c r="AN250" s="53"/>
      <c r="AO250" s="54">
        <f t="shared" si="123"/>
        <v>0</v>
      </c>
      <c r="AP250" s="122">
        <f t="shared" si="124"/>
        <v>0</v>
      </c>
      <c r="AQ250" s="123">
        <f t="shared" si="125"/>
        <v>0</v>
      </c>
      <c r="AR250" s="123">
        <f t="shared" si="126"/>
        <v>0</v>
      </c>
      <c r="AS250" s="313"/>
      <c r="AT250" s="313"/>
      <c r="AU250" s="314"/>
      <c r="AV250" s="125">
        <f t="shared" si="127"/>
        <v>0</v>
      </c>
      <c r="AW250" s="119">
        <f t="shared" si="128"/>
        <v>0</v>
      </c>
      <c r="AX250" s="120"/>
      <c r="AY250" s="120"/>
      <c r="AZ250" s="127"/>
      <c r="BA250" s="126">
        <f t="shared" si="129"/>
        <v>0</v>
      </c>
      <c r="BB250" s="119">
        <f t="shared" si="130"/>
        <v>0</v>
      </c>
      <c r="BC250" s="120"/>
      <c r="BD250" s="120"/>
      <c r="BE250" s="127"/>
      <c r="BF250" s="126">
        <f t="shared" si="131"/>
        <v>0</v>
      </c>
      <c r="BG250" s="119">
        <f t="shared" si="132"/>
        <v>0</v>
      </c>
      <c r="BH250" s="120"/>
      <c r="BI250" s="120"/>
      <c r="BJ250" s="127"/>
      <c r="BK250" s="126">
        <f t="shared" si="133"/>
        <v>0</v>
      </c>
      <c r="BL250" s="119">
        <f t="shared" si="134"/>
        <v>0</v>
      </c>
      <c r="BM250" s="123">
        <f t="shared" si="135"/>
        <v>0</v>
      </c>
      <c r="BN250" s="123">
        <f t="shared" si="136"/>
        <v>0</v>
      </c>
      <c r="BO250" s="126">
        <f t="shared" si="144"/>
        <v>0</v>
      </c>
      <c r="BP250" s="128">
        <f t="shared" si="137"/>
        <v>0</v>
      </c>
      <c r="BQ250" s="22"/>
      <c r="BR250" s="129"/>
      <c r="BS250" s="130"/>
      <c r="BT250" s="257" t="str">
        <f t="shared" si="138"/>
        <v/>
      </c>
      <c r="BU250" s="257" t="str">
        <f t="shared" si="139"/>
        <v/>
      </c>
      <c r="BV250" s="257" t="str">
        <f t="shared" si="140"/>
        <v/>
      </c>
      <c r="BW250" s="257" t="str">
        <f t="shared" si="141"/>
        <v/>
      </c>
      <c r="BX250" s="258">
        <f t="shared" si="142"/>
        <v>0</v>
      </c>
      <c r="BY250" s="129"/>
      <c r="BZ250" s="130"/>
      <c r="CA250" s="130" t="str">
        <f t="shared" si="110"/>
        <v/>
      </c>
      <c r="CB250" s="130" t="str">
        <f t="shared" si="111"/>
        <v/>
      </c>
      <c r="CC250" s="130" t="str">
        <f t="shared" si="112"/>
        <v/>
      </c>
      <c r="CD250" s="130" t="str">
        <f t="shared" si="113"/>
        <v/>
      </c>
      <c r="CE250" s="131">
        <f t="shared" si="145"/>
        <v>0</v>
      </c>
      <c r="CF250" s="259">
        <f t="shared" si="143"/>
        <v>0</v>
      </c>
      <c r="CG250" s="132"/>
      <c r="CH250" s="132"/>
      <c r="CI250" s="132"/>
    </row>
    <row r="251" spans="1:87" s="24" customFormat="1" ht="12.75" hidden="1" customHeight="1" outlineLevel="1" thickBot="1" x14ac:dyDescent="0.25">
      <c r="A251" s="177" t="s">
        <v>59</v>
      </c>
      <c r="B251" s="312" t="s">
        <v>187</v>
      </c>
      <c r="C251" s="24">
        <v>243</v>
      </c>
      <c r="D251" s="137"/>
      <c r="E251" s="138"/>
      <c r="F251" s="56"/>
      <c r="G251" s="135"/>
      <c r="H251" s="136"/>
      <c r="I251" s="139"/>
      <c r="J251" s="57"/>
      <c r="K251" s="113"/>
      <c r="L251" s="113"/>
      <c r="M251" s="113"/>
      <c r="N251" s="113"/>
      <c r="O251" s="114">
        <f t="shared" si="114"/>
        <v>0</v>
      </c>
      <c r="P251" s="113"/>
      <c r="Q251" s="113"/>
      <c r="R251" s="113"/>
      <c r="S251" s="113"/>
      <c r="T251" s="114">
        <f t="shared" si="115"/>
        <v>0</v>
      </c>
      <c r="U251" s="113">
        <f t="shared" si="116"/>
        <v>0</v>
      </c>
      <c r="V251" s="136"/>
      <c r="W251" s="313"/>
      <c r="X251" s="313"/>
      <c r="Y251" s="313"/>
      <c r="Z251" s="117">
        <f t="shared" si="117"/>
        <v>0</v>
      </c>
      <c r="AA251" s="118">
        <f t="shared" si="118"/>
        <v>0</v>
      </c>
      <c r="AB251" s="121"/>
      <c r="AC251" s="121"/>
      <c r="AD251" s="121"/>
      <c r="AE251" s="117">
        <f t="shared" si="119"/>
        <v>0</v>
      </c>
      <c r="AF251" s="118">
        <f t="shared" si="120"/>
        <v>0</v>
      </c>
      <c r="AG251" s="120"/>
      <c r="AH251" s="120"/>
      <c r="AI251" s="121"/>
      <c r="AJ251" s="117">
        <f t="shared" si="121"/>
        <v>0</v>
      </c>
      <c r="AK251" s="119">
        <f t="shared" si="122"/>
        <v>0</v>
      </c>
      <c r="AL251" s="53"/>
      <c r="AM251" s="53"/>
      <c r="AN251" s="53"/>
      <c r="AO251" s="54">
        <f t="shared" si="123"/>
        <v>0</v>
      </c>
      <c r="AP251" s="122">
        <f t="shared" si="124"/>
        <v>0</v>
      </c>
      <c r="AQ251" s="123">
        <f t="shared" si="125"/>
        <v>0</v>
      </c>
      <c r="AR251" s="123">
        <f t="shared" si="126"/>
        <v>0</v>
      </c>
      <c r="AS251" s="313"/>
      <c r="AT251" s="313"/>
      <c r="AU251" s="314"/>
      <c r="AV251" s="125">
        <f t="shared" si="127"/>
        <v>0</v>
      </c>
      <c r="AW251" s="119">
        <f t="shared" si="128"/>
        <v>0</v>
      </c>
      <c r="AX251" s="120"/>
      <c r="AY251" s="120"/>
      <c r="AZ251" s="127"/>
      <c r="BA251" s="126">
        <f t="shared" si="129"/>
        <v>0</v>
      </c>
      <c r="BB251" s="119">
        <f t="shared" si="130"/>
        <v>0</v>
      </c>
      <c r="BC251" s="120"/>
      <c r="BD251" s="120"/>
      <c r="BE251" s="127"/>
      <c r="BF251" s="126">
        <f t="shared" si="131"/>
        <v>0</v>
      </c>
      <c r="BG251" s="119">
        <f t="shared" si="132"/>
        <v>0</v>
      </c>
      <c r="BH251" s="120"/>
      <c r="BI251" s="120"/>
      <c r="BJ251" s="127"/>
      <c r="BK251" s="126">
        <f t="shared" si="133"/>
        <v>0</v>
      </c>
      <c r="BL251" s="119">
        <f t="shared" si="134"/>
        <v>0</v>
      </c>
      <c r="BM251" s="123">
        <f t="shared" si="135"/>
        <v>0</v>
      </c>
      <c r="BN251" s="123">
        <f t="shared" si="136"/>
        <v>0</v>
      </c>
      <c r="BO251" s="126">
        <f t="shared" si="144"/>
        <v>0</v>
      </c>
      <c r="BP251" s="128">
        <f t="shared" si="137"/>
        <v>0</v>
      </c>
      <c r="BQ251" s="22"/>
      <c r="BR251" s="129"/>
      <c r="BS251" s="130"/>
      <c r="BT251" s="257" t="str">
        <f t="shared" si="138"/>
        <v/>
      </c>
      <c r="BU251" s="257" t="str">
        <f t="shared" si="139"/>
        <v/>
      </c>
      <c r="BV251" s="257" t="str">
        <f t="shared" si="140"/>
        <v/>
      </c>
      <c r="BW251" s="257" t="str">
        <f t="shared" si="141"/>
        <v/>
      </c>
      <c r="BX251" s="258">
        <f t="shared" si="142"/>
        <v>0</v>
      </c>
      <c r="BY251" s="129"/>
      <c r="BZ251" s="130"/>
      <c r="CA251" s="130" t="str">
        <f t="shared" si="110"/>
        <v/>
      </c>
      <c r="CB251" s="130" t="str">
        <f t="shared" si="111"/>
        <v/>
      </c>
      <c r="CC251" s="130" t="str">
        <f t="shared" si="112"/>
        <v/>
      </c>
      <c r="CD251" s="130" t="str">
        <f t="shared" si="113"/>
        <v/>
      </c>
      <c r="CE251" s="131">
        <f t="shared" si="145"/>
        <v>0</v>
      </c>
      <c r="CF251" s="259">
        <f t="shared" si="143"/>
        <v>0</v>
      </c>
      <c r="CG251" s="132"/>
      <c r="CH251" s="132"/>
      <c r="CI251" s="132"/>
    </row>
    <row r="252" spans="1:87" s="24" customFormat="1" ht="12.75" hidden="1" customHeight="1" outlineLevel="1" thickBot="1" x14ac:dyDescent="0.25">
      <c r="A252" s="177" t="s">
        <v>59</v>
      </c>
      <c r="B252" s="312" t="s">
        <v>187</v>
      </c>
      <c r="C252" s="24">
        <v>244</v>
      </c>
      <c r="D252" s="137"/>
      <c r="E252" s="138"/>
      <c r="F252" s="56"/>
      <c r="G252" s="135"/>
      <c r="H252" s="136"/>
      <c r="I252" s="139"/>
      <c r="J252" s="57"/>
      <c r="K252" s="113"/>
      <c r="L252" s="113"/>
      <c r="M252" s="113"/>
      <c r="N252" s="113"/>
      <c r="O252" s="114">
        <f t="shared" si="114"/>
        <v>0</v>
      </c>
      <c r="P252" s="113"/>
      <c r="Q252" s="113"/>
      <c r="R252" s="113"/>
      <c r="S252" s="113"/>
      <c r="T252" s="114">
        <f t="shared" si="115"/>
        <v>0</v>
      </c>
      <c r="U252" s="113">
        <f t="shared" si="116"/>
        <v>0</v>
      </c>
      <c r="V252" s="136"/>
      <c r="W252" s="313"/>
      <c r="X252" s="313"/>
      <c r="Y252" s="313"/>
      <c r="Z252" s="117">
        <f t="shared" si="117"/>
        <v>0</v>
      </c>
      <c r="AA252" s="118">
        <f t="shared" si="118"/>
        <v>0</v>
      </c>
      <c r="AB252" s="121"/>
      <c r="AC252" s="121"/>
      <c r="AD252" s="121"/>
      <c r="AE252" s="117">
        <f t="shared" si="119"/>
        <v>0</v>
      </c>
      <c r="AF252" s="118">
        <f t="shared" si="120"/>
        <v>0</v>
      </c>
      <c r="AG252" s="120"/>
      <c r="AH252" s="120"/>
      <c r="AI252" s="121"/>
      <c r="AJ252" s="117">
        <f t="shared" si="121"/>
        <v>0</v>
      </c>
      <c r="AK252" s="119">
        <f t="shared" si="122"/>
        <v>0</v>
      </c>
      <c r="AL252" s="53"/>
      <c r="AM252" s="53"/>
      <c r="AN252" s="53"/>
      <c r="AO252" s="54">
        <f t="shared" si="123"/>
        <v>0</v>
      </c>
      <c r="AP252" s="122">
        <f t="shared" si="124"/>
        <v>0</v>
      </c>
      <c r="AQ252" s="123">
        <f t="shared" si="125"/>
        <v>0</v>
      </c>
      <c r="AR252" s="123">
        <f t="shared" si="126"/>
        <v>0</v>
      </c>
      <c r="AS252" s="313"/>
      <c r="AT252" s="313"/>
      <c r="AU252" s="314"/>
      <c r="AV252" s="125">
        <f t="shared" si="127"/>
        <v>0</v>
      </c>
      <c r="AW252" s="119">
        <f t="shared" si="128"/>
        <v>0</v>
      </c>
      <c r="AX252" s="120"/>
      <c r="AY252" s="120"/>
      <c r="AZ252" s="127"/>
      <c r="BA252" s="126">
        <f t="shared" si="129"/>
        <v>0</v>
      </c>
      <c r="BB252" s="119">
        <f t="shared" si="130"/>
        <v>0</v>
      </c>
      <c r="BC252" s="120"/>
      <c r="BD252" s="120"/>
      <c r="BE252" s="127"/>
      <c r="BF252" s="126">
        <f t="shared" si="131"/>
        <v>0</v>
      </c>
      <c r="BG252" s="119">
        <f t="shared" si="132"/>
        <v>0</v>
      </c>
      <c r="BH252" s="120"/>
      <c r="BI252" s="120"/>
      <c r="BJ252" s="127"/>
      <c r="BK252" s="126">
        <f t="shared" si="133"/>
        <v>0</v>
      </c>
      <c r="BL252" s="119">
        <f t="shared" si="134"/>
        <v>0</v>
      </c>
      <c r="BM252" s="123">
        <f t="shared" si="135"/>
        <v>0</v>
      </c>
      <c r="BN252" s="123">
        <f t="shared" si="136"/>
        <v>0</v>
      </c>
      <c r="BO252" s="126">
        <f t="shared" si="144"/>
        <v>0</v>
      </c>
      <c r="BP252" s="128">
        <f t="shared" si="137"/>
        <v>0</v>
      </c>
      <c r="BQ252" s="22"/>
      <c r="BR252" s="129"/>
      <c r="BS252" s="130"/>
      <c r="BT252" s="257" t="str">
        <f t="shared" si="138"/>
        <v/>
      </c>
      <c r="BU252" s="257" t="str">
        <f t="shared" si="139"/>
        <v/>
      </c>
      <c r="BV252" s="257" t="str">
        <f t="shared" si="140"/>
        <v/>
      </c>
      <c r="BW252" s="257" t="str">
        <f t="shared" si="141"/>
        <v/>
      </c>
      <c r="BX252" s="258">
        <f t="shared" si="142"/>
        <v>0</v>
      </c>
      <c r="BY252" s="129"/>
      <c r="BZ252" s="130"/>
      <c r="CA252" s="130" t="str">
        <f t="shared" si="110"/>
        <v/>
      </c>
      <c r="CB252" s="130" t="str">
        <f t="shared" si="111"/>
        <v/>
      </c>
      <c r="CC252" s="130" t="str">
        <f t="shared" si="112"/>
        <v/>
      </c>
      <c r="CD252" s="130" t="str">
        <f t="shared" si="113"/>
        <v/>
      </c>
      <c r="CE252" s="131">
        <f t="shared" si="145"/>
        <v>0</v>
      </c>
      <c r="CF252" s="259">
        <f t="shared" si="143"/>
        <v>0</v>
      </c>
      <c r="CG252" s="132"/>
      <c r="CH252" s="132"/>
      <c r="CI252" s="132"/>
    </row>
    <row r="253" spans="1:87" s="24" customFormat="1" ht="12.75" hidden="1" customHeight="1" outlineLevel="1" thickBot="1" x14ac:dyDescent="0.25">
      <c r="A253" s="177" t="s">
        <v>59</v>
      </c>
      <c r="B253" s="312" t="s">
        <v>187</v>
      </c>
      <c r="C253" s="24">
        <v>245</v>
      </c>
      <c r="D253" s="137"/>
      <c r="E253" s="138"/>
      <c r="F253" s="56"/>
      <c r="G253" s="135"/>
      <c r="H253" s="136"/>
      <c r="I253" s="139"/>
      <c r="J253" s="57"/>
      <c r="K253" s="113"/>
      <c r="L253" s="113"/>
      <c r="M253" s="113"/>
      <c r="N253" s="113"/>
      <c r="O253" s="114">
        <f t="shared" si="114"/>
        <v>0</v>
      </c>
      <c r="P253" s="113"/>
      <c r="Q253" s="113"/>
      <c r="R253" s="113"/>
      <c r="S253" s="113"/>
      <c r="T253" s="114">
        <f t="shared" si="115"/>
        <v>0</v>
      </c>
      <c r="U253" s="113">
        <f t="shared" si="116"/>
        <v>0</v>
      </c>
      <c r="V253" s="136"/>
      <c r="W253" s="313"/>
      <c r="X253" s="313"/>
      <c r="Y253" s="313"/>
      <c r="Z253" s="117">
        <f t="shared" si="117"/>
        <v>0</v>
      </c>
      <c r="AA253" s="118">
        <f t="shared" si="118"/>
        <v>0</v>
      </c>
      <c r="AB253" s="121"/>
      <c r="AC253" s="121"/>
      <c r="AD253" s="121"/>
      <c r="AE253" s="117">
        <f t="shared" si="119"/>
        <v>0</v>
      </c>
      <c r="AF253" s="118">
        <f t="shared" si="120"/>
        <v>0</v>
      </c>
      <c r="AG253" s="120"/>
      <c r="AH253" s="120"/>
      <c r="AI253" s="121"/>
      <c r="AJ253" s="117">
        <f t="shared" si="121"/>
        <v>0</v>
      </c>
      <c r="AK253" s="119">
        <f t="shared" si="122"/>
        <v>0</v>
      </c>
      <c r="AL253" s="53"/>
      <c r="AM253" s="53"/>
      <c r="AN253" s="53"/>
      <c r="AO253" s="54">
        <f t="shared" si="123"/>
        <v>0</v>
      </c>
      <c r="AP253" s="122">
        <f t="shared" si="124"/>
        <v>0</v>
      </c>
      <c r="AQ253" s="123">
        <f t="shared" si="125"/>
        <v>0</v>
      </c>
      <c r="AR253" s="123">
        <f t="shared" si="126"/>
        <v>0</v>
      </c>
      <c r="AS253" s="313"/>
      <c r="AT253" s="313"/>
      <c r="AU253" s="314"/>
      <c r="AV253" s="125">
        <f t="shared" si="127"/>
        <v>0</v>
      </c>
      <c r="AW253" s="119">
        <f t="shared" si="128"/>
        <v>0</v>
      </c>
      <c r="AX253" s="120"/>
      <c r="AY253" s="120"/>
      <c r="AZ253" s="127"/>
      <c r="BA253" s="126">
        <f t="shared" si="129"/>
        <v>0</v>
      </c>
      <c r="BB253" s="119">
        <f t="shared" si="130"/>
        <v>0</v>
      </c>
      <c r="BC253" s="120"/>
      <c r="BD253" s="120"/>
      <c r="BE253" s="127"/>
      <c r="BF253" s="126">
        <f t="shared" si="131"/>
        <v>0</v>
      </c>
      <c r="BG253" s="119">
        <f t="shared" si="132"/>
        <v>0</v>
      </c>
      <c r="BH253" s="120"/>
      <c r="BI253" s="120"/>
      <c r="BJ253" s="127"/>
      <c r="BK253" s="126">
        <f t="shared" si="133"/>
        <v>0</v>
      </c>
      <c r="BL253" s="119">
        <f t="shared" si="134"/>
        <v>0</v>
      </c>
      <c r="BM253" s="123">
        <f t="shared" si="135"/>
        <v>0</v>
      </c>
      <c r="BN253" s="123">
        <f t="shared" si="136"/>
        <v>0</v>
      </c>
      <c r="BO253" s="126">
        <f t="shared" si="144"/>
        <v>0</v>
      </c>
      <c r="BP253" s="128">
        <f t="shared" si="137"/>
        <v>0</v>
      </c>
      <c r="BQ253" s="22"/>
      <c r="BR253" s="129"/>
      <c r="BS253" s="130"/>
      <c r="BT253" s="257" t="str">
        <f t="shared" si="138"/>
        <v/>
      </c>
      <c r="BU253" s="257" t="str">
        <f t="shared" si="139"/>
        <v/>
      </c>
      <c r="BV253" s="257" t="str">
        <f t="shared" si="140"/>
        <v/>
      </c>
      <c r="BW253" s="257" t="str">
        <f t="shared" si="141"/>
        <v/>
      </c>
      <c r="BX253" s="258">
        <f t="shared" si="142"/>
        <v>0</v>
      </c>
      <c r="BY253" s="129"/>
      <c r="BZ253" s="130"/>
      <c r="CA253" s="130" t="str">
        <f t="shared" si="110"/>
        <v/>
      </c>
      <c r="CB253" s="130" t="str">
        <f t="shared" si="111"/>
        <v/>
      </c>
      <c r="CC253" s="130" t="str">
        <f t="shared" si="112"/>
        <v/>
      </c>
      <c r="CD253" s="130" t="str">
        <f t="shared" si="113"/>
        <v/>
      </c>
      <c r="CE253" s="131">
        <f t="shared" si="145"/>
        <v>0</v>
      </c>
      <c r="CF253" s="259">
        <f t="shared" si="143"/>
        <v>0</v>
      </c>
      <c r="CG253" s="132"/>
      <c r="CH253" s="132"/>
      <c r="CI253" s="132"/>
    </row>
    <row r="254" spans="1:87" s="24" customFormat="1" ht="12.75" hidden="1" customHeight="1" outlineLevel="1" thickBot="1" x14ac:dyDescent="0.25">
      <c r="A254" s="177" t="s">
        <v>59</v>
      </c>
      <c r="B254" s="312" t="s">
        <v>187</v>
      </c>
      <c r="C254" s="24">
        <v>246</v>
      </c>
      <c r="D254" s="137"/>
      <c r="E254" s="138"/>
      <c r="F254" s="56"/>
      <c r="G254" s="135"/>
      <c r="H254" s="136"/>
      <c r="I254" s="139"/>
      <c r="J254" s="57"/>
      <c r="K254" s="113"/>
      <c r="L254" s="113"/>
      <c r="M254" s="113"/>
      <c r="N254" s="113"/>
      <c r="O254" s="114">
        <f t="shared" si="114"/>
        <v>0</v>
      </c>
      <c r="P254" s="113"/>
      <c r="Q254" s="113"/>
      <c r="R254" s="113"/>
      <c r="S254" s="113"/>
      <c r="T254" s="114">
        <f t="shared" si="115"/>
        <v>0</v>
      </c>
      <c r="U254" s="113">
        <f t="shared" si="116"/>
        <v>0</v>
      </c>
      <c r="V254" s="136"/>
      <c r="W254" s="313"/>
      <c r="X254" s="313"/>
      <c r="Y254" s="313"/>
      <c r="Z254" s="117">
        <f t="shared" si="117"/>
        <v>0</v>
      </c>
      <c r="AA254" s="118">
        <f t="shared" si="118"/>
        <v>0</v>
      </c>
      <c r="AB254" s="121"/>
      <c r="AC254" s="121"/>
      <c r="AD254" s="121"/>
      <c r="AE254" s="117">
        <f t="shared" si="119"/>
        <v>0</v>
      </c>
      <c r="AF254" s="118">
        <f t="shared" si="120"/>
        <v>0</v>
      </c>
      <c r="AG254" s="120"/>
      <c r="AH254" s="120"/>
      <c r="AI254" s="121"/>
      <c r="AJ254" s="117">
        <f t="shared" si="121"/>
        <v>0</v>
      </c>
      <c r="AK254" s="119">
        <f t="shared" si="122"/>
        <v>0</v>
      </c>
      <c r="AL254" s="53"/>
      <c r="AM254" s="53"/>
      <c r="AN254" s="53"/>
      <c r="AO254" s="54">
        <f t="shared" si="123"/>
        <v>0</v>
      </c>
      <c r="AP254" s="122">
        <f t="shared" si="124"/>
        <v>0</v>
      </c>
      <c r="AQ254" s="123">
        <f t="shared" si="125"/>
        <v>0</v>
      </c>
      <c r="AR254" s="123">
        <f t="shared" si="126"/>
        <v>0</v>
      </c>
      <c r="AS254" s="313"/>
      <c r="AT254" s="313"/>
      <c r="AU254" s="314"/>
      <c r="AV254" s="125">
        <f t="shared" si="127"/>
        <v>0</v>
      </c>
      <c r="AW254" s="119">
        <f t="shared" si="128"/>
        <v>0</v>
      </c>
      <c r="AX254" s="120"/>
      <c r="AY254" s="120"/>
      <c r="AZ254" s="127"/>
      <c r="BA254" s="126">
        <f t="shared" si="129"/>
        <v>0</v>
      </c>
      <c r="BB254" s="119">
        <f t="shared" si="130"/>
        <v>0</v>
      </c>
      <c r="BC254" s="120"/>
      <c r="BD254" s="120"/>
      <c r="BE254" s="127"/>
      <c r="BF254" s="126">
        <f t="shared" si="131"/>
        <v>0</v>
      </c>
      <c r="BG254" s="119">
        <f t="shared" si="132"/>
        <v>0</v>
      </c>
      <c r="BH254" s="120"/>
      <c r="BI254" s="120"/>
      <c r="BJ254" s="127"/>
      <c r="BK254" s="126">
        <f t="shared" si="133"/>
        <v>0</v>
      </c>
      <c r="BL254" s="119">
        <f t="shared" si="134"/>
        <v>0</v>
      </c>
      <c r="BM254" s="123">
        <f t="shared" si="135"/>
        <v>0</v>
      </c>
      <c r="BN254" s="123">
        <f t="shared" si="136"/>
        <v>0</v>
      </c>
      <c r="BO254" s="126">
        <f t="shared" si="144"/>
        <v>0</v>
      </c>
      <c r="BP254" s="128">
        <f t="shared" si="137"/>
        <v>0</v>
      </c>
      <c r="BQ254" s="22"/>
      <c r="BR254" s="129"/>
      <c r="BS254" s="130"/>
      <c r="BT254" s="257" t="str">
        <f t="shared" si="138"/>
        <v/>
      </c>
      <c r="BU254" s="257" t="str">
        <f t="shared" si="139"/>
        <v/>
      </c>
      <c r="BV254" s="257" t="str">
        <f t="shared" si="140"/>
        <v/>
      </c>
      <c r="BW254" s="257" t="str">
        <f t="shared" si="141"/>
        <v/>
      </c>
      <c r="BX254" s="258">
        <f t="shared" si="142"/>
        <v>0</v>
      </c>
      <c r="BY254" s="129"/>
      <c r="BZ254" s="130"/>
      <c r="CA254" s="130" t="str">
        <f t="shared" si="110"/>
        <v/>
      </c>
      <c r="CB254" s="130" t="str">
        <f t="shared" si="111"/>
        <v/>
      </c>
      <c r="CC254" s="130" t="str">
        <f t="shared" si="112"/>
        <v/>
      </c>
      <c r="CD254" s="130" t="str">
        <f t="shared" si="113"/>
        <v/>
      </c>
      <c r="CE254" s="131">
        <f t="shared" si="145"/>
        <v>0</v>
      </c>
      <c r="CF254" s="259">
        <f t="shared" si="143"/>
        <v>0</v>
      </c>
      <c r="CG254" s="132"/>
      <c r="CH254" s="132"/>
      <c r="CI254" s="132"/>
    </row>
    <row r="255" spans="1:87" s="24" customFormat="1" ht="12.75" hidden="1" customHeight="1" outlineLevel="1" thickBot="1" x14ac:dyDescent="0.25">
      <c r="A255" s="177" t="s">
        <v>59</v>
      </c>
      <c r="B255" s="312" t="s">
        <v>187</v>
      </c>
      <c r="C255" s="24">
        <v>247</v>
      </c>
      <c r="D255" s="137"/>
      <c r="E255" s="138"/>
      <c r="F255" s="56"/>
      <c r="G255" s="135"/>
      <c r="H255" s="136"/>
      <c r="I255" s="139"/>
      <c r="J255" s="57"/>
      <c r="K255" s="113"/>
      <c r="L255" s="113"/>
      <c r="M255" s="113"/>
      <c r="N255" s="113"/>
      <c r="O255" s="114">
        <f t="shared" si="114"/>
        <v>0</v>
      </c>
      <c r="P255" s="113"/>
      <c r="Q255" s="113"/>
      <c r="R255" s="113"/>
      <c r="S255" s="113"/>
      <c r="T255" s="114">
        <f t="shared" si="115"/>
        <v>0</v>
      </c>
      <c r="U255" s="113">
        <f t="shared" si="116"/>
        <v>0</v>
      </c>
      <c r="V255" s="136"/>
      <c r="W255" s="313"/>
      <c r="X255" s="313"/>
      <c r="Y255" s="313"/>
      <c r="Z255" s="117">
        <f t="shared" si="117"/>
        <v>0</v>
      </c>
      <c r="AA255" s="118">
        <f t="shared" si="118"/>
        <v>0</v>
      </c>
      <c r="AB255" s="121"/>
      <c r="AC255" s="121"/>
      <c r="AD255" s="121"/>
      <c r="AE255" s="117">
        <f t="shared" si="119"/>
        <v>0</v>
      </c>
      <c r="AF255" s="118">
        <f t="shared" si="120"/>
        <v>0</v>
      </c>
      <c r="AG255" s="120"/>
      <c r="AH255" s="120"/>
      <c r="AI255" s="121"/>
      <c r="AJ255" s="117">
        <f t="shared" si="121"/>
        <v>0</v>
      </c>
      <c r="AK255" s="119">
        <f t="shared" si="122"/>
        <v>0</v>
      </c>
      <c r="AL255" s="53"/>
      <c r="AM255" s="53"/>
      <c r="AN255" s="53"/>
      <c r="AO255" s="54">
        <f t="shared" si="123"/>
        <v>0</v>
      </c>
      <c r="AP255" s="122">
        <f t="shared" si="124"/>
        <v>0</v>
      </c>
      <c r="AQ255" s="123">
        <f t="shared" si="125"/>
        <v>0</v>
      </c>
      <c r="AR255" s="123">
        <f t="shared" si="126"/>
        <v>0</v>
      </c>
      <c r="AS255" s="313"/>
      <c r="AT255" s="313"/>
      <c r="AU255" s="314"/>
      <c r="AV255" s="125">
        <f t="shared" si="127"/>
        <v>0</v>
      </c>
      <c r="AW255" s="119">
        <f t="shared" si="128"/>
        <v>0</v>
      </c>
      <c r="AX255" s="120"/>
      <c r="AY255" s="120"/>
      <c r="AZ255" s="127"/>
      <c r="BA255" s="126">
        <f t="shared" si="129"/>
        <v>0</v>
      </c>
      <c r="BB255" s="119">
        <f t="shared" si="130"/>
        <v>0</v>
      </c>
      <c r="BC255" s="120"/>
      <c r="BD255" s="120"/>
      <c r="BE255" s="127"/>
      <c r="BF255" s="126">
        <f t="shared" si="131"/>
        <v>0</v>
      </c>
      <c r="BG255" s="119">
        <f t="shared" si="132"/>
        <v>0</v>
      </c>
      <c r="BH255" s="120"/>
      <c r="BI255" s="120"/>
      <c r="BJ255" s="127"/>
      <c r="BK255" s="126">
        <f t="shared" si="133"/>
        <v>0</v>
      </c>
      <c r="BL255" s="119">
        <f t="shared" si="134"/>
        <v>0</v>
      </c>
      <c r="BM255" s="123">
        <f t="shared" si="135"/>
        <v>0</v>
      </c>
      <c r="BN255" s="123">
        <f t="shared" si="136"/>
        <v>0</v>
      </c>
      <c r="BO255" s="126">
        <f t="shared" si="144"/>
        <v>0</v>
      </c>
      <c r="BP255" s="128">
        <f t="shared" si="137"/>
        <v>0</v>
      </c>
      <c r="BQ255" s="22"/>
      <c r="BR255" s="129"/>
      <c r="BS255" s="130"/>
      <c r="BT255" s="257" t="str">
        <f t="shared" si="138"/>
        <v/>
      </c>
      <c r="BU255" s="257" t="str">
        <f t="shared" si="139"/>
        <v/>
      </c>
      <c r="BV255" s="257" t="str">
        <f t="shared" si="140"/>
        <v/>
      </c>
      <c r="BW255" s="257" t="str">
        <f t="shared" si="141"/>
        <v/>
      </c>
      <c r="BX255" s="258">
        <f t="shared" si="142"/>
        <v>0</v>
      </c>
      <c r="BY255" s="129"/>
      <c r="BZ255" s="130"/>
      <c r="CA255" s="130" t="str">
        <f t="shared" si="110"/>
        <v/>
      </c>
      <c r="CB255" s="130" t="str">
        <f t="shared" si="111"/>
        <v/>
      </c>
      <c r="CC255" s="130" t="str">
        <f t="shared" si="112"/>
        <v/>
      </c>
      <c r="CD255" s="130" t="str">
        <f t="shared" si="113"/>
        <v/>
      </c>
      <c r="CE255" s="131">
        <f t="shared" si="145"/>
        <v>0</v>
      </c>
      <c r="CF255" s="259">
        <f t="shared" si="143"/>
        <v>0</v>
      </c>
      <c r="CG255" s="132"/>
      <c r="CH255" s="132"/>
      <c r="CI255" s="132"/>
    </row>
    <row r="256" spans="1:87" s="24" customFormat="1" ht="12.75" hidden="1" customHeight="1" outlineLevel="1" thickBot="1" x14ac:dyDescent="0.25">
      <c r="A256" s="177" t="s">
        <v>59</v>
      </c>
      <c r="B256" s="312" t="s">
        <v>187</v>
      </c>
      <c r="C256" s="24">
        <v>248</v>
      </c>
      <c r="D256" s="137"/>
      <c r="E256" s="138"/>
      <c r="F256" s="56"/>
      <c r="G256" s="135"/>
      <c r="H256" s="136"/>
      <c r="I256" s="139"/>
      <c r="J256" s="57"/>
      <c r="K256" s="113"/>
      <c r="L256" s="113"/>
      <c r="M256" s="113"/>
      <c r="N256" s="113"/>
      <c r="O256" s="114">
        <f t="shared" si="114"/>
        <v>0</v>
      </c>
      <c r="P256" s="113"/>
      <c r="Q256" s="113"/>
      <c r="R256" s="113"/>
      <c r="S256" s="113"/>
      <c r="T256" s="114">
        <f t="shared" si="115"/>
        <v>0</v>
      </c>
      <c r="U256" s="113">
        <f t="shared" si="116"/>
        <v>0</v>
      </c>
      <c r="V256" s="136"/>
      <c r="W256" s="313"/>
      <c r="X256" s="313"/>
      <c r="Y256" s="313"/>
      <c r="Z256" s="117">
        <f t="shared" si="117"/>
        <v>0</v>
      </c>
      <c r="AA256" s="118">
        <f t="shared" si="118"/>
        <v>0</v>
      </c>
      <c r="AB256" s="121"/>
      <c r="AC256" s="121"/>
      <c r="AD256" s="121"/>
      <c r="AE256" s="117">
        <f t="shared" si="119"/>
        <v>0</v>
      </c>
      <c r="AF256" s="118">
        <f t="shared" si="120"/>
        <v>0</v>
      </c>
      <c r="AG256" s="120"/>
      <c r="AH256" s="120"/>
      <c r="AI256" s="121"/>
      <c r="AJ256" s="117">
        <f t="shared" si="121"/>
        <v>0</v>
      </c>
      <c r="AK256" s="119">
        <f t="shared" si="122"/>
        <v>0</v>
      </c>
      <c r="AL256" s="53"/>
      <c r="AM256" s="53"/>
      <c r="AN256" s="53"/>
      <c r="AO256" s="54">
        <f t="shared" si="123"/>
        <v>0</v>
      </c>
      <c r="AP256" s="122">
        <f t="shared" si="124"/>
        <v>0</v>
      </c>
      <c r="AQ256" s="123">
        <f t="shared" si="125"/>
        <v>0</v>
      </c>
      <c r="AR256" s="123">
        <f t="shared" si="126"/>
        <v>0</v>
      </c>
      <c r="AS256" s="313"/>
      <c r="AT256" s="313"/>
      <c r="AU256" s="314"/>
      <c r="AV256" s="125">
        <f t="shared" si="127"/>
        <v>0</v>
      </c>
      <c r="AW256" s="119">
        <f t="shared" si="128"/>
        <v>0</v>
      </c>
      <c r="AX256" s="120"/>
      <c r="AY256" s="120"/>
      <c r="AZ256" s="127"/>
      <c r="BA256" s="126">
        <f t="shared" si="129"/>
        <v>0</v>
      </c>
      <c r="BB256" s="119">
        <f t="shared" si="130"/>
        <v>0</v>
      </c>
      <c r="BC256" s="120"/>
      <c r="BD256" s="120"/>
      <c r="BE256" s="127"/>
      <c r="BF256" s="126">
        <f t="shared" si="131"/>
        <v>0</v>
      </c>
      <c r="BG256" s="119">
        <f t="shared" si="132"/>
        <v>0</v>
      </c>
      <c r="BH256" s="120"/>
      <c r="BI256" s="120"/>
      <c r="BJ256" s="127"/>
      <c r="BK256" s="126">
        <f t="shared" si="133"/>
        <v>0</v>
      </c>
      <c r="BL256" s="119">
        <f t="shared" si="134"/>
        <v>0</v>
      </c>
      <c r="BM256" s="123">
        <f t="shared" si="135"/>
        <v>0</v>
      </c>
      <c r="BN256" s="123">
        <f t="shared" si="136"/>
        <v>0</v>
      </c>
      <c r="BO256" s="126">
        <f t="shared" si="144"/>
        <v>0</v>
      </c>
      <c r="BP256" s="128">
        <f t="shared" si="137"/>
        <v>0</v>
      </c>
      <c r="BQ256" s="22"/>
      <c r="BR256" s="129"/>
      <c r="BS256" s="130"/>
      <c r="BT256" s="257" t="str">
        <f t="shared" si="138"/>
        <v/>
      </c>
      <c r="BU256" s="257" t="str">
        <f t="shared" si="139"/>
        <v/>
      </c>
      <c r="BV256" s="257" t="str">
        <f t="shared" si="140"/>
        <v/>
      </c>
      <c r="BW256" s="257" t="str">
        <f t="shared" si="141"/>
        <v/>
      </c>
      <c r="BX256" s="258">
        <f t="shared" si="142"/>
        <v>0</v>
      </c>
      <c r="BY256" s="129"/>
      <c r="BZ256" s="130"/>
      <c r="CA256" s="130" t="str">
        <f t="shared" si="110"/>
        <v/>
      </c>
      <c r="CB256" s="130" t="str">
        <f t="shared" si="111"/>
        <v/>
      </c>
      <c r="CC256" s="130" t="str">
        <f t="shared" si="112"/>
        <v/>
      </c>
      <c r="CD256" s="130" t="str">
        <f t="shared" si="113"/>
        <v/>
      </c>
      <c r="CE256" s="131">
        <f t="shared" si="145"/>
        <v>0</v>
      </c>
      <c r="CF256" s="259">
        <f t="shared" si="143"/>
        <v>0</v>
      </c>
      <c r="CG256" s="132"/>
      <c r="CH256" s="132"/>
      <c r="CI256" s="132"/>
    </row>
    <row r="257" spans="1:87" s="24" customFormat="1" ht="12.75" hidden="1" customHeight="1" outlineLevel="1" thickBot="1" x14ac:dyDescent="0.25">
      <c r="A257" s="177" t="s">
        <v>59</v>
      </c>
      <c r="B257" s="312" t="s">
        <v>187</v>
      </c>
      <c r="C257" s="24">
        <v>249</v>
      </c>
      <c r="D257" s="137"/>
      <c r="E257" s="138"/>
      <c r="F257" s="56"/>
      <c r="G257" s="135"/>
      <c r="H257" s="136"/>
      <c r="I257" s="139"/>
      <c r="J257" s="57"/>
      <c r="K257" s="113"/>
      <c r="L257" s="113"/>
      <c r="M257" s="113"/>
      <c r="N257" s="113"/>
      <c r="O257" s="114">
        <f t="shared" si="114"/>
        <v>0</v>
      </c>
      <c r="P257" s="113"/>
      <c r="Q257" s="113"/>
      <c r="R257" s="113"/>
      <c r="S257" s="113"/>
      <c r="T257" s="114">
        <f t="shared" si="115"/>
        <v>0</v>
      </c>
      <c r="U257" s="113">
        <f t="shared" si="116"/>
        <v>0</v>
      </c>
      <c r="V257" s="136"/>
      <c r="W257" s="313"/>
      <c r="X257" s="313"/>
      <c r="Y257" s="313"/>
      <c r="Z257" s="117">
        <f t="shared" si="117"/>
        <v>0</v>
      </c>
      <c r="AA257" s="118">
        <f t="shared" si="118"/>
        <v>0</v>
      </c>
      <c r="AB257" s="121"/>
      <c r="AC257" s="121"/>
      <c r="AD257" s="121"/>
      <c r="AE257" s="117">
        <f t="shared" si="119"/>
        <v>0</v>
      </c>
      <c r="AF257" s="118">
        <f t="shared" si="120"/>
        <v>0</v>
      </c>
      <c r="AG257" s="120"/>
      <c r="AH257" s="120"/>
      <c r="AI257" s="121"/>
      <c r="AJ257" s="117">
        <f t="shared" si="121"/>
        <v>0</v>
      </c>
      <c r="AK257" s="119">
        <f t="shared" si="122"/>
        <v>0</v>
      </c>
      <c r="AL257" s="53"/>
      <c r="AM257" s="53"/>
      <c r="AN257" s="53"/>
      <c r="AO257" s="54">
        <f t="shared" si="123"/>
        <v>0</v>
      </c>
      <c r="AP257" s="122">
        <f t="shared" si="124"/>
        <v>0</v>
      </c>
      <c r="AQ257" s="123">
        <f t="shared" si="125"/>
        <v>0</v>
      </c>
      <c r="AR257" s="123">
        <f t="shared" si="126"/>
        <v>0</v>
      </c>
      <c r="AS257" s="313"/>
      <c r="AT257" s="313"/>
      <c r="AU257" s="314"/>
      <c r="AV257" s="125">
        <f t="shared" si="127"/>
        <v>0</v>
      </c>
      <c r="AW257" s="119">
        <f t="shared" si="128"/>
        <v>0</v>
      </c>
      <c r="AX257" s="120"/>
      <c r="AY257" s="120"/>
      <c r="AZ257" s="127"/>
      <c r="BA257" s="126">
        <f t="shared" si="129"/>
        <v>0</v>
      </c>
      <c r="BB257" s="119">
        <f t="shared" si="130"/>
        <v>0</v>
      </c>
      <c r="BC257" s="120"/>
      <c r="BD257" s="120"/>
      <c r="BE257" s="127"/>
      <c r="BF257" s="126">
        <f t="shared" si="131"/>
        <v>0</v>
      </c>
      <c r="BG257" s="119">
        <f t="shared" si="132"/>
        <v>0</v>
      </c>
      <c r="BH257" s="120"/>
      <c r="BI257" s="120"/>
      <c r="BJ257" s="127"/>
      <c r="BK257" s="126">
        <f t="shared" si="133"/>
        <v>0</v>
      </c>
      <c r="BL257" s="119">
        <f t="shared" si="134"/>
        <v>0</v>
      </c>
      <c r="BM257" s="123">
        <f t="shared" si="135"/>
        <v>0</v>
      </c>
      <c r="BN257" s="123">
        <f t="shared" si="136"/>
        <v>0</v>
      </c>
      <c r="BO257" s="126">
        <f t="shared" si="144"/>
        <v>0</v>
      </c>
      <c r="BP257" s="128">
        <f t="shared" si="137"/>
        <v>0</v>
      </c>
      <c r="BQ257" s="22"/>
      <c r="BR257" s="129"/>
      <c r="BS257" s="130"/>
      <c r="BT257" s="257" t="str">
        <f t="shared" si="138"/>
        <v/>
      </c>
      <c r="BU257" s="257" t="str">
        <f t="shared" si="139"/>
        <v/>
      </c>
      <c r="BV257" s="257" t="str">
        <f t="shared" si="140"/>
        <v/>
      </c>
      <c r="BW257" s="257" t="str">
        <f t="shared" si="141"/>
        <v/>
      </c>
      <c r="BX257" s="258">
        <f t="shared" si="142"/>
        <v>0</v>
      </c>
      <c r="BY257" s="129"/>
      <c r="BZ257" s="130"/>
      <c r="CA257" s="130" t="str">
        <f t="shared" si="110"/>
        <v/>
      </c>
      <c r="CB257" s="130" t="str">
        <f t="shared" si="111"/>
        <v/>
      </c>
      <c r="CC257" s="130" t="str">
        <f t="shared" si="112"/>
        <v/>
      </c>
      <c r="CD257" s="130" t="str">
        <f t="shared" si="113"/>
        <v/>
      </c>
      <c r="CE257" s="131">
        <f t="shared" si="145"/>
        <v>0</v>
      </c>
      <c r="CF257" s="259">
        <f t="shared" si="143"/>
        <v>0</v>
      </c>
      <c r="CG257" s="132"/>
      <c r="CH257" s="132"/>
      <c r="CI257" s="132"/>
    </row>
    <row r="258" spans="1:87" s="24" customFormat="1" ht="12.75" hidden="1" customHeight="1" outlineLevel="1" thickBot="1" x14ac:dyDescent="0.25">
      <c r="A258" s="177" t="s">
        <v>59</v>
      </c>
      <c r="B258" s="312" t="s">
        <v>187</v>
      </c>
      <c r="C258" s="24">
        <v>250</v>
      </c>
      <c r="D258" s="137"/>
      <c r="E258" s="138"/>
      <c r="F258" s="56"/>
      <c r="G258" s="135"/>
      <c r="H258" s="136"/>
      <c r="I258" s="139"/>
      <c r="J258" s="57"/>
      <c r="K258" s="113"/>
      <c r="L258" s="113"/>
      <c r="M258" s="113"/>
      <c r="N258" s="113"/>
      <c r="O258" s="114">
        <f t="shared" si="114"/>
        <v>0</v>
      </c>
      <c r="P258" s="113"/>
      <c r="Q258" s="113"/>
      <c r="R258" s="113"/>
      <c r="S258" s="113"/>
      <c r="T258" s="114">
        <f t="shared" si="115"/>
        <v>0</v>
      </c>
      <c r="U258" s="113">
        <f t="shared" si="116"/>
        <v>0</v>
      </c>
      <c r="V258" s="136"/>
      <c r="W258" s="313"/>
      <c r="X258" s="313"/>
      <c r="Y258" s="313"/>
      <c r="Z258" s="117">
        <f t="shared" si="117"/>
        <v>0</v>
      </c>
      <c r="AA258" s="118">
        <f t="shared" si="118"/>
        <v>0</v>
      </c>
      <c r="AB258" s="121"/>
      <c r="AC258" s="121"/>
      <c r="AD258" s="121"/>
      <c r="AE258" s="117">
        <f t="shared" si="119"/>
        <v>0</v>
      </c>
      <c r="AF258" s="118">
        <f t="shared" si="120"/>
        <v>0</v>
      </c>
      <c r="AG258" s="120"/>
      <c r="AH258" s="120"/>
      <c r="AI258" s="121"/>
      <c r="AJ258" s="117">
        <f t="shared" si="121"/>
        <v>0</v>
      </c>
      <c r="AK258" s="119">
        <f t="shared" si="122"/>
        <v>0</v>
      </c>
      <c r="AL258" s="53"/>
      <c r="AM258" s="53"/>
      <c r="AN258" s="53"/>
      <c r="AO258" s="54">
        <f t="shared" si="123"/>
        <v>0</v>
      </c>
      <c r="AP258" s="122">
        <f t="shared" si="124"/>
        <v>0</v>
      </c>
      <c r="AQ258" s="123">
        <f t="shared" si="125"/>
        <v>0</v>
      </c>
      <c r="AR258" s="123">
        <f t="shared" si="126"/>
        <v>0</v>
      </c>
      <c r="AS258" s="313"/>
      <c r="AT258" s="313"/>
      <c r="AU258" s="314"/>
      <c r="AV258" s="125">
        <f t="shared" si="127"/>
        <v>0</v>
      </c>
      <c r="AW258" s="119">
        <f t="shared" si="128"/>
        <v>0</v>
      </c>
      <c r="AX258" s="120"/>
      <c r="AY258" s="120"/>
      <c r="AZ258" s="127"/>
      <c r="BA258" s="126">
        <f t="shared" si="129"/>
        <v>0</v>
      </c>
      <c r="BB258" s="119">
        <f t="shared" si="130"/>
        <v>0</v>
      </c>
      <c r="BC258" s="120"/>
      <c r="BD258" s="120"/>
      <c r="BE258" s="127"/>
      <c r="BF258" s="126">
        <f t="shared" si="131"/>
        <v>0</v>
      </c>
      <c r="BG258" s="119">
        <f t="shared" si="132"/>
        <v>0</v>
      </c>
      <c r="BH258" s="120"/>
      <c r="BI258" s="120"/>
      <c r="BJ258" s="127"/>
      <c r="BK258" s="126">
        <f t="shared" si="133"/>
        <v>0</v>
      </c>
      <c r="BL258" s="119">
        <f t="shared" si="134"/>
        <v>0</v>
      </c>
      <c r="BM258" s="123">
        <f t="shared" si="135"/>
        <v>0</v>
      </c>
      <c r="BN258" s="123">
        <f t="shared" si="136"/>
        <v>0</v>
      </c>
      <c r="BO258" s="126">
        <f t="shared" si="144"/>
        <v>0</v>
      </c>
      <c r="BP258" s="128">
        <f t="shared" si="137"/>
        <v>0</v>
      </c>
      <c r="BQ258" s="22"/>
      <c r="BR258" s="129"/>
      <c r="BS258" s="130"/>
      <c r="BT258" s="257" t="str">
        <f t="shared" si="138"/>
        <v/>
      </c>
      <c r="BU258" s="257" t="str">
        <f t="shared" si="139"/>
        <v/>
      </c>
      <c r="BV258" s="257" t="str">
        <f t="shared" si="140"/>
        <v/>
      </c>
      <c r="BW258" s="257" t="str">
        <f t="shared" si="141"/>
        <v/>
      </c>
      <c r="BX258" s="258">
        <f t="shared" si="142"/>
        <v>0</v>
      </c>
      <c r="BY258" s="129"/>
      <c r="BZ258" s="130"/>
      <c r="CA258" s="130" t="str">
        <f t="shared" si="110"/>
        <v/>
      </c>
      <c r="CB258" s="130" t="str">
        <f t="shared" si="111"/>
        <v/>
      </c>
      <c r="CC258" s="130" t="str">
        <f t="shared" si="112"/>
        <v/>
      </c>
      <c r="CD258" s="130" t="str">
        <f t="shared" si="113"/>
        <v/>
      </c>
      <c r="CE258" s="131">
        <f t="shared" si="145"/>
        <v>0</v>
      </c>
      <c r="CF258" s="259">
        <f t="shared" si="143"/>
        <v>0</v>
      </c>
      <c r="CG258" s="132"/>
      <c r="CH258" s="132"/>
      <c r="CI258" s="132"/>
    </row>
    <row r="259" spans="1:87" s="24" customFormat="1" ht="12.75" hidden="1" customHeight="1" outlineLevel="1" thickBot="1" x14ac:dyDescent="0.25">
      <c r="A259" s="177" t="s">
        <v>59</v>
      </c>
      <c r="B259" s="312" t="s">
        <v>187</v>
      </c>
      <c r="C259" s="24">
        <v>251</v>
      </c>
      <c r="D259" s="137"/>
      <c r="E259" s="138"/>
      <c r="F259" s="56"/>
      <c r="G259" s="135"/>
      <c r="H259" s="136"/>
      <c r="I259" s="139"/>
      <c r="J259" s="57"/>
      <c r="K259" s="113"/>
      <c r="L259" s="113"/>
      <c r="M259" s="113"/>
      <c r="N259" s="113"/>
      <c r="O259" s="114">
        <f t="shared" si="114"/>
        <v>0</v>
      </c>
      <c r="P259" s="113"/>
      <c r="Q259" s="113"/>
      <c r="R259" s="113"/>
      <c r="S259" s="113"/>
      <c r="T259" s="114">
        <f t="shared" si="115"/>
        <v>0</v>
      </c>
      <c r="U259" s="113">
        <f t="shared" si="116"/>
        <v>0</v>
      </c>
      <c r="V259" s="136"/>
      <c r="W259" s="313"/>
      <c r="X259" s="313"/>
      <c r="Y259" s="313"/>
      <c r="Z259" s="117">
        <f t="shared" si="117"/>
        <v>0</v>
      </c>
      <c r="AA259" s="118">
        <f t="shared" si="118"/>
        <v>0</v>
      </c>
      <c r="AB259" s="121"/>
      <c r="AC259" s="121"/>
      <c r="AD259" s="121"/>
      <c r="AE259" s="117">
        <f t="shared" si="119"/>
        <v>0</v>
      </c>
      <c r="AF259" s="118">
        <f t="shared" si="120"/>
        <v>0</v>
      </c>
      <c r="AG259" s="120"/>
      <c r="AH259" s="120"/>
      <c r="AI259" s="121"/>
      <c r="AJ259" s="117">
        <f t="shared" si="121"/>
        <v>0</v>
      </c>
      <c r="AK259" s="119">
        <f t="shared" si="122"/>
        <v>0</v>
      </c>
      <c r="AL259" s="53"/>
      <c r="AM259" s="53"/>
      <c r="AN259" s="53"/>
      <c r="AO259" s="54">
        <f t="shared" si="123"/>
        <v>0</v>
      </c>
      <c r="AP259" s="122">
        <f t="shared" si="124"/>
        <v>0</v>
      </c>
      <c r="AQ259" s="123">
        <f t="shared" si="125"/>
        <v>0</v>
      </c>
      <c r="AR259" s="123">
        <f t="shared" si="126"/>
        <v>0</v>
      </c>
      <c r="AS259" s="313"/>
      <c r="AT259" s="313"/>
      <c r="AU259" s="314"/>
      <c r="AV259" s="125">
        <f t="shared" si="127"/>
        <v>0</v>
      </c>
      <c r="AW259" s="119">
        <f t="shared" si="128"/>
        <v>0</v>
      </c>
      <c r="AX259" s="120"/>
      <c r="AY259" s="120"/>
      <c r="AZ259" s="127"/>
      <c r="BA259" s="126">
        <f t="shared" si="129"/>
        <v>0</v>
      </c>
      <c r="BB259" s="119">
        <f t="shared" si="130"/>
        <v>0</v>
      </c>
      <c r="BC259" s="120"/>
      <c r="BD259" s="120"/>
      <c r="BE259" s="127"/>
      <c r="BF259" s="126">
        <f t="shared" si="131"/>
        <v>0</v>
      </c>
      <c r="BG259" s="119">
        <f t="shared" si="132"/>
        <v>0</v>
      </c>
      <c r="BH259" s="120"/>
      <c r="BI259" s="120"/>
      <c r="BJ259" s="127"/>
      <c r="BK259" s="126">
        <f t="shared" si="133"/>
        <v>0</v>
      </c>
      <c r="BL259" s="119">
        <f t="shared" si="134"/>
        <v>0</v>
      </c>
      <c r="BM259" s="123">
        <f t="shared" si="135"/>
        <v>0</v>
      </c>
      <c r="BN259" s="123">
        <f t="shared" si="136"/>
        <v>0</v>
      </c>
      <c r="BO259" s="126">
        <f t="shared" si="144"/>
        <v>0</v>
      </c>
      <c r="BP259" s="128">
        <f t="shared" si="137"/>
        <v>0</v>
      </c>
      <c r="BQ259" s="22"/>
      <c r="BR259" s="129"/>
      <c r="BS259" s="130"/>
      <c r="BT259" s="257" t="str">
        <f t="shared" si="138"/>
        <v/>
      </c>
      <c r="BU259" s="257" t="str">
        <f t="shared" si="139"/>
        <v/>
      </c>
      <c r="BV259" s="257" t="str">
        <f t="shared" si="140"/>
        <v/>
      </c>
      <c r="BW259" s="257" t="str">
        <f t="shared" si="141"/>
        <v/>
      </c>
      <c r="BX259" s="258">
        <f t="shared" si="142"/>
        <v>0</v>
      </c>
      <c r="BY259" s="129"/>
      <c r="BZ259" s="130"/>
      <c r="CA259" s="130" t="str">
        <f t="shared" si="110"/>
        <v/>
      </c>
      <c r="CB259" s="130" t="str">
        <f t="shared" si="111"/>
        <v/>
      </c>
      <c r="CC259" s="130" t="str">
        <f t="shared" si="112"/>
        <v/>
      </c>
      <c r="CD259" s="130" t="str">
        <f t="shared" si="113"/>
        <v/>
      </c>
      <c r="CE259" s="131">
        <f t="shared" si="145"/>
        <v>0</v>
      </c>
      <c r="CF259" s="259">
        <f t="shared" si="143"/>
        <v>0</v>
      </c>
      <c r="CG259" s="132"/>
      <c r="CH259" s="132"/>
      <c r="CI259" s="132"/>
    </row>
    <row r="260" spans="1:87" s="24" customFormat="1" ht="12.75" hidden="1" customHeight="1" outlineLevel="1" thickBot="1" x14ac:dyDescent="0.25">
      <c r="A260" s="177" t="s">
        <v>59</v>
      </c>
      <c r="B260" s="312" t="s">
        <v>187</v>
      </c>
      <c r="C260" s="24">
        <v>252</v>
      </c>
      <c r="D260" s="137"/>
      <c r="E260" s="138"/>
      <c r="F260" s="56"/>
      <c r="G260" s="135"/>
      <c r="H260" s="136"/>
      <c r="I260" s="139"/>
      <c r="J260" s="57"/>
      <c r="K260" s="113"/>
      <c r="L260" s="113"/>
      <c r="M260" s="113"/>
      <c r="N260" s="113"/>
      <c r="O260" s="114">
        <f t="shared" si="114"/>
        <v>0</v>
      </c>
      <c r="P260" s="113"/>
      <c r="Q260" s="113"/>
      <c r="R260" s="113"/>
      <c r="S260" s="113"/>
      <c r="T260" s="114">
        <f t="shared" si="115"/>
        <v>0</v>
      </c>
      <c r="U260" s="113">
        <f t="shared" si="116"/>
        <v>0</v>
      </c>
      <c r="V260" s="136"/>
      <c r="W260" s="313"/>
      <c r="X260" s="313"/>
      <c r="Y260" s="313"/>
      <c r="Z260" s="117">
        <f t="shared" si="117"/>
        <v>0</v>
      </c>
      <c r="AA260" s="118">
        <f t="shared" si="118"/>
        <v>0</v>
      </c>
      <c r="AB260" s="121"/>
      <c r="AC260" s="121"/>
      <c r="AD260" s="121"/>
      <c r="AE260" s="117">
        <f t="shared" si="119"/>
        <v>0</v>
      </c>
      <c r="AF260" s="118">
        <f t="shared" si="120"/>
        <v>0</v>
      </c>
      <c r="AG260" s="120"/>
      <c r="AH260" s="120"/>
      <c r="AI260" s="121"/>
      <c r="AJ260" s="117">
        <f t="shared" si="121"/>
        <v>0</v>
      </c>
      <c r="AK260" s="119">
        <f t="shared" si="122"/>
        <v>0</v>
      </c>
      <c r="AL260" s="53"/>
      <c r="AM260" s="53"/>
      <c r="AN260" s="53"/>
      <c r="AO260" s="54">
        <f t="shared" si="123"/>
        <v>0</v>
      </c>
      <c r="AP260" s="122">
        <f t="shared" si="124"/>
        <v>0</v>
      </c>
      <c r="AQ260" s="123">
        <f t="shared" si="125"/>
        <v>0</v>
      </c>
      <c r="AR260" s="123">
        <f t="shared" si="126"/>
        <v>0</v>
      </c>
      <c r="AS260" s="313"/>
      <c r="AT260" s="313"/>
      <c r="AU260" s="314"/>
      <c r="AV260" s="125">
        <f t="shared" si="127"/>
        <v>0</v>
      </c>
      <c r="AW260" s="119">
        <f t="shared" si="128"/>
        <v>0</v>
      </c>
      <c r="AX260" s="120"/>
      <c r="AY260" s="120"/>
      <c r="AZ260" s="127"/>
      <c r="BA260" s="126">
        <f t="shared" si="129"/>
        <v>0</v>
      </c>
      <c r="BB260" s="119">
        <f t="shared" si="130"/>
        <v>0</v>
      </c>
      <c r="BC260" s="120"/>
      <c r="BD260" s="120"/>
      <c r="BE260" s="127"/>
      <c r="BF260" s="126">
        <f t="shared" si="131"/>
        <v>0</v>
      </c>
      <c r="BG260" s="119">
        <f t="shared" si="132"/>
        <v>0</v>
      </c>
      <c r="BH260" s="120"/>
      <c r="BI260" s="120"/>
      <c r="BJ260" s="127"/>
      <c r="BK260" s="126">
        <f t="shared" si="133"/>
        <v>0</v>
      </c>
      <c r="BL260" s="119">
        <f t="shared" si="134"/>
        <v>0</v>
      </c>
      <c r="BM260" s="123">
        <f t="shared" si="135"/>
        <v>0</v>
      </c>
      <c r="BN260" s="123">
        <f t="shared" si="136"/>
        <v>0</v>
      </c>
      <c r="BO260" s="126">
        <f t="shared" si="144"/>
        <v>0</v>
      </c>
      <c r="BP260" s="128">
        <f t="shared" si="137"/>
        <v>0</v>
      </c>
      <c r="BQ260" s="22"/>
      <c r="BR260" s="129"/>
      <c r="BS260" s="130"/>
      <c r="BT260" s="257" t="str">
        <f t="shared" si="138"/>
        <v/>
      </c>
      <c r="BU260" s="257" t="str">
        <f t="shared" si="139"/>
        <v/>
      </c>
      <c r="BV260" s="257" t="str">
        <f t="shared" si="140"/>
        <v/>
      </c>
      <c r="BW260" s="257" t="str">
        <f t="shared" si="141"/>
        <v/>
      </c>
      <c r="BX260" s="258">
        <f t="shared" si="142"/>
        <v>0</v>
      </c>
      <c r="BY260" s="129"/>
      <c r="BZ260" s="130"/>
      <c r="CA260" s="130" t="str">
        <f t="shared" si="110"/>
        <v/>
      </c>
      <c r="CB260" s="130" t="str">
        <f t="shared" si="111"/>
        <v/>
      </c>
      <c r="CC260" s="130" t="str">
        <f t="shared" si="112"/>
        <v/>
      </c>
      <c r="CD260" s="130" t="str">
        <f t="shared" si="113"/>
        <v/>
      </c>
      <c r="CE260" s="131">
        <f t="shared" si="145"/>
        <v>0</v>
      </c>
      <c r="CF260" s="259">
        <f t="shared" si="143"/>
        <v>0</v>
      </c>
      <c r="CG260" s="132"/>
      <c r="CH260" s="132"/>
      <c r="CI260" s="132"/>
    </row>
    <row r="261" spans="1:87" s="24" customFormat="1" ht="12.75" hidden="1" customHeight="1" outlineLevel="1" thickBot="1" x14ac:dyDescent="0.25">
      <c r="A261" s="177" t="s">
        <v>59</v>
      </c>
      <c r="B261" s="312" t="s">
        <v>187</v>
      </c>
      <c r="C261" s="24">
        <v>253</v>
      </c>
      <c r="D261" s="137"/>
      <c r="E261" s="138"/>
      <c r="F261" s="56"/>
      <c r="G261" s="135"/>
      <c r="H261" s="136"/>
      <c r="I261" s="139"/>
      <c r="J261" s="57"/>
      <c r="K261" s="113"/>
      <c r="L261" s="113"/>
      <c r="M261" s="113"/>
      <c r="N261" s="113"/>
      <c r="O261" s="114">
        <f t="shared" si="114"/>
        <v>0</v>
      </c>
      <c r="P261" s="113"/>
      <c r="Q261" s="113"/>
      <c r="R261" s="113"/>
      <c r="S261" s="113"/>
      <c r="T261" s="114">
        <f t="shared" si="115"/>
        <v>0</v>
      </c>
      <c r="U261" s="113">
        <f t="shared" si="116"/>
        <v>0</v>
      </c>
      <c r="V261" s="136"/>
      <c r="W261" s="313"/>
      <c r="X261" s="313"/>
      <c r="Y261" s="313"/>
      <c r="Z261" s="117">
        <f t="shared" si="117"/>
        <v>0</v>
      </c>
      <c r="AA261" s="118">
        <f t="shared" si="118"/>
        <v>0</v>
      </c>
      <c r="AB261" s="121"/>
      <c r="AC261" s="121"/>
      <c r="AD261" s="121"/>
      <c r="AE261" s="117">
        <f t="shared" si="119"/>
        <v>0</v>
      </c>
      <c r="AF261" s="118">
        <f t="shared" si="120"/>
        <v>0</v>
      </c>
      <c r="AG261" s="120"/>
      <c r="AH261" s="120"/>
      <c r="AI261" s="121"/>
      <c r="AJ261" s="117">
        <f t="shared" si="121"/>
        <v>0</v>
      </c>
      <c r="AK261" s="119">
        <f t="shared" si="122"/>
        <v>0</v>
      </c>
      <c r="AL261" s="53"/>
      <c r="AM261" s="53"/>
      <c r="AN261" s="53"/>
      <c r="AO261" s="54">
        <f t="shared" si="123"/>
        <v>0</v>
      </c>
      <c r="AP261" s="122">
        <f t="shared" si="124"/>
        <v>0</v>
      </c>
      <c r="AQ261" s="123">
        <f t="shared" si="125"/>
        <v>0</v>
      </c>
      <c r="AR261" s="123">
        <f t="shared" si="126"/>
        <v>0</v>
      </c>
      <c r="AS261" s="313"/>
      <c r="AT261" s="313"/>
      <c r="AU261" s="314"/>
      <c r="AV261" s="125">
        <f t="shared" si="127"/>
        <v>0</v>
      </c>
      <c r="AW261" s="119">
        <f t="shared" si="128"/>
        <v>0</v>
      </c>
      <c r="AX261" s="120"/>
      <c r="AY261" s="120"/>
      <c r="AZ261" s="127"/>
      <c r="BA261" s="126">
        <f t="shared" si="129"/>
        <v>0</v>
      </c>
      <c r="BB261" s="119">
        <f t="shared" si="130"/>
        <v>0</v>
      </c>
      <c r="BC261" s="120"/>
      <c r="BD261" s="120"/>
      <c r="BE261" s="127"/>
      <c r="BF261" s="126">
        <f t="shared" si="131"/>
        <v>0</v>
      </c>
      <c r="BG261" s="119">
        <f t="shared" si="132"/>
        <v>0</v>
      </c>
      <c r="BH261" s="120"/>
      <c r="BI261" s="120"/>
      <c r="BJ261" s="127"/>
      <c r="BK261" s="126">
        <f t="shared" si="133"/>
        <v>0</v>
      </c>
      <c r="BL261" s="119">
        <f t="shared" si="134"/>
        <v>0</v>
      </c>
      <c r="BM261" s="123">
        <f t="shared" si="135"/>
        <v>0</v>
      </c>
      <c r="BN261" s="123">
        <f t="shared" si="136"/>
        <v>0</v>
      </c>
      <c r="BO261" s="126">
        <f t="shared" si="144"/>
        <v>0</v>
      </c>
      <c r="BP261" s="128">
        <f t="shared" si="137"/>
        <v>0</v>
      </c>
      <c r="BQ261" s="22"/>
      <c r="BR261" s="129"/>
      <c r="BS261" s="130"/>
      <c r="BT261" s="257" t="str">
        <f t="shared" si="138"/>
        <v/>
      </c>
      <c r="BU261" s="257" t="str">
        <f t="shared" si="139"/>
        <v/>
      </c>
      <c r="BV261" s="257" t="str">
        <f t="shared" si="140"/>
        <v/>
      </c>
      <c r="BW261" s="257" t="str">
        <f t="shared" si="141"/>
        <v/>
      </c>
      <c r="BX261" s="258">
        <f t="shared" si="142"/>
        <v>0</v>
      </c>
      <c r="BY261" s="129"/>
      <c r="BZ261" s="130"/>
      <c r="CA261" s="130" t="str">
        <f t="shared" si="110"/>
        <v/>
      </c>
      <c r="CB261" s="130" t="str">
        <f t="shared" si="111"/>
        <v/>
      </c>
      <c r="CC261" s="130" t="str">
        <f t="shared" si="112"/>
        <v/>
      </c>
      <c r="CD261" s="130" t="str">
        <f t="shared" si="113"/>
        <v/>
      </c>
      <c r="CE261" s="131">
        <f t="shared" si="145"/>
        <v>0</v>
      </c>
      <c r="CF261" s="259">
        <f t="shared" si="143"/>
        <v>0</v>
      </c>
      <c r="CG261" s="132"/>
      <c r="CH261" s="132"/>
      <c r="CI261" s="132"/>
    </row>
    <row r="262" spans="1:87" s="24" customFormat="1" ht="12.75" hidden="1" customHeight="1" outlineLevel="1" thickBot="1" x14ac:dyDescent="0.25">
      <c r="A262" s="177" t="s">
        <v>59</v>
      </c>
      <c r="B262" s="312" t="s">
        <v>187</v>
      </c>
      <c r="C262" s="24">
        <v>254</v>
      </c>
      <c r="D262" s="137"/>
      <c r="E262" s="138"/>
      <c r="F262" s="56"/>
      <c r="G262" s="135"/>
      <c r="H262" s="136"/>
      <c r="I262" s="139"/>
      <c r="J262" s="57"/>
      <c r="K262" s="113"/>
      <c r="L262" s="113"/>
      <c r="M262" s="113"/>
      <c r="N262" s="113"/>
      <c r="O262" s="114">
        <f t="shared" si="114"/>
        <v>0</v>
      </c>
      <c r="P262" s="113"/>
      <c r="Q262" s="113"/>
      <c r="R262" s="113"/>
      <c r="S262" s="113"/>
      <c r="T262" s="114">
        <f t="shared" si="115"/>
        <v>0</v>
      </c>
      <c r="U262" s="113">
        <f t="shared" si="116"/>
        <v>0</v>
      </c>
      <c r="V262" s="136"/>
      <c r="W262" s="313"/>
      <c r="X262" s="313"/>
      <c r="Y262" s="313"/>
      <c r="Z262" s="117">
        <f t="shared" si="117"/>
        <v>0</v>
      </c>
      <c r="AA262" s="118">
        <f t="shared" si="118"/>
        <v>0</v>
      </c>
      <c r="AB262" s="121"/>
      <c r="AC262" s="121"/>
      <c r="AD262" s="121"/>
      <c r="AE262" s="117">
        <f t="shared" si="119"/>
        <v>0</v>
      </c>
      <c r="AF262" s="118">
        <f t="shared" si="120"/>
        <v>0</v>
      </c>
      <c r="AG262" s="120"/>
      <c r="AH262" s="120"/>
      <c r="AI262" s="121"/>
      <c r="AJ262" s="117">
        <f t="shared" si="121"/>
        <v>0</v>
      </c>
      <c r="AK262" s="119">
        <f t="shared" si="122"/>
        <v>0</v>
      </c>
      <c r="AL262" s="53"/>
      <c r="AM262" s="53"/>
      <c r="AN262" s="53"/>
      <c r="AO262" s="54">
        <f t="shared" si="123"/>
        <v>0</v>
      </c>
      <c r="AP262" s="122">
        <f t="shared" si="124"/>
        <v>0</v>
      </c>
      <c r="AQ262" s="123">
        <f t="shared" si="125"/>
        <v>0</v>
      </c>
      <c r="AR262" s="123">
        <f t="shared" si="126"/>
        <v>0</v>
      </c>
      <c r="AS262" s="313"/>
      <c r="AT262" s="313"/>
      <c r="AU262" s="314"/>
      <c r="AV262" s="125">
        <f t="shared" si="127"/>
        <v>0</v>
      </c>
      <c r="AW262" s="119">
        <f t="shared" si="128"/>
        <v>0</v>
      </c>
      <c r="AX262" s="120"/>
      <c r="AY262" s="120"/>
      <c r="AZ262" s="127"/>
      <c r="BA262" s="126">
        <f t="shared" si="129"/>
        <v>0</v>
      </c>
      <c r="BB262" s="119">
        <f t="shared" si="130"/>
        <v>0</v>
      </c>
      <c r="BC262" s="120"/>
      <c r="BD262" s="120"/>
      <c r="BE262" s="127"/>
      <c r="BF262" s="126">
        <f t="shared" si="131"/>
        <v>0</v>
      </c>
      <c r="BG262" s="119">
        <f t="shared" si="132"/>
        <v>0</v>
      </c>
      <c r="BH262" s="120"/>
      <c r="BI262" s="120"/>
      <c r="BJ262" s="127"/>
      <c r="BK262" s="126">
        <f t="shared" si="133"/>
        <v>0</v>
      </c>
      <c r="BL262" s="119">
        <f t="shared" si="134"/>
        <v>0</v>
      </c>
      <c r="BM262" s="123">
        <f t="shared" si="135"/>
        <v>0</v>
      </c>
      <c r="BN262" s="123">
        <f t="shared" si="136"/>
        <v>0</v>
      </c>
      <c r="BO262" s="126">
        <f t="shared" si="144"/>
        <v>0</v>
      </c>
      <c r="BP262" s="128">
        <f t="shared" si="137"/>
        <v>0</v>
      </c>
      <c r="BQ262" s="22"/>
      <c r="BR262" s="129"/>
      <c r="BS262" s="130"/>
      <c r="BT262" s="257" t="str">
        <f t="shared" si="138"/>
        <v/>
      </c>
      <c r="BU262" s="257" t="str">
        <f t="shared" si="139"/>
        <v/>
      </c>
      <c r="BV262" s="257" t="str">
        <f t="shared" si="140"/>
        <v/>
      </c>
      <c r="BW262" s="257" t="str">
        <f t="shared" si="141"/>
        <v/>
      </c>
      <c r="BX262" s="258">
        <f t="shared" si="142"/>
        <v>0</v>
      </c>
      <c r="BY262" s="129"/>
      <c r="BZ262" s="130"/>
      <c r="CA262" s="130" t="str">
        <f t="shared" si="110"/>
        <v/>
      </c>
      <c r="CB262" s="130" t="str">
        <f t="shared" si="111"/>
        <v/>
      </c>
      <c r="CC262" s="130" t="str">
        <f t="shared" si="112"/>
        <v/>
      </c>
      <c r="CD262" s="130" t="str">
        <f t="shared" si="113"/>
        <v/>
      </c>
      <c r="CE262" s="131">
        <f t="shared" si="145"/>
        <v>0</v>
      </c>
      <c r="CF262" s="259">
        <f t="shared" si="143"/>
        <v>0</v>
      </c>
      <c r="CG262" s="132"/>
      <c r="CH262" s="132"/>
      <c r="CI262" s="132"/>
    </row>
    <row r="263" spans="1:87" s="24" customFormat="1" ht="12.75" hidden="1" customHeight="1" outlineLevel="1" thickBot="1" x14ac:dyDescent="0.25">
      <c r="A263" s="177" t="s">
        <v>59</v>
      </c>
      <c r="B263" s="312" t="s">
        <v>187</v>
      </c>
      <c r="C263" s="24">
        <v>255</v>
      </c>
      <c r="D263" s="137"/>
      <c r="E263" s="138"/>
      <c r="F263" s="56"/>
      <c r="G263" s="135"/>
      <c r="H263" s="136"/>
      <c r="I263" s="139"/>
      <c r="J263" s="57"/>
      <c r="K263" s="113"/>
      <c r="L263" s="113"/>
      <c r="M263" s="113"/>
      <c r="N263" s="113"/>
      <c r="O263" s="114">
        <f t="shared" si="114"/>
        <v>0</v>
      </c>
      <c r="P263" s="113"/>
      <c r="Q263" s="113"/>
      <c r="R263" s="113"/>
      <c r="S263" s="113"/>
      <c r="T263" s="114">
        <f t="shared" si="115"/>
        <v>0</v>
      </c>
      <c r="U263" s="113">
        <f t="shared" si="116"/>
        <v>0</v>
      </c>
      <c r="V263" s="136"/>
      <c r="W263" s="313"/>
      <c r="X263" s="313"/>
      <c r="Y263" s="313"/>
      <c r="Z263" s="117">
        <f t="shared" si="117"/>
        <v>0</v>
      </c>
      <c r="AA263" s="118">
        <f t="shared" si="118"/>
        <v>0</v>
      </c>
      <c r="AB263" s="121"/>
      <c r="AC263" s="121"/>
      <c r="AD263" s="121"/>
      <c r="AE263" s="117">
        <f t="shared" si="119"/>
        <v>0</v>
      </c>
      <c r="AF263" s="118">
        <f t="shared" si="120"/>
        <v>0</v>
      </c>
      <c r="AG263" s="120"/>
      <c r="AH263" s="120"/>
      <c r="AI263" s="121"/>
      <c r="AJ263" s="117">
        <f t="shared" si="121"/>
        <v>0</v>
      </c>
      <c r="AK263" s="119">
        <f t="shared" si="122"/>
        <v>0</v>
      </c>
      <c r="AL263" s="53"/>
      <c r="AM263" s="53"/>
      <c r="AN263" s="53"/>
      <c r="AO263" s="54">
        <f t="shared" si="123"/>
        <v>0</v>
      </c>
      <c r="AP263" s="122">
        <f t="shared" si="124"/>
        <v>0</v>
      </c>
      <c r="AQ263" s="123">
        <f t="shared" si="125"/>
        <v>0</v>
      </c>
      <c r="AR263" s="123">
        <f t="shared" si="126"/>
        <v>0</v>
      </c>
      <c r="AS263" s="313"/>
      <c r="AT263" s="313"/>
      <c r="AU263" s="314"/>
      <c r="AV263" s="125">
        <f t="shared" si="127"/>
        <v>0</v>
      </c>
      <c r="AW263" s="119">
        <f t="shared" si="128"/>
        <v>0</v>
      </c>
      <c r="AX263" s="120"/>
      <c r="AY263" s="120"/>
      <c r="AZ263" s="127"/>
      <c r="BA263" s="126">
        <f t="shared" si="129"/>
        <v>0</v>
      </c>
      <c r="BB263" s="119">
        <f t="shared" si="130"/>
        <v>0</v>
      </c>
      <c r="BC263" s="120"/>
      <c r="BD263" s="120"/>
      <c r="BE263" s="127"/>
      <c r="BF263" s="126">
        <f t="shared" si="131"/>
        <v>0</v>
      </c>
      <c r="BG263" s="119">
        <f t="shared" si="132"/>
        <v>0</v>
      </c>
      <c r="BH263" s="120"/>
      <c r="BI263" s="120"/>
      <c r="BJ263" s="127"/>
      <c r="BK263" s="126">
        <f t="shared" si="133"/>
        <v>0</v>
      </c>
      <c r="BL263" s="119">
        <f t="shared" si="134"/>
        <v>0</v>
      </c>
      <c r="BM263" s="123">
        <f t="shared" si="135"/>
        <v>0</v>
      </c>
      <c r="BN263" s="123">
        <f t="shared" si="136"/>
        <v>0</v>
      </c>
      <c r="BO263" s="126">
        <f t="shared" si="144"/>
        <v>0</v>
      </c>
      <c r="BP263" s="128">
        <f t="shared" si="137"/>
        <v>0</v>
      </c>
      <c r="BQ263" s="22"/>
      <c r="BR263" s="129"/>
      <c r="BS263" s="130"/>
      <c r="BT263" s="257" t="str">
        <f t="shared" si="138"/>
        <v/>
      </c>
      <c r="BU263" s="257" t="str">
        <f t="shared" si="139"/>
        <v/>
      </c>
      <c r="BV263" s="257" t="str">
        <f t="shared" si="140"/>
        <v/>
      </c>
      <c r="BW263" s="257" t="str">
        <f t="shared" si="141"/>
        <v/>
      </c>
      <c r="BX263" s="258">
        <f t="shared" si="142"/>
        <v>0</v>
      </c>
      <c r="BY263" s="129"/>
      <c r="BZ263" s="130"/>
      <c r="CA263" s="130" t="str">
        <f t="shared" si="110"/>
        <v/>
      </c>
      <c r="CB263" s="130" t="str">
        <f t="shared" si="111"/>
        <v/>
      </c>
      <c r="CC263" s="130" t="str">
        <f t="shared" si="112"/>
        <v/>
      </c>
      <c r="CD263" s="130" t="str">
        <f t="shared" si="113"/>
        <v/>
      </c>
      <c r="CE263" s="131">
        <f t="shared" si="145"/>
        <v>0</v>
      </c>
      <c r="CF263" s="259">
        <f t="shared" si="143"/>
        <v>0</v>
      </c>
      <c r="CG263" s="132"/>
      <c r="CH263" s="132"/>
      <c r="CI263" s="132"/>
    </row>
    <row r="264" spans="1:87" s="24" customFormat="1" ht="12.75" hidden="1" customHeight="1" outlineLevel="1" thickBot="1" x14ac:dyDescent="0.25">
      <c r="A264" s="177" t="s">
        <v>59</v>
      </c>
      <c r="B264" s="312" t="s">
        <v>187</v>
      </c>
      <c r="C264" s="24">
        <v>256</v>
      </c>
      <c r="D264" s="137"/>
      <c r="E264" s="138"/>
      <c r="F264" s="56"/>
      <c r="G264" s="135"/>
      <c r="H264" s="136"/>
      <c r="I264" s="139"/>
      <c r="J264" s="57"/>
      <c r="K264" s="113"/>
      <c r="L264" s="113"/>
      <c r="M264" s="113"/>
      <c r="N264" s="113"/>
      <c r="O264" s="114">
        <f t="shared" si="114"/>
        <v>0</v>
      </c>
      <c r="P264" s="113"/>
      <c r="Q264" s="113"/>
      <c r="R264" s="113"/>
      <c r="S264" s="113"/>
      <c r="T264" s="114">
        <f t="shared" si="115"/>
        <v>0</v>
      </c>
      <c r="U264" s="113">
        <f t="shared" si="116"/>
        <v>0</v>
      </c>
      <c r="V264" s="136"/>
      <c r="W264" s="313"/>
      <c r="X264" s="313"/>
      <c r="Y264" s="313"/>
      <c r="Z264" s="117">
        <f t="shared" si="117"/>
        <v>0</v>
      </c>
      <c r="AA264" s="118">
        <f t="shared" si="118"/>
        <v>0</v>
      </c>
      <c r="AB264" s="121"/>
      <c r="AC264" s="121"/>
      <c r="AD264" s="121"/>
      <c r="AE264" s="117">
        <f t="shared" si="119"/>
        <v>0</v>
      </c>
      <c r="AF264" s="118">
        <f t="shared" si="120"/>
        <v>0</v>
      </c>
      <c r="AG264" s="120"/>
      <c r="AH264" s="120"/>
      <c r="AI264" s="121"/>
      <c r="AJ264" s="117">
        <f t="shared" si="121"/>
        <v>0</v>
      </c>
      <c r="AK264" s="119">
        <f t="shared" si="122"/>
        <v>0</v>
      </c>
      <c r="AL264" s="53"/>
      <c r="AM264" s="53"/>
      <c r="AN264" s="53"/>
      <c r="AO264" s="54">
        <f t="shared" si="123"/>
        <v>0</v>
      </c>
      <c r="AP264" s="122">
        <f t="shared" si="124"/>
        <v>0</v>
      </c>
      <c r="AQ264" s="123">
        <f t="shared" si="125"/>
        <v>0</v>
      </c>
      <c r="AR264" s="123">
        <f t="shared" si="126"/>
        <v>0</v>
      </c>
      <c r="AS264" s="313"/>
      <c r="AT264" s="313"/>
      <c r="AU264" s="314"/>
      <c r="AV264" s="125">
        <f t="shared" si="127"/>
        <v>0</v>
      </c>
      <c r="AW264" s="119">
        <f t="shared" si="128"/>
        <v>0</v>
      </c>
      <c r="AX264" s="120"/>
      <c r="AY264" s="120"/>
      <c r="AZ264" s="127"/>
      <c r="BA264" s="126">
        <f t="shared" si="129"/>
        <v>0</v>
      </c>
      <c r="BB264" s="119">
        <f t="shared" si="130"/>
        <v>0</v>
      </c>
      <c r="BC264" s="120"/>
      <c r="BD264" s="120"/>
      <c r="BE264" s="127"/>
      <c r="BF264" s="126">
        <f t="shared" si="131"/>
        <v>0</v>
      </c>
      <c r="BG264" s="119">
        <f t="shared" si="132"/>
        <v>0</v>
      </c>
      <c r="BH264" s="120"/>
      <c r="BI264" s="120"/>
      <c r="BJ264" s="127"/>
      <c r="BK264" s="126">
        <f t="shared" si="133"/>
        <v>0</v>
      </c>
      <c r="BL264" s="119">
        <f t="shared" si="134"/>
        <v>0</v>
      </c>
      <c r="BM264" s="123">
        <f t="shared" si="135"/>
        <v>0</v>
      </c>
      <c r="BN264" s="123">
        <f t="shared" si="136"/>
        <v>0</v>
      </c>
      <c r="BO264" s="126">
        <f t="shared" si="144"/>
        <v>0</v>
      </c>
      <c r="BP264" s="128">
        <f t="shared" si="137"/>
        <v>0</v>
      </c>
      <c r="BQ264" s="22"/>
      <c r="BR264" s="129"/>
      <c r="BS264" s="130"/>
      <c r="BT264" s="257" t="str">
        <f t="shared" si="138"/>
        <v/>
      </c>
      <c r="BU264" s="257" t="str">
        <f t="shared" si="139"/>
        <v/>
      </c>
      <c r="BV264" s="257" t="str">
        <f t="shared" si="140"/>
        <v/>
      </c>
      <c r="BW264" s="257" t="str">
        <f t="shared" si="141"/>
        <v/>
      </c>
      <c r="BX264" s="258">
        <f t="shared" si="142"/>
        <v>0</v>
      </c>
      <c r="BY264" s="129"/>
      <c r="BZ264" s="130"/>
      <c r="CA264" s="130" t="str">
        <f t="shared" si="110"/>
        <v/>
      </c>
      <c r="CB264" s="130" t="str">
        <f t="shared" si="111"/>
        <v/>
      </c>
      <c r="CC264" s="130" t="str">
        <f t="shared" si="112"/>
        <v/>
      </c>
      <c r="CD264" s="130" t="str">
        <f t="shared" si="113"/>
        <v/>
      </c>
      <c r="CE264" s="131">
        <f t="shared" si="145"/>
        <v>0</v>
      </c>
      <c r="CF264" s="259">
        <f t="shared" si="143"/>
        <v>0</v>
      </c>
      <c r="CG264" s="132"/>
      <c r="CH264" s="132"/>
      <c r="CI264" s="132"/>
    </row>
    <row r="265" spans="1:87" s="24" customFormat="1" ht="12.75" hidden="1" customHeight="1" outlineLevel="1" thickBot="1" x14ac:dyDescent="0.25">
      <c r="A265" s="177" t="s">
        <v>59</v>
      </c>
      <c r="B265" s="312" t="s">
        <v>187</v>
      </c>
      <c r="C265" s="24">
        <v>257</v>
      </c>
      <c r="D265" s="137"/>
      <c r="E265" s="138"/>
      <c r="F265" s="56"/>
      <c r="G265" s="135"/>
      <c r="H265" s="136"/>
      <c r="I265" s="139"/>
      <c r="J265" s="57"/>
      <c r="K265" s="113"/>
      <c r="L265" s="113"/>
      <c r="M265" s="113"/>
      <c r="N265" s="113"/>
      <c r="O265" s="114">
        <f t="shared" si="114"/>
        <v>0</v>
      </c>
      <c r="P265" s="113"/>
      <c r="Q265" s="113"/>
      <c r="R265" s="113"/>
      <c r="S265" s="113"/>
      <c r="T265" s="114">
        <f t="shared" si="115"/>
        <v>0</v>
      </c>
      <c r="U265" s="113">
        <f t="shared" si="116"/>
        <v>0</v>
      </c>
      <c r="V265" s="136"/>
      <c r="W265" s="313"/>
      <c r="X265" s="313"/>
      <c r="Y265" s="313"/>
      <c r="Z265" s="117">
        <f t="shared" si="117"/>
        <v>0</v>
      </c>
      <c r="AA265" s="118">
        <f t="shared" si="118"/>
        <v>0</v>
      </c>
      <c r="AB265" s="121"/>
      <c r="AC265" s="121"/>
      <c r="AD265" s="121"/>
      <c r="AE265" s="117">
        <f t="shared" si="119"/>
        <v>0</v>
      </c>
      <c r="AF265" s="118">
        <f t="shared" si="120"/>
        <v>0</v>
      </c>
      <c r="AG265" s="120"/>
      <c r="AH265" s="120"/>
      <c r="AI265" s="121"/>
      <c r="AJ265" s="117">
        <f t="shared" si="121"/>
        <v>0</v>
      </c>
      <c r="AK265" s="119">
        <f t="shared" si="122"/>
        <v>0</v>
      </c>
      <c r="AL265" s="53"/>
      <c r="AM265" s="53"/>
      <c r="AN265" s="53"/>
      <c r="AO265" s="54">
        <f t="shared" si="123"/>
        <v>0</v>
      </c>
      <c r="AP265" s="122">
        <f t="shared" si="124"/>
        <v>0</v>
      </c>
      <c r="AQ265" s="123">
        <f t="shared" si="125"/>
        <v>0</v>
      </c>
      <c r="AR265" s="123">
        <f t="shared" si="126"/>
        <v>0</v>
      </c>
      <c r="AS265" s="313"/>
      <c r="AT265" s="313"/>
      <c r="AU265" s="314"/>
      <c r="AV265" s="125">
        <f t="shared" si="127"/>
        <v>0</v>
      </c>
      <c r="AW265" s="119">
        <f t="shared" si="128"/>
        <v>0</v>
      </c>
      <c r="AX265" s="120"/>
      <c r="AY265" s="120"/>
      <c r="AZ265" s="127"/>
      <c r="BA265" s="126">
        <f t="shared" si="129"/>
        <v>0</v>
      </c>
      <c r="BB265" s="119">
        <f t="shared" si="130"/>
        <v>0</v>
      </c>
      <c r="BC265" s="120"/>
      <c r="BD265" s="120"/>
      <c r="BE265" s="127"/>
      <c r="BF265" s="126">
        <f t="shared" si="131"/>
        <v>0</v>
      </c>
      <c r="BG265" s="119">
        <f t="shared" si="132"/>
        <v>0</v>
      </c>
      <c r="BH265" s="120"/>
      <c r="BI265" s="120"/>
      <c r="BJ265" s="127"/>
      <c r="BK265" s="126">
        <f t="shared" si="133"/>
        <v>0</v>
      </c>
      <c r="BL265" s="119">
        <f t="shared" si="134"/>
        <v>0</v>
      </c>
      <c r="BM265" s="123">
        <f t="shared" si="135"/>
        <v>0</v>
      </c>
      <c r="BN265" s="123">
        <f t="shared" si="136"/>
        <v>0</v>
      </c>
      <c r="BO265" s="126">
        <f t="shared" si="144"/>
        <v>0</v>
      </c>
      <c r="BP265" s="128">
        <f t="shared" si="137"/>
        <v>0</v>
      </c>
      <c r="BQ265" s="22"/>
      <c r="BR265" s="129"/>
      <c r="BS265" s="130"/>
      <c r="BT265" s="257" t="str">
        <f t="shared" si="138"/>
        <v/>
      </c>
      <c r="BU265" s="257" t="str">
        <f t="shared" si="139"/>
        <v/>
      </c>
      <c r="BV265" s="257" t="str">
        <f t="shared" si="140"/>
        <v/>
      </c>
      <c r="BW265" s="257" t="str">
        <f t="shared" si="141"/>
        <v/>
      </c>
      <c r="BX265" s="258">
        <f t="shared" si="142"/>
        <v>0</v>
      </c>
      <c r="BY265" s="129"/>
      <c r="BZ265" s="130"/>
      <c r="CA265" s="130" t="str">
        <f t="shared" ref="CA265:CA328" si="146">IF(OR($BY265="Jan", $BY265="Feb", $BY265="Mar"), $BZ265, "")</f>
        <v/>
      </c>
      <c r="CB265" s="130" t="str">
        <f t="shared" ref="CB265:CB328" si="147">IF(OR($BY265="Apr", $BY265="May", $BY265="Jun"), $BZ265, "")</f>
        <v/>
      </c>
      <c r="CC265" s="130" t="str">
        <f t="shared" ref="CC265:CC328" si="148">IF(OR($BY265="Jul", $BY265="Aug", $BY265="Sep"), $BZ265, "")</f>
        <v/>
      </c>
      <c r="CD265" s="130" t="str">
        <f t="shared" ref="CD265:CD328" si="149">IF(OR($BY265="Oct", $BY265="Nov", $BY265="Dec"), $BZ265, "")</f>
        <v/>
      </c>
      <c r="CE265" s="131">
        <f t="shared" si="145"/>
        <v>0</v>
      </c>
      <c r="CF265" s="259">
        <f t="shared" si="143"/>
        <v>0</v>
      </c>
      <c r="CG265" s="132"/>
      <c r="CH265" s="132"/>
      <c r="CI265" s="132"/>
    </row>
    <row r="266" spans="1:87" s="24" customFormat="1" ht="12.75" hidden="1" customHeight="1" outlineLevel="1" thickBot="1" x14ac:dyDescent="0.25">
      <c r="A266" s="177" t="s">
        <v>59</v>
      </c>
      <c r="B266" s="312" t="s">
        <v>187</v>
      </c>
      <c r="C266" s="24">
        <v>258</v>
      </c>
      <c r="D266" s="137"/>
      <c r="E266" s="138"/>
      <c r="F266" s="56"/>
      <c r="G266" s="135"/>
      <c r="H266" s="136"/>
      <c r="I266" s="139"/>
      <c r="J266" s="57"/>
      <c r="K266" s="113"/>
      <c r="L266" s="113"/>
      <c r="M266" s="113"/>
      <c r="N266" s="113"/>
      <c r="O266" s="114">
        <f t="shared" ref="O266:O329" si="150">SUM(K266:N266)</f>
        <v>0</v>
      </c>
      <c r="P266" s="113"/>
      <c r="Q266" s="113"/>
      <c r="R266" s="113"/>
      <c r="S266" s="113"/>
      <c r="T266" s="114">
        <f t="shared" ref="T266:T329" si="151">SUM(P266:S266)</f>
        <v>0</v>
      </c>
      <c r="U266" s="113">
        <f t="shared" ref="U266:U329" si="152">J266+O266-T266</f>
        <v>0</v>
      </c>
      <c r="V266" s="136"/>
      <c r="W266" s="313"/>
      <c r="X266" s="313"/>
      <c r="Y266" s="313"/>
      <c r="Z266" s="117">
        <f t="shared" ref="Z266:Z329" si="153">SUM(W266:Y266)</f>
        <v>0</v>
      </c>
      <c r="AA266" s="118">
        <f t="shared" ref="AA266:AA329" si="154">Z266-K266</f>
        <v>0</v>
      </c>
      <c r="AB266" s="121"/>
      <c r="AC266" s="121"/>
      <c r="AD266" s="121"/>
      <c r="AE266" s="117">
        <f t="shared" ref="AE266:AE329" si="155">SUM(AB266:AD266)</f>
        <v>0</v>
      </c>
      <c r="AF266" s="118">
        <f t="shared" ref="AF266:AF329" si="156">AE266-L266</f>
        <v>0</v>
      </c>
      <c r="AG266" s="120"/>
      <c r="AH266" s="120"/>
      <c r="AI266" s="121"/>
      <c r="AJ266" s="117">
        <f t="shared" ref="AJ266:AJ329" si="157">SUM(AG266:AI266)</f>
        <v>0</v>
      </c>
      <c r="AK266" s="119">
        <f t="shared" ref="AK266:AK329" si="158">AJ266-M266</f>
        <v>0</v>
      </c>
      <c r="AL266" s="53"/>
      <c r="AM266" s="53"/>
      <c r="AN266" s="53"/>
      <c r="AO266" s="54">
        <f t="shared" ref="AO266:AO329" si="159">SUM(AL266:AN266)</f>
        <v>0</v>
      </c>
      <c r="AP266" s="122">
        <f t="shared" ref="AP266:AP329" si="160">AO266-N266</f>
        <v>0</v>
      </c>
      <c r="AQ266" s="123">
        <f t="shared" ref="AQ266:AQ329" si="161">Z266+AE266+AJ266+AO266</f>
        <v>0</v>
      </c>
      <c r="AR266" s="123">
        <f t="shared" ref="AR266:AR329" si="162">AQ266-O266</f>
        <v>0</v>
      </c>
      <c r="AS266" s="313"/>
      <c r="AT266" s="313"/>
      <c r="AU266" s="314"/>
      <c r="AV266" s="125">
        <f t="shared" ref="AV266:AV329" si="163">SUM(AS266:AU266)</f>
        <v>0</v>
      </c>
      <c r="AW266" s="119">
        <f t="shared" ref="AW266:AW329" si="164">AV266-P266</f>
        <v>0</v>
      </c>
      <c r="AX266" s="120"/>
      <c r="AY266" s="120"/>
      <c r="AZ266" s="127"/>
      <c r="BA266" s="126">
        <f t="shared" ref="BA266:BA329" si="165">SUM(AX266:AZ266)</f>
        <v>0</v>
      </c>
      <c r="BB266" s="119">
        <f t="shared" ref="BB266:BB329" si="166">BA266-Q266</f>
        <v>0</v>
      </c>
      <c r="BC266" s="120"/>
      <c r="BD266" s="120"/>
      <c r="BE266" s="127"/>
      <c r="BF266" s="126">
        <f t="shared" ref="BF266:BF329" si="167">SUM(BC266:BE266)</f>
        <v>0</v>
      </c>
      <c r="BG266" s="119">
        <f t="shared" ref="BG266:BG329" si="168">BF266-R266</f>
        <v>0</v>
      </c>
      <c r="BH266" s="120"/>
      <c r="BI266" s="120"/>
      <c r="BJ266" s="127"/>
      <c r="BK266" s="126">
        <f t="shared" ref="BK266:BK329" si="169">SUM(BH266:BJ266)</f>
        <v>0</v>
      </c>
      <c r="BL266" s="119">
        <f t="shared" ref="BL266:BL329" si="170">BK266-S266</f>
        <v>0</v>
      </c>
      <c r="BM266" s="123">
        <f t="shared" ref="BM266:BM329" si="171">AV266+BA266+BF266+BK266</f>
        <v>0</v>
      </c>
      <c r="BN266" s="123">
        <f t="shared" ref="BN266:BN329" si="172">BM266-T266</f>
        <v>0</v>
      </c>
      <c r="BO266" s="126">
        <f t="shared" si="144"/>
        <v>0</v>
      </c>
      <c r="BP266" s="128">
        <f t="shared" ref="BP266:BP329" si="173">BO266-U266</f>
        <v>0</v>
      </c>
      <c r="BQ266" s="22"/>
      <c r="BR266" s="129"/>
      <c r="BS266" s="130"/>
      <c r="BT266" s="257" t="str">
        <f t="shared" ref="BT266:BT329" si="174">IF(OR($BR266="Jan", $BR266="Feb", $BR266="Mar"), $BS266, "")</f>
        <v/>
      </c>
      <c r="BU266" s="257" t="str">
        <f t="shared" ref="BU266:BU329" si="175">IF(OR($BR266="Apr", $BR266="May", $BR266="Jun"), $BS266, "")</f>
        <v/>
      </c>
      <c r="BV266" s="257" t="str">
        <f t="shared" ref="BV266:BV329" si="176">IF(OR($BR266="Jul", $BR266="Aug", $BR266="Sep"), $BS266, "")</f>
        <v/>
      </c>
      <c r="BW266" s="257" t="str">
        <f t="shared" ref="BW266:BW329" si="177">IF(OR($BR266="Oct", $BR266="Nov", $BR266="Dec"), $BS266, "")</f>
        <v/>
      </c>
      <c r="BX266" s="258">
        <f t="shared" ref="BX266:BX329" si="178">SUM(BT266:BW266)</f>
        <v>0</v>
      </c>
      <c r="BY266" s="129"/>
      <c r="BZ266" s="130"/>
      <c r="CA266" s="130" t="str">
        <f t="shared" si="146"/>
        <v/>
      </c>
      <c r="CB266" s="130" t="str">
        <f t="shared" si="147"/>
        <v/>
      </c>
      <c r="CC266" s="130" t="str">
        <f t="shared" si="148"/>
        <v/>
      </c>
      <c r="CD266" s="130" t="str">
        <f t="shared" si="149"/>
        <v/>
      </c>
      <c r="CE266" s="131">
        <f t="shared" si="145"/>
        <v>0</v>
      </c>
      <c r="CF266" s="259">
        <f t="shared" ref="CF266:CF329" si="179">BO266+BX266-CE266</f>
        <v>0</v>
      </c>
      <c r="CG266" s="132"/>
      <c r="CH266" s="132"/>
      <c r="CI266" s="132"/>
    </row>
    <row r="267" spans="1:87" s="24" customFormat="1" ht="12.75" hidden="1" customHeight="1" outlineLevel="1" thickBot="1" x14ac:dyDescent="0.25">
      <c r="A267" s="177" t="s">
        <v>59</v>
      </c>
      <c r="B267" s="312" t="s">
        <v>187</v>
      </c>
      <c r="C267" s="24">
        <v>259</v>
      </c>
      <c r="D267" s="137"/>
      <c r="E267" s="138"/>
      <c r="F267" s="56"/>
      <c r="G267" s="135"/>
      <c r="H267" s="136"/>
      <c r="I267" s="139"/>
      <c r="J267" s="57"/>
      <c r="K267" s="113"/>
      <c r="L267" s="113"/>
      <c r="M267" s="113"/>
      <c r="N267" s="113"/>
      <c r="O267" s="114">
        <f t="shared" si="150"/>
        <v>0</v>
      </c>
      <c r="P267" s="113"/>
      <c r="Q267" s="113"/>
      <c r="R267" s="113"/>
      <c r="S267" s="113"/>
      <c r="T267" s="114">
        <f t="shared" si="151"/>
        <v>0</v>
      </c>
      <c r="U267" s="113">
        <f t="shared" si="152"/>
        <v>0</v>
      </c>
      <c r="V267" s="136"/>
      <c r="W267" s="313"/>
      <c r="X267" s="313"/>
      <c r="Y267" s="313"/>
      <c r="Z267" s="117">
        <f t="shared" si="153"/>
        <v>0</v>
      </c>
      <c r="AA267" s="118">
        <f t="shared" si="154"/>
        <v>0</v>
      </c>
      <c r="AB267" s="121"/>
      <c r="AC267" s="121"/>
      <c r="AD267" s="121"/>
      <c r="AE267" s="117">
        <f t="shared" si="155"/>
        <v>0</v>
      </c>
      <c r="AF267" s="118">
        <f t="shared" si="156"/>
        <v>0</v>
      </c>
      <c r="AG267" s="120"/>
      <c r="AH267" s="120"/>
      <c r="AI267" s="121"/>
      <c r="AJ267" s="117">
        <f t="shared" si="157"/>
        <v>0</v>
      </c>
      <c r="AK267" s="119">
        <f t="shared" si="158"/>
        <v>0</v>
      </c>
      <c r="AL267" s="53"/>
      <c r="AM267" s="53"/>
      <c r="AN267" s="53"/>
      <c r="AO267" s="54">
        <f t="shared" si="159"/>
        <v>0</v>
      </c>
      <c r="AP267" s="122">
        <f t="shared" si="160"/>
        <v>0</v>
      </c>
      <c r="AQ267" s="123">
        <f t="shared" si="161"/>
        <v>0</v>
      </c>
      <c r="AR267" s="123">
        <f t="shared" si="162"/>
        <v>0</v>
      </c>
      <c r="AS267" s="313"/>
      <c r="AT267" s="313"/>
      <c r="AU267" s="314"/>
      <c r="AV267" s="125">
        <f t="shared" si="163"/>
        <v>0</v>
      </c>
      <c r="AW267" s="119">
        <f t="shared" si="164"/>
        <v>0</v>
      </c>
      <c r="AX267" s="120"/>
      <c r="AY267" s="120"/>
      <c r="AZ267" s="127"/>
      <c r="BA267" s="126">
        <f t="shared" si="165"/>
        <v>0</v>
      </c>
      <c r="BB267" s="119">
        <f t="shared" si="166"/>
        <v>0</v>
      </c>
      <c r="BC267" s="120"/>
      <c r="BD267" s="120"/>
      <c r="BE267" s="127"/>
      <c r="BF267" s="126">
        <f t="shared" si="167"/>
        <v>0</v>
      </c>
      <c r="BG267" s="119">
        <f t="shared" si="168"/>
        <v>0</v>
      </c>
      <c r="BH267" s="120"/>
      <c r="BI267" s="120"/>
      <c r="BJ267" s="127"/>
      <c r="BK267" s="126">
        <f t="shared" si="169"/>
        <v>0</v>
      </c>
      <c r="BL267" s="119">
        <f t="shared" si="170"/>
        <v>0</v>
      </c>
      <c r="BM267" s="123">
        <f t="shared" si="171"/>
        <v>0</v>
      </c>
      <c r="BN267" s="123">
        <f t="shared" si="172"/>
        <v>0</v>
      </c>
      <c r="BO267" s="126">
        <f t="shared" si="144"/>
        <v>0</v>
      </c>
      <c r="BP267" s="128">
        <f t="shared" si="173"/>
        <v>0</v>
      </c>
      <c r="BQ267" s="22"/>
      <c r="BR267" s="129"/>
      <c r="BS267" s="130"/>
      <c r="BT267" s="257" t="str">
        <f t="shared" si="174"/>
        <v/>
      </c>
      <c r="BU267" s="257" t="str">
        <f t="shared" si="175"/>
        <v/>
      </c>
      <c r="BV267" s="257" t="str">
        <f t="shared" si="176"/>
        <v/>
      </c>
      <c r="BW267" s="257" t="str">
        <f t="shared" si="177"/>
        <v/>
      </c>
      <c r="BX267" s="258">
        <f t="shared" si="178"/>
        <v>0</v>
      </c>
      <c r="BY267" s="129"/>
      <c r="BZ267" s="130"/>
      <c r="CA267" s="130" t="str">
        <f t="shared" si="146"/>
        <v/>
      </c>
      <c r="CB267" s="130" t="str">
        <f t="shared" si="147"/>
        <v/>
      </c>
      <c r="CC267" s="130" t="str">
        <f t="shared" si="148"/>
        <v/>
      </c>
      <c r="CD267" s="130" t="str">
        <f t="shared" si="149"/>
        <v/>
      </c>
      <c r="CE267" s="131">
        <f t="shared" si="145"/>
        <v>0</v>
      </c>
      <c r="CF267" s="259">
        <f t="shared" si="179"/>
        <v>0</v>
      </c>
      <c r="CG267" s="132"/>
      <c r="CH267" s="132"/>
      <c r="CI267" s="132"/>
    </row>
    <row r="268" spans="1:87" s="24" customFormat="1" ht="12.75" hidden="1" customHeight="1" outlineLevel="1" thickBot="1" x14ac:dyDescent="0.25">
      <c r="A268" s="177" t="s">
        <v>59</v>
      </c>
      <c r="B268" s="312" t="s">
        <v>187</v>
      </c>
      <c r="C268" s="24">
        <v>260</v>
      </c>
      <c r="D268" s="137"/>
      <c r="E268" s="138"/>
      <c r="F268" s="56"/>
      <c r="G268" s="135"/>
      <c r="H268" s="136"/>
      <c r="I268" s="139"/>
      <c r="J268" s="57"/>
      <c r="K268" s="113"/>
      <c r="L268" s="113"/>
      <c r="M268" s="113"/>
      <c r="N268" s="113"/>
      <c r="O268" s="114">
        <f t="shared" si="150"/>
        <v>0</v>
      </c>
      <c r="P268" s="113"/>
      <c r="Q268" s="113"/>
      <c r="R268" s="113"/>
      <c r="S268" s="113"/>
      <c r="T268" s="114">
        <f t="shared" si="151"/>
        <v>0</v>
      </c>
      <c r="U268" s="113">
        <f t="shared" si="152"/>
        <v>0</v>
      </c>
      <c r="V268" s="136"/>
      <c r="W268" s="313"/>
      <c r="X268" s="313"/>
      <c r="Y268" s="313"/>
      <c r="Z268" s="117">
        <f t="shared" si="153"/>
        <v>0</v>
      </c>
      <c r="AA268" s="118">
        <f t="shared" si="154"/>
        <v>0</v>
      </c>
      <c r="AB268" s="121"/>
      <c r="AC268" s="121"/>
      <c r="AD268" s="121"/>
      <c r="AE268" s="117">
        <f t="shared" si="155"/>
        <v>0</v>
      </c>
      <c r="AF268" s="118">
        <f t="shared" si="156"/>
        <v>0</v>
      </c>
      <c r="AG268" s="120"/>
      <c r="AH268" s="120"/>
      <c r="AI268" s="121"/>
      <c r="AJ268" s="117">
        <f t="shared" si="157"/>
        <v>0</v>
      </c>
      <c r="AK268" s="119">
        <f t="shared" si="158"/>
        <v>0</v>
      </c>
      <c r="AL268" s="53"/>
      <c r="AM268" s="53"/>
      <c r="AN268" s="53"/>
      <c r="AO268" s="54">
        <f t="shared" si="159"/>
        <v>0</v>
      </c>
      <c r="AP268" s="122">
        <f t="shared" si="160"/>
        <v>0</v>
      </c>
      <c r="AQ268" s="123">
        <f t="shared" si="161"/>
        <v>0</v>
      </c>
      <c r="AR268" s="123">
        <f t="shared" si="162"/>
        <v>0</v>
      </c>
      <c r="AS268" s="313"/>
      <c r="AT268" s="313"/>
      <c r="AU268" s="314"/>
      <c r="AV268" s="125">
        <f t="shared" si="163"/>
        <v>0</v>
      </c>
      <c r="AW268" s="119">
        <f t="shared" si="164"/>
        <v>0</v>
      </c>
      <c r="AX268" s="120"/>
      <c r="AY268" s="120"/>
      <c r="AZ268" s="127"/>
      <c r="BA268" s="126">
        <f t="shared" si="165"/>
        <v>0</v>
      </c>
      <c r="BB268" s="119">
        <f t="shared" si="166"/>
        <v>0</v>
      </c>
      <c r="BC268" s="120"/>
      <c r="BD268" s="120"/>
      <c r="BE268" s="127"/>
      <c r="BF268" s="126">
        <f t="shared" si="167"/>
        <v>0</v>
      </c>
      <c r="BG268" s="119">
        <f t="shared" si="168"/>
        <v>0</v>
      </c>
      <c r="BH268" s="120"/>
      <c r="BI268" s="120"/>
      <c r="BJ268" s="127"/>
      <c r="BK268" s="126">
        <f t="shared" si="169"/>
        <v>0</v>
      </c>
      <c r="BL268" s="119">
        <f t="shared" si="170"/>
        <v>0</v>
      </c>
      <c r="BM268" s="123">
        <f t="shared" si="171"/>
        <v>0</v>
      </c>
      <c r="BN268" s="123">
        <f t="shared" si="172"/>
        <v>0</v>
      </c>
      <c r="BO268" s="126">
        <f t="shared" si="144"/>
        <v>0</v>
      </c>
      <c r="BP268" s="128">
        <f t="shared" si="173"/>
        <v>0</v>
      </c>
      <c r="BQ268" s="22"/>
      <c r="BR268" s="129"/>
      <c r="BS268" s="130"/>
      <c r="BT268" s="257" t="str">
        <f t="shared" si="174"/>
        <v/>
      </c>
      <c r="BU268" s="257" t="str">
        <f t="shared" si="175"/>
        <v/>
      </c>
      <c r="BV268" s="257" t="str">
        <f t="shared" si="176"/>
        <v/>
      </c>
      <c r="BW268" s="257" t="str">
        <f t="shared" si="177"/>
        <v/>
      </c>
      <c r="BX268" s="258">
        <f t="shared" si="178"/>
        <v>0</v>
      </c>
      <c r="BY268" s="129"/>
      <c r="BZ268" s="130"/>
      <c r="CA268" s="130" t="str">
        <f t="shared" si="146"/>
        <v/>
      </c>
      <c r="CB268" s="130" t="str">
        <f t="shared" si="147"/>
        <v/>
      </c>
      <c r="CC268" s="130" t="str">
        <f t="shared" si="148"/>
        <v/>
      </c>
      <c r="CD268" s="130" t="str">
        <f t="shared" si="149"/>
        <v/>
      </c>
      <c r="CE268" s="131">
        <f t="shared" si="145"/>
        <v>0</v>
      </c>
      <c r="CF268" s="259">
        <f t="shared" si="179"/>
        <v>0</v>
      </c>
      <c r="CG268" s="132"/>
      <c r="CH268" s="132"/>
      <c r="CI268" s="132"/>
    </row>
    <row r="269" spans="1:87" s="24" customFormat="1" ht="12.75" hidden="1" customHeight="1" outlineLevel="1" thickBot="1" x14ac:dyDescent="0.25">
      <c r="A269" s="177" t="s">
        <v>59</v>
      </c>
      <c r="B269" s="312" t="s">
        <v>187</v>
      </c>
      <c r="C269" s="24">
        <v>261</v>
      </c>
      <c r="D269" s="137"/>
      <c r="E269" s="138"/>
      <c r="F269" s="56"/>
      <c r="G269" s="135"/>
      <c r="H269" s="136"/>
      <c r="I269" s="139"/>
      <c r="J269" s="57"/>
      <c r="K269" s="113"/>
      <c r="L269" s="113"/>
      <c r="M269" s="113"/>
      <c r="N269" s="113"/>
      <c r="O269" s="114">
        <f t="shared" si="150"/>
        <v>0</v>
      </c>
      <c r="P269" s="113"/>
      <c r="Q269" s="113"/>
      <c r="R269" s="113"/>
      <c r="S269" s="113"/>
      <c r="T269" s="114">
        <f t="shared" si="151"/>
        <v>0</v>
      </c>
      <c r="U269" s="113">
        <f t="shared" si="152"/>
        <v>0</v>
      </c>
      <c r="V269" s="136"/>
      <c r="W269" s="313"/>
      <c r="X269" s="313"/>
      <c r="Y269" s="313"/>
      <c r="Z269" s="117">
        <f t="shared" si="153"/>
        <v>0</v>
      </c>
      <c r="AA269" s="118">
        <f t="shared" si="154"/>
        <v>0</v>
      </c>
      <c r="AB269" s="121"/>
      <c r="AC269" s="121"/>
      <c r="AD269" s="121"/>
      <c r="AE269" s="117">
        <f t="shared" si="155"/>
        <v>0</v>
      </c>
      <c r="AF269" s="118">
        <f t="shared" si="156"/>
        <v>0</v>
      </c>
      <c r="AG269" s="120"/>
      <c r="AH269" s="120"/>
      <c r="AI269" s="121"/>
      <c r="AJ269" s="117">
        <f t="shared" si="157"/>
        <v>0</v>
      </c>
      <c r="AK269" s="119">
        <f t="shared" si="158"/>
        <v>0</v>
      </c>
      <c r="AL269" s="53"/>
      <c r="AM269" s="53"/>
      <c r="AN269" s="53"/>
      <c r="AO269" s="54">
        <f t="shared" si="159"/>
        <v>0</v>
      </c>
      <c r="AP269" s="122">
        <f t="shared" si="160"/>
        <v>0</v>
      </c>
      <c r="AQ269" s="123">
        <f t="shared" si="161"/>
        <v>0</v>
      </c>
      <c r="AR269" s="123">
        <f t="shared" si="162"/>
        <v>0</v>
      </c>
      <c r="AS269" s="313"/>
      <c r="AT269" s="313"/>
      <c r="AU269" s="314"/>
      <c r="AV269" s="125">
        <f t="shared" si="163"/>
        <v>0</v>
      </c>
      <c r="AW269" s="119">
        <f t="shared" si="164"/>
        <v>0</v>
      </c>
      <c r="AX269" s="120"/>
      <c r="AY269" s="120"/>
      <c r="AZ269" s="127"/>
      <c r="BA269" s="126">
        <f t="shared" si="165"/>
        <v>0</v>
      </c>
      <c r="BB269" s="119">
        <f t="shared" si="166"/>
        <v>0</v>
      </c>
      <c r="BC269" s="120"/>
      <c r="BD269" s="120"/>
      <c r="BE269" s="127"/>
      <c r="BF269" s="126">
        <f t="shared" si="167"/>
        <v>0</v>
      </c>
      <c r="BG269" s="119">
        <f t="shared" si="168"/>
        <v>0</v>
      </c>
      <c r="BH269" s="120"/>
      <c r="BI269" s="120"/>
      <c r="BJ269" s="127"/>
      <c r="BK269" s="126">
        <f t="shared" si="169"/>
        <v>0</v>
      </c>
      <c r="BL269" s="119">
        <f t="shared" si="170"/>
        <v>0</v>
      </c>
      <c r="BM269" s="123">
        <f t="shared" si="171"/>
        <v>0</v>
      </c>
      <c r="BN269" s="123">
        <f t="shared" si="172"/>
        <v>0</v>
      </c>
      <c r="BO269" s="126">
        <f t="shared" si="144"/>
        <v>0</v>
      </c>
      <c r="BP269" s="128">
        <f t="shared" si="173"/>
        <v>0</v>
      </c>
      <c r="BQ269" s="22"/>
      <c r="BR269" s="129"/>
      <c r="BS269" s="130"/>
      <c r="BT269" s="257" t="str">
        <f t="shared" si="174"/>
        <v/>
      </c>
      <c r="BU269" s="257" t="str">
        <f t="shared" si="175"/>
        <v/>
      </c>
      <c r="BV269" s="257" t="str">
        <f t="shared" si="176"/>
        <v/>
      </c>
      <c r="BW269" s="257" t="str">
        <f t="shared" si="177"/>
        <v/>
      </c>
      <c r="BX269" s="258">
        <f t="shared" si="178"/>
        <v>0</v>
      </c>
      <c r="BY269" s="129"/>
      <c r="BZ269" s="130"/>
      <c r="CA269" s="130" t="str">
        <f t="shared" si="146"/>
        <v/>
      </c>
      <c r="CB269" s="130" t="str">
        <f t="shared" si="147"/>
        <v/>
      </c>
      <c r="CC269" s="130" t="str">
        <f t="shared" si="148"/>
        <v/>
      </c>
      <c r="CD269" s="130" t="str">
        <f t="shared" si="149"/>
        <v/>
      </c>
      <c r="CE269" s="131">
        <f t="shared" si="145"/>
        <v>0</v>
      </c>
      <c r="CF269" s="259">
        <f t="shared" si="179"/>
        <v>0</v>
      </c>
      <c r="CG269" s="132"/>
      <c r="CH269" s="132"/>
      <c r="CI269" s="132"/>
    </row>
    <row r="270" spans="1:87" s="24" customFormat="1" ht="12.75" hidden="1" customHeight="1" outlineLevel="1" thickBot="1" x14ac:dyDescent="0.25">
      <c r="A270" s="177" t="s">
        <v>59</v>
      </c>
      <c r="B270" s="312" t="s">
        <v>187</v>
      </c>
      <c r="C270" s="24">
        <v>262</v>
      </c>
      <c r="D270" s="137"/>
      <c r="E270" s="138"/>
      <c r="F270" s="56"/>
      <c r="G270" s="135"/>
      <c r="H270" s="136"/>
      <c r="I270" s="139"/>
      <c r="J270" s="57"/>
      <c r="K270" s="113"/>
      <c r="L270" s="113"/>
      <c r="M270" s="113"/>
      <c r="N270" s="113"/>
      <c r="O270" s="114">
        <f t="shared" si="150"/>
        <v>0</v>
      </c>
      <c r="P270" s="113"/>
      <c r="Q270" s="113"/>
      <c r="R270" s="113"/>
      <c r="S270" s="113"/>
      <c r="T270" s="114">
        <f t="shared" si="151"/>
        <v>0</v>
      </c>
      <c r="U270" s="113">
        <f t="shared" si="152"/>
        <v>0</v>
      </c>
      <c r="V270" s="136"/>
      <c r="W270" s="313"/>
      <c r="X270" s="313"/>
      <c r="Y270" s="313"/>
      <c r="Z270" s="117">
        <f t="shared" si="153"/>
        <v>0</v>
      </c>
      <c r="AA270" s="118">
        <f t="shared" si="154"/>
        <v>0</v>
      </c>
      <c r="AB270" s="121"/>
      <c r="AC270" s="121"/>
      <c r="AD270" s="121"/>
      <c r="AE270" s="117">
        <f t="shared" si="155"/>
        <v>0</v>
      </c>
      <c r="AF270" s="118">
        <f t="shared" si="156"/>
        <v>0</v>
      </c>
      <c r="AG270" s="120"/>
      <c r="AH270" s="120"/>
      <c r="AI270" s="121"/>
      <c r="AJ270" s="117">
        <f t="shared" si="157"/>
        <v>0</v>
      </c>
      <c r="AK270" s="119">
        <f t="shared" si="158"/>
        <v>0</v>
      </c>
      <c r="AL270" s="53"/>
      <c r="AM270" s="53"/>
      <c r="AN270" s="53"/>
      <c r="AO270" s="54">
        <f t="shared" si="159"/>
        <v>0</v>
      </c>
      <c r="AP270" s="122">
        <f t="shared" si="160"/>
        <v>0</v>
      </c>
      <c r="AQ270" s="123">
        <f t="shared" si="161"/>
        <v>0</v>
      </c>
      <c r="AR270" s="123">
        <f t="shared" si="162"/>
        <v>0</v>
      </c>
      <c r="AS270" s="313"/>
      <c r="AT270" s="313"/>
      <c r="AU270" s="314"/>
      <c r="AV270" s="125">
        <f t="shared" si="163"/>
        <v>0</v>
      </c>
      <c r="AW270" s="119">
        <f t="shared" si="164"/>
        <v>0</v>
      </c>
      <c r="AX270" s="120"/>
      <c r="AY270" s="120"/>
      <c r="AZ270" s="127"/>
      <c r="BA270" s="126">
        <f t="shared" si="165"/>
        <v>0</v>
      </c>
      <c r="BB270" s="119">
        <f t="shared" si="166"/>
        <v>0</v>
      </c>
      <c r="BC270" s="120"/>
      <c r="BD270" s="120"/>
      <c r="BE270" s="127"/>
      <c r="BF270" s="126">
        <f t="shared" si="167"/>
        <v>0</v>
      </c>
      <c r="BG270" s="119">
        <f t="shared" si="168"/>
        <v>0</v>
      </c>
      <c r="BH270" s="120"/>
      <c r="BI270" s="120"/>
      <c r="BJ270" s="127"/>
      <c r="BK270" s="126">
        <f t="shared" si="169"/>
        <v>0</v>
      </c>
      <c r="BL270" s="119">
        <f t="shared" si="170"/>
        <v>0</v>
      </c>
      <c r="BM270" s="123">
        <f t="shared" si="171"/>
        <v>0</v>
      </c>
      <c r="BN270" s="123">
        <f t="shared" si="172"/>
        <v>0</v>
      </c>
      <c r="BO270" s="126">
        <f t="shared" ref="BO270:BO333" si="180">J270+AQ270-BM270</f>
        <v>0</v>
      </c>
      <c r="BP270" s="128">
        <f t="shared" si="173"/>
        <v>0</v>
      </c>
      <c r="BQ270" s="22"/>
      <c r="BR270" s="129"/>
      <c r="BS270" s="130"/>
      <c r="BT270" s="257" t="str">
        <f t="shared" si="174"/>
        <v/>
      </c>
      <c r="BU270" s="257" t="str">
        <f t="shared" si="175"/>
        <v/>
      </c>
      <c r="BV270" s="257" t="str">
        <f t="shared" si="176"/>
        <v/>
      </c>
      <c r="BW270" s="257" t="str">
        <f t="shared" si="177"/>
        <v/>
      </c>
      <c r="BX270" s="258">
        <f t="shared" si="178"/>
        <v>0</v>
      </c>
      <c r="BY270" s="129"/>
      <c r="BZ270" s="130"/>
      <c r="CA270" s="130" t="str">
        <f t="shared" si="146"/>
        <v/>
      </c>
      <c r="CB270" s="130" t="str">
        <f t="shared" si="147"/>
        <v/>
      </c>
      <c r="CC270" s="130" t="str">
        <f t="shared" si="148"/>
        <v/>
      </c>
      <c r="CD270" s="130" t="str">
        <f t="shared" si="149"/>
        <v/>
      </c>
      <c r="CE270" s="131">
        <f t="shared" si="145"/>
        <v>0</v>
      </c>
      <c r="CF270" s="259">
        <f t="shared" si="179"/>
        <v>0</v>
      </c>
      <c r="CG270" s="132"/>
      <c r="CH270" s="132"/>
      <c r="CI270" s="132"/>
    </row>
    <row r="271" spans="1:87" s="24" customFormat="1" ht="12.75" hidden="1" customHeight="1" outlineLevel="1" thickBot="1" x14ac:dyDescent="0.25">
      <c r="A271" s="177" t="s">
        <v>59</v>
      </c>
      <c r="B271" s="312" t="s">
        <v>187</v>
      </c>
      <c r="C271" s="24">
        <v>263</v>
      </c>
      <c r="D271" s="137"/>
      <c r="E271" s="138"/>
      <c r="F271" s="56"/>
      <c r="G271" s="135"/>
      <c r="H271" s="136"/>
      <c r="I271" s="139"/>
      <c r="J271" s="57"/>
      <c r="K271" s="113"/>
      <c r="L271" s="113"/>
      <c r="M271" s="113"/>
      <c r="N271" s="113"/>
      <c r="O271" s="114">
        <f t="shared" si="150"/>
        <v>0</v>
      </c>
      <c r="P271" s="113"/>
      <c r="Q271" s="113"/>
      <c r="R271" s="113"/>
      <c r="S271" s="113"/>
      <c r="T271" s="114">
        <f t="shared" si="151"/>
        <v>0</v>
      </c>
      <c r="U271" s="113">
        <f t="shared" si="152"/>
        <v>0</v>
      </c>
      <c r="V271" s="136"/>
      <c r="W271" s="313"/>
      <c r="X271" s="313"/>
      <c r="Y271" s="313"/>
      <c r="Z271" s="117">
        <f t="shared" si="153"/>
        <v>0</v>
      </c>
      <c r="AA271" s="118">
        <f t="shared" si="154"/>
        <v>0</v>
      </c>
      <c r="AB271" s="121"/>
      <c r="AC271" s="121"/>
      <c r="AD271" s="121"/>
      <c r="AE271" s="117">
        <f t="shared" si="155"/>
        <v>0</v>
      </c>
      <c r="AF271" s="118">
        <f t="shared" si="156"/>
        <v>0</v>
      </c>
      <c r="AG271" s="120"/>
      <c r="AH271" s="120"/>
      <c r="AI271" s="121"/>
      <c r="AJ271" s="117">
        <f t="shared" si="157"/>
        <v>0</v>
      </c>
      <c r="AK271" s="119">
        <f t="shared" si="158"/>
        <v>0</v>
      </c>
      <c r="AL271" s="53"/>
      <c r="AM271" s="53"/>
      <c r="AN271" s="53"/>
      <c r="AO271" s="54">
        <f t="shared" si="159"/>
        <v>0</v>
      </c>
      <c r="AP271" s="122">
        <f t="shared" si="160"/>
        <v>0</v>
      </c>
      <c r="AQ271" s="123">
        <f t="shared" si="161"/>
        <v>0</v>
      </c>
      <c r="AR271" s="123">
        <f t="shared" si="162"/>
        <v>0</v>
      </c>
      <c r="AS271" s="313"/>
      <c r="AT271" s="313"/>
      <c r="AU271" s="314"/>
      <c r="AV271" s="125">
        <f t="shared" si="163"/>
        <v>0</v>
      </c>
      <c r="AW271" s="119">
        <f t="shared" si="164"/>
        <v>0</v>
      </c>
      <c r="AX271" s="120"/>
      <c r="AY271" s="120"/>
      <c r="AZ271" s="127"/>
      <c r="BA271" s="126">
        <f t="shared" si="165"/>
        <v>0</v>
      </c>
      <c r="BB271" s="119">
        <f t="shared" si="166"/>
        <v>0</v>
      </c>
      <c r="BC271" s="120"/>
      <c r="BD271" s="120"/>
      <c r="BE271" s="127"/>
      <c r="BF271" s="126">
        <f t="shared" si="167"/>
        <v>0</v>
      </c>
      <c r="BG271" s="119">
        <f t="shared" si="168"/>
        <v>0</v>
      </c>
      <c r="BH271" s="120"/>
      <c r="BI271" s="120"/>
      <c r="BJ271" s="127"/>
      <c r="BK271" s="126">
        <f t="shared" si="169"/>
        <v>0</v>
      </c>
      <c r="BL271" s="119">
        <f t="shared" si="170"/>
        <v>0</v>
      </c>
      <c r="BM271" s="123">
        <f t="shared" si="171"/>
        <v>0</v>
      </c>
      <c r="BN271" s="123">
        <f t="shared" si="172"/>
        <v>0</v>
      </c>
      <c r="BO271" s="126">
        <f t="shared" si="180"/>
        <v>0</v>
      </c>
      <c r="BP271" s="128">
        <f t="shared" si="173"/>
        <v>0</v>
      </c>
      <c r="BQ271" s="22"/>
      <c r="BR271" s="129"/>
      <c r="BS271" s="130"/>
      <c r="BT271" s="257" t="str">
        <f t="shared" si="174"/>
        <v/>
      </c>
      <c r="BU271" s="257" t="str">
        <f t="shared" si="175"/>
        <v/>
      </c>
      <c r="BV271" s="257" t="str">
        <f t="shared" si="176"/>
        <v/>
      </c>
      <c r="BW271" s="257" t="str">
        <f t="shared" si="177"/>
        <v/>
      </c>
      <c r="BX271" s="258">
        <f t="shared" si="178"/>
        <v>0</v>
      </c>
      <c r="BY271" s="129"/>
      <c r="BZ271" s="130"/>
      <c r="CA271" s="130" t="str">
        <f t="shared" si="146"/>
        <v/>
      </c>
      <c r="CB271" s="130" t="str">
        <f t="shared" si="147"/>
        <v/>
      </c>
      <c r="CC271" s="130" t="str">
        <f t="shared" si="148"/>
        <v/>
      </c>
      <c r="CD271" s="130" t="str">
        <f t="shared" si="149"/>
        <v/>
      </c>
      <c r="CE271" s="131">
        <f t="shared" si="145"/>
        <v>0</v>
      </c>
      <c r="CF271" s="259">
        <f t="shared" si="179"/>
        <v>0</v>
      </c>
      <c r="CG271" s="132"/>
      <c r="CH271" s="132"/>
      <c r="CI271" s="132"/>
    </row>
    <row r="272" spans="1:87" s="24" customFormat="1" ht="12.75" hidden="1" customHeight="1" outlineLevel="1" thickBot="1" x14ac:dyDescent="0.25">
      <c r="A272" s="177" t="s">
        <v>59</v>
      </c>
      <c r="B272" s="312" t="s">
        <v>187</v>
      </c>
      <c r="C272" s="24">
        <v>264</v>
      </c>
      <c r="D272" s="137"/>
      <c r="E272" s="138"/>
      <c r="F272" s="56"/>
      <c r="G272" s="135"/>
      <c r="H272" s="136"/>
      <c r="I272" s="139"/>
      <c r="J272" s="57"/>
      <c r="K272" s="113"/>
      <c r="L272" s="113"/>
      <c r="M272" s="113"/>
      <c r="N272" s="113"/>
      <c r="O272" s="114">
        <f t="shared" si="150"/>
        <v>0</v>
      </c>
      <c r="P272" s="113"/>
      <c r="Q272" s="113"/>
      <c r="R272" s="113"/>
      <c r="S272" s="113"/>
      <c r="T272" s="114">
        <f t="shared" si="151"/>
        <v>0</v>
      </c>
      <c r="U272" s="113">
        <f t="shared" si="152"/>
        <v>0</v>
      </c>
      <c r="V272" s="136"/>
      <c r="W272" s="313"/>
      <c r="X272" s="313"/>
      <c r="Y272" s="313"/>
      <c r="Z272" s="117">
        <f t="shared" si="153"/>
        <v>0</v>
      </c>
      <c r="AA272" s="118">
        <f t="shared" si="154"/>
        <v>0</v>
      </c>
      <c r="AB272" s="121"/>
      <c r="AC272" s="121"/>
      <c r="AD272" s="121"/>
      <c r="AE272" s="117">
        <f t="shared" si="155"/>
        <v>0</v>
      </c>
      <c r="AF272" s="118">
        <f t="shared" si="156"/>
        <v>0</v>
      </c>
      <c r="AG272" s="120"/>
      <c r="AH272" s="120"/>
      <c r="AI272" s="121"/>
      <c r="AJ272" s="117">
        <f t="shared" si="157"/>
        <v>0</v>
      </c>
      <c r="AK272" s="119">
        <f t="shared" si="158"/>
        <v>0</v>
      </c>
      <c r="AL272" s="53"/>
      <c r="AM272" s="53"/>
      <c r="AN272" s="53"/>
      <c r="AO272" s="54">
        <f t="shared" si="159"/>
        <v>0</v>
      </c>
      <c r="AP272" s="122">
        <f t="shared" si="160"/>
        <v>0</v>
      </c>
      <c r="AQ272" s="123">
        <f t="shared" si="161"/>
        <v>0</v>
      </c>
      <c r="AR272" s="123">
        <f t="shared" si="162"/>
        <v>0</v>
      </c>
      <c r="AS272" s="313"/>
      <c r="AT272" s="313"/>
      <c r="AU272" s="314"/>
      <c r="AV272" s="125">
        <f t="shared" si="163"/>
        <v>0</v>
      </c>
      <c r="AW272" s="119">
        <f t="shared" si="164"/>
        <v>0</v>
      </c>
      <c r="AX272" s="120"/>
      <c r="AY272" s="120"/>
      <c r="AZ272" s="127"/>
      <c r="BA272" s="126">
        <f t="shared" si="165"/>
        <v>0</v>
      </c>
      <c r="BB272" s="119">
        <f t="shared" si="166"/>
        <v>0</v>
      </c>
      <c r="BC272" s="120"/>
      <c r="BD272" s="120"/>
      <c r="BE272" s="127"/>
      <c r="BF272" s="126">
        <f t="shared" si="167"/>
        <v>0</v>
      </c>
      <c r="BG272" s="119">
        <f t="shared" si="168"/>
        <v>0</v>
      </c>
      <c r="BH272" s="120"/>
      <c r="BI272" s="120"/>
      <c r="BJ272" s="127"/>
      <c r="BK272" s="126">
        <f t="shared" si="169"/>
        <v>0</v>
      </c>
      <c r="BL272" s="119">
        <f t="shared" si="170"/>
        <v>0</v>
      </c>
      <c r="BM272" s="123">
        <f t="shared" si="171"/>
        <v>0</v>
      </c>
      <c r="BN272" s="123">
        <f t="shared" si="172"/>
        <v>0</v>
      </c>
      <c r="BO272" s="126">
        <f t="shared" si="180"/>
        <v>0</v>
      </c>
      <c r="BP272" s="128">
        <f t="shared" si="173"/>
        <v>0</v>
      </c>
      <c r="BQ272" s="22"/>
      <c r="BR272" s="129"/>
      <c r="BS272" s="130"/>
      <c r="BT272" s="257" t="str">
        <f t="shared" si="174"/>
        <v/>
      </c>
      <c r="BU272" s="257" t="str">
        <f t="shared" si="175"/>
        <v/>
      </c>
      <c r="BV272" s="257" t="str">
        <f t="shared" si="176"/>
        <v/>
      </c>
      <c r="BW272" s="257" t="str">
        <f t="shared" si="177"/>
        <v/>
      </c>
      <c r="BX272" s="258">
        <f t="shared" si="178"/>
        <v>0</v>
      </c>
      <c r="BY272" s="129"/>
      <c r="BZ272" s="130"/>
      <c r="CA272" s="130" t="str">
        <f t="shared" si="146"/>
        <v/>
      </c>
      <c r="CB272" s="130" t="str">
        <f t="shared" si="147"/>
        <v/>
      </c>
      <c r="CC272" s="130" t="str">
        <f t="shared" si="148"/>
        <v/>
      </c>
      <c r="CD272" s="130" t="str">
        <f t="shared" si="149"/>
        <v/>
      </c>
      <c r="CE272" s="131">
        <f t="shared" si="145"/>
        <v>0</v>
      </c>
      <c r="CF272" s="259">
        <f t="shared" si="179"/>
        <v>0</v>
      </c>
      <c r="CG272" s="132"/>
      <c r="CH272" s="132"/>
      <c r="CI272" s="132"/>
    </row>
    <row r="273" spans="1:87" s="24" customFormat="1" ht="12.75" hidden="1" customHeight="1" outlineLevel="1" thickBot="1" x14ac:dyDescent="0.25">
      <c r="A273" s="177" t="s">
        <v>59</v>
      </c>
      <c r="B273" s="312" t="s">
        <v>187</v>
      </c>
      <c r="C273" s="24">
        <v>265</v>
      </c>
      <c r="D273" s="137"/>
      <c r="E273" s="138"/>
      <c r="F273" s="56"/>
      <c r="G273" s="135"/>
      <c r="H273" s="136"/>
      <c r="I273" s="139"/>
      <c r="J273" s="57"/>
      <c r="K273" s="113"/>
      <c r="L273" s="113"/>
      <c r="M273" s="113"/>
      <c r="N273" s="113"/>
      <c r="O273" s="114">
        <f t="shared" si="150"/>
        <v>0</v>
      </c>
      <c r="P273" s="113"/>
      <c r="Q273" s="113"/>
      <c r="R273" s="113"/>
      <c r="S273" s="113"/>
      <c r="T273" s="114">
        <f t="shared" si="151"/>
        <v>0</v>
      </c>
      <c r="U273" s="113">
        <f t="shared" si="152"/>
        <v>0</v>
      </c>
      <c r="V273" s="136"/>
      <c r="W273" s="313"/>
      <c r="X273" s="313"/>
      <c r="Y273" s="313"/>
      <c r="Z273" s="117">
        <f t="shared" si="153"/>
        <v>0</v>
      </c>
      <c r="AA273" s="118">
        <f t="shared" si="154"/>
        <v>0</v>
      </c>
      <c r="AB273" s="121"/>
      <c r="AC273" s="121"/>
      <c r="AD273" s="121"/>
      <c r="AE273" s="117">
        <f t="shared" si="155"/>
        <v>0</v>
      </c>
      <c r="AF273" s="118">
        <f t="shared" si="156"/>
        <v>0</v>
      </c>
      <c r="AG273" s="120"/>
      <c r="AH273" s="120"/>
      <c r="AI273" s="121"/>
      <c r="AJ273" s="117">
        <f t="shared" si="157"/>
        <v>0</v>
      </c>
      <c r="AK273" s="119">
        <f t="shared" si="158"/>
        <v>0</v>
      </c>
      <c r="AL273" s="53"/>
      <c r="AM273" s="53"/>
      <c r="AN273" s="53"/>
      <c r="AO273" s="54">
        <f t="shared" si="159"/>
        <v>0</v>
      </c>
      <c r="AP273" s="122">
        <f t="shared" si="160"/>
        <v>0</v>
      </c>
      <c r="AQ273" s="123">
        <f t="shared" si="161"/>
        <v>0</v>
      </c>
      <c r="AR273" s="123">
        <f t="shared" si="162"/>
        <v>0</v>
      </c>
      <c r="AS273" s="313"/>
      <c r="AT273" s="313"/>
      <c r="AU273" s="314"/>
      <c r="AV273" s="125">
        <f t="shared" si="163"/>
        <v>0</v>
      </c>
      <c r="AW273" s="119">
        <f t="shared" si="164"/>
        <v>0</v>
      </c>
      <c r="AX273" s="120"/>
      <c r="AY273" s="120"/>
      <c r="AZ273" s="127"/>
      <c r="BA273" s="126">
        <f t="shared" si="165"/>
        <v>0</v>
      </c>
      <c r="BB273" s="119">
        <f t="shared" si="166"/>
        <v>0</v>
      </c>
      <c r="BC273" s="120"/>
      <c r="BD273" s="120"/>
      <c r="BE273" s="127"/>
      <c r="BF273" s="126">
        <f t="shared" si="167"/>
        <v>0</v>
      </c>
      <c r="BG273" s="119">
        <f t="shared" si="168"/>
        <v>0</v>
      </c>
      <c r="BH273" s="120"/>
      <c r="BI273" s="120"/>
      <c r="BJ273" s="127"/>
      <c r="BK273" s="126">
        <f t="shared" si="169"/>
        <v>0</v>
      </c>
      <c r="BL273" s="119">
        <f t="shared" si="170"/>
        <v>0</v>
      </c>
      <c r="BM273" s="123">
        <f t="shared" si="171"/>
        <v>0</v>
      </c>
      <c r="BN273" s="123">
        <f t="shared" si="172"/>
        <v>0</v>
      </c>
      <c r="BO273" s="126">
        <f t="shared" si="180"/>
        <v>0</v>
      </c>
      <c r="BP273" s="128">
        <f t="shared" si="173"/>
        <v>0</v>
      </c>
      <c r="BQ273" s="22"/>
      <c r="BR273" s="129"/>
      <c r="BS273" s="130"/>
      <c r="BT273" s="257" t="str">
        <f t="shared" si="174"/>
        <v/>
      </c>
      <c r="BU273" s="257" t="str">
        <f t="shared" si="175"/>
        <v/>
      </c>
      <c r="BV273" s="257" t="str">
        <f t="shared" si="176"/>
        <v/>
      </c>
      <c r="BW273" s="257" t="str">
        <f t="shared" si="177"/>
        <v/>
      </c>
      <c r="BX273" s="258">
        <f t="shared" si="178"/>
        <v>0</v>
      </c>
      <c r="BY273" s="129"/>
      <c r="BZ273" s="130"/>
      <c r="CA273" s="130" t="str">
        <f t="shared" si="146"/>
        <v/>
      </c>
      <c r="CB273" s="130" t="str">
        <f t="shared" si="147"/>
        <v/>
      </c>
      <c r="CC273" s="130" t="str">
        <f t="shared" si="148"/>
        <v/>
      </c>
      <c r="CD273" s="130" t="str">
        <f t="shared" si="149"/>
        <v/>
      </c>
      <c r="CE273" s="131">
        <f t="shared" si="145"/>
        <v>0</v>
      </c>
      <c r="CF273" s="259">
        <f t="shared" si="179"/>
        <v>0</v>
      </c>
      <c r="CG273" s="132"/>
      <c r="CH273" s="132"/>
      <c r="CI273" s="132"/>
    </row>
    <row r="274" spans="1:87" s="24" customFormat="1" ht="12.75" hidden="1" customHeight="1" outlineLevel="1" thickBot="1" x14ac:dyDescent="0.25">
      <c r="A274" s="177" t="s">
        <v>59</v>
      </c>
      <c r="B274" s="312" t="s">
        <v>187</v>
      </c>
      <c r="C274" s="24">
        <v>266</v>
      </c>
      <c r="D274" s="137"/>
      <c r="E274" s="138"/>
      <c r="F274" s="56"/>
      <c r="G274" s="135"/>
      <c r="H274" s="136"/>
      <c r="I274" s="139"/>
      <c r="J274" s="57"/>
      <c r="K274" s="113"/>
      <c r="L274" s="113"/>
      <c r="M274" s="113"/>
      <c r="N274" s="113"/>
      <c r="O274" s="114">
        <f t="shared" si="150"/>
        <v>0</v>
      </c>
      <c r="P274" s="113"/>
      <c r="Q274" s="113"/>
      <c r="R274" s="113"/>
      <c r="S274" s="113"/>
      <c r="T274" s="114">
        <f t="shared" si="151"/>
        <v>0</v>
      </c>
      <c r="U274" s="113">
        <f t="shared" si="152"/>
        <v>0</v>
      </c>
      <c r="V274" s="136"/>
      <c r="W274" s="313"/>
      <c r="X274" s="313"/>
      <c r="Y274" s="313"/>
      <c r="Z274" s="117">
        <f t="shared" si="153"/>
        <v>0</v>
      </c>
      <c r="AA274" s="118">
        <f t="shared" si="154"/>
        <v>0</v>
      </c>
      <c r="AB274" s="121"/>
      <c r="AC274" s="121"/>
      <c r="AD274" s="121"/>
      <c r="AE274" s="117">
        <f t="shared" si="155"/>
        <v>0</v>
      </c>
      <c r="AF274" s="118">
        <f t="shared" si="156"/>
        <v>0</v>
      </c>
      <c r="AG274" s="120"/>
      <c r="AH274" s="120"/>
      <c r="AI274" s="121"/>
      <c r="AJ274" s="117">
        <f t="shared" si="157"/>
        <v>0</v>
      </c>
      <c r="AK274" s="119">
        <f t="shared" si="158"/>
        <v>0</v>
      </c>
      <c r="AL274" s="53"/>
      <c r="AM274" s="53"/>
      <c r="AN274" s="53"/>
      <c r="AO274" s="54">
        <f t="shared" si="159"/>
        <v>0</v>
      </c>
      <c r="AP274" s="122">
        <f t="shared" si="160"/>
        <v>0</v>
      </c>
      <c r="AQ274" s="123">
        <f t="shared" si="161"/>
        <v>0</v>
      </c>
      <c r="AR274" s="123">
        <f t="shared" si="162"/>
        <v>0</v>
      </c>
      <c r="AS274" s="313"/>
      <c r="AT274" s="313"/>
      <c r="AU274" s="314"/>
      <c r="AV274" s="125">
        <f t="shared" si="163"/>
        <v>0</v>
      </c>
      <c r="AW274" s="119">
        <f t="shared" si="164"/>
        <v>0</v>
      </c>
      <c r="AX274" s="120"/>
      <c r="AY274" s="120"/>
      <c r="AZ274" s="127"/>
      <c r="BA274" s="126">
        <f t="shared" si="165"/>
        <v>0</v>
      </c>
      <c r="BB274" s="119">
        <f t="shared" si="166"/>
        <v>0</v>
      </c>
      <c r="BC274" s="120"/>
      <c r="BD274" s="120"/>
      <c r="BE274" s="127"/>
      <c r="BF274" s="126">
        <f t="shared" si="167"/>
        <v>0</v>
      </c>
      <c r="BG274" s="119">
        <f t="shared" si="168"/>
        <v>0</v>
      </c>
      <c r="BH274" s="120"/>
      <c r="BI274" s="120"/>
      <c r="BJ274" s="127"/>
      <c r="BK274" s="126">
        <f t="shared" si="169"/>
        <v>0</v>
      </c>
      <c r="BL274" s="119">
        <f t="shared" si="170"/>
        <v>0</v>
      </c>
      <c r="BM274" s="123">
        <f t="shared" si="171"/>
        <v>0</v>
      </c>
      <c r="BN274" s="123">
        <f t="shared" si="172"/>
        <v>0</v>
      </c>
      <c r="BO274" s="126">
        <f t="shared" si="180"/>
        <v>0</v>
      </c>
      <c r="BP274" s="128">
        <f t="shared" si="173"/>
        <v>0</v>
      </c>
      <c r="BQ274" s="22"/>
      <c r="BR274" s="129"/>
      <c r="BS274" s="130"/>
      <c r="BT274" s="257" t="str">
        <f t="shared" si="174"/>
        <v/>
      </c>
      <c r="BU274" s="257" t="str">
        <f t="shared" si="175"/>
        <v/>
      </c>
      <c r="BV274" s="257" t="str">
        <f t="shared" si="176"/>
        <v/>
      </c>
      <c r="BW274" s="257" t="str">
        <f t="shared" si="177"/>
        <v/>
      </c>
      <c r="BX274" s="258">
        <f t="shared" si="178"/>
        <v>0</v>
      </c>
      <c r="BY274" s="129"/>
      <c r="BZ274" s="130"/>
      <c r="CA274" s="130" t="str">
        <f t="shared" si="146"/>
        <v/>
      </c>
      <c r="CB274" s="130" t="str">
        <f t="shared" si="147"/>
        <v/>
      </c>
      <c r="CC274" s="130" t="str">
        <f t="shared" si="148"/>
        <v/>
      </c>
      <c r="CD274" s="130" t="str">
        <f t="shared" si="149"/>
        <v/>
      </c>
      <c r="CE274" s="131">
        <f t="shared" si="145"/>
        <v>0</v>
      </c>
      <c r="CF274" s="259">
        <f t="shared" si="179"/>
        <v>0</v>
      </c>
      <c r="CG274" s="132"/>
      <c r="CH274" s="132"/>
      <c r="CI274" s="132"/>
    </row>
    <row r="275" spans="1:87" s="24" customFormat="1" ht="12.75" hidden="1" customHeight="1" outlineLevel="1" thickBot="1" x14ac:dyDescent="0.25">
      <c r="A275" s="177" t="s">
        <v>59</v>
      </c>
      <c r="B275" s="312" t="s">
        <v>187</v>
      </c>
      <c r="C275" s="24">
        <v>267</v>
      </c>
      <c r="D275" s="137"/>
      <c r="E275" s="138"/>
      <c r="F275" s="56"/>
      <c r="G275" s="135"/>
      <c r="H275" s="136"/>
      <c r="I275" s="139"/>
      <c r="J275" s="57"/>
      <c r="K275" s="113"/>
      <c r="L275" s="113"/>
      <c r="M275" s="113"/>
      <c r="N275" s="113"/>
      <c r="O275" s="114">
        <f t="shared" si="150"/>
        <v>0</v>
      </c>
      <c r="P275" s="113"/>
      <c r="Q275" s="113"/>
      <c r="R275" s="113"/>
      <c r="S275" s="113"/>
      <c r="T275" s="114">
        <f t="shared" si="151"/>
        <v>0</v>
      </c>
      <c r="U275" s="113">
        <f t="shared" si="152"/>
        <v>0</v>
      </c>
      <c r="V275" s="136"/>
      <c r="W275" s="313"/>
      <c r="X275" s="313"/>
      <c r="Y275" s="313"/>
      <c r="Z275" s="117">
        <f t="shared" si="153"/>
        <v>0</v>
      </c>
      <c r="AA275" s="118">
        <f t="shared" si="154"/>
        <v>0</v>
      </c>
      <c r="AB275" s="121"/>
      <c r="AC275" s="121"/>
      <c r="AD275" s="121"/>
      <c r="AE275" s="117">
        <f t="shared" si="155"/>
        <v>0</v>
      </c>
      <c r="AF275" s="118">
        <f t="shared" si="156"/>
        <v>0</v>
      </c>
      <c r="AG275" s="120"/>
      <c r="AH275" s="120"/>
      <c r="AI275" s="121"/>
      <c r="AJ275" s="117">
        <f t="shared" si="157"/>
        <v>0</v>
      </c>
      <c r="AK275" s="119">
        <f t="shared" si="158"/>
        <v>0</v>
      </c>
      <c r="AL275" s="53"/>
      <c r="AM275" s="53"/>
      <c r="AN275" s="53"/>
      <c r="AO275" s="54">
        <f t="shared" si="159"/>
        <v>0</v>
      </c>
      <c r="AP275" s="122">
        <f t="shared" si="160"/>
        <v>0</v>
      </c>
      <c r="AQ275" s="123">
        <f t="shared" si="161"/>
        <v>0</v>
      </c>
      <c r="AR275" s="123">
        <f t="shared" si="162"/>
        <v>0</v>
      </c>
      <c r="AS275" s="313"/>
      <c r="AT275" s="313"/>
      <c r="AU275" s="314"/>
      <c r="AV275" s="125">
        <f t="shared" si="163"/>
        <v>0</v>
      </c>
      <c r="AW275" s="119">
        <f t="shared" si="164"/>
        <v>0</v>
      </c>
      <c r="AX275" s="120"/>
      <c r="AY275" s="120"/>
      <c r="AZ275" s="127"/>
      <c r="BA275" s="126">
        <f t="shared" si="165"/>
        <v>0</v>
      </c>
      <c r="BB275" s="119">
        <f t="shared" si="166"/>
        <v>0</v>
      </c>
      <c r="BC275" s="120"/>
      <c r="BD275" s="120"/>
      <c r="BE275" s="127"/>
      <c r="BF275" s="126">
        <f t="shared" si="167"/>
        <v>0</v>
      </c>
      <c r="BG275" s="119">
        <f t="shared" si="168"/>
        <v>0</v>
      </c>
      <c r="BH275" s="120"/>
      <c r="BI275" s="120"/>
      <c r="BJ275" s="127"/>
      <c r="BK275" s="126">
        <f t="shared" si="169"/>
        <v>0</v>
      </c>
      <c r="BL275" s="119">
        <f t="shared" si="170"/>
        <v>0</v>
      </c>
      <c r="BM275" s="123">
        <f t="shared" si="171"/>
        <v>0</v>
      </c>
      <c r="BN275" s="123">
        <f t="shared" si="172"/>
        <v>0</v>
      </c>
      <c r="BO275" s="126">
        <f t="shared" si="180"/>
        <v>0</v>
      </c>
      <c r="BP275" s="128">
        <f t="shared" si="173"/>
        <v>0</v>
      </c>
      <c r="BQ275" s="22"/>
      <c r="BR275" s="129"/>
      <c r="BS275" s="130"/>
      <c r="BT275" s="257" t="str">
        <f t="shared" si="174"/>
        <v/>
      </c>
      <c r="BU275" s="257" t="str">
        <f t="shared" si="175"/>
        <v/>
      </c>
      <c r="BV275" s="257" t="str">
        <f t="shared" si="176"/>
        <v/>
      </c>
      <c r="BW275" s="257" t="str">
        <f t="shared" si="177"/>
        <v/>
      </c>
      <c r="BX275" s="258">
        <f t="shared" si="178"/>
        <v>0</v>
      </c>
      <c r="BY275" s="129"/>
      <c r="BZ275" s="130"/>
      <c r="CA275" s="130" t="str">
        <f t="shared" si="146"/>
        <v/>
      </c>
      <c r="CB275" s="130" t="str">
        <f t="shared" si="147"/>
        <v/>
      </c>
      <c r="CC275" s="130" t="str">
        <f t="shared" si="148"/>
        <v/>
      </c>
      <c r="CD275" s="130" t="str">
        <f t="shared" si="149"/>
        <v/>
      </c>
      <c r="CE275" s="131">
        <f t="shared" si="145"/>
        <v>0</v>
      </c>
      <c r="CF275" s="259">
        <f t="shared" si="179"/>
        <v>0</v>
      </c>
      <c r="CG275" s="132"/>
      <c r="CH275" s="132"/>
      <c r="CI275" s="132"/>
    </row>
    <row r="276" spans="1:87" s="24" customFormat="1" ht="12.75" hidden="1" customHeight="1" outlineLevel="1" thickBot="1" x14ac:dyDescent="0.25">
      <c r="A276" s="177" t="s">
        <v>59</v>
      </c>
      <c r="B276" s="312" t="s">
        <v>187</v>
      </c>
      <c r="C276" s="24">
        <v>268</v>
      </c>
      <c r="D276" s="137"/>
      <c r="E276" s="138"/>
      <c r="F276" s="56"/>
      <c r="G276" s="135"/>
      <c r="H276" s="136"/>
      <c r="I276" s="139"/>
      <c r="J276" s="57"/>
      <c r="K276" s="113"/>
      <c r="L276" s="113"/>
      <c r="M276" s="113"/>
      <c r="N276" s="113"/>
      <c r="O276" s="114">
        <f t="shared" si="150"/>
        <v>0</v>
      </c>
      <c r="P276" s="113"/>
      <c r="Q276" s="113"/>
      <c r="R276" s="113"/>
      <c r="S276" s="113"/>
      <c r="T276" s="114">
        <f t="shared" si="151"/>
        <v>0</v>
      </c>
      <c r="U276" s="113">
        <f t="shared" si="152"/>
        <v>0</v>
      </c>
      <c r="V276" s="136"/>
      <c r="W276" s="313"/>
      <c r="X276" s="313"/>
      <c r="Y276" s="313"/>
      <c r="Z276" s="117">
        <f t="shared" si="153"/>
        <v>0</v>
      </c>
      <c r="AA276" s="118">
        <f t="shared" si="154"/>
        <v>0</v>
      </c>
      <c r="AB276" s="121"/>
      <c r="AC276" s="121"/>
      <c r="AD276" s="121"/>
      <c r="AE276" s="117">
        <f t="shared" si="155"/>
        <v>0</v>
      </c>
      <c r="AF276" s="118">
        <f t="shared" si="156"/>
        <v>0</v>
      </c>
      <c r="AG276" s="120"/>
      <c r="AH276" s="120"/>
      <c r="AI276" s="121"/>
      <c r="AJ276" s="117">
        <f t="shared" si="157"/>
        <v>0</v>
      </c>
      <c r="AK276" s="119">
        <f t="shared" si="158"/>
        <v>0</v>
      </c>
      <c r="AL276" s="53"/>
      <c r="AM276" s="53"/>
      <c r="AN276" s="53"/>
      <c r="AO276" s="54">
        <f t="shared" si="159"/>
        <v>0</v>
      </c>
      <c r="AP276" s="122">
        <f t="shared" si="160"/>
        <v>0</v>
      </c>
      <c r="AQ276" s="123">
        <f t="shared" si="161"/>
        <v>0</v>
      </c>
      <c r="AR276" s="123">
        <f t="shared" si="162"/>
        <v>0</v>
      </c>
      <c r="AS276" s="313"/>
      <c r="AT276" s="313"/>
      <c r="AU276" s="314"/>
      <c r="AV276" s="125">
        <f t="shared" si="163"/>
        <v>0</v>
      </c>
      <c r="AW276" s="119">
        <f t="shared" si="164"/>
        <v>0</v>
      </c>
      <c r="AX276" s="120"/>
      <c r="AY276" s="120"/>
      <c r="AZ276" s="127"/>
      <c r="BA276" s="126">
        <f t="shared" si="165"/>
        <v>0</v>
      </c>
      <c r="BB276" s="119">
        <f t="shared" si="166"/>
        <v>0</v>
      </c>
      <c r="BC276" s="120"/>
      <c r="BD276" s="120"/>
      <c r="BE276" s="127"/>
      <c r="BF276" s="126">
        <f t="shared" si="167"/>
        <v>0</v>
      </c>
      <c r="BG276" s="119">
        <f t="shared" si="168"/>
        <v>0</v>
      </c>
      <c r="BH276" s="120"/>
      <c r="BI276" s="120"/>
      <c r="BJ276" s="127"/>
      <c r="BK276" s="126">
        <f t="shared" si="169"/>
        <v>0</v>
      </c>
      <c r="BL276" s="119">
        <f t="shared" si="170"/>
        <v>0</v>
      </c>
      <c r="BM276" s="123">
        <f t="shared" si="171"/>
        <v>0</v>
      </c>
      <c r="BN276" s="123">
        <f t="shared" si="172"/>
        <v>0</v>
      </c>
      <c r="BO276" s="126">
        <f t="shared" si="180"/>
        <v>0</v>
      </c>
      <c r="BP276" s="128">
        <f t="shared" si="173"/>
        <v>0</v>
      </c>
      <c r="BQ276" s="22"/>
      <c r="BR276" s="129"/>
      <c r="BS276" s="130"/>
      <c r="BT276" s="257" t="str">
        <f t="shared" si="174"/>
        <v/>
      </c>
      <c r="BU276" s="257" t="str">
        <f t="shared" si="175"/>
        <v/>
      </c>
      <c r="BV276" s="257" t="str">
        <f t="shared" si="176"/>
        <v/>
      </c>
      <c r="BW276" s="257" t="str">
        <f t="shared" si="177"/>
        <v/>
      </c>
      <c r="BX276" s="258">
        <f t="shared" si="178"/>
        <v>0</v>
      </c>
      <c r="BY276" s="129"/>
      <c r="BZ276" s="130"/>
      <c r="CA276" s="130" t="str">
        <f t="shared" si="146"/>
        <v/>
      </c>
      <c r="CB276" s="130" t="str">
        <f t="shared" si="147"/>
        <v/>
      </c>
      <c r="CC276" s="130" t="str">
        <f t="shared" si="148"/>
        <v/>
      </c>
      <c r="CD276" s="130" t="str">
        <f t="shared" si="149"/>
        <v/>
      </c>
      <c r="CE276" s="131">
        <f t="shared" si="145"/>
        <v>0</v>
      </c>
      <c r="CF276" s="259">
        <f t="shared" si="179"/>
        <v>0</v>
      </c>
      <c r="CG276" s="132"/>
      <c r="CH276" s="132"/>
      <c r="CI276" s="132"/>
    </row>
    <row r="277" spans="1:87" s="24" customFormat="1" ht="12.75" hidden="1" customHeight="1" outlineLevel="1" thickBot="1" x14ac:dyDescent="0.25">
      <c r="A277" s="177" t="s">
        <v>59</v>
      </c>
      <c r="B277" s="312" t="s">
        <v>187</v>
      </c>
      <c r="C277" s="24">
        <v>269</v>
      </c>
      <c r="D277" s="137"/>
      <c r="E277" s="138"/>
      <c r="F277" s="56"/>
      <c r="G277" s="135"/>
      <c r="H277" s="136"/>
      <c r="I277" s="139"/>
      <c r="J277" s="57"/>
      <c r="K277" s="113"/>
      <c r="L277" s="113"/>
      <c r="M277" s="113"/>
      <c r="N277" s="113"/>
      <c r="O277" s="114">
        <f t="shared" si="150"/>
        <v>0</v>
      </c>
      <c r="P277" s="113"/>
      <c r="Q277" s="113"/>
      <c r="R277" s="113"/>
      <c r="S277" s="113"/>
      <c r="T277" s="114">
        <f t="shared" si="151"/>
        <v>0</v>
      </c>
      <c r="U277" s="113">
        <f t="shared" si="152"/>
        <v>0</v>
      </c>
      <c r="V277" s="136"/>
      <c r="W277" s="313"/>
      <c r="X277" s="313"/>
      <c r="Y277" s="313"/>
      <c r="Z277" s="117">
        <f t="shared" si="153"/>
        <v>0</v>
      </c>
      <c r="AA277" s="118">
        <f t="shared" si="154"/>
        <v>0</v>
      </c>
      <c r="AB277" s="121"/>
      <c r="AC277" s="121"/>
      <c r="AD277" s="121"/>
      <c r="AE277" s="117">
        <f t="shared" si="155"/>
        <v>0</v>
      </c>
      <c r="AF277" s="118">
        <f t="shared" si="156"/>
        <v>0</v>
      </c>
      <c r="AG277" s="120"/>
      <c r="AH277" s="120"/>
      <c r="AI277" s="121"/>
      <c r="AJ277" s="117">
        <f t="shared" si="157"/>
        <v>0</v>
      </c>
      <c r="AK277" s="119">
        <f t="shared" si="158"/>
        <v>0</v>
      </c>
      <c r="AL277" s="53"/>
      <c r="AM277" s="53"/>
      <c r="AN277" s="53"/>
      <c r="AO277" s="54">
        <f t="shared" si="159"/>
        <v>0</v>
      </c>
      <c r="AP277" s="122">
        <f t="shared" si="160"/>
        <v>0</v>
      </c>
      <c r="AQ277" s="123">
        <f t="shared" si="161"/>
        <v>0</v>
      </c>
      <c r="AR277" s="123">
        <f t="shared" si="162"/>
        <v>0</v>
      </c>
      <c r="AS277" s="313"/>
      <c r="AT277" s="313"/>
      <c r="AU277" s="314"/>
      <c r="AV277" s="125">
        <f t="shared" si="163"/>
        <v>0</v>
      </c>
      <c r="AW277" s="119">
        <f t="shared" si="164"/>
        <v>0</v>
      </c>
      <c r="AX277" s="120"/>
      <c r="AY277" s="120"/>
      <c r="AZ277" s="127"/>
      <c r="BA277" s="126">
        <f t="shared" si="165"/>
        <v>0</v>
      </c>
      <c r="BB277" s="119">
        <f t="shared" si="166"/>
        <v>0</v>
      </c>
      <c r="BC277" s="120"/>
      <c r="BD277" s="120"/>
      <c r="BE277" s="127"/>
      <c r="BF277" s="126">
        <f t="shared" si="167"/>
        <v>0</v>
      </c>
      <c r="BG277" s="119">
        <f t="shared" si="168"/>
        <v>0</v>
      </c>
      <c r="BH277" s="120"/>
      <c r="BI277" s="120"/>
      <c r="BJ277" s="127"/>
      <c r="BK277" s="126">
        <f t="shared" si="169"/>
        <v>0</v>
      </c>
      <c r="BL277" s="119">
        <f t="shared" si="170"/>
        <v>0</v>
      </c>
      <c r="BM277" s="123">
        <f t="shared" si="171"/>
        <v>0</v>
      </c>
      <c r="BN277" s="123">
        <f t="shared" si="172"/>
        <v>0</v>
      </c>
      <c r="BO277" s="126">
        <f t="shared" si="180"/>
        <v>0</v>
      </c>
      <c r="BP277" s="128">
        <f t="shared" si="173"/>
        <v>0</v>
      </c>
      <c r="BQ277" s="22"/>
      <c r="BR277" s="129"/>
      <c r="BS277" s="130"/>
      <c r="BT277" s="257" t="str">
        <f t="shared" si="174"/>
        <v/>
      </c>
      <c r="BU277" s="257" t="str">
        <f t="shared" si="175"/>
        <v/>
      </c>
      <c r="BV277" s="257" t="str">
        <f t="shared" si="176"/>
        <v/>
      </c>
      <c r="BW277" s="257" t="str">
        <f t="shared" si="177"/>
        <v/>
      </c>
      <c r="BX277" s="258">
        <f t="shared" si="178"/>
        <v>0</v>
      </c>
      <c r="BY277" s="129"/>
      <c r="BZ277" s="130"/>
      <c r="CA277" s="130" t="str">
        <f t="shared" si="146"/>
        <v/>
      </c>
      <c r="CB277" s="130" t="str">
        <f t="shared" si="147"/>
        <v/>
      </c>
      <c r="CC277" s="130" t="str">
        <f t="shared" si="148"/>
        <v/>
      </c>
      <c r="CD277" s="130" t="str">
        <f t="shared" si="149"/>
        <v/>
      </c>
      <c r="CE277" s="131">
        <f t="shared" si="145"/>
        <v>0</v>
      </c>
      <c r="CF277" s="259">
        <f t="shared" si="179"/>
        <v>0</v>
      </c>
      <c r="CG277" s="132"/>
      <c r="CH277" s="132"/>
      <c r="CI277" s="132"/>
    </row>
    <row r="278" spans="1:87" s="24" customFormat="1" ht="12.75" hidden="1" customHeight="1" outlineLevel="1" thickBot="1" x14ac:dyDescent="0.25">
      <c r="A278" s="177" t="s">
        <v>59</v>
      </c>
      <c r="B278" s="312" t="s">
        <v>187</v>
      </c>
      <c r="C278" s="24">
        <v>270</v>
      </c>
      <c r="D278" s="137"/>
      <c r="E278" s="138"/>
      <c r="F278" s="56"/>
      <c r="G278" s="135"/>
      <c r="H278" s="136"/>
      <c r="I278" s="139"/>
      <c r="J278" s="57"/>
      <c r="K278" s="113"/>
      <c r="L278" s="113"/>
      <c r="M278" s="113"/>
      <c r="N278" s="113"/>
      <c r="O278" s="114">
        <f t="shared" si="150"/>
        <v>0</v>
      </c>
      <c r="P278" s="113"/>
      <c r="Q278" s="113"/>
      <c r="R278" s="113"/>
      <c r="S278" s="113"/>
      <c r="T278" s="114">
        <f t="shared" si="151"/>
        <v>0</v>
      </c>
      <c r="U278" s="113">
        <f t="shared" si="152"/>
        <v>0</v>
      </c>
      <c r="V278" s="136"/>
      <c r="W278" s="313"/>
      <c r="X278" s="313"/>
      <c r="Y278" s="313"/>
      <c r="Z278" s="117">
        <f t="shared" si="153"/>
        <v>0</v>
      </c>
      <c r="AA278" s="118">
        <f t="shared" si="154"/>
        <v>0</v>
      </c>
      <c r="AB278" s="121"/>
      <c r="AC278" s="121"/>
      <c r="AD278" s="121"/>
      <c r="AE278" s="117">
        <f t="shared" si="155"/>
        <v>0</v>
      </c>
      <c r="AF278" s="118">
        <f t="shared" si="156"/>
        <v>0</v>
      </c>
      <c r="AG278" s="120"/>
      <c r="AH278" s="120"/>
      <c r="AI278" s="121"/>
      <c r="AJ278" s="117">
        <f t="shared" si="157"/>
        <v>0</v>
      </c>
      <c r="AK278" s="119">
        <f t="shared" si="158"/>
        <v>0</v>
      </c>
      <c r="AL278" s="53"/>
      <c r="AM278" s="53"/>
      <c r="AN278" s="53"/>
      <c r="AO278" s="54">
        <f t="shared" si="159"/>
        <v>0</v>
      </c>
      <c r="AP278" s="122">
        <f t="shared" si="160"/>
        <v>0</v>
      </c>
      <c r="AQ278" s="123">
        <f t="shared" si="161"/>
        <v>0</v>
      </c>
      <c r="AR278" s="123">
        <f t="shared" si="162"/>
        <v>0</v>
      </c>
      <c r="AS278" s="313"/>
      <c r="AT278" s="313"/>
      <c r="AU278" s="314"/>
      <c r="AV278" s="125">
        <f t="shared" si="163"/>
        <v>0</v>
      </c>
      <c r="AW278" s="119">
        <f t="shared" si="164"/>
        <v>0</v>
      </c>
      <c r="AX278" s="120"/>
      <c r="AY278" s="120"/>
      <c r="AZ278" s="127"/>
      <c r="BA278" s="126">
        <f t="shared" si="165"/>
        <v>0</v>
      </c>
      <c r="BB278" s="119">
        <f t="shared" si="166"/>
        <v>0</v>
      </c>
      <c r="BC278" s="120"/>
      <c r="BD278" s="120"/>
      <c r="BE278" s="127"/>
      <c r="BF278" s="126">
        <f t="shared" si="167"/>
        <v>0</v>
      </c>
      <c r="BG278" s="119">
        <f t="shared" si="168"/>
        <v>0</v>
      </c>
      <c r="BH278" s="120"/>
      <c r="BI278" s="120"/>
      <c r="BJ278" s="127"/>
      <c r="BK278" s="126">
        <f t="shared" si="169"/>
        <v>0</v>
      </c>
      <c r="BL278" s="119">
        <f t="shared" si="170"/>
        <v>0</v>
      </c>
      <c r="BM278" s="123">
        <f t="shared" si="171"/>
        <v>0</v>
      </c>
      <c r="BN278" s="123">
        <f t="shared" si="172"/>
        <v>0</v>
      </c>
      <c r="BO278" s="126">
        <f t="shared" si="180"/>
        <v>0</v>
      </c>
      <c r="BP278" s="128">
        <f t="shared" si="173"/>
        <v>0</v>
      </c>
      <c r="BQ278" s="22"/>
      <c r="BR278" s="129"/>
      <c r="BS278" s="130"/>
      <c r="BT278" s="257" t="str">
        <f t="shared" si="174"/>
        <v/>
      </c>
      <c r="BU278" s="257" t="str">
        <f t="shared" si="175"/>
        <v/>
      </c>
      <c r="BV278" s="257" t="str">
        <f t="shared" si="176"/>
        <v/>
      </c>
      <c r="BW278" s="257" t="str">
        <f t="shared" si="177"/>
        <v/>
      </c>
      <c r="BX278" s="258">
        <f t="shared" si="178"/>
        <v>0</v>
      </c>
      <c r="BY278" s="129"/>
      <c r="BZ278" s="130"/>
      <c r="CA278" s="130" t="str">
        <f t="shared" si="146"/>
        <v/>
      </c>
      <c r="CB278" s="130" t="str">
        <f t="shared" si="147"/>
        <v/>
      </c>
      <c r="CC278" s="130" t="str">
        <f t="shared" si="148"/>
        <v/>
      </c>
      <c r="CD278" s="130" t="str">
        <f t="shared" si="149"/>
        <v/>
      </c>
      <c r="CE278" s="131">
        <f t="shared" si="145"/>
        <v>0</v>
      </c>
      <c r="CF278" s="259">
        <f t="shared" si="179"/>
        <v>0</v>
      </c>
      <c r="CG278" s="132"/>
      <c r="CH278" s="132"/>
      <c r="CI278" s="132"/>
    </row>
    <row r="279" spans="1:87" s="24" customFormat="1" ht="12.75" hidden="1" customHeight="1" outlineLevel="1" thickBot="1" x14ac:dyDescent="0.25">
      <c r="A279" s="177" t="s">
        <v>59</v>
      </c>
      <c r="B279" s="312" t="s">
        <v>187</v>
      </c>
      <c r="C279" s="24">
        <v>271</v>
      </c>
      <c r="D279" s="137"/>
      <c r="E279" s="138"/>
      <c r="F279" s="56"/>
      <c r="G279" s="135"/>
      <c r="H279" s="136"/>
      <c r="I279" s="139"/>
      <c r="J279" s="57"/>
      <c r="K279" s="113"/>
      <c r="L279" s="113"/>
      <c r="M279" s="113"/>
      <c r="N279" s="113"/>
      <c r="O279" s="114">
        <f t="shared" si="150"/>
        <v>0</v>
      </c>
      <c r="P279" s="113"/>
      <c r="Q279" s="113"/>
      <c r="R279" s="113"/>
      <c r="S279" s="113"/>
      <c r="T279" s="114">
        <f t="shared" si="151"/>
        <v>0</v>
      </c>
      <c r="U279" s="113">
        <f t="shared" si="152"/>
        <v>0</v>
      </c>
      <c r="V279" s="136"/>
      <c r="W279" s="313"/>
      <c r="X279" s="313"/>
      <c r="Y279" s="313"/>
      <c r="Z279" s="117">
        <f t="shared" si="153"/>
        <v>0</v>
      </c>
      <c r="AA279" s="118">
        <f t="shared" si="154"/>
        <v>0</v>
      </c>
      <c r="AB279" s="121"/>
      <c r="AC279" s="121"/>
      <c r="AD279" s="121"/>
      <c r="AE279" s="117">
        <f t="shared" si="155"/>
        <v>0</v>
      </c>
      <c r="AF279" s="118">
        <f t="shared" si="156"/>
        <v>0</v>
      </c>
      <c r="AG279" s="120"/>
      <c r="AH279" s="120"/>
      <c r="AI279" s="121"/>
      <c r="AJ279" s="117">
        <f t="shared" si="157"/>
        <v>0</v>
      </c>
      <c r="AK279" s="119">
        <f t="shared" si="158"/>
        <v>0</v>
      </c>
      <c r="AL279" s="53"/>
      <c r="AM279" s="53"/>
      <c r="AN279" s="53"/>
      <c r="AO279" s="54">
        <f t="shared" si="159"/>
        <v>0</v>
      </c>
      <c r="AP279" s="122">
        <f t="shared" si="160"/>
        <v>0</v>
      </c>
      <c r="AQ279" s="123">
        <f t="shared" si="161"/>
        <v>0</v>
      </c>
      <c r="AR279" s="123">
        <f t="shared" si="162"/>
        <v>0</v>
      </c>
      <c r="AS279" s="313"/>
      <c r="AT279" s="313"/>
      <c r="AU279" s="314"/>
      <c r="AV279" s="125">
        <f t="shared" si="163"/>
        <v>0</v>
      </c>
      <c r="AW279" s="119">
        <f t="shared" si="164"/>
        <v>0</v>
      </c>
      <c r="AX279" s="120"/>
      <c r="AY279" s="120"/>
      <c r="AZ279" s="127"/>
      <c r="BA279" s="126">
        <f t="shared" si="165"/>
        <v>0</v>
      </c>
      <c r="BB279" s="119">
        <f t="shared" si="166"/>
        <v>0</v>
      </c>
      <c r="BC279" s="120"/>
      <c r="BD279" s="120"/>
      <c r="BE279" s="127"/>
      <c r="BF279" s="126">
        <f t="shared" si="167"/>
        <v>0</v>
      </c>
      <c r="BG279" s="119">
        <f t="shared" si="168"/>
        <v>0</v>
      </c>
      <c r="BH279" s="120"/>
      <c r="BI279" s="120"/>
      <c r="BJ279" s="127"/>
      <c r="BK279" s="126">
        <f t="shared" si="169"/>
        <v>0</v>
      </c>
      <c r="BL279" s="119">
        <f t="shared" si="170"/>
        <v>0</v>
      </c>
      <c r="BM279" s="123">
        <f t="shared" si="171"/>
        <v>0</v>
      </c>
      <c r="BN279" s="123">
        <f t="shared" si="172"/>
        <v>0</v>
      </c>
      <c r="BO279" s="126">
        <f t="shared" si="180"/>
        <v>0</v>
      </c>
      <c r="BP279" s="128">
        <f t="shared" si="173"/>
        <v>0</v>
      </c>
      <c r="BQ279" s="22"/>
      <c r="BR279" s="129"/>
      <c r="BS279" s="130"/>
      <c r="BT279" s="257" t="str">
        <f t="shared" si="174"/>
        <v/>
      </c>
      <c r="BU279" s="257" t="str">
        <f t="shared" si="175"/>
        <v/>
      </c>
      <c r="BV279" s="257" t="str">
        <f t="shared" si="176"/>
        <v/>
      </c>
      <c r="BW279" s="257" t="str">
        <f t="shared" si="177"/>
        <v/>
      </c>
      <c r="BX279" s="258">
        <f t="shared" si="178"/>
        <v>0</v>
      </c>
      <c r="BY279" s="129"/>
      <c r="BZ279" s="130"/>
      <c r="CA279" s="130" t="str">
        <f t="shared" si="146"/>
        <v/>
      </c>
      <c r="CB279" s="130" t="str">
        <f t="shared" si="147"/>
        <v/>
      </c>
      <c r="CC279" s="130" t="str">
        <f t="shared" si="148"/>
        <v/>
      </c>
      <c r="CD279" s="130" t="str">
        <f t="shared" si="149"/>
        <v/>
      </c>
      <c r="CE279" s="131">
        <f t="shared" si="145"/>
        <v>0</v>
      </c>
      <c r="CF279" s="259">
        <f t="shared" si="179"/>
        <v>0</v>
      </c>
      <c r="CG279" s="132"/>
      <c r="CH279" s="132"/>
      <c r="CI279" s="132"/>
    </row>
    <row r="280" spans="1:87" s="24" customFormat="1" ht="12.75" hidden="1" customHeight="1" outlineLevel="1" thickBot="1" x14ac:dyDescent="0.25">
      <c r="A280" s="177" t="s">
        <v>59</v>
      </c>
      <c r="B280" s="312" t="s">
        <v>187</v>
      </c>
      <c r="C280" s="24">
        <v>272</v>
      </c>
      <c r="D280" s="137"/>
      <c r="E280" s="138"/>
      <c r="F280" s="56"/>
      <c r="G280" s="135"/>
      <c r="H280" s="136"/>
      <c r="I280" s="139"/>
      <c r="J280" s="57"/>
      <c r="K280" s="113"/>
      <c r="L280" s="113"/>
      <c r="M280" s="113"/>
      <c r="N280" s="113"/>
      <c r="O280" s="114">
        <f t="shared" si="150"/>
        <v>0</v>
      </c>
      <c r="P280" s="113"/>
      <c r="Q280" s="113"/>
      <c r="R280" s="113"/>
      <c r="S280" s="113"/>
      <c r="T280" s="114">
        <f t="shared" si="151"/>
        <v>0</v>
      </c>
      <c r="U280" s="113">
        <f t="shared" si="152"/>
        <v>0</v>
      </c>
      <c r="V280" s="136"/>
      <c r="W280" s="313"/>
      <c r="X280" s="313"/>
      <c r="Y280" s="313"/>
      <c r="Z280" s="117">
        <f t="shared" si="153"/>
        <v>0</v>
      </c>
      <c r="AA280" s="118">
        <f t="shared" si="154"/>
        <v>0</v>
      </c>
      <c r="AB280" s="121"/>
      <c r="AC280" s="121"/>
      <c r="AD280" s="121"/>
      <c r="AE280" s="117">
        <f t="shared" si="155"/>
        <v>0</v>
      </c>
      <c r="AF280" s="118">
        <f t="shared" si="156"/>
        <v>0</v>
      </c>
      <c r="AG280" s="120"/>
      <c r="AH280" s="120"/>
      <c r="AI280" s="121"/>
      <c r="AJ280" s="117">
        <f t="shared" si="157"/>
        <v>0</v>
      </c>
      <c r="AK280" s="119">
        <f t="shared" si="158"/>
        <v>0</v>
      </c>
      <c r="AL280" s="53"/>
      <c r="AM280" s="53"/>
      <c r="AN280" s="53"/>
      <c r="AO280" s="54">
        <f t="shared" si="159"/>
        <v>0</v>
      </c>
      <c r="AP280" s="122">
        <f t="shared" si="160"/>
        <v>0</v>
      </c>
      <c r="AQ280" s="123">
        <f t="shared" si="161"/>
        <v>0</v>
      </c>
      <c r="AR280" s="123">
        <f t="shared" si="162"/>
        <v>0</v>
      </c>
      <c r="AS280" s="313"/>
      <c r="AT280" s="313"/>
      <c r="AU280" s="314"/>
      <c r="AV280" s="125">
        <f t="shared" si="163"/>
        <v>0</v>
      </c>
      <c r="AW280" s="119">
        <f t="shared" si="164"/>
        <v>0</v>
      </c>
      <c r="AX280" s="120"/>
      <c r="AY280" s="120"/>
      <c r="AZ280" s="127"/>
      <c r="BA280" s="126">
        <f t="shared" si="165"/>
        <v>0</v>
      </c>
      <c r="BB280" s="119">
        <f t="shared" si="166"/>
        <v>0</v>
      </c>
      <c r="BC280" s="120"/>
      <c r="BD280" s="120"/>
      <c r="BE280" s="127"/>
      <c r="BF280" s="126">
        <f t="shared" si="167"/>
        <v>0</v>
      </c>
      <c r="BG280" s="119">
        <f t="shared" si="168"/>
        <v>0</v>
      </c>
      <c r="BH280" s="120"/>
      <c r="BI280" s="120"/>
      <c r="BJ280" s="127"/>
      <c r="BK280" s="126">
        <f t="shared" si="169"/>
        <v>0</v>
      </c>
      <c r="BL280" s="119">
        <f t="shared" si="170"/>
        <v>0</v>
      </c>
      <c r="BM280" s="123">
        <f t="shared" si="171"/>
        <v>0</v>
      </c>
      <c r="BN280" s="123">
        <f t="shared" si="172"/>
        <v>0</v>
      </c>
      <c r="BO280" s="126">
        <f t="shared" si="180"/>
        <v>0</v>
      </c>
      <c r="BP280" s="128">
        <f t="shared" si="173"/>
        <v>0</v>
      </c>
      <c r="BQ280" s="22"/>
      <c r="BR280" s="129"/>
      <c r="BS280" s="130"/>
      <c r="BT280" s="257" t="str">
        <f t="shared" si="174"/>
        <v/>
      </c>
      <c r="BU280" s="257" t="str">
        <f t="shared" si="175"/>
        <v/>
      </c>
      <c r="BV280" s="257" t="str">
        <f t="shared" si="176"/>
        <v/>
      </c>
      <c r="BW280" s="257" t="str">
        <f t="shared" si="177"/>
        <v/>
      </c>
      <c r="BX280" s="258">
        <f t="shared" si="178"/>
        <v>0</v>
      </c>
      <c r="BY280" s="129"/>
      <c r="BZ280" s="130"/>
      <c r="CA280" s="130" t="str">
        <f t="shared" si="146"/>
        <v/>
      </c>
      <c r="CB280" s="130" t="str">
        <f t="shared" si="147"/>
        <v/>
      </c>
      <c r="CC280" s="130" t="str">
        <f t="shared" si="148"/>
        <v/>
      </c>
      <c r="CD280" s="130" t="str">
        <f t="shared" si="149"/>
        <v/>
      </c>
      <c r="CE280" s="131">
        <f t="shared" si="145"/>
        <v>0</v>
      </c>
      <c r="CF280" s="259">
        <f t="shared" si="179"/>
        <v>0</v>
      </c>
      <c r="CG280" s="132"/>
      <c r="CH280" s="132"/>
      <c r="CI280" s="132"/>
    </row>
    <row r="281" spans="1:87" s="24" customFormat="1" ht="12.75" hidden="1" customHeight="1" outlineLevel="1" thickBot="1" x14ac:dyDescent="0.25">
      <c r="A281" s="177" t="s">
        <v>59</v>
      </c>
      <c r="B281" s="312" t="s">
        <v>187</v>
      </c>
      <c r="C281" s="24">
        <v>273</v>
      </c>
      <c r="D281" s="137"/>
      <c r="E281" s="138"/>
      <c r="F281" s="56"/>
      <c r="G281" s="135"/>
      <c r="H281" s="136"/>
      <c r="I281" s="139"/>
      <c r="J281" s="57"/>
      <c r="K281" s="113"/>
      <c r="L281" s="113"/>
      <c r="M281" s="113"/>
      <c r="N281" s="113"/>
      <c r="O281" s="114">
        <f t="shared" si="150"/>
        <v>0</v>
      </c>
      <c r="P281" s="113"/>
      <c r="Q281" s="113"/>
      <c r="R281" s="113"/>
      <c r="S281" s="113"/>
      <c r="T281" s="114">
        <f t="shared" si="151"/>
        <v>0</v>
      </c>
      <c r="U281" s="113">
        <f t="shared" si="152"/>
        <v>0</v>
      </c>
      <c r="V281" s="136"/>
      <c r="W281" s="313"/>
      <c r="X281" s="313"/>
      <c r="Y281" s="313"/>
      <c r="Z281" s="117">
        <f t="shared" si="153"/>
        <v>0</v>
      </c>
      <c r="AA281" s="118">
        <f t="shared" si="154"/>
        <v>0</v>
      </c>
      <c r="AB281" s="121"/>
      <c r="AC281" s="121"/>
      <c r="AD281" s="121"/>
      <c r="AE281" s="117">
        <f t="shared" si="155"/>
        <v>0</v>
      </c>
      <c r="AF281" s="118">
        <f t="shared" si="156"/>
        <v>0</v>
      </c>
      <c r="AG281" s="120"/>
      <c r="AH281" s="120"/>
      <c r="AI281" s="121"/>
      <c r="AJ281" s="117">
        <f t="shared" si="157"/>
        <v>0</v>
      </c>
      <c r="AK281" s="119">
        <f t="shared" si="158"/>
        <v>0</v>
      </c>
      <c r="AL281" s="53"/>
      <c r="AM281" s="53"/>
      <c r="AN281" s="53"/>
      <c r="AO281" s="54">
        <f t="shared" si="159"/>
        <v>0</v>
      </c>
      <c r="AP281" s="122">
        <f t="shared" si="160"/>
        <v>0</v>
      </c>
      <c r="AQ281" s="123">
        <f t="shared" si="161"/>
        <v>0</v>
      </c>
      <c r="AR281" s="123">
        <f t="shared" si="162"/>
        <v>0</v>
      </c>
      <c r="AS281" s="313"/>
      <c r="AT281" s="313"/>
      <c r="AU281" s="314"/>
      <c r="AV281" s="125">
        <f t="shared" si="163"/>
        <v>0</v>
      </c>
      <c r="AW281" s="119">
        <f t="shared" si="164"/>
        <v>0</v>
      </c>
      <c r="AX281" s="120"/>
      <c r="AY281" s="120"/>
      <c r="AZ281" s="127"/>
      <c r="BA281" s="126">
        <f t="shared" si="165"/>
        <v>0</v>
      </c>
      <c r="BB281" s="119">
        <f t="shared" si="166"/>
        <v>0</v>
      </c>
      <c r="BC281" s="120"/>
      <c r="BD281" s="120"/>
      <c r="BE281" s="127"/>
      <c r="BF281" s="126">
        <f t="shared" si="167"/>
        <v>0</v>
      </c>
      <c r="BG281" s="119">
        <f t="shared" si="168"/>
        <v>0</v>
      </c>
      <c r="BH281" s="120"/>
      <c r="BI281" s="120"/>
      <c r="BJ281" s="127"/>
      <c r="BK281" s="126">
        <f t="shared" si="169"/>
        <v>0</v>
      </c>
      <c r="BL281" s="119">
        <f t="shared" si="170"/>
        <v>0</v>
      </c>
      <c r="BM281" s="123">
        <f t="shared" si="171"/>
        <v>0</v>
      </c>
      <c r="BN281" s="123">
        <f t="shared" si="172"/>
        <v>0</v>
      </c>
      <c r="BO281" s="126">
        <f t="shared" si="180"/>
        <v>0</v>
      </c>
      <c r="BP281" s="128">
        <f t="shared" si="173"/>
        <v>0</v>
      </c>
      <c r="BQ281" s="22"/>
      <c r="BR281" s="129"/>
      <c r="BS281" s="130"/>
      <c r="BT281" s="257" t="str">
        <f t="shared" si="174"/>
        <v/>
      </c>
      <c r="BU281" s="257" t="str">
        <f t="shared" si="175"/>
        <v/>
      </c>
      <c r="BV281" s="257" t="str">
        <f t="shared" si="176"/>
        <v/>
      </c>
      <c r="BW281" s="257" t="str">
        <f t="shared" si="177"/>
        <v/>
      </c>
      <c r="BX281" s="258">
        <f t="shared" si="178"/>
        <v>0</v>
      </c>
      <c r="BY281" s="129"/>
      <c r="BZ281" s="130"/>
      <c r="CA281" s="130" t="str">
        <f t="shared" si="146"/>
        <v/>
      </c>
      <c r="CB281" s="130" t="str">
        <f t="shared" si="147"/>
        <v/>
      </c>
      <c r="CC281" s="130" t="str">
        <f t="shared" si="148"/>
        <v/>
      </c>
      <c r="CD281" s="130" t="str">
        <f t="shared" si="149"/>
        <v/>
      </c>
      <c r="CE281" s="131">
        <f t="shared" si="145"/>
        <v>0</v>
      </c>
      <c r="CF281" s="259">
        <f t="shared" si="179"/>
        <v>0</v>
      </c>
      <c r="CG281" s="132"/>
      <c r="CH281" s="132"/>
      <c r="CI281" s="132"/>
    </row>
    <row r="282" spans="1:87" s="24" customFormat="1" ht="12.75" hidden="1" customHeight="1" outlineLevel="1" thickBot="1" x14ac:dyDescent="0.25">
      <c r="A282" s="177" t="s">
        <v>59</v>
      </c>
      <c r="B282" s="312" t="s">
        <v>187</v>
      </c>
      <c r="C282" s="24">
        <v>274</v>
      </c>
      <c r="D282" s="137"/>
      <c r="E282" s="138"/>
      <c r="F282" s="56"/>
      <c r="G282" s="135"/>
      <c r="H282" s="136"/>
      <c r="I282" s="139"/>
      <c r="J282" s="57"/>
      <c r="K282" s="113"/>
      <c r="L282" s="113"/>
      <c r="M282" s="113"/>
      <c r="N282" s="113"/>
      <c r="O282" s="114">
        <f t="shared" si="150"/>
        <v>0</v>
      </c>
      <c r="P282" s="113"/>
      <c r="Q282" s="113"/>
      <c r="R282" s="113"/>
      <c r="S282" s="113"/>
      <c r="T282" s="114">
        <f t="shared" si="151"/>
        <v>0</v>
      </c>
      <c r="U282" s="113">
        <f t="shared" si="152"/>
        <v>0</v>
      </c>
      <c r="V282" s="136"/>
      <c r="W282" s="313"/>
      <c r="X282" s="313"/>
      <c r="Y282" s="313"/>
      <c r="Z282" s="117">
        <f t="shared" si="153"/>
        <v>0</v>
      </c>
      <c r="AA282" s="118">
        <f t="shared" si="154"/>
        <v>0</v>
      </c>
      <c r="AB282" s="121"/>
      <c r="AC282" s="121"/>
      <c r="AD282" s="121"/>
      <c r="AE282" s="117">
        <f t="shared" si="155"/>
        <v>0</v>
      </c>
      <c r="AF282" s="118">
        <f t="shared" si="156"/>
        <v>0</v>
      </c>
      <c r="AG282" s="120"/>
      <c r="AH282" s="120"/>
      <c r="AI282" s="121"/>
      <c r="AJ282" s="117">
        <f t="shared" si="157"/>
        <v>0</v>
      </c>
      <c r="AK282" s="119">
        <f t="shared" si="158"/>
        <v>0</v>
      </c>
      <c r="AL282" s="53"/>
      <c r="AM282" s="53"/>
      <c r="AN282" s="53"/>
      <c r="AO282" s="54">
        <f t="shared" si="159"/>
        <v>0</v>
      </c>
      <c r="AP282" s="122">
        <f t="shared" si="160"/>
        <v>0</v>
      </c>
      <c r="AQ282" s="123">
        <f t="shared" si="161"/>
        <v>0</v>
      </c>
      <c r="AR282" s="123">
        <f t="shared" si="162"/>
        <v>0</v>
      </c>
      <c r="AS282" s="313"/>
      <c r="AT282" s="313"/>
      <c r="AU282" s="314"/>
      <c r="AV282" s="125">
        <f t="shared" si="163"/>
        <v>0</v>
      </c>
      <c r="AW282" s="119">
        <f t="shared" si="164"/>
        <v>0</v>
      </c>
      <c r="AX282" s="120"/>
      <c r="AY282" s="120"/>
      <c r="AZ282" s="127"/>
      <c r="BA282" s="126">
        <f t="shared" si="165"/>
        <v>0</v>
      </c>
      <c r="BB282" s="119">
        <f t="shared" si="166"/>
        <v>0</v>
      </c>
      <c r="BC282" s="120"/>
      <c r="BD282" s="120"/>
      <c r="BE282" s="127"/>
      <c r="BF282" s="126">
        <f t="shared" si="167"/>
        <v>0</v>
      </c>
      <c r="BG282" s="119">
        <f t="shared" si="168"/>
        <v>0</v>
      </c>
      <c r="BH282" s="120"/>
      <c r="BI282" s="120"/>
      <c r="BJ282" s="127"/>
      <c r="BK282" s="126">
        <f t="shared" si="169"/>
        <v>0</v>
      </c>
      <c r="BL282" s="119">
        <f t="shared" si="170"/>
        <v>0</v>
      </c>
      <c r="BM282" s="123">
        <f t="shared" si="171"/>
        <v>0</v>
      </c>
      <c r="BN282" s="123">
        <f t="shared" si="172"/>
        <v>0</v>
      </c>
      <c r="BO282" s="126">
        <f t="shared" si="180"/>
        <v>0</v>
      </c>
      <c r="BP282" s="128">
        <f t="shared" si="173"/>
        <v>0</v>
      </c>
      <c r="BQ282" s="22"/>
      <c r="BR282" s="129"/>
      <c r="BS282" s="130"/>
      <c r="BT282" s="257" t="str">
        <f t="shared" si="174"/>
        <v/>
      </c>
      <c r="BU282" s="257" t="str">
        <f t="shared" si="175"/>
        <v/>
      </c>
      <c r="BV282" s="257" t="str">
        <f t="shared" si="176"/>
        <v/>
      </c>
      <c r="BW282" s="257" t="str">
        <f t="shared" si="177"/>
        <v/>
      </c>
      <c r="BX282" s="258">
        <f t="shared" si="178"/>
        <v>0</v>
      </c>
      <c r="BY282" s="129"/>
      <c r="BZ282" s="130"/>
      <c r="CA282" s="130" t="str">
        <f t="shared" si="146"/>
        <v/>
      </c>
      <c r="CB282" s="130" t="str">
        <f t="shared" si="147"/>
        <v/>
      </c>
      <c r="CC282" s="130" t="str">
        <f t="shared" si="148"/>
        <v/>
      </c>
      <c r="CD282" s="130" t="str">
        <f t="shared" si="149"/>
        <v/>
      </c>
      <c r="CE282" s="131">
        <f t="shared" si="145"/>
        <v>0</v>
      </c>
      <c r="CF282" s="259">
        <f t="shared" si="179"/>
        <v>0</v>
      </c>
      <c r="CG282" s="132"/>
      <c r="CH282" s="132"/>
      <c r="CI282" s="132"/>
    </row>
    <row r="283" spans="1:87" s="24" customFormat="1" ht="12.75" hidden="1" customHeight="1" outlineLevel="1" thickBot="1" x14ac:dyDescent="0.25">
      <c r="A283" s="177" t="s">
        <v>59</v>
      </c>
      <c r="B283" s="312" t="s">
        <v>187</v>
      </c>
      <c r="C283" s="24">
        <v>275</v>
      </c>
      <c r="D283" s="137"/>
      <c r="E283" s="138"/>
      <c r="F283" s="56"/>
      <c r="G283" s="135"/>
      <c r="H283" s="136"/>
      <c r="I283" s="139"/>
      <c r="J283" s="57"/>
      <c r="K283" s="113"/>
      <c r="L283" s="113"/>
      <c r="M283" s="113"/>
      <c r="N283" s="113"/>
      <c r="O283" s="114">
        <f t="shared" si="150"/>
        <v>0</v>
      </c>
      <c r="P283" s="113"/>
      <c r="Q283" s="113"/>
      <c r="R283" s="113"/>
      <c r="S283" s="113"/>
      <c r="T283" s="114">
        <f t="shared" si="151"/>
        <v>0</v>
      </c>
      <c r="U283" s="113">
        <f t="shared" si="152"/>
        <v>0</v>
      </c>
      <c r="V283" s="136"/>
      <c r="W283" s="313"/>
      <c r="X283" s="313"/>
      <c r="Y283" s="313"/>
      <c r="Z283" s="117">
        <f t="shared" si="153"/>
        <v>0</v>
      </c>
      <c r="AA283" s="118">
        <f t="shared" si="154"/>
        <v>0</v>
      </c>
      <c r="AB283" s="121"/>
      <c r="AC283" s="121"/>
      <c r="AD283" s="121"/>
      <c r="AE283" s="117">
        <f t="shared" si="155"/>
        <v>0</v>
      </c>
      <c r="AF283" s="118">
        <f t="shared" si="156"/>
        <v>0</v>
      </c>
      <c r="AG283" s="120"/>
      <c r="AH283" s="120"/>
      <c r="AI283" s="121"/>
      <c r="AJ283" s="117">
        <f t="shared" si="157"/>
        <v>0</v>
      </c>
      <c r="AK283" s="119">
        <f t="shared" si="158"/>
        <v>0</v>
      </c>
      <c r="AL283" s="53"/>
      <c r="AM283" s="53"/>
      <c r="AN283" s="53"/>
      <c r="AO283" s="54">
        <f t="shared" si="159"/>
        <v>0</v>
      </c>
      <c r="AP283" s="122">
        <f t="shared" si="160"/>
        <v>0</v>
      </c>
      <c r="AQ283" s="123">
        <f t="shared" si="161"/>
        <v>0</v>
      </c>
      <c r="AR283" s="123">
        <f t="shared" si="162"/>
        <v>0</v>
      </c>
      <c r="AS283" s="313"/>
      <c r="AT283" s="313"/>
      <c r="AU283" s="314"/>
      <c r="AV283" s="125">
        <f t="shared" si="163"/>
        <v>0</v>
      </c>
      <c r="AW283" s="119">
        <f t="shared" si="164"/>
        <v>0</v>
      </c>
      <c r="AX283" s="120"/>
      <c r="AY283" s="120"/>
      <c r="AZ283" s="127"/>
      <c r="BA283" s="126">
        <f t="shared" si="165"/>
        <v>0</v>
      </c>
      <c r="BB283" s="119">
        <f t="shared" si="166"/>
        <v>0</v>
      </c>
      <c r="BC283" s="120"/>
      <c r="BD283" s="120"/>
      <c r="BE283" s="127"/>
      <c r="BF283" s="126">
        <f t="shared" si="167"/>
        <v>0</v>
      </c>
      <c r="BG283" s="119">
        <f t="shared" si="168"/>
        <v>0</v>
      </c>
      <c r="BH283" s="120"/>
      <c r="BI283" s="120"/>
      <c r="BJ283" s="127"/>
      <c r="BK283" s="126">
        <f t="shared" si="169"/>
        <v>0</v>
      </c>
      <c r="BL283" s="119">
        <f t="shared" si="170"/>
        <v>0</v>
      </c>
      <c r="BM283" s="123">
        <f t="shared" si="171"/>
        <v>0</v>
      </c>
      <c r="BN283" s="123">
        <f t="shared" si="172"/>
        <v>0</v>
      </c>
      <c r="BO283" s="126">
        <f t="shared" si="180"/>
        <v>0</v>
      </c>
      <c r="BP283" s="128">
        <f t="shared" si="173"/>
        <v>0</v>
      </c>
      <c r="BQ283" s="22"/>
      <c r="BR283" s="129"/>
      <c r="BS283" s="130"/>
      <c r="BT283" s="257" t="str">
        <f t="shared" si="174"/>
        <v/>
      </c>
      <c r="BU283" s="257" t="str">
        <f t="shared" si="175"/>
        <v/>
      </c>
      <c r="BV283" s="257" t="str">
        <f t="shared" si="176"/>
        <v/>
      </c>
      <c r="BW283" s="257" t="str">
        <f t="shared" si="177"/>
        <v/>
      </c>
      <c r="BX283" s="258">
        <f t="shared" si="178"/>
        <v>0</v>
      </c>
      <c r="BY283" s="129"/>
      <c r="BZ283" s="130"/>
      <c r="CA283" s="130" t="str">
        <f t="shared" si="146"/>
        <v/>
      </c>
      <c r="CB283" s="130" t="str">
        <f t="shared" si="147"/>
        <v/>
      </c>
      <c r="CC283" s="130" t="str">
        <f t="shared" si="148"/>
        <v/>
      </c>
      <c r="CD283" s="130" t="str">
        <f t="shared" si="149"/>
        <v/>
      </c>
      <c r="CE283" s="131">
        <f t="shared" si="145"/>
        <v>0</v>
      </c>
      <c r="CF283" s="259">
        <f t="shared" si="179"/>
        <v>0</v>
      </c>
      <c r="CG283" s="132"/>
      <c r="CH283" s="132"/>
      <c r="CI283" s="132"/>
    </row>
    <row r="284" spans="1:87" s="24" customFormat="1" ht="12.75" hidden="1" customHeight="1" outlineLevel="1" thickBot="1" x14ac:dyDescent="0.25">
      <c r="A284" s="177" t="s">
        <v>59</v>
      </c>
      <c r="B284" s="312" t="s">
        <v>187</v>
      </c>
      <c r="C284" s="24">
        <v>276</v>
      </c>
      <c r="D284" s="137"/>
      <c r="E284" s="138"/>
      <c r="F284" s="56"/>
      <c r="G284" s="135"/>
      <c r="H284" s="136"/>
      <c r="I284" s="139"/>
      <c r="J284" s="57"/>
      <c r="K284" s="113"/>
      <c r="L284" s="113"/>
      <c r="M284" s="113"/>
      <c r="N284" s="113"/>
      <c r="O284" s="114">
        <f t="shared" si="150"/>
        <v>0</v>
      </c>
      <c r="P284" s="113"/>
      <c r="Q284" s="113"/>
      <c r="R284" s="113"/>
      <c r="S284" s="113"/>
      <c r="T284" s="114">
        <f t="shared" si="151"/>
        <v>0</v>
      </c>
      <c r="U284" s="113">
        <f t="shared" si="152"/>
        <v>0</v>
      </c>
      <c r="V284" s="136"/>
      <c r="W284" s="313"/>
      <c r="X284" s="313"/>
      <c r="Y284" s="313"/>
      <c r="Z284" s="117">
        <f t="shared" si="153"/>
        <v>0</v>
      </c>
      <c r="AA284" s="118">
        <f t="shared" si="154"/>
        <v>0</v>
      </c>
      <c r="AB284" s="121"/>
      <c r="AC284" s="121"/>
      <c r="AD284" s="121"/>
      <c r="AE284" s="117">
        <f t="shared" si="155"/>
        <v>0</v>
      </c>
      <c r="AF284" s="118">
        <f t="shared" si="156"/>
        <v>0</v>
      </c>
      <c r="AG284" s="120"/>
      <c r="AH284" s="120"/>
      <c r="AI284" s="121"/>
      <c r="AJ284" s="117">
        <f t="shared" si="157"/>
        <v>0</v>
      </c>
      <c r="AK284" s="119">
        <f t="shared" si="158"/>
        <v>0</v>
      </c>
      <c r="AL284" s="53"/>
      <c r="AM284" s="53"/>
      <c r="AN284" s="53"/>
      <c r="AO284" s="54">
        <f t="shared" si="159"/>
        <v>0</v>
      </c>
      <c r="AP284" s="122">
        <f t="shared" si="160"/>
        <v>0</v>
      </c>
      <c r="AQ284" s="123">
        <f t="shared" si="161"/>
        <v>0</v>
      </c>
      <c r="AR284" s="123">
        <f t="shared" si="162"/>
        <v>0</v>
      </c>
      <c r="AS284" s="313"/>
      <c r="AT284" s="313"/>
      <c r="AU284" s="314"/>
      <c r="AV284" s="125">
        <f t="shared" si="163"/>
        <v>0</v>
      </c>
      <c r="AW284" s="119">
        <f t="shared" si="164"/>
        <v>0</v>
      </c>
      <c r="AX284" s="120"/>
      <c r="AY284" s="120"/>
      <c r="AZ284" s="127"/>
      <c r="BA284" s="126">
        <f t="shared" si="165"/>
        <v>0</v>
      </c>
      <c r="BB284" s="119">
        <f t="shared" si="166"/>
        <v>0</v>
      </c>
      <c r="BC284" s="120"/>
      <c r="BD284" s="120"/>
      <c r="BE284" s="127"/>
      <c r="BF284" s="126">
        <f t="shared" si="167"/>
        <v>0</v>
      </c>
      <c r="BG284" s="119">
        <f t="shared" si="168"/>
        <v>0</v>
      </c>
      <c r="BH284" s="120"/>
      <c r="BI284" s="120"/>
      <c r="BJ284" s="127"/>
      <c r="BK284" s="126">
        <f t="shared" si="169"/>
        <v>0</v>
      </c>
      <c r="BL284" s="119">
        <f t="shared" si="170"/>
        <v>0</v>
      </c>
      <c r="BM284" s="123">
        <f t="shared" si="171"/>
        <v>0</v>
      </c>
      <c r="BN284" s="123">
        <f t="shared" si="172"/>
        <v>0</v>
      </c>
      <c r="BO284" s="126">
        <f t="shared" si="180"/>
        <v>0</v>
      </c>
      <c r="BP284" s="128">
        <f t="shared" si="173"/>
        <v>0</v>
      </c>
      <c r="BQ284" s="22"/>
      <c r="BR284" s="129"/>
      <c r="BS284" s="130"/>
      <c r="BT284" s="257" t="str">
        <f t="shared" si="174"/>
        <v/>
      </c>
      <c r="BU284" s="257" t="str">
        <f t="shared" si="175"/>
        <v/>
      </c>
      <c r="BV284" s="257" t="str">
        <f t="shared" si="176"/>
        <v/>
      </c>
      <c r="BW284" s="257" t="str">
        <f t="shared" si="177"/>
        <v/>
      </c>
      <c r="BX284" s="258">
        <f t="shared" si="178"/>
        <v>0</v>
      </c>
      <c r="BY284" s="129"/>
      <c r="BZ284" s="130"/>
      <c r="CA284" s="130" t="str">
        <f t="shared" si="146"/>
        <v/>
      </c>
      <c r="CB284" s="130" t="str">
        <f t="shared" si="147"/>
        <v/>
      </c>
      <c r="CC284" s="130" t="str">
        <f t="shared" si="148"/>
        <v/>
      </c>
      <c r="CD284" s="130" t="str">
        <f t="shared" si="149"/>
        <v/>
      </c>
      <c r="CE284" s="131">
        <f t="shared" si="145"/>
        <v>0</v>
      </c>
      <c r="CF284" s="259">
        <f t="shared" si="179"/>
        <v>0</v>
      </c>
      <c r="CG284" s="132"/>
      <c r="CH284" s="132"/>
      <c r="CI284" s="132"/>
    </row>
    <row r="285" spans="1:87" s="24" customFormat="1" ht="12.75" hidden="1" customHeight="1" outlineLevel="1" thickBot="1" x14ac:dyDescent="0.25">
      <c r="A285" s="177" t="s">
        <v>59</v>
      </c>
      <c r="B285" s="312" t="s">
        <v>187</v>
      </c>
      <c r="C285" s="24">
        <v>277</v>
      </c>
      <c r="D285" s="137"/>
      <c r="E285" s="138"/>
      <c r="F285" s="56"/>
      <c r="G285" s="135"/>
      <c r="H285" s="136"/>
      <c r="I285" s="139"/>
      <c r="J285" s="57"/>
      <c r="K285" s="113"/>
      <c r="L285" s="113"/>
      <c r="M285" s="113"/>
      <c r="N285" s="113"/>
      <c r="O285" s="114">
        <f t="shared" si="150"/>
        <v>0</v>
      </c>
      <c r="P285" s="113"/>
      <c r="Q285" s="113"/>
      <c r="R285" s="113"/>
      <c r="S285" s="113"/>
      <c r="T285" s="114">
        <f t="shared" si="151"/>
        <v>0</v>
      </c>
      <c r="U285" s="113">
        <f t="shared" si="152"/>
        <v>0</v>
      </c>
      <c r="V285" s="136"/>
      <c r="W285" s="313"/>
      <c r="X285" s="313"/>
      <c r="Y285" s="313"/>
      <c r="Z285" s="117">
        <f t="shared" si="153"/>
        <v>0</v>
      </c>
      <c r="AA285" s="118">
        <f t="shared" si="154"/>
        <v>0</v>
      </c>
      <c r="AB285" s="121"/>
      <c r="AC285" s="121"/>
      <c r="AD285" s="121"/>
      <c r="AE285" s="117">
        <f t="shared" si="155"/>
        <v>0</v>
      </c>
      <c r="AF285" s="118">
        <f t="shared" si="156"/>
        <v>0</v>
      </c>
      <c r="AG285" s="120"/>
      <c r="AH285" s="120"/>
      <c r="AI285" s="121"/>
      <c r="AJ285" s="117">
        <f t="shared" si="157"/>
        <v>0</v>
      </c>
      <c r="AK285" s="119">
        <f t="shared" si="158"/>
        <v>0</v>
      </c>
      <c r="AL285" s="53"/>
      <c r="AM285" s="53"/>
      <c r="AN285" s="53"/>
      <c r="AO285" s="54">
        <f t="shared" si="159"/>
        <v>0</v>
      </c>
      <c r="AP285" s="122">
        <f t="shared" si="160"/>
        <v>0</v>
      </c>
      <c r="AQ285" s="123">
        <f t="shared" si="161"/>
        <v>0</v>
      </c>
      <c r="AR285" s="123">
        <f t="shared" si="162"/>
        <v>0</v>
      </c>
      <c r="AS285" s="313"/>
      <c r="AT285" s="313"/>
      <c r="AU285" s="314"/>
      <c r="AV285" s="125">
        <f t="shared" si="163"/>
        <v>0</v>
      </c>
      <c r="AW285" s="119">
        <f t="shared" si="164"/>
        <v>0</v>
      </c>
      <c r="AX285" s="120"/>
      <c r="AY285" s="120"/>
      <c r="AZ285" s="127"/>
      <c r="BA285" s="126">
        <f t="shared" si="165"/>
        <v>0</v>
      </c>
      <c r="BB285" s="119">
        <f t="shared" si="166"/>
        <v>0</v>
      </c>
      <c r="BC285" s="120"/>
      <c r="BD285" s="120"/>
      <c r="BE285" s="127"/>
      <c r="BF285" s="126">
        <f t="shared" si="167"/>
        <v>0</v>
      </c>
      <c r="BG285" s="119">
        <f t="shared" si="168"/>
        <v>0</v>
      </c>
      <c r="BH285" s="120"/>
      <c r="BI285" s="120"/>
      <c r="BJ285" s="127"/>
      <c r="BK285" s="126">
        <f t="shared" si="169"/>
        <v>0</v>
      </c>
      <c r="BL285" s="119">
        <f t="shared" si="170"/>
        <v>0</v>
      </c>
      <c r="BM285" s="123">
        <f t="shared" si="171"/>
        <v>0</v>
      </c>
      <c r="BN285" s="123">
        <f t="shared" si="172"/>
        <v>0</v>
      </c>
      <c r="BO285" s="126">
        <f t="shared" si="180"/>
        <v>0</v>
      </c>
      <c r="BP285" s="128">
        <f t="shared" si="173"/>
        <v>0</v>
      </c>
      <c r="BQ285" s="22"/>
      <c r="BR285" s="129"/>
      <c r="BS285" s="130"/>
      <c r="BT285" s="257" t="str">
        <f t="shared" si="174"/>
        <v/>
      </c>
      <c r="BU285" s="257" t="str">
        <f t="shared" si="175"/>
        <v/>
      </c>
      <c r="BV285" s="257" t="str">
        <f t="shared" si="176"/>
        <v/>
      </c>
      <c r="BW285" s="257" t="str">
        <f t="shared" si="177"/>
        <v/>
      </c>
      <c r="BX285" s="258">
        <f t="shared" si="178"/>
        <v>0</v>
      </c>
      <c r="BY285" s="129"/>
      <c r="BZ285" s="130"/>
      <c r="CA285" s="130" t="str">
        <f t="shared" si="146"/>
        <v/>
      </c>
      <c r="CB285" s="130" t="str">
        <f t="shared" si="147"/>
        <v/>
      </c>
      <c r="CC285" s="130" t="str">
        <f t="shared" si="148"/>
        <v/>
      </c>
      <c r="CD285" s="130" t="str">
        <f t="shared" si="149"/>
        <v/>
      </c>
      <c r="CE285" s="131">
        <f t="shared" si="145"/>
        <v>0</v>
      </c>
      <c r="CF285" s="259">
        <f t="shared" si="179"/>
        <v>0</v>
      </c>
      <c r="CG285" s="132"/>
      <c r="CH285" s="132"/>
      <c r="CI285" s="132"/>
    </row>
    <row r="286" spans="1:87" s="24" customFormat="1" ht="12.75" hidden="1" customHeight="1" outlineLevel="1" thickBot="1" x14ac:dyDescent="0.25">
      <c r="A286" s="177" t="s">
        <v>59</v>
      </c>
      <c r="B286" s="312" t="s">
        <v>187</v>
      </c>
      <c r="C286" s="24">
        <v>278</v>
      </c>
      <c r="D286" s="137"/>
      <c r="E286" s="138"/>
      <c r="F286" s="56"/>
      <c r="G286" s="135"/>
      <c r="H286" s="136"/>
      <c r="I286" s="139"/>
      <c r="J286" s="57"/>
      <c r="K286" s="113"/>
      <c r="L286" s="113"/>
      <c r="M286" s="113"/>
      <c r="N286" s="113"/>
      <c r="O286" s="114">
        <f t="shared" si="150"/>
        <v>0</v>
      </c>
      <c r="P286" s="113"/>
      <c r="Q286" s="113"/>
      <c r="R286" s="113"/>
      <c r="S286" s="113"/>
      <c r="T286" s="114">
        <f t="shared" si="151"/>
        <v>0</v>
      </c>
      <c r="U286" s="113">
        <f t="shared" si="152"/>
        <v>0</v>
      </c>
      <c r="V286" s="136"/>
      <c r="W286" s="313"/>
      <c r="X286" s="313"/>
      <c r="Y286" s="313"/>
      <c r="Z286" s="117">
        <f t="shared" si="153"/>
        <v>0</v>
      </c>
      <c r="AA286" s="118">
        <f t="shared" si="154"/>
        <v>0</v>
      </c>
      <c r="AB286" s="121"/>
      <c r="AC286" s="121"/>
      <c r="AD286" s="121"/>
      <c r="AE286" s="117">
        <f t="shared" si="155"/>
        <v>0</v>
      </c>
      <c r="AF286" s="118">
        <f t="shared" si="156"/>
        <v>0</v>
      </c>
      <c r="AG286" s="120"/>
      <c r="AH286" s="120"/>
      <c r="AI286" s="121"/>
      <c r="AJ286" s="117">
        <f t="shared" si="157"/>
        <v>0</v>
      </c>
      <c r="AK286" s="119">
        <f t="shared" si="158"/>
        <v>0</v>
      </c>
      <c r="AL286" s="53"/>
      <c r="AM286" s="53"/>
      <c r="AN286" s="53"/>
      <c r="AO286" s="54">
        <f t="shared" si="159"/>
        <v>0</v>
      </c>
      <c r="AP286" s="122">
        <f t="shared" si="160"/>
        <v>0</v>
      </c>
      <c r="AQ286" s="123">
        <f t="shared" si="161"/>
        <v>0</v>
      </c>
      <c r="AR286" s="123">
        <f t="shared" si="162"/>
        <v>0</v>
      </c>
      <c r="AS286" s="313"/>
      <c r="AT286" s="313"/>
      <c r="AU286" s="314"/>
      <c r="AV286" s="125">
        <f t="shared" si="163"/>
        <v>0</v>
      </c>
      <c r="AW286" s="119">
        <f t="shared" si="164"/>
        <v>0</v>
      </c>
      <c r="AX286" s="120"/>
      <c r="AY286" s="120"/>
      <c r="AZ286" s="127"/>
      <c r="BA286" s="126">
        <f t="shared" si="165"/>
        <v>0</v>
      </c>
      <c r="BB286" s="119">
        <f t="shared" si="166"/>
        <v>0</v>
      </c>
      <c r="BC286" s="120"/>
      <c r="BD286" s="120"/>
      <c r="BE286" s="127"/>
      <c r="BF286" s="126">
        <f t="shared" si="167"/>
        <v>0</v>
      </c>
      <c r="BG286" s="119">
        <f t="shared" si="168"/>
        <v>0</v>
      </c>
      <c r="BH286" s="120"/>
      <c r="BI286" s="120"/>
      <c r="BJ286" s="127"/>
      <c r="BK286" s="126">
        <f t="shared" si="169"/>
        <v>0</v>
      </c>
      <c r="BL286" s="119">
        <f t="shared" si="170"/>
        <v>0</v>
      </c>
      <c r="BM286" s="123">
        <f t="shared" si="171"/>
        <v>0</v>
      </c>
      <c r="BN286" s="123">
        <f t="shared" si="172"/>
        <v>0</v>
      </c>
      <c r="BO286" s="126">
        <f t="shared" si="180"/>
        <v>0</v>
      </c>
      <c r="BP286" s="128">
        <f t="shared" si="173"/>
        <v>0</v>
      </c>
      <c r="BQ286" s="22"/>
      <c r="BR286" s="129"/>
      <c r="BS286" s="130"/>
      <c r="BT286" s="257" t="str">
        <f t="shared" si="174"/>
        <v/>
      </c>
      <c r="BU286" s="257" t="str">
        <f t="shared" si="175"/>
        <v/>
      </c>
      <c r="BV286" s="257" t="str">
        <f t="shared" si="176"/>
        <v/>
      </c>
      <c r="BW286" s="257" t="str">
        <f t="shared" si="177"/>
        <v/>
      </c>
      <c r="BX286" s="258">
        <f t="shared" si="178"/>
        <v>0</v>
      </c>
      <c r="BY286" s="129"/>
      <c r="BZ286" s="130"/>
      <c r="CA286" s="130" t="str">
        <f t="shared" si="146"/>
        <v/>
      </c>
      <c r="CB286" s="130" t="str">
        <f t="shared" si="147"/>
        <v/>
      </c>
      <c r="CC286" s="130" t="str">
        <f t="shared" si="148"/>
        <v/>
      </c>
      <c r="CD286" s="130" t="str">
        <f t="shared" si="149"/>
        <v/>
      </c>
      <c r="CE286" s="131">
        <f t="shared" si="145"/>
        <v>0</v>
      </c>
      <c r="CF286" s="259">
        <f t="shared" si="179"/>
        <v>0</v>
      </c>
      <c r="CG286" s="132"/>
      <c r="CH286" s="132"/>
      <c r="CI286" s="132"/>
    </row>
    <row r="287" spans="1:87" s="24" customFormat="1" ht="12.75" hidden="1" customHeight="1" outlineLevel="1" thickBot="1" x14ac:dyDescent="0.25">
      <c r="A287" s="177" t="s">
        <v>59</v>
      </c>
      <c r="B287" s="312" t="s">
        <v>187</v>
      </c>
      <c r="C287" s="24">
        <v>279</v>
      </c>
      <c r="D287" s="137"/>
      <c r="E287" s="138"/>
      <c r="F287" s="56"/>
      <c r="G287" s="135"/>
      <c r="H287" s="136"/>
      <c r="I287" s="139"/>
      <c r="J287" s="57"/>
      <c r="K287" s="113"/>
      <c r="L287" s="113"/>
      <c r="M287" s="113"/>
      <c r="N287" s="113"/>
      <c r="O287" s="114">
        <f t="shared" si="150"/>
        <v>0</v>
      </c>
      <c r="P287" s="113"/>
      <c r="Q287" s="113"/>
      <c r="R287" s="113"/>
      <c r="S287" s="113"/>
      <c r="T287" s="114">
        <f t="shared" si="151"/>
        <v>0</v>
      </c>
      <c r="U287" s="113">
        <f t="shared" si="152"/>
        <v>0</v>
      </c>
      <c r="V287" s="136"/>
      <c r="W287" s="313"/>
      <c r="X287" s="313"/>
      <c r="Y287" s="313"/>
      <c r="Z287" s="117">
        <f t="shared" si="153"/>
        <v>0</v>
      </c>
      <c r="AA287" s="118">
        <f t="shared" si="154"/>
        <v>0</v>
      </c>
      <c r="AB287" s="121"/>
      <c r="AC287" s="121"/>
      <c r="AD287" s="121"/>
      <c r="AE287" s="117">
        <f t="shared" si="155"/>
        <v>0</v>
      </c>
      <c r="AF287" s="118">
        <f t="shared" si="156"/>
        <v>0</v>
      </c>
      <c r="AG287" s="120"/>
      <c r="AH287" s="120"/>
      <c r="AI287" s="121"/>
      <c r="AJ287" s="117">
        <f t="shared" si="157"/>
        <v>0</v>
      </c>
      <c r="AK287" s="119">
        <f t="shared" si="158"/>
        <v>0</v>
      </c>
      <c r="AL287" s="53"/>
      <c r="AM287" s="53"/>
      <c r="AN287" s="53"/>
      <c r="AO287" s="54">
        <f t="shared" si="159"/>
        <v>0</v>
      </c>
      <c r="AP287" s="122">
        <f t="shared" si="160"/>
        <v>0</v>
      </c>
      <c r="AQ287" s="123">
        <f t="shared" si="161"/>
        <v>0</v>
      </c>
      <c r="AR287" s="123">
        <f t="shared" si="162"/>
        <v>0</v>
      </c>
      <c r="AS287" s="313"/>
      <c r="AT287" s="313"/>
      <c r="AU287" s="314"/>
      <c r="AV287" s="125">
        <f t="shared" si="163"/>
        <v>0</v>
      </c>
      <c r="AW287" s="119">
        <f t="shared" si="164"/>
        <v>0</v>
      </c>
      <c r="AX287" s="120"/>
      <c r="AY287" s="120"/>
      <c r="AZ287" s="127"/>
      <c r="BA287" s="126">
        <f t="shared" si="165"/>
        <v>0</v>
      </c>
      <c r="BB287" s="119">
        <f t="shared" si="166"/>
        <v>0</v>
      </c>
      <c r="BC287" s="120"/>
      <c r="BD287" s="120"/>
      <c r="BE287" s="127"/>
      <c r="BF287" s="126">
        <f t="shared" si="167"/>
        <v>0</v>
      </c>
      <c r="BG287" s="119">
        <f t="shared" si="168"/>
        <v>0</v>
      </c>
      <c r="BH287" s="120"/>
      <c r="BI287" s="120"/>
      <c r="BJ287" s="127"/>
      <c r="BK287" s="126">
        <f t="shared" si="169"/>
        <v>0</v>
      </c>
      <c r="BL287" s="119">
        <f t="shared" si="170"/>
        <v>0</v>
      </c>
      <c r="BM287" s="123">
        <f t="shared" si="171"/>
        <v>0</v>
      </c>
      <c r="BN287" s="123">
        <f t="shared" si="172"/>
        <v>0</v>
      </c>
      <c r="BO287" s="126">
        <f t="shared" si="180"/>
        <v>0</v>
      </c>
      <c r="BP287" s="128">
        <f t="shared" si="173"/>
        <v>0</v>
      </c>
      <c r="BQ287" s="22"/>
      <c r="BR287" s="129"/>
      <c r="BS287" s="130"/>
      <c r="BT287" s="257" t="str">
        <f t="shared" si="174"/>
        <v/>
      </c>
      <c r="BU287" s="257" t="str">
        <f t="shared" si="175"/>
        <v/>
      </c>
      <c r="BV287" s="257" t="str">
        <f t="shared" si="176"/>
        <v/>
      </c>
      <c r="BW287" s="257" t="str">
        <f t="shared" si="177"/>
        <v/>
      </c>
      <c r="BX287" s="258">
        <f t="shared" si="178"/>
        <v>0</v>
      </c>
      <c r="BY287" s="129"/>
      <c r="BZ287" s="130"/>
      <c r="CA287" s="130" t="str">
        <f t="shared" si="146"/>
        <v/>
      </c>
      <c r="CB287" s="130" t="str">
        <f t="shared" si="147"/>
        <v/>
      </c>
      <c r="CC287" s="130" t="str">
        <f t="shared" si="148"/>
        <v/>
      </c>
      <c r="CD287" s="130" t="str">
        <f t="shared" si="149"/>
        <v/>
      </c>
      <c r="CE287" s="131">
        <f t="shared" si="145"/>
        <v>0</v>
      </c>
      <c r="CF287" s="259">
        <f t="shared" si="179"/>
        <v>0</v>
      </c>
      <c r="CG287" s="132"/>
      <c r="CH287" s="132"/>
      <c r="CI287" s="132"/>
    </row>
    <row r="288" spans="1:87" s="24" customFormat="1" ht="12.75" hidden="1" customHeight="1" outlineLevel="1" thickBot="1" x14ac:dyDescent="0.25">
      <c r="A288" s="177" t="s">
        <v>59</v>
      </c>
      <c r="B288" s="312" t="s">
        <v>187</v>
      </c>
      <c r="C288" s="24">
        <v>280</v>
      </c>
      <c r="D288" s="137"/>
      <c r="E288" s="138"/>
      <c r="F288" s="56"/>
      <c r="G288" s="135"/>
      <c r="H288" s="136"/>
      <c r="I288" s="139"/>
      <c r="J288" s="57"/>
      <c r="K288" s="113"/>
      <c r="L288" s="113"/>
      <c r="M288" s="113"/>
      <c r="N288" s="113"/>
      <c r="O288" s="114">
        <f t="shared" si="150"/>
        <v>0</v>
      </c>
      <c r="P288" s="113"/>
      <c r="Q288" s="113"/>
      <c r="R288" s="113"/>
      <c r="S288" s="113"/>
      <c r="T288" s="114">
        <f t="shared" si="151"/>
        <v>0</v>
      </c>
      <c r="U288" s="113">
        <f t="shared" si="152"/>
        <v>0</v>
      </c>
      <c r="V288" s="136"/>
      <c r="W288" s="313"/>
      <c r="X288" s="313"/>
      <c r="Y288" s="313"/>
      <c r="Z288" s="117">
        <f t="shared" si="153"/>
        <v>0</v>
      </c>
      <c r="AA288" s="118">
        <f t="shared" si="154"/>
        <v>0</v>
      </c>
      <c r="AB288" s="121"/>
      <c r="AC288" s="121"/>
      <c r="AD288" s="121"/>
      <c r="AE288" s="117">
        <f t="shared" si="155"/>
        <v>0</v>
      </c>
      <c r="AF288" s="118">
        <f t="shared" si="156"/>
        <v>0</v>
      </c>
      <c r="AG288" s="120"/>
      <c r="AH288" s="120"/>
      <c r="AI288" s="121"/>
      <c r="AJ288" s="117">
        <f t="shared" si="157"/>
        <v>0</v>
      </c>
      <c r="AK288" s="119">
        <f t="shared" si="158"/>
        <v>0</v>
      </c>
      <c r="AL288" s="53"/>
      <c r="AM288" s="53"/>
      <c r="AN288" s="53"/>
      <c r="AO288" s="54">
        <f t="shared" si="159"/>
        <v>0</v>
      </c>
      <c r="AP288" s="122">
        <f t="shared" si="160"/>
        <v>0</v>
      </c>
      <c r="AQ288" s="123">
        <f t="shared" si="161"/>
        <v>0</v>
      </c>
      <c r="AR288" s="123">
        <f t="shared" si="162"/>
        <v>0</v>
      </c>
      <c r="AS288" s="313"/>
      <c r="AT288" s="313"/>
      <c r="AU288" s="314"/>
      <c r="AV288" s="125">
        <f t="shared" si="163"/>
        <v>0</v>
      </c>
      <c r="AW288" s="119">
        <f t="shared" si="164"/>
        <v>0</v>
      </c>
      <c r="AX288" s="120"/>
      <c r="AY288" s="120"/>
      <c r="AZ288" s="127"/>
      <c r="BA288" s="126">
        <f t="shared" si="165"/>
        <v>0</v>
      </c>
      <c r="BB288" s="119">
        <f t="shared" si="166"/>
        <v>0</v>
      </c>
      <c r="BC288" s="120"/>
      <c r="BD288" s="120"/>
      <c r="BE288" s="127"/>
      <c r="BF288" s="126">
        <f t="shared" si="167"/>
        <v>0</v>
      </c>
      <c r="BG288" s="119">
        <f t="shared" si="168"/>
        <v>0</v>
      </c>
      <c r="BH288" s="120"/>
      <c r="BI288" s="120"/>
      <c r="BJ288" s="127"/>
      <c r="BK288" s="126">
        <f t="shared" si="169"/>
        <v>0</v>
      </c>
      <c r="BL288" s="119">
        <f t="shared" si="170"/>
        <v>0</v>
      </c>
      <c r="BM288" s="123">
        <f t="shared" si="171"/>
        <v>0</v>
      </c>
      <c r="BN288" s="123">
        <f t="shared" si="172"/>
        <v>0</v>
      </c>
      <c r="BO288" s="126">
        <f t="shared" si="180"/>
        <v>0</v>
      </c>
      <c r="BP288" s="128">
        <f t="shared" si="173"/>
        <v>0</v>
      </c>
      <c r="BQ288" s="22"/>
      <c r="BR288" s="129"/>
      <c r="BS288" s="130"/>
      <c r="BT288" s="257" t="str">
        <f t="shared" si="174"/>
        <v/>
      </c>
      <c r="BU288" s="257" t="str">
        <f t="shared" si="175"/>
        <v/>
      </c>
      <c r="BV288" s="257" t="str">
        <f t="shared" si="176"/>
        <v/>
      </c>
      <c r="BW288" s="257" t="str">
        <f t="shared" si="177"/>
        <v/>
      </c>
      <c r="BX288" s="258">
        <f t="shared" si="178"/>
        <v>0</v>
      </c>
      <c r="BY288" s="129"/>
      <c r="BZ288" s="130"/>
      <c r="CA288" s="130" t="str">
        <f t="shared" si="146"/>
        <v/>
      </c>
      <c r="CB288" s="130" t="str">
        <f t="shared" si="147"/>
        <v/>
      </c>
      <c r="CC288" s="130" t="str">
        <f t="shared" si="148"/>
        <v/>
      </c>
      <c r="CD288" s="130" t="str">
        <f t="shared" si="149"/>
        <v/>
      </c>
      <c r="CE288" s="131">
        <f t="shared" si="145"/>
        <v>0</v>
      </c>
      <c r="CF288" s="259">
        <f t="shared" si="179"/>
        <v>0</v>
      </c>
      <c r="CG288" s="132"/>
      <c r="CH288" s="132"/>
      <c r="CI288" s="132"/>
    </row>
    <row r="289" spans="1:87" s="24" customFormat="1" ht="12.75" hidden="1" customHeight="1" outlineLevel="1" thickBot="1" x14ac:dyDescent="0.25">
      <c r="A289" s="177" t="s">
        <v>59</v>
      </c>
      <c r="B289" s="312" t="s">
        <v>187</v>
      </c>
      <c r="C289" s="24">
        <v>281</v>
      </c>
      <c r="D289" s="137"/>
      <c r="E289" s="138"/>
      <c r="F289" s="56"/>
      <c r="G289" s="135"/>
      <c r="H289" s="136"/>
      <c r="I289" s="139"/>
      <c r="J289" s="57"/>
      <c r="K289" s="113"/>
      <c r="L289" s="113"/>
      <c r="M289" s="113"/>
      <c r="N289" s="113"/>
      <c r="O289" s="114">
        <f t="shared" si="150"/>
        <v>0</v>
      </c>
      <c r="P289" s="113"/>
      <c r="Q289" s="113"/>
      <c r="R289" s="113"/>
      <c r="S289" s="113"/>
      <c r="T289" s="114">
        <f t="shared" si="151"/>
        <v>0</v>
      </c>
      <c r="U289" s="113">
        <f t="shared" si="152"/>
        <v>0</v>
      </c>
      <c r="V289" s="136"/>
      <c r="W289" s="313"/>
      <c r="X289" s="313"/>
      <c r="Y289" s="313"/>
      <c r="Z289" s="117">
        <f t="shared" si="153"/>
        <v>0</v>
      </c>
      <c r="AA289" s="118">
        <f t="shared" si="154"/>
        <v>0</v>
      </c>
      <c r="AB289" s="121"/>
      <c r="AC289" s="121"/>
      <c r="AD289" s="121"/>
      <c r="AE289" s="117">
        <f t="shared" si="155"/>
        <v>0</v>
      </c>
      <c r="AF289" s="118">
        <f t="shared" si="156"/>
        <v>0</v>
      </c>
      <c r="AG289" s="120"/>
      <c r="AH289" s="120"/>
      <c r="AI289" s="121"/>
      <c r="AJ289" s="117">
        <f t="shared" si="157"/>
        <v>0</v>
      </c>
      <c r="AK289" s="119">
        <f t="shared" si="158"/>
        <v>0</v>
      </c>
      <c r="AL289" s="53"/>
      <c r="AM289" s="53"/>
      <c r="AN289" s="53"/>
      <c r="AO289" s="54">
        <f t="shared" si="159"/>
        <v>0</v>
      </c>
      <c r="AP289" s="122">
        <f t="shared" si="160"/>
        <v>0</v>
      </c>
      <c r="AQ289" s="123">
        <f t="shared" si="161"/>
        <v>0</v>
      </c>
      <c r="AR289" s="123">
        <f t="shared" si="162"/>
        <v>0</v>
      </c>
      <c r="AS289" s="313"/>
      <c r="AT289" s="313"/>
      <c r="AU289" s="314"/>
      <c r="AV289" s="125">
        <f t="shared" si="163"/>
        <v>0</v>
      </c>
      <c r="AW289" s="119">
        <f t="shared" si="164"/>
        <v>0</v>
      </c>
      <c r="AX289" s="120"/>
      <c r="AY289" s="120"/>
      <c r="AZ289" s="127"/>
      <c r="BA289" s="126">
        <f t="shared" si="165"/>
        <v>0</v>
      </c>
      <c r="BB289" s="119">
        <f t="shared" si="166"/>
        <v>0</v>
      </c>
      <c r="BC289" s="120"/>
      <c r="BD289" s="120"/>
      <c r="BE289" s="127"/>
      <c r="BF289" s="126">
        <f t="shared" si="167"/>
        <v>0</v>
      </c>
      <c r="BG289" s="119">
        <f t="shared" si="168"/>
        <v>0</v>
      </c>
      <c r="BH289" s="120"/>
      <c r="BI289" s="120"/>
      <c r="BJ289" s="127"/>
      <c r="BK289" s="126">
        <f t="shared" si="169"/>
        <v>0</v>
      </c>
      <c r="BL289" s="119">
        <f t="shared" si="170"/>
        <v>0</v>
      </c>
      <c r="BM289" s="123">
        <f t="shared" si="171"/>
        <v>0</v>
      </c>
      <c r="BN289" s="123">
        <f t="shared" si="172"/>
        <v>0</v>
      </c>
      <c r="BO289" s="126">
        <f t="shared" si="180"/>
        <v>0</v>
      </c>
      <c r="BP289" s="128">
        <f t="shared" si="173"/>
        <v>0</v>
      </c>
      <c r="BQ289" s="22"/>
      <c r="BR289" s="129"/>
      <c r="BS289" s="130"/>
      <c r="BT289" s="257" t="str">
        <f t="shared" si="174"/>
        <v/>
      </c>
      <c r="BU289" s="257" t="str">
        <f t="shared" si="175"/>
        <v/>
      </c>
      <c r="BV289" s="257" t="str">
        <f t="shared" si="176"/>
        <v/>
      </c>
      <c r="BW289" s="257" t="str">
        <f t="shared" si="177"/>
        <v/>
      </c>
      <c r="BX289" s="258">
        <f t="shared" si="178"/>
        <v>0</v>
      </c>
      <c r="BY289" s="129"/>
      <c r="BZ289" s="130"/>
      <c r="CA289" s="130" t="str">
        <f t="shared" si="146"/>
        <v/>
      </c>
      <c r="CB289" s="130" t="str">
        <f t="shared" si="147"/>
        <v/>
      </c>
      <c r="CC289" s="130" t="str">
        <f t="shared" si="148"/>
        <v/>
      </c>
      <c r="CD289" s="130" t="str">
        <f t="shared" si="149"/>
        <v/>
      </c>
      <c r="CE289" s="131">
        <f t="shared" si="145"/>
        <v>0</v>
      </c>
      <c r="CF289" s="259">
        <f t="shared" si="179"/>
        <v>0</v>
      </c>
      <c r="CG289" s="132"/>
      <c r="CH289" s="132"/>
      <c r="CI289" s="132"/>
    </row>
    <row r="290" spans="1:87" s="24" customFormat="1" ht="12.75" hidden="1" customHeight="1" outlineLevel="1" thickBot="1" x14ac:dyDescent="0.25">
      <c r="A290" s="177" t="s">
        <v>59</v>
      </c>
      <c r="B290" s="312" t="s">
        <v>187</v>
      </c>
      <c r="C290" s="24">
        <v>282</v>
      </c>
      <c r="D290" s="137"/>
      <c r="E290" s="138"/>
      <c r="F290" s="56"/>
      <c r="G290" s="135"/>
      <c r="H290" s="136"/>
      <c r="I290" s="139"/>
      <c r="J290" s="57"/>
      <c r="K290" s="113"/>
      <c r="L290" s="113"/>
      <c r="M290" s="113"/>
      <c r="N290" s="113"/>
      <c r="O290" s="114">
        <f t="shared" si="150"/>
        <v>0</v>
      </c>
      <c r="P290" s="113"/>
      <c r="Q290" s="113"/>
      <c r="R290" s="113"/>
      <c r="S290" s="113"/>
      <c r="T290" s="114">
        <f t="shared" si="151"/>
        <v>0</v>
      </c>
      <c r="U290" s="113">
        <f t="shared" si="152"/>
        <v>0</v>
      </c>
      <c r="V290" s="136"/>
      <c r="W290" s="313"/>
      <c r="X290" s="313"/>
      <c r="Y290" s="313"/>
      <c r="Z290" s="117">
        <f t="shared" si="153"/>
        <v>0</v>
      </c>
      <c r="AA290" s="118">
        <f t="shared" si="154"/>
        <v>0</v>
      </c>
      <c r="AB290" s="121"/>
      <c r="AC290" s="121"/>
      <c r="AD290" s="121"/>
      <c r="AE290" s="117">
        <f t="shared" si="155"/>
        <v>0</v>
      </c>
      <c r="AF290" s="118">
        <f t="shared" si="156"/>
        <v>0</v>
      </c>
      <c r="AG290" s="120"/>
      <c r="AH290" s="120"/>
      <c r="AI290" s="121"/>
      <c r="AJ290" s="117">
        <f t="shared" si="157"/>
        <v>0</v>
      </c>
      <c r="AK290" s="119">
        <f t="shared" si="158"/>
        <v>0</v>
      </c>
      <c r="AL290" s="53"/>
      <c r="AM290" s="53"/>
      <c r="AN290" s="53"/>
      <c r="AO290" s="54">
        <f t="shared" si="159"/>
        <v>0</v>
      </c>
      <c r="AP290" s="122">
        <f t="shared" si="160"/>
        <v>0</v>
      </c>
      <c r="AQ290" s="123">
        <f t="shared" si="161"/>
        <v>0</v>
      </c>
      <c r="AR290" s="123">
        <f t="shared" si="162"/>
        <v>0</v>
      </c>
      <c r="AS290" s="313"/>
      <c r="AT290" s="313"/>
      <c r="AU290" s="314"/>
      <c r="AV290" s="125">
        <f t="shared" si="163"/>
        <v>0</v>
      </c>
      <c r="AW290" s="119">
        <f t="shared" si="164"/>
        <v>0</v>
      </c>
      <c r="AX290" s="120"/>
      <c r="AY290" s="120"/>
      <c r="AZ290" s="127"/>
      <c r="BA290" s="126">
        <f t="shared" si="165"/>
        <v>0</v>
      </c>
      <c r="BB290" s="119">
        <f t="shared" si="166"/>
        <v>0</v>
      </c>
      <c r="BC290" s="120"/>
      <c r="BD290" s="120"/>
      <c r="BE290" s="127"/>
      <c r="BF290" s="126">
        <f t="shared" si="167"/>
        <v>0</v>
      </c>
      <c r="BG290" s="119">
        <f t="shared" si="168"/>
        <v>0</v>
      </c>
      <c r="BH290" s="120"/>
      <c r="BI290" s="120"/>
      <c r="BJ290" s="127"/>
      <c r="BK290" s="126">
        <f t="shared" si="169"/>
        <v>0</v>
      </c>
      <c r="BL290" s="119">
        <f t="shared" si="170"/>
        <v>0</v>
      </c>
      <c r="BM290" s="123">
        <f t="shared" si="171"/>
        <v>0</v>
      </c>
      <c r="BN290" s="123">
        <f t="shared" si="172"/>
        <v>0</v>
      </c>
      <c r="BO290" s="126">
        <f t="shared" si="180"/>
        <v>0</v>
      </c>
      <c r="BP290" s="128">
        <f t="shared" si="173"/>
        <v>0</v>
      </c>
      <c r="BQ290" s="22"/>
      <c r="BR290" s="129"/>
      <c r="BS290" s="130"/>
      <c r="BT290" s="257" t="str">
        <f t="shared" si="174"/>
        <v/>
      </c>
      <c r="BU290" s="257" t="str">
        <f t="shared" si="175"/>
        <v/>
      </c>
      <c r="BV290" s="257" t="str">
        <f t="shared" si="176"/>
        <v/>
      </c>
      <c r="BW290" s="257" t="str">
        <f t="shared" si="177"/>
        <v/>
      </c>
      <c r="BX290" s="258">
        <f t="shared" si="178"/>
        <v>0</v>
      </c>
      <c r="BY290" s="129"/>
      <c r="BZ290" s="130"/>
      <c r="CA290" s="130" t="str">
        <f t="shared" si="146"/>
        <v/>
      </c>
      <c r="CB290" s="130" t="str">
        <f t="shared" si="147"/>
        <v/>
      </c>
      <c r="CC290" s="130" t="str">
        <f t="shared" si="148"/>
        <v/>
      </c>
      <c r="CD290" s="130" t="str">
        <f t="shared" si="149"/>
        <v/>
      </c>
      <c r="CE290" s="131">
        <f t="shared" si="145"/>
        <v>0</v>
      </c>
      <c r="CF290" s="259">
        <f t="shared" si="179"/>
        <v>0</v>
      </c>
      <c r="CG290" s="132"/>
      <c r="CH290" s="132"/>
      <c r="CI290" s="132"/>
    </row>
    <row r="291" spans="1:87" s="24" customFormat="1" ht="12.75" hidden="1" customHeight="1" outlineLevel="1" thickBot="1" x14ac:dyDescent="0.25">
      <c r="A291" s="177" t="s">
        <v>59</v>
      </c>
      <c r="B291" s="312" t="s">
        <v>187</v>
      </c>
      <c r="C291" s="24">
        <v>283</v>
      </c>
      <c r="D291" s="137"/>
      <c r="E291" s="138"/>
      <c r="F291" s="56"/>
      <c r="G291" s="135"/>
      <c r="H291" s="136"/>
      <c r="I291" s="139"/>
      <c r="J291" s="57"/>
      <c r="K291" s="113"/>
      <c r="L291" s="113"/>
      <c r="M291" s="113"/>
      <c r="N291" s="113"/>
      <c r="O291" s="114">
        <f t="shared" si="150"/>
        <v>0</v>
      </c>
      <c r="P291" s="113"/>
      <c r="Q291" s="113"/>
      <c r="R291" s="113"/>
      <c r="S291" s="113"/>
      <c r="T291" s="114">
        <f t="shared" si="151"/>
        <v>0</v>
      </c>
      <c r="U291" s="113">
        <f t="shared" si="152"/>
        <v>0</v>
      </c>
      <c r="V291" s="136"/>
      <c r="W291" s="313"/>
      <c r="X291" s="313"/>
      <c r="Y291" s="313"/>
      <c r="Z291" s="117">
        <f t="shared" si="153"/>
        <v>0</v>
      </c>
      <c r="AA291" s="118">
        <f t="shared" si="154"/>
        <v>0</v>
      </c>
      <c r="AB291" s="121"/>
      <c r="AC291" s="121"/>
      <c r="AD291" s="121"/>
      <c r="AE291" s="117">
        <f t="shared" si="155"/>
        <v>0</v>
      </c>
      <c r="AF291" s="118">
        <f t="shared" si="156"/>
        <v>0</v>
      </c>
      <c r="AG291" s="120"/>
      <c r="AH291" s="120"/>
      <c r="AI291" s="121"/>
      <c r="AJ291" s="117">
        <f t="shared" si="157"/>
        <v>0</v>
      </c>
      <c r="AK291" s="119">
        <f t="shared" si="158"/>
        <v>0</v>
      </c>
      <c r="AL291" s="53"/>
      <c r="AM291" s="53"/>
      <c r="AN291" s="53"/>
      <c r="AO291" s="54">
        <f t="shared" si="159"/>
        <v>0</v>
      </c>
      <c r="AP291" s="122">
        <f t="shared" si="160"/>
        <v>0</v>
      </c>
      <c r="AQ291" s="123">
        <f t="shared" si="161"/>
        <v>0</v>
      </c>
      <c r="AR291" s="123">
        <f t="shared" si="162"/>
        <v>0</v>
      </c>
      <c r="AS291" s="313"/>
      <c r="AT291" s="313"/>
      <c r="AU291" s="314"/>
      <c r="AV291" s="125">
        <f t="shared" si="163"/>
        <v>0</v>
      </c>
      <c r="AW291" s="119">
        <f t="shared" si="164"/>
        <v>0</v>
      </c>
      <c r="AX291" s="120"/>
      <c r="AY291" s="120"/>
      <c r="AZ291" s="127"/>
      <c r="BA291" s="126">
        <f t="shared" si="165"/>
        <v>0</v>
      </c>
      <c r="BB291" s="119">
        <f t="shared" si="166"/>
        <v>0</v>
      </c>
      <c r="BC291" s="120"/>
      <c r="BD291" s="120"/>
      <c r="BE291" s="127"/>
      <c r="BF291" s="126">
        <f t="shared" si="167"/>
        <v>0</v>
      </c>
      <c r="BG291" s="119">
        <f t="shared" si="168"/>
        <v>0</v>
      </c>
      <c r="BH291" s="120"/>
      <c r="BI291" s="120"/>
      <c r="BJ291" s="127"/>
      <c r="BK291" s="126">
        <f t="shared" si="169"/>
        <v>0</v>
      </c>
      <c r="BL291" s="119">
        <f t="shared" si="170"/>
        <v>0</v>
      </c>
      <c r="BM291" s="123">
        <f t="shared" si="171"/>
        <v>0</v>
      </c>
      <c r="BN291" s="123">
        <f t="shared" si="172"/>
        <v>0</v>
      </c>
      <c r="BO291" s="126">
        <f t="shared" si="180"/>
        <v>0</v>
      </c>
      <c r="BP291" s="128">
        <f t="shared" si="173"/>
        <v>0</v>
      </c>
      <c r="BQ291" s="22"/>
      <c r="BR291" s="129"/>
      <c r="BS291" s="130"/>
      <c r="BT291" s="257" t="str">
        <f t="shared" si="174"/>
        <v/>
      </c>
      <c r="BU291" s="257" t="str">
        <f t="shared" si="175"/>
        <v/>
      </c>
      <c r="BV291" s="257" t="str">
        <f t="shared" si="176"/>
        <v/>
      </c>
      <c r="BW291" s="257" t="str">
        <f t="shared" si="177"/>
        <v/>
      </c>
      <c r="BX291" s="258">
        <f t="shared" si="178"/>
        <v>0</v>
      </c>
      <c r="BY291" s="129"/>
      <c r="BZ291" s="130"/>
      <c r="CA291" s="130" t="str">
        <f t="shared" si="146"/>
        <v/>
      </c>
      <c r="CB291" s="130" t="str">
        <f t="shared" si="147"/>
        <v/>
      </c>
      <c r="CC291" s="130" t="str">
        <f t="shared" si="148"/>
        <v/>
      </c>
      <c r="CD291" s="130" t="str">
        <f t="shared" si="149"/>
        <v/>
      </c>
      <c r="CE291" s="131">
        <f t="shared" si="145"/>
        <v>0</v>
      </c>
      <c r="CF291" s="259">
        <f t="shared" si="179"/>
        <v>0</v>
      </c>
      <c r="CG291" s="132"/>
      <c r="CH291" s="132"/>
      <c r="CI291" s="132"/>
    </row>
    <row r="292" spans="1:87" s="24" customFormat="1" ht="12.75" hidden="1" customHeight="1" outlineLevel="1" thickBot="1" x14ac:dyDescent="0.25">
      <c r="A292" s="177" t="s">
        <v>59</v>
      </c>
      <c r="B292" s="312" t="s">
        <v>187</v>
      </c>
      <c r="C292" s="24">
        <v>284</v>
      </c>
      <c r="D292" s="137"/>
      <c r="E292" s="138"/>
      <c r="F292" s="56"/>
      <c r="G292" s="135"/>
      <c r="H292" s="136"/>
      <c r="I292" s="139"/>
      <c r="J292" s="57"/>
      <c r="K292" s="113"/>
      <c r="L292" s="113"/>
      <c r="M292" s="113"/>
      <c r="N292" s="113"/>
      <c r="O292" s="114">
        <f t="shared" si="150"/>
        <v>0</v>
      </c>
      <c r="P292" s="113"/>
      <c r="Q292" s="113"/>
      <c r="R292" s="113"/>
      <c r="S292" s="113"/>
      <c r="T292" s="114">
        <f t="shared" si="151"/>
        <v>0</v>
      </c>
      <c r="U292" s="113">
        <f t="shared" si="152"/>
        <v>0</v>
      </c>
      <c r="V292" s="136"/>
      <c r="W292" s="313"/>
      <c r="X292" s="313"/>
      <c r="Y292" s="313"/>
      <c r="Z292" s="117">
        <f t="shared" si="153"/>
        <v>0</v>
      </c>
      <c r="AA292" s="118">
        <f t="shared" si="154"/>
        <v>0</v>
      </c>
      <c r="AB292" s="121"/>
      <c r="AC292" s="121"/>
      <c r="AD292" s="121"/>
      <c r="AE292" s="117">
        <f t="shared" si="155"/>
        <v>0</v>
      </c>
      <c r="AF292" s="118">
        <f t="shared" si="156"/>
        <v>0</v>
      </c>
      <c r="AG292" s="120"/>
      <c r="AH292" s="120"/>
      <c r="AI292" s="121"/>
      <c r="AJ292" s="117">
        <f t="shared" si="157"/>
        <v>0</v>
      </c>
      <c r="AK292" s="119">
        <f t="shared" si="158"/>
        <v>0</v>
      </c>
      <c r="AL292" s="53"/>
      <c r="AM292" s="53"/>
      <c r="AN292" s="53"/>
      <c r="AO292" s="54">
        <f t="shared" si="159"/>
        <v>0</v>
      </c>
      <c r="AP292" s="122">
        <f t="shared" si="160"/>
        <v>0</v>
      </c>
      <c r="AQ292" s="123">
        <f t="shared" si="161"/>
        <v>0</v>
      </c>
      <c r="AR292" s="123">
        <f t="shared" si="162"/>
        <v>0</v>
      </c>
      <c r="AS292" s="313"/>
      <c r="AT292" s="313"/>
      <c r="AU292" s="314"/>
      <c r="AV292" s="125">
        <f t="shared" si="163"/>
        <v>0</v>
      </c>
      <c r="AW292" s="119">
        <f t="shared" si="164"/>
        <v>0</v>
      </c>
      <c r="AX292" s="120"/>
      <c r="AY292" s="120"/>
      <c r="AZ292" s="127"/>
      <c r="BA292" s="126">
        <f t="shared" si="165"/>
        <v>0</v>
      </c>
      <c r="BB292" s="119">
        <f t="shared" si="166"/>
        <v>0</v>
      </c>
      <c r="BC292" s="120"/>
      <c r="BD292" s="120"/>
      <c r="BE292" s="127"/>
      <c r="BF292" s="126">
        <f t="shared" si="167"/>
        <v>0</v>
      </c>
      <c r="BG292" s="119">
        <f t="shared" si="168"/>
        <v>0</v>
      </c>
      <c r="BH292" s="120"/>
      <c r="BI292" s="120"/>
      <c r="BJ292" s="127"/>
      <c r="BK292" s="126">
        <f t="shared" si="169"/>
        <v>0</v>
      </c>
      <c r="BL292" s="119">
        <f t="shared" si="170"/>
        <v>0</v>
      </c>
      <c r="BM292" s="123">
        <f t="shared" si="171"/>
        <v>0</v>
      </c>
      <c r="BN292" s="123">
        <f t="shared" si="172"/>
        <v>0</v>
      </c>
      <c r="BO292" s="126">
        <f t="shared" si="180"/>
        <v>0</v>
      </c>
      <c r="BP292" s="128">
        <f t="shared" si="173"/>
        <v>0</v>
      </c>
      <c r="BQ292" s="22"/>
      <c r="BR292" s="129"/>
      <c r="BS292" s="130"/>
      <c r="BT292" s="257" t="str">
        <f t="shared" si="174"/>
        <v/>
      </c>
      <c r="BU292" s="257" t="str">
        <f t="shared" si="175"/>
        <v/>
      </c>
      <c r="BV292" s="257" t="str">
        <f t="shared" si="176"/>
        <v/>
      </c>
      <c r="BW292" s="257" t="str">
        <f t="shared" si="177"/>
        <v/>
      </c>
      <c r="BX292" s="258">
        <f t="shared" si="178"/>
        <v>0</v>
      </c>
      <c r="BY292" s="129"/>
      <c r="BZ292" s="130"/>
      <c r="CA292" s="130" t="str">
        <f t="shared" si="146"/>
        <v/>
      </c>
      <c r="CB292" s="130" t="str">
        <f t="shared" si="147"/>
        <v/>
      </c>
      <c r="CC292" s="130" t="str">
        <f t="shared" si="148"/>
        <v/>
      </c>
      <c r="CD292" s="130" t="str">
        <f t="shared" si="149"/>
        <v/>
      </c>
      <c r="CE292" s="131">
        <f t="shared" si="145"/>
        <v>0</v>
      </c>
      <c r="CF292" s="259">
        <f t="shared" si="179"/>
        <v>0</v>
      </c>
      <c r="CG292" s="132"/>
      <c r="CH292" s="132"/>
      <c r="CI292" s="132"/>
    </row>
    <row r="293" spans="1:87" s="24" customFormat="1" ht="12.75" hidden="1" customHeight="1" outlineLevel="1" thickBot="1" x14ac:dyDescent="0.25">
      <c r="A293" s="177" t="s">
        <v>59</v>
      </c>
      <c r="B293" s="312" t="s">
        <v>187</v>
      </c>
      <c r="C293" s="24">
        <v>285</v>
      </c>
      <c r="D293" s="137"/>
      <c r="E293" s="138"/>
      <c r="F293" s="56"/>
      <c r="G293" s="135"/>
      <c r="H293" s="136"/>
      <c r="I293" s="139"/>
      <c r="J293" s="57"/>
      <c r="K293" s="113"/>
      <c r="L293" s="113"/>
      <c r="M293" s="113"/>
      <c r="N293" s="113"/>
      <c r="O293" s="114">
        <f t="shared" si="150"/>
        <v>0</v>
      </c>
      <c r="P293" s="113"/>
      <c r="Q293" s="113"/>
      <c r="R293" s="113"/>
      <c r="S293" s="113"/>
      <c r="T293" s="114">
        <f t="shared" si="151"/>
        <v>0</v>
      </c>
      <c r="U293" s="113">
        <f t="shared" si="152"/>
        <v>0</v>
      </c>
      <c r="V293" s="136"/>
      <c r="W293" s="313"/>
      <c r="X293" s="313"/>
      <c r="Y293" s="313"/>
      <c r="Z293" s="117">
        <f t="shared" si="153"/>
        <v>0</v>
      </c>
      <c r="AA293" s="118">
        <f t="shared" si="154"/>
        <v>0</v>
      </c>
      <c r="AB293" s="121"/>
      <c r="AC293" s="121"/>
      <c r="AD293" s="121"/>
      <c r="AE293" s="117">
        <f t="shared" si="155"/>
        <v>0</v>
      </c>
      <c r="AF293" s="118">
        <f t="shared" si="156"/>
        <v>0</v>
      </c>
      <c r="AG293" s="120"/>
      <c r="AH293" s="120"/>
      <c r="AI293" s="121"/>
      <c r="AJ293" s="117">
        <f t="shared" si="157"/>
        <v>0</v>
      </c>
      <c r="AK293" s="119">
        <f t="shared" si="158"/>
        <v>0</v>
      </c>
      <c r="AL293" s="53"/>
      <c r="AM293" s="53"/>
      <c r="AN293" s="53"/>
      <c r="AO293" s="54">
        <f t="shared" si="159"/>
        <v>0</v>
      </c>
      <c r="AP293" s="122">
        <f t="shared" si="160"/>
        <v>0</v>
      </c>
      <c r="AQ293" s="123">
        <f t="shared" si="161"/>
        <v>0</v>
      </c>
      <c r="AR293" s="123">
        <f t="shared" si="162"/>
        <v>0</v>
      </c>
      <c r="AS293" s="313"/>
      <c r="AT293" s="313"/>
      <c r="AU293" s="314"/>
      <c r="AV293" s="125">
        <f t="shared" si="163"/>
        <v>0</v>
      </c>
      <c r="AW293" s="119">
        <f t="shared" si="164"/>
        <v>0</v>
      </c>
      <c r="AX293" s="120"/>
      <c r="AY293" s="120"/>
      <c r="AZ293" s="127"/>
      <c r="BA293" s="126">
        <f t="shared" si="165"/>
        <v>0</v>
      </c>
      <c r="BB293" s="119">
        <f t="shared" si="166"/>
        <v>0</v>
      </c>
      <c r="BC293" s="120"/>
      <c r="BD293" s="120"/>
      <c r="BE293" s="127"/>
      <c r="BF293" s="126">
        <f t="shared" si="167"/>
        <v>0</v>
      </c>
      <c r="BG293" s="119">
        <f t="shared" si="168"/>
        <v>0</v>
      </c>
      <c r="BH293" s="120"/>
      <c r="BI293" s="120"/>
      <c r="BJ293" s="127"/>
      <c r="BK293" s="126">
        <f t="shared" si="169"/>
        <v>0</v>
      </c>
      <c r="BL293" s="119">
        <f t="shared" si="170"/>
        <v>0</v>
      </c>
      <c r="BM293" s="123">
        <f t="shared" si="171"/>
        <v>0</v>
      </c>
      <c r="BN293" s="123">
        <f t="shared" si="172"/>
        <v>0</v>
      </c>
      <c r="BO293" s="126">
        <f t="shared" si="180"/>
        <v>0</v>
      </c>
      <c r="BP293" s="128">
        <f t="shared" si="173"/>
        <v>0</v>
      </c>
      <c r="BQ293" s="22"/>
      <c r="BR293" s="129"/>
      <c r="BS293" s="130"/>
      <c r="BT293" s="257" t="str">
        <f t="shared" si="174"/>
        <v/>
      </c>
      <c r="BU293" s="257" t="str">
        <f t="shared" si="175"/>
        <v/>
      </c>
      <c r="BV293" s="257" t="str">
        <f t="shared" si="176"/>
        <v/>
      </c>
      <c r="BW293" s="257" t="str">
        <f t="shared" si="177"/>
        <v/>
      </c>
      <c r="BX293" s="258">
        <f t="shared" si="178"/>
        <v>0</v>
      </c>
      <c r="BY293" s="129"/>
      <c r="BZ293" s="130"/>
      <c r="CA293" s="130" t="str">
        <f t="shared" si="146"/>
        <v/>
      </c>
      <c r="CB293" s="130" t="str">
        <f t="shared" si="147"/>
        <v/>
      </c>
      <c r="CC293" s="130" t="str">
        <f t="shared" si="148"/>
        <v/>
      </c>
      <c r="CD293" s="130" t="str">
        <f t="shared" si="149"/>
        <v/>
      </c>
      <c r="CE293" s="131">
        <f t="shared" si="145"/>
        <v>0</v>
      </c>
      <c r="CF293" s="259">
        <f t="shared" si="179"/>
        <v>0</v>
      </c>
      <c r="CG293" s="132"/>
      <c r="CH293" s="132"/>
      <c r="CI293" s="132"/>
    </row>
    <row r="294" spans="1:87" s="24" customFormat="1" ht="12.75" hidden="1" customHeight="1" outlineLevel="1" thickBot="1" x14ac:dyDescent="0.25">
      <c r="A294" s="177" t="s">
        <v>59</v>
      </c>
      <c r="B294" s="312" t="s">
        <v>187</v>
      </c>
      <c r="C294" s="24">
        <v>286</v>
      </c>
      <c r="D294" s="137"/>
      <c r="E294" s="138"/>
      <c r="F294" s="56"/>
      <c r="G294" s="135"/>
      <c r="H294" s="136"/>
      <c r="I294" s="139"/>
      <c r="J294" s="57"/>
      <c r="K294" s="113"/>
      <c r="L294" s="113"/>
      <c r="M294" s="113"/>
      <c r="N294" s="113"/>
      <c r="O294" s="114">
        <f t="shared" si="150"/>
        <v>0</v>
      </c>
      <c r="P294" s="113"/>
      <c r="Q294" s="113"/>
      <c r="R294" s="113"/>
      <c r="S294" s="113"/>
      <c r="T294" s="114">
        <f t="shared" si="151"/>
        <v>0</v>
      </c>
      <c r="U294" s="113">
        <f t="shared" si="152"/>
        <v>0</v>
      </c>
      <c r="V294" s="136"/>
      <c r="W294" s="313"/>
      <c r="X294" s="313"/>
      <c r="Y294" s="313"/>
      <c r="Z294" s="117">
        <f t="shared" si="153"/>
        <v>0</v>
      </c>
      <c r="AA294" s="118">
        <f t="shared" si="154"/>
        <v>0</v>
      </c>
      <c r="AB294" s="121"/>
      <c r="AC294" s="121"/>
      <c r="AD294" s="121"/>
      <c r="AE294" s="117">
        <f t="shared" si="155"/>
        <v>0</v>
      </c>
      <c r="AF294" s="118">
        <f t="shared" si="156"/>
        <v>0</v>
      </c>
      <c r="AG294" s="120"/>
      <c r="AH294" s="120"/>
      <c r="AI294" s="121"/>
      <c r="AJ294" s="117">
        <f t="shared" si="157"/>
        <v>0</v>
      </c>
      <c r="AK294" s="119">
        <f t="shared" si="158"/>
        <v>0</v>
      </c>
      <c r="AL294" s="53"/>
      <c r="AM294" s="53"/>
      <c r="AN294" s="53"/>
      <c r="AO294" s="54">
        <f t="shared" si="159"/>
        <v>0</v>
      </c>
      <c r="AP294" s="122">
        <f t="shared" si="160"/>
        <v>0</v>
      </c>
      <c r="AQ294" s="123">
        <f t="shared" si="161"/>
        <v>0</v>
      </c>
      <c r="AR294" s="123">
        <f t="shared" si="162"/>
        <v>0</v>
      </c>
      <c r="AS294" s="313"/>
      <c r="AT294" s="313"/>
      <c r="AU294" s="314"/>
      <c r="AV294" s="125">
        <f t="shared" si="163"/>
        <v>0</v>
      </c>
      <c r="AW294" s="119">
        <f t="shared" si="164"/>
        <v>0</v>
      </c>
      <c r="AX294" s="120"/>
      <c r="AY294" s="120"/>
      <c r="AZ294" s="127"/>
      <c r="BA294" s="126">
        <f t="shared" si="165"/>
        <v>0</v>
      </c>
      <c r="BB294" s="119">
        <f t="shared" si="166"/>
        <v>0</v>
      </c>
      <c r="BC294" s="120"/>
      <c r="BD294" s="120"/>
      <c r="BE294" s="127"/>
      <c r="BF294" s="126">
        <f t="shared" si="167"/>
        <v>0</v>
      </c>
      <c r="BG294" s="119">
        <f t="shared" si="168"/>
        <v>0</v>
      </c>
      <c r="BH294" s="120"/>
      <c r="BI294" s="120"/>
      <c r="BJ294" s="127"/>
      <c r="BK294" s="126">
        <f t="shared" si="169"/>
        <v>0</v>
      </c>
      <c r="BL294" s="119">
        <f t="shared" si="170"/>
        <v>0</v>
      </c>
      <c r="BM294" s="123">
        <f t="shared" si="171"/>
        <v>0</v>
      </c>
      <c r="BN294" s="123">
        <f t="shared" si="172"/>
        <v>0</v>
      </c>
      <c r="BO294" s="126">
        <f t="shared" si="180"/>
        <v>0</v>
      </c>
      <c r="BP294" s="128">
        <f t="shared" si="173"/>
        <v>0</v>
      </c>
      <c r="BQ294" s="22"/>
      <c r="BR294" s="129"/>
      <c r="BS294" s="130"/>
      <c r="BT294" s="257" t="str">
        <f t="shared" si="174"/>
        <v/>
      </c>
      <c r="BU294" s="257" t="str">
        <f t="shared" si="175"/>
        <v/>
      </c>
      <c r="BV294" s="257" t="str">
        <f t="shared" si="176"/>
        <v/>
      </c>
      <c r="BW294" s="257" t="str">
        <f t="shared" si="177"/>
        <v/>
      </c>
      <c r="BX294" s="258">
        <f t="shared" si="178"/>
        <v>0</v>
      </c>
      <c r="BY294" s="129"/>
      <c r="BZ294" s="130"/>
      <c r="CA294" s="130" t="str">
        <f t="shared" si="146"/>
        <v/>
      </c>
      <c r="CB294" s="130" t="str">
        <f t="shared" si="147"/>
        <v/>
      </c>
      <c r="CC294" s="130" t="str">
        <f t="shared" si="148"/>
        <v/>
      </c>
      <c r="CD294" s="130" t="str">
        <f t="shared" si="149"/>
        <v/>
      </c>
      <c r="CE294" s="131">
        <f t="shared" si="145"/>
        <v>0</v>
      </c>
      <c r="CF294" s="259">
        <f t="shared" si="179"/>
        <v>0</v>
      </c>
      <c r="CG294" s="132"/>
      <c r="CH294" s="132"/>
      <c r="CI294" s="132"/>
    </row>
    <row r="295" spans="1:87" s="24" customFormat="1" ht="12.75" hidden="1" customHeight="1" outlineLevel="1" thickBot="1" x14ac:dyDescent="0.25">
      <c r="A295" s="177" t="s">
        <v>59</v>
      </c>
      <c r="B295" s="312" t="s">
        <v>187</v>
      </c>
      <c r="C295" s="24">
        <v>287</v>
      </c>
      <c r="D295" s="137"/>
      <c r="E295" s="138"/>
      <c r="F295" s="56"/>
      <c r="G295" s="135"/>
      <c r="H295" s="136"/>
      <c r="I295" s="139"/>
      <c r="J295" s="57"/>
      <c r="K295" s="113"/>
      <c r="L295" s="113"/>
      <c r="M295" s="113"/>
      <c r="N295" s="113"/>
      <c r="O295" s="114">
        <f t="shared" si="150"/>
        <v>0</v>
      </c>
      <c r="P295" s="113"/>
      <c r="Q295" s="113"/>
      <c r="R295" s="113"/>
      <c r="S295" s="113"/>
      <c r="T295" s="114">
        <f t="shared" si="151"/>
        <v>0</v>
      </c>
      <c r="U295" s="113">
        <f t="shared" si="152"/>
        <v>0</v>
      </c>
      <c r="V295" s="136"/>
      <c r="W295" s="313"/>
      <c r="X295" s="313"/>
      <c r="Y295" s="313"/>
      <c r="Z295" s="117">
        <f t="shared" si="153"/>
        <v>0</v>
      </c>
      <c r="AA295" s="118">
        <f t="shared" si="154"/>
        <v>0</v>
      </c>
      <c r="AB295" s="121"/>
      <c r="AC295" s="121"/>
      <c r="AD295" s="121"/>
      <c r="AE295" s="117">
        <f t="shared" si="155"/>
        <v>0</v>
      </c>
      <c r="AF295" s="118">
        <f t="shared" si="156"/>
        <v>0</v>
      </c>
      <c r="AG295" s="120"/>
      <c r="AH295" s="120"/>
      <c r="AI295" s="121"/>
      <c r="AJ295" s="117">
        <f t="shared" si="157"/>
        <v>0</v>
      </c>
      <c r="AK295" s="119">
        <f t="shared" si="158"/>
        <v>0</v>
      </c>
      <c r="AL295" s="53"/>
      <c r="AM295" s="53"/>
      <c r="AN295" s="53"/>
      <c r="AO295" s="54">
        <f t="shared" si="159"/>
        <v>0</v>
      </c>
      <c r="AP295" s="122">
        <f t="shared" si="160"/>
        <v>0</v>
      </c>
      <c r="AQ295" s="123">
        <f t="shared" si="161"/>
        <v>0</v>
      </c>
      <c r="AR295" s="123">
        <f t="shared" si="162"/>
        <v>0</v>
      </c>
      <c r="AS295" s="313"/>
      <c r="AT295" s="313"/>
      <c r="AU295" s="314"/>
      <c r="AV295" s="125">
        <f t="shared" si="163"/>
        <v>0</v>
      </c>
      <c r="AW295" s="119">
        <f t="shared" si="164"/>
        <v>0</v>
      </c>
      <c r="AX295" s="120"/>
      <c r="AY295" s="120"/>
      <c r="AZ295" s="127"/>
      <c r="BA295" s="126">
        <f t="shared" si="165"/>
        <v>0</v>
      </c>
      <c r="BB295" s="119">
        <f t="shared" si="166"/>
        <v>0</v>
      </c>
      <c r="BC295" s="120"/>
      <c r="BD295" s="120"/>
      <c r="BE295" s="127"/>
      <c r="BF295" s="126">
        <f t="shared" si="167"/>
        <v>0</v>
      </c>
      <c r="BG295" s="119">
        <f t="shared" si="168"/>
        <v>0</v>
      </c>
      <c r="BH295" s="120"/>
      <c r="BI295" s="120"/>
      <c r="BJ295" s="127"/>
      <c r="BK295" s="126">
        <f t="shared" si="169"/>
        <v>0</v>
      </c>
      <c r="BL295" s="119">
        <f t="shared" si="170"/>
        <v>0</v>
      </c>
      <c r="BM295" s="123">
        <f t="shared" si="171"/>
        <v>0</v>
      </c>
      <c r="BN295" s="123">
        <f t="shared" si="172"/>
        <v>0</v>
      </c>
      <c r="BO295" s="126">
        <f t="shared" si="180"/>
        <v>0</v>
      </c>
      <c r="BP295" s="128">
        <f t="shared" si="173"/>
        <v>0</v>
      </c>
      <c r="BQ295" s="22"/>
      <c r="BR295" s="129"/>
      <c r="BS295" s="130"/>
      <c r="BT295" s="257" t="str">
        <f t="shared" si="174"/>
        <v/>
      </c>
      <c r="BU295" s="257" t="str">
        <f t="shared" si="175"/>
        <v/>
      </c>
      <c r="BV295" s="257" t="str">
        <f t="shared" si="176"/>
        <v/>
      </c>
      <c r="BW295" s="257" t="str">
        <f t="shared" si="177"/>
        <v/>
      </c>
      <c r="BX295" s="258">
        <f t="shared" si="178"/>
        <v>0</v>
      </c>
      <c r="BY295" s="129"/>
      <c r="BZ295" s="130"/>
      <c r="CA295" s="130" t="str">
        <f t="shared" si="146"/>
        <v/>
      </c>
      <c r="CB295" s="130" t="str">
        <f t="shared" si="147"/>
        <v/>
      </c>
      <c r="CC295" s="130" t="str">
        <f t="shared" si="148"/>
        <v/>
      </c>
      <c r="CD295" s="130" t="str">
        <f t="shared" si="149"/>
        <v/>
      </c>
      <c r="CE295" s="131">
        <f t="shared" si="145"/>
        <v>0</v>
      </c>
      <c r="CF295" s="259">
        <f t="shared" si="179"/>
        <v>0</v>
      </c>
      <c r="CG295" s="132"/>
      <c r="CH295" s="132"/>
      <c r="CI295" s="132"/>
    </row>
    <row r="296" spans="1:87" s="24" customFormat="1" ht="12.75" hidden="1" customHeight="1" outlineLevel="1" thickBot="1" x14ac:dyDescent="0.25">
      <c r="A296" s="177" t="s">
        <v>59</v>
      </c>
      <c r="B296" s="312" t="s">
        <v>187</v>
      </c>
      <c r="C296" s="24">
        <v>288</v>
      </c>
      <c r="D296" s="137"/>
      <c r="E296" s="138"/>
      <c r="F296" s="56"/>
      <c r="G296" s="135"/>
      <c r="H296" s="136"/>
      <c r="I296" s="139"/>
      <c r="J296" s="57"/>
      <c r="K296" s="113"/>
      <c r="L296" s="113"/>
      <c r="M296" s="113"/>
      <c r="N296" s="113"/>
      <c r="O296" s="114">
        <f t="shared" si="150"/>
        <v>0</v>
      </c>
      <c r="P296" s="113"/>
      <c r="Q296" s="113"/>
      <c r="R296" s="113"/>
      <c r="S296" s="113"/>
      <c r="T296" s="114">
        <f t="shared" si="151"/>
        <v>0</v>
      </c>
      <c r="U296" s="113">
        <f t="shared" si="152"/>
        <v>0</v>
      </c>
      <c r="V296" s="136"/>
      <c r="W296" s="313"/>
      <c r="X296" s="313"/>
      <c r="Y296" s="313"/>
      <c r="Z296" s="117">
        <f t="shared" si="153"/>
        <v>0</v>
      </c>
      <c r="AA296" s="118">
        <f t="shared" si="154"/>
        <v>0</v>
      </c>
      <c r="AB296" s="121"/>
      <c r="AC296" s="121"/>
      <c r="AD296" s="121"/>
      <c r="AE296" s="117">
        <f t="shared" si="155"/>
        <v>0</v>
      </c>
      <c r="AF296" s="118">
        <f t="shared" si="156"/>
        <v>0</v>
      </c>
      <c r="AG296" s="120"/>
      <c r="AH296" s="120"/>
      <c r="AI296" s="121"/>
      <c r="AJ296" s="117">
        <f t="shared" si="157"/>
        <v>0</v>
      </c>
      <c r="AK296" s="119">
        <f t="shared" si="158"/>
        <v>0</v>
      </c>
      <c r="AL296" s="53"/>
      <c r="AM296" s="53"/>
      <c r="AN296" s="53"/>
      <c r="AO296" s="54">
        <f t="shared" si="159"/>
        <v>0</v>
      </c>
      <c r="AP296" s="122">
        <f t="shared" si="160"/>
        <v>0</v>
      </c>
      <c r="AQ296" s="123">
        <f t="shared" si="161"/>
        <v>0</v>
      </c>
      <c r="AR296" s="123">
        <f t="shared" si="162"/>
        <v>0</v>
      </c>
      <c r="AS296" s="313"/>
      <c r="AT296" s="313"/>
      <c r="AU296" s="314"/>
      <c r="AV296" s="125">
        <f t="shared" si="163"/>
        <v>0</v>
      </c>
      <c r="AW296" s="119">
        <f t="shared" si="164"/>
        <v>0</v>
      </c>
      <c r="AX296" s="120"/>
      <c r="AY296" s="120"/>
      <c r="AZ296" s="127"/>
      <c r="BA296" s="126">
        <f t="shared" si="165"/>
        <v>0</v>
      </c>
      <c r="BB296" s="119">
        <f t="shared" si="166"/>
        <v>0</v>
      </c>
      <c r="BC296" s="120"/>
      <c r="BD296" s="120"/>
      <c r="BE296" s="127"/>
      <c r="BF296" s="126">
        <f t="shared" si="167"/>
        <v>0</v>
      </c>
      <c r="BG296" s="119">
        <f t="shared" si="168"/>
        <v>0</v>
      </c>
      <c r="BH296" s="120"/>
      <c r="BI296" s="120"/>
      <c r="BJ296" s="127"/>
      <c r="BK296" s="126">
        <f t="shared" si="169"/>
        <v>0</v>
      </c>
      <c r="BL296" s="119">
        <f t="shared" si="170"/>
        <v>0</v>
      </c>
      <c r="BM296" s="123">
        <f t="shared" si="171"/>
        <v>0</v>
      </c>
      <c r="BN296" s="123">
        <f t="shared" si="172"/>
        <v>0</v>
      </c>
      <c r="BO296" s="126">
        <f t="shared" si="180"/>
        <v>0</v>
      </c>
      <c r="BP296" s="128">
        <f t="shared" si="173"/>
        <v>0</v>
      </c>
      <c r="BQ296" s="22"/>
      <c r="BR296" s="129"/>
      <c r="BS296" s="130"/>
      <c r="BT296" s="257" t="str">
        <f t="shared" si="174"/>
        <v/>
      </c>
      <c r="BU296" s="257" t="str">
        <f t="shared" si="175"/>
        <v/>
      </c>
      <c r="BV296" s="257" t="str">
        <f t="shared" si="176"/>
        <v/>
      </c>
      <c r="BW296" s="257" t="str">
        <f t="shared" si="177"/>
        <v/>
      </c>
      <c r="BX296" s="258">
        <f t="shared" si="178"/>
        <v>0</v>
      </c>
      <c r="BY296" s="129"/>
      <c r="BZ296" s="130"/>
      <c r="CA296" s="130" t="str">
        <f t="shared" si="146"/>
        <v/>
      </c>
      <c r="CB296" s="130" t="str">
        <f t="shared" si="147"/>
        <v/>
      </c>
      <c r="CC296" s="130" t="str">
        <f t="shared" si="148"/>
        <v/>
      </c>
      <c r="CD296" s="130" t="str">
        <f t="shared" si="149"/>
        <v/>
      </c>
      <c r="CE296" s="131">
        <f t="shared" si="145"/>
        <v>0</v>
      </c>
      <c r="CF296" s="259">
        <f t="shared" si="179"/>
        <v>0</v>
      </c>
      <c r="CG296" s="132"/>
      <c r="CH296" s="132"/>
      <c r="CI296" s="132"/>
    </row>
    <row r="297" spans="1:87" s="24" customFormat="1" ht="12.75" hidden="1" customHeight="1" outlineLevel="1" thickBot="1" x14ac:dyDescent="0.25">
      <c r="A297" s="177" t="s">
        <v>59</v>
      </c>
      <c r="B297" s="312" t="s">
        <v>187</v>
      </c>
      <c r="C297" s="24">
        <v>289</v>
      </c>
      <c r="D297" s="137"/>
      <c r="E297" s="138"/>
      <c r="F297" s="56"/>
      <c r="G297" s="135"/>
      <c r="H297" s="136"/>
      <c r="I297" s="139"/>
      <c r="J297" s="57"/>
      <c r="K297" s="113"/>
      <c r="L297" s="113"/>
      <c r="M297" s="113"/>
      <c r="N297" s="113"/>
      <c r="O297" s="114">
        <f t="shared" si="150"/>
        <v>0</v>
      </c>
      <c r="P297" s="113"/>
      <c r="Q297" s="113"/>
      <c r="R297" s="113"/>
      <c r="S297" s="113"/>
      <c r="T297" s="114">
        <f t="shared" si="151"/>
        <v>0</v>
      </c>
      <c r="U297" s="113">
        <f t="shared" si="152"/>
        <v>0</v>
      </c>
      <c r="V297" s="136"/>
      <c r="W297" s="313"/>
      <c r="X297" s="313"/>
      <c r="Y297" s="313"/>
      <c r="Z297" s="117">
        <f t="shared" si="153"/>
        <v>0</v>
      </c>
      <c r="AA297" s="118">
        <f t="shared" si="154"/>
        <v>0</v>
      </c>
      <c r="AB297" s="121"/>
      <c r="AC297" s="121"/>
      <c r="AD297" s="121"/>
      <c r="AE297" s="117">
        <f t="shared" si="155"/>
        <v>0</v>
      </c>
      <c r="AF297" s="118">
        <f t="shared" si="156"/>
        <v>0</v>
      </c>
      <c r="AG297" s="120"/>
      <c r="AH297" s="120"/>
      <c r="AI297" s="121"/>
      <c r="AJ297" s="117">
        <f t="shared" si="157"/>
        <v>0</v>
      </c>
      <c r="AK297" s="119">
        <f t="shared" si="158"/>
        <v>0</v>
      </c>
      <c r="AL297" s="53"/>
      <c r="AM297" s="53"/>
      <c r="AN297" s="53"/>
      <c r="AO297" s="54">
        <f t="shared" si="159"/>
        <v>0</v>
      </c>
      <c r="AP297" s="122">
        <f t="shared" si="160"/>
        <v>0</v>
      </c>
      <c r="AQ297" s="123">
        <f t="shared" si="161"/>
        <v>0</v>
      </c>
      <c r="AR297" s="123">
        <f t="shared" si="162"/>
        <v>0</v>
      </c>
      <c r="AS297" s="313"/>
      <c r="AT297" s="313"/>
      <c r="AU297" s="314"/>
      <c r="AV297" s="125">
        <f t="shared" si="163"/>
        <v>0</v>
      </c>
      <c r="AW297" s="119">
        <f t="shared" si="164"/>
        <v>0</v>
      </c>
      <c r="AX297" s="120"/>
      <c r="AY297" s="120"/>
      <c r="AZ297" s="127"/>
      <c r="BA297" s="126">
        <f t="shared" si="165"/>
        <v>0</v>
      </c>
      <c r="BB297" s="119">
        <f t="shared" si="166"/>
        <v>0</v>
      </c>
      <c r="BC297" s="120"/>
      <c r="BD297" s="120"/>
      <c r="BE297" s="127"/>
      <c r="BF297" s="126">
        <f t="shared" si="167"/>
        <v>0</v>
      </c>
      <c r="BG297" s="119">
        <f t="shared" si="168"/>
        <v>0</v>
      </c>
      <c r="BH297" s="120"/>
      <c r="BI297" s="120"/>
      <c r="BJ297" s="127"/>
      <c r="BK297" s="126">
        <f t="shared" si="169"/>
        <v>0</v>
      </c>
      <c r="BL297" s="119">
        <f t="shared" si="170"/>
        <v>0</v>
      </c>
      <c r="BM297" s="123">
        <f t="shared" si="171"/>
        <v>0</v>
      </c>
      <c r="BN297" s="123">
        <f t="shared" si="172"/>
        <v>0</v>
      </c>
      <c r="BO297" s="126">
        <f t="shared" si="180"/>
        <v>0</v>
      </c>
      <c r="BP297" s="128">
        <f t="shared" si="173"/>
        <v>0</v>
      </c>
      <c r="BQ297" s="22"/>
      <c r="BR297" s="129"/>
      <c r="BS297" s="130"/>
      <c r="BT297" s="257" t="str">
        <f t="shared" si="174"/>
        <v/>
      </c>
      <c r="BU297" s="257" t="str">
        <f t="shared" si="175"/>
        <v/>
      </c>
      <c r="BV297" s="257" t="str">
        <f t="shared" si="176"/>
        <v/>
      </c>
      <c r="BW297" s="257" t="str">
        <f t="shared" si="177"/>
        <v/>
      </c>
      <c r="BX297" s="258">
        <f t="shared" si="178"/>
        <v>0</v>
      </c>
      <c r="BY297" s="129"/>
      <c r="BZ297" s="130"/>
      <c r="CA297" s="130" t="str">
        <f t="shared" si="146"/>
        <v/>
      </c>
      <c r="CB297" s="130" t="str">
        <f t="shared" si="147"/>
        <v/>
      </c>
      <c r="CC297" s="130" t="str">
        <f t="shared" si="148"/>
        <v/>
      </c>
      <c r="CD297" s="130" t="str">
        <f t="shared" si="149"/>
        <v/>
      </c>
      <c r="CE297" s="131">
        <f t="shared" si="145"/>
        <v>0</v>
      </c>
      <c r="CF297" s="259">
        <f t="shared" si="179"/>
        <v>0</v>
      </c>
      <c r="CG297" s="132"/>
      <c r="CH297" s="132"/>
      <c r="CI297" s="132"/>
    </row>
    <row r="298" spans="1:87" s="24" customFormat="1" ht="12.75" hidden="1" customHeight="1" outlineLevel="1" thickBot="1" x14ac:dyDescent="0.25">
      <c r="A298" s="177" t="s">
        <v>59</v>
      </c>
      <c r="B298" s="312" t="s">
        <v>187</v>
      </c>
      <c r="C298" s="24">
        <v>290</v>
      </c>
      <c r="D298" s="137"/>
      <c r="E298" s="138"/>
      <c r="F298" s="56"/>
      <c r="G298" s="135"/>
      <c r="H298" s="136"/>
      <c r="I298" s="139"/>
      <c r="J298" s="57"/>
      <c r="K298" s="113"/>
      <c r="L298" s="113"/>
      <c r="M298" s="113"/>
      <c r="N298" s="113"/>
      <c r="O298" s="114">
        <f t="shared" si="150"/>
        <v>0</v>
      </c>
      <c r="P298" s="113"/>
      <c r="Q298" s="113"/>
      <c r="R298" s="113"/>
      <c r="S298" s="113"/>
      <c r="T298" s="114">
        <f t="shared" si="151"/>
        <v>0</v>
      </c>
      <c r="U298" s="113">
        <f t="shared" si="152"/>
        <v>0</v>
      </c>
      <c r="V298" s="136"/>
      <c r="W298" s="313"/>
      <c r="X298" s="313"/>
      <c r="Y298" s="313"/>
      <c r="Z298" s="117">
        <f t="shared" si="153"/>
        <v>0</v>
      </c>
      <c r="AA298" s="118">
        <f t="shared" si="154"/>
        <v>0</v>
      </c>
      <c r="AB298" s="121"/>
      <c r="AC298" s="121"/>
      <c r="AD298" s="121"/>
      <c r="AE298" s="117">
        <f t="shared" si="155"/>
        <v>0</v>
      </c>
      <c r="AF298" s="118">
        <f t="shared" si="156"/>
        <v>0</v>
      </c>
      <c r="AG298" s="120"/>
      <c r="AH298" s="120"/>
      <c r="AI298" s="121"/>
      <c r="AJ298" s="117">
        <f t="shared" si="157"/>
        <v>0</v>
      </c>
      <c r="AK298" s="119">
        <f t="shared" si="158"/>
        <v>0</v>
      </c>
      <c r="AL298" s="53"/>
      <c r="AM298" s="53"/>
      <c r="AN298" s="53"/>
      <c r="AO298" s="54">
        <f t="shared" si="159"/>
        <v>0</v>
      </c>
      <c r="AP298" s="122">
        <f t="shared" si="160"/>
        <v>0</v>
      </c>
      <c r="AQ298" s="123">
        <f t="shared" si="161"/>
        <v>0</v>
      </c>
      <c r="AR298" s="123">
        <f t="shared" si="162"/>
        <v>0</v>
      </c>
      <c r="AS298" s="313"/>
      <c r="AT298" s="313"/>
      <c r="AU298" s="314"/>
      <c r="AV298" s="125">
        <f t="shared" si="163"/>
        <v>0</v>
      </c>
      <c r="AW298" s="119">
        <f t="shared" si="164"/>
        <v>0</v>
      </c>
      <c r="AX298" s="120"/>
      <c r="AY298" s="120"/>
      <c r="AZ298" s="127"/>
      <c r="BA298" s="126">
        <f t="shared" si="165"/>
        <v>0</v>
      </c>
      <c r="BB298" s="119">
        <f t="shared" si="166"/>
        <v>0</v>
      </c>
      <c r="BC298" s="120"/>
      <c r="BD298" s="120"/>
      <c r="BE298" s="127"/>
      <c r="BF298" s="126">
        <f t="shared" si="167"/>
        <v>0</v>
      </c>
      <c r="BG298" s="119">
        <f t="shared" si="168"/>
        <v>0</v>
      </c>
      <c r="BH298" s="120"/>
      <c r="BI298" s="120"/>
      <c r="BJ298" s="127"/>
      <c r="BK298" s="126">
        <f t="shared" si="169"/>
        <v>0</v>
      </c>
      <c r="BL298" s="119">
        <f t="shared" si="170"/>
        <v>0</v>
      </c>
      <c r="BM298" s="123">
        <f t="shared" si="171"/>
        <v>0</v>
      </c>
      <c r="BN298" s="123">
        <f t="shared" si="172"/>
        <v>0</v>
      </c>
      <c r="BO298" s="126">
        <f t="shared" si="180"/>
        <v>0</v>
      </c>
      <c r="BP298" s="128">
        <f t="shared" si="173"/>
        <v>0</v>
      </c>
      <c r="BQ298" s="22"/>
      <c r="BR298" s="129"/>
      <c r="BS298" s="130"/>
      <c r="BT298" s="257" t="str">
        <f t="shared" si="174"/>
        <v/>
      </c>
      <c r="BU298" s="257" t="str">
        <f t="shared" si="175"/>
        <v/>
      </c>
      <c r="BV298" s="257" t="str">
        <f t="shared" si="176"/>
        <v/>
      </c>
      <c r="BW298" s="257" t="str">
        <f t="shared" si="177"/>
        <v/>
      </c>
      <c r="BX298" s="258">
        <f t="shared" si="178"/>
        <v>0</v>
      </c>
      <c r="BY298" s="129"/>
      <c r="BZ298" s="130"/>
      <c r="CA298" s="130" t="str">
        <f t="shared" si="146"/>
        <v/>
      </c>
      <c r="CB298" s="130" t="str">
        <f t="shared" si="147"/>
        <v/>
      </c>
      <c r="CC298" s="130" t="str">
        <f t="shared" si="148"/>
        <v/>
      </c>
      <c r="CD298" s="130" t="str">
        <f t="shared" si="149"/>
        <v/>
      </c>
      <c r="CE298" s="131">
        <f t="shared" si="145"/>
        <v>0</v>
      </c>
      <c r="CF298" s="259">
        <f t="shared" si="179"/>
        <v>0</v>
      </c>
      <c r="CG298" s="132"/>
      <c r="CH298" s="132"/>
      <c r="CI298" s="132"/>
    </row>
    <row r="299" spans="1:87" s="24" customFormat="1" ht="12.75" hidden="1" customHeight="1" outlineLevel="1" thickBot="1" x14ac:dyDescent="0.25">
      <c r="A299" s="177" t="s">
        <v>59</v>
      </c>
      <c r="B299" s="312" t="s">
        <v>187</v>
      </c>
      <c r="C299" s="24">
        <v>291</v>
      </c>
      <c r="D299" s="137"/>
      <c r="E299" s="138"/>
      <c r="F299" s="56"/>
      <c r="G299" s="135"/>
      <c r="H299" s="136"/>
      <c r="I299" s="139"/>
      <c r="J299" s="57"/>
      <c r="K299" s="113"/>
      <c r="L299" s="113"/>
      <c r="M299" s="113"/>
      <c r="N299" s="113"/>
      <c r="O299" s="114">
        <f t="shared" si="150"/>
        <v>0</v>
      </c>
      <c r="P299" s="113"/>
      <c r="Q299" s="113"/>
      <c r="R299" s="113"/>
      <c r="S299" s="113"/>
      <c r="T299" s="114">
        <f t="shared" si="151"/>
        <v>0</v>
      </c>
      <c r="U299" s="113">
        <f t="shared" si="152"/>
        <v>0</v>
      </c>
      <c r="V299" s="136"/>
      <c r="W299" s="313"/>
      <c r="X299" s="313"/>
      <c r="Y299" s="313"/>
      <c r="Z299" s="117">
        <f t="shared" si="153"/>
        <v>0</v>
      </c>
      <c r="AA299" s="118">
        <f t="shared" si="154"/>
        <v>0</v>
      </c>
      <c r="AB299" s="121"/>
      <c r="AC299" s="121"/>
      <c r="AD299" s="121"/>
      <c r="AE299" s="117">
        <f t="shared" si="155"/>
        <v>0</v>
      </c>
      <c r="AF299" s="118">
        <f t="shared" si="156"/>
        <v>0</v>
      </c>
      <c r="AG299" s="120"/>
      <c r="AH299" s="120"/>
      <c r="AI299" s="121"/>
      <c r="AJ299" s="117">
        <f t="shared" si="157"/>
        <v>0</v>
      </c>
      <c r="AK299" s="119">
        <f t="shared" si="158"/>
        <v>0</v>
      </c>
      <c r="AL299" s="53"/>
      <c r="AM299" s="53"/>
      <c r="AN299" s="53"/>
      <c r="AO299" s="54">
        <f t="shared" si="159"/>
        <v>0</v>
      </c>
      <c r="AP299" s="122">
        <f t="shared" si="160"/>
        <v>0</v>
      </c>
      <c r="AQ299" s="123">
        <f t="shared" si="161"/>
        <v>0</v>
      </c>
      <c r="AR299" s="123">
        <f t="shared" si="162"/>
        <v>0</v>
      </c>
      <c r="AS299" s="313"/>
      <c r="AT299" s="313"/>
      <c r="AU299" s="314"/>
      <c r="AV299" s="125">
        <f t="shared" si="163"/>
        <v>0</v>
      </c>
      <c r="AW299" s="119">
        <f t="shared" si="164"/>
        <v>0</v>
      </c>
      <c r="AX299" s="120"/>
      <c r="AY299" s="120"/>
      <c r="AZ299" s="127"/>
      <c r="BA299" s="126">
        <f t="shared" si="165"/>
        <v>0</v>
      </c>
      <c r="BB299" s="119">
        <f t="shared" si="166"/>
        <v>0</v>
      </c>
      <c r="BC299" s="120"/>
      <c r="BD299" s="120"/>
      <c r="BE299" s="127"/>
      <c r="BF299" s="126">
        <f t="shared" si="167"/>
        <v>0</v>
      </c>
      <c r="BG299" s="119">
        <f t="shared" si="168"/>
        <v>0</v>
      </c>
      <c r="BH299" s="120"/>
      <c r="BI299" s="120"/>
      <c r="BJ299" s="127"/>
      <c r="BK299" s="126">
        <f t="shared" si="169"/>
        <v>0</v>
      </c>
      <c r="BL299" s="119">
        <f t="shared" si="170"/>
        <v>0</v>
      </c>
      <c r="BM299" s="123">
        <f t="shared" si="171"/>
        <v>0</v>
      </c>
      <c r="BN299" s="123">
        <f t="shared" si="172"/>
        <v>0</v>
      </c>
      <c r="BO299" s="126">
        <f t="shared" si="180"/>
        <v>0</v>
      </c>
      <c r="BP299" s="128">
        <f t="shared" si="173"/>
        <v>0</v>
      </c>
      <c r="BQ299" s="22"/>
      <c r="BR299" s="129"/>
      <c r="BS299" s="130"/>
      <c r="BT299" s="257" t="str">
        <f t="shared" si="174"/>
        <v/>
      </c>
      <c r="BU299" s="257" t="str">
        <f t="shared" si="175"/>
        <v/>
      </c>
      <c r="BV299" s="257" t="str">
        <f t="shared" si="176"/>
        <v/>
      </c>
      <c r="BW299" s="257" t="str">
        <f t="shared" si="177"/>
        <v/>
      </c>
      <c r="BX299" s="258">
        <f t="shared" si="178"/>
        <v>0</v>
      </c>
      <c r="BY299" s="129"/>
      <c r="BZ299" s="130"/>
      <c r="CA299" s="130" t="str">
        <f t="shared" si="146"/>
        <v/>
      </c>
      <c r="CB299" s="130" t="str">
        <f t="shared" si="147"/>
        <v/>
      </c>
      <c r="CC299" s="130" t="str">
        <f t="shared" si="148"/>
        <v/>
      </c>
      <c r="CD299" s="130" t="str">
        <f t="shared" si="149"/>
        <v/>
      </c>
      <c r="CE299" s="131">
        <f t="shared" si="145"/>
        <v>0</v>
      </c>
      <c r="CF299" s="259">
        <f t="shared" si="179"/>
        <v>0</v>
      </c>
      <c r="CG299" s="132"/>
      <c r="CH299" s="132"/>
      <c r="CI299" s="132"/>
    </row>
    <row r="300" spans="1:87" s="24" customFormat="1" ht="12.75" hidden="1" customHeight="1" outlineLevel="1" thickBot="1" x14ac:dyDescent="0.25">
      <c r="A300" s="177" t="s">
        <v>59</v>
      </c>
      <c r="B300" s="312" t="s">
        <v>187</v>
      </c>
      <c r="C300" s="24">
        <v>292</v>
      </c>
      <c r="D300" s="137"/>
      <c r="E300" s="138"/>
      <c r="F300" s="56"/>
      <c r="G300" s="135"/>
      <c r="H300" s="136"/>
      <c r="I300" s="139"/>
      <c r="J300" s="57"/>
      <c r="K300" s="113"/>
      <c r="L300" s="113"/>
      <c r="M300" s="113"/>
      <c r="N300" s="113"/>
      <c r="O300" s="114">
        <f t="shared" si="150"/>
        <v>0</v>
      </c>
      <c r="P300" s="113"/>
      <c r="Q300" s="113"/>
      <c r="R300" s="113"/>
      <c r="S300" s="113"/>
      <c r="T300" s="114">
        <f t="shared" si="151"/>
        <v>0</v>
      </c>
      <c r="U300" s="113">
        <f t="shared" si="152"/>
        <v>0</v>
      </c>
      <c r="V300" s="136"/>
      <c r="W300" s="313"/>
      <c r="X300" s="313"/>
      <c r="Y300" s="313"/>
      <c r="Z300" s="117">
        <f t="shared" si="153"/>
        <v>0</v>
      </c>
      <c r="AA300" s="118">
        <f t="shared" si="154"/>
        <v>0</v>
      </c>
      <c r="AB300" s="121"/>
      <c r="AC300" s="121"/>
      <c r="AD300" s="121"/>
      <c r="AE300" s="117">
        <f t="shared" si="155"/>
        <v>0</v>
      </c>
      <c r="AF300" s="118">
        <f t="shared" si="156"/>
        <v>0</v>
      </c>
      <c r="AG300" s="120"/>
      <c r="AH300" s="120"/>
      <c r="AI300" s="121"/>
      <c r="AJ300" s="117">
        <f t="shared" si="157"/>
        <v>0</v>
      </c>
      <c r="AK300" s="119">
        <f t="shared" si="158"/>
        <v>0</v>
      </c>
      <c r="AL300" s="53"/>
      <c r="AM300" s="53"/>
      <c r="AN300" s="53"/>
      <c r="AO300" s="54">
        <f t="shared" si="159"/>
        <v>0</v>
      </c>
      <c r="AP300" s="122">
        <f t="shared" si="160"/>
        <v>0</v>
      </c>
      <c r="AQ300" s="123">
        <f t="shared" si="161"/>
        <v>0</v>
      </c>
      <c r="AR300" s="123">
        <f t="shared" si="162"/>
        <v>0</v>
      </c>
      <c r="AS300" s="313"/>
      <c r="AT300" s="313"/>
      <c r="AU300" s="314"/>
      <c r="AV300" s="125">
        <f t="shared" si="163"/>
        <v>0</v>
      </c>
      <c r="AW300" s="119">
        <f t="shared" si="164"/>
        <v>0</v>
      </c>
      <c r="AX300" s="120"/>
      <c r="AY300" s="120"/>
      <c r="AZ300" s="127"/>
      <c r="BA300" s="126">
        <f t="shared" si="165"/>
        <v>0</v>
      </c>
      <c r="BB300" s="119">
        <f t="shared" si="166"/>
        <v>0</v>
      </c>
      <c r="BC300" s="120"/>
      <c r="BD300" s="120"/>
      <c r="BE300" s="127"/>
      <c r="BF300" s="126">
        <f t="shared" si="167"/>
        <v>0</v>
      </c>
      <c r="BG300" s="119">
        <f t="shared" si="168"/>
        <v>0</v>
      </c>
      <c r="BH300" s="120"/>
      <c r="BI300" s="120"/>
      <c r="BJ300" s="127"/>
      <c r="BK300" s="126">
        <f t="shared" si="169"/>
        <v>0</v>
      </c>
      <c r="BL300" s="119">
        <f t="shared" si="170"/>
        <v>0</v>
      </c>
      <c r="BM300" s="123">
        <f t="shared" si="171"/>
        <v>0</v>
      </c>
      <c r="BN300" s="123">
        <f t="shared" si="172"/>
        <v>0</v>
      </c>
      <c r="BO300" s="126">
        <f t="shared" si="180"/>
        <v>0</v>
      </c>
      <c r="BP300" s="128">
        <f t="shared" si="173"/>
        <v>0</v>
      </c>
      <c r="BQ300" s="22"/>
      <c r="BR300" s="129"/>
      <c r="BS300" s="130"/>
      <c r="BT300" s="257" t="str">
        <f t="shared" si="174"/>
        <v/>
      </c>
      <c r="BU300" s="257" t="str">
        <f t="shared" si="175"/>
        <v/>
      </c>
      <c r="BV300" s="257" t="str">
        <f t="shared" si="176"/>
        <v/>
      </c>
      <c r="BW300" s="257" t="str">
        <f t="shared" si="177"/>
        <v/>
      </c>
      <c r="BX300" s="258">
        <f t="shared" si="178"/>
        <v>0</v>
      </c>
      <c r="BY300" s="129"/>
      <c r="BZ300" s="130"/>
      <c r="CA300" s="130" t="str">
        <f t="shared" si="146"/>
        <v/>
      </c>
      <c r="CB300" s="130" t="str">
        <f t="shared" si="147"/>
        <v/>
      </c>
      <c r="CC300" s="130" t="str">
        <f t="shared" si="148"/>
        <v/>
      </c>
      <c r="CD300" s="130" t="str">
        <f t="shared" si="149"/>
        <v/>
      </c>
      <c r="CE300" s="131">
        <f t="shared" si="145"/>
        <v>0</v>
      </c>
      <c r="CF300" s="259">
        <f t="shared" si="179"/>
        <v>0</v>
      </c>
      <c r="CG300" s="132"/>
      <c r="CH300" s="132"/>
      <c r="CI300" s="132"/>
    </row>
    <row r="301" spans="1:87" s="24" customFormat="1" ht="12.75" hidden="1" customHeight="1" outlineLevel="1" thickBot="1" x14ac:dyDescent="0.25">
      <c r="A301" s="177" t="s">
        <v>59</v>
      </c>
      <c r="B301" s="312" t="s">
        <v>187</v>
      </c>
      <c r="C301" s="24">
        <v>293</v>
      </c>
      <c r="D301" s="137"/>
      <c r="E301" s="138"/>
      <c r="F301" s="56"/>
      <c r="G301" s="135"/>
      <c r="H301" s="136"/>
      <c r="I301" s="139"/>
      <c r="J301" s="57"/>
      <c r="K301" s="113"/>
      <c r="L301" s="113"/>
      <c r="M301" s="113"/>
      <c r="N301" s="113"/>
      <c r="O301" s="114">
        <f t="shared" si="150"/>
        <v>0</v>
      </c>
      <c r="P301" s="113"/>
      <c r="Q301" s="113"/>
      <c r="R301" s="113"/>
      <c r="S301" s="113"/>
      <c r="T301" s="114">
        <f t="shared" si="151"/>
        <v>0</v>
      </c>
      <c r="U301" s="113">
        <f t="shared" si="152"/>
        <v>0</v>
      </c>
      <c r="V301" s="136"/>
      <c r="W301" s="313"/>
      <c r="X301" s="313"/>
      <c r="Y301" s="313"/>
      <c r="Z301" s="117">
        <f t="shared" si="153"/>
        <v>0</v>
      </c>
      <c r="AA301" s="118">
        <f t="shared" si="154"/>
        <v>0</v>
      </c>
      <c r="AB301" s="121"/>
      <c r="AC301" s="121"/>
      <c r="AD301" s="121"/>
      <c r="AE301" s="117">
        <f t="shared" si="155"/>
        <v>0</v>
      </c>
      <c r="AF301" s="118">
        <f t="shared" si="156"/>
        <v>0</v>
      </c>
      <c r="AG301" s="120"/>
      <c r="AH301" s="120"/>
      <c r="AI301" s="121"/>
      <c r="AJ301" s="117">
        <f t="shared" si="157"/>
        <v>0</v>
      </c>
      <c r="AK301" s="119">
        <f t="shared" si="158"/>
        <v>0</v>
      </c>
      <c r="AL301" s="53"/>
      <c r="AM301" s="53"/>
      <c r="AN301" s="53"/>
      <c r="AO301" s="54">
        <f t="shared" si="159"/>
        <v>0</v>
      </c>
      <c r="AP301" s="122">
        <f t="shared" si="160"/>
        <v>0</v>
      </c>
      <c r="AQ301" s="123">
        <f t="shared" si="161"/>
        <v>0</v>
      </c>
      <c r="AR301" s="123">
        <f t="shared" si="162"/>
        <v>0</v>
      </c>
      <c r="AS301" s="313"/>
      <c r="AT301" s="313"/>
      <c r="AU301" s="314"/>
      <c r="AV301" s="125">
        <f t="shared" si="163"/>
        <v>0</v>
      </c>
      <c r="AW301" s="119">
        <f t="shared" si="164"/>
        <v>0</v>
      </c>
      <c r="AX301" s="120"/>
      <c r="AY301" s="120"/>
      <c r="AZ301" s="127"/>
      <c r="BA301" s="126">
        <f t="shared" si="165"/>
        <v>0</v>
      </c>
      <c r="BB301" s="119">
        <f t="shared" si="166"/>
        <v>0</v>
      </c>
      <c r="BC301" s="120"/>
      <c r="BD301" s="120"/>
      <c r="BE301" s="127"/>
      <c r="BF301" s="126">
        <f t="shared" si="167"/>
        <v>0</v>
      </c>
      <c r="BG301" s="119">
        <f t="shared" si="168"/>
        <v>0</v>
      </c>
      <c r="BH301" s="120"/>
      <c r="BI301" s="120"/>
      <c r="BJ301" s="127"/>
      <c r="BK301" s="126">
        <f t="shared" si="169"/>
        <v>0</v>
      </c>
      <c r="BL301" s="119">
        <f t="shared" si="170"/>
        <v>0</v>
      </c>
      <c r="BM301" s="123">
        <f t="shared" si="171"/>
        <v>0</v>
      </c>
      <c r="BN301" s="123">
        <f t="shared" si="172"/>
        <v>0</v>
      </c>
      <c r="BO301" s="126">
        <f t="shared" si="180"/>
        <v>0</v>
      </c>
      <c r="BP301" s="128">
        <f t="shared" si="173"/>
        <v>0</v>
      </c>
      <c r="BQ301" s="22"/>
      <c r="BR301" s="129"/>
      <c r="BS301" s="130"/>
      <c r="BT301" s="257" t="str">
        <f t="shared" si="174"/>
        <v/>
      </c>
      <c r="BU301" s="257" t="str">
        <f t="shared" si="175"/>
        <v/>
      </c>
      <c r="BV301" s="257" t="str">
        <f t="shared" si="176"/>
        <v/>
      </c>
      <c r="BW301" s="257" t="str">
        <f t="shared" si="177"/>
        <v/>
      </c>
      <c r="BX301" s="258">
        <f t="shared" si="178"/>
        <v>0</v>
      </c>
      <c r="BY301" s="129"/>
      <c r="BZ301" s="130"/>
      <c r="CA301" s="130" t="str">
        <f t="shared" si="146"/>
        <v/>
      </c>
      <c r="CB301" s="130" t="str">
        <f t="shared" si="147"/>
        <v/>
      </c>
      <c r="CC301" s="130" t="str">
        <f t="shared" si="148"/>
        <v/>
      </c>
      <c r="CD301" s="130" t="str">
        <f t="shared" si="149"/>
        <v/>
      </c>
      <c r="CE301" s="131">
        <f t="shared" si="145"/>
        <v>0</v>
      </c>
      <c r="CF301" s="259">
        <f t="shared" si="179"/>
        <v>0</v>
      </c>
      <c r="CG301" s="132"/>
      <c r="CH301" s="132"/>
      <c r="CI301" s="132"/>
    </row>
    <row r="302" spans="1:87" s="24" customFormat="1" ht="12.75" hidden="1" customHeight="1" outlineLevel="1" thickBot="1" x14ac:dyDescent="0.25">
      <c r="A302" s="177" t="s">
        <v>59</v>
      </c>
      <c r="B302" s="312" t="s">
        <v>187</v>
      </c>
      <c r="C302" s="24">
        <v>294</v>
      </c>
      <c r="D302" s="137"/>
      <c r="E302" s="138"/>
      <c r="F302" s="56"/>
      <c r="G302" s="135"/>
      <c r="H302" s="136"/>
      <c r="I302" s="139"/>
      <c r="J302" s="57"/>
      <c r="K302" s="113"/>
      <c r="L302" s="113"/>
      <c r="M302" s="113"/>
      <c r="N302" s="113"/>
      <c r="O302" s="114">
        <f t="shared" si="150"/>
        <v>0</v>
      </c>
      <c r="P302" s="113"/>
      <c r="Q302" s="113"/>
      <c r="R302" s="113"/>
      <c r="S302" s="113"/>
      <c r="T302" s="114">
        <f t="shared" si="151"/>
        <v>0</v>
      </c>
      <c r="U302" s="113">
        <f t="shared" si="152"/>
        <v>0</v>
      </c>
      <c r="V302" s="136"/>
      <c r="W302" s="313"/>
      <c r="X302" s="313"/>
      <c r="Y302" s="313"/>
      <c r="Z302" s="117">
        <f t="shared" si="153"/>
        <v>0</v>
      </c>
      <c r="AA302" s="118">
        <f t="shared" si="154"/>
        <v>0</v>
      </c>
      <c r="AB302" s="121"/>
      <c r="AC302" s="121"/>
      <c r="AD302" s="121"/>
      <c r="AE302" s="117">
        <f t="shared" si="155"/>
        <v>0</v>
      </c>
      <c r="AF302" s="118">
        <f t="shared" si="156"/>
        <v>0</v>
      </c>
      <c r="AG302" s="120"/>
      <c r="AH302" s="120"/>
      <c r="AI302" s="121"/>
      <c r="AJ302" s="117">
        <f t="shared" si="157"/>
        <v>0</v>
      </c>
      <c r="AK302" s="119">
        <f t="shared" si="158"/>
        <v>0</v>
      </c>
      <c r="AL302" s="53"/>
      <c r="AM302" s="53"/>
      <c r="AN302" s="53"/>
      <c r="AO302" s="54">
        <f t="shared" si="159"/>
        <v>0</v>
      </c>
      <c r="AP302" s="122">
        <f t="shared" si="160"/>
        <v>0</v>
      </c>
      <c r="AQ302" s="123">
        <f t="shared" si="161"/>
        <v>0</v>
      </c>
      <c r="AR302" s="123">
        <f t="shared" si="162"/>
        <v>0</v>
      </c>
      <c r="AS302" s="313"/>
      <c r="AT302" s="313"/>
      <c r="AU302" s="314"/>
      <c r="AV302" s="125">
        <f t="shared" si="163"/>
        <v>0</v>
      </c>
      <c r="AW302" s="119">
        <f t="shared" si="164"/>
        <v>0</v>
      </c>
      <c r="AX302" s="120"/>
      <c r="AY302" s="120"/>
      <c r="AZ302" s="127"/>
      <c r="BA302" s="126">
        <f t="shared" si="165"/>
        <v>0</v>
      </c>
      <c r="BB302" s="119">
        <f t="shared" si="166"/>
        <v>0</v>
      </c>
      <c r="BC302" s="120"/>
      <c r="BD302" s="120"/>
      <c r="BE302" s="127"/>
      <c r="BF302" s="126">
        <f t="shared" si="167"/>
        <v>0</v>
      </c>
      <c r="BG302" s="119">
        <f t="shared" si="168"/>
        <v>0</v>
      </c>
      <c r="BH302" s="120"/>
      <c r="BI302" s="120"/>
      <c r="BJ302" s="127"/>
      <c r="BK302" s="126">
        <f t="shared" si="169"/>
        <v>0</v>
      </c>
      <c r="BL302" s="119">
        <f t="shared" si="170"/>
        <v>0</v>
      </c>
      <c r="BM302" s="123">
        <f t="shared" si="171"/>
        <v>0</v>
      </c>
      <c r="BN302" s="123">
        <f t="shared" si="172"/>
        <v>0</v>
      </c>
      <c r="BO302" s="126">
        <f t="shared" si="180"/>
        <v>0</v>
      </c>
      <c r="BP302" s="128">
        <f t="shared" si="173"/>
        <v>0</v>
      </c>
      <c r="BQ302" s="22"/>
      <c r="BR302" s="129"/>
      <c r="BS302" s="130"/>
      <c r="BT302" s="257" t="str">
        <f t="shared" si="174"/>
        <v/>
      </c>
      <c r="BU302" s="257" t="str">
        <f t="shared" si="175"/>
        <v/>
      </c>
      <c r="BV302" s="257" t="str">
        <f t="shared" si="176"/>
        <v/>
      </c>
      <c r="BW302" s="257" t="str">
        <f t="shared" si="177"/>
        <v/>
      </c>
      <c r="BX302" s="258">
        <f t="shared" si="178"/>
        <v>0</v>
      </c>
      <c r="BY302" s="129"/>
      <c r="BZ302" s="130"/>
      <c r="CA302" s="130" t="str">
        <f t="shared" si="146"/>
        <v/>
      </c>
      <c r="CB302" s="130" t="str">
        <f t="shared" si="147"/>
        <v/>
      </c>
      <c r="CC302" s="130" t="str">
        <f t="shared" si="148"/>
        <v/>
      </c>
      <c r="CD302" s="130" t="str">
        <f t="shared" si="149"/>
        <v/>
      </c>
      <c r="CE302" s="131">
        <f t="shared" si="145"/>
        <v>0</v>
      </c>
      <c r="CF302" s="259">
        <f t="shared" si="179"/>
        <v>0</v>
      </c>
      <c r="CG302" s="132"/>
      <c r="CH302" s="132"/>
      <c r="CI302" s="132"/>
    </row>
    <row r="303" spans="1:87" s="24" customFormat="1" ht="12.75" hidden="1" customHeight="1" outlineLevel="1" thickBot="1" x14ac:dyDescent="0.25">
      <c r="A303" s="177" t="s">
        <v>59</v>
      </c>
      <c r="B303" s="312" t="s">
        <v>187</v>
      </c>
      <c r="C303" s="24">
        <v>295</v>
      </c>
      <c r="D303" s="137"/>
      <c r="E303" s="138"/>
      <c r="F303" s="56"/>
      <c r="G303" s="135"/>
      <c r="H303" s="136"/>
      <c r="I303" s="139"/>
      <c r="J303" s="57"/>
      <c r="K303" s="113"/>
      <c r="L303" s="113"/>
      <c r="M303" s="113"/>
      <c r="N303" s="113"/>
      <c r="O303" s="114">
        <f t="shared" si="150"/>
        <v>0</v>
      </c>
      <c r="P303" s="113"/>
      <c r="Q303" s="113"/>
      <c r="R303" s="113"/>
      <c r="S303" s="113"/>
      <c r="T303" s="114">
        <f t="shared" si="151"/>
        <v>0</v>
      </c>
      <c r="U303" s="113">
        <f t="shared" si="152"/>
        <v>0</v>
      </c>
      <c r="V303" s="136"/>
      <c r="W303" s="313"/>
      <c r="X303" s="313"/>
      <c r="Y303" s="313"/>
      <c r="Z303" s="117">
        <f t="shared" si="153"/>
        <v>0</v>
      </c>
      <c r="AA303" s="118">
        <f t="shared" si="154"/>
        <v>0</v>
      </c>
      <c r="AB303" s="121"/>
      <c r="AC303" s="121"/>
      <c r="AD303" s="121"/>
      <c r="AE303" s="117">
        <f t="shared" si="155"/>
        <v>0</v>
      </c>
      <c r="AF303" s="118">
        <f t="shared" si="156"/>
        <v>0</v>
      </c>
      <c r="AG303" s="120"/>
      <c r="AH303" s="120"/>
      <c r="AI303" s="121"/>
      <c r="AJ303" s="117">
        <f t="shared" si="157"/>
        <v>0</v>
      </c>
      <c r="AK303" s="119">
        <f t="shared" si="158"/>
        <v>0</v>
      </c>
      <c r="AL303" s="53"/>
      <c r="AM303" s="53"/>
      <c r="AN303" s="53"/>
      <c r="AO303" s="54">
        <f t="shared" si="159"/>
        <v>0</v>
      </c>
      <c r="AP303" s="122">
        <f t="shared" si="160"/>
        <v>0</v>
      </c>
      <c r="AQ303" s="123">
        <f t="shared" si="161"/>
        <v>0</v>
      </c>
      <c r="AR303" s="123">
        <f t="shared" si="162"/>
        <v>0</v>
      </c>
      <c r="AS303" s="313"/>
      <c r="AT303" s="313"/>
      <c r="AU303" s="314"/>
      <c r="AV303" s="125">
        <f t="shared" si="163"/>
        <v>0</v>
      </c>
      <c r="AW303" s="119">
        <f t="shared" si="164"/>
        <v>0</v>
      </c>
      <c r="AX303" s="120"/>
      <c r="AY303" s="120"/>
      <c r="AZ303" s="127"/>
      <c r="BA303" s="126">
        <f t="shared" si="165"/>
        <v>0</v>
      </c>
      <c r="BB303" s="119">
        <f t="shared" si="166"/>
        <v>0</v>
      </c>
      <c r="BC303" s="120"/>
      <c r="BD303" s="120"/>
      <c r="BE303" s="127"/>
      <c r="BF303" s="126">
        <f t="shared" si="167"/>
        <v>0</v>
      </c>
      <c r="BG303" s="119">
        <f t="shared" si="168"/>
        <v>0</v>
      </c>
      <c r="BH303" s="120"/>
      <c r="BI303" s="120"/>
      <c r="BJ303" s="127"/>
      <c r="BK303" s="126">
        <f t="shared" si="169"/>
        <v>0</v>
      </c>
      <c r="BL303" s="119">
        <f t="shared" si="170"/>
        <v>0</v>
      </c>
      <c r="BM303" s="123">
        <f t="shared" si="171"/>
        <v>0</v>
      </c>
      <c r="BN303" s="123">
        <f t="shared" si="172"/>
        <v>0</v>
      </c>
      <c r="BO303" s="126">
        <f t="shared" si="180"/>
        <v>0</v>
      </c>
      <c r="BP303" s="128">
        <f t="shared" si="173"/>
        <v>0</v>
      </c>
      <c r="BQ303" s="22"/>
      <c r="BR303" s="129"/>
      <c r="BS303" s="130"/>
      <c r="BT303" s="257" t="str">
        <f t="shared" si="174"/>
        <v/>
      </c>
      <c r="BU303" s="257" t="str">
        <f t="shared" si="175"/>
        <v/>
      </c>
      <c r="BV303" s="257" t="str">
        <f t="shared" si="176"/>
        <v/>
      </c>
      <c r="BW303" s="257" t="str">
        <f t="shared" si="177"/>
        <v/>
      </c>
      <c r="BX303" s="258">
        <f t="shared" si="178"/>
        <v>0</v>
      </c>
      <c r="BY303" s="129"/>
      <c r="BZ303" s="130"/>
      <c r="CA303" s="130" t="str">
        <f t="shared" si="146"/>
        <v/>
      </c>
      <c r="CB303" s="130" t="str">
        <f t="shared" si="147"/>
        <v/>
      </c>
      <c r="CC303" s="130" t="str">
        <f t="shared" si="148"/>
        <v/>
      </c>
      <c r="CD303" s="130" t="str">
        <f t="shared" si="149"/>
        <v/>
      </c>
      <c r="CE303" s="131">
        <f t="shared" si="145"/>
        <v>0</v>
      </c>
      <c r="CF303" s="259">
        <f t="shared" si="179"/>
        <v>0</v>
      </c>
      <c r="CG303" s="132"/>
      <c r="CH303" s="132"/>
      <c r="CI303" s="132"/>
    </row>
    <row r="304" spans="1:87" s="24" customFormat="1" ht="12.75" hidden="1" customHeight="1" outlineLevel="1" thickBot="1" x14ac:dyDescent="0.25">
      <c r="A304" s="177" t="s">
        <v>59</v>
      </c>
      <c r="B304" s="312" t="s">
        <v>187</v>
      </c>
      <c r="C304" s="24">
        <v>296</v>
      </c>
      <c r="D304" s="137"/>
      <c r="E304" s="138"/>
      <c r="F304" s="56"/>
      <c r="G304" s="135"/>
      <c r="H304" s="136"/>
      <c r="I304" s="139"/>
      <c r="J304" s="57"/>
      <c r="K304" s="113"/>
      <c r="L304" s="113"/>
      <c r="M304" s="113"/>
      <c r="N304" s="113"/>
      <c r="O304" s="114">
        <f t="shared" si="150"/>
        <v>0</v>
      </c>
      <c r="P304" s="113"/>
      <c r="Q304" s="113"/>
      <c r="R304" s="113"/>
      <c r="S304" s="113"/>
      <c r="T304" s="114">
        <f t="shared" si="151"/>
        <v>0</v>
      </c>
      <c r="U304" s="113">
        <f t="shared" si="152"/>
        <v>0</v>
      </c>
      <c r="V304" s="136"/>
      <c r="W304" s="313"/>
      <c r="X304" s="313"/>
      <c r="Y304" s="313"/>
      <c r="Z304" s="117">
        <f t="shared" si="153"/>
        <v>0</v>
      </c>
      <c r="AA304" s="118">
        <f t="shared" si="154"/>
        <v>0</v>
      </c>
      <c r="AB304" s="121"/>
      <c r="AC304" s="121"/>
      <c r="AD304" s="121"/>
      <c r="AE304" s="117">
        <f t="shared" si="155"/>
        <v>0</v>
      </c>
      <c r="AF304" s="118">
        <f t="shared" si="156"/>
        <v>0</v>
      </c>
      <c r="AG304" s="120"/>
      <c r="AH304" s="120"/>
      <c r="AI304" s="121"/>
      <c r="AJ304" s="117">
        <f t="shared" si="157"/>
        <v>0</v>
      </c>
      <c r="AK304" s="119">
        <f t="shared" si="158"/>
        <v>0</v>
      </c>
      <c r="AL304" s="53"/>
      <c r="AM304" s="53"/>
      <c r="AN304" s="53"/>
      <c r="AO304" s="54">
        <f t="shared" si="159"/>
        <v>0</v>
      </c>
      <c r="AP304" s="122">
        <f t="shared" si="160"/>
        <v>0</v>
      </c>
      <c r="AQ304" s="123">
        <f t="shared" si="161"/>
        <v>0</v>
      </c>
      <c r="AR304" s="123">
        <f t="shared" si="162"/>
        <v>0</v>
      </c>
      <c r="AS304" s="313"/>
      <c r="AT304" s="313"/>
      <c r="AU304" s="314"/>
      <c r="AV304" s="125">
        <f t="shared" si="163"/>
        <v>0</v>
      </c>
      <c r="AW304" s="119">
        <f t="shared" si="164"/>
        <v>0</v>
      </c>
      <c r="AX304" s="120"/>
      <c r="AY304" s="120"/>
      <c r="AZ304" s="127"/>
      <c r="BA304" s="126">
        <f t="shared" si="165"/>
        <v>0</v>
      </c>
      <c r="BB304" s="119">
        <f t="shared" si="166"/>
        <v>0</v>
      </c>
      <c r="BC304" s="120"/>
      <c r="BD304" s="120"/>
      <c r="BE304" s="127"/>
      <c r="BF304" s="126">
        <f t="shared" si="167"/>
        <v>0</v>
      </c>
      <c r="BG304" s="119">
        <f t="shared" si="168"/>
        <v>0</v>
      </c>
      <c r="BH304" s="120"/>
      <c r="BI304" s="120"/>
      <c r="BJ304" s="127"/>
      <c r="BK304" s="126">
        <f t="shared" si="169"/>
        <v>0</v>
      </c>
      <c r="BL304" s="119">
        <f t="shared" si="170"/>
        <v>0</v>
      </c>
      <c r="BM304" s="123">
        <f t="shared" si="171"/>
        <v>0</v>
      </c>
      <c r="BN304" s="123">
        <f t="shared" si="172"/>
        <v>0</v>
      </c>
      <c r="BO304" s="126">
        <f t="shared" si="180"/>
        <v>0</v>
      </c>
      <c r="BP304" s="128">
        <f t="shared" si="173"/>
        <v>0</v>
      </c>
      <c r="BQ304" s="22"/>
      <c r="BR304" s="129"/>
      <c r="BS304" s="130"/>
      <c r="BT304" s="257" t="str">
        <f t="shared" si="174"/>
        <v/>
      </c>
      <c r="BU304" s="257" t="str">
        <f t="shared" si="175"/>
        <v/>
      </c>
      <c r="BV304" s="257" t="str">
        <f t="shared" si="176"/>
        <v/>
      </c>
      <c r="BW304" s="257" t="str">
        <f t="shared" si="177"/>
        <v/>
      </c>
      <c r="BX304" s="258">
        <f t="shared" si="178"/>
        <v>0</v>
      </c>
      <c r="BY304" s="129"/>
      <c r="BZ304" s="130"/>
      <c r="CA304" s="130" t="str">
        <f t="shared" si="146"/>
        <v/>
      </c>
      <c r="CB304" s="130" t="str">
        <f t="shared" si="147"/>
        <v/>
      </c>
      <c r="CC304" s="130" t="str">
        <f t="shared" si="148"/>
        <v/>
      </c>
      <c r="CD304" s="130" t="str">
        <f t="shared" si="149"/>
        <v/>
      </c>
      <c r="CE304" s="131">
        <f t="shared" ref="CE304:CE367" si="181">SUM(CA304:CD304)</f>
        <v>0</v>
      </c>
      <c r="CF304" s="259">
        <f t="shared" si="179"/>
        <v>0</v>
      </c>
      <c r="CG304" s="132"/>
      <c r="CH304" s="132"/>
      <c r="CI304" s="132"/>
    </row>
    <row r="305" spans="1:87" s="24" customFormat="1" ht="12.75" hidden="1" customHeight="1" outlineLevel="1" thickBot="1" x14ac:dyDescent="0.25">
      <c r="A305" s="177" t="s">
        <v>59</v>
      </c>
      <c r="B305" s="312" t="s">
        <v>187</v>
      </c>
      <c r="C305" s="24">
        <v>297</v>
      </c>
      <c r="D305" s="137"/>
      <c r="E305" s="138"/>
      <c r="F305" s="56"/>
      <c r="G305" s="135"/>
      <c r="H305" s="136"/>
      <c r="I305" s="139"/>
      <c r="J305" s="57"/>
      <c r="K305" s="113"/>
      <c r="L305" s="113"/>
      <c r="M305" s="113"/>
      <c r="N305" s="113"/>
      <c r="O305" s="114">
        <f t="shared" si="150"/>
        <v>0</v>
      </c>
      <c r="P305" s="113"/>
      <c r="Q305" s="113"/>
      <c r="R305" s="113"/>
      <c r="S305" s="113"/>
      <c r="T305" s="114">
        <f t="shared" si="151"/>
        <v>0</v>
      </c>
      <c r="U305" s="113">
        <f t="shared" si="152"/>
        <v>0</v>
      </c>
      <c r="V305" s="136"/>
      <c r="W305" s="313"/>
      <c r="X305" s="313"/>
      <c r="Y305" s="313"/>
      <c r="Z305" s="117">
        <f t="shared" si="153"/>
        <v>0</v>
      </c>
      <c r="AA305" s="118">
        <f t="shared" si="154"/>
        <v>0</v>
      </c>
      <c r="AB305" s="121"/>
      <c r="AC305" s="121"/>
      <c r="AD305" s="121"/>
      <c r="AE305" s="117">
        <f t="shared" si="155"/>
        <v>0</v>
      </c>
      <c r="AF305" s="118">
        <f t="shared" si="156"/>
        <v>0</v>
      </c>
      <c r="AG305" s="120"/>
      <c r="AH305" s="120"/>
      <c r="AI305" s="121"/>
      <c r="AJ305" s="117">
        <f t="shared" si="157"/>
        <v>0</v>
      </c>
      <c r="AK305" s="119">
        <f t="shared" si="158"/>
        <v>0</v>
      </c>
      <c r="AL305" s="53"/>
      <c r="AM305" s="53"/>
      <c r="AN305" s="53"/>
      <c r="AO305" s="54">
        <f t="shared" si="159"/>
        <v>0</v>
      </c>
      <c r="AP305" s="122">
        <f t="shared" si="160"/>
        <v>0</v>
      </c>
      <c r="AQ305" s="123">
        <f t="shared" si="161"/>
        <v>0</v>
      </c>
      <c r="AR305" s="123">
        <f t="shared" si="162"/>
        <v>0</v>
      </c>
      <c r="AS305" s="313"/>
      <c r="AT305" s="313"/>
      <c r="AU305" s="314"/>
      <c r="AV305" s="125">
        <f t="shared" si="163"/>
        <v>0</v>
      </c>
      <c r="AW305" s="119">
        <f t="shared" si="164"/>
        <v>0</v>
      </c>
      <c r="AX305" s="120"/>
      <c r="AY305" s="120"/>
      <c r="AZ305" s="127"/>
      <c r="BA305" s="126">
        <f t="shared" si="165"/>
        <v>0</v>
      </c>
      <c r="BB305" s="119">
        <f t="shared" si="166"/>
        <v>0</v>
      </c>
      <c r="BC305" s="120"/>
      <c r="BD305" s="120"/>
      <c r="BE305" s="127"/>
      <c r="BF305" s="126">
        <f t="shared" si="167"/>
        <v>0</v>
      </c>
      <c r="BG305" s="119">
        <f t="shared" si="168"/>
        <v>0</v>
      </c>
      <c r="BH305" s="120"/>
      <c r="BI305" s="120"/>
      <c r="BJ305" s="127"/>
      <c r="BK305" s="126">
        <f t="shared" si="169"/>
        <v>0</v>
      </c>
      <c r="BL305" s="119">
        <f t="shared" si="170"/>
        <v>0</v>
      </c>
      <c r="BM305" s="123">
        <f t="shared" si="171"/>
        <v>0</v>
      </c>
      <c r="BN305" s="123">
        <f t="shared" si="172"/>
        <v>0</v>
      </c>
      <c r="BO305" s="126">
        <f t="shared" si="180"/>
        <v>0</v>
      </c>
      <c r="BP305" s="128">
        <f t="shared" si="173"/>
        <v>0</v>
      </c>
      <c r="BQ305" s="22"/>
      <c r="BR305" s="129"/>
      <c r="BS305" s="130"/>
      <c r="BT305" s="257" t="str">
        <f t="shared" si="174"/>
        <v/>
      </c>
      <c r="BU305" s="257" t="str">
        <f t="shared" si="175"/>
        <v/>
      </c>
      <c r="BV305" s="257" t="str">
        <f t="shared" si="176"/>
        <v/>
      </c>
      <c r="BW305" s="257" t="str">
        <f t="shared" si="177"/>
        <v/>
      </c>
      <c r="BX305" s="258">
        <f t="shared" si="178"/>
        <v>0</v>
      </c>
      <c r="BY305" s="129"/>
      <c r="BZ305" s="130"/>
      <c r="CA305" s="130" t="str">
        <f t="shared" si="146"/>
        <v/>
      </c>
      <c r="CB305" s="130" t="str">
        <f t="shared" si="147"/>
        <v/>
      </c>
      <c r="CC305" s="130" t="str">
        <f t="shared" si="148"/>
        <v/>
      </c>
      <c r="CD305" s="130" t="str">
        <f t="shared" si="149"/>
        <v/>
      </c>
      <c r="CE305" s="131">
        <f t="shared" si="181"/>
        <v>0</v>
      </c>
      <c r="CF305" s="259">
        <f t="shared" si="179"/>
        <v>0</v>
      </c>
      <c r="CG305" s="132"/>
      <c r="CH305" s="132"/>
      <c r="CI305" s="132"/>
    </row>
    <row r="306" spans="1:87" s="24" customFormat="1" ht="12.75" hidden="1" customHeight="1" outlineLevel="1" thickBot="1" x14ac:dyDescent="0.25">
      <c r="A306" s="177" t="s">
        <v>59</v>
      </c>
      <c r="B306" s="312" t="s">
        <v>187</v>
      </c>
      <c r="C306" s="24">
        <v>298</v>
      </c>
      <c r="D306" s="137"/>
      <c r="E306" s="138"/>
      <c r="F306" s="56"/>
      <c r="G306" s="135"/>
      <c r="H306" s="136"/>
      <c r="I306" s="139"/>
      <c r="J306" s="57"/>
      <c r="K306" s="113"/>
      <c r="L306" s="113"/>
      <c r="M306" s="113"/>
      <c r="N306" s="113"/>
      <c r="O306" s="114">
        <f t="shared" si="150"/>
        <v>0</v>
      </c>
      <c r="P306" s="113"/>
      <c r="Q306" s="113"/>
      <c r="R306" s="113"/>
      <c r="S306" s="113"/>
      <c r="T306" s="114">
        <f t="shared" si="151"/>
        <v>0</v>
      </c>
      <c r="U306" s="113">
        <f t="shared" si="152"/>
        <v>0</v>
      </c>
      <c r="V306" s="136"/>
      <c r="W306" s="313"/>
      <c r="X306" s="313"/>
      <c r="Y306" s="313"/>
      <c r="Z306" s="117">
        <f t="shared" si="153"/>
        <v>0</v>
      </c>
      <c r="AA306" s="118">
        <f t="shared" si="154"/>
        <v>0</v>
      </c>
      <c r="AB306" s="121"/>
      <c r="AC306" s="121"/>
      <c r="AD306" s="121"/>
      <c r="AE306" s="117">
        <f t="shared" si="155"/>
        <v>0</v>
      </c>
      <c r="AF306" s="118">
        <f t="shared" si="156"/>
        <v>0</v>
      </c>
      <c r="AG306" s="120"/>
      <c r="AH306" s="120"/>
      <c r="AI306" s="121"/>
      <c r="AJ306" s="117">
        <f t="shared" si="157"/>
        <v>0</v>
      </c>
      <c r="AK306" s="119">
        <f t="shared" si="158"/>
        <v>0</v>
      </c>
      <c r="AL306" s="53"/>
      <c r="AM306" s="53"/>
      <c r="AN306" s="53"/>
      <c r="AO306" s="54">
        <f t="shared" si="159"/>
        <v>0</v>
      </c>
      <c r="AP306" s="122">
        <f t="shared" si="160"/>
        <v>0</v>
      </c>
      <c r="AQ306" s="123">
        <f t="shared" si="161"/>
        <v>0</v>
      </c>
      <c r="AR306" s="123">
        <f t="shared" si="162"/>
        <v>0</v>
      </c>
      <c r="AS306" s="313"/>
      <c r="AT306" s="313"/>
      <c r="AU306" s="314"/>
      <c r="AV306" s="125">
        <f t="shared" si="163"/>
        <v>0</v>
      </c>
      <c r="AW306" s="119">
        <f t="shared" si="164"/>
        <v>0</v>
      </c>
      <c r="AX306" s="120"/>
      <c r="AY306" s="120"/>
      <c r="AZ306" s="127"/>
      <c r="BA306" s="126">
        <f t="shared" si="165"/>
        <v>0</v>
      </c>
      <c r="BB306" s="119">
        <f t="shared" si="166"/>
        <v>0</v>
      </c>
      <c r="BC306" s="120"/>
      <c r="BD306" s="120"/>
      <c r="BE306" s="127"/>
      <c r="BF306" s="126">
        <f t="shared" si="167"/>
        <v>0</v>
      </c>
      <c r="BG306" s="119">
        <f t="shared" si="168"/>
        <v>0</v>
      </c>
      <c r="BH306" s="120"/>
      <c r="BI306" s="120"/>
      <c r="BJ306" s="127"/>
      <c r="BK306" s="126">
        <f t="shared" si="169"/>
        <v>0</v>
      </c>
      <c r="BL306" s="119">
        <f t="shared" si="170"/>
        <v>0</v>
      </c>
      <c r="BM306" s="123">
        <f t="shared" si="171"/>
        <v>0</v>
      </c>
      <c r="BN306" s="123">
        <f t="shared" si="172"/>
        <v>0</v>
      </c>
      <c r="BO306" s="126">
        <f t="shared" si="180"/>
        <v>0</v>
      </c>
      <c r="BP306" s="128">
        <f t="shared" si="173"/>
        <v>0</v>
      </c>
      <c r="BQ306" s="22"/>
      <c r="BR306" s="129"/>
      <c r="BS306" s="130"/>
      <c r="BT306" s="257" t="str">
        <f t="shared" si="174"/>
        <v/>
      </c>
      <c r="BU306" s="257" t="str">
        <f t="shared" si="175"/>
        <v/>
      </c>
      <c r="BV306" s="257" t="str">
        <f t="shared" si="176"/>
        <v/>
      </c>
      <c r="BW306" s="257" t="str">
        <f t="shared" si="177"/>
        <v/>
      </c>
      <c r="BX306" s="258">
        <f t="shared" si="178"/>
        <v>0</v>
      </c>
      <c r="BY306" s="129"/>
      <c r="BZ306" s="130"/>
      <c r="CA306" s="130" t="str">
        <f t="shared" si="146"/>
        <v/>
      </c>
      <c r="CB306" s="130" t="str">
        <f t="shared" si="147"/>
        <v/>
      </c>
      <c r="CC306" s="130" t="str">
        <f t="shared" si="148"/>
        <v/>
      </c>
      <c r="CD306" s="130" t="str">
        <f t="shared" si="149"/>
        <v/>
      </c>
      <c r="CE306" s="131">
        <f t="shared" si="181"/>
        <v>0</v>
      </c>
      <c r="CF306" s="259">
        <f t="shared" si="179"/>
        <v>0</v>
      </c>
      <c r="CG306" s="132"/>
      <c r="CH306" s="132"/>
      <c r="CI306" s="132"/>
    </row>
    <row r="307" spans="1:87" s="24" customFormat="1" ht="12.75" hidden="1" customHeight="1" outlineLevel="1" thickBot="1" x14ac:dyDescent="0.25">
      <c r="A307" s="177" t="s">
        <v>59</v>
      </c>
      <c r="B307" s="312" t="s">
        <v>187</v>
      </c>
      <c r="C307" s="24">
        <v>299</v>
      </c>
      <c r="D307" s="137"/>
      <c r="E307" s="138"/>
      <c r="F307" s="56"/>
      <c r="G307" s="135"/>
      <c r="H307" s="136"/>
      <c r="I307" s="139"/>
      <c r="J307" s="57"/>
      <c r="K307" s="113"/>
      <c r="L307" s="113"/>
      <c r="M307" s="113"/>
      <c r="N307" s="113"/>
      <c r="O307" s="114">
        <f t="shared" si="150"/>
        <v>0</v>
      </c>
      <c r="P307" s="113"/>
      <c r="Q307" s="113"/>
      <c r="R307" s="113"/>
      <c r="S307" s="113"/>
      <c r="T307" s="114">
        <f t="shared" si="151"/>
        <v>0</v>
      </c>
      <c r="U307" s="113">
        <f t="shared" si="152"/>
        <v>0</v>
      </c>
      <c r="V307" s="136"/>
      <c r="W307" s="313"/>
      <c r="X307" s="313"/>
      <c r="Y307" s="313"/>
      <c r="Z307" s="117">
        <f t="shared" si="153"/>
        <v>0</v>
      </c>
      <c r="AA307" s="118">
        <f t="shared" si="154"/>
        <v>0</v>
      </c>
      <c r="AB307" s="121"/>
      <c r="AC307" s="121"/>
      <c r="AD307" s="121"/>
      <c r="AE307" s="117">
        <f t="shared" si="155"/>
        <v>0</v>
      </c>
      <c r="AF307" s="118">
        <f t="shared" si="156"/>
        <v>0</v>
      </c>
      <c r="AG307" s="120"/>
      <c r="AH307" s="120"/>
      <c r="AI307" s="121"/>
      <c r="AJ307" s="117">
        <f t="shared" si="157"/>
        <v>0</v>
      </c>
      <c r="AK307" s="119">
        <f t="shared" si="158"/>
        <v>0</v>
      </c>
      <c r="AL307" s="53"/>
      <c r="AM307" s="53"/>
      <c r="AN307" s="53"/>
      <c r="AO307" s="54">
        <f t="shared" si="159"/>
        <v>0</v>
      </c>
      <c r="AP307" s="122">
        <f t="shared" si="160"/>
        <v>0</v>
      </c>
      <c r="AQ307" s="123">
        <f t="shared" si="161"/>
        <v>0</v>
      </c>
      <c r="AR307" s="123">
        <f t="shared" si="162"/>
        <v>0</v>
      </c>
      <c r="AS307" s="313"/>
      <c r="AT307" s="313"/>
      <c r="AU307" s="314"/>
      <c r="AV307" s="125">
        <f t="shared" si="163"/>
        <v>0</v>
      </c>
      <c r="AW307" s="119">
        <f t="shared" si="164"/>
        <v>0</v>
      </c>
      <c r="AX307" s="120"/>
      <c r="AY307" s="120"/>
      <c r="AZ307" s="127"/>
      <c r="BA307" s="126">
        <f t="shared" si="165"/>
        <v>0</v>
      </c>
      <c r="BB307" s="119">
        <f t="shared" si="166"/>
        <v>0</v>
      </c>
      <c r="BC307" s="120"/>
      <c r="BD307" s="120"/>
      <c r="BE307" s="127"/>
      <c r="BF307" s="126">
        <f t="shared" si="167"/>
        <v>0</v>
      </c>
      <c r="BG307" s="119">
        <f t="shared" si="168"/>
        <v>0</v>
      </c>
      <c r="BH307" s="120"/>
      <c r="BI307" s="120"/>
      <c r="BJ307" s="127"/>
      <c r="BK307" s="126">
        <f t="shared" si="169"/>
        <v>0</v>
      </c>
      <c r="BL307" s="119">
        <f t="shared" si="170"/>
        <v>0</v>
      </c>
      <c r="BM307" s="123">
        <f t="shared" si="171"/>
        <v>0</v>
      </c>
      <c r="BN307" s="123">
        <f t="shared" si="172"/>
        <v>0</v>
      </c>
      <c r="BO307" s="126">
        <f t="shared" si="180"/>
        <v>0</v>
      </c>
      <c r="BP307" s="128">
        <f t="shared" si="173"/>
        <v>0</v>
      </c>
      <c r="BQ307" s="22"/>
      <c r="BR307" s="129"/>
      <c r="BS307" s="130"/>
      <c r="BT307" s="257" t="str">
        <f t="shared" si="174"/>
        <v/>
      </c>
      <c r="BU307" s="257" t="str">
        <f t="shared" si="175"/>
        <v/>
      </c>
      <c r="BV307" s="257" t="str">
        <f t="shared" si="176"/>
        <v/>
      </c>
      <c r="BW307" s="257" t="str">
        <f t="shared" si="177"/>
        <v/>
      </c>
      <c r="BX307" s="258">
        <f t="shared" si="178"/>
        <v>0</v>
      </c>
      <c r="BY307" s="129"/>
      <c r="BZ307" s="130"/>
      <c r="CA307" s="130" t="str">
        <f t="shared" si="146"/>
        <v/>
      </c>
      <c r="CB307" s="130" t="str">
        <f t="shared" si="147"/>
        <v/>
      </c>
      <c r="CC307" s="130" t="str">
        <f t="shared" si="148"/>
        <v/>
      </c>
      <c r="CD307" s="130" t="str">
        <f t="shared" si="149"/>
        <v/>
      </c>
      <c r="CE307" s="131">
        <f t="shared" si="181"/>
        <v>0</v>
      </c>
      <c r="CF307" s="259">
        <f t="shared" si="179"/>
        <v>0</v>
      </c>
      <c r="CG307" s="132"/>
      <c r="CH307" s="132"/>
      <c r="CI307" s="132"/>
    </row>
    <row r="308" spans="1:87" s="24" customFormat="1" ht="12.75" hidden="1" customHeight="1" outlineLevel="1" thickBot="1" x14ac:dyDescent="0.25">
      <c r="A308" s="177" t="s">
        <v>59</v>
      </c>
      <c r="B308" s="312" t="s">
        <v>187</v>
      </c>
      <c r="C308" s="24">
        <v>300</v>
      </c>
      <c r="D308" s="137"/>
      <c r="E308" s="138"/>
      <c r="F308" s="56"/>
      <c r="G308" s="135"/>
      <c r="H308" s="136"/>
      <c r="I308" s="139"/>
      <c r="J308" s="57"/>
      <c r="K308" s="113"/>
      <c r="L308" s="113"/>
      <c r="M308" s="113"/>
      <c r="N308" s="113"/>
      <c r="O308" s="114">
        <f t="shared" si="150"/>
        <v>0</v>
      </c>
      <c r="P308" s="113"/>
      <c r="Q308" s="113"/>
      <c r="R308" s="113"/>
      <c r="S308" s="113"/>
      <c r="T308" s="114">
        <f t="shared" si="151"/>
        <v>0</v>
      </c>
      <c r="U308" s="113">
        <f t="shared" si="152"/>
        <v>0</v>
      </c>
      <c r="V308" s="136"/>
      <c r="W308" s="313"/>
      <c r="X308" s="313"/>
      <c r="Y308" s="313"/>
      <c r="Z308" s="117">
        <f t="shared" si="153"/>
        <v>0</v>
      </c>
      <c r="AA308" s="118">
        <f t="shared" si="154"/>
        <v>0</v>
      </c>
      <c r="AB308" s="121"/>
      <c r="AC308" s="121"/>
      <c r="AD308" s="121"/>
      <c r="AE308" s="117">
        <f t="shared" si="155"/>
        <v>0</v>
      </c>
      <c r="AF308" s="118">
        <f t="shared" si="156"/>
        <v>0</v>
      </c>
      <c r="AG308" s="120"/>
      <c r="AH308" s="120"/>
      <c r="AI308" s="121"/>
      <c r="AJ308" s="117">
        <f t="shared" si="157"/>
        <v>0</v>
      </c>
      <c r="AK308" s="119">
        <f t="shared" si="158"/>
        <v>0</v>
      </c>
      <c r="AL308" s="53"/>
      <c r="AM308" s="53"/>
      <c r="AN308" s="53"/>
      <c r="AO308" s="54">
        <f t="shared" si="159"/>
        <v>0</v>
      </c>
      <c r="AP308" s="122">
        <f t="shared" si="160"/>
        <v>0</v>
      </c>
      <c r="AQ308" s="123">
        <f t="shared" si="161"/>
        <v>0</v>
      </c>
      <c r="AR308" s="123">
        <f t="shared" si="162"/>
        <v>0</v>
      </c>
      <c r="AS308" s="313"/>
      <c r="AT308" s="313"/>
      <c r="AU308" s="314"/>
      <c r="AV308" s="125">
        <f t="shared" si="163"/>
        <v>0</v>
      </c>
      <c r="AW308" s="119">
        <f t="shared" si="164"/>
        <v>0</v>
      </c>
      <c r="AX308" s="120"/>
      <c r="AY308" s="120"/>
      <c r="AZ308" s="127"/>
      <c r="BA308" s="126">
        <f t="shared" si="165"/>
        <v>0</v>
      </c>
      <c r="BB308" s="119">
        <f t="shared" si="166"/>
        <v>0</v>
      </c>
      <c r="BC308" s="120"/>
      <c r="BD308" s="120"/>
      <c r="BE308" s="127"/>
      <c r="BF308" s="126">
        <f t="shared" si="167"/>
        <v>0</v>
      </c>
      <c r="BG308" s="119">
        <f t="shared" si="168"/>
        <v>0</v>
      </c>
      <c r="BH308" s="120"/>
      <c r="BI308" s="120"/>
      <c r="BJ308" s="127"/>
      <c r="BK308" s="126">
        <f t="shared" si="169"/>
        <v>0</v>
      </c>
      <c r="BL308" s="119">
        <f t="shared" si="170"/>
        <v>0</v>
      </c>
      <c r="BM308" s="123">
        <f t="shared" si="171"/>
        <v>0</v>
      </c>
      <c r="BN308" s="123">
        <f t="shared" si="172"/>
        <v>0</v>
      </c>
      <c r="BO308" s="126">
        <f t="shared" si="180"/>
        <v>0</v>
      </c>
      <c r="BP308" s="128">
        <f t="shared" si="173"/>
        <v>0</v>
      </c>
      <c r="BQ308" s="22"/>
      <c r="BR308" s="129"/>
      <c r="BS308" s="130"/>
      <c r="BT308" s="257" t="str">
        <f t="shared" si="174"/>
        <v/>
      </c>
      <c r="BU308" s="257" t="str">
        <f t="shared" si="175"/>
        <v/>
      </c>
      <c r="BV308" s="257" t="str">
        <f t="shared" si="176"/>
        <v/>
      </c>
      <c r="BW308" s="257" t="str">
        <f t="shared" si="177"/>
        <v/>
      </c>
      <c r="BX308" s="258">
        <f t="shared" si="178"/>
        <v>0</v>
      </c>
      <c r="BY308" s="129"/>
      <c r="BZ308" s="130"/>
      <c r="CA308" s="130" t="str">
        <f t="shared" si="146"/>
        <v/>
      </c>
      <c r="CB308" s="130" t="str">
        <f t="shared" si="147"/>
        <v/>
      </c>
      <c r="CC308" s="130" t="str">
        <f t="shared" si="148"/>
        <v/>
      </c>
      <c r="CD308" s="130" t="str">
        <f t="shared" si="149"/>
        <v/>
      </c>
      <c r="CE308" s="131">
        <f t="shared" si="181"/>
        <v>0</v>
      </c>
      <c r="CF308" s="259">
        <f t="shared" si="179"/>
        <v>0</v>
      </c>
      <c r="CG308" s="132"/>
      <c r="CH308" s="132"/>
      <c r="CI308" s="132"/>
    </row>
    <row r="309" spans="1:87" s="24" customFormat="1" ht="12.75" hidden="1" customHeight="1" outlineLevel="1" thickBot="1" x14ac:dyDescent="0.25">
      <c r="A309" s="177" t="s">
        <v>59</v>
      </c>
      <c r="B309" s="312" t="s">
        <v>187</v>
      </c>
      <c r="C309" s="24">
        <v>301</v>
      </c>
      <c r="D309" s="137"/>
      <c r="E309" s="138"/>
      <c r="F309" s="56"/>
      <c r="G309" s="135"/>
      <c r="H309" s="136"/>
      <c r="I309" s="139"/>
      <c r="J309" s="57"/>
      <c r="K309" s="113"/>
      <c r="L309" s="113"/>
      <c r="M309" s="113"/>
      <c r="N309" s="113"/>
      <c r="O309" s="114">
        <f t="shared" si="150"/>
        <v>0</v>
      </c>
      <c r="P309" s="113"/>
      <c r="Q309" s="113"/>
      <c r="R309" s="113"/>
      <c r="S309" s="113"/>
      <c r="T309" s="114">
        <f t="shared" si="151"/>
        <v>0</v>
      </c>
      <c r="U309" s="113">
        <f t="shared" si="152"/>
        <v>0</v>
      </c>
      <c r="V309" s="136"/>
      <c r="W309" s="313"/>
      <c r="X309" s="313"/>
      <c r="Y309" s="313"/>
      <c r="Z309" s="117">
        <f t="shared" si="153"/>
        <v>0</v>
      </c>
      <c r="AA309" s="118">
        <f t="shared" si="154"/>
        <v>0</v>
      </c>
      <c r="AB309" s="121"/>
      <c r="AC309" s="121"/>
      <c r="AD309" s="121"/>
      <c r="AE309" s="117">
        <f t="shared" si="155"/>
        <v>0</v>
      </c>
      <c r="AF309" s="118">
        <f t="shared" si="156"/>
        <v>0</v>
      </c>
      <c r="AG309" s="120"/>
      <c r="AH309" s="120"/>
      <c r="AI309" s="121"/>
      <c r="AJ309" s="117">
        <f t="shared" si="157"/>
        <v>0</v>
      </c>
      <c r="AK309" s="119">
        <f t="shared" si="158"/>
        <v>0</v>
      </c>
      <c r="AL309" s="53"/>
      <c r="AM309" s="53"/>
      <c r="AN309" s="53"/>
      <c r="AO309" s="54">
        <f t="shared" si="159"/>
        <v>0</v>
      </c>
      <c r="AP309" s="122">
        <f t="shared" si="160"/>
        <v>0</v>
      </c>
      <c r="AQ309" s="123">
        <f t="shared" si="161"/>
        <v>0</v>
      </c>
      <c r="AR309" s="123">
        <f t="shared" si="162"/>
        <v>0</v>
      </c>
      <c r="AS309" s="313"/>
      <c r="AT309" s="313"/>
      <c r="AU309" s="314"/>
      <c r="AV309" s="125">
        <f t="shared" si="163"/>
        <v>0</v>
      </c>
      <c r="AW309" s="119">
        <f t="shared" si="164"/>
        <v>0</v>
      </c>
      <c r="AX309" s="120"/>
      <c r="AY309" s="120"/>
      <c r="AZ309" s="127"/>
      <c r="BA309" s="126">
        <f t="shared" si="165"/>
        <v>0</v>
      </c>
      <c r="BB309" s="119">
        <f t="shared" si="166"/>
        <v>0</v>
      </c>
      <c r="BC309" s="120"/>
      <c r="BD309" s="120"/>
      <c r="BE309" s="127"/>
      <c r="BF309" s="126">
        <f t="shared" si="167"/>
        <v>0</v>
      </c>
      <c r="BG309" s="119">
        <f t="shared" si="168"/>
        <v>0</v>
      </c>
      <c r="BH309" s="120"/>
      <c r="BI309" s="120"/>
      <c r="BJ309" s="127"/>
      <c r="BK309" s="126">
        <f t="shared" si="169"/>
        <v>0</v>
      </c>
      <c r="BL309" s="119">
        <f t="shared" si="170"/>
        <v>0</v>
      </c>
      <c r="BM309" s="123">
        <f t="shared" si="171"/>
        <v>0</v>
      </c>
      <c r="BN309" s="123">
        <f t="shared" si="172"/>
        <v>0</v>
      </c>
      <c r="BO309" s="126">
        <f t="shared" si="180"/>
        <v>0</v>
      </c>
      <c r="BP309" s="128">
        <f t="shared" si="173"/>
        <v>0</v>
      </c>
      <c r="BQ309" s="22"/>
      <c r="BR309" s="129"/>
      <c r="BS309" s="130"/>
      <c r="BT309" s="257" t="str">
        <f t="shared" si="174"/>
        <v/>
      </c>
      <c r="BU309" s="257" t="str">
        <f t="shared" si="175"/>
        <v/>
      </c>
      <c r="BV309" s="257" t="str">
        <f t="shared" si="176"/>
        <v/>
      </c>
      <c r="BW309" s="257" t="str">
        <f t="shared" si="177"/>
        <v/>
      </c>
      <c r="BX309" s="258">
        <f t="shared" si="178"/>
        <v>0</v>
      </c>
      <c r="BY309" s="129"/>
      <c r="BZ309" s="130"/>
      <c r="CA309" s="130" t="str">
        <f t="shared" si="146"/>
        <v/>
      </c>
      <c r="CB309" s="130" t="str">
        <f t="shared" si="147"/>
        <v/>
      </c>
      <c r="CC309" s="130" t="str">
        <f t="shared" si="148"/>
        <v/>
      </c>
      <c r="CD309" s="130" t="str">
        <f t="shared" si="149"/>
        <v/>
      </c>
      <c r="CE309" s="131">
        <f t="shared" si="181"/>
        <v>0</v>
      </c>
      <c r="CF309" s="259">
        <f t="shared" si="179"/>
        <v>0</v>
      </c>
      <c r="CG309" s="132"/>
      <c r="CH309" s="132"/>
      <c r="CI309" s="132"/>
    </row>
    <row r="310" spans="1:87" s="24" customFormat="1" ht="12.75" hidden="1" customHeight="1" outlineLevel="1" thickBot="1" x14ac:dyDescent="0.25">
      <c r="A310" s="177" t="s">
        <v>59</v>
      </c>
      <c r="B310" s="312" t="s">
        <v>187</v>
      </c>
      <c r="C310" s="24">
        <v>302</v>
      </c>
      <c r="D310" s="137"/>
      <c r="E310" s="138"/>
      <c r="F310" s="56"/>
      <c r="G310" s="135"/>
      <c r="H310" s="136"/>
      <c r="I310" s="139"/>
      <c r="J310" s="57"/>
      <c r="K310" s="113"/>
      <c r="L310" s="113"/>
      <c r="M310" s="113"/>
      <c r="N310" s="113"/>
      <c r="O310" s="114">
        <f t="shared" si="150"/>
        <v>0</v>
      </c>
      <c r="P310" s="113"/>
      <c r="Q310" s="113"/>
      <c r="R310" s="113"/>
      <c r="S310" s="113"/>
      <c r="T310" s="114">
        <f t="shared" si="151"/>
        <v>0</v>
      </c>
      <c r="U310" s="113">
        <f t="shared" si="152"/>
        <v>0</v>
      </c>
      <c r="V310" s="136"/>
      <c r="W310" s="313"/>
      <c r="X310" s="313"/>
      <c r="Y310" s="313"/>
      <c r="Z310" s="117">
        <f t="shared" si="153"/>
        <v>0</v>
      </c>
      <c r="AA310" s="118">
        <f t="shared" si="154"/>
        <v>0</v>
      </c>
      <c r="AB310" s="121"/>
      <c r="AC310" s="121"/>
      <c r="AD310" s="121"/>
      <c r="AE310" s="117">
        <f t="shared" si="155"/>
        <v>0</v>
      </c>
      <c r="AF310" s="118">
        <f t="shared" si="156"/>
        <v>0</v>
      </c>
      <c r="AG310" s="120"/>
      <c r="AH310" s="120"/>
      <c r="AI310" s="121"/>
      <c r="AJ310" s="117">
        <f t="shared" si="157"/>
        <v>0</v>
      </c>
      <c r="AK310" s="119">
        <f t="shared" si="158"/>
        <v>0</v>
      </c>
      <c r="AL310" s="53"/>
      <c r="AM310" s="53"/>
      <c r="AN310" s="53"/>
      <c r="AO310" s="54">
        <f t="shared" si="159"/>
        <v>0</v>
      </c>
      <c r="AP310" s="122">
        <f t="shared" si="160"/>
        <v>0</v>
      </c>
      <c r="AQ310" s="123">
        <f t="shared" si="161"/>
        <v>0</v>
      </c>
      <c r="AR310" s="123">
        <f t="shared" si="162"/>
        <v>0</v>
      </c>
      <c r="AS310" s="313"/>
      <c r="AT310" s="313"/>
      <c r="AU310" s="314"/>
      <c r="AV310" s="125">
        <f t="shared" si="163"/>
        <v>0</v>
      </c>
      <c r="AW310" s="119">
        <f t="shared" si="164"/>
        <v>0</v>
      </c>
      <c r="AX310" s="120"/>
      <c r="AY310" s="120"/>
      <c r="AZ310" s="127"/>
      <c r="BA310" s="126">
        <f t="shared" si="165"/>
        <v>0</v>
      </c>
      <c r="BB310" s="119">
        <f t="shared" si="166"/>
        <v>0</v>
      </c>
      <c r="BC310" s="120"/>
      <c r="BD310" s="120"/>
      <c r="BE310" s="127"/>
      <c r="BF310" s="126">
        <f t="shared" si="167"/>
        <v>0</v>
      </c>
      <c r="BG310" s="119">
        <f t="shared" si="168"/>
        <v>0</v>
      </c>
      <c r="BH310" s="120"/>
      <c r="BI310" s="120"/>
      <c r="BJ310" s="127"/>
      <c r="BK310" s="126">
        <f t="shared" si="169"/>
        <v>0</v>
      </c>
      <c r="BL310" s="119">
        <f t="shared" si="170"/>
        <v>0</v>
      </c>
      <c r="BM310" s="123">
        <f t="shared" si="171"/>
        <v>0</v>
      </c>
      <c r="BN310" s="123">
        <f t="shared" si="172"/>
        <v>0</v>
      </c>
      <c r="BO310" s="126">
        <f t="shared" si="180"/>
        <v>0</v>
      </c>
      <c r="BP310" s="128">
        <f t="shared" si="173"/>
        <v>0</v>
      </c>
      <c r="BQ310" s="22"/>
      <c r="BR310" s="129"/>
      <c r="BS310" s="130"/>
      <c r="BT310" s="257" t="str">
        <f t="shared" si="174"/>
        <v/>
      </c>
      <c r="BU310" s="257" t="str">
        <f t="shared" si="175"/>
        <v/>
      </c>
      <c r="BV310" s="257" t="str">
        <f t="shared" si="176"/>
        <v/>
      </c>
      <c r="BW310" s="257" t="str">
        <f t="shared" si="177"/>
        <v/>
      </c>
      <c r="BX310" s="258">
        <f t="shared" si="178"/>
        <v>0</v>
      </c>
      <c r="BY310" s="129"/>
      <c r="BZ310" s="130"/>
      <c r="CA310" s="130" t="str">
        <f t="shared" si="146"/>
        <v/>
      </c>
      <c r="CB310" s="130" t="str">
        <f t="shared" si="147"/>
        <v/>
      </c>
      <c r="CC310" s="130" t="str">
        <f t="shared" si="148"/>
        <v/>
      </c>
      <c r="CD310" s="130" t="str">
        <f t="shared" si="149"/>
        <v/>
      </c>
      <c r="CE310" s="131">
        <f t="shared" si="181"/>
        <v>0</v>
      </c>
      <c r="CF310" s="259">
        <f t="shared" si="179"/>
        <v>0</v>
      </c>
      <c r="CG310" s="132"/>
      <c r="CH310" s="132"/>
      <c r="CI310" s="132"/>
    </row>
    <row r="311" spans="1:87" s="24" customFormat="1" ht="12.75" hidden="1" customHeight="1" outlineLevel="1" thickBot="1" x14ac:dyDescent="0.25">
      <c r="A311" s="177" t="s">
        <v>59</v>
      </c>
      <c r="B311" s="312" t="s">
        <v>187</v>
      </c>
      <c r="C311" s="24">
        <v>303</v>
      </c>
      <c r="D311" s="137"/>
      <c r="E311" s="138"/>
      <c r="F311" s="56"/>
      <c r="G311" s="135"/>
      <c r="H311" s="136"/>
      <c r="I311" s="139"/>
      <c r="J311" s="57"/>
      <c r="K311" s="113"/>
      <c r="L311" s="113"/>
      <c r="M311" s="113"/>
      <c r="N311" s="113"/>
      <c r="O311" s="114">
        <f t="shared" si="150"/>
        <v>0</v>
      </c>
      <c r="P311" s="113"/>
      <c r="Q311" s="113"/>
      <c r="R311" s="113"/>
      <c r="S311" s="113"/>
      <c r="T311" s="114">
        <f t="shared" si="151"/>
        <v>0</v>
      </c>
      <c r="U311" s="113">
        <f t="shared" si="152"/>
        <v>0</v>
      </c>
      <c r="V311" s="136"/>
      <c r="W311" s="313"/>
      <c r="X311" s="313"/>
      <c r="Y311" s="313"/>
      <c r="Z311" s="117">
        <f t="shared" si="153"/>
        <v>0</v>
      </c>
      <c r="AA311" s="118">
        <f t="shared" si="154"/>
        <v>0</v>
      </c>
      <c r="AB311" s="121"/>
      <c r="AC311" s="121"/>
      <c r="AD311" s="121"/>
      <c r="AE311" s="117">
        <f t="shared" si="155"/>
        <v>0</v>
      </c>
      <c r="AF311" s="118">
        <f t="shared" si="156"/>
        <v>0</v>
      </c>
      <c r="AG311" s="120"/>
      <c r="AH311" s="120"/>
      <c r="AI311" s="121"/>
      <c r="AJ311" s="117">
        <f t="shared" si="157"/>
        <v>0</v>
      </c>
      <c r="AK311" s="119">
        <f t="shared" si="158"/>
        <v>0</v>
      </c>
      <c r="AL311" s="53"/>
      <c r="AM311" s="53"/>
      <c r="AN311" s="53"/>
      <c r="AO311" s="54">
        <f t="shared" si="159"/>
        <v>0</v>
      </c>
      <c r="AP311" s="122">
        <f t="shared" si="160"/>
        <v>0</v>
      </c>
      <c r="AQ311" s="123">
        <f t="shared" si="161"/>
        <v>0</v>
      </c>
      <c r="AR311" s="123">
        <f t="shared" si="162"/>
        <v>0</v>
      </c>
      <c r="AS311" s="313"/>
      <c r="AT311" s="313"/>
      <c r="AU311" s="314"/>
      <c r="AV311" s="125">
        <f t="shared" si="163"/>
        <v>0</v>
      </c>
      <c r="AW311" s="119">
        <f t="shared" si="164"/>
        <v>0</v>
      </c>
      <c r="AX311" s="120"/>
      <c r="AY311" s="120"/>
      <c r="AZ311" s="127"/>
      <c r="BA311" s="126">
        <f t="shared" si="165"/>
        <v>0</v>
      </c>
      <c r="BB311" s="119">
        <f t="shared" si="166"/>
        <v>0</v>
      </c>
      <c r="BC311" s="120"/>
      <c r="BD311" s="120"/>
      <c r="BE311" s="127"/>
      <c r="BF311" s="126">
        <f t="shared" si="167"/>
        <v>0</v>
      </c>
      <c r="BG311" s="119">
        <f t="shared" si="168"/>
        <v>0</v>
      </c>
      <c r="BH311" s="120"/>
      <c r="BI311" s="120"/>
      <c r="BJ311" s="127"/>
      <c r="BK311" s="126">
        <f t="shared" si="169"/>
        <v>0</v>
      </c>
      <c r="BL311" s="119">
        <f t="shared" si="170"/>
        <v>0</v>
      </c>
      <c r="BM311" s="123">
        <f t="shared" si="171"/>
        <v>0</v>
      </c>
      <c r="BN311" s="123">
        <f t="shared" si="172"/>
        <v>0</v>
      </c>
      <c r="BO311" s="126">
        <f t="shared" si="180"/>
        <v>0</v>
      </c>
      <c r="BP311" s="128">
        <f t="shared" si="173"/>
        <v>0</v>
      </c>
      <c r="BQ311" s="22"/>
      <c r="BR311" s="129"/>
      <c r="BS311" s="130"/>
      <c r="BT311" s="257" t="str">
        <f t="shared" si="174"/>
        <v/>
      </c>
      <c r="BU311" s="257" t="str">
        <f t="shared" si="175"/>
        <v/>
      </c>
      <c r="BV311" s="257" t="str">
        <f t="shared" si="176"/>
        <v/>
      </c>
      <c r="BW311" s="257" t="str">
        <f t="shared" si="177"/>
        <v/>
      </c>
      <c r="BX311" s="258">
        <f t="shared" si="178"/>
        <v>0</v>
      </c>
      <c r="BY311" s="129"/>
      <c r="BZ311" s="130"/>
      <c r="CA311" s="130" t="str">
        <f t="shared" si="146"/>
        <v/>
      </c>
      <c r="CB311" s="130" t="str">
        <f t="shared" si="147"/>
        <v/>
      </c>
      <c r="CC311" s="130" t="str">
        <f t="shared" si="148"/>
        <v/>
      </c>
      <c r="CD311" s="130" t="str">
        <f t="shared" si="149"/>
        <v/>
      </c>
      <c r="CE311" s="131">
        <f t="shared" si="181"/>
        <v>0</v>
      </c>
      <c r="CF311" s="259">
        <f t="shared" si="179"/>
        <v>0</v>
      </c>
      <c r="CG311" s="132"/>
      <c r="CH311" s="132"/>
      <c r="CI311" s="132"/>
    </row>
    <row r="312" spans="1:87" s="24" customFormat="1" ht="12.75" hidden="1" customHeight="1" outlineLevel="1" thickBot="1" x14ac:dyDescent="0.25">
      <c r="A312" s="177" t="s">
        <v>59</v>
      </c>
      <c r="B312" s="312" t="s">
        <v>187</v>
      </c>
      <c r="C312" s="24">
        <v>304</v>
      </c>
      <c r="D312" s="137"/>
      <c r="E312" s="138"/>
      <c r="F312" s="56"/>
      <c r="G312" s="135"/>
      <c r="H312" s="136"/>
      <c r="I312" s="139"/>
      <c r="J312" s="57"/>
      <c r="K312" s="113"/>
      <c r="L312" s="113"/>
      <c r="M312" s="113"/>
      <c r="N312" s="113"/>
      <c r="O312" s="114">
        <f t="shared" si="150"/>
        <v>0</v>
      </c>
      <c r="P312" s="113"/>
      <c r="Q312" s="113"/>
      <c r="R312" s="113"/>
      <c r="S312" s="113"/>
      <c r="T312" s="114">
        <f t="shared" si="151"/>
        <v>0</v>
      </c>
      <c r="U312" s="113">
        <f t="shared" si="152"/>
        <v>0</v>
      </c>
      <c r="V312" s="136"/>
      <c r="W312" s="313"/>
      <c r="X312" s="313"/>
      <c r="Y312" s="313"/>
      <c r="Z312" s="117">
        <f t="shared" si="153"/>
        <v>0</v>
      </c>
      <c r="AA312" s="118">
        <f t="shared" si="154"/>
        <v>0</v>
      </c>
      <c r="AB312" s="121"/>
      <c r="AC312" s="121"/>
      <c r="AD312" s="121"/>
      <c r="AE312" s="117">
        <f t="shared" si="155"/>
        <v>0</v>
      </c>
      <c r="AF312" s="118">
        <f t="shared" si="156"/>
        <v>0</v>
      </c>
      <c r="AG312" s="120"/>
      <c r="AH312" s="120"/>
      <c r="AI312" s="121"/>
      <c r="AJ312" s="117">
        <f t="shared" si="157"/>
        <v>0</v>
      </c>
      <c r="AK312" s="119">
        <f t="shared" si="158"/>
        <v>0</v>
      </c>
      <c r="AL312" s="53"/>
      <c r="AM312" s="53"/>
      <c r="AN312" s="53"/>
      <c r="AO312" s="54">
        <f t="shared" si="159"/>
        <v>0</v>
      </c>
      <c r="AP312" s="122">
        <f t="shared" si="160"/>
        <v>0</v>
      </c>
      <c r="AQ312" s="123">
        <f t="shared" si="161"/>
        <v>0</v>
      </c>
      <c r="AR312" s="123">
        <f t="shared" si="162"/>
        <v>0</v>
      </c>
      <c r="AS312" s="313"/>
      <c r="AT312" s="313"/>
      <c r="AU312" s="314"/>
      <c r="AV312" s="125">
        <f t="shared" si="163"/>
        <v>0</v>
      </c>
      <c r="AW312" s="119">
        <f t="shared" si="164"/>
        <v>0</v>
      </c>
      <c r="AX312" s="120"/>
      <c r="AY312" s="120"/>
      <c r="AZ312" s="127"/>
      <c r="BA312" s="126">
        <f t="shared" si="165"/>
        <v>0</v>
      </c>
      <c r="BB312" s="119">
        <f t="shared" si="166"/>
        <v>0</v>
      </c>
      <c r="BC312" s="120"/>
      <c r="BD312" s="120"/>
      <c r="BE312" s="127"/>
      <c r="BF312" s="126">
        <f t="shared" si="167"/>
        <v>0</v>
      </c>
      <c r="BG312" s="119">
        <f t="shared" si="168"/>
        <v>0</v>
      </c>
      <c r="BH312" s="120"/>
      <c r="BI312" s="120"/>
      <c r="BJ312" s="127"/>
      <c r="BK312" s="126">
        <f t="shared" si="169"/>
        <v>0</v>
      </c>
      <c r="BL312" s="119">
        <f t="shared" si="170"/>
        <v>0</v>
      </c>
      <c r="BM312" s="123">
        <f t="shared" si="171"/>
        <v>0</v>
      </c>
      <c r="BN312" s="123">
        <f t="shared" si="172"/>
        <v>0</v>
      </c>
      <c r="BO312" s="126">
        <f t="shared" si="180"/>
        <v>0</v>
      </c>
      <c r="BP312" s="128">
        <f t="shared" si="173"/>
        <v>0</v>
      </c>
      <c r="BQ312" s="22"/>
      <c r="BR312" s="129"/>
      <c r="BS312" s="130"/>
      <c r="BT312" s="257" t="str">
        <f t="shared" si="174"/>
        <v/>
      </c>
      <c r="BU312" s="257" t="str">
        <f t="shared" si="175"/>
        <v/>
      </c>
      <c r="BV312" s="257" t="str">
        <f t="shared" si="176"/>
        <v/>
      </c>
      <c r="BW312" s="257" t="str">
        <f t="shared" si="177"/>
        <v/>
      </c>
      <c r="BX312" s="258">
        <f t="shared" si="178"/>
        <v>0</v>
      </c>
      <c r="BY312" s="129"/>
      <c r="BZ312" s="130"/>
      <c r="CA312" s="130" t="str">
        <f t="shared" si="146"/>
        <v/>
      </c>
      <c r="CB312" s="130" t="str">
        <f t="shared" si="147"/>
        <v/>
      </c>
      <c r="CC312" s="130" t="str">
        <f t="shared" si="148"/>
        <v/>
      </c>
      <c r="CD312" s="130" t="str">
        <f t="shared" si="149"/>
        <v/>
      </c>
      <c r="CE312" s="131">
        <f t="shared" si="181"/>
        <v>0</v>
      </c>
      <c r="CF312" s="259">
        <f t="shared" si="179"/>
        <v>0</v>
      </c>
      <c r="CG312" s="132"/>
      <c r="CH312" s="132"/>
      <c r="CI312" s="132"/>
    </row>
    <row r="313" spans="1:87" s="24" customFormat="1" ht="12.75" hidden="1" customHeight="1" outlineLevel="1" thickBot="1" x14ac:dyDescent="0.25">
      <c r="A313" s="177" t="s">
        <v>59</v>
      </c>
      <c r="B313" s="312" t="s">
        <v>187</v>
      </c>
      <c r="C313" s="24">
        <v>305</v>
      </c>
      <c r="D313" s="137"/>
      <c r="E313" s="138"/>
      <c r="F313" s="56"/>
      <c r="G313" s="135"/>
      <c r="H313" s="136"/>
      <c r="I313" s="139"/>
      <c r="J313" s="57"/>
      <c r="K313" s="113"/>
      <c r="L313" s="113"/>
      <c r="M313" s="113"/>
      <c r="N313" s="113"/>
      <c r="O313" s="114">
        <f t="shared" si="150"/>
        <v>0</v>
      </c>
      <c r="P313" s="113"/>
      <c r="Q313" s="113"/>
      <c r="R313" s="113"/>
      <c r="S313" s="113"/>
      <c r="T313" s="114">
        <f t="shared" si="151"/>
        <v>0</v>
      </c>
      <c r="U313" s="113">
        <f t="shared" si="152"/>
        <v>0</v>
      </c>
      <c r="V313" s="136"/>
      <c r="W313" s="313"/>
      <c r="X313" s="313"/>
      <c r="Y313" s="313"/>
      <c r="Z313" s="117">
        <f t="shared" si="153"/>
        <v>0</v>
      </c>
      <c r="AA313" s="118">
        <f t="shared" si="154"/>
        <v>0</v>
      </c>
      <c r="AB313" s="121"/>
      <c r="AC313" s="121"/>
      <c r="AD313" s="121"/>
      <c r="AE313" s="117">
        <f t="shared" si="155"/>
        <v>0</v>
      </c>
      <c r="AF313" s="118">
        <f t="shared" si="156"/>
        <v>0</v>
      </c>
      <c r="AG313" s="120"/>
      <c r="AH313" s="120"/>
      <c r="AI313" s="121"/>
      <c r="AJ313" s="117">
        <f t="shared" si="157"/>
        <v>0</v>
      </c>
      <c r="AK313" s="119">
        <f t="shared" si="158"/>
        <v>0</v>
      </c>
      <c r="AL313" s="53"/>
      <c r="AM313" s="53"/>
      <c r="AN313" s="53"/>
      <c r="AO313" s="54">
        <f t="shared" si="159"/>
        <v>0</v>
      </c>
      <c r="AP313" s="122">
        <f t="shared" si="160"/>
        <v>0</v>
      </c>
      <c r="AQ313" s="123">
        <f t="shared" si="161"/>
        <v>0</v>
      </c>
      <c r="AR313" s="123">
        <f t="shared" si="162"/>
        <v>0</v>
      </c>
      <c r="AS313" s="313"/>
      <c r="AT313" s="313"/>
      <c r="AU313" s="314"/>
      <c r="AV313" s="125">
        <f t="shared" si="163"/>
        <v>0</v>
      </c>
      <c r="AW313" s="119">
        <f t="shared" si="164"/>
        <v>0</v>
      </c>
      <c r="AX313" s="120"/>
      <c r="AY313" s="120"/>
      <c r="AZ313" s="127"/>
      <c r="BA313" s="126">
        <f t="shared" si="165"/>
        <v>0</v>
      </c>
      <c r="BB313" s="119">
        <f t="shared" si="166"/>
        <v>0</v>
      </c>
      <c r="BC313" s="120"/>
      <c r="BD313" s="120"/>
      <c r="BE313" s="127"/>
      <c r="BF313" s="126">
        <f t="shared" si="167"/>
        <v>0</v>
      </c>
      <c r="BG313" s="119">
        <f t="shared" si="168"/>
        <v>0</v>
      </c>
      <c r="BH313" s="120"/>
      <c r="BI313" s="120"/>
      <c r="BJ313" s="127"/>
      <c r="BK313" s="126">
        <f t="shared" si="169"/>
        <v>0</v>
      </c>
      <c r="BL313" s="119">
        <f t="shared" si="170"/>
        <v>0</v>
      </c>
      <c r="BM313" s="123">
        <f t="shared" si="171"/>
        <v>0</v>
      </c>
      <c r="BN313" s="123">
        <f t="shared" si="172"/>
        <v>0</v>
      </c>
      <c r="BO313" s="126">
        <f t="shared" si="180"/>
        <v>0</v>
      </c>
      <c r="BP313" s="128">
        <f t="shared" si="173"/>
        <v>0</v>
      </c>
      <c r="BQ313" s="22"/>
      <c r="BR313" s="129"/>
      <c r="BS313" s="130"/>
      <c r="BT313" s="257" t="str">
        <f t="shared" si="174"/>
        <v/>
      </c>
      <c r="BU313" s="257" t="str">
        <f t="shared" si="175"/>
        <v/>
      </c>
      <c r="BV313" s="257" t="str">
        <f t="shared" si="176"/>
        <v/>
      </c>
      <c r="BW313" s="257" t="str">
        <f t="shared" si="177"/>
        <v/>
      </c>
      <c r="BX313" s="258">
        <f t="shared" si="178"/>
        <v>0</v>
      </c>
      <c r="BY313" s="129"/>
      <c r="BZ313" s="130"/>
      <c r="CA313" s="130" t="str">
        <f t="shared" si="146"/>
        <v/>
      </c>
      <c r="CB313" s="130" t="str">
        <f t="shared" si="147"/>
        <v/>
      </c>
      <c r="CC313" s="130" t="str">
        <f t="shared" si="148"/>
        <v/>
      </c>
      <c r="CD313" s="130" t="str">
        <f t="shared" si="149"/>
        <v/>
      </c>
      <c r="CE313" s="131">
        <f t="shared" si="181"/>
        <v>0</v>
      </c>
      <c r="CF313" s="259">
        <f t="shared" si="179"/>
        <v>0</v>
      </c>
      <c r="CG313" s="132"/>
      <c r="CH313" s="132"/>
      <c r="CI313" s="132"/>
    </row>
    <row r="314" spans="1:87" s="24" customFormat="1" ht="12.75" hidden="1" customHeight="1" outlineLevel="1" thickBot="1" x14ac:dyDescent="0.25">
      <c r="A314" s="177" t="s">
        <v>59</v>
      </c>
      <c r="B314" s="312" t="s">
        <v>187</v>
      </c>
      <c r="C314" s="24">
        <v>306</v>
      </c>
      <c r="D314" s="137"/>
      <c r="E314" s="138"/>
      <c r="F314" s="56"/>
      <c r="G314" s="135"/>
      <c r="H314" s="136"/>
      <c r="I314" s="139"/>
      <c r="J314" s="57"/>
      <c r="K314" s="113"/>
      <c r="L314" s="113"/>
      <c r="M314" s="113"/>
      <c r="N314" s="113"/>
      <c r="O314" s="114">
        <f t="shared" si="150"/>
        <v>0</v>
      </c>
      <c r="P314" s="113"/>
      <c r="Q314" s="113"/>
      <c r="R314" s="113"/>
      <c r="S314" s="113"/>
      <c r="T314" s="114">
        <f t="shared" si="151"/>
        <v>0</v>
      </c>
      <c r="U314" s="113">
        <f t="shared" si="152"/>
        <v>0</v>
      </c>
      <c r="V314" s="136"/>
      <c r="W314" s="313"/>
      <c r="X314" s="313"/>
      <c r="Y314" s="313"/>
      <c r="Z314" s="117">
        <f t="shared" si="153"/>
        <v>0</v>
      </c>
      <c r="AA314" s="118">
        <f t="shared" si="154"/>
        <v>0</v>
      </c>
      <c r="AB314" s="121"/>
      <c r="AC314" s="121"/>
      <c r="AD314" s="121"/>
      <c r="AE314" s="117">
        <f t="shared" si="155"/>
        <v>0</v>
      </c>
      <c r="AF314" s="118">
        <f t="shared" si="156"/>
        <v>0</v>
      </c>
      <c r="AG314" s="120"/>
      <c r="AH314" s="120"/>
      <c r="AI314" s="121"/>
      <c r="AJ314" s="117">
        <f t="shared" si="157"/>
        <v>0</v>
      </c>
      <c r="AK314" s="119">
        <f t="shared" si="158"/>
        <v>0</v>
      </c>
      <c r="AL314" s="53"/>
      <c r="AM314" s="53"/>
      <c r="AN314" s="53"/>
      <c r="AO314" s="54">
        <f t="shared" si="159"/>
        <v>0</v>
      </c>
      <c r="AP314" s="122">
        <f t="shared" si="160"/>
        <v>0</v>
      </c>
      <c r="AQ314" s="123">
        <f t="shared" si="161"/>
        <v>0</v>
      </c>
      <c r="AR314" s="123">
        <f t="shared" si="162"/>
        <v>0</v>
      </c>
      <c r="AS314" s="313"/>
      <c r="AT314" s="313"/>
      <c r="AU314" s="314"/>
      <c r="AV314" s="125">
        <f t="shared" si="163"/>
        <v>0</v>
      </c>
      <c r="AW314" s="119">
        <f t="shared" si="164"/>
        <v>0</v>
      </c>
      <c r="AX314" s="120"/>
      <c r="AY314" s="120"/>
      <c r="AZ314" s="127"/>
      <c r="BA314" s="126">
        <f t="shared" si="165"/>
        <v>0</v>
      </c>
      <c r="BB314" s="119">
        <f t="shared" si="166"/>
        <v>0</v>
      </c>
      <c r="BC314" s="120"/>
      <c r="BD314" s="120"/>
      <c r="BE314" s="127"/>
      <c r="BF314" s="126">
        <f t="shared" si="167"/>
        <v>0</v>
      </c>
      <c r="BG314" s="119">
        <f t="shared" si="168"/>
        <v>0</v>
      </c>
      <c r="BH314" s="120"/>
      <c r="BI314" s="120"/>
      <c r="BJ314" s="127"/>
      <c r="BK314" s="126">
        <f t="shared" si="169"/>
        <v>0</v>
      </c>
      <c r="BL314" s="119">
        <f t="shared" si="170"/>
        <v>0</v>
      </c>
      <c r="BM314" s="123">
        <f t="shared" si="171"/>
        <v>0</v>
      </c>
      <c r="BN314" s="123">
        <f t="shared" si="172"/>
        <v>0</v>
      </c>
      <c r="BO314" s="126">
        <f t="shared" si="180"/>
        <v>0</v>
      </c>
      <c r="BP314" s="128">
        <f t="shared" si="173"/>
        <v>0</v>
      </c>
      <c r="BQ314" s="22"/>
      <c r="BR314" s="129"/>
      <c r="BS314" s="130"/>
      <c r="BT314" s="257" t="str">
        <f t="shared" si="174"/>
        <v/>
      </c>
      <c r="BU314" s="257" t="str">
        <f t="shared" si="175"/>
        <v/>
      </c>
      <c r="BV314" s="257" t="str">
        <f t="shared" si="176"/>
        <v/>
      </c>
      <c r="BW314" s="257" t="str">
        <f t="shared" si="177"/>
        <v/>
      </c>
      <c r="BX314" s="258">
        <f t="shared" si="178"/>
        <v>0</v>
      </c>
      <c r="BY314" s="129"/>
      <c r="BZ314" s="130"/>
      <c r="CA314" s="130" t="str">
        <f t="shared" si="146"/>
        <v/>
      </c>
      <c r="CB314" s="130" t="str">
        <f t="shared" si="147"/>
        <v/>
      </c>
      <c r="CC314" s="130" t="str">
        <f t="shared" si="148"/>
        <v/>
      </c>
      <c r="CD314" s="130" t="str">
        <f t="shared" si="149"/>
        <v/>
      </c>
      <c r="CE314" s="131">
        <f t="shared" si="181"/>
        <v>0</v>
      </c>
      <c r="CF314" s="259">
        <f t="shared" si="179"/>
        <v>0</v>
      </c>
      <c r="CG314" s="132"/>
      <c r="CH314" s="132"/>
      <c r="CI314" s="132"/>
    </row>
    <row r="315" spans="1:87" s="24" customFormat="1" ht="12.75" hidden="1" customHeight="1" outlineLevel="1" thickBot="1" x14ac:dyDescent="0.25">
      <c r="A315" s="177" t="s">
        <v>59</v>
      </c>
      <c r="B315" s="312" t="s">
        <v>187</v>
      </c>
      <c r="C315" s="24">
        <v>307</v>
      </c>
      <c r="D315" s="137"/>
      <c r="E315" s="138"/>
      <c r="F315" s="56"/>
      <c r="G315" s="135"/>
      <c r="H315" s="136"/>
      <c r="I315" s="139"/>
      <c r="J315" s="57"/>
      <c r="K315" s="113"/>
      <c r="L315" s="113"/>
      <c r="M315" s="113"/>
      <c r="N315" s="113"/>
      <c r="O315" s="114">
        <f t="shared" si="150"/>
        <v>0</v>
      </c>
      <c r="P315" s="113"/>
      <c r="Q315" s="113"/>
      <c r="R315" s="113"/>
      <c r="S315" s="113"/>
      <c r="T315" s="114">
        <f t="shared" si="151"/>
        <v>0</v>
      </c>
      <c r="U315" s="113">
        <f t="shared" si="152"/>
        <v>0</v>
      </c>
      <c r="V315" s="136"/>
      <c r="W315" s="313"/>
      <c r="X315" s="313"/>
      <c r="Y315" s="313"/>
      <c r="Z315" s="117">
        <f t="shared" si="153"/>
        <v>0</v>
      </c>
      <c r="AA315" s="118">
        <f t="shared" si="154"/>
        <v>0</v>
      </c>
      <c r="AB315" s="121"/>
      <c r="AC315" s="121"/>
      <c r="AD315" s="121"/>
      <c r="AE315" s="117">
        <f t="shared" si="155"/>
        <v>0</v>
      </c>
      <c r="AF315" s="118">
        <f t="shared" si="156"/>
        <v>0</v>
      </c>
      <c r="AG315" s="120"/>
      <c r="AH315" s="120"/>
      <c r="AI315" s="121"/>
      <c r="AJ315" s="117">
        <f t="shared" si="157"/>
        <v>0</v>
      </c>
      <c r="AK315" s="119">
        <f t="shared" si="158"/>
        <v>0</v>
      </c>
      <c r="AL315" s="53"/>
      <c r="AM315" s="53"/>
      <c r="AN315" s="53"/>
      <c r="AO315" s="54">
        <f t="shared" si="159"/>
        <v>0</v>
      </c>
      <c r="AP315" s="122">
        <f t="shared" si="160"/>
        <v>0</v>
      </c>
      <c r="AQ315" s="123">
        <f t="shared" si="161"/>
        <v>0</v>
      </c>
      <c r="AR315" s="123">
        <f t="shared" si="162"/>
        <v>0</v>
      </c>
      <c r="AS315" s="313"/>
      <c r="AT315" s="313"/>
      <c r="AU315" s="314"/>
      <c r="AV315" s="125">
        <f t="shared" si="163"/>
        <v>0</v>
      </c>
      <c r="AW315" s="119">
        <f t="shared" si="164"/>
        <v>0</v>
      </c>
      <c r="AX315" s="120"/>
      <c r="AY315" s="120"/>
      <c r="AZ315" s="127"/>
      <c r="BA315" s="126">
        <f t="shared" si="165"/>
        <v>0</v>
      </c>
      <c r="BB315" s="119">
        <f t="shared" si="166"/>
        <v>0</v>
      </c>
      <c r="BC315" s="120"/>
      <c r="BD315" s="120"/>
      <c r="BE315" s="127"/>
      <c r="BF315" s="126">
        <f t="shared" si="167"/>
        <v>0</v>
      </c>
      <c r="BG315" s="119">
        <f t="shared" si="168"/>
        <v>0</v>
      </c>
      <c r="BH315" s="120"/>
      <c r="BI315" s="120"/>
      <c r="BJ315" s="127"/>
      <c r="BK315" s="126">
        <f t="shared" si="169"/>
        <v>0</v>
      </c>
      <c r="BL315" s="119">
        <f t="shared" si="170"/>
        <v>0</v>
      </c>
      <c r="BM315" s="123">
        <f t="shared" si="171"/>
        <v>0</v>
      </c>
      <c r="BN315" s="123">
        <f t="shared" si="172"/>
        <v>0</v>
      </c>
      <c r="BO315" s="126">
        <f t="shared" si="180"/>
        <v>0</v>
      </c>
      <c r="BP315" s="128">
        <f t="shared" si="173"/>
        <v>0</v>
      </c>
      <c r="BQ315" s="22"/>
      <c r="BR315" s="129"/>
      <c r="BS315" s="130"/>
      <c r="BT315" s="257" t="str">
        <f t="shared" si="174"/>
        <v/>
      </c>
      <c r="BU315" s="257" t="str">
        <f t="shared" si="175"/>
        <v/>
      </c>
      <c r="BV315" s="257" t="str">
        <f t="shared" si="176"/>
        <v/>
      </c>
      <c r="BW315" s="257" t="str">
        <f t="shared" si="177"/>
        <v/>
      </c>
      <c r="BX315" s="258">
        <f t="shared" si="178"/>
        <v>0</v>
      </c>
      <c r="BY315" s="129"/>
      <c r="BZ315" s="130"/>
      <c r="CA315" s="130" t="str">
        <f t="shared" si="146"/>
        <v/>
      </c>
      <c r="CB315" s="130" t="str">
        <f t="shared" si="147"/>
        <v/>
      </c>
      <c r="CC315" s="130" t="str">
        <f t="shared" si="148"/>
        <v/>
      </c>
      <c r="CD315" s="130" t="str">
        <f t="shared" si="149"/>
        <v/>
      </c>
      <c r="CE315" s="131">
        <f t="shared" si="181"/>
        <v>0</v>
      </c>
      <c r="CF315" s="259">
        <f t="shared" si="179"/>
        <v>0</v>
      </c>
      <c r="CG315" s="132"/>
      <c r="CH315" s="132"/>
      <c r="CI315" s="132"/>
    </row>
    <row r="316" spans="1:87" s="24" customFormat="1" ht="12.75" hidden="1" customHeight="1" outlineLevel="1" thickBot="1" x14ac:dyDescent="0.25">
      <c r="A316" s="177" t="s">
        <v>59</v>
      </c>
      <c r="B316" s="312" t="s">
        <v>187</v>
      </c>
      <c r="C316" s="24">
        <v>308</v>
      </c>
      <c r="D316" s="137"/>
      <c r="E316" s="138"/>
      <c r="F316" s="56"/>
      <c r="G316" s="135"/>
      <c r="H316" s="136"/>
      <c r="I316" s="139"/>
      <c r="J316" s="57"/>
      <c r="K316" s="113"/>
      <c r="L316" s="113"/>
      <c r="M316" s="113"/>
      <c r="N316" s="113"/>
      <c r="O316" s="114">
        <f t="shared" si="150"/>
        <v>0</v>
      </c>
      <c r="P316" s="113"/>
      <c r="Q316" s="113"/>
      <c r="R316" s="113"/>
      <c r="S316" s="113"/>
      <c r="T316" s="114">
        <f t="shared" si="151"/>
        <v>0</v>
      </c>
      <c r="U316" s="113">
        <f t="shared" si="152"/>
        <v>0</v>
      </c>
      <c r="V316" s="136"/>
      <c r="W316" s="313"/>
      <c r="X316" s="313"/>
      <c r="Y316" s="313"/>
      <c r="Z316" s="117">
        <f t="shared" si="153"/>
        <v>0</v>
      </c>
      <c r="AA316" s="118">
        <f t="shared" si="154"/>
        <v>0</v>
      </c>
      <c r="AB316" s="121"/>
      <c r="AC316" s="121"/>
      <c r="AD316" s="121"/>
      <c r="AE316" s="117">
        <f t="shared" si="155"/>
        <v>0</v>
      </c>
      <c r="AF316" s="118">
        <f t="shared" si="156"/>
        <v>0</v>
      </c>
      <c r="AG316" s="120"/>
      <c r="AH316" s="120"/>
      <c r="AI316" s="121"/>
      <c r="AJ316" s="117">
        <f t="shared" si="157"/>
        <v>0</v>
      </c>
      <c r="AK316" s="119">
        <f t="shared" si="158"/>
        <v>0</v>
      </c>
      <c r="AL316" s="53"/>
      <c r="AM316" s="53"/>
      <c r="AN316" s="53"/>
      <c r="AO316" s="54">
        <f t="shared" si="159"/>
        <v>0</v>
      </c>
      <c r="AP316" s="122">
        <f t="shared" si="160"/>
        <v>0</v>
      </c>
      <c r="AQ316" s="123">
        <f t="shared" si="161"/>
        <v>0</v>
      </c>
      <c r="AR316" s="123">
        <f t="shared" si="162"/>
        <v>0</v>
      </c>
      <c r="AS316" s="313"/>
      <c r="AT316" s="313"/>
      <c r="AU316" s="314"/>
      <c r="AV316" s="125">
        <f t="shared" si="163"/>
        <v>0</v>
      </c>
      <c r="AW316" s="119">
        <f t="shared" si="164"/>
        <v>0</v>
      </c>
      <c r="AX316" s="120"/>
      <c r="AY316" s="120"/>
      <c r="AZ316" s="127"/>
      <c r="BA316" s="126">
        <f t="shared" si="165"/>
        <v>0</v>
      </c>
      <c r="BB316" s="119">
        <f t="shared" si="166"/>
        <v>0</v>
      </c>
      <c r="BC316" s="120"/>
      <c r="BD316" s="120"/>
      <c r="BE316" s="127"/>
      <c r="BF316" s="126">
        <f t="shared" si="167"/>
        <v>0</v>
      </c>
      <c r="BG316" s="119">
        <f t="shared" si="168"/>
        <v>0</v>
      </c>
      <c r="BH316" s="120"/>
      <c r="BI316" s="120"/>
      <c r="BJ316" s="127"/>
      <c r="BK316" s="126">
        <f t="shared" si="169"/>
        <v>0</v>
      </c>
      <c r="BL316" s="119">
        <f t="shared" si="170"/>
        <v>0</v>
      </c>
      <c r="BM316" s="123">
        <f t="shared" si="171"/>
        <v>0</v>
      </c>
      <c r="BN316" s="123">
        <f t="shared" si="172"/>
        <v>0</v>
      </c>
      <c r="BO316" s="126">
        <f t="shared" si="180"/>
        <v>0</v>
      </c>
      <c r="BP316" s="128">
        <f t="shared" si="173"/>
        <v>0</v>
      </c>
      <c r="BQ316" s="22"/>
      <c r="BR316" s="129"/>
      <c r="BS316" s="130"/>
      <c r="BT316" s="257" t="str">
        <f t="shared" si="174"/>
        <v/>
      </c>
      <c r="BU316" s="257" t="str">
        <f t="shared" si="175"/>
        <v/>
      </c>
      <c r="BV316" s="257" t="str">
        <f t="shared" si="176"/>
        <v/>
      </c>
      <c r="BW316" s="257" t="str">
        <f t="shared" si="177"/>
        <v/>
      </c>
      <c r="BX316" s="258">
        <f t="shared" si="178"/>
        <v>0</v>
      </c>
      <c r="BY316" s="129"/>
      <c r="BZ316" s="130"/>
      <c r="CA316" s="130" t="str">
        <f t="shared" si="146"/>
        <v/>
      </c>
      <c r="CB316" s="130" t="str">
        <f t="shared" si="147"/>
        <v/>
      </c>
      <c r="CC316" s="130" t="str">
        <f t="shared" si="148"/>
        <v/>
      </c>
      <c r="CD316" s="130" t="str">
        <f t="shared" si="149"/>
        <v/>
      </c>
      <c r="CE316" s="131">
        <f t="shared" si="181"/>
        <v>0</v>
      </c>
      <c r="CF316" s="259">
        <f t="shared" si="179"/>
        <v>0</v>
      </c>
      <c r="CG316" s="132"/>
      <c r="CH316" s="132"/>
      <c r="CI316" s="132"/>
    </row>
    <row r="317" spans="1:87" s="24" customFormat="1" ht="12.75" hidden="1" customHeight="1" outlineLevel="1" thickBot="1" x14ac:dyDescent="0.25">
      <c r="A317" s="177" t="s">
        <v>59</v>
      </c>
      <c r="B317" s="312" t="s">
        <v>187</v>
      </c>
      <c r="C317" s="24">
        <v>309</v>
      </c>
      <c r="D317" s="137"/>
      <c r="E317" s="138"/>
      <c r="F317" s="56"/>
      <c r="G317" s="135"/>
      <c r="H317" s="136"/>
      <c r="I317" s="139"/>
      <c r="J317" s="57"/>
      <c r="K317" s="113"/>
      <c r="L317" s="113"/>
      <c r="M317" s="113"/>
      <c r="N317" s="113"/>
      <c r="O317" s="114">
        <f t="shared" si="150"/>
        <v>0</v>
      </c>
      <c r="P317" s="113"/>
      <c r="Q317" s="113"/>
      <c r="R317" s="113"/>
      <c r="S317" s="113"/>
      <c r="T317" s="114">
        <f t="shared" si="151"/>
        <v>0</v>
      </c>
      <c r="U317" s="113">
        <f t="shared" si="152"/>
        <v>0</v>
      </c>
      <c r="V317" s="136"/>
      <c r="W317" s="313"/>
      <c r="X317" s="313"/>
      <c r="Y317" s="313"/>
      <c r="Z317" s="117">
        <f t="shared" si="153"/>
        <v>0</v>
      </c>
      <c r="AA317" s="118">
        <f t="shared" si="154"/>
        <v>0</v>
      </c>
      <c r="AB317" s="121"/>
      <c r="AC317" s="121"/>
      <c r="AD317" s="121"/>
      <c r="AE317" s="117">
        <f t="shared" si="155"/>
        <v>0</v>
      </c>
      <c r="AF317" s="118">
        <f t="shared" si="156"/>
        <v>0</v>
      </c>
      <c r="AG317" s="120"/>
      <c r="AH317" s="120"/>
      <c r="AI317" s="121"/>
      <c r="AJ317" s="117">
        <f t="shared" si="157"/>
        <v>0</v>
      </c>
      <c r="AK317" s="119">
        <f t="shared" si="158"/>
        <v>0</v>
      </c>
      <c r="AL317" s="53"/>
      <c r="AM317" s="53"/>
      <c r="AN317" s="53"/>
      <c r="AO317" s="54">
        <f t="shared" si="159"/>
        <v>0</v>
      </c>
      <c r="AP317" s="122">
        <f t="shared" si="160"/>
        <v>0</v>
      </c>
      <c r="AQ317" s="123">
        <f t="shared" si="161"/>
        <v>0</v>
      </c>
      <c r="AR317" s="123">
        <f t="shared" si="162"/>
        <v>0</v>
      </c>
      <c r="AS317" s="313"/>
      <c r="AT317" s="313"/>
      <c r="AU317" s="314"/>
      <c r="AV317" s="125">
        <f t="shared" si="163"/>
        <v>0</v>
      </c>
      <c r="AW317" s="119">
        <f t="shared" si="164"/>
        <v>0</v>
      </c>
      <c r="AX317" s="120"/>
      <c r="AY317" s="120"/>
      <c r="AZ317" s="127"/>
      <c r="BA317" s="126">
        <f t="shared" si="165"/>
        <v>0</v>
      </c>
      <c r="BB317" s="119">
        <f t="shared" si="166"/>
        <v>0</v>
      </c>
      <c r="BC317" s="120"/>
      <c r="BD317" s="120"/>
      <c r="BE317" s="127"/>
      <c r="BF317" s="126">
        <f t="shared" si="167"/>
        <v>0</v>
      </c>
      <c r="BG317" s="119">
        <f t="shared" si="168"/>
        <v>0</v>
      </c>
      <c r="BH317" s="120"/>
      <c r="BI317" s="120"/>
      <c r="BJ317" s="127"/>
      <c r="BK317" s="126">
        <f t="shared" si="169"/>
        <v>0</v>
      </c>
      <c r="BL317" s="119">
        <f t="shared" si="170"/>
        <v>0</v>
      </c>
      <c r="BM317" s="123">
        <f t="shared" si="171"/>
        <v>0</v>
      </c>
      <c r="BN317" s="123">
        <f t="shared" si="172"/>
        <v>0</v>
      </c>
      <c r="BO317" s="126">
        <f t="shared" si="180"/>
        <v>0</v>
      </c>
      <c r="BP317" s="128">
        <f t="shared" si="173"/>
        <v>0</v>
      </c>
      <c r="BQ317" s="22"/>
      <c r="BR317" s="129"/>
      <c r="BS317" s="130"/>
      <c r="BT317" s="257" t="str">
        <f t="shared" si="174"/>
        <v/>
      </c>
      <c r="BU317" s="257" t="str">
        <f t="shared" si="175"/>
        <v/>
      </c>
      <c r="BV317" s="257" t="str">
        <f t="shared" si="176"/>
        <v/>
      </c>
      <c r="BW317" s="257" t="str">
        <f t="shared" si="177"/>
        <v/>
      </c>
      <c r="BX317" s="258">
        <f t="shared" si="178"/>
        <v>0</v>
      </c>
      <c r="BY317" s="129"/>
      <c r="BZ317" s="130"/>
      <c r="CA317" s="130" t="str">
        <f t="shared" si="146"/>
        <v/>
      </c>
      <c r="CB317" s="130" t="str">
        <f t="shared" si="147"/>
        <v/>
      </c>
      <c r="CC317" s="130" t="str">
        <f t="shared" si="148"/>
        <v/>
      </c>
      <c r="CD317" s="130" t="str">
        <f t="shared" si="149"/>
        <v/>
      </c>
      <c r="CE317" s="131">
        <f t="shared" si="181"/>
        <v>0</v>
      </c>
      <c r="CF317" s="259">
        <f t="shared" si="179"/>
        <v>0</v>
      </c>
      <c r="CG317" s="132"/>
      <c r="CH317" s="132"/>
      <c r="CI317" s="132"/>
    </row>
    <row r="318" spans="1:87" s="24" customFormat="1" ht="12.75" hidden="1" customHeight="1" outlineLevel="1" thickBot="1" x14ac:dyDescent="0.25">
      <c r="A318" s="177" t="s">
        <v>59</v>
      </c>
      <c r="B318" s="312" t="s">
        <v>187</v>
      </c>
      <c r="C318" s="24">
        <v>310</v>
      </c>
      <c r="D318" s="137"/>
      <c r="E318" s="138"/>
      <c r="F318" s="56"/>
      <c r="G318" s="135"/>
      <c r="H318" s="136"/>
      <c r="I318" s="139"/>
      <c r="J318" s="57"/>
      <c r="K318" s="113"/>
      <c r="L318" s="113"/>
      <c r="M318" s="113"/>
      <c r="N318" s="113"/>
      <c r="O318" s="114">
        <f t="shared" si="150"/>
        <v>0</v>
      </c>
      <c r="P318" s="113"/>
      <c r="Q318" s="113"/>
      <c r="R318" s="113"/>
      <c r="S318" s="113"/>
      <c r="T318" s="114">
        <f t="shared" si="151"/>
        <v>0</v>
      </c>
      <c r="U318" s="113">
        <f t="shared" si="152"/>
        <v>0</v>
      </c>
      <c r="V318" s="136"/>
      <c r="W318" s="313"/>
      <c r="X318" s="313"/>
      <c r="Y318" s="313"/>
      <c r="Z318" s="117">
        <f t="shared" si="153"/>
        <v>0</v>
      </c>
      <c r="AA318" s="118">
        <f t="shared" si="154"/>
        <v>0</v>
      </c>
      <c r="AB318" s="121"/>
      <c r="AC318" s="121"/>
      <c r="AD318" s="121"/>
      <c r="AE318" s="117">
        <f t="shared" si="155"/>
        <v>0</v>
      </c>
      <c r="AF318" s="118">
        <f t="shared" si="156"/>
        <v>0</v>
      </c>
      <c r="AG318" s="120"/>
      <c r="AH318" s="120"/>
      <c r="AI318" s="121"/>
      <c r="AJ318" s="117">
        <f t="shared" si="157"/>
        <v>0</v>
      </c>
      <c r="AK318" s="119">
        <f t="shared" si="158"/>
        <v>0</v>
      </c>
      <c r="AL318" s="53"/>
      <c r="AM318" s="53"/>
      <c r="AN318" s="53"/>
      <c r="AO318" s="54">
        <f t="shared" si="159"/>
        <v>0</v>
      </c>
      <c r="AP318" s="122">
        <f t="shared" si="160"/>
        <v>0</v>
      </c>
      <c r="AQ318" s="123">
        <f t="shared" si="161"/>
        <v>0</v>
      </c>
      <c r="AR318" s="123">
        <f t="shared" si="162"/>
        <v>0</v>
      </c>
      <c r="AS318" s="313"/>
      <c r="AT318" s="313"/>
      <c r="AU318" s="314"/>
      <c r="AV318" s="125">
        <f t="shared" si="163"/>
        <v>0</v>
      </c>
      <c r="AW318" s="119">
        <f t="shared" si="164"/>
        <v>0</v>
      </c>
      <c r="AX318" s="120"/>
      <c r="AY318" s="120"/>
      <c r="AZ318" s="127"/>
      <c r="BA318" s="126">
        <f t="shared" si="165"/>
        <v>0</v>
      </c>
      <c r="BB318" s="119">
        <f t="shared" si="166"/>
        <v>0</v>
      </c>
      <c r="BC318" s="120"/>
      <c r="BD318" s="120"/>
      <c r="BE318" s="127"/>
      <c r="BF318" s="126">
        <f t="shared" si="167"/>
        <v>0</v>
      </c>
      <c r="BG318" s="119">
        <f t="shared" si="168"/>
        <v>0</v>
      </c>
      <c r="BH318" s="120"/>
      <c r="BI318" s="120"/>
      <c r="BJ318" s="127"/>
      <c r="BK318" s="126">
        <f t="shared" si="169"/>
        <v>0</v>
      </c>
      <c r="BL318" s="119">
        <f t="shared" si="170"/>
        <v>0</v>
      </c>
      <c r="BM318" s="123">
        <f t="shared" si="171"/>
        <v>0</v>
      </c>
      <c r="BN318" s="123">
        <f t="shared" si="172"/>
        <v>0</v>
      </c>
      <c r="BO318" s="126">
        <f t="shared" si="180"/>
        <v>0</v>
      </c>
      <c r="BP318" s="128">
        <f t="shared" si="173"/>
        <v>0</v>
      </c>
      <c r="BQ318" s="22"/>
      <c r="BR318" s="129"/>
      <c r="BS318" s="130"/>
      <c r="BT318" s="257" t="str">
        <f t="shared" si="174"/>
        <v/>
      </c>
      <c r="BU318" s="257" t="str">
        <f t="shared" si="175"/>
        <v/>
      </c>
      <c r="BV318" s="257" t="str">
        <f t="shared" si="176"/>
        <v/>
      </c>
      <c r="BW318" s="257" t="str">
        <f t="shared" si="177"/>
        <v/>
      </c>
      <c r="BX318" s="258">
        <f t="shared" si="178"/>
        <v>0</v>
      </c>
      <c r="BY318" s="129"/>
      <c r="BZ318" s="130"/>
      <c r="CA318" s="130" t="str">
        <f t="shared" si="146"/>
        <v/>
      </c>
      <c r="CB318" s="130" t="str">
        <f t="shared" si="147"/>
        <v/>
      </c>
      <c r="CC318" s="130" t="str">
        <f t="shared" si="148"/>
        <v/>
      </c>
      <c r="CD318" s="130" t="str">
        <f t="shared" si="149"/>
        <v/>
      </c>
      <c r="CE318" s="131">
        <f t="shared" si="181"/>
        <v>0</v>
      </c>
      <c r="CF318" s="259">
        <f t="shared" si="179"/>
        <v>0</v>
      </c>
      <c r="CG318" s="132"/>
      <c r="CH318" s="132"/>
      <c r="CI318" s="132"/>
    </row>
    <row r="319" spans="1:87" s="24" customFormat="1" ht="12.75" hidden="1" customHeight="1" outlineLevel="1" thickBot="1" x14ac:dyDescent="0.25">
      <c r="A319" s="177" t="s">
        <v>59</v>
      </c>
      <c r="B319" s="312" t="s">
        <v>187</v>
      </c>
      <c r="C319" s="24">
        <v>311</v>
      </c>
      <c r="D319" s="137"/>
      <c r="E319" s="138"/>
      <c r="F319" s="56"/>
      <c r="G319" s="135"/>
      <c r="H319" s="136"/>
      <c r="I319" s="139"/>
      <c r="J319" s="57"/>
      <c r="K319" s="113"/>
      <c r="L319" s="113"/>
      <c r="M319" s="113"/>
      <c r="N319" s="113"/>
      <c r="O319" s="114">
        <f t="shared" si="150"/>
        <v>0</v>
      </c>
      <c r="P319" s="113"/>
      <c r="Q319" s="113"/>
      <c r="R319" s="113"/>
      <c r="S319" s="113"/>
      <c r="T319" s="114">
        <f t="shared" si="151"/>
        <v>0</v>
      </c>
      <c r="U319" s="113">
        <f t="shared" si="152"/>
        <v>0</v>
      </c>
      <c r="V319" s="136"/>
      <c r="W319" s="313"/>
      <c r="X319" s="313"/>
      <c r="Y319" s="313"/>
      <c r="Z319" s="117">
        <f t="shared" si="153"/>
        <v>0</v>
      </c>
      <c r="AA319" s="118">
        <f t="shared" si="154"/>
        <v>0</v>
      </c>
      <c r="AB319" s="121"/>
      <c r="AC319" s="121"/>
      <c r="AD319" s="121"/>
      <c r="AE319" s="117">
        <f t="shared" si="155"/>
        <v>0</v>
      </c>
      <c r="AF319" s="118">
        <f t="shared" si="156"/>
        <v>0</v>
      </c>
      <c r="AG319" s="120"/>
      <c r="AH319" s="120"/>
      <c r="AI319" s="121"/>
      <c r="AJ319" s="117">
        <f t="shared" si="157"/>
        <v>0</v>
      </c>
      <c r="AK319" s="119">
        <f t="shared" si="158"/>
        <v>0</v>
      </c>
      <c r="AL319" s="53"/>
      <c r="AM319" s="53"/>
      <c r="AN319" s="53"/>
      <c r="AO319" s="54">
        <f t="shared" si="159"/>
        <v>0</v>
      </c>
      <c r="AP319" s="122">
        <f t="shared" si="160"/>
        <v>0</v>
      </c>
      <c r="AQ319" s="123">
        <f t="shared" si="161"/>
        <v>0</v>
      </c>
      <c r="AR319" s="123">
        <f t="shared" si="162"/>
        <v>0</v>
      </c>
      <c r="AS319" s="313"/>
      <c r="AT319" s="313"/>
      <c r="AU319" s="314"/>
      <c r="AV319" s="125">
        <f t="shared" si="163"/>
        <v>0</v>
      </c>
      <c r="AW319" s="119">
        <f t="shared" si="164"/>
        <v>0</v>
      </c>
      <c r="AX319" s="120"/>
      <c r="AY319" s="120"/>
      <c r="AZ319" s="127"/>
      <c r="BA319" s="126">
        <f t="shared" si="165"/>
        <v>0</v>
      </c>
      <c r="BB319" s="119">
        <f t="shared" si="166"/>
        <v>0</v>
      </c>
      <c r="BC319" s="120"/>
      <c r="BD319" s="120"/>
      <c r="BE319" s="127"/>
      <c r="BF319" s="126">
        <f t="shared" si="167"/>
        <v>0</v>
      </c>
      <c r="BG319" s="119">
        <f t="shared" si="168"/>
        <v>0</v>
      </c>
      <c r="BH319" s="120"/>
      <c r="BI319" s="120"/>
      <c r="BJ319" s="127"/>
      <c r="BK319" s="126">
        <f t="shared" si="169"/>
        <v>0</v>
      </c>
      <c r="BL319" s="119">
        <f t="shared" si="170"/>
        <v>0</v>
      </c>
      <c r="BM319" s="123">
        <f t="shared" si="171"/>
        <v>0</v>
      </c>
      <c r="BN319" s="123">
        <f t="shared" si="172"/>
        <v>0</v>
      </c>
      <c r="BO319" s="126">
        <f t="shared" si="180"/>
        <v>0</v>
      </c>
      <c r="BP319" s="128">
        <f t="shared" si="173"/>
        <v>0</v>
      </c>
      <c r="BQ319" s="22"/>
      <c r="BR319" s="129"/>
      <c r="BS319" s="130"/>
      <c r="BT319" s="257" t="str">
        <f t="shared" si="174"/>
        <v/>
      </c>
      <c r="BU319" s="257" t="str">
        <f t="shared" si="175"/>
        <v/>
      </c>
      <c r="BV319" s="257" t="str">
        <f t="shared" si="176"/>
        <v/>
      </c>
      <c r="BW319" s="257" t="str">
        <f t="shared" si="177"/>
        <v/>
      </c>
      <c r="BX319" s="258">
        <f t="shared" si="178"/>
        <v>0</v>
      </c>
      <c r="BY319" s="129"/>
      <c r="BZ319" s="130"/>
      <c r="CA319" s="130" t="str">
        <f t="shared" si="146"/>
        <v/>
      </c>
      <c r="CB319" s="130" t="str">
        <f t="shared" si="147"/>
        <v/>
      </c>
      <c r="CC319" s="130" t="str">
        <f t="shared" si="148"/>
        <v/>
      </c>
      <c r="CD319" s="130" t="str">
        <f t="shared" si="149"/>
        <v/>
      </c>
      <c r="CE319" s="131">
        <f t="shared" si="181"/>
        <v>0</v>
      </c>
      <c r="CF319" s="259">
        <f t="shared" si="179"/>
        <v>0</v>
      </c>
      <c r="CG319" s="132"/>
      <c r="CH319" s="132"/>
      <c r="CI319" s="132"/>
    </row>
    <row r="320" spans="1:87" s="24" customFormat="1" ht="12.75" hidden="1" customHeight="1" outlineLevel="1" thickBot="1" x14ac:dyDescent="0.25">
      <c r="A320" s="177" t="s">
        <v>59</v>
      </c>
      <c r="B320" s="312" t="s">
        <v>187</v>
      </c>
      <c r="C320" s="24">
        <v>312</v>
      </c>
      <c r="D320" s="137"/>
      <c r="E320" s="138"/>
      <c r="F320" s="56"/>
      <c r="G320" s="135"/>
      <c r="H320" s="136"/>
      <c r="I320" s="139"/>
      <c r="J320" s="57"/>
      <c r="K320" s="113"/>
      <c r="L320" s="113"/>
      <c r="M320" s="113"/>
      <c r="N320" s="113"/>
      <c r="O320" s="114">
        <f t="shared" si="150"/>
        <v>0</v>
      </c>
      <c r="P320" s="113"/>
      <c r="Q320" s="113"/>
      <c r="R320" s="113"/>
      <c r="S320" s="113"/>
      <c r="T320" s="114">
        <f t="shared" si="151"/>
        <v>0</v>
      </c>
      <c r="U320" s="113">
        <f t="shared" si="152"/>
        <v>0</v>
      </c>
      <c r="V320" s="136"/>
      <c r="W320" s="313"/>
      <c r="X320" s="313"/>
      <c r="Y320" s="313"/>
      <c r="Z320" s="117">
        <f t="shared" si="153"/>
        <v>0</v>
      </c>
      <c r="AA320" s="118">
        <f t="shared" si="154"/>
        <v>0</v>
      </c>
      <c r="AB320" s="121"/>
      <c r="AC320" s="121"/>
      <c r="AD320" s="121"/>
      <c r="AE320" s="117">
        <f t="shared" si="155"/>
        <v>0</v>
      </c>
      <c r="AF320" s="118">
        <f t="shared" si="156"/>
        <v>0</v>
      </c>
      <c r="AG320" s="120"/>
      <c r="AH320" s="120"/>
      <c r="AI320" s="121"/>
      <c r="AJ320" s="117">
        <f t="shared" si="157"/>
        <v>0</v>
      </c>
      <c r="AK320" s="119">
        <f t="shared" si="158"/>
        <v>0</v>
      </c>
      <c r="AL320" s="53"/>
      <c r="AM320" s="53"/>
      <c r="AN320" s="53"/>
      <c r="AO320" s="54">
        <f t="shared" si="159"/>
        <v>0</v>
      </c>
      <c r="AP320" s="122">
        <f t="shared" si="160"/>
        <v>0</v>
      </c>
      <c r="AQ320" s="123">
        <f t="shared" si="161"/>
        <v>0</v>
      </c>
      <c r="AR320" s="123">
        <f t="shared" si="162"/>
        <v>0</v>
      </c>
      <c r="AS320" s="313"/>
      <c r="AT320" s="313"/>
      <c r="AU320" s="314"/>
      <c r="AV320" s="125">
        <f t="shared" si="163"/>
        <v>0</v>
      </c>
      <c r="AW320" s="119">
        <f t="shared" si="164"/>
        <v>0</v>
      </c>
      <c r="AX320" s="120"/>
      <c r="AY320" s="120"/>
      <c r="AZ320" s="127"/>
      <c r="BA320" s="126">
        <f t="shared" si="165"/>
        <v>0</v>
      </c>
      <c r="BB320" s="119">
        <f t="shared" si="166"/>
        <v>0</v>
      </c>
      <c r="BC320" s="120"/>
      <c r="BD320" s="120"/>
      <c r="BE320" s="127"/>
      <c r="BF320" s="126">
        <f t="shared" si="167"/>
        <v>0</v>
      </c>
      <c r="BG320" s="119">
        <f t="shared" si="168"/>
        <v>0</v>
      </c>
      <c r="BH320" s="120"/>
      <c r="BI320" s="120"/>
      <c r="BJ320" s="127"/>
      <c r="BK320" s="126">
        <f t="shared" si="169"/>
        <v>0</v>
      </c>
      <c r="BL320" s="119">
        <f t="shared" si="170"/>
        <v>0</v>
      </c>
      <c r="BM320" s="123">
        <f t="shared" si="171"/>
        <v>0</v>
      </c>
      <c r="BN320" s="123">
        <f t="shared" si="172"/>
        <v>0</v>
      </c>
      <c r="BO320" s="126">
        <f t="shared" si="180"/>
        <v>0</v>
      </c>
      <c r="BP320" s="128">
        <f t="shared" si="173"/>
        <v>0</v>
      </c>
      <c r="BQ320" s="22"/>
      <c r="BR320" s="129"/>
      <c r="BS320" s="130"/>
      <c r="BT320" s="257" t="str">
        <f t="shared" si="174"/>
        <v/>
      </c>
      <c r="BU320" s="257" t="str">
        <f t="shared" si="175"/>
        <v/>
      </c>
      <c r="BV320" s="257" t="str">
        <f t="shared" si="176"/>
        <v/>
      </c>
      <c r="BW320" s="257" t="str">
        <f t="shared" si="177"/>
        <v/>
      </c>
      <c r="BX320" s="258">
        <f t="shared" si="178"/>
        <v>0</v>
      </c>
      <c r="BY320" s="129"/>
      <c r="BZ320" s="130"/>
      <c r="CA320" s="130" t="str">
        <f t="shared" si="146"/>
        <v/>
      </c>
      <c r="CB320" s="130" t="str">
        <f t="shared" si="147"/>
        <v/>
      </c>
      <c r="CC320" s="130" t="str">
        <f t="shared" si="148"/>
        <v/>
      </c>
      <c r="CD320" s="130" t="str">
        <f t="shared" si="149"/>
        <v/>
      </c>
      <c r="CE320" s="131">
        <f t="shared" si="181"/>
        <v>0</v>
      </c>
      <c r="CF320" s="259">
        <f t="shared" si="179"/>
        <v>0</v>
      </c>
      <c r="CG320" s="132"/>
      <c r="CH320" s="132"/>
      <c r="CI320" s="132"/>
    </row>
    <row r="321" spans="1:87" s="24" customFormat="1" ht="12.75" hidden="1" customHeight="1" outlineLevel="1" thickBot="1" x14ac:dyDescent="0.25">
      <c r="A321" s="177" t="s">
        <v>59</v>
      </c>
      <c r="B321" s="312" t="s">
        <v>187</v>
      </c>
      <c r="C321" s="24">
        <v>313</v>
      </c>
      <c r="D321" s="137"/>
      <c r="E321" s="138"/>
      <c r="F321" s="56"/>
      <c r="G321" s="135"/>
      <c r="H321" s="136"/>
      <c r="I321" s="139"/>
      <c r="J321" s="57"/>
      <c r="K321" s="113"/>
      <c r="L321" s="113"/>
      <c r="M321" s="113"/>
      <c r="N321" s="113"/>
      <c r="O321" s="114">
        <f t="shared" si="150"/>
        <v>0</v>
      </c>
      <c r="P321" s="113"/>
      <c r="Q321" s="113"/>
      <c r="R321" s="113"/>
      <c r="S321" s="113"/>
      <c r="T321" s="114">
        <f t="shared" si="151"/>
        <v>0</v>
      </c>
      <c r="U321" s="113">
        <f t="shared" si="152"/>
        <v>0</v>
      </c>
      <c r="V321" s="136"/>
      <c r="W321" s="313"/>
      <c r="X321" s="313"/>
      <c r="Y321" s="313"/>
      <c r="Z321" s="117">
        <f t="shared" si="153"/>
        <v>0</v>
      </c>
      <c r="AA321" s="118">
        <f t="shared" si="154"/>
        <v>0</v>
      </c>
      <c r="AB321" s="121"/>
      <c r="AC321" s="121"/>
      <c r="AD321" s="121"/>
      <c r="AE321" s="117">
        <f t="shared" si="155"/>
        <v>0</v>
      </c>
      <c r="AF321" s="118">
        <f t="shared" si="156"/>
        <v>0</v>
      </c>
      <c r="AG321" s="120"/>
      <c r="AH321" s="120"/>
      <c r="AI321" s="121"/>
      <c r="AJ321" s="117">
        <f t="shared" si="157"/>
        <v>0</v>
      </c>
      <c r="AK321" s="119">
        <f t="shared" si="158"/>
        <v>0</v>
      </c>
      <c r="AL321" s="53"/>
      <c r="AM321" s="53"/>
      <c r="AN321" s="53"/>
      <c r="AO321" s="54">
        <f t="shared" si="159"/>
        <v>0</v>
      </c>
      <c r="AP321" s="122">
        <f t="shared" si="160"/>
        <v>0</v>
      </c>
      <c r="AQ321" s="123">
        <f t="shared" si="161"/>
        <v>0</v>
      </c>
      <c r="AR321" s="123">
        <f t="shared" si="162"/>
        <v>0</v>
      </c>
      <c r="AS321" s="313"/>
      <c r="AT321" s="313"/>
      <c r="AU321" s="314"/>
      <c r="AV321" s="125">
        <f t="shared" si="163"/>
        <v>0</v>
      </c>
      <c r="AW321" s="119">
        <f t="shared" si="164"/>
        <v>0</v>
      </c>
      <c r="AX321" s="120"/>
      <c r="AY321" s="120"/>
      <c r="AZ321" s="127"/>
      <c r="BA321" s="126">
        <f t="shared" si="165"/>
        <v>0</v>
      </c>
      <c r="BB321" s="119">
        <f t="shared" si="166"/>
        <v>0</v>
      </c>
      <c r="BC321" s="120"/>
      <c r="BD321" s="120"/>
      <c r="BE321" s="127"/>
      <c r="BF321" s="126">
        <f t="shared" si="167"/>
        <v>0</v>
      </c>
      <c r="BG321" s="119">
        <f t="shared" si="168"/>
        <v>0</v>
      </c>
      <c r="BH321" s="120"/>
      <c r="BI321" s="120"/>
      <c r="BJ321" s="127"/>
      <c r="BK321" s="126">
        <f t="shared" si="169"/>
        <v>0</v>
      </c>
      <c r="BL321" s="119">
        <f t="shared" si="170"/>
        <v>0</v>
      </c>
      <c r="BM321" s="123">
        <f t="shared" si="171"/>
        <v>0</v>
      </c>
      <c r="BN321" s="123">
        <f t="shared" si="172"/>
        <v>0</v>
      </c>
      <c r="BO321" s="126">
        <f t="shared" si="180"/>
        <v>0</v>
      </c>
      <c r="BP321" s="128">
        <f t="shared" si="173"/>
        <v>0</v>
      </c>
      <c r="BQ321" s="22"/>
      <c r="BR321" s="129"/>
      <c r="BS321" s="130"/>
      <c r="BT321" s="257" t="str">
        <f t="shared" si="174"/>
        <v/>
      </c>
      <c r="BU321" s="257" t="str">
        <f t="shared" si="175"/>
        <v/>
      </c>
      <c r="BV321" s="257" t="str">
        <f t="shared" si="176"/>
        <v/>
      </c>
      <c r="BW321" s="257" t="str">
        <f t="shared" si="177"/>
        <v/>
      </c>
      <c r="BX321" s="258">
        <f t="shared" si="178"/>
        <v>0</v>
      </c>
      <c r="BY321" s="129"/>
      <c r="BZ321" s="130"/>
      <c r="CA321" s="130" t="str">
        <f t="shared" si="146"/>
        <v/>
      </c>
      <c r="CB321" s="130" t="str">
        <f t="shared" si="147"/>
        <v/>
      </c>
      <c r="CC321" s="130" t="str">
        <f t="shared" si="148"/>
        <v/>
      </c>
      <c r="CD321" s="130" t="str">
        <f t="shared" si="149"/>
        <v/>
      </c>
      <c r="CE321" s="131">
        <f t="shared" si="181"/>
        <v>0</v>
      </c>
      <c r="CF321" s="259">
        <f t="shared" si="179"/>
        <v>0</v>
      </c>
      <c r="CG321" s="132"/>
      <c r="CH321" s="132"/>
      <c r="CI321" s="132"/>
    </row>
    <row r="322" spans="1:87" s="24" customFormat="1" ht="12.75" hidden="1" customHeight="1" outlineLevel="1" thickBot="1" x14ac:dyDescent="0.25">
      <c r="A322" s="177" t="s">
        <v>59</v>
      </c>
      <c r="B322" s="312" t="s">
        <v>187</v>
      </c>
      <c r="C322" s="24">
        <v>314</v>
      </c>
      <c r="D322" s="137"/>
      <c r="E322" s="138"/>
      <c r="F322" s="56"/>
      <c r="G322" s="135"/>
      <c r="H322" s="136"/>
      <c r="I322" s="139"/>
      <c r="J322" s="57"/>
      <c r="K322" s="113"/>
      <c r="L322" s="113"/>
      <c r="M322" s="113"/>
      <c r="N322" s="113"/>
      <c r="O322" s="114">
        <f t="shared" si="150"/>
        <v>0</v>
      </c>
      <c r="P322" s="113"/>
      <c r="Q322" s="113"/>
      <c r="R322" s="113"/>
      <c r="S322" s="113"/>
      <c r="T322" s="114">
        <f t="shared" si="151"/>
        <v>0</v>
      </c>
      <c r="U322" s="113">
        <f t="shared" si="152"/>
        <v>0</v>
      </c>
      <c r="V322" s="136"/>
      <c r="W322" s="313"/>
      <c r="X322" s="313"/>
      <c r="Y322" s="313"/>
      <c r="Z322" s="117">
        <f t="shared" si="153"/>
        <v>0</v>
      </c>
      <c r="AA322" s="118">
        <f t="shared" si="154"/>
        <v>0</v>
      </c>
      <c r="AB322" s="121"/>
      <c r="AC322" s="121"/>
      <c r="AD322" s="121"/>
      <c r="AE322" s="117">
        <f t="shared" si="155"/>
        <v>0</v>
      </c>
      <c r="AF322" s="118">
        <f t="shared" si="156"/>
        <v>0</v>
      </c>
      <c r="AG322" s="120"/>
      <c r="AH322" s="120"/>
      <c r="AI322" s="121"/>
      <c r="AJ322" s="117">
        <f t="shared" si="157"/>
        <v>0</v>
      </c>
      <c r="AK322" s="119">
        <f t="shared" si="158"/>
        <v>0</v>
      </c>
      <c r="AL322" s="53"/>
      <c r="AM322" s="53"/>
      <c r="AN322" s="53"/>
      <c r="AO322" s="54">
        <f t="shared" si="159"/>
        <v>0</v>
      </c>
      <c r="AP322" s="122">
        <f t="shared" si="160"/>
        <v>0</v>
      </c>
      <c r="AQ322" s="123">
        <f t="shared" si="161"/>
        <v>0</v>
      </c>
      <c r="AR322" s="123">
        <f t="shared" si="162"/>
        <v>0</v>
      </c>
      <c r="AS322" s="313"/>
      <c r="AT322" s="313"/>
      <c r="AU322" s="314"/>
      <c r="AV322" s="125">
        <f t="shared" si="163"/>
        <v>0</v>
      </c>
      <c r="AW322" s="119">
        <f t="shared" si="164"/>
        <v>0</v>
      </c>
      <c r="AX322" s="120"/>
      <c r="AY322" s="120"/>
      <c r="AZ322" s="127"/>
      <c r="BA322" s="126">
        <f t="shared" si="165"/>
        <v>0</v>
      </c>
      <c r="BB322" s="119">
        <f t="shared" si="166"/>
        <v>0</v>
      </c>
      <c r="BC322" s="120"/>
      <c r="BD322" s="120"/>
      <c r="BE322" s="127"/>
      <c r="BF322" s="126">
        <f t="shared" si="167"/>
        <v>0</v>
      </c>
      <c r="BG322" s="119">
        <f t="shared" si="168"/>
        <v>0</v>
      </c>
      <c r="BH322" s="120"/>
      <c r="BI322" s="120"/>
      <c r="BJ322" s="127"/>
      <c r="BK322" s="126">
        <f t="shared" si="169"/>
        <v>0</v>
      </c>
      <c r="BL322" s="119">
        <f t="shared" si="170"/>
        <v>0</v>
      </c>
      <c r="BM322" s="123">
        <f t="shared" si="171"/>
        <v>0</v>
      </c>
      <c r="BN322" s="123">
        <f t="shared" si="172"/>
        <v>0</v>
      </c>
      <c r="BO322" s="126">
        <f t="shared" si="180"/>
        <v>0</v>
      </c>
      <c r="BP322" s="128">
        <f t="shared" si="173"/>
        <v>0</v>
      </c>
      <c r="BQ322" s="22"/>
      <c r="BR322" s="129"/>
      <c r="BS322" s="130"/>
      <c r="BT322" s="257" t="str">
        <f t="shared" si="174"/>
        <v/>
      </c>
      <c r="BU322" s="257" t="str">
        <f t="shared" si="175"/>
        <v/>
      </c>
      <c r="BV322" s="257" t="str">
        <f t="shared" si="176"/>
        <v/>
      </c>
      <c r="BW322" s="257" t="str">
        <f t="shared" si="177"/>
        <v/>
      </c>
      <c r="BX322" s="258">
        <f t="shared" si="178"/>
        <v>0</v>
      </c>
      <c r="BY322" s="129"/>
      <c r="BZ322" s="130"/>
      <c r="CA322" s="130" t="str">
        <f t="shared" si="146"/>
        <v/>
      </c>
      <c r="CB322" s="130" t="str">
        <f t="shared" si="147"/>
        <v/>
      </c>
      <c r="CC322" s="130" t="str">
        <f t="shared" si="148"/>
        <v/>
      </c>
      <c r="CD322" s="130" t="str">
        <f t="shared" si="149"/>
        <v/>
      </c>
      <c r="CE322" s="131">
        <f t="shared" si="181"/>
        <v>0</v>
      </c>
      <c r="CF322" s="259">
        <f t="shared" si="179"/>
        <v>0</v>
      </c>
      <c r="CG322" s="132"/>
      <c r="CH322" s="132"/>
      <c r="CI322" s="132"/>
    </row>
    <row r="323" spans="1:87" s="24" customFormat="1" ht="12.75" hidden="1" customHeight="1" outlineLevel="1" thickBot="1" x14ac:dyDescent="0.25">
      <c r="A323" s="177" t="s">
        <v>59</v>
      </c>
      <c r="B323" s="312" t="s">
        <v>187</v>
      </c>
      <c r="C323" s="24">
        <v>315</v>
      </c>
      <c r="D323" s="137"/>
      <c r="E323" s="138"/>
      <c r="F323" s="56"/>
      <c r="G323" s="135"/>
      <c r="H323" s="136"/>
      <c r="I323" s="139"/>
      <c r="J323" s="57"/>
      <c r="K323" s="113"/>
      <c r="L323" s="113"/>
      <c r="M323" s="113"/>
      <c r="N323" s="113"/>
      <c r="O323" s="114">
        <f t="shared" si="150"/>
        <v>0</v>
      </c>
      <c r="P323" s="113"/>
      <c r="Q323" s="113"/>
      <c r="R323" s="113"/>
      <c r="S323" s="113"/>
      <c r="T323" s="114">
        <f t="shared" si="151"/>
        <v>0</v>
      </c>
      <c r="U323" s="113">
        <f t="shared" si="152"/>
        <v>0</v>
      </c>
      <c r="V323" s="136"/>
      <c r="W323" s="313"/>
      <c r="X323" s="313"/>
      <c r="Y323" s="313"/>
      <c r="Z323" s="117">
        <f t="shared" si="153"/>
        <v>0</v>
      </c>
      <c r="AA323" s="118">
        <f t="shared" si="154"/>
        <v>0</v>
      </c>
      <c r="AB323" s="121"/>
      <c r="AC323" s="121"/>
      <c r="AD323" s="121"/>
      <c r="AE323" s="117">
        <f t="shared" si="155"/>
        <v>0</v>
      </c>
      <c r="AF323" s="118">
        <f t="shared" si="156"/>
        <v>0</v>
      </c>
      <c r="AG323" s="120"/>
      <c r="AH323" s="120"/>
      <c r="AI323" s="121"/>
      <c r="AJ323" s="117">
        <f t="shared" si="157"/>
        <v>0</v>
      </c>
      <c r="AK323" s="119">
        <f t="shared" si="158"/>
        <v>0</v>
      </c>
      <c r="AL323" s="53"/>
      <c r="AM323" s="53"/>
      <c r="AN323" s="53"/>
      <c r="AO323" s="54">
        <f t="shared" si="159"/>
        <v>0</v>
      </c>
      <c r="AP323" s="122">
        <f t="shared" si="160"/>
        <v>0</v>
      </c>
      <c r="AQ323" s="123">
        <f t="shared" si="161"/>
        <v>0</v>
      </c>
      <c r="AR323" s="123">
        <f t="shared" si="162"/>
        <v>0</v>
      </c>
      <c r="AS323" s="313"/>
      <c r="AT323" s="313"/>
      <c r="AU323" s="314"/>
      <c r="AV323" s="125">
        <f t="shared" si="163"/>
        <v>0</v>
      </c>
      <c r="AW323" s="119">
        <f t="shared" si="164"/>
        <v>0</v>
      </c>
      <c r="AX323" s="120"/>
      <c r="AY323" s="120"/>
      <c r="AZ323" s="127"/>
      <c r="BA323" s="126">
        <f t="shared" si="165"/>
        <v>0</v>
      </c>
      <c r="BB323" s="119">
        <f t="shared" si="166"/>
        <v>0</v>
      </c>
      <c r="BC323" s="120"/>
      <c r="BD323" s="120"/>
      <c r="BE323" s="127"/>
      <c r="BF323" s="126">
        <f t="shared" si="167"/>
        <v>0</v>
      </c>
      <c r="BG323" s="119">
        <f t="shared" si="168"/>
        <v>0</v>
      </c>
      <c r="BH323" s="120"/>
      <c r="BI323" s="120"/>
      <c r="BJ323" s="127"/>
      <c r="BK323" s="126">
        <f t="shared" si="169"/>
        <v>0</v>
      </c>
      <c r="BL323" s="119">
        <f t="shared" si="170"/>
        <v>0</v>
      </c>
      <c r="BM323" s="123">
        <f t="shared" si="171"/>
        <v>0</v>
      </c>
      <c r="BN323" s="123">
        <f t="shared" si="172"/>
        <v>0</v>
      </c>
      <c r="BO323" s="126">
        <f t="shared" si="180"/>
        <v>0</v>
      </c>
      <c r="BP323" s="128">
        <f t="shared" si="173"/>
        <v>0</v>
      </c>
      <c r="BQ323" s="22"/>
      <c r="BR323" s="129"/>
      <c r="BS323" s="130"/>
      <c r="BT323" s="257" t="str">
        <f t="shared" si="174"/>
        <v/>
      </c>
      <c r="BU323" s="257" t="str">
        <f t="shared" si="175"/>
        <v/>
      </c>
      <c r="BV323" s="257" t="str">
        <f t="shared" si="176"/>
        <v/>
      </c>
      <c r="BW323" s="257" t="str">
        <f t="shared" si="177"/>
        <v/>
      </c>
      <c r="BX323" s="258">
        <f t="shared" si="178"/>
        <v>0</v>
      </c>
      <c r="BY323" s="129"/>
      <c r="BZ323" s="130"/>
      <c r="CA323" s="130" t="str">
        <f t="shared" si="146"/>
        <v/>
      </c>
      <c r="CB323" s="130" t="str">
        <f t="shared" si="147"/>
        <v/>
      </c>
      <c r="CC323" s="130" t="str">
        <f t="shared" si="148"/>
        <v/>
      </c>
      <c r="CD323" s="130" t="str">
        <f t="shared" si="149"/>
        <v/>
      </c>
      <c r="CE323" s="131">
        <f t="shared" si="181"/>
        <v>0</v>
      </c>
      <c r="CF323" s="259">
        <f t="shared" si="179"/>
        <v>0</v>
      </c>
      <c r="CG323" s="132"/>
      <c r="CH323" s="132"/>
      <c r="CI323" s="132"/>
    </row>
    <row r="324" spans="1:87" s="24" customFormat="1" ht="12.75" hidden="1" customHeight="1" outlineLevel="1" thickBot="1" x14ac:dyDescent="0.25">
      <c r="A324" s="177" t="s">
        <v>59</v>
      </c>
      <c r="B324" s="312" t="s">
        <v>187</v>
      </c>
      <c r="C324" s="24">
        <v>316</v>
      </c>
      <c r="D324" s="137"/>
      <c r="E324" s="138"/>
      <c r="F324" s="56"/>
      <c r="G324" s="135"/>
      <c r="H324" s="136"/>
      <c r="I324" s="139"/>
      <c r="J324" s="57"/>
      <c r="K324" s="113"/>
      <c r="L324" s="113"/>
      <c r="M324" s="113"/>
      <c r="N324" s="113"/>
      <c r="O324" s="114">
        <f t="shared" si="150"/>
        <v>0</v>
      </c>
      <c r="P324" s="113"/>
      <c r="Q324" s="113"/>
      <c r="R324" s="113"/>
      <c r="S324" s="113"/>
      <c r="T324" s="114">
        <f t="shared" si="151"/>
        <v>0</v>
      </c>
      <c r="U324" s="113">
        <f t="shared" si="152"/>
        <v>0</v>
      </c>
      <c r="V324" s="136"/>
      <c r="W324" s="313"/>
      <c r="X324" s="313"/>
      <c r="Y324" s="313"/>
      <c r="Z324" s="117">
        <f t="shared" si="153"/>
        <v>0</v>
      </c>
      <c r="AA324" s="118">
        <f t="shared" si="154"/>
        <v>0</v>
      </c>
      <c r="AB324" s="121"/>
      <c r="AC324" s="121"/>
      <c r="AD324" s="121"/>
      <c r="AE324" s="117">
        <f t="shared" si="155"/>
        <v>0</v>
      </c>
      <c r="AF324" s="118">
        <f t="shared" si="156"/>
        <v>0</v>
      </c>
      <c r="AG324" s="120"/>
      <c r="AH324" s="120"/>
      <c r="AI324" s="121"/>
      <c r="AJ324" s="117">
        <f t="shared" si="157"/>
        <v>0</v>
      </c>
      <c r="AK324" s="119">
        <f t="shared" si="158"/>
        <v>0</v>
      </c>
      <c r="AL324" s="53"/>
      <c r="AM324" s="53"/>
      <c r="AN324" s="53"/>
      <c r="AO324" s="54">
        <f t="shared" si="159"/>
        <v>0</v>
      </c>
      <c r="AP324" s="122">
        <f t="shared" si="160"/>
        <v>0</v>
      </c>
      <c r="AQ324" s="123">
        <f t="shared" si="161"/>
        <v>0</v>
      </c>
      <c r="AR324" s="123">
        <f t="shared" si="162"/>
        <v>0</v>
      </c>
      <c r="AS324" s="313"/>
      <c r="AT324" s="313"/>
      <c r="AU324" s="314"/>
      <c r="AV324" s="125">
        <f t="shared" si="163"/>
        <v>0</v>
      </c>
      <c r="AW324" s="119">
        <f t="shared" si="164"/>
        <v>0</v>
      </c>
      <c r="AX324" s="120"/>
      <c r="AY324" s="120"/>
      <c r="AZ324" s="127"/>
      <c r="BA324" s="126">
        <f t="shared" si="165"/>
        <v>0</v>
      </c>
      <c r="BB324" s="119">
        <f t="shared" si="166"/>
        <v>0</v>
      </c>
      <c r="BC324" s="120"/>
      <c r="BD324" s="120"/>
      <c r="BE324" s="127"/>
      <c r="BF324" s="126">
        <f t="shared" si="167"/>
        <v>0</v>
      </c>
      <c r="BG324" s="119">
        <f t="shared" si="168"/>
        <v>0</v>
      </c>
      <c r="BH324" s="120"/>
      <c r="BI324" s="120"/>
      <c r="BJ324" s="127"/>
      <c r="BK324" s="126">
        <f t="shared" si="169"/>
        <v>0</v>
      </c>
      <c r="BL324" s="119">
        <f t="shared" si="170"/>
        <v>0</v>
      </c>
      <c r="BM324" s="123">
        <f t="shared" si="171"/>
        <v>0</v>
      </c>
      <c r="BN324" s="123">
        <f t="shared" si="172"/>
        <v>0</v>
      </c>
      <c r="BO324" s="126">
        <f t="shared" si="180"/>
        <v>0</v>
      </c>
      <c r="BP324" s="128">
        <f t="shared" si="173"/>
        <v>0</v>
      </c>
      <c r="BQ324" s="22"/>
      <c r="BR324" s="129"/>
      <c r="BS324" s="130"/>
      <c r="BT324" s="257" t="str">
        <f t="shared" si="174"/>
        <v/>
      </c>
      <c r="BU324" s="257" t="str">
        <f t="shared" si="175"/>
        <v/>
      </c>
      <c r="BV324" s="257" t="str">
        <f t="shared" si="176"/>
        <v/>
      </c>
      <c r="BW324" s="257" t="str">
        <f t="shared" si="177"/>
        <v/>
      </c>
      <c r="BX324" s="258">
        <f t="shared" si="178"/>
        <v>0</v>
      </c>
      <c r="BY324" s="129"/>
      <c r="BZ324" s="130"/>
      <c r="CA324" s="130" t="str">
        <f t="shared" si="146"/>
        <v/>
      </c>
      <c r="CB324" s="130" t="str">
        <f t="shared" si="147"/>
        <v/>
      </c>
      <c r="CC324" s="130" t="str">
        <f t="shared" si="148"/>
        <v/>
      </c>
      <c r="CD324" s="130" t="str">
        <f t="shared" si="149"/>
        <v/>
      </c>
      <c r="CE324" s="131">
        <f t="shared" si="181"/>
        <v>0</v>
      </c>
      <c r="CF324" s="259">
        <f t="shared" si="179"/>
        <v>0</v>
      </c>
      <c r="CG324" s="132"/>
      <c r="CH324" s="132"/>
      <c r="CI324" s="132"/>
    </row>
    <row r="325" spans="1:87" s="24" customFormat="1" ht="12.75" hidden="1" customHeight="1" outlineLevel="1" thickBot="1" x14ac:dyDescent="0.25">
      <c r="A325" s="177" t="s">
        <v>59</v>
      </c>
      <c r="B325" s="312" t="s">
        <v>187</v>
      </c>
      <c r="C325" s="24">
        <v>317</v>
      </c>
      <c r="D325" s="137"/>
      <c r="E325" s="138"/>
      <c r="F325" s="56"/>
      <c r="G325" s="135"/>
      <c r="H325" s="136"/>
      <c r="I325" s="139"/>
      <c r="J325" s="57"/>
      <c r="K325" s="113"/>
      <c r="L325" s="113"/>
      <c r="M325" s="113"/>
      <c r="N325" s="113"/>
      <c r="O325" s="114">
        <f t="shared" si="150"/>
        <v>0</v>
      </c>
      <c r="P325" s="113"/>
      <c r="Q325" s="113"/>
      <c r="R325" s="113"/>
      <c r="S325" s="113"/>
      <c r="T325" s="114">
        <f t="shared" si="151"/>
        <v>0</v>
      </c>
      <c r="U325" s="113">
        <f t="shared" si="152"/>
        <v>0</v>
      </c>
      <c r="V325" s="136"/>
      <c r="W325" s="313"/>
      <c r="X325" s="313"/>
      <c r="Y325" s="313"/>
      <c r="Z325" s="117">
        <f t="shared" si="153"/>
        <v>0</v>
      </c>
      <c r="AA325" s="118">
        <f t="shared" si="154"/>
        <v>0</v>
      </c>
      <c r="AB325" s="121"/>
      <c r="AC325" s="121"/>
      <c r="AD325" s="121"/>
      <c r="AE325" s="117">
        <f t="shared" si="155"/>
        <v>0</v>
      </c>
      <c r="AF325" s="118">
        <f t="shared" si="156"/>
        <v>0</v>
      </c>
      <c r="AG325" s="120"/>
      <c r="AH325" s="120"/>
      <c r="AI325" s="121"/>
      <c r="AJ325" s="117">
        <f t="shared" si="157"/>
        <v>0</v>
      </c>
      <c r="AK325" s="119">
        <f t="shared" si="158"/>
        <v>0</v>
      </c>
      <c r="AL325" s="53"/>
      <c r="AM325" s="53"/>
      <c r="AN325" s="53"/>
      <c r="AO325" s="54">
        <f t="shared" si="159"/>
        <v>0</v>
      </c>
      <c r="AP325" s="122">
        <f t="shared" si="160"/>
        <v>0</v>
      </c>
      <c r="AQ325" s="123">
        <f t="shared" si="161"/>
        <v>0</v>
      </c>
      <c r="AR325" s="123">
        <f t="shared" si="162"/>
        <v>0</v>
      </c>
      <c r="AS325" s="313"/>
      <c r="AT325" s="313"/>
      <c r="AU325" s="314"/>
      <c r="AV325" s="125">
        <f t="shared" si="163"/>
        <v>0</v>
      </c>
      <c r="AW325" s="119">
        <f t="shared" si="164"/>
        <v>0</v>
      </c>
      <c r="AX325" s="120"/>
      <c r="AY325" s="120"/>
      <c r="AZ325" s="127"/>
      <c r="BA325" s="126">
        <f t="shared" si="165"/>
        <v>0</v>
      </c>
      <c r="BB325" s="119">
        <f t="shared" si="166"/>
        <v>0</v>
      </c>
      <c r="BC325" s="120"/>
      <c r="BD325" s="120"/>
      <c r="BE325" s="127"/>
      <c r="BF325" s="126">
        <f t="shared" si="167"/>
        <v>0</v>
      </c>
      <c r="BG325" s="119">
        <f t="shared" si="168"/>
        <v>0</v>
      </c>
      <c r="BH325" s="120"/>
      <c r="BI325" s="120"/>
      <c r="BJ325" s="127"/>
      <c r="BK325" s="126">
        <f t="shared" si="169"/>
        <v>0</v>
      </c>
      <c r="BL325" s="119">
        <f t="shared" si="170"/>
        <v>0</v>
      </c>
      <c r="BM325" s="123">
        <f t="shared" si="171"/>
        <v>0</v>
      </c>
      <c r="BN325" s="123">
        <f t="shared" si="172"/>
        <v>0</v>
      </c>
      <c r="BO325" s="126">
        <f t="shared" si="180"/>
        <v>0</v>
      </c>
      <c r="BP325" s="128">
        <f t="shared" si="173"/>
        <v>0</v>
      </c>
      <c r="BQ325" s="22"/>
      <c r="BR325" s="129"/>
      <c r="BS325" s="130"/>
      <c r="BT325" s="257" t="str">
        <f t="shared" si="174"/>
        <v/>
      </c>
      <c r="BU325" s="257" t="str">
        <f t="shared" si="175"/>
        <v/>
      </c>
      <c r="BV325" s="257" t="str">
        <f t="shared" si="176"/>
        <v/>
      </c>
      <c r="BW325" s="257" t="str">
        <f t="shared" si="177"/>
        <v/>
      </c>
      <c r="BX325" s="258">
        <f t="shared" si="178"/>
        <v>0</v>
      </c>
      <c r="BY325" s="129"/>
      <c r="BZ325" s="130"/>
      <c r="CA325" s="130" t="str">
        <f t="shared" si="146"/>
        <v/>
      </c>
      <c r="CB325" s="130" t="str">
        <f t="shared" si="147"/>
        <v/>
      </c>
      <c r="CC325" s="130" t="str">
        <f t="shared" si="148"/>
        <v/>
      </c>
      <c r="CD325" s="130" t="str">
        <f t="shared" si="149"/>
        <v/>
      </c>
      <c r="CE325" s="131">
        <f t="shared" si="181"/>
        <v>0</v>
      </c>
      <c r="CF325" s="259">
        <f t="shared" si="179"/>
        <v>0</v>
      </c>
      <c r="CG325" s="132"/>
      <c r="CH325" s="132"/>
      <c r="CI325" s="132"/>
    </row>
    <row r="326" spans="1:87" s="24" customFormat="1" ht="12.75" hidden="1" customHeight="1" outlineLevel="1" thickBot="1" x14ac:dyDescent="0.25">
      <c r="A326" s="177" t="s">
        <v>59</v>
      </c>
      <c r="B326" s="312" t="s">
        <v>187</v>
      </c>
      <c r="C326" s="24">
        <v>318</v>
      </c>
      <c r="D326" s="137"/>
      <c r="E326" s="138"/>
      <c r="F326" s="56"/>
      <c r="G326" s="135"/>
      <c r="H326" s="136"/>
      <c r="I326" s="139"/>
      <c r="J326" s="57"/>
      <c r="K326" s="113"/>
      <c r="L326" s="113"/>
      <c r="M326" s="113"/>
      <c r="N326" s="113"/>
      <c r="O326" s="114">
        <f t="shared" si="150"/>
        <v>0</v>
      </c>
      <c r="P326" s="113"/>
      <c r="Q326" s="113"/>
      <c r="R326" s="113"/>
      <c r="S326" s="113"/>
      <c r="T326" s="114">
        <f t="shared" si="151"/>
        <v>0</v>
      </c>
      <c r="U326" s="113">
        <f t="shared" si="152"/>
        <v>0</v>
      </c>
      <c r="V326" s="136"/>
      <c r="W326" s="313"/>
      <c r="X326" s="313"/>
      <c r="Y326" s="313"/>
      <c r="Z326" s="117">
        <f t="shared" si="153"/>
        <v>0</v>
      </c>
      <c r="AA326" s="118">
        <f t="shared" si="154"/>
        <v>0</v>
      </c>
      <c r="AB326" s="121"/>
      <c r="AC326" s="121"/>
      <c r="AD326" s="121"/>
      <c r="AE326" s="117">
        <f t="shared" si="155"/>
        <v>0</v>
      </c>
      <c r="AF326" s="118">
        <f t="shared" si="156"/>
        <v>0</v>
      </c>
      <c r="AG326" s="120"/>
      <c r="AH326" s="120"/>
      <c r="AI326" s="121"/>
      <c r="AJ326" s="117">
        <f t="shared" si="157"/>
        <v>0</v>
      </c>
      <c r="AK326" s="119">
        <f t="shared" si="158"/>
        <v>0</v>
      </c>
      <c r="AL326" s="53"/>
      <c r="AM326" s="53"/>
      <c r="AN326" s="53"/>
      <c r="AO326" s="54">
        <f t="shared" si="159"/>
        <v>0</v>
      </c>
      <c r="AP326" s="122">
        <f t="shared" si="160"/>
        <v>0</v>
      </c>
      <c r="AQ326" s="123">
        <f t="shared" si="161"/>
        <v>0</v>
      </c>
      <c r="AR326" s="123">
        <f t="shared" si="162"/>
        <v>0</v>
      </c>
      <c r="AS326" s="313"/>
      <c r="AT326" s="313"/>
      <c r="AU326" s="314"/>
      <c r="AV326" s="125">
        <f t="shared" si="163"/>
        <v>0</v>
      </c>
      <c r="AW326" s="119">
        <f t="shared" si="164"/>
        <v>0</v>
      </c>
      <c r="AX326" s="120"/>
      <c r="AY326" s="120"/>
      <c r="AZ326" s="127"/>
      <c r="BA326" s="126">
        <f t="shared" si="165"/>
        <v>0</v>
      </c>
      <c r="BB326" s="119">
        <f t="shared" si="166"/>
        <v>0</v>
      </c>
      <c r="BC326" s="120"/>
      <c r="BD326" s="120"/>
      <c r="BE326" s="127"/>
      <c r="BF326" s="126">
        <f t="shared" si="167"/>
        <v>0</v>
      </c>
      <c r="BG326" s="119">
        <f t="shared" si="168"/>
        <v>0</v>
      </c>
      <c r="BH326" s="120"/>
      <c r="BI326" s="120"/>
      <c r="BJ326" s="127"/>
      <c r="BK326" s="126">
        <f t="shared" si="169"/>
        <v>0</v>
      </c>
      <c r="BL326" s="119">
        <f t="shared" si="170"/>
        <v>0</v>
      </c>
      <c r="BM326" s="123">
        <f t="shared" si="171"/>
        <v>0</v>
      </c>
      <c r="BN326" s="123">
        <f t="shared" si="172"/>
        <v>0</v>
      </c>
      <c r="BO326" s="126">
        <f t="shared" si="180"/>
        <v>0</v>
      </c>
      <c r="BP326" s="128">
        <f t="shared" si="173"/>
        <v>0</v>
      </c>
      <c r="BQ326" s="22"/>
      <c r="BR326" s="129"/>
      <c r="BS326" s="130"/>
      <c r="BT326" s="257" t="str">
        <f t="shared" si="174"/>
        <v/>
      </c>
      <c r="BU326" s="257" t="str">
        <f t="shared" si="175"/>
        <v/>
      </c>
      <c r="BV326" s="257" t="str">
        <f t="shared" si="176"/>
        <v/>
      </c>
      <c r="BW326" s="257" t="str">
        <f t="shared" si="177"/>
        <v/>
      </c>
      <c r="BX326" s="258">
        <f t="shared" si="178"/>
        <v>0</v>
      </c>
      <c r="BY326" s="129"/>
      <c r="BZ326" s="130"/>
      <c r="CA326" s="130" t="str">
        <f t="shared" si="146"/>
        <v/>
      </c>
      <c r="CB326" s="130" t="str">
        <f t="shared" si="147"/>
        <v/>
      </c>
      <c r="CC326" s="130" t="str">
        <f t="shared" si="148"/>
        <v/>
      </c>
      <c r="CD326" s="130" t="str">
        <f t="shared" si="149"/>
        <v/>
      </c>
      <c r="CE326" s="131">
        <f t="shared" si="181"/>
        <v>0</v>
      </c>
      <c r="CF326" s="259">
        <f t="shared" si="179"/>
        <v>0</v>
      </c>
      <c r="CG326" s="132"/>
      <c r="CH326" s="132"/>
      <c r="CI326" s="132"/>
    </row>
    <row r="327" spans="1:87" s="24" customFormat="1" ht="12.75" hidden="1" customHeight="1" outlineLevel="1" thickBot="1" x14ac:dyDescent="0.25">
      <c r="A327" s="177" t="s">
        <v>59</v>
      </c>
      <c r="B327" s="312" t="s">
        <v>187</v>
      </c>
      <c r="C327" s="24">
        <v>319</v>
      </c>
      <c r="D327" s="137"/>
      <c r="E327" s="138"/>
      <c r="F327" s="56"/>
      <c r="G327" s="135"/>
      <c r="H327" s="136"/>
      <c r="I327" s="139"/>
      <c r="J327" s="57"/>
      <c r="K327" s="113"/>
      <c r="L327" s="113"/>
      <c r="M327" s="113"/>
      <c r="N327" s="113"/>
      <c r="O327" s="114">
        <f t="shared" si="150"/>
        <v>0</v>
      </c>
      <c r="P327" s="113"/>
      <c r="Q327" s="113"/>
      <c r="R327" s="113"/>
      <c r="S327" s="113"/>
      <c r="T327" s="114">
        <f t="shared" si="151"/>
        <v>0</v>
      </c>
      <c r="U327" s="113">
        <f t="shared" si="152"/>
        <v>0</v>
      </c>
      <c r="V327" s="136"/>
      <c r="W327" s="313"/>
      <c r="X327" s="313"/>
      <c r="Y327" s="313"/>
      <c r="Z327" s="117">
        <f t="shared" si="153"/>
        <v>0</v>
      </c>
      <c r="AA327" s="118">
        <f t="shared" si="154"/>
        <v>0</v>
      </c>
      <c r="AB327" s="121"/>
      <c r="AC327" s="121"/>
      <c r="AD327" s="121"/>
      <c r="AE327" s="117">
        <f t="shared" si="155"/>
        <v>0</v>
      </c>
      <c r="AF327" s="118">
        <f t="shared" si="156"/>
        <v>0</v>
      </c>
      <c r="AG327" s="120"/>
      <c r="AH327" s="120"/>
      <c r="AI327" s="121"/>
      <c r="AJ327" s="117">
        <f t="shared" si="157"/>
        <v>0</v>
      </c>
      <c r="AK327" s="119">
        <f t="shared" si="158"/>
        <v>0</v>
      </c>
      <c r="AL327" s="53"/>
      <c r="AM327" s="53"/>
      <c r="AN327" s="53"/>
      <c r="AO327" s="54">
        <f t="shared" si="159"/>
        <v>0</v>
      </c>
      <c r="AP327" s="122">
        <f t="shared" si="160"/>
        <v>0</v>
      </c>
      <c r="AQ327" s="123">
        <f t="shared" si="161"/>
        <v>0</v>
      </c>
      <c r="AR327" s="123">
        <f t="shared" si="162"/>
        <v>0</v>
      </c>
      <c r="AS327" s="313"/>
      <c r="AT327" s="313"/>
      <c r="AU327" s="314"/>
      <c r="AV327" s="125">
        <f t="shared" si="163"/>
        <v>0</v>
      </c>
      <c r="AW327" s="119">
        <f t="shared" si="164"/>
        <v>0</v>
      </c>
      <c r="AX327" s="120"/>
      <c r="AY327" s="120"/>
      <c r="AZ327" s="127"/>
      <c r="BA327" s="126">
        <f t="shared" si="165"/>
        <v>0</v>
      </c>
      <c r="BB327" s="119">
        <f t="shared" si="166"/>
        <v>0</v>
      </c>
      <c r="BC327" s="120"/>
      <c r="BD327" s="120"/>
      <c r="BE327" s="127"/>
      <c r="BF327" s="126">
        <f t="shared" si="167"/>
        <v>0</v>
      </c>
      <c r="BG327" s="119">
        <f t="shared" si="168"/>
        <v>0</v>
      </c>
      <c r="BH327" s="120"/>
      <c r="BI327" s="120"/>
      <c r="BJ327" s="127"/>
      <c r="BK327" s="126">
        <f t="shared" si="169"/>
        <v>0</v>
      </c>
      <c r="BL327" s="119">
        <f t="shared" si="170"/>
        <v>0</v>
      </c>
      <c r="BM327" s="123">
        <f t="shared" si="171"/>
        <v>0</v>
      </c>
      <c r="BN327" s="123">
        <f t="shared" si="172"/>
        <v>0</v>
      </c>
      <c r="BO327" s="126">
        <f t="shared" si="180"/>
        <v>0</v>
      </c>
      <c r="BP327" s="128">
        <f t="shared" si="173"/>
        <v>0</v>
      </c>
      <c r="BQ327" s="22"/>
      <c r="BR327" s="129"/>
      <c r="BS327" s="130"/>
      <c r="BT327" s="257" t="str">
        <f t="shared" si="174"/>
        <v/>
      </c>
      <c r="BU327" s="257" t="str">
        <f t="shared" si="175"/>
        <v/>
      </c>
      <c r="BV327" s="257" t="str">
        <f t="shared" si="176"/>
        <v/>
      </c>
      <c r="BW327" s="257" t="str">
        <f t="shared" si="177"/>
        <v/>
      </c>
      <c r="BX327" s="258">
        <f t="shared" si="178"/>
        <v>0</v>
      </c>
      <c r="BY327" s="129"/>
      <c r="BZ327" s="130"/>
      <c r="CA327" s="130" t="str">
        <f t="shared" si="146"/>
        <v/>
      </c>
      <c r="CB327" s="130" t="str">
        <f t="shared" si="147"/>
        <v/>
      </c>
      <c r="CC327" s="130" t="str">
        <f t="shared" si="148"/>
        <v/>
      </c>
      <c r="CD327" s="130" t="str">
        <f t="shared" si="149"/>
        <v/>
      </c>
      <c r="CE327" s="131">
        <f t="shared" si="181"/>
        <v>0</v>
      </c>
      <c r="CF327" s="259">
        <f t="shared" si="179"/>
        <v>0</v>
      </c>
      <c r="CG327" s="132"/>
      <c r="CH327" s="132"/>
      <c r="CI327" s="132"/>
    </row>
    <row r="328" spans="1:87" s="24" customFormat="1" ht="12.75" hidden="1" customHeight="1" outlineLevel="1" thickBot="1" x14ac:dyDescent="0.25">
      <c r="A328" s="177" t="s">
        <v>59</v>
      </c>
      <c r="B328" s="312" t="s">
        <v>187</v>
      </c>
      <c r="C328" s="24">
        <v>320</v>
      </c>
      <c r="D328" s="137"/>
      <c r="E328" s="138"/>
      <c r="F328" s="56"/>
      <c r="G328" s="135"/>
      <c r="H328" s="136"/>
      <c r="I328" s="139"/>
      <c r="J328" s="57"/>
      <c r="K328" s="113"/>
      <c r="L328" s="113"/>
      <c r="M328" s="113"/>
      <c r="N328" s="113"/>
      <c r="O328" s="114">
        <f t="shared" si="150"/>
        <v>0</v>
      </c>
      <c r="P328" s="113"/>
      <c r="Q328" s="113"/>
      <c r="R328" s="113"/>
      <c r="S328" s="113"/>
      <c r="T328" s="114">
        <f t="shared" si="151"/>
        <v>0</v>
      </c>
      <c r="U328" s="113">
        <f t="shared" si="152"/>
        <v>0</v>
      </c>
      <c r="V328" s="136"/>
      <c r="W328" s="313"/>
      <c r="X328" s="313"/>
      <c r="Y328" s="313"/>
      <c r="Z328" s="117">
        <f t="shared" si="153"/>
        <v>0</v>
      </c>
      <c r="AA328" s="118">
        <f t="shared" si="154"/>
        <v>0</v>
      </c>
      <c r="AB328" s="121"/>
      <c r="AC328" s="121"/>
      <c r="AD328" s="121"/>
      <c r="AE328" s="117">
        <f t="shared" si="155"/>
        <v>0</v>
      </c>
      <c r="AF328" s="118">
        <f t="shared" si="156"/>
        <v>0</v>
      </c>
      <c r="AG328" s="120"/>
      <c r="AH328" s="120"/>
      <c r="AI328" s="121"/>
      <c r="AJ328" s="117">
        <f t="shared" si="157"/>
        <v>0</v>
      </c>
      <c r="AK328" s="119">
        <f t="shared" si="158"/>
        <v>0</v>
      </c>
      <c r="AL328" s="53"/>
      <c r="AM328" s="53"/>
      <c r="AN328" s="53"/>
      <c r="AO328" s="54">
        <f t="shared" si="159"/>
        <v>0</v>
      </c>
      <c r="AP328" s="122">
        <f t="shared" si="160"/>
        <v>0</v>
      </c>
      <c r="AQ328" s="123">
        <f t="shared" si="161"/>
        <v>0</v>
      </c>
      <c r="AR328" s="123">
        <f t="shared" si="162"/>
        <v>0</v>
      </c>
      <c r="AS328" s="313"/>
      <c r="AT328" s="313"/>
      <c r="AU328" s="314"/>
      <c r="AV328" s="125">
        <f t="shared" si="163"/>
        <v>0</v>
      </c>
      <c r="AW328" s="119">
        <f t="shared" si="164"/>
        <v>0</v>
      </c>
      <c r="AX328" s="120"/>
      <c r="AY328" s="120"/>
      <c r="AZ328" s="127"/>
      <c r="BA328" s="126">
        <f t="shared" si="165"/>
        <v>0</v>
      </c>
      <c r="BB328" s="119">
        <f t="shared" si="166"/>
        <v>0</v>
      </c>
      <c r="BC328" s="120"/>
      <c r="BD328" s="120"/>
      <c r="BE328" s="127"/>
      <c r="BF328" s="126">
        <f t="shared" si="167"/>
        <v>0</v>
      </c>
      <c r="BG328" s="119">
        <f t="shared" si="168"/>
        <v>0</v>
      </c>
      <c r="BH328" s="120"/>
      <c r="BI328" s="120"/>
      <c r="BJ328" s="127"/>
      <c r="BK328" s="126">
        <f t="shared" si="169"/>
        <v>0</v>
      </c>
      <c r="BL328" s="119">
        <f t="shared" si="170"/>
        <v>0</v>
      </c>
      <c r="BM328" s="123">
        <f t="shared" si="171"/>
        <v>0</v>
      </c>
      <c r="BN328" s="123">
        <f t="shared" si="172"/>
        <v>0</v>
      </c>
      <c r="BO328" s="126">
        <f t="shared" si="180"/>
        <v>0</v>
      </c>
      <c r="BP328" s="128">
        <f t="shared" si="173"/>
        <v>0</v>
      </c>
      <c r="BQ328" s="22"/>
      <c r="BR328" s="129"/>
      <c r="BS328" s="130"/>
      <c r="BT328" s="257" t="str">
        <f t="shared" si="174"/>
        <v/>
      </c>
      <c r="BU328" s="257" t="str">
        <f t="shared" si="175"/>
        <v/>
      </c>
      <c r="BV328" s="257" t="str">
        <f t="shared" si="176"/>
        <v/>
      </c>
      <c r="BW328" s="257" t="str">
        <f t="shared" si="177"/>
        <v/>
      </c>
      <c r="BX328" s="258">
        <f t="shared" si="178"/>
        <v>0</v>
      </c>
      <c r="BY328" s="129"/>
      <c r="BZ328" s="130"/>
      <c r="CA328" s="130" t="str">
        <f t="shared" si="146"/>
        <v/>
      </c>
      <c r="CB328" s="130" t="str">
        <f t="shared" si="147"/>
        <v/>
      </c>
      <c r="CC328" s="130" t="str">
        <f t="shared" si="148"/>
        <v/>
      </c>
      <c r="CD328" s="130" t="str">
        <f t="shared" si="149"/>
        <v/>
      </c>
      <c r="CE328" s="131">
        <f t="shared" si="181"/>
        <v>0</v>
      </c>
      <c r="CF328" s="259">
        <f t="shared" si="179"/>
        <v>0</v>
      </c>
      <c r="CG328" s="132"/>
      <c r="CH328" s="132"/>
      <c r="CI328" s="132"/>
    </row>
    <row r="329" spans="1:87" s="24" customFormat="1" ht="12.75" hidden="1" customHeight="1" outlineLevel="1" thickBot="1" x14ac:dyDescent="0.25">
      <c r="A329" s="177" t="s">
        <v>59</v>
      </c>
      <c r="B329" s="312" t="s">
        <v>187</v>
      </c>
      <c r="C329" s="24">
        <v>321</v>
      </c>
      <c r="D329" s="137"/>
      <c r="E329" s="138"/>
      <c r="F329" s="56"/>
      <c r="G329" s="135"/>
      <c r="H329" s="136"/>
      <c r="I329" s="139"/>
      <c r="J329" s="57"/>
      <c r="K329" s="113"/>
      <c r="L329" s="113"/>
      <c r="M329" s="113"/>
      <c r="N329" s="113"/>
      <c r="O329" s="114">
        <f t="shared" si="150"/>
        <v>0</v>
      </c>
      <c r="P329" s="113"/>
      <c r="Q329" s="113"/>
      <c r="R329" s="113"/>
      <c r="S329" s="113"/>
      <c r="T329" s="114">
        <f t="shared" si="151"/>
        <v>0</v>
      </c>
      <c r="U329" s="113">
        <f t="shared" si="152"/>
        <v>0</v>
      </c>
      <c r="V329" s="136"/>
      <c r="W329" s="313"/>
      <c r="X329" s="313"/>
      <c r="Y329" s="313"/>
      <c r="Z329" s="117">
        <f t="shared" si="153"/>
        <v>0</v>
      </c>
      <c r="AA329" s="118">
        <f t="shared" si="154"/>
        <v>0</v>
      </c>
      <c r="AB329" s="121"/>
      <c r="AC329" s="121"/>
      <c r="AD329" s="121"/>
      <c r="AE329" s="117">
        <f t="shared" si="155"/>
        <v>0</v>
      </c>
      <c r="AF329" s="118">
        <f t="shared" si="156"/>
        <v>0</v>
      </c>
      <c r="AG329" s="120"/>
      <c r="AH329" s="120"/>
      <c r="AI329" s="121"/>
      <c r="AJ329" s="117">
        <f t="shared" si="157"/>
        <v>0</v>
      </c>
      <c r="AK329" s="119">
        <f t="shared" si="158"/>
        <v>0</v>
      </c>
      <c r="AL329" s="53"/>
      <c r="AM329" s="53"/>
      <c r="AN329" s="53"/>
      <c r="AO329" s="54">
        <f t="shared" si="159"/>
        <v>0</v>
      </c>
      <c r="AP329" s="122">
        <f t="shared" si="160"/>
        <v>0</v>
      </c>
      <c r="AQ329" s="123">
        <f t="shared" si="161"/>
        <v>0</v>
      </c>
      <c r="AR329" s="123">
        <f t="shared" si="162"/>
        <v>0</v>
      </c>
      <c r="AS329" s="313"/>
      <c r="AT329" s="313"/>
      <c r="AU329" s="314"/>
      <c r="AV329" s="125">
        <f t="shared" si="163"/>
        <v>0</v>
      </c>
      <c r="AW329" s="119">
        <f t="shared" si="164"/>
        <v>0</v>
      </c>
      <c r="AX329" s="120"/>
      <c r="AY329" s="120"/>
      <c r="AZ329" s="127"/>
      <c r="BA329" s="126">
        <f t="shared" si="165"/>
        <v>0</v>
      </c>
      <c r="BB329" s="119">
        <f t="shared" si="166"/>
        <v>0</v>
      </c>
      <c r="BC329" s="120"/>
      <c r="BD329" s="120"/>
      <c r="BE329" s="127"/>
      <c r="BF329" s="126">
        <f t="shared" si="167"/>
        <v>0</v>
      </c>
      <c r="BG329" s="119">
        <f t="shared" si="168"/>
        <v>0</v>
      </c>
      <c r="BH329" s="120"/>
      <c r="BI329" s="120"/>
      <c r="BJ329" s="127"/>
      <c r="BK329" s="126">
        <f t="shared" si="169"/>
        <v>0</v>
      </c>
      <c r="BL329" s="119">
        <f t="shared" si="170"/>
        <v>0</v>
      </c>
      <c r="BM329" s="123">
        <f t="shared" si="171"/>
        <v>0</v>
      </c>
      <c r="BN329" s="123">
        <f t="shared" si="172"/>
        <v>0</v>
      </c>
      <c r="BO329" s="126">
        <f t="shared" si="180"/>
        <v>0</v>
      </c>
      <c r="BP329" s="128">
        <f t="shared" si="173"/>
        <v>0</v>
      </c>
      <c r="BQ329" s="22"/>
      <c r="BR329" s="129"/>
      <c r="BS329" s="130"/>
      <c r="BT329" s="257" t="str">
        <f t="shared" si="174"/>
        <v/>
      </c>
      <c r="BU329" s="257" t="str">
        <f t="shared" si="175"/>
        <v/>
      </c>
      <c r="BV329" s="257" t="str">
        <f t="shared" si="176"/>
        <v/>
      </c>
      <c r="BW329" s="257" t="str">
        <f t="shared" si="177"/>
        <v/>
      </c>
      <c r="BX329" s="258">
        <f t="shared" si="178"/>
        <v>0</v>
      </c>
      <c r="BY329" s="129"/>
      <c r="BZ329" s="130"/>
      <c r="CA329" s="130" t="str">
        <f t="shared" ref="CA329:CA392" si="182">IF(OR($BY329="Jan", $BY329="Feb", $BY329="Mar"), $BZ329, "")</f>
        <v/>
      </c>
      <c r="CB329" s="130" t="str">
        <f t="shared" ref="CB329:CB392" si="183">IF(OR($BY329="Apr", $BY329="May", $BY329="Jun"), $BZ329, "")</f>
        <v/>
      </c>
      <c r="CC329" s="130" t="str">
        <f t="shared" ref="CC329:CC392" si="184">IF(OR($BY329="Jul", $BY329="Aug", $BY329="Sep"), $BZ329, "")</f>
        <v/>
      </c>
      <c r="CD329" s="130" t="str">
        <f t="shared" ref="CD329:CD392" si="185">IF(OR($BY329="Oct", $BY329="Nov", $BY329="Dec"), $BZ329, "")</f>
        <v/>
      </c>
      <c r="CE329" s="131">
        <f t="shared" si="181"/>
        <v>0</v>
      </c>
      <c r="CF329" s="259">
        <f t="shared" si="179"/>
        <v>0</v>
      </c>
      <c r="CG329" s="132"/>
      <c r="CH329" s="132"/>
      <c r="CI329" s="132"/>
    </row>
    <row r="330" spans="1:87" s="24" customFormat="1" ht="12.75" hidden="1" customHeight="1" outlineLevel="1" thickBot="1" x14ac:dyDescent="0.25">
      <c r="A330" s="177" t="s">
        <v>59</v>
      </c>
      <c r="B330" s="312" t="s">
        <v>187</v>
      </c>
      <c r="C330" s="24">
        <v>322</v>
      </c>
      <c r="D330" s="137"/>
      <c r="E330" s="138"/>
      <c r="F330" s="56"/>
      <c r="G330" s="135"/>
      <c r="H330" s="136"/>
      <c r="I330" s="139"/>
      <c r="J330" s="57"/>
      <c r="K330" s="113"/>
      <c r="L330" s="113"/>
      <c r="M330" s="113"/>
      <c r="N330" s="113"/>
      <c r="O330" s="114">
        <f t="shared" ref="O330:O393" si="186">SUM(K330:N330)</f>
        <v>0</v>
      </c>
      <c r="P330" s="113"/>
      <c r="Q330" s="113"/>
      <c r="R330" s="113"/>
      <c r="S330" s="113"/>
      <c r="T330" s="114">
        <f t="shared" ref="T330:T393" si="187">SUM(P330:S330)</f>
        <v>0</v>
      </c>
      <c r="U330" s="113">
        <f t="shared" ref="U330:U393" si="188">J330+O330-T330</f>
        <v>0</v>
      </c>
      <c r="V330" s="136"/>
      <c r="W330" s="313"/>
      <c r="X330" s="313"/>
      <c r="Y330" s="313"/>
      <c r="Z330" s="117">
        <f t="shared" ref="Z330:Z393" si="189">SUM(W330:Y330)</f>
        <v>0</v>
      </c>
      <c r="AA330" s="118">
        <f t="shared" ref="AA330:AA393" si="190">Z330-K330</f>
        <v>0</v>
      </c>
      <c r="AB330" s="121"/>
      <c r="AC330" s="121"/>
      <c r="AD330" s="121"/>
      <c r="AE330" s="117">
        <f t="shared" ref="AE330:AE393" si="191">SUM(AB330:AD330)</f>
        <v>0</v>
      </c>
      <c r="AF330" s="118">
        <f t="shared" ref="AF330:AF393" si="192">AE330-L330</f>
        <v>0</v>
      </c>
      <c r="AG330" s="120"/>
      <c r="AH330" s="120"/>
      <c r="AI330" s="121"/>
      <c r="AJ330" s="117">
        <f t="shared" ref="AJ330:AJ393" si="193">SUM(AG330:AI330)</f>
        <v>0</v>
      </c>
      <c r="AK330" s="119">
        <f t="shared" ref="AK330:AK393" si="194">AJ330-M330</f>
        <v>0</v>
      </c>
      <c r="AL330" s="53"/>
      <c r="AM330" s="53"/>
      <c r="AN330" s="53"/>
      <c r="AO330" s="54">
        <f t="shared" ref="AO330:AO393" si="195">SUM(AL330:AN330)</f>
        <v>0</v>
      </c>
      <c r="AP330" s="122">
        <f t="shared" ref="AP330:AP393" si="196">AO330-N330</f>
        <v>0</v>
      </c>
      <c r="AQ330" s="123">
        <f t="shared" ref="AQ330:AQ393" si="197">Z330+AE330+AJ330+AO330</f>
        <v>0</v>
      </c>
      <c r="AR330" s="123">
        <f t="shared" ref="AR330:AR393" si="198">AQ330-O330</f>
        <v>0</v>
      </c>
      <c r="AS330" s="313"/>
      <c r="AT330" s="313"/>
      <c r="AU330" s="314"/>
      <c r="AV330" s="125">
        <f t="shared" ref="AV330:AV393" si="199">SUM(AS330:AU330)</f>
        <v>0</v>
      </c>
      <c r="AW330" s="119">
        <f t="shared" ref="AW330:AW393" si="200">AV330-P330</f>
        <v>0</v>
      </c>
      <c r="AX330" s="120"/>
      <c r="AY330" s="120"/>
      <c r="AZ330" s="127"/>
      <c r="BA330" s="126">
        <f t="shared" ref="BA330:BA393" si="201">SUM(AX330:AZ330)</f>
        <v>0</v>
      </c>
      <c r="BB330" s="119">
        <f t="shared" ref="BB330:BB393" si="202">BA330-Q330</f>
        <v>0</v>
      </c>
      <c r="BC330" s="120"/>
      <c r="BD330" s="120"/>
      <c r="BE330" s="127"/>
      <c r="BF330" s="126">
        <f t="shared" ref="BF330:BF393" si="203">SUM(BC330:BE330)</f>
        <v>0</v>
      </c>
      <c r="BG330" s="119">
        <f t="shared" ref="BG330:BG393" si="204">BF330-R330</f>
        <v>0</v>
      </c>
      <c r="BH330" s="120"/>
      <c r="BI330" s="120"/>
      <c r="BJ330" s="127"/>
      <c r="BK330" s="126">
        <f t="shared" ref="BK330:BK393" si="205">SUM(BH330:BJ330)</f>
        <v>0</v>
      </c>
      <c r="BL330" s="119">
        <f t="shared" ref="BL330:BL393" si="206">BK330-S330</f>
        <v>0</v>
      </c>
      <c r="BM330" s="123">
        <f t="shared" ref="BM330:BM393" si="207">AV330+BA330+BF330+BK330</f>
        <v>0</v>
      </c>
      <c r="BN330" s="123">
        <f t="shared" ref="BN330:BN393" si="208">BM330-T330</f>
        <v>0</v>
      </c>
      <c r="BO330" s="126">
        <f t="shared" si="180"/>
        <v>0</v>
      </c>
      <c r="BP330" s="128">
        <f t="shared" ref="BP330:BP393" si="209">BO330-U330</f>
        <v>0</v>
      </c>
      <c r="BQ330" s="22"/>
      <c r="BR330" s="129"/>
      <c r="BS330" s="130"/>
      <c r="BT330" s="257" t="str">
        <f t="shared" ref="BT330:BT393" si="210">IF(OR($BR330="Jan", $BR330="Feb", $BR330="Mar"), $BS330, "")</f>
        <v/>
      </c>
      <c r="BU330" s="257" t="str">
        <f t="shared" ref="BU330:BU393" si="211">IF(OR($BR330="Apr", $BR330="May", $BR330="Jun"), $BS330, "")</f>
        <v/>
      </c>
      <c r="BV330" s="257" t="str">
        <f t="shared" ref="BV330:BV393" si="212">IF(OR($BR330="Jul", $BR330="Aug", $BR330="Sep"), $BS330, "")</f>
        <v/>
      </c>
      <c r="BW330" s="257" t="str">
        <f t="shared" ref="BW330:BW393" si="213">IF(OR($BR330="Oct", $BR330="Nov", $BR330="Dec"), $BS330, "")</f>
        <v/>
      </c>
      <c r="BX330" s="258">
        <f t="shared" ref="BX330:BX393" si="214">SUM(BT330:BW330)</f>
        <v>0</v>
      </c>
      <c r="BY330" s="129"/>
      <c r="BZ330" s="130"/>
      <c r="CA330" s="130" t="str">
        <f t="shared" si="182"/>
        <v/>
      </c>
      <c r="CB330" s="130" t="str">
        <f t="shared" si="183"/>
        <v/>
      </c>
      <c r="CC330" s="130" t="str">
        <f t="shared" si="184"/>
        <v/>
      </c>
      <c r="CD330" s="130" t="str">
        <f t="shared" si="185"/>
        <v/>
      </c>
      <c r="CE330" s="131">
        <f t="shared" si="181"/>
        <v>0</v>
      </c>
      <c r="CF330" s="259">
        <f t="shared" ref="CF330:CF393" si="215">BO330+BX330-CE330</f>
        <v>0</v>
      </c>
      <c r="CG330" s="132"/>
      <c r="CH330" s="132"/>
      <c r="CI330" s="132"/>
    </row>
    <row r="331" spans="1:87" s="24" customFormat="1" ht="12.75" hidden="1" customHeight="1" outlineLevel="1" thickBot="1" x14ac:dyDescent="0.25">
      <c r="A331" s="177" t="s">
        <v>59</v>
      </c>
      <c r="B331" s="312" t="s">
        <v>187</v>
      </c>
      <c r="C331" s="24">
        <v>323</v>
      </c>
      <c r="D331" s="137"/>
      <c r="E331" s="138"/>
      <c r="F331" s="56"/>
      <c r="G331" s="135"/>
      <c r="H331" s="136"/>
      <c r="I331" s="139"/>
      <c r="J331" s="57"/>
      <c r="K331" s="113"/>
      <c r="L331" s="113"/>
      <c r="M331" s="113"/>
      <c r="N331" s="113"/>
      <c r="O331" s="114">
        <f t="shared" si="186"/>
        <v>0</v>
      </c>
      <c r="P331" s="113"/>
      <c r="Q331" s="113"/>
      <c r="R331" s="113"/>
      <c r="S331" s="113"/>
      <c r="T331" s="114">
        <f t="shared" si="187"/>
        <v>0</v>
      </c>
      <c r="U331" s="113">
        <f t="shared" si="188"/>
        <v>0</v>
      </c>
      <c r="V331" s="136"/>
      <c r="W331" s="313"/>
      <c r="X331" s="313"/>
      <c r="Y331" s="313"/>
      <c r="Z331" s="117">
        <f t="shared" si="189"/>
        <v>0</v>
      </c>
      <c r="AA331" s="118">
        <f t="shared" si="190"/>
        <v>0</v>
      </c>
      <c r="AB331" s="121"/>
      <c r="AC331" s="121"/>
      <c r="AD331" s="121"/>
      <c r="AE331" s="117">
        <f t="shared" si="191"/>
        <v>0</v>
      </c>
      <c r="AF331" s="118">
        <f t="shared" si="192"/>
        <v>0</v>
      </c>
      <c r="AG331" s="120"/>
      <c r="AH331" s="120"/>
      <c r="AI331" s="121"/>
      <c r="AJ331" s="117">
        <f t="shared" si="193"/>
        <v>0</v>
      </c>
      <c r="AK331" s="119">
        <f t="shared" si="194"/>
        <v>0</v>
      </c>
      <c r="AL331" s="53"/>
      <c r="AM331" s="53"/>
      <c r="AN331" s="53"/>
      <c r="AO331" s="54">
        <f t="shared" si="195"/>
        <v>0</v>
      </c>
      <c r="AP331" s="122">
        <f t="shared" si="196"/>
        <v>0</v>
      </c>
      <c r="AQ331" s="123">
        <f t="shared" si="197"/>
        <v>0</v>
      </c>
      <c r="AR331" s="123">
        <f t="shared" si="198"/>
        <v>0</v>
      </c>
      <c r="AS331" s="313"/>
      <c r="AT331" s="313"/>
      <c r="AU331" s="314"/>
      <c r="AV331" s="125">
        <f t="shared" si="199"/>
        <v>0</v>
      </c>
      <c r="AW331" s="119">
        <f t="shared" si="200"/>
        <v>0</v>
      </c>
      <c r="AX331" s="120"/>
      <c r="AY331" s="120"/>
      <c r="AZ331" s="127"/>
      <c r="BA331" s="126">
        <f t="shared" si="201"/>
        <v>0</v>
      </c>
      <c r="BB331" s="119">
        <f t="shared" si="202"/>
        <v>0</v>
      </c>
      <c r="BC331" s="120"/>
      <c r="BD331" s="120"/>
      <c r="BE331" s="127"/>
      <c r="BF331" s="126">
        <f t="shared" si="203"/>
        <v>0</v>
      </c>
      <c r="BG331" s="119">
        <f t="shared" si="204"/>
        <v>0</v>
      </c>
      <c r="BH331" s="120"/>
      <c r="BI331" s="120"/>
      <c r="BJ331" s="127"/>
      <c r="BK331" s="126">
        <f t="shared" si="205"/>
        <v>0</v>
      </c>
      <c r="BL331" s="119">
        <f t="shared" si="206"/>
        <v>0</v>
      </c>
      <c r="BM331" s="123">
        <f t="shared" si="207"/>
        <v>0</v>
      </c>
      <c r="BN331" s="123">
        <f t="shared" si="208"/>
        <v>0</v>
      </c>
      <c r="BO331" s="126">
        <f t="shared" si="180"/>
        <v>0</v>
      </c>
      <c r="BP331" s="128">
        <f t="shared" si="209"/>
        <v>0</v>
      </c>
      <c r="BQ331" s="22"/>
      <c r="BR331" s="129"/>
      <c r="BS331" s="130"/>
      <c r="BT331" s="257" t="str">
        <f t="shared" si="210"/>
        <v/>
      </c>
      <c r="BU331" s="257" t="str">
        <f t="shared" si="211"/>
        <v/>
      </c>
      <c r="BV331" s="257" t="str">
        <f t="shared" si="212"/>
        <v/>
      </c>
      <c r="BW331" s="257" t="str">
        <f t="shared" si="213"/>
        <v/>
      </c>
      <c r="BX331" s="258">
        <f t="shared" si="214"/>
        <v>0</v>
      </c>
      <c r="BY331" s="129"/>
      <c r="BZ331" s="130"/>
      <c r="CA331" s="130" t="str">
        <f t="shared" si="182"/>
        <v/>
      </c>
      <c r="CB331" s="130" t="str">
        <f t="shared" si="183"/>
        <v/>
      </c>
      <c r="CC331" s="130" t="str">
        <f t="shared" si="184"/>
        <v/>
      </c>
      <c r="CD331" s="130" t="str">
        <f t="shared" si="185"/>
        <v/>
      </c>
      <c r="CE331" s="131">
        <f t="shared" si="181"/>
        <v>0</v>
      </c>
      <c r="CF331" s="259">
        <f t="shared" si="215"/>
        <v>0</v>
      </c>
      <c r="CG331" s="132"/>
      <c r="CH331" s="132"/>
      <c r="CI331" s="132"/>
    </row>
    <row r="332" spans="1:87" s="24" customFormat="1" ht="12.75" hidden="1" customHeight="1" outlineLevel="1" thickBot="1" x14ac:dyDescent="0.25">
      <c r="A332" s="177" t="s">
        <v>59</v>
      </c>
      <c r="B332" s="312" t="s">
        <v>187</v>
      </c>
      <c r="C332" s="24">
        <v>324</v>
      </c>
      <c r="D332" s="137"/>
      <c r="E332" s="138"/>
      <c r="F332" s="56"/>
      <c r="G332" s="135"/>
      <c r="H332" s="136"/>
      <c r="I332" s="139"/>
      <c r="J332" s="57"/>
      <c r="K332" s="113"/>
      <c r="L332" s="113"/>
      <c r="M332" s="113"/>
      <c r="N332" s="113"/>
      <c r="O332" s="114">
        <f t="shared" si="186"/>
        <v>0</v>
      </c>
      <c r="P332" s="113"/>
      <c r="Q332" s="113"/>
      <c r="R332" s="113"/>
      <c r="S332" s="113"/>
      <c r="T332" s="114">
        <f t="shared" si="187"/>
        <v>0</v>
      </c>
      <c r="U332" s="113">
        <f t="shared" si="188"/>
        <v>0</v>
      </c>
      <c r="V332" s="136"/>
      <c r="W332" s="313"/>
      <c r="X332" s="313"/>
      <c r="Y332" s="313"/>
      <c r="Z332" s="117">
        <f t="shared" si="189"/>
        <v>0</v>
      </c>
      <c r="AA332" s="118">
        <f t="shared" si="190"/>
        <v>0</v>
      </c>
      <c r="AB332" s="121"/>
      <c r="AC332" s="121"/>
      <c r="AD332" s="121"/>
      <c r="AE332" s="117">
        <f t="shared" si="191"/>
        <v>0</v>
      </c>
      <c r="AF332" s="118">
        <f t="shared" si="192"/>
        <v>0</v>
      </c>
      <c r="AG332" s="120"/>
      <c r="AH332" s="120"/>
      <c r="AI332" s="121"/>
      <c r="AJ332" s="117">
        <f t="shared" si="193"/>
        <v>0</v>
      </c>
      <c r="AK332" s="119">
        <f t="shared" si="194"/>
        <v>0</v>
      </c>
      <c r="AL332" s="53"/>
      <c r="AM332" s="53"/>
      <c r="AN332" s="53"/>
      <c r="AO332" s="54">
        <f t="shared" si="195"/>
        <v>0</v>
      </c>
      <c r="AP332" s="122">
        <f t="shared" si="196"/>
        <v>0</v>
      </c>
      <c r="AQ332" s="123">
        <f t="shared" si="197"/>
        <v>0</v>
      </c>
      <c r="AR332" s="123">
        <f t="shared" si="198"/>
        <v>0</v>
      </c>
      <c r="AS332" s="313"/>
      <c r="AT332" s="313"/>
      <c r="AU332" s="314"/>
      <c r="AV332" s="125">
        <f t="shared" si="199"/>
        <v>0</v>
      </c>
      <c r="AW332" s="119">
        <f t="shared" si="200"/>
        <v>0</v>
      </c>
      <c r="AX332" s="120"/>
      <c r="AY332" s="120"/>
      <c r="AZ332" s="127"/>
      <c r="BA332" s="126">
        <f t="shared" si="201"/>
        <v>0</v>
      </c>
      <c r="BB332" s="119">
        <f t="shared" si="202"/>
        <v>0</v>
      </c>
      <c r="BC332" s="120"/>
      <c r="BD332" s="120"/>
      <c r="BE332" s="127"/>
      <c r="BF332" s="126">
        <f t="shared" si="203"/>
        <v>0</v>
      </c>
      <c r="BG332" s="119">
        <f t="shared" si="204"/>
        <v>0</v>
      </c>
      <c r="BH332" s="120"/>
      <c r="BI332" s="120"/>
      <c r="BJ332" s="127"/>
      <c r="BK332" s="126">
        <f t="shared" si="205"/>
        <v>0</v>
      </c>
      <c r="BL332" s="119">
        <f t="shared" si="206"/>
        <v>0</v>
      </c>
      <c r="BM332" s="123">
        <f t="shared" si="207"/>
        <v>0</v>
      </c>
      <c r="BN332" s="123">
        <f t="shared" si="208"/>
        <v>0</v>
      </c>
      <c r="BO332" s="126">
        <f t="shared" si="180"/>
        <v>0</v>
      </c>
      <c r="BP332" s="128">
        <f t="shared" si="209"/>
        <v>0</v>
      </c>
      <c r="BQ332" s="22"/>
      <c r="BR332" s="129"/>
      <c r="BS332" s="130"/>
      <c r="BT332" s="257" t="str">
        <f t="shared" si="210"/>
        <v/>
      </c>
      <c r="BU332" s="257" t="str">
        <f t="shared" si="211"/>
        <v/>
      </c>
      <c r="BV332" s="257" t="str">
        <f t="shared" si="212"/>
        <v/>
      </c>
      <c r="BW332" s="257" t="str">
        <f t="shared" si="213"/>
        <v/>
      </c>
      <c r="BX332" s="258">
        <f t="shared" si="214"/>
        <v>0</v>
      </c>
      <c r="BY332" s="129"/>
      <c r="BZ332" s="130"/>
      <c r="CA332" s="130" t="str">
        <f t="shared" si="182"/>
        <v/>
      </c>
      <c r="CB332" s="130" t="str">
        <f t="shared" si="183"/>
        <v/>
      </c>
      <c r="CC332" s="130" t="str">
        <f t="shared" si="184"/>
        <v/>
      </c>
      <c r="CD332" s="130" t="str">
        <f t="shared" si="185"/>
        <v/>
      </c>
      <c r="CE332" s="131">
        <f t="shared" si="181"/>
        <v>0</v>
      </c>
      <c r="CF332" s="259">
        <f t="shared" si="215"/>
        <v>0</v>
      </c>
      <c r="CG332" s="132"/>
      <c r="CH332" s="132"/>
      <c r="CI332" s="132"/>
    </row>
    <row r="333" spans="1:87" s="24" customFormat="1" ht="12.75" hidden="1" customHeight="1" outlineLevel="1" thickBot="1" x14ac:dyDescent="0.25">
      <c r="A333" s="177" t="s">
        <v>59</v>
      </c>
      <c r="B333" s="312" t="s">
        <v>187</v>
      </c>
      <c r="C333" s="24">
        <v>325</v>
      </c>
      <c r="D333" s="137"/>
      <c r="E333" s="138"/>
      <c r="F333" s="56"/>
      <c r="G333" s="135"/>
      <c r="H333" s="136"/>
      <c r="I333" s="139"/>
      <c r="J333" s="57"/>
      <c r="K333" s="113"/>
      <c r="L333" s="113"/>
      <c r="M333" s="113"/>
      <c r="N333" s="113"/>
      <c r="O333" s="114">
        <f t="shared" si="186"/>
        <v>0</v>
      </c>
      <c r="P333" s="113"/>
      <c r="Q333" s="113"/>
      <c r="R333" s="113"/>
      <c r="S333" s="113"/>
      <c r="T333" s="114">
        <f t="shared" si="187"/>
        <v>0</v>
      </c>
      <c r="U333" s="113">
        <f t="shared" si="188"/>
        <v>0</v>
      </c>
      <c r="V333" s="136"/>
      <c r="W333" s="313"/>
      <c r="X333" s="313"/>
      <c r="Y333" s="313"/>
      <c r="Z333" s="117">
        <f t="shared" si="189"/>
        <v>0</v>
      </c>
      <c r="AA333" s="118">
        <f t="shared" si="190"/>
        <v>0</v>
      </c>
      <c r="AB333" s="121"/>
      <c r="AC333" s="121"/>
      <c r="AD333" s="121"/>
      <c r="AE333" s="117">
        <f t="shared" si="191"/>
        <v>0</v>
      </c>
      <c r="AF333" s="118">
        <f t="shared" si="192"/>
        <v>0</v>
      </c>
      <c r="AG333" s="120"/>
      <c r="AH333" s="120"/>
      <c r="AI333" s="121"/>
      <c r="AJ333" s="117">
        <f t="shared" si="193"/>
        <v>0</v>
      </c>
      <c r="AK333" s="119">
        <f t="shared" si="194"/>
        <v>0</v>
      </c>
      <c r="AL333" s="53"/>
      <c r="AM333" s="53"/>
      <c r="AN333" s="53"/>
      <c r="AO333" s="54">
        <f t="shared" si="195"/>
        <v>0</v>
      </c>
      <c r="AP333" s="122">
        <f t="shared" si="196"/>
        <v>0</v>
      </c>
      <c r="AQ333" s="123">
        <f t="shared" si="197"/>
        <v>0</v>
      </c>
      <c r="AR333" s="123">
        <f t="shared" si="198"/>
        <v>0</v>
      </c>
      <c r="AS333" s="313"/>
      <c r="AT333" s="313"/>
      <c r="AU333" s="314"/>
      <c r="AV333" s="125">
        <f t="shared" si="199"/>
        <v>0</v>
      </c>
      <c r="AW333" s="119">
        <f t="shared" si="200"/>
        <v>0</v>
      </c>
      <c r="AX333" s="120"/>
      <c r="AY333" s="120"/>
      <c r="AZ333" s="127"/>
      <c r="BA333" s="126">
        <f t="shared" si="201"/>
        <v>0</v>
      </c>
      <c r="BB333" s="119">
        <f t="shared" si="202"/>
        <v>0</v>
      </c>
      <c r="BC333" s="120"/>
      <c r="BD333" s="120"/>
      <c r="BE333" s="127"/>
      <c r="BF333" s="126">
        <f t="shared" si="203"/>
        <v>0</v>
      </c>
      <c r="BG333" s="119">
        <f t="shared" si="204"/>
        <v>0</v>
      </c>
      <c r="BH333" s="120"/>
      <c r="BI333" s="120"/>
      <c r="BJ333" s="127"/>
      <c r="BK333" s="126">
        <f t="shared" si="205"/>
        <v>0</v>
      </c>
      <c r="BL333" s="119">
        <f t="shared" si="206"/>
        <v>0</v>
      </c>
      <c r="BM333" s="123">
        <f t="shared" si="207"/>
        <v>0</v>
      </c>
      <c r="BN333" s="123">
        <f t="shared" si="208"/>
        <v>0</v>
      </c>
      <c r="BO333" s="126">
        <f t="shared" si="180"/>
        <v>0</v>
      </c>
      <c r="BP333" s="128">
        <f t="shared" si="209"/>
        <v>0</v>
      </c>
      <c r="BQ333" s="22"/>
      <c r="BR333" s="129"/>
      <c r="BS333" s="130"/>
      <c r="BT333" s="257" t="str">
        <f t="shared" si="210"/>
        <v/>
      </c>
      <c r="BU333" s="257" t="str">
        <f t="shared" si="211"/>
        <v/>
      </c>
      <c r="BV333" s="257" t="str">
        <f t="shared" si="212"/>
        <v/>
      </c>
      <c r="BW333" s="257" t="str">
        <f t="shared" si="213"/>
        <v/>
      </c>
      <c r="BX333" s="258">
        <f t="shared" si="214"/>
        <v>0</v>
      </c>
      <c r="BY333" s="129"/>
      <c r="BZ333" s="130"/>
      <c r="CA333" s="130" t="str">
        <f t="shared" si="182"/>
        <v/>
      </c>
      <c r="CB333" s="130" t="str">
        <f t="shared" si="183"/>
        <v/>
      </c>
      <c r="CC333" s="130" t="str">
        <f t="shared" si="184"/>
        <v/>
      </c>
      <c r="CD333" s="130" t="str">
        <f t="shared" si="185"/>
        <v/>
      </c>
      <c r="CE333" s="131">
        <f t="shared" si="181"/>
        <v>0</v>
      </c>
      <c r="CF333" s="259">
        <f t="shared" si="215"/>
        <v>0</v>
      </c>
      <c r="CG333" s="132"/>
      <c r="CH333" s="132"/>
      <c r="CI333" s="132"/>
    </row>
    <row r="334" spans="1:87" s="24" customFormat="1" ht="12.75" hidden="1" customHeight="1" outlineLevel="1" thickBot="1" x14ac:dyDescent="0.25">
      <c r="A334" s="177" t="s">
        <v>59</v>
      </c>
      <c r="B334" s="312" t="s">
        <v>187</v>
      </c>
      <c r="C334" s="24">
        <v>326</v>
      </c>
      <c r="D334" s="137"/>
      <c r="E334" s="138"/>
      <c r="F334" s="56"/>
      <c r="G334" s="135"/>
      <c r="H334" s="136"/>
      <c r="I334" s="139"/>
      <c r="J334" s="57"/>
      <c r="K334" s="113"/>
      <c r="L334" s="113"/>
      <c r="M334" s="113"/>
      <c r="N334" s="113"/>
      <c r="O334" s="114">
        <f t="shared" si="186"/>
        <v>0</v>
      </c>
      <c r="P334" s="113"/>
      <c r="Q334" s="113"/>
      <c r="R334" s="113"/>
      <c r="S334" s="113"/>
      <c r="T334" s="114">
        <f t="shared" si="187"/>
        <v>0</v>
      </c>
      <c r="U334" s="113">
        <f t="shared" si="188"/>
        <v>0</v>
      </c>
      <c r="V334" s="136"/>
      <c r="W334" s="313"/>
      <c r="X334" s="313"/>
      <c r="Y334" s="313"/>
      <c r="Z334" s="117">
        <f t="shared" si="189"/>
        <v>0</v>
      </c>
      <c r="AA334" s="118">
        <f t="shared" si="190"/>
        <v>0</v>
      </c>
      <c r="AB334" s="121"/>
      <c r="AC334" s="121"/>
      <c r="AD334" s="121"/>
      <c r="AE334" s="117">
        <f t="shared" si="191"/>
        <v>0</v>
      </c>
      <c r="AF334" s="118">
        <f t="shared" si="192"/>
        <v>0</v>
      </c>
      <c r="AG334" s="120"/>
      <c r="AH334" s="120"/>
      <c r="AI334" s="121"/>
      <c r="AJ334" s="117">
        <f t="shared" si="193"/>
        <v>0</v>
      </c>
      <c r="AK334" s="119">
        <f t="shared" si="194"/>
        <v>0</v>
      </c>
      <c r="AL334" s="53"/>
      <c r="AM334" s="53"/>
      <c r="AN334" s="53"/>
      <c r="AO334" s="54">
        <f t="shared" si="195"/>
        <v>0</v>
      </c>
      <c r="AP334" s="122">
        <f t="shared" si="196"/>
        <v>0</v>
      </c>
      <c r="AQ334" s="123">
        <f t="shared" si="197"/>
        <v>0</v>
      </c>
      <c r="AR334" s="123">
        <f t="shared" si="198"/>
        <v>0</v>
      </c>
      <c r="AS334" s="313"/>
      <c r="AT334" s="313"/>
      <c r="AU334" s="314"/>
      <c r="AV334" s="125">
        <f t="shared" si="199"/>
        <v>0</v>
      </c>
      <c r="AW334" s="119">
        <f t="shared" si="200"/>
        <v>0</v>
      </c>
      <c r="AX334" s="120"/>
      <c r="AY334" s="120"/>
      <c r="AZ334" s="127"/>
      <c r="BA334" s="126">
        <f t="shared" si="201"/>
        <v>0</v>
      </c>
      <c r="BB334" s="119">
        <f t="shared" si="202"/>
        <v>0</v>
      </c>
      <c r="BC334" s="120"/>
      <c r="BD334" s="120"/>
      <c r="BE334" s="127"/>
      <c r="BF334" s="126">
        <f t="shared" si="203"/>
        <v>0</v>
      </c>
      <c r="BG334" s="119">
        <f t="shared" si="204"/>
        <v>0</v>
      </c>
      <c r="BH334" s="120"/>
      <c r="BI334" s="120"/>
      <c r="BJ334" s="127"/>
      <c r="BK334" s="126">
        <f t="shared" si="205"/>
        <v>0</v>
      </c>
      <c r="BL334" s="119">
        <f t="shared" si="206"/>
        <v>0</v>
      </c>
      <c r="BM334" s="123">
        <f t="shared" si="207"/>
        <v>0</v>
      </c>
      <c r="BN334" s="123">
        <f t="shared" si="208"/>
        <v>0</v>
      </c>
      <c r="BO334" s="126">
        <f t="shared" ref="BO334:BO397" si="216">J334+AQ334-BM334</f>
        <v>0</v>
      </c>
      <c r="BP334" s="128">
        <f t="shared" si="209"/>
        <v>0</v>
      </c>
      <c r="BQ334" s="22"/>
      <c r="BR334" s="129"/>
      <c r="BS334" s="130"/>
      <c r="BT334" s="257" t="str">
        <f t="shared" si="210"/>
        <v/>
      </c>
      <c r="BU334" s="257" t="str">
        <f t="shared" si="211"/>
        <v/>
      </c>
      <c r="BV334" s="257" t="str">
        <f t="shared" si="212"/>
        <v/>
      </c>
      <c r="BW334" s="257" t="str">
        <f t="shared" si="213"/>
        <v/>
      </c>
      <c r="BX334" s="258">
        <f t="shared" si="214"/>
        <v>0</v>
      </c>
      <c r="BY334" s="129"/>
      <c r="BZ334" s="130"/>
      <c r="CA334" s="130" t="str">
        <f t="shared" si="182"/>
        <v/>
      </c>
      <c r="CB334" s="130" t="str">
        <f t="shared" si="183"/>
        <v/>
      </c>
      <c r="CC334" s="130" t="str">
        <f t="shared" si="184"/>
        <v/>
      </c>
      <c r="CD334" s="130" t="str">
        <f t="shared" si="185"/>
        <v/>
      </c>
      <c r="CE334" s="131">
        <f t="shared" si="181"/>
        <v>0</v>
      </c>
      <c r="CF334" s="259">
        <f t="shared" si="215"/>
        <v>0</v>
      </c>
      <c r="CG334" s="132"/>
      <c r="CH334" s="132"/>
      <c r="CI334" s="132"/>
    </row>
    <row r="335" spans="1:87" s="24" customFormat="1" ht="12.75" hidden="1" customHeight="1" outlineLevel="1" thickBot="1" x14ac:dyDescent="0.25">
      <c r="A335" s="177" t="s">
        <v>59</v>
      </c>
      <c r="B335" s="312" t="s">
        <v>187</v>
      </c>
      <c r="C335" s="24">
        <v>327</v>
      </c>
      <c r="D335" s="137"/>
      <c r="E335" s="138"/>
      <c r="F335" s="56"/>
      <c r="G335" s="135"/>
      <c r="H335" s="136"/>
      <c r="I335" s="139"/>
      <c r="J335" s="57"/>
      <c r="K335" s="113"/>
      <c r="L335" s="113"/>
      <c r="M335" s="113"/>
      <c r="N335" s="113"/>
      <c r="O335" s="114">
        <f t="shared" si="186"/>
        <v>0</v>
      </c>
      <c r="P335" s="113"/>
      <c r="Q335" s="113"/>
      <c r="R335" s="113"/>
      <c r="S335" s="113"/>
      <c r="T335" s="114">
        <f t="shared" si="187"/>
        <v>0</v>
      </c>
      <c r="U335" s="113">
        <f t="shared" si="188"/>
        <v>0</v>
      </c>
      <c r="V335" s="136"/>
      <c r="W335" s="313"/>
      <c r="X335" s="313"/>
      <c r="Y335" s="313"/>
      <c r="Z335" s="117">
        <f t="shared" si="189"/>
        <v>0</v>
      </c>
      <c r="AA335" s="118">
        <f t="shared" si="190"/>
        <v>0</v>
      </c>
      <c r="AB335" s="121"/>
      <c r="AC335" s="121"/>
      <c r="AD335" s="121"/>
      <c r="AE335" s="117">
        <f t="shared" si="191"/>
        <v>0</v>
      </c>
      <c r="AF335" s="118">
        <f t="shared" si="192"/>
        <v>0</v>
      </c>
      <c r="AG335" s="120"/>
      <c r="AH335" s="120"/>
      <c r="AI335" s="121"/>
      <c r="AJ335" s="117">
        <f t="shared" si="193"/>
        <v>0</v>
      </c>
      <c r="AK335" s="119">
        <f t="shared" si="194"/>
        <v>0</v>
      </c>
      <c r="AL335" s="53"/>
      <c r="AM335" s="53"/>
      <c r="AN335" s="53"/>
      <c r="AO335" s="54">
        <f t="shared" si="195"/>
        <v>0</v>
      </c>
      <c r="AP335" s="122">
        <f t="shared" si="196"/>
        <v>0</v>
      </c>
      <c r="AQ335" s="123">
        <f t="shared" si="197"/>
        <v>0</v>
      </c>
      <c r="AR335" s="123">
        <f t="shared" si="198"/>
        <v>0</v>
      </c>
      <c r="AS335" s="313"/>
      <c r="AT335" s="313"/>
      <c r="AU335" s="314"/>
      <c r="AV335" s="125">
        <f t="shared" si="199"/>
        <v>0</v>
      </c>
      <c r="AW335" s="119">
        <f t="shared" si="200"/>
        <v>0</v>
      </c>
      <c r="AX335" s="120"/>
      <c r="AY335" s="120"/>
      <c r="AZ335" s="127"/>
      <c r="BA335" s="126">
        <f t="shared" si="201"/>
        <v>0</v>
      </c>
      <c r="BB335" s="119">
        <f t="shared" si="202"/>
        <v>0</v>
      </c>
      <c r="BC335" s="120"/>
      <c r="BD335" s="120"/>
      <c r="BE335" s="127"/>
      <c r="BF335" s="126">
        <f t="shared" si="203"/>
        <v>0</v>
      </c>
      <c r="BG335" s="119">
        <f t="shared" si="204"/>
        <v>0</v>
      </c>
      <c r="BH335" s="120"/>
      <c r="BI335" s="120"/>
      <c r="BJ335" s="127"/>
      <c r="BK335" s="126">
        <f t="shared" si="205"/>
        <v>0</v>
      </c>
      <c r="BL335" s="119">
        <f t="shared" si="206"/>
        <v>0</v>
      </c>
      <c r="BM335" s="123">
        <f t="shared" si="207"/>
        <v>0</v>
      </c>
      <c r="BN335" s="123">
        <f t="shared" si="208"/>
        <v>0</v>
      </c>
      <c r="BO335" s="126">
        <f t="shared" si="216"/>
        <v>0</v>
      </c>
      <c r="BP335" s="128">
        <f t="shared" si="209"/>
        <v>0</v>
      </c>
      <c r="BQ335" s="22"/>
      <c r="BR335" s="129"/>
      <c r="BS335" s="130"/>
      <c r="BT335" s="257" t="str">
        <f t="shared" si="210"/>
        <v/>
      </c>
      <c r="BU335" s="257" t="str">
        <f t="shared" si="211"/>
        <v/>
      </c>
      <c r="BV335" s="257" t="str">
        <f t="shared" si="212"/>
        <v/>
      </c>
      <c r="BW335" s="257" t="str">
        <f t="shared" si="213"/>
        <v/>
      </c>
      <c r="BX335" s="258">
        <f t="shared" si="214"/>
        <v>0</v>
      </c>
      <c r="BY335" s="129"/>
      <c r="BZ335" s="130"/>
      <c r="CA335" s="130" t="str">
        <f t="shared" si="182"/>
        <v/>
      </c>
      <c r="CB335" s="130" t="str">
        <f t="shared" si="183"/>
        <v/>
      </c>
      <c r="CC335" s="130" t="str">
        <f t="shared" si="184"/>
        <v/>
      </c>
      <c r="CD335" s="130" t="str">
        <f t="shared" si="185"/>
        <v/>
      </c>
      <c r="CE335" s="131">
        <f t="shared" si="181"/>
        <v>0</v>
      </c>
      <c r="CF335" s="259">
        <f t="shared" si="215"/>
        <v>0</v>
      </c>
      <c r="CG335" s="132"/>
      <c r="CH335" s="132"/>
      <c r="CI335" s="132"/>
    </row>
    <row r="336" spans="1:87" s="24" customFormat="1" ht="12.75" hidden="1" customHeight="1" outlineLevel="1" thickBot="1" x14ac:dyDescent="0.25">
      <c r="A336" s="177" t="s">
        <v>59</v>
      </c>
      <c r="B336" s="312" t="s">
        <v>187</v>
      </c>
      <c r="C336" s="24">
        <v>328</v>
      </c>
      <c r="D336" s="137"/>
      <c r="E336" s="138"/>
      <c r="F336" s="56"/>
      <c r="G336" s="135"/>
      <c r="H336" s="136"/>
      <c r="I336" s="139"/>
      <c r="J336" s="57"/>
      <c r="K336" s="113"/>
      <c r="L336" s="113"/>
      <c r="M336" s="113"/>
      <c r="N336" s="113"/>
      <c r="O336" s="114">
        <f t="shared" si="186"/>
        <v>0</v>
      </c>
      <c r="P336" s="113"/>
      <c r="Q336" s="113"/>
      <c r="R336" s="113"/>
      <c r="S336" s="113"/>
      <c r="T336" s="114">
        <f t="shared" si="187"/>
        <v>0</v>
      </c>
      <c r="U336" s="113">
        <f t="shared" si="188"/>
        <v>0</v>
      </c>
      <c r="V336" s="136"/>
      <c r="W336" s="313"/>
      <c r="X336" s="313"/>
      <c r="Y336" s="313"/>
      <c r="Z336" s="117">
        <f t="shared" si="189"/>
        <v>0</v>
      </c>
      <c r="AA336" s="118">
        <f t="shared" si="190"/>
        <v>0</v>
      </c>
      <c r="AB336" s="121"/>
      <c r="AC336" s="121"/>
      <c r="AD336" s="121"/>
      <c r="AE336" s="117">
        <f t="shared" si="191"/>
        <v>0</v>
      </c>
      <c r="AF336" s="118">
        <f t="shared" si="192"/>
        <v>0</v>
      </c>
      <c r="AG336" s="120"/>
      <c r="AH336" s="120"/>
      <c r="AI336" s="121"/>
      <c r="AJ336" s="117">
        <f t="shared" si="193"/>
        <v>0</v>
      </c>
      <c r="AK336" s="119">
        <f t="shared" si="194"/>
        <v>0</v>
      </c>
      <c r="AL336" s="53"/>
      <c r="AM336" s="53"/>
      <c r="AN336" s="53"/>
      <c r="AO336" s="54">
        <f t="shared" si="195"/>
        <v>0</v>
      </c>
      <c r="AP336" s="122">
        <f t="shared" si="196"/>
        <v>0</v>
      </c>
      <c r="AQ336" s="123">
        <f t="shared" si="197"/>
        <v>0</v>
      </c>
      <c r="AR336" s="123">
        <f t="shared" si="198"/>
        <v>0</v>
      </c>
      <c r="AS336" s="313"/>
      <c r="AT336" s="313"/>
      <c r="AU336" s="314"/>
      <c r="AV336" s="125">
        <f t="shared" si="199"/>
        <v>0</v>
      </c>
      <c r="AW336" s="119">
        <f t="shared" si="200"/>
        <v>0</v>
      </c>
      <c r="AX336" s="120"/>
      <c r="AY336" s="120"/>
      <c r="AZ336" s="127"/>
      <c r="BA336" s="126">
        <f t="shared" si="201"/>
        <v>0</v>
      </c>
      <c r="BB336" s="119">
        <f t="shared" si="202"/>
        <v>0</v>
      </c>
      <c r="BC336" s="120"/>
      <c r="BD336" s="120"/>
      <c r="BE336" s="127"/>
      <c r="BF336" s="126">
        <f t="shared" si="203"/>
        <v>0</v>
      </c>
      <c r="BG336" s="119">
        <f t="shared" si="204"/>
        <v>0</v>
      </c>
      <c r="BH336" s="120"/>
      <c r="BI336" s="120"/>
      <c r="BJ336" s="127"/>
      <c r="BK336" s="126">
        <f t="shared" si="205"/>
        <v>0</v>
      </c>
      <c r="BL336" s="119">
        <f t="shared" si="206"/>
        <v>0</v>
      </c>
      <c r="BM336" s="123">
        <f t="shared" si="207"/>
        <v>0</v>
      </c>
      <c r="BN336" s="123">
        <f t="shared" si="208"/>
        <v>0</v>
      </c>
      <c r="BO336" s="126">
        <f t="shared" si="216"/>
        <v>0</v>
      </c>
      <c r="BP336" s="128">
        <f t="shared" si="209"/>
        <v>0</v>
      </c>
      <c r="BQ336" s="22"/>
      <c r="BR336" s="129"/>
      <c r="BS336" s="130"/>
      <c r="BT336" s="257" t="str">
        <f t="shared" si="210"/>
        <v/>
      </c>
      <c r="BU336" s="257" t="str">
        <f t="shared" si="211"/>
        <v/>
      </c>
      <c r="BV336" s="257" t="str">
        <f t="shared" si="212"/>
        <v/>
      </c>
      <c r="BW336" s="257" t="str">
        <f t="shared" si="213"/>
        <v/>
      </c>
      <c r="BX336" s="258">
        <f t="shared" si="214"/>
        <v>0</v>
      </c>
      <c r="BY336" s="129"/>
      <c r="BZ336" s="130"/>
      <c r="CA336" s="130" t="str">
        <f t="shared" si="182"/>
        <v/>
      </c>
      <c r="CB336" s="130" t="str">
        <f t="shared" si="183"/>
        <v/>
      </c>
      <c r="CC336" s="130" t="str">
        <f t="shared" si="184"/>
        <v/>
      </c>
      <c r="CD336" s="130" t="str">
        <f t="shared" si="185"/>
        <v/>
      </c>
      <c r="CE336" s="131">
        <f t="shared" si="181"/>
        <v>0</v>
      </c>
      <c r="CF336" s="259">
        <f t="shared" si="215"/>
        <v>0</v>
      </c>
      <c r="CG336" s="132"/>
      <c r="CH336" s="132"/>
      <c r="CI336" s="132"/>
    </row>
    <row r="337" spans="1:87" s="24" customFormat="1" ht="12.75" hidden="1" customHeight="1" outlineLevel="1" thickBot="1" x14ac:dyDescent="0.25">
      <c r="A337" s="177" t="s">
        <v>59</v>
      </c>
      <c r="B337" s="312" t="s">
        <v>187</v>
      </c>
      <c r="C337" s="24">
        <v>329</v>
      </c>
      <c r="D337" s="137"/>
      <c r="E337" s="138"/>
      <c r="F337" s="56"/>
      <c r="G337" s="135"/>
      <c r="H337" s="136"/>
      <c r="I337" s="139"/>
      <c r="J337" s="57"/>
      <c r="K337" s="113"/>
      <c r="L337" s="113"/>
      <c r="M337" s="113"/>
      <c r="N337" s="113"/>
      <c r="O337" s="114">
        <f t="shared" si="186"/>
        <v>0</v>
      </c>
      <c r="P337" s="113"/>
      <c r="Q337" s="113"/>
      <c r="R337" s="113"/>
      <c r="S337" s="113"/>
      <c r="T337" s="114">
        <f t="shared" si="187"/>
        <v>0</v>
      </c>
      <c r="U337" s="113">
        <f t="shared" si="188"/>
        <v>0</v>
      </c>
      <c r="V337" s="136"/>
      <c r="W337" s="313"/>
      <c r="X337" s="313"/>
      <c r="Y337" s="313"/>
      <c r="Z337" s="117">
        <f t="shared" si="189"/>
        <v>0</v>
      </c>
      <c r="AA337" s="118">
        <f t="shared" si="190"/>
        <v>0</v>
      </c>
      <c r="AB337" s="121"/>
      <c r="AC337" s="121"/>
      <c r="AD337" s="121"/>
      <c r="AE337" s="117">
        <f t="shared" si="191"/>
        <v>0</v>
      </c>
      <c r="AF337" s="118">
        <f t="shared" si="192"/>
        <v>0</v>
      </c>
      <c r="AG337" s="120"/>
      <c r="AH337" s="120"/>
      <c r="AI337" s="121"/>
      <c r="AJ337" s="117">
        <f t="shared" si="193"/>
        <v>0</v>
      </c>
      <c r="AK337" s="119">
        <f t="shared" si="194"/>
        <v>0</v>
      </c>
      <c r="AL337" s="53"/>
      <c r="AM337" s="53"/>
      <c r="AN337" s="53"/>
      <c r="AO337" s="54">
        <f t="shared" si="195"/>
        <v>0</v>
      </c>
      <c r="AP337" s="122">
        <f t="shared" si="196"/>
        <v>0</v>
      </c>
      <c r="AQ337" s="123">
        <f t="shared" si="197"/>
        <v>0</v>
      </c>
      <c r="AR337" s="123">
        <f t="shared" si="198"/>
        <v>0</v>
      </c>
      <c r="AS337" s="313"/>
      <c r="AT337" s="313"/>
      <c r="AU337" s="314"/>
      <c r="AV337" s="125">
        <f t="shared" si="199"/>
        <v>0</v>
      </c>
      <c r="AW337" s="119">
        <f t="shared" si="200"/>
        <v>0</v>
      </c>
      <c r="AX337" s="120"/>
      <c r="AY337" s="120"/>
      <c r="AZ337" s="127"/>
      <c r="BA337" s="126">
        <f t="shared" si="201"/>
        <v>0</v>
      </c>
      <c r="BB337" s="119">
        <f t="shared" si="202"/>
        <v>0</v>
      </c>
      <c r="BC337" s="120"/>
      <c r="BD337" s="120"/>
      <c r="BE337" s="127"/>
      <c r="BF337" s="126">
        <f t="shared" si="203"/>
        <v>0</v>
      </c>
      <c r="BG337" s="119">
        <f t="shared" si="204"/>
        <v>0</v>
      </c>
      <c r="BH337" s="120"/>
      <c r="BI337" s="120"/>
      <c r="BJ337" s="127"/>
      <c r="BK337" s="126">
        <f t="shared" si="205"/>
        <v>0</v>
      </c>
      <c r="BL337" s="119">
        <f t="shared" si="206"/>
        <v>0</v>
      </c>
      <c r="BM337" s="123">
        <f t="shared" si="207"/>
        <v>0</v>
      </c>
      <c r="BN337" s="123">
        <f t="shared" si="208"/>
        <v>0</v>
      </c>
      <c r="BO337" s="126">
        <f t="shared" si="216"/>
        <v>0</v>
      </c>
      <c r="BP337" s="128">
        <f t="shared" si="209"/>
        <v>0</v>
      </c>
      <c r="BQ337" s="22"/>
      <c r="BR337" s="129"/>
      <c r="BS337" s="130"/>
      <c r="BT337" s="257" t="str">
        <f t="shared" si="210"/>
        <v/>
      </c>
      <c r="BU337" s="257" t="str">
        <f t="shared" si="211"/>
        <v/>
      </c>
      <c r="BV337" s="257" t="str">
        <f t="shared" si="212"/>
        <v/>
      </c>
      <c r="BW337" s="257" t="str">
        <f t="shared" si="213"/>
        <v/>
      </c>
      <c r="BX337" s="258">
        <f t="shared" si="214"/>
        <v>0</v>
      </c>
      <c r="BY337" s="129"/>
      <c r="BZ337" s="130"/>
      <c r="CA337" s="130" t="str">
        <f t="shared" si="182"/>
        <v/>
      </c>
      <c r="CB337" s="130" t="str">
        <f t="shared" si="183"/>
        <v/>
      </c>
      <c r="CC337" s="130" t="str">
        <f t="shared" si="184"/>
        <v/>
      </c>
      <c r="CD337" s="130" t="str">
        <f t="shared" si="185"/>
        <v/>
      </c>
      <c r="CE337" s="131">
        <f t="shared" si="181"/>
        <v>0</v>
      </c>
      <c r="CF337" s="259">
        <f t="shared" si="215"/>
        <v>0</v>
      </c>
      <c r="CG337" s="132"/>
      <c r="CH337" s="132"/>
      <c r="CI337" s="132"/>
    </row>
    <row r="338" spans="1:87" s="24" customFormat="1" ht="12.75" hidden="1" customHeight="1" outlineLevel="1" thickBot="1" x14ac:dyDescent="0.25">
      <c r="A338" s="177" t="s">
        <v>59</v>
      </c>
      <c r="B338" s="312" t="s">
        <v>187</v>
      </c>
      <c r="C338" s="24">
        <v>330</v>
      </c>
      <c r="D338" s="137"/>
      <c r="E338" s="138"/>
      <c r="F338" s="56"/>
      <c r="G338" s="135"/>
      <c r="H338" s="136"/>
      <c r="I338" s="139"/>
      <c r="J338" s="57"/>
      <c r="K338" s="113"/>
      <c r="L338" s="113"/>
      <c r="M338" s="113"/>
      <c r="N338" s="113"/>
      <c r="O338" s="114">
        <f t="shared" si="186"/>
        <v>0</v>
      </c>
      <c r="P338" s="113"/>
      <c r="Q338" s="113"/>
      <c r="R338" s="113"/>
      <c r="S338" s="113"/>
      <c r="T338" s="114">
        <f t="shared" si="187"/>
        <v>0</v>
      </c>
      <c r="U338" s="113">
        <f t="shared" si="188"/>
        <v>0</v>
      </c>
      <c r="V338" s="136"/>
      <c r="W338" s="313"/>
      <c r="X338" s="313"/>
      <c r="Y338" s="313"/>
      <c r="Z338" s="117">
        <f t="shared" si="189"/>
        <v>0</v>
      </c>
      <c r="AA338" s="118">
        <f t="shared" si="190"/>
        <v>0</v>
      </c>
      <c r="AB338" s="121"/>
      <c r="AC338" s="121"/>
      <c r="AD338" s="121"/>
      <c r="AE338" s="117">
        <f t="shared" si="191"/>
        <v>0</v>
      </c>
      <c r="AF338" s="118">
        <f t="shared" si="192"/>
        <v>0</v>
      </c>
      <c r="AG338" s="120"/>
      <c r="AH338" s="120"/>
      <c r="AI338" s="121"/>
      <c r="AJ338" s="117">
        <f t="shared" si="193"/>
        <v>0</v>
      </c>
      <c r="AK338" s="119">
        <f t="shared" si="194"/>
        <v>0</v>
      </c>
      <c r="AL338" s="53"/>
      <c r="AM338" s="53"/>
      <c r="AN338" s="53"/>
      <c r="AO338" s="54">
        <f t="shared" si="195"/>
        <v>0</v>
      </c>
      <c r="AP338" s="122">
        <f t="shared" si="196"/>
        <v>0</v>
      </c>
      <c r="AQ338" s="123">
        <f t="shared" si="197"/>
        <v>0</v>
      </c>
      <c r="AR338" s="123">
        <f t="shared" si="198"/>
        <v>0</v>
      </c>
      <c r="AS338" s="313"/>
      <c r="AT338" s="313"/>
      <c r="AU338" s="314"/>
      <c r="AV338" s="125">
        <f t="shared" si="199"/>
        <v>0</v>
      </c>
      <c r="AW338" s="119">
        <f t="shared" si="200"/>
        <v>0</v>
      </c>
      <c r="AX338" s="120"/>
      <c r="AY338" s="120"/>
      <c r="AZ338" s="127"/>
      <c r="BA338" s="126">
        <f t="shared" si="201"/>
        <v>0</v>
      </c>
      <c r="BB338" s="119">
        <f t="shared" si="202"/>
        <v>0</v>
      </c>
      <c r="BC338" s="120"/>
      <c r="BD338" s="120"/>
      <c r="BE338" s="127"/>
      <c r="BF338" s="126">
        <f t="shared" si="203"/>
        <v>0</v>
      </c>
      <c r="BG338" s="119">
        <f t="shared" si="204"/>
        <v>0</v>
      </c>
      <c r="BH338" s="120"/>
      <c r="BI338" s="120"/>
      <c r="BJ338" s="127"/>
      <c r="BK338" s="126">
        <f t="shared" si="205"/>
        <v>0</v>
      </c>
      <c r="BL338" s="119">
        <f t="shared" si="206"/>
        <v>0</v>
      </c>
      <c r="BM338" s="123">
        <f t="shared" si="207"/>
        <v>0</v>
      </c>
      <c r="BN338" s="123">
        <f t="shared" si="208"/>
        <v>0</v>
      </c>
      <c r="BO338" s="126">
        <f t="shared" si="216"/>
        <v>0</v>
      </c>
      <c r="BP338" s="128">
        <f t="shared" si="209"/>
        <v>0</v>
      </c>
      <c r="BQ338" s="22"/>
      <c r="BR338" s="129"/>
      <c r="BS338" s="130"/>
      <c r="BT338" s="257" t="str">
        <f t="shared" si="210"/>
        <v/>
      </c>
      <c r="BU338" s="257" t="str">
        <f t="shared" si="211"/>
        <v/>
      </c>
      <c r="BV338" s="257" t="str">
        <f t="shared" si="212"/>
        <v/>
      </c>
      <c r="BW338" s="257" t="str">
        <f t="shared" si="213"/>
        <v/>
      </c>
      <c r="BX338" s="258">
        <f t="shared" si="214"/>
        <v>0</v>
      </c>
      <c r="BY338" s="129"/>
      <c r="BZ338" s="130"/>
      <c r="CA338" s="130" t="str">
        <f t="shared" si="182"/>
        <v/>
      </c>
      <c r="CB338" s="130" t="str">
        <f t="shared" si="183"/>
        <v/>
      </c>
      <c r="CC338" s="130" t="str">
        <f t="shared" si="184"/>
        <v/>
      </c>
      <c r="CD338" s="130" t="str">
        <f t="shared" si="185"/>
        <v/>
      </c>
      <c r="CE338" s="131">
        <f t="shared" si="181"/>
        <v>0</v>
      </c>
      <c r="CF338" s="259">
        <f t="shared" si="215"/>
        <v>0</v>
      </c>
      <c r="CG338" s="132"/>
      <c r="CH338" s="132"/>
      <c r="CI338" s="132"/>
    </row>
    <row r="339" spans="1:87" s="24" customFormat="1" ht="12.75" hidden="1" customHeight="1" outlineLevel="1" thickBot="1" x14ac:dyDescent="0.25">
      <c r="A339" s="177" t="s">
        <v>59</v>
      </c>
      <c r="B339" s="312" t="s">
        <v>187</v>
      </c>
      <c r="C339" s="24">
        <v>331</v>
      </c>
      <c r="D339" s="137"/>
      <c r="E339" s="138"/>
      <c r="F339" s="56"/>
      <c r="G339" s="135"/>
      <c r="H339" s="136"/>
      <c r="I339" s="139"/>
      <c r="J339" s="57"/>
      <c r="K339" s="113"/>
      <c r="L339" s="113"/>
      <c r="M339" s="113"/>
      <c r="N339" s="113"/>
      <c r="O339" s="114">
        <f t="shared" si="186"/>
        <v>0</v>
      </c>
      <c r="P339" s="113"/>
      <c r="Q339" s="113"/>
      <c r="R339" s="113"/>
      <c r="S339" s="113"/>
      <c r="T339" s="114">
        <f t="shared" si="187"/>
        <v>0</v>
      </c>
      <c r="U339" s="113">
        <f t="shared" si="188"/>
        <v>0</v>
      </c>
      <c r="V339" s="136"/>
      <c r="W339" s="313"/>
      <c r="X339" s="313"/>
      <c r="Y339" s="313"/>
      <c r="Z339" s="117">
        <f t="shared" si="189"/>
        <v>0</v>
      </c>
      <c r="AA339" s="118">
        <f t="shared" si="190"/>
        <v>0</v>
      </c>
      <c r="AB339" s="121"/>
      <c r="AC339" s="121"/>
      <c r="AD339" s="121"/>
      <c r="AE339" s="117">
        <f t="shared" si="191"/>
        <v>0</v>
      </c>
      <c r="AF339" s="118">
        <f t="shared" si="192"/>
        <v>0</v>
      </c>
      <c r="AG339" s="120"/>
      <c r="AH339" s="120"/>
      <c r="AI339" s="121"/>
      <c r="AJ339" s="117">
        <f t="shared" si="193"/>
        <v>0</v>
      </c>
      <c r="AK339" s="119">
        <f t="shared" si="194"/>
        <v>0</v>
      </c>
      <c r="AL339" s="53"/>
      <c r="AM339" s="53"/>
      <c r="AN339" s="53"/>
      <c r="AO339" s="54">
        <f t="shared" si="195"/>
        <v>0</v>
      </c>
      <c r="AP339" s="122">
        <f t="shared" si="196"/>
        <v>0</v>
      </c>
      <c r="AQ339" s="123">
        <f t="shared" si="197"/>
        <v>0</v>
      </c>
      <c r="AR339" s="123">
        <f t="shared" si="198"/>
        <v>0</v>
      </c>
      <c r="AS339" s="313"/>
      <c r="AT339" s="313"/>
      <c r="AU339" s="314"/>
      <c r="AV339" s="125">
        <f t="shared" si="199"/>
        <v>0</v>
      </c>
      <c r="AW339" s="119">
        <f t="shared" si="200"/>
        <v>0</v>
      </c>
      <c r="AX339" s="120"/>
      <c r="AY339" s="120"/>
      <c r="AZ339" s="127"/>
      <c r="BA339" s="126">
        <f t="shared" si="201"/>
        <v>0</v>
      </c>
      <c r="BB339" s="119">
        <f t="shared" si="202"/>
        <v>0</v>
      </c>
      <c r="BC339" s="120"/>
      <c r="BD339" s="120"/>
      <c r="BE339" s="127"/>
      <c r="BF339" s="126">
        <f t="shared" si="203"/>
        <v>0</v>
      </c>
      <c r="BG339" s="119">
        <f t="shared" si="204"/>
        <v>0</v>
      </c>
      <c r="BH339" s="120"/>
      <c r="BI339" s="120"/>
      <c r="BJ339" s="127"/>
      <c r="BK339" s="126">
        <f t="shared" si="205"/>
        <v>0</v>
      </c>
      <c r="BL339" s="119">
        <f t="shared" si="206"/>
        <v>0</v>
      </c>
      <c r="BM339" s="123">
        <f t="shared" si="207"/>
        <v>0</v>
      </c>
      <c r="BN339" s="123">
        <f t="shared" si="208"/>
        <v>0</v>
      </c>
      <c r="BO339" s="126">
        <f t="shared" si="216"/>
        <v>0</v>
      </c>
      <c r="BP339" s="128">
        <f t="shared" si="209"/>
        <v>0</v>
      </c>
      <c r="BQ339" s="22"/>
      <c r="BR339" s="129"/>
      <c r="BS339" s="130"/>
      <c r="BT339" s="257" t="str">
        <f t="shared" si="210"/>
        <v/>
      </c>
      <c r="BU339" s="257" t="str">
        <f t="shared" si="211"/>
        <v/>
      </c>
      <c r="BV339" s="257" t="str">
        <f t="shared" si="212"/>
        <v/>
      </c>
      <c r="BW339" s="257" t="str">
        <f t="shared" si="213"/>
        <v/>
      </c>
      <c r="BX339" s="258">
        <f t="shared" si="214"/>
        <v>0</v>
      </c>
      <c r="BY339" s="129"/>
      <c r="BZ339" s="130"/>
      <c r="CA339" s="130" t="str">
        <f t="shared" si="182"/>
        <v/>
      </c>
      <c r="CB339" s="130" t="str">
        <f t="shared" si="183"/>
        <v/>
      </c>
      <c r="CC339" s="130" t="str">
        <f t="shared" si="184"/>
        <v/>
      </c>
      <c r="CD339" s="130" t="str">
        <f t="shared" si="185"/>
        <v/>
      </c>
      <c r="CE339" s="131">
        <f t="shared" si="181"/>
        <v>0</v>
      </c>
      <c r="CF339" s="259">
        <f t="shared" si="215"/>
        <v>0</v>
      </c>
      <c r="CG339" s="132"/>
      <c r="CH339" s="132"/>
      <c r="CI339" s="132"/>
    </row>
    <row r="340" spans="1:87" s="24" customFormat="1" ht="12.75" hidden="1" customHeight="1" outlineLevel="1" thickBot="1" x14ac:dyDescent="0.25">
      <c r="A340" s="177" t="s">
        <v>59</v>
      </c>
      <c r="B340" s="312" t="s">
        <v>187</v>
      </c>
      <c r="C340" s="24">
        <v>332</v>
      </c>
      <c r="D340" s="137"/>
      <c r="E340" s="138"/>
      <c r="F340" s="56"/>
      <c r="G340" s="135"/>
      <c r="H340" s="136"/>
      <c r="I340" s="139"/>
      <c r="J340" s="57"/>
      <c r="K340" s="113"/>
      <c r="L340" s="113"/>
      <c r="M340" s="113"/>
      <c r="N340" s="113"/>
      <c r="O340" s="114">
        <f t="shared" si="186"/>
        <v>0</v>
      </c>
      <c r="P340" s="113"/>
      <c r="Q340" s="113"/>
      <c r="R340" s="113"/>
      <c r="S340" s="113"/>
      <c r="T340" s="114">
        <f t="shared" si="187"/>
        <v>0</v>
      </c>
      <c r="U340" s="113">
        <f t="shared" si="188"/>
        <v>0</v>
      </c>
      <c r="V340" s="136"/>
      <c r="W340" s="313"/>
      <c r="X340" s="313"/>
      <c r="Y340" s="313"/>
      <c r="Z340" s="117">
        <f t="shared" si="189"/>
        <v>0</v>
      </c>
      <c r="AA340" s="118">
        <f t="shared" si="190"/>
        <v>0</v>
      </c>
      <c r="AB340" s="121"/>
      <c r="AC340" s="121"/>
      <c r="AD340" s="121"/>
      <c r="AE340" s="117">
        <f t="shared" si="191"/>
        <v>0</v>
      </c>
      <c r="AF340" s="118">
        <f t="shared" si="192"/>
        <v>0</v>
      </c>
      <c r="AG340" s="120"/>
      <c r="AH340" s="120"/>
      <c r="AI340" s="121"/>
      <c r="AJ340" s="117">
        <f t="shared" si="193"/>
        <v>0</v>
      </c>
      <c r="AK340" s="119">
        <f t="shared" si="194"/>
        <v>0</v>
      </c>
      <c r="AL340" s="53"/>
      <c r="AM340" s="53"/>
      <c r="AN340" s="53"/>
      <c r="AO340" s="54">
        <f t="shared" si="195"/>
        <v>0</v>
      </c>
      <c r="AP340" s="122">
        <f t="shared" si="196"/>
        <v>0</v>
      </c>
      <c r="AQ340" s="123">
        <f t="shared" si="197"/>
        <v>0</v>
      </c>
      <c r="AR340" s="123">
        <f t="shared" si="198"/>
        <v>0</v>
      </c>
      <c r="AS340" s="313"/>
      <c r="AT340" s="313"/>
      <c r="AU340" s="314"/>
      <c r="AV340" s="125">
        <f t="shared" si="199"/>
        <v>0</v>
      </c>
      <c r="AW340" s="119">
        <f t="shared" si="200"/>
        <v>0</v>
      </c>
      <c r="AX340" s="120"/>
      <c r="AY340" s="120"/>
      <c r="AZ340" s="127"/>
      <c r="BA340" s="126">
        <f t="shared" si="201"/>
        <v>0</v>
      </c>
      <c r="BB340" s="119">
        <f t="shared" si="202"/>
        <v>0</v>
      </c>
      <c r="BC340" s="120"/>
      <c r="BD340" s="120"/>
      <c r="BE340" s="127"/>
      <c r="BF340" s="126">
        <f t="shared" si="203"/>
        <v>0</v>
      </c>
      <c r="BG340" s="119">
        <f t="shared" si="204"/>
        <v>0</v>
      </c>
      <c r="BH340" s="120"/>
      <c r="BI340" s="120"/>
      <c r="BJ340" s="127"/>
      <c r="BK340" s="126">
        <f t="shared" si="205"/>
        <v>0</v>
      </c>
      <c r="BL340" s="119">
        <f t="shared" si="206"/>
        <v>0</v>
      </c>
      <c r="BM340" s="123">
        <f t="shared" si="207"/>
        <v>0</v>
      </c>
      <c r="BN340" s="123">
        <f t="shared" si="208"/>
        <v>0</v>
      </c>
      <c r="BO340" s="126">
        <f t="shared" si="216"/>
        <v>0</v>
      </c>
      <c r="BP340" s="128">
        <f t="shared" si="209"/>
        <v>0</v>
      </c>
      <c r="BQ340" s="22"/>
      <c r="BR340" s="129"/>
      <c r="BS340" s="130"/>
      <c r="BT340" s="257" t="str">
        <f t="shared" si="210"/>
        <v/>
      </c>
      <c r="BU340" s="257" t="str">
        <f t="shared" si="211"/>
        <v/>
      </c>
      <c r="BV340" s="257" t="str">
        <f t="shared" si="212"/>
        <v/>
      </c>
      <c r="BW340" s="257" t="str">
        <f t="shared" si="213"/>
        <v/>
      </c>
      <c r="BX340" s="258">
        <f t="shared" si="214"/>
        <v>0</v>
      </c>
      <c r="BY340" s="129"/>
      <c r="BZ340" s="130"/>
      <c r="CA340" s="130" t="str">
        <f t="shared" si="182"/>
        <v/>
      </c>
      <c r="CB340" s="130" t="str">
        <f t="shared" si="183"/>
        <v/>
      </c>
      <c r="CC340" s="130" t="str">
        <f t="shared" si="184"/>
        <v/>
      </c>
      <c r="CD340" s="130" t="str">
        <f t="shared" si="185"/>
        <v/>
      </c>
      <c r="CE340" s="131">
        <f t="shared" si="181"/>
        <v>0</v>
      </c>
      <c r="CF340" s="259">
        <f t="shared" si="215"/>
        <v>0</v>
      </c>
      <c r="CG340" s="132"/>
      <c r="CH340" s="132"/>
      <c r="CI340" s="132"/>
    </row>
    <row r="341" spans="1:87" s="24" customFormat="1" ht="12.75" hidden="1" customHeight="1" outlineLevel="1" thickBot="1" x14ac:dyDescent="0.25">
      <c r="A341" s="177" t="s">
        <v>59</v>
      </c>
      <c r="B341" s="312" t="s">
        <v>187</v>
      </c>
      <c r="C341" s="24">
        <v>333</v>
      </c>
      <c r="D341" s="137"/>
      <c r="E341" s="138"/>
      <c r="F341" s="56"/>
      <c r="G341" s="135"/>
      <c r="H341" s="136"/>
      <c r="I341" s="139"/>
      <c r="J341" s="57"/>
      <c r="K341" s="113"/>
      <c r="L341" s="113"/>
      <c r="M341" s="113"/>
      <c r="N341" s="113"/>
      <c r="O341" s="114">
        <f t="shared" si="186"/>
        <v>0</v>
      </c>
      <c r="P341" s="113"/>
      <c r="Q341" s="113"/>
      <c r="R341" s="113"/>
      <c r="S341" s="113"/>
      <c r="T341" s="114">
        <f t="shared" si="187"/>
        <v>0</v>
      </c>
      <c r="U341" s="113">
        <f t="shared" si="188"/>
        <v>0</v>
      </c>
      <c r="V341" s="136"/>
      <c r="W341" s="313"/>
      <c r="X341" s="313"/>
      <c r="Y341" s="313"/>
      <c r="Z341" s="117">
        <f t="shared" si="189"/>
        <v>0</v>
      </c>
      <c r="AA341" s="118">
        <f t="shared" si="190"/>
        <v>0</v>
      </c>
      <c r="AB341" s="121"/>
      <c r="AC341" s="121"/>
      <c r="AD341" s="121"/>
      <c r="AE341" s="117">
        <f t="shared" si="191"/>
        <v>0</v>
      </c>
      <c r="AF341" s="118">
        <f t="shared" si="192"/>
        <v>0</v>
      </c>
      <c r="AG341" s="120"/>
      <c r="AH341" s="120"/>
      <c r="AI341" s="121"/>
      <c r="AJ341" s="117">
        <f t="shared" si="193"/>
        <v>0</v>
      </c>
      <c r="AK341" s="119">
        <f t="shared" si="194"/>
        <v>0</v>
      </c>
      <c r="AL341" s="53"/>
      <c r="AM341" s="53"/>
      <c r="AN341" s="53"/>
      <c r="AO341" s="54">
        <f t="shared" si="195"/>
        <v>0</v>
      </c>
      <c r="AP341" s="122">
        <f t="shared" si="196"/>
        <v>0</v>
      </c>
      <c r="AQ341" s="123">
        <f t="shared" si="197"/>
        <v>0</v>
      </c>
      <c r="AR341" s="123">
        <f t="shared" si="198"/>
        <v>0</v>
      </c>
      <c r="AS341" s="313"/>
      <c r="AT341" s="313"/>
      <c r="AU341" s="314"/>
      <c r="AV341" s="125">
        <f t="shared" si="199"/>
        <v>0</v>
      </c>
      <c r="AW341" s="119">
        <f t="shared" si="200"/>
        <v>0</v>
      </c>
      <c r="AX341" s="120"/>
      <c r="AY341" s="120"/>
      <c r="AZ341" s="127"/>
      <c r="BA341" s="126">
        <f t="shared" si="201"/>
        <v>0</v>
      </c>
      <c r="BB341" s="119">
        <f t="shared" si="202"/>
        <v>0</v>
      </c>
      <c r="BC341" s="120"/>
      <c r="BD341" s="120"/>
      <c r="BE341" s="127"/>
      <c r="BF341" s="126">
        <f t="shared" si="203"/>
        <v>0</v>
      </c>
      <c r="BG341" s="119">
        <f t="shared" si="204"/>
        <v>0</v>
      </c>
      <c r="BH341" s="120"/>
      <c r="BI341" s="120"/>
      <c r="BJ341" s="127"/>
      <c r="BK341" s="126">
        <f t="shared" si="205"/>
        <v>0</v>
      </c>
      <c r="BL341" s="119">
        <f t="shared" si="206"/>
        <v>0</v>
      </c>
      <c r="BM341" s="123">
        <f t="shared" si="207"/>
        <v>0</v>
      </c>
      <c r="BN341" s="123">
        <f t="shared" si="208"/>
        <v>0</v>
      </c>
      <c r="BO341" s="126">
        <f t="shared" si="216"/>
        <v>0</v>
      </c>
      <c r="BP341" s="128">
        <f t="shared" si="209"/>
        <v>0</v>
      </c>
      <c r="BQ341" s="22"/>
      <c r="BR341" s="129"/>
      <c r="BS341" s="130"/>
      <c r="BT341" s="257" t="str">
        <f t="shared" si="210"/>
        <v/>
      </c>
      <c r="BU341" s="257" t="str">
        <f t="shared" si="211"/>
        <v/>
      </c>
      <c r="BV341" s="257" t="str">
        <f t="shared" si="212"/>
        <v/>
      </c>
      <c r="BW341" s="257" t="str">
        <f t="shared" si="213"/>
        <v/>
      </c>
      <c r="BX341" s="258">
        <f t="shared" si="214"/>
        <v>0</v>
      </c>
      <c r="BY341" s="129"/>
      <c r="BZ341" s="130"/>
      <c r="CA341" s="130" t="str">
        <f t="shared" si="182"/>
        <v/>
      </c>
      <c r="CB341" s="130" t="str">
        <f t="shared" si="183"/>
        <v/>
      </c>
      <c r="CC341" s="130" t="str">
        <f t="shared" si="184"/>
        <v/>
      </c>
      <c r="CD341" s="130" t="str">
        <f t="shared" si="185"/>
        <v/>
      </c>
      <c r="CE341" s="131">
        <f t="shared" si="181"/>
        <v>0</v>
      </c>
      <c r="CF341" s="259">
        <f t="shared" si="215"/>
        <v>0</v>
      </c>
      <c r="CG341" s="132"/>
      <c r="CH341" s="132"/>
      <c r="CI341" s="132"/>
    </row>
    <row r="342" spans="1:87" s="24" customFormat="1" ht="12.75" hidden="1" customHeight="1" outlineLevel="1" thickBot="1" x14ac:dyDescent="0.25">
      <c r="A342" s="177" t="s">
        <v>59</v>
      </c>
      <c r="B342" s="312" t="s">
        <v>187</v>
      </c>
      <c r="C342" s="24">
        <v>334</v>
      </c>
      <c r="D342" s="137"/>
      <c r="E342" s="138"/>
      <c r="F342" s="56"/>
      <c r="G342" s="135"/>
      <c r="H342" s="136"/>
      <c r="I342" s="139"/>
      <c r="J342" s="57"/>
      <c r="K342" s="113"/>
      <c r="L342" s="113"/>
      <c r="M342" s="113"/>
      <c r="N342" s="113"/>
      <c r="O342" s="114">
        <f t="shared" si="186"/>
        <v>0</v>
      </c>
      <c r="P342" s="113"/>
      <c r="Q342" s="113"/>
      <c r="R342" s="113"/>
      <c r="S342" s="113"/>
      <c r="T342" s="114">
        <f t="shared" si="187"/>
        <v>0</v>
      </c>
      <c r="U342" s="113">
        <f t="shared" si="188"/>
        <v>0</v>
      </c>
      <c r="V342" s="136"/>
      <c r="W342" s="313"/>
      <c r="X342" s="313"/>
      <c r="Y342" s="313"/>
      <c r="Z342" s="117">
        <f t="shared" si="189"/>
        <v>0</v>
      </c>
      <c r="AA342" s="118">
        <f t="shared" si="190"/>
        <v>0</v>
      </c>
      <c r="AB342" s="121"/>
      <c r="AC342" s="121"/>
      <c r="AD342" s="121"/>
      <c r="AE342" s="117">
        <f t="shared" si="191"/>
        <v>0</v>
      </c>
      <c r="AF342" s="118">
        <f t="shared" si="192"/>
        <v>0</v>
      </c>
      <c r="AG342" s="120"/>
      <c r="AH342" s="120"/>
      <c r="AI342" s="121"/>
      <c r="AJ342" s="117">
        <f t="shared" si="193"/>
        <v>0</v>
      </c>
      <c r="AK342" s="119">
        <f t="shared" si="194"/>
        <v>0</v>
      </c>
      <c r="AL342" s="53"/>
      <c r="AM342" s="53"/>
      <c r="AN342" s="53"/>
      <c r="AO342" s="54">
        <f t="shared" si="195"/>
        <v>0</v>
      </c>
      <c r="AP342" s="122">
        <f t="shared" si="196"/>
        <v>0</v>
      </c>
      <c r="AQ342" s="123">
        <f t="shared" si="197"/>
        <v>0</v>
      </c>
      <c r="AR342" s="123">
        <f t="shared" si="198"/>
        <v>0</v>
      </c>
      <c r="AS342" s="313"/>
      <c r="AT342" s="313"/>
      <c r="AU342" s="314"/>
      <c r="AV342" s="125">
        <f t="shared" si="199"/>
        <v>0</v>
      </c>
      <c r="AW342" s="119">
        <f t="shared" si="200"/>
        <v>0</v>
      </c>
      <c r="AX342" s="120"/>
      <c r="AY342" s="120"/>
      <c r="AZ342" s="127"/>
      <c r="BA342" s="126">
        <f t="shared" si="201"/>
        <v>0</v>
      </c>
      <c r="BB342" s="119">
        <f t="shared" si="202"/>
        <v>0</v>
      </c>
      <c r="BC342" s="120"/>
      <c r="BD342" s="120"/>
      <c r="BE342" s="127"/>
      <c r="BF342" s="126">
        <f t="shared" si="203"/>
        <v>0</v>
      </c>
      <c r="BG342" s="119">
        <f t="shared" si="204"/>
        <v>0</v>
      </c>
      <c r="BH342" s="120"/>
      <c r="BI342" s="120"/>
      <c r="BJ342" s="127"/>
      <c r="BK342" s="126">
        <f t="shared" si="205"/>
        <v>0</v>
      </c>
      <c r="BL342" s="119">
        <f t="shared" si="206"/>
        <v>0</v>
      </c>
      <c r="BM342" s="123">
        <f t="shared" si="207"/>
        <v>0</v>
      </c>
      <c r="BN342" s="123">
        <f t="shared" si="208"/>
        <v>0</v>
      </c>
      <c r="BO342" s="126">
        <f t="shared" si="216"/>
        <v>0</v>
      </c>
      <c r="BP342" s="128">
        <f t="shared" si="209"/>
        <v>0</v>
      </c>
      <c r="BQ342" s="22"/>
      <c r="BR342" s="129"/>
      <c r="BS342" s="130"/>
      <c r="BT342" s="257" t="str">
        <f t="shared" si="210"/>
        <v/>
      </c>
      <c r="BU342" s="257" t="str">
        <f t="shared" si="211"/>
        <v/>
      </c>
      <c r="BV342" s="257" t="str">
        <f t="shared" si="212"/>
        <v/>
      </c>
      <c r="BW342" s="257" t="str">
        <f t="shared" si="213"/>
        <v/>
      </c>
      <c r="BX342" s="258">
        <f t="shared" si="214"/>
        <v>0</v>
      </c>
      <c r="BY342" s="129"/>
      <c r="BZ342" s="130"/>
      <c r="CA342" s="130" t="str">
        <f t="shared" si="182"/>
        <v/>
      </c>
      <c r="CB342" s="130" t="str">
        <f t="shared" si="183"/>
        <v/>
      </c>
      <c r="CC342" s="130" t="str">
        <f t="shared" si="184"/>
        <v/>
      </c>
      <c r="CD342" s="130" t="str">
        <f t="shared" si="185"/>
        <v/>
      </c>
      <c r="CE342" s="131">
        <f t="shared" si="181"/>
        <v>0</v>
      </c>
      <c r="CF342" s="259">
        <f t="shared" si="215"/>
        <v>0</v>
      </c>
      <c r="CG342" s="132"/>
      <c r="CH342" s="132"/>
      <c r="CI342" s="132"/>
    </row>
    <row r="343" spans="1:87" s="24" customFormat="1" ht="12.75" hidden="1" customHeight="1" outlineLevel="1" thickBot="1" x14ac:dyDescent="0.25">
      <c r="A343" s="177" t="s">
        <v>59</v>
      </c>
      <c r="B343" s="312" t="s">
        <v>187</v>
      </c>
      <c r="C343" s="24">
        <v>335</v>
      </c>
      <c r="D343" s="137"/>
      <c r="E343" s="138"/>
      <c r="F343" s="56"/>
      <c r="G343" s="135"/>
      <c r="H343" s="136"/>
      <c r="I343" s="139"/>
      <c r="J343" s="57"/>
      <c r="K343" s="113"/>
      <c r="L343" s="113"/>
      <c r="M343" s="113"/>
      <c r="N343" s="113"/>
      <c r="O343" s="114">
        <f t="shared" si="186"/>
        <v>0</v>
      </c>
      <c r="P343" s="113"/>
      <c r="Q343" s="113"/>
      <c r="R343" s="113"/>
      <c r="S343" s="113"/>
      <c r="T343" s="114">
        <f t="shared" si="187"/>
        <v>0</v>
      </c>
      <c r="U343" s="113">
        <f t="shared" si="188"/>
        <v>0</v>
      </c>
      <c r="V343" s="136"/>
      <c r="W343" s="313"/>
      <c r="X343" s="313"/>
      <c r="Y343" s="313"/>
      <c r="Z343" s="117">
        <f t="shared" si="189"/>
        <v>0</v>
      </c>
      <c r="AA343" s="118">
        <f t="shared" si="190"/>
        <v>0</v>
      </c>
      <c r="AB343" s="121"/>
      <c r="AC343" s="121"/>
      <c r="AD343" s="121"/>
      <c r="AE343" s="117">
        <f t="shared" si="191"/>
        <v>0</v>
      </c>
      <c r="AF343" s="118">
        <f t="shared" si="192"/>
        <v>0</v>
      </c>
      <c r="AG343" s="120"/>
      <c r="AH343" s="120"/>
      <c r="AI343" s="121"/>
      <c r="AJ343" s="117">
        <f t="shared" si="193"/>
        <v>0</v>
      </c>
      <c r="AK343" s="119">
        <f t="shared" si="194"/>
        <v>0</v>
      </c>
      <c r="AL343" s="53"/>
      <c r="AM343" s="53"/>
      <c r="AN343" s="53"/>
      <c r="AO343" s="54">
        <f t="shared" si="195"/>
        <v>0</v>
      </c>
      <c r="AP343" s="122">
        <f t="shared" si="196"/>
        <v>0</v>
      </c>
      <c r="AQ343" s="123">
        <f t="shared" si="197"/>
        <v>0</v>
      </c>
      <c r="AR343" s="123">
        <f t="shared" si="198"/>
        <v>0</v>
      </c>
      <c r="AS343" s="313"/>
      <c r="AT343" s="313"/>
      <c r="AU343" s="314"/>
      <c r="AV343" s="125">
        <f t="shared" si="199"/>
        <v>0</v>
      </c>
      <c r="AW343" s="119">
        <f t="shared" si="200"/>
        <v>0</v>
      </c>
      <c r="AX343" s="120"/>
      <c r="AY343" s="120"/>
      <c r="AZ343" s="127"/>
      <c r="BA343" s="126">
        <f t="shared" si="201"/>
        <v>0</v>
      </c>
      <c r="BB343" s="119">
        <f t="shared" si="202"/>
        <v>0</v>
      </c>
      <c r="BC343" s="120"/>
      <c r="BD343" s="120"/>
      <c r="BE343" s="127"/>
      <c r="BF343" s="126">
        <f t="shared" si="203"/>
        <v>0</v>
      </c>
      <c r="BG343" s="119">
        <f t="shared" si="204"/>
        <v>0</v>
      </c>
      <c r="BH343" s="120"/>
      <c r="BI343" s="120"/>
      <c r="BJ343" s="127"/>
      <c r="BK343" s="126">
        <f t="shared" si="205"/>
        <v>0</v>
      </c>
      <c r="BL343" s="119">
        <f t="shared" si="206"/>
        <v>0</v>
      </c>
      <c r="BM343" s="123">
        <f t="shared" si="207"/>
        <v>0</v>
      </c>
      <c r="BN343" s="123">
        <f t="shared" si="208"/>
        <v>0</v>
      </c>
      <c r="BO343" s="126">
        <f t="shared" si="216"/>
        <v>0</v>
      </c>
      <c r="BP343" s="128">
        <f t="shared" si="209"/>
        <v>0</v>
      </c>
      <c r="BQ343" s="22"/>
      <c r="BR343" s="129"/>
      <c r="BS343" s="130"/>
      <c r="BT343" s="257" t="str">
        <f t="shared" si="210"/>
        <v/>
      </c>
      <c r="BU343" s="257" t="str">
        <f t="shared" si="211"/>
        <v/>
      </c>
      <c r="BV343" s="257" t="str">
        <f t="shared" si="212"/>
        <v/>
      </c>
      <c r="BW343" s="257" t="str">
        <f t="shared" si="213"/>
        <v/>
      </c>
      <c r="BX343" s="258">
        <f t="shared" si="214"/>
        <v>0</v>
      </c>
      <c r="BY343" s="129"/>
      <c r="BZ343" s="130"/>
      <c r="CA343" s="130" t="str">
        <f t="shared" si="182"/>
        <v/>
      </c>
      <c r="CB343" s="130" t="str">
        <f t="shared" si="183"/>
        <v/>
      </c>
      <c r="CC343" s="130" t="str">
        <f t="shared" si="184"/>
        <v/>
      </c>
      <c r="CD343" s="130" t="str">
        <f t="shared" si="185"/>
        <v/>
      </c>
      <c r="CE343" s="131">
        <f t="shared" si="181"/>
        <v>0</v>
      </c>
      <c r="CF343" s="259">
        <f t="shared" si="215"/>
        <v>0</v>
      </c>
      <c r="CG343" s="132"/>
      <c r="CH343" s="132"/>
      <c r="CI343" s="132"/>
    </row>
    <row r="344" spans="1:87" s="24" customFormat="1" ht="12.75" hidden="1" customHeight="1" outlineLevel="1" thickBot="1" x14ac:dyDescent="0.25">
      <c r="A344" s="177" t="s">
        <v>59</v>
      </c>
      <c r="B344" s="312" t="s">
        <v>187</v>
      </c>
      <c r="C344" s="24">
        <v>336</v>
      </c>
      <c r="D344" s="137"/>
      <c r="E344" s="138"/>
      <c r="F344" s="56"/>
      <c r="G344" s="135"/>
      <c r="H344" s="136"/>
      <c r="I344" s="139"/>
      <c r="J344" s="57"/>
      <c r="K344" s="113"/>
      <c r="L344" s="113"/>
      <c r="M344" s="113"/>
      <c r="N344" s="113"/>
      <c r="O344" s="114">
        <f t="shared" si="186"/>
        <v>0</v>
      </c>
      <c r="P344" s="113"/>
      <c r="Q344" s="113"/>
      <c r="R344" s="113"/>
      <c r="S344" s="113"/>
      <c r="T344" s="114">
        <f t="shared" si="187"/>
        <v>0</v>
      </c>
      <c r="U344" s="113">
        <f t="shared" si="188"/>
        <v>0</v>
      </c>
      <c r="V344" s="136"/>
      <c r="W344" s="313"/>
      <c r="X344" s="313"/>
      <c r="Y344" s="313"/>
      <c r="Z344" s="117">
        <f t="shared" si="189"/>
        <v>0</v>
      </c>
      <c r="AA344" s="118">
        <f t="shared" si="190"/>
        <v>0</v>
      </c>
      <c r="AB344" s="121"/>
      <c r="AC344" s="121"/>
      <c r="AD344" s="121"/>
      <c r="AE344" s="117">
        <f t="shared" si="191"/>
        <v>0</v>
      </c>
      <c r="AF344" s="118">
        <f t="shared" si="192"/>
        <v>0</v>
      </c>
      <c r="AG344" s="120"/>
      <c r="AH344" s="120"/>
      <c r="AI344" s="121"/>
      <c r="AJ344" s="117">
        <f t="shared" si="193"/>
        <v>0</v>
      </c>
      <c r="AK344" s="119">
        <f t="shared" si="194"/>
        <v>0</v>
      </c>
      <c r="AL344" s="53"/>
      <c r="AM344" s="53"/>
      <c r="AN344" s="53"/>
      <c r="AO344" s="54">
        <f t="shared" si="195"/>
        <v>0</v>
      </c>
      <c r="AP344" s="122">
        <f t="shared" si="196"/>
        <v>0</v>
      </c>
      <c r="AQ344" s="123">
        <f t="shared" si="197"/>
        <v>0</v>
      </c>
      <c r="AR344" s="123">
        <f t="shared" si="198"/>
        <v>0</v>
      </c>
      <c r="AS344" s="313"/>
      <c r="AT344" s="313"/>
      <c r="AU344" s="314"/>
      <c r="AV344" s="125">
        <f t="shared" si="199"/>
        <v>0</v>
      </c>
      <c r="AW344" s="119">
        <f t="shared" si="200"/>
        <v>0</v>
      </c>
      <c r="AX344" s="120"/>
      <c r="AY344" s="120"/>
      <c r="AZ344" s="127"/>
      <c r="BA344" s="126">
        <f t="shared" si="201"/>
        <v>0</v>
      </c>
      <c r="BB344" s="119">
        <f t="shared" si="202"/>
        <v>0</v>
      </c>
      <c r="BC344" s="120"/>
      <c r="BD344" s="120"/>
      <c r="BE344" s="127"/>
      <c r="BF344" s="126">
        <f t="shared" si="203"/>
        <v>0</v>
      </c>
      <c r="BG344" s="119">
        <f t="shared" si="204"/>
        <v>0</v>
      </c>
      <c r="BH344" s="120"/>
      <c r="BI344" s="120"/>
      <c r="BJ344" s="127"/>
      <c r="BK344" s="126">
        <f t="shared" si="205"/>
        <v>0</v>
      </c>
      <c r="BL344" s="119">
        <f t="shared" si="206"/>
        <v>0</v>
      </c>
      <c r="BM344" s="123">
        <f t="shared" si="207"/>
        <v>0</v>
      </c>
      <c r="BN344" s="123">
        <f t="shared" si="208"/>
        <v>0</v>
      </c>
      <c r="BO344" s="126">
        <f t="shared" si="216"/>
        <v>0</v>
      </c>
      <c r="BP344" s="128">
        <f t="shared" si="209"/>
        <v>0</v>
      </c>
      <c r="BQ344" s="22"/>
      <c r="BR344" s="129"/>
      <c r="BS344" s="130"/>
      <c r="BT344" s="257" t="str">
        <f t="shared" si="210"/>
        <v/>
      </c>
      <c r="BU344" s="257" t="str">
        <f t="shared" si="211"/>
        <v/>
      </c>
      <c r="BV344" s="257" t="str">
        <f t="shared" si="212"/>
        <v/>
      </c>
      <c r="BW344" s="257" t="str">
        <f t="shared" si="213"/>
        <v/>
      </c>
      <c r="BX344" s="258">
        <f t="shared" si="214"/>
        <v>0</v>
      </c>
      <c r="BY344" s="129"/>
      <c r="BZ344" s="130"/>
      <c r="CA344" s="130" t="str">
        <f t="shared" si="182"/>
        <v/>
      </c>
      <c r="CB344" s="130" t="str">
        <f t="shared" si="183"/>
        <v/>
      </c>
      <c r="CC344" s="130" t="str">
        <f t="shared" si="184"/>
        <v/>
      </c>
      <c r="CD344" s="130" t="str">
        <f t="shared" si="185"/>
        <v/>
      </c>
      <c r="CE344" s="131">
        <f t="shared" si="181"/>
        <v>0</v>
      </c>
      <c r="CF344" s="259">
        <f t="shared" si="215"/>
        <v>0</v>
      </c>
      <c r="CG344" s="132"/>
      <c r="CH344" s="132"/>
      <c r="CI344" s="132"/>
    </row>
    <row r="345" spans="1:87" s="24" customFormat="1" ht="12.75" hidden="1" customHeight="1" outlineLevel="1" thickBot="1" x14ac:dyDescent="0.25">
      <c r="A345" s="177" t="s">
        <v>59</v>
      </c>
      <c r="B345" s="312" t="s">
        <v>187</v>
      </c>
      <c r="C345" s="24">
        <v>337</v>
      </c>
      <c r="D345" s="137"/>
      <c r="E345" s="138"/>
      <c r="F345" s="56"/>
      <c r="G345" s="135"/>
      <c r="H345" s="136"/>
      <c r="I345" s="139"/>
      <c r="J345" s="57"/>
      <c r="K345" s="113"/>
      <c r="L345" s="113"/>
      <c r="M345" s="113"/>
      <c r="N345" s="113"/>
      <c r="O345" s="114">
        <f t="shared" si="186"/>
        <v>0</v>
      </c>
      <c r="P345" s="113"/>
      <c r="Q345" s="113"/>
      <c r="R345" s="113"/>
      <c r="S345" s="113"/>
      <c r="T345" s="114">
        <f t="shared" si="187"/>
        <v>0</v>
      </c>
      <c r="U345" s="113">
        <f t="shared" si="188"/>
        <v>0</v>
      </c>
      <c r="V345" s="136"/>
      <c r="W345" s="313"/>
      <c r="X345" s="313"/>
      <c r="Y345" s="313"/>
      <c r="Z345" s="117">
        <f t="shared" si="189"/>
        <v>0</v>
      </c>
      <c r="AA345" s="118">
        <f t="shared" si="190"/>
        <v>0</v>
      </c>
      <c r="AB345" s="121"/>
      <c r="AC345" s="121"/>
      <c r="AD345" s="121"/>
      <c r="AE345" s="117">
        <f t="shared" si="191"/>
        <v>0</v>
      </c>
      <c r="AF345" s="118">
        <f t="shared" si="192"/>
        <v>0</v>
      </c>
      <c r="AG345" s="120"/>
      <c r="AH345" s="120"/>
      <c r="AI345" s="121"/>
      <c r="AJ345" s="117">
        <f t="shared" si="193"/>
        <v>0</v>
      </c>
      <c r="AK345" s="119">
        <f t="shared" si="194"/>
        <v>0</v>
      </c>
      <c r="AL345" s="53"/>
      <c r="AM345" s="53"/>
      <c r="AN345" s="53"/>
      <c r="AO345" s="54">
        <f t="shared" si="195"/>
        <v>0</v>
      </c>
      <c r="AP345" s="122">
        <f t="shared" si="196"/>
        <v>0</v>
      </c>
      <c r="AQ345" s="123">
        <f t="shared" si="197"/>
        <v>0</v>
      </c>
      <c r="AR345" s="123">
        <f t="shared" si="198"/>
        <v>0</v>
      </c>
      <c r="AS345" s="313"/>
      <c r="AT345" s="313"/>
      <c r="AU345" s="314"/>
      <c r="AV345" s="125">
        <f t="shared" si="199"/>
        <v>0</v>
      </c>
      <c r="AW345" s="119">
        <f t="shared" si="200"/>
        <v>0</v>
      </c>
      <c r="AX345" s="120"/>
      <c r="AY345" s="120"/>
      <c r="AZ345" s="127"/>
      <c r="BA345" s="126">
        <f t="shared" si="201"/>
        <v>0</v>
      </c>
      <c r="BB345" s="119">
        <f t="shared" si="202"/>
        <v>0</v>
      </c>
      <c r="BC345" s="120"/>
      <c r="BD345" s="120"/>
      <c r="BE345" s="127"/>
      <c r="BF345" s="126">
        <f t="shared" si="203"/>
        <v>0</v>
      </c>
      <c r="BG345" s="119">
        <f t="shared" si="204"/>
        <v>0</v>
      </c>
      <c r="BH345" s="120"/>
      <c r="BI345" s="120"/>
      <c r="BJ345" s="127"/>
      <c r="BK345" s="126">
        <f t="shared" si="205"/>
        <v>0</v>
      </c>
      <c r="BL345" s="119">
        <f t="shared" si="206"/>
        <v>0</v>
      </c>
      <c r="BM345" s="123">
        <f t="shared" si="207"/>
        <v>0</v>
      </c>
      <c r="BN345" s="123">
        <f t="shared" si="208"/>
        <v>0</v>
      </c>
      <c r="BO345" s="126">
        <f t="shared" si="216"/>
        <v>0</v>
      </c>
      <c r="BP345" s="128">
        <f t="shared" si="209"/>
        <v>0</v>
      </c>
      <c r="BQ345" s="22"/>
      <c r="BR345" s="129"/>
      <c r="BS345" s="130"/>
      <c r="BT345" s="257" t="str">
        <f t="shared" si="210"/>
        <v/>
      </c>
      <c r="BU345" s="257" t="str">
        <f t="shared" si="211"/>
        <v/>
      </c>
      <c r="BV345" s="257" t="str">
        <f t="shared" si="212"/>
        <v/>
      </c>
      <c r="BW345" s="257" t="str">
        <f t="shared" si="213"/>
        <v/>
      </c>
      <c r="BX345" s="258">
        <f t="shared" si="214"/>
        <v>0</v>
      </c>
      <c r="BY345" s="129"/>
      <c r="BZ345" s="130"/>
      <c r="CA345" s="130" t="str">
        <f t="shared" si="182"/>
        <v/>
      </c>
      <c r="CB345" s="130" t="str">
        <f t="shared" si="183"/>
        <v/>
      </c>
      <c r="CC345" s="130" t="str">
        <f t="shared" si="184"/>
        <v/>
      </c>
      <c r="CD345" s="130" t="str">
        <f t="shared" si="185"/>
        <v/>
      </c>
      <c r="CE345" s="131">
        <f t="shared" si="181"/>
        <v>0</v>
      </c>
      <c r="CF345" s="259">
        <f t="shared" si="215"/>
        <v>0</v>
      </c>
      <c r="CG345" s="132"/>
      <c r="CH345" s="132"/>
      <c r="CI345" s="132"/>
    </row>
    <row r="346" spans="1:87" s="24" customFormat="1" ht="12.75" hidden="1" customHeight="1" outlineLevel="1" thickBot="1" x14ac:dyDescent="0.25">
      <c r="A346" s="177" t="s">
        <v>59</v>
      </c>
      <c r="B346" s="312" t="s">
        <v>187</v>
      </c>
      <c r="C346" s="24">
        <v>338</v>
      </c>
      <c r="D346" s="137"/>
      <c r="E346" s="138"/>
      <c r="F346" s="56"/>
      <c r="G346" s="135"/>
      <c r="H346" s="136"/>
      <c r="I346" s="139"/>
      <c r="J346" s="57"/>
      <c r="K346" s="113"/>
      <c r="L346" s="113"/>
      <c r="M346" s="113"/>
      <c r="N346" s="113"/>
      <c r="O346" s="114">
        <f t="shared" si="186"/>
        <v>0</v>
      </c>
      <c r="P346" s="113"/>
      <c r="Q346" s="113"/>
      <c r="R346" s="113"/>
      <c r="S346" s="113"/>
      <c r="T346" s="114">
        <f t="shared" si="187"/>
        <v>0</v>
      </c>
      <c r="U346" s="113">
        <f t="shared" si="188"/>
        <v>0</v>
      </c>
      <c r="V346" s="136"/>
      <c r="W346" s="313"/>
      <c r="X346" s="313"/>
      <c r="Y346" s="313"/>
      <c r="Z346" s="117">
        <f t="shared" si="189"/>
        <v>0</v>
      </c>
      <c r="AA346" s="118">
        <f t="shared" si="190"/>
        <v>0</v>
      </c>
      <c r="AB346" s="121"/>
      <c r="AC346" s="121"/>
      <c r="AD346" s="121"/>
      <c r="AE346" s="117">
        <f t="shared" si="191"/>
        <v>0</v>
      </c>
      <c r="AF346" s="118">
        <f t="shared" si="192"/>
        <v>0</v>
      </c>
      <c r="AG346" s="120"/>
      <c r="AH346" s="120"/>
      <c r="AI346" s="121"/>
      <c r="AJ346" s="117">
        <f t="shared" si="193"/>
        <v>0</v>
      </c>
      <c r="AK346" s="119">
        <f t="shared" si="194"/>
        <v>0</v>
      </c>
      <c r="AL346" s="53"/>
      <c r="AM346" s="53"/>
      <c r="AN346" s="53"/>
      <c r="AO346" s="54">
        <f t="shared" si="195"/>
        <v>0</v>
      </c>
      <c r="AP346" s="122">
        <f t="shared" si="196"/>
        <v>0</v>
      </c>
      <c r="AQ346" s="123">
        <f t="shared" si="197"/>
        <v>0</v>
      </c>
      <c r="AR346" s="123">
        <f t="shared" si="198"/>
        <v>0</v>
      </c>
      <c r="AS346" s="313"/>
      <c r="AT346" s="313"/>
      <c r="AU346" s="314"/>
      <c r="AV346" s="125">
        <f t="shared" si="199"/>
        <v>0</v>
      </c>
      <c r="AW346" s="119">
        <f t="shared" si="200"/>
        <v>0</v>
      </c>
      <c r="AX346" s="120"/>
      <c r="AY346" s="120"/>
      <c r="AZ346" s="127"/>
      <c r="BA346" s="126">
        <f t="shared" si="201"/>
        <v>0</v>
      </c>
      <c r="BB346" s="119">
        <f t="shared" si="202"/>
        <v>0</v>
      </c>
      <c r="BC346" s="120"/>
      <c r="BD346" s="120"/>
      <c r="BE346" s="127"/>
      <c r="BF346" s="126">
        <f t="shared" si="203"/>
        <v>0</v>
      </c>
      <c r="BG346" s="119">
        <f t="shared" si="204"/>
        <v>0</v>
      </c>
      <c r="BH346" s="120"/>
      <c r="BI346" s="120"/>
      <c r="BJ346" s="127"/>
      <c r="BK346" s="126">
        <f t="shared" si="205"/>
        <v>0</v>
      </c>
      <c r="BL346" s="119">
        <f t="shared" si="206"/>
        <v>0</v>
      </c>
      <c r="BM346" s="123">
        <f t="shared" si="207"/>
        <v>0</v>
      </c>
      <c r="BN346" s="123">
        <f t="shared" si="208"/>
        <v>0</v>
      </c>
      <c r="BO346" s="126">
        <f t="shared" si="216"/>
        <v>0</v>
      </c>
      <c r="BP346" s="128">
        <f t="shared" si="209"/>
        <v>0</v>
      </c>
      <c r="BQ346" s="22"/>
      <c r="BR346" s="129"/>
      <c r="BS346" s="130"/>
      <c r="BT346" s="257" t="str">
        <f t="shared" si="210"/>
        <v/>
      </c>
      <c r="BU346" s="257" t="str">
        <f t="shared" si="211"/>
        <v/>
      </c>
      <c r="BV346" s="257" t="str">
        <f t="shared" si="212"/>
        <v/>
      </c>
      <c r="BW346" s="257" t="str">
        <f t="shared" si="213"/>
        <v/>
      </c>
      <c r="BX346" s="258">
        <f t="shared" si="214"/>
        <v>0</v>
      </c>
      <c r="BY346" s="129"/>
      <c r="BZ346" s="130"/>
      <c r="CA346" s="130" t="str">
        <f t="shared" si="182"/>
        <v/>
      </c>
      <c r="CB346" s="130" t="str">
        <f t="shared" si="183"/>
        <v/>
      </c>
      <c r="CC346" s="130" t="str">
        <f t="shared" si="184"/>
        <v/>
      </c>
      <c r="CD346" s="130" t="str">
        <f t="shared" si="185"/>
        <v/>
      </c>
      <c r="CE346" s="131">
        <f t="shared" si="181"/>
        <v>0</v>
      </c>
      <c r="CF346" s="259">
        <f t="shared" si="215"/>
        <v>0</v>
      </c>
      <c r="CG346" s="132"/>
      <c r="CH346" s="132"/>
      <c r="CI346" s="132"/>
    </row>
    <row r="347" spans="1:87" s="24" customFormat="1" ht="12.75" hidden="1" customHeight="1" outlineLevel="1" thickBot="1" x14ac:dyDescent="0.25">
      <c r="A347" s="177" t="s">
        <v>59</v>
      </c>
      <c r="B347" s="312" t="s">
        <v>187</v>
      </c>
      <c r="C347" s="24">
        <v>339</v>
      </c>
      <c r="D347" s="137"/>
      <c r="E347" s="138"/>
      <c r="F347" s="56"/>
      <c r="G347" s="135"/>
      <c r="H347" s="136"/>
      <c r="I347" s="139"/>
      <c r="J347" s="57"/>
      <c r="K347" s="113"/>
      <c r="L347" s="113"/>
      <c r="M347" s="113"/>
      <c r="N347" s="113"/>
      <c r="O347" s="114">
        <f t="shared" si="186"/>
        <v>0</v>
      </c>
      <c r="P347" s="113"/>
      <c r="Q347" s="113"/>
      <c r="R347" s="113"/>
      <c r="S347" s="113"/>
      <c r="T347" s="114">
        <f t="shared" si="187"/>
        <v>0</v>
      </c>
      <c r="U347" s="113">
        <f t="shared" si="188"/>
        <v>0</v>
      </c>
      <c r="V347" s="136"/>
      <c r="W347" s="313"/>
      <c r="X347" s="313"/>
      <c r="Y347" s="313"/>
      <c r="Z347" s="117">
        <f t="shared" si="189"/>
        <v>0</v>
      </c>
      <c r="AA347" s="118">
        <f t="shared" si="190"/>
        <v>0</v>
      </c>
      <c r="AB347" s="121"/>
      <c r="AC347" s="121"/>
      <c r="AD347" s="121"/>
      <c r="AE347" s="117">
        <f t="shared" si="191"/>
        <v>0</v>
      </c>
      <c r="AF347" s="118">
        <f t="shared" si="192"/>
        <v>0</v>
      </c>
      <c r="AG347" s="120"/>
      <c r="AH347" s="120"/>
      <c r="AI347" s="121"/>
      <c r="AJ347" s="117">
        <f t="shared" si="193"/>
        <v>0</v>
      </c>
      <c r="AK347" s="119">
        <f t="shared" si="194"/>
        <v>0</v>
      </c>
      <c r="AL347" s="53"/>
      <c r="AM347" s="53"/>
      <c r="AN347" s="53"/>
      <c r="AO347" s="54">
        <f t="shared" si="195"/>
        <v>0</v>
      </c>
      <c r="AP347" s="122">
        <f t="shared" si="196"/>
        <v>0</v>
      </c>
      <c r="AQ347" s="123">
        <f t="shared" si="197"/>
        <v>0</v>
      </c>
      <c r="AR347" s="123">
        <f t="shared" si="198"/>
        <v>0</v>
      </c>
      <c r="AS347" s="313"/>
      <c r="AT347" s="313"/>
      <c r="AU347" s="314"/>
      <c r="AV347" s="125">
        <f t="shared" si="199"/>
        <v>0</v>
      </c>
      <c r="AW347" s="119">
        <f t="shared" si="200"/>
        <v>0</v>
      </c>
      <c r="AX347" s="120"/>
      <c r="AY347" s="120"/>
      <c r="AZ347" s="127"/>
      <c r="BA347" s="126">
        <f t="shared" si="201"/>
        <v>0</v>
      </c>
      <c r="BB347" s="119">
        <f t="shared" si="202"/>
        <v>0</v>
      </c>
      <c r="BC347" s="120"/>
      <c r="BD347" s="120"/>
      <c r="BE347" s="127"/>
      <c r="BF347" s="126">
        <f t="shared" si="203"/>
        <v>0</v>
      </c>
      <c r="BG347" s="119">
        <f t="shared" si="204"/>
        <v>0</v>
      </c>
      <c r="BH347" s="120"/>
      <c r="BI347" s="120"/>
      <c r="BJ347" s="127"/>
      <c r="BK347" s="126">
        <f t="shared" si="205"/>
        <v>0</v>
      </c>
      <c r="BL347" s="119">
        <f t="shared" si="206"/>
        <v>0</v>
      </c>
      <c r="BM347" s="123">
        <f t="shared" si="207"/>
        <v>0</v>
      </c>
      <c r="BN347" s="123">
        <f t="shared" si="208"/>
        <v>0</v>
      </c>
      <c r="BO347" s="126">
        <f t="shared" si="216"/>
        <v>0</v>
      </c>
      <c r="BP347" s="128">
        <f t="shared" si="209"/>
        <v>0</v>
      </c>
      <c r="BQ347" s="22"/>
      <c r="BR347" s="129"/>
      <c r="BS347" s="130"/>
      <c r="BT347" s="257" t="str">
        <f t="shared" si="210"/>
        <v/>
      </c>
      <c r="BU347" s="257" t="str">
        <f t="shared" si="211"/>
        <v/>
      </c>
      <c r="BV347" s="257" t="str">
        <f t="shared" si="212"/>
        <v/>
      </c>
      <c r="BW347" s="257" t="str">
        <f t="shared" si="213"/>
        <v/>
      </c>
      <c r="BX347" s="258">
        <f t="shared" si="214"/>
        <v>0</v>
      </c>
      <c r="BY347" s="129"/>
      <c r="BZ347" s="130"/>
      <c r="CA347" s="130" t="str">
        <f t="shared" si="182"/>
        <v/>
      </c>
      <c r="CB347" s="130" t="str">
        <f t="shared" si="183"/>
        <v/>
      </c>
      <c r="CC347" s="130" t="str">
        <f t="shared" si="184"/>
        <v/>
      </c>
      <c r="CD347" s="130" t="str">
        <f t="shared" si="185"/>
        <v/>
      </c>
      <c r="CE347" s="131">
        <f t="shared" si="181"/>
        <v>0</v>
      </c>
      <c r="CF347" s="259">
        <f t="shared" si="215"/>
        <v>0</v>
      </c>
      <c r="CG347" s="132"/>
      <c r="CH347" s="132"/>
      <c r="CI347" s="132"/>
    </row>
    <row r="348" spans="1:87" s="24" customFormat="1" ht="12.75" hidden="1" customHeight="1" outlineLevel="1" thickBot="1" x14ac:dyDescent="0.25">
      <c r="A348" s="177" t="s">
        <v>59</v>
      </c>
      <c r="B348" s="312" t="s">
        <v>187</v>
      </c>
      <c r="C348" s="24">
        <v>340</v>
      </c>
      <c r="D348" s="137"/>
      <c r="E348" s="138"/>
      <c r="F348" s="56"/>
      <c r="G348" s="135"/>
      <c r="H348" s="136"/>
      <c r="I348" s="139"/>
      <c r="J348" s="57"/>
      <c r="K348" s="113"/>
      <c r="L348" s="113"/>
      <c r="M348" s="113"/>
      <c r="N348" s="113"/>
      <c r="O348" s="114">
        <f t="shared" si="186"/>
        <v>0</v>
      </c>
      <c r="P348" s="113"/>
      <c r="Q348" s="113"/>
      <c r="R348" s="113"/>
      <c r="S348" s="113"/>
      <c r="T348" s="114">
        <f t="shared" si="187"/>
        <v>0</v>
      </c>
      <c r="U348" s="113">
        <f t="shared" si="188"/>
        <v>0</v>
      </c>
      <c r="V348" s="136"/>
      <c r="W348" s="313"/>
      <c r="X348" s="313"/>
      <c r="Y348" s="313"/>
      <c r="Z348" s="117">
        <f t="shared" si="189"/>
        <v>0</v>
      </c>
      <c r="AA348" s="118">
        <f t="shared" si="190"/>
        <v>0</v>
      </c>
      <c r="AB348" s="121"/>
      <c r="AC348" s="121"/>
      <c r="AD348" s="121"/>
      <c r="AE348" s="117">
        <f t="shared" si="191"/>
        <v>0</v>
      </c>
      <c r="AF348" s="118">
        <f t="shared" si="192"/>
        <v>0</v>
      </c>
      <c r="AG348" s="120"/>
      <c r="AH348" s="120"/>
      <c r="AI348" s="121"/>
      <c r="AJ348" s="117">
        <f t="shared" si="193"/>
        <v>0</v>
      </c>
      <c r="AK348" s="119">
        <f t="shared" si="194"/>
        <v>0</v>
      </c>
      <c r="AL348" s="53"/>
      <c r="AM348" s="53"/>
      <c r="AN348" s="53"/>
      <c r="AO348" s="54">
        <f t="shared" si="195"/>
        <v>0</v>
      </c>
      <c r="AP348" s="122">
        <f t="shared" si="196"/>
        <v>0</v>
      </c>
      <c r="AQ348" s="123">
        <f t="shared" si="197"/>
        <v>0</v>
      </c>
      <c r="AR348" s="123">
        <f t="shared" si="198"/>
        <v>0</v>
      </c>
      <c r="AS348" s="313"/>
      <c r="AT348" s="313"/>
      <c r="AU348" s="314"/>
      <c r="AV348" s="125">
        <f t="shared" si="199"/>
        <v>0</v>
      </c>
      <c r="AW348" s="119">
        <f t="shared" si="200"/>
        <v>0</v>
      </c>
      <c r="AX348" s="120"/>
      <c r="AY348" s="120"/>
      <c r="AZ348" s="127"/>
      <c r="BA348" s="126">
        <f t="shared" si="201"/>
        <v>0</v>
      </c>
      <c r="BB348" s="119">
        <f t="shared" si="202"/>
        <v>0</v>
      </c>
      <c r="BC348" s="120"/>
      <c r="BD348" s="120"/>
      <c r="BE348" s="127"/>
      <c r="BF348" s="126">
        <f t="shared" si="203"/>
        <v>0</v>
      </c>
      <c r="BG348" s="119">
        <f t="shared" si="204"/>
        <v>0</v>
      </c>
      <c r="BH348" s="120"/>
      <c r="BI348" s="120"/>
      <c r="BJ348" s="127"/>
      <c r="BK348" s="126">
        <f t="shared" si="205"/>
        <v>0</v>
      </c>
      <c r="BL348" s="119">
        <f t="shared" si="206"/>
        <v>0</v>
      </c>
      <c r="BM348" s="123">
        <f t="shared" si="207"/>
        <v>0</v>
      </c>
      <c r="BN348" s="123">
        <f t="shared" si="208"/>
        <v>0</v>
      </c>
      <c r="BO348" s="126">
        <f t="shared" si="216"/>
        <v>0</v>
      </c>
      <c r="BP348" s="128">
        <f t="shared" si="209"/>
        <v>0</v>
      </c>
      <c r="BQ348" s="22"/>
      <c r="BR348" s="129"/>
      <c r="BS348" s="130"/>
      <c r="BT348" s="257" t="str">
        <f t="shared" si="210"/>
        <v/>
      </c>
      <c r="BU348" s="257" t="str">
        <f t="shared" si="211"/>
        <v/>
      </c>
      <c r="BV348" s="257" t="str">
        <f t="shared" si="212"/>
        <v/>
      </c>
      <c r="BW348" s="257" t="str">
        <f t="shared" si="213"/>
        <v/>
      </c>
      <c r="BX348" s="258">
        <f t="shared" si="214"/>
        <v>0</v>
      </c>
      <c r="BY348" s="129"/>
      <c r="BZ348" s="130"/>
      <c r="CA348" s="130" t="str">
        <f t="shared" si="182"/>
        <v/>
      </c>
      <c r="CB348" s="130" t="str">
        <f t="shared" si="183"/>
        <v/>
      </c>
      <c r="CC348" s="130" t="str">
        <f t="shared" si="184"/>
        <v/>
      </c>
      <c r="CD348" s="130" t="str">
        <f t="shared" si="185"/>
        <v/>
      </c>
      <c r="CE348" s="131">
        <f t="shared" si="181"/>
        <v>0</v>
      </c>
      <c r="CF348" s="259">
        <f t="shared" si="215"/>
        <v>0</v>
      </c>
      <c r="CG348" s="132"/>
      <c r="CH348" s="132"/>
      <c r="CI348" s="132"/>
    </row>
    <row r="349" spans="1:87" s="24" customFormat="1" ht="12.75" hidden="1" customHeight="1" outlineLevel="1" thickBot="1" x14ac:dyDescent="0.25">
      <c r="A349" s="177" t="s">
        <v>59</v>
      </c>
      <c r="B349" s="312" t="s">
        <v>187</v>
      </c>
      <c r="C349" s="24">
        <v>341</v>
      </c>
      <c r="D349" s="137"/>
      <c r="E349" s="138"/>
      <c r="F349" s="56"/>
      <c r="G349" s="135"/>
      <c r="H349" s="136"/>
      <c r="I349" s="139"/>
      <c r="J349" s="57"/>
      <c r="K349" s="113"/>
      <c r="L349" s="113"/>
      <c r="M349" s="113"/>
      <c r="N349" s="113"/>
      <c r="O349" s="114">
        <f t="shared" si="186"/>
        <v>0</v>
      </c>
      <c r="P349" s="113"/>
      <c r="Q349" s="113"/>
      <c r="R349" s="113"/>
      <c r="S349" s="113"/>
      <c r="T349" s="114">
        <f t="shared" si="187"/>
        <v>0</v>
      </c>
      <c r="U349" s="113">
        <f t="shared" si="188"/>
        <v>0</v>
      </c>
      <c r="V349" s="136"/>
      <c r="W349" s="313"/>
      <c r="X349" s="313"/>
      <c r="Y349" s="313"/>
      <c r="Z349" s="117">
        <f t="shared" si="189"/>
        <v>0</v>
      </c>
      <c r="AA349" s="118">
        <f t="shared" si="190"/>
        <v>0</v>
      </c>
      <c r="AB349" s="121"/>
      <c r="AC349" s="121"/>
      <c r="AD349" s="121"/>
      <c r="AE349" s="117">
        <f t="shared" si="191"/>
        <v>0</v>
      </c>
      <c r="AF349" s="118">
        <f t="shared" si="192"/>
        <v>0</v>
      </c>
      <c r="AG349" s="120"/>
      <c r="AH349" s="120"/>
      <c r="AI349" s="121"/>
      <c r="AJ349" s="117">
        <f t="shared" si="193"/>
        <v>0</v>
      </c>
      <c r="AK349" s="119">
        <f t="shared" si="194"/>
        <v>0</v>
      </c>
      <c r="AL349" s="53"/>
      <c r="AM349" s="53"/>
      <c r="AN349" s="53"/>
      <c r="AO349" s="54">
        <f t="shared" si="195"/>
        <v>0</v>
      </c>
      <c r="AP349" s="122">
        <f t="shared" si="196"/>
        <v>0</v>
      </c>
      <c r="AQ349" s="123">
        <f t="shared" si="197"/>
        <v>0</v>
      </c>
      <c r="AR349" s="123">
        <f t="shared" si="198"/>
        <v>0</v>
      </c>
      <c r="AS349" s="313"/>
      <c r="AT349" s="313"/>
      <c r="AU349" s="314"/>
      <c r="AV349" s="125">
        <f t="shared" si="199"/>
        <v>0</v>
      </c>
      <c r="AW349" s="119">
        <f t="shared" si="200"/>
        <v>0</v>
      </c>
      <c r="AX349" s="120"/>
      <c r="AY349" s="120"/>
      <c r="AZ349" s="127"/>
      <c r="BA349" s="126">
        <f t="shared" si="201"/>
        <v>0</v>
      </c>
      <c r="BB349" s="119">
        <f t="shared" si="202"/>
        <v>0</v>
      </c>
      <c r="BC349" s="120"/>
      <c r="BD349" s="120"/>
      <c r="BE349" s="127"/>
      <c r="BF349" s="126">
        <f t="shared" si="203"/>
        <v>0</v>
      </c>
      <c r="BG349" s="119">
        <f t="shared" si="204"/>
        <v>0</v>
      </c>
      <c r="BH349" s="120"/>
      <c r="BI349" s="120"/>
      <c r="BJ349" s="127"/>
      <c r="BK349" s="126">
        <f t="shared" si="205"/>
        <v>0</v>
      </c>
      <c r="BL349" s="119">
        <f t="shared" si="206"/>
        <v>0</v>
      </c>
      <c r="BM349" s="123">
        <f t="shared" si="207"/>
        <v>0</v>
      </c>
      <c r="BN349" s="123">
        <f t="shared" si="208"/>
        <v>0</v>
      </c>
      <c r="BO349" s="126">
        <f t="shared" si="216"/>
        <v>0</v>
      </c>
      <c r="BP349" s="128">
        <f t="shared" si="209"/>
        <v>0</v>
      </c>
      <c r="BQ349" s="22"/>
      <c r="BR349" s="129"/>
      <c r="BS349" s="130"/>
      <c r="BT349" s="257" t="str">
        <f t="shared" si="210"/>
        <v/>
      </c>
      <c r="BU349" s="257" t="str">
        <f t="shared" si="211"/>
        <v/>
      </c>
      <c r="BV349" s="257" t="str">
        <f t="shared" si="212"/>
        <v/>
      </c>
      <c r="BW349" s="257" t="str">
        <f t="shared" si="213"/>
        <v/>
      </c>
      <c r="BX349" s="258">
        <f t="shared" si="214"/>
        <v>0</v>
      </c>
      <c r="BY349" s="129"/>
      <c r="BZ349" s="130"/>
      <c r="CA349" s="130" t="str">
        <f t="shared" si="182"/>
        <v/>
      </c>
      <c r="CB349" s="130" t="str">
        <f t="shared" si="183"/>
        <v/>
      </c>
      <c r="CC349" s="130" t="str">
        <f t="shared" si="184"/>
        <v/>
      </c>
      <c r="CD349" s="130" t="str">
        <f t="shared" si="185"/>
        <v/>
      </c>
      <c r="CE349" s="131">
        <f t="shared" si="181"/>
        <v>0</v>
      </c>
      <c r="CF349" s="259">
        <f t="shared" si="215"/>
        <v>0</v>
      </c>
      <c r="CG349" s="132"/>
      <c r="CH349" s="132"/>
      <c r="CI349" s="132"/>
    </row>
    <row r="350" spans="1:87" s="24" customFormat="1" ht="12.75" hidden="1" customHeight="1" outlineLevel="1" thickBot="1" x14ac:dyDescent="0.25">
      <c r="A350" s="177" t="s">
        <v>59</v>
      </c>
      <c r="B350" s="312" t="s">
        <v>187</v>
      </c>
      <c r="C350" s="24">
        <v>342</v>
      </c>
      <c r="D350" s="137"/>
      <c r="E350" s="138"/>
      <c r="F350" s="56"/>
      <c r="G350" s="135"/>
      <c r="H350" s="136"/>
      <c r="I350" s="139"/>
      <c r="J350" s="57"/>
      <c r="K350" s="113"/>
      <c r="L350" s="113"/>
      <c r="M350" s="113"/>
      <c r="N350" s="113"/>
      <c r="O350" s="114">
        <f t="shared" si="186"/>
        <v>0</v>
      </c>
      <c r="P350" s="113"/>
      <c r="Q350" s="113"/>
      <c r="R350" s="113"/>
      <c r="S350" s="113"/>
      <c r="T350" s="114">
        <f t="shared" si="187"/>
        <v>0</v>
      </c>
      <c r="U350" s="113">
        <f t="shared" si="188"/>
        <v>0</v>
      </c>
      <c r="V350" s="136"/>
      <c r="W350" s="313"/>
      <c r="X350" s="313"/>
      <c r="Y350" s="313"/>
      <c r="Z350" s="117">
        <f t="shared" si="189"/>
        <v>0</v>
      </c>
      <c r="AA350" s="118">
        <f t="shared" si="190"/>
        <v>0</v>
      </c>
      <c r="AB350" s="121"/>
      <c r="AC350" s="121"/>
      <c r="AD350" s="121"/>
      <c r="AE350" s="117">
        <f t="shared" si="191"/>
        <v>0</v>
      </c>
      <c r="AF350" s="118">
        <f t="shared" si="192"/>
        <v>0</v>
      </c>
      <c r="AG350" s="120"/>
      <c r="AH350" s="120"/>
      <c r="AI350" s="121"/>
      <c r="AJ350" s="117">
        <f t="shared" si="193"/>
        <v>0</v>
      </c>
      <c r="AK350" s="119">
        <f t="shared" si="194"/>
        <v>0</v>
      </c>
      <c r="AL350" s="53"/>
      <c r="AM350" s="53"/>
      <c r="AN350" s="53"/>
      <c r="AO350" s="54">
        <f t="shared" si="195"/>
        <v>0</v>
      </c>
      <c r="AP350" s="122">
        <f t="shared" si="196"/>
        <v>0</v>
      </c>
      <c r="AQ350" s="123">
        <f t="shared" si="197"/>
        <v>0</v>
      </c>
      <c r="AR350" s="123">
        <f t="shared" si="198"/>
        <v>0</v>
      </c>
      <c r="AS350" s="313"/>
      <c r="AT350" s="313"/>
      <c r="AU350" s="314"/>
      <c r="AV350" s="125">
        <f t="shared" si="199"/>
        <v>0</v>
      </c>
      <c r="AW350" s="119">
        <f t="shared" si="200"/>
        <v>0</v>
      </c>
      <c r="AX350" s="120"/>
      <c r="AY350" s="120"/>
      <c r="AZ350" s="127"/>
      <c r="BA350" s="126">
        <f t="shared" si="201"/>
        <v>0</v>
      </c>
      <c r="BB350" s="119">
        <f t="shared" si="202"/>
        <v>0</v>
      </c>
      <c r="BC350" s="120"/>
      <c r="BD350" s="120"/>
      <c r="BE350" s="127"/>
      <c r="BF350" s="126">
        <f t="shared" si="203"/>
        <v>0</v>
      </c>
      <c r="BG350" s="119">
        <f t="shared" si="204"/>
        <v>0</v>
      </c>
      <c r="BH350" s="120"/>
      <c r="BI350" s="120"/>
      <c r="BJ350" s="127"/>
      <c r="BK350" s="126">
        <f t="shared" si="205"/>
        <v>0</v>
      </c>
      <c r="BL350" s="119">
        <f t="shared" si="206"/>
        <v>0</v>
      </c>
      <c r="BM350" s="123">
        <f t="shared" si="207"/>
        <v>0</v>
      </c>
      <c r="BN350" s="123">
        <f t="shared" si="208"/>
        <v>0</v>
      </c>
      <c r="BO350" s="126">
        <f t="shared" si="216"/>
        <v>0</v>
      </c>
      <c r="BP350" s="128">
        <f t="shared" si="209"/>
        <v>0</v>
      </c>
      <c r="BQ350" s="22"/>
      <c r="BR350" s="129"/>
      <c r="BS350" s="130"/>
      <c r="BT350" s="257" t="str">
        <f t="shared" si="210"/>
        <v/>
      </c>
      <c r="BU350" s="257" t="str">
        <f t="shared" si="211"/>
        <v/>
      </c>
      <c r="BV350" s="257" t="str">
        <f t="shared" si="212"/>
        <v/>
      </c>
      <c r="BW350" s="257" t="str">
        <f t="shared" si="213"/>
        <v/>
      </c>
      <c r="BX350" s="258">
        <f t="shared" si="214"/>
        <v>0</v>
      </c>
      <c r="BY350" s="129"/>
      <c r="BZ350" s="130"/>
      <c r="CA350" s="130" t="str">
        <f t="shared" si="182"/>
        <v/>
      </c>
      <c r="CB350" s="130" t="str">
        <f t="shared" si="183"/>
        <v/>
      </c>
      <c r="CC350" s="130" t="str">
        <f t="shared" si="184"/>
        <v/>
      </c>
      <c r="CD350" s="130" t="str">
        <f t="shared" si="185"/>
        <v/>
      </c>
      <c r="CE350" s="131">
        <f t="shared" si="181"/>
        <v>0</v>
      </c>
      <c r="CF350" s="259">
        <f t="shared" si="215"/>
        <v>0</v>
      </c>
      <c r="CG350" s="132"/>
      <c r="CH350" s="132"/>
      <c r="CI350" s="132"/>
    </row>
    <row r="351" spans="1:87" s="24" customFormat="1" ht="12.75" hidden="1" customHeight="1" outlineLevel="1" thickBot="1" x14ac:dyDescent="0.25">
      <c r="A351" s="177" t="s">
        <v>59</v>
      </c>
      <c r="B351" s="312" t="s">
        <v>187</v>
      </c>
      <c r="C351" s="24">
        <v>343</v>
      </c>
      <c r="D351" s="137"/>
      <c r="E351" s="138"/>
      <c r="F351" s="56"/>
      <c r="G351" s="135"/>
      <c r="H351" s="136"/>
      <c r="I351" s="139"/>
      <c r="J351" s="57"/>
      <c r="K351" s="113"/>
      <c r="L351" s="113"/>
      <c r="M351" s="113"/>
      <c r="N351" s="113"/>
      <c r="O351" s="114">
        <f t="shared" si="186"/>
        <v>0</v>
      </c>
      <c r="P351" s="113"/>
      <c r="Q351" s="113"/>
      <c r="R351" s="113"/>
      <c r="S351" s="113"/>
      <c r="T351" s="114">
        <f t="shared" si="187"/>
        <v>0</v>
      </c>
      <c r="U351" s="113">
        <f t="shared" si="188"/>
        <v>0</v>
      </c>
      <c r="V351" s="136"/>
      <c r="W351" s="313"/>
      <c r="X351" s="313"/>
      <c r="Y351" s="313"/>
      <c r="Z351" s="117">
        <f t="shared" si="189"/>
        <v>0</v>
      </c>
      <c r="AA351" s="118">
        <f t="shared" si="190"/>
        <v>0</v>
      </c>
      <c r="AB351" s="121"/>
      <c r="AC351" s="121"/>
      <c r="AD351" s="121"/>
      <c r="AE351" s="117">
        <f t="shared" si="191"/>
        <v>0</v>
      </c>
      <c r="AF351" s="118">
        <f t="shared" si="192"/>
        <v>0</v>
      </c>
      <c r="AG351" s="120"/>
      <c r="AH351" s="120"/>
      <c r="AI351" s="121"/>
      <c r="AJ351" s="117">
        <f t="shared" si="193"/>
        <v>0</v>
      </c>
      <c r="AK351" s="119">
        <f t="shared" si="194"/>
        <v>0</v>
      </c>
      <c r="AL351" s="53"/>
      <c r="AM351" s="53"/>
      <c r="AN351" s="53"/>
      <c r="AO351" s="54">
        <f t="shared" si="195"/>
        <v>0</v>
      </c>
      <c r="AP351" s="122">
        <f t="shared" si="196"/>
        <v>0</v>
      </c>
      <c r="AQ351" s="123">
        <f t="shared" si="197"/>
        <v>0</v>
      </c>
      <c r="AR351" s="123">
        <f t="shared" si="198"/>
        <v>0</v>
      </c>
      <c r="AS351" s="313"/>
      <c r="AT351" s="313"/>
      <c r="AU351" s="314"/>
      <c r="AV351" s="125">
        <f t="shared" si="199"/>
        <v>0</v>
      </c>
      <c r="AW351" s="119">
        <f t="shared" si="200"/>
        <v>0</v>
      </c>
      <c r="AX351" s="120"/>
      <c r="AY351" s="120"/>
      <c r="AZ351" s="127"/>
      <c r="BA351" s="126">
        <f t="shared" si="201"/>
        <v>0</v>
      </c>
      <c r="BB351" s="119">
        <f t="shared" si="202"/>
        <v>0</v>
      </c>
      <c r="BC351" s="120"/>
      <c r="BD351" s="120"/>
      <c r="BE351" s="127"/>
      <c r="BF351" s="126">
        <f t="shared" si="203"/>
        <v>0</v>
      </c>
      <c r="BG351" s="119">
        <f t="shared" si="204"/>
        <v>0</v>
      </c>
      <c r="BH351" s="120"/>
      <c r="BI351" s="120"/>
      <c r="BJ351" s="127"/>
      <c r="BK351" s="126">
        <f t="shared" si="205"/>
        <v>0</v>
      </c>
      <c r="BL351" s="119">
        <f t="shared" si="206"/>
        <v>0</v>
      </c>
      <c r="BM351" s="123">
        <f t="shared" si="207"/>
        <v>0</v>
      </c>
      <c r="BN351" s="123">
        <f t="shared" si="208"/>
        <v>0</v>
      </c>
      <c r="BO351" s="126">
        <f t="shared" si="216"/>
        <v>0</v>
      </c>
      <c r="BP351" s="128">
        <f t="shared" si="209"/>
        <v>0</v>
      </c>
      <c r="BQ351" s="22"/>
      <c r="BR351" s="129"/>
      <c r="BS351" s="130"/>
      <c r="BT351" s="257" t="str">
        <f t="shared" si="210"/>
        <v/>
      </c>
      <c r="BU351" s="257" t="str">
        <f t="shared" si="211"/>
        <v/>
      </c>
      <c r="BV351" s="257" t="str">
        <f t="shared" si="212"/>
        <v/>
      </c>
      <c r="BW351" s="257" t="str">
        <f t="shared" si="213"/>
        <v/>
      </c>
      <c r="BX351" s="258">
        <f t="shared" si="214"/>
        <v>0</v>
      </c>
      <c r="BY351" s="129"/>
      <c r="BZ351" s="130"/>
      <c r="CA351" s="130" t="str">
        <f t="shared" si="182"/>
        <v/>
      </c>
      <c r="CB351" s="130" t="str">
        <f t="shared" si="183"/>
        <v/>
      </c>
      <c r="CC351" s="130" t="str">
        <f t="shared" si="184"/>
        <v/>
      </c>
      <c r="CD351" s="130" t="str">
        <f t="shared" si="185"/>
        <v/>
      </c>
      <c r="CE351" s="131">
        <f t="shared" si="181"/>
        <v>0</v>
      </c>
      <c r="CF351" s="259">
        <f t="shared" si="215"/>
        <v>0</v>
      </c>
      <c r="CG351" s="132"/>
      <c r="CH351" s="132"/>
      <c r="CI351" s="132"/>
    </row>
    <row r="352" spans="1:87" s="24" customFormat="1" ht="12.75" hidden="1" customHeight="1" outlineLevel="1" thickBot="1" x14ac:dyDescent="0.25">
      <c r="A352" s="177" t="s">
        <v>59</v>
      </c>
      <c r="B352" s="312" t="s">
        <v>187</v>
      </c>
      <c r="C352" s="24">
        <v>344</v>
      </c>
      <c r="D352" s="137"/>
      <c r="E352" s="138"/>
      <c r="F352" s="56"/>
      <c r="G352" s="135"/>
      <c r="H352" s="136"/>
      <c r="I352" s="139"/>
      <c r="J352" s="57"/>
      <c r="K352" s="113"/>
      <c r="L352" s="113"/>
      <c r="M352" s="113"/>
      <c r="N352" s="113"/>
      <c r="O352" s="114">
        <f t="shared" si="186"/>
        <v>0</v>
      </c>
      <c r="P352" s="113"/>
      <c r="Q352" s="113"/>
      <c r="R352" s="113"/>
      <c r="S352" s="113"/>
      <c r="T352" s="114">
        <f t="shared" si="187"/>
        <v>0</v>
      </c>
      <c r="U352" s="113">
        <f t="shared" si="188"/>
        <v>0</v>
      </c>
      <c r="V352" s="136"/>
      <c r="W352" s="313"/>
      <c r="X352" s="313"/>
      <c r="Y352" s="313"/>
      <c r="Z352" s="117">
        <f t="shared" si="189"/>
        <v>0</v>
      </c>
      <c r="AA352" s="118">
        <f t="shared" si="190"/>
        <v>0</v>
      </c>
      <c r="AB352" s="121"/>
      <c r="AC352" s="121"/>
      <c r="AD352" s="121"/>
      <c r="AE352" s="117">
        <f t="shared" si="191"/>
        <v>0</v>
      </c>
      <c r="AF352" s="118">
        <f t="shared" si="192"/>
        <v>0</v>
      </c>
      <c r="AG352" s="120"/>
      <c r="AH352" s="120"/>
      <c r="AI352" s="121"/>
      <c r="AJ352" s="117">
        <f t="shared" si="193"/>
        <v>0</v>
      </c>
      <c r="AK352" s="119">
        <f t="shared" si="194"/>
        <v>0</v>
      </c>
      <c r="AL352" s="53"/>
      <c r="AM352" s="53"/>
      <c r="AN352" s="53"/>
      <c r="AO352" s="54">
        <f t="shared" si="195"/>
        <v>0</v>
      </c>
      <c r="AP352" s="122">
        <f t="shared" si="196"/>
        <v>0</v>
      </c>
      <c r="AQ352" s="123">
        <f t="shared" si="197"/>
        <v>0</v>
      </c>
      <c r="AR352" s="123">
        <f t="shared" si="198"/>
        <v>0</v>
      </c>
      <c r="AS352" s="313"/>
      <c r="AT352" s="313"/>
      <c r="AU352" s="314"/>
      <c r="AV352" s="125">
        <f t="shared" si="199"/>
        <v>0</v>
      </c>
      <c r="AW352" s="119">
        <f t="shared" si="200"/>
        <v>0</v>
      </c>
      <c r="AX352" s="120"/>
      <c r="AY352" s="120"/>
      <c r="AZ352" s="127"/>
      <c r="BA352" s="126">
        <f t="shared" si="201"/>
        <v>0</v>
      </c>
      <c r="BB352" s="119">
        <f t="shared" si="202"/>
        <v>0</v>
      </c>
      <c r="BC352" s="120"/>
      <c r="BD352" s="120"/>
      <c r="BE352" s="127"/>
      <c r="BF352" s="126">
        <f t="shared" si="203"/>
        <v>0</v>
      </c>
      <c r="BG352" s="119">
        <f t="shared" si="204"/>
        <v>0</v>
      </c>
      <c r="BH352" s="120"/>
      <c r="BI352" s="120"/>
      <c r="BJ352" s="127"/>
      <c r="BK352" s="126">
        <f t="shared" si="205"/>
        <v>0</v>
      </c>
      <c r="BL352" s="119">
        <f t="shared" si="206"/>
        <v>0</v>
      </c>
      <c r="BM352" s="123">
        <f t="shared" si="207"/>
        <v>0</v>
      </c>
      <c r="BN352" s="123">
        <f t="shared" si="208"/>
        <v>0</v>
      </c>
      <c r="BO352" s="126">
        <f t="shared" si="216"/>
        <v>0</v>
      </c>
      <c r="BP352" s="128">
        <f t="shared" si="209"/>
        <v>0</v>
      </c>
      <c r="BQ352" s="22"/>
      <c r="BR352" s="129"/>
      <c r="BS352" s="130"/>
      <c r="BT352" s="257" t="str">
        <f t="shared" si="210"/>
        <v/>
      </c>
      <c r="BU352" s="257" t="str">
        <f t="shared" si="211"/>
        <v/>
      </c>
      <c r="BV352" s="257" t="str">
        <f t="shared" si="212"/>
        <v/>
      </c>
      <c r="BW352" s="257" t="str">
        <f t="shared" si="213"/>
        <v/>
      </c>
      <c r="BX352" s="258">
        <f t="shared" si="214"/>
        <v>0</v>
      </c>
      <c r="BY352" s="129"/>
      <c r="BZ352" s="130"/>
      <c r="CA352" s="130" t="str">
        <f t="shared" si="182"/>
        <v/>
      </c>
      <c r="CB352" s="130" t="str">
        <f t="shared" si="183"/>
        <v/>
      </c>
      <c r="CC352" s="130" t="str">
        <f t="shared" si="184"/>
        <v/>
      </c>
      <c r="CD352" s="130" t="str">
        <f t="shared" si="185"/>
        <v/>
      </c>
      <c r="CE352" s="131">
        <f t="shared" si="181"/>
        <v>0</v>
      </c>
      <c r="CF352" s="259">
        <f t="shared" si="215"/>
        <v>0</v>
      </c>
      <c r="CG352" s="132"/>
      <c r="CH352" s="132"/>
      <c r="CI352" s="132"/>
    </row>
    <row r="353" spans="1:87" s="24" customFormat="1" ht="12.75" hidden="1" customHeight="1" outlineLevel="1" thickBot="1" x14ac:dyDescent="0.25">
      <c r="A353" s="177" t="s">
        <v>59</v>
      </c>
      <c r="B353" s="312" t="s">
        <v>187</v>
      </c>
      <c r="C353" s="24">
        <v>345</v>
      </c>
      <c r="D353" s="137"/>
      <c r="E353" s="138"/>
      <c r="F353" s="56"/>
      <c r="G353" s="135"/>
      <c r="H353" s="136"/>
      <c r="I353" s="139"/>
      <c r="J353" s="57"/>
      <c r="K353" s="113"/>
      <c r="L353" s="113"/>
      <c r="M353" s="113"/>
      <c r="N353" s="113"/>
      <c r="O353" s="114">
        <f t="shared" si="186"/>
        <v>0</v>
      </c>
      <c r="P353" s="113"/>
      <c r="Q353" s="113"/>
      <c r="R353" s="113"/>
      <c r="S353" s="113"/>
      <c r="T353" s="114">
        <f t="shared" si="187"/>
        <v>0</v>
      </c>
      <c r="U353" s="113">
        <f t="shared" si="188"/>
        <v>0</v>
      </c>
      <c r="V353" s="136"/>
      <c r="W353" s="313"/>
      <c r="X353" s="313"/>
      <c r="Y353" s="313"/>
      <c r="Z353" s="117">
        <f t="shared" si="189"/>
        <v>0</v>
      </c>
      <c r="AA353" s="118">
        <f t="shared" si="190"/>
        <v>0</v>
      </c>
      <c r="AB353" s="121"/>
      <c r="AC353" s="121"/>
      <c r="AD353" s="121"/>
      <c r="AE353" s="117">
        <f t="shared" si="191"/>
        <v>0</v>
      </c>
      <c r="AF353" s="118">
        <f t="shared" si="192"/>
        <v>0</v>
      </c>
      <c r="AG353" s="120"/>
      <c r="AH353" s="120"/>
      <c r="AI353" s="121"/>
      <c r="AJ353" s="117">
        <f t="shared" si="193"/>
        <v>0</v>
      </c>
      <c r="AK353" s="119">
        <f t="shared" si="194"/>
        <v>0</v>
      </c>
      <c r="AL353" s="53"/>
      <c r="AM353" s="53"/>
      <c r="AN353" s="53"/>
      <c r="AO353" s="54">
        <f t="shared" si="195"/>
        <v>0</v>
      </c>
      <c r="AP353" s="122">
        <f t="shared" si="196"/>
        <v>0</v>
      </c>
      <c r="AQ353" s="123">
        <f t="shared" si="197"/>
        <v>0</v>
      </c>
      <c r="AR353" s="123">
        <f t="shared" si="198"/>
        <v>0</v>
      </c>
      <c r="AS353" s="313"/>
      <c r="AT353" s="313"/>
      <c r="AU353" s="314"/>
      <c r="AV353" s="125">
        <f t="shared" si="199"/>
        <v>0</v>
      </c>
      <c r="AW353" s="119">
        <f t="shared" si="200"/>
        <v>0</v>
      </c>
      <c r="AX353" s="120"/>
      <c r="AY353" s="120"/>
      <c r="AZ353" s="127"/>
      <c r="BA353" s="126">
        <f t="shared" si="201"/>
        <v>0</v>
      </c>
      <c r="BB353" s="119">
        <f t="shared" si="202"/>
        <v>0</v>
      </c>
      <c r="BC353" s="120"/>
      <c r="BD353" s="120"/>
      <c r="BE353" s="127"/>
      <c r="BF353" s="126">
        <f t="shared" si="203"/>
        <v>0</v>
      </c>
      <c r="BG353" s="119">
        <f t="shared" si="204"/>
        <v>0</v>
      </c>
      <c r="BH353" s="120"/>
      <c r="BI353" s="120"/>
      <c r="BJ353" s="127"/>
      <c r="BK353" s="126">
        <f t="shared" si="205"/>
        <v>0</v>
      </c>
      <c r="BL353" s="119">
        <f t="shared" si="206"/>
        <v>0</v>
      </c>
      <c r="BM353" s="123">
        <f t="shared" si="207"/>
        <v>0</v>
      </c>
      <c r="BN353" s="123">
        <f t="shared" si="208"/>
        <v>0</v>
      </c>
      <c r="BO353" s="126">
        <f t="shared" si="216"/>
        <v>0</v>
      </c>
      <c r="BP353" s="128">
        <f t="shared" si="209"/>
        <v>0</v>
      </c>
      <c r="BQ353" s="22"/>
      <c r="BR353" s="129"/>
      <c r="BS353" s="130"/>
      <c r="BT353" s="257" t="str">
        <f t="shared" si="210"/>
        <v/>
      </c>
      <c r="BU353" s="257" t="str">
        <f t="shared" si="211"/>
        <v/>
      </c>
      <c r="BV353" s="257" t="str">
        <f t="shared" si="212"/>
        <v/>
      </c>
      <c r="BW353" s="257" t="str">
        <f t="shared" si="213"/>
        <v/>
      </c>
      <c r="BX353" s="258">
        <f t="shared" si="214"/>
        <v>0</v>
      </c>
      <c r="BY353" s="129"/>
      <c r="BZ353" s="130"/>
      <c r="CA353" s="130" t="str">
        <f t="shared" si="182"/>
        <v/>
      </c>
      <c r="CB353" s="130" t="str">
        <f t="shared" si="183"/>
        <v/>
      </c>
      <c r="CC353" s="130" t="str">
        <f t="shared" si="184"/>
        <v/>
      </c>
      <c r="CD353" s="130" t="str">
        <f t="shared" si="185"/>
        <v/>
      </c>
      <c r="CE353" s="131">
        <f t="shared" si="181"/>
        <v>0</v>
      </c>
      <c r="CF353" s="259">
        <f t="shared" si="215"/>
        <v>0</v>
      </c>
      <c r="CG353" s="132"/>
      <c r="CH353" s="132"/>
      <c r="CI353" s="132"/>
    </row>
    <row r="354" spans="1:87" s="24" customFormat="1" ht="12.75" hidden="1" customHeight="1" outlineLevel="1" thickBot="1" x14ac:dyDescent="0.25">
      <c r="A354" s="177" t="s">
        <v>59</v>
      </c>
      <c r="B354" s="312" t="s">
        <v>187</v>
      </c>
      <c r="C354" s="24">
        <v>346</v>
      </c>
      <c r="D354" s="137"/>
      <c r="E354" s="138"/>
      <c r="F354" s="56"/>
      <c r="G354" s="135"/>
      <c r="H354" s="136"/>
      <c r="I354" s="139"/>
      <c r="J354" s="57"/>
      <c r="K354" s="113"/>
      <c r="L354" s="113"/>
      <c r="M354" s="113"/>
      <c r="N354" s="113"/>
      <c r="O354" s="114">
        <f t="shared" si="186"/>
        <v>0</v>
      </c>
      <c r="P354" s="113"/>
      <c r="Q354" s="113"/>
      <c r="R354" s="113"/>
      <c r="S354" s="113"/>
      <c r="T354" s="114">
        <f t="shared" si="187"/>
        <v>0</v>
      </c>
      <c r="U354" s="113">
        <f t="shared" si="188"/>
        <v>0</v>
      </c>
      <c r="V354" s="136"/>
      <c r="W354" s="313"/>
      <c r="X354" s="313"/>
      <c r="Y354" s="313"/>
      <c r="Z354" s="117">
        <f t="shared" si="189"/>
        <v>0</v>
      </c>
      <c r="AA354" s="118">
        <f t="shared" si="190"/>
        <v>0</v>
      </c>
      <c r="AB354" s="121"/>
      <c r="AC354" s="121"/>
      <c r="AD354" s="121"/>
      <c r="AE354" s="117">
        <f t="shared" si="191"/>
        <v>0</v>
      </c>
      <c r="AF354" s="118">
        <f t="shared" si="192"/>
        <v>0</v>
      </c>
      <c r="AG354" s="120"/>
      <c r="AH354" s="120"/>
      <c r="AI354" s="121"/>
      <c r="AJ354" s="117">
        <f t="shared" si="193"/>
        <v>0</v>
      </c>
      <c r="AK354" s="119">
        <f t="shared" si="194"/>
        <v>0</v>
      </c>
      <c r="AL354" s="53"/>
      <c r="AM354" s="53"/>
      <c r="AN354" s="53"/>
      <c r="AO354" s="54">
        <f t="shared" si="195"/>
        <v>0</v>
      </c>
      <c r="AP354" s="122">
        <f t="shared" si="196"/>
        <v>0</v>
      </c>
      <c r="AQ354" s="123">
        <f t="shared" si="197"/>
        <v>0</v>
      </c>
      <c r="AR354" s="123">
        <f t="shared" si="198"/>
        <v>0</v>
      </c>
      <c r="AS354" s="313"/>
      <c r="AT354" s="313"/>
      <c r="AU354" s="314"/>
      <c r="AV354" s="125">
        <f t="shared" si="199"/>
        <v>0</v>
      </c>
      <c r="AW354" s="119">
        <f t="shared" si="200"/>
        <v>0</v>
      </c>
      <c r="AX354" s="120"/>
      <c r="AY354" s="120"/>
      <c r="AZ354" s="127"/>
      <c r="BA354" s="126">
        <f t="shared" si="201"/>
        <v>0</v>
      </c>
      <c r="BB354" s="119">
        <f t="shared" si="202"/>
        <v>0</v>
      </c>
      <c r="BC354" s="120"/>
      <c r="BD354" s="120"/>
      <c r="BE354" s="127"/>
      <c r="BF354" s="126">
        <f t="shared" si="203"/>
        <v>0</v>
      </c>
      <c r="BG354" s="119">
        <f t="shared" si="204"/>
        <v>0</v>
      </c>
      <c r="BH354" s="120"/>
      <c r="BI354" s="120"/>
      <c r="BJ354" s="127"/>
      <c r="BK354" s="126">
        <f t="shared" si="205"/>
        <v>0</v>
      </c>
      <c r="BL354" s="119">
        <f t="shared" si="206"/>
        <v>0</v>
      </c>
      <c r="BM354" s="123">
        <f t="shared" si="207"/>
        <v>0</v>
      </c>
      <c r="BN354" s="123">
        <f t="shared" si="208"/>
        <v>0</v>
      </c>
      <c r="BO354" s="126">
        <f t="shared" si="216"/>
        <v>0</v>
      </c>
      <c r="BP354" s="128">
        <f t="shared" si="209"/>
        <v>0</v>
      </c>
      <c r="BQ354" s="22"/>
      <c r="BR354" s="129"/>
      <c r="BS354" s="130"/>
      <c r="BT354" s="257" t="str">
        <f t="shared" si="210"/>
        <v/>
      </c>
      <c r="BU354" s="257" t="str">
        <f t="shared" si="211"/>
        <v/>
      </c>
      <c r="BV354" s="257" t="str">
        <f t="shared" si="212"/>
        <v/>
      </c>
      <c r="BW354" s="257" t="str">
        <f t="shared" si="213"/>
        <v/>
      </c>
      <c r="BX354" s="258">
        <f t="shared" si="214"/>
        <v>0</v>
      </c>
      <c r="BY354" s="129"/>
      <c r="BZ354" s="130"/>
      <c r="CA354" s="130" t="str">
        <f t="shared" si="182"/>
        <v/>
      </c>
      <c r="CB354" s="130" t="str">
        <f t="shared" si="183"/>
        <v/>
      </c>
      <c r="CC354" s="130" t="str">
        <f t="shared" si="184"/>
        <v/>
      </c>
      <c r="CD354" s="130" t="str">
        <f t="shared" si="185"/>
        <v/>
      </c>
      <c r="CE354" s="131">
        <f t="shared" si="181"/>
        <v>0</v>
      </c>
      <c r="CF354" s="259">
        <f t="shared" si="215"/>
        <v>0</v>
      </c>
      <c r="CG354" s="132"/>
      <c r="CH354" s="132"/>
      <c r="CI354" s="132"/>
    </row>
    <row r="355" spans="1:87" s="24" customFormat="1" ht="12.75" hidden="1" customHeight="1" outlineLevel="1" thickBot="1" x14ac:dyDescent="0.25">
      <c r="A355" s="177" t="s">
        <v>59</v>
      </c>
      <c r="B355" s="312" t="s">
        <v>187</v>
      </c>
      <c r="C355" s="24">
        <v>347</v>
      </c>
      <c r="D355" s="137"/>
      <c r="E355" s="138"/>
      <c r="F355" s="56"/>
      <c r="G355" s="135"/>
      <c r="H355" s="136"/>
      <c r="I355" s="139"/>
      <c r="J355" s="57"/>
      <c r="K355" s="113"/>
      <c r="L355" s="113"/>
      <c r="M355" s="113"/>
      <c r="N355" s="113"/>
      <c r="O355" s="114">
        <f t="shared" si="186"/>
        <v>0</v>
      </c>
      <c r="P355" s="113"/>
      <c r="Q355" s="113"/>
      <c r="R355" s="113"/>
      <c r="S355" s="113"/>
      <c r="T355" s="114">
        <f t="shared" si="187"/>
        <v>0</v>
      </c>
      <c r="U355" s="113">
        <f t="shared" si="188"/>
        <v>0</v>
      </c>
      <c r="V355" s="136"/>
      <c r="W355" s="313"/>
      <c r="X355" s="313"/>
      <c r="Y355" s="313"/>
      <c r="Z355" s="117">
        <f t="shared" si="189"/>
        <v>0</v>
      </c>
      <c r="AA355" s="118">
        <f t="shared" si="190"/>
        <v>0</v>
      </c>
      <c r="AB355" s="121"/>
      <c r="AC355" s="121"/>
      <c r="AD355" s="121"/>
      <c r="AE355" s="117">
        <f t="shared" si="191"/>
        <v>0</v>
      </c>
      <c r="AF355" s="118">
        <f t="shared" si="192"/>
        <v>0</v>
      </c>
      <c r="AG355" s="120"/>
      <c r="AH355" s="120"/>
      <c r="AI355" s="121"/>
      <c r="AJ355" s="117">
        <f t="shared" si="193"/>
        <v>0</v>
      </c>
      <c r="AK355" s="119">
        <f t="shared" si="194"/>
        <v>0</v>
      </c>
      <c r="AL355" s="53"/>
      <c r="AM355" s="53"/>
      <c r="AN355" s="53"/>
      <c r="AO355" s="54">
        <f t="shared" si="195"/>
        <v>0</v>
      </c>
      <c r="AP355" s="122">
        <f t="shared" si="196"/>
        <v>0</v>
      </c>
      <c r="AQ355" s="123">
        <f t="shared" si="197"/>
        <v>0</v>
      </c>
      <c r="AR355" s="123">
        <f t="shared" si="198"/>
        <v>0</v>
      </c>
      <c r="AS355" s="313"/>
      <c r="AT355" s="313"/>
      <c r="AU355" s="314"/>
      <c r="AV355" s="125">
        <f t="shared" si="199"/>
        <v>0</v>
      </c>
      <c r="AW355" s="119">
        <f t="shared" si="200"/>
        <v>0</v>
      </c>
      <c r="AX355" s="120"/>
      <c r="AY355" s="120"/>
      <c r="AZ355" s="127"/>
      <c r="BA355" s="126">
        <f t="shared" si="201"/>
        <v>0</v>
      </c>
      <c r="BB355" s="119">
        <f t="shared" si="202"/>
        <v>0</v>
      </c>
      <c r="BC355" s="120"/>
      <c r="BD355" s="120"/>
      <c r="BE355" s="127"/>
      <c r="BF355" s="126">
        <f t="shared" si="203"/>
        <v>0</v>
      </c>
      <c r="BG355" s="119">
        <f t="shared" si="204"/>
        <v>0</v>
      </c>
      <c r="BH355" s="120"/>
      <c r="BI355" s="120"/>
      <c r="BJ355" s="127"/>
      <c r="BK355" s="126">
        <f t="shared" si="205"/>
        <v>0</v>
      </c>
      <c r="BL355" s="119">
        <f t="shared" si="206"/>
        <v>0</v>
      </c>
      <c r="BM355" s="123">
        <f t="shared" si="207"/>
        <v>0</v>
      </c>
      <c r="BN355" s="123">
        <f t="shared" si="208"/>
        <v>0</v>
      </c>
      <c r="BO355" s="126">
        <f t="shared" si="216"/>
        <v>0</v>
      </c>
      <c r="BP355" s="128">
        <f t="shared" si="209"/>
        <v>0</v>
      </c>
      <c r="BQ355" s="22"/>
      <c r="BR355" s="129"/>
      <c r="BS355" s="130"/>
      <c r="BT355" s="257" t="str">
        <f t="shared" si="210"/>
        <v/>
      </c>
      <c r="BU355" s="257" t="str">
        <f t="shared" si="211"/>
        <v/>
      </c>
      <c r="BV355" s="257" t="str">
        <f t="shared" si="212"/>
        <v/>
      </c>
      <c r="BW355" s="257" t="str">
        <f t="shared" si="213"/>
        <v/>
      </c>
      <c r="BX355" s="258">
        <f t="shared" si="214"/>
        <v>0</v>
      </c>
      <c r="BY355" s="129"/>
      <c r="BZ355" s="130"/>
      <c r="CA355" s="130" t="str">
        <f t="shared" si="182"/>
        <v/>
      </c>
      <c r="CB355" s="130" t="str">
        <f t="shared" si="183"/>
        <v/>
      </c>
      <c r="CC355" s="130" t="str">
        <f t="shared" si="184"/>
        <v/>
      </c>
      <c r="CD355" s="130" t="str">
        <f t="shared" si="185"/>
        <v/>
      </c>
      <c r="CE355" s="131">
        <f t="shared" si="181"/>
        <v>0</v>
      </c>
      <c r="CF355" s="259">
        <f t="shared" si="215"/>
        <v>0</v>
      </c>
      <c r="CG355" s="132"/>
      <c r="CH355" s="132"/>
      <c r="CI355" s="132"/>
    </row>
    <row r="356" spans="1:87" s="24" customFormat="1" ht="12.75" hidden="1" customHeight="1" outlineLevel="1" thickBot="1" x14ac:dyDescent="0.25">
      <c r="A356" s="177" t="s">
        <v>59</v>
      </c>
      <c r="B356" s="312" t="s">
        <v>187</v>
      </c>
      <c r="C356" s="24">
        <v>348</v>
      </c>
      <c r="D356" s="137"/>
      <c r="E356" s="138"/>
      <c r="F356" s="56"/>
      <c r="G356" s="135"/>
      <c r="H356" s="136"/>
      <c r="I356" s="139"/>
      <c r="J356" s="57"/>
      <c r="K356" s="113"/>
      <c r="L356" s="113"/>
      <c r="M356" s="113"/>
      <c r="N356" s="113"/>
      <c r="O356" s="114">
        <f t="shared" si="186"/>
        <v>0</v>
      </c>
      <c r="P356" s="113"/>
      <c r="Q356" s="113"/>
      <c r="R356" s="113"/>
      <c r="S356" s="113"/>
      <c r="T356" s="114">
        <f t="shared" si="187"/>
        <v>0</v>
      </c>
      <c r="U356" s="113">
        <f t="shared" si="188"/>
        <v>0</v>
      </c>
      <c r="V356" s="136"/>
      <c r="W356" s="313"/>
      <c r="X356" s="313"/>
      <c r="Y356" s="313"/>
      <c r="Z356" s="117">
        <f t="shared" si="189"/>
        <v>0</v>
      </c>
      <c r="AA356" s="118">
        <f t="shared" si="190"/>
        <v>0</v>
      </c>
      <c r="AB356" s="121"/>
      <c r="AC356" s="121"/>
      <c r="AD356" s="121"/>
      <c r="AE356" s="117">
        <f t="shared" si="191"/>
        <v>0</v>
      </c>
      <c r="AF356" s="118">
        <f t="shared" si="192"/>
        <v>0</v>
      </c>
      <c r="AG356" s="120"/>
      <c r="AH356" s="120"/>
      <c r="AI356" s="121"/>
      <c r="AJ356" s="117">
        <f t="shared" si="193"/>
        <v>0</v>
      </c>
      <c r="AK356" s="119">
        <f t="shared" si="194"/>
        <v>0</v>
      </c>
      <c r="AL356" s="53"/>
      <c r="AM356" s="53"/>
      <c r="AN356" s="53"/>
      <c r="AO356" s="54">
        <f t="shared" si="195"/>
        <v>0</v>
      </c>
      <c r="AP356" s="122">
        <f t="shared" si="196"/>
        <v>0</v>
      </c>
      <c r="AQ356" s="123">
        <f t="shared" si="197"/>
        <v>0</v>
      </c>
      <c r="AR356" s="123">
        <f t="shared" si="198"/>
        <v>0</v>
      </c>
      <c r="AS356" s="313"/>
      <c r="AT356" s="313"/>
      <c r="AU356" s="314"/>
      <c r="AV356" s="125">
        <f t="shared" si="199"/>
        <v>0</v>
      </c>
      <c r="AW356" s="119">
        <f t="shared" si="200"/>
        <v>0</v>
      </c>
      <c r="AX356" s="120"/>
      <c r="AY356" s="120"/>
      <c r="AZ356" s="127"/>
      <c r="BA356" s="126">
        <f t="shared" si="201"/>
        <v>0</v>
      </c>
      <c r="BB356" s="119">
        <f t="shared" si="202"/>
        <v>0</v>
      </c>
      <c r="BC356" s="120"/>
      <c r="BD356" s="120"/>
      <c r="BE356" s="127"/>
      <c r="BF356" s="126">
        <f t="shared" si="203"/>
        <v>0</v>
      </c>
      <c r="BG356" s="119">
        <f t="shared" si="204"/>
        <v>0</v>
      </c>
      <c r="BH356" s="120"/>
      <c r="BI356" s="120"/>
      <c r="BJ356" s="127"/>
      <c r="BK356" s="126">
        <f t="shared" si="205"/>
        <v>0</v>
      </c>
      <c r="BL356" s="119">
        <f t="shared" si="206"/>
        <v>0</v>
      </c>
      <c r="BM356" s="123">
        <f t="shared" si="207"/>
        <v>0</v>
      </c>
      <c r="BN356" s="123">
        <f t="shared" si="208"/>
        <v>0</v>
      </c>
      <c r="BO356" s="126">
        <f t="shared" si="216"/>
        <v>0</v>
      </c>
      <c r="BP356" s="128">
        <f t="shared" si="209"/>
        <v>0</v>
      </c>
      <c r="BQ356" s="22"/>
      <c r="BR356" s="129"/>
      <c r="BS356" s="130"/>
      <c r="BT356" s="257" t="str">
        <f t="shared" si="210"/>
        <v/>
      </c>
      <c r="BU356" s="257" t="str">
        <f t="shared" si="211"/>
        <v/>
      </c>
      <c r="BV356" s="257" t="str">
        <f t="shared" si="212"/>
        <v/>
      </c>
      <c r="BW356" s="257" t="str">
        <f t="shared" si="213"/>
        <v/>
      </c>
      <c r="BX356" s="258">
        <f t="shared" si="214"/>
        <v>0</v>
      </c>
      <c r="BY356" s="129"/>
      <c r="BZ356" s="130"/>
      <c r="CA356" s="130" t="str">
        <f t="shared" si="182"/>
        <v/>
      </c>
      <c r="CB356" s="130" t="str">
        <f t="shared" si="183"/>
        <v/>
      </c>
      <c r="CC356" s="130" t="str">
        <f t="shared" si="184"/>
        <v/>
      </c>
      <c r="CD356" s="130" t="str">
        <f t="shared" si="185"/>
        <v/>
      </c>
      <c r="CE356" s="131">
        <f t="shared" si="181"/>
        <v>0</v>
      </c>
      <c r="CF356" s="259">
        <f t="shared" si="215"/>
        <v>0</v>
      </c>
      <c r="CG356" s="132"/>
      <c r="CH356" s="132"/>
      <c r="CI356" s="132"/>
    </row>
    <row r="357" spans="1:87" s="24" customFormat="1" ht="12.75" hidden="1" customHeight="1" outlineLevel="1" thickBot="1" x14ac:dyDescent="0.25">
      <c r="A357" s="177" t="s">
        <v>59</v>
      </c>
      <c r="B357" s="312" t="s">
        <v>187</v>
      </c>
      <c r="C357" s="24">
        <v>349</v>
      </c>
      <c r="D357" s="137"/>
      <c r="E357" s="138"/>
      <c r="F357" s="56"/>
      <c r="G357" s="135"/>
      <c r="H357" s="136"/>
      <c r="I357" s="139"/>
      <c r="J357" s="57"/>
      <c r="K357" s="113"/>
      <c r="L357" s="113"/>
      <c r="M357" s="113"/>
      <c r="N357" s="113"/>
      <c r="O357" s="114">
        <f t="shared" si="186"/>
        <v>0</v>
      </c>
      <c r="P357" s="113"/>
      <c r="Q357" s="113"/>
      <c r="R357" s="113"/>
      <c r="S357" s="113"/>
      <c r="T357" s="114">
        <f t="shared" si="187"/>
        <v>0</v>
      </c>
      <c r="U357" s="113">
        <f t="shared" si="188"/>
        <v>0</v>
      </c>
      <c r="V357" s="136"/>
      <c r="W357" s="313"/>
      <c r="X357" s="313"/>
      <c r="Y357" s="313"/>
      <c r="Z357" s="117">
        <f t="shared" si="189"/>
        <v>0</v>
      </c>
      <c r="AA357" s="118">
        <f t="shared" si="190"/>
        <v>0</v>
      </c>
      <c r="AB357" s="121"/>
      <c r="AC357" s="121"/>
      <c r="AD357" s="121"/>
      <c r="AE357" s="117">
        <f t="shared" si="191"/>
        <v>0</v>
      </c>
      <c r="AF357" s="118">
        <f t="shared" si="192"/>
        <v>0</v>
      </c>
      <c r="AG357" s="120"/>
      <c r="AH357" s="120"/>
      <c r="AI357" s="121"/>
      <c r="AJ357" s="117">
        <f t="shared" si="193"/>
        <v>0</v>
      </c>
      <c r="AK357" s="119">
        <f t="shared" si="194"/>
        <v>0</v>
      </c>
      <c r="AL357" s="53"/>
      <c r="AM357" s="53"/>
      <c r="AN357" s="53"/>
      <c r="AO357" s="54">
        <f t="shared" si="195"/>
        <v>0</v>
      </c>
      <c r="AP357" s="122">
        <f t="shared" si="196"/>
        <v>0</v>
      </c>
      <c r="AQ357" s="123">
        <f t="shared" si="197"/>
        <v>0</v>
      </c>
      <c r="AR357" s="123">
        <f t="shared" si="198"/>
        <v>0</v>
      </c>
      <c r="AS357" s="313"/>
      <c r="AT357" s="313"/>
      <c r="AU357" s="314"/>
      <c r="AV357" s="125">
        <f t="shared" si="199"/>
        <v>0</v>
      </c>
      <c r="AW357" s="119">
        <f t="shared" si="200"/>
        <v>0</v>
      </c>
      <c r="AX357" s="120"/>
      <c r="AY357" s="120"/>
      <c r="AZ357" s="127"/>
      <c r="BA357" s="126">
        <f t="shared" si="201"/>
        <v>0</v>
      </c>
      <c r="BB357" s="119">
        <f t="shared" si="202"/>
        <v>0</v>
      </c>
      <c r="BC357" s="120"/>
      <c r="BD357" s="120"/>
      <c r="BE357" s="127"/>
      <c r="BF357" s="126">
        <f t="shared" si="203"/>
        <v>0</v>
      </c>
      <c r="BG357" s="119">
        <f t="shared" si="204"/>
        <v>0</v>
      </c>
      <c r="BH357" s="120"/>
      <c r="BI357" s="120"/>
      <c r="BJ357" s="127"/>
      <c r="BK357" s="126">
        <f t="shared" si="205"/>
        <v>0</v>
      </c>
      <c r="BL357" s="119">
        <f t="shared" si="206"/>
        <v>0</v>
      </c>
      <c r="BM357" s="123">
        <f t="shared" si="207"/>
        <v>0</v>
      </c>
      <c r="BN357" s="123">
        <f t="shared" si="208"/>
        <v>0</v>
      </c>
      <c r="BO357" s="126">
        <f t="shared" si="216"/>
        <v>0</v>
      </c>
      <c r="BP357" s="128">
        <f t="shared" si="209"/>
        <v>0</v>
      </c>
      <c r="BQ357" s="22"/>
      <c r="BR357" s="129"/>
      <c r="BS357" s="130"/>
      <c r="BT357" s="257" t="str">
        <f t="shared" si="210"/>
        <v/>
      </c>
      <c r="BU357" s="257" t="str">
        <f t="shared" si="211"/>
        <v/>
      </c>
      <c r="BV357" s="257" t="str">
        <f t="shared" si="212"/>
        <v/>
      </c>
      <c r="BW357" s="257" t="str">
        <f t="shared" si="213"/>
        <v/>
      </c>
      <c r="BX357" s="258">
        <f t="shared" si="214"/>
        <v>0</v>
      </c>
      <c r="BY357" s="129"/>
      <c r="BZ357" s="130"/>
      <c r="CA357" s="130" t="str">
        <f t="shared" si="182"/>
        <v/>
      </c>
      <c r="CB357" s="130" t="str">
        <f t="shared" si="183"/>
        <v/>
      </c>
      <c r="CC357" s="130" t="str">
        <f t="shared" si="184"/>
        <v/>
      </c>
      <c r="CD357" s="130" t="str">
        <f t="shared" si="185"/>
        <v/>
      </c>
      <c r="CE357" s="131">
        <f t="shared" si="181"/>
        <v>0</v>
      </c>
      <c r="CF357" s="259">
        <f t="shared" si="215"/>
        <v>0</v>
      </c>
      <c r="CG357" s="132"/>
      <c r="CH357" s="132"/>
      <c r="CI357" s="132"/>
    </row>
    <row r="358" spans="1:87" s="24" customFormat="1" ht="12.75" hidden="1" customHeight="1" outlineLevel="1" thickBot="1" x14ac:dyDescent="0.25">
      <c r="A358" s="177" t="s">
        <v>59</v>
      </c>
      <c r="B358" s="312" t="s">
        <v>187</v>
      </c>
      <c r="C358" s="24">
        <v>350</v>
      </c>
      <c r="D358" s="137"/>
      <c r="E358" s="138"/>
      <c r="F358" s="56"/>
      <c r="G358" s="135"/>
      <c r="H358" s="136"/>
      <c r="I358" s="139"/>
      <c r="J358" s="57"/>
      <c r="K358" s="113"/>
      <c r="L358" s="113"/>
      <c r="M358" s="113"/>
      <c r="N358" s="113"/>
      <c r="O358" s="114">
        <f t="shared" si="186"/>
        <v>0</v>
      </c>
      <c r="P358" s="113"/>
      <c r="Q358" s="113"/>
      <c r="R358" s="113"/>
      <c r="S358" s="113"/>
      <c r="T358" s="114">
        <f t="shared" si="187"/>
        <v>0</v>
      </c>
      <c r="U358" s="113">
        <f t="shared" si="188"/>
        <v>0</v>
      </c>
      <c r="V358" s="136"/>
      <c r="W358" s="313"/>
      <c r="X358" s="313"/>
      <c r="Y358" s="313"/>
      <c r="Z358" s="117">
        <f t="shared" si="189"/>
        <v>0</v>
      </c>
      <c r="AA358" s="118">
        <f t="shared" si="190"/>
        <v>0</v>
      </c>
      <c r="AB358" s="121"/>
      <c r="AC358" s="121"/>
      <c r="AD358" s="121"/>
      <c r="AE358" s="117">
        <f t="shared" si="191"/>
        <v>0</v>
      </c>
      <c r="AF358" s="118">
        <f t="shared" si="192"/>
        <v>0</v>
      </c>
      <c r="AG358" s="120"/>
      <c r="AH358" s="120"/>
      <c r="AI358" s="121"/>
      <c r="AJ358" s="117">
        <f t="shared" si="193"/>
        <v>0</v>
      </c>
      <c r="AK358" s="119">
        <f t="shared" si="194"/>
        <v>0</v>
      </c>
      <c r="AL358" s="53"/>
      <c r="AM358" s="53"/>
      <c r="AN358" s="53"/>
      <c r="AO358" s="54">
        <f t="shared" si="195"/>
        <v>0</v>
      </c>
      <c r="AP358" s="122">
        <f t="shared" si="196"/>
        <v>0</v>
      </c>
      <c r="AQ358" s="123">
        <f t="shared" si="197"/>
        <v>0</v>
      </c>
      <c r="AR358" s="123">
        <f t="shared" si="198"/>
        <v>0</v>
      </c>
      <c r="AS358" s="313"/>
      <c r="AT358" s="313"/>
      <c r="AU358" s="314"/>
      <c r="AV358" s="125">
        <f t="shared" si="199"/>
        <v>0</v>
      </c>
      <c r="AW358" s="119">
        <f t="shared" si="200"/>
        <v>0</v>
      </c>
      <c r="AX358" s="120"/>
      <c r="AY358" s="120"/>
      <c r="AZ358" s="127"/>
      <c r="BA358" s="126">
        <f t="shared" si="201"/>
        <v>0</v>
      </c>
      <c r="BB358" s="119">
        <f t="shared" si="202"/>
        <v>0</v>
      </c>
      <c r="BC358" s="120"/>
      <c r="BD358" s="120"/>
      <c r="BE358" s="127"/>
      <c r="BF358" s="126">
        <f t="shared" si="203"/>
        <v>0</v>
      </c>
      <c r="BG358" s="119">
        <f t="shared" si="204"/>
        <v>0</v>
      </c>
      <c r="BH358" s="120"/>
      <c r="BI358" s="120"/>
      <c r="BJ358" s="127"/>
      <c r="BK358" s="126">
        <f t="shared" si="205"/>
        <v>0</v>
      </c>
      <c r="BL358" s="119">
        <f t="shared" si="206"/>
        <v>0</v>
      </c>
      <c r="BM358" s="123">
        <f t="shared" si="207"/>
        <v>0</v>
      </c>
      <c r="BN358" s="123">
        <f t="shared" si="208"/>
        <v>0</v>
      </c>
      <c r="BO358" s="126">
        <f t="shared" si="216"/>
        <v>0</v>
      </c>
      <c r="BP358" s="128">
        <f t="shared" si="209"/>
        <v>0</v>
      </c>
      <c r="BQ358" s="22"/>
      <c r="BR358" s="129"/>
      <c r="BS358" s="130"/>
      <c r="BT358" s="257" t="str">
        <f t="shared" si="210"/>
        <v/>
      </c>
      <c r="BU358" s="257" t="str">
        <f t="shared" si="211"/>
        <v/>
      </c>
      <c r="BV358" s="257" t="str">
        <f t="shared" si="212"/>
        <v/>
      </c>
      <c r="BW358" s="257" t="str">
        <f t="shared" si="213"/>
        <v/>
      </c>
      <c r="BX358" s="258">
        <f t="shared" si="214"/>
        <v>0</v>
      </c>
      <c r="BY358" s="129"/>
      <c r="BZ358" s="130"/>
      <c r="CA358" s="130" t="str">
        <f t="shared" si="182"/>
        <v/>
      </c>
      <c r="CB358" s="130" t="str">
        <f t="shared" si="183"/>
        <v/>
      </c>
      <c r="CC358" s="130" t="str">
        <f t="shared" si="184"/>
        <v/>
      </c>
      <c r="CD358" s="130" t="str">
        <f t="shared" si="185"/>
        <v/>
      </c>
      <c r="CE358" s="131">
        <f t="shared" si="181"/>
        <v>0</v>
      </c>
      <c r="CF358" s="259">
        <f t="shared" si="215"/>
        <v>0</v>
      </c>
      <c r="CG358" s="132"/>
      <c r="CH358" s="132"/>
      <c r="CI358" s="132"/>
    </row>
    <row r="359" spans="1:87" s="24" customFormat="1" ht="12.75" hidden="1" customHeight="1" outlineLevel="1" thickBot="1" x14ac:dyDescent="0.25">
      <c r="A359" s="177" t="s">
        <v>59</v>
      </c>
      <c r="B359" s="312" t="s">
        <v>187</v>
      </c>
      <c r="C359" s="24">
        <v>351</v>
      </c>
      <c r="D359" s="137"/>
      <c r="E359" s="138"/>
      <c r="F359" s="56"/>
      <c r="G359" s="135"/>
      <c r="H359" s="136"/>
      <c r="I359" s="139"/>
      <c r="J359" s="57"/>
      <c r="K359" s="113"/>
      <c r="L359" s="113"/>
      <c r="M359" s="113"/>
      <c r="N359" s="113"/>
      <c r="O359" s="114">
        <f t="shared" si="186"/>
        <v>0</v>
      </c>
      <c r="P359" s="113"/>
      <c r="Q359" s="113"/>
      <c r="R359" s="113"/>
      <c r="S359" s="113"/>
      <c r="T359" s="114">
        <f t="shared" si="187"/>
        <v>0</v>
      </c>
      <c r="U359" s="113">
        <f t="shared" si="188"/>
        <v>0</v>
      </c>
      <c r="V359" s="136"/>
      <c r="W359" s="313"/>
      <c r="X359" s="313"/>
      <c r="Y359" s="313"/>
      <c r="Z359" s="117">
        <f t="shared" si="189"/>
        <v>0</v>
      </c>
      <c r="AA359" s="118">
        <f t="shared" si="190"/>
        <v>0</v>
      </c>
      <c r="AB359" s="121"/>
      <c r="AC359" s="121"/>
      <c r="AD359" s="121"/>
      <c r="AE359" s="117">
        <f t="shared" si="191"/>
        <v>0</v>
      </c>
      <c r="AF359" s="118">
        <f t="shared" si="192"/>
        <v>0</v>
      </c>
      <c r="AG359" s="120"/>
      <c r="AH359" s="120"/>
      <c r="AI359" s="121"/>
      <c r="AJ359" s="117">
        <f t="shared" si="193"/>
        <v>0</v>
      </c>
      <c r="AK359" s="119">
        <f t="shared" si="194"/>
        <v>0</v>
      </c>
      <c r="AL359" s="53"/>
      <c r="AM359" s="53"/>
      <c r="AN359" s="53"/>
      <c r="AO359" s="54">
        <f t="shared" si="195"/>
        <v>0</v>
      </c>
      <c r="AP359" s="122">
        <f t="shared" si="196"/>
        <v>0</v>
      </c>
      <c r="AQ359" s="123">
        <f t="shared" si="197"/>
        <v>0</v>
      </c>
      <c r="AR359" s="123">
        <f t="shared" si="198"/>
        <v>0</v>
      </c>
      <c r="AS359" s="313"/>
      <c r="AT359" s="313"/>
      <c r="AU359" s="314"/>
      <c r="AV359" s="125">
        <f t="shared" si="199"/>
        <v>0</v>
      </c>
      <c r="AW359" s="119">
        <f t="shared" si="200"/>
        <v>0</v>
      </c>
      <c r="AX359" s="120"/>
      <c r="AY359" s="120"/>
      <c r="AZ359" s="127"/>
      <c r="BA359" s="126">
        <f t="shared" si="201"/>
        <v>0</v>
      </c>
      <c r="BB359" s="119">
        <f t="shared" si="202"/>
        <v>0</v>
      </c>
      <c r="BC359" s="120"/>
      <c r="BD359" s="120"/>
      <c r="BE359" s="127"/>
      <c r="BF359" s="126">
        <f t="shared" si="203"/>
        <v>0</v>
      </c>
      <c r="BG359" s="119">
        <f t="shared" si="204"/>
        <v>0</v>
      </c>
      <c r="BH359" s="120"/>
      <c r="BI359" s="120"/>
      <c r="BJ359" s="127"/>
      <c r="BK359" s="126">
        <f t="shared" si="205"/>
        <v>0</v>
      </c>
      <c r="BL359" s="119">
        <f t="shared" si="206"/>
        <v>0</v>
      </c>
      <c r="BM359" s="123">
        <f t="shared" si="207"/>
        <v>0</v>
      </c>
      <c r="BN359" s="123">
        <f t="shared" si="208"/>
        <v>0</v>
      </c>
      <c r="BO359" s="126">
        <f t="shared" si="216"/>
        <v>0</v>
      </c>
      <c r="BP359" s="128">
        <f t="shared" si="209"/>
        <v>0</v>
      </c>
      <c r="BQ359" s="22"/>
      <c r="BR359" s="129"/>
      <c r="BS359" s="130"/>
      <c r="BT359" s="257" t="str">
        <f t="shared" si="210"/>
        <v/>
      </c>
      <c r="BU359" s="257" t="str">
        <f t="shared" si="211"/>
        <v/>
      </c>
      <c r="BV359" s="257" t="str">
        <f t="shared" si="212"/>
        <v/>
      </c>
      <c r="BW359" s="257" t="str">
        <f t="shared" si="213"/>
        <v/>
      </c>
      <c r="BX359" s="258">
        <f t="shared" si="214"/>
        <v>0</v>
      </c>
      <c r="BY359" s="129"/>
      <c r="BZ359" s="130"/>
      <c r="CA359" s="130" t="str">
        <f t="shared" si="182"/>
        <v/>
      </c>
      <c r="CB359" s="130" t="str">
        <f t="shared" si="183"/>
        <v/>
      </c>
      <c r="CC359" s="130" t="str">
        <f t="shared" si="184"/>
        <v/>
      </c>
      <c r="CD359" s="130" t="str">
        <f t="shared" si="185"/>
        <v/>
      </c>
      <c r="CE359" s="131">
        <f t="shared" si="181"/>
        <v>0</v>
      </c>
      <c r="CF359" s="259">
        <f t="shared" si="215"/>
        <v>0</v>
      </c>
      <c r="CG359" s="132"/>
      <c r="CH359" s="132"/>
      <c r="CI359" s="132"/>
    </row>
    <row r="360" spans="1:87" s="24" customFormat="1" ht="12.75" hidden="1" customHeight="1" outlineLevel="1" thickBot="1" x14ac:dyDescent="0.25">
      <c r="A360" s="177" t="s">
        <v>59</v>
      </c>
      <c r="B360" s="312" t="s">
        <v>187</v>
      </c>
      <c r="C360" s="24">
        <v>352</v>
      </c>
      <c r="D360" s="137"/>
      <c r="E360" s="138"/>
      <c r="F360" s="56"/>
      <c r="G360" s="135"/>
      <c r="H360" s="136"/>
      <c r="I360" s="139"/>
      <c r="J360" s="57"/>
      <c r="K360" s="113"/>
      <c r="L360" s="113"/>
      <c r="M360" s="113"/>
      <c r="N360" s="113"/>
      <c r="O360" s="114">
        <f t="shared" si="186"/>
        <v>0</v>
      </c>
      <c r="P360" s="113"/>
      <c r="Q360" s="113"/>
      <c r="R360" s="113"/>
      <c r="S360" s="113"/>
      <c r="T360" s="114">
        <f t="shared" si="187"/>
        <v>0</v>
      </c>
      <c r="U360" s="113">
        <f t="shared" si="188"/>
        <v>0</v>
      </c>
      <c r="V360" s="136"/>
      <c r="W360" s="313"/>
      <c r="X360" s="313"/>
      <c r="Y360" s="313"/>
      <c r="Z360" s="117">
        <f t="shared" si="189"/>
        <v>0</v>
      </c>
      <c r="AA360" s="118">
        <f t="shared" si="190"/>
        <v>0</v>
      </c>
      <c r="AB360" s="121"/>
      <c r="AC360" s="121"/>
      <c r="AD360" s="121"/>
      <c r="AE360" s="117">
        <f t="shared" si="191"/>
        <v>0</v>
      </c>
      <c r="AF360" s="118">
        <f t="shared" si="192"/>
        <v>0</v>
      </c>
      <c r="AG360" s="120"/>
      <c r="AH360" s="120"/>
      <c r="AI360" s="121"/>
      <c r="AJ360" s="117">
        <f t="shared" si="193"/>
        <v>0</v>
      </c>
      <c r="AK360" s="119">
        <f t="shared" si="194"/>
        <v>0</v>
      </c>
      <c r="AL360" s="53"/>
      <c r="AM360" s="53"/>
      <c r="AN360" s="53"/>
      <c r="AO360" s="54">
        <f t="shared" si="195"/>
        <v>0</v>
      </c>
      <c r="AP360" s="122">
        <f t="shared" si="196"/>
        <v>0</v>
      </c>
      <c r="AQ360" s="123">
        <f t="shared" si="197"/>
        <v>0</v>
      </c>
      <c r="AR360" s="123">
        <f t="shared" si="198"/>
        <v>0</v>
      </c>
      <c r="AS360" s="313"/>
      <c r="AT360" s="313"/>
      <c r="AU360" s="314"/>
      <c r="AV360" s="125">
        <f t="shared" si="199"/>
        <v>0</v>
      </c>
      <c r="AW360" s="119">
        <f t="shared" si="200"/>
        <v>0</v>
      </c>
      <c r="AX360" s="120"/>
      <c r="AY360" s="120"/>
      <c r="AZ360" s="127"/>
      <c r="BA360" s="126">
        <f t="shared" si="201"/>
        <v>0</v>
      </c>
      <c r="BB360" s="119">
        <f t="shared" si="202"/>
        <v>0</v>
      </c>
      <c r="BC360" s="120"/>
      <c r="BD360" s="120"/>
      <c r="BE360" s="127"/>
      <c r="BF360" s="126">
        <f t="shared" si="203"/>
        <v>0</v>
      </c>
      <c r="BG360" s="119">
        <f t="shared" si="204"/>
        <v>0</v>
      </c>
      <c r="BH360" s="120"/>
      <c r="BI360" s="120"/>
      <c r="BJ360" s="127"/>
      <c r="BK360" s="126">
        <f t="shared" si="205"/>
        <v>0</v>
      </c>
      <c r="BL360" s="119">
        <f t="shared" si="206"/>
        <v>0</v>
      </c>
      <c r="BM360" s="123">
        <f t="shared" si="207"/>
        <v>0</v>
      </c>
      <c r="BN360" s="123">
        <f t="shared" si="208"/>
        <v>0</v>
      </c>
      <c r="BO360" s="126">
        <f t="shared" si="216"/>
        <v>0</v>
      </c>
      <c r="BP360" s="128">
        <f t="shared" si="209"/>
        <v>0</v>
      </c>
      <c r="BQ360" s="22"/>
      <c r="BR360" s="129"/>
      <c r="BS360" s="130"/>
      <c r="BT360" s="257" t="str">
        <f t="shared" si="210"/>
        <v/>
      </c>
      <c r="BU360" s="257" t="str">
        <f t="shared" si="211"/>
        <v/>
      </c>
      <c r="BV360" s="257" t="str">
        <f t="shared" si="212"/>
        <v/>
      </c>
      <c r="BW360" s="257" t="str">
        <f t="shared" si="213"/>
        <v/>
      </c>
      <c r="BX360" s="258">
        <f t="shared" si="214"/>
        <v>0</v>
      </c>
      <c r="BY360" s="129"/>
      <c r="BZ360" s="130"/>
      <c r="CA360" s="130" t="str">
        <f t="shared" si="182"/>
        <v/>
      </c>
      <c r="CB360" s="130" t="str">
        <f t="shared" si="183"/>
        <v/>
      </c>
      <c r="CC360" s="130" t="str">
        <f t="shared" si="184"/>
        <v/>
      </c>
      <c r="CD360" s="130" t="str">
        <f t="shared" si="185"/>
        <v/>
      </c>
      <c r="CE360" s="131">
        <f t="shared" si="181"/>
        <v>0</v>
      </c>
      <c r="CF360" s="259">
        <f t="shared" si="215"/>
        <v>0</v>
      </c>
      <c r="CG360" s="132"/>
      <c r="CH360" s="132"/>
      <c r="CI360" s="132"/>
    </row>
    <row r="361" spans="1:87" s="24" customFormat="1" ht="12.75" hidden="1" customHeight="1" outlineLevel="1" thickBot="1" x14ac:dyDescent="0.25">
      <c r="A361" s="177" t="s">
        <v>59</v>
      </c>
      <c r="B361" s="312" t="s">
        <v>187</v>
      </c>
      <c r="C361" s="24">
        <v>353</v>
      </c>
      <c r="D361" s="137"/>
      <c r="E361" s="138"/>
      <c r="F361" s="56"/>
      <c r="G361" s="135"/>
      <c r="H361" s="136"/>
      <c r="I361" s="139"/>
      <c r="J361" s="57"/>
      <c r="K361" s="113"/>
      <c r="L361" s="113"/>
      <c r="M361" s="113"/>
      <c r="N361" s="113"/>
      <c r="O361" s="114">
        <f t="shared" si="186"/>
        <v>0</v>
      </c>
      <c r="P361" s="113"/>
      <c r="Q361" s="113"/>
      <c r="R361" s="113"/>
      <c r="S361" s="113"/>
      <c r="T361" s="114">
        <f t="shared" si="187"/>
        <v>0</v>
      </c>
      <c r="U361" s="113">
        <f t="shared" si="188"/>
        <v>0</v>
      </c>
      <c r="V361" s="136"/>
      <c r="W361" s="313"/>
      <c r="X361" s="313"/>
      <c r="Y361" s="313"/>
      <c r="Z361" s="117">
        <f t="shared" si="189"/>
        <v>0</v>
      </c>
      <c r="AA361" s="118">
        <f t="shared" si="190"/>
        <v>0</v>
      </c>
      <c r="AB361" s="121"/>
      <c r="AC361" s="121"/>
      <c r="AD361" s="121"/>
      <c r="AE361" s="117">
        <f t="shared" si="191"/>
        <v>0</v>
      </c>
      <c r="AF361" s="118">
        <f t="shared" si="192"/>
        <v>0</v>
      </c>
      <c r="AG361" s="120"/>
      <c r="AH361" s="120"/>
      <c r="AI361" s="121"/>
      <c r="AJ361" s="117">
        <f t="shared" si="193"/>
        <v>0</v>
      </c>
      <c r="AK361" s="119">
        <f t="shared" si="194"/>
        <v>0</v>
      </c>
      <c r="AL361" s="53"/>
      <c r="AM361" s="53"/>
      <c r="AN361" s="53"/>
      <c r="AO361" s="54">
        <f t="shared" si="195"/>
        <v>0</v>
      </c>
      <c r="AP361" s="122">
        <f t="shared" si="196"/>
        <v>0</v>
      </c>
      <c r="AQ361" s="123">
        <f t="shared" si="197"/>
        <v>0</v>
      </c>
      <c r="AR361" s="123">
        <f t="shared" si="198"/>
        <v>0</v>
      </c>
      <c r="AS361" s="313"/>
      <c r="AT361" s="313"/>
      <c r="AU361" s="314"/>
      <c r="AV361" s="125">
        <f t="shared" si="199"/>
        <v>0</v>
      </c>
      <c r="AW361" s="119">
        <f t="shared" si="200"/>
        <v>0</v>
      </c>
      <c r="AX361" s="120"/>
      <c r="AY361" s="120"/>
      <c r="AZ361" s="127"/>
      <c r="BA361" s="126">
        <f t="shared" si="201"/>
        <v>0</v>
      </c>
      <c r="BB361" s="119">
        <f t="shared" si="202"/>
        <v>0</v>
      </c>
      <c r="BC361" s="120"/>
      <c r="BD361" s="120"/>
      <c r="BE361" s="127"/>
      <c r="BF361" s="126">
        <f t="shared" si="203"/>
        <v>0</v>
      </c>
      <c r="BG361" s="119">
        <f t="shared" si="204"/>
        <v>0</v>
      </c>
      <c r="BH361" s="120"/>
      <c r="BI361" s="120"/>
      <c r="BJ361" s="127"/>
      <c r="BK361" s="126">
        <f t="shared" si="205"/>
        <v>0</v>
      </c>
      <c r="BL361" s="119">
        <f t="shared" si="206"/>
        <v>0</v>
      </c>
      <c r="BM361" s="123">
        <f t="shared" si="207"/>
        <v>0</v>
      </c>
      <c r="BN361" s="123">
        <f t="shared" si="208"/>
        <v>0</v>
      </c>
      <c r="BO361" s="126">
        <f t="shared" si="216"/>
        <v>0</v>
      </c>
      <c r="BP361" s="128">
        <f t="shared" si="209"/>
        <v>0</v>
      </c>
      <c r="BQ361" s="22"/>
      <c r="BR361" s="129"/>
      <c r="BS361" s="130"/>
      <c r="BT361" s="257" t="str">
        <f t="shared" si="210"/>
        <v/>
      </c>
      <c r="BU361" s="257" t="str">
        <f t="shared" si="211"/>
        <v/>
      </c>
      <c r="BV361" s="257" t="str">
        <f t="shared" si="212"/>
        <v/>
      </c>
      <c r="BW361" s="257" t="str">
        <f t="shared" si="213"/>
        <v/>
      </c>
      <c r="BX361" s="258">
        <f t="shared" si="214"/>
        <v>0</v>
      </c>
      <c r="BY361" s="129"/>
      <c r="BZ361" s="130"/>
      <c r="CA361" s="130" t="str">
        <f t="shared" si="182"/>
        <v/>
      </c>
      <c r="CB361" s="130" t="str">
        <f t="shared" si="183"/>
        <v/>
      </c>
      <c r="CC361" s="130" t="str">
        <f t="shared" si="184"/>
        <v/>
      </c>
      <c r="CD361" s="130" t="str">
        <f t="shared" si="185"/>
        <v/>
      </c>
      <c r="CE361" s="131">
        <f t="shared" si="181"/>
        <v>0</v>
      </c>
      <c r="CF361" s="259">
        <f t="shared" si="215"/>
        <v>0</v>
      </c>
      <c r="CG361" s="132"/>
      <c r="CH361" s="132"/>
      <c r="CI361" s="132"/>
    </row>
    <row r="362" spans="1:87" s="24" customFormat="1" ht="12.75" hidden="1" customHeight="1" outlineLevel="1" thickBot="1" x14ac:dyDescent="0.25">
      <c r="A362" s="177" t="s">
        <v>59</v>
      </c>
      <c r="B362" s="312" t="s">
        <v>187</v>
      </c>
      <c r="C362" s="24">
        <v>354</v>
      </c>
      <c r="D362" s="137"/>
      <c r="E362" s="138"/>
      <c r="F362" s="56"/>
      <c r="G362" s="135"/>
      <c r="H362" s="136"/>
      <c r="I362" s="139"/>
      <c r="J362" s="57"/>
      <c r="K362" s="113"/>
      <c r="L362" s="113"/>
      <c r="M362" s="113"/>
      <c r="N362" s="113"/>
      <c r="O362" s="114">
        <f t="shared" si="186"/>
        <v>0</v>
      </c>
      <c r="P362" s="113"/>
      <c r="Q362" s="113"/>
      <c r="R362" s="113"/>
      <c r="S362" s="113"/>
      <c r="T362" s="114">
        <f t="shared" si="187"/>
        <v>0</v>
      </c>
      <c r="U362" s="113">
        <f t="shared" si="188"/>
        <v>0</v>
      </c>
      <c r="V362" s="136"/>
      <c r="W362" s="313"/>
      <c r="X362" s="313"/>
      <c r="Y362" s="313"/>
      <c r="Z362" s="117">
        <f t="shared" si="189"/>
        <v>0</v>
      </c>
      <c r="AA362" s="118">
        <f t="shared" si="190"/>
        <v>0</v>
      </c>
      <c r="AB362" s="121"/>
      <c r="AC362" s="121"/>
      <c r="AD362" s="121"/>
      <c r="AE362" s="117">
        <f t="shared" si="191"/>
        <v>0</v>
      </c>
      <c r="AF362" s="118">
        <f t="shared" si="192"/>
        <v>0</v>
      </c>
      <c r="AG362" s="120"/>
      <c r="AH362" s="120"/>
      <c r="AI362" s="121"/>
      <c r="AJ362" s="117">
        <f t="shared" si="193"/>
        <v>0</v>
      </c>
      <c r="AK362" s="119">
        <f t="shared" si="194"/>
        <v>0</v>
      </c>
      <c r="AL362" s="53"/>
      <c r="AM362" s="53"/>
      <c r="AN362" s="53"/>
      <c r="AO362" s="54">
        <f t="shared" si="195"/>
        <v>0</v>
      </c>
      <c r="AP362" s="122">
        <f t="shared" si="196"/>
        <v>0</v>
      </c>
      <c r="AQ362" s="123">
        <f t="shared" si="197"/>
        <v>0</v>
      </c>
      <c r="AR362" s="123">
        <f t="shared" si="198"/>
        <v>0</v>
      </c>
      <c r="AS362" s="313"/>
      <c r="AT362" s="313"/>
      <c r="AU362" s="314"/>
      <c r="AV362" s="125">
        <f t="shared" si="199"/>
        <v>0</v>
      </c>
      <c r="AW362" s="119">
        <f t="shared" si="200"/>
        <v>0</v>
      </c>
      <c r="AX362" s="120"/>
      <c r="AY362" s="120"/>
      <c r="AZ362" s="127"/>
      <c r="BA362" s="126">
        <f t="shared" si="201"/>
        <v>0</v>
      </c>
      <c r="BB362" s="119">
        <f t="shared" si="202"/>
        <v>0</v>
      </c>
      <c r="BC362" s="120"/>
      <c r="BD362" s="120"/>
      <c r="BE362" s="127"/>
      <c r="BF362" s="126">
        <f t="shared" si="203"/>
        <v>0</v>
      </c>
      <c r="BG362" s="119">
        <f t="shared" si="204"/>
        <v>0</v>
      </c>
      <c r="BH362" s="120"/>
      <c r="BI362" s="120"/>
      <c r="BJ362" s="127"/>
      <c r="BK362" s="126">
        <f t="shared" si="205"/>
        <v>0</v>
      </c>
      <c r="BL362" s="119">
        <f t="shared" si="206"/>
        <v>0</v>
      </c>
      <c r="BM362" s="123">
        <f t="shared" si="207"/>
        <v>0</v>
      </c>
      <c r="BN362" s="123">
        <f t="shared" si="208"/>
        <v>0</v>
      </c>
      <c r="BO362" s="126">
        <f t="shared" si="216"/>
        <v>0</v>
      </c>
      <c r="BP362" s="128">
        <f t="shared" si="209"/>
        <v>0</v>
      </c>
      <c r="BQ362" s="22"/>
      <c r="BR362" s="129"/>
      <c r="BS362" s="130"/>
      <c r="BT362" s="257" t="str">
        <f t="shared" si="210"/>
        <v/>
      </c>
      <c r="BU362" s="257" t="str">
        <f t="shared" si="211"/>
        <v/>
      </c>
      <c r="BV362" s="257" t="str">
        <f t="shared" si="212"/>
        <v/>
      </c>
      <c r="BW362" s="257" t="str">
        <f t="shared" si="213"/>
        <v/>
      </c>
      <c r="BX362" s="258">
        <f t="shared" si="214"/>
        <v>0</v>
      </c>
      <c r="BY362" s="129"/>
      <c r="BZ362" s="130"/>
      <c r="CA362" s="130" t="str">
        <f t="shared" si="182"/>
        <v/>
      </c>
      <c r="CB362" s="130" t="str">
        <f t="shared" si="183"/>
        <v/>
      </c>
      <c r="CC362" s="130" t="str">
        <f t="shared" si="184"/>
        <v/>
      </c>
      <c r="CD362" s="130" t="str">
        <f t="shared" si="185"/>
        <v/>
      </c>
      <c r="CE362" s="131">
        <f t="shared" si="181"/>
        <v>0</v>
      </c>
      <c r="CF362" s="259">
        <f t="shared" si="215"/>
        <v>0</v>
      </c>
      <c r="CG362" s="132"/>
      <c r="CH362" s="132"/>
      <c r="CI362" s="132"/>
    </row>
    <row r="363" spans="1:87" s="24" customFormat="1" ht="12.75" hidden="1" customHeight="1" outlineLevel="1" thickBot="1" x14ac:dyDescent="0.25">
      <c r="A363" s="177" t="s">
        <v>59</v>
      </c>
      <c r="B363" s="312" t="s">
        <v>187</v>
      </c>
      <c r="C363" s="24">
        <v>355</v>
      </c>
      <c r="D363" s="137"/>
      <c r="E363" s="138"/>
      <c r="F363" s="56"/>
      <c r="G363" s="135"/>
      <c r="H363" s="136"/>
      <c r="I363" s="139"/>
      <c r="J363" s="57"/>
      <c r="K363" s="113"/>
      <c r="L363" s="113"/>
      <c r="M363" s="113"/>
      <c r="N363" s="113"/>
      <c r="O363" s="114">
        <f t="shared" si="186"/>
        <v>0</v>
      </c>
      <c r="P363" s="113"/>
      <c r="Q363" s="113"/>
      <c r="R363" s="113"/>
      <c r="S363" s="113"/>
      <c r="T363" s="114">
        <f t="shared" si="187"/>
        <v>0</v>
      </c>
      <c r="U363" s="113">
        <f t="shared" si="188"/>
        <v>0</v>
      </c>
      <c r="V363" s="136"/>
      <c r="W363" s="313"/>
      <c r="X363" s="313"/>
      <c r="Y363" s="313"/>
      <c r="Z363" s="117">
        <f t="shared" si="189"/>
        <v>0</v>
      </c>
      <c r="AA363" s="118">
        <f t="shared" si="190"/>
        <v>0</v>
      </c>
      <c r="AB363" s="121"/>
      <c r="AC363" s="121"/>
      <c r="AD363" s="121"/>
      <c r="AE363" s="117">
        <f t="shared" si="191"/>
        <v>0</v>
      </c>
      <c r="AF363" s="118">
        <f t="shared" si="192"/>
        <v>0</v>
      </c>
      <c r="AG363" s="120"/>
      <c r="AH363" s="120"/>
      <c r="AI363" s="121"/>
      <c r="AJ363" s="117">
        <f t="shared" si="193"/>
        <v>0</v>
      </c>
      <c r="AK363" s="119">
        <f t="shared" si="194"/>
        <v>0</v>
      </c>
      <c r="AL363" s="53"/>
      <c r="AM363" s="53"/>
      <c r="AN363" s="53"/>
      <c r="AO363" s="54">
        <f t="shared" si="195"/>
        <v>0</v>
      </c>
      <c r="AP363" s="122">
        <f t="shared" si="196"/>
        <v>0</v>
      </c>
      <c r="AQ363" s="123">
        <f t="shared" si="197"/>
        <v>0</v>
      </c>
      <c r="AR363" s="123">
        <f t="shared" si="198"/>
        <v>0</v>
      </c>
      <c r="AS363" s="313"/>
      <c r="AT363" s="313"/>
      <c r="AU363" s="314"/>
      <c r="AV363" s="125">
        <f t="shared" si="199"/>
        <v>0</v>
      </c>
      <c r="AW363" s="119">
        <f t="shared" si="200"/>
        <v>0</v>
      </c>
      <c r="AX363" s="120"/>
      <c r="AY363" s="120"/>
      <c r="AZ363" s="127"/>
      <c r="BA363" s="126">
        <f t="shared" si="201"/>
        <v>0</v>
      </c>
      <c r="BB363" s="119">
        <f t="shared" si="202"/>
        <v>0</v>
      </c>
      <c r="BC363" s="120"/>
      <c r="BD363" s="120"/>
      <c r="BE363" s="127"/>
      <c r="BF363" s="126">
        <f t="shared" si="203"/>
        <v>0</v>
      </c>
      <c r="BG363" s="119">
        <f t="shared" si="204"/>
        <v>0</v>
      </c>
      <c r="BH363" s="120"/>
      <c r="BI363" s="120"/>
      <c r="BJ363" s="127"/>
      <c r="BK363" s="126">
        <f t="shared" si="205"/>
        <v>0</v>
      </c>
      <c r="BL363" s="119">
        <f t="shared" si="206"/>
        <v>0</v>
      </c>
      <c r="BM363" s="123">
        <f t="shared" si="207"/>
        <v>0</v>
      </c>
      <c r="BN363" s="123">
        <f t="shared" si="208"/>
        <v>0</v>
      </c>
      <c r="BO363" s="126">
        <f t="shared" si="216"/>
        <v>0</v>
      </c>
      <c r="BP363" s="128">
        <f t="shared" si="209"/>
        <v>0</v>
      </c>
      <c r="BQ363" s="22"/>
      <c r="BR363" s="129"/>
      <c r="BS363" s="130"/>
      <c r="BT363" s="257" t="str">
        <f t="shared" si="210"/>
        <v/>
      </c>
      <c r="BU363" s="257" t="str">
        <f t="shared" si="211"/>
        <v/>
      </c>
      <c r="BV363" s="257" t="str">
        <f t="shared" si="212"/>
        <v/>
      </c>
      <c r="BW363" s="257" t="str">
        <f t="shared" si="213"/>
        <v/>
      </c>
      <c r="BX363" s="258">
        <f t="shared" si="214"/>
        <v>0</v>
      </c>
      <c r="BY363" s="129"/>
      <c r="BZ363" s="130"/>
      <c r="CA363" s="130" t="str">
        <f t="shared" si="182"/>
        <v/>
      </c>
      <c r="CB363" s="130" t="str">
        <f t="shared" si="183"/>
        <v/>
      </c>
      <c r="CC363" s="130" t="str">
        <f t="shared" si="184"/>
        <v/>
      </c>
      <c r="CD363" s="130" t="str">
        <f t="shared" si="185"/>
        <v/>
      </c>
      <c r="CE363" s="131">
        <f t="shared" si="181"/>
        <v>0</v>
      </c>
      <c r="CF363" s="259">
        <f t="shared" si="215"/>
        <v>0</v>
      </c>
      <c r="CG363" s="132"/>
      <c r="CH363" s="132"/>
      <c r="CI363" s="132"/>
    </row>
    <row r="364" spans="1:87" s="24" customFormat="1" ht="12.75" hidden="1" customHeight="1" outlineLevel="1" thickBot="1" x14ac:dyDescent="0.25">
      <c r="A364" s="177" t="s">
        <v>59</v>
      </c>
      <c r="B364" s="312" t="s">
        <v>187</v>
      </c>
      <c r="C364" s="24">
        <v>356</v>
      </c>
      <c r="D364" s="137"/>
      <c r="E364" s="138"/>
      <c r="F364" s="56"/>
      <c r="G364" s="135"/>
      <c r="H364" s="136"/>
      <c r="I364" s="139"/>
      <c r="J364" s="57"/>
      <c r="K364" s="113"/>
      <c r="L364" s="113"/>
      <c r="M364" s="113"/>
      <c r="N364" s="113"/>
      <c r="O364" s="114">
        <f t="shared" si="186"/>
        <v>0</v>
      </c>
      <c r="P364" s="113"/>
      <c r="Q364" s="113"/>
      <c r="R364" s="113"/>
      <c r="S364" s="113"/>
      <c r="T364" s="114">
        <f t="shared" si="187"/>
        <v>0</v>
      </c>
      <c r="U364" s="113">
        <f t="shared" si="188"/>
        <v>0</v>
      </c>
      <c r="V364" s="136"/>
      <c r="W364" s="313"/>
      <c r="X364" s="313"/>
      <c r="Y364" s="313"/>
      <c r="Z364" s="117">
        <f t="shared" si="189"/>
        <v>0</v>
      </c>
      <c r="AA364" s="118">
        <f t="shared" si="190"/>
        <v>0</v>
      </c>
      <c r="AB364" s="121"/>
      <c r="AC364" s="121"/>
      <c r="AD364" s="121"/>
      <c r="AE364" s="117">
        <f t="shared" si="191"/>
        <v>0</v>
      </c>
      <c r="AF364" s="118">
        <f t="shared" si="192"/>
        <v>0</v>
      </c>
      <c r="AG364" s="120"/>
      <c r="AH364" s="120"/>
      <c r="AI364" s="121"/>
      <c r="AJ364" s="117">
        <f t="shared" si="193"/>
        <v>0</v>
      </c>
      <c r="AK364" s="119">
        <f t="shared" si="194"/>
        <v>0</v>
      </c>
      <c r="AL364" s="53"/>
      <c r="AM364" s="53"/>
      <c r="AN364" s="53"/>
      <c r="AO364" s="54">
        <f t="shared" si="195"/>
        <v>0</v>
      </c>
      <c r="AP364" s="122">
        <f t="shared" si="196"/>
        <v>0</v>
      </c>
      <c r="AQ364" s="123">
        <f t="shared" si="197"/>
        <v>0</v>
      </c>
      <c r="AR364" s="123">
        <f t="shared" si="198"/>
        <v>0</v>
      </c>
      <c r="AS364" s="313"/>
      <c r="AT364" s="313"/>
      <c r="AU364" s="314"/>
      <c r="AV364" s="125">
        <f t="shared" si="199"/>
        <v>0</v>
      </c>
      <c r="AW364" s="119">
        <f t="shared" si="200"/>
        <v>0</v>
      </c>
      <c r="AX364" s="120"/>
      <c r="AY364" s="120"/>
      <c r="AZ364" s="127"/>
      <c r="BA364" s="126">
        <f t="shared" si="201"/>
        <v>0</v>
      </c>
      <c r="BB364" s="119">
        <f t="shared" si="202"/>
        <v>0</v>
      </c>
      <c r="BC364" s="120"/>
      <c r="BD364" s="120"/>
      <c r="BE364" s="127"/>
      <c r="BF364" s="126">
        <f t="shared" si="203"/>
        <v>0</v>
      </c>
      <c r="BG364" s="119">
        <f t="shared" si="204"/>
        <v>0</v>
      </c>
      <c r="BH364" s="120"/>
      <c r="BI364" s="120"/>
      <c r="BJ364" s="127"/>
      <c r="BK364" s="126">
        <f t="shared" si="205"/>
        <v>0</v>
      </c>
      <c r="BL364" s="119">
        <f t="shared" si="206"/>
        <v>0</v>
      </c>
      <c r="BM364" s="123">
        <f t="shared" si="207"/>
        <v>0</v>
      </c>
      <c r="BN364" s="123">
        <f t="shared" si="208"/>
        <v>0</v>
      </c>
      <c r="BO364" s="126">
        <f t="shared" si="216"/>
        <v>0</v>
      </c>
      <c r="BP364" s="128">
        <f t="shared" si="209"/>
        <v>0</v>
      </c>
      <c r="BQ364" s="22"/>
      <c r="BR364" s="129"/>
      <c r="BS364" s="130"/>
      <c r="BT364" s="257" t="str">
        <f t="shared" si="210"/>
        <v/>
      </c>
      <c r="BU364" s="257" t="str">
        <f t="shared" si="211"/>
        <v/>
      </c>
      <c r="BV364" s="257" t="str">
        <f t="shared" si="212"/>
        <v/>
      </c>
      <c r="BW364" s="257" t="str">
        <f t="shared" si="213"/>
        <v/>
      </c>
      <c r="BX364" s="258">
        <f t="shared" si="214"/>
        <v>0</v>
      </c>
      <c r="BY364" s="129"/>
      <c r="BZ364" s="130"/>
      <c r="CA364" s="130" t="str">
        <f t="shared" si="182"/>
        <v/>
      </c>
      <c r="CB364" s="130" t="str">
        <f t="shared" si="183"/>
        <v/>
      </c>
      <c r="CC364" s="130" t="str">
        <f t="shared" si="184"/>
        <v/>
      </c>
      <c r="CD364" s="130" t="str">
        <f t="shared" si="185"/>
        <v/>
      </c>
      <c r="CE364" s="131">
        <f t="shared" si="181"/>
        <v>0</v>
      </c>
      <c r="CF364" s="259">
        <f t="shared" si="215"/>
        <v>0</v>
      </c>
      <c r="CG364" s="132"/>
      <c r="CH364" s="132"/>
      <c r="CI364" s="132"/>
    </row>
    <row r="365" spans="1:87" s="24" customFormat="1" ht="12.75" hidden="1" customHeight="1" outlineLevel="1" thickBot="1" x14ac:dyDescent="0.25">
      <c r="A365" s="177" t="s">
        <v>59</v>
      </c>
      <c r="B365" s="312" t="s">
        <v>187</v>
      </c>
      <c r="C365" s="24">
        <v>357</v>
      </c>
      <c r="D365" s="137"/>
      <c r="E365" s="138"/>
      <c r="F365" s="56"/>
      <c r="G365" s="135"/>
      <c r="H365" s="136"/>
      <c r="I365" s="139"/>
      <c r="J365" s="57"/>
      <c r="K365" s="113"/>
      <c r="L365" s="113"/>
      <c r="M365" s="113"/>
      <c r="N365" s="113"/>
      <c r="O365" s="114">
        <f t="shared" si="186"/>
        <v>0</v>
      </c>
      <c r="P365" s="113"/>
      <c r="Q365" s="113"/>
      <c r="R365" s="113"/>
      <c r="S365" s="113"/>
      <c r="T365" s="114">
        <f t="shared" si="187"/>
        <v>0</v>
      </c>
      <c r="U365" s="113">
        <f t="shared" si="188"/>
        <v>0</v>
      </c>
      <c r="V365" s="136"/>
      <c r="W365" s="313"/>
      <c r="X365" s="313"/>
      <c r="Y365" s="313"/>
      <c r="Z365" s="117">
        <f t="shared" si="189"/>
        <v>0</v>
      </c>
      <c r="AA365" s="118">
        <f t="shared" si="190"/>
        <v>0</v>
      </c>
      <c r="AB365" s="121"/>
      <c r="AC365" s="121"/>
      <c r="AD365" s="121"/>
      <c r="AE365" s="117">
        <f t="shared" si="191"/>
        <v>0</v>
      </c>
      <c r="AF365" s="118">
        <f t="shared" si="192"/>
        <v>0</v>
      </c>
      <c r="AG365" s="120"/>
      <c r="AH365" s="120"/>
      <c r="AI365" s="121"/>
      <c r="AJ365" s="117">
        <f t="shared" si="193"/>
        <v>0</v>
      </c>
      <c r="AK365" s="119">
        <f t="shared" si="194"/>
        <v>0</v>
      </c>
      <c r="AL365" s="53"/>
      <c r="AM365" s="53"/>
      <c r="AN365" s="53"/>
      <c r="AO365" s="54">
        <f t="shared" si="195"/>
        <v>0</v>
      </c>
      <c r="AP365" s="122">
        <f t="shared" si="196"/>
        <v>0</v>
      </c>
      <c r="AQ365" s="123">
        <f t="shared" si="197"/>
        <v>0</v>
      </c>
      <c r="AR365" s="123">
        <f t="shared" si="198"/>
        <v>0</v>
      </c>
      <c r="AS365" s="313"/>
      <c r="AT365" s="313"/>
      <c r="AU365" s="314"/>
      <c r="AV365" s="125">
        <f t="shared" si="199"/>
        <v>0</v>
      </c>
      <c r="AW365" s="119">
        <f t="shared" si="200"/>
        <v>0</v>
      </c>
      <c r="AX365" s="120"/>
      <c r="AY365" s="120"/>
      <c r="AZ365" s="127"/>
      <c r="BA365" s="126">
        <f t="shared" si="201"/>
        <v>0</v>
      </c>
      <c r="BB365" s="119">
        <f t="shared" si="202"/>
        <v>0</v>
      </c>
      <c r="BC365" s="120"/>
      <c r="BD365" s="120"/>
      <c r="BE365" s="127"/>
      <c r="BF365" s="126">
        <f t="shared" si="203"/>
        <v>0</v>
      </c>
      <c r="BG365" s="119">
        <f t="shared" si="204"/>
        <v>0</v>
      </c>
      <c r="BH365" s="120"/>
      <c r="BI365" s="120"/>
      <c r="BJ365" s="127"/>
      <c r="BK365" s="126">
        <f t="shared" si="205"/>
        <v>0</v>
      </c>
      <c r="BL365" s="119">
        <f t="shared" si="206"/>
        <v>0</v>
      </c>
      <c r="BM365" s="123">
        <f t="shared" si="207"/>
        <v>0</v>
      </c>
      <c r="BN365" s="123">
        <f t="shared" si="208"/>
        <v>0</v>
      </c>
      <c r="BO365" s="126">
        <f t="shared" si="216"/>
        <v>0</v>
      </c>
      <c r="BP365" s="128">
        <f t="shared" si="209"/>
        <v>0</v>
      </c>
      <c r="BQ365" s="22"/>
      <c r="BR365" s="129"/>
      <c r="BS365" s="130"/>
      <c r="BT365" s="257" t="str">
        <f t="shared" si="210"/>
        <v/>
      </c>
      <c r="BU365" s="257" t="str">
        <f t="shared" si="211"/>
        <v/>
      </c>
      <c r="BV365" s="257" t="str">
        <f t="shared" si="212"/>
        <v/>
      </c>
      <c r="BW365" s="257" t="str">
        <f t="shared" si="213"/>
        <v/>
      </c>
      <c r="BX365" s="258">
        <f t="shared" si="214"/>
        <v>0</v>
      </c>
      <c r="BY365" s="129"/>
      <c r="BZ365" s="130"/>
      <c r="CA365" s="130" t="str">
        <f t="shared" si="182"/>
        <v/>
      </c>
      <c r="CB365" s="130" t="str">
        <f t="shared" si="183"/>
        <v/>
      </c>
      <c r="CC365" s="130" t="str">
        <f t="shared" si="184"/>
        <v/>
      </c>
      <c r="CD365" s="130" t="str">
        <f t="shared" si="185"/>
        <v/>
      </c>
      <c r="CE365" s="131">
        <f t="shared" si="181"/>
        <v>0</v>
      </c>
      <c r="CF365" s="259">
        <f t="shared" si="215"/>
        <v>0</v>
      </c>
      <c r="CG365" s="132"/>
      <c r="CH365" s="132"/>
      <c r="CI365" s="132"/>
    </row>
    <row r="366" spans="1:87" s="24" customFormat="1" ht="12.75" hidden="1" customHeight="1" outlineLevel="1" thickBot="1" x14ac:dyDescent="0.25">
      <c r="A366" s="177" t="s">
        <v>59</v>
      </c>
      <c r="B366" s="312" t="s">
        <v>187</v>
      </c>
      <c r="C366" s="24">
        <v>358</v>
      </c>
      <c r="D366" s="137"/>
      <c r="E366" s="138"/>
      <c r="F366" s="56"/>
      <c r="G366" s="135"/>
      <c r="H366" s="136"/>
      <c r="I366" s="139"/>
      <c r="J366" s="57"/>
      <c r="K366" s="113"/>
      <c r="L366" s="113"/>
      <c r="M366" s="113"/>
      <c r="N366" s="113"/>
      <c r="O366" s="114">
        <f t="shared" si="186"/>
        <v>0</v>
      </c>
      <c r="P366" s="113"/>
      <c r="Q366" s="113"/>
      <c r="R366" s="113"/>
      <c r="S366" s="113"/>
      <c r="T366" s="114">
        <f t="shared" si="187"/>
        <v>0</v>
      </c>
      <c r="U366" s="113">
        <f t="shared" si="188"/>
        <v>0</v>
      </c>
      <c r="V366" s="136"/>
      <c r="W366" s="313"/>
      <c r="X366" s="313"/>
      <c r="Y366" s="313"/>
      <c r="Z366" s="117">
        <f t="shared" si="189"/>
        <v>0</v>
      </c>
      <c r="AA366" s="118">
        <f t="shared" si="190"/>
        <v>0</v>
      </c>
      <c r="AB366" s="121"/>
      <c r="AC366" s="121"/>
      <c r="AD366" s="121"/>
      <c r="AE366" s="117">
        <f t="shared" si="191"/>
        <v>0</v>
      </c>
      <c r="AF366" s="118">
        <f t="shared" si="192"/>
        <v>0</v>
      </c>
      <c r="AG366" s="120"/>
      <c r="AH366" s="120"/>
      <c r="AI366" s="121"/>
      <c r="AJ366" s="117">
        <f t="shared" si="193"/>
        <v>0</v>
      </c>
      <c r="AK366" s="119">
        <f t="shared" si="194"/>
        <v>0</v>
      </c>
      <c r="AL366" s="53"/>
      <c r="AM366" s="53"/>
      <c r="AN366" s="53"/>
      <c r="AO366" s="54">
        <f t="shared" si="195"/>
        <v>0</v>
      </c>
      <c r="AP366" s="122">
        <f t="shared" si="196"/>
        <v>0</v>
      </c>
      <c r="AQ366" s="123">
        <f t="shared" si="197"/>
        <v>0</v>
      </c>
      <c r="AR366" s="123">
        <f t="shared" si="198"/>
        <v>0</v>
      </c>
      <c r="AS366" s="313"/>
      <c r="AT366" s="313"/>
      <c r="AU366" s="314"/>
      <c r="AV366" s="125">
        <f t="shared" si="199"/>
        <v>0</v>
      </c>
      <c r="AW366" s="119">
        <f t="shared" si="200"/>
        <v>0</v>
      </c>
      <c r="AX366" s="120"/>
      <c r="AY366" s="120"/>
      <c r="AZ366" s="127"/>
      <c r="BA366" s="126">
        <f t="shared" si="201"/>
        <v>0</v>
      </c>
      <c r="BB366" s="119">
        <f t="shared" si="202"/>
        <v>0</v>
      </c>
      <c r="BC366" s="120"/>
      <c r="BD366" s="120"/>
      <c r="BE366" s="127"/>
      <c r="BF366" s="126">
        <f t="shared" si="203"/>
        <v>0</v>
      </c>
      <c r="BG366" s="119">
        <f t="shared" si="204"/>
        <v>0</v>
      </c>
      <c r="BH366" s="120"/>
      <c r="BI366" s="120"/>
      <c r="BJ366" s="127"/>
      <c r="BK366" s="126">
        <f t="shared" si="205"/>
        <v>0</v>
      </c>
      <c r="BL366" s="119">
        <f t="shared" si="206"/>
        <v>0</v>
      </c>
      <c r="BM366" s="123">
        <f t="shared" si="207"/>
        <v>0</v>
      </c>
      <c r="BN366" s="123">
        <f t="shared" si="208"/>
        <v>0</v>
      </c>
      <c r="BO366" s="126">
        <f t="shared" si="216"/>
        <v>0</v>
      </c>
      <c r="BP366" s="128">
        <f t="shared" si="209"/>
        <v>0</v>
      </c>
      <c r="BQ366" s="22"/>
      <c r="BR366" s="129"/>
      <c r="BS366" s="130"/>
      <c r="BT366" s="257" t="str">
        <f t="shared" si="210"/>
        <v/>
      </c>
      <c r="BU366" s="257" t="str">
        <f t="shared" si="211"/>
        <v/>
      </c>
      <c r="BV366" s="257" t="str">
        <f t="shared" si="212"/>
        <v/>
      </c>
      <c r="BW366" s="257" t="str">
        <f t="shared" si="213"/>
        <v/>
      </c>
      <c r="BX366" s="258">
        <f t="shared" si="214"/>
        <v>0</v>
      </c>
      <c r="BY366" s="129"/>
      <c r="BZ366" s="130"/>
      <c r="CA366" s="130" t="str">
        <f t="shared" si="182"/>
        <v/>
      </c>
      <c r="CB366" s="130" t="str">
        <f t="shared" si="183"/>
        <v/>
      </c>
      <c r="CC366" s="130" t="str">
        <f t="shared" si="184"/>
        <v/>
      </c>
      <c r="CD366" s="130" t="str">
        <f t="shared" si="185"/>
        <v/>
      </c>
      <c r="CE366" s="131">
        <f t="shared" si="181"/>
        <v>0</v>
      </c>
      <c r="CF366" s="259">
        <f t="shared" si="215"/>
        <v>0</v>
      </c>
      <c r="CG366" s="132"/>
      <c r="CH366" s="132"/>
      <c r="CI366" s="132"/>
    </row>
    <row r="367" spans="1:87" s="24" customFormat="1" ht="12.75" hidden="1" customHeight="1" outlineLevel="1" thickBot="1" x14ac:dyDescent="0.25">
      <c r="A367" s="177" t="s">
        <v>59</v>
      </c>
      <c r="B367" s="312" t="s">
        <v>187</v>
      </c>
      <c r="C367" s="24">
        <v>359</v>
      </c>
      <c r="D367" s="137"/>
      <c r="E367" s="138"/>
      <c r="F367" s="56"/>
      <c r="G367" s="135"/>
      <c r="H367" s="136"/>
      <c r="I367" s="139"/>
      <c r="J367" s="57"/>
      <c r="K367" s="113"/>
      <c r="L367" s="113"/>
      <c r="M367" s="113"/>
      <c r="N367" s="113"/>
      <c r="O367" s="114">
        <f t="shared" si="186"/>
        <v>0</v>
      </c>
      <c r="P367" s="113"/>
      <c r="Q367" s="113"/>
      <c r="R367" s="113"/>
      <c r="S367" s="113"/>
      <c r="T367" s="114">
        <f t="shared" si="187"/>
        <v>0</v>
      </c>
      <c r="U367" s="113">
        <f t="shared" si="188"/>
        <v>0</v>
      </c>
      <c r="V367" s="136"/>
      <c r="W367" s="313"/>
      <c r="X367" s="313"/>
      <c r="Y367" s="313"/>
      <c r="Z367" s="117">
        <f t="shared" si="189"/>
        <v>0</v>
      </c>
      <c r="AA367" s="118">
        <f t="shared" si="190"/>
        <v>0</v>
      </c>
      <c r="AB367" s="121"/>
      <c r="AC367" s="121"/>
      <c r="AD367" s="121"/>
      <c r="AE367" s="117">
        <f t="shared" si="191"/>
        <v>0</v>
      </c>
      <c r="AF367" s="118">
        <f t="shared" si="192"/>
        <v>0</v>
      </c>
      <c r="AG367" s="120"/>
      <c r="AH367" s="120"/>
      <c r="AI367" s="121"/>
      <c r="AJ367" s="117">
        <f t="shared" si="193"/>
        <v>0</v>
      </c>
      <c r="AK367" s="119">
        <f t="shared" si="194"/>
        <v>0</v>
      </c>
      <c r="AL367" s="53"/>
      <c r="AM367" s="53"/>
      <c r="AN367" s="53"/>
      <c r="AO367" s="54">
        <f t="shared" si="195"/>
        <v>0</v>
      </c>
      <c r="AP367" s="122">
        <f t="shared" si="196"/>
        <v>0</v>
      </c>
      <c r="AQ367" s="123">
        <f t="shared" si="197"/>
        <v>0</v>
      </c>
      <c r="AR367" s="123">
        <f t="shared" si="198"/>
        <v>0</v>
      </c>
      <c r="AS367" s="313"/>
      <c r="AT367" s="313"/>
      <c r="AU367" s="314"/>
      <c r="AV367" s="125">
        <f t="shared" si="199"/>
        <v>0</v>
      </c>
      <c r="AW367" s="119">
        <f t="shared" si="200"/>
        <v>0</v>
      </c>
      <c r="AX367" s="120"/>
      <c r="AY367" s="120"/>
      <c r="AZ367" s="127"/>
      <c r="BA367" s="126">
        <f t="shared" si="201"/>
        <v>0</v>
      </c>
      <c r="BB367" s="119">
        <f t="shared" si="202"/>
        <v>0</v>
      </c>
      <c r="BC367" s="120"/>
      <c r="BD367" s="120"/>
      <c r="BE367" s="127"/>
      <c r="BF367" s="126">
        <f t="shared" si="203"/>
        <v>0</v>
      </c>
      <c r="BG367" s="119">
        <f t="shared" si="204"/>
        <v>0</v>
      </c>
      <c r="BH367" s="120"/>
      <c r="BI367" s="120"/>
      <c r="BJ367" s="127"/>
      <c r="BK367" s="126">
        <f t="shared" si="205"/>
        <v>0</v>
      </c>
      <c r="BL367" s="119">
        <f t="shared" si="206"/>
        <v>0</v>
      </c>
      <c r="BM367" s="123">
        <f t="shared" si="207"/>
        <v>0</v>
      </c>
      <c r="BN367" s="123">
        <f t="shared" si="208"/>
        <v>0</v>
      </c>
      <c r="BO367" s="126">
        <f t="shared" si="216"/>
        <v>0</v>
      </c>
      <c r="BP367" s="128">
        <f t="shared" si="209"/>
        <v>0</v>
      </c>
      <c r="BQ367" s="22"/>
      <c r="BR367" s="129"/>
      <c r="BS367" s="130"/>
      <c r="BT367" s="257" t="str">
        <f t="shared" si="210"/>
        <v/>
      </c>
      <c r="BU367" s="257" t="str">
        <f t="shared" si="211"/>
        <v/>
      </c>
      <c r="BV367" s="257" t="str">
        <f t="shared" si="212"/>
        <v/>
      </c>
      <c r="BW367" s="257" t="str">
        <f t="shared" si="213"/>
        <v/>
      </c>
      <c r="BX367" s="258">
        <f t="shared" si="214"/>
        <v>0</v>
      </c>
      <c r="BY367" s="129"/>
      <c r="BZ367" s="130"/>
      <c r="CA367" s="130" t="str">
        <f t="shared" si="182"/>
        <v/>
      </c>
      <c r="CB367" s="130" t="str">
        <f t="shared" si="183"/>
        <v/>
      </c>
      <c r="CC367" s="130" t="str">
        <f t="shared" si="184"/>
        <v/>
      </c>
      <c r="CD367" s="130" t="str">
        <f t="shared" si="185"/>
        <v/>
      </c>
      <c r="CE367" s="131">
        <f t="shared" si="181"/>
        <v>0</v>
      </c>
      <c r="CF367" s="259">
        <f t="shared" si="215"/>
        <v>0</v>
      </c>
      <c r="CG367" s="132"/>
      <c r="CH367" s="132"/>
      <c r="CI367" s="132"/>
    </row>
    <row r="368" spans="1:87" s="24" customFormat="1" ht="12.75" hidden="1" customHeight="1" outlineLevel="1" thickBot="1" x14ac:dyDescent="0.25">
      <c r="A368" s="177" t="s">
        <v>59</v>
      </c>
      <c r="B368" s="312" t="s">
        <v>187</v>
      </c>
      <c r="C368" s="24">
        <v>360</v>
      </c>
      <c r="D368" s="137"/>
      <c r="E368" s="138"/>
      <c r="F368" s="56"/>
      <c r="G368" s="135"/>
      <c r="H368" s="136"/>
      <c r="I368" s="139"/>
      <c r="J368" s="57"/>
      <c r="K368" s="113"/>
      <c r="L368" s="113"/>
      <c r="M368" s="113"/>
      <c r="N368" s="113"/>
      <c r="O368" s="114">
        <f t="shared" si="186"/>
        <v>0</v>
      </c>
      <c r="P368" s="113"/>
      <c r="Q368" s="113"/>
      <c r="R368" s="113"/>
      <c r="S368" s="113"/>
      <c r="T368" s="114">
        <f t="shared" si="187"/>
        <v>0</v>
      </c>
      <c r="U368" s="113">
        <f t="shared" si="188"/>
        <v>0</v>
      </c>
      <c r="V368" s="136"/>
      <c r="W368" s="313"/>
      <c r="X368" s="313"/>
      <c r="Y368" s="313"/>
      <c r="Z368" s="117">
        <f t="shared" si="189"/>
        <v>0</v>
      </c>
      <c r="AA368" s="118">
        <f t="shared" si="190"/>
        <v>0</v>
      </c>
      <c r="AB368" s="121"/>
      <c r="AC368" s="121"/>
      <c r="AD368" s="121"/>
      <c r="AE368" s="117">
        <f t="shared" si="191"/>
        <v>0</v>
      </c>
      <c r="AF368" s="118">
        <f t="shared" si="192"/>
        <v>0</v>
      </c>
      <c r="AG368" s="120"/>
      <c r="AH368" s="120"/>
      <c r="AI368" s="121"/>
      <c r="AJ368" s="117">
        <f t="shared" si="193"/>
        <v>0</v>
      </c>
      <c r="AK368" s="119">
        <f t="shared" si="194"/>
        <v>0</v>
      </c>
      <c r="AL368" s="53"/>
      <c r="AM368" s="53"/>
      <c r="AN368" s="53"/>
      <c r="AO368" s="54">
        <f t="shared" si="195"/>
        <v>0</v>
      </c>
      <c r="AP368" s="122">
        <f t="shared" si="196"/>
        <v>0</v>
      </c>
      <c r="AQ368" s="123">
        <f t="shared" si="197"/>
        <v>0</v>
      </c>
      <c r="AR368" s="123">
        <f t="shared" si="198"/>
        <v>0</v>
      </c>
      <c r="AS368" s="313"/>
      <c r="AT368" s="313"/>
      <c r="AU368" s="314"/>
      <c r="AV368" s="125">
        <f t="shared" si="199"/>
        <v>0</v>
      </c>
      <c r="AW368" s="119">
        <f t="shared" si="200"/>
        <v>0</v>
      </c>
      <c r="AX368" s="120"/>
      <c r="AY368" s="120"/>
      <c r="AZ368" s="127"/>
      <c r="BA368" s="126">
        <f t="shared" si="201"/>
        <v>0</v>
      </c>
      <c r="BB368" s="119">
        <f t="shared" si="202"/>
        <v>0</v>
      </c>
      <c r="BC368" s="120"/>
      <c r="BD368" s="120"/>
      <c r="BE368" s="127"/>
      <c r="BF368" s="126">
        <f t="shared" si="203"/>
        <v>0</v>
      </c>
      <c r="BG368" s="119">
        <f t="shared" si="204"/>
        <v>0</v>
      </c>
      <c r="BH368" s="120"/>
      <c r="BI368" s="120"/>
      <c r="BJ368" s="127"/>
      <c r="BK368" s="126">
        <f t="shared" si="205"/>
        <v>0</v>
      </c>
      <c r="BL368" s="119">
        <f t="shared" si="206"/>
        <v>0</v>
      </c>
      <c r="BM368" s="123">
        <f t="shared" si="207"/>
        <v>0</v>
      </c>
      <c r="BN368" s="123">
        <f t="shared" si="208"/>
        <v>0</v>
      </c>
      <c r="BO368" s="126">
        <f t="shared" si="216"/>
        <v>0</v>
      </c>
      <c r="BP368" s="128">
        <f t="shared" si="209"/>
        <v>0</v>
      </c>
      <c r="BQ368" s="22"/>
      <c r="BR368" s="129"/>
      <c r="BS368" s="130"/>
      <c r="BT368" s="257" t="str">
        <f t="shared" si="210"/>
        <v/>
      </c>
      <c r="BU368" s="257" t="str">
        <f t="shared" si="211"/>
        <v/>
      </c>
      <c r="BV368" s="257" t="str">
        <f t="shared" si="212"/>
        <v/>
      </c>
      <c r="BW368" s="257" t="str">
        <f t="shared" si="213"/>
        <v/>
      </c>
      <c r="BX368" s="258">
        <f t="shared" si="214"/>
        <v>0</v>
      </c>
      <c r="BY368" s="129"/>
      <c r="BZ368" s="130"/>
      <c r="CA368" s="130" t="str">
        <f t="shared" si="182"/>
        <v/>
      </c>
      <c r="CB368" s="130" t="str">
        <f t="shared" si="183"/>
        <v/>
      </c>
      <c r="CC368" s="130" t="str">
        <f t="shared" si="184"/>
        <v/>
      </c>
      <c r="CD368" s="130" t="str">
        <f t="shared" si="185"/>
        <v/>
      </c>
      <c r="CE368" s="131">
        <f t="shared" ref="CE368:CE400" si="217">SUM(CA368:CD368)</f>
        <v>0</v>
      </c>
      <c r="CF368" s="259">
        <f t="shared" si="215"/>
        <v>0</v>
      </c>
      <c r="CG368" s="132"/>
      <c r="CH368" s="132"/>
      <c r="CI368" s="132"/>
    </row>
    <row r="369" spans="1:87" s="24" customFormat="1" ht="12.75" hidden="1" customHeight="1" outlineLevel="1" thickBot="1" x14ac:dyDescent="0.25">
      <c r="A369" s="177" t="s">
        <v>59</v>
      </c>
      <c r="B369" s="312" t="s">
        <v>187</v>
      </c>
      <c r="C369" s="24">
        <v>361</v>
      </c>
      <c r="D369" s="137"/>
      <c r="E369" s="138"/>
      <c r="F369" s="56"/>
      <c r="G369" s="135"/>
      <c r="H369" s="136"/>
      <c r="I369" s="139"/>
      <c r="J369" s="57"/>
      <c r="K369" s="113"/>
      <c r="L369" s="113"/>
      <c r="M369" s="113"/>
      <c r="N369" s="113"/>
      <c r="O369" s="114">
        <f t="shared" si="186"/>
        <v>0</v>
      </c>
      <c r="P369" s="113"/>
      <c r="Q369" s="113"/>
      <c r="R369" s="113"/>
      <c r="S369" s="113"/>
      <c r="T369" s="114">
        <f t="shared" si="187"/>
        <v>0</v>
      </c>
      <c r="U369" s="113">
        <f t="shared" si="188"/>
        <v>0</v>
      </c>
      <c r="V369" s="136"/>
      <c r="W369" s="313"/>
      <c r="X369" s="313"/>
      <c r="Y369" s="313"/>
      <c r="Z369" s="117">
        <f t="shared" si="189"/>
        <v>0</v>
      </c>
      <c r="AA369" s="118">
        <f t="shared" si="190"/>
        <v>0</v>
      </c>
      <c r="AB369" s="121"/>
      <c r="AC369" s="121"/>
      <c r="AD369" s="121"/>
      <c r="AE369" s="117">
        <f t="shared" si="191"/>
        <v>0</v>
      </c>
      <c r="AF369" s="118">
        <f t="shared" si="192"/>
        <v>0</v>
      </c>
      <c r="AG369" s="120"/>
      <c r="AH369" s="120"/>
      <c r="AI369" s="121"/>
      <c r="AJ369" s="117">
        <f t="shared" si="193"/>
        <v>0</v>
      </c>
      <c r="AK369" s="119">
        <f t="shared" si="194"/>
        <v>0</v>
      </c>
      <c r="AL369" s="53"/>
      <c r="AM369" s="53"/>
      <c r="AN369" s="53"/>
      <c r="AO369" s="54">
        <f t="shared" si="195"/>
        <v>0</v>
      </c>
      <c r="AP369" s="122">
        <f t="shared" si="196"/>
        <v>0</v>
      </c>
      <c r="AQ369" s="123">
        <f t="shared" si="197"/>
        <v>0</v>
      </c>
      <c r="AR369" s="123">
        <f t="shared" si="198"/>
        <v>0</v>
      </c>
      <c r="AS369" s="313"/>
      <c r="AT369" s="313"/>
      <c r="AU369" s="314"/>
      <c r="AV369" s="125">
        <f t="shared" si="199"/>
        <v>0</v>
      </c>
      <c r="AW369" s="119">
        <f t="shared" si="200"/>
        <v>0</v>
      </c>
      <c r="AX369" s="120"/>
      <c r="AY369" s="120"/>
      <c r="AZ369" s="127"/>
      <c r="BA369" s="126">
        <f t="shared" si="201"/>
        <v>0</v>
      </c>
      <c r="BB369" s="119">
        <f t="shared" si="202"/>
        <v>0</v>
      </c>
      <c r="BC369" s="120"/>
      <c r="BD369" s="120"/>
      <c r="BE369" s="127"/>
      <c r="BF369" s="126">
        <f t="shared" si="203"/>
        <v>0</v>
      </c>
      <c r="BG369" s="119">
        <f t="shared" si="204"/>
        <v>0</v>
      </c>
      <c r="BH369" s="120"/>
      <c r="BI369" s="120"/>
      <c r="BJ369" s="127"/>
      <c r="BK369" s="126">
        <f t="shared" si="205"/>
        <v>0</v>
      </c>
      <c r="BL369" s="119">
        <f t="shared" si="206"/>
        <v>0</v>
      </c>
      <c r="BM369" s="123">
        <f t="shared" si="207"/>
        <v>0</v>
      </c>
      <c r="BN369" s="123">
        <f t="shared" si="208"/>
        <v>0</v>
      </c>
      <c r="BO369" s="126">
        <f t="shared" si="216"/>
        <v>0</v>
      </c>
      <c r="BP369" s="128">
        <f t="shared" si="209"/>
        <v>0</v>
      </c>
      <c r="BQ369" s="22"/>
      <c r="BR369" s="129"/>
      <c r="BS369" s="130"/>
      <c r="BT369" s="257" t="str">
        <f t="shared" si="210"/>
        <v/>
      </c>
      <c r="BU369" s="257" t="str">
        <f t="shared" si="211"/>
        <v/>
      </c>
      <c r="BV369" s="257" t="str">
        <f t="shared" si="212"/>
        <v/>
      </c>
      <c r="BW369" s="257" t="str">
        <f t="shared" si="213"/>
        <v/>
      </c>
      <c r="BX369" s="258">
        <f t="shared" si="214"/>
        <v>0</v>
      </c>
      <c r="BY369" s="129"/>
      <c r="BZ369" s="130"/>
      <c r="CA369" s="130" t="str">
        <f t="shared" si="182"/>
        <v/>
      </c>
      <c r="CB369" s="130" t="str">
        <f t="shared" si="183"/>
        <v/>
      </c>
      <c r="CC369" s="130" t="str">
        <f t="shared" si="184"/>
        <v/>
      </c>
      <c r="CD369" s="130" t="str">
        <f t="shared" si="185"/>
        <v/>
      </c>
      <c r="CE369" s="131">
        <f t="shared" si="217"/>
        <v>0</v>
      </c>
      <c r="CF369" s="259">
        <f t="shared" si="215"/>
        <v>0</v>
      </c>
      <c r="CG369" s="132"/>
      <c r="CH369" s="132"/>
      <c r="CI369" s="132"/>
    </row>
    <row r="370" spans="1:87" s="24" customFormat="1" ht="12.75" hidden="1" customHeight="1" outlineLevel="1" thickBot="1" x14ac:dyDescent="0.25">
      <c r="A370" s="177" t="s">
        <v>59</v>
      </c>
      <c r="B370" s="312" t="s">
        <v>187</v>
      </c>
      <c r="C370" s="24">
        <v>362</v>
      </c>
      <c r="D370" s="137"/>
      <c r="E370" s="138"/>
      <c r="F370" s="56"/>
      <c r="G370" s="135"/>
      <c r="H370" s="136"/>
      <c r="I370" s="139"/>
      <c r="J370" s="57"/>
      <c r="K370" s="113"/>
      <c r="L370" s="113"/>
      <c r="M370" s="113"/>
      <c r="N370" s="113"/>
      <c r="O370" s="114">
        <f t="shared" si="186"/>
        <v>0</v>
      </c>
      <c r="P370" s="113"/>
      <c r="Q370" s="113"/>
      <c r="R370" s="113"/>
      <c r="S370" s="113"/>
      <c r="T370" s="114">
        <f t="shared" si="187"/>
        <v>0</v>
      </c>
      <c r="U370" s="113">
        <f t="shared" si="188"/>
        <v>0</v>
      </c>
      <c r="V370" s="136"/>
      <c r="W370" s="313"/>
      <c r="X370" s="313"/>
      <c r="Y370" s="313"/>
      <c r="Z370" s="117">
        <f t="shared" si="189"/>
        <v>0</v>
      </c>
      <c r="AA370" s="118">
        <f t="shared" si="190"/>
        <v>0</v>
      </c>
      <c r="AB370" s="121"/>
      <c r="AC370" s="121"/>
      <c r="AD370" s="121"/>
      <c r="AE370" s="117">
        <f t="shared" si="191"/>
        <v>0</v>
      </c>
      <c r="AF370" s="118">
        <f t="shared" si="192"/>
        <v>0</v>
      </c>
      <c r="AG370" s="120"/>
      <c r="AH370" s="120"/>
      <c r="AI370" s="121"/>
      <c r="AJ370" s="117">
        <f t="shared" si="193"/>
        <v>0</v>
      </c>
      <c r="AK370" s="119">
        <f t="shared" si="194"/>
        <v>0</v>
      </c>
      <c r="AL370" s="53"/>
      <c r="AM370" s="53"/>
      <c r="AN370" s="53"/>
      <c r="AO370" s="54">
        <f t="shared" si="195"/>
        <v>0</v>
      </c>
      <c r="AP370" s="122">
        <f t="shared" si="196"/>
        <v>0</v>
      </c>
      <c r="AQ370" s="123">
        <f t="shared" si="197"/>
        <v>0</v>
      </c>
      <c r="AR370" s="123">
        <f t="shared" si="198"/>
        <v>0</v>
      </c>
      <c r="AS370" s="313"/>
      <c r="AT370" s="313"/>
      <c r="AU370" s="314"/>
      <c r="AV370" s="125">
        <f t="shared" si="199"/>
        <v>0</v>
      </c>
      <c r="AW370" s="119">
        <f t="shared" si="200"/>
        <v>0</v>
      </c>
      <c r="AX370" s="120"/>
      <c r="AY370" s="120"/>
      <c r="AZ370" s="127"/>
      <c r="BA370" s="126">
        <f t="shared" si="201"/>
        <v>0</v>
      </c>
      <c r="BB370" s="119">
        <f t="shared" si="202"/>
        <v>0</v>
      </c>
      <c r="BC370" s="120"/>
      <c r="BD370" s="120"/>
      <c r="BE370" s="127"/>
      <c r="BF370" s="126">
        <f t="shared" si="203"/>
        <v>0</v>
      </c>
      <c r="BG370" s="119">
        <f t="shared" si="204"/>
        <v>0</v>
      </c>
      <c r="BH370" s="120"/>
      <c r="BI370" s="120"/>
      <c r="BJ370" s="127"/>
      <c r="BK370" s="126">
        <f t="shared" si="205"/>
        <v>0</v>
      </c>
      <c r="BL370" s="119">
        <f t="shared" si="206"/>
        <v>0</v>
      </c>
      <c r="BM370" s="123">
        <f t="shared" si="207"/>
        <v>0</v>
      </c>
      <c r="BN370" s="123">
        <f t="shared" si="208"/>
        <v>0</v>
      </c>
      <c r="BO370" s="126">
        <f t="shared" si="216"/>
        <v>0</v>
      </c>
      <c r="BP370" s="128">
        <f t="shared" si="209"/>
        <v>0</v>
      </c>
      <c r="BQ370" s="22"/>
      <c r="BR370" s="129"/>
      <c r="BS370" s="130"/>
      <c r="BT370" s="257" t="str">
        <f t="shared" si="210"/>
        <v/>
      </c>
      <c r="BU370" s="257" t="str">
        <f t="shared" si="211"/>
        <v/>
      </c>
      <c r="BV370" s="257" t="str">
        <f t="shared" si="212"/>
        <v/>
      </c>
      <c r="BW370" s="257" t="str">
        <f t="shared" si="213"/>
        <v/>
      </c>
      <c r="BX370" s="258">
        <f t="shared" si="214"/>
        <v>0</v>
      </c>
      <c r="BY370" s="129"/>
      <c r="BZ370" s="130"/>
      <c r="CA370" s="130" t="str">
        <f t="shared" si="182"/>
        <v/>
      </c>
      <c r="CB370" s="130" t="str">
        <f t="shared" si="183"/>
        <v/>
      </c>
      <c r="CC370" s="130" t="str">
        <f t="shared" si="184"/>
        <v/>
      </c>
      <c r="CD370" s="130" t="str">
        <f t="shared" si="185"/>
        <v/>
      </c>
      <c r="CE370" s="131">
        <f t="shared" si="217"/>
        <v>0</v>
      </c>
      <c r="CF370" s="259">
        <f t="shared" si="215"/>
        <v>0</v>
      </c>
      <c r="CG370" s="132"/>
      <c r="CH370" s="132"/>
      <c r="CI370" s="132"/>
    </row>
    <row r="371" spans="1:87" s="24" customFormat="1" ht="12.75" hidden="1" customHeight="1" outlineLevel="1" thickBot="1" x14ac:dyDescent="0.25">
      <c r="A371" s="177" t="s">
        <v>59</v>
      </c>
      <c r="B371" s="312" t="s">
        <v>187</v>
      </c>
      <c r="C371" s="24">
        <v>363</v>
      </c>
      <c r="D371" s="137"/>
      <c r="E371" s="138"/>
      <c r="F371" s="56"/>
      <c r="G371" s="135"/>
      <c r="H371" s="136"/>
      <c r="I371" s="139"/>
      <c r="J371" s="57"/>
      <c r="K371" s="113"/>
      <c r="L371" s="113"/>
      <c r="M371" s="113"/>
      <c r="N371" s="113"/>
      <c r="O371" s="114">
        <f t="shared" si="186"/>
        <v>0</v>
      </c>
      <c r="P371" s="113"/>
      <c r="Q371" s="113"/>
      <c r="R371" s="113"/>
      <c r="S371" s="113"/>
      <c r="T371" s="114">
        <f t="shared" si="187"/>
        <v>0</v>
      </c>
      <c r="U371" s="113">
        <f t="shared" si="188"/>
        <v>0</v>
      </c>
      <c r="V371" s="136"/>
      <c r="W371" s="313"/>
      <c r="X371" s="313"/>
      <c r="Y371" s="313"/>
      <c r="Z371" s="117">
        <f t="shared" si="189"/>
        <v>0</v>
      </c>
      <c r="AA371" s="118">
        <f t="shared" si="190"/>
        <v>0</v>
      </c>
      <c r="AB371" s="121"/>
      <c r="AC371" s="121"/>
      <c r="AD371" s="121"/>
      <c r="AE371" s="117">
        <f t="shared" si="191"/>
        <v>0</v>
      </c>
      <c r="AF371" s="118">
        <f t="shared" si="192"/>
        <v>0</v>
      </c>
      <c r="AG371" s="120"/>
      <c r="AH371" s="120"/>
      <c r="AI371" s="121"/>
      <c r="AJ371" s="117">
        <f t="shared" si="193"/>
        <v>0</v>
      </c>
      <c r="AK371" s="119">
        <f t="shared" si="194"/>
        <v>0</v>
      </c>
      <c r="AL371" s="53"/>
      <c r="AM371" s="53"/>
      <c r="AN371" s="53"/>
      <c r="AO371" s="54">
        <f t="shared" si="195"/>
        <v>0</v>
      </c>
      <c r="AP371" s="122">
        <f t="shared" si="196"/>
        <v>0</v>
      </c>
      <c r="AQ371" s="123">
        <f t="shared" si="197"/>
        <v>0</v>
      </c>
      <c r="AR371" s="123">
        <f t="shared" si="198"/>
        <v>0</v>
      </c>
      <c r="AS371" s="313"/>
      <c r="AT371" s="313"/>
      <c r="AU371" s="314"/>
      <c r="AV371" s="125">
        <f t="shared" si="199"/>
        <v>0</v>
      </c>
      <c r="AW371" s="119">
        <f t="shared" si="200"/>
        <v>0</v>
      </c>
      <c r="AX371" s="120"/>
      <c r="AY371" s="120"/>
      <c r="AZ371" s="127"/>
      <c r="BA371" s="126">
        <f t="shared" si="201"/>
        <v>0</v>
      </c>
      <c r="BB371" s="119">
        <f t="shared" si="202"/>
        <v>0</v>
      </c>
      <c r="BC371" s="120"/>
      <c r="BD371" s="120"/>
      <c r="BE371" s="127"/>
      <c r="BF371" s="126">
        <f t="shared" si="203"/>
        <v>0</v>
      </c>
      <c r="BG371" s="119">
        <f t="shared" si="204"/>
        <v>0</v>
      </c>
      <c r="BH371" s="120"/>
      <c r="BI371" s="120"/>
      <c r="BJ371" s="127"/>
      <c r="BK371" s="126">
        <f t="shared" si="205"/>
        <v>0</v>
      </c>
      <c r="BL371" s="119">
        <f t="shared" si="206"/>
        <v>0</v>
      </c>
      <c r="BM371" s="123">
        <f t="shared" si="207"/>
        <v>0</v>
      </c>
      <c r="BN371" s="123">
        <f t="shared" si="208"/>
        <v>0</v>
      </c>
      <c r="BO371" s="126">
        <f t="shared" si="216"/>
        <v>0</v>
      </c>
      <c r="BP371" s="128">
        <f t="shared" si="209"/>
        <v>0</v>
      </c>
      <c r="BQ371" s="22"/>
      <c r="BR371" s="129"/>
      <c r="BS371" s="130"/>
      <c r="BT371" s="257" t="str">
        <f t="shared" si="210"/>
        <v/>
      </c>
      <c r="BU371" s="257" t="str">
        <f t="shared" si="211"/>
        <v/>
      </c>
      <c r="BV371" s="257" t="str">
        <f t="shared" si="212"/>
        <v/>
      </c>
      <c r="BW371" s="257" t="str">
        <f t="shared" si="213"/>
        <v/>
      </c>
      <c r="BX371" s="258">
        <f t="shared" si="214"/>
        <v>0</v>
      </c>
      <c r="BY371" s="129"/>
      <c r="BZ371" s="130"/>
      <c r="CA371" s="130" t="str">
        <f t="shared" si="182"/>
        <v/>
      </c>
      <c r="CB371" s="130" t="str">
        <f t="shared" si="183"/>
        <v/>
      </c>
      <c r="CC371" s="130" t="str">
        <f t="shared" si="184"/>
        <v/>
      </c>
      <c r="CD371" s="130" t="str">
        <f t="shared" si="185"/>
        <v/>
      </c>
      <c r="CE371" s="131">
        <f t="shared" si="217"/>
        <v>0</v>
      </c>
      <c r="CF371" s="259">
        <f t="shared" si="215"/>
        <v>0</v>
      </c>
      <c r="CG371" s="132"/>
      <c r="CH371" s="132"/>
      <c r="CI371" s="132"/>
    </row>
    <row r="372" spans="1:87" s="24" customFormat="1" ht="12.75" hidden="1" customHeight="1" outlineLevel="1" thickBot="1" x14ac:dyDescent="0.25">
      <c r="A372" s="177" t="s">
        <v>59</v>
      </c>
      <c r="B372" s="312" t="s">
        <v>187</v>
      </c>
      <c r="C372" s="24">
        <v>364</v>
      </c>
      <c r="D372" s="137"/>
      <c r="E372" s="138"/>
      <c r="F372" s="56"/>
      <c r="G372" s="135"/>
      <c r="H372" s="136"/>
      <c r="I372" s="139"/>
      <c r="J372" s="57"/>
      <c r="K372" s="113"/>
      <c r="L372" s="113"/>
      <c r="M372" s="113"/>
      <c r="N372" s="113"/>
      <c r="O372" s="114">
        <f t="shared" si="186"/>
        <v>0</v>
      </c>
      <c r="P372" s="113"/>
      <c r="Q372" s="113"/>
      <c r="R372" s="113"/>
      <c r="S372" s="113"/>
      <c r="T372" s="114">
        <f t="shared" si="187"/>
        <v>0</v>
      </c>
      <c r="U372" s="113">
        <f t="shared" si="188"/>
        <v>0</v>
      </c>
      <c r="V372" s="136"/>
      <c r="W372" s="313"/>
      <c r="X372" s="313"/>
      <c r="Y372" s="313"/>
      <c r="Z372" s="117">
        <f t="shared" si="189"/>
        <v>0</v>
      </c>
      <c r="AA372" s="118">
        <f t="shared" si="190"/>
        <v>0</v>
      </c>
      <c r="AB372" s="121"/>
      <c r="AC372" s="121"/>
      <c r="AD372" s="121"/>
      <c r="AE372" s="117">
        <f t="shared" si="191"/>
        <v>0</v>
      </c>
      <c r="AF372" s="118">
        <f t="shared" si="192"/>
        <v>0</v>
      </c>
      <c r="AG372" s="120"/>
      <c r="AH372" s="120"/>
      <c r="AI372" s="121"/>
      <c r="AJ372" s="117">
        <f t="shared" si="193"/>
        <v>0</v>
      </c>
      <c r="AK372" s="119">
        <f t="shared" si="194"/>
        <v>0</v>
      </c>
      <c r="AL372" s="53"/>
      <c r="AM372" s="53"/>
      <c r="AN372" s="53"/>
      <c r="AO372" s="54">
        <f t="shared" si="195"/>
        <v>0</v>
      </c>
      <c r="AP372" s="122">
        <f t="shared" si="196"/>
        <v>0</v>
      </c>
      <c r="AQ372" s="123">
        <f t="shared" si="197"/>
        <v>0</v>
      </c>
      <c r="AR372" s="123">
        <f t="shared" si="198"/>
        <v>0</v>
      </c>
      <c r="AS372" s="313"/>
      <c r="AT372" s="313"/>
      <c r="AU372" s="314"/>
      <c r="AV372" s="125">
        <f t="shared" si="199"/>
        <v>0</v>
      </c>
      <c r="AW372" s="119">
        <f t="shared" si="200"/>
        <v>0</v>
      </c>
      <c r="AX372" s="120"/>
      <c r="AY372" s="120"/>
      <c r="AZ372" s="127"/>
      <c r="BA372" s="126">
        <f t="shared" si="201"/>
        <v>0</v>
      </c>
      <c r="BB372" s="119">
        <f t="shared" si="202"/>
        <v>0</v>
      </c>
      <c r="BC372" s="120"/>
      <c r="BD372" s="120"/>
      <c r="BE372" s="127"/>
      <c r="BF372" s="126">
        <f t="shared" si="203"/>
        <v>0</v>
      </c>
      <c r="BG372" s="119">
        <f t="shared" si="204"/>
        <v>0</v>
      </c>
      <c r="BH372" s="120"/>
      <c r="BI372" s="120"/>
      <c r="BJ372" s="127"/>
      <c r="BK372" s="126">
        <f t="shared" si="205"/>
        <v>0</v>
      </c>
      <c r="BL372" s="119">
        <f t="shared" si="206"/>
        <v>0</v>
      </c>
      <c r="BM372" s="123">
        <f t="shared" si="207"/>
        <v>0</v>
      </c>
      <c r="BN372" s="123">
        <f t="shared" si="208"/>
        <v>0</v>
      </c>
      <c r="BO372" s="126">
        <f t="shared" si="216"/>
        <v>0</v>
      </c>
      <c r="BP372" s="128">
        <f t="shared" si="209"/>
        <v>0</v>
      </c>
      <c r="BQ372" s="22"/>
      <c r="BR372" s="129"/>
      <c r="BS372" s="130"/>
      <c r="BT372" s="257" t="str">
        <f t="shared" si="210"/>
        <v/>
      </c>
      <c r="BU372" s="257" t="str">
        <f t="shared" si="211"/>
        <v/>
      </c>
      <c r="BV372" s="257" t="str">
        <f t="shared" si="212"/>
        <v/>
      </c>
      <c r="BW372" s="257" t="str">
        <f t="shared" si="213"/>
        <v/>
      </c>
      <c r="BX372" s="258">
        <f t="shared" si="214"/>
        <v>0</v>
      </c>
      <c r="BY372" s="129"/>
      <c r="BZ372" s="130"/>
      <c r="CA372" s="130" t="str">
        <f t="shared" si="182"/>
        <v/>
      </c>
      <c r="CB372" s="130" t="str">
        <f t="shared" si="183"/>
        <v/>
      </c>
      <c r="CC372" s="130" t="str">
        <f t="shared" si="184"/>
        <v/>
      </c>
      <c r="CD372" s="130" t="str">
        <f t="shared" si="185"/>
        <v/>
      </c>
      <c r="CE372" s="131">
        <f t="shared" si="217"/>
        <v>0</v>
      </c>
      <c r="CF372" s="259">
        <f t="shared" si="215"/>
        <v>0</v>
      </c>
      <c r="CG372" s="132"/>
      <c r="CH372" s="132"/>
      <c r="CI372" s="132"/>
    </row>
    <row r="373" spans="1:87" s="24" customFormat="1" ht="12.75" hidden="1" customHeight="1" outlineLevel="1" thickBot="1" x14ac:dyDescent="0.25">
      <c r="A373" s="177" t="s">
        <v>59</v>
      </c>
      <c r="B373" s="312" t="s">
        <v>187</v>
      </c>
      <c r="C373" s="24">
        <v>365</v>
      </c>
      <c r="D373" s="137"/>
      <c r="E373" s="138"/>
      <c r="F373" s="56"/>
      <c r="G373" s="135"/>
      <c r="H373" s="136"/>
      <c r="I373" s="139"/>
      <c r="J373" s="57"/>
      <c r="K373" s="113"/>
      <c r="L373" s="113"/>
      <c r="M373" s="113"/>
      <c r="N373" s="113"/>
      <c r="O373" s="114">
        <f t="shared" si="186"/>
        <v>0</v>
      </c>
      <c r="P373" s="113"/>
      <c r="Q373" s="113"/>
      <c r="R373" s="113"/>
      <c r="S373" s="113"/>
      <c r="T373" s="114">
        <f t="shared" si="187"/>
        <v>0</v>
      </c>
      <c r="U373" s="113">
        <f t="shared" si="188"/>
        <v>0</v>
      </c>
      <c r="V373" s="136"/>
      <c r="W373" s="313"/>
      <c r="X373" s="313"/>
      <c r="Y373" s="313"/>
      <c r="Z373" s="117">
        <f t="shared" si="189"/>
        <v>0</v>
      </c>
      <c r="AA373" s="118">
        <f t="shared" si="190"/>
        <v>0</v>
      </c>
      <c r="AB373" s="121"/>
      <c r="AC373" s="121"/>
      <c r="AD373" s="121"/>
      <c r="AE373" s="117">
        <f t="shared" si="191"/>
        <v>0</v>
      </c>
      <c r="AF373" s="118">
        <f t="shared" si="192"/>
        <v>0</v>
      </c>
      <c r="AG373" s="120"/>
      <c r="AH373" s="120"/>
      <c r="AI373" s="121"/>
      <c r="AJ373" s="117">
        <f t="shared" si="193"/>
        <v>0</v>
      </c>
      <c r="AK373" s="119">
        <f t="shared" si="194"/>
        <v>0</v>
      </c>
      <c r="AL373" s="53"/>
      <c r="AM373" s="53"/>
      <c r="AN373" s="53"/>
      <c r="AO373" s="54">
        <f t="shared" si="195"/>
        <v>0</v>
      </c>
      <c r="AP373" s="122">
        <f t="shared" si="196"/>
        <v>0</v>
      </c>
      <c r="AQ373" s="123">
        <f t="shared" si="197"/>
        <v>0</v>
      </c>
      <c r="AR373" s="123">
        <f t="shared" si="198"/>
        <v>0</v>
      </c>
      <c r="AS373" s="313"/>
      <c r="AT373" s="313"/>
      <c r="AU373" s="314"/>
      <c r="AV373" s="125">
        <f t="shared" si="199"/>
        <v>0</v>
      </c>
      <c r="AW373" s="119">
        <f t="shared" si="200"/>
        <v>0</v>
      </c>
      <c r="AX373" s="120"/>
      <c r="AY373" s="120"/>
      <c r="AZ373" s="127"/>
      <c r="BA373" s="126">
        <f t="shared" si="201"/>
        <v>0</v>
      </c>
      <c r="BB373" s="119">
        <f t="shared" si="202"/>
        <v>0</v>
      </c>
      <c r="BC373" s="120"/>
      <c r="BD373" s="120"/>
      <c r="BE373" s="127"/>
      <c r="BF373" s="126">
        <f t="shared" si="203"/>
        <v>0</v>
      </c>
      <c r="BG373" s="119">
        <f t="shared" si="204"/>
        <v>0</v>
      </c>
      <c r="BH373" s="120"/>
      <c r="BI373" s="120"/>
      <c r="BJ373" s="127"/>
      <c r="BK373" s="126">
        <f t="shared" si="205"/>
        <v>0</v>
      </c>
      <c r="BL373" s="119">
        <f t="shared" si="206"/>
        <v>0</v>
      </c>
      <c r="BM373" s="123">
        <f t="shared" si="207"/>
        <v>0</v>
      </c>
      <c r="BN373" s="123">
        <f t="shared" si="208"/>
        <v>0</v>
      </c>
      <c r="BO373" s="126">
        <f t="shared" si="216"/>
        <v>0</v>
      </c>
      <c r="BP373" s="128">
        <f t="shared" si="209"/>
        <v>0</v>
      </c>
      <c r="BQ373" s="22"/>
      <c r="BR373" s="129"/>
      <c r="BS373" s="130"/>
      <c r="BT373" s="257" t="str">
        <f t="shared" si="210"/>
        <v/>
      </c>
      <c r="BU373" s="257" t="str">
        <f t="shared" si="211"/>
        <v/>
      </c>
      <c r="BV373" s="257" t="str">
        <f t="shared" si="212"/>
        <v/>
      </c>
      <c r="BW373" s="257" t="str">
        <f t="shared" si="213"/>
        <v/>
      </c>
      <c r="BX373" s="258">
        <f t="shared" si="214"/>
        <v>0</v>
      </c>
      <c r="BY373" s="129"/>
      <c r="BZ373" s="130"/>
      <c r="CA373" s="130" t="str">
        <f t="shared" si="182"/>
        <v/>
      </c>
      <c r="CB373" s="130" t="str">
        <f t="shared" si="183"/>
        <v/>
      </c>
      <c r="CC373" s="130" t="str">
        <f t="shared" si="184"/>
        <v/>
      </c>
      <c r="CD373" s="130" t="str">
        <f t="shared" si="185"/>
        <v/>
      </c>
      <c r="CE373" s="131">
        <f t="shared" si="217"/>
        <v>0</v>
      </c>
      <c r="CF373" s="259">
        <f t="shared" si="215"/>
        <v>0</v>
      </c>
      <c r="CG373" s="132"/>
      <c r="CH373" s="132"/>
      <c r="CI373" s="132"/>
    </row>
    <row r="374" spans="1:87" s="24" customFormat="1" ht="12.75" hidden="1" customHeight="1" outlineLevel="1" thickBot="1" x14ac:dyDescent="0.25">
      <c r="A374" s="177" t="s">
        <v>59</v>
      </c>
      <c r="B374" s="312" t="s">
        <v>187</v>
      </c>
      <c r="C374" s="24">
        <v>366</v>
      </c>
      <c r="D374" s="137"/>
      <c r="E374" s="138"/>
      <c r="F374" s="56"/>
      <c r="G374" s="135"/>
      <c r="H374" s="136"/>
      <c r="I374" s="139"/>
      <c r="J374" s="57"/>
      <c r="K374" s="113"/>
      <c r="L374" s="113"/>
      <c r="M374" s="113"/>
      <c r="N374" s="113"/>
      <c r="O374" s="114">
        <f t="shared" si="186"/>
        <v>0</v>
      </c>
      <c r="P374" s="113"/>
      <c r="Q374" s="113"/>
      <c r="R374" s="113"/>
      <c r="S374" s="113"/>
      <c r="T374" s="114">
        <f t="shared" si="187"/>
        <v>0</v>
      </c>
      <c r="U374" s="113">
        <f t="shared" si="188"/>
        <v>0</v>
      </c>
      <c r="V374" s="136"/>
      <c r="W374" s="313"/>
      <c r="X374" s="313"/>
      <c r="Y374" s="313"/>
      <c r="Z374" s="117">
        <f t="shared" si="189"/>
        <v>0</v>
      </c>
      <c r="AA374" s="118">
        <f t="shared" si="190"/>
        <v>0</v>
      </c>
      <c r="AB374" s="121"/>
      <c r="AC374" s="121"/>
      <c r="AD374" s="121"/>
      <c r="AE374" s="117">
        <f t="shared" si="191"/>
        <v>0</v>
      </c>
      <c r="AF374" s="118">
        <f t="shared" si="192"/>
        <v>0</v>
      </c>
      <c r="AG374" s="120"/>
      <c r="AH374" s="120"/>
      <c r="AI374" s="121"/>
      <c r="AJ374" s="117">
        <f t="shared" si="193"/>
        <v>0</v>
      </c>
      <c r="AK374" s="119">
        <f t="shared" si="194"/>
        <v>0</v>
      </c>
      <c r="AL374" s="53"/>
      <c r="AM374" s="53"/>
      <c r="AN374" s="53"/>
      <c r="AO374" s="54">
        <f t="shared" si="195"/>
        <v>0</v>
      </c>
      <c r="AP374" s="122">
        <f t="shared" si="196"/>
        <v>0</v>
      </c>
      <c r="AQ374" s="123">
        <f t="shared" si="197"/>
        <v>0</v>
      </c>
      <c r="AR374" s="123">
        <f t="shared" si="198"/>
        <v>0</v>
      </c>
      <c r="AS374" s="313"/>
      <c r="AT374" s="313"/>
      <c r="AU374" s="314"/>
      <c r="AV374" s="125">
        <f t="shared" si="199"/>
        <v>0</v>
      </c>
      <c r="AW374" s="119">
        <f t="shared" si="200"/>
        <v>0</v>
      </c>
      <c r="AX374" s="120"/>
      <c r="AY374" s="120"/>
      <c r="AZ374" s="127"/>
      <c r="BA374" s="126">
        <f t="shared" si="201"/>
        <v>0</v>
      </c>
      <c r="BB374" s="119">
        <f t="shared" si="202"/>
        <v>0</v>
      </c>
      <c r="BC374" s="120"/>
      <c r="BD374" s="120"/>
      <c r="BE374" s="127"/>
      <c r="BF374" s="126">
        <f t="shared" si="203"/>
        <v>0</v>
      </c>
      <c r="BG374" s="119">
        <f t="shared" si="204"/>
        <v>0</v>
      </c>
      <c r="BH374" s="120"/>
      <c r="BI374" s="120"/>
      <c r="BJ374" s="127"/>
      <c r="BK374" s="126">
        <f t="shared" si="205"/>
        <v>0</v>
      </c>
      <c r="BL374" s="119">
        <f t="shared" si="206"/>
        <v>0</v>
      </c>
      <c r="BM374" s="123">
        <f t="shared" si="207"/>
        <v>0</v>
      </c>
      <c r="BN374" s="123">
        <f t="shared" si="208"/>
        <v>0</v>
      </c>
      <c r="BO374" s="126">
        <f t="shared" si="216"/>
        <v>0</v>
      </c>
      <c r="BP374" s="128">
        <f t="shared" si="209"/>
        <v>0</v>
      </c>
      <c r="BQ374" s="22"/>
      <c r="BR374" s="129"/>
      <c r="BS374" s="130"/>
      <c r="BT374" s="257" t="str">
        <f t="shared" si="210"/>
        <v/>
      </c>
      <c r="BU374" s="257" t="str">
        <f t="shared" si="211"/>
        <v/>
      </c>
      <c r="BV374" s="257" t="str">
        <f t="shared" si="212"/>
        <v/>
      </c>
      <c r="BW374" s="257" t="str">
        <f t="shared" si="213"/>
        <v/>
      </c>
      <c r="BX374" s="258">
        <f t="shared" si="214"/>
        <v>0</v>
      </c>
      <c r="BY374" s="129"/>
      <c r="BZ374" s="130"/>
      <c r="CA374" s="130" t="str">
        <f t="shared" si="182"/>
        <v/>
      </c>
      <c r="CB374" s="130" t="str">
        <f t="shared" si="183"/>
        <v/>
      </c>
      <c r="CC374" s="130" t="str">
        <f t="shared" si="184"/>
        <v/>
      </c>
      <c r="CD374" s="130" t="str">
        <f t="shared" si="185"/>
        <v/>
      </c>
      <c r="CE374" s="131">
        <f t="shared" si="217"/>
        <v>0</v>
      </c>
      <c r="CF374" s="259">
        <f t="shared" si="215"/>
        <v>0</v>
      </c>
      <c r="CG374" s="132"/>
      <c r="CH374" s="132"/>
      <c r="CI374" s="132"/>
    </row>
    <row r="375" spans="1:87" s="24" customFormat="1" ht="12.75" hidden="1" customHeight="1" outlineLevel="1" thickBot="1" x14ac:dyDescent="0.25">
      <c r="A375" s="177" t="s">
        <v>59</v>
      </c>
      <c r="B375" s="312" t="s">
        <v>187</v>
      </c>
      <c r="C375" s="24">
        <v>367</v>
      </c>
      <c r="D375" s="137"/>
      <c r="E375" s="138"/>
      <c r="F375" s="56"/>
      <c r="G375" s="135"/>
      <c r="H375" s="136"/>
      <c r="I375" s="139"/>
      <c r="J375" s="57"/>
      <c r="K375" s="113"/>
      <c r="L375" s="113"/>
      <c r="M375" s="113"/>
      <c r="N375" s="113"/>
      <c r="O375" s="114">
        <f t="shared" si="186"/>
        <v>0</v>
      </c>
      <c r="P375" s="113"/>
      <c r="Q375" s="113"/>
      <c r="R375" s="113"/>
      <c r="S375" s="113"/>
      <c r="T375" s="114">
        <f t="shared" si="187"/>
        <v>0</v>
      </c>
      <c r="U375" s="113">
        <f t="shared" si="188"/>
        <v>0</v>
      </c>
      <c r="V375" s="136"/>
      <c r="W375" s="313"/>
      <c r="X375" s="313"/>
      <c r="Y375" s="313"/>
      <c r="Z375" s="117">
        <f t="shared" si="189"/>
        <v>0</v>
      </c>
      <c r="AA375" s="118">
        <f t="shared" si="190"/>
        <v>0</v>
      </c>
      <c r="AB375" s="121"/>
      <c r="AC375" s="121"/>
      <c r="AD375" s="121"/>
      <c r="AE375" s="117">
        <f t="shared" si="191"/>
        <v>0</v>
      </c>
      <c r="AF375" s="118">
        <f t="shared" si="192"/>
        <v>0</v>
      </c>
      <c r="AG375" s="120"/>
      <c r="AH375" s="120"/>
      <c r="AI375" s="121"/>
      <c r="AJ375" s="117">
        <f t="shared" si="193"/>
        <v>0</v>
      </c>
      <c r="AK375" s="119">
        <f t="shared" si="194"/>
        <v>0</v>
      </c>
      <c r="AL375" s="53"/>
      <c r="AM375" s="53"/>
      <c r="AN375" s="53"/>
      <c r="AO375" s="54">
        <f t="shared" si="195"/>
        <v>0</v>
      </c>
      <c r="AP375" s="122">
        <f t="shared" si="196"/>
        <v>0</v>
      </c>
      <c r="AQ375" s="123">
        <f t="shared" si="197"/>
        <v>0</v>
      </c>
      <c r="AR375" s="123">
        <f t="shared" si="198"/>
        <v>0</v>
      </c>
      <c r="AS375" s="313"/>
      <c r="AT375" s="313"/>
      <c r="AU375" s="314"/>
      <c r="AV375" s="125">
        <f t="shared" si="199"/>
        <v>0</v>
      </c>
      <c r="AW375" s="119">
        <f t="shared" si="200"/>
        <v>0</v>
      </c>
      <c r="AX375" s="120"/>
      <c r="AY375" s="120"/>
      <c r="AZ375" s="127"/>
      <c r="BA375" s="126">
        <f t="shared" si="201"/>
        <v>0</v>
      </c>
      <c r="BB375" s="119">
        <f t="shared" si="202"/>
        <v>0</v>
      </c>
      <c r="BC375" s="120"/>
      <c r="BD375" s="120"/>
      <c r="BE375" s="127"/>
      <c r="BF375" s="126">
        <f t="shared" si="203"/>
        <v>0</v>
      </c>
      <c r="BG375" s="119">
        <f t="shared" si="204"/>
        <v>0</v>
      </c>
      <c r="BH375" s="120"/>
      <c r="BI375" s="120"/>
      <c r="BJ375" s="127"/>
      <c r="BK375" s="126">
        <f t="shared" si="205"/>
        <v>0</v>
      </c>
      <c r="BL375" s="119">
        <f t="shared" si="206"/>
        <v>0</v>
      </c>
      <c r="BM375" s="123">
        <f t="shared" si="207"/>
        <v>0</v>
      </c>
      <c r="BN375" s="123">
        <f t="shared" si="208"/>
        <v>0</v>
      </c>
      <c r="BO375" s="126">
        <f t="shared" si="216"/>
        <v>0</v>
      </c>
      <c r="BP375" s="128">
        <f t="shared" si="209"/>
        <v>0</v>
      </c>
      <c r="BQ375" s="22"/>
      <c r="BR375" s="129"/>
      <c r="BS375" s="130"/>
      <c r="BT375" s="257" t="str">
        <f t="shared" si="210"/>
        <v/>
      </c>
      <c r="BU375" s="257" t="str">
        <f t="shared" si="211"/>
        <v/>
      </c>
      <c r="BV375" s="257" t="str">
        <f t="shared" si="212"/>
        <v/>
      </c>
      <c r="BW375" s="257" t="str">
        <f t="shared" si="213"/>
        <v/>
      </c>
      <c r="BX375" s="258">
        <f t="shared" si="214"/>
        <v>0</v>
      </c>
      <c r="BY375" s="129"/>
      <c r="BZ375" s="130"/>
      <c r="CA375" s="130" t="str">
        <f t="shared" si="182"/>
        <v/>
      </c>
      <c r="CB375" s="130" t="str">
        <f t="shared" si="183"/>
        <v/>
      </c>
      <c r="CC375" s="130" t="str">
        <f t="shared" si="184"/>
        <v/>
      </c>
      <c r="CD375" s="130" t="str">
        <f t="shared" si="185"/>
        <v/>
      </c>
      <c r="CE375" s="131">
        <f t="shared" si="217"/>
        <v>0</v>
      </c>
      <c r="CF375" s="259">
        <f t="shared" si="215"/>
        <v>0</v>
      </c>
      <c r="CG375" s="132"/>
      <c r="CH375" s="132"/>
      <c r="CI375" s="132"/>
    </row>
    <row r="376" spans="1:87" s="24" customFormat="1" ht="12.75" hidden="1" customHeight="1" outlineLevel="1" thickBot="1" x14ac:dyDescent="0.25">
      <c r="A376" s="177" t="s">
        <v>59</v>
      </c>
      <c r="B376" s="312" t="s">
        <v>187</v>
      </c>
      <c r="C376" s="24">
        <v>368</v>
      </c>
      <c r="D376" s="137"/>
      <c r="E376" s="138"/>
      <c r="F376" s="56"/>
      <c r="G376" s="135"/>
      <c r="H376" s="136"/>
      <c r="I376" s="139"/>
      <c r="J376" s="57"/>
      <c r="K376" s="113"/>
      <c r="L376" s="113"/>
      <c r="M376" s="113"/>
      <c r="N376" s="113"/>
      <c r="O376" s="114">
        <f t="shared" si="186"/>
        <v>0</v>
      </c>
      <c r="P376" s="113"/>
      <c r="Q376" s="113"/>
      <c r="R376" s="113"/>
      <c r="S376" s="113"/>
      <c r="T376" s="114">
        <f t="shared" si="187"/>
        <v>0</v>
      </c>
      <c r="U376" s="113">
        <f t="shared" si="188"/>
        <v>0</v>
      </c>
      <c r="V376" s="136"/>
      <c r="W376" s="313"/>
      <c r="X376" s="313"/>
      <c r="Y376" s="313"/>
      <c r="Z376" s="117">
        <f t="shared" si="189"/>
        <v>0</v>
      </c>
      <c r="AA376" s="118">
        <f t="shared" si="190"/>
        <v>0</v>
      </c>
      <c r="AB376" s="121"/>
      <c r="AC376" s="121"/>
      <c r="AD376" s="121"/>
      <c r="AE376" s="117">
        <f t="shared" si="191"/>
        <v>0</v>
      </c>
      <c r="AF376" s="118">
        <f t="shared" si="192"/>
        <v>0</v>
      </c>
      <c r="AG376" s="120"/>
      <c r="AH376" s="120"/>
      <c r="AI376" s="121"/>
      <c r="AJ376" s="117">
        <f t="shared" si="193"/>
        <v>0</v>
      </c>
      <c r="AK376" s="119">
        <f t="shared" si="194"/>
        <v>0</v>
      </c>
      <c r="AL376" s="53"/>
      <c r="AM376" s="53"/>
      <c r="AN376" s="53"/>
      <c r="AO376" s="54">
        <f t="shared" si="195"/>
        <v>0</v>
      </c>
      <c r="AP376" s="122">
        <f t="shared" si="196"/>
        <v>0</v>
      </c>
      <c r="AQ376" s="123">
        <f t="shared" si="197"/>
        <v>0</v>
      </c>
      <c r="AR376" s="123">
        <f t="shared" si="198"/>
        <v>0</v>
      </c>
      <c r="AS376" s="313"/>
      <c r="AT376" s="313"/>
      <c r="AU376" s="314"/>
      <c r="AV376" s="125">
        <f t="shared" si="199"/>
        <v>0</v>
      </c>
      <c r="AW376" s="119">
        <f t="shared" si="200"/>
        <v>0</v>
      </c>
      <c r="AX376" s="120"/>
      <c r="AY376" s="120"/>
      <c r="AZ376" s="127"/>
      <c r="BA376" s="126">
        <f t="shared" si="201"/>
        <v>0</v>
      </c>
      <c r="BB376" s="119">
        <f t="shared" si="202"/>
        <v>0</v>
      </c>
      <c r="BC376" s="120"/>
      <c r="BD376" s="120"/>
      <c r="BE376" s="127"/>
      <c r="BF376" s="126">
        <f t="shared" si="203"/>
        <v>0</v>
      </c>
      <c r="BG376" s="119">
        <f t="shared" si="204"/>
        <v>0</v>
      </c>
      <c r="BH376" s="120"/>
      <c r="BI376" s="120"/>
      <c r="BJ376" s="127"/>
      <c r="BK376" s="126">
        <f t="shared" si="205"/>
        <v>0</v>
      </c>
      <c r="BL376" s="119">
        <f t="shared" si="206"/>
        <v>0</v>
      </c>
      <c r="BM376" s="123">
        <f t="shared" si="207"/>
        <v>0</v>
      </c>
      <c r="BN376" s="123">
        <f t="shared" si="208"/>
        <v>0</v>
      </c>
      <c r="BO376" s="126">
        <f t="shared" si="216"/>
        <v>0</v>
      </c>
      <c r="BP376" s="128">
        <f t="shared" si="209"/>
        <v>0</v>
      </c>
      <c r="BQ376" s="22"/>
      <c r="BR376" s="129"/>
      <c r="BS376" s="130"/>
      <c r="BT376" s="257" t="str">
        <f t="shared" si="210"/>
        <v/>
      </c>
      <c r="BU376" s="257" t="str">
        <f t="shared" si="211"/>
        <v/>
      </c>
      <c r="BV376" s="257" t="str">
        <f t="shared" si="212"/>
        <v/>
      </c>
      <c r="BW376" s="257" t="str">
        <f t="shared" si="213"/>
        <v/>
      </c>
      <c r="BX376" s="258">
        <f t="shared" si="214"/>
        <v>0</v>
      </c>
      <c r="BY376" s="129"/>
      <c r="BZ376" s="130"/>
      <c r="CA376" s="130" t="str">
        <f t="shared" si="182"/>
        <v/>
      </c>
      <c r="CB376" s="130" t="str">
        <f t="shared" si="183"/>
        <v/>
      </c>
      <c r="CC376" s="130" t="str">
        <f t="shared" si="184"/>
        <v/>
      </c>
      <c r="CD376" s="130" t="str">
        <f t="shared" si="185"/>
        <v/>
      </c>
      <c r="CE376" s="131">
        <f t="shared" si="217"/>
        <v>0</v>
      </c>
      <c r="CF376" s="259">
        <f t="shared" si="215"/>
        <v>0</v>
      </c>
      <c r="CG376" s="132"/>
      <c r="CH376" s="132"/>
      <c r="CI376" s="132"/>
    </row>
    <row r="377" spans="1:87" s="24" customFormat="1" ht="12.75" hidden="1" customHeight="1" outlineLevel="1" thickBot="1" x14ac:dyDescent="0.25">
      <c r="A377" s="177" t="s">
        <v>59</v>
      </c>
      <c r="B377" s="312" t="s">
        <v>187</v>
      </c>
      <c r="C377" s="24">
        <v>369</v>
      </c>
      <c r="D377" s="137"/>
      <c r="E377" s="138"/>
      <c r="F377" s="56"/>
      <c r="G377" s="135"/>
      <c r="H377" s="136"/>
      <c r="I377" s="139"/>
      <c r="J377" s="57"/>
      <c r="K377" s="113"/>
      <c r="L377" s="113"/>
      <c r="M377" s="113"/>
      <c r="N377" s="113"/>
      <c r="O377" s="114">
        <f t="shared" si="186"/>
        <v>0</v>
      </c>
      <c r="P377" s="113"/>
      <c r="Q377" s="113"/>
      <c r="R377" s="113"/>
      <c r="S377" s="113"/>
      <c r="T377" s="114">
        <f t="shared" si="187"/>
        <v>0</v>
      </c>
      <c r="U377" s="113">
        <f t="shared" si="188"/>
        <v>0</v>
      </c>
      <c r="V377" s="136"/>
      <c r="W377" s="313"/>
      <c r="X377" s="313"/>
      <c r="Y377" s="313"/>
      <c r="Z377" s="117">
        <f t="shared" si="189"/>
        <v>0</v>
      </c>
      <c r="AA377" s="118">
        <f t="shared" si="190"/>
        <v>0</v>
      </c>
      <c r="AB377" s="121"/>
      <c r="AC377" s="121"/>
      <c r="AD377" s="121"/>
      <c r="AE377" s="117">
        <f t="shared" si="191"/>
        <v>0</v>
      </c>
      <c r="AF377" s="118">
        <f t="shared" si="192"/>
        <v>0</v>
      </c>
      <c r="AG377" s="120"/>
      <c r="AH377" s="120"/>
      <c r="AI377" s="121"/>
      <c r="AJ377" s="117">
        <f t="shared" si="193"/>
        <v>0</v>
      </c>
      <c r="AK377" s="119">
        <f t="shared" si="194"/>
        <v>0</v>
      </c>
      <c r="AL377" s="53"/>
      <c r="AM377" s="53"/>
      <c r="AN377" s="53"/>
      <c r="AO377" s="54">
        <f t="shared" si="195"/>
        <v>0</v>
      </c>
      <c r="AP377" s="122">
        <f t="shared" si="196"/>
        <v>0</v>
      </c>
      <c r="AQ377" s="123">
        <f t="shared" si="197"/>
        <v>0</v>
      </c>
      <c r="AR377" s="123">
        <f t="shared" si="198"/>
        <v>0</v>
      </c>
      <c r="AS377" s="313"/>
      <c r="AT377" s="313"/>
      <c r="AU377" s="314"/>
      <c r="AV377" s="125">
        <f t="shared" si="199"/>
        <v>0</v>
      </c>
      <c r="AW377" s="119">
        <f t="shared" si="200"/>
        <v>0</v>
      </c>
      <c r="AX377" s="120"/>
      <c r="AY377" s="120"/>
      <c r="AZ377" s="127"/>
      <c r="BA377" s="126">
        <f t="shared" si="201"/>
        <v>0</v>
      </c>
      <c r="BB377" s="119">
        <f t="shared" si="202"/>
        <v>0</v>
      </c>
      <c r="BC377" s="120"/>
      <c r="BD377" s="120"/>
      <c r="BE377" s="127"/>
      <c r="BF377" s="126">
        <f t="shared" si="203"/>
        <v>0</v>
      </c>
      <c r="BG377" s="119">
        <f t="shared" si="204"/>
        <v>0</v>
      </c>
      <c r="BH377" s="120"/>
      <c r="BI377" s="120"/>
      <c r="BJ377" s="127"/>
      <c r="BK377" s="126">
        <f t="shared" si="205"/>
        <v>0</v>
      </c>
      <c r="BL377" s="119">
        <f t="shared" si="206"/>
        <v>0</v>
      </c>
      <c r="BM377" s="123">
        <f t="shared" si="207"/>
        <v>0</v>
      </c>
      <c r="BN377" s="123">
        <f t="shared" si="208"/>
        <v>0</v>
      </c>
      <c r="BO377" s="126">
        <f t="shared" si="216"/>
        <v>0</v>
      </c>
      <c r="BP377" s="128">
        <f t="shared" si="209"/>
        <v>0</v>
      </c>
      <c r="BQ377" s="22"/>
      <c r="BR377" s="129"/>
      <c r="BS377" s="130"/>
      <c r="BT377" s="257" t="str">
        <f t="shared" si="210"/>
        <v/>
      </c>
      <c r="BU377" s="257" t="str">
        <f t="shared" si="211"/>
        <v/>
      </c>
      <c r="BV377" s="257" t="str">
        <f t="shared" si="212"/>
        <v/>
      </c>
      <c r="BW377" s="257" t="str">
        <f t="shared" si="213"/>
        <v/>
      </c>
      <c r="BX377" s="258">
        <f t="shared" si="214"/>
        <v>0</v>
      </c>
      <c r="BY377" s="129"/>
      <c r="BZ377" s="130"/>
      <c r="CA377" s="130" t="str">
        <f t="shared" si="182"/>
        <v/>
      </c>
      <c r="CB377" s="130" t="str">
        <f t="shared" si="183"/>
        <v/>
      </c>
      <c r="CC377" s="130" t="str">
        <f t="shared" si="184"/>
        <v/>
      </c>
      <c r="CD377" s="130" t="str">
        <f t="shared" si="185"/>
        <v/>
      </c>
      <c r="CE377" s="131">
        <f t="shared" si="217"/>
        <v>0</v>
      </c>
      <c r="CF377" s="259">
        <f t="shared" si="215"/>
        <v>0</v>
      </c>
      <c r="CG377" s="132"/>
      <c r="CH377" s="132"/>
      <c r="CI377" s="132"/>
    </row>
    <row r="378" spans="1:87" s="24" customFormat="1" ht="12.75" hidden="1" customHeight="1" outlineLevel="1" thickBot="1" x14ac:dyDescent="0.25">
      <c r="A378" s="177" t="s">
        <v>59</v>
      </c>
      <c r="B378" s="312" t="s">
        <v>187</v>
      </c>
      <c r="C378" s="24">
        <v>370</v>
      </c>
      <c r="D378" s="137"/>
      <c r="E378" s="138"/>
      <c r="F378" s="56"/>
      <c r="G378" s="135"/>
      <c r="H378" s="136"/>
      <c r="I378" s="139"/>
      <c r="J378" s="57"/>
      <c r="K378" s="113"/>
      <c r="L378" s="113"/>
      <c r="M378" s="113"/>
      <c r="N378" s="113"/>
      <c r="O378" s="114">
        <f t="shared" si="186"/>
        <v>0</v>
      </c>
      <c r="P378" s="113"/>
      <c r="Q378" s="113"/>
      <c r="R378" s="113"/>
      <c r="S378" s="113"/>
      <c r="T378" s="114">
        <f t="shared" si="187"/>
        <v>0</v>
      </c>
      <c r="U378" s="113">
        <f t="shared" si="188"/>
        <v>0</v>
      </c>
      <c r="V378" s="136"/>
      <c r="W378" s="313"/>
      <c r="X378" s="313"/>
      <c r="Y378" s="313"/>
      <c r="Z378" s="117">
        <f t="shared" si="189"/>
        <v>0</v>
      </c>
      <c r="AA378" s="118">
        <f t="shared" si="190"/>
        <v>0</v>
      </c>
      <c r="AB378" s="121"/>
      <c r="AC378" s="121"/>
      <c r="AD378" s="121"/>
      <c r="AE378" s="117">
        <f t="shared" si="191"/>
        <v>0</v>
      </c>
      <c r="AF378" s="118">
        <f t="shared" si="192"/>
        <v>0</v>
      </c>
      <c r="AG378" s="120"/>
      <c r="AH378" s="120"/>
      <c r="AI378" s="121"/>
      <c r="AJ378" s="117">
        <f t="shared" si="193"/>
        <v>0</v>
      </c>
      <c r="AK378" s="119">
        <f t="shared" si="194"/>
        <v>0</v>
      </c>
      <c r="AL378" s="53"/>
      <c r="AM378" s="53"/>
      <c r="AN378" s="53"/>
      <c r="AO378" s="54">
        <f t="shared" si="195"/>
        <v>0</v>
      </c>
      <c r="AP378" s="122">
        <f t="shared" si="196"/>
        <v>0</v>
      </c>
      <c r="AQ378" s="123">
        <f t="shared" si="197"/>
        <v>0</v>
      </c>
      <c r="AR378" s="123">
        <f t="shared" si="198"/>
        <v>0</v>
      </c>
      <c r="AS378" s="313"/>
      <c r="AT378" s="313"/>
      <c r="AU378" s="314"/>
      <c r="AV378" s="125">
        <f t="shared" si="199"/>
        <v>0</v>
      </c>
      <c r="AW378" s="119">
        <f t="shared" si="200"/>
        <v>0</v>
      </c>
      <c r="AX378" s="120"/>
      <c r="AY378" s="120"/>
      <c r="AZ378" s="127"/>
      <c r="BA378" s="126">
        <f t="shared" si="201"/>
        <v>0</v>
      </c>
      <c r="BB378" s="119">
        <f t="shared" si="202"/>
        <v>0</v>
      </c>
      <c r="BC378" s="120"/>
      <c r="BD378" s="120"/>
      <c r="BE378" s="127"/>
      <c r="BF378" s="126">
        <f t="shared" si="203"/>
        <v>0</v>
      </c>
      <c r="BG378" s="119">
        <f t="shared" si="204"/>
        <v>0</v>
      </c>
      <c r="BH378" s="120"/>
      <c r="BI378" s="120"/>
      <c r="BJ378" s="127"/>
      <c r="BK378" s="126">
        <f t="shared" si="205"/>
        <v>0</v>
      </c>
      <c r="BL378" s="119">
        <f t="shared" si="206"/>
        <v>0</v>
      </c>
      <c r="BM378" s="123">
        <f t="shared" si="207"/>
        <v>0</v>
      </c>
      <c r="BN378" s="123">
        <f t="shared" si="208"/>
        <v>0</v>
      </c>
      <c r="BO378" s="126">
        <f t="shared" si="216"/>
        <v>0</v>
      </c>
      <c r="BP378" s="128">
        <f t="shared" si="209"/>
        <v>0</v>
      </c>
      <c r="BQ378" s="22"/>
      <c r="BR378" s="129"/>
      <c r="BS378" s="130"/>
      <c r="BT378" s="257" t="str">
        <f t="shared" si="210"/>
        <v/>
      </c>
      <c r="BU378" s="257" t="str">
        <f t="shared" si="211"/>
        <v/>
      </c>
      <c r="BV378" s="257" t="str">
        <f t="shared" si="212"/>
        <v/>
      </c>
      <c r="BW378" s="257" t="str">
        <f t="shared" si="213"/>
        <v/>
      </c>
      <c r="BX378" s="258">
        <f t="shared" si="214"/>
        <v>0</v>
      </c>
      <c r="BY378" s="129"/>
      <c r="BZ378" s="130"/>
      <c r="CA378" s="130" t="str">
        <f t="shared" si="182"/>
        <v/>
      </c>
      <c r="CB378" s="130" t="str">
        <f t="shared" si="183"/>
        <v/>
      </c>
      <c r="CC378" s="130" t="str">
        <f t="shared" si="184"/>
        <v/>
      </c>
      <c r="CD378" s="130" t="str">
        <f t="shared" si="185"/>
        <v/>
      </c>
      <c r="CE378" s="131">
        <f t="shared" si="217"/>
        <v>0</v>
      </c>
      <c r="CF378" s="259">
        <f t="shared" si="215"/>
        <v>0</v>
      </c>
      <c r="CG378" s="132"/>
      <c r="CH378" s="132"/>
      <c r="CI378" s="132"/>
    </row>
    <row r="379" spans="1:87" s="24" customFormat="1" ht="12.75" hidden="1" customHeight="1" outlineLevel="1" thickBot="1" x14ac:dyDescent="0.25">
      <c r="A379" s="177" t="s">
        <v>59</v>
      </c>
      <c r="B379" s="312" t="s">
        <v>187</v>
      </c>
      <c r="C379" s="24">
        <v>371</v>
      </c>
      <c r="D379" s="137"/>
      <c r="E379" s="138"/>
      <c r="F379" s="56"/>
      <c r="G379" s="135"/>
      <c r="H379" s="136"/>
      <c r="I379" s="139"/>
      <c r="J379" s="57"/>
      <c r="K379" s="113"/>
      <c r="L379" s="113"/>
      <c r="M379" s="113"/>
      <c r="N379" s="113"/>
      <c r="O379" s="114">
        <f t="shared" si="186"/>
        <v>0</v>
      </c>
      <c r="P379" s="113"/>
      <c r="Q379" s="113"/>
      <c r="R379" s="113"/>
      <c r="S379" s="113"/>
      <c r="T379" s="114">
        <f t="shared" si="187"/>
        <v>0</v>
      </c>
      <c r="U379" s="113">
        <f t="shared" si="188"/>
        <v>0</v>
      </c>
      <c r="V379" s="136"/>
      <c r="W379" s="313"/>
      <c r="X379" s="313"/>
      <c r="Y379" s="313"/>
      <c r="Z379" s="117">
        <f t="shared" si="189"/>
        <v>0</v>
      </c>
      <c r="AA379" s="118">
        <f t="shared" si="190"/>
        <v>0</v>
      </c>
      <c r="AB379" s="121"/>
      <c r="AC379" s="121"/>
      <c r="AD379" s="121"/>
      <c r="AE379" s="117">
        <f t="shared" si="191"/>
        <v>0</v>
      </c>
      <c r="AF379" s="118">
        <f t="shared" si="192"/>
        <v>0</v>
      </c>
      <c r="AG379" s="120"/>
      <c r="AH379" s="120"/>
      <c r="AI379" s="121"/>
      <c r="AJ379" s="117">
        <f t="shared" si="193"/>
        <v>0</v>
      </c>
      <c r="AK379" s="119">
        <f t="shared" si="194"/>
        <v>0</v>
      </c>
      <c r="AL379" s="53"/>
      <c r="AM379" s="53"/>
      <c r="AN379" s="53"/>
      <c r="AO379" s="54">
        <f t="shared" si="195"/>
        <v>0</v>
      </c>
      <c r="AP379" s="122">
        <f t="shared" si="196"/>
        <v>0</v>
      </c>
      <c r="AQ379" s="123">
        <f t="shared" si="197"/>
        <v>0</v>
      </c>
      <c r="AR379" s="123">
        <f t="shared" si="198"/>
        <v>0</v>
      </c>
      <c r="AS379" s="313"/>
      <c r="AT379" s="313"/>
      <c r="AU379" s="314"/>
      <c r="AV379" s="125">
        <f t="shared" si="199"/>
        <v>0</v>
      </c>
      <c r="AW379" s="119">
        <f t="shared" si="200"/>
        <v>0</v>
      </c>
      <c r="AX379" s="120"/>
      <c r="AY379" s="120"/>
      <c r="AZ379" s="127"/>
      <c r="BA379" s="126">
        <f t="shared" si="201"/>
        <v>0</v>
      </c>
      <c r="BB379" s="119">
        <f t="shared" si="202"/>
        <v>0</v>
      </c>
      <c r="BC379" s="120"/>
      <c r="BD379" s="120"/>
      <c r="BE379" s="127"/>
      <c r="BF379" s="126">
        <f t="shared" si="203"/>
        <v>0</v>
      </c>
      <c r="BG379" s="119">
        <f t="shared" si="204"/>
        <v>0</v>
      </c>
      <c r="BH379" s="120"/>
      <c r="BI379" s="120"/>
      <c r="BJ379" s="127"/>
      <c r="BK379" s="126">
        <f t="shared" si="205"/>
        <v>0</v>
      </c>
      <c r="BL379" s="119">
        <f t="shared" si="206"/>
        <v>0</v>
      </c>
      <c r="BM379" s="123">
        <f t="shared" si="207"/>
        <v>0</v>
      </c>
      <c r="BN379" s="123">
        <f t="shared" si="208"/>
        <v>0</v>
      </c>
      <c r="BO379" s="126">
        <f t="shared" si="216"/>
        <v>0</v>
      </c>
      <c r="BP379" s="128">
        <f t="shared" si="209"/>
        <v>0</v>
      </c>
      <c r="BQ379" s="22"/>
      <c r="BR379" s="129"/>
      <c r="BS379" s="130"/>
      <c r="BT379" s="257" t="str">
        <f t="shared" si="210"/>
        <v/>
      </c>
      <c r="BU379" s="257" t="str">
        <f t="shared" si="211"/>
        <v/>
      </c>
      <c r="BV379" s="257" t="str">
        <f t="shared" si="212"/>
        <v/>
      </c>
      <c r="BW379" s="257" t="str">
        <f t="shared" si="213"/>
        <v/>
      </c>
      <c r="BX379" s="258">
        <f t="shared" si="214"/>
        <v>0</v>
      </c>
      <c r="BY379" s="129"/>
      <c r="BZ379" s="130"/>
      <c r="CA379" s="130" t="str">
        <f t="shared" si="182"/>
        <v/>
      </c>
      <c r="CB379" s="130" t="str">
        <f t="shared" si="183"/>
        <v/>
      </c>
      <c r="CC379" s="130" t="str">
        <f t="shared" si="184"/>
        <v/>
      </c>
      <c r="CD379" s="130" t="str">
        <f t="shared" si="185"/>
        <v/>
      </c>
      <c r="CE379" s="131">
        <f t="shared" si="217"/>
        <v>0</v>
      </c>
      <c r="CF379" s="259">
        <f t="shared" si="215"/>
        <v>0</v>
      </c>
      <c r="CG379" s="132"/>
      <c r="CH379" s="132"/>
      <c r="CI379" s="132"/>
    </row>
    <row r="380" spans="1:87" s="24" customFormat="1" ht="12.75" hidden="1" customHeight="1" outlineLevel="1" thickBot="1" x14ac:dyDescent="0.25">
      <c r="A380" s="177" t="s">
        <v>59</v>
      </c>
      <c r="B380" s="312" t="s">
        <v>187</v>
      </c>
      <c r="C380" s="24">
        <v>372</v>
      </c>
      <c r="D380" s="137"/>
      <c r="E380" s="138"/>
      <c r="F380" s="56"/>
      <c r="G380" s="135"/>
      <c r="H380" s="136"/>
      <c r="I380" s="139"/>
      <c r="J380" s="57"/>
      <c r="K380" s="113"/>
      <c r="L380" s="113"/>
      <c r="M380" s="113"/>
      <c r="N380" s="113"/>
      <c r="O380" s="114">
        <f t="shared" si="186"/>
        <v>0</v>
      </c>
      <c r="P380" s="113"/>
      <c r="Q380" s="113"/>
      <c r="R380" s="113"/>
      <c r="S380" s="113"/>
      <c r="T380" s="114">
        <f t="shared" si="187"/>
        <v>0</v>
      </c>
      <c r="U380" s="113">
        <f t="shared" si="188"/>
        <v>0</v>
      </c>
      <c r="V380" s="136"/>
      <c r="W380" s="313"/>
      <c r="X380" s="313"/>
      <c r="Y380" s="313"/>
      <c r="Z380" s="117">
        <f t="shared" si="189"/>
        <v>0</v>
      </c>
      <c r="AA380" s="118">
        <f t="shared" si="190"/>
        <v>0</v>
      </c>
      <c r="AB380" s="121"/>
      <c r="AC380" s="121"/>
      <c r="AD380" s="121"/>
      <c r="AE380" s="117">
        <f t="shared" si="191"/>
        <v>0</v>
      </c>
      <c r="AF380" s="118">
        <f t="shared" si="192"/>
        <v>0</v>
      </c>
      <c r="AG380" s="120"/>
      <c r="AH380" s="120"/>
      <c r="AI380" s="121"/>
      <c r="AJ380" s="117">
        <f t="shared" si="193"/>
        <v>0</v>
      </c>
      <c r="AK380" s="119">
        <f t="shared" si="194"/>
        <v>0</v>
      </c>
      <c r="AL380" s="53"/>
      <c r="AM380" s="53"/>
      <c r="AN380" s="53"/>
      <c r="AO380" s="54">
        <f t="shared" si="195"/>
        <v>0</v>
      </c>
      <c r="AP380" s="122">
        <f t="shared" si="196"/>
        <v>0</v>
      </c>
      <c r="AQ380" s="123">
        <f t="shared" si="197"/>
        <v>0</v>
      </c>
      <c r="AR380" s="123">
        <f t="shared" si="198"/>
        <v>0</v>
      </c>
      <c r="AS380" s="313"/>
      <c r="AT380" s="313"/>
      <c r="AU380" s="314"/>
      <c r="AV380" s="125">
        <f t="shared" si="199"/>
        <v>0</v>
      </c>
      <c r="AW380" s="119">
        <f t="shared" si="200"/>
        <v>0</v>
      </c>
      <c r="AX380" s="120"/>
      <c r="AY380" s="120"/>
      <c r="AZ380" s="127"/>
      <c r="BA380" s="126">
        <f t="shared" si="201"/>
        <v>0</v>
      </c>
      <c r="BB380" s="119">
        <f t="shared" si="202"/>
        <v>0</v>
      </c>
      <c r="BC380" s="120"/>
      <c r="BD380" s="120"/>
      <c r="BE380" s="127"/>
      <c r="BF380" s="126">
        <f t="shared" si="203"/>
        <v>0</v>
      </c>
      <c r="BG380" s="119">
        <f t="shared" si="204"/>
        <v>0</v>
      </c>
      <c r="BH380" s="120"/>
      <c r="BI380" s="120"/>
      <c r="BJ380" s="127"/>
      <c r="BK380" s="126">
        <f t="shared" si="205"/>
        <v>0</v>
      </c>
      <c r="BL380" s="119">
        <f t="shared" si="206"/>
        <v>0</v>
      </c>
      <c r="BM380" s="123">
        <f t="shared" si="207"/>
        <v>0</v>
      </c>
      <c r="BN380" s="123">
        <f t="shared" si="208"/>
        <v>0</v>
      </c>
      <c r="BO380" s="126">
        <f t="shared" si="216"/>
        <v>0</v>
      </c>
      <c r="BP380" s="128">
        <f t="shared" si="209"/>
        <v>0</v>
      </c>
      <c r="BQ380" s="22"/>
      <c r="BR380" s="129"/>
      <c r="BS380" s="130"/>
      <c r="BT380" s="257" t="str">
        <f t="shared" si="210"/>
        <v/>
      </c>
      <c r="BU380" s="257" t="str">
        <f t="shared" si="211"/>
        <v/>
      </c>
      <c r="BV380" s="257" t="str">
        <f t="shared" si="212"/>
        <v/>
      </c>
      <c r="BW380" s="257" t="str">
        <f t="shared" si="213"/>
        <v/>
      </c>
      <c r="BX380" s="258">
        <f t="shared" si="214"/>
        <v>0</v>
      </c>
      <c r="BY380" s="129"/>
      <c r="BZ380" s="130"/>
      <c r="CA380" s="130" t="str">
        <f t="shared" si="182"/>
        <v/>
      </c>
      <c r="CB380" s="130" t="str">
        <f t="shared" si="183"/>
        <v/>
      </c>
      <c r="CC380" s="130" t="str">
        <f t="shared" si="184"/>
        <v/>
      </c>
      <c r="CD380" s="130" t="str">
        <f t="shared" si="185"/>
        <v/>
      </c>
      <c r="CE380" s="131">
        <f t="shared" si="217"/>
        <v>0</v>
      </c>
      <c r="CF380" s="259">
        <f t="shared" si="215"/>
        <v>0</v>
      </c>
      <c r="CG380" s="132"/>
      <c r="CH380" s="132"/>
      <c r="CI380" s="132"/>
    </row>
    <row r="381" spans="1:87" s="24" customFormat="1" ht="12.75" hidden="1" customHeight="1" outlineLevel="1" thickBot="1" x14ac:dyDescent="0.25">
      <c r="A381" s="177" t="s">
        <v>59</v>
      </c>
      <c r="B381" s="312" t="s">
        <v>187</v>
      </c>
      <c r="C381" s="24">
        <v>373</v>
      </c>
      <c r="D381" s="137"/>
      <c r="E381" s="138"/>
      <c r="F381" s="56"/>
      <c r="G381" s="135"/>
      <c r="H381" s="136"/>
      <c r="I381" s="139"/>
      <c r="J381" s="57"/>
      <c r="K381" s="113"/>
      <c r="L381" s="113"/>
      <c r="M381" s="113"/>
      <c r="N381" s="113"/>
      <c r="O381" s="114">
        <f t="shared" si="186"/>
        <v>0</v>
      </c>
      <c r="P381" s="113"/>
      <c r="Q381" s="113"/>
      <c r="R381" s="113"/>
      <c r="S381" s="113"/>
      <c r="T381" s="114">
        <f t="shared" si="187"/>
        <v>0</v>
      </c>
      <c r="U381" s="113">
        <f t="shared" si="188"/>
        <v>0</v>
      </c>
      <c r="V381" s="136"/>
      <c r="W381" s="313"/>
      <c r="X381" s="313"/>
      <c r="Y381" s="313"/>
      <c r="Z381" s="117">
        <f t="shared" si="189"/>
        <v>0</v>
      </c>
      <c r="AA381" s="118">
        <f t="shared" si="190"/>
        <v>0</v>
      </c>
      <c r="AB381" s="121"/>
      <c r="AC381" s="121"/>
      <c r="AD381" s="121"/>
      <c r="AE381" s="117">
        <f t="shared" si="191"/>
        <v>0</v>
      </c>
      <c r="AF381" s="118">
        <f t="shared" si="192"/>
        <v>0</v>
      </c>
      <c r="AG381" s="120"/>
      <c r="AH381" s="120"/>
      <c r="AI381" s="121"/>
      <c r="AJ381" s="117">
        <f t="shared" si="193"/>
        <v>0</v>
      </c>
      <c r="AK381" s="119">
        <f t="shared" si="194"/>
        <v>0</v>
      </c>
      <c r="AL381" s="53"/>
      <c r="AM381" s="53"/>
      <c r="AN381" s="53"/>
      <c r="AO381" s="54">
        <f t="shared" si="195"/>
        <v>0</v>
      </c>
      <c r="AP381" s="122">
        <f t="shared" si="196"/>
        <v>0</v>
      </c>
      <c r="AQ381" s="123">
        <f t="shared" si="197"/>
        <v>0</v>
      </c>
      <c r="AR381" s="123">
        <f t="shared" si="198"/>
        <v>0</v>
      </c>
      <c r="AS381" s="313"/>
      <c r="AT381" s="313"/>
      <c r="AU381" s="314"/>
      <c r="AV381" s="125">
        <f t="shared" si="199"/>
        <v>0</v>
      </c>
      <c r="AW381" s="119">
        <f t="shared" si="200"/>
        <v>0</v>
      </c>
      <c r="AX381" s="120"/>
      <c r="AY381" s="120"/>
      <c r="AZ381" s="127"/>
      <c r="BA381" s="126">
        <f t="shared" si="201"/>
        <v>0</v>
      </c>
      <c r="BB381" s="119">
        <f t="shared" si="202"/>
        <v>0</v>
      </c>
      <c r="BC381" s="120"/>
      <c r="BD381" s="120"/>
      <c r="BE381" s="127"/>
      <c r="BF381" s="126">
        <f t="shared" si="203"/>
        <v>0</v>
      </c>
      <c r="BG381" s="119">
        <f t="shared" si="204"/>
        <v>0</v>
      </c>
      <c r="BH381" s="120"/>
      <c r="BI381" s="120"/>
      <c r="BJ381" s="127"/>
      <c r="BK381" s="126">
        <f t="shared" si="205"/>
        <v>0</v>
      </c>
      <c r="BL381" s="119">
        <f t="shared" si="206"/>
        <v>0</v>
      </c>
      <c r="BM381" s="123">
        <f t="shared" si="207"/>
        <v>0</v>
      </c>
      <c r="BN381" s="123">
        <f t="shared" si="208"/>
        <v>0</v>
      </c>
      <c r="BO381" s="126">
        <f t="shared" si="216"/>
        <v>0</v>
      </c>
      <c r="BP381" s="128">
        <f t="shared" si="209"/>
        <v>0</v>
      </c>
      <c r="BQ381" s="22"/>
      <c r="BR381" s="129"/>
      <c r="BS381" s="130"/>
      <c r="BT381" s="257" t="str">
        <f t="shared" si="210"/>
        <v/>
      </c>
      <c r="BU381" s="257" t="str">
        <f t="shared" si="211"/>
        <v/>
      </c>
      <c r="BV381" s="257" t="str">
        <f t="shared" si="212"/>
        <v/>
      </c>
      <c r="BW381" s="257" t="str">
        <f t="shared" si="213"/>
        <v/>
      </c>
      <c r="BX381" s="258">
        <f t="shared" si="214"/>
        <v>0</v>
      </c>
      <c r="BY381" s="129"/>
      <c r="BZ381" s="130"/>
      <c r="CA381" s="130" t="str">
        <f t="shared" si="182"/>
        <v/>
      </c>
      <c r="CB381" s="130" t="str">
        <f t="shared" si="183"/>
        <v/>
      </c>
      <c r="CC381" s="130" t="str">
        <f t="shared" si="184"/>
        <v/>
      </c>
      <c r="CD381" s="130" t="str">
        <f t="shared" si="185"/>
        <v/>
      </c>
      <c r="CE381" s="131">
        <f t="shared" si="217"/>
        <v>0</v>
      </c>
      <c r="CF381" s="259">
        <f t="shared" si="215"/>
        <v>0</v>
      </c>
      <c r="CG381" s="132"/>
      <c r="CH381" s="132"/>
      <c r="CI381" s="132"/>
    </row>
    <row r="382" spans="1:87" s="24" customFormat="1" ht="12.75" hidden="1" customHeight="1" outlineLevel="1" thickBot="1" x14ac:dyDescent="0.25">
      <c r="A382" s="177" t="s">
        <v>59</v>
      </c>
      <c r="B382" s="312" t="s">
        <v>187</v>
      </c>
      <c r="C382" s="24">
        <v>374</v>
      </c>
      <c r="D382" s="137"/>
      <c r="E382" s="138"/>
      <c r="F382" s="56"/>
      <c r="G382" s="135"/>
      <c r="H382" s="136"/>
      <c r="I382" s="139"/>
      <c r="J382" s="57"/>
      <c r="K382" s="113"/>
      <c r="L382" s="113"/>
      <c r="M382" s="113"/>
      <c r="N382" s="113"/>
      <c r="O382" s="114">
        <f t="shared" si="186"/>
        <v>0</v>
      </c>
      <c r="P382" s="113"/>
      <c r="Q382" s="113"/>
      <c r="R382" s="113"/>
      <c r="S382" s="113"/>
      <c r="T382" s="114">
        <f t="shared" si="187"/>
        <v>0</v>
      </c>
      <c r="U382" s="113">
        <f t="shared" si="188"/>
        <v>0</v>
      </c>
      <c r="V382" s="136"/>
      <c r="W382" s="313"/>
      <c r="X382" s="313"/>
      <c r="Y382" s="313"/>
      <c r="Z382" s="117">
        <f t="shared" si="189"/>
        <v>0</v>
      </c>
      <c r="AA382" s="118">
        <f t="shared" si="190"/>
        <v>0</v>
      </c>
      <c r="AB382" s="121"/>
      <c r="AC382" s="121"/>
      <c r="AD382" s="121"/>
      <c r="AE382" s="117">
        <f t="shared" si="191"/>
        <v>0</v>
      </c>
      <c r="AF382" s="118">
        <f t="shared" si="192"/>
        <v>0</v>
      </c>
      <c r="AG382" s="120"/>
      <c r="AH382" s="120"/>
      <c r="AI382" s="121"/>
      <c r="AJ382" s="117">
        <f t="shared" si="193"/>
        <v>0</v>
      </c>
      <c r="AK382" s="119">
        <f t="shared" si="194"/>
        <v>0</v>
      </c>
      <c r="AL382" s="53"/>
      <c r="AM382" s="53"/>
      <c r="AN382" s="53"/>
      <c r="AO382" s="54">
        <f t="shared" si="195"/>
        <v>0</v>
      </c>
      <c r="AP382" s="122">
        <f t="shared" si="196"/>
        <v>0</v>
      </c>
      <c r="AQ382" s="123">
        <f t="shared" si="197"/>
        <v>0</v>
      </c>
      <c r="AR382" s="123">
        <f t="shared" si="198"/>
        <v>0</v>
      </c>
      <c r="AS382" s="313"/>
      <c r="AT382" s="313"/>
      <c r="AU382" s="314"/>
      <c r="AV382" s="125">
        <f t="shared" si="199"/>
        <v>0</v>
      </c>
      <c r="AW382" s="119">
        <f t="shared" si="200"/>
        <v>0</v>
      </c>
      <c r="AX382" s="120"/>
      <c r="AY382" s="120"/>
      <c r="AZ382" s="127"/>
      <c r="BA382" s="126">
        <f t="shared" si="201"/>
        <v>0</v>
      </c>
      <c r="BB382" s="119">
        <f t="shared" si="202"/>
        <v>0</v>
      </c>
      <c r="BC382" s="120"/>
      <c r="BD382" s="120"/>
      <c r="BE382" s="127"/>
      <c r="BF382" s="126">
        <f t="shared" si="203"/>
        <v>0</v>
      </c>
      <c r="BG382" s="119">
        <f t="shared" si="204"/>
        <v>0</v>
      </c>
      <c r="BH382" s="120"/>
      <c r="BI382" s="120"/>
      <c r="BJ382" s="127"/>
      <c r="BK382" s="126">
        <f t="shared" si="205"/>
        <v>0</v>
      </c>
      <c r="BL382" s="119">
        <f t="shared" si="206"/>
        <v>0</v>
      </c>
      <c r="BM382" s="123">
        <f t="shared" si="207"/>
        <v>0</v>
      </c>
      <c r="BN382" s="123">
        <f t="shared" si="208"/>
        <v>0</v>
      </c>
      <c r="BO382" s="126">
        <f t="shared" si="216"/>
        <v>0</v>
      </c>
      <c r="BP382" s="128">
        <f t="shared" si="209"/>
        <v>0</v>
      </c>
      <c r="BQ382" s="22"/>
      <c r="BR382" s="129"/>
      <c r="BS382" s="130"/>
      <c r="BT382" s="257" t="str">
        <f t="shared" si="210"/>
        <v/>
      </c>
      <c r="BU382" s="257" t="str">
        <f t="shared" si="211"/>
        <v/>
      </c>
      <c r="BV382" s="257" t="str">
        <f t="shared" si="212"/>
        <v/>
      </c>
      <c r="BW382" s="257" t="str">
        <f t="shared" si="213"/>
        <v/>
      </c>
      <c r="BX382" s="258">
        <f t="shared" si="214"/>
        <v>0</v>
      </c>
      <c r="BY382" s="129"/>
      <c r="BZ382" s="130"/>
      <c r="CA382" s="130" t="str">
        <f t="shared" si="182"/>
        <v/>
      </c>
      <c r="CB382" s="130" t="str">
        <f t="shared" si="183"/>
        <v/>
      </c>
      <c r="CC382" s="130" t="str">
        <f t="shared" si="184"/>
        <v/>
      </c>
      <c r="CD382" s="130" t="str">
        <f t="shared" si="185"/>
        <v/>
      </c>
      <c r="CE382" s="131">
        <f t="shared" si="217"/>
        <v>0</v>
      </c>
      <c r="CF382" s="259">
        <f t="shared" si="215"/>
        <v>0</v>
      </c>
      <c r="CG382" s="132"/>
      <c r="CH382" s="132"/>
      <c r="CI382" s="132"/>
    </row>
    <row r="383" spans="1:87" s="24" customFormat="1" ht="12.75" hidden="1" customHeight="1" outlineLevel="1" thickBot="1" x14ac:dyDescent="0.25">
      <c r="A383" s="177" t="s">
        <v>59</v>
      </c>
      <c r="B383" s="312" t="s">
        <v>187</v>
      </c>
      <c r="C383" s="24">
        <v>375</v>
      </c>
      <c r="D383" s="137"/>
      <c r="E383" s="138"/>
      <c r="F383" s="56"/>
      <c r="G383" s="135"/>
      <c r="H383" s="136"/>
      <c r="I383" s="139"/>
      <c r="J383" s="57"/>
      <c r="K383" s="113"/>
      <c r="L383" s="113"/>
      <c r="M383" s="113"/>
      <c r="N383" s="113"/>
      <c r="O383" s="114">
        <f t="shared" si="186"/>
        <v>0</v>
      </c>
      <c r="P383" s="113"/>
      <c r="Q383" s="113"/>
      <c r="R383" s="113"/>
      <c r="S383" s="113"/>
      <c r="T383" s="114">
        <f t="shared" si="187"/>
        <v>0</v>
      </c>
      <c r="U383" s="113">
        <f t="shared" si="188"/>
        <v>0</v>
      </c>
      <c r="V383" s="136"/>
      <c r="W383" s="313"/>
      <c r="X383" s="313"/>
      <c r="Y383" s="313"/>
      <c r="Z383" s="117">
        <f t="shared" si="189"/>
        <v>0</v>
      </c>
      <c r="AA383" s="118">
        <f t="shared" si="190"/>
        <v>0</v>
      </c>
      <c r="AB383" s="121"/>
      <c r="AC383" s="121"/>
      <c r="AD383" s="121"/>
      <c r="AE383" s="117">
        <f t="shared" si="191"/>
        <v>0</v>
      </c>
      <c r="AF383" s="118">
        <f t="shared" si="192"/>
        <v>0</v>
      </c>
      <c r="AG383" s="120"/>
      <c r="AH383" s="120"/>
      <c r="AI383" s="121"/>
      <c r="AJ383" s="117">
        <f t="shared" si="193"/>
        <v>0</v>
      </c>
      <c r="AK383" s="119">
        <f t="shared" si="194"/>
        <v>0</v>
      </c>
      <c r="AL383" s="53"/>
      <c r="AM383" s="53"/>
      <c r="AN383" s="53"/>
      <c r="AO383" s="54">
        <f t="shared" si="195"/>
        <v>0</v>
      </c>
      <c r="AP383" s="122">
        <f t="shared" si="196"/>
        <v>0</v>
      </c>
      <c r="AQ383" s="123">
        <f t="shared" si="197"/>
        <v>0</v>
      </c>
      <c r="AR383" s="123">
        <f t="shared" si="198"/>
        <v>0</v>
      </c>
      <c r="AS383" s="313"/>
      <c r="AT383" s="313"/>
      <c r="AU383" s="314"/>
      <c r="AV383" s="125">
        <f t="shared" si="199"/>
        <v>0</v>
      </c>
      <c r="AW383" s="119">
        <f t="shared" si="200"/>
        <v>0</v>
      </c>
      <c r="AX383" s="120"/>
      <c r="AY383" s="120"/>
      <c r="AZ383" s="127"/>
      <c r="BA383" s="126">
        <f t="shared" si="201"/>
        <v>0</v>
      </c>
      <c r="BB383" s="119">
        <f t="shared" si="202"/>
        <v>0</v>
      </c>
      <c r="BC383" s="120"/>
      <c r="BD383" s="120"/>
      <c r="BE383" s="127"/>
      <c r="BF383" s="126">
        <f t="shared" si="203"/>
        <v>0</v>
      </c>
      <c r="BG383" s="119">
        <f t="shared" si="204"/>
        <v>0</v>
      </c>
      <c r="BH383" s="120"/>
      <c r="BI383" s="120"/>
      <c r="BJ383" s="127"/>
      <c r="BK383" s="126">
        <f t="shared" si="205"/>
        <v>0</v>
      </c>
      <c r="BL383" s="119">
        <f t="shared" si="206"/>
        <v>0</v>
      </c>
      <c r="BM383" s="123">
        <f t="shared" si="207"/>
        <v>0</v>
      </c>
      <c r="BN383" s="123">
        <f t="shared" si="208"/>
        <v>0</v>
      </c>
      <c r="BO383" s="126">
        <f t="shared" si="216"/>
        <v>0</v>
      </c>
      <c r="BP383" s="128">
        <f t="shared" si="209"/>
        <v>0</v>
      </c>
      <c r="BQ383" s="22"/>
      <c r="BR383" s="129"/>
      <c r="BS383" s="130"/>
      <c r="BT383" s="257" t="str">
        <f t="shared" si="210"/>
        <v/>
      </c>
      <c r="BU383" s="257" t="str">
        <f t="shared" si="211"/>
        <v/>
      </c>
      <c r="BV383" s="257" t="str">
        <f t="shared" si="212"/>
        <v/>
      </c>
      <c r="BW383" s="257" t="str">
        <f t="shared" si="213"/>
        <v/>
      </c>
      <c r="BX383" s="258">
        <f t="shared" si="214"/>
        <v>0</v>
      </c>
      <c r="BY383" s="129"/>
      <c r="BZ383" s="130"/>
      <c r="CA383" s="130" t="str">
        <f t="shared" si="182"/>
        <v/>
      </c>
      <c r="CB383" s="130" t="str">
        <f t="shared" si="183"/>
        <v/>
      </c>
      <c r="CC383" s="130" t="str">
        <f t="shared" si="184"/>
        <v/>
      </c>
      <c r="CD383" s="130" t="str">
        <f t="shared" si="185"/>
        <v/>
      </c>
      <c r="CE383" s="131">
        <f t="shared" si="217"/>
        <v>0</v>
      </c>
      <c r="CF383" s="259">
        <f t="shared" si="215"/>
        <v>0</v>
      </c>
      <c r="CG383" s="132"/>
      <c r="CH383" s="132"/>
      <c r="CI383" s="132"/>
    </row>
    <row r="384" spans="1:87" s="24" customFormat="1" ht="12.75" hidden="1" customHeight="1" outlineLevel="1" thickBot="1" x14ac:dyDescent="0.25">
      <c r="A384" s="177" t="s">
        <v>59</v>
      </c>
      <c r="B384" s="312" t="s">
        <v>187</v>
      </c>
      <c r="C384" s="24">
        <v>376</v>
      </c>
      <c r="D384" s="137"/>
      <c r="E384" s="138"/>
      <c r="F384" s="56"/>
      <c r="G384" s="135"/>
      <c r="H384" s="136"/>
      <c r="I384" s="139"/>
      <c r="J384" s="57"/>
      <c r="K384" s="113"/>
      <c r="L384" s="113"/>
      <c r="M384" s="113"/>
      <c r="N384" s="113"/>
      <c r="O384" s="114">
        <f t="shared" si="186"/>
        <v>0</v>
      </c>
      <c r="P384" s="113"/>
      <c r="Q384" s="113"/>
      <c r="R384" s="113"/>
      <c r="S384" s="113"/>
      <c r="T384" s="114">
        <f t="shared" si="187"/>
        <v>0</v>
      </c>
      <c r="U384" s="113">
        <f t="shared" si="188"/>
        <v>0</v>
      </c>
      <c r="V384" s="136"/>
      <c r="W384" s="313"/>
      <c r="X384" s="313"/>
      <c r="Y384" s="313"/>
      <c r="Z384" s="117">
        <f t="shared" si="189"/>
        <v>0</v>
      </c>
      <c r="AA384" s="118">
        <f t="shared" si="190"/>
        <v>0</v>
      </c>
      <c r="AB384" s="121"/>
      <c r="AC384" s="121"/>
      <c r="AD384" s="121"/>
      <c r="AE384" s="117">
        <f t="shared" si="191"/>
        <v>0</v>
      </c>
      <c r="AF384" s="118">
        <f t="shared" si="192"/>
        <v>0</v>
      </c>
      <c r="AG384" s="120"/>
      <c r="AH384" s="120"/>
      <c r="AI384" s="121"/>
      <c r="AJ384" s="117">
        <f t="shared" si="193"/>
        <v>0</v>
      </c>
      <c r="AK384" s="119">
        <f t="shared" si="194"/>
        <v>0</v>
      </c>
      <c r="AL384" s="53"/>
      <c r="AM384" s="53"/>
      <c r="AN384" s="53"/>
      <c r="AO384" s="54">
        <f t="shared" si="195"/>
        <v>0</v>
      </c>
      <c r="AP384" s="122">
        <f t="shared" si="196"/>
        <v>0</v>
      </c>
      <c r="AQ384" s="123">
        <f t="shared" si="197"/>
        <v>0</v>
      </c>
      <c r="AR384" s="123">
        <f t="shared" si="198"/>
        <v>0</v>
      </c>
      <c r="AS384" s="313"/>
      <c r="AT384" s="313"/>
      <c r="AU384" s="314"/>
      <c r="AV384" s="125">
        <f t="shared" si="199"/>
        <v>0</v>
      </c>
      <c r="AW384" s="119">
        <f t="shared" si="200"/>
        <v>0</v>
      </c>
      <c r="AX384" s="120"/>
      <c r="AY384" s="120"/>
      <c r="AZ384" s="127"/>
      <c r="BA384" s="126">
        <f t="shared" si="201"/>
        <v>0</v>
      </c>
      <c r="BB384" s="119">
        <f t="shared" si="202"/>
        <v>0</v>
      </c>
      <c r="BC384" s="120"/>
      <c r="BD384" s="120"/>
      <c r="BE384" s="127"/>
      <c r="BF384" s="126">
        <f t="shared" si="203"/>
        <v>0</v>
      </c>
      <c r="BG384" s="119">
        <f t="shared" si="204"/>
        <v>0</v>
      </c>
      <c r="BH384" s="120"/>
      <c r="BI384" s="120"/>
      <c r="BJ384" s="127"/>
      <c r="BK384" s="126">
        <f t="shared" si="205"/>
        <v>0</v>
      </c>
      <c r="BL384" s="119">
        <f t="shared" si="206"/>
        <v>0</v>
      </c>
      <c r="BM384" s="123">
        <f t="shared" si="207"/>
        <v>0</v>
      </c>
      <c r="BN384" s="123">
        <f t="shared" si="208"/>
        <v>0</v>
      </c>
      <c r="BO384" s="126">
        <f t="shared" si="216"/>
        <v>0</v>
      </c>
      <c r="BP384" s="128">
        <f t="shared" si="209"/>
        <v>0</v>
      </c>
      <c r="BQ384" s="22"/>
      <c r="BR384" s="129"/>
      <c r="BS384" s="130"/>
      <c r="BT384" s="257" t="str">
        <f t="shared" si="210"/>
        <v/>
      </c>
      <c r="BU384" s="257" t="str">
        <f t="shared" si="211"/>
        <v/>
      </c>
      <c r="BV384" s="257" t="str">
        <f t="shared" si="212"/>
        <v/>
      </c>
      <c r="BW384" s="257" t="str">
        <f t="shared" si="213"/>
        <v/>
      </c>
      <c r="BX384" s="258">
        <f t="shared" si="214"/>
        <v>0</v>
      </c>
      <c r="BY384" s="129"/>
      <c r="BZ384" s="130"/>
      <c r="CA384" s="130" t="str">
        <f t="shared" si="182"/>
        <v/>
      </c>
      <c r="CB384" s="130" t="str">
        <f t="shared" si="183"/>
        <v/>
      </c>
      <c r="CC384" s="130" t="str">
        <f t="shared" si="184"/>
        <v/>
      </c>
      <c r="CD384" s="130" t="str">
        <f t="shared" si="185"/>
        <v/>
      </c>
      <c r="CE384" s="131">
        <f t="shared" si="217"/>
        <v>0</v>
      </c>
      <c r="CF384" s="259">
        <f t="shared" si="215"/>
        <v>0</v>
      </c>
      <c r="CG384" s="132"/>
      <c r="CH384" s="132"/>
      <c r="CI384" s="132"/>
    </row>
    <row r="385" spans="1:87" s="24" customFormat="1" ht="12.75" hidden="1" customHeight="1" outlineLevel="1" thickBot="1" x14ac:dyDescent="0.25">
      <c r="A385" s="177" t="s">
        <v>59</v>
      </c>
      <c r="B385" s="312" t="s">
        <v>187</v>
      </c>
      <c r="C385" s="24">
        <v>377</v>
      </c>
      <c r="D385" s="137"/>
      <c r="E385" s="138"/>
      <c r="F385" s="56"/>
      <c r="G385" s="135"/>
      <c r="H385" s="136"/>
      <c r="I385" s="139"/>
      <c r="J385" s="57"/>
      <c r="K385" s="113"/>
      <c r="L385" s="113"/>
      <c r="M385" s="113"/>
      <c r="N385" s="113"/>
      <c r="O385" s="114">
        <f t="shared" si="186"/>
        <v>0</v>
      </c>
      <c r="P385" s="113"/>
      <c r="Q385" s="113"/>
      <c r="R385" s="113"/>
      <c r="S385" s="113"/>
      <c r="T385" s="114">
        <f t="shared" si="187"/>
        <v>0</v>
      </c>
      <c r="U385" s="113">
        <f t="shared" si="188"/>
        <v>0</v>
      </c>
      <c r="V385" s="136"/>
      <c r="W385" s="313"/>
      <c r="X385" s="313"/>
      <c r="Y385" s="313"/>
      <c r="Z385" s="117">
        <f t="shared" si="189"/>
        <v>0</v>
      </c>
      <c r="AA385" s="118">
        <f t="shared" si="190"/>
        <v>0</v>
      </c>
      <c r="AB385" s="121"/>
      <c r="AC385" s="121"/>
      <c r="AD385" s="121"/>
      <c r="AE385" s="117">
        <f t="shared" si="191"/>
        <v>0</v>
      </c>
      <c r="AF385" s="118">
        <f t="shared" si="192"/>
        <v>0</v>
      </c>
      <c r="AG385" s="120"/>
      <c r="AH385" s="120"/>
      <c r="AI385" s="121"/>
      <c r="AJ385" s="117">
        <f t="shared" si="193"/>
        <v>0</v>
      </c>
      <c r="AK385" s="119">
        <f t="shared" si="194"/>
        <v>0</v>
      </c>
      <c r="AL385" s="53"/>
      <c r="AM385" s="53"/>
      <c r="AN385" s="53"/>
      <c r="AO385" s="54">
        <f t="shared" si="195"/>
        <v>0</v>
      </c>
      <c r="AP385" s="122">
        <f t="shared" si="196"/>
        <v>0</v>
      </c>
      <c r="AQ385" s="123">
        <f t="shared" si="197"/>
        <v>0</v>
      </c>
      <c r="AR385" s="123">
        <f t="shared" si="198"/>
        <v>0</v>
      </c>
      <c r="AS385" s="313"/>
      <c r="AT385" s="313"/>
      <c r="AU385" s="314"/>
      <c r="AV385" s="125">
        <f t="shared" si="199"/>
        <v>0</v>
      </c>
      <c r="AW385" s="119">
        <f t="shared" si="200"/>
        <v>0</v>
      </c>
      <c r="AX385" s="120"/>
      <c r="AY385" s="120"/>
      <c r="AZ385" s="127"/>
      <c r="BA385" s="126">
        <f t="shared" si="201"/>
        <v>0</v>
      </c>
      <c r="BB385" s="119">
        <f t="shared" si="202"/>
        <v>0</v>
      </c>
      <c r="BC385" s="120"/>
      <c r="BD385" s="120"/>
      <c r="BE385" s="127"/>
      <c r="BF385" s="126">
        <f t="shared" si="203"/>
        <v>0</v>
      </c>
      <c r="BG385" s="119">
        <f t="shared" si="204"/>
        <v>0</v>
      </c>
      <c r="BH385" s="120"/>
      <c r="BI385" s="120"/>
      <c r="BJ385" s="127"/>
      <c r="BK385" s="126">
        <f t="shared" si="205"/>
        <v>0</v>
      </c>
      <c r="BL385" s="119">
        <f t="shared" si="206"/>
        <v>0</v>
      </c>
      <c r="BM385" s="123">
        <f t="shared" si="207"/>
        <v>0</v>
      </c>
      <c r="BN385" s="123">
        <f t="shared" si="208"/>
        <v>0</v>
      </c>
      <c r="BO385" s="126">
        <f t="shared" si="216"/>
        <v>0</v>
      </c>
      <c r="BP385" s="128">
        <f t="shared" si="209"/>
        <v>0</v>
      </c>
      <c r="BQ385" s="22"/>
      <c r="BR385" s="129"/>
      <c r="BS385" s="130"/>
      <c r="BT385" s="257" t="str">
        <f t="shared" si="210"/>
        <v/>
      </c>
      <c r="BU385" s="257" t="str">
        <f t="shared" si="211"/>
        <v/>
      </c>
      <c r="BV385" s="257" t="str">
        <f t="shared" si="212"/>
        <v/>
      </c>
      <c r="BW385" s="257" t="str">
        <f t="shared" si="213"/>
        <v/>
      </c>
      <c r="BX385" s="258">
        <f t="shared" si="214"/>
        <v>0</v>
      </c>
      <c r="BY385" s="129"/>
      <c r="BZ385" s="130"/>
      <c r="CA385" s="130" t="str">
        <f t="shared" si="182"/>
        <v/>
      </c>
      <c r="CB385" s="130" t="str">
        <f t="shared" si="183"/>
        <v/>
      </c>
      <c r="CC385" s="130" t="str">
        <f t="shared" si="184"/>
        <v/>
      </c>
      <c r="CD385" s="130" t="str">
        <f t="shared" si="185"/>
        <v/>
      </c>
      <c r="CE385" s="131">
        <f t="shared" si="217"/>
        <v>0</v>
      </c>
      <c r="CF385" s="259">
        <f t="shared" si="215"/>
        <v>0</v>
      </c>
      <c r="CG385" s="132"/>
      <c r="CH385" s="132"/>
      <c r="CI385" s="132"/>
    </row>
    <row r="386" spans="1:87" s="24" customFormat="1" ht="12.75" hidden="1" customHeight="1" outlineLevel="1" thickBot="1" x14ac:dyDescent="0.25">
      <c r="A386" s="177" t="s">
        <v>59</v>
      </c>
      <c r="B386" s="312" t="s">
        <v>187</v>
      </c>
      <c r="C386" s="24">
        <v>378</v>
      </c>
      <c r="D386" s="137"/>
      <c r="E386" s="138"/>
      <c r="F386" s="56"/>
      <c r="G386" s="135"/>
      <c r="H386" s="136"/>
      <c r="I386" s="139"/>
      <c r="J386" s="57"/>
      <c r="K386" s="113"/>
      <c r="L386" s="113"/>
      <c r="M386" s="113"/>
      <c r="N386" s="113"/>
      <c r="O386" s="114">
        <f t="shared" si="186"/>
        <v>0</v>
      </c>
      <c r="P386" s="113"/>
      <c r="Q386" s="113"/>
      <c r="R386" s="113"/>
      <c r="S386" s="113"/>
      <c r="T386" s="114">
        <f t="shared" si="187"/>
        <v>0</v>
      </c>
      <c r="U386" s="113">
        <f t="shared" si="188"/>
        <v>0</v>
      </c>
      <c r="V386" s="136"/>
      <c r="W386" s="313"/>
      <c r="X386" s="313"/>
      <c r="Y386" s="313"/>
      <c r="Z386" s="117">
        <f t="shared" si="189"/>
        <v>0</v>
      </c>
      <c r="AA386" s="118">
        <f t="shared" si="190"/>
        <v>0</v>
      </c>
      <c r="AB386" s="121"/>
      <c r="AC386" s="121"/>
      <c r="AD386" s="121"/>
      <c r="AE386" s="117">
        <f t="shared" si="191"/>
        <v>0</v>
      </c>
      <c r="AF386" s="118">
        <f t="shared" si="192"/>
        <v>0</v>
      </c>
      <c r="AG386" s="120"/>
      <c r="AH386" s="120"/>
      <c r="AI386" s="121"/>
      <c r="AJ386" s="117">
        <f t="shared" si="193"/>
        <v>0</v>
      </c>
      <c r="AK386" s="119">
        <f t="shared" si="194"/>
        <v>0</v>
      </c>
      <c r="AL386" s="53"/>
      <c r="AM386" s="53"/>
      <c r="AN386" s="53"/>
      <c r="AO386" s="54">
        <f t="shared" si="195"/>
        <v>0</v>
      </c>
      <c r="AP386" s="122">
        <f t="shared" si="196"/>
        <v>0</v>
      </c>
      <c r="AQ386" s="123">
        <f t="shared" si="197"/>
        <v>0</v>
      </c>
      <c r="AR386" s="123">
        <f t="shared" si="198"/>
        <v>0</v>
      </c>
      <c r="AS386" s="313"/>
      <c r="AT386" s="313"/>
      <c r="AU386" s="314"/>
      <c r="AV386" s="125">
        <f t="shared" si="199"/>
        <v>0</v>
      </c>
      <c r="AW386" s="119">
        <f t="shared" si="200"/>
        <v>0</v>
      </c>
      <c r="AX386" s="120"/>
      <c r="AY386" s="120"/>
      <c r="AZ386" s="127"/>
      <c r="BA386" s="126">
        <f t="shared" si="201"/>
        <v>0</v>
      </c>
      <c r="BB386" s="119">
        <f t="shared" si="202"/>
        <v>0</v>
      </c>
      <c r="BC386" s="120"/>
      <c r="BD386" s="120"/>
      <c r="BE386" s="127"/>
      <c r="BF386" s="126">
        <f t="shared" si="203"/>
        <v>0</v>
      </c>
      <c r="BG386" s="119">
        <f t="shared" si="204"/>
        <v>0</v>
      </c>
      <c r="BH386" s="120"/>
      <c r="BI386" s="120"/>
      <c r="BJ386" s="127"/>
      <c r="BK386" s="126">
        <f t="shared" si="205"/>
        <v>0</v>
      </c>
      <c r="BL386" s="119">
        <f t="shared" si="206"/>
        <v>0</v>
      </c>
      <c r="BM386" s="123">
        <f t="shared" si="207"/>
        <v>0</v>
      </c>
      <c r="BN386" s="123">
        <f t="shared" si="208"/>
        <v>0</v>
      </c>
      <c r="BO386" s="126">
        <f t="shared" si="216"/>
        <v>0</v>
      </c>
      <c r="BP386" s="128">
        <f t="shared" si="209"/>
        <v>0</v>
      </c>
      <c r="BQ386" s="22"/>
      <c r="BR386" s="129"/>
      <c r="BS386" s="130"/>
      <c r="BT386" s="257" t="str">
        <f t="shared" si="210"/>
        <v/>
      </c>
      <c r="BU386" s="257" t="str">
        <f t="shared" si="211"/>
        <v/>
      </c>
      <c r="BV386" s="257" t="str">
        <f t="shared" si="212"/>
        <v/>
      </c>
      <c r="BW386" s="257" t="str">
        <f t="shared" si="213"/>
        <v/>
      </c>
      <c r="BX386" s="258">
        <f t="shared" si="214"/>
        <v>0</v>
      </c>
      <c r="BY386" s="129"/>
      <c r="BZ386" s="130"/>
      <c r="CA386" s="130" t="str">
        <f t="shared" si="182"/>
        <v/>
      </c>
      <c r="CB386" s="130" t="str">
        <f t="shared" si="183"/>
        <v/>
      </c>
      <c r="CC386" s="130" t="str">
        <f t="shared" si="184"/>
        <v/>
      </c>
      <c r="CD386" s="130" t="str">
        <f t="shared" si="185"/>
        <v/>
      </c>
      <c r="CE386" s="131">
        <f t="shared" si="217"/>
        <v>0</v>
      </c>
      <c r="CF386" s="259">
        <f t="shared" si="215"/>
        <v>0</v>
      </c>
      <c r="CG386" s="132"/>
      <c r="CH386" s="132"/>
      <c r="CI386" s="132"/>
    </row>
    <row r="387" spans="1:87" s="24" customFormat="1" ht="12.75" hidden="1" customHeight="1" outlineLevel="1" thickBot="1" x14ac:dyDescent="0.25">
      <c r="A387" s="177" t="s">
        <v>59</v>
      </c>
      <c r="B387" s="312" t="s">
        <v>187</v>
      </c>
      <c r="C387" s="24">
        <v>379</v>
      </c>
      <c r="D387" s="137"/>
      <c r="E387" s="138"/>
      <c r="F387" s="56"/>
      <c r="G387" s="135"/>
      <c r="H387" s="136"/>
      <c r="I387" s="139"/>
      <c r="J387" s="57"/>
      <c r="K387" s="113"/>
      <c r="L387" s="113"/>
      <c r="M387" s="113"/>
      <c r="N387" s="113"/>
      <c r="O387" s="114">
        <f t="shared" si="186"/>
        <v>0</v>
      </c>
      <c r="P387" s="113"/>
      <c r="Q387" s="113"/>
      <c r="R387" s="113"/>
      <c r="S387" s="113"/>
      <c r="T387" s="114">
        <f t="shared" si="187"/>
        <v>0</v>
      </c>
      <c r="U387" s="113">
        <f t="shared" si="188"/>
        <v>0</v>
      </c>
      <c r="V387" s="136"/>
      <c r="W387" s="313"/>
      <c r="X387" s="313"/>
      <c r="Y387" s="313"/>
      <c r="Z387" s="117">
        <f t="shared" si="189"/>
        <v>0</v>
      </c>
      <c r="AA387" s="118">
        <f t="shared" si="190"/>
        <v>0</v>
      </c>
      <c r="AB387" s="121"/>
      <c r="AC387" s="121"/>
      <c r="AD387" s="121"/>
      <c r="AE387" s="117">
        <f t="shared" si="191"/>
        <v>0</v>
      </c>
      <c r="AF387" s="118">
        <f t="shared" si="192"/>
        <v>0</v>
      </c>
      <c r="AG387" s="120"/>
      <c r="AH387" s="120"/>
      <c r="AI387" s="121"/>
      <c r="AJ387" s="117">
        <f t="shared" si="193"/>
        <v>0</v>
      </c>
      <c r="AK387" s="119">
        <f t="shared" si="194"/>
        <v>0</v>
      </c>
      <c r="AL387" s="53"/>
      <c r="AM387" s="53"/>
      <c r="AN387" s="53"/>
      <c r="AO387" s="54">
        <f t="shared" si="195"/>
        <v>0</v>
      </c>
      <c r="AP387" s="122">
        <f t="shared" si="196"/>
        <v>0</v>
      </c>
      <c r="AQ387" s="123">
        <f t="shared" si="197"/>
        <v>0</v>
      </c>
      <c r="AR387" s="123">
        <f t="shared" si="198"/>
        <v>0</v>
      </c>
      <c r="AS387" s="313"/>
      <c r="AT387" s="313"/>
      <c r="AU387" s="314"/>
      <c r="AV387" s="125">
        <f t="shared" si="199"/>
        <v>0</v>
      </c>
      <c r="AW387" s="119">
        <f t="shared" si="200"/>
        <v>0</v>
      </c>
      <c r="AX387" s="120"/>
      <c r="AY387" s="120"/>
      <c r="AZ387" s="127"/>
      <c r="BA387" s="126">
        <f t="shared" si="201"/>
        <v>0</v>
      </c>
      <c r="BB387" s="119">
        <f t="shared" si="202"/>
        <v>0</v>
      </c>
      <c r="BC387" s="120"/>
      <c r="BD387" s="120"/>
      <c r="BE387" s="127"/>
      <c r="BF387" s="126">
        <f t="shared" si="203"/>
        <v>0</v>
      </c>
      <c r="BG387" s="119">
        <f t="shared" si="204"/>
        <v>0</v>
      </c>
      <c r="BH387" s="120"/>
      <c r="BI387" s="120"/>
      <c r="BJ387" s="127"/>
      <c r="BK387" s="126">
        <f t="shared" si="205"/>
        <v>0</v>
      </c>
      <c r="BL387" s="119">
        <f t="shared" si="206"/>
        <v>0</v>
      </c>
      <c r="BM387" s="123">
        <f t="shared" si="207"/>
        <v>0</v>
      </c>
      <c r="BN387" s="123">
        <f t="shared" si="208"/>
        <v>0</v>
      </c>
      <c r="BO387" s="126">
        <f t="shared" si="216"/>
        <v>0</v>
      </c>
      <c r="BP387" s="128">
        <f t="shared" si="209"/>
        <v>0</v>
      </c>
      <c r="BQ387" s="22"/>
      <c r="BR387" s="129"/>
      <c r="BS387" s="130"/>
      <c r="BT387" s="257" t="str">
        <f t="shared" si="210"/>
        <v/>
      </c>
      <c r="BU387" s="257" t="str">
        <f t="shared" si="211"/>
        <v/>
      </c>
      <c r="BV387" s="257" t="str">
        <f t="shared" si="212"/>
        <v/>
      </c>
      <c r="BW387" s="257" t="str">
        <f t="shared" si="213"/>
        <v/>
      </c>
      <c r="BX387" s="258">
        <f t="shared" si="214"/>
        <v>0</v>
      </c>
      <c r="BY387" s="129"/>
      <c r="BZ387" s="130"/>
      <c r="CA387" s="130" t="str">
        <f t="shared" si="182"/>
        <v/>
      </c>
      <c r="CB387" s="130" t="str">
        <f t="shared" si="183"/>
        <v/>
      </c>
      <c r="CC387" s="130" t="str">
        <f t="shared" si="184"/>
        <v/>
      </c>
      <c r="CD387" s="130" t="str">
        <f t="shared" si="185"/>
        <v/>
      </c>
      <c r="CE387" s="131">
        <f t="shared" si="217"/>
        <v>0</v>
      </c>
      <c r="CF387" s="259">
        <f t="shared" si="215"/>
        <v>0</v>
      </c>
      <c r="CG387" s="132"/>
      <c r="CH387" s="132"/>
      <c r="CI387" s="132"/>
    </row>
    <row r="388" spans="1:87" s="24" customFormat="1" ht="12.75" hidden="1" customHeight="1" outlineLevel="1" thickBot="1" x14ac:dyDescent="0.25">
      <c r="A388" s="177" t="s">
        <v>59</v>
      </c>
      <c r="B388" s="312" t="s">
        <v>187</v>
      </c>
      <c r="C388" s="24">
        <v>380</v>
      </c>
      <c r="D388" s="137"/>
      <c r="E388" s="138"/>
      <c r="F388" s="56"/>
      <c r="G388" s="135"/>
      <c r="H388" s="136"/>
      <c r="I388" s="139"/>
      <c r="J388" s="57"/>
      <c r="K388" s="113"/>
      <c r="L388" s="113"/>
      <c r="M388" s="113"/>
      <c r="N388" s="113"/>
      <c r="O388" s="114">
        <f t="shared" si="186"/>
        <v>0</v>
      </c>
      <c r="P388" s="113"/>
      <c r="Q388" s="113"/>
      <c r="R388" s="113"/>
      <c r="S388" s="113"/>
      <c r="T388" s="114">
        <f t="shared" si="187"/>
        <v>0</v>
      </c>
      <c r="U388" s="113">
        <f t="shared" si="188"/>
        <v>0</v>
      </c>
      <c r="V388" s="136"/>
      <c r="W388" s="313"/>
      <c r="X388" s="313"/>
      <c r="Y388" s="313"/>
      <c r="Z388" s="117">
        <f t="shared" si="189"/>
        <v>0</v>
      </c>
      <c r="AA388" s="118">
        <f t="shared" si="190"/>
        <v>0</v>
      </c>
      <c r="AB388" s="121"/>
      <c r="AC388" s="121"/>
      <c r="AD388" s="121"/>
      <c r="AE388" s="117">
        <f t="shared" si="191"/>
        <v>0</v>
      </c>
      <c r="AF388" s="118">
        <f t="shared" si="192"/>
        <v>0</v>
      </c>
      <c r="AG388" s="120"/>
      <c r="AH388" s="120"/>
      <c r="AI388" s="121"/>
      <c r="AJ388" s="117">
        <f t="shared" si="193"/>
        <v>0</v>
      </c>
      <c r="AK388" s="119">
        <f t="shared" si="194"/>
        <v>0</v>
      </c>
      <c r="AL388" s="53"/>
      <c r="AM388" s="53"/>
      <c r="AN388" s="53"/>
      <c r="AO388" s="54">
        <f t="shared" si="195"/>
        <v>0</v>
      </c>
      <c r="AP388" s="122">
        <f t="shared" si="196"/>
        <v>0</v>
      </c>
      <c r="AQ388" s="123">
        <f t="shared" si="197"/>
        <v>0</v>
      </c>
      <c r="AR388" s="123">
        <f t="shared" si="198"/>
        <v>0</v>
      </c>
      <c r="AS388" s="313"/>
      <c r="AT388" s="313"/>
      <c r="AU388" s="314"/>
      <c r="AV388" s="125">
        <f t="shared" si="199"/>
        <v>0</v>
      </c>
      <c r="AW388" s="119">
        <f t="shared" si="200"/>
        <v>0</v>
      </c>
      <c r="AX388" s="120"/>
      <c r="AY388" s="120"/>
      <c r="AZ388" s="127"/>
      <c r="BA388" s="126">
        <f t="shared" si="201"/>
        <v>0</v>
      </c>
      <c r="BB388" s="119">
        <f t="shared" si="202"/>
        <v>0</v>
      </c>
      <c r="BC388" s="120"/>
      <c r="BD388" s="120"/>
      <c r="BE388" s="127"/>
      <c r="BF388" s="126">
        <f t="shared" si="203"/>
        <v>0</v>
      </c>
      <c r="BG388" s="119">
        <f t="shared" si="204"/>
        <v>0</v>
      </c>
      <c r="BH388" s="120"/>
      <c r="BI388" s="120"/>
      <c r="BJ388" s="127"/>
      <c r="BK388" s="126">
        <f t="shared" si="205"/>
        <v>0</v>
      </c>
      <c r="BL388" s="119">
        <f t="shared" si="206"/>
        <v>0</v>
      </c>
      <c r="BM388" s="123">
        <f t="shared" si="207"/>
        <v>0</v>
      </c>
      <c r="BN388" s="123">
        <f t="shared" si="208"/>
        <v>0</v>
      </c>
      <c r="BO388" s="126">
        <f t="shared" si="216"/>
        <v>0</v>
      </c>
      <c r="BP388" s="128">
        <f t="shared" si="209"/>
        <v>0</v>
      </c>
      <c r="BQ388" s="22"/>
      <c r="BR388" s="129"/>
      <c r="BS388" s="130"/>
      <c r="BT388" s="257" t="str">
        <f t="shared" si="210"/>
        <v/>
      </c>
      <c r="BU388" s="257" t="str">
        <f t="shared" si="211"/>
        <v/>
      </c>
      <c r="BV388" s="257" t="str">
        <f t="shared" si="212"/>
        <v/>
      </c>
      <c r="BW388" s="257" t="str">
        <f t="shared" si="213"/>
        <v/>
      </c>
      <c r="BX388" s="258">
        <f t="shared" si="214"/>
        <v>0</v>
      </c>
      <c r="BY388" s="129"/>
      <c r="BZ388" s="130"/>
      <c r="CA388" s="130" t="str">
        <f t="shared" si="182"/>
        <v/>
      </c>
      <c r="CB388" s="130" t="str">
        <f t="shared" si="183"/>
        <v/>
      </c>
      <c r="CC388" s="130" t="str">
        <f t="shared" si="184"/>
        <v/>
      </c>
      <c r="CD388" s="130" t="str">
        <f t="shared" si="185"/>
        <v/>
      </c>
      <c r="CE388" s="131">
        <f t="shared" si="217"/>
        <v>0</v>
      </c>
      <c r="CF388" s="259">
        <f t="shared" si="215"/>
        <v>0</v>
      </c>
      <c r="CG388" s="132"/>
      <c r="CH388" s="132"/>
      <c r="CI388" s="132"/>
    </row>
    <row r="389" spans="1:87" s="24" customFormat="1" ht="12.75" hidden="1" customHeight="1" outlineLevel="1" thickBot="1" x14ac:dyDescent="0.25">
      <c r="A389" s="177" t="s">
        <v>59</v>
      </c>
      <c r="B389" s="312" t="s">
        <v>187</v>
      </c>
      <c r="C389" s="24">
        <v>381</v>
      </c>
      <c r="D389" s="137"/>
      <c r="E389" s="138"/>
      <c r="F389" s="56"/>
      <c r="G389" s="135"/>
      <c r="H389" s="136"/>
      <c r="I389" s="139"/>
      <c r="J389" s="57"/>
      <c r="K389" s="113"/>
      <c r="L389" s="113"/>
      <c r="M389" s="113"/>
      <c r="N389" s="113"/>
      <c r="O389" s="114">
        <f t="shared" si="186"/>
        <v>0</v>
      </c>
      <c r="P389" s="113"/>
      <c r="Q389" s="113"/>
      <c r="R389" s="113"/>
      <c r="S389" s="113"/>
      <c r="T389" s="114">
        <f t="shared" si="187"/>
        <v>0</v>
      </c>
      <c r="U389" s="113">
        <f t="shared" si="188"/>
        <v>0</v>
      </c>
      <c r="V389" s="136"/>
      <c r="W389" s="313"/>
      <c r="X389" s="313"/>
      <c r="Y389" s="313"/>
      <c r="Z389" s="117">
        <f t="shared" si="189"/>
        <v>0</v>
      </c>
      <c r="AA389" s="118">
        <f t="shared" si="190"/>
        <v>0</v>
      </c>
      <c r="AB389" s="121"/>
      <c r="AC389" s="121"/>
      <c r="AD389" s="121"/>
      <c r="AE389" s="117">
        <f t="shared" si="191"/>
        <v>0</v>
      </c>
      <c r="AF389" s="118">
        <f t="shared" si="192"/>
        <v>0</v>
      </c>
      <c r="AG389" s="120"/>
      <c r="AH389" s="120"/>
      <c r="AI389" s="121"/>
      <c r="AJ389" s="117">
        <f t="shared" si="193"/>
        <v>0</v>
      </c>
      <c r="AK389" s="119">
        <f t="shared" si="194"/>
        <v>0</v>
      </c>
      <c r="AL389" s="53"/>
      <c r="AM389" s="53"/>
      <c r="AN389" s="53"/>
      <c r="AO389" s="54">
        <f t="shared" si="195"/>
        <v>0</v>
      </c>
      <c r="AP389" s="122">
        <f t="shared" si="196"/>
        <v>0</v>
      </c>
      <c r="AQ389" s="123">
        <f t="shared" si="197"/>
        <v>0</v>
      </c>
      <c r="AR389" s="123">
        <f t="shared" si="198"/>
        <v>0</v>
      </c>
      <c r="AS389" s="313"/>
      <c r="AT389" s="313"/>
      <c r="AU389" s="314"/>
      <c r="AV389" s="125">
        <f t="shared" si="199"/>
        <v>0</v>
      </c>
      <c r="AW389" s="119">
        <f t="shared" si="200"/>
        <v>0</v>
      </c>
      <c r="AX389" s="120"/>
      <c r="AY389" s="120"/>
      <c r="AZ389" s="127"/>
      <c r="BA389" s="126">
        <f t="shared" si="201"/>
        <v>0</v>
      </c>
      <c r="BB389" s="119">
        <f t="shared" si="202"/>
        <v>0</v>
      </c>
      <c r="BC389" s="120"/>
      <c r="BD389" s="120"/>
      <c r="BE389" s="127"/>
      <c r="BF389" s="126">
        <f t="shared" si="203"/>
        <v>0</v>
      </c>
      <c r="BG389" s="119">
        <f t="shared" si="204"/>
        <v>0</v>
      </c>
      <c r="BH389" s="120"/>
      <c r="BI389" s="120"/>
      <c r="BJ389" s="127"/>
      <c r="BK389" s="126">
        <f t="shared" si="205"/>
        <v>0</v>
      </c>
      <c r="BL389" s="119">
        <f t="shared" si="206"/>
        <v>0</v>
      </c>
      <c r="BM389" s="123">
        <f t="shared" si="207"/>
        <v>0</v>
      </c>
      <c r="BN389" s="123">
        <f t="shared" si="208"/>
        <v>0</v>
      </c>
      <c r="BO389" s="126">
        <f t="shared" si="216"/>
        <v>0</v>
      </c>
      <c r="BP389" s="128">
        <f t="shared" si="209"/>
        <v>0</v>
      </c>
      <c r="BQ389" s="22"/>
      <c r="BR389" s="129"/>
      <c r="BS389" s="130"/>
      <c r="BT389" s="257" t="str">
        <f t="shared" si="210"/>
        <v/>
      </c>
      <c r="BU389" s="257" t="str">
        <f t="shared" si="211"/>
        <v/>
      </c>
      <c r="BV389" s="257" t="str">
        <f t="shared" si="212"/>
        <v/>
      </c>
      <c r="BW389" s="257" t="str">
        <f t="shared" si="213"/>
        <v/>
      </c>
      <c r="BX389" s="258">
        <f t="shared" si="214"/>
        <v>0</v>
      </c>
      <c r="BY389" s="129"/>
      <c r="BZ389" s="130"/>
      <c r="CA389" s="130" t="str">
        <f t="shared" si="182"/>
        <v/>
      </c>
      <c r="CB389" s="130" t="str">
        <f t="shared" si="183"/>
        <v/>
      </c>
      <c r="CC389" s="130" t="str">
        <f t="shared" si="184"/>
        <v/>
      </c>
      <c r="CD389" s="130" t="str">
        <f t="shared" si="185"/>
        <v/>
      </c>
      <c r="CE389" s="131">
        <f t="shared" si="217"/>
        <v>0</v>
      </c>
      <c r="CF389" s="259">
        <f t="shared" si="215"/>
        <v>0</v>
      </c>
      <c r="CG389" s="132"/>
      <c r="CH389" s="132"/>
      <c r="CI389" s="132"/>
    </row>
    <row r="390" spans="1:87" s="24" customFormat="1" ht="12.75" hidden="1" customHeight="1" outlineLevel="1" thickBot="1" x14ac:dyDescent="0.25">
      <c r="A390" s="177" t="s">
        <v>59</v>
      </c>
      <c r="B390" s="312" t="s">
        <v>187</v>
      </c>
      <c r="C390" s="24">
        <v>382</v>
      </c>
      <c r="D390" s="137"/>
      <c r="E390" s="138"/>
      <c r="F390" s="56"/>
      <c r="G390" s="135"/>
      <c r="H390" s="136"/>
      <c r="I390" s="139"/>
      <c r="J390" s="57"/>
      <c r="K390" s="113"/>
      <c r="L390" s="113"/>
      <c r="M390" s="113"/>
      <c r="N390" s="113"/>
      <c r="O390" s="114">
        <f t="shared" si="186"/>
        <v>0</v>
      </c>
      <c r="P390" s="113"/>
      <c r="Q390" s="113"/>
      <c r="R390" s="113"/>
      <c r="S390" s="113"/>
      <c r="T390" s="114">
        <f t="shared" si="187"/>
        <v>0</v>
      </c>
      <c r="U390" s="113">
        <f t="shared" si="188"/>
        <v>0</v>
      </c>
      <c r="V390" s="136"/>
      <c r="W390" s="313"/>
      <c r="X390" s="313"/>
      <c r="Y390" s="313"/>
      <c r="Z390" s="117">
        <f t="shared" si="189"/>
        <v>0</v>
      </c>
      <c r="AA390" s="118">
        <f t="shared" si="190"/>
        <v>0</v>
      </c>
      <c r="AB390" s="121"/>
      <c r="AC390" s="121"/>
      <c r="AD390" s="121"/>
      <c r="AE390" s="117">
        <f t="shared" si="191"/>
        <v>0</v>
      </c>
      <c r="AF390" s="118">
        <f t="shared" si="192"/>
        <v>0</v>
      </c>
      <c r="AG390" s="120"/>
      <c r="AH390" s="120"/>
      <c r="AI390" s="121"/>
      <c r="AJ390" s="117">
        <f t="shared" si="193"/>
        <v>0</v>
      </c>
      <c r="AK390" s="119">
        <f t="shared" si="194"/>
        <v>0</v>
      </c>
      <c r="AL390" s="53"/>
      <c r="AM390" s="53"/>
      <c r="AN390" s="53"/>
      <c r="AO390" s="54">
        <f t="shared" si="195"/>
        <v>0</v>
      </c>
      <c r="AP390" s="122">
        <f t="shared" si="196"/>
        <v>0</v>
      </c>
      <c r="AQ390" s="123">
        <f t="shared" si="197"/>
        <v>0</v>
      </c>
      <c r="AR390" s="123">
        <f t="shared" si="198"/>
        <v>0</v>
      </c>
      <c r="AS390" s="313"/>
      <c r="AT390" s="313"/>
      <c r="AU390" s="314"/>
      <c r="AV390" s="125">
        <f t="shared" si="199"/>
        <v>0</v>
      </c>
      <c r="AW390" s="119">
        <f t="shared" si="200"/>
        <v>0</v>
      </c>
      <c r="AX390" s="120"/>
      <c r="AY390" s="120"/>
      <c r="AZ390" s="127"/>
      <c r="BA390" s="126">
        <f t="shared" si="201"/>
        <v>0</v>
      </c>
      <c r="BB390" s="119">
        <f t="shared" si="202"/>
        <v>0</v>
      </c>
      <c r="BC390" s="120"/>
      <c r="BD390" s="120"/>
      <c r="BE390" s="127"/>
      <c r="BF390" s="126">
        <f t="shared" si="203"/>
        <v>0</v>
      </c>
      <c r="BG390" s="119">
        <f t="shared" si="204"/>
        <v>0</v>
      </c>
      <c r="BH390" s="120"/>
      <c r="BI390" s="120"/>
      <c r="BJ390" s="127"/>
      <c r="BK390" s="126">
        <f t="shared" si="205"/>
        <v>0</v>
      </c>
      <c r="BL390" s="119">
        <f t="shared" si="206"/>
        <v>0</v>
      </c>
      <c r="BM390" s="123">
        <f t="shared" si="207"/>
        <v>0</v>
      </c>
      <c r="BN390" s="123">
        <f t="shared" si="208"/>
        <v>0</v>
      </c>
      <c r="BO390" s="126">
        <f t="shared" si="216"/>
        <v>0</v>
      </c>
      <c r="BP390" s="128">
        <f t="shared" si="209"/>
        <v>0</v>
      </c>
      <c r="BQ390" s="22"/>
      <c r="BR390" s="129"/>
      <c r="BS390" s="130"/>
      <c r="BT390" s="257" t="str">
        <f t="shared" si="210"/>
        <v/>
      </c>
      <c r="BU390" s="257" t="str">
        <f t="shared" si="211"/>
        <v/>
      </c>
      <c r="BV390" s="257" t="str">
        <f t="shared" si="212"/>
        <v/>
      </c>
      <c r="BW390" s="257" t="str">
        <f t="shared" si="213"/>
        <v/>
      </c>
      <c r="BX390" s="258">
        <f t="shared" si="214"/>
        <v>0</v>
      </c>
      <c r="BY390" s="129"/>
      <c r="BZ390" s="130"/>
      <c r="CA390" s="130" t="str">
        <f t="shared" si="182"/>
        <v/>
      </c>
      <c r="CB390" s="130" t="str">
        <f t="shared" si="183"/>
        <v/>
      </c>
      <c r="CC390" s="130" t="str">
        <f t="shared" si="184"/>
        <v/>
      </c>
      <c r="CD390" s="130" t="str">
        <f t="shared" si="185"/>
        <v/>
      </c>
      <c r="CE390" s="131">
        <f t="shared" si="217"/>
        <v>0</v>
      </c>
      <c r="CF390" s="259">
        <f t="shared" si="215"/>
        <v>0</v>
      </c>
      <c r="CG390" s="132"/>
      <c r="CH390" s="132"/>
      <c r="CI390" s="132"/>
    </row>
    <row r="391" spans="1:87" s="24" customFormat="1" ht="12.75" hidden="1" customHeight="1" outlineLevel="1" thickBot="1" x14ac:dyDescent="0.25">
      <c r="A391" s="177" t="s">
        <v>59</v>
      </c>
      <c r="B391" s="312" t="s">
        <v>187</v>
      </c>
      <c r="C391" s="24">
        <v>383</v>
      </c>
      <c r="D391" s="137"/>
      <c r="E391" s="138"/>
      <c r="F391" s="56"/>
      <c r="G391" s="135"/>
      <c r="H391" s="136"/>
      <c r="I391" s="139"/>
      <c r="J391" s="57"/>
      <c r="K391" s="113"/>
      <c r="L391" s="113"/>
      <c r="M391" s="113"/>
      <c r="N391" s="113"/>
      <c r="O391" s="114">
        <f t="shared" si="186"/>
        <v>0</v>
      </c>
      <c r="P391" s="113"/>
      <c r="Q391" s="113"/>
      <c r="R391" s="113"/>
      <c r="S391" s="113"/>
      <c r="T391" s="114">
        <f t="shared" si="187"/>
        <v>0</v>
      </c>
      <c r="U391" s="113">
        <f t="shared" si="188"/>
        <v>0</v>
      </c>
      <c r="V391" s="136"/>
      <c r="W391" s="313"/>
      <c r="X391" s="313"/>
      <c r="Y391" s="313"/>
      <c r="Z391" s="117">
        <f t="shared" si="189"/>
        <v>0</v>
      </c>
      <c r="AA391" s="118">
        <f t="shared" si="190"/>
        <v>0</v>
      </c>
      <c r="AB391" s="121"/>
      <c r="AC391" s="121"/>
      <c r="AD391" s="121"/>
      <c r="AE391" s="117">
        <f t="shared" si="191"/>
        <v>0</v>
      </c>
      <c r="AF391" s="118">
        <f t="shared" si="192"/>
        <v>0</v>
      </c>
      <c r="AG391" s="120"/>
      <c r="AH391" s="120"/>
      <c r="AI391" s="121"/>
      <c r="AJ391" s="117">
        <f t="shared" si="193"/>
        <v>0</v>
      </c>
      <c r="AK391" s="119">
        <f t="shared" si="194"/>
        <v>0</v>
      </c>
      <c r="AL391" s="53"/>
      <c r="AM391" s="53"/>
      <c r="AN391" s="53"/>
      <c r="AO391" s="54">
        <f t="shared" si="195"/>
        <v>0</v>
      </c>
      <c r="AP391" s="122">
        <f t="shared" si="196"/>
        <v>0</v>
      </c>
      <c r="AQ391" s="123">
        <f t="shared" si="197"/>
        <v>0</v>
      </c>
      <c r="AR391" s="123">
        <f t="shared" si="198"/>
        <v>0</v>
      </c>
      <c r="AS391" s="313"/>
      <c r="AT391" s="313"/>
      <c r="AU391" s="314"/>
      <c r="AV391" s="125">
        <f t="shared" si="199"/>
        <v>0</v>
      </c>
      <c r="AW391" s="119">
        <f t="shared" si="200"/>
        <v>0</v>
      </c>
      <c r="AX391" s="120"/>
      <c r="AY391" s="120"/>
      <c r="AZ391" s="127"/>
      <c r="BA391" s="126">
        <f t="shared" si="201"/>
        <v>0</v>
      </c>
      <c r="BB391" s="119">
        <f t="shared" si="202"/>
        <v>0</v>
      </c>
      <c r="BC391" s="120"/>
      <c r="BD391" s="120"/>
      <c r="BE391" s="127"/>
      <c r="BF391" s="126">
        <f t="shared" si="203"/>
        <v>0</v>
      </c>
      <c r="BG391" s="119">
        <f t="shared" si="204"/>
        <v>0</v>
      </c>
      <c r="BH391" s="120"/>
      <c r="BI391" s="120"/>
      <c r="BJ391" s="127"/>
      <c r="BK391" s="126">
        <f t="shared" si="205"/>
        <v>0</v>
      </c>
      <c r="BL391" s="119">
        <f t="shared" si="206"/>
        <v>0</v>
      </c>
      <c r="BM391" s="123">
        <f t="shared" si="207"/>
        <v>0</v>
      </c>
      <c r="BN391" s="123">
        <f t="shared" si="208"/>
        <v>0</v>
      </c>
      <c r="BO391" s="126">
        <f t="shared" si="216"/>
        <v>0</v>
      </c>
      <c r="BP391" s="128">
        <f t="shared" si="209"/>
        <v>0</v>
      </c>
      <c r="BQ391" s="22"/>
      <c r="BR391" s="129"/>
      <c r="BS391" s="130"/>
      <c r="BT391" s="257" t="str">
        <f t="shared" si="210"/>
        <v/>
      </c>
      <c r="BU391" s="257" t="str">
        <f t="shared" si="211"/>
        <v/>
      </c>
      <c r="BV391" s="257" t="str">
        <f t="shared" si="212"/>
        <v/>
      </c>
      <c r="BW391" s="257" t="str">
        <f t="shared" si="213"/>
        <v/>
      </c>
      <c r="BX391" s="258">
        <f t="shared" si="214"/>
        <v>0</v>
      </c>
      <c r="BY391" s="129"/>
      <c r="BZ391" s="130"/>
      <c r="CA391" s="130" t="str">
        <f t="shared" si="182"/>
        <v/>
      </c>
      <c r="CB391" s="130" t="str">
        <f t="shared" si="183"/>
        <v/>
      </c>
      <c r="CC391" s="130" t="str">
        <f t="shared" si="184"/>
        <v/>
      </c>
      <c r="CD391" s="130" t="str">
        <f t="shared" si="185"/>
        <v/>
      </c>
      <c r="CE391" s="131">
        <f t="shared" si="217"/>
        <v>0</v>
      </c>
      <c r="CF391" s="259">
        <f t="shared" si="215"/>
        <v>0</v>
      </c>
      <c r="CG391" s="132"/>
      <c r="CH391" s="132"/>
      <c r="CI391" s="132"/>
    </row>
    <row r="392" spans="1:87" s="24" customFormat="1" ht="12.75" hidden="1" customHeight="1" outlineLevel="1" thickBot="1" x14ac:dyDescent="0.25">
      <c r="A392" s="177" t="s">
        <v>59</v>
      </c>
      <c r="B392" s="312" t="s">
        <v>187</v>
      </c>
      <c r="C392" s="24">
        <v>384</v>
      </c>
      <c r="D392" s="137"/>
      <c r="E392" s="138"/>
      <c r="F392" s="56"/>
      <c r="G392" s="135"/>
      <c r="H392" s="136"/>
      <c r="I392" s="139"/>
      <c r="J392" s="57"/>
      <c r="K392" s="113"/>
      <c r="L392" s="113"/>
      <c r="M392" s="113"/>
      <c r="N392" s="113"/>
      <c r="O392" s="114">
        <f t="shared" si="186"/>
        <v>0</v>
      </c>
      <c r="P392" s="113"/>
      <c r="Q392" s="113"/>
      <c r="R392" s="113"/>
      <c r="S392" s="113"/>
      <c r="T392" s="114">
        <f t="shared" si="187"/>
        <v>0</v>
      </c>
      <c r="U392" s="113">
        <f t="shared" si="188"/>
        <v>0</v>
      </c>
      <c r="V392" s="136"/>
      <c r="W392" s="313"/>
      <c r="X392" s="313"/>
      <c r="Y392" s="313"/>
      <c r="Z392" s="117">
        <f t="shared" si="189"/>
        <v>0</v>
      </c>
      <c r="AA392" s="118">
        <f t="shared" si="190"/>
        <v>0</v>
      </c>
      <c r="AB392" s="121"/>
      <c r="AC392" s="121"/>
      <c r="AD392" s="121"/>
      <c r="AE392" s="117">
        <f t="shared" si="191"/>
        <v>0</v>
      </c>
      <c r="AF392" s="118">
        <f t="shared" si="192"/>
        <v>0</v>
      </c>
      <c r="AG392" s="120"/>
      <c r="AH392" s="120"/>
      <c r="AI392" s="121"/>
      <c r="AJ392" s="117">
        <f t="shared" si="193"/>
        <v>0</v>
      </c>
      <c r="AK392" s="119">
        <f t="shared" si="194"/>
        <v>0</v>
      </c>
      <c r="AL392" s="53"/>
      <c r="AM392" s="53"/>
      <c r="AN392" s="53"/>
      <c r="AO392" s="54">
        <f t="shared" si="195"/>
        <v>0</v>
      </c>
      <c r="AP392" s="122">
        <f t="shared" si="196"/>
        <v>0</v>
      </c>
      <c r="AQ392" s="123">
        <f t="shared" si="197"/>
        <v>0</v>
      </c>
      <c r="AR392" s="123">
        <f t="shared" si="198"/>
        <v>0</v>
      </c>
      <c r="AS392" s="313"/>
      <c r="AT392" s="313"/>
      <c r="AU392" s="314"/>
      <c r="AV392" s="125">
        <f t="shared" si="199"/>
        <v>0</v>
      </c>
      <c r="AW392" s="119">
        <f t="shared" si="200"/>
        <v>0</v>
      </c>
      <c r="AX392" s="120"/>
      <c r="AY392" s="120"/>
      <c r="AZ392" s="127"/>
      <c r="BA392" s="126">
        <f t="shared" si="201"/>
        <v>0</v>
      </c>
      <c r="BB392" s="119">
        <f t="shared" si="202"/>
        <v>0</v>
      </c>
      <c r="BC392" s="120"/>
      <c r="BD392" s="120"/>
      <c r="BE392" s="127"/>
      <c r="BF392" s="126">
        <f t="shared" si="203"/>
        <v>0</v>
      </c>
      <c r="BG392" s="119">
        <f t="shared" si="204"/>
        <v>0</v>
      </c>
      <c r="BH392" s="120"/>
      <c r="BI392" s="120"/>
      <c r="BJ392" s="127"/>
      <c r="BK392" s="126">
        <f t="shared" si="205"/>
        <v>0</v>
      </c>
      <c r="BL392" s="119">
        <f t="shared" si="206"/>
        <v>0</v>
      </c>
      <c r="BM392" s="123">
        <f t="shared" si="207"/>
        <v>0</v>
      </c>
      <c r="BN392" s="123">
        <f t="shared" si="208"/>
        <v>0</v>
      </c>
      <c r="BO392" s="126">
        <f t="shared" si="216"/>
        <v>0</v>
      </c>
      <c r="BP392" s="128">
        <f t="shared" si="209"/>
        <v>0</v>
      </c>
      <c r="BQ392" s="22"/>
      <c r="BR392" s="129"/>
      <c r="BS392" s="130"/>
      <c r="BT392" s="257" t="str">
        <f t="shared" si="210"/>
        <v/>
      </c>
      <c r="BU392" s="257" t="str">
        <f t="shared" si="211"/>
        <v/>
      </c>
      <c r="BV392" s="257" t="str">
        <f t="shared" si="212"/>
        <v/>
      </c>
      <c r="BW392" s="257" t="str">
        <f t="shared" si="213"/>
        <v/>
      </c>
      <c r="BX392" s="258">
        <f t="shared" si="214"/>
        <v>0</v>
      </c>
      <c r="BY392" s="129"/>
      <c r="BZ392" s="130"/>
      <c r="CA392" s="130" t="str">
        <f t="shared" si="182"/>
        <v/>
      </c>
      <c r="CB392" s="130" t="str">
        <f t="shared" si="183"/>
        <v/>
      </c>
      <c r="CC392" s="130" t="str">
        <f t="shared" si="184"/>
        <v/>
      </c>
      <c r="CD392" s="130" t="str">
        <f t="shared" si="185"/>
        <v/>
      </c>
      <c r="CE392" s="131">
        <f t="shared" si="217"/>
        <v>0</v>
      </c>
      <c r="CF392" s="259">
        <f t="shared" si="215"/>
        <v>0</v>
      </c>
      <c r="CG392" s="132"/>
      <c r="CH392" s="132"/>
      <c r="CI392" s="132"/>
    </row>
    <row r="393" spans="1:87" s="24" customFormat="1" ht="12.75" hidden="1" customHeight="1" outlineLevel="1" thickBot="1" x14ac:dyDescent="0.25">
      <c r="A393" s="177" t="s">
        <v>59</v>
      </c>
      <c r="B393" s="312" t="s">
        <v>187</v>
      </c>
      <c r="C393" s="24">
        <v>385</v>
      </c>
      <c r="D393" s="137"/>
      <c r="E393" s="138"/>
      <c r="F393" s="56"/>
      <c r="G393" s="135"/>
      <c r="H393" s="136"/>
      <c r="I393" s="139"/>
      <c r="J393" s="57"/>
      <c r="K393" s="113"/>
      <c r="L393" s="113"/>
      <c r="M393" s="113"/>
      <c r="N393" s="113"/>
      <c r="O393" s="114">
        <f t="shared" si="186"/>
        <v>0</v>
      </c>
      <c r="P393" s="113"/>
      <c r="Q393" s="113"/>
      <c r="R393" s="113"/>
      <c r="S393" s="113"/>
      <c r="T393" s="114">
        <f t="shared" si="187"/>
        <v>0</v>
      </c>
      <c r="U393" s="113">
        <f t="shared" si="188"/>
        <v>0</v>
      </c>
      <c r="V393" s="136"/>
      <c r="W393" s="313"/>
      <c r="X393" s="313"/>
      <c r="Y393" s="313"/>
      <c r="Z393" s="117">
        <f t="shared" si="189"/>
        <v>0</v>
      </c>
      <c r="AA393" s="118">
        <f t="shared" si="190"/>
        <v>0</v>
      </c>
      <c r="AB393" s="121"/>
      <c r="AC393" s="121"/>
      <c r="AD393" s="121"/>
      <c r="AE393" s="117">
        <f t="shared" si="191"/>
        <v>0</v>
      </c>
      <c r="AF393" s="118">
        <f t="shared" si="192"/>
        <v>0</v>
      </c>
      <c r="AG393" s="120"/>
      <c r="AH393" s="120"/>
      <c r="AI393" s="121"/>
      <c r="AJ393" s="117">
        <f t="shared" si="193"/>
        <v>0</v>
      </c>
      <c r="AK393" s="119">
        <f t="shared" si="194"/>
        <v>0</v>
      </c>
      <c r="AL393" s="53"/>
      <c r="AM393" s="53"/>
      <c r="AN393" s="53"/>
      <c r="AO393" s="54">
        <f t="shared" si="195"/>
        <v>0</v>
      </c>
      <c r="AP393" s="122">
        <f t="shared" si="196"/>
        <v>0</v>
      </c>
      <c r="AQ393" s="123">
        <f t="shared" si="197"/>
        <v>0</v>
      </c>
      <c r="AR393" s="123">
        <f t="shared" si="198"/>
        <v>0</v>
      </c>
      <c r="AS393" s="313"/>
      <c r="AT393" s="313"/>
      <c r="AU393" s="314"/>
      <c r="AV393" s="125">
        <f t="shared" si="199"/>
        <v>0</v>
      </c>
      <c r="AW393" s="119">
        <f t="shared" si="200"/>
        <v>0</v>
      </c>
      <c r="AX393" s="120"/>
      <c r="AY393" s="120"/>
      <c r="AZ393" s="127"/>
      <c r="BA393" s="126">
        <f t="shared" si="201"/>
        <v>0</v>
      </c>
      <c r="BB393" s="119">
        <f t="shared" si="202"/>
        <v>0</v>
      </c>
      <c r="BC393" s="120"/>
      <c r="BD393" s="120"/>
      <c r="BE393" s="127"/>
      <c r="BF393" s="126">
        <f t="shared" si="203"/>
        <v>0</v>
      </c>
      <c r="BG393" s="119">
        <f t="shared" si="204"/>
        <v>0</v>
      </c>
      <c r="BH393" s="120"/>
      <c r="BI393" s="120"/>
      <c r="BJ393" s="127"/>
      <c r="BK393" s="126">
        <f t="shared" si="205"/>
        <v>0</v>
      </c>
      <c r="BL393" s="119">
        <f t="shared" si="206"/>
        <v>0</v>
      </c>
      <c r="BM393" s="123">
        <f t="shared" si="207"/>
        <v>0</v>
      </c>
      <c r="BN393" s="123">
        <f t="shared" si="208"/>
        <v>0</v>
      </c>
      <c r="BO393" s="126">
        <f t="shared" si="216"/>
        <v>0</v>
      </c>
      <c r="BP393" s="128">
        <f t="shared" si="209"/>
        <v>0</v>
      </c>
      <c r="BQ393" s="22"/>
      <c r="BR393" s="129"/>
      <c r="BS393" s="130"/>
      <c r="BT393" s="257" t="str">
        <f t="shared" si="210"/>
        <v/>
      </c>
      <c r="BU393" s="257" t="str">
        <f t="shared" si="211"/>
        <v/>
      </c>
      <c r="BV393" s="257" t="str">
        <f t="shared" si="212"/>
        <v/>
      </c>
      <c r="BW393" s="257" t="str">
        <f t="shared" si="213"/>
        <v/>
      </c>
      <c r="BX393" s="258">
        <f t="shared" si="214"/>
        <v>0</v>
      </c>
      <c r="BY393" s="129"/>
      <c r="BZ393" s="130"/>
      <c r="CA393" s="130" t="str">
        <f t="shared" ref="CA393:CA400" si="218">IF(OR($BY393="Jan", $BY393="Feb", $BY393="Mar"), $BZ393, "")</f>
        <v/>
      </c>
      <c r="CB393" s="130" t="str">
        <f t="shared" ref="CB393:CB400" si="219">IF(OR($BY393="Apr", $BY393="May", $BY393="Jun"), $BZ393, "")</f>
        <v/>
      </c>
      <c r="CC393" s="130" t="str">
        <f t="shared" ref="CC393:CC400" si="220">IF(OR($BY393="Jul", $BY393="Aug", $BY393="Sep"), $BZ393, "")</f>
        <v/>
      </c>
      <c r="CD393" s="130" t="str">
        <f t="shared" ref="CD393:CD400" si="221">IF(OR($BY393="Oct", $BY393="Nov", $BY393="Dec"), $BZ393, "")</f>
        <v/>
      </c>
      <c r="CE393" s="131">
        <f t="shared" si="217"/>
        <v>0</v>
      </c>
      <c r="CF393" s="259">
        <f t="shared" si="215"/>
        <v>0</v>
      </c>
      <c r="CG393" s="132"/>
      <c r="CH393" s="132"/>
      <c r="CI393" s="132"/>
    </row>
    <row r="394" spans="1:87" s="24" customFormat="1" ht="12.75" hidden="1" customHeight="1" outlineLevel="1" thickBot="1" x14ac:dyDescent="0.25">
      <c r="A394" s="177" t="s">
        <v>59</v>
      </c>
      <c r="B394" s="312" t="s">
        <v>187</v>
      </c>
      <c r="C394" s="24">
        <v>386</v>
      </c>
      <c r="D394" s="137"/>
      <c r="E394" s="138"/>
      <c r="F394" s="56"/>
      <c r="G394" s="135"/>
      <c r="H394" s="136"/>
      <c r="I394" s="139"/>
      <c r="J394" s="57"/>
      <c r="K394" s="113"/>
      <c r="L394" s="113"/>
      <c r="M394" s="113"/>
      <c r="N394" s="113"/>
      <c r="O394" s="114">
        <f t="shared" ref="O394:O400" si="222">SUM(K394:N394)</f>
        <v>0</v>
      </c>
      <c r="P394" s="113"/>
      <c r="Q394" s="113"/>
      <c r="R394" s="113"/>
      <c r="S394" s="113"/>
      <c r="T394" s="114">
        <f t="shared" ref="T394:T400" si="223">SUM(P394:S394)</f>
        <v>0</v>
      </c>
      <c r="U394" s="113">
        <f t="shared" ref="U394:U400" si="224">J394+O394-T394</f>
        <v>0</v>
      </c>
      <c r="V394" s="136"/>
      <c r="W394" s="313"/>
      <c r="X394" s="313"/>
      <c r="Y394" s="313"/>
      <c r="Z394" s="117">
        <f t="shared" ref="Z394:Z400" si="225">SUM(W394:Y394)</f>
        <v>0</v>
      </c>
      <c r="AA394" s="118">
        <f t="shared" ref="AA394:AA400" si="226">Z394-K394</f>
        <v>0</v>
      </c>
      <c r="AB394" s="121"/>
      <c r="AC394" s="121"/>
      <c r="AD394" s="121"/>
      <c r="AE394" s="117">
        <f t="shared" ref="AE394:AE400" si="227">SUM(AB394:AD394)</f>
        <v>0</v>
      </c>
      <c r="AF394" s="118">
        <f t="shared" ref="AF394:AF400" si="228">AE394-L394</f>
        <v>0</v>
      </c>
      <c r="AG394" s="120"/>
      <c r="AH394" s="120"/>
      <c r="AI394" s="121"/>
      <c r="AJ394" s="117">
        <f t="shared" ref="AJ394:AJ400" si="229">SUM(AG394:AI394)</f>
        <v>0</v>
      </c>
      <c r="AK394" s="119">
        <f t="shared" ref="AK394:AK400" si="230">AJ394-M394</f>
        <v>0</v>
      </c>
      <c r="AL394" s="53"/>
      <c r="AM394" s="53"/>
      <c r="AN394" s="53"/>
      <c r="AO394" s="54">
        <f t="shared" ref="AO394:AO400" si="231">SUM(AL394:AN394)</f>
        <v>0</v>
      </c>
      <c r="AP394" s="122">
        <f t="shared" ref="AP394:AP400" si="232">AO394-N394</f>
        <v>0</v>
      </c>
      <c r="AQ394" s="123">
        <f t="shared" ref="AQ394:AQ400" si="233">Z394+AE394+AJ394+AO394</f>
        <v>0</v>
      </c>
      <c r="AR394" s="123">
        <f t="shared" ref="AR394:AR400" si="234">AQ394-O394</f>
        <v>0</v>
      </c>
      <c r="AS394" s="313"/>
      <c r="AT394" s="313"/>
      <c r="AU394" s="314"/>
      <c r="AV394" s="125">
        <f t="shared" ref="AV394:AV400" si="235">SUM(AS394:AU394)</f>
        <v>0</v>
      </c>
      <c r="AW394" s="119">
        <f t="shared" ref="AW394:AW400" si="236">AV394-P394</f>
        <v>0</v>
      </c>
      <c r="AX394" s="120"/>
      <c r="AY394" s="120"/>
      <c r="AZ394" s="127"/>
      <c r="BA394" s="126">
        <f t="shared" ref="BA394:BA400" si="237">SUM(AX394:AZ394)</f>
        <v>0</v>
      </c>
      <c r="BB394" s="119">
        <f t="shared" ref="BB394:BB400" si="238">BA394-Q394</f>
        <v>0</v>
      </c>
      <c r="BC394" s="120"/>
      <c r="BD394" s="120"/>
      <c r="BE394" s="127"/>
      <c r="BF394" s="126">
        <f t="shared" ref="BF394:BF400" si="239">SUM(BC394:BE394)</f>
        <v>0</v>
      </c>
      <c r="BG394" s="119">
        <f t="shared" ref="BG394:BG400" si="240">BF394-R394</f>
        <v>0</v>
      </c>
      <c r="BH394" s="120"/>
      <c r="BI394" s="120"/>
      <c r="BJ394" s="127"/>
      <c r="BK394" s="126">
        <f t="shared" ref="BK394:BK400" si="241">SUM(BH394:BJ394)</f>
        <v>0</v>
      </c>
      <c r="BL394" s="119">
        <f t="shared" ref="BL394:BL400" si="242">BK394-S394</f>
        <v>0</v>
      </c>
      <c r="BM394" s="123">
        <f t="shared" ref="BM394:BM400" si="243">AV394+BA394+BF394+BK394</f>
        <v>0</v>
      </c>
      <c r="BN394" s="123">
        <f t="shared" ref="BN394:BN400" si="244">BM394-T394</f>
        <v>0</v>
      </c>
      <c r="BO394" s="126">
        <f t="shared" si="216"/>
        <v>0</v>
      </c>
      <c r="BP394" s="128">
        <f t="shared" ref="BP394:BP400" si="245">BO394-U394</f>
        <v>0</v>
      </c>
      <c r="BQ394" s="22"/>
      <c r="BR394" s="129"/>
      <c r="BS394" s="130"/>
      <c r="BT394" s="257" t="str">
        <f t="shared" ref="BT394:BT400" si="246">IF(OR($BR394="Jan", $BR394="Feb", $BR394="Mar"), $BS394, "")</f>
        <v/>
      </c>
      <c r="BU394" s="257" t="str">
        <f t="shared" ref="BU394:BU400" si="247">IF(OR($BR394="Apr", $BR394="May", $BR394="Jun"), $BS394, "")</f>
        <v/>
      </c>
      <c r="BV394" s="257" t="str">
        <f t="shared" ref="BV394:BV400" si="248">IF(OR($BR394="Jul", $BR394="Aug", $BR394="Sep"), $BS394, "")</f>
        <v/>
      </c>
      <c r="BW394" s="257" t="str">
        <f t="shared" ref="BW394:BW400" si="249">IF(OR($BR394="Oct", $BR394="Nov", $BR394="Dec"), $BS394, "")</f>
        <v/>
      </c>
      <c r="BX394" s="258">
        <f t="shared" ref="BX394:BX400" si="250">SUM(BT394:BW394)</f>
        <v>0</v>
      </c>
      <c r="BY394" s="129"/>
      <c r="BZ394" s="130"/>
      <c r="CA394" s="130" t="str">
        <f t="shared" si="218"/>
        <v/>
      </c>
      <c r="CB394" s="130" t="str">
        <f t="shared" si="219"/>
        <v/>
      </c>
      <c r="CC394" s="130" t="str">
        <f t="shared" si="220"/>
        <v/>
      </c>
      <c r="CD394" s="130" t="str">
        <f t="shared" si="221"/>
        <v/>
      </c>
      <c r="CE394" s="131">
        <f t="shared" si="217"/>
        <v>0</v>
      </c>
      <c r="CF394" s="259">
        <f t="shared" ref="CF394:CF400" si="251">BO394+BX394-CE394</f>
        <v>0</v>
      </c>
      <c r="CG394" s="132"/>
      <c r="CH394" s="132"/>
      <c r="CI394" s="132"/>
    </row>
    <row r="395" spans="1:87" s="24" customFormat="1" ht="12.75" hidden="1" customHeight="1" outlineLevel="1" thickBot="1" x14ac:dyDescent="0.25">
      <c r="A395" s="177" t="s">
        <v>59</v>
      </c>
      <c r="B395" s="312" t="s">
        <v>187</v>
      </c>
      <c r="C395" s="24">
        <v>387</v>
      </c>
      <c r="D395" s="137"/>
      <c r="E395" s="138"/>
      <c r="F395" s="56"/>
      <c r="G395" s="135"/>
      <c r="H395" s="136"/>
      <c r="I395" s="139"/>
      <c r="J395" s="57"/>
      <c r="K395" s="113"/>
      <c r="L395" s="113"/>
      <c r="M395" s="113"/>
      <c r="N395" s="113"/>
      <c r="O395" s="114">
        <f t="shared" si="222"/>
        <v>0</v>
      </c>
      <c r="P395" s="113"/>
      <c r="Q395" s="113"/>
      <c r="R395" s="113"/>
      <c r="S395" s="113"/>
      <c r="T395" s="114">
        <f t="shared" si="223"/>
        <v>0</v>
      </c>
      <c r="U395" s="113">
        <f t="shared" si="224"/>
        <v>0</v>
      </c>
      <c r="V395" s="136"/>
      <c r="W395" s="313"/>
      <c r="X395" s="313"/>
      <c r="Y395" s="313"/>
      <c r="Z395" s="117">
        <f t="shared" si="225"/>
        <v>0</v>
      </c>
      <c r="AA395" s="118">
        <f t="shared" si="226"/>
        <v>0</v>
      </c>
      <c r="AB395" s="121"/>
      <c r="AC395" s="121"/>
      <c r="AD395" s="121"/>
      <c r="AE395" s="117">
        <f t="shared" si="227"/>
        <v>0</v>
      </c>
      <c r="AF395" s="118">
        <f t="shared" si="228"/>
        <v>0</v>
      </c>
      <c r="AG395" s="120"/>
      <c r="AH395" s="120"/>
      <c r="AI395" s="121"/>
      <c r="AJ395" s="117">
        <f t="shared" si="229"/>
        <v>0</v>
      </c>
      <c r="AK395" s="119">
        <f t="shared" si="230"/>
        <v>0</v>
      </c>
      <c r="AL395" s="53"/>
      <c r="AM395" s="53"/>
      <c r="AN395" s="53"/>
      <c r="AO395" s="54">
        <f t="shared" si="231"/>
        <v>0</v>
      </c>
      <c r="AP395" s="122">
        <f t="shared" si="232"/>
        <v>0</v>
      </c>
      <c r="AQ395" s="123">
        <f t="shared" si="233"/>
        <v>0</v>
      </c>
      <c r="AR395" s="123">
        <f t="shared" si="234"/>
        <v>0</v>
      </c>
      <c r="AS395" s="313"/>
      <c r="AT395" s="313"/>
      <c r="AU395" s="314"/>
      <c r="AV395" s="125">
        <f t="shared" si="235"/>
        <v>0</v>
      </c>
      <c r="AW395" s="119">
        <f t="shared" si="236"/>
        <v>0</v>
      </c>
      <c r="AX395" s="120"/>
      <c r="AY395" s="120"/>
      <c r="AZ395" s="127"/>
      <c r="BA395" s="126">
        <f t="shared" si="237"/>
        <v>0</v>
      </c>
      <c r="BB395" s="119">
        <f t="shared" si="238"/>
        <v>0</v>
      </c>
      <c r="BC395" s="120"/>
      <c r="BD395" s="120"/>
      <c r="BE395" s="127"/>
      <c r="BF395" s="126">
        <f t="shared" si="239"/>
        <v>0</v>
      </c>
      <c r="BG395" s="119">
        <f t="shared" si="240"/>
        <v>0</v>
      </c>
      <c r="BH395" s="120"/>
      <c r="BI395" s="120"/>
      <c r="BJ395" s="127"/>
      <c r="BK395" s="126">
        <f t="shared" si="241"/>
        <v>0</v>
      </c>
      <c r="BL395" s="119">
        <f t="shared" si="242"/>
        <v>0</v>
      </c>
      <c r="BM395" s="123">
        <f t="shared" si="243"/>
        <v>0</v>
      </c>
      <c r="BN395" s="123">
        <f t="shared" si="244"/>
        <v>0</v>
      </c>
      <c r="BO395" s="126">
        <f t="shared" si="216"/>
        <v>0</v>
      </c>
      <c r="BP395" s="128">
        <f t="shared" si="245"/>
        <v>0</v>
      </c>
      <c r="BQ395" s="22"/>
      <c r="BR395" s="129"/>
      <c r="BS395" s="130"/>
      <c r="BT395" s="257" t="str">
        <f t="shared" si="246"/>
        <v/>
      </c>
      <c r="BU395" s="257" t="str">
        <f t="shared" si="247"/>
        <v/>
      </c>
      <c r="BV395" s="257" t="str">
        <f t="shared" si="248"/>
        <v/>
      </c>
      <c r="BW395" s="257" t="str">
        <f t="shared" si="249"/>
        <v/>
      </c>
      <c r="BX395" s="258">
        <f t="shared" si="250"/>
        <v>0</v>
      </c>
      <c r="BY395" s="129"/>
      <c r="BZ395" s="130"/>
      <c r="CA395" s="130" t="str">
        <f t="shared" si="218"/>
        <v/>
      </c>
      <c r="CB395" s="130" t="str">
        <f t="shared" si="219"/>
        <v/>
      </c>
      <c r="CC395" s="130" t="str">
        <f t="shared" si="220"/>
        <v/>
      </c>
      <c r="CD395" s="130" t="str">
        <f t="shared" si="221"/>
        <v/>
      </c>
      <c r="CE395" s="131">
        <f t="shared" si="217"/>
        <v>0</v>
      </c>
      <c r="CF395" s="259">
        <f t="shared" si="251"/>
        <v>0</v>
      </c>
      <c r="CG395" s="132"/>
      <c r="CH395" s="132"/>
      <c r="CI395" s="132"/>
    </row>
    <row r="396" spans="1:87" s="24" customFormat="1" ht="12.75" hidden="1" customHeight="1" outlineLevel="1" thickBot="1" x14ac:dyDescent="0.25">
      <c r="A396" s="177" t="s">
        <v>59</v>
      </c>
      <c r="B396" s="312" t="s">
        <v>187</v>
      </c>
      <c r="C396" s="24">
        <v>388</v>
      </c>
      <c r="D396" s="137"/>
      <c r="E396" s="138"/>
      <c r="F396" s="56"/>
      <c r="G396" s="135"/>
      <c r="H396" s="136"/>
      <c r="I396" s="139"/>
      <c r="J396" s="57"/>
      <c r="K396" s="113"/>
      <c r="L396" s="113"/>
      <c r="M396" s="113"/>
      <c r="N396" s="113"/>
      <c r="O396" s="114">
        <f t="shared" si="222"/>
        <v>0</v>
      </c>
      <c r="P396" s="113"/>
      <c r="Q396" s="113"/>
      <c r="R396" s="113"/>
      <c r="S396" s="113"/>
      <c r="T396" s="114">
        <f t="shared" si="223"/>
        <v>0</v>
      </c>
      <c r="U396" s="113">
        <f t="shared" si="224"/>
        <v>0</v>
      </c>
      <c r="V396" s="136"/>
      <c r="W396" s="313"/>
      <c r="X396" s="313"/>
      <c r="Y396" s="313"/>
      <c r="Z396" s="117">
        <f t="shared" si="225"/>
        <v>0</v>
      </c>
      <c r="AA396" s="118">
        <f t="shared" si="226"/>
        <v>0</v>
      </c>
      <c r="AB396" s="121"/>
      <c r="AC396" s="121"/>
      <c r="AD396" s="121"/>
      <c r="AE396" s="117">
        <f t="shared" si="227"/>
        <v>0</v>
      </c>
      <c r="AF396" s="118">
        <f t="shared" si="228"/>
        <v>0</v>
      </c>
      <c r="AG396" s="120"/>
      <c r="AH396" s="120"/>
      <c r="AI396" s="121"/>
      <c r="AJ396" s="117">
        <f t="shared" si="229"/>
        <v>0</v>
      </c>
      <c r="AK396" s="119">
        <f t="shared" si="230"/>
        <v>0</v>
      </c>
      <c r="AL396" s="53"/>
      <c r="AM396" s="53"/>
      <c r="AN396" s="53"/>
      <c r="AO396" s="54">
        <f t="shared" si="231"/>
        <v>0</v>
      </c>
      <c r="AP396" s="122">
        <f t="shared" si="232"/>
        <v>0</v>
      </c>
      <c r="AQ396" s="123">
        <f t="shared" si="233"/>
        <v>0</v>
      </c>
      <c r="AR396" s="123">
        <f t="shared" si="234"/>
        <v>0</v>
      </c>
      <c r="AS396" s="313"/>
      <c r="AT396" s="313"/>
      <c r="AU396" s="314"/>
      <c r="AV396" s="125">
        <f t="shared" si="235"/>
        <v>0</v>
      </c>
      <c r="AW396" s="119">
        <f t="shared" si="236"/>
        <v>0</v>
      </c>
      <c r="AX396" s="120"/>
      <c r="AY396" s="120"/>
      <c r="AZ396" s="127"/>
      <c r="BA396" s="126">
        <f t="shared" si="237"/>
        <v>0</v>
      </c>
      <c r="BB396" s="119">
        <f t="shared" si="238"/>
        <v>0</v>
      </c>
      <c r="BC396" s="120"/>
      <c r="BD396" s="120"/>
      <c r="BE396" s="127"/>
      <c r="BF396" s="126">
        <f t="shared" si="239"/>
        <v>0</v>
      </c>
      <c r="BG396" s="119">
        <f t="shared" si="240"/>
        <v>0</v>
      </c>
      <c r="BH396" s="120"/>
      <c r="BI396" s="120"/>
      <c r="BJ396" s="127"/>
      <c r="BK396" s="126">
        <f t="shared" si="241"/>
        <v>0</v>
      </c>
      <c r="BL396" s="119">
        <f t="shared" si="242"/>
        <v>0</v>
      </c>
      <c r="BM396" s="123">
        <f t="shared" si="243"/>
        <v>0</v>
      </c>
      <c r="BN396" s="123">
        <f t="shared" si="244"/>
        <v>0</v>
      </c>
      <c r="BO396" s="126">
        <f t="shared" si="216"/>
        <v>0</v>
      </c>
      <c r="BP396" s="128">
        <f t="shared" si="245"/>
        <v>0</v>
      </c>
      <c r="BQ396" s="22"/>
      <c r="BR396" s="129"/>
      <c r="BS396" s="130"/>
      <c r="BT396" s="257" t="str">
        <f t="shared" si="246"/>
        <v/>
      </c>
      <c r="BU396" s="257" t="str">
        <f t="shared" si="247"/>
        <v/>
      </c>
      <c r="BV396" s="257" t="str">
        <f t="shared" si="248"/>
        <v/>
      </c>
      <c r="BW396" s="257" t="str">
        <f t="shared" si="249"/>
        <v/>
      </c>
      <c r="BX396" s="258">
        <f t="shared" si="250"/>
        <v>0</v>
      </c>
      <c r="BY396" s="129"/>
      <c r="BZ396" s="130"/>
      <c r="CA396" s="130" t="str">
        <f t="shared" si="218"/>
        <v/>
      </c>
      <c r="CB396" s="130" t="str">
        <f t="shared" si="219"/>
        <v/>
      </c>
      <c r="CC396" s="130" t="str">
        <f t="shared" si="220"/>
        <v/>
      </c>
      <c r="CD396" s="130" t="str">
        <f t="shared" si="221"/>
        <v/>
      </c>
      <c r="CE396" s="131">
        <f t="shared" si="217"/>
        <v>0</v>
      </c>
      <c r="CF396" s="259">
        <f t="shared" si="251"/>
        <v>0</v>
      </c>
      <c r="CG396" s="132"/>
      <c r="CH396" s="132"/>
      <c r="CI396" s="132"/>
    </row>
    <row r="397" spans="1:87" s="24" customFormat="1" ht="12.75" hidden="1" customHeight="1" outlineLevel="1" thickBot="1" x14ac:dyDescent="0.25">
      <c r="A397" s="177" t="s">
        <v>59</v>
      </c>
      <c r="B397" s="312" t="s">
        <v>187</v>
      </c>
      <c r="C397" s="24">
        <v>389</v>
      </c>
      <c r="D397" s="137"/>
      <c r="E397" s="138"/>
      <c r="F397" s="56"/>
      <c r="G397" s="135"/>
      <c r="H397" s="136"/>
      <c r="I397" s="139"/>
      <c r="J397" s="57"/>
      <c r="K397" s="113"/>
      <c r="L397" s="113"/>
      <c r="M397" s="113"/>
      <c r="N397" s="113"/>
      <c r="O397" s="114">
        <f t="shared" si="222"/>
        <v>0</v>
      </c>
      <c r="P397" s="113"/>
      <c r="Q397" s="113"/>
      <c r="R397" s="113"/>
      <c r="S397" s="113"/>
      <c r="T397" s="114">
        <f t="shared" si="223"/>
        <v>0</v>
      </c>
      <c r="U397" s="113">
        <f t="shared" si="224"/>
        <v>0</v>
      </c>
      <c r="V397" s="136"/>
      <c r="W397" s="313"/>
      <c r="X397" s="313"/>
      <c r="Y397" s="313"/>
      <c r="Z397" s="117">
        <f t="shared" si="225"/>
        <v>0</v>
      </c>
      <c r="AA397" s="118">
        <f t="shared" si="226"/>
        <v>0</v>
      </c>
      <c r="AB397" s="121"/>
      <c r="AC397" s="121"/>
      <c r="AD397" s="121"/>
      <c r="AE397" s="117">
        <f t="shared" si="227"/>
        <v>0</v>
      </c>
      <c r="AF397" s="118">
        <f t="shared" si="228"/>
        <v>0</v>
      </c>
      <c r="AG397" s="120"/>
      <c r="AH397" s="120"/>
      <c r="AI397" s="121"/>
      <c r="AJ397" s="117">
        <f t="shared" si="229"/>
        <v>0</v>
      </c>
      <c r="AK397" s="119">
        <f t="shared" si="230"/>
        <v>0</v>
      </c>
      <c r="AL397" s="53"/>
      <c r="AM397" s="53"/>
      <c r="AN397" s="53"/>
      <c r="AO397" s="54">
        <f t="shared" si="231"/>
        <v>0</v>
      </c>
      <c r="AP397" s="122">
        <f t="shared" si="232"/>
        <v>0</v>
      </c>
      <c r="AQ397" s="123">
        <f t="shared" si="233"/>
        <v>0</v>
      </c>
      <c r="AR397" s="123">
        <f t="shared" si="234"/>
        <v>0</v>
      </c>
      <c r="AS397" s="313"/>
      <c r="AT397" s="313"/>
      <c r="AU397" s="314"/>
      <c r="AV397" s="125">
        <f t="shared" si="235"/>
        <v>0</v>
      </c>
      <c r="AW397" s="119">
        <f t="shared" si="236"/>
        <v>0</v>
      </c>
      <c r="AX397" s="120"/>
      <c r="AY397" s="120"/>
      <c r="AZ397" s="127"/>
      <c r="BA397" s="126">
        <f t="shared" si="237"/>
        <v>0</v>
      </c>
      <c r="BB397" s="119">
        <f t="shared" si="238"/>
        <v>0</v>
      </c>
      <c r="BC397" s="120"/>
      <c r="BD397" s="120"/>
      <c r="BE397" s="127"/>
      <c r="BF397" s="126">
        <f t="shared" si="239"/>
        <v>0</v>
      </c>
      <c r="BG397" s="119">
        <f t="shared" si="240"/>
        <v>0</v>
      </c>
      <c r="BH397" s="120"/>
      <c r="BI397" s="120"/>
      <c r="BJ397" s="127"/>
      <c r="BK397" s="126">
        <f t="shared" si="241"/>
        <v>0</v>
      </c>
      <c r="BL397" s="119">
        <f t="shared" si="242"/>
        <v>0</v>
      </c>
      <c r="BM397" s="123">
        <f t="shared" si="243"/>
        <v>0</v>
      </c>
      <c r="BN397" s="123">
        <f t="shared" si="244"/>
        <v>0</v>
      </c>
      <c r="BO397" s="126">
        <f t="shared" si="216"/>
        <v>0</v>
      </c>
      <c r="BP397" s="128">
        <f t="shared" si="245"/>
        <v>0</v>
      </c>
      <c r="BQ397" s="22"/>
      <c r="BR397" s="129"/>
      <c r="BS397" s="130"/>
      <c r="BT397" s="257" t="str">
        <f t="shared" si="246"/>
        <v/>
      </c>
      <c r="BU397" s="257" t="str">
        <f t="shared" si="247"/>
        <v/>
      </c>
      <c r="BV397" s="257" t="str">
        <f t="shared" si="248"/>
        <v/>
      </c>
      <c r="BW397" s="257" t="str">
        <f t="shared" si="249"/>
        <v/>
      </c>
      <c r="BX397" s="258">
        <f t="shared" si="250"/>
        <v>0</v>
      </c>
      <c r="BY397" s="129"/>
      <c r="BZ397" s="130"/>
      <c r="CA397" s="130" t="str">
        <f t="shared" si="218"/>
        <v/>
      </c>
      <c r="CB397" s="130" t="str">
        <f t="shared" si="219"/>
        <v/>
      </c>
      <c r="CC397" s="130" t="str">
        <f t="shared" si="220"/>
        <v/>
      </c>
      <c r="CD397" s="130" t="str">
        <f t="shared" si="221"/>
        <v/>
      </c>
      <c r="CE397" s="131">
        <f t="shared" si="217"/>
        <v>0</v>
      </c>
      <c r="CF397" s="259">
        <f t="shared" si="251"/>
        <v>0</v>
      </c>
      <c r="CG397" s="132"/>
      <c r="CH397" s="132"/>
      <c r="CI397" s="132"/>
    </row>
    <row r="398" spans="1:87" s="24" customFormat="1" ht="12.75" hidden="1" customHeight="1" outlineLevel="1" thickBot="1" x14ac:dyDescent="0.25">
      <c r="A398" s="177" t="s">
        <v>59</v>
      </c>
      <c r="B398" s="312" t="s">
        <v>187</v>
      </c>
      <c r="C398" s="24">
        <v>390</v>
      </c>
      <c r="D398" s="137"/>
      <c r="E398" s="138"/>
      <c r="F398" s="56"/>
      <c r="G398" s="135"/>
      <c r="H398" s="136"/>
      <c r="I398" s="139"/>
      <c r="J398" s="57"/>
      <c r="K398" s="113"/>
      <c r="L398" s="113"/>
      <c r="M398" s="113"/>
      <c r="N398" s="113"/>
      <c r="O398" s="114">
        <f t="shared" si="222"/>
        <v>0</v>
      </c>
      <c r="P398" s="113"/>
      <c r="Q398" s="113"/>
      <c r="R398" s="113"/>
      <c r="S398" s="113"/>
      <c r="T398" s="114">
        <f t="shared" si="223"/>
        <v>0</v>
      </c>
      <c r="U398" s="113">
        <f t="shared" si="224"/>
        <v>0</v>
      </c>
      <c r="V398" s="136"/>
      <c r="W398" s="313"/>
      <c r="X398" s="313"/>
      <c r="Y398" s="313"/>
      <c r="Z398" s="117">
        <f t="shared" si="225"/>
        <v>0</v>
      </c>
      <c r="AA398" s="118">
        <f t="shared" si="226"/>
        <v>0</v>
      </c>
      <c r="AB398" s="121"/>
      <c r="AC398" s="121"/>
      <c r="AD398" s="121"/>
      <c r="AE398" s="117">
        <f t="shared" si="227"/>
        <v>0</v>
      </c>
      <c r="AF398" s="118">
        <f t="shared" si="228"/>
        <v>0</v>
      </c>
      <c r="AG398" s="120"/>
      <c r="AH398" s="120"/>
      <c r="AI398" s="121"/>
      <c r="AJ398" s="117">
        <f t="shared" si="229"/>
        <v>0</v>
      </c>
      <c r="AK398" s="119">
        <f t="shared" si="230"/>
        <v>0</v>
      </c>
      <c r="AL398" s="53"/>
      <c r="AM398" s="53"/>
      <c r="AN398" s="53"/>
      <c r="AO398" s="54">
        <f t="shared" si="231"/>
        <v>0</v>
      </c>
      <c r="AP398" s="122">
        <f t="shared" si="232"/>
        <v>0</v>
      </c>
      <c r="AQ398" s="123">
        <f t="shared" si="233"/>
        <v>0</v>
      </c>
      <c r="AR398" s="123">
        <f t="shared" si="234"/>
        <v>0</v>
      </c>
      <c r="AS398" s="313"/>
      <c r="AT398" s="313"/>
      <c r="AU398" s="314"/>
      <c r="AV398" s="125">
        <f t="shared" si="235"/>
        <v>0</v>
      </c>
      <c r="AW398" s="119">
        <f t="shared" si="236"/>
        <v>0</v>
      </c>
      <c r="AX398" s="120"/>
      <c r="AY398" s="120"/>
      <c r="AZ398" s="127"/>
      <c r="BA398" s="126">
        <f t="shared" si="237"/>
        <v>0</v>
      </c>
      <c r="BB398" s="119">
        <f t="shared" si="238"/>
        <v>0</v>
      </c>
      <c r="BC398" s="120"/>
      <c r="BD398" s="120"/>
      <c r="BE398" s="127"/>
      <c r="BF398" s="126">
        <f t="shared" si="239"/>
        <v>0</v>
      </c>
      <c r="BG398" s="119">
        <f t="shared" si="240"/>
        <v>0</v>
      </c>
      <c r="BH398" s="120"/>
      <c r="BI398" s="120"/>
      <c r="BJ398" s="127"/>
      <c r="BK398" s="126">
        <f t="shared" si="241"/>
        <v>0</v>
      </c>
      <c r="BL398" s="119">
        <f t="shared" si="242"/>
        <v>0</v>
      </c>
      <c r="BM398" s="123">
        <f t="shared" si="243"/>
        <v>0</v>
      </c>
      <c r="BN398" s="123">
        <f t="shared" si="244"/>
        <v>0</v>
      </c>
      <c r="BO398" s="126">
        <f>J398+AQ398-BM398</f>
        <v>0</v>
      </c>
      <c r="BP398" s="128">
        <f t="shared" si="245"/>
        <v>0</v>
      </c>
      <c r="BQ398" s="22"/>
      <c r="BR398" s="129"/>
      <c r="BS398" s="130"/>
      <c r="BT398" s="257" t="str">
        <f t="shared" si="246"/>
        <v/>
      </c>
      <c r="BU398" s="257" t="str">
        <f t="shared" si="247"/>
        <v/>
      </c>
      <c r="BV398" s="257" t="str">
        <f t="shared" si="248"/>
        <v/>
      </c>
      <c r="BW398" s="257" t="str">
        <f t="shared" si="249"/>
        <v/>
      </c>
      <c r="BX398" s="258">
        <f t="shared" si="250"/>
        <v>0</v>
      </c>
      <c r="BY398" s="129"/>
      <c r="BZ398" s="130"/>
      <c r="CA398" s="130" t="str">
        <f t="shared" si="218"/>
        <v/>
      </c>
      <c r="CB398" s="130" t="str">
        <f t="shared" si="219"/>
        <v/>
      </c>
      <c r="CC398" s="130" t="str">
        <f t="shared" si="220"/>
        <v/>
      </c>
      <c r="CD398" s="130" t="str">
        <f t="shared" si="221"/>
        <v/>
      </c>
      <c r="CE398" s="131">
        <f t="shared" si="217"/>
        <v>0</v>
      </c>
      <c r="CF398" s="259">
        <f t="shared" si="251"/>
        <v>0</v>
      </c>
      <c r="CG398" s="132"/>
      <c r="CH398" s="132"/>
      <c r="CI398" s="132"/>
    </row>
    <row r="399" spans="1:87" s="24" customFormat="1" ht="12.75" hidden="1" customHeight="1" outlineLevel="1" thickBot="1" x14ac:dyDescent="0.25">
      <c r="A399" s="177" t="s">
        <v>59</v>
      </c>
      <c r="B399" s="312" t="s">
        <v>187</v>
      </c>
      <c r="C399" s="24">
        <v>391</v>
      </c>
      <c r="D399" s="137"/>
      <c r="E399" s="138"/>
      <c r="F399" s="56"/>
      <c r="G399" s="135"/>
      <c r="H399" s="136"/>
      <c r="I399" s="139"/>
      <c r="J399" s="57"/>
      <c r="K399" s="113"/>
      <c r="L399" s="113"/>
      <c r="M399" s="113"/>
      <c r="N399" s="113"/>
      <c r="O399" s="114">
        <f t="shared" si="222"/>
        <v>0</v>
      </c>
      <c r="P399" s="113"/>
      <c r="Q399" s="113"/>
      <c r="R399" s="113"/>
      <c r="S399" s="113"/>
      <c r="T399" s="114">
        <f t="shared" si="223"/>
        <v>0</v>
      </c>
      <c r="U399" s="113">
        <f t="shared" si="224"/>
        <v>0</v>
      </c>
      <c r="V399" s="136"/>
      <c r="W399" s="313"/>
      <c r="X399" s="313"/>
      <c r="Y399" s="313"/>
      <c r="Z399" s="117">
        <f t="shared" si="225"/>
        <v>0</v>
      </c>
      <c r="AA399" s="118">
        <f t="shared" si="226"/>
        <v>0</v>
      </c>
      <c r="AB399" s="121"/>
      <c r="AC399" s="121"/>
      <c r="AD399" s="121"/>
      <c r="AE399" s="117">
        <f t="shared" si="227"/>
        <v>0</v>
      </c>
      <c r="AF399" s="118">
        <f t="shared" si="228"/>
        <v>0</v>
      </c>
      <c r="AG399" s="120"/>
      <c r="AH399" s="120"/>
      <c r="AI399" s="121"/>
      <c r="AJ399" s="117">
        <f t="shared" si="229"/>
        <v>0</v>
      </c>
      <c r="AK399" s="119">
        <f t="shared" si="230"/>
        <v>0</v>
      </c>
      <c r="AL399" s="53"/>
      <c r="AM399" s="53"/>
      <c r="AN399" s="53"/>
      <c r="AO399" s="54">
        <f t="shared" si="231"/>
        <v>0</v>
      </c>
      <c r="AP399" s="122">
        <f t="shared" si="232"/>
        <v>0</v>
      </c>
      <c r="AQ399" s="123">
        <f t="shared" si="233"/>
        <v>0</v>
      </c>
      <c r="AR399" s="123">
        <f t="shared" si="234"/>
        <v>0</v>
      </c>
      <c r="AS399" s="313"/>
      <c r="AT399" s="313"/>
      <c r="AU399" s="314"/>
      <c r="AV399" s="125">
        <f t="shared" si="235"/>
        <v>0</v>
      </c>
      <c r="AW399" s="119">
        <f t="shared" si="236"/>
        <v>0</v>
      </c>
      <c r="AX399" s="120"/>
      <c r="AY399" s="120"/>
      <c r="AZ399" s="127"/>
      <c r="BA399" s="126">
        <f t="shared" si="237"/>
        <v>0</v>
      </c>
      <c r="BB399" s="119">
        <f t="shared" si="238"/>
        <v>0</v>
      </c>
      <c r="BC399" s="120"/>
      <c r="BD399" s="120"/>
      <c r="BE399" s="127"/>
      <c r="BF399" s="126">
        <f t="shared" si="239"/>
        <v>0</v>
      </c>
      <c r="BG399" s="119">
        <f t="shared" si="240"/>
        <v>0</v>
      </c>
      <c r="BH399" s="120"/>
      <c r="BI399" s="120"/>
      <c r="BJ399" s="127"/>
      <c r="BK399" s="126">
        <f t="shared" si="241"/>
        <v>0</v>
      </c>
      <c r="BL399" s="119">
        <f t="shared" si="242"/>
        <v>0</v>
      </c>
      <c r="BM399" s="123">
        <f t="shared" si="243"/>
        <v>0</v>
      </c>
      <c r="BN399" s="123">
        <f t="shared" si="244"/>
        <v>0</v>
      </c>
      <c r="BO399" s="126">
        <f>J399+AQ399-BM399</f>
        <v>0</v>
      </c>
      <c r="BP399" s="128">
        <f t="shared" si="245"/>
        <v>0</v>
      </c>
      <c r="BQ399" s="22"/>
      <c r="BR399" s="129"/>
      <c r="BS399" s="130"/>
      <c r="BT399" s="257" t="str">
        <f t="shared" si="246"/>
        <v/>
      </c>
      <c r="BU399" s="257" t="str">
        <f t="shared" si="247"/>
        <v/>
      </c>
      <c r="BV399" s="257" t="str">
        <f t="shared" si="248"/>
        <v/>
      </c>
      <c r="BW399" s="257" t="str">
        <f t="shared" si="249"/>
        <v/>
      </c>
      <c r="BX399" s="258">
        <f t="shared" si="250"/>
        <v>0</v>
      </c>
      <c r="BY399" s="129"/>
      <c r="BZ399" s="130"/>
      <c r="CA399" s="130" t="str">
        <f t="shared" si="218"/>
        <v/>
      </c>
      <c r="CB399" s="130" t="str">
        <f t="shared" si="219"/>
        <v/>
      </c>
      <c r="CC399" s="130" t="str">
        <f t="shared" si="220"/>
        <v/>
      </c>
      <c r="CD399" s="130" t="str">
        <f t="shared" si="221"/>
        <v/>
      </c>
      <c r="CE399" s="131">
        <f t="shared" si="217"/>
        <v>0</v>
      </c>
      <c r="CF399" s="259">
        <f t="shared" si="251"/>
        <v>0</v>
      </c>
      <c r="CG399" s="132"/>
      <c r="CH399" s="132"/>
      <c r="CI399" s="132"/>
    </row>
    <row r="400" spans="1:87" s="24" customFormat="1" ht="12.75" hidden="1" customHeight="1" outlineLevel="1" thickBot="1" x14ac:dyDescent="0.25">
      <c r="A400" s="177" t="s">
        <v>59</v>
      </c>
      <c r="B400" s="312" t="s">
        <v>187</v>
      </c>
      <c r="C400" s="24">
        <v>392</v>
      </c>
      <c r="D400" s="137"/>
      <c r="E400" s="138"/>
      <c r="F400" s="56"/>
      <c r="G400" s="135"/>
      <c r="H400" s="136"/>
      <c r="I400" s="139"/>
      <c r="J400" s="57"/>
      <c r="K400" s="113"/>
      <c r="L400" s="113"/>
      <c r="M400" s="113"/>
      <c r="N400" s="113"/>
      <c r="O400" s="114">
        <f t="shared" si="222"/>
        <v>0</v>
      </c>
      <c r="P400" s="113"/>
      <c r="Q400" s="113"/>
      <c r="R400" s="113"/>
      <c r="S400" s="113"/>
      <c r="T400" s="114">
        <f t="shared" si="223"/>
        <v>0</v>
      </c>
      <c r="U400" s="113">
        <f t="shared" si="224"/>
        <v>0</v>
      </c>
      <c r="V400" s="136"/>
      <c r="W400" s="313"/>
      <c r="X400" s="313"/>
      <c r="Y400" s="313"/>
      <c r="Z400" s="117">
        <f t="shared" si="225"/>
        <v>0</v>
      </c>
      <c r="AA400" s="118">
        <f t="shared" si="226"/>
        <v>0</v>
      </c>
      <c r="AB400" s="121"/>
      <c r="AC400" s="121"/>
      <c r="AD400" s="121"/>
      <c r="AE400" s="117">
        <f t="shared" si="227"/>
        <v>0</v>
      </c>
      <c r="AF400" s="118">
        <f t="shared" si="228"/>
        <v>0</v>
      </c>
      <c r="AG400" s="120"/>
      <c r="AH400" s="120"/>
      <c r="AI400" s="121"/>
      <c r="AJ400" s="117">
        <f t="shared" si="229"/>
        <v>0</v>
      </c>
      <c r="AK400" s="119">
        <f t="shared" si="230"/>
        <v>0</v>
      </c>
      <c r="AL400" s="53"/>
      <c r="AM400" s="53"/>
      <c r="AN400" s="53"/>
      <c r="AO400" s="54">
        <f t="shared" si="231"/>
        <v>0</v>
      </c>
      <c r="AP400" s="122">
        <f t="shared" si="232"/>
        <v>0</v>
      </c>
      <c r="AQ400" s="123">
        <f t="shared" si="233"/>
        <v>0</v>
      </c>
      <c r="AR400" s="123">
        <f t="shared" si="234"/>
        <v>0</v>
      </c>
      <c r="AS400" s="313"/>
      <c r="AT400" s="313"/>
      <c r="AU400" s="314"/>
      <c r="AV400" s="125">
        <f t="shared" si="235"/>
        <v>0</v>
      </c>
      <c r="AW400" s="119">
        <f t="shared" si="236"/>
        <v>0</v>
      </c>
      <c r="AX400" s="120"/>
      <c r="AY400" s="120"/>
      <c r="AZ400" s="127"/>
      <c r="BA400" s="126">
        <f t="shared" si="237"/>
        <v>0</v>
      </c>
      <c r="BB400" s="119">
        <f t="shared" si="238"/>
        <v>0</v>
      </c>
      <c r="BC400" s="120"/>
      <c r="BD400" s="120"/>
      <c r="BE400" s="127"/>
      <c r="BF400" s="126">
        <f t="shared" si="239"/>
        <v>0</v>
      </c>
      <c r="BG400" s="119">
        <f t="shared" si="240"/>
        <v>0</v>
      </c>
      <c r="BH400" s="120"/>
      <c r="BI400" s="120"/>
      <c r="BJ400" s="127"/>
      <c r="BK400" s="126">
        <f t="shared" si="241"/>
        <v>0</v>
      </c>
      <c r="BL400" s="119">
        <f t="shared" si="242"/>
        <v>0</v>
      </c>
      <c r="BM400" s="123">
        <f t="shared" si="243"/>
        <v>0</v>
      </c>
      <c r="BN400" s="123">
        <f t="shared" si="244"/>
        <v>0</v>
      </c>
      <c r="BO400" s="126">
        <f>J400+AQ400-BM400</f>
        <v>0</v>
      </c>
      <c r="BP400" s="128">
        <f t="shared" si="245"/>
        <v>0</v>
      </c>
      <c r="BQ400" s="22"/>
      <c r="BR400" s="129"/>
      <c r="BS400" s="130"/>
      <c r="BT400" s="257" t="str">
        <f t="shared" si="246"/>
        <v/>
      </c>
      <c r="BU400" s="257" t="str">
        <f t="shared" si="247"/>
        <v/>
      </c>
      <c r="BV400" s="257" t="str">
        <f t="shared" si="248"/>
        <v/>
      </c>
      <c r="BW400" s="257" t="str">
        <f t="shared" si="249"/>
        <v/>
      </c>
      <c r="BX400" s="258">
        <f t="shared" si="250"/>
        <v>0</v>
      </c>
      <c r="BY400" s="129"/>
      <c r="BZ400" s="130"/>
      <c r="CA400" s="130" t="str">
        <f t="shared" si="218"/>
        <v/>
      </c>
      <c r="CB400" s="130" t="str">
        <f t="shared" si="219"/>
        <v/>
      </c>
      <c r="CC400" s="130" t="str">
        <f t="shared" si="220"/>
        <v/>
      </c>
      <c r="CD400" s="130" t="str">
        <f t="shared" si="221"/>
        <v/>
      </c>
      <c r="CE400" s="131">
        <f t="shared" si="217"/>
        <v>0</v>
      </c>
      <c r="CF400" s="259">
        <f t="shared" si="251"/>
        <v>0</v>
      </c>
      <c r="CG400" s="132"/>
      <c r="CH400" s="132"/>
      <c r="CI400" s="132"/>
    </row>
    <row r="401" spans="4:87" s="24" customFormat="1" ht="16.5" customHeight="1" collapsed="1" thickBot="1" x14ac:dyDescent="0.25">
      <c r="D401" s="140"/>
      <c r="E401" s="141"/>
      <c r="F401" s="58"/>
      <c r="G401" s="142"/>
      <c r="H401" s="142"/>
      <c r="I401" s="142"/>
      <c r="J401" s="142"/>
      <c r="K401" s="142"/>
      <c r="L401" s="142"/>
      <c r="M401" s="142"/>
      <c r="N401" s="142"/>
      <c r="O401" s="142"/>
      <c r="P401" s="142"/>
      <c r="Q401" s="142"/>
      <c r="R401" s="142"/>
      <c r="S401" s="142"/>
      <c r="T401" s="142"/>
      <c r="U401" s="142"/>
      <c r="V401" s="142"/>
      <c r="W401" s="142"/>
      <c r="X401" s="142"/>
      <c r="Y401" s="142"/>
      <c r="Z401" s="142"/>
      <c r="AA401" s="142"/>
      <c r="AB401" s="142"/>
      <c r="AC401" s="142"/>
      <c r="AD401" s="142"/>
      <c r="AE401" s="142"/>
      <c r="AF401" s="142"/>
      <c r="AG401" s="142"/>
      <c r="AH401" s="142"/>
      <c r="AI401" s="142"/>
      <c r="AJ401" s="142"/>
      <c r="AK401" s="142"/>
      <c r="AL401" s="142"/>
      <c r="AM401" s="142"/>
      <c r="AN401" s="142"/>
      <c r="AO401" s="142"/>
      <c r="AP401" s="142"/>
      <c r="AQ401" s="142"/>
      <c r="AR401" s="142"/>
      <c r="AS401" s="142"/>
      <c r="AT401" s="142"/>
      <c r="AU401" s="316"/>
      <c r="AV401" s="145"/>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22"/>
      <c r="BR401" s="145"/>
      <c r="BS401" s="142"/>
      <c r="BT401" s="142"/>
      <c r="BU401" s="142"/>
      <c r="BV401" s="142"/>
      <c r="BW401" s="142"/>
      <c r="BX401" s="146"/>
      <c r="BY401" s="145"/>
      <c r="BZ401" s="142"/>
      <c r="CA401" s="142"/>
      <c r="CB401" s="142"/>
      <c r="CC401" s="142"/>
      <c r="CD401" s="142"/>
      <c r="CE401" s="146"/>
      <c r="CF401" s="147"/>
      <c r="CG401" s="142"/>
      <c r="CH401" s="142"/>
      <c r="CI401" s="142"/>
    </row>
    <row r="402" spans="4:87" s="157" customFormat="1" ht="12.75" customHeight="1" thickBot="1" x14ac:dyDescent="0.25">
      <c r="D402" s="148" t="s">
        <v>79</v>
      </c>
      <c r="E402" s="149"/>
      <c r="F402" s="59"/>
      <c r="G402" s="150"/>
      <c r="H402" s="151"/>
      <c r="I402" s="152"/>
      <c r="J402" s="60">
        <f t="shared" ref="J402:U402" si="252">+SUBTOTAL(9,J9:J401)</f>
        <v>0</v>
      </c>
      <c r="K402" s="153">
        <f t="shared" si="252"/>
        <v>0</v>
      </c>
      <c r="L402" s="153">
        <f t="shared" si="252"/>
        <v>0</v>
      </c>
      <c r="M402" s="153">
        <f t="shared" si="252"/>
        <v>0</v>
      </c>
      <c r="N402" s="153">
        <f t="shared" si="252"/>
        <v>0</v>
      </c>
      <c r="O402" s="153">
        <f t="shared" si="252"/>
        <v>0</v>
      </c>
      <c r="P402" s="153">
        <f t="shared" si="252"/>
        <v>0</v>
      </c>
      <c r="Q402" s="153">
        <f t="shared" si="252"/>
        <v>0</v>
      </c>
      <c r="R402" s="153">
        <f t="shared" si="252"/>
        <v>0</v>
      </c>
      <c r="S402" s="153">
        <f t="shared" si="252"/>
        <v>0</v>
      </c>
      <c r="T402" s="153">
        <f t="shared" si="252"/>
        <v>0</v>
      </c>
      <c r="U402" s="153">
        <f t="shared" si="252"/>
        <v>0</v>
      </c>
      <c r="V402" s="151"/>
      <c r="W402" s="154">
        <f t="shared" ref="W402:BO402" si="253">+SUBTOTAL(9,W9:W401)</f>
        <v>0</v>
      </c>
      <c r="X402" s="154">
        <f t="shared" si="253"/>
        <v>0</v>
      </c>
      <c r="Y402" s="154">
        <f t="shared" si="253"/>
        <v>0</v>
      </c>
      <c r="Z402" s="154">
        <f t="shared" si="253"/>
        <v>0</v>
      </c>
      <c r="AA402" s="154">
        <f t="shared" si="253"/>
        <v>0</v>
      </c>
      <c r="AB402" s="154">
        <f t="shared" si="253"/>
        <v>0</v>
      </c>
      <c r="AC402" s="154">
        <f t="shared" si="253"/>
        <v>0</v>
      </c>
      <c r="AD402" s="154">
        <f t="shared" si="253"/>
        <v>0</v>
      </c>
      <c r="AE402" s="154">
        <f t="shared" si="253"/>
        <v>0</v>
      </c>
      <c r="AF402" s="154">
        <f t="shared" si="253"/>
        <v>0</v>
      </c>
      <c r="AG402" s="154">
        <f t="shared" si="253"/>
        <v>0</v>
      </c>
      <c r="AH402" s="154">
        <f t="shared" si="253"/>
        <v>0</v>
      </c>
      <c r="AI402" s="154">
        <f t="shared" si="253"/>
        <v>0</v>
      </c>
      <c r="AJ402" s="154">
        <f t="shared" si="253"/>
        <v>0</v>
      </c>
      <c r="AK402" s="154">
        <f t="shared" si="253"/>
        <v>0</v>
      </c>
      <c r="AL402" s="154">
        <f t="shared" si="253"/>
        <v>0</v>
      </c>
      <c r="AM402" s="154">
        <f t="shared" si="253"/>
        <v>0</v>
      </c>
      <c r="AN402" s="154">
        <f t="shared" si="253"/>
        <v>0</v>
      </c>
      <c r="AO402" s="154">
        <f t="shared" si="253"/>
        <v>0</v>
      </c>
      <c r="AP402" s="154">
        <f t="shared" si="253"/>
        <v>0</v>
      </c>
      <c r="AQ402" s="154">
        <f t="shared" si="253"/>
        <v>0</v>
      </c>
      <c r="AR402" s="154">
        <f t="shared" si="253"/>
        <v>0</v>
      </c>
      <c r="AS402" s="154">
        <f t="shared" si="253"/>
        <v>0</v>
      </c>
      <c r="AT402" s="154">
        <f t="shared" si="253"/>
        <v>0</v>
      </c>
      <c r="AU402" s="154">
        <f t="shared" si="253"/>
        <v>0</v>
      </c>
      <c r="AV402" s="154">
        <f t="shared" si="253"/>
        <v>0</v>
      </c>
      <c r="AW402" s="154">
        <f t="shared" si="253"/>
        <v>0</v>
      </c>
      <c r="AX402" s="154">
        <f t="shared" si="253"/>
        <v>0</v>
      </c>
      <c r="AY402" s="154">
        <f t="shared" si="253"/>
        <v>0</v>
      </c>
      <c r="AZ402" s="154">
        <f t="shared" si="253"/>
        <v>0</v>
      </c>
      <c r="BA402" s="154">
        <f t="shared" si="253"/>
        <v>0</v>
      </c>
      <c r="BB402" s="154">
        <f t="shared" si="253"/>
        <v>0</v>
      </c>
      <c r="BC402" s="154">
        <f t="shared" si="253"/>
        <v>0</v>
      </c>
      <c r="BD402" s="154">
        <f t="shared" si="253"/>
        <v>0</v>
      </c>
      <c r="BE402" s="154">
        <f t="shared" si="253"/>
        <v>0</v>
      </c>
      <c r="BF402" s="154">
        <f t="shared" si="253"/>
        <v>0</v>
      </c>
      <c r="BG402" s="154">
        <f t="shared" si="253"/>
        <v>0</v>
      </c>
      <c r="BH402" s="154">
        <f t="shared" si="253"/>
        <v>0</v>
      </c>
      <c r="BI402" s="154">
        <f t="shared" si="253"/>
        <v>0</v>
      </c>
      <c r="BJ402" s="154">
        <f t="shared" si="253"/>
        <v>0</v>
      </c>
      <c r="BK402" s="154">
        <f t="shared" si="253"/>
        <v>0</v>
      </c>
      <c r="BL402" s="154">
        <f t="shared" si="253"/>
        <v>0</v>
      </c>
      <c r="BM402" s="154">
        <f t="shared" si="253"/>
        <v>0</v>
      </c>
      <c r="BN402" s="154">
        <f t="shared" si="253"/>
        <v>0</v>
      </c>
      <c r="BO402" s="154">
        <f t="shared" si="253"/>
        <v>0</v>
      </c>
      <c r="BP402" s="154">
        <f>+SUBTOTAL(9,BP9:BP401)</f>
        <v>0</v>
      </c>
      <c r="BQ402" s="155"/>
      <c r="BR402" s="60"/>
      <c r="BS402" s="154">
        <f>+SUBTOTAL(9,BS9:BS401)</f>
        <v>0</v>
      </c>
      <c r="BT402" s="154">
        <f>+SUBTOTAL(9,BT9:BT401)</f>
        <v>0</v>
      </c>
      <c r="BU402" s="154">
        <f t="shared" ref="BU402:CI402" si="254">+SUBTOTAL(9,BU9:BU401)</f>
        <v>0</v>
      </c>
      <c r="BV402" s="154">
        <f>+SUBTOTAL(9,BV9:BV401)</f>
        <v>0</v>
      </c>
      <c r="BW402" s="154">
        <f t="shared" si="254"/>
        <v>0</v>
      </c>
      <c r="BX402" s="154">
        <f t="shared" si="254"/>
        <v>0</v>
      </c>
      <c r="BY402" s="154"/>
      <c r="BZ402" s="154">
        <f>+SUBTOTAL(9,BZ9:BZ401)</f>
        <v>0</v>
      </c>
      <c r="CA402" s="154">
        <f t="shared" si="254"/>
        <v>0</v>
      </c>
      <c r="CB402" s="154">
        <f t="shared" si="254"/>
        <v>0</v>
      </c>
      <c r="CC402" s="154">
        <f t="shared" si="254"/>
        <v>0</v>
      </c>
      <c r="CD402" s="154">
        <f t="shared" si="254"/>
        <v>0</v>
      </c>
      <c r="CE402" s="154">
        <f t="shared" si="254"/>
        <v>0</v>
      </c>
      <c r="CF402" s="156">
        <f t="shared" si="254"/>
        <v>0</v>
      </c>
      <c r="CG402" s="154">
        <f t="shared" si="254"/>
        <v>0</v>
      </c>
      <c r="CH402" s="154">
        <f t="shared" si="254"/>
        <v>0</v>
      </c>
      <c r="CI402" s="154">
        <f t="shared" si="254"/>
        <v>0</v>
      </c>
    </row>
    <row r="403" spans="4:87" s="24" customFormat="1" ht="12.75" customHeight="1" x14ac:dyDescent="0.2">
      <c r="E403" s="158"/>
      <c r="F403" s="61"/>
      <c r="G403" s="159"/>
      <c r="H403" s="160"/>
      <c r="I403" s="161"/>
      <c r="J403" s="62"/>
      <c r="K403" s="162"/>
      <c r="L403" s="162"/>
      <c r="M403" s="162"/>
      <c r="N403" s="162"/>
      <c r="O403" s="162"/>
      <c r="P403" s="162"/>
      <c r="Q403" s="162"/>
      <c r="R403" s="162"/>
      <c r="S403" s="162"/>
      <c r="T403" s="162"/>
      <c r="U403" s="163"/>
      <c r="V403" s="160"/>
      <c r="W403" s="165"/>
      <c r="X403" s="165"/>
      <c r="Y403" s="165"/>
      <c r="Z403" s="165"/>
      <c r="AA403" s="165"/>
      <c r="AB403" s="317"/>
      <c r="AC403" s="165"/>
      <c r="AD403" s="164"/>
      <c r="AE403" s="164"/>
      <c r="AF403" s="164"/>
      <c r="AG403" s="164"/>
      <c r="AH403" s="164"/>
      <c r="AI403" s="165"/>
      <c r="AJ403" s="165"/>
      <c r="AK403" s="164"/>
      <c r="AL403" s="164"/>
      <c r="AM403" s="164"/>
      <c r="AN403" s="164"/>
      <c r="AO403" s="164"/>
      <c r="AP403" s="166"/>
      <c r="AQ403" s="164"/>
      <c r="AR403" s="164"/>
      <c r="AS403" s="167"/>
      <c r="AT403" s="164"/>
      <c r="AU403" s="166"/>
      <c r="AV403" s="164"/>
      <c r="AW403" s="168"/>
      <c r="AX403" s="318"/>
      <c r="BQ403" s="22"/>
      <c r="BR403" s="218"/>
      <c r="BS403" s="328"/>
      <c r="BT403" s="328"/>
      <c r="BU403" s="272"/>
      <c r="BV403" s="272"/>
      <c r="BW403" s="328"/>
      <c r="BX403" s="328"/>
      <c r="BY403" s="328"/>
      <c r="BZ403" s="328"/>
      <c r="CA403" s="328"/>
      <c r="CB403" s="328"/>
      <c r="CC403" s="328"/>
      <c r="CD403" s="328"/>
      <c r="CE403" s="328"/>
      <c r="CF403" s="328"/>
      <c r="CG403" s="328"/>
      <c r="CH403" s="328"/>
      <c r="CI403" s="328"/>
    </row>
    <row r="404" spans="4:87" s="24" customFormat="1" ht="12" hidden="1" customHeight="1" outlineLevel="1" x14ac:dyDescent="0.2">
      <c r="E404" s="158"/>
      <c r="F404" s="61"/>
      <c r="G404" s="159"/>
      <c r="H404" s="160"/>
      <c r="I404" s="161"/>
      <c r="J404" s="163"/>
      <c r="K404" s="163"/>
      <c r="L404" s="163"/>
      <c r="M404" s="163"/>
      <c r="N404" s="163"/>
      <c r="O404" s="162"/>
      <c r="P404" s="163"/>
      <c r="Q404" s="163"/>
      <c r="R404" s="163"/>
      <c r="S404" s="163"/>
      <c r="T404" s="162"/>
      <c r="U404" s="163"/>
      <c r="V404" s="160"/>
      <c r="W404" s="168"/>
      <c r="X404" s="168"/>
      <c r="Y404" s="168"/>
      <c r="Z404" s="168"/>
      <c r="AA404" s="168"/>
      <c r="AB404" s="319"/>
      <c r="AC404" s="162"/>
      <c r="AD404" s="168"/>
      <c r="AE404" s="168"/>
      <c r="AF404" s="168"/>
      <c r="AG404" s="168"/>
      <c r="AH404" s="168"/>
      <c r="AI404" s="164"/>
      <c r="AJ404" s="162"/>
      <c r="AK404" s="62"/>
      <c r="AL404" s="168"/>
      <c r="AM404" s="168"/>
      <c r="AN404" s="168"/>
      <c r="AO404" s="168"/>
      <c r="AP404" s="168"/>
      <c r="AQ404" s="168"/>
      <c r="AR404" s="168"/>
      <c r="AS404" s="168"/>
      <c r="AT404" s="168"/>
      <c r="AU404" s="168"/>
      <c r="AV404" s="164"/>
      <c r="AW404" s="168"/>
      <c r="AX404" s="318"/>
      <c r="BQ404" s="22"/>
      <c r="BR404" s="218"/>
      <c r="BS404" s="328"/>
      <c r="BT404" s="328"/>
      <c r="BU404" s="272"/>
      <c r="BV404" s="272"/>
      <c r="BW404" s="328"/>
      <c r="BX404" s="328"/>
      <c r="BY404" s="328"/>
      <c r="BZ404" s="328"/>
      <c r="CA404" s="328"/>
      <c r="CB404" s="328"/>
      <c r="CC404" s="328"/>
      <c r="CD404" s="328"/>
      <c r="CE404" s="328"/>
      <c r="CF404" s="328"/>
      <c r="CG404" s="328"/>
      <c r="CH404" s="328"/>
      <c r="CI404" s="328"/>
    </row>
    <row r="405" spans="4:87" s="24" customFormat="1" ht="12" hidden="1" customHeight="1" outlineLevel="1" x14ac:dyDescent="0.2">
      <c r="E405" s="158"/>
      <c r="F405" s="61"/>
      <c r="G405" s="159"/>
      <c r="H405" s="160"/>
      <c r="I405" s="161"/>
      <c r="J405" s="163"/>
      <c r="K405" s="163"/>
      <c r="L405" s="163"/>
      <c r="M405" s="163"/>
      <c r="N405" s="163"/>
      <c r="O405" s="162"/>
      <c r="P405" s="163"/>
      <c r="Q405" s="163"/>
      <c r="R405" s="163"/>
      <c r="S405" s="163"/>
      <c r="T405" s="162"/>
      <c r="U405" s="163"/>
      <c r="V405" s="160"/>
      <c r="W405" s="168"/>
      <c r="X405" s="168"/>
      <c r="Y405" s="168"/>
      <c r="Z405" s="168"/>
      <c r="AA405" s="168"/>
      <c r="AB405" s="319"/>
      <c r="AC405" s="162"/>
      <c r="AD405" s="168"/>
      <c r="AE405" s="168"/>
      <c r="AF405" s="168"/>
      <c r="AG405" s="168"/>
      <c r="AH405" s="168"/>
      <c r="AI405" s="164"/>
      <c r="AJ405" s="162"/>
      <c r="AK405" s="62"/>
      <c r="AL405" s="168"/>
      <c r="AM405" s="168"/>
      <c r="AN405" s="168"/>
      <c r="AO405" s="168"/>
      <c r="AP405" s="168"/>
      <c r="AQ405" s="168"/>
      <c r="AR405" s="168"/>
      <c r="AS405" s="168"/>
      <c r="AT405" s="168"/>
      <c r="AU405" s="168"/>
      <c r="AV405" s="164"/>
      <c r="AW405" s="168"/>
      <c r="AX405" s="318"/>
      <c r="BQ405" s="22"/>
      <c r="BR405" s="218"/>
      <c r="BS405" s="328"/>
      <c r="BT405" s="328"/>
      <c r="BU405" s="272"/>
      <c r="BV405" s="272"/>
      <c r="BW405" s="328"/>
      <c r="BX405" s="328"/>
      <c r="BY405" s="328"/>
      <c r="BZ405" s="328"/>
      <c r="CA405" s="328"/>
      <c r="CB405" s="328"/>
      <c r="CC405" s="328"/>
      <c r="CD405" s="328"/>
      <c r="CE405" s="328"/>
      <c r="CF405" s="328"/>
      <c r="CG405" s="328"/>
      <c r="CH405" s="328"/>
      <c r="CI405" s="328"/>
    </row>
    <row r="406" spans="4:87" ht="12" hidden="1" customHeight="1" outlineLevel="1" x14ac:dyDescent="0.2">
      <c r="D406" s="24"/>
      <c r="E406" s="158"/>
      <c r="F406" s="61"/>
      <c r="G406" s="159"/>
      <c r="H406" s="163"/>
      <c r="I406" s="169"/>
      <c r="W406" s="65"/>
      <c r="X406" s="65"/>
      <c r="Y406" s="65"/>
      <c r="Z406" s="65"/>
      <c r="AA406" s="65"/>
      <c r="AC406" s="65"/>
      <c r="AD406" s="65"/>
      <c r="AE406" s="65"/>
      <c r="AF406" s="65"/>
      <c r="AG406" s="65"/>
      <c r="AH406" s="65"/>
      <c r="AJ406" s="65"/>
      <c r="AK406" s="65"/>
      <c r="BU406" s="280"/>
      <c r="BV406" s="280"/>
    </row>
    <row r="407" spans="4:87" s="69" customFormat="1" ht="36" hidden="1" customHeight="1" outlineLevel="1" x14ac:dyDescent="0.2">
      <c r="D407" s="67" t="s">
        <v>14</v>
      </c>
      <c r="E407" s="67" t="s">
        <v>15</v>
      </c>
      <c r="F407" s="67"/>
      <c r="G407" s="67"/>
      <c r="H407" s="67"/>
      <c r="I407" s="67"/>
      <c r="J407" s="67" t="s">
        <v>80</v>
      </c>
      <c r="K407" s="67" t="s">
        <v>81</v>
      </c>
      <c r="L407" s="67" t="s">
        <v>82</v>
      </c>
      <c r="M407" s="67" t="s">
        <v>83</v>
      </c>
      <c r="N407" s="67" t="s">
        <v>84</v>
      </c>
      <c r="O407" s="67" t="s">
        <v>85</v>
      </c>
      <c r="P407" s="67" t="s">
        <v>86</v>
      </c>
      <c r="Q407" s="67" t="s">
        <v>87</v>
      </c>
      <c r="R407" s="67" t="s">
        <v>88</v>
      </c>
      <c r="S407" s="67" t="s">
        <v>89</v>
      </c>
      <c r="T407" s="67" t="s">
        <v>90</v>
      </c>
      <c r="U407" s="67" t="s">
        <v>91</v>
      </c>
      <c r="V407" s="67" t="s">
        <v>21</v>
      </c>
      <c r="W407" s="67" t="s">
        <v>22</v>
      </c>
      <c r="X407" s="67" t="s">
        <v>23</v>
      </c>
      <c r="Y407" s="67" t="s">
        <v>24</v>
      </c>
      <c r="Z407" s="67" t="s">
        <v>25</v>
      </c>
      <c r="AA407" s="67" t="s">
        <v>26</v>
      </c>
      <c r="AB407" s="67" t="s">
        <v>27</v>
      </c>
      <c r="AC407" s="67" t="s">
        <v>28</v>
      </c>
      <c r="AD407" s="67" t="s">
        <v>29</v>
      </c>
      <c r="AE407" s="67" t="s">
        <v>92</v>
      </c>
      <c r="AF407" s="67" t="s">
        <v>93</v>
      </c>
      <c r="AG407" s="67" t="s">
        <v>32</v>
      </c>
      <c r="AH407" s="67" t="s">
        <v>33</v>
      </c>
      <c r="AI407" s="67" t="s">
        <v>34</v>
      </c>
      <c r="AJ407" s="67" t="s">
        <v>94</v>
      </c>
      <c r="AK407" s="67" t="s">
        <v>95</v>
      </c>
      <c r="AL407" s="67" t="s">
        <v>37</v>
      </c>
      <c r="AM407" s="67" t="s">
        <v>38</v>
      </c>
      <c r="AN407" s="67" t="s">
        <v>39</v>
      </c>
      <c r="AO407" s="67" t="s">
        <v>96</v>
      </c>
      <c r="AP407" s="67" t="s">
        <v>97</v>
      </c>
      <c r="AQ407" s="67" t="s">
        <v>98</v>
      </c>
      <c r="AR407" s="67" t="s">
        <v>99</v>
      </c>
      <c r="AS407" s="67" t="s">
        <v>22</v>
      </c>
      <c r="AT407" s="67" t="s">
        <v>23</v>
      </c>
      <c r="AU407" s="67" t="s">
        <v>24</v>
      </c>
      <c r="AV407" s="67" t="s">
        <v>44</v>
      </c>
      <c r="AW407" s="67" t="s">
        <v>45</v>
      </c>
      <c r="AX407" s="67" t="s">
        <v>27</v>
      </c>
      <c r="AY407" s="67" t="s">
        <v>28</v>
      </c>
      <c r="AZ407" s="67" t="s">
        <v>29</v>
      </c>
      <c r="BA407" s="67" t="s">
        <v>100</v>
      </c>
      <c r="BB407" s="67" t="s">
        <v>101</v>
      </c>
      <c r="BC407" s="67" t="s">
        <v>32</v>
      </c>
      <c r="BD407" s="67" t="s">
        <v>33</v>
      </c>
      <c r="BE407" s="67" t="s">
        <v>34</v>
      </c>
      <c r="BF407" s="67" t="s">
        <v>102</v>
      </c>
      <c r="BG407" s="67" t="s">
        <v>103</v>
      </c>
      <c r="BH407" s="67" t="s">
        <v>37</v>
      </c>
      <c r="BI407" s="67" t="s">
        <v>38</v>
      </c>
      <c r="BJ407" s="67" t="s">
        <v>39</v>
      </c>
      <c r="BK407" s="67" t="s">
        <v>104</v>
      </c>
      <c r="BL407" s="67" t="s">
        <v>105</v>
      </c>
      <c r="BM407" s="67" t="s">
        <v>106</v>
      </c>
      <c r="BN407" s="67" t="s">
        <v>107</v>
      </c>
      <c r="BO407" s="67" t="s">
        <v>54</v>
      </c>
      <c r="BP407" s="67" t="s">
        <v>55</v>
      </c>
      <c r="BQ407" s="68"/>
      <c r="BR407" s="282"/>
      <c r="BS407" s="283"/>
      <c r="BT407" s="283"/>
      <c r="BU407" s="284"/>
      <c r="BV407" s="284"/>
      <c r="BW407" s="283"/>
      <c r="BX407" s="283"/>
      <c r="BY407" s="283"/>
      <c r="BZ407" s="283"/>
      <c r="CA407" s="283"/>
      <c r="CB407" s="283"/>
      <c r="CC407" s="283"/>
      <c r="CD407" s="283"/>
      <c r="CE407" s="283"/>
      <c r="CF407" s="283"/>
      <c r="CG407" s="283"/>
      <c r="CH407" s="283"/>
      <c r="CI407" s="283"/>
    </row>
    <row r="408" spans="4:87" ht="12" hidden="1" customHeight="1" outlineLevel="1" x14ac:dyDescent="0.2">
      <c r="AV408" s="23"/>
    </row>
    <row r="409" spans="4:87" ht="12" hidden="1" customHeight="1" outlineLevel="1" x14ac:dyDescent="0.2">
      <c r="D409" s="15" t="s">
        <v>65</v>
      </c>
      <c r="E409" s="56" t="s">
        <v>108</v>
      </c>
      <c r="J409" s="23">
        <f t="shared" ref="J409:Y419" si="255">SUMIFS(J$9:J$401,     $H$9:$H$401,$D$409,     $F$9:$F$401,$E409)</f>
        <v>0</v>
      </c>
      <c r="K409" s="23">
        <f t="shared" si="255"/>
        <v>0</v>
      </c>
      <c r="L409" s="23">
        <f t="shared" si="255"/>
        <v>0</v>
      </c>
      <c r="M409" s="23">
        <f t="shared" si="255"/>
        <v>0</v>
      </c>
      <c r="N409" s="23">
        <f t="shared" si="255"/>
        <v>0</v>
      </c>
      <c r="O409" s="23">
        <f t="shared" si="255"/>
        <v>0</v>
      </c>
      <c r="P409" s="23">
        <f t="shared" si="255"/>
        <v>0</v>
      </c>
      <c r="Q409" s="23">
        <f t="shared" si="255"/>
        <v>0</v>
      </c>
      <c r="R409" s="23">
        <f t="shared" si="255"/>
        <v>0</v>
      </c>
      <c r="S409" s="23">
        <f t="shared" si="255"/>
        <v>0</v>
      </c>
      <c r="T409" s="23">
        <f t="shared" si="255"/>
        <v>0</v>
      </c>
      <c r="U409" s="23">
        <f t="shared" si="255"/>
        <v>0</v>
      </c>
      <c r="V409" s="23">
        <f t="shared" si="255"/>
        <v>0</v>
      </c>
      <c r="W409" s="23">
        <f t="shared" si="255"/>
        <v>0</v>
      </c>
      <c r="X409" s="23">
        <f t="shared" si="255"/>
        <v>0</v>
      </c>
      <c r="Y409" s="23">
        <f t="shared" si="255"/>
        <v>0</v>
      </c>
      <c r="Z409" s="23">
        <f t="shared" ref="Z409:BP414" si="256">SUMIFS(Z$9:Z$401,     $H$9:$H$401,$D$409,     $F$9:$F$401,$E409)</f>
        <v>0</v>
      </c>
      <c r="AA409" s="23">
        <f t="shared" si="256"/>
        <v>0</v>
      </c>
      <c r="AB409" s="23">
        <f t="shared" si="256"/>
        <v>0</v>
      </c>
      <c r="AC409" s="23">
        <f t="shared" si="256"/>
        <v>0</v>
      </c>
      <c r="AD409" s="23">
        <f t="shared" si="256"/>
        <v>0</v>
      </c>
      <c r="AE409" s="23">
        <f t="shared" si="256"/>
        <v>0</v>
      </c>
      <c r="AF409" s="23">
        <f t="shared" si="256"/>
        <v>0</v>
      </c>
      <c r="AG409" s="23">
        <f t="shared" si="256"/>
        <v>0</v>
      </c>
      <c r="AH409" s="23">
        <f t="shared" si="256"/>
        <v>0</v>
      </c>
      <c r="AI409" s="23">
        <f t="shared" si="256"/>
        <v>0</v>
      </c>
      <c r="AJ409" s="23">
        <f t="shared" si="256"/>
        <v>0</v>
      </c>
      <c r="AK409" s="23">
        <f t="shared" si="256"/>
        <v>0</v>
      </c>
      <c r="AL409" s="23">
        <f t="shared" si="256"/>
        <v>0</v>
      </c>
      <c r="AM409" s="23">
        <f t="shared" si="256"/>
        <v>0</v>
      </c>
      <c r="AN409" s="23">
        <f t="shared" si="256"/>
        <v>0</v>
      </c>
      <c r="AO409" s="23">
        <f t="shared" si="256"/>
        <v>0</v>
      </c>
      <c r="AP409" s="23">
        <f t="shared" si="256"/>
        <v>0</v>
      </c>
      <c r="AQ409" s="23">
        <f t="shared" si="256"/>
        <v>0</v>
      </c>
      <c r="AR409" s="23">
        <f t="shared" si="256"/>
        <v>0</v>
      </c>
      <c r="AS409" s="23">
        <f t="shared" si="256"/>
        <v>0</v>
      </c>
      <c r="AT409" s="23">
        <f t="shared" si="256"/>
        <v>0</v>
      </c>
      <c r="AU409" s="23">
        <f t="shared" si="256"/>
        <v>0</v>
      </c>
      <c r="AV409" s="23">
        <f t="shared" si="256"/>
        <v>0</v>
      </c>
      <c r="AW409" s="23">
        <f t="shared" si="256"/>
        <v>0</v>
      </c>
      <c r="AX409" s="23">
        <f t="shared" si="256"/>
        <v>0</v>
      </c>
      <c r="AY409" s="23">
        <f t="shared" si="256"/>
        <v>0</v>
      </c>
      <c r="AZ409" s="23">
        <f t="shared" si="256"/>
        <v>0</v>
      </c>
      <c r="BA409" s="23">
        <f t="shared" si="256"/>
        <v>0</v>
      </c>
      <c r="BB409" s="23">
        <f t="shared" si="256"/>
        <v>0</v>
      </c>
      <c r="BC409" s="23">
        <f t="shared" si="256"/>
        <v>0</v>
      </c>
      <c r="BD409" s="23">
        <f t="shared" si="256"/>
        <v>0</v>
      </c>
      <c r="BE409" s="23">
        <f t="shared" si="256"/>
        <v>0</v>
      </c>
      <c r="BF409" s="23">
        <f t="shared" si="256"/>
        <v>0</v>
      </c>
      <c r="BG409" s="23">
        <f t="shared" si="256"/>
        <v>0</v>
      </c>
      <c r="BH409" s="23">
        <f t="shared" si="256"/>
        <v>0</v>
      </c>
      <c r="BI409" s="23">
        <f t="shared" si="256"/>
        <v>0</v>
      </c>
      <c r="BJ409" s="23">
        <f t="shared" si="256"/>
        <v>0</v>
      </c>
      <c r="BK409" s="23">
        <f t="shared" si="256"/>
        <v>0</v>
      </c>
      <c r="BL409" s="23">
        <f t="shared" si="256"/>
        <v>0</v>
      </c>
      <c r="BM409" s="23">
        <f t="shared" si="256"/>
        <v>0</v>
      </c>
      <c r="BN409" s="23">
        <f t="shared" si="256"/>
        <v>0</v>
      </c>
      <c r="BO409" s="23">
        <f t="shared" si="256"/>
        <v>0</v>
      </c>
      <c r="BP409" s="23">
        <f t="shared" si="256"/>
        <v>0</v>
      </c>
    </row>
    <row r="410" spans="4:87" ht="12" hidden="1" customHeight="1" outlineLevel="1" x14ac:dyDescent="0.2">
      <c r="E410" s="56" t="s">
        <v>63</v>
      </c>
      <c r="J410" s="23">
        <f t="shared" si="255"/>
        <v>0</v>
      </c>
      <c r="K410" s="23">
        <f t="shared" si="255"/>
        <v>0</v>
      </c>
      <c r="L410" s="23">
        <f t="shared" si="255"/>
        <v>0</v>
      </c>
      <c r="M410" s="23">
        <f t="shared" si="255"/>
        <v>0</v>
      </c>
      <c r="N410" s="23">
        <f t="shared" si="255"/>
        <v>0</v>
      </c>
      <c r="O410" s="23">
        <f t="shared" si="255"/>
        <v>0</v>
      </c>
      <c r="P410" s="23">
        <f t="shared" si="255"/>
        <v>0</v>
      </c>
      <c r="Q410" s="23">
        <f t="shared" si="255"/>
        <v>0</v>
      </c>
      <c r="R410" s="23">
        <f t="shared" si="255"/>
        <v>0</v>
      </c>
      <c r="S410" s="23">
        <f t="shared" si="255"/>
        <v>0</v>
      </c>
      <c r="T410" s="23">
        <f t="shared" si="255"/>
        <v>0</v>
      </c>
      <c r="U410" s="23">
        <f t="shared" si="255"/>
        <v>0</v>
      </c>
      <c r="V410" s="23">
        <f t="shared" si="255"/>
        <v>0</v>
      </c>
      <c r="W410" s="23">
        <f t="shared" si="255"/>
        <v>0</v>
      </c>
      <c r="X410" s="23">
        <f t="shared" si="255"/>
        <v>0</v>
      </c>
      <c r="Y410" s="23">
        <f t="shared" si="255"/>
        <v>0</v>
      </c>
      <c r="Z410" s="23">
        <f t="shared" si="256"/>
        <v>0</v>
      </c>
      <c r="AA410" s="23">
        <f t="shared" si="256"/>
        <v>0</v>
      </c>
      <c r="AB410" s="23">
        <f t="shared" si="256"/>
        <v>0</v>
      </c>
      <c r="AC410" s="23">
        <f t="shared" si="256"/>
        <v>0</v>
      </c>
      <c r="AD410" s="23">
        <f t="shared" si="256"/>
        <v>0</v>
      </c>
      <c r="AE410" s="23">
        <f t="shared" si="256"/>
        <v>0</v>
      </c>
      <c r="AF410" s="23">
        <f t="shared" si="256"/>
        <v>0</v>
      </c>
      <c r="AG410" s="23">
        <f t="shared" si="256"/>
        <v>0</v>
      </c>
      <c r="AH410" s="23">
        <f t="shared" si="256"/>
        <v>0</v>
      </c>
      <c r="AI410" s="23">
        <f t="shared" si="256"/>
        <v>0</v>
      </c>
      <c r="AJ410" s="23">
        <f t="shared" si="256"/>
        <v>0</v>
      </c>
      <c r="AK410" s="23">
        <f t="shared" si="256"/>
        <v>0</v>
      </c>
      <c r="AL410" s="23">
        <f t="shared" si="256"/>
        <v>0</v>
      </c>
      <c r="AM410" s="23">
        <f t="shared" si="256"/>
        <v>0</v>
      </c>
      <c r="AN410" s="23">
        <f t="shared" si="256"/>
        <v>0</v>
      </c>
      <c r="AO410" s="23">
        <f t="shared" si="256"/>
        <v>0</v>
      </c>
      <c r="AP410" s="23">
        <f t="shared" si="256"/>
        <v>0</v>
      </c>
      <c r="AQ410" s="23">
        <f t="shared" si="256"/>
        <v>0</v>
      </c>
      <c r="AR410" s="23">
        <f t="shared" si="256"/>
        <v>0</v>
      </c>
      <c r="AS410" s="23">
        <f t="shared" si="256"/>
        <v>0</v>
      </c>
      <c r="AT410" s="23">
        <f t="shared" si="256"/>
        <v>0</v>
      </c>
      <c r="AU410" s="23">
        <f t="shared" si="256"/>
        <v>0</v>
      </c>
      <c r="AV410" s="23">
        <f t="shared" si="256"/>
        <v>0</v>
      </c>
      <c r="AW410" s="23">
        <f t="shared" si="256"/>
        <v>0</v>
      </c>
      <c r="AX410" s="23">
        <f t="shared" si="256"/>
        <v>0</v>
      </c>
      <c r="AY410" s="23">
        <f t="shared" si="256"/>
        <v>0</v>
      </c>
      <c r="AZ410" s="23">
        <f t="shared" si="256"/>
        <v>0</v>
      </c>
      <c r="BA410" s="23">
        <f t="shared" si="256"/>
        <v>0</v>
      </c>
      <c r="BB410" s="23">
        <f t="shared" si="256"/>
        <v>0</v>
      </c>
      <c r="BC410" s="23">
        <f t="shared" si="256"/>
        <v>0</v>
      </c>
      <c r="BD410" s="23">
        <f t="shared" si="256"/>
        <v>0</v>
      </c>
      <c r="BE410" s="23">
        <f t="shared" si="256"/>
        <v>0</v>
      </c>
      <c r="BF410" s="23">
        <f t="shared" si="256"/>
        <v>0</v>
      </c>
      <c r="BG410" s="23">
        <f t="shared" si="256"/>
        <v>0</v>
      </c>
      <c r="BH410" s="23">
        <f t="shared" si="256"/>
        <v>0</v>
      </c>
      <c r="BI410" s="23">
        <f t="shared" si="256"/>
        <v>0</v>
      </c>
      <c r="BJ410" s="23">
        <f t="shared" si="256"/>
        <v>0</v>
      </c>
      <c r="BK410" s="23">
        <f t="shared" si="256"/>
        <v>0</v>
      </c>
      <c r="BL410" s="23">
        <f t="shared" si="256"/>
        <v>0</v>
      </c>
      <c r="BM410" s="23">
        <f t="shared" si="256"/>
        <v>0</v>
      </c>
      <c r="BN410" s="23">
        <f t="shared" si="256"/>
        <v>0</v>
      </c>
      <c r="BO410" s="23">
        <f t="shared" si="256"/>
        <v>0</v>
      </c>
      <c r="BP410" s="23">
        <f t="shared" si="256"/>
        <v>0</v>
      </c>
    </row>
    <row r="411" spans="4:87" ht="12" hidden="1" customHeight="1" outlineLevel="1" x14ac:dyDescent="0.2">
      <c r="E411" s="56" t="s">
        <v>109</v>
      </c>
      <c r="J411" s="23">
        <f t="shared" si="255"/>
        <v>0</v>
      </c>
      <c r="K411" s="23">
        <f t="shared" si="255"/>
        <v>0</v>
      </c>
      <c r="L411" s="23">
        <f t="shared" si="255"/>
        <v>0</v>
      </c>
      <c r="M411" s="23">
        <f t="shared" si="255"/>
        <v>0</v>
      </c>
      <c r="N411" s="23">
        <f t="shared" si="255"/>
        <v>0</v>
      </c>
      <c r="O411" s="23">
        <f t="shared" si="255"/>
        <v>0</v>
      </c>
      <c r="P411" s="23">
        <f t="shared" si="255"/>
        <v>0</v>
      </c>
      <c r="Q411" s="23">
        <f t="shared" si="255"/>
        <v>0</v>
      </c>
      <c r="R411" s="23">
        <f t="shared" si="255"/>
        <v>0</v>
      </c>
      <c r="S411" s="23">
        <f t="shared" si="255"/>
        <v>0</v>
      </c>
      <c r="T411" s="23">
        <f t="shared" si="255"/>
        <v>0</v>
      </c>
      <c r="U411" s="23">
        <f t="shared" si="255"/>
        <v>0</v>
      </c>
      <c r="V411" s="23">
        <f t="shared" si="255"/>
        <v>0</v>
      </c>
      <c r="W411" s="23">
        <f t="shared" si="255"/>
        <v>0</v>
      </c>
      <c r="X411" s="23">
        <f t="shared" si="255"/>
        <v>0</v>
      </c>
      <c r="Y411" s="23">
        <f t="shared" si="255"/>
        <v>0</v>
      </c>
      <c r="Z411" s="23">
        <f t="shared" si="256"/>
        <v>0</v>
      </c>
      <c r="AA411" s="23">
        <f t="shared" si="256"/>
        <v>0</v>
      </c>
      <c r="AB411" s="23">
        <f t="shared" si="256"/>
        <v>0</v>
      </c>
      <c r="AC411" s="23">
        <f t="shared" si="256"/>
        <v>0</v>
      </c>
      <c r="AD411" s="23">
        <f t="shared" si="256"/>
        <v>0</v>
      </c>
      <c r="AE411" s="23">
        <f t="shared" si="256"/>
        <v>0</v>
      </c>
      <c r="AF411" s="23">
        <f t="shared" si="256"/>
        <v>0</v>
      </c>
      <c r="AG411" s="23">
        <f t="shared" si="256"/>
        <v>0</v>
      </c>
      <c r="AH411" s="23">
        <f t="shared" si="256"/>
        <v>0</v>
      </c>
      <c r="AI411" s="23">
        <f t="shared" si="256"/>
        <v>0</v>
      </c>
      <c r="AJ411" s="23">
        <f t="shared" si="256"/>
        <v>0</v>
      </c>
      <c r="AK411" s="23">
        <f t="shared" si="256"/>
        <v>0</v>
      </c>
      <c r="AL411" s="23">
        <f t="shared" si="256"/>
        <v>0</v>
      </c>
      <c r="AM411" s="23">
        <f t="shared" si="256"/>
        <v>0</v>
      </c>
      <c r="AN411" s="23">
        <f t="shared" si="256"/>
        <v>0</v>
      </c>
      <c r="AO411" s="23">
        <f t="shared" si="256"/>
        <v>0</v>
      </c>
      <c r="AP411" s="23">
        <f t="shared" si="256"/>
        <v>0</v>
      </c>
      <c r="AQ411" s="23">
        <f t="shared" si="256"/>
        <v>0</v>
      </c>
      <c r="AR411" s="23">
        <f t="shared" si="256"/>
        <v>0</v>
      </c>
      <c r="AS411" s="23">
        <f t="shared" si="256"/>
        <v>0</v>
      </c>
      <c r="AT411" s="23">
        <f t="shared" si="256"/>
        <v>0</v>
      </c>
      <c r="AU411" s="23">
        <f t="shared" si="256"/>
        <v>0</v>
      </c>
      <c r="AV411" s="23">
        <f t="shared" si="256"/>
        <v>0</v>
      </c>
      <c r="AW411" s="23">
        <f t="shared" si="256"/>
        <v>0</v>
      </c>
      <c r="AX411" s="23">
        <f t="shared" si="256"/>
        <v>0</v>
      </c>
      <c r="AY411" s="23">
        <f t="shared" si="256"/>
        <v>0</v>
      </c>
      <c r="AZ411" s="23">
        <f t="shared" si="256"/>
        <v>0</v>
      </c>
      <c r="BA411" s="23">
        <f t="shared" si="256"/>
        <v>0</v>
      </c>
      <c r="BB411" s="23">
        <f t="shared" si="256"/>
        <v>0</v>
      </c>
      <c r="BC411" s="23">
        <f t="shared" si="256"/>
        <v>0</v>
      </c>
      <c r="BD411" s="23">
        <f t="shared" si="256"/>
        <v>0</v>
      </c>
      <c r="BE411" s="23">
        <f t="shared" si="256"/>
        <v>0</v>
      </c>
      <c r="BF411" s="23">
        <f t="shared" si="256"/>
        <v>0</v>
      </c>
      <c r="BG411" s="23">
        <f t="shared" si="256"/>
        <v>0</v>
      </c>
      <c r="BH411" s="23">
        <f t="shared" si="256"/>
        <v>0</v>
      </c>
      <c r="BI411" s="23">
        <f t="shared" si="256"/>
        <v>0</v>
      </c>
      <c r="BJ411" s="23">
        <f t="shared" si="256"/>
        <v>0</v>
      </c>
      <c r="BK411" s="23">
        <f t="shared" si="256"/>
        <v>0</v>
      </c>
      <c r="BL411" s="23">
        <f t="shared" si="256"/>
        <v>0</v>
      </c>
      <c r="BM411" s="23">
        <f t="shared" si="256"/>
        <v>0</v>
      </c>
      <c r="BN411" s="23">
        <f t="shared" si="256"/>
        <v>0</v>
      </c>
      <c r="BO411" s="23">
        <f t="shared" si="256"/>
        <v>0</v>
      </c>
      <c r="BP411" s="23">
        <f t="shared" si="256"/>
        <v>0</v>
      </c>
    </row>
    <row r="412" spans="4:87" ht="12" hidden="1" customHeight="1" outlineLevel="1" x14ac:dyDescent="0.2">
      <c r="E412" s="56" t="s">
        <v>110</v>
      </c>
      <c r="J412" s="23">
        <f t="shared" si="255"/>
        <v>0</v>
      </c>
      <c r="K412" s="23">
        <f t="shared" si="255"/>
        <v>0</v>
      </c>
      <c r="L412" s="23">
        <f t="shared" si="255"/>
        <v>0</v>
      </c>
      <c r="M412" s="23">
        <f t="shared" si="255"/>
        <v>0</v>
      </c>
      <c r="N412" s="23">
        <f t="shared" si="255"/>
        <v>0</v>
      </c>
      <c r="O412" s="23">
        <f t="shared" si="255"/>
        <v>0</v>
      </c>
      <c r="P412" s="23">
        <f t="shared" si="255"/>
        <v>0</v>
      </c>
      <c r="Q412" s="23">
        <f t="shared" si="255"/>
        <v>0</v>
      </c>
      <c r="R412" s="23">
        <f t="shared" si="255"/>
        <v>0</v>
      </c>
      <c r="S412" s="23">
        <f t="shared" si="255"/>
        <v>0</v>
      </c>
      <c r="T412" s="23">
        <f t="shared" si="255"/>
        <v>0</v>
      </c>
      <c r="U412" s="23">
        <f t="shared" si="255"/>
        <v>0</v>
      </c>
      <c r="V412" s="23">
        <f t="shared" si="255"/>
        <v>0</v>
      </c>
      <c r="W412" s="23">
        <f t="shared" si="255"/>
        <v>0</v>
      </c>
      <c r="X412" s="23">
        <f t="shared" si="255"/>
        <v>0</v>
      </c>
      <c r="Y412" s="23">
        <f t="shared" si="255"/>
        <v>0</v>
      </c>
      <c r="Z412" s="23">
        <f t="shared" si="256"/>
        <v>0</v>
      </c>
      <c r="AA412" s="23">
        <f t="shared" si="256"/>
        <v>0</v>
      </c>
      <c r="AB412" s="23">
        <f t="shared" si="256"/>
        <v>0</v>
      </c>
      <c r="AC412" s="23">
        <f t="shared" si="256"/>
        <v>0</v>
      </c>
      <c r="AD412" s="23">
        <f t="shared" si="256"/>
        <v>0</v>
      </c>
      <c r="AE412" s="23">
        <f t="shared" si="256"/>
        <v>0</v>
      </c>
      <c r="AF412" s="23">
        <f t="shared" si="256"/>
        <v>0</v>
      </c>
      <c r="AG412" s="23">
        <f t="shared" si="256"/>
        <v>0</v>
      </c>
      <c r="AH412" s="23">
        <f t="shared" si="256"/>
        <v>0</v>
      </c>
      <c r="AI412" s="23">
        <f t="shared" si="256"/>
        <v>0</v>
      </c>
      <c r="AJ412" s="23">
        <f t="shared" si="256"/>
        <v>0</v>
      </c>
      <c r="AK412" s="23">
        <f t="shared" si="256"/>
        <v>0</v>
      </c>
      <c r="AL412" s="23">
        <f t="shared" si="256"/>
        <v>0</v>
      </c>
      <c r="AM412" s="23">
        <f t="shared" si="256"/>
        <v>0</v>
      </c>
      <c r="AN412" s="23">
        <f t="shared" si="256"/>
        <v>0</v>
      </c>
      <c r="AO412" s="23">
        <f t="shared" si="256"/>
        <v>0</v>
      </c>
      <c r="AP412" s="23">
        <f t="shared" si="256"/>
        <v>0</v>
      </c>
      <c r="AQ412" s="23">
        <f t="shared" si="256"/>
        <v>0</v>
      </c>
      <c r="AR412" s="23">
        <f t="shared" si="256"/>
        <v>0</v>
      </c>
      <c r="AS412" s="23">
        <f t="shared" si="256"/>
        <v>0</v>
      </c>
      <c r="AT412" s="23">
        <f t="shared" si="256"/>
        <v>0</v>
      </c>
      <c r="AU412" s="23">
        <f t="shared" si="256"/>
        <v>0</v>
      </c>
      <c r="AV412" s="23">
        <f t="shared" si="256"/>
        <v>0</v>
      </c>
      <c r="AW412" s="23">
        <f t="shared" si="256"/>
        <v>0</v>
      </c>
      <c r="AX412" s="23">
        <f t="shared" si="256"/>
        <v>0</v>
      </c>
      <c r="AY412" s="23">
        <f t="shared" si="256"/>
        <v>0</v>
      </c>
      <c r="AZ412" s="23">
        <f t="shared" si="256"/>
        <v>0</v>
      </c>
      <c r="BA412" s="23">
        <f t="shared" si="256"/>
        <v>0</v>
      </c>
      <c r="BB412" s="23">
        <f t="shared" si="256"/>
        <v>0</v>
      </c>
      <c r="BC412" s="23">
        <f t="shared" si="256"/>
        <v>0</v>
      </c>
      <c r="BD412" s="23">
        <f t="shared" si="256"/>
        <v>0</v>
      </c>
      <c r="BE412" s="23">
        <f t="shared" si="256"/>
        <v>0</v>
      </c>
      <c r="BF412" s="23">
        <f t="shared" si="256"/>
        <v>0</v>
      </c>
      <c r="BG412" s="23">
        <f t="shared" si="256"/>
        <v>0</v>
      </c>
      <c r="BH412" s="23">
        <f t="shared" si="256"/>
        <v>0</v>
      </c>
      <c r="BI412" s="23">
        <f t="shared" si="256"/>
        <v>0</v>
      </c>
      <c r="BJ412" s="23">
        <f t="shared" si="256"/>
        <v>0</v>
      </c>
      <c r="BK412" s="23">
        <f t="shared" si="256"/>
        <v>0</v>
      </c>
      <c r="BL412" s="23">
        <f t="shared" si="256"/>
        <v>0</v>
      </c>
      <c r="BM412" s="23">
        <f t="shared" si="256"/>
        <v>0</v>
      </c>
      <c r="BN412" s="23">
        <f t="shared" si="256"/>
        <v>0</v>
      </c>
      <c r="BO412" s="23">
        <f t="shared" si="256"/>
        <v>0</v>
      </c>
      <c r="BP412" s="23">
        <f t="shared" si="256"/>
        <v>0</v>
      </c>
    </row>
    <row r="413" spans="4:87" ht="12" hidden="1" customHeight="1" outlineLevel="1" x14ac:dyDescent="0.2">
      <c r="E413" s="56" t="s">
        <v>111</v>
      </c>
      <c r="J413" s="23">
        <f t="shared" si="255"/>
        <v>0</v>
      </c>
      <c r="K413" s="23">
        <f t="shared" si="255"/>
        <v>0</v>
      </c>
      <c r="L413" s="23">
        <f t="shared" si="255"/>
        <v>0</v>
      </c>
      <c r="M413" s="23">
        <f t="shared" si="255"/>
        <v>0</v>
      </c>
      <c r="N413" s="23">
        <f t="shared" si="255"/>
        <v>0</v>
      </c>
      <c r="O413" s="23">
        <f t="shared" si="255"/>
        <v>0</v>
      </c>
      <c r="P413" s="23">
        <f t="shared" si="255"/>
        <v>0</v>
      </c>
      <c r="Q413" s="23">
        <f t="shared" si="255"/>
        <v>0</v>
      </c>
      <c r="R413" s="23">
        <f t="shared" si="255"/>
        <v>0</v>
      </c>
      <c r="S413" s="23">
        <f t="shared" si="255"/>
        <v>0</v>
      </c>
      <c r="T413" s="23">
        <f t="shared" si="255"/>
        <v>0</v>
      </c>
      <c r="U413" s="23">
        <f t="shared" si="255"/>
        <v>0</v>
      </c>
      <c r="V413" s="23">
        <f t="shared" si="255"/>
        <v>0</v>
      </c>
      <c r="W413" s="23">
        <f t="shared" si="255"/>
        <v>0</v>
      </c>
      <c r="X413" s="23">
        <f t="shared" si="255"/>
        <v>0</v>
      </c>
      <c r="Y413" s="23">
        <f t="shared" si="255"/>
        <v>0</v>
      </c>
      <c r="Z413" s="23">
        <f t="shared" si="256"/>
        <v>0</v>
      </c>
      <c r="AA413" s="23">
        <f t="shared" si="256"/>
        <v>0</v>
      </c>
      <c r="AB413" s="23">
        <f t="shared" si="256"/>
        <v>0</v>
      </c>
      <c r="AC413" s="23">
        <f t="shared" si="256"/>
        <v>0</v>
      </c>
      <c r="AD413" s="23">
        <f t="shared" si="256"/>
        <v>0</v>
      </c>
      <c r="AE413" s="23">
        <f t="shared" si="256"/>
        <v>0</v>
      </c>
      <c r="AF413" s="23">
        <f t="shared" si="256"/>
        <v>0</v>
      </c>
      <c r="AG413" s="23">
        <f t="shared" si="256"/>
        <v>0</v>
      </c>
      <c r="AH413" s="23">
        <f t="shared" si="256"/>
        <v>0</v>
      </c>
      <c r="AI413" s="23">
        <f t="shared" si="256"/>
        <v>0</v>
      </c>
      <c r="AJ413" s="23">
        <f t="shared" si="256"/>
        <v>0</v>
      </c>
      <c r="AK413" s="23">
        <f t="shared" si="256"/>
        <v>0</v>
      </c>
      <c r="AL413" s="23">
        <f t="shared" si="256"/>
        <v>0</v>
      </c>
      <c r="AM413" s="23">
        <f t="shared" si="256"/>
        <v>0</v>
      </c>
      <c r="AN413" s="23">
        <f t="shared" si="256"/>
        <v>0</v>
      </c>
      <c r="AO413" s="23">
        <f t="shared" si="256"/>
        <v>0</v>
      </c>
      <c r="AP413" s="23">
        <f t="shared" si="256"/>
        <v>0</v>
      </c>
      <c r="AQ413" s="23">
        <f t="shared" si="256"/>
        <v>0</v>
      </c>
      <c r="AR413" s="23">
        <f t="shared" si="256"/>
        <v>0</v>
      </c>
      <c r="AS413" s="23">
        <f t="shared" si="256"/>
        <v>0</v>
      </c>
      <c r="AT413" s="23">
        <f t="shared" si="256"/>
        <v>0</v>
      </c>
      <c r="AU413" s="23">
        <f t="shared" si="256"/>
        <v>0</v>
      </c>
      <c r="AV413" s="23">
        <f t="shared" si="256"/>
        <v>0</v>
      </c>
      <c r="AW413" s="23">
        <f t="shared" si="256"/>
        <v>0</v>
      </c>
      <c r="AX413" s="23">
        <f t="shared" si="256"/>
        <v>0</v>
      </c>
      <c r="AY413" s="23">
        <f t="shared" si="256"/>
        <v>0</v>
      </c>
      <c r="AZ413" s="23">
        <f t="shared" si="256"/>
        <v>0</v>
      </c>
      <c r="BA413" s="23">
        <f t="shared" si="256"/>
        <v>0</v>
      </c>
      <c r="BB413" s="23">
        <f t="shared" si="256"/>
        <v>0</v>
      </c>
      <c r="BC413" s="23">
        <f t="shared" si="256"/>
        <v>0</v>
      </c>
      <c r="BD413" s="23">
        <f t="shared" si="256"/>
        <v>0</v>
      </c>
      <c r="BE413" s="23">
        <f t="shared" si="256"/>
        <v>0</v>
      </c>
      <c r="BF413" s="23">
        <f t="shared" si="256"/>
        <v>0</v>
      </c>
      <c r="BG413" s="23">
        <f t="shared" si="256"/>
        <v>0</v>
      </c>
      <c r="BH413" s="23">
        <f t="shared" si="256"/>
        <v>0</v>
      </c>
      <c r="BI413" s="23">
        <f t="shared" si="256"/>
        <v>0</v>
      </c>
      <c r="BJ413" s="23">
        <f t="shared" si="256"/>
        <v>0</v>
      </c>
      <c r="BK413" s="23">
        <f t="shared" si="256"/>
        <v>0</v>
      </c>
      <c r="BL413" s="23">
        <f t="shared" si="256"/>
        <v>0</v>
      </c>
      <c r="BM413" s="23">
        <f t="shared" si="256"/>
        <v>0</v>
      </c>
      <c r="BN413" s="23">
        <f t="shared" si="256"/>
        <v>0</v>
      </c>
      <c r="BO413" s="23">
        <f t="shared" si="256"/>
        <v>0</v>
      </c>
      <c r="BP413" s="23">
        <f t="shared" si="256"/>
        <v>0</v>
      </c>
    </row>
    <row r="414" spans="4:87" ht="12" hidden="1" customHeight="1" outlineLevel="1" x14ac:dyDescent="0.2">
      <c r="E414" s="56" t="s">
        <v>112</v>
      </c>
      <c r="J414" s="23">
        <f t="shared" si="255"/>
        <v>0</v>
      </c>
      <c r="K414" s="23">
        <f t="shared" si="255"/>
        <v>0</v>
      </c>
      <c r="L414" s="23">
        <f t="shared" si="255"/>
        <v>0</v>
      </c>
      <c r="M414" s="23">
        <f t="shared" si="255"/>
        <v>0</v>
      </c>
      <c r="N414" s="23">
        <f t="shared" si="255"/>
        <v>0</v>
      </c>
      <c r="O414" s="23">
        <f t="shared" si="255"/>
        <v>0</v>
      </c>
      <c r="P414" s="23">
        <f t="shared" si="255"/>
        <v>0</v>
      </c>
      <c r="Q414" s="23">
        <f t="shared" si="255"/>
        <v>0</v>
      </c>
      <c r="R414" s="23">
        <f t="shared" si="255"/>
        <v>0</v>
      </c>
      <c r="S414" s="23">
        <f t="shared" si="255"/>
        <v>0</v>
      </c>
      <c r="T414" s="23">
        <f t="shared" si="255"/>
        <v>0</v>
      </c>
      <c r="U414" s="23">
        <f t="shared" si="255"/>
        <v>0</v>
      </c>
      <c r="V414" s="23">
        <f t="shared" si="255"/>
        <v>0</v>
      </c>
      <c r="W414" s="23">
        <f t="shared" si="255"/>
        <v>0</v>
      </c>
      <c r="X414" s="23">
        <f t="shared" si="255"/>
        <v>0</v>
      </c>
      <c r="Y414" s="23">
        <f t="shared" si="255"/>
        <v>0</v>
      </c>
      <c r="Z414" s="23">
        <f t="shared" si="256"/>
        <v>0</v>
      </c>
      <c r="AA414" s="23">
        <f t="shared" si="256"/>
        <v>0</v>
      </c>
      <c r="AB414" s="23">
        <f t="shared" si="256"/>
        <v>0</v>
      </c>
      <c r="AC414" s="23">
        <f t="shared" si="256"/>
        <v>0</v>
      </c>
      <c r="AD414" s="23">
        <f t="shared" si="256"/>
        <v>0</v>
      </c>
      <c r="AE414" s="23">
        <f t="shared" si="256"/>
        <v>0</v>
      </c>
      <c r="AF414" s="23">
        <f t="shared" si="256"/>
        <v>0</v>
      </c>
      <c r="AG414" s="23">
        <f t="shared" si="256"/>
        <v>0</v>
      </c>
      <c r="AH414" s="23">
        <f t="shared" si="256"/>
        <v>0</v>
      </c>
      <c r="AI414" s="23">
        <f t="shared" si="256"/>
        <v>0</v>
      </c>
      <c r="AJ414" s="23">
        <f t="shared" si="256"/>
        <v>0</v>
      </c>
      <c r="AK414" s="23">
        <f t="shared" si="256"/>
        <v>0</v>
      </c>
      <c r="AL414" s="23">
        <f t="shared" si="256"/>
        <v>0</v>
      </c>
      <c r="AM414" s="23">
        <f t="shared" si="256"/>
        <v>0</v>
      </c>
      <c r="AN414" s="23">
        <f t="shared" si="256"/>
        <v>0</v>
      </c>
      <c r="AO414" s="23">
        <f t="shared" si="256"/>
        <v>0</v>
      </c>
      <c r="AP414" s="23">
        <f t="shared" si="256"/>
        <v>0</v>
      </c>
      <c r="AQ414" s="23">
        <f t="shared" si="256"/>
        <v>0</v>
      </c>
      <c r="AR414" s="23">
        <f t="shared" si="256"/>
        <v>0</v>
      </c>
      <c r="AS414" s="23">
        <f t="shared" si="256"/>
        <v>0</v>
      </c>
      <c r="AT414" s="23">
        <f t="shared" si="256"/>
        <v>0</v>
      </c>
      <c r="AU414" s="23">
        <f t="shared" si="256"/>
        <v>0</v>
      </c>
      <c r="AV414" s="23">
        <f t="shared" si="256"/>
        <v>0</v>
      </c>
      <c r="AW414" s="23">
        <f t="shared" si="256"/>
        <v>0</v>
      </c>
      <c r="AX414" s="23">
        <f t="shared" si="256"/>
        <v>0</v>
      </c>
      <c r="AY414" s="23">
        <f t="shared" si="256"/>
        <v>0</v>
      </c>
      <c r="AZ414" s="23">
        <f t="shared" si="256"/>
        <v>0</v>
      </c>
      <c r="BA414" s="23">
        <f t="shared" si="256"/>
        <v>0</v>
      </c>
      <c r="BB414" s="23">
        <f t="shared" si="256"/>
        <v>0</v>
      </c>
      <c r="BC414" s="23">
        <f t="shared" si="256"/>
        <v>0</v>
      </c>
      <c r="BD414" s="23">
        <f t="shared" si="256"/>
        <v>0</v>
      </c>
      <c r="BE414" s="23">
        <f t="shared" si="256"/>
        <v>0</v>
      </c>
      <c r="BF414" s="23">
        <f t="shared" si="256"/>
        <v>0</v>
      </c>
      <c r="BG414" s="23">
        <f t="shared" si="256"/>
        <v>0</v>
      </c>
      <c r="BH414" s="23">
        <f t="shared" si="256"/>
        <v>0</v>
      </c>
      <c r="BI414" s="23">
        <f t="shared" si="256"/>
        <v>0</v>
      </c>
      <c r="BJ414" s="23">
        <f t="shared" si="256"/>
        <v>0</v>
      </c>
      <c r="BK414" s="23">
        <f t="shared" si="256"/>
        <v>0</v>
      </c>
      <c r="BL414" s="23">
        <f t="shared" si="256"/>
        <v>0</v>
      </c>
      <c r="BM414" s="23">
        <f t="shared" si="256"/>
        <v>0</v>
      </c>
      <c r="BN414" s="23">
        <f>SUMIFS(BN$9:BN$401,     $H$9:$H$401,$D$409,     $F$9:$F$401,$E414)</f>
        <v>0</v>
      </c>
      <c r="BO414" s="23">
        <f>SUMIFS(BO$9:BO$401,     $H$9:$H$401,$D$409,     $F$9:$F$401,$E414)</f>
        <v>0</v>
      </c>
      <c r="BP414" s="23">
        <f>SUMIFS(BP$9:BP$401,     $H$9:$H$401,$D$409,     $F$9:$F$401,$E414)</f>
        <v>0</v>
      </c>
    </row>
    <row r="415" spans="4:87" ht="12" hidden="1" customHeight="1" outlineLevel="1" x14ac:dyDescent="0.2">
      <c r="E415" s="71" t="s">
        <v>113</v>
      </c>
      <c r="J415" s="23">
        <f t="shared" si="255"/>
        <v>0</v>
      </c>
      <c r="K415" s="23">
        <f t="shared" si="255"/>
        <v>0</v>
      </c>
      <c r="L415" s="23">
        <f t="shared" si="255"/>
        <v>0</v>
      </c>
      <c r="M415" s="23">
        <f t="shared" si="255"/>
        <v>0</v>
      </c>
      <c r="N415" s="23">
        <f t="shared" si="255"/>
        <v>0</v>
      </c>
      <c r="O415" s="23">
        <f t="shared" si="255"/>
        <v>0</v>
      </c>
      <c r="P415" s="23">
        <f t="shared" si="255"/>
        <v>0</v>
      </c>
      <c r="Q415" s="23">
        <f t="shared" si="255"/>
        <v>0</v>
      </c>
      <c r="R415" s="23">
        <f t="shared" si="255"/>
        <v>0</v>
      </c>
      <c r="S415" s="23">
        <f t="shared" si="255"/>
        <v>0</v>
      </c>
      <c r="T415" s="23">
        <f t="shared" si="255"/>
        <v>0</v>
      </c>
      <c r="U415" s="23">
        <f t="shared" si="255"/>
        <v>0</v>
      </c>
      <c r="V415" s="23">
        <f t="shared" si="255"/>
        <v>0</v>
      </c>
      <c r="W415" s="23">
        <f t="shared" si="255"/>
        <v>0</v>
      </c>
      <c r="X415" s="23">
        <f t="shared" si="255"/>
        <v>0</v>
      </c>
      <c r="Y415" s="23">
        <f t="shared" si="255"/>
        <v>0</v>
      </c>
      <c r="Z415" s="23">
        <f t="shared" ref="Z415:AS419" si="257">SUMIFS(Z$9:Z$401,     $H$9:$H$401,$D$409,     $F$9:$F$401,$E415)</f>
        <v>0</v>
      </c>
      <c r="AA415" s="23">
        <f t="shared" si="257"/>
        <v>0</v>
      </c>
      <c r="AB415" s="23">
        <f t="shared" si="257"/>
        <v>0</v>
      </c>
      <c r="AC415" s="23">
        <f t="shared" si="257"/>
        <v>0</v>
      </c>
      <c r="AD415" s="23">
        <f t="shared" si="257"/>
        <v>0</v>
      </c>
      <c r="AE415" s="23">
        <f t="shared" si="257"/>
        <v>0</v>
      </c>
      <c r="AF415" s="23">
        <f t="shared" si="257"/>
        <v>0</v>
      </c>
      <c r="AG415" s="23">
        <f t="shared" si="257"/>
        <v>0</v>
      </c>
      <c r="AH415" s="23">
        <f t="shared" si="257"/>
        <v>0</v>
      </c>
      <c r="AI415" s="23">
        <f t="shared" si="257"/>
        <v>0</v>
      </c>
      <c r="AJ415" s="23">
        <f t="shared" si="257"/>
        <v>0</v>
      </c>
      <c r="AK415" s="23">
        <f t="shared" si="257"/>
        <v>0</v>
      </c>
      <c r="AL415" s="23">
        <f t="shared" si="257"/>
        <v>0</v>
      </c>
      <c r="AM415" s="23">
        <f t="shared" si="257"/>
        <v>0</v>
      </c>
      <c r="AN415" s="23">
        <f t="shared" si="257"/>
        <v>0</v>
      </c>
      <c r="AO415" s="23">
        <f t="shared" si="257"/>
        <v>0</v>
      </c>
      <c r="AP415" s="23">
        <f t="shared" si="257"/>
        <v>0</v>
      </c>
      <c r="AQ415" s="23">
        <f t="shared" si="257"/>
        <v>0</v>
      </c>
      <c r="AR415" s="23">
        <f t="shared" si="257"/>
        <v>0</v>
      </c>
      <c r="AS415" s="23">
        <f t="shared" si="257"/>
        <v>0</v>
      </c>
      <c r="AT415" s="23">
        <f t="shared" ref="AT415:BP419" si="258">SUMIFS(AT$9:AT$401,     $H$9:$H$401,$D$409,     $F$9:$F$401,$E415)</f>
        <v>0</v>
      </c>
      <c r="AU415" s="23">
        <f t="shared" si="258"/>
        <v>0</v>
      </c>
      <c r="AV415" s="23">
        <f t="shared" si="258"/>
        <v>0</v>
      </c>
      <c r="AW415" s="23">
        <f t="shared" si="258"/>
        <v>0</v>
      </c>
      <c r="AX415" s="23">
        <f t="shared" si="258"/>
        <v>0</v>
      </c>
      <c r="AY415" s="23">
        <f t="shared" si="258"/>
        <v>0</v>
      </c>
      <c r="AZ415" s="23">
        <f t="shared" si="258"/>
        <v>0</v>
      </c>
      <c r="BA415" s="23">
        <f t="shared" si="258"/>
        <v>0</v>
      </c>
      <c r="BB415" s="23">
        <f t="shared" si="258"/>
        <v>0</v>
      </c>
      <c r="BC415" s="23">
        <f t="shared" si="258"/>
        <v>0</v>
      </c>
      <c r="BD415" s="23">
        <f t="shared" si="258"/>
        <v>0</v>
      </c>
      <c r="BE415" s="23">
        <f t="shared" si="258"/>
        <v>0</v>
      </c>
      <c r="BF415" s="23">
        <f t="shared" si="258"/>
        <v>0</v>
      </c>
      <c r="BG415" s="23">
        <f t="shared" si="258"/>
        <v>0</v>
      </c>
      <c r="BH415" s="23">
        <f t="shared" si="258"/>
        <v>0</v>
      </c>
      <c r="BI415" s="23">
        <f t="shared" si="258"/>
        <v>0</v>
      </c>
      <c r="BJ415" s="23">
        <f t="shared" si="258"/>
        <v>0</v>
      </c>
      <c r="BK415" s="23">
        <f t="shared" si="258"/>
        <v>0</v>
      </c>
      <c r="BL415" s="23">
        <f t="shared" si="258"/>
        <v>0</v>
      </c>
      <c r="BM415" s="23">
        <f t="shared" si="258"/>
        <v>0</v>
      </c>
      <c r="BN415" s="23">
        <f t="shared" si="258"/>
        <v>0</v>
      </c>
      <c r="BO415" s="23">
        <f t="shared" si="258"/>
        <v>0</v>
      </c>
      <c r="BP415" s="23">
        <f t="shared" si="258"/>
        <v>0</v>
      </c>
    </row>
    <row r="416" spans="4:87" ht="12" hidden="1" customHeight="1" outlineLevel="1" x14ac:dyDescent="0.2">
      <c r="E416" s="56" t="s">
        <v>74</v>
      </c>
      <c r="J416" s="23">
        <f t="shared" si="255"/>
        <v>0</v>
      </c>
      <c r="K416" s="23">
        <f t="shared" si="255"/>
        <v>0</v>
      </c>
      <c r="L416" s="23">
        <f t="shared" si="255"/>
        <v>0</v>
      </c>
      <c r="M416" s="23">
        <f t="shared" si="255"/>
        <v>0</v>
      </c>
      <c r="N416" s="23">
        <f t="shared" si="255"/>
        <v>0</v>
      </c>
      <c r="O416" s="23">
        <f t="shared" si="255"/>
        <v>0</v>
      </c>
      <c r="P416" s="23">
        <f t="shared" si="255"/>
        <v>0</v>
      </c>
      <c r="Q416" s="23">
        <f t="shared" si="255"/>
        <v>0</v>
      </c>
      <c r="R416" s="23">
        <f t="shared" si="255"/>
        <v>0</v>
      </c>
      <c r="S416" s="23">
        <f t="shared" si="255"/>
        <v>0</v>
      </c>
      <c r="T416" s="23">
        <f t="shared" si="255"/>
        <v>0</v>
      </c>
      <c r="U416" s="23">
        <f t="shared" si="255"/>
        <v>0</v>
      </c>
      <c r="V416" s="23">
        <f t="shared" si="255"/>
        <v>0</v>
      </c>
      <c r="W416" s="23">
        <f t="shared" si="255"/>
        <v>0</v>
      </c>
      <c r="X416" s="23">
        <f t="shared" si="255"/>
        <v>0</v>
      </c>
      <c r="Y416" s="23">
        <f t="shared" si="255"/>
        <v>0</v>
      </c>
      <c r="Z416" s="23">
        <f t="shared" si="257"/>
        <v>0</v>
      </c>
      <c r="AA416" s="23">
        <f t="shared" si="257"/>
        <v>0</v>
      </c>
      <c r="AB416" s="23">
        <f t="shared" si="257"/>
        <v>0</v>
      </c>
      <c r="AC416" s="23">
        <f t="shared" si="257"/>
        <v>0</v>
      </c>
      <c r="AD416" s="23">
        <f t="shared" si="257"/>
        <v>0</v>
      </c>
      <c r="AE416" s="23">
        <f t="shared" si="257"/>
        <v>0</v>
      </c>
      <c r="AF416" s="23">
        <f t="shared" si="257"/>
        <v>0</v>
      </c>
      <c r="AG416" s="23">
        <f t="shared" si="257"/>
        <v>0</v>
      </c>
      <c r="AH416" s="23">
        <f t="shared" si="257"/>
        <v>0</v>
      </c>
      <c r="AI416" s="23">
        <f t="shared" si="257"/>
        <v>0</v>
      </c>
      <c r="AJ416" s="23">
        <f t="shared" si="257"/>
        <v>0</v>
      </c>
      <c r="AK416" s="23">
        <f t="shared" si="257"/>
        <v>0</v>
      </c>
      <c r="AL416" s="23">
        <f t="shared" si="257"/>
        <v>0</v>
      </c>
      <c r="AM416" s="23">
        <f t="shared" si="257"/>
        <v>0</v>
      </c>
      <c r="AN416" s="23">
        <f t="shared" si="257"/>
        <v>0</v>
      </c>
      <c r="AO416" s="23">
        <f t="shared" si="257"/>
        <v>0</v>
      </c>
      <c r="AP416" s="23">
        <f t="shared" si="257"/>
        <v>0</v>
      </c>
      <c r="AQ416" s="23">
        <f t="shared" si="257"/>
        <v>0</v>
      </c>
      <c r="AR416" s="23">
        <f t="shared" si="257"/>
        <v>0</v>
      </c>
      <c r="AS416" s="23">
        <f t="shared" si="257"/>
        <v>0</v>
      </c>
      <c r="AT416" s="23">
        <f t="shared" si="258"/>
        <v>0</v>
      </c>
      <c r="AU416" s="23">
        <f t="shared" si="258"/>
        <v>0</v>
      </c>
      <c r="AV416" s="23">
        <f t="shared" si="258"/>
        <v>0</v>
      </c>
      <c r="AW416" s="23">
        <f t="shared" si="258"/>
        <v>0</v>
      </c>
      <c r="AX416" s="23">
        <f t="shared" si="258"/>
        <v>0</v>
      </c>
      <c r="AY416" s="23">
        <f t="shared" si="258"/>
        <v>0</v>
      </c>
      <c r="AZ416" s="23">
        <f t="shared" si="258"/>
        <v>0</v>
      </c>
      <c r="BA416" s="23">
        <f t="shared" si="258"/>
        <v>0</v>
      </c>
      <c r="BB416" s="23">
        <f t="shared" si="258"/>
        <v>0</v>
      </c>
      <c r="BC416" s="23">
        <f t="shared" si="258"/>
        <v>0</v>
      </c>
      <c r="BD416" s="23">
        <f t="shared" si="258"/>
        <v>0</v>
      </c>
      <c r="BE416" s="23">
        <f t="shared" si="258"/>
        <v>0</v>
      </c>
      <c r="BF416" s="23">
        <f t="shared" si="258"/>
        <v>0</v>
      </c>
      <c r="BG416" s="23">
        <f t="shared" si="258"/>
        <v>0</v>
      </c>
      <c r="BH416" s="23">
        <f t="shared" si="258"/>
        <v>0</v>
      </c>
      <c r="BI416" s="23">
        <f t="shared" si="258"/>
        <v>0</v>
      </c>
      <c r="BJ416" s="23">
        <f t="shared" si="258"/>
        <v>0</v>
      </c>
      <c r="BK416" s="23">
        <f t="shared" si="258"/>
        <v>0</v>
      </c>
      <c r="BL416" s="23">
        <f t="shared" si="258"/>
        <v>0</v>
      </c>
      <c r="BM416" s="23">
        <f t="shared" si="258"/>
        <v>0</v>
      </c>
      <c r="BN416" s="23">
        <f t="shared" si="258"/>
        <v>0</v>
      </c>
      <c r="BO416" s="23">
        <f t="shared" si="258"/>
        <v>0</v>
      </c>
      <c r="BP416" s="23">
        <f t="shared" si="258"/>
        <v>0</v>
      </c>
    </row>
    <row r="417" spans="4:68" ht="12" hidden="1" customHeight="1" outlineLevel="1" x14ac:dyDescent="0.2">
      <c r="E417" s="56" t="s">
        <v>114</v>
      </c>
      <c r="J417" s="23">
        <f t="shared" si="255"/>
        <v>0</v>
      </c>
      <c r="K417" s="23">
        <f t="shared" si="255"/>
        <v>0</v>
      </c>
      <c r="L417" s="23">
        <f t="shared" si="255"/>
        <v>0</v>
      </c>
      <c r="M417" s="23">
        <f t="shared" si="255"/>
        <v>0</v>
      </c>
      <c r="N417" s="23">
        <f t="shared" si="255"/>
        <v>0</v>
      </c>
      <c r="O417" s="23">
        <f t="shared" si="255"/>
        <v>0</v>
      </c>
      <c r="P417" s="23">
        <f t="shared" si="255"/>
        <v>0</v>
      </c>
      <c r="Q417" s="23">
        <f t="shared" si="255"/>
        <v>0</v>
      </c>
      <c r="R417" s="23">
        <f t="shared" si="255"/>
        <v>0</v>
      </c>
      <c r="S417" s="23">
        <f t="shared" si="255"/>
        <v>0</v>
      </c>
      <c r="T417" s="23">
        <f t="shared" si="255"/>
        <v>0</v>
      </c>
      <c r="U417" s="23">
        <f t="shared" si="255"/>
        <v>0</v>
      </c>
      <c r="V417" s="23">
        <f t="shared" si="255"/>
        <v>0</v>
      </c>
      <c r="W417" s="23">
        <f t="shared" si="255"/>
        <v>0</v>
      </c>
      <c r="X417" s="23">
        <f t="shared" si="255"/>
        <v>0</v>
      </c>
      <c r="Y417" s="23">
        <f t="shared" si="255"/>
        <v>0</v>
      </c>
      <c r="Z417" s="23">
        <f t="shared" si="257"/>
        <v>0</v>
      </c>
      <c r="AA417" s="23">
        <f t="shared" si="257"/>
        <v>0</v>
      </c>
      <c r="AB417" s="23">
        <f t="shared" si="257"/>
        <v>0</v>
      </c>
      <c r="AC417" s="23">
        <f t="shared" si="257"/>
        <v>0</v>
      </c>
      <c r="AD417" s="23">
        <f t="shared" si="257"/>
        <v>0</v>
      </c>
      <c r="AE417" s="23">
        <f t="shared" si="257"/>
        <v>0</v>
      </c>
      <c r="AF417" s="23">
        <f t="shared" si="257"/>
        <v>0</v>
      </c>
      <c r="AG417" s="23">
        <f t="shared" si="257"/>
        <v>0</v>
      </c>
      <c r="AH417" s="23">
        <f t="shared" si="257"/>
        <v>0</v>
      </c>
      <c r="AI417" s="23">
        <f t="shared" si="257"/>
        <v>0</v>
      </c>
      <c r="AJ417" s="23">
        <f t="shared" si="257"/>
        <v>0</v>
      </c>
      <c r="AK417" s="23">
        <f t="shared" si="257"/>
        <v>0</v>
      </c>
      <c r="AL417" s="23">
        <f t="shared" si="257"/>
        <v>0</v>
      </c>
      <c r="AM417" s="23">
        <f t="shared" si="257"/>
        <v>0</v>
      </c>
      <c r="AN417" s="23">
        <f t="shared" si="257"/>
        <v>0</v>
      </c>
      <c r="AO417" s="23">
        <f t="shared" si="257"/>
        <v>0</v>
      </c>
      <c r="AP417" s="23">
        <f t="shared" si="257"/>
        <v>0</v>
      </c>
      <c r="AQ417" s="23">
        <f t="shared" si="257"/>
        <v>0</v>
      </c>
      <c r="AR417" s="23">
        <f t="shared" si="257"/>
        <v>0</v>
      </c>
      <c r="AS417" s="23">
        <f t="shared" si="257"/>
        <v>0</v>
      </c>
      <c r="AT417" s="23">
        <f t="shared" si="258"/>
        <v>0</v>
      </c>
      <c r="AU417" s="23">
        <f t="shared" si="258"/>
        <v>0</v>
      </c>
      <c r="AV417" s="23">
        <f t="shared" si="258"/>
        <v>0</v>
      </c>
      <c r="AW417" s="23">
        <f t="shared" si="258"/>
        <v>0</v>
      </c>
      <c r="AX417" s="23">
        <f t="shared" si="258"/>
        <v>0</v>
      </c>
      <c r="AY417" s="23">
        <f t="shared" si="258"/>
        <v>0</v>
      </c>
      <c r="AZ417" s="23">
        <f t="shared" si="258"/>
        <v>0</v>
      </c>
      <c r="BA417" s="23">
        <f t="shared" si="258"/>
        <v>0</v>
      </c>
      <c r="BB417" s="23">
        <f t="shared" si="258"/>
        <v>0</v>
      </c>
      <c r="BC417" s="23">
        <f t="shared" si="258"/>
        <v>0</v>
      </c>
      <c r="BD417" s="23">
        <f t="shared" si="258"/>
        <v>0</v>
      </c>
      <c r="BE417" s="23">
        <f t="shared" si="258"/>
        <v>0</v>
      </c>
      <c r="BF417" s="23">
        <f t="shared" si="258"/>
        <v>0</v>
      </c>
      <c r="BG417" s="23">
        <f t="shared" si="258"/>
        <v>0</v>
      </c>
      <c r="BH417" s="23">
        <f t="shared" si="258"/>
        <v>0</v>
      </c>
      <c r="BI417" s="23">
        <f t="shared" si="258"/>
        <v>0</v>
      </c>
      <c r="BJ417" s="23">
        <f t="shared" si="258"/>
        <v>0</v>
      </c>
      <c r="BK417" s="23">
        <f t="shared" si="258"/>
        <v>0</v>
      </c>
      <c r="BL417" s="23">
        <f t="shared" si="258"/>
        <v>0</v>
      </c>
      <c r="BM417" s="23">
        <f t="shared" si="258"/>
        <v>0</v>
      </c>
      <c r="BN417" s="23">
        <f t="shared" si="258"/>
        <v>0</v>
      </c>
      <c r="BO417" s="23">
        <f t="shared" si="258"/>
        <v>0</v>
      </c>
      <c r="BP417" s="23">
        <f t="shared" si="258"/>
        <v>0</v>
      </c>
    </row>
    <row r="418" spans="4:68" ht="12" hidden="1" customHeight="1" outlineLevel="1" x14ac:dyDescent="0.2">
      <c r="E418" s="72" t="s">
        <v>115</v>
      </c>
      <c r="J418" s="23">
        <f t="shared" si="255"/>
        <v>0</v>
      </c>
      <c r="K418" s="23">
        <f t="shared" si="255"/>
        <v>0</v>
      </c>
      <c r="L418" s="23">
        <f t="shared" si="255"/>
        <v>0</v>
      </c>
      <c r="M418" s="23">
        <f t="shared" si="255"/>
        <v>0</v>
      </c>
      <c r="N418" s="23">
        <f t="shared" si="255"/>
        <v>0</v>
      </c>
      <c r="O418" s="23">
        <f t="shared" si="255"/>
        <v>0</v>
      </c>
      <c r="P418" s="23">
        <f t="shared" si="255"/>
        <v>0</v>
      </c>
      <c r="Q418" s="23">
        <f t="shared" si="255"/>
        <v>0</v>
      </c>
      <c r="R418" s="23">
        <f t="shared" si="255"/>
        <v>0</v>
      </c>
      <c r="S418" s="23">
        <f t="shared" si="255"/>
        <v>0</v>
      </c>
      <c r="T418" s="23">
        <f t="shared" si="255"/>
        <v>0</v>
      </c>
      <c r="U418" s="23">
        <f t="shared" si="255"/>
        <v>0</v>
      </c>
      <c r="V418" s="23">
        <f t="shared" si="255"/>
        <v>0</v>
      </c>
      <c r="W418" s="23">
        <f t="shared" si="255"/>
        <v>0</v>
      </c>
      <c r="X418" s="23">
        <f t="shared" si="255"/>
        <v>0</v>
      </c>
      <c r="Y418" s="23">
        <f t="shared" si="255"/>
        <v>0</v>
      </c>
      <c r="Z418" s="23">
        <f t="shared" si="257"/>
        <v>0</v>
      </c>
      <c r="AA418" s="23">
        <f t="shared" si="257"/>
        <v>0</v>
      </c>
      <c r="AB418" s="23">
        <f t="shared" si="257"/>
        <v>0</v>
      </c>
      <c r="AC418" s="23">
        <f t="shared" si="257"/>
        <v>0</v>
      </c>
      <c r="AD418" s="23">
        <f t="shared" si="257"/>
        <v>0</v>
      </c>
      <c r="AE418" s="23">
        <f t="shared" si="257"/>
        <v>0</v>
      </c>
      <c r="AF418" s="23">
        <f t="shared" si="257"/>
        <v>0</v>
      </c>
      <c r="AG418" s="23">
        <f t="shared" si="257"/>
        <v>0</v>
      </c>
      <c r="AH418" s="23">
        <f t="shared" si="257"/>
        <v>0</v>
      </c>
      <c r="AI418" s="23">
        <f t="shared" si="257"/>
        <v>0</v>
      </c>
      <c r="AJ418" s="23">
        <f t="shared" si="257"/>
        <v>0</v>
      </c>
      <c r="AK418" s="23">
        <f t="shared" si="257"/>
        <v>0</v>
      </c>
      <c r="AL418" s="23">
        <f t="shared" si="257"/>
        <v>0</v>
      </c>
      <c r="AM418" s="23">
        <f t="shared" si="257"/>
        <v>0</v>
      </c>
      <c r="AN418" s="23">
        <f t="shared" si="257"/>
        <v>0</v>
      </c>
      <c r="AO418" s="23">
        <f t="shared" si="257"/>
        <v>0</v>
      </c>
      <c r="AP418" s="23">
        <f t="shared" si="257"/>
        <v>0</v>
      </c>
      <c r="AQ418" s="23">
        <f t="shared" si="257"/>
        <v>0</v>
      </c>
      <c r="AR418" s="23">
        <f t="shared" si="257"/>
        <v>0</v>
      </c>
      <c r="AS418" s="23">
        <f t="shared" si="257"/>
        <v>0</v>
      </c>
      <c r="AT418" s="23">
        <f t="shared" si="258"/>
        <v>0</v>
      </c>
      <c r="AU418" s="23">
        <f t="shared" si="258"/>
        <v>0</v>
      </c>
      <c r="AV418" s="23">
        <f t="shared" si="258"/>
        <v>0</v>
      </c>
      <c r="AW418" s="23">
        <f t="shared" si="258"/>
        <v>0</v>
      </c>
      <c r="AX418" s="23">
        <f t="shared" si="258"/>
        <v>0</v>
      </c>
      <c r="AY418" s="23">
        <f t="shared" si="258"/>
        <v>0</v>
      </c>
      <c r="AZ418" s="23">
        <f t="shared" si="258"/>
        <v>0</v>
      </c>
      <c r="BA418" s="23">
        <f t="shared" si="258"/>
        <v>0</v>
      </c>
      <c r="BB418" s="23">
        <f t="shared" si="258"/>
        <v>0</v>
      </c>
      <c r="BC418" s="23">
        <f t="shared" si="258"/>
        <v>0</v>
      </c>
      <c r="BD418" s="23">
        <f t="shared" si="258"/>
        <v>0</v>
      </c>
      <c r="BE418" s="23">
        <f t="shared" si="258"/>
        <v>0</v>
      </c>
      <c r="BF418" s="23">
        <f t="shared" si="258"/>
        <v>0</v>
      </c>
      <c r="BG418" s="23">
        <f t="shared" si="258"/>
        <v>0</v>
      </c>
      <c r="BH418" s="23">
        <f t="shared" si="258"/>
        <v>0</v>
      </c>
      <c r="BI418" s="23">
        <f t="shared" si="258"/>
        <v>0</v>
      </c>
      <c r="BJ418" s="23">
        <f t="shared" si="258"/>
        <v>0</v>
      </c>
      <c r="BK418" s="23">
        <f t="shared" si="258"/>
        <v>0</v>
      </c>
      <c r="BL418" s="23">
        <f t="shared" si="258"/>
        <v>0</v>
      </c>
      <c r="BM418" s="23">
        <f t="shared" si="258"/>
        <v>0</v>
      </c>
      <c r="BN418" s="23">
        <f t="shared" si="258"/>
        <v>0</v>
      </c>
      <c r="BO418" s="23">
        <f t="shared" si="258"/>
        <v>0</v>
      </c>
      <c r="BP418" s="23">
        <f t="shared" si="258"/>
        <v>0</v>
      </c>
    </row>
    <row r="419" spans="4:68" ht="12" hidden="1" customHeight="1" outlineLevel="1" x14ac:dyDescent="0.2">
      <c r="E419" s="56" t="s">
        <v>68</v>
      </c>
      <c r="J419" s="23">
        <f t="shared" si="255"/>
        <v>0</v>
      </c>
      <c r="K419" s="23">
        <f t="shared" si="255"/>
        <v>0</v>
      </c>
      <c r="L419" s="23">
        <f t="shared" si="255"/>
        <v>0</v>
      </c>
      <c r="M419" s="23">
        <f t="shared" si="255"/>
        <v>0</v>
      </c>
      <c r="N419" s="23">
        <f t="shared" si="255"/>
        <v>0</v>
      </c>
      <c r="O419" s="23">
        <f t="shared" si="255"/>
        <v>0</v>
      </c>
      <c r="P419" s="23">
        <f t="shared" si="255"/>
        <v>0</v>
      </c>
      <c r="Q419" s="23">
        <f t="shared" si="255"/>
        <v>0</v>
      </c>
      <c r="R419" s="23">
        <f t="shared" si="255"/>
        <v>0</v>
      </c>
      <c r="S419" s="23">
        <f t="shared" si="255"/>
        <v>0</v>
      </c>
      <c r="T419" s="23">
        <f t="shared" si="255"/>
        <v>0</v>
      </c>
      <c r="U419" s="23">
        <f t="shared" si="255"/>
        <v>0</v>
      </c>
      <c r="V419" s="23">
        <f t="shared" si="255"/>
        <v>0</v>
      </c>
      <c r="W419" s="23">
        <f t="shared" si="255"/>
        <v>0</v>
      </c>
      <c r="X419" s="23">
        <f t="shared" si="255"/>
        <v>0</v>
      </c>
      <c r="Y419" s="23">
        <f t="shared" si="255"/>
        <v>0</v>
      </c>
      <c r="Z419" s="23">
        <f t="shared" si="257"/>
        <v>0</v>
      </c>
      <c r="AA419" s="23">
        <f t="shared" si="257"/>
        <v>0</v>
      </c>
      <c r="AB419" s="23">
        <f t="shared" si="257"/>
        <v>0</v>
      </c>
      <c r="AC419" s="23">
        <f t="shared" si="257"/>
        <v>0</v>
      </c>
      <c r="AD419" s="23">
        <f t="shared" si="257"/>
        <v>0</v>
      </c>
      <c r="AE419" s="23">
        <f t="shared" si="257"/>
        <v>0</v>
      </c>
      <c r="AF419" s="23">
        <f t="shared" si="257"/>
        <v>0</v>
      </c>
      <c r="AG419" s="23">
        <f t="shared" si="257"/>
        <v>0</v>
      </c>
      <c r="AH419" s="23">
        <f t="shared" si="257"/>
        <v>0</v>
      </c>
      <c r="AI419" s="23">
        <f t="shared" si="257"/>
        <v>0</v>
      </c>
      <c r="AJ419" s="23">
        <f t="shared" si="257"/>
        <v>0</v>
      </c>
      <c r="AK419" s="23">
        <f t="shared" si="257"/>
        <v>0</v>
      </c>
      <c r="AL419" s="23">
        <f t="shared" si="257"/>
        <v>0</v>
      </c>
      <c r="AM419" s="23">
        <f t="shared" si="257"/>
        <v>0</v>
      </c>
      <c r="AN419" s="23">
        <f t="shared" si="257"/>
        <v>0</v>
      </c>
      <c r="AO419" s="23">
        <f t="shared" si="257"/>
        <v>0</v>
      </c>
      <c r="AP419" s="23">
        <f t="shared" si="257"/>
        <v>0</v>
      </c>
      <c r="AQ419" s="23">
        <f t="shared" si="257"/>
        <v>0</v>
      </c>
      <c r="AR419" s="23">
        <f t="shared" si="257"/>
        <v>0</v>
      </c>
      <c r="AS419" s="23">
        <f t="shared" si="257"/>
        <v>0</v>
      </c>
      <c r="AT419" s="23">
        <f t="shared" si="258"/>
        <v>0</v>
      </c>
      <c r="AU419" s="23">
        <f t="shared" si="258"/>
        <v>0</v>
      </c>
      <c r="AV419" s="23">
        <f t="shared" si="258"/>
        <v>0</v>
      </c>
      <c r="AW419" s="23">
        <f t="shared" si="258"/>
        <v>0</v>
      </c>
      <c r="AX419" s="23">
        <f t="shared" si="258"/>
        <v>0</v>
      </c>
      <c r="AY419" s="23">
        <f t="shared" si="258"/>
        <v>0</v>
      </c>
      <c r="AZ419" s="23">
        <f t="shared" si="258"/>
        <v>0</v>
      </c>
      <c r="BA419" s="23">
        <f t="shared" si="258"/>
        <v>0</v>
      </c>
      <c r="BB419" s="23">
        <f t="shared" si="258"/>
        <v>0</v>
      </c>
      <c r="BC419" s="23">
        <f t="shared" si="258"/>
        <v>0</v>
      </c>
      <c r="BD419" s="23">
        <f t="shared" si="258"/>
        <v>0</v>
      </c>
      <c r="BE419" s="23">
        <f t="shared" si="258"/>
        <v>0</v>
      </c>
      <c r="BF419" s="23">
        <f t="shared" si="258"/>
        <v>0</v>
      </c>
      <c r="BG419" s="23">
        <f t="shared" si="258"/>
        <v>0</v>
      </c>
      <c r="BH419" s="23">
        <f t="shared" si="258"/>
        <v>0</v>
      </c>
      <c r="BI419" s="23">
        <f t="shared" si="258"/>
        <v>0</v>
      </c>
      <c r="BJ419" s="23">
        <f t="shared" si="258"/>
        <v>0</v>
      </c>
      <c r="BK419" s="23">
        <f t="shared" si="258"/>
        <v>0</v>
      </c>
      <c r="BL419" s="23">
        <f t="shared" si="258"/>
        <v>0</v>
      </c>
      <c r="BM419" s="23">
        <f t="shared" si="258"/>
        <v>0</v>
      </c>
      <c r="BN419" s="23">
        <f t="shared" si="258"/>
        <v>0</v>
      </c>
      <c r="BO419" s="23">
        <f t="shared" si="258"/>
        <v>0</v>
      </c>
      <c r="BP419" s="23">
        <f t="shared" si="258"/>
        <v>0</v>
      </c>
    </row>
    <row r="420" spans="4:68" ht="12.95" hidden="1" customHeight="1" outlineLevel="1" x14ac:dyDescent="0.2">
      <c r="E420" s="170"/>
      <c r="F420" s="73" t="s">
        <v>116</v>
      </c>
      <c r="G420" s="73"/>
      <c r="H420" s="73"/>
      <c r="I420" s="73"/>
      <c r="J420" s="74">
        <f>SUBTOTAL(9,J409:J419)</f>
        <v>0</v>
      </c>
      <c r="K420" s="74">
        <f t="shared" ref="K420:BP420" si="259">SUBTOTAL(9,K409:K419)</f>
        <v>0</v>
      </c>
      <c r="L420" s="74">
        <f t="shared" si="259"/>
        <v>0</v>
      </c>
      <c r="M420" s="74">
        <f t="shared" si="259"/>
        <v>0</v>
      </c>
      <c r="N420" s="74">
        <f t="shared" si="259"/>
        <v>0</v>
      </c>
      <c r="O420" s="74">
        <f t="shared" si="259"/>
        <v>0</v>
      </c>
      <c r="P420" s="74">
        <f t="shared" si="259"/>
        <v>0</v>
      </c>
      <c r="Q420" s="74">
        <f t="shared" si="259"/>
        <v>0</v>
      </c>
      <c r="R420" s="74">
        <f t="shared" si="259"/>
        <v>0</v>
      </c>
      <c r="S420" s="74">
        <f t="shared" si="259"/>
        <v>0</v>
      </c>
      <c r="T420" s="74">
        <f t="shared" si="259"/>
        <v>0</v>
      </c>
      <c r="U420" s="74">
        <f t="shared" si="259"/>
        <v>0</v>
      </c>
      <c r="V420" s="74">
        <f t="shared" si="259"/>
        <v>0</v>
      </c>
      <c r="W420" s="74">
        <f t="shared" si="259"/>
        <v>0</v>
      </c>
      <c r="X420" s="74">
        <f t="shared" si="259"/>
        <v>0</v>
      </c>
      <c r="Y420" s="74">
        <f t="shared" si="259"/>
        <v>0</v>
      </c>
      <c r="Z420" s="74">
        <f t="shared" si="259"/>
        <v>0</v>
      </c>
      <c r="AA420" s="74">
        <f t="shared" si="259"/>
        <v>0</v>
      </c>
      <c r="AB420" s="74">
        <f t="shared" si="259"/>
        <v>0</v>
      </c>
      <c r="AC420" s="74">
        <f t="shared" si="259"/>
        <v>0</v>
      </c>
      <c r="AD420" s="74">
        <f t="shared" si="259"/>
        <v>0</v>
      </c>
      <c r="AE420" s="74">
        <f t="shared" si="259"/>
        <v>0</v>
      </c>
      <c r="AF420" s="74">
        <f t="shared" si="259"/>
        <v>0</v>
      </c>
      <c r="AG420" s="74">
        <f t="shared" si="259"/>
        <v>0</v>
      </c>
      <c r="AH420" s="74">
        <f t="shared" si="259"/>
        <v>0</v>
      </c>
      <c r="AI420" s="74">
        <f t="shared" si="259"/>
        <v>0</v>
      </c>
      <c r="AJ420" s="74">
        <f t="shared" si="259"/>
        <v>0</v>
      </c>
      <c r="AK420" s="74">
        <f t="shared" si="259"/>
        <v>0</v>
      </c>
      <c r="AL420" s="74">
        <f t="shared" si="259"/>
        <v>0</v>
      </c>
      <c r="AM420" s="74">
        <f t="shared" si="259"/>
        <v>0</v>
      </c>
      <c r="AN420" s="74">
        <f t="shared" si="259"/>
        <v>0</v>
      </c>
      <c r="AO420" s="74">
        <f t="shared" si="259"/>
        <v>0</v>
      </c>
      <c r="AP420" s="74">
        <f t="shared" si="259"/>
        <v>0</v>
      </c>
      <c r="AQ420" s="74">
        <f t="shared" si="259"/>
        <v>0</v>
      </c>
      <c r="AR420" s="74">
        <f t="shared" si="259"/>
        <v>0</v>
      </c>
      <c r="AS420" s="74">
        <f t="shared" si="259"/>
        <v>0</v>
      </c>
      <c r="AT420" s="74">
        <f t="shared" si="259"/>
        <v>0</v>
      </c>
      <c r="AU420" s="74">
        <f t="shared" si="259"/>
        <v>0</v>
      </c>
      <c r="AV420" s="74">
        <f t="shared" si="259"/>
        <v>0</v>
      </c>
      <c r="AW420" s="74">
        <f t="shared" si="259"/>
        <v>0</v>
      </c>
      <c r="AX420" s="74">
        <f t="shared" si="259"/>
        <v>0</v>
      </c>
      <c r="AY420" s="74">
        <f t="shared" si="259"/>
        <v>0</v>
      </c>
      <c r="AZ420" s="74">
        <f t="shared" si="259"/>
        <v>0</v>
      </c>
      <c r="BA420" s="74">
        <f t="shared" si="259"/>
        <v>0</v>
      </c>
      <c r="BB420" s="74">
        <f t="shared" si="259"/>
        <v>0</v>
      </c>
      <c r="BC420" s="74">
        <f t="shared" si="259"/>
        <v>0</v>
      </c>
      <c r="BD420" s="74">
        <f t="shared" si="259"/>
        <v>0</v>
      </c>
      <c r="BE420" s="74">
        <f t="shared" si="259"/>
        <v>0</v>
      </c>
      <c r="BF420" s="74">
        <f t="shared" si="259"/>
        <v>0</v>
      </c>
      <c r="BG420" s="74">
        <f t="shared" si="259"/>
        <v>0</v>
      </c>
      <c r="BH420" s="74">
        <f t="shared" si="259"/>
        <v>0</v>
      </c>
      <c r="BI420" s="74">
        <f t="shared" si="259"/>
        <v>0</v>
      </c>
      <c r="BJ420" s="74">
        <f t="shared" si="259"/>
        <v>0</v>
      </c>
      <c r="BK420" s="74">
        <f t="shared" si="259"/>
        <v>0</v>
      </c>
      <c r="BL420" s="74">
        <f t="shared" si="259"/>
        <v>0</v>
      </c>
      <c r="BM420" s="74">
        <f t="shared" si="259"/>
        <v>0</v>
      </c>
      <c r="BN420" s="74">
        <f t="shared" si="259"/>
        <v>0</v>
      </c>
      <c r="BO420" s="74">
        <f t="shared" si="259"/>
        <v>0</v>
      </c>
      <c r="BP420" s="74">
        <f t="shared" si="259"/>
        <v>0</v>
      </c>
    </row>
    <row r="421" spans="4:68" ht="12.95" hidden="1" customHeight="1" outlineLevel="1" x14ac:dyDescent="0.2">
      <c r="E421" s="171"/>
      <c r="J421" s="66"/>
      <c r="K421" s="66"/>
      <c r="L421" s="66"/>
      <c r="M421" s="66"/>
      <c r="N421" s="66"/>
      <c r="O421" s="66"/>
      <c r="P421" s="66"/>
      <c r="Q421" s="66"/>
      <c r="R421" s="66"/>
      <c r="S421" s="66"/>
      <c r="T421" s="66"/>
      <c r="U421" s="66"/>
      <c r="V421" s="66"/>
      <c r="W421" s="66"/>
      <c r="X421" s="66"/>
      <c r="Y421" s="66"/>
      <c r="Z421" s="66"/>
      <c r="AA421" s="66"/>
      <c r="AB421" s="66"/>
      <c r="AC421" s="66"/>
      <c r="AD421" s="66"/>
      <c r="AE421" s="66"/>
      <c r="AF421" s="66"/>
      <c r="AG421" s="66"/>
      <c r="AH421" s="66"/>
      <c r="AJ421" s="66"/>
      <c r="AK421" s="66"/>
      <c r="AL421" s="66"/>
      <c r="AM421" s="66"/>
      <c r="AN421" s="66"/>
      <c r="AO421" s="66"/>
      <c r="AP421" s="66"/>
      <c r="AQ421" s="66"/>
      <c r="AR421" s="66"/>
      <c r="AS421" s="66"/>
      <c r="AT421" s="66"/>
      <c r="AU421" s="66"/>
      <c r="AW421" s="66"/>
      <c r="AX421" s="66"/>
      <c r="AY421" s="66"/>
      <c r="AZ421" s="66"/>
      <c r="BA421" s="66"/>
      <c r="BB421" s="66"/>
      <c r="BC421" s="66"/>
      <c r="BD421" s="66"/>
      <c r="BE421" s="66"/>
      <c r="BF421" s="66"/>
      <c r="BG421" s="66"/>
      <c r="BH421" s="66"/>
      <c r="BI421" s="66"/>
      <c r="BJ421" s="66"/>
      <c r="BK421" s="66"/>
      <c r="BL421" s="66"/>
      <c r="BM421" s="66"/>
      <c r="BN421" s="66"/>
      <c r="BO421" s="66"/>
      <c r="BP421" s="66"/>
    </row>
    <row r="422" spans="4:68" ht="12" hidden="1" customHeight="1" outlineLevel="1" x14ac:dyDescent="0.2">
      <c r="D422" s="15" t="s">
        <v>117</v>
      </c>
      <c r="E422" s="56" t="s">
        <v>108</v>
      </c>
      <c r="J422" s="23">
        <f t="shared" ref="J422:Y432" si="260">SUMIFS(J$9:J$401,     $H$9:$H$401,$D$422,     $F$9:$F$401,$E422)</f>
        <v>0</v>
      </c>
      <c r="K422" s="23">
        <f t="shared" si="260"/>
        <v>0</v>
      </c>
      <c r="L422" s="23">
        <f t="shared" si="260"/>
        <v>0</v>
      </c>
      <c r="M422" s="23">
        <f t="shared" si="260"/>
        <v>0</v>
      </c>
      <c r="N422" s="23">
        <f t="shared" si="260"/>
        <v>0</v>
      </c>
      <c r="O422" s="23">
        <f t="shared" si="260"/>
        <v>0</v>
      </c>
      <c r="P422" s="23">
        <f t="shared" si="260"/>
        <v>0</v>
      </c>
      <c r="Q422" s="23">
        <f t="shared" si="260"/>
        <v>0</v>
      </c>
      <c r="R422" s="23">
        <f t="shared" si="260"/>
        <v>0</v>
      </c>
      <c r="S422" s="23">
        <f t="shared" si="260"/>
        <v>0</v>
      </c>
      <c r="T422" s="23">
        <f t="shared" si="260"/>
        <v>0</v>
      </c>
      <c r="U422" s="23">
        <f t="shared" si="260"/>
        <v>0</v>
      </c>
      <c r="V422" s="23">
        <f t="shared" si="260"/>
        <v>0</v>
      </c>
      <c r="W422" s="23">
        <f t="shared" si="260"/>
        <v>0</v>
      </c>
      <c r="X422" s="23">
        <f t="shared" si="260"/>
        <v>0</v>
      </c>
      <c r="Y422" s="23">
        <f t="shared" si="260"/>
        <v>0</v>
      </c>
      <c r="Z422" s="23">
        <f t="shared" ref="Z422:BP427" si="261">SUMIFS(Z$9:Z$401,     $H$9:$H$401,$D$422,     $F$9:$F$401,$E422)</f>
        <v>0</v>
      </c>
      <c r="AA422" s="23">
        <f t="shared" si="261"/>
        <v>0</v>
      </c>
      <c r="AB422" s="23">
        <f t="shared" si="261"/>
        <v>0</v>
      </c>
      <c r="AC422" s="23">
        <f t="shared" si="261"/>
        <v>0</v>
      </c>
      <c r="AD422" s="23">
        <f t="shared" si="261"/>
        <v>0</v>
      </c>
      <c r="AE422" s="23">
        <f t="shared" si="261"/>
        <v>0</v>
      </c>
      <c r="AF422" s="23">
        <f t="shared" si="261"/>
        <v>0</v>
      </c>
      <c r="AG422" s="23">
        <f t="shared" si="261"/>
        <v>0</v>
      </c>
      <c r="AH422" s="23">
        <f t="shared" si="261"/>
        <v>0</v>
      </c>
      <c r="AI422" s="23">
        <f t="shared" si="261"/>
        <v>0</v>
      </c>
      <c r="AJ422" s="23">
        <f t="shared" si="261"/>
        <v>0</v>
      </c>
      <c r="AK422" s="23">
        <f t="shared" si="261"/>
        <v>0</v>
      </c>
      <c r="AL422" s="23">
        <f t="shared" si="261"/>
        <v>0</v>
      </c>
      <c r="AM422" s="23">
        <f t="shared" si="261"/>
        <v>0</v>
      </c>
      <c r="AN422" s="23">
        <f t="shared" si="261"/>
        <v>0</v>
      </c>
      <c r="AO422" s="23">
        <f t="shared" si="261"/>
        <v>0</v>
      </c>
      <c r="AP422" s="23">
        <f t="shared" si="261"/>
        <v>0</v>
      </c>
      <c r="AQ422" s="23">
        <f t="shared" si="261"/>
        <v>0</v>
      </c>
      <c r="AR422" s="23">
        <f t="shared" si="261"/>
        <v>0</v>
      </c>
      <c r="AS422" s="23">
        <f t="shared" si="261"/>
        <v>0</v>
      </c>
      <c r="AT422" s="23">
        <f t="shared" si="261"/>
        <v>0</v>
      </c>
      <c r="AU422" s="23">
        <f t="shared" si="261"/>
        <v>0</v>
      </c>
      <c r="AV422" s="23">
        <f t="shared" si="261"/>
        <v>0</v>
      </c>
      <c r="AW422" s="23">
        <f t="shared" si="261"/>
        <v>0</v>
      </c>
      <c r="AX422" s="23">
        <f t="shared" si="261"/>
        <v>0</v>
      </c>
      <c r="AY422" s="23">
        <f t="shared" si="261"/>
        <v>0</v>
      </c>
      <c r="AZ422" s="23">
        <f t="shared" si="261"/>
        <v>0</v>
      </c>
      <c r="BA422" s="23">
        <f t="shared" si="261"/>
        <v>0</v>
      </c>
      <c r="BB422" s="23">
        <f t="shared" si="261"/>
        <v>0</v>
      </c>
      <c r="BC422" s="23">
        <f t="shared" si="261"/>
        <v>0</v>
      </c>
      <c r="BD422" s="23">
        <f t="shared" si="261"/>
        <v>0</v>
      </c>
      <c r="BE422" s="23">
        <f t="shared" si="261"/>
        <v>0</v>
      </c>
      <c r="BF422" s="23">
        <f t="shared" si="261"/>
        <v>0</v>
      </c>
      <c r="BG422" s="23">
        <f t="shared" si="261"/>
        <v>0</v>
      </c>
      <c r="BH422" s="23">
        <f t="shared" si="261"/>
        <v>0</v>
      </c>
      <c r="BI422" s="23">
        <f t="shared" si="261"/>
        <v>0</v>
      </c>
      <c r="BJ422" s="23">
        <f t="shared" si="261"/>
        <v>0</v>
      </c>
      <c r="BK422" s="23">
        <f t="shared" si="261"/>
        <v>0</v>
      </c>
      <c r="BL422" s="23">
        <f t="shared" si="261"/>
        <v>0</v>
      </c>
      <c r="BM422" s="23">
        <f t="shared" si="261"/>
        <v>0</v>
      </c>
      <c r="BN422" s="23">
        <f t="shared" si="261"/>
        <v>0</v>
      </c>
      <c r="BO422" s="23">
        <f t="shared" si="261"/>
        <v>0</v>
      </c>
      <c r="BP422" s="23">
        <f t="shared" si="261"/>
        <v>0</v>
      </c>
    </row>
    <row r="423" spans="4:68" ht="12" hidden="1" customHeight="1" outlineLevel="1" x14ac:dyDescent="0.2">
      <c r="E423" s="56" t="s">
        <v>63</v>
      </c>
      <c r="J423" s="23">
        <f t="shared" si="260"/>
        <v>0</v>
      </c>
      <c r="K423" s="23">
        <f t="shared" si="260"/>
        <v>0</v>
      </c>
      <c r="L423" s="23">
        <f t="shared" si="260"/>
        <v>0</v>
      </c>
      <c r="M423" s="23">
        <f t="shared" si="260"/>
        <v>0</v>
      </c>
      <c r="N423" s="23">
        <f t="shared" si="260"/>
        <v>0</v>
      </c>
      <c r="O423" s="23">
        <f t="shared" si="260"/>
        <v>0</v>
      </c>
      <c r="P423" s="23">
        <f t="shared" si="260"/>
        <v>0</v>
      </c>
      <c r="Q423" s="23">
        <f t="shared" si="260"/>
        <v>0</v>
      </c>
      <c r="R423" s="23">
        <f t="shared" si="260"/>
        <v>0</v>
      </c>
      <c r="S423" s="23">
        <f t="shared" si="260"/>
        <v>0</v>
      </c>
      <c r="T423" s="23">
        <f t="shared" si="260"/>
        <v>0</v>
      </c>
      <c r="U423" s="23">
        <f t="shared" si="260"/>
        <v>0</v>
      </c>
      <c r="V423" s="23">
        <f t="shared" si="260"/>
        <v>0</v>
      </c>
      <c r="W423" s="23">
        <f t="shared" si="260"/>
        <v>0</v>
      </c>
      <c r="X423" s="23">
        <f t="shared" si="260"/>
        <v>0</v>
      </c>
      <c r="Y423" s="23">
        <f t="shared" si="260"/>
        <v>0</v>
      </c>
      <c r="Z423" s="23">
        <f t="shared" si="261"/>
        <v>0</v>
      </c>
      <c r="AA423" s="23">
        <f t="shared" si="261"/>
        <v>0</v>
      </c>
      <c r="AB423" s="23">
        <f t="shared" si="261"/>
        <v>0</v>
      </c>
      <c r="AC423" s="23">
        <f t="shared" si="261"/>
        <v>0</v>
      </c>
      <c r="AD423" s="23">
        <f t="shared" si="261"/>
        <v>0</v>
      </c>
      <c r="AE423" s="23">
        <f t="shared" si="261"/>
        <v>0</v>
      </c>
      <c r="AF423" s="23">
        <f t="shared" si="261"/>
        <v>0</v>
      </c>
      <c r="AG423" s="23">
        <f t="shared" si="261"/>
        <v>0</v>
      </c>
      <c r="AH423" s="23">
        <f t="shared" si="261"/>
        <v>0</v>
      </c>
      <c r="AI423" s="23">
        <f t="shared" si="261"/>
        <v>0</v>
      </c>
      <c r="AJ423" s="23">
        <f t="shared" si="261"/>
        <v>0</v>
      </c>
      <c r="AK423" s="23">
        <f t="shared" si="261"/>
        <v>0</v>
      </c>
      <c r="AL423" s="23">
        <f t="shared" si="261"/>
        <v>0</v>
      </c>
      <c r="AM423" s="23">
        <f t="shared" si="261"/>
        <v>0</v>
      </c>
      <c r="AN423" s="23">
        <f t="shared" si="261"/>
        <v>0</v>
      </c>
      <c r="AO423" s="23">
        <f t="shared" si="261"/>
        <v>0</v>
      </c>
      <c r="AP423" s="23">
        <f t="shared" si="261"/>
        <v>0</v>
      </c>
      <c r="AQ423" s="23">
        <f t="shared" si="261"/>
        <v>0</v>
      </c>
      <c r="AR423" s="23">
        <f t="shared" si="261"/>
        <v>0</v>
      </c>
      <c r="AS423" s="23">
        <f t="shared" si="261"/>
        <v>0</v>
      </c>
      <c r="AT423" s="23">
        <f t="shared" si="261"/>
        <v>0</v>
      </c>
      <c r="AU423" s="23">
        <f t="shared" si="261"/>
        <v>0</v>
      </c>
      <c r="AV423" s="23">
        <f t="shared" si="261"/>
        <v>0</v>
      </c>
      <c r="AW423" s="23">
        <f t="shared" si="261"/>
        <v>0</v>
      </c>
      <c r="AX423" s="23">
        <f t="shared" si="261"/>
        <v>0</v>
      </c>
      <c r="AY423" s="23">
        <f t="shared" si="261"/>
        <v>0</v>
      </c>
      <c r="AZ423" s="23">
        <f t="shared" si="261"/>
        <v>0</v>
      </c>
      <c r="BA423" s="23">
        <f t="shared" si="261"/>
        <v>0</v>
      </c>
      <c r="BB423" s="23">
        <f t="shared" si="261"/>
        <v>0</v>
      </c>
      <c r="BC423" s="23">
        <f t="shared" si="261"/>
        <v>0</v>
      </c>
      <c r="BD423" s="23">
        <f t="shared" si="261"/>
        <v>0</v>
      </c>
      <c r="BE423" s="23">
        <f t="shared" si="261"/>
        <v>0</v>
      </c>
      <c r="BF423" s="23">
        <f t="shared" si="261"/>
        <v>0</v>
      </c>
      <c r="BG423" s="23">
        <f t="shared" si="261"/>
        <v>0</v>
      </c>
      <c r="BH423" s="23">
        <f t="shared" si="261"/>
        <v>0</v>
      </c>
      <c r="BI423" s="23">
        <f t="shared" si="261"/>
        <v>0</v>
      </c>
      <c r="BJ423" s="23">
        <f t="shared" si="261"/>
        <v>0</v>
      </c>
      <c r="BK423" s="23">
        <f t="shared" si="261"/>
        <v>0</v>
      </c>
      <c r="BL423" s="23">
        <f t="shared" si="261"/>
        <v>0</v>
      </c>
      <c r="BM423" s="23">
        <f t="shared" si="261"/>
        <v>0</v>
      </c>
      <c r="BN423" s="23">
        <f t="shared" si="261"/>
        <v>0</v>
      </c>
      <c r="BO423" s="23">
        <f t="shared" si="261"/>
        <v>0</v>
      </c>
      <c r="BP423" s="23">
        <f t="shared" si="261"/>
        <v>0</v>
      </c>
    </row>
    <row r="424" spans="4:68" ht="12" hidden="1" customHeight="1" outlineLevel="1" x14ac:dyDescent="0.2">
      <c r="E424" s="56" t="s">
        <v>109</v>
      </c>
      <c r="J424" s="23">
        <f t="shared" si="260"/>
        <v>0</v>
      </c>
      <c r="K424" s="23">
        <f t="shared" si="260"/>
        <v>0</v>
      </c>
      <c r="L424" s="23">
        <f t="shared" si="260"/>
        <v>0</v>
      </c>
      <c r="M424" s="23">
        <f t="shared" si="260"/>
        <v>0</v>
      </c>
      <c r="N424" s="23">
        <f t="shared" si="260"/>
        <v>0</v>
      </c>
      <c r="O424" s="23">
        <f t="shared" si="260"/>
        <v>0</v>
      </c>
      <c r="P424" s="23">
        <f t="shared" si="260"/>
        <v>0</v>
      </c>
      <c r="Q424" s="23">
        <f t="shared" si="260"/>
        <v>0</v>
      </c>
      <c r="R424" s="23">
        <f t="shared" si="260"/>
        <v>0</v>
      </c>
      <c r="S424" s="23">
        <f t="shared" si="260"/>
        <v>0</v>
      </c>
      <c r="T424" s="23">
        <f t="shared" si="260"/>
        <v>0</v>
      </c>
      <c r="U424" s="23">
        <f t="shared" si="260"/>
        <v>0</v>
      </c>
      <c r="V424" s="23">
        <f t="shared" si="260"/>
        <v>0</v>
      </c>
      <c r="W424" s="23">
        <f t="shared" si="260"/>
        <v>0</v>
      </c>
      <c r="X424" s="23">
        <f t="shared" si="260"/>
        <v>0</v>
      </c>
      <c r="Y424" s="23">
        <f t="shared" si="260"/>
        <v>0</v>
      </c>
      <c r="Z424" s="23">
        <f t="shared" si="261"/>
        <v>0</v>
      </c>
      <c r="AA424" s="23">
        <f t="shared" si="261"/>
        <v>0</v>
      </c>
      <c r="AB424" s="23">
        <f t="shared" si="261"/>
        <v>0</v>
      </c>
      <c r="AC424" s="23">
        <f t="shared" si="261"/>
        <v>0</v>
      </c>
      <c r="AD424" s="23">
        <f t="shared" si="261"/>
        <v>0</v>
      </c>
      <c r="AE424" s="23">
        <f t="shared" si="261"/>
        <v>0</v>
      </c>
      <c r="AF424" s="23">
        <f t="shared" si="261"/>
        <v>0</v>
      </c>
      <c r="AG424" s="23">
        <f t="shared" si="261"/>
        <v>0</v>
      </c>
      <c r="AH424" s="23">
        <f t="shared" si="261"/>
        <v>0</v>
      </c>
      <c r="AI424" s="23">
        <f t="shared" si="261"/>
        <v>0</v>
      </c>
      <c r="AJ424" s="23">
        <f t="shared" si="261"/>
        <v>0</v>
      </c>
      <c r="AK424" s="23">
        <f t="shared" si="261"/>
        <v>0</v>
      </c>
      <c r="AL424" s="23">
        <f t="shared" si="261"/>
        <v>0</v>
      </c>
      <c r="AM424" s="23">
        <f t="shared" si="261"/>
        <v>0</v>
      </c>
      <c r="AN424" s="23">
        <f t="shared" si="261"/>
        <v>0</v>
      </c>
      <c r="AO424" s="23">
        <f t="shared" si="261"/>
        <v>0</v>
      </c>
      <c r="AP424" s="23">
        <f t="shared" si="261"/>
        <v>0</v>
      </c>
      <c r="AQ424" s="23">
        <f t="shared" si="261"/>
        <v>0</v>
      </c>
      <c r="AR424" s="23">
        <f t="shared" si="261"/>
        <v>0</v>
      </c>
      <c r="AS424" s="23">
        <f t="shared" si="261"/>
        <v>0</v>
      </c>
      <c r="AT424" s="23">
        <f t="shared" si="261"/>
        <v>0</v>
      </c>
      <c r="AU424" s="23">
        <f t="shared" si="261"/>
        <v>0</v>
      </c>
      <c r="AV424" s="23">
        <f t="shared" si="261"/>
        <v>0</v>
      </c>
      <c r="AW424" s="23">
        <f t="shared" si="261"/>
        <v>0</v>
      </c>
      <c r="AX424" s="23">
        <f t="shared" si="261"/>
        <v>0</v>
      </c>
      <c r="AY424" s="23">
        <f t="shared" si="261"/>
        <v>0</v>
      </c>
      <c r="AZ424" s="23">
        <f t="shared" si="261"/>
        <v>0</v>
      </c>
      <c r="BA424" s="23">
        <f t="shared" si="261"/>
        <v>0</v>
      </c>
      <c r="BB424" s="23">
        <f t="shared" si="261"/>
        <v>0</v>
      </c>
      <c r="BC424" s="23">
        <f t="shared" si="261"/>
        <v>0</v>
      </c>
      <c r="BD424" s="23">
        <f t="shared" si="261"/>
        <v>0</v>
      </c>
      <c r="BE424" s="23">
        <f t="shared" si="261"/>
        <v>0</v>
      </c>
      <c r="BF424" s="23">
        <f t="shared" si="261"/>
        <v>0</v>
      </c>
      <c r="BG424" s="23">
        <f t="shared" si="261"/>
        <v>0</v>
      </c>
      <c r="BH424" s="23">
        <f t="shared" si="261"/>
        <v>0</v>
      </c>
      <c r="BI424" s="23">
        <f t="shared" si="261"/>
        <v>0</v>
      </c>
      <c r="BJ424" s="23">
        <f t="shared" si="261"/>
        <v>0</v>
      </c>
      <c r="BK424" s="23">
        <f t="shared" si="261"/>
        <v>0</v>
      </c>
      <c r="BL424" s="23">
        <f t="shared" si="261"/>
        <v>0</v>
      </c>
      <c r="BM424" s="23">
        <f t="shared" si="261"/>
        <v>0</v>
      </c>
      <c r="BN424" s="23">
        <f t="shared" si="261"/>
        <v>0</v>
      </c>
      <c r="BO424" s="23">
        <f t="shared" si="261"/>
        <v>0</v>
      </c>
      <c r="BP424" s="23">
        <f t="shared" si="261"/>
        <v>0</v>
      </c>
    </row>
    <row r="425" spans="4:68" ht="12" hidden="1" customHeight="1" outlineLevel="1" x14ac:dyDescent="0.2">
      <c r="E425" s="56" t="s">
        <v>110</v>
      </c>
      <c r="J425" s="23">
        <f t="shared" si="260"/>
        <v>0</v>
      </c>
      <c r="K425" s="23">
        <f t="shared" si="260"/>
        <v>0</v>
      </c>
      <c r="L425" s="23">
        <f t="shared" si="260"/>
        <v>0</v>
      </c>
      <c r="M425" s="23">
        <f t="shared" si="260"/>
        <v>0</v>
      </c>
      <c r="N425" s="23">
        <f t="shared" si="260"/>
        <v>0</v>
      </c>
      <c r="O425" s="23">
        <f t="shared" si="260"/>
        <v>0</v>
      </c>
      <c r="P425" s="23">
        <f t="shared" si="260"/>
        <v>0</v>
      </c>
      <c r="Q425" s="23">
        <f t="shared" si="260"/>
        <v>0</v>
      </c>
      <c r="R425" s="23">
        <f t="shared" si="260"/>
        <v>0</v>
      </c>
      <c r="S425" s="23">
        <f t="shared" si="260"/>
        <v>0</v>
      </c>
      <c r="T425" s="23">
        <f t="shared" si="260"/>
        <v>0</v>
      </c>
      <c r="U425" s="23">
        <f t="shared" si="260"/>
        <v>0</v>
      </c>
      <c r="V425" s="23">
        <f t="shared" si="260"/>
        <v>0</v>
      </c>
      <c r="W425" s="23">
        <f t="shared" si="260"/>
        <v>0</v>
      </c>
      <c r="X425" s="23">
        <f t="shared" si="260"/>
        <v>0</v>
      </c>
      <c r="Y425" s="23">
        <f t="shared" si="260"/>
        <v>0</v>
      </c>
      <c r="Z425" s="23">
        <f t="shared" si="261"/>
        <v>0</v>
      </c>
      <c r="AA425" s="23">
        <f t="shared" si="261"/>
        <v>0</v>
      </c>
      <c r="AB425" s="23">
        <f t="shared" si="261"/>
        <v>0</v>
      </c>
      <c r="AC425" s="23">
        <f t="shared" si="261"/>
        <v>0</v>
      </c>
      <c r="AD425" s="23">
        <f t="shared" si="261"/>
        <v>0</v>
      </c>
      <c r="AE425" s="23">
        <f t="shared" si="261"/>
        <v>0</v>
      </c>
      <c r="AF425" s="23">
        <f t="shared" si="261"/>
        <v>0</v>
      </c>
      <c r="AG425" s="23">
        <f t="shared" si="261"/>
        <v>0</v>
      </c>
      <c r="AH425" s="23">
        <f t="shared" si="261"/>
        <v>0</v>
      </c>
      <c r="AI425" s="23">
        <f t="shared" si="261"/>
        <v>0</v>
      </c>
      <c r="AJ425" s="23">
        <f t="shared" si="261"/>
        <v>0</v>
      </c>
      <c r="AK425" s="23">
        <f t="shared" si="261"/>
        <v>0</v>
      </c>
      <c r="AL425" s="23">
        <f t="shared" si="261"/>
        <v>0</v>
      </c>
      <c r="AM425" s="23">
        <f t="shared" si="261"/>
        <v>0</v>
      </c>
      <c r="AN425" s="23">
        <f t="shared" si="261"/>
        <v>0</v>
      </c>
      <c r="AO425" s="23">
        <f t="shared" si="261"/>
        <v>0</v>
      </c>
      <c r="AP425" s="23">
        <f t="shared" si="261"/>
        <v>0</v>
      </c>
      <c r="AQ425" s="23">
        <f t="shared" si="261"/>
        <v>0</v>
      </c>
      <c r="AR425" s="23">
        <f t="shared" si="261"/>
        <v>0</v>
      </c>
      <c r="AS425" s="23">
        <f t="shared" si="261"/>
        <v>0</v>
      </c>
      <c r="AT425" s="23">
        <f t="shared" si="261"/>
        <v>0</v>
      </c>
      <c r="AU425" s="23">
        <f t="shared" si="261"/>
        <v>0</v>
      </c>
      <c r="AV425" s="23">
        <f t="shared" si="261"/>
        <v>0</v>
      </c>
      <c r="AW425" s="23">
        <f t="shared" si="261"/>
        <v>0</v>
      </c>
      <c r="AX425" s="23">
        <f t="shared" si="261"/>
        <v>0</v>
      </c>
      <c r="AY425" s="23">
        <f t="shared" si="261"/>
        <v>0</v>
      </c>
      <c r="AZ425" s="23">
        <f t="shared" si="261"/>
        <v>0</v>
      </c>
      <c r="BA425" s="23">
        <f t="shared" si="261"/>
        <v>0</v>
      </c>
      <c r="BB425" s="23">
        <f t="shared" si="261"/>
        <v>0</v>
      </c>
      <c r="BC425" s="23">
        <f t="shared" si="261"/>
        <v>0</v>
      </c>
      <c r="BD425" s="23">
        <f t="shared" si="261"/>
        <v>0</v>
      </c>
      <c r="BE425" s="23">
        <f t="shared" si="261"/>
        <v>0</v>
      </c>
      <c r="BF425" s="23">
        <f t="shared" si="261"/>
        <v>0</v>
      </c>
      <c r="BG425" s="23">
        <f t="shared" si="261"/>
        <v>0</v>
      </c>
      <c r="BH425" s="23">
        <f t="shared" si="261"/>
        <v>0</v>
      </c>
      <c r="BI425" s="23">
        <f t="shared" si="261"/>
        <v>0</v>
      </c>
      <c r="BJ425" s="23">
        <f t="shared" si="261"/>
        <v>0</v>
      </c>
      <c r="BK425" s="23">
        <f t="shared" si="261"/>
        <v>0</v>
      </c>
      <c r="BL425" s="23">
        <f t="shared" si="261"/>
        <v>0</v>
      </c>
      <c r="BM425" s="23">
        <f t="shared" si="261"/>
        <v>0</v>
      </c>
      <c r="BN425" s="23">
        <f t="shared" si="261"/>
        <v>0</v>
      </c>
      <c r="BO425" s="23">
        <f t="shared" si="261"/>
        <v>0</v>
      </c>
      <c r="BP425" s="23">
        <f t="shared" si="261"/>
        <v>0</v>
      </c>
    </row>
    <row r="426" spans="4:68" ht="12" hidden="1" customHeight="1" outlineLevel="1" x14ac:dyDescent="0.2">
      <c r="E426" s="56" t="s">
        <v>111</v>
      </c>
      <c r="J426" s="23">
        <f t="shared" si="260"/>
        <v>0</v>
      </c>
      <c r="K426" s="23">
        <f t="shared" si="260"/>
        <v>0</v>
      </c>
      <c r="L426" s="23">
        <f t="shared" si="260"/>
        <v>0</v>
      </c>
      <c r="M426" s="23">
        <f t="shared" si="260"/>
        <v>0</v>
      </c>
      <c r="N426" s="23">
        <f t="shared" si="260"/>
        <v>0</v>
      </c>
      <c r="O426" s="23">
        <f t="shared" si="260"/>
        <v>0</v>
      </c>
      <c r="P426" s="23">
        <f t="shared" si="260"/>
        <v>0</v>
      </c>
      <c r="Q426" s="23">
        <f t="shared" si="260"/>
        <v>0</v>
      </c>
      <c r="R426" s="23">
        <f t="shared" si="260"/>
        <v>0</v>
      </c>
      <c r="S426" s="23">
        <f t="shared" si="260"/>
        <v>0</v>
      </c>
      <c r="T426" s="23">
        <f t="shared" si="260"/>
        <v>0</v>
      </c>
      <c r="U426" s="23">
        <f t="shared" si="260"/>
        <v>0</v>
      </c>
      <c r="V426" s="23">
        <f t="shared" si="260"/>
        <v>0</v>
      </c>
      <c r="W426" s="23">
        <f t="shared" si="260"/>
        <v>0</v>
      </c>
      <c r="X426" s="23">
        <f t="shared" si="260"/>
        <v>0</v>
      </c>
      <c r="Y426" s="23">
        <f t="shared" si="260"/>
        <v>0</v>
      </c>
      <c r="Z426" s="23">
        <f t="shared" si="261"/>
        <v>0</v>
      </c>
      <c r="AA426" s="23">
        <f t="shared" si="261"/>
        <v>0</v>
      </c>
      <c r="AB426" s="23">
        <f t="shared" si="261"/>
        <v>0</v>
      </c>
      <c r="AC426" s="23">
        <f t="shared" si="261"/>
        <v>0</v>
      </c>
      <c r="AD426" s="23">
        <f t="shared" si="261"/>
        <v>0</v>
      </c>
      <c r="AE426" s="23">
        <f t="shared" si="261"/>
        <v>0</v>
      </c>
      <c r="AF426" s="23">
        <f t="shared" si="261"/>
        <v>0</v>
      </c>
      <c r="AG426" s="23">
        <f t="shared" si="261"/>
        <v>0</v>
      </c>
      <c r="AH426" s="23">
        <f t="shared" si="261"/>
        <v>0</v>
      </c>
      <c r="AI426" s="23">
        <f t="shared" si="261"/>
        <v>0</v>
      </c>
      <c r="AJ426" s="23">
        <f t="shared" si="261"/>
        <v>0</v>
      </c>
      <c r="AK426" s="23">
        <f t="shared" si="261"/>
        <v>0</v>
      </c>
      <c r="AL426" s="23">
        <f t="shared" si="261"/>
        <v>0</v>
      </c>
      <c r="AM426" s="23">
        <f t="shared" si="261"/>
        <v>0</v>
      </c>
      <c r="AN426" s="23">
        <f t="shared" si="261"/>
        <v>0</v>
      </c>
      <c r="AO426" s="23">
        <f t="shared" si="261"/>
        <v>0</v>
      </c>
      <c r="AP426" s="23">
        <f t="shared" si="261"/>
        <v>0</v>
      </c>
      <c r="AQ426" s="23">
        <f t="shared" si="261"/>
        <v>0</v>
      </c>
      <c r="AR426" s="23">
        <f t="shared" si="261"/>
        <v>0</v>
      </c>
      <c r="AS426" s="23">
        <f t="shared" si="261"/>
        <v>0</v>
      </c>
      <c r="AT426" s="23">
        <f t="shared" si="261"/>
        <v>0</v>
      </c>
      <c r="AU426" s="23">
        <f t="shared" si="261"/>
        <v>0</v>
      </c>
      <c r="AV426" s="23">
        <f t="shared" si="261"/>
        <v>0</v>
      </c>
      <c r="AW426" s="23">
        <f t="shared" si="261"/>
        <v>0</v>
      </c>
      <c r="AX426" s="23">
        <f t="shared" si="261"/>
        <v>0</v>
      </c>
      <c r="AY426" s="23">
        <f t="shared" si="261"/>
        <v>0</v>
      </c>
      <c r="AZ426" s="23">
        <f t="shared" si="261"/>
        <v>0</v>
      </c>
      <c r="BA426" s="23">
        <f t="shared" si="261"/>
        <v>0</v>
      </c>
      <c r="BB426" s="23">
        <f t="shared" si="261"/>
        <v>0</v>
      </c>
      <c r="BC426" s="23">
        <f t="shared" si="261"/>
        <v>0</v>
      </c>
      <c r="BD426" s="23">
        <f t="shared" si="261"/>
        <v>0</v>
      </c>
      <c r="BE426" s="23">
        <f t="shared" si="261"/>
        <v>0</v>
      </c>
      <c r="BF426" s="23">
        <f t="shared" si="261"/>
        <v>0</v>
      </c>
      <c r="BG426" s="23">
        <f t="shared" si="261"/>
        <v>0</v>
      </c>
      <c r="BH426" s="23">
        <f t="shared" si="261"/>
        <v>0</v>
      </c>
      <c r="BI426" s="23">
        <f t="shared" si="261"/>
        <v>0</v>
      </c>
      <c r="BJ426" s="23">
        <f t="shared" si="261"/>
        <v>0</v>
      </c>
      <c r="BK426" s="23">
        <f t="shared" si="261"/>
        <v>0</v>
      </c>
      <c r="BL426" s="23">
        <f t="shared" si="261"/>
        <v>0</v>
      </c>
      <c r="BM426" s="23">
        <f t="shared" si="261"/>
        <v>0</v>
      </c>
      <c r="BN426" s="23">
        <f t="shared" si="261"/>
        <v>0</v>
      </c>
      <c r="BO426" s="23">
        <f t="shared" si="261"/>
        <v>0</v>
      </c>
      <c r="BP426" s="23">
        <f t="shared" si="261"/>
        <v>0</v>
      </c>
    </row>
    <row r="427" spans="4:68" ht="12" hidden="1" customHeight="1" outlineLevel="1" x14ac:dyDescent="0.2">
      <c r="E427" s="56" t="s">
        <v>112</v>
      </c>
      <c r="J427" s="23">
        <f t="shared" si="260"/>
        <v>0</v>
      </c>
      <c r="K427" s="23">
        <f t="shared" si="260"/>
        <v>0</v>
      </c>
      <c r="L427" s="23">
        <f t="shared" si="260"/>
        <v>0</v>
      </c>
      <c r="M427" s="23">
        <f t="shared" si="260"/>
        <v>0</v>
      </c>
      <c r="N427" s="23">
        <f t="shared" si="260"/>
        <v>0</v>
      </c>
      <c r="O427" s="23">
        <f t="shared" si="260"/>
        <v>0</v>
      </c>
      <c r="P427" s="23">
        <f t="shared" si="260"/>
        <v>0</v>
      </c>
      <c r="Q427" s="23">
        <f t="shared" si="260"/>
        <v>0</v>
      </c>
      <c r="R427" s="23">
        <f t="shared" si="260"/>
        <v>0</v>
      </c>
      <c r="S427" s="23">
        <f t="shared" si="260"/>
        <v>0</v>
      </c>
      <c r="T427" s="23">
        <f t="shared" si="260"/>
        <v>0</v>
      </c>
      <c r="U427" s="23">
        <f t="shared" si="260"/>
        <v>0</v>
      </c>
      <c r="V427" s="23">
        <f t="shared" si="260"/>
        <v>0</v>
      </c>
      <c r="W427" s="23">
        <f t="shared" si="260"/>
        <v>0</v>
      </c>
      <c r="X427" s="23">
        <f t="shared" si="260"/>
        <v>0</v>
      </c>
      <c r="Y427" s="23">
        <f t="shared" si="260"/>
        <v>0</v>
      </c>
      <c r="Z427" s="23">
        <f t="shared" si="261"/>
        <v>0</v>
      </c>
      <c r="AA427" s="23">
        <f t="shared" si="261"/>
        <v>0</v>
      </c>
      <c r="AB427" s="23">
        <f t="shared" si="261"/>
        <v>0</v>
      </c>
      <c r="AC427" s="23">
        <f t="shared" si="261"/>
        <v>0</v>
      </c>
      <c r="AD427" s="23">
        <f t="shared" si="261"/>
        <v>0</v>
      </c>
      <c r="AE427" s="23">
        <f t="shared" si="261"/>
        <v>0</v>
      </c>
      <c r="AF427" s="23">
        <f t="shared" si="261"/>
        <v>0</v>
      </c>
      <c r="AG427" s="23">
        <f t="shared" si="261"/>
        <v>0</v>
      </c>
      <c r="AH427" s="23">
        <f t="shared" si="261"/>
        <v>0</v>
      </c>
      <c r="AI427" s="23">
        <f t="shared" si="261"/>
        <v>0</v>
      </c>
      <c r="AJ427" s="23">
        <f t="shared" si="261"/>
        <v>0</v>
      </c>
      <c r="AK427" s="23">
        <f t="shared" si="261"/>
        <v>0</v>
      </c>
      <c r="AL427" s="23">
        <f t="shared" si="261"/>
        <v>0</v>
      </c>
      <c r="AM427" s="23">
        <f t="shared" si="261"/>
        <v>0</v>
      </c>
      <c r="AN427" s="23">
        <f t="shared" si="261"/>
        <v>0</v>
      </c>
      <c r="AO427" s="23">
        <f t="shared" si="261"/>
        <v>0</v>
      </c>
      <c r="AP427" s="23">
        <f t="shared" si="261"/>
        <v>0</v>
      </c>
      <c r="AQ427" s="23">
        <f t="shared" si="261"/>
        <v>0</v>
      </c>
      <c r="AR427" s="23">
        <f t="shared" si="261"/>
        <v>0</v>
      </c>
      <c r="AS427" s="23">
        <f t="shared" si="261"/>
        <v>0</v>
      </c>
      <c r="AT427" s="23">
        <f t="shared" si="261"/>
        <v>0</v>
      </c>
      <c r="AU427" s="23">
        <f t="shared" si="261"/>
        <v>0</v>
      </c>
      <c r="AV427" s="23">
        <f t="shared" si="261"/>
        <v>0</v>
      </c>
      <c r="AW427" s="23">
        <f t="shared" si="261"/>
        <v>0</v>
      </c>
      <c r="AX427" s="23">
        <f t="shared" si="261"/>
        <v>0</v>
      </c>
      <c r="AY427" s="23">
        <f t="shared" si="261"/>
        <v>0</v>
      </c>
      <c r="AZ427" s="23">
        <f t="shared" si="261"/>
        <v>0</v>
      </c>
      <c r="BA427" s="23">
        <f t="shared" si="261"/>
        <v>0</v>
      </c>
      <c r="BB427" s="23">
        <f t="shared" si="261"/>
        <v>0</v>
      </c>
      <c r="BC427" s="23">
        <f t="shared" si="261"/>
        <v>0</v>
      </c>
      <c r="BD427" s="23">
        <f t="shared" si="261"/>
        <v>0</v>
      </c>
      <c r="BE427" s="23">
        <f t="shared" si="261"/>
        <v>0</v>
      </c>
      <c r="BF427" s="23">
        <f t="shared" si="261"/>
        <v>0</v>
      </c>
      <c r="BG427" s="23">
        <f t="shared" si="261"/>
        <v>0</v>
      </c>
      <c r="BH427" s="23">
        <f t="shared" si="261"/>
        <v>0</v>
      </c>
      <c r="BI427" s="23">
        <f t="shared" si="261"/>
        <v>0</v>
      </c>
      <c r="BJ427" s="23">
        <f t="shared" si="261"/>
        <v>0</v>
      </c>
      <c r="BK427" s="23">
        <f t="shared" si="261"/>
        <v>0</v>
      </c>
      <c r="BL427" s="23">
        <f t="shared" si="261"/>
        <v>0</v>
      </c>
      <c r="BM427" s="23">
        <f t="shared" si="261"/>
        <v>0</v>
      </c>
      <c r="BN427" s="23">
        <f>SUMIFS(BN$9:BN$401,     $H$9:$H$401,$D$422,     $F$9:$F$401,$E427)</f>
        <v>0</v>
      </c>
      <c r="BO427" s="23">
        <f>SUMIFS(BO$9:BO$401,     $H$9:$H$401,$D$422,     $F$9:$F$401,$E427)</f>
        <v>0</v>
      </c>
      <c r="BP427" s="23">
        <f>SUMIFS(BP$9:BP$401,     $H$9:$H$401,$D$422,     $F$9:$F$401,$E427)</f>
        <v>0</v>
      </c>
    </row>
    <row r="428" spans="4:68" ht="12" hidden="1" customHeight="1" outlineLevel="1" x14ac:dyDescent="0.2">
      <c r="E428" s="71" t="s">
        <v>113</v>
      </c>
      <c r="J428" s="23">
        <f t="shared" si="260"/>
        <v>0</v>
      </c>
      <c r="K428" s="23">
        <f t="shared" si="260"/>
        <v>0</v>
      </c>
      <c r="L428" s="23">
        <f t="shared" si="260"/>
        <v>0</v>
      </c>
      <c r="M428" s="23">
        <f t="shared" si="260"/>
        <v>0</v>
      </c>
      <c r="N428" s="23">
        <f t="shared" si="260"/>
        <v>0</v>
      </c>
      <c r="O428" s="23">
        <f t="shared" si="260"/>
        <v>0</v>
      </c>
      <c r="P428" s="23">
        <f t="shared" si="260"/>
        <v>0</v>
      </c>
      <c r="Q428" s="23">
        <f t="shared" si="260"/>
        <v>0</v>
      </c>
      <c r="R428" s="23">
        <f t="shared" si="260"/>
        <v>0</v>
      </c>
      <c r="S428" s="23">
        <f t="shared" si="260"/>
        <v>0</v>
      </c>
      <c r="T428" s="23">
        <f t="shared" si="260"/>
        <v>0</v>
      </c>
      <c r="U428" s="23">
        <f t="shared" si="260"/>
        <v>0</v>
      </c>
      <c r="V428" s="23">
        <f t="shared" si="260"/>
        <v>0</v>
      </c>
      <c r="W428" s="23">
        <f t="shared" si="260"/>
        <v>0</v>
      </c>
      <c r="X428" s="23">
        <f t="shared" si="260"/>
        <v>0</v>
      </c>
      <c r="Y428" s="23">
        <f t="shared" si="260"/>
        <v>0</v>
      </c>
      <c r="Z428" s="23">
        <f t="shared" ref="Z428:AS432" si="262">SUMIFS(Z$9:Z$401,     $H$9:$H$401,$D$422,     $F$9:$F$401,$E428)</f>
        <v>0</v>
      </c>
      <c r="AA428" s="23">
        <f t="shared" si="262"/>
        <v>0</v>
      </c>
      <c r="AB428" s="23">
        <f t="shared" si="262"/>
        <v>0</v>
      </c>
      <c r="AC428" s="23">
        <f t="shared" si="262"/>
        <v>0</v>
      </c>
      <c r="AD428" s="23">
        <f t="shared" si="262"/>
        <v>0</v>
      </c>
      <c r="AE428" s="23">
        <f t="shared" si="262"/>
        <v>0</v>
      </c>
      <c r="AF428" s="23">
        <f t="shared" si="262"/>
        <v>0</v>
      </c>
      <c r="AG428" s="23">
        <f t="shared" si="262"/>
        <v>0</v>
      </c>
      <c r="AH428" s="23">
        <f t="shared" si="262"/>
        <v>0</v>
      </c>
      <c r="AI428" s="23">
        <f t="shared" si="262"/>
        <v>0</v>
      </c>
      <c r="AJ428" s="23">
        <f t="shared" si="262"/>
        <v>0</v>
      </c>
      <c r="AK428" s="23">
        <f t="shared" si="262"/>
        <v>0</v>
      </c>
      <c r="AL428" s="23">
        <f t="shared" si="262"/>
        <v>0</v>
      </c>
      <c r="AM428" s="23">
        <f t="shared" si="262"/>
        <v>0</v>
      </c>
      <c r="AN428" s="23">
        <f t="shared" si="262"/>
        <v>0</v>
      </c>
      <c r="AO428" s="23">
        <f t="shared" si="262"/>
        <v>0</v>
      </c>
      <c r="AP428" s="23">
        <f t="shared" si="262"/>
        <v>0</v>
      </c>
      <c r="AQ428" s="23">
        <f t="shared" si="262"/>
        <v>0</v>
      </c>
      <c r="AR428" s="23">
        <f t="shared" si="262"/>
        <v>0</v>
      </c>
      <c r="AS428" s="23">
        <f t="shared" si="262"/>
        <v>0</v>
      </c>
      <c r="AT428" s="23">
        <f t="shared" ref="AT428:BP432" si="263">SUMIFS(AT$9:AT$401,     $H$9:$H$401,$D$422,     $F$9:$F$401,$E428)</f>
        <v>0</v>
      </c>
      <c r="AU428" s="23">
        <f t="shared" si="263"/>
        <v>0</v>
      </c>
      <c r="AV428" s="23">
        <f t="shared" si="263"/>
        <v>0</v>
      </c>
      <c r="AW428" s="23">
        <f t="shared" si="263"/>
        <v>0</v>
      </c>
      <c r="AX428" s="23">
        <f t="shared" si="263"/>
        <v>0</v>
      </c>
      <c r="AY428" s="23">
        <f t="shared" si="263"/>
        <v>0</v>
      </c>
      <c r="AZ428" s="23">
        <f t="shared" si="263"/>
        <v>0</v>
      </c>
      <c r="BA428" s="23">
        <f t="shared" si="263"/>
        <v>0</v>
      </c>
      <c r="BB428" s="23">
        <f t="shared" si="263"/>
        <v>0</v>
      </c>
      <c r="BC428" s="23">
        <f t="shared" si="263"/>
        <v>0</v>
      </c>
      <c r="BD428" s="23">
        <f t="shared" si="263"/>
        <v>0</v>
      </c>
      <c r="BE428" s="23">
        <f t="shared" si="263"/>
        <v>0</v>
      </c>
      <c r="BF428" s="23">
        <f t="shared" si="263"/>
        <v>0</v>
      </c>
      <c r="BG428" s="23">
        <f t="shared" si="263"/>
        <v>0</v>
      </c>
      <c r="BH428" s="23">
        <f t="shared" si="263"/>
        <v>0</v>
      </c>
      <c r="BI428" s="23">
        <f t="shared" si="263"/>
        <v>0</v>
      </c>
      <c r="BJ428" s="23">
        <f t="shared" si="263"/>
        <v>0</v>
      </c>
      <c r="BK428" s="23">
        <f t="shared" si="263"/>
        <v>0</v>
      </c>
      <c r="BL428" s="23">
        <f t="shared" si="263"/>
        <v>0</v>
      </c>
      <c r="BM428" s="23">
        <f t="shared" si="263"/>
        <v>0</v>
      </c>
      <c r="BN428" s="23">
        <f t="shared" si="263"/>
        <v>0</v>
      </c>
      <c r="BO428" s="23">
        <f t="shared" si="263"/>
        <v>0</v>
      </c>
      <c r="BP428" s="23">
        <f t="shared" si="263"/>
        <v>0</v>
      </c>
    </row>
    <row r="429" spans="4:68" ht="12" hidden="1" customHeight="1" outlineLevel="1" x14ac:dyDescent="0.2">
      <c r="E429" s="56" t="s">
        <v>74</v>
      </c>
      <c r="J429" s="23">
        <f t="shared" si="260"/>
        <v>0</v>
      </c>
      <c r="K429" s="23">
        <f t="shared" si="260"/>
        <v>0</v>
      </c>
      <c r="L429" s="23">
        <f t="shared" si="260"/>
        <v>0</v>
      </c>
      <c r="M429" s="23">
        <f t="shared" si="260"/>
        <v>0</v>
      </c>
      <c r="N429" s="23">
        <f t="shared" si="260"/>
        <v>0</v>
      </c>
      <c r="O429" s="23">
        <f t="shared" si="260"/>
        <v>0</v>
      </c>
      <c r="P429" s="23">
        <f t="shared" si="260"/>
        <v>0</v>
      </c>
      <c r="Q429" s="23">
        <f t="shared" si="260"/>
        <v>0</v>
      </c>
      <c r="R429" s="23">
        <f t="shared" si="260"/>
        <v>0</v>
      </c>
      <c r="S429" s="23">
        <f t="shared" si="260"/>
        <v>0</v>
      </c>
      <c r="T429" s="23">
        <f t="shared" si="260"/>
        <v>0</v>
      </c>
      <c r="U429" s="23">
        <f t="shared" si="260"/>
        <v>0</v>
      </c>
      <c r="V429" s="23">
        <f t="shared" si="260"/>
        <v>0</v>
      </c>
      <c r="W429" s="23">
        <f t="shared" si="260"/>
        <v>0</v>
      </c>
      <c r="X429" s="23">
        <f t="shared" si="260"/>
        <v>0</v>
      </c>
      <c r="Y429" s="23">
        <f t="shared" si="260"/>
        <v>0</v>
      </c>
      <c r="Z429" s="23">
        <f t="shared" si="262"/>
        <v>0</v>
      </c>
      <c r="AA429" s="23">
        <f t="shared" si="262"/>
        <v>0</v>
      </c>
      <c r="AB429" s="23">
        <f t="shared" si="262"/>
        <v>0</v>
      </c>
      <c r="AC429" s="23">
        <f t="shared" si="262"/>
        <v>0</v>
      </c>
      <c r="AD429" s="23">
        <f t="shared" si="262"/>
        <v>0</v>
      </c>
      <c r="AE429" s="23">
        <f t="shared" si="262"/>
        <v>0</v>
      </c>
      <c r="AF429" s="23">
        <f t="shared" si="262"/>
        <v>0</v>
      </c>
      <c r="AG429" s="23">
        <f t="shared" si="262"/>
        <v>0</v>
      </c>
      <c r="AH429" s="23">
        <f t="shared" si="262"/>
        <v>0</v>
      </c>
      <c r="AI429" s="23">
        <f t="shared" si="262"/>
        <v>0</v>
      </c>
      <c r="AJ429" s="23">
        <f t="shared" si="262"/>
        <v>0</v>
      </c>
      <c r="AK429" s="23">
        <f t="shared" si="262"/>
        <v>0</v>
      </c>
      <c r="AL429" s="23">
        <f t="shared" si="262"/>
        <v>0</v>
      </c>
      <c r="AM429" s="23">
        <f t="shared" si="262"/>
        <v>0</v>
      </c>
      <c r="AN429" s="23">
        <f t="shared" si="262"/>
        <v>0</v>
      </c>
      <c r="AO429" s="23">
        <f t="shared" si="262"/>
        <v>0</v>
      </c>
      <c r="AP429" s="23">
        <f t="shared" si="262"/>
        <v>0</v>
      </c>
      <c r="AQ429" s="23">
        <f t="shared" si="262"/>
        <v>0</v>
      </c>
      <c r="AR429" s="23">
        <f t="shared" si="262"/>
        <v>0</v>
      </c>
      <c r="AS429" s="23">
        <f t="shared" si="262"/>
        <v>0</v>
      </c>
      <c r="AT429" s="23">
        <f t="shared" si="263"/>
        <v>0</v>
      </c>
      <c r="AU429" s="23">
        <f t="shared" si="263"/>
        <v>0</v>
      </c>
      <c r="AV429" s="23">
        <f t="shared" si="263"/>
        <v>0</v>
      </c>
      <c r="AW429" s="23">
        <f t="shared" si="263"/>
        <v>0</v>
      </c>
      <c r="AX429" s="23">
        <f t="shared" si="263"/>
        <v>0</v>
      </c>
      <c r="AY429" s="23">
        <f t="shared" si="263"/>
        <v>0</v>
      </c>
      <c r="AZ429" s="23">
        <f t="shared" si="263"/>
        <v>0</v>
      </c>
      <c r="BA429" s="23">
        <f t="shared" si="263"/>
        <v>0</v>
      </c>
      <c r="BB429" s="23">
        <f t="shared" si="263"/>
        <v>0</v>
      </c>
      <c r="BC429" s="23">
        <f t="shared" si="263"/>
        <v>0</v>
      </c>
      <c r="BD429" s="23">
        <f t="shared" si="263"/>
        <v>0</v>
      </c>
      <c r="BE429" s="23">
        <f t="shared" si="263"/>
        <v>0</v>
      </c>
      <c r="BF429" s="23">
        <f t="shared" si="263"/>
        <v>0</v>
      </c>
      <c r="BG429" s="23">
        <f t="shared" si="263"/>
        <v>0</v>
      </c>
      <c r="BH429" s="23">
        <f t="shared" si="263"/>
        <v>0</v>
      </c>
      <c r="BI429" s="23">
        <f t="shared" si="263"/>
        <v>0</v>
      </c>
      <c r="BJ429" s="23">
        <f t="shared" si="263"/>
        <v>0</v>
      </c>
      <c r="BK429" s="23">
        <f t="shared" si="263"/>
        <v>0</v>
      </c>
      <c r="BL429" s="23">
        <f t="shared" si="263"/>
        <v>0</v>
      </c>
      <c r="BM429" s="23">
        <f t="shared" si="263"/>
        <v>0</v>
      </c>
      <c r="BN429" s="23">
        <f t="shared" si="263"/>
        <v>0</v>
      </c>
      <c r="BO429" s="23">
        <f t="shared" si="263"/>
        <v>0</v>
      </c>
      <c r="BP429" s="23">
        <f t="shared" si="263"/>
        <v>0</v>
      </c>
    </row>
    <row r="430" spans="4:68" ht="12" hidden="1" customHeight="1" outlineLevel="1" x14ac:dyDescent="0.2">
      <c r="E430" s="56" t="s">
        <v>114</v>
      </c>
      <c r="J430" s="23">
        <f t="shared" si="260"/>
        <v>0</v>
      </c>
      <c r="K430" s="23">
        <f t="shared" si="260"/>
        <v>0</v>
      </c>
      <c r="L430" s="23">
        <f t="shared" si="260"/>
        <v>0</v>
      </c>
      <c r="M430" s="23">
        <f t="shared" si="260"/>
        <v>0</v>
      </c>
      <c r="N430" s="23">
        <f t="shared" si="260"/>
        <v>0</v>
      </c>
      <c r="O430" s="23">
        <f t="shared" si="260"/>
        <v>0</v>
      </c>
      <c r="P430" s="23">
        <f t="shared" si="260"/>
        <v>0</v>
      </c>
      <c r="Q430" s="23">
        <f t="shared" si="260"/>
        <v>0</v>
      </c>
      <c r="R430" s="23">
        <f t="shared" si="260"/>
        <v>0</v>
      </c>
      <c r="S430" s="23">
        <f t="shared" si="260"/>
        <v>0</v>
      </c>
      <c r="T430" s="23">
        <f t="shared" si="260"/>
        <v>0</v>
      </c>
      <c r="U430" s="23">
        <f t="shared" si="260"/>
        <v>0</v>
      </c>
      <c r="V430" s="23">
        <f t="shared" si="260"/>
        <v>0</v>
      </c>
      <c r="W430" s="23">
        <f t="shared" si="260"/>
        <v>0</v>
      </c>
      <c r="X430" s="23">
        <f t="shared" si="260"/>
        <v>0</v>
      </c>
      <c r="Y430" s="23">
        <f t="shared" si="260"/>
        <v>0</v>
      </c>
      <c r="Z430" s="23">
        <f t="shared" si="262"/>
        <v>0</v>
      </c>
      <c r="AA430" s="23">
        <f t="shared" si="262"/>
        <v>0</v>
      </c>
      <c r="AB430" s="23">
        <f t="shared" si="262"/>
        <v>0</v>
      </c>
      <c r="AC430" s="23">
        <f t="shared" si="262"/>
        <v>0</v>
      </c>
      <c r="AD430" s="23">
        <f t="shared" si="262"/>
        <v>0</v>
      </c>
      <c r="AE430" s="23">
        <f t="shared" si="262"/>
        <v>0</v>
      </c>
      <c r="AF430" s="23">
        <f t="shared" si="262"/>
        <v>0</v>
      </c>
      <c r="AG430" s="23">
        <f t="shared" si="262"/>
        <v>0</v>
      </c>
      <c r="AH430" s="23">
        <f t="shared" si="262"/>
        <v>0</v>
      </c>
      <c r="AI430" s="23">
        <f t="shared" si="262"/>
        <v>0</v>
      </c>
      <c r="AJ430" s="23">
        <f t="shared" si="262"/>
        <v>0</v>
      </c>
      <c r="AK430" s="23">
        <f t="shared" si="262"/>
        <v>0</v>
      </c>
      <c r="AL430" s="23">
        <f t="shared" si="262"/>
        <v>0</v>
      </c>
      <c r="AM430" s="23">
        <f t="shared" si="262"/>
        <v>0</v>
      </c>
      <c r="AN430" s="23">
        <f t="shared" si="262"/>
        <v>0</v>
      </c>
      <c r="AO430" s="23">
        <f t="shared" si="262"/>
        <v>0</v>
      </c>
      <c r="AP430" s="23">
        <f t="shared" si="262"/>
        <v>0</v>
      </c>
      <c r="AQ430" s="23">
        <f t="shared" si="262"/>
        <v>0</v>
      </c>
      <c r="AR430" s="23">
        <f t="shared" si="262"/>
        <v>0</v>
      </c>
      <c r="AS430" s="23">
        <f t="shared" si="262"/>
        <v>0</v>
      </c>
      <c r="AT430" s="23">
        <f t="shared" si="263"/>
        <v>0</v>
      </c>
      <c r="AU430" s="23">
        <f t="shared" si="263"/>
        <v>0</v>
      </c>
      <c r="AV430" s="23">
        <f t="shared" si="263"/>
        <v>0</v>
      </c>
      <c r="AW430" s="23">
        <f t="shared" si="263"/>
        <v>0</v>
      </c>
      <c r="AX430" s="23">
        <f t="shared" si="263"/>
        <v>0</v>
      </c>
      <c r="AY430" s="23">
        <f t="shared" si="263"/>
        <v>0</v>
      </c>
      <c r="AZ430" s="23">
        <f t="shared" si="263"/>
        <v>0</v>
      </c>
      <c r="BA430" s="23">
        <f t="shared" si="263"/>
        <v>0</v>
      </c>
      <c r="BB430" s="23">
        <f t="shared" si="263"/>
        <v>0</v>
      </c>
      <c r="BC430" s="23">
        <f t="shared" si="263"/>
        <v>0</v>
      </c>
      <c r="BD430" s="23">
        <f t="shared" si="263"/>
        <v>0</v>
      </c>
      <c r="BE430" s="23">
        <f t="shared" si="263"/>
        <v>0</v>
      </c>
      <c r="BF430" s="23">
        <f t="shared" si="263"/>
        <v>0</v>
      </c>
      <c r="BG430" s="23">
        <f t="shared" si="263"/>
        <v>0</v>
      </c>
      <c r="BH430" s="23">
        <f t="shared" si="263"/>
        <v>0</v>
      </c>
      <c r="BI430" s="23">
        <f t="shared" si="263"/>
        <v>0</v>
      </c>
      <c r="BJ430" s="23">
        <f t="shared" si="263"/>
        <v>0</v>
      </c>
      <c r="BK430" s="23">
        <f t="shared" si="263"/>
        <v>0</v>
      </c>
      <c r="BL430" s="23">
        <f t="shared" si="263"/>
        <v>0</v>
      </c>
      <c r="BM430" s="23">
        <f t="shared" si="263"/>
        <v>0</v>
      </c>
      <c r="BN430" s="23">
        <f t="shared" si="263"/>
        <v>0</v>
      </c>
      <c r="BO430" s="23">
        <f t="shared" si="263"/>
        <v>0</v>
      </c>
      <c r="BP430" s="23">
        <f t="shared" si="263"/>
        <v>0</v>
      </c>
    </row>
    <row r="431" spans="4:68" ht="12" hidden="1" customHeight="1" outlineLevel="1" x14ac:dyDescent="0.2">
      <c r="E431" s="72" t="s">
        <v>115</v>
      </c>
      <c r="J431" s="23">
        <f t="shared" si="260"/>
        <v>0</v>
      </c>
      <c r="K431" s="23">
        <f t="shared" si="260"/>
        <v>0</v>
      </c>
      <c r="L431" s="23">
        <f t="shared" si="260"/>
        <v>0</v>
      </c>
      <c r="M431" s="23">
        <f t="shared" si="260"/>
        <v>0</v>
      </c>
      <c r="N431" s="23">
        <f t="shared" si="260"/>
        <v>0</v>
      </c>
      <c r="O431" s="23">
        <f t="shared" si="260"/>
        <v>0</v>
      </c>
      <c r="P431" s="23">
        <f t="shared" si="260"/>
        <v>0</v>
      </c>
      <c r="Q431" s="23">
        <f t="shared" si="260"/>
        <v>0</v>
      </c>
      <c r="R431" s="23">
        <f t="shared" si="260"/>
        <v>0</v>
      </c>
      <c r="S431" s="23">
        <f t="shared" si="260"/>
        <v>0</v>
      </c>
      <c r="T431" s="23">
        <f t="shared" si="260"/>
        <v>0</v>
      </c>
      <c r="U431" s="23">
        <f t="shared" si="260"/>
        <v>0</v>
      </c>
      <c r="V431" s="23">
        <f t="shared" si="260"/>
        <v>0</v>
      </c>
      <c r="W431" s="23">
        <f t="shared" si="260"/>
        <v>0</v>
      </c>
      <c r="X431" s="23">
        <f t="shared" si="260"/>
        <v>0</v>
      </c>
      <c r="Y431" s="23">
        <f t="shared" si="260"/>
        <v>0</v>
      </c>
      <c r="Z431" s="23">
        <f t="shared" si="262"/>
        <v>0</v>
      </c>
      <c r="AA431" s="23">
        <f t="shared" si="262"/>
        <v>0</v>
      </c>
      <c r="AB431" s="23">
        <f t="shared" si="262"/>
        <v>0</v>
      </c>
      <c r="AC431" s="23">
        <f t="shared" si="262"/>
        <v>0</v>
      </c>
      <c r="AD431" s="23">
        <f t="shared" si="262"/>
        <v>0</v>
      </c>
      <c r="AE431" s="23">
        <f t="shared" si="262"/>
        <v>0</v>
      </c>
      <c r="AF431" s="23">
        <f t="shared" si="262"/>
        <v>0</v>
      </c>
      <c r="AG431" s="23">
        <f t="shared" si="262"/>
        <v>0</v>
      </c>
      <c r="AH431" s="23">
        <f t="shared" si="262"/>
        <v>0</v>
      </c>
      <c r="AI431" s="23">
        <f t="shared" si="262"/>
        <v>0</v>
      </c>
      <c r="AJ431" s="23">
        <f t="shared" si="262"/>
        <v>0</v>
      </c>
      <c r="AK431" s="23">
        <f t="shared" si="262"/>
        <v>0</v>
      </c>
      <c r="AL431" s="23">
        <f t="shared" si="262"/>
        <v>0</v>
      </c>
      <c r="AM431" s="23">
        <f t="shared" si="262"/>
        <v>0</v>
      </c>
      <c r="AN431" s="23">
        <f t="shared" si="262"/>
        <v>0</v>
      </c>
      <c r="AO431" s="23">
        <f t="shared" si="262"/>
        <v>0</v>
      </c>
      <c r="AP431" s="23">
        <f t="shared" si="262"/>
        <v>0</v>
      </c>
      <c r="AQ431" s="23">
        <f t="shared" si="262"/>
        <v>0</v>
      </c>
      <c r="AR431" s="23">
        <f t="shared" si="262"/>
        <v>0</v>
      </c>
      <c r="AS431" s="23">
        <f t="shared" si="262"/>
        <v>0</v>
      </c>
      <c r="AT431" s="23">
        <f t="shared" si="263"/>
        <v>0</v>
      </c>
      <c r="AU431" s="23">
        <f t="shared" si="263"/>
        <v>0</v>
      </c>
      <c r="AV431" s="23">
        <f t="shared" si="263"/>
        <v>0</v>
      </c>
      <c r="AW431" s="23">
        <f t="shared" si="263"/>
        <v>0</v>
      </c>
      <c r="AX431" s="23">
        <f t="shared" si="263"/>
        <v>0</v>
      </c>
      <c r="AY431" s="23">
        <f t="shared" si="263"/>
        <v>0</v>
      </c>
      <c r="AZ431" s="23">
        <f t="shared" si="263"/>
        <v>0</v>
      </c>
      <c r="BA431" s="23">
        <f t="shared" si="263"/>
        <v>0</v>
      </c>
      <c r="BB431" s="23">
        <f t="shared" si="263"/>
        <v>0</v>
      </c>
      <c r="BC431" s="23">
        <f t="shared" si="263"/>
        <v>0</v>
      </c>
      <c r="BD431" s="23">
        <f t="shared" si="263"/>
        <v>0</v>
      </c>
      <c r="BE431" s="23">
        <f t="shared" si="263"/>
        <v>0</v>
      </c>
      <c r="BF431" s="23">
        <f t="shared" si="263"/>
        <v>0</v>
      </c>
      <c r="BG431" s="23">
        <f t="shared" si="263"/>
        <v>0</v>
      </c>
      <c r="BH431" s="23">
        <f t="shared" si="263"/>
        <v>0</v>
      </c>
      <c r="BI431" s="23">
        <f t="shared" si="263"/>
        <v>0</v>
      </c>
      <c r="BJ431" s="23">
        <f t="shared" si="263"/>
        <v>0</v>
      </c>
      <c r="BK431" s="23">
        <f t="shared" si="263"/>
        <v>0</v>
      </c>
      <c r="BL431" s="23">
        <f t="shared" si="263"/>
        <v>0</v>
      </c>
      <c r="BM431" s="23">
        <f t="shared" si="263"/>
        <v>0</v>
      </c>
      <c r="BN431" s="23">
        <f t="shared" si="263"/>
        <v>0</v>
      </c>
      <c r="BO431" s="23">
        <f t="shared" si="263"/>
        <v>0</v>
      </c>
      <c r="BP431" s="23">
        <f t="shared" si="263"/>
        <v>0</v>
      </c>
    </row>
    <row r="432" spans="4:68" ht="12" hidden="1" customHeight="1" outlineLevel="1" x14ac:dyDescent="0.2">
      <c r="E432" s="56" t="s">
        <v>68</v>
      </c>
      <c r="J432" s="23">
        <f t="shared" si="260"/>
        <v>0</v>
      </c>
      <c r="K432" s="23">
        <f t="shared" si="260"/>
        <v>0</v>
      </c>
      <c r="L432" s="23">
        <f t="shared" si="260"/>
        <v>0</v>
      </c>
      <c r="M432" s="23">
        <f t="shared" si="260"/>
        <v>0</v>
      </c>
      <c r="N432" s="23">
        <f t="shared" si="260"/>
        <v>0</v>
      </c>
      <c r="O432" s="23">
        <f t="shared" si="260"/>
        <v>0</v>
      </c>
      <c r="P432" s="23">
        <f t="shared" si="260"/>
        <v>0</v>
      </c>
      <c r="Q432" s="23">
        <f t="shared" si="260"/>
        <v>0</v>
      </c>
      <c r="R432" s="23">
        <f t="shared" si="260"/>
        <v>0</v>
      </c>
      <c r="S432" s="23">
        <f t="shared" si="260"/>
        <v>0</v>
      </c>
      <c r="T432" s="23">
        <f t="shared" si="260"/>
        <v>0</v>
      </c>
      <c r="U432" s="23">
        <f t="shared" si="260"/>
        <v>0</v>
      </c>
      <c r="V432" s="23">
        <f t="shared" si="260"/>
        <v>0</v>
      </c>
      <c r="W432" s="23">
        <f t="shared" si="260"/>
        <v>0</v>
      </c>
      <c r="X432" s="23">
        <f t="shared" si="260"/>
        <v>0</v>
      </c>
      <c r="Y432" s="23">
        <f t="shared" si="260"/>
        <v>0</v>
      </c>
      <c r="Z432" s="23">
        <f t="shared" si="262"/>
        <v>0</v>
      </c>
      <c r="AA432" s="23">
        <f t="shared" si="262"/>
        <v>0</v>
      </c>
      <c r="AB432" s="23">
        <f t="shared" si="262"/>
        <v>0</v>
      </c>
      <c r="AC432" s="23">
        <f t="shared" si="262"/>
        <v>0</v>
      </c>
      <c r="AD432" s="23">
        <f t="shared" si="262"/>
        <v>0</v>
      </c>
      <c r="AE432" s="23">
        <f t="shared" si="262"/>
        <v>0</v>
      </c>
      <c r="AF432" s="23">
        <f t="shared" si="262"/>
        <v>0</v>
      </c>
      <c r="AG432" s="23">
        <f t="shared" si="262"/>
        <v>0</v>
      </c>
      <c r="AH432" s="23">
        <f t="shared" si="262"/>
        <v>0</v>
      </c>
      <c r="AI432" s="23">
        <f t="shared" si="262"/>
        <v>0</v>
      </c>
      <c r="AJ432" s="23">
        <f t="shared" si="262"/>
        <v>0</v>
      </c>
      <c r="AK432" s="23">
        <f t="shared" si="262"/>
        <v>0</v>
      </c>
      <c r="AL432" s="23">
        <f t="shared" si="262"/>
        <v>0</v>
      </c>
      <c r="AM432" s="23">
        <f t="shared" si="262"/>
        <v>0</v>
      </c>
      <c r="AN432" s="23">
        <f t="shared" si="262"/>
        <v>0</v>
      </c>
      <c r="AO432" s="23">
        <f t="shared" si="262"/>
        <v>0</v>
      </c>
      <c r="AP432" s="23">
        <f t="shared" si="262"/>
        <v>0</v>
      </c>
      <c r="AQ432" s="23">
        <f t="shared" si="262"/>
        <v>0</v>
      </c>
      <c r="AR432" s="23">
        <f t="shared" si="262"/>
        <v>0</v>
      </c>
      <c r="AS432" s="23">
        <f t="shared" si="262"/>
        <v>0</v>
      </c>
      <c r="AT432" s="23">
        <f t="shared" si="263"/>
        <v>0</v>
      </c>
      <c r="AU432" s="23">
        <f t="shared" si="263"/>
        <v>0</v>
      </c>
      <c r="AV432" s="23">
        <f t="shared" si="263"/>
        <v>0</v>
      </c>
      <c r="AW432" s="23">
        <f t="shared" si="263"/>
        <v>0</v>
      </c>
      <c r="AX432" s="23">
        <f t="shared" si="263"/>
        <v>0</v>
      </c>
      <c r="AY432" s="23">
        <f t="shared" si="263"/>
        <v>0</v>
      </c>
      <c r="AZ432" s="23">
        <f t="shared" si="263"/>
        <v>0</v>
      </c>
      <c r="BA432" s="23">
        <f t="shared" si="263"/>
        <v>0</v>
      </c>
      <c r="BB432" s="23">
        <f t="shared" si="263"/>
        <v>0</v>
      </c>
      <c r="BC432" s="23">
        <f t="shared" si="263"/>
        <v>0</v>
      </c>
      <c r="BD432" s="23">
        <f t="shared" si="263"/>
        <v>0</v>
      </c>
      <c r="BE432" s="23">
        <f t="shared" si="263"/>
        <v>0</v>
      </c>
      <c r="BF432" s="23">
        <f t="shared" si="263"/>
        <v>0</v>
      </c>
      <c r="BG432" s="23">
        <f t="shared" si="263"/>
        <v>0</v>
      </c>
      <c r="BH432" s="23">
        <f t="shared" si="263"/>
        <v>0</v>
      </c>
      <c r="BI432" s="23">
        <f t="shared" si="263"/>
        <v>0</v>
      </c>
      <c r="BJ432" s="23">
        <f t="shared" si="263"/>
        <v>0</v>
      </c>
      <c r="BK432" s="23">
        <f t="shared" si="263"/>
        <v>0</v>
      </c>
      <c r="BL432" s="23">
        <f t="shared" si="263"/>
        <v>0</v>
      </c>
      <c r="BM432" s="23">
        <f t="shared" si="263"/>
        <v>0</v>
      </c>
      <c r="BN432" s="23">
        <f t="shared" si="263"/>
        <v>0</v>
      </c>
      <c r="BO432" s="23">
        <f t="shared" si="263"/>
        <v>0</v>
      </c>
      <c r="BP432" s="23">
        <f t="shared" si="263"/>
        <v>0</v>
      </c>
    </row>
    <row r="433" spans="4:87" ht="12.95" hidden="1" customHeight="1" outlineLevel="1" x14ac:dyDescent="0.2">
      <c r="E433" s="170"/>
      <c r="F433" s="73" t="s">
        <v>118</v>
      </c>
      <c r="G433" s="73"/>
      <c r="H433" s="73"/>
      <c r="I433" s="73"/>
      <c r="J433" s="74">
        <f>SUBTOTAL(9,J422:J432)</f>
        <v>0</v>
      </c>
      <c r="K433" s="74">
        <f t="shared" ref="K433:BP433" si="264">SUBTOTAL(9,K422:K432)</f>
        <v>0</v>
      </c>
      <c r="L433" s="74">
        <f t="shared" si="264"/>
        <v>0</v>
      </c>
      <c r="M433" s="74">
        <f t="shared" si="264"/>
        <v>0</v>
      </c>
      <c r="N433" s="74">
        <f t="shared" si="264"/>
        <v>0</v>
      </c>
      <c r="O433" s="74">
        <f t="shared" si="264"/>
        <v>0</v>
      </c>
      <c r="P433" s="74">
        <f t="shared" si="264"/>
        <v>0</v>
      </c>
      <c r="Q433" s="74">
        <f t="shared" si="264"/>
        <v>0</v>
      </c>
      <c r="R433" s="74">
        <f t="shared" si="264"/>
        <v>0</v>
      </c>
      <c r="S433" s="74">
        <f t="shared" si="264"/>
        <v>0</v>
      </c>
      <c r="T433" s="74">
        <f t="shared" si="264"/>
        <v>0</v>
      </c>
      <c r="U433" s="74">
        <f t="shared" si="264"/>
        <v>0</v>
      </c>
      <c r="V433" s="74">
        <f t="shared" si="264"/>
        <v>0</v>
      </c>
      <c r="W433" s="74">
        <f t="shared" si="264"/>
        <v>0</v>
      </c>
      <c r="X433" s="74">
        <f t="shared" si="264"/>
        <v>0</v>
      </c>
      <c r="Y433" s="74">
        <f t="shared" si="264"/>
        <v>0</v>
      </c>
      <c r="Z433" s="74">
        <f t="shared" si="264"/>
        <v>0</v>
      </c>
      <c r="AA433" s="74">
        <f t="shared" si="264"/>
        <v>0</v>
      </c>
      <c r="AB433" s="74">
        <f t="shared" si="264"/>
        <v>0</v>
      </c>
      <c r="AC433" s="74">
        <f t="shared" si="264"/>
        <v>0</v>
      </c>
      <c r="AD433" s="74">
        <f t="shared" si="264"/>
        <v>0</v>
      </c>
      <c r="AE433" s="74">
        <f t="shared" si="264"/>
        <v>0</v>
      </c>
      <c r="AF433" s="74">
        <f t="shared" si="264"/>
        <v>0</v>
      </c>
      <c r="AG433" s="74">
        <f t="shared" si="264"/>
        <v>0</v>
      </c>
      <c r="AH433" s="74">
        <f t="shared" si="264"/>
        <v>0</v>
      </c>
      <c r="AI433" s="74">
        <f t="shared" si="264"/>
        <v>0</v>
      </c>
      <c r="AJ433" s="74">
        <f t="shared" si="264"/>
        <v>0</v>
      </c>
      <c r="AK433" s="74">
        <f t="shared" si="264"/>
        <v>0</v>
      </c>
      <c r="AL433" s="74">
        <f t="shared" si="264"/>
        <v>0</v>
      </c>
      <c r="AM433" s="74">
        <f t="shared" si="264"/>
        <v>0</v>
      </c>
      <c r="AN433" s="74">
        <f t="shared" si="264"/>
        <v>0</v>
      </c>
      <c r="AO433" s="74">
        <f t="shared" si="264"/>
        <v>0</v>
      </c>
      <c r="AP433" s="74">
        <f t="shared" si="264"/>
        <v>0</v>
      </c>
      <c r="AQ433" s="74">
        <f t="shared" si="264"/>
        <v>0</v>
      </c>
      <c r="AR433" s="74">
        <f t="shared" si="264"/>
        <v>0</v>
      </c>
      <c r="AS433" s="74">
        <f t="shared" si="264"/>
        <v>0</v>
      </c>
      <c r="AT433" s="74">
        <f t="shared" si="264"/>
        <v>0</v>
      </c>
      <c r="AU433" s="74">
        <f t="shared" si="264"/>
        <v>0</v>
      </c>
      <c r="AV433" s="74">
        <f t="shared" si="264"/>
        <v>0</v>
      </c>
      <c r="AW433" s="74">
        <f t="shared" si="264"/>
        <v>0</v>
      </c>
      <c r="AX433" s="74">
        <f t="shared" si="264"/>
        <v>0</v>
      </c>
      <c r="AY433" s="74">
        <f t="shared" si="264"/>
        <v>0</v>
      </c>
      <c r="AZ433" s="74">
        <f t="shared" si="264"/>
        <v>0</v>
      </c>
      <c r="BA433" s="74">
        <f t="shared" si="264"/>
        <v>0</v>
      </c>
      <c r="BB433" s="74">
        <f t="shared" si="264"/>
        <v>0</v>
      </c>
      <c r="BC433" s="74">
        <f t="shared" si="264"/>
        <v>0</v>
      </c>
      <c r="BD433" s="74">
        <f t="shared" si="264"/>
        <v>0</v>
      </c>
      <c r="BE433" s="74">
        <f t="shared" si="264"/>
        <v>0</v>
      </c>
      <c r="BF433" s="74">
        <f t="shared" si="264"/>
        <v>0</v>
      </c>
      <c r="BG433" s="74">
        <f t="shared" si="264"/>
        <v>0</v>
      </c>
      <c r="BH433" s="74">
        <f t="shared" si="264"/>
        <v>0</v>
      </c>
      <c r="BI433" s="74">
        <f t="shared" si="264"/>
        <v>0</v>
      </c>
      <c r="BJ433" s="74">
        <f t="shared" si="264"/>
        <v>0</v>
      </c>
      <c r="BK433" s="74">
        <f t="shared" si="264"/>
        <v>0</v>
      </c>
      <c r="BL433" s="74">
        <f t="shared" si="264"/>
        <v>0</v>
      </c>
      <c r="BM433" s="74">
        <f t="shared" si="264"/>
        <v>0</v>
      </c>
      <c r="BN433" s="74">
        <f t="shared" si="264"/>
        <v>0</v>
      </c>
      <c r="BO433" s="74">
        <f t="shared" si="264"/>
        <v>0</v>
      </c>
      <c r="BP433" s="74">
        <f t="shared" si="264"/>
        <v>0</v>
      </c>
    </row>
    <row r="434" spans="4:87" ht="13.5" hidden="1" customHeight="1" outlineLevel="1" thickBot="1" x14ac:dyDescent="0.25">
      <c r="E434" s="171"/>
      <c r="F434" s="15" t="s">
        <v>119</v>
      </c>
      <c r="J434" s="75">
        <f t="shared" ref="J434:BP434" si="265">+J433+J420</f>
        <v>0</v>
      </c>
      <c r="K434" s="75">
        <f t="shared" si="265"/>
        <v>0</v>
      </c>
      <c r="L434" s="75">
        <f t="shared" si="265"/>
        <v>0</v>
      </c>
      <c r="M434" s="75">
        <f t="shared" si="265"/>
        <v>0</v>
      </c>
      <c r="N434" s="75">
        <f t="shared" si="265"/>
        <v>0</v>
      </c>
      <c r="O434" s="75">
        <f t="shared" si="265"/>
        <v>0</v>
      </c>
      <c r="P434" s="75">
        <f t="shared" si="265"/>
        <v>0</v>
      </c>
      <c r="Q434" s="75">
        <f t="shared" si="265"/>
        <v>0</v>
      </c>
      <c r="R434" s="75">
        <f t="shared" si="265"/>
        <v>0</v>
      </c>
      <c r="S434" s="75">
        <f t="shared" si="265"/>
        <v>0</v>
      </c>
      <c r="T434" s="75">
        <f t="shared" si="265"/>
        <v>0</v>
      </c>
      <c r="U434" s="75">
        <f t="shared" si="265"/>
        <v>0</v>
      </c>
      <c r="V434" s="75">
        <f t="shared" si="265"/>
        <v>0</v>
      </c>
      <c r="W434" s="75">
        <f t="shared" si="265"/>
        <v>0</v>
      </c>
      <c r="X434" s="75">
        <f t="shared" si="265"/>
        <v>0</v>
      </c>
      <c r="Y434" s="75">
        <f t="shared" si="265"/>
        <v>0</v>
      </c>
      <c r="Z434" s="75">
        <f t="shared" si="265"/>
        <v>0</v>
      </c>
      <c r="AA434" s="75">
        <f t="shared" si="265"/>
        <v>0</v>
      </c>
      <c r="AB434" s="75">
        <f t="shared" si="265"/>
        <v>0</v>
      </c>
      <c r="AC434" s="75">
        <f t="shared" si="265"/>
        <v>0</v>
      </c>
      <c r="AD434" s="75">
        <f t="shared" si="265"/>
        <v>0</v>
      </c>
      <c r="AE434" s="75">
        <f t="shared" si="265"/>
        <v>0</v>
      </c>
      <c r="AF434" s="75">
        <f t="shared" si="265"/>
        <v>0</v>
      </c>
      <c r="AG434" s="75">
        <f t="shared" si="265"/>
        <v>0</v>
      </c>
      <c r="AH434" s="75">
        <f t="shared" si="265"/>
        <v>0</v>
      </c>
      <c r="AI434" s="75">
        <f t="shared" si="265"/>
        <v>0</v>
      </c>
      <c r="AJ434" s="75">
        <f t="shared" si="265"/>
        <v>0</v>
      </c>
      <c r="AK434" s="75">
        <f t="shared" si="265"/>
        <v>0</v>
      </c>
      <c r="AL434" s="75">
        <f t="shared" si="265"/>
        <v>0</v>
      </c>
      <c r="AM434" s="75">
        <f t="shared" si="265"/>
        <v>0</v>
      </c>
      <c r="AN434" s="75">
        <f t="shared" si="265"/>
        <v>0</v>
      </c>
      <c r="AO434" s="75">
        <f t="shared" si="265"/>
        <v>0</v>
      </c>
      <c r="AP434" s="75">
        <f t="shared" si="265"/>
        <v>0</v>
      </c>
      <c r="AQ434" s="75">
        <f t="shared" si="265"/>
        <v>0</v>
      </c>
      <c r="AR434" s="75">
        <f t="shared" si="265"/>
        <v>0</v>
      </c>
      <c r="AS434" s="75">
        <f t="shared" si="265"/>
        <v>0</v>
      </c>
      <c r="AT434" s="75">
        <f t="shared" si="265"/>
        <v>0</v>
      </c>
      <c r="AU434" s="75">
        <f t="shared" si="265"/>
        <v>0</v>
      </c>
      <c r="AV434" s="75">
        <f t="shared" si="265"/>
        <v>0</v>
      </c>
      <c r="AW434" s="75">
        <f t="shared" si="265"/>
        <v>0</v>
      </c>
      <c r="AX434" s="75">
        <f t="shared" si="265"/>
        <v>0</v>
      </c>
      <c r="AY434" s="75">
        <f t="shared" si="265"/>
        <v>0</v>
      </c>
      <c r="AZ434" s="75">
        <f t="shared" si="265"/>
        <v>0</v>
      </c>
      <c r="BA434" s="75">
        <f t="shared" si="265"/>
        <v>0</v>
      </c>
      <c r="BB434" s="75">
        <f t="shared" si="265"/>
        <v>0</v>
      </c>
      <c r="BC434" s="75">
        <f t="shared" si="265"/>
        <v>0</v>
      </c>
      <c r="BD434" s="75">
        <f t="shared" si="265"/>
        <v>0</v>
      </c>
      <c r="BE434" s="75">
        <f t="shared" si="265"/>
        <v>0</v>
      </c>
      <c r="BF434" s="75">
        <f t="shared" si="265"/>
        <v>0</v>
      </c>
      <c r="BG434" s="75">
        <f t="shared" si="265"/>
        <v>0</v>
      </c>
      <c r="BH434" s="75">
        <f t="shared" si="265"/>
        <v>0</v>
      </c>
      <c r="BI434" s="75">
        <f t="shared" si="265"/>
        <v>0</v>
      </c>
      <c r="BJ434" s="75">
        <f t="shared" si="265"/>
        <v>0</v>
      </c>
      <c r="BK434" s="75">
        <f t="shared" si="265"/>
        <v>0</v>
      </c>
      <c r="BL434" s="75">
        <f t="shared" si="265"/>
        <v>0</v>
      </c>
      <c r="BM434" s="75">
        <f t="shared" si="265"/>
        <v>0</v>
      </c>
      <c r="BN434" s="75">
        <f t="shared" si="265"/>
        <v>0</v>
      </c>
      <c r="BO434" s="75">
        <f t="shared" si="265"/>
        <v>0</v>
      </c>
      <c r="BP434" s="75">
        <f t="shared" si="265"/>
        <v>0</v>
      </c>
    </row>
    <row r="435" spans="4:87" ht="12.95" hidden="1" customHeight="1" outlineLevel="1" x14ac:dyDescent="0.2">
      <c r="E435" s="171"/>
      <c r="J435" s="76">
        <f t="shared" ref="J435:BP435" si="266">J402-J434</f>
        <v>0</v>
      </c>
      <c r="K435" s="76">
        <f t="shared" si="266"/>
        <v>0</v>
      </c>
      <c r="L435" s="76">
        <f t="shared" si="266"/>
        <v>0</v>
      </c>
      <c r="M435" s="76">
        <f t="shared" si="266"/>
        <v>0</v>
      </c>
      <c r="N435" s="76">
        <f t="shared" si="266"/>
        <v>0</v>
      </c>
      <c r="O435" s="76">
        <f t="shared" si="266"/>
        <v>0</v>
      </c>
      <c r="P435" s="76">
        <f t="shared" si="266"/>
        <v>0</v>
      </c>
      <c r="Q435" s="76">
        <f t="shared" si="266"/>
        <v>0</v>
      </c>
      <c r="R435" s="76">
        <f t="shared" si="266"/>
        <v>0</v>
      </c>
      <c r="S435" s="76">
        <f t="shared" si="266"/>
        <v>0</v>
      </c>
      <c r="T435" s="76">
        <f t="shared" si="266"/>
        <v>0</v>
      </c>
      <c r="U435" s="76">
        <f t="shared" si="266"/>
        <v>0</v>
      </c>
      <c r="V435" s="76">
        <f t="shared" si="266"/>
        <v>0</v>
      </c>
      <c r="W435" s="76">
        <f t="shared" si="266"/>
        <v>0</v>
      </c>
      <c r="X435" s="76">
        <f t="shared" si="266"/>
        <v>0</v>
      </c>
      <c r="Y435" s="76">
        <f t="shared" si="266"/>
        <v>0</v>
      </c>
      <c r="Z435" s="76">
        <f t="shared" si="266"/>
        <v>0</v>
      </c>
      <c r="AA435" s="76">
        <f t="shared" si="266"/>
        <v>0</v>
      </c>
      <c r="AB435" s="76">
        <f t="shared" si="266"/>
        <v>0</v>
      </c>
      <c r="AC435" s="76">
        <f t="shared" si="266"/>
        <v>0</v>
      </c>
      <c r="AD435" s="76">
        <f t="shared" si="266"/>
        <v>0</v>
      </c>
      <c r="AE435" s="76">
        <f t="shared" si="266"/>
        <v>0</v>
      </c>
      <c r="AF435" s="76">
        <f t="shared" si="266"/>
        <v>0</v>
      </c>
      <c r="AG435" s="76">
        <f t="shared" si="266"/>
        <v>0</v>
      </c>
      <c r="AH435" s="76">
        <f t="shared" si="266"/>
        <v>0</v>
      </c>
      <c r="AI435" s="76">
        <f t="shared" si="266"/>
        <v>0</v>
      </c>
      <c r="AJ435" s="76">
        <f t="shared" si="266"/>
        <v>0</v>
      </c>
      <c r="AK435" s="76">
        <f t="shared" si="266"/>
        <v>0</v>
      </c>
      <c r="AL435" s="76">
        <f t="shared" si="266"/>
        <v>0</v>
      </c>
      <c r="AM435" s="76">
        <f t="shared" si="266"/>
        <v>0</v>
      </c>
      <c r="AN435" s="76">
        <f t="shared" si="266"/>
        <v>0</v>
      </c>
      <c r="AO435" s="76">
        <f t="shared" si="266"/>
        <v>0</v>
      </c>
      <c r="AP435" s="76">
        <f t="shared" si="266"/>
        <v>0</v>
      </c>
      <c r="AQ435" s="76">
        <f t="shared" si="266"/>
        <v>0</v>
      </c>
      <c r="AR435" s="76">
        <f t="shared" si="266"/>
        <v>0</v>
      </c>
      <c r="AS435" s="76">
        <f t="shared" si="266"/>
        <v>0</v>
      </c>
      <c r="AT435" s="76">
        <f t="shared" si="266"/>
        <v>0</v>
      </c>
      <c r="AU435" s="76">
        <f t="shared" si="266"/>
        <v>0</v>
      </c>
      <c r="AV435" s="76">
        <f t="shared" si="266"/>
        <v>0</v>
      </c>
      <c r="AW435" s="76">
        <f t="shared" si="266"/>
        <v>0</v>
      </c>
      <c r="AX435" s="76">
        <f t="shared" si="266"/>
        <v>0</v>
      </c>
      <c r="AY435" s="76">
        <f t="shared" si="266"/>
        <v>0</v>
      </c>
      <c r="AZ435" s="76">
        <f t="shared" si="266"/>
        <v>0</v>
      </c>
      <c r="BA435" s="76">
        <f t="shared" si="266"/>
        <v>0</v>
      </c>
      <c r="BB435" s="76">
        <f t="shared" si="266"/>
        <v>0</v>
      </c>
      <c r="BC435" s="76">
        <f t="shared" si="266"/>
        <v>0</v>
      </c>
      <c r="BD435" s="76">
        <f t="shared" si="266"/>
        <v>0</v>
      </c>
      <c r="BE435" s="76">
        <f t="shared" si="266"/>
        <v>0</v>
      </c>
      <c r="BF435" s="76">
        <f t="shared" si="266"/>
        <v>0</v>
      </c>
      <c r="BG435" s="76">
        <f t="shared" si="266"/>
        <v>0</v>
      </c>
      <c r="BH435" s="76">
        <f t="shared" si="266"/>
        <v>0</v>
      </c>
      <c r="BI435" s="76">
        <f t="shared" si="266"/>
        <v>0</v>
      </c>
      <c r="BJ435" s="76">
        <f t="shared" si="266"/>
        <v>0</v>
      </c>
      <c r="BK435" s="76">
        <f t="shared" si="266"/>
        <v>0</v>
      </c>
      <c r="BL435" s="76">
        <f t="shared" si="266"/>
        <v>0</v>
      </c>
      <c r="BM435" s="76">
        <f t="shared" si="266"/>
        <v>0</v>
      </c>
      <c r="BN435" s="76">
        <f t="shared" si="266"/>
        <v>0</v>
      </c>
      <c r="BO435" s="76">
        <f t="shared" si="266"/>
        <v>0</v>
      </c>
      <c r="BP435" s="76">
        <f t="shared" si="266"/>
        <v>0</v>
      </c>
    </row>
    <row r="436" spans="4:87" ht="12.95" hidden="1" customHeight="1" outlineLevel="1" x14ac:dyDescent="0.2">
      <c r="E436" s="171"/>
    </row>
    <row r="437" spans="4:87" ht="12.95" hidden="1" customHeight="1" outlineLevel="1" x14ac:dyDescent="0.2">
      <c r="E437" s="171"/>
    </row>
    <row r="438" spans="4:87" ht="12.75" collapsed="1" x14ac:dyDescent="0.2">
      <c r="E438" s="171"/>
    </row>
    <row r="439" spans="4:87" ht="36" hidden="1" customHeight="1" outlineLevel="1" x14ac:dyDescent="0.2">
      <c r="D439" s="67" t="s">
        <v>14</v>
      </c>
      <c r="E439" s="67" t="s">
        <v>15</v>
      </c>
      <c r="F439" s="77" t="s">
        <v>120</v>
      </c>
      <c r="G439" s="67"/>
      <c r="H439" s="67"/>
      <c r="I439" s="67"/>
      <c r="J439" s="67" t="s">
        <v>80</v>
      </c>
      <c r="K439" s="67" t="s">
        <v>81</v>
      </c>
      <c r="L439" s="67" t="s">
        <v>82</v>
      </c>
      <c r="M439" s="67" t="s">
        <v>83</v>
      </c>
      <c r="N439" s="67" t="s">
        <v>84</v>
      </c>
      <c r="O439" s="67" t="s">
        <v>85</v>
      </c>
      <c r="P439" s="67" t="s">
        <v>86</v>
      </c>
      <c r="Q439" s="67" t="s">
        <v>87</v>
      </c>
      <c r="R439" s="67" t="s">
        <v>88</v>
      </c>
      <c r="S439" s="67" t="s">
        <v>89</v>
      </c>
      <c r="T439" s="67" t="s">
        <v>90</v>
      </c>
      <c r="U439" s="67" t="s">
        <v>91</v>
      </c>
      <c r="V439" s="67" t="s">
        <v>21</v>
      </c>
      <c r="W439" s="67" t="s">
        <v>22</v>
      </c>
      <c r="X439" s="67" t="s">
        <v>23</v>
      </c>
      <c r="Y439" s="67" t="s">
        <v>24</v>
      </c>
      <c r="Z439" s="67" t="s">
        <v>25</v>
      </c>
      <c r="AA439" s="67" t="s">
        <v>26</v>
      </c>
      <c r="AB439" s="67" t="s">
        <v>27</v>
      </c>
      <c r="AC439" s="67" t="s">
        <v>28</v>
      </c>
      <c r="AD439" s="67" t="s">
        <v>29</v>
      </c>
      <c r="AE439" s="67" t="s">
        <v>92</v>
      </c>
      <c r="AF439" s="67" t="s">
        <v>93</v>
      </c>
      <c r="AG439" s="67" t="s">
        <v>32</v>
      </c>
      <c r="AH439" s="67" t="s">
        <v>33</v>
      </c>
      <c r="AI439" s="67" t="s">
        <v>34</v>
      </c>
      <c r="AJ439" s="67" t="s">
        <v>94</v>
      </c>
      <c r="AK439" s="67" t="s">
        <v>95</v>
      </c>
      <c r="AL439" s="67" t="s">
        <v>37</v>
      </c>
      <c r="AM439" s="67" t="s">
        <v>38</v>
      </c>
      <c r="AN439" s="67" t="s">
        <v>39</v>
      </c>
      <c r="AO439" s="67" t="s">
        <v>96</v>
      </c>
      <c r="AP439" s="67" t="s">
        <v>97</v>
      </c>
      <c r="AQ439" s="67" t="s">
        <v>98</v>
      </c>
      <c r="AR439" s="67" t="s">
        <v>99</v>
      </c>
      <c r="AS439" s="67" t="s">
        <v>22</v>
      </c>
      <c r="AT439" s="67" t="s">
        <v>23</v>
      </c>
      <c r="AU439" s="67" t="s">
        <v>24</v>
      </c>
      <c r="AV439" s="67" t="s">
        <v>44</v>
      </c>
      <c r="AW439" s="67" t="s">
        <v>45</v>
      </c>
      <c r="AX439" s="67" t="s">
        <v>27</v>
      </c>
      <c r="AY439" s="67" t="s">
        <v>28</v>
      </c>
      <c r="AZ439" s="67" t="s">
        <v>29</v>
      </c>
      <c r="BA439" s="67" t="s">
        <v>100</v>
      </c>
      <c r="BB439" s="67" t="s">
        <v>101</v>
      </c>
      <c r="BC439" s="67" t="s">
        <v>32</v>
      </c>
      <c r="BD439" s="67" t="s">
        <v>33</v>
      </c>
      <c r="BE439" s="67" t="s">
        <v>34</v>
      </c>
      <c r="BF439" s="67" t="s">
        <v>102</v>
      </c>
      <c r="BG439" s="67" t="s">
        <v>103</v>
      </c>
      <c r="BH439" s="67" t="s">
        <v>37</v>
      </c>
      <c r="BI439" s="67" t="s">
        <v>38</v>
      </c>
      <c r="BJ439" s="67" t="s">
        <v>39</v>
      </c>
      <c r="BK439" s="67" t="s">
        <v>104</v>
      </c>
      <c r="BL439" s="67" t="s">
        <v>105</v>
      </c>
      <c r="BM439" s="67" t="s">
        <v>106</v>
      </c>
      <c r="BN439" s="67" t="s">
        <v>107</v>
      </c>
      <c r="BO439" s="67" t="s">
        <v>54</v>
      </c>
      <c r="BP439" s="67" t="s">
        <v>55</v>
      </c>
      <c r="BQ439" s="67"/>
      <c r="BR439" s="281"/>
      <c r="BS439" s="249" t="str">
        <f>"Q121"&amp;" Approp."</f>
        <v>Q121 Approp.</v>
      </c>
      <c r="BT439" s="249" t="str">
        <f>"Q121"&amp;" Approp."</f>
        <v>Q121 Approp.</v>
      </c>
      <c r="BU439" s="249" t="str">
        <f>"Q221"&amp;" Approp."</f>
        <v>Q221 Approp.</v>
      </c>
      <c r="BV439" s="249" t="str">
        <f>"Q321"&amp;" Approp."</f>
        <v>Q321 Approp.</v>
      </c>
      <c r="BW439" s="249" t="str">
        <f>"Q421"&amp;" Approp."</f>
        <v>Q421 Approp.</v>
      </c>
      <c r="BX439" s="295" t="str">
        <f>"2021"&amp;" Total Approp."</f>
        <v>2021 Total Approp.</v>
      </c>
      <c r="BY439" s="295"/>
      <c r="BZ439" s="249" t="str">
        <f>"Q121"&amp;" Spend"</f>
        <v>Q121 Spend</v>
      </c>
      <c r="CA439" s="249" t="str">
        <f>"Q121"&amp;" Spend"</f>
        <v>Q121 Spend</v>
      </c>
      <c r="CB439" s="249" t="str">
        <f>"Q221"&amp;" Spend"</f>
        <v>Q221 Spend</v>
      </c>
      <c r="CC439" s="249" t="str">
        <f>"Q321"&amp;" Spend"</f>
        <v>Q321 Spend</v>
      </c>
      <c r="CD439" s="249" t="str">
        <f>"Q421"&amp;" Spend"</f>
        <v>Q421 Spend</v>
      </c>
      <c r="CE439" s="295" t="str">
        <f>"2021"&amp;" Total Spend"</f>
        <v>2021 Total Spend</v>
      </c>
      <c r="CF439" s="249" t="str">
        <f>"2021"&amp;" C/O"</f>
        <v>2021 C/O</v>
      </c>
      <c r="CG439" s="249" t="s">
        <v>58</v>
      </c>
      <c r="CH439" s="249" t="s">
        <v>57</v>
      </c>
      <c r="CI439" s="249" t="s">
        <v>57</v>
      </c>
    </row>
    <row r="440" spans="4:87" ht="12" hidden="1" customHeight="1" outlineLevel="1" x14ac:dyDescent="0.2">
      <c r="D440" s="24"/>
      <c r="E440" s="158" t="s">
        <v>62</v>
      </c>
      <c r="F440" s="83"/>
      <c r="G440" s="159"/>
      <c r="H440" s="163"/>
      <c r="I440" s="172"/>
      <c r="J440" s="66">
        <f t="shared" ref="J440:Y451" si="267">SUMIF($E$9:$E$401,$E440,J$9:J$401)</f>
        <v>0</v>
      </c>
      <c r="K440" s="66">
        <f t="shared" si="267"/>
        <v>0</v>
      </c>
      <c r="L440" s="66">
        <f t="shared" si="267"/>
        <v>0</v>
      </c>
      <c r="M440" s="66">
        <f t="shared" si="267"/>
        <v>0</v>
      </c>
      <c r="N440" s="66">
        <f t="shared" si="267"/>
        <v>0</v>
      </c>
      <c r="O440" s="66">
        <f t="shared" si="267"/>
        <v>0</v>
      </c>
      <c r="P440" s="66">
        <f t="shared" si="267"/>
        <v>0</v>
      </c>
      <c r="Q440" s="66">
        <f t="shared" si="267"/>
        <v>0</v>
      </c>
      <c r="R440" s="66">
        <f t="shared" si="267"/>
        <v>0</v>
      </c>
      <c r="S440" s="66">
        <f t="shared" si="267"/>
        <v>0</v>
      </c>
      <c r="T440" s="66">
        <f t="shared" si="267"/>
        <v>0</v>
      </c>
      <c r="U440" s="66">
        <f t="shared" si="267"/>
        <v>0</v>
      </c>
      <c r="V440" s="66">
        <f t="shared" si="267"/>
        <v>0</v>
      </c>
      <c r="W440" s="66">
        <f t="shared" si="267"/>
        <v>0</v>
      </c>
      <c r="X440" s="66">
        <f t="shared" si="267"/>
        <v>0</v>
      </c>
      <c r="Y440" s="66">
        <f t="shared" si="267"/>
        <v>0</v>
      </c>
      <c r="Z440" s="66">
        <f t="shared" ref="Z440:AO451" si="268">SUMIF($E$9:$E$401,$E440,Z$9:Z$401)</f>
        <v>0</v>
      </c>
      <c r="AA440" s="66">
        <f t="shared" si="268"/>
        <v>0</v>
      </c>
      <c r="AB440" s="66">
        <f t="shared" si="268"/>
        <v>0</v>
      </c>
      <c r="AC440" s="66">
        <f t="shared" si="268"/>
        <v>0</v>
      </c>
      <c r="AD440" s="66">
        <f t="shared" si="268"/>
        <v>0</v>
      </c>
      <c r="AE440" s="66">
        <f t="shared" si="268"/>
        <v>0</v>
      </c>
      <c r="AF440" s="66">
        <f t="shared" si="268"/>
        <v>0</v>
      </c>
      <c r="AG440" s="66">
        <f t="shared" si="268"/>
        <v>0</v>
      </c>
      <c r="AH440" s="66">
        <f t="shared" si="268"/>
        <v>0</v>
      </c>
      <c r="AI440" s="66">
        <f t="shared" si="268"/>
        <v>0</v>
      </c>
      <c r="AJ440" s="66">
        <f t="shared" si="268"/>
        <v>0</v>
      </c>
      <c r="AK440" s="66">
        <f t="shared" si="268"/>
        <v>0</v>
      </c>
      <c r="AL440" s="66">
        <f t="shared" si="268"/>
        <v>0</v>
      </c>
      <c r="AM440" s="66">
        <f t="shared" si="268"/>
        <v>0</v>
      </c>
      <c r="AN440" s="66">
        <f t="shared" si="268"/>
        <v>0</v>
      </c>
      <c r="AO440" s="66">
        <f t="shared" si="268"/>
        <v>0</v>
      </c>
      <c r="AP440" s="66">
        <f t="shared" ref="AP440:BE451" si="269">SUMIF($E$9:$E$401,$E440,AP$9:AP$401)</f>
        <v>0</v>
      </c>
      <c r="AQ440" s="66">
        <f t="shared" si="269"/>
        <v>0</v>
      </c>
      <c r="AR440" s="66">
        <f t="shared" si="269"/>
        <v>0</v>
      </c>
      <c r="AS440" s="66">
        <f t="shared" si="269"/>
        <v>0</v>
      </c>
      <c r="AT440" s="66">
        <f t="shared" si="269"/>
        <v>0</v>
      </c>
      <c r="AU440" s="66">
        <f t="shared" si="269"/>
        <v>0</v>
      </c>
      <c r="AV440" s="66">
        <f t="shared" si="269"/>
        <v>0</v>
      </c>
      <c r="AW440" s="66">
        <f t="shared" si="269"/>
        <v>0</v>
      </c>
      <c r="AX440" s="66">
        <f t="shared" si="269"/>
        <v>0</v>
      </c>
      <c r="AY440" s="66">
        <f t="shared" si="269"/>
        <v>0</v>
      </c>
      <c r="AZ440" s="66">
        <f t="shared" si="269"/>
        <v>0</v>
      </c>
      <c r="BA440" s="66">
        <f t="shared" si="269"/>
        <v>0</v>
      </c>
      <c r="BB440" s="66">
        <f t="shared" si="269"/>
        <v>0</v>
      </c>
      <c r="BC440" s="66">
        <f t="shared" si="269"/>
        <v>0</v>
      </c>
      <c r="BD440" s="66">
        <f t="shared" si="269"/>
        <v>0</v>
      </c>
      <c r="BE440" s="66">
        <f t="shared" si="269"/>
        <v>0</v>
      </c>
      <c r="BF440" s="66">
        <f t="shared" ref="BF440:BP451" si="270">SUMIF($E$9:$E$401,$E440,BF$9:BF$401)</f>
        <v>0</v>
      </c>
      <c r="BG440" s="66">
        <f t="shared" si="270"/>
        <v>0</v>
      </c>
      <c r="BH440" s="66">
        <f t="shared" si="270"/>
        <v>0</v>
      </c>
      <c r="BI440" s="66">
        <f t="shared" si="270"/>
        <v>0</v>
      </c>
      <c r="BJ440" s="66">
        <f t="shared" si="270"/>
        <v>0</v>
      </c>
      <c r="BK440" s="66">
        <f t="shared" si="270"/>
        <v>0</v>
      </c>
      <c r="BL440" s="66">
        <f t="shared" si="270"/>
        <v>0</v>
      </c>
      <c r="BM440" s="66">
        <f t="shared" si="270"/>
        <v>0</v>
      </c>
      <c r="BN440" s="66">
        <f t="shared" si="270"/>
        <v>0</v>
      </c>
      <c r="BO440" s="66">
        <f t="shared" si="270"/>
        <v>0</v>
      </c>
      <c r="BP440" s="66">
        <f t="shared" si="270"/>
        <v>0</v>
      </c>
      <c r="BQ440" s="66"/>
      <c r="BR440" s="280"/>
      <c r="BS440" s="280">
        <f t="shared" ref="BS440:CI451" si="271">SUMIF($E$9:$E$401,$E440,BS$9:BS$401)</f>
        <v>0</v>
      </c>
      <c r="BT440" s="280">
        <f t="shared" si="271"/>
        <v>0</v>
      </c>
      <c r="BU440" s="280">
        <f t="shared" si="271"/>
        <v>0</v>
      </c>
      <c r="BV440" s="280">
        <f t="shared" si="271"/>
        <v>0</v>
      </c>
      <c r="BW440" s="280">
        <f t="shared" si="271"/>
        <v>0</v>
      </c>
      <c r="BX440" s="280">
        <f t="shared" si="271"/>
        <v>0</v>
      </c>
      <c r="BY440" s="280"/>
      <c r="BZ440" s="280">
        <f t="shared" si="271"/>
        <v>0</v>
      </c>
      <c r="CA440" s="280">
        <f t="shared" si="271"/>
        <v>0</v>
      </c>
      <c r="CB440" s="280">
        <f t="shared" si="271"/>
        <v>0</v>
      </c>
      <c r="CC440" s="280">
        <f t="shared" si="271"/>
        <v>0</v>
      </c>
      <c r="CD440" s="280">
        <f t="shared" si="271"/>
        <v>0</v>
      </c>
      <c r="CE440" s="280">
        <f t="shared" si="271"/>
        <v>0</v>
      </c>
      <c r="CF440" s="280">
        <f t="shared" si="271"/>
        <v>0</v>
      </c>
      <c r="CG440" s="280">
        <f t="shared" si="271"/>
        <v>0</v>
      </c>
      <c r="CH440" s="280">
        <f t="shared" si="271"/>
        <v>0</v>
      </c>
      <c r="CI440" s="280">
        <f t="shared" si="271"/>
        <v>0</v>
      </c>
    </row>
    <row r="441" spans="4:87" ht="12" hidden="1" customHeight="1" outlineLevel="2" x14ac:dyDescent="0.2">
      <c r="D441" s="24"/>
      <c r="E441" s="158" t="s">
        <v>121</v>
      </c>
      <c r="F441" s="83"/>
      <c r="G441" s="173"/>
      <c r="H441" s="163"/>
      <c r="I441" s="172"/>
      <c r="J441" s="66">
        <f t="shared" si="267"/>
        <v>0</v>
      </c>
      <c r="K441" s="66">
        <f t="shared" si="267"/>
        <v>0</v>
      </c>
      <c r="L441" s="66">
        <f t="shared" si="267"/>
        <v>0</v>
      </c>
      <c r="M441" s="66">
        <f t="shared" si="267"/>
        <v>0</v>
      </c>
      <c r="N441" s="66">
        <f t="shared" si="267"/>
        <v>0</v>
      </c>
      <c r="O441" s="66">
        <f t="shared" si="267"/>
        <v>0</v>
      </c>
      <c r="P441" s="66">
        <f t="shared" si="267"/>
        <v>0</v>
      </c>
      <c r="Q441" s="66">
        <f t="shared" si="267"/>
        <v>0</v>
      </c>
      <c r="R441" s="66">
        <f t="shared" si="267"/>
        <v>0</v>
      </c>
      <c r="S441" s="66">
        <f t="shared" si="267"/>
        <v>0</v>
      </c>
      <c r="T441" s="66">
        <f t="shared" si="267"/>
        <v>0</v>
      </c>
      <c r="U441" s="66">
        <f t="shared" si="267"/>
        <v>0</v>
      </c>
      <c r="V441" s="66">
        <f t="shared" si="267"/>
        <v>0</v>
      </c>
      <c r="W441" s="66">
        <f t="shared" si="267"/>
        <v>0</v>
      </c>
      <c r="X441" s="66">
        <f t="shared" si="267"/>
        <v>0</v>
      </c>
      <c r="Y441" s="66">
        <f t="shared" si="267"/>
        <v>0</v>
      </c>
      <c r="Z441" s="66">
        <f t="shared" si="268"/>
        <v>0</v>
      </c>
      <c r="AA441" s="66">
        <f t="shared" si="268"/>
        <v>0</v>
      </c>
      <c r="AB441" s="66">
        <f t="shared" si="268"/>
        <v>0</v>
      </c>
      <c r="AC441" s="66">
        <f t="shared" si="268"/>
        <v>0</v>
      </c>
      <c r="AD441" s="66">
        <f t="shared" si="268"/>
        <v>0</v>
      </c>
      <c r="AE441" s="66">
        <f t="shared" si="268"/>
        <v>0</v>
      </c>
      <c r="AF441" s="66">
        <f t="shared" si="268"/>
        <v>0</v>
      </c>
      <c r="AG441" s="66">
        <f t="shared" si="268"/>
        <v>0</v>
      </c>
      <c r="AH441" s="66">
        <f t="shared" si="268"/>
        <v>0</v>
      </c>
      <c r="AI441" s="66">
        <f t="shared" si="268"/>
        <v>0</v>
      </c>
      <c r="AJ441" s="66">
        <f t="shared" si="268"/>
        <v>0</v>
      </c>
      <c r="AK441" s="66">
        <f t="shared" si="268"/>
        <v>0</v>
      </c>
      <c r="AL441" s="66">
        <f t="shared" si="268"/>
        <v>0</v>
      </c>
      <c r="AM441" s="66">
        <f t="shared" si="268"/>
        <v>0</v>
      </c>
      <c r="AN441" s="66">
        <f t="shared" si="268"/>
        <v>0</v>
      </c>
      <c r="AO441" s="66">
        <f t="shared" si="268"/>
        <v>0</v>
      </c>
      <c r="AP441" s="66">
        <f t="shared" si="269"/>
        <v>0</v>
      </c>
      <c r="AQ441" s="66">
        <f t="shared" si="269"/>
        <v>0</v>
      </c>
      <c r="AR441" s="66">
        <f t="shared" si="269"/>
        <v>0</v>
      </c>
      <c r="AS441" s="66">
        <f t="shared" si="269"/>
        <v>0</v>
      </c>
      <c r="AT441" s="66">
        <f t="shared" si="269"/>
        <v>0</v>
      </c>
      <c r="AU441" s="66">
        <f t="shared" si="269"/>
        <v>0</v>
      </c>
      <c r="AV441" s="66">
        <f t="shared" si="269"/>
        <v>0</v>
      </c>
      <c r="AW441" s="66">
        <f t="shared" si="269"/>
        <v>0</v>
      </c>
      <c r="AX441" s="66">
        <f t="shared" si="269"/>
        <v>0</v>
      </c>
      <c r="AY441" s="66">
        <f t="shared" si="269"/>
        <v>0</v>
      </c>
      <c r="AZ441" s="66">
        <f t="shared" si="269"/>
        <v>0</v>
      </c>
      <c r="BA441" s="66">
        <f t="shared" si="269"/>
        <v>0</v>
      </c>
      <c r="BB441" s="66">
        <f t="shared" si="269"/>
        <v>0</v>
      </c>
      <c r="BC441" s="66">
        <f t="shared" si="269"/>
        <v>0</v>
      </c>
      <c r="BD441" s="66">
        <f t="shared" si="269"/>
        <v>0</v>
      </c>
      <c r="BE441" s="66">
        <f t="shared" si="269"/>
        <v>0</v>
      </c>
      <c r="BF441" s="66">
        <f t="shared" si="270"/>
        <v>0</v>
      </c>
      <c r="BG441" s="66">
        <f t="shared" si="270"/>
        <v>0</v>
      </c>
      <c r="BH441" s="66">
        <f t="shared" si="270"/>
        <v>0</v>
      </c>
      <c r="BI441" s="66">
        <f t="shared" si="270"/>
        <v>0</v>
      </c>
      <c r="BJ441" s="66">
        <f t="shared" si="270"/>
        <v>0</v>
      </c>
      <c r="BK441" s="66">
        <f t="shared" si="270"/>
        <v>0</v>
      </c>
      <c r="BL441" s="66">
        <f t="shared" si="270"/>
        <v>0</v>
      </c>
      <c r="BM441" s="66">
        <f t="shared" si="270"/>
        <v>0</v>
      </c>
      <c r="BN441" s="66">
        <f t="shared" si="270"/>
        <v>0</v>
      </c>
      <c r="BO441" s="66">
        <f t="shared" si="270"/>
        <v>0</v>
      </c>
      <c r="BP441" s="66">
        <f t="shared" si="270"/>
        <v>0</v>
      </c>
      <c r="BQ441" s="66"/>
      <c r="BR441" s="280"/>
      <c r="BS441" s="280">
        <f t="shared" si="271"/>
        <v>0</v>
      </c>
      <c r="BT441" s="280">
        <f t="shared" si="271"/>
        <v>0</v>
      </c>
      <c r="BU441" s="280">
        <f t="shared" si="271"/>
        <v>0</v>
      </c>
      <c r="BV441" s="280">
        <f t="shared" si="271"/>
        <v>0</v>
      </c>
      <c r="BW441" s="280">
        <f t="shared" si="271"/>
        <v>0</v>
      </c>
      <c r="BX441" s="280">
        <f t="shared" si="271"/>
        <v>0</v>
      </c>
      <c r="BY441" s="280"/>
      <c r="BZ441" s="280">
        <f t="shared" si="271"/>
        <v>0</v>
      </c>
      <c r="CA441" s="280">
        <f t="shared" si="271"/>
        <v>0</v>
      </c>
      <c r="CB441" s="280">
        <f t="shared" si="271"/>
        <v>0</v>
      </c>
      <c r="CC441" s="280">
        <f t="shared" si="271"/>
        <v>0</v>
      </c>
      <c r="CD441" s="280">
        <f t="shared" si="271"/>
        <v>0</v>
      </c>
      <c r="CE441" s="280">
        <f t="shared" si="271"/>
        <v>0</v>
      </c>
      <c r="CF441" s="280">
        <f t="shared" si="271"/>
        <v>0</v>
      </c>
      <c r="CG441" s="280">
        <f t="shared" si="271"/>
        <v>0</v>
      </c>
      <c r="CH441" s="280">
        <f t="shared" si="271"/>
        <v>0</v>
      </c>
      <c r="CI441" s="280">
        <f t="shared" si="271"/>
        <v>0</v>
      </c>
    </row>
    <row r="442" spans="4:87" ht="12" hidden="1" customHeight="1" outlineLevel="2" x14ac:dyDescent="0.2">
      <c r="E442" s="158" t="s">
        <v>122</v>
      </c>
      <c r="F442" s="83"/>
      <c r="I442" s="172"/>
      <c r="J442" s="66">
        <f t="shared" si="267"/>
        <v>0</v>
      </c>
      <c r="K442" s="66">
        <f t="shared" si="267"/>
        <v>0</v>
      </c>
      <c r="L442" s="66">
        <f t="shared" si="267"/>
        <v>0</v>
      </c>
      <c r="M442" s="66">
        <f t="shared" si="267"/>
        <v>0</v>
      </c>
      <c r="N442" s="66">
        <f t="shared" si="267"/>
        <v>0</v>
      </c>
      <c r="O442" s="66">
        <f t="shared" si="267"/>
        <v>0</v>
      </c>
      <c r="P442" s="66">
        <f t="shared" si="267"/>
        <v>0</v>
      </c>
      <c r="Q442" s="66">
        <f t="shared" si="267"/>
        <v>0</v>
      </c>
      <c r="R442" s="66">
        <f t="shared" si="267"/>
        <v>0</v>
      </c>
      <c r="S442" s="66">
        <f t="shared" si="267"/>
        <v>0</v>
      </c>
      <c r="T442" s="66">
        <f t="shared" si="267"/>
        <v>0</v>
      </c>
      <c r="U442" s="66">
        <f t="shared" si="267"/>
        <v>0</v>
      </c>
      <c r="V442" s="66">
        <f t="shared" si="267"/>
        <v>0</v>
      </c>
      <c r="W442" s="66">
        <f t="shared" si="267"/>
        <v>0</v>
      </c>
      <c r="X442" s="66">
        <f t="shared" si="267"/>
        <v>0</v>
      </c>
      <c r="Y442" s="66">
        <f t="shared" si="267"/>
        <v>0</v>
      </c>
      <c r="Z442" s="66">
        <f t="shared" si="268"/>
        <v>0</v>
      </c>
      <c r="AA442" s="66">
        <f t="shared" si="268"/>
        <v>0</v>
      </c>
      <c r="AB442" s="66">
        <f t="shared" si="268"/>
        <v>0</v>
      </c>
      <c r="AC442" s="66">
        <f t="shared" si="268"/>
        <v>0</v>
      </c>
      <c r="AD442" s="66">
        <f t="shared" si="268"/>
        <v>0</v>
      </c>
      <c r="AE442" s="66">
        <f t="shared" si="268"/>
        <v>0</v>
      </c>
      <c r="AF442" s="66">
        <f t="shared" si="268"/>
        <v>0</v>
      </c>
      <c r="AG442" s="66">
        <f t="shared" si="268"/>
        <v>0</v>
      </c>
      <c r="AH442" s="66">
        <f t="shared" si="268"/>
        <v>0</v>
      </c>
      <c r="AI442" s="66">
        <f t="shared" si="268"/>
        <v>0</v>
      </c>
      <c r="AJ442" s="66">
        <f t="shared" si="268"/>
        <v>0</v>
      </c>
      <c r="AK442" s="66">
        <f t="shared" si="268"/>
        <v>0</v>
      </c>
      <c r="AL442" s="66">
        <f t="shared" si="268"/>
        <v>0</v>
      </c>
      <c r="AM442" s="66">
        <f t="shared" si="268"/>
        <v>0</v>
      </c>
      <c r="AN442" s="66">
        <f t="shared" si="268"/>
        <v>0</v>
      </c>
      <c r="AO442" s="66">
        <f t="shared" si="268"/>
        <v>0</v>
      </c>
      <c r="AP442" s="66">
        <f t="shared" si="269"/>
        <v>0</v>
      </c>
      <c r="AQ442" s="66">
        <f t="shared" si="269"/>
        <v>0</v>
      </c>
      <c r="AR442" s="66">
        <f t="shared" si="269"/>
        <v>0</v>
      </c>
      <c r="AS442" s="66">
        <f t="shared" si="269"/>
        <v>0</v>
      </c>
      <c r="AT442" s="66">
        <f t="shared" si="269"/>
        <v>0</v>
      </c>
      <c r="AU442" s="66">
        <f t="shared" si="269"/>
        <v>0</v>
      </c>
      <c r="AV442" s="66">
        <f t="shared" si="269"/>
        <v>0</v>
      </c>
      <c r="AW442" s="66">
        <f t="shared" si="269"/>
        <v>0</v>
      </c>
      <c r="AX442" s="66">
        <f t="shared" si="269"/>
        <v>0</v>
      </c>
      <c r="AY442" s="66">
        <f t="shared" si="269"/>
        <v>0</v>
      </c>
      <c r="AZ442" s="66">
        <f t="shared" si="269"/>
        <v>0</v>
      </c>
      <c r="BA442" s="66">
        <f t="shared" si="269"/>
        <v>0</v>
      </c>
      <c r="BB442" s="66">
        <f t="shared" si="269"/>
        <v>0</v>
      </c>
      <c r="BC442" s="66">
        <f t="shared" si="269"/>
        <v>0</v>
      </c>
      <c r="BD442" s="66">
        <f t="shared" si="269"/>
        <v>0</v>
      </c>
      <c r="BE442" s="66">
        <f t="shared" si="269"/>
        <v>0</v>
      </c>
      <c r="BF442" s="66">
        <f t="shared" si="270"/>
        <v>0</v>
      </c>
      <c r="BG442" s="66">
        <f t="shared" si="270"/>
        <v>0</v>
      </c>
      <c r="BH442" s="66">
        <f t="shared" si="270"/>
        <v>0</v>
      </c>
      <c r="BI442" s="66">
        <f t="shared" si="270"/>
        <v>0</v>
      </c>
      <c r="BJ442" s="66">
        <f t="shared" si="270"/>
        <v>0</v>
      </c>
      <c r="BK442" s="66">
        <f t="shared" si="270"/>
        <v>0</v>
      </c>
      <c r="BL442" s="66">
        <f t="shared" si="270"/>
        <v>0</v>
      </c>
      <c r="BM442" s="66">
        <f t="shared" si="270"/>
        <v>0</v>
      </c>
      <c r="BN442" s="66">
        <f t="shared" si="270"/>
        <v>0</v>
      </c>
      <c r="BO442" s="66">
        <f t="shared" si="270"/>
        <v>0</v>
      </c>
      <c r="BP442" s="66">
        <f t="shared" si="270"/>
        <v>0</v>
      </c>
      <c r="BQ442" s="66"/>
      <c r="BR442" s="280"/>
      <c r="BS442" s="280">
        <f t="shared" si="271"/>
        <v>0</v>
      </c>
      <c r="BT442" s="280">
        <f t="shared" si="271"/>
        <v>0</v>
      </c>
      <c r="BU442" s="280">
        <f t="shared" si="271"/>
        <v>0</v>
      </c>
      <c r="BV442" s="280">
        <f t="shared" si="271"/>
        <v>0</v>
      </c>
      <c r="BW442" s="280">
        <f t="shared" si="271"/>
        <v>0</v>
      </c>
      <c r="BX442" s="280">
        <f t="shared" si="271"/>
        <v>0</v>
      </c>
      <c r="BY442" s="280"/>
      <c r="BZ442" s="280">
        <f t="shared" si="271"/>
        <v>0</v>
      </c>
      <c r="CA442" s="280">
        <f t="shared" si="271"/>
        <v>0</v>
      </c>
      <c r="CB442" s="280">
        <f t="shared" si="271"/>
        <v>0</v>
      </c>
      <c r="CC442" s="280">
        <f t="shared" si="271"/>
        <v>0</v>
      </c>
      <c r="CD442" s="280">
        <f t="shared" si="271"/>
        <v>0</v>
      </c>
      <c r="CE442" s="280">
        <f t="shared" si="271"/>
        <v>0</v>
      </c>
      <c r="CF442" s="280">
        <f t="shared" si="271"/>
        <v>0</v>
      </c>
      <c r="CG442" s="280">
        <f t="shared" si="271"/>
        <v>0</v>
      </c>
      <c r="CH442" s="280">
        <f t="shared" si="271"/>
        <v>0</v>
      </c>
      <c r="CI442" s="280">
        <f t="shared" si="271"/>
        <v>0</v>
      </c>
    </row>
    <row r="443" spans="4:87" ht="12" hidden="1" customHeight="1" outlineLevel="2" x14ac:dyDescent="0.2">
      <c r="E443" s="158" t="s">
        <v>123</v>
      </c>
      <c r="F443" s="83"/>
      <c r="J443" s="66">
        <f t="shared" si="267"/>
        <v>0</v>
      </c>
      <c r="K443" s="66">
        <f t="shared" si="267"/>
        <v>0</v>
      </c>
      <c r="L443" s="66">
        <f t="shared" si="267"/>
        <v>0</v>
      </c>
      <c r="M443" s="66">
        <f t="shared" si="267"/>
        <v>0</v>
      </c>
      <c r="N443" s="66">
        <f t="shared" si="267"/>
        <v>0</v>
      </c>
      <c r="O443" s="66">
        <f t="shared" si="267"/>
        <v>0</v>
      </c>
      <c r="P443" s="66">
        <f t="shared" si="267"/>
        <v>0</v>
      </c>
      <c r="Q443" s="66">
        <f t="shared" si="267"/>
        <v>0</v>
      </c>
      <c r="R443" s="66">
        <f t="shared" si="267"/>
        <v>0</v>
      </c>
      <c r="S443" s="66">
        <f t="shared" si="267"/>
        <v>0</v>
      </c>
      <c r="T443" s="66">
        <f t="shared" si="267"/>
        <v>0</v>
      </c>
      <c r="U443" s="66">
        <f t="shared" si="267"/>
        <v>0</v>
      </c>
      <c r="V443" s="66">
        <f t="shared" si="267"/>
        <v>0</v>
      </c>
      <c r="W443" s="66">
        <f t="shared" si="267"/>
        <v>0</v>
      </c>
      <c r="X443" s="66">
        <f t="shared" si="267"/>
        <v>0</v>
      </c>
      <c r="Y443" s="66">
        <f t="shared" si="267"/>
        <v>0</v>
      </c>
      <c r="Z443" s="66">
        <f t="shared" si="268"/>
        <v>0</v>
      </c>
      <c r="AA443" s="66">
        <f t="shared" si="268"/>
        <v>0</v>
      </c>
      <c r="AB443" s="66">
        <f t="shared" si="268"/>
        <v>0</v>
      </c>
      <c r="AC443" s="66">
        <f t="shared" si="268"/>
        <v>0</v>
      </c>
      <c r="AD443" s="66">
        <f t="shared" si="268"/>
        <v>0</v>
      </c>
      <c r="AE443" s="66">
        <f t="shared" si="268"/>
        <v>0</v>
      </c>
      <c r="AF443" s="66">
        <f t="shared" si="268"/>
        <v>0</v>
      </c>
      <c r="AG443" s="66">
        <f t="shared" si="268"/>
        <v>0</v>
      </c>
      <c r="AH443" s="66">
        <f t="shared" si="268"/>
        <v>0</v>
      </c>
      <c r="AI443" s="66">
        <f t="shared" si="268"/>
        <v>0</v>
      </c>
      <c r="AJ443" s="66">
        <f t="shared" si="268"/>
        <v>0</v>
      </c>
      <c r="AK443" s="66">
        <f t="shared" si="268"/>
        <v>0</v>
      </c>
      <c r="AL443" s="66">
        <f t="shared" si="268"/>
        <v>0</v>
      </c>
      <c r="AM443" s="66">
        <f t="shared" si="268"/>
        <v>0</v>
      </c>
      <c r="AN443" s="66">
        <f t="shared" si="268"/>
        <v>0</v>
      </c>
      <c r="AO443" s="66">
        <f t="shared" si="268"/>
        <v>0</v>
      </c>
      <c r="AP443" s="66">
        <f t="shared" si="269"/>
        <v>0</v>
      </c>
      <c r="AQ443" s="66">
        <f t="shared" si="269"/>
        <v>0</v>
      </c>
      <c r="AR443" s="66">
        <f t="shared" si="269"/>
        <v>0</v>
      </c>
      <c r="AS443" s="66">
        <f t="shared" si="269"/>
        <v>0</v>
      </c>
      <c r="AT443" s="66">
        <f t="shared" si="269"/>
        <v>0</v>
      </c>
      <c r="AU443" s="66">
        <f t="shared" si="269"/>
        <v>0</v>
      </c>
      <c r="AV443" s="66">
        <f t="shared" si="269"/>
        <v>0</v>
      </c>
      <c r="AW443" s="66">
        <f t="shared" si="269"/>
        <v>0</v>
      </c>
      <c r="AX443" s="66">
        <f t="shared" si="269"/>
        <v>0</v>
      </c>
      <c r="AY443" s="66">
        <f t="shared" si="269"/>
        <v>0</v>
      </c>
      <c r="AZ443" s="66">
        <f t="shared" si="269"/>
        <v>0</v>
      </c>
      <c r="BA443" s="66">
        <f t="shared" si="269"/>
        <v>0</v>
      </c>
      <c r="BB443" s="66">
        <f t="shared" si="269"/>
        <v>0</v>
      </c>
      <c r="BC443" s="66">
        <f t="shared" si="269"/>
        <v>0</v>
      </c>
      <c r="BD443" s="66">
        <f t="shared" si="269"/>
        <v>0</v>
      </c>
      <c r="BE443" s="66">
        <f t="shared" si="269"/>
        <v>0</v>
      </c>
      <c r="BF443" s="66">
        <f t="shared" si="270"/>
        <v>0</v>
      </c>
      <c r="BG443" s="66">
        <f t="shared" si="270"/>
        <v>0</v>
      </c>
      <c r="BH443" s="66">
        <f t="shared" si="270"/>
        <v>0</v>
      </c>
      <c r="BI443" s="66">
        <f t="shared" si="270"/>
        <v>0</v>
      </c>
      <c r="BJ443" s="66">
        <f t="shared" si="270"/>
        <v>0</v>
      </c>
      <c r="BK443" s="66">
        <f t="shared" si="270"/>
        <v>0</v>
      </c>
      <c r="BL443" s="66">
        <f t="shared" si="270"/>
        <v>0</v>
      </c>
      <c r="BM443" s="66">
        <f t="shared" si="270"/>
        <v>0</v>
      </c>
      <c r="BN443" s="66">
        <f t="shared" si="270"/>
        <v>0</v>
      </c>
      <c r="BO443" s="66">
        <f t="shared" si="270"/>
        <v>0</v>
      </c>
      <c r="BP443" s="66">
        <f t="shared" si="270"/>
        <v>0</v>
      </c>
      <c r="BQ443" s="66"/>
      <c r="BR443" s="280"/>
      <c r="BS443" s="280">
        <f t="shared" si="271"/>
        <v>0</v>
      </c>
      <c r="BT443" s="280">
        <f t="shared" si="271"/>
        <v>0</v>
      </c>
      <c r="BU443" s="280">
        <f t="shared" si="271"/>
        <v>0</v>
      </c>
      <c r="BV443" s="280">
        <f t="shared" si="271"/>
        <v>0</v>
      </c>
      <c r="BW443" s="280">
        <f t="shared" si="271"/>
        <v>0</v>
      </c>
      <c r="BX443" s="280">
        <f t="shared" si="271"/>
        <v>0</v>
      </c>
      <c r="BY443" s="280"/>
      <c r="BZ443" s="280">
        <f t="shared" si="271"/>
        <v>0</v>
      </c>
      <c r="CA443" s="280">
        <f t="shared" si="271"/>
        <v>0</v>
      </c>
      <c r="CB443" s="280">
        <f t="shared" si="271"/>
        <v>0</v>
      </c>
      <c r="CC443" s="280">
        <f t="shared" si="271"/>
        <v>0</v>
      </c>
      <c r="CD443" s="280">
        <f t="shared" si="271"/>
        <v>0</v>
      </c>
      <c r="CE443" s="280">
        <f t="shared" si="271"/>
        <v>0</v>
      </c>
      <c r="CF443" s="280">
        <f t="shared" si="271"/>
        <v>0</v>
      </c>
      <c r="CG443" s="280">
        <f t="shared" si="271"/>
        <v>0</v>
      </c>
      <c r="CH443" s="280">
        <f t="shared" si="271"/>
        <v>0</v>
      </c>
      <c r="CI443" s="280">
        <f t="shared" si="271"/>
        <v>0</v>
      </c>
    </row>
    <row r="444" spans="4:87" ht="12" hidden="1" customHeight="1" outlineLevel="2" x14ac:dyDescent="0.2">
      <c r="E444" s="158" t="s">
        <v>124</v>
      </c>
      <c r="F444" s="83"/>
      <c r="J444" s="66">
        <f t="shared" si="267"/>
        <v>0</v>
      </c>
      <c r="K444" s="66">
        <f t="shared" si="267"/>
        <v>0</v>
      </c>
      <c r="L444" s="66">
        <f t="shared" si="267"/>
        <v>0</v>
      </c>
      <c r="M444" s="66">
        <f t="shared" si="267"/>
        <v>0</v>
      </c>
      <c r="N444" s="66">
        <f t="shared" si="267"/>
        <v>0</v>
      </c>
      <c r="O444" s="66">
        <f t="shared" si="267"/>
        <v>0</v>
      </c>
      <c r="P444" s="66">
        <f t="shared" si="267"/>
        <v>0</v>
      </c>
      <c r="Q444" s="66">
        <f t="shared" si="267"/>
        <v>0</v>
      </c>
      <c r="R444" s="66">
        <f t="shared" si="267"/>
        <v>0</v>
      </c>
      <c r="S444" s="66">
        <f t="shared" si="267"/>
        <v>0</v>
      </c>
      <c r="T444" s="66">
        <f t="shared" si="267"/>
        <v>0</v>
      </c>
      <c r="U444" s="66">
        <f t="shared" si="267"/>
        <v>0</v>
      </c>
      <c r="V444" s="66">
        <f t="shared" si="267"/>
        <v>0</v>
      </c>
      <c r="W444" s="66">
        <f t="shared" si="267"/>
        <v>0</v>
      </c>
      <c r="X444" s="66">
        <f t="shared" si="267"/>
        <v>0</v>
      </c>
      <c r="Y444" s="66">
        <f t="shared" si="267"/>
        <v>0</v>
      </c>
      <c r="Z444" s="66">
        <f t="shared" si="268"/>
        <v>0</v>
      </c>
      <c r="AA444" s="66">
        <f t="shared" si="268"/>
        <v>0</v>
      </c>
      <c r="AB444" s="66">
        <f t="shared" si="268"/>
        <v>0</v>
      </c>
      <c r="AC444" s="66">
        <f t="shared" si="268"/>
        <v>0</v>
      </c>
      <c r="AD444" s="66">
        <f t="shared" si="268"/>
        <v>0</v>
      </c>
      <c r="AE444" s="66">
        <f t="shared" si="268"/>
        <v>0</v>
      </c>
      <c r="AF444" s="66">
        <f t="shared" si="268"/>
        <v>0</v>
      </c>
      <c r="AG444" s="66">
        <f t="shared" si="268"/>
        <v>0</v>
      </c>
      <c r="AH444" s="66">
        <f t="shared" si="268"/>
        <v>0</v>
      </c>
      <c r="AI444" s="66">
        <f t="shared" si="268"/>
        <v>0</v>
      </c>
      <c r="AJ444" s="66">
        <f t="shared" si="268"/>
        <v>0</v>
      </c>
      <c r="AK444" s="66">
        <f t="shared" si="268"/>
        <v>0</v>
      </c>
      <c r="AL444" s="66">
        <f t="shared" si="268"/>
        <v>0</v>
      </c>
      <c r="AM444" s="66">
        <f t="shared" si="268"/>
        <v>0</v>
      </c>
      <c r="AN444" s="66">
        <f t="shared" si="268"/>
        <v>0</v>
      </c>
      <c r="AO444" s="66">
        <f t="shared" si="268"/>
        <v>0</v>
      </c>
      <c r="AP444" s="66">
        <f t="shared" si="269"/>
        <v>0</v>
      </c>
      <c r="AQ444" s="66">
        <f t="shared" si="269"/>
        <v>0</v>
      </c>
      <c r="AR444" s="66">
        <f t="shared" si="269"/>
        <v>0</v>
      </c>
      <c r="AS444" s="66">
        <f t="shared" si="269"/>
        <v>0</v>
      </c>
      <c r="AT444" s="66">
        <f t="shared" si="269"/>
        <v>0</v>
      </c>
      <c r="AU444" s="66">
        <f t="shared" si="269"/>
        <v>0</v>
      </c>
      <c r="AV444" s="66">
        <f t="shared" si="269"/>
        <v>0</v>
      </c>
      <c r="AW444" s="66">
        <f t="shared" si="269"/>
        <v>0</v>
      </c>
      <c r="AX444" s="66">
        <f t="shared" si="269"/>
        <v>0</v>
      </c>
      <c r="AY444" s="66">
        <f t="shared" si="269"/>
        <v>0</v>
      </c>
      <c r="AZ444" s="66">
        <f t="shared" si="269"/>
        <v>0</v>
      </c>
      <c r="BA444" s="66">
        <f t="shared" si="269"/>
        <v>0</v>
      </c>
      <c r="BB444" s="66">
        <f t="shared" si="269"/>
        <v>0</v>
      </c>
      <c r="BC444" s="66">
        <f t="shared" si="269"/>
        <v>0</v>
      </c>
      <c r="BD444" s="66">
        <f t="shared" si="269"/>
        <v>0</v>
      </c>
      <c r="BE444" s="66">
        <f t="shared" si="269"/>
        <v>0</v>
      </c>
      <c r="BF444" s="66">
        <f t="shared" si="270"/>
        <v>0</v>
      </c>
      <c r="BG444" s="66">
        <f t="shared" si="270"/>
        <v>0</v>
      </c>
      <c r="BH444" s="66">
        <f t="shared" si="270"/>
        <v>0</v>
      </c>
      <c r="BI444" s="66">
        <f t="shared" si="270"/>
        <v>0</v>
      </c>
      <c r="BJ444" s="66">
        <f t="shared" si="270"/>
        <v>0</v>
      </c>
      <c r="BK444" s="66">
        <f t="shared" si="270"/>
        <v>0</v>
      </c>
      <c r="BL444" s="66">
        <f t="shared" si="270"/>
        <v>0</v>
      </c>
      <c r="BM444" s="66">
        <f t="shared" si="270"/>
        <v>0</v>
      </c>
      <c r="BN444" s="66">
        <f t="shared" si="270"/>
        <v>0</v>
      </c>
      <c r="BO444" s="66">
        <f t="shared" si="270"/>
        <v>0</v>
      </c>
      <c r="BP444" s="66">
        <f t="shared" si="270"/>
        <v>0</v>
      </c>
      <c r="BQ444" s="66"/>
      <c r="BR444" s="280"/>
      <c r="BS444" s="280">
        <f t="shared" si="271"/>
        <v>0</v>
      </c>
      <c r="BT444" s="280">
        <f t="shared" si="271"/>
        <v>0</v>
      </c>
      <c r="BU444" s="280">
        <f t="shared" si="271"/>
        <v>0</v>
      </c>
      <c r="BV444" s="280">
        <f t="shared" si="271"/>
        <v>0</v>
      </c>
      <c r="BW444" s="280">
        <f t="shared" si="271"/>
        <v>0</v>
      </c>
      <c r="BX444" s="280">
        <f t="shared" si="271"/>
        <v>0</v>
      </c>
      <c r="BY444" s="280"/>
      <c r="BZ444" s="280">
        <f t="shared" si="271"/>
        <v>0</v>
      </c>
      <c r="CA444" s="280">
        <f t="shared" si="271"/>
        <v>0</v>
      </c>
      <c r="CB444" s="280">
        <f t="shared" si="271"/>
        <v>0</v>
      </c>
      <c r="CC444" s="280">
        <f t="shared" si="271"/>
        <v>0</v>
      </c>
      <c r="CD444" s="280">
        <f t="shared" si="271"/>
        <v>0</v>
      </c>
      <c r="CE444" s="280">
        <f t="shared" si="271"/>
        <v>0</v>
      </c>
      <c r="CF444" s="280">
        <f t="shared" si="271"/>
        <v>0</v>
      </c>
      <c r="CG444" s="280">
        <f t="shared" si="271"/>
        <v>0</v>
      </c>
      <c r="CH444" s="280">
        <f t="shared" si="271"/>
        <v>0</v>
      </c>
      <c r="CI444" s="280">
        <f t="shared" si="271"/>
        <v>0</v>
      </c>
    </row>
    <row r="445" spans="4:87" ht="12" hidden="1" customHeight="1" outlineLevel="2" x14ac:dyDescent="0.2">
      <c r="E445" s="158" t="s">
        <v>125</v>
      </c>
      <c r="F445" s="83"/>
      <c r="J445" s="66">
        <f t="shared" si="267"/>
        <v>0</v>
      </c>
      <c r="K445" s="66">
        <f t="shared" si="267"/>
        <v>0</v>
      </c>
      <c r="L445" s="66">
        <f t="shared" si="267"/>
        <v>0</v>
      </c>
      <c r="M445" s="66">
        <f t="shared" si="267"/>
        <v>0</v>
      </c>
      <c r="N445" s="66">
        <f t="shared" si="267"/>
        <v>0</v>
      </c>
      <c r="O445" s="66">
        <f t="shared" si="267"/>
        <v>0</v>
      </c>
      <c r="P445" s="66">
        <f t="shared" si="267"/>
        <v>0</v>
      </c>
      <c r="Q445" s="66">
        <f t="shared" si="267"/>
        <v>0</v>
      </c>
      <c r="R445" s="66">
        <f t="shared" si="267"/>
        <v>0</v>
      </c>
      <c r="S445" s="66">
        <f t="shared" si="267"/>
        <v>0</v>
      </c>
      <c r="T445" s="66">
        <f t="shared" si="267"/>
        <v>0</v>
      </c>
      <c r="U445" s="66">
        <f t="shared" si="267"/>
        <v>0</v>
      </c>
      <c r="V445" s="66">
        <f t="shared" si="267"/>
        <v>0</v>
      </c>
      <c r="W445" s="66">
        <f t="shared" si="267"/>
        <v>0</v>
      </c>
      <c r="X445" s="66">
        <f t="shared" si="267"/>
        <v>0</v>
      </c>
      <c r="Y445" s="66">
        <f t="shared" si="267"/>
        <v>0</v>
      </c>
      <c r="Z445" s="66">
        <f t="shared" si="268"/>
        <v>0</v>
      </c>
      <c r="AA445" s="66">
        <f t="shared" si="268"/>
        <v>0</v>
      </c>
      <c r="AB445" s="66">
        <f t="shared" si="268"/>
        <v>0</v>
      </c>
      <c r="AC445" s="66">
        <f t="shared" si="268"/>
        <v>0</v>
      </c>
      <c r="AD445" s="66">
        <f t="shared" si="268"/>
        <v>0</v>
      </c>
      <c r="AE445" s="66">
        <f t="shared" si="268"/>
        <v>0</v>
      </c>
      <c r="AF445" s="66">
        <f t="shared" si="268"/>
        <v>0</v>
      </c>
      <c r="AG445" s="66">
        <f t="shared" si="268"/>
        <v>0</v>
      </c>
      <c r="AH445" s="66">
        <f t="shared" si="268"/>
        <v>0</v>
      </c>
      <c r="AI445" s="66">
        <f t="shared" si="268"/>
        <v>0</v>
      </c>
      <c r="AJ445" s="66">
        <f t="shared" si="268"/>
        <v>0</v>
      </c>
      <c r="AK445" s="66">
        <f t="shared" si="268"/>
        <v>0</v>
      </c>
      <c r="AL445" s="66">
        <f t="shared" si="268"/>
        <v>0</v>
      </c>
      <c r="AM445" s="66">
        <f t="shared" si="268"/>
        <v>0</v>
      </c>
      <c r="AN445" s="66">
        <f t="shared" si="268"/>
        <v>0</v>
      </c>
      <c r="AO445" s="66">
        <f t="shared" si="268"/>
        <v>0</v>
      </c>
      <c r="AP445" s="66">
        <f t="shared" si="269"/>
        <v>0</v>
      </c>
      <c r="AQ445" s="66">
        <f t="shared" si="269"/>
        <v>0</v>
      </c>
      <c r="AR445" s="66">
        <f t="shared" si="269"/>
        <v>0</v>
      </c>
      <c r="AS445" s="66">
        <f t="shared" si="269"/>
        <v>0</v>
      </c>
      <c r="AT445" s="66">
        <f t="shared" si="269"/>
        <v>0</v>
      </c>
      <c r="AU445" s="66">
        <f t="shared" si="269"/>
        <v>0</v>
      </c>
      <c r="AV445" s="66">
        <f t="shared" si="269"/>
        <v>0</v>
      </c>
      <c r="AW445" s="66">
        <f t="shared" si="269"/>
        <v>0</v>
      </c>
      <c r="AX445" s="66">
        <f t="shared" si="269"/>
        <v>0</v>
      </c>
      <c r="AY445" s="66">
        <f t="shared" si="269"/>
        <v>0</v>
      </c>
      <c r="AZ445" s="66">
        <f t="shared" si="269"/>
        <v>0</v>
      </c>
      <c r="BA445" s="66">
        <f t="shared" si="269"/>
        <v>0</v>
      </c>
      <c r="BB445" s="66">
        <f t="shared" si="269"/>
        <v>0</v>
      </c>
      <c r="BC445" s="66">
        <f t="shared" si="269"/>
        <v>0</v>
      </c>
      <c r="BD445" s="66">
        <f t="shared" si="269"/>
        <v>0</v>
      </c>
      <c r="BE445" s="66">
        <f t="shared" si="269"/>
        <v>0</v>
      </c>
      <c r="BF445" s="66">
        <f t="shared" si="270"/>
        <v>0</v>
      </c>
      <c r="BG445" s="66">
        <f t="shared" si="270"/>
        <v>0</v>
      </c>
      <c r="BH445" s="66">
        <f t="shared" si="270"/>
        <v>0</v>
      </c>
      <c r="BI445" s="66">
        <f t="shared" si="270"/>
        <v>0</v>
      </c>
      <c r="BJ445" s="66">
        <f t="shared" si="270"/>
        <v>0</v>
      </c>
      <c r="BK445" s="66">
        <f t="shared" si="270"/>
        <v>0</v>
      </c>
      <c r="BL445" s="66">
        <f t="shared" si="270"/>
        <v>0</v>
      </c>
      <c r="BM445" s="66">
        <f t="shared" si="270"/>
        <v>0</v>
      </c>
      <c r="BN445" s="66">
        <f t="shared" si="270"/>
        <v>0</v>
      </c>
      <c r="BO445" s="66">
        <f t="shared" si="270"/>
        <v>0</v>
      </c>
      <c r="BP445" s="66">
        <f t="shared" si="270"/>
        <v>0</v>
      </c>
      <c r="BQ445" s="66"/>
      <c r="BR445" s="280"/>
      <c r="BS445" s="280">
        <f t="shared" si="271"/>
        <v>0</v>
      </c>
      <c r="BT445" s="280">
        <f t="shared" si="271"/>
        <v>0</v>
      </c>
      <c r="BU445" s="280">
        <f t="shared" si="271"/>
        <v>0</v>
      </c>
      <c r="BV445" s="280">
        <f t="shared" si="271"/>
        <v>0</v>
      </c>
      <c r="BW445" s="280">
        <f t="shared" si="271"/>
        <v>0</v>
      </c>
      <c r="BX445" s="280">
        <f t="shared" si="271"/>
        <v>0</v>
      </c>
      <c r="BY445" s="280"/>
      <c r="BZ445" s="280">
        <f t="shared" si="271"/>
        <v>0</v>
      </c>
      <c r="CA445" s="280">
        <f t="shared" si="271"/>
        <v>0</v>
      </c>
      <c r="CB445" s="280">
        <f t="shared" si="271"/>
        <v>0</v>
      </c>
      <c r="CC445" s="280">
        <f t="shared" si="271"/>
        <v>0</v>
      </c>
      <c r="CD445" s="280">
        <f t="shared" si="271"/>
        <v>0</v>
      </c>
      <c r="CE445" s="280">
        <f t="shared" si="271"/>
        <v>0</v>
      </c>
      <c r="CF445" s="280">
        <f t="shared" si="271"/>
        <v>0</v>
      </c>
      <c r="CG445" s="280">
        <f t="shared" si="271"/>
        <v>0</v>
      </c>
      <c r="CH445" s="280">
        <f t="shared" si="271"/>
        <v>0</v>
      </c>
      <c r="CI445" s="280">
        <f t="shared" si="271"/>
        <v>0</v>
      </c>
    </row>
    <row r="446" spans="4:87" ht="12" hidden="1" customHeight="1" outlineLevel="2" x14ac:dyDescent="0.2">
      <c r="E446" s="158" t="s">
        <v>126</v>
      </c>
      <c r="F446" s="83"/>
      <c r="J446" s="66">
        <f t="shared" si="267"/>
        <v>0</v>
      </c>
      <c r="K446" s="66">
        <f t="shared" si="267"/>
        <v>0</v>
      </c>
      <c r="L446" s="66">
        <f t="shared" si="267"/>
        <v>0</v>
      </c>
      <c r="M446" s="66">
        <f t="shared" si="267"/>
        <v>0</v>
      </c>
      <c r="N446" s="66">
        <f t="shared" si="267"/>
        <v>0</v>
      </c>
      <c r="O446" s="66">
        <f t="shared" si="267"/>
        <v>0</v>
      </c>
      <c r="P446" s="66">
        <f t="shared" si="267"/>
        <v>0</v>
      </c>
      <c r="Q446" s="66">
        <f t="shared" si="267"/>
        <v>0</v>
      </c>
      <c r="R446" s="66">
        <f t="shared" si="267"/>
        <v>0</v>
      </c>
      <c r="S446" s="66">
        <f t="shared" si="267"/>
        <v>0</v>
      </c>
      <c r="T446" s="66">
        <f t="shared" si="267"/>
        <v>0</v>
      </c>
      <c r="U446" s="66">
        <f t="shared" si="267"/>
        <v>0</v>
      </c>
      <c r="V446" s="66">
        <f t="shared" si="267"/>
        <v>0</v>
      </c>
      <c r="W446" s="66">
        <f t="shared" si="267"/>
        <v>0</v>
      </c>
      <c r="X446" s="66">
        <f t="shared" si="267"/>
        <v>0</v>
      </c>
      <c r="Y446" s="66">
        <f t="shared" si="267"/>
        <v>0</v>
      </c>
      <c r="Z446" s="66">
        <f t="shared" si="268"/>
        <v>0</v>
      </c>
      <c r="AA446" s="66">
        <f t="shared" si="268"/>
        <v>0</v>
      </c>
      <c r="AB446" s="66">
        <f t="shared" si="268"/>
        <v>0</v>
      </c>
      <c r="AC446" s="66">
        <f t="shared" si="268"/>
        <v>0</v>
      </c>
      <c r="AD446" s="66">
        <f t="shared" si="268"/>
        <v>0</v>
      </c>
      <c r="AE446" s="66">
        <f t="shared" si="268"/>
        <v>0</v>
      </c>
      <c r="AF446" s="66">
        <f t="shared" si="268"/>
        <v>0</v>
      </c>
      <c r="AG446" s="66">
        <f t="shared" si="268"/>
        <v>0</v>
      </c>
      <c r="AH446" s="66">
        <f t="shared" si="268"/>
        <v>0</v>
      </c>
      <c r="AI446" s="66">
        <f t="shared" si="268"/>
        <v>0</v>
      </c>
      <c r="AJ446" s="66">
        <f t="shared" si="268"/>
        <v>0</v>
      </c>
      <c r="AK446" s="66">
        <f t="shared" si="268"/>
        <v>0</v>
      </c>
      <c r="AL446" s="66">
        <f t="shared" si="268"/>
        <v>0</v>
      </c>
      <c r="AM446" s="66">
        <f t="shared" si="268"/>
        <v>0</v>
      </c>
      <c r="AN446" s="66">
        <f t="shared" si="268"/>
        <v>0</v>
      </c>
      <c r="AO446" s="66">
        <f t="shared" si="268"/>
        <v>0</v>
      </c>
      <c r="AP446" s="66">
        <f t="shared" si="269"/>
        <v>0</v>
      </c>
      <c r="AQ446" s="66">
        <f t="shared" si="269"/>
        <v>0</v>
      </c>
      <c r="AR446" s="66">
        <f t="shared" si="269"/>
        <v>0</v>
      </c>
      <c r="AS446" s="66">
        <f t="shared" si="269"/>
        <v>0</v>
      </c>
      <c r="AT446" s="66">
        <f t="shared" si="269"/>
        <v>0</v>
      </c>
      <c r="AU446" s="66">
        <f t="shared" si="269"/>
        <v>0</v>
      </c>
      <c r="AV446" s="66">
        <f t="shared" si="269"/>
        <v>0</v>
      </c>
      <c r="AW446" s="66">
        <f t="shared" si="269"/>
        <v>0</v>
      </c>
      <c r="AX446" s="66">
        <f t="shared" si="269"/>
        <v>0</v>
      </c>
      <c r="AY446" s="66">
        <f t="shared" si="269"/>
        <v>0</v>
      </c>
      <c r="AZ446" s="66">
        <f t="shared" si="269"/>
        <v>0</v>
      </c>
      <c r="BA446" s="66">
        <f t="shared" si="269"/>
        <v>0</v>
      </c>
      <c r="BB446" s="66">
        <f t="shared" si="269"/>
        <v>0</v>
      </c>
      <c r="BC446" s="66">
        <f t="shared" si="269"/>
        <v>0</v>
      </c>
      <c r="BD446" s="66">
        <f t="shared" si="269"/>
        <v>0</v>
      </c>
      <c r="BE446" s="66">
        <f t="shared" si="269"/>
        <v>0</v>
      </c>
      <c r="BF446" s="66">
        <f t="shared" si="270"/>
        <v>0</v>
      </c>
      <c r="BG446" s="66">
        <f t="shared" si="270"/>
        <v>0</v>
      </c>
      <c r="BH446" s="66">
        <f t="shared" si="270"/>
        <v>0</v>
      </c>
      <c r="BI446" s="66">
        <f t="shared" si="270"/>
        <v>0</v>
      </c>
      <c r="BJ446" s="66">
        <f t="shared" si="270"/>
        <v>0</v>
      </c>
      <c r="BK446" s="66">
        <f t="shared" si="270"/>
        <v>0</v>
      </c>
      <c r="BL446" s="66">
        <f t="shared" si="270"/>
        <v>0</v>
      </c>
      <c r="BM446" s="66">
        <f t="shared" si="270"/>
        <v>0</v>
      </c>
      <c r="BN446" s="66">
        <f t="shared" si="270"/>
        <v>0</v>
      </c>
      <c r="BO446" s="66">
        <f t="shared" si="270"/>
        <v>0</v>
      </c>
      <c r="BP446" s="66">
        <f t="shared" si="270"/>
        <v>0</v>
      </c>
      <c r="BQ446" s="66"/>
      <c r="BR446" s="280"/>
      <c r="BS446" s="280">
        <f t="shared" si="271"/>
        <v>0</v>
      </c>
      <c r="BT446" s="280">
        <f t="shared" si="271"/>
        <v>0</v>
      </c>
      <c r="BU446" s="280">
        <f t="shared" si="271"/>
        <v>0</v>
      </c>
      <c r="BV446" s="280">
        <f t="shared" si="271"/>
        <v>0</v>
      </c>
      <c r="BW446" s="280">
        <f t="shared" si="271"/>
        <v>0</v>
      </c>
      <c r="BX446" s="280">
        <f t="shared" si="271"/>
        <v>0</v>
      </c>
      <c r="BY446" s="280"/>
      <c r="BZ446" s="280">
        <f t="shared" si="271"/>
        <v>0</v>
      </c>
      <c r="CA446" s="280">
        <f t="shared" si="271"/>
        <v>0</v>
      </c>
      <c r="CB446" s="280">
        <f t="shared" si="271"/>
        <v>0</v>
      </c>
      <c r="CC446" s="280">
        <f t="shared" si="271"/>
        <v>0</v>
      </c>
      <c r="CD446" s="280">
        <f t="shared" si="271"/>
        <v>0</v>
      </c>
      <c r="CE446" s="280">
        <f t="shared" si="271"/>
        <v>0</v>
      </c>
      <c r="CF446" s="280">
        <f t="shared" si="271"/>
        <v>0</v>
      </c>
      <c r="CG446" s="280">
        <f t="shared" si="271"/>
        <v>0</v>
      </c>
      <c r="CH446" s="280">
        <f t="shared" si="271"/>
        <v>0</v>
      </c>
      <c r="CI446" s="280">
        <f t="shared" si="271"/>
        <v>0</v>
      </c>
    </row>
    <row r="447" spans="4:87" ht="12" hidden="1" customHeight="1" outlineLevel="2" x14ac:dyDescent="0.2">
      <c r="E447" s="158" t="s">
        <v>127</v>
      </c>
      <c r="F447" s="83"/>
      <c r="J447" s="66">
        <f t="shared" si="267"/>
        <v>0</v>
      </c>
      <c r="K447" s="66">
        <f t="shared" si="267"/>
        <v>0</v>
      </c>
      <c r="L447" s="66">
        <f t="shared" si="267"/>
        <v>0</v>
      </c>
      <c r="M447" s="66">
        <f t="shared" si="267"/>
        <v>0</v>
      </c>
      <c r="N447" s="66">
        <f t="shared" si="267"/>
        <v>0</v>
      </c>
      <c r="O447" s="66">
        <f t="shared" si="267"/>
        <v>0</v>
      </c>
      <c r="P447" s="66">
        <f t="shared" si="267"/>
        <v>0</v>
      </c>
      <c r="Q447" s="66">
        <f t="shared" si="267"/>
        <v>0</v>
      </c>
      <c r="R447" s="66">
        <f t="shared" si="267"/>
        <v>0</v>
      </c>
      <c r="S447" s="66">
        <f t="shared" si="267"/>
        <v>0</v>
      </c>
      <c r="T447" s="66">
        <f t="shared" si="267"/>
        <v>0</v>
      </c>
      <c r="U447" s="66">
        <f t="shared" si="267"/>
        <v>0</v>
      </c>
      <c r="V447" s="66">
        <f t="shared" si="267"/>
        <v>0</v>
      </c>
      <c r="W447" s="66">
        <f t="shared" si="267"/>
        <v>0</v>
      </c>
      <c r="X447" s="66">
        <f t="shared" si="267"/>
        <v>0</v>
      </c>
      <c r="Y447" s="66">
        <f t="shared" si="267"/>
        <v>0</v>
      </c>
      <c r="Z447" s="66">
        <f t="shared" si="268"/>
        <v>0</v>
      </c>
      <c r="AA447" s="66">
        <f t="shared" si="268"/>
        <v>0</v>
      </c>
      <c r="AB447" s="66">
        <f t="shared" si="268"/>
        <v>0</v>
      </c>
      <c r="AC447" s="66">
        <f t="shared" si="268"/>
        <v>0</v>
      </c>
      <c r="AD447" s="66">
        <f t="shared" si="268"/>
        <v>0</v>
      </c>
      <c r="AE447" s="66">
        <f t="shared" si="268"/>
        <v>0</v>
      </c>
      <c r="AF447" s="66">
        <f t="shared" si="268"/>
        <v>0</v>
      </c>
      <c r="AG447" s="66">
        <f t="shared" si="268"/>
        <v>0</v>
      </c>
      <c r="AH447" s="66">
        <f t="shared" si="268"/>
        <v>0</v>
      </c>
      <c r="AI447" s="66">
        <f t="shared" si="268"/>
        <v>0</v>
      </c>
      <c r="AJ447" s="66">
        <f t="shared" si="268"/>
        <v>0</v>
      </c>
      <c r="AK447" s="66">
        <f t="shared" si="268"/>
        <v>0</v>
      </c>
      <c r="AL447" s="66">
        <f t="shared" si="268"/>
        <v>0</v>
      </c>
      <c r="AM447" s="66">
        <f t="shared" si="268"/>
        <v>0</v>
      </c>
      <c r="AN447" s="66">
        <f t="shared" si="268"/>
        <v>0</v>
      </c>
      <c r="AO447" s="66">
        <f t="shared" si="268"/>
        <v>0</v>
      </c>
      <c r="AP447" s="66">
        <f t="shared" si="269"/>
        <v>0</v>
      </c>
      <c r="AQ447" s="66">
        <f t="shared" si="269"/>
        <v>0</v>
      </c>
      <c r="AR447" s="66">
        <f t="shared" si="269"/>
        <v>0</v>
      </c>
      <c r="AS447" s="66">
        <f t="shared" si="269"/>
        <v>0</v>
      </c>
      <c r="AT447" s="66">
        <f t="shared" si="269"/>
        <v>0</v>
      </c>
      <c r="AU447" s="66">
        <f t="shared" si="269"/>
        <v>0</v>
      </c>
      <c r="AV447" s="66">
        <f t="shared" si="269"/>
        <v>0</v>
      </c>
      <c r="AW447" s="66">
        <f t="shared" si="269"/>
        <v>0</v>
      </c>
      <c r="AX447" s="66">
        <f t="shared" si="269"/>
        <v>0</v>
      </c>
      <c r="AY447" s="66">
        <f t="shared" si="269"/>
        <v>0</v>
      </c>
      <c r="AZ447" s="66">
        <f t="shared" si="269"/>
        <v>0</v>
      </c>
      <c r="BA447" s="66">
        <f t="shared" si="269"/>
        <v>0</v>
      </c>
      <c r="BB447" s="66">
        <f t="shared" si="269"/>
        <v>0</v>
      </c>
      <c r="BC447" s="66">
        <f t="shared" si="269"/>
        <v>0</v>
      </c>
      <c r="BD447" s="66">
        <f t="shared" si="269"/>
        <v>0</v>
      </c>
      <c r="BE447" s="66">
        <f t="shared" si="269"/>
        <v>0</v>
      </c>
      <c r="BF447" s="66">
        <f t="shared" si="270"/>
        <v>0</v>
      </c>
      <c r="BG447" s="66">
        <f t="shared" si="270"/>
        <v>0</v>
      </c>
      <c r="BH447" s="66">
        <f t="shared" si="270"/>
        <v>0</v>
      </c>
      <c r="BI447" s="66">
        <f t="shared" si="270"/>
        <v>0</v>
      </c>
      <c r="BJ447" s="66">
        <f t="shared" si="270"/>
        <v>0</v>
      </c>
      <c r="BK447" s="66">
        <f t="shared" si="270"/>
        <v>0</v>
      </c>
      <c r="BL447" s="66">
        <f t="shared" si="270"/>
        <v>0</v>
      </c>
      <c r="BM447" s="66">
        <f t="shared" si="270"/>
        <v>0</v>
      </c>
      <c r="BN447" s="66">
        <f t="shared" si="270"/>
        <v>0</v>
      </c>
      <c r="BO447" s="66">
        <f t="shared" si="270"/>
        <v>0</v>
      </c>
      <c r="BP447" s="66">
        <f t="shared" si="270"/>
        <v>0</v>
      </c>
      <c r="BQ447" s="66"/>
      <c r="BR447" s="280"/>
      <c r="BS447" s="280">
        <f t="shared" si="271"/>
        <v>0</v>
      </c>
      <c r="BT447" s="280">
        <f t="shared" si="271"/>
        <v>0</v>
      </c>
      <c r="BU447" s="280">
        <f t="shared" si="271"/>
        <v>0</v>
      </c>
      <c r="BV447" s="280">
        <f t="shared" si="271"/>
        <v>0</v>
      </c>
      <c r="BW447" s="280">
        <f t="shared" si="271"/>
        <v>0</v>
      </c>
      <c r="BX447" s="280">
        <f t="shared" si="271"/>
        <v>0</v>
      </c>
      <c r="BY447" s="280"/>
      <c r="BZ447" s="280">
        <f t="shared" si="271"/>
        <v>0</v>
      </c>
      <c r="CA447" s="280">
        <f t="shared" si="271"/>
        <v>0</v>
      </c>
      <c r="CB447" s="280">
        <f t="shared" si="271"/>
        <v>0</v>
      </c>
      <c r="CC447" s="280">
        <f t="shared" si="271"/>
        <v>0</v>
      </c>
      <c r="CD447" s="280">
        <f t="shared" si="271"/>
        <v>0</v>
      </c>
      <c r="CE447" s="280">
        <f t="shared" si="271"/>
        <v>0</v>
      </c>
      <c r="CF447" s="280">
        <f t="shared" si="271"/>
        <v>0</v>
      </c>
      <c r="CG447" s="280">
        <f t="shared" si="271"/>
        <v>0</v>
      </c>
      <c r="CH447" s="280">
        <f t="shared" si="271"/>
        <v>0</v>
      </c>
      <c r="CI447" s="280">
        <f t="shared" si="271"/>
        <v>0</v>
      </c>
    </row>
    <row r="448" spans="4:87" ht="12" hidden="1" customHeight="1" outlineLevel="2" x14ac:dyDescent="0.2">
      <c r="E448" s="158" t="s">
        <v>128</v>
      </c>
      <c r="F448" s="83"/>
      <c r="J448" s="66">
        <f t="shared" si="267"/>
        <v>0</v>
      </c>
      <c r="K448" s="66">
        <f t="shared" si="267"/>
        <v>0</v>
      </c>
      <c r="L448" s="66">
        <f t="shared" si="267"/>
        <v>0</v>
      </c>
      <c r="M448" s="66">
        <f t="shared" si="267"/>
        <v>0</v>
      </c>
      <c r="N448" s="66">
        <f t="shared" si="267"/>
        <v>0</v>
      </c>
      <c r="O448" s="66">
        <f t="shared" si="267"/>
        <v>0</v>
      </c>
      <c r="P448" s="66">
        <f t="shared" si="267"/>
        <v>0</v>
      </c>
      <c r="Q448" s="66">
        <f t="shared" si="267"/>
        <v>0</v>
      </c>
      <c r="R448" s="66">
        <f t="shared" si="267"/>
        <v>0</v>
      </c>
      <c r="S448" s="66">
        <f t="shared" si="267"/>
        <v>0</v>
      </c>
      <c r="T448" s="66">
        <f t="shared" si="267"/>
        <v>0</v>
      </c>
      <c r="U448" s="66">
        <f t="shared" si="267"/>
        <v>0</v>
      </c>
      <c r="V448" s="66">
        <f t="shared" si="267"/>
        <v>0</v>
      </c>
      <c r="W448" s="66">
        <f t="shared" si="267"/>
        <v>0</v>
      </c>
      <c r="X448" s="66">
        <f t="shared" si="267"/>
        <v>0</v>
      </c>
      <c r="Y448" s="66">
        <f t="shared" si="267"/>
        <v>0</v>
      </c>
      <c r="Z448" s="66">
        <f t="shared" si="268"/>
        <v>0</v>
      </c>
      <c r="AA448" s="66">
        <f t="shared" si="268"/>
        <v>0</v>
      </c>
      <c r="AB448" s="66">
        <f t="shared" si="268"/>
        <v>0</v>
      </c>
      <c r="AC448" s="66">
        <f t="shared" si="268"/>
        <v>0</v>
      </c>
      <c r="AD448" s="66">
        <f t="shared" si="268"/>
        <v>0</v>
      </c>
      <c r="AE448" s="66">
        <f t="shared" si="268"/>
        <v>0</v>
      </c>
      <c r="AF448" s="66">
        <f t="shared" si="268"/>
        <v>0</v>
      </c>
      <c r="AG448" s="66">
        <f t="shared" si="268"/>
        <v>0</v>
      </c>
      <c r="AH448" s="66">
        <f t="shared" si="268"/>
        <v>0</v>
      </c>
      <c r="AI448" s="66">
        <f t="shared" si="268"/>
        <v>0</v>
      </c>
      <c r="AJ448" s="66">
        <f t="shared" si="268"/>
        <v>0</v>
      </c>
      <c r="AK448" s="66">
        <f t="shared" si="268"/>
        <v>0</v>
      </c>
      <c r="AL448" s="66">
        <f t="shared" si="268"/>
        <v>0</v>
      </c>
      <c r="AM448" s="66">
        <f t="shared" si="268"/>
        <v>0</v>
      </c>
      <c r="AN448" s="66">
        <f t="shared" si="268"/>
        <v>0</v>
      </c>
      <c r="AO448" s="66">
        <f t="shared" si="268"/>
        <v>0</v>
      </c>
      <c r="AP448" s="66">
        <f t="shared" si="269"/>
        <v>0</v>
      </c>
      <c r="AQ448" s="66">
        <f t="shared" si="269"/>
        <v>0</v>
      </c>
      <c r="AR448" s="66">
        <f t="shared" si="269"/>
        <v>0</v>
      </c>
      <c r="AS448" s="66">
        <f t="shared" si="269"/>
        <v>0</v>
      </c>
      <c r="AT448" s="66">
        <f t="shared" si="269"/>
        <v>0</v>
      </c>
      <c r="AU448" s="66">
        <f t="shared" si="269"/>
        <v>0</v>
      </c>
      <c r="AV448" s="66">
        <f t="shared" si="269"/>
        <v>0</v>
      </c>
      <c r="AW448" s="66">
        <f t="shared" si="269"/>
        <v>0</v>
      </c>
      <c r="AX448" s="66">
        <f t="shared" si="269"/>
        <v>0</v>
      </c>
      <c r="AY448" s="66">
        <f t="shared" si="269"/>
        <v>0</v>
      </c>
      <c r="AZ448" s="66">
        <f t="shared" si="269"/>
        <v>0</v>
      </c>
      <c r="BA448" s="66">
        <f t="shared" si="269"/>
        <v>0</v>
      </c>
      <c r="BB448" s="66">
        <f t="shared" si="269"/>
        <v>0</v>
      </c>
      <c r="BC448" s="66">
        <f t="shared" si="269"/>
        <v>0</v>
      </c>
      <c r="BD448" s="66">
        <f t="shared" si="269"/>
        <v>0</v>
      </c>
      <c r="BE448" s="66">
        <f t="shared" si="269"/>
        <v>0</v>
      </c>
      <c r="BF448" s="66">
        <f t="shared" si="270"/>
        <v>0</v>
      </c>
      <c r="BG448" s="66">
        <f t="shared" si="270"/>
        <v>0</v>
      </c>
      <c r="BH448" s="66">
        <f t="shared" si="270"/>
        <v>0</v>
      </c>
      <c r="BI448" s="66">
        <f t="shared" si="270"/>
        <v>0</v>
      </c>
      <c r="BJ448" s="66">
        <f t="shared" si="270"/>
        <v>0</v>
      </c>
      <c r="BK448" s="66">
        <f t="shared" si="270"/>
        <v>0</v>
      </c>
      <c r="BL448" s="66">
        <f t="shared" si="270"/>
        <v>0</v>
      </c>
      <c r="BM448" s="66">
        <f t="shared" si="270"/>
        <v>0</v>
      </c>
      <c r="BN448" s="66">
        <f t="shared" si="270"/>
        <v>0</v>
      </c>
      <c r="BO448" s="66">
        <f t="shared" si="270"/>
        <v>0</v>
      </c>
      <c r="BP448" s="66">
        <f t="shared" si="270"/>
        <v>0</v>
      </c>
      <c r="BQ448" s="66"/>
      <c r="BR448" s="280"/>
      <c r="BS448" s="280">
        <f t="shared" si="271"/>
        <v>0</v>
      </c>
      <c r="BT448" s="280">
        <f t="shared" si="271"/>
        <v>0</v>
      </c>
      <c r="BU448" s="280">
        <f t="shared" si="271"/>
        <v>0</v>
      </c>
      <c r="BV448" s="280">
        <f t="shared" si="271"/>
        <v>0</v>
      </c>
      <c r="BW448" s="280">
        <f t="shared" si="271"/>
        <v>0</v>
      </c>
      <c r="BX448" s="280">
        <f t="shared" si="271"/>
        <v>0</v>
      </c>
      <c r="BY448" s="280"/>
      <c r="BZ448" s="280">
        <f t="shared" si="271"/>
        <v>0</v>
      </c>
      <c r="CA448" s="280">
        <f t="shared" si="271"/>
        <v>0</v>
      </c>
      <c r="CB448" s="280">
        <f t="shared" si="271"/>
        <v>0</v>
      </c>
      <c r="CC448" s="280">
        <f t="shared" si="271"/>
        <v>0</v>
      </c>
      <c r="CD448" s="280">
        <f t="shared" si="271"/>
        <v>0</v>
      </c>
      <c r="CE448" s="280">
        <f t="shared" si="271"/>
        <v>0</v>
      </c>
      <c r="CF448" s="280">
        <f t="shared" si="271"/>
        <v>0</v>
      </c>
      <c r="CG448" s="280">
        <f t="shared" si="271"/>
        <v>0</v>
      </c>
      <c r="CH448" s="280">
        <f t="shared" si="271"/>
        <v>0</v>
      </c>
      <c r="CI448" s="280">
        <f t="shared" si="271"/>
        <v>0</v>
      </c>
    </row>
    <row r="449" spans="4:87" ht="12" hidden="1" customHeight="1" outlineLevel="2" x14ac:dyDescent="0.2">
      <c r="E449" s="158" t="s">
        <v>129</v>
      </c>
      <c r="F449" s="83"/>
      <c r="J449" s="66">
        <f t="shared" si="267"/>
        <v>0</v>
      </c>
      <c r="K449" s="66">
        <f t="shared" si="267"/>
        <v>0</v>
      </c>
      <c r="L449" s="66">
        <f t="shared" si="267"/>
        <v>0</v>
      </c>
      <c r="M449" s="66">
        <f t="shared" si="267"/>
        <v>0</v>
      </c>
      <c r="N449" s="66">
        <f t="shared" si="267"/>
        <v>0</v>
      </c>
      <c r="O449" s="66">
        <f t="shared" si="267"/>
        <v>0</v>
      </c>
      <c r="P449" s="66">
        <f t="shared" si="267"/>
        <v>0</v>
      </c>
      <c r="Q449" s="66">
        <f t="shared" si="267"/>
        <v>0</v>
      </c>
      <c r="R449" s="66">
        <f t="shared" si="267"/>
        <v>0</v>
      </c>
      <c r="S449" s="66">
        <f t="shared" si="267"/>
        <v>0</v>
      </c>
      <c r="T449" s="66">
        <f t="shared" si="267"/>
        <v>0</v>
      </c>
      <c r="U449" s="66">
        <f t="shared" si="267"/>
        <v>0</v>
      </c>
      <c r="V449" s="66">
        <f t="shared" si="267"/>
        <v>0</v>
      </c>
      <c r="W449" s="66">
        <f t="shared" si="267"/>
        <v>0</v>
      </c>
      <c r="X449" s="66">
        <f t="shared" si="267"/>
        <v>0</v>
      </c>
      <c r="Y449" s="66">
        <f t="shared" si="267"/>
        <v>0</v>
      </c>
      <c r="Z449" s="66">
        <f t="shared" si="268"/>
        <v>0</v>
      </c>
      <c r="AA449" s="66">
        <f t="shared" si="268"/>
        <v>0</v>
      </c>
      <c r="AB449" s="66">
        <f t="shared" si="268"/>
        <v>0</v>
      </c>
      <c r="AC449" s="66">
        <f t="shared" si="268"/>
        <v>0</v>
      </c>
      <c r="AD449" s="66">
        <f t="shared" si="268"/>
        <v>0</v>
      </c>
      <c r="AE449" s="66">
        <f t="shared" si="268"/>
        <v>0</v>
      </c>
      <c r="AF449" s="66">
        <f t="shared" si="268"/>
        <v>0</v>
      </c>
      <c r="AG449" s="66">
        <f t="shared" si="268"/>
        <v>0</v>
      </c>
      <c r="AH449" s="66">
        <f t="shared" si="268"/>
        <v>0</v>
      </c>
      <c r="AI449" s="66">
        <f t="shared" si="268"/>
        <v>0</v>
      </c>
      <c r="AJ449" s="66">
        <f t="shared" si="268"/>
        <v>0</v>
      </c>
      <c r="AK449" s="66">
        <f t="shared" si="268"/>
        <v>0</v>
      </c>
      <c r="AL449" s="66">
        <f t="shared" si="268"/>
        <v>0</v>
      </c>
      <c r="AM449" s="66">
        <f t="shared" si="268"/>
        <v>0</v>
      </c>
      <c r="AN449" s="66">
        <f t="shared" si="268"/>
        <v>0</v>
      </c>
      <c r="AO449" s="66">
        <f t="shared" si="268"/>
        <v>0</v>
      </c>
      <c r="AP449" s="66">
        <f t="shared" si="269"/>
        <v>0</v>
      </c>
      <c r="AQ449" s="66">
        <f t="shared" si="269"/>
        <v>0</v>
      </c>
      <c r="AR449" s="66">
        <f t="shared" si="269"/>
        <v>0</v>
      </c>
      <c r="AS449" s="66">
        <f t="shared" si="269"/>
        <v>0</v>
      </c>
      <c r="AT449" s="66">
        <f t="shared" si="269"/>
        <v>0</v>
      </c>
      <c r="AU449" s="66">
        <f t="shared" si="269"/>
        <v>0</v>
      </c>
      <c r="AV449" s="66">
        <f t="shared" si="269"/>
        <v>0</v>
      </c>
      <c r="AW449" s="66">
        <f t="shared" si="269"/>
        <v>0</v>
      </c>
      <c r="AX449" s="66">
        <f t="shared" si="269"/>
        <v>0</v>
      </c>
      <c r="AY449" s="66">
        <f t="shared" si="269"/>
        <v>0</v>
      </c>
      <c r="AZ449" s="66">
        <f t="shared" si="269"/>
        <v>0</v>
      </c>
      <c r="BA449" s="66">
        <f t="shared" si="269"/>
        <v>0</v>
      </c>
      <c r="BB449" s="66">
        <f t="shared" si="269"/>
        <v>0</v>
      </c>
      <c r="BC449" s="66">
        <f t="shared" si="269"/>
        <v>0</v>
      </c>
      <c r="BD449" s="66">
        <f t="shared" si="269"/>
        <v>0</v>
      </c>
      <c r="BE449" s="66">
        <f t="shared" si="269"/>
        <v>0</v>
      </c>
      <c r="BF449" s="66">
        <f t="shared" si="270"/>
        <v>0</v>
      </c>
      <c r="BG449" s="66">
        <f t="shared" si="270"/>
        <v>0</v>
      </c>
      <c r="BH449" s="66">
        <f t="shared" si="270"/>
        <v>0</v>
      </c>
      <c r="BI449" s="66">
        <f t="shared" si="270"/>
        <v>0</v>
      </c>
      <c r="BJ449" s="66">
        <f t="shared" si="270"/>
        <v>0</v>
      </c>
      <c r="BK449" s="66">
        <f t="shared" si="270"/>
        <v>0</v>
      </c>
      <c r="BL449" s="66">
        <f t="shared" si="270"/>
        <v>0</v>
      </c>
      <c r="BM449" s="66">
        <f t="shared" si="270"/>
        <v>0</v>
      </c>
      <c r="BN449" s="66">
        <f t="shared" si="270"/>
        <v>0</v>
      </c>
      <c r="BO449" s="66">
        <f t="shared" si="270"/>
        <v>0</v>
      </c>
      <c r="BP449" s="66">
        <f t="shared" si="270"/>
        <v>0</v>
      </c>
      <c r="BQ449" s="66"/>
      <c r="BR449" s="280"/>
      <c r="BS449" s="280">
        <f t="shared" si="271"/>
        <v>0</v>
      </c>
      <c r="BT449" s="280">
        <f t="shared" si="271"/>
        <v>0</v>
      </c>
      <c r="BU449" s="280">
        <f t="shared" si="271"/>
        <v>0</v>
      </c>
      <c r="BV449" s="280">
        <f t="shared" si="271"/>
        <v>0</v>
      </c>
      <c r="BW449" s="280">
        <f t="shared" si="271"/>
        <v>0</v>
      </c>
      <c r="BX449" s="280">
        <f t="shared" si="271"/>
        <v>0</v>
      </c>
      <c r="BY449" s="280"/>
      <c r="BZ449" s="280">
        <f t="shared" si="271"/>
        <v>0</v>
      </c>
      <c r="CA449" s="280">
        <f t="shared" si="271"/>
        <v>0</v>
      </c>
      <c r="CB449" s="280">
        <f t="shared" si="271"/>
        <v>0</v>
      </c>
      <c r="CC449" s="280">
        <f t="shared" si="271"/>
        <v>0</v>
      </c>
      <c r="CD449" s="280">
        <f t="shared" si="271"/>
        <v>0</v>
      </c>
      <c r="CE449" s="280">
        <f t="shared" si="271"/>
        <v>0</v>
      </c>
      <c r="CF449" s="280">
        <f t="shared" si="271"/>
        <v>0</v>
      </c>
      <c r="CG449" s="280">
        <f t="shared" si="271"/>
        <v>0</v>
      </c>
      <c r="CH449" s="280">
        <f t="shared" si="271"/>
        <v>0</v>
      </c>
      <c r="CI449" s="280">
        <f t="shared" si="271"/>
        <v>0</v>
      </c>
    </row>
    <row r="450" spans="4:87" ht="12" hidden="1" customHeight="1" outlineLevel="2" x14ac:dyDescent="0.2">
      <c r="E450" s="158" t="s">
        <v>130</v>
      </c>
      <c r="F450" s="83"/>
      <c r="J450" s="66">
        <f t="shared" si="267"/>
        <v>0</v>
      </c>
      <c r="K450" s="66">
        <f t="shared" si="267"/>
        <v>0</v>
      </c>
      <c r="L450" s="66">
        <f t="shared" si="267"/>
        <v>0</v>
      </c>
      <c r="M450" s="66">
        <f t="shared" si="267"/>
        <v>0</v>
      </c>
      <c r="N450" s="66">
        <f t="shared" si="267"/>
        <v>0</v>
      </c>
      <c r="O450" s="66">
        <f t="shared" si="267"/>
        <v>0</v>
      </c>
      <c r="P450" s="66">
        <f t="shared" si="267"/>
        <v>0</v>
      </c>
      <c r="Q450" s="66">
        <f t="shared" si="267"/>
        <v>0</v>
      </c>
      <c r="R450" s="66">
        <f t="shared" si="267"/>
        <v>0</v>
      </c>
      <c r="S450" s="66">
        <f t="shared" si="267"/>
        <v>0</v>
      </c>
      <c r="T450" s="66">
        <f t="shared" si="267"/>
        <v>0</v>
      </c>
      <c r="U450" s="66">
        <f t="shared" si="267"/>
        <v>0</v>
      </c>
      <c r="V450" s="66">
        <f t="shared" si="267"/>
        <v>0</v>
      </c>
      <c r="W450" s="66">
        <f t="shared" si="267"/>
        <v>0</v>
      </c>
      <c r="X450" s="66">
        <f t="shared" si="267"/>
        <v>0</v>
      </c>
      <c r="Y450" s="66">
        <f t="shared" si="267"/>
        <v>0</v>
      </c>
      <c r="Z450" s="66">
        <f t="shared" si="268"/>
        <v>0</v>
      </c>
      <c r="AA450" s="66">
        <f t="shared" si="268"/>
        <v>0</v>
      </c>
      <c r="AB450" s="66">
        <f t="shared" si="268"/>
        <v>0</v>
      </c>
      <c r="AC450" s="66">
        <f t="shared" si="268"/>
        <v>0</v>
      </c>
      <c r="AD450" s="66">
        <f t="shared" si="268"/>
        <v>0</v>
      </c>
      <c r="AE450" s="66">
        <f t="shared" si="268"/>
        <v>0</v>
      </c>
      <c r="AF450" s="66">
        <f t="shared" si="268"/>
        <v>0</v>
      </c>
      <c r="AG450" s="66">
        <f t="shared" si="268"/>
        <v>0</v>
      </c>
      <c r="AH450" s="66">
        <f t="shared" si="268"/>
        <v>0</v>
      </c>
      <c r="AI450" s="66">
        <f t="shared" si="268"/>
        <v>0</v>
      </c>
      <c r="AJ450" s="66">
        <f t="shared" si="268"/>
        <v>0</v>
      </c>
      <c r="AK450" s="66">
        <f t="shared" si="268"/>
        <v>0</v>
      </c>
      <c r="AL450" s="66">
        <f t="shared" si="268"/>
        <v>0</v>
      </c>
      <c r="AM450" s="66">
        <f t="shared" si="268"/>
        <v>0</v>
      </c>
      <c r="AN450" s="66">
        <f t="shared" si="268"/>
        <v>0</v>
      </c>
      <c r="AO450" s="66">
        <f t="shared" si="268"/>
        <v>0</v>
      </c>
      <c r="AP450" s="66">
        <f t="shared" si="269"/>
        <v>0</v>
      </c>
      <c r="AQ450" s="66">
        <f t="shared" si="269"/>
        <v>0</v>
      </c>
      <c r="AR450" s="66">
        <f t="shared" si="269"/>
        <v>0</v>
      </c>
      <c r="AS450" s="66">
        <f t="shared" si="269"/>
        <v>0</v>
      </c>
      <c r="AT450" s="66">
        <f t="shared" si="269"/>
        <v>0</v>
      </c>
      <c r="AU450" s="66">
        <f t="shared" si="269"/>
        <v>0</v>
      </c>
      <c r="AV450" s="66">
        <f t="shared" si="269"/>
        <v>0</v>
      </c>
      <c r="AW450" s="66">
        <f t="shared" si="269"/>
        <v>0</v>
      </c>
      <c r="AX450" s="66">
        <f t="shared" si="269"/>
        <v>0</v>
      </c>
      <c r="AY450" s="66">
        <f t="shared" si="269"/>
        <v>0</v>
      </c>
      <c r="AZ450" s="66">
        <f t="shared" si="269"/>
        <v>0</v>
      </c>
      <c r="BA450" s="66">
        <f t="shared" si="269"/>
        <v>0</v>
      </c>
      <c r="BB450" s="66">
        <f t="shared" si="269"/>
        <v>0</v>
      </c>
      <c r="BC450" s="66">
        <f t="shared" si="269"/>
        <v>0</v>
      </c>
      <c r="BD450" s="66">
        <f t="shared" si="269"/>
        <v>0</v>
      </c>
      <c r="BE450" s="66">
        <f t="shared" si="269"/>
        <v>0</v>
      </c>
      <c r="BF450" s="66">
        <f t="shared" si="270"/>
        <v>0</v>
      </c>
      <c r="BG450" s="66">
        <f t="shared" si="270"/>
        <v>0</v>
      </c>
      <c r="BH450" s="66">
        <f t="shared" si="270"/>
        <v>0</v>
      </c>
      <c r="BI450" s="66">
        <f t="shared" si="270"/>
        <v>0</v>
      </c>
      <c r="BJ450" s="66">
        <f t="shared" si="270"/>
        <v>0</v>
      </c>
      <c r="BK450" s="66">
        <f t="shared" si="270"/>
        <v>0</v>
      </c>
      <c r="BL450" s="66">
        <f t="shared" si="270"/>
        <v>0</v>
      </c>
      <c r="BM450" s="66">
        <f t="shared" si="270"/>
        <v>0</v>
      </c>
      <c r="BN450" s="66">
        <f t="shared" si="270"/>
        <v>0</v>
      </c>
      <c r="BO450" s="66">
        <f t="shared" si="270"/>
        <v>0</v>
      </c>
      <c r="BP450" s="66">
        <f t="shared" si="270"/>
        <v>0</v>
      </c>
      <c r="BQ450" s="66"/>
      <c r="BR450" s="280"/>
      <c r="BS450" s="280">
        <f t="shared" si="271"/>
        <v>0</v>
      </c>
      <c r="BT450" s="280">
        <f t="shared" si="271"/>
        <v>0</v>
      </c>
      <c r="BU450" s="280">
        <f t="shared" si="271"/>
        <v>0</v>
      </c>
      <c r="BV450" s="280">
        <f t="shared" si="271"/>
        <v>0</v>
      </c>
      <c r="BW450" s="280">
        <f t="shared" si="271"/>
        <v>0</v>
      </c>
      <c r="BX450" s="280">
        <f t="shared" si="271"/>
        <v>0</v>
      </c>
      <c r="BY450" s="280"/>
      <c r="BZ450" s="280">
        <f t="shared" si="271"/>
        <v>0</v>
      </c>
      <c r="CA450" s="280">
        <f t="shared" si="271"/>
        <v>0</v>
      </c>
      <c r="CB450" s="280">
        <f t="shared" si="271"/>
        <v>0</v>
      </c>
      <c r="CC450" s="280">
        <f t="shared" si="271"/>
        <v>0</v>
      </c>
      <c r="CD450" s="280">
        <f t="shared" si="271"/>
        <v>0</v>
      </c>
      <c r="CE450" s="280">
        <f t="shared" si="271"/>
        <v>0</v>
      </c>
      <c r="CF450" s="280">
        <f t="shared" si="271"/>
        <v>0</v>
      </c>
      <c r="CG450" s="280">
        <f t="shared" si="271"/>
        <v>0</v>
      </c>
      <c r="CH450" s="280">
        <f t="shared" si="271"/>
        <v>0</v>
      </c>
      <c r="CI450" s="280">
        <f t="shared" si="271"/>
        <v>0</v>
      </c>
    </row>
    <row r="451" spans="4:87" ht="12" hidden="1" customHeight="1" outlineLevel="1" collapsed="1" x14ac:dyDescent="0.2">
      <c r="E451" s="158"/>
      <c r="J451" s="66">
        <f t="shared" si="267"/>
        <v>0</v>
      </c>
      <c r="K451" s="66">
        <f t="shared" si="267"/>
        <v>0</v>
      </c>
      <c r="L451" s="66">
        <f t="shared" si="267"/>
        <v>0</v>
      </c>
      <c r="M451" s="66">
        <f t="shared" si="267"/>
        <v>0</v>
      </c>
      <c r="N451" s="66">
        <f t="shared" si="267"/>
        <v>0</v>
      </c>
      <c r="O451" s="66">
        <f t="shared" si="267"/>
        <v>0</v>
      </c>
      <c r="P451" s="66">
        <f t="shared" si="267"/>
        <v>0</v>
      </c>
      <c r="Q451" s="66">
        <f t="shared" si="267"/>
        <v>0</v>
      </c>
      <c r="R451" s="66">
        <f t="shared" si="267"/>
        <v>0</v>
      </c>
      <c r="S451" s="66">
        <f t="shared" si="267"/>
        <v>0</v>
      </c>
      <c r="T451" s="66">
        <f t="shared" si="267"/>
        <v>0</v>
      </c>
      <c r="U451" s="66">
        <f t="shared" si="267"/>
        <v>0</v>
      </c>
      <c r="V451" s="66">
        <f t="shared" si="267"/>
        <v>0</v>
      </c>
      <c r="W451" s="66">
        <f t="shared" si="267"/>
        <v>0</v>
      </c>
      <c r="X451" s="66">
        <f t="shared" si="267"/>
        <v>0</v>
      </c>
      <c r="Y451" s="66">
        <f t="shared" si="267"/>
        <v>0</v>
      </c>
      <c r="Z451" s="66">
        <f t="shared" si="268"/>
        <v>0</v>
      </c>
      <c r="AA451" s="66">
        <f t="shared" si="268"/>
        <v>0</v>
      </c>
      <c r="AB451" s="66">
        <f t="shared" si="268"/>
        <v>0</v>
      </c>
      <c r="AC451" s="66">
        <f t="shared" si="268"/>
        <v>0</v>
      </c>
      <c r="AD451" s="66">
        <f t="shared" si="268"/>
        <v>0</v>
      </c>
      <c r="AE451" s="66">
        <f t="shared" si="268"/>
        <v>0</v>
      </c>
      <c r="AF451" s="66">
        <f t="shared" si="268"/>
        <v>0</v>
      </c>
      <c r="AG451" s="66">
        <f t="shared" si="268"/>
        <v>0</v>
      </c>
      <c r="AH451" s="66">
        <f t="shared" si="268"/>
        <v>0</v>
      </c>
      <c r="AI451" s="66">
        <f t="shared" si="268"/>
        <v>0</v>
      </c>
      <c r="AJ451" s="66">
        <f t="shared" si="268"/>
        <v>0</v>
      </c>
      <c r="AK451" s="66">
        <f t="shared" si="268"/>
        <v>0</v>
      </c>
      <c r="AL451" s="66">
        <f t="shared" si="268"/>
        <v>0</v>
      </c>
      <c r="AM451" s="66">
        <f t="shared" si="268"/>
        <v>0</v>
      </c>
      <c r="AN451" s="66">
        <f t="shared" si="268"/>
        <v>0</v>
      </c>
      <c r="AO451" s="66">
        <f t="shared" si="268"/>
        <v>0</v>
      </c>
      <c r="AP451" s="66">
        <f t="shared" si="269"/>
        <v>0</v>
      </c>
      <c r="AQ451" s="66">
        <f t="shared" si="269"/>
        <v>0</v>
      </c>
      <c r="AR451" s="66">
        <f t="shared" si="269"/>
        <v>0</v>
      </c>
      <c r="AS451" s="66">
        <f t="shared" si="269"/>
        <v>0</v>
      </c>
      <c r="AT451" s="66">
        <f t="shared" si="269"/>
        <v>0</v>
      </c>
      <c r="AU451" s="66">
        <f t="shared" si="269"/>
        <v>0</v>
      </c>
      <c r="AV451" s="66">
        <f t="shared" si="269"/>
        <v>0</v>
      </c>
      <c r="AW451" s="66">
        <f t="shared" si="269"/>
        <v>0</v>
      </c>
      <c r="AX451" s="66">
        <f t="shared" si="269"/>
        <v>0</v>
      </c>
      <c r="AY451" s="66">
        <f t="shared" si="269"/>
        <v>0</v>
      </c>
      <c r="AZ451" s="66">
        <f t="shared" si="269"/>
        <v>0</v>
      </c>
      <c r="BA451" s="66">
        <f t="shared" si="269"/>
        <v>0</v>
      </c>
      <c r="BB451" s="66">
        <f t="shared" si="269"/>
        <v>0</v>
      </c>
      <c r="BC451" s="66">
        <f t="shared" si="269"/>
        <v>0</v>
      </c>
      <c r="BD451" s="66">
        <f t="shared" si="269"/>
        <v>0</v>
      </c>
      <c r="BE451" s="66">
        <f t="shared" si="269"/>
        <v>0</v>
      </c>
      <c r="BF451" s="66">
        <f t="shared" si="270"/>
        <v>0</v>
      </c>
      <c r="BG451" s="66">
        <f t="shared" si="270"/>
        <v>0</v>
      </c>
      <c r="BH451" s="66">
        <f t="shared" si="270"/>
        <v>0</v>
      </c>
      <c r="BI451" s="66">
        <f t="shared" si="270"/>
        <v>0</v>
      </c>
      <c r="BJ451" s="66">
        <f t="shared" si="270"/>
        <v>0</v>
      </c>
      <c r="BK451" s="66">
        <f t="shared" si="270"/>
        <v>0</v>
      </c>
      <c r="BL451" s="66">
        <f t="shared" si="270"/>
        <v>0</v>
      </c>
      <c r="BM451" s="66">
        <f t="shared" si="270"/>
        <v>0</v>
      </c>
      <c r="BN451" s="66">
        <f t="shared" si="270"/>
        <v>0</v>
      </c>
      <c r="BO451" s="66">
        <f t="shared" si="270"/>
        <v>0</v>
      </c>
      <c r="BP451" s="66">
        <f t="shared" si="270"/>
        <v>0</v>
      </c>
      <c r="BQ451" s="66"/>
      <c r="BR451" s="280"/>
      <c r="BS451" s="280">
        <f t="shared" si="271"/>
        <v>0</v>
      </c>
      <c r="BT451" s="280">
        <f t="shared" si="271"/>
        <v>0</v>
      </c>
      <c r="BU451" s="280">
        <f t="shared" si="271"/>
        <v>0</v>
      </c>
      <c r="BV451" s="280">
        <f t="shared" si="271"/>
        <v>0</v>
      </c>
      <c r="BW451" s="280">
        <f t="shared" si="271"/>
        <v>0</v>
      </c>
      <c r="BX451" s="280">
        <f t="shared" si="271"/>
        <v>0</v>
      </c>
      <c r="BY451" s="280"/>
      <c r="BZ451" s="280">
        <f t="shared" si="271"/>
        <v>0</v>
      </c>
      <c r="CA451" s="280">
        <f t="shared" si="271"/>
        <v>0</v>
      </c>
      <c r="CB451" s="280">
        <f t="shared" si="271"/>
        <v>0</v>
      </c>
      <c r="CC451" s="280">
        <f t="shared" si="271"/>
        <v>0</v>
      </c>
      <c r="CD451" s="280">
        <f t="shared" si="271"/>
        <v>0</v>
      </c>
      <c r="CE451" s="280">
        <f t="shared" si="271"/>
        <v>0</v>
      </c>
      <c r="CF451" s="280">
        <f t="shared" si="271"/>
        <v>0</v>
      </c>
      <c r="CG451" s="280">
        <f t="shared" si="271"/>
        <v>0</v>
      </c>
      <c r="CH451" s="280">
        <f t="shared" si="271"/>
        <v>0</v>
      </c>
      <c r="CI451" s="280">
        <f t="shared" si="271"/>
        <v>0</v>
      </c>
    </row>
    <row r="452" spans="4:87" ht="12.6" hidden="1" customHeight="1" outlineLevel="1" thickBot="1" x14ac:dyDescent="0.25">
      <c r="D452" s="78" t="s">
        <v>119</v>
      </c>
      <c r="E452" s="174"/>
      <c r="F452" s="78">
        <f>SUM(F440:F450)</f>
        <v>0</v>
      </c>
      <c r="G452" s="78"/>
      <c r="H452" s="78"/>
      <c r="I452" s="78"/>
      <c r="J452" s="75">
        <f t="shared" ref="J452:BP452" si="272">SUM(J440:J451)</f>
        <v>0</v>
      </c>
      <c r="K452" s="75">
        <f t="shared" si="272"/>
        <v>0</v>
      </c>
      <c r="L452" s="75">
        <f t="shared" si="272"/>
        <v>0</v>
      </c>
      <c r="M452" s="75">
        <f t="shared" si="272"/>
        <v>0</v>
      </c>
      <c r="N452" s="75">
        <f t="shared" si="272"/>
        <v>0</v>
      </c>
      <c r="O452" s="75">
        <f t="shared" si="272"/>
        <v>0</v>
      </c>
      <c r="P452" s="75">
        <f t="shared" si="272"/>
        <v>0</v>
      </c>
      <c r="Q452" s="75">
        <f t="shared" si="272"/>
        <v>0</v>
      </c>
      <c r="R452" s="75">
        <f t="shared" si="272"/>
        <v>0</v>
      </c>
      <c r="S452" s="75">
        <f t="shared" si="272"/>
        <v>0</v>
      </c>
      <c r="T452" s="75">
        <f t="shared" si="272"/>
        <v>0</v>
      </c>
      <c r="U452" s="75">
        <f t="shared" si="272"/>
        <v>0</v>
      </c>
      <c r="V452" s="75">
        <f t="shared" si="272"/>
        <v>0</v>
      </c>
      <c r="W452" s="75">
        <f t="shared" si="272"/>
        <v>0</v>
      </c>
      <c r="X452" s="75">
        <f t="shared" si="272"/>
        <v>0</v>
      </c>
      <c r="Y452" s="75">
        <f t="shared" si="272"/>
        <v>0</v>
      </c>
      <c r="Z452" s="75">
        <f t="shared" si="272"/>
        <v>0</v>
      </c>
      <c r="AA452" s="75">
        <f t="shared" si="272"/>
        <v>0</v>
      </c>
      <c r="AB452" s="75">
        <f t="shared" si="272"/>
        <v>0</v>
      </c>
      <c r="AC452" s="75">
        <f t="shared" si="272"/>
        <v>0</v>
      </c>
      <c r="AD452" s="75">
        <f t="shared" si="272"/>
        <v>0</v>
      </c>
      <c r="AE452" s="75">
        <f t="shared" si="272"/>
        <v>0</v>
      </c>
      <c r="AF452" s="75">
        <f t="shared" si="272"/>
        <v>0</v>
      </c>
      <c r="AG452" s="75">
        <f t="shared" si="272"/>
        <v>0</v>
      </c>
      <c r="AH452" s="75">
        <f t="shared" si="272"/>
        <v>0</v>
      </c>
      <c r="AI452" s="75">
        <f t="shared" si="272"/>
        <v>0</v>
      </c>
      <c r="AJ452" s="75">
        <f t="shared" si="272"/>
        <v>0</v>
      </c>
      <c r="AK452" s="75">
        <f t="shared" si="272"/>
        <v>0</v>
      </c>
      <c r="AL452" s="75">
        <f t="shared" si="272"/>
        <v>0</v>
      </c>
      <c r="AM452" s="75">
        <f t="shared" si="272"/>
        <v>0</v>
      </c>
      <c r="AN452" s="75">
        <f t="shared" si="272"/>
        <v>0</v>
      </c>
      <c r="AO452" s="75">
        <f t="shared" si="272"/>
        <v>0</v>
      </c>
      <c r="AP452" s="75">
        <f t="shared" si="272"/>
        <v>0</v>
      </c>
      <c r="AQ452" s="75">
        <f t="shared" si="272"/>
        <v>0</v>
      </c>
      <c r="AR452" s="75">
        <f t="shared" si="272"/>
        <v>0</v>
      </c>
      <c r="AS452" s="75">
        <f t="shared" si="272"/>
        <v>0</v>
      </c>
      <c r="AT452" s="75">
        <f t="shared" si="272"/>
        <v>0</v>
      </c>
      <c r="AU452" s="75">
        <f t="shared" si="272"/>
        <v>0</v>
      </c>
      <c r="AV452" s="75">
        <f t="shared" si="272"/>
        <v>0</v>
      </c>
      <c r="AW452" s="75">
        <f t="shared" si="272"/>
        <v>0</v>
      </c>
      <c r="AX452" s="75">
        <f t="shared" si="272"/>
        <v>0</v>
      </c>
      <c r="AY452" s="75">
        <f t="shared" si="272"/>
        <v>0</v>
      </c>
      <c r="AZ452" s="75">
        <f t="shared" si="272"/>
        <v>0</v>
      </c>
      <c r="BA452" s="75">
        <f t="shared" si="272"/>
        <v>0</v>
      </c>
      <c r="BB452" s="75">
        <f t="shared" si="272"/>
        <v>0</v>
      </c>
      <c r="BC452" s="75">
        <f t="shared" si="272"/>
        <v>0</v>
      </c>
      <c r="BD452" s="75">
        <f t="shared" si="272"/>
        <v>0</v>
      </c>
      <c r="BE452" s="75">
        <f t="shared" si="272"/>
        <v>0</v>
      </c>
      <c r="BF452" s="75">
        <f t="shared" si="272"/>
        <v>0</v>
      </c>
      <c r="BG452" s="75">
        <f t="shared" si="272"/>
        <v>0</v>
      </c>
      <c r="BH452" s="75">
        <f t="shared" si="272"/>
        <v>0</v>
      </c>
      <c r="BI452" s="75">
        <f t="shared" si="272"/>
        <v>0</v>
      </c>
      <c r="BJ452" s="75">
        <f t="shared" si="272"/>
        <v>0</v>
      </c>
      <c r="BK452" s="75">
        <f t="shared" si="272"/>
        <v>0</v>
      </c>
      <c r="BL452" s="75">
        <f t="shared" si="272"/>
        <v>0</v>
      </c>
      <c r="BM452" s="75">
        <f t="shared" si="272"/>
        <v>0</v>
      </c>
      <c r="BN452" s="75">
        <f t="shared" si="272"/>
        <v>0</v>
      </c>
      <c r="BO452" s="75">
        <f t="shared" si="272"/>
        <v>0</v>
      </c>
      <c r="BP452" s="75">
        <f t="shared" si="272"/>
        <v>0</v>
      </c>
      <c r="BQ452" s="75"/>
      <c r="BR452" s="292"/>
      <c r="BS452" s="292">
        <f t="shared" ref="BS452:CI452" si="273">SUM(BS440:BS451)</f>
        <v>0</v>
      </c>
      <c r="BT452" s="292">
        <f t="shared" si="273"/>
        <v>0</v>
      </c>
      <c r="BU452" s="292">
        <f t="shared" si="273"/>
        <v>0</v>
      </c>
      <c r="BV452" s="292">
        <f t="shared" si="273"/>
        <v>0</v>
      </c>
      <c r="BW452" s="292">
        <f t="shared" si="273"/>
        <v>0</v>
      </c>
      <c r="BX452" s="292">
        <f t="shared" si="273"/>
        <v>0</v>
      </c>
      <c r="BY452" s="292"/>
      <c r="BZ452" s="292">
        <f>SUM(BZ440:BZ451)</f>
        <v>0</v>
      </c>
      <c r="CA452" s="292">
        <f t="shared" si="273"/>
        <v>0</v>
      </c>
      <c r="CB452" s="292">
        <f t="shared" si="273"/>
        <v>0</v>
      </c>
      <c r="CC452" s="292">
        <f t="shared" si="273"/>
        <v>0</v>
      </c>
      <c r="CD452" s="292">
        <f t="shared" si="273"/>
        <v>0</v>
      </c>
      <c r="CE452" s="292">
        <f t="shared" si="273"/>
        <v>0</v>
      </c>
      <c r="CF452" s="292">
        <f t="shared" si="273"/>
        <v>0</v>
      </c>
      <c r="CG452" s="292">
        <f t="shared" si="273"/>
        <v>0</v>
      </c>
      <c r="CH452" s="292">
        <f t="shared" si="273"/>
        <v>0</v>
      </c>
      <c r="CI452" s="292">
        <f t="shared" si="273"/>
        <v>0</v>
      </c>
    </row>
    <row r="453" spans="4:87" ht="12" hidden="1" customHeight="1" outlineLevel="1" x14ac:dyDescent="0.2">
      <c r="F453" s="79" t="s">
        <v>131</v>
      </c>
      <c r="G453" s="79"/>
      <c r="H453" s="79"/>
      <c r="I453" s="79"/>
      <c r="J453" s="80">
        <f t="shared" ref="J453:O453" si="274">+J402-J452</f>
        <v>0</v>
      </c>
      <c r="K453" s="80">
        <f t="shared" si="274"/>
        <v>0</v>
      </c>
      <c r="L453" s="80">
        <f t="shared" si="274"/>
        <v>0</v>
      </c>
      <c r="M453" s="80">
        <f t="shared" si="274"/>
        <v>0</v>
      </c>
      <c r="N453" s="80">
        <f t="shared" si="274"/>
        <v>0</v>
      </c>
      <c r="O453" s="80">
        <f t="shared" si="274"/>
        <v>0</v>
      </c>
      <c r="P453" s="81">
        <v>0</v>
      </c>
      <c r="Q453" s="81">
        <v>0</v>
      </c>
      <c r="R453" s="81">
        <v>0</v>
      </c>
      <c r="S453" s="81">
        <v>0</v>
      </c>
      <c r="T453" s="80">
        <f t="shared" ref="T453:BP453" si="275">+T402-T452</f>
        <v>0</v>
      </c>
      <c r="U453" s="80">
        <f t="shared" si="275"/>
        <v>0</v>
      </c>
      <c r="V453" s="80">
        <f t="shared" si="275"/>
        <v>0</v>
      </c>
      <c r="W453" s="80">
        <f t="shared" si="275"/>
        <v>0</v>
      </c>
      <c r="X453" s="80">
        <f t="shared" si="275"/>
        <v>0</v>
      </c>
      <c r="Y453" s="80">
        <f t="shared" si="275"/>
        <v>0</v>
      </c>
      <c r="Z453" s="80">
        <f t="shared" si="275"/>
        <v>0</v>
      </c>
      <c r="AA453" s="80">
        <f t="shared" si="275"/>
        <v>0</v>
      </c>
      <c r="AB453" s="80">
        <f t="shared" si="275"/>
        <v>0</v>
      </c>
      <c r="AC453" s="80">
        <f t="shared" si="275"/>
        <v>0</v>
      </c>
      <c r="AD453" s="80">
        <f t="shared" si="275"/>
        <v>0</v>
      </c>
      <c r="AE453" s="80">
        <f t="shared" si="275"/>
        <v>0</v>
      </c>
      <c r="AF453" s="80">
        <f t="shared" si="275"/>
        <v>0</v>
      </c>
      <c r="AG453" s="80">
        <f t="shared" si="275"/>
        <v>0</v>
      </c>
      <c r="AH453" s="80">
        <f t="shared" si="275"/>
        <v>0</v>
      </c>
      <c r="AI453" s="80">
        <f t="shared" si="275"/>
        <v>0</v>
      </c>
      <c r="AJ453" s="80">
        <f t="shared" si="275"/>
        <v>0</v>
      </c>
      <c r="AK453" s="80">
        <f t="shared" si="275"/>
        <v>0</v>
      </c>
      <c r="AL453" s="80">
        <f t="shared" si="275"/>
        <v>0</v>
      </c>
      <c r="AM453" s="80">
        <f t="shared" si="275"/>
        <v>0</v>
      </c>
      <c r="AN453" s="80">
        <f t="shared" si="275"/>
        <v>0</v>
      </c>
      <c r="AO453" s="80">
        <f t="shared" si="275"/>
        <v>0</v>
      </c>
      <c r="AP453" s="80">
        <f t="shared" si="275"/>
        <v>0</v>
      </c>
      <c r="AQ453" s="80">
        <f t="shared" si="275"/>
        <v>0</v>
      </c>
      <c r="AR453" s="80">
        <f t="shared" si="275"/>
        <v>0</v>
      </c>
      <c r="AS453" s="80">
        <f t="shared" si="275"/>
        <v>0</v>
      </c>
      <c r="AT453" s="80">
        <f t="shared" si="275"/>
        <v>0</v>
      </c>
      <c r="AU453" s="80">
        <f t="shared" si="275"/>
        <v>0</v>
      </c>
      <c r="AV453" s="80">
        <f t="shared" si="275"/>
        <v>0</v>
      </c>
      <c r="AW453" s="80">
        <f t="shared" si="275"/>
        <v>0</v>
      </c>
      <c r="AX453" s="80">
        <f t="shared" si="275"/>
        <v>0</v>
      </c>
      <c r="AY453" s="80">
        <f t="shared" si="275"/>
        <v>0</v>
      </c>
      <c r="AZ453" s="80">
        <f t="shared" si="275"/>
        <v>0</v>
      </c>
      <c r="BA453" s="80">
        <f t="shared" si="275"/>
        <v>0</v>
      </c>
      <c r="BB453" s="80">
        <f t="shared" si="275"/>
        <v>0</v>
      </c>
      <c r="BC453" s="80">
        <f t="shared" si="275"/>
        <v>0</v>
      </c>
      <c r="BD453" s="80">
        <f t="shared" si="275"/>
        <v>0</v>
      </c>
      <c r="BE453" s="80">
        <f t="shared" si="275"/>
        <v>0</v>
      </c>
      <c r="BF453" s="80">
        <f t="shared" si="275"/>
        <v>0</v>
      </c>
      <c r="BG453" s="80">
        <f t="shared" si="275"/>
        <v>0</v>
      </c>
      <c r="BH453" s="80">
        <f t="shared" si="275"/>
        <v>0</v>
      </c>
      <c r="BI453" s="80">
        <f t="shared" si="275"/>
        <v>0</v>
      </c>
      <c r="BJ453" s="80">
        <f t="shared" si="275"/>
        <v>0</v>
      </c>
      <c r="BK453" s="80">
        <f t="shared" si="275"/>
        <v>0</v>
      </c>
      <c r="BL453" s="80">
        <f t="shared" si="275"/>
        <v>0</v>
      </c>
      <c r="BM453" s="80">
        <f t="shared" si="275"/>
        <v>0</v>
      </c>
      <c r="BN453" s="80">
        <f t="shared" si="275"/>
        <v>0</v>
      </c>
      <c r="BO453" s="80">
        <f t="shared" si="275"/>
        <v>0</v>
      </c>
      <c r="BP453" s="80">
        <f t="shared" si="275"/>
        <v>0</v>
      </c>
    </row>
    <row r="454" spans="4:87" ht="12" hidden="1" customHeight="1" outlineLevel="1" x14ac:dyDescent="0.2">
      <c r="J454" s="81"/>
      <c r="K454" s="81"/>
      <c r="L454" s="81"/>
      <c r="M454" s="81"/>
      <c r="N454" s="81"/>
      <c r="O454" s="81"/>
      <c r="P454" s="81"/>
      <c r="Q454" s="81"/>
      <c r="R454" s="81"/>
      <c r="S454" s="81"/>
      <c r="T454" s="81"/>
      <c r="U454" s="81"/>
      <c r="V454" s="81"/>
      <c r="W454" s="81"/>
      <c r="X454" s="81"/>
      <c r="Y454" s="81"/>
      <c r="Z454" s="81"/>
      <c r="AA454" s="81"/>
      <c r="AB454" s="81"/>
      <c r="AC454" s="81"/>
      <c r="AD454" s="81"/>
      <c r="AE454" s="81"/>
      <c r="AF454" s="81"/>
      <c r="AG454" s="81"/>
      <c r="AH454" s="81"/>
      <c r="AI454" s="81"/>
      <c r="AJ454" s="81"/>
      <c r="AK454" s="81"/>
      <c r="AL454" s="81"/>
      <c r="AM454" s="81"/>
      <c r="AN454" s="81"/>
      <c r="AO454" s="81"/>
      <c r="AP454" s="81"/>
      <c r="AQ454" s="81"/>
      <c r="AR454" s="81"/>
      <c r="AS454" s="81"/>
      <c r="AT454" s="81"/>
      <c r="AU454" s="81"/>
      <c r="AV454" s="81"/>
      <c r="AW454" s="81"/>
      <c r="AX454" s="81"/>
      <c r="AY454" s="81"/>
      <c r="AZ454" s="81"/>
      <c r="BA454" s="81"/>
      <c r="BB454" s="81"/>
      <c r="BC454" s="81"/>
      <c r="BD454" s="81"/>
      <c r="BE454" s="81"/>
      <c r="BF454" s="81"/>
      <c r="BG454" s="81"/>
      <c r="BH454" s="81"/>
      <c r="BI454" s="81"/>
      <c r="BJ454" s="81"/>
      <c r="BK454" s="81"/>
      <c r="BL454" s="81"/>
      <c r="BM454" s="81"/>
      <c r="BN454" s="81"/>
      <c r="BO454" s="81"/>
      <c r="BP454" s="81"/>
    </row>
    <row r="455" spans="4:87" ht="12" hidden="1" customHeight="1" outlineLevel="1" x14ac:dyDescent="0.2">
      <c r="J455" s="81"/>
      <c r="K455" s="81"/>
      <c r="L455" s="81"/>
      <c r="M455" s="81"/>
      <c r="N455" s="81"/>
      <c r="O455" s="81"/>
      <c r="P455" s="81"/>
      <c r="Q455" s="81"/>
      <c r="R455" s="81"/>
      <c r="S455" s="81"/>
      <c r="T455" s="81"/>
      <c r="U455" s="81"/>
      <c r="V455" s="81"/>
      <c r="W455" s="81"/>
      <c r="X455" s="81"/>
      <c r="Y455" s="81"/>
      <c r="Z455" s="81"/>
      <c r="AA455" s="81"/>
      <c r="AB455" s="81"/>
      <c r="AC455" s="81"/>
      <c r="AD455" s="81"/>
      <c r="AE455" s="81"/>
      <c r="AF455" s="81"/>
      <c r="AG455" s="81"/>
      <c r="AH455" s="81"/>
      <c r="AI455" s="81"/>
      <c r="AJ455" s="81"/>
      <c r="AK455" s="81"/>
      <c r="AL455" s="81"/>
      <c r="AM455" s="81"/>
      <c r="AN455" s="81"/>
      <c r="AO455" s="81"/>
      <c r="AP455" s="81"/>
      <c r="AQ455" s="81"/>
      <c r="AR455" s="81"/>
      <c r="AS455" s="81"/>
      <c r="AT455" s="81"/>
      <c r="AU455" s="81"/>
      <c r="AV455" s="81"/>
      <c r="AW455" s="81"/>
      <c r="AX455" s="81"/>
      <c r="AY455" s="81"/>
      <c r="AZ455" s="81"/>
      <c r="BA455" s="81"/>
      <c r="BB455" s="81"/>
      <c r="BC455" s="81"/>
      <c r="BD455" s="81"/>
      <c r="BE455" s="81"/>
      <c r="BF455" s="81"/>
      <c r="BG455" s="81"/>
      <c r="BH455" s="81"/>
      <c r="BI455" s="81"/>
      <c r="BJ455" s="81"/>
      <c r="BK455" s="81"/>
      <c r="BL455" s="81"/>
      <c r="BM455" s="81"/>
      <c r="BN455" s="81"/>
      <c r="BO455" s="81"/>
      <c r="BP455" s="81"/>
    </row>
    <row r="456" spans="4:87" ht="12.95" hidden="1" customHeight="1" outlineLevel="1" x14ac:dyDescent="0.2">
      <c r="E456" s="171"/>
      <c r="AB456" s="82"/>
      <c r="AI456" s="23"/>
      <c r="AL456" s="82"/>
    </row>
    <row r="457" spans="4:87" ht="12.95" hidden="1" customHeight="1" outlineLevel="1" x14ac:dyDescent="0.2">
      <c r="E457" s="171"/>
      <c r="AB457" s="82"/>
      <c r="AI457" s="23"/>
      <c r="AL457" s="82"/>
    </row>
    <row r="458" spans="4:87" ht="12.95" hidden="1" customHeight="1" outlineLevel="1" x14ac:dyDescent="0.2">
      <c r="E458" s="171"/>
      <c r="AB458" s="82"/>
      <c r="AI458" s="23"/>
      <c r="AL458" s="82"/>
    </row>
    <row r="459" spans="4:87" ht="36" hidden="1" customHeight="1" outlineLevel="1" x14ac:dyDescent="0.2">
      <c r="D459" s="67" t="str">
        <f>D439</f>
        <v>Ccode</v>
      </c>
      <c r="E459" s="67" t="str">
        <f>E439</f>
        <v>Mgmt Unit</v>
      </c>
      <c r="F459" s="77" t="s">
        <v>132</v>
      </c>
      <c r="G459" s="77" t="s">
        <v>133</v>
      </c>
      <c r="H459" s="67"/>
      <c r="I459" s="67"/>
      <c r="J459" s="67" t="s">
        <v>80</v>
      </c>
      <c r="K459" s="67" t="s">
        <v>81</v>
      </c>
      <c r="L459" s="67" t="s">
        <v>82</v>
      </c>
      <c r="M459" s="67" t="s">
        <v>83</v>
      </c>
      <c r="N459" s="67" t="s">
        <v>84</v>
      </c>
      <c r="O459" s="67" t="s">
        <v>85</v>
      </c>
      <c r="P459" s="67" t="s">
        <v>86</v>
      </c>
      <c r="Q459" s="67" t="s">
        <v>87</v>
      </c>
      <c r="R459" s="67" t="s">
        <v>88</v>
      </c>
      <c r="S459" s="67" t="s">
        <v>89</v>
      </c>
      <c r="T459" s="67" t="s">
        <v>90</v>
      </c>
      <c r="U459" s="67" t="s">
        <v>91</v>
      </c>
      <c r="V459" s="67" t="s">
        <v>21</v>
      </c>
      <c r="W459" s="67" t="s">
        <v>22</v>
      </c>
      <c r="X459" s="67" t="s">
        <v>23</v>
      </c>
      <c r="Y459" s="67" t="s">
        <v>24</v>
      </c>
      <c r="Z459" s="67" t="s">
        <v>25</v>
      </c>
      <c r="AA459" s="67" t="s">
        <v>26</v>
      </c>
      <c r="AB459" s="67" t="s">
        <v>27</v>
      </c>
      <c r="AC459" s="67" t="s">
        <v>28</v>
      </c>
      <c r="AD459" s="67" t="s">
        <v>29</v>
      </c>
      <c r="AE459" s="67" t="s">
        <v>92</v>
      </c>
      <c r="AF459" s="67" t="s">
        <v>93</v>
      </c>
      <c r="AG459" s="67" t="s">
        <v>32</v>
      </c>
      <c r="AH459" s="67" t="s">
        <v>33</v>
      </c>
      <c r="AI459" s="67" t="s">
        <v>34</v>
      </c>
      <c r="AJ459" s="67" t="s">
        <v>94</v>
      </c>
      <c r="AK459" s="67" t="s">
        <v>95</v>
      </c>
      <c r="AL459" s="67" t="s">
        <v>37</v>
      </c>
      <c r="AM459" s="67" t="s">
        <v>38</v>
      </c>
      <c r="AN459" s="67" t="s">
        <v>39</v>
      </c>
      <c r="AO459" s="67" t="s">
        <v>96</v>
      </c>
      <c r="AP459" s="67" t="s">
        <v>97</v>
      </c>
      <c r="AQ459" s="67" t="s">
        <v>98</v>
      </c>
      <c r="AR459" s="67" t="s">
        <v>99</v>
      </c>
      <c r="AS459" s="67" t="s">
        <v>22</v>
      </c>
      <c r="AT459" s="67" t="s">
        <v>23</v>
      </c>
      <c r="AU459" s="67" t="s">
        <v>24</v>
      </c>
      <c r="AV459" s="67" t="s">
        <v>44</v>
      </c>
      <c r="AW459" s="67" t="s">
        <v>45</v>
      </c>
      <c r="AX459" s="67" t="s">
        <v>27</v>
      </c>
      <c r="AY459" s="67" t="s">
        <v>28</v>
      </c>
      <c r="AZ459" s="67" t="s">
        <v>29</v>
      </c>
      <c r="BA459" s="67" t="s">
        <v>100</v>
      </c>
      <c r="BB459" s="67" t="s">
        <v>101</v>
      </c>
      <c r="BC459" s="67" t="s">
        <v>32</v>
      </c>
      <c r="BD459" s="67" t="s">
        <v>33</v>
      </c>
      <c r="BE459" s="67" t="s">
        <v>34</v>
      </c>
      <c r="BF459" s="67" t="s">
        <v>102</v>
      </c>
      <c r="BG459" s="67" t="s">
        <v>103</v>
      </c>
      <c r="BH459" s="67" t="s">
        <v>37</v>
      </c>
      <c r="BI459" s="67" t="s">
        <v>38</v>
      </c>
      <c r="BJ459" s="67" t="s">
        <v>39</v>
      </c>
      <c r="BK459" s="67" t="s">
        <v>104</v>
      </c>
      <c r="BL459" s="67" t="s">
        <v>105</v>
      </c>
      <c r="BM459" s="67" t="s">
        <v>106</v>
      </c>
      <c r="BN459" s="67" t="s">
        <v>107</v>
      </c>
      <c r="BO459" s="67" t="s">
        <v>54</v>
      </c>
      <c r="BP459" s="67" t="s">
        <v>55</v>
      </c>
    </row>
    <row r="460" spans="4:87" ht="12.95" hidden="1" customHeight="1" outlineLevel="2" x14ac:dyDescent="0.2">
      <c r="D460" s="158" t="s">
        <v>134</v>
      </c>
      <c r="E460" s="158"/>
      <c r="F460" s="175"/>
      <c r="G460" s="83"/>
      <c r="J460" s="66">
        <f t="shared" ref="J460:Y466" si="276">SUMIF($D$9:$D$401,$D460,J$9:J$401)</f>
        <v>0</v>
      </c>
      <c r="K460" s="66">
        <f t="shared" si="276"/>
        <v>0</v>
      </c>
      <c r="L460" s="66">
        <f t="shared" si="276"/>
        <v>0</v>
      </c>
      <c r="M460" s="66">
        <f t="shared" si="276"/>
        <v>0</v>
      </c>
      <c r="N460" s="66">
        <f t="shared" si="276"/>
        <v>0</v>
      </c>
      <c r="O460" s="66">
        <f t="shared" si="276"/>
        <v>0</v>
      </c>
      <c r="P460" s="66">
        <f t="shared" si="276"/>
        <v>0</v>
      </c>
      <c r="Q460" s="66">
        <f t="shared" si="276"/>
        <v>0</v>
      </c>
      <c r="R460" s="66">
        <f t="shared" si="276"/>
        <v>0</v>
      </c>
      <c r="S460" s="66">
        <f t="shared" si="276"/>
        <v>0</v>
      </c>
      <c r="T460" s="66">
        <f t="shared" si="276"/>
        <v>0</v>
      </c>
      <c r="U460" s="66">
        <f t="shared" si="276"/>
        <v>0</v>
      </c>
      <c r="V460" s="66">
        <f t="shared" si="276"/>
        <v>0</v>
      </c>
      <c r="W460" s="66">
        <f t="shared" si="276"/>
        <v>0</v>
      </c>
      <c r="X460" s="66">
        <f t="shared" si="276"/>
        <v>0</v>
      </c>
      <c r="Y460" s="66">
        <f t="shared" si="276"/>
        <v>0</v>
      </c>
      <c r="Z460" s="66">
        <f t="shared" ref="Z460:BP465" si="277">SUMIF($D$9:$D$401,$D460,Z$9:Z$401)</f>
        <v>0</v>
      </c>
      <c r="AA460" s="66">
        <f t="shared" si="277"/>
        <v>0</v>
      </c>
      <c r="AB460" s="66">
        <f t="shared" si="277"/>
        <v>0</v>
      </c>
      <c r="AC460" s="66">
        <f t="shared" si="277"/>
        <v>0</v>
      </c>
      <c r="AD460" s="66">
        <f t="shared" si="277"/>
        <v>0</v>
      </c>
      <c r="AE460" s="66">
        <f t="shared" si="277"/>
        <v>0</v>
      </c>
      <c r="AF460" s="66">
        <f t="shared" si="277"/>
        <v>0</v>
      </c>
      <c r="AG460" s="66">
        <f t="shared" si="277"/>
        <v>0</v>
      </c>
      <c r="AH460" s="66">
        <f t="shared" si="277"/>
        <v>0</v>
      </c>
      <c r="AI460" s="66">
        <f t="shared" si="277"/>
        <v>0</v>
      </c>
      <c r="AJ460" s="66">
        <f t="shared" si="277"/>
        <v>0</v>
      </c>
      <c r="AK460" s="66">
        <f t="shared" si="277"/>
        <v>0</v>
      </c>
      <c r="AL460" s="66">
        <f t="shared" si="277"/>
        <v>0</v>
      </c>
      <c r="AM460" s="66">
        <f t="shared" si="277"/>
        <v>0</v>
      </c>
      <c r="AN460" s="66">
        <f t="shared" si="277"/>
        <v>0</v>
      </c>
      <c r="AO460" s="66">
        <f t="shared" si="277"/>
        <v>0</v>
      </c>
      <c r="AP460" s="66">
        <f t="shared" si="277"/>
        <v>0</v>
      </c>
      <c r="AQ460" s="66">
        <f t="shared" si="277"/>
        <v>0</v>
      </c>
      <c r="AR460" s="66">
        <f t="shared" si="277"/>
        <v>0</v>
      </c>
      <c r="AS460" s="66">
        <f t="shared" si="277"/>
        <v>0</v>
      </c>
      <c r="AT460" s="66">
        <f t="shared" si="277"/>
        <v>0</v>
      </c>
      <c r="AU460" s="66">
        <f t="shared" si="277"/>
        <v>0</v>
      </c>
      <c r="AV460" s="66">
        <f t="shared" si="277"/>
        <v>0</v>
      </c>
      <c r="AW460" s="66">
        <f t="shared" si="277"/>
        <v>0</v>
      </c>
      <c r="AX460" s="66">
        <f t="shared" si="277"/>
        <v>0</v>
      </c>
      <c r="AY460" s="66">
        <f t="shared" si="277"/>
        <v>0</v>
      </c>
      <c r="AZ460" s="66">
        <f t="shared" si="277"/>
        <v>0</v>
      </c>
      <c r="BA460" s="66">
        <f t="shared" si="277"/>
        <v>0</v>
      </c>
      <c r="BB460" s="66">
        <f t="shared" si="277"/>
        <v>0</v>
      </c>
      <c r="BC460" s="66">
        <f t="shared" si="277"/>
        <v>0</v>
      </c>
      <c r="BD460" s="66">
        <f t="shared" si="277"/>
        <v>0</v>
      </c>
      <c r="BE460" s="66">
        <f t="shared" si="277"/>
        <v>0</v>
      </c>
      <c r="BF460" s="66">
        <f t="shared" si="277"/>
        <v>0</v>
      </c>
      <c r="BG460" s="66">
        <f t="shared" si="277"/>
        <v>0</v>
      </c>
      <c r="BH460" s="66">
        <f t="shared" si="277"/>
        <v>0</v>
      </c>
      <c r="BI460" s="66">
        <f t="shared" si="277"/>
        <v>0</v>
      </c>
      <c r="BJ460" s="66">
        <f t="shared" si="277"/>
        <v>0</v>
      </c>
      <c r="BK460" s="66">
        <f t="shared" si="277"/>
        <v>0</v>
      </c>
      <c r="BL460" s="66">
        <f t="shared" si="277"/>
        <v>0</v>
      </c>
      <c r="BM460" s="66">
        <f t="shared" si="277"/>
        <v>0</v>
      </c>
      <c r="BN460" s="66">
        <f t="shared" si="277"/>
        <v>0</v>
      </c>
      <c r="BO460" s="66">
        <f t="shared" si="277"/>
        <v>0</v>
      </c>
      <c r="BP460" s="66">
        <f t="shared" si="277"/>
        <v>0</v>
      </c>
    </row>
    <row r="461" spans="4:87" ht="12.95" hidden="1" customHeight="1" outlineLevel="2" x14ac:dyDescent="0.2">
      <c r="D461" s="158" t="s">
        <v>135</v>
      </c>
      <c r="E461" s="158"/>
      <c r="F461" s="175"/>
      <c r="G461" s="83"/>
      <c r="J461" s="66">
        <f t="shared" si="276"/>
        <v>0</v>
      </c>
      <c r="K461" s="66">
        <f t="shared" si="276"/>
        <v>0</v>
      </c>
      <c r="L461" s="66">
        <f t="shared" si="276"/>
        <v>0</v>
      </c>
      <c r="M461" s="66">
        <f t="shared" si="276"/>
        <v>0</v>
      </c>
      <c r="N461" s="66">
        <f t="shared" si="276"/>
        <v>0</v>
      </c>
      <c r="O461" s="66">
        <f t="shared" si="276"/>
        <v>0</v>
      </c>
      <c r="P461" s="66">
        <f t="shared" si="276"/>
        <v>0</v>
      </c>
      <c r="Q461" s="66">
        <f t="shared" si="276"/>
        <v>0</v>
      </c>
      <c r="R461" s="66">
        <f t="shared" si="276"/>
        <v>0</v>
      </c>
      <c r="S461" s="66">
        <f t="shared" si="276"/>
        <v>0</v>
      </c>
      <c r="T461" s="66">
        <f t="shared" si="276"/>
        <v>0</v>
      </c>
      <c r="U461" s="66">
        <f t="shared" si="276"/>
        <v>0</v>
      </c>
      <c r="V461" s="66">
        <f t="shared" si="276"/>
        <v>0</v>
      </c>
      <c r="W461" s="66">
        <f t="shared" si="276"/>
        <v>0</v>
      </c>
      <c r="X461" s="66">
        <f t="shared" si="276"/>
        <v>0</v>
      </c>
      <c r="Y461" s="66">
        <f t="shared" si="276"/>
        <v>0</v>
      </c>
      <c r="Z461" s="66">
        <f t="shared" si="277"/>
        <v>0</v>
      </c>
      <c r="AA461" s="66">
        <f t="shared" si="277"/>
        <v>0</v>
      </c>
      <c r="AB461" s="66">
        <f t="shared" si="277"/>
        <v>0</v>
      </c>
      <c r="AC461" s="66">
        <f t="shared" si="277"/>
        <v>0</v>
      </c>
      <c r="AD461" s="66">
        <f t="shared" si="277"/>
        <v>0</v>
      </c>
      <c r="AE461" s="66">
        <f t="shared" si="277"/>
        <v>0</v>
      </c>
      <c r="AF461" s="66">
        <f t="shared" si="277"/>
        <v>0</v>
      </c>
      <c r="AG461" s="66">
        <f t="shared" si="277"/>
        <v>0</v>
      </c>
      <c r="AH461" s="66">
        <f t="shared" si="277"/>
        <v>0</v>
      </c>
      <c r="AI461" s="66">
        <f t="shared" si="277"/>
        <v>0</v>
      </c>
      <c r="AJ461" s="66">
        <f t="shared" si="277"/>
        <v>0</v>
      </c>
      <c r="AK461" s="66">
        <f t="shared" si="277"/>
        <v>0</v>
      </c>
      <c r="AL461" s="66">
        <f t="shared" si="277"/>
        <v>0</v>
      </c>
      <c r="AM461" s="66">
        <f t="shared" si="277"/>
        <v>0</v>
      </c>
      <c r="AN461" s="66">
        <f t="shared" si="277"/>
        <v>0</v>
      </c>
      <c r="AO461" s="66">
        <f t="shared" si="277"/>
        <v>0</v>
      </c>
      <c r="AP461" s="66">
        <f t="shared" si="277"/>
        <v>0</v>
      </c>
      <c r="AQ461" s="66">
        <f t="shared" si="277"/>
        <v>0</v>
      </c>
      <c r="AR461" s="66">
        <f t="shared" si="277"/>
        <v>0</v>
      </c>
      <c r="AS461" s="66">
        <f t="shared" si="277"/>
        <v>0</v>
      </c>
      <c r="AT461" s="66">
        <f t="shared" si="277"/>
        <v>0</v>
      </c>
      <c r="AU461" s="66">
        <f t="shared" si="277"/>
        <v>0</v>
      </c>
      <c r="AV461" s="66">
        <f t="shared" si="277"/>
        <v>0</v>
      </c>
      <c r="AW461" s="66">
        <f t="shared" si="277"/>
        <v>0</v>
      </c>
      <c r="AX461" s="66">
        <f t="shared" si="277"/>
        <v>0</v>
      </c>
      <c r="AY461" s="66">
        <f t="shared" si="277"/>
        <v>0</v>
      </c>
      <c r="AZ461" s="66">
        <f t="shared" si="277"/>
        <v>0</v>
      </c>
      <c r="BA461" s="66">
        <f t="shared" si="277"/>
        <v>0</v>
      </c>
      <c r="BB461" s="66">
        <f t="shared" si="277"/>
        <v>0</v>
      </c>
      <c r="BC461" s="66">
        <f t="shared" si="277"/>
        <v>0</v>
      </c>
      <c r="BD461" s="66">
        <f t="shared" si="277"/>
        <v>0</v>
      </c>
      <c r="BE461" s="66">
        <f t="shared" si="277"/>
        <v>0</v>
      </c>
      <c r="BF461" s="66">
        <f t="shared" si="277"/>
        <v>0</v>
      </c>
      <c r="BG461" s="66">
        <f t="shared" si="277"/>
        <v>0</v>
      </c>
      <c r="BH461" s="66">
        <f t="shared" si="277"/>
        <v>0</v>
      </c>
      <c r="BI461" s="66">
        <f t="shared" si="277"/>
        <v>0</v>
      </c>
      <c r="BJ461" s="66">
        <f t="shared" si="277"/>
        <v>0</v>
      </c>
      <c r="BK461" s="66">
        <f t="shared" si="277"/>
        <v>0</v>
      </c>
      <c r="BL461" s="66">
        <f t="shared" si="277"/>
        <v>0</v>
      </c>
      <c r="BM461" s="66">
        <f t="shared" si="277"/>
        <v>0</v>
      </c>
      <c r="BN461" s="66">
        <f t="shared" si="277"/>
        <v>0</v>
      </c>
      <c r="BO461" s="66">
        <f t="shared" si="277"/>
        <v>0</v>
      </c>
      <c r="BP461" s="66">
        <f t="shared" si="277"/>
        <v>0</v>
      </c>
    </row>
    <row r="462" spans="4:87" ht="12.95" hidden="1" customHeight="1" outlineLevel="2" x14ac:dyDescent="0.2">
      <c r="D462" s="158" t="s">
        <v>136</v>
      </c>
      <c r="E462" s="158"/>
      <c r="F462" s="175"/>
      <c r="G462" s="83"/>
      <c r="J462" s="66">
        <f t="shared" si="276"/>
        <v>0</v>
      </c>
      <c r="K462" s="66">
        <f t="shared" si="276"/>
        <v>0</v>
      </c>
      <c r="L462" s="66">
        <f t="shared" si="276"/>
        <v>0</v>
      </c>
      <c r="M462" s="66">
        <f t="shared" si="276"/>
        <v>0</v>
      </c>
      <c r="N462" s="66">
        <f t="shared" si="276"/>
        <v>0</v>
      </c>
      <c r="O462" s="66">
        <f t="shared" si="276"/>
        <v>0</v>
      </c>
      <c r="P462" s="66">
        <f t="shared" si="276"/>
        <v>0</v>
      </c>
      <c r="Q462" s="66">
        <f t="shared" si="276"/>
        <v>0</v>
      </c>
      <c r="R462" s="66">
        <f t="shared" si="276"/>
        <v>0</v>
      </c>
      <c r="S462" s="66">
        <f t="shared" si="276"/>
        <v>0</v>
      </c>
      <c r="T462" s="66">
        <f t="shared" si="276"/>
        <v>0</v>
      </c>
      <c r="U462" s="66">
        <f t="shared" si="276"/>
        <v>0</v>
      </c>
      <c r="V462" s="66">
        <f t="shared" si="276"/>
        <v>0</v>
      </c>
      <c r="W462" s="66">
        <f t="shared" si="276"/>
        <v>0</v>
      </c>
      <c r="X462" s="66">
        <f t="shared" si="276"/>
        <v>0</v>
      </c>
      <c r="Y462" s="66">
        <f t="shared" si="276"/>
        <v>0</v>
      </c>
      <c r="Z462" s="66">
        <f t="shared" si="277"/>
        <v>0</v>
      </c>
      <c r="AA462" s="66">
        <f t="shared" si="277"/>
        <v>0</v>
      </c>
      <c r="AB462" s="66">
        <f t="shared" si="277"/>
        <v>0</v>
      </c>
      <c r="AC462" s="66">
        <f t="shared" si="277"/>
        <v>0</v>
      </c>
      <c r="AD462" s="66">
        <f t="shared" si="277"/>
        <v>0</v>
      </c>
      <c r="AE462" s="66">
        <f t="shared" si="277"/>
        <v>0</v>
      </c>
      <c r="AF462" s="66">
        <f t="shared" si="277"/>
        <v>0</v>
      </c>
      <c r="AG462" s="66">
        <f t="shared" si="277"/>
        <v>0</v>
      </c>
      <c r="AH462" s="66">
        <f t="shared" si="277"/>
        <v>0</v>
      </c>
      <c r="AI462" s="66">
        <f t="shared" si="277"/>
        <v>0</v>
      </c>
      <c r="AJ462" s="66">
        <f t="shared" si="277"/>
        <v>0</v>
      </c>
      <c r="AK462" s="66">
        <f t="shared" si="277"/>
        <v>0</v>
      </c>
      <c r="AL462" s="66">
        <f t="shared" si="277"/>
        <v>0</v>
      </c>
      <c r="AM462" s="66">
        <f t="shared" si="277"/>
        <v>0</v>
      </c>
      <c r="AN462" s="66">
        <f t="shared" si="277"/>
        <v>0</v>
      </c>
      <c r="AO462" s="66">
        <f t="shared" si="277"/>
        <v>0</v>
      </c>
      <c r="AP462" s="66">
        <f t="shared" si="277"/>
        <v>0</v>
      </c>
      <c r="AQ462" s="66">
        <f t="shared" si="277"/>
        <v>0</v>
      </c>
      <c r="AR462" s="66">
        <f t="shared" si="277"/>
        <v>0</v>
      </c>
      <c r="AS462" s="66">
        <f t="shared" si="277"/>
        <v>0</v>
      </c>
      <c r="AT462" s="66">
        <f t="shared" si="277"/>
        <v>0</v>
      </c>
      <c r="AU462" s="66">
        <f t="shared" si="277"/>
        <v>0</v>
      </c>
      <c r="AV462" s="66">
        <f t="shared" si="277"/>
        <v>0</v>
      </c>
      <c r="AW462" s="66">
        <f t="shared" si="277"/>
        <v>0</v>
      </c>
      <c r="AX462" s="66">
        <f t="shared" si="277"/>
        <v>0</v>
      </c>
      <c r="AY462" s="66">
        <f t="shared" si="277"/>
        <v>0</v>
      </c>
      <c r="AZ462" s="66">
        <f t="shared" si="277"/>
        <v>0</v>
      </c>
      <c r="BA462" s="66">
        <f t="shared" si="277"/>
        <v>0</v>
      </c>
      <c r="BB462" s="66">
        <f t="shared" si="277"/>
        <v>0</v>
      </c>
      <c r="BC462" s="66">
        <f t="shared" si="277"/>
        <v>0</v>
      </c>
      <c r="BD462" s="66">
        <f t="shared" si="277"/>
        <v>0</v>
      </c>
      <c r="BE462" s="66">
        <f t="shared" si="277"/>
        <v>0</v>
      </c>
      <c r="BF462" s="66">
        <f t="shared" si="277"/>
        <v>0</v>
      </c>
      <c r="BG462" s="66">
        <f t="shared" si="277"/>
        <v>0</v>
      </c>
      <c r="BH462" s="66">
        <f t="shared" si="277"/>
        <v>0</v>
      </c>
      <c r="BI462" s="66">
        <f t="shared" si="277"/>
        <v>0</v>
      </c>
      <c r="BJ462" s="66">
        <f t="shared" si="277"/>
        <v>0</v>
      </c>
      <c r="BK462" s="66">
        <f t="shared" si="277"/>
        <v>0</v>
      </c>
      <c r="BL462" s="66">
        <f t="shared" si="277"/>
        <v>0</v>
      </c>
      <c r="BM462" s="66">
        <f t="shared" si="277"/>
        <v>0</v>
      </c>
      <c r="BN462" s="66">
        <f t="shared" si="277"/>
        <v>0</v>
      </c>
      <c r="BO462" s="66">
        <f t="shared" si="277"/>
        <v>0</v>
      </c>
      <c r="BP462" s="66">
        <f t="shared" si="277"/>
        <v>0</v>
      </c>
    </row>
    <row r="463" spans="4:87" ht="12" hidden="1" customHeight="1" outlineLevel="1" collapsed="1" x14ac:dyDescent="0.2">
      <c r="D463" s="158" t="s">
        <v>61</v>
      </c>
      <c r="E463" s="158"/>
      <c r="F463" s="84">
        <f>AG402+AH402+AI402</f>
        <v>0</v>
      </c>
      <c r="G463" s="84">
        <f>BC402+BD402+BE402</f>
        <v>0</v>
      </c>
      <c r="J463" s="66">
        <f t="shared" si="276"/>
        <v>0</v>
      </c>
      <c r="K463" s="66">
        <f t="shared" si="276"/>
        <v>0</v>
      </c>
      <c r="L463" s="66">
        <f t="shared" si="276"/>
        <v>0</v>
      </c>
      <c r="M463" s="66">
        <f t="shared" si="276"/>
        <v>0</v>
      </c>
      <c r="N463" s="66">
        <f t="shared" si="276"/>
        <v>0</v>
      </c>
      <c r="O463" s="66">
        <f t="shared" si="276"/>
        <v>0</v>
      </c>
      <c r="P463" s="66">
        <f t="shared" si="276"/>
        <v>0</v>
      </c>
      <c r="Q463" s="66">
        <f t="shared" si="276"/>
        <v>0</v>
      </c>
      <c r="R463" s="66">
        <f t="shared" si="276"/>
        <v>0</v>
      </c>
      <c r="S463" s="66">
        <f t="shared" si="276"/>
        <v>0</v>
      </c>
      <c r="T463" s="66">
        <f t="shared" si="276"/>
        <v>0</v>
      </c>
      <c r="U463" s="66">
        <f t="shared" si="276"/>
        <v>0</v>
      </c>
      <c r="V463" s="66">
        <f t="shared" si="276"/>
        <v>0</v>
      </c>
      <c r="W463" s="66">
        <f t="shared" si="276"/>
        <v>0</v>
      </c>
      <c r="X463" s="66">
        <f t="shared" si="276"/>
        <v>0</v>
      </c>
      <c r="Y463" s="66">
        <f t="shared" si="276"/>
        <v>0</v>
      </c>
      <c r="Z463" s="66">
        <f t="shared" si="277"/>
        <v>0</v>
      </c>
      <c r="AA463" s="66">
        <f t="shared" si="277"/>
        <v>0</v>
      </c>
      <c r="AB463" s="66">
        <f t="shared" si="277"/>
        <v>0</v>
      </c>
      <c r="AC463" s="66">
        <f t="shared" si="277"/>
        <v>0</v>
      </c>
      <c r="AD463" s="66">
        <f t="shared" si="277"/>
        <v>0</v>
      </c>
      <c r="AE463" s="66">
        <f t="shared" si="277"/>
        <v>0</v>
      </c>
      <c r="AF463" s="66">
        <f t="shared" si="277"/>
        <v>0</v>
      </c>
      <c r="AG463" s="66">
        <f t="shared" si="277"/>
        <v>0</v>
      </c>
      <c r="AH463" s="66">
        <f t="shared" si="277"/>
        <v>0</v>
      </c>
      <c r="AI463" s="66">
        <f t="shared" si="277"/>
        <v>0</v>
      </c>
      <c r="AJ463" s="66">
        <f t="shared" si="277"/>
        <v>0</v>
      </c>
      <c r="AK463" s="66">
        <f t="shared" si="277"/>
        <v>0</v>
      </c>
      <c r="AL463" s="66">
        <f t="shared" si="277"/>
        <v>0</v>
      </c>
      <c r="AM463" s="66">
        <f t="shared" si="277"/>
        <v>0</v>
      </c>
      <c r="AN463" s="66">
        <f t="shared" si="277"/>
        <v>0</v>
      </c>
      <c r="AO463" s="66">
        <f t="shared" si="277"/>
        <v>0</v>
      </c>
      <c r="AP463" s="66">
        <f t="shared" si="277"/>
        <v>0</v>
      </c>
      <c r="AQ463" s="66">
        <f t="shared" si="277"/>
        <v>0</v>
      </c>
      <c r="AR463" s="66">
        <f t="shared" si="277"/>
        <v>0</v>
      </c>
      <c r="AS463" s="66">
        <f t="shared" si="277"/>
        <v>0</v>
      </c>
      <c r="AT463" s="66">
        <f t="shared" si="277"/>
        <v>0</v>
      </c>
      <c r="AU463" s="66">
        <f t="shared" si="277"/>
        <v>0</v>
      </c>
      <c r="AV463" s="66">
        <f t="shared" si="277"/>
        <v>0</v>
      </c>
      <c r="AW463" s="66">
        <f t="shared" si="277"/>
        <v>0</v>
      </c>
      <c r="AX463" s="66">
        <f t="shared" si="277"/>
        <v>0</v>
      </c>
      <c r="AY463" s="66">
        <f t="shared" si="277"/>
        <v>0</v>
      </c>
      <c r="AZ463" s="66">
        <f t="shared" si="277"/>
        <v>0</v>
      </c>
      <c r="BA463" s="66">
        <f t="shared" si="277"/>
        <v>0</v>
      </c>
      <c r="BB463" s="66">
        <f t="shared" si="277"/>
        <v>0</v>
      </c>
      <c r="BC463" s="66">
        <f t="shared" si="277"/>
        <v>0</v>
      </c>
      <c r="BD463" s="66">
        <f t="shared" si="277"/>
        <v>0</v>
      </c>
      <c r="BE463" s="66">
        <f t="shared" si="277"/>
        <v>0</v>
      </c>
      <c r="BF463" s="66">
        <f t="shared" si="277"/>
        <v>0</v>
      </c>
      <c r="BG463" s="66">
        <f t="shared" si="277"/>
        <v>0</v>
      </c>
      <c r="BH463" s="66">
        <f t="shared" si="277"/>
        <v>0</v>
      </c>
      <c r="BI463" s="66">
        <f t="shared" si="277"/>
        <v>0</v>
      </c>
      <c r="BJ463" s="66">
        <f t="shared" si="277"/>
        <v>0</v>
      </c>
      <c r="BK463" s="66">
        <f t="shared" si="277"/>
        <v>0</v>
      </c>
      <c r="BL463" s="66">
        <f t="shared" si="277"/>
        <v>0</v>
      </c>
      <c r="BM463" s="66">
        <f t="shared" si="277"/>
        <v>0</v>
      </c>
      <c r="BN463" s="66">
        <f t="shared" si="277"/>
        <v>0</v>
      </c>
      <c r="BO463" s="66">
        <f t="shared" si="277"/>
        <v>0</v>
      </c>
      <c r="BP463" s="66">
        <f t="shared" si="277"/>
        <v>0</v>
      </c>
    </row>
    <row r="464" spans="4:87" ht="12" hidden="1" customHeight="1" outlineLevel="2" x14ac:dyDescent="0.2">
      <c r="D464" s="158" t="s">
        <v>137</v>
      </c>
      <c r="E464" s="158"/>
      <c r="F464" s="83"/>
      <c r="G464" s="83"/>
      <c r="J464" s="66">
        <f t="shared" si="276"/>
        <v>0</v>
      </c>
      <c r="K464" s="66">
        <f t="shared" si="276"/>
        <v>0</v>
      </c>
      <c r="L464" s="66">
        <f t="shared" si="276"/>
        <v>0</v>
      </c>
      <c r="M464" s="66">
        <f t="shared" si="276"/>
        <v>0</v>
      </c>
      <c r="N464" s="66">
        <f t="shared" si="276"/>
        <v>0</v>
      </c>
      <c r="O464" s="66">
        <f t="shared" si="276"/>
        <v>0</v>
      </c>
      <c r="P464" s="66">
        <f t="shared" si="276"/>
        <v>0</v>
      </c>
      <c r="Q464" s="66">
        <f t="shared" si="276"/>
        <v>0</v>
      </c>
      <c r="R464" s="66">
        <f t="shared" si="276"/>
        <v>0</v>
      </c>
      <c r="S464" s="66">
        <f t="shared" si="276"/>
        <v>0</v>
      </c>
      <c r="T464" s="66">
        <f t="shared" si="276"/>
        <v>0</v>
      </c>
      <c r="U464" s="66">
        <f t="shared" si="276"/>
        <v>0</v>
      </c>
      <c r="V464" s="66">
        <f t="shared" si="276"/>
        <v>0</v>
      </c>
      <c r="W464" s="66">
        <f t="shared" si="276"/>
        <v>0</v>
      </c>
      <c r="X464" s="66">
        <f t="shared" si="276"/>
        <v>0</v>
      </c>
      <c r="Y464" s="66">
        <f t="shared" si="276"/>
        <v>0</v>
      </c>
      <c r="Z464" s="66">
        <f t="shared" si="277"/>
        <v>0</v>
      </c>
      <c r="AA464" s="66">
        <f t="shared" si="277"/>
        <v>0</v>
      </c>
      <c r="AB464" s="66">
        <f t="shared" si="277"/>
        <v>0</v>
      </c>
      <c r="AC464" s="66">
        <f t="shared" si="277"/>
        <v>0</v>
      </c>
      <c r="AD464" s="66">
        <f t="shared" si="277"/>
        <v>0</v>
      </c>
      <c r="AE464" s="66">
        <f t="shared" si="277"/>
        <v>0</v>
      </c>
      <c r="AF464" s="66">
        <f t="shared" si="277"/>
        <v>0</v>
      </c>
      <c r="AG464" s="66">
        <f t="shared" si="277"/>
        <v>0</v>
      </c>
      <c r="AH464" s="66">
        <f t="shared" si="277"/>
        <v>0</v>
      </c>
      <c r="AI464" s="66">
        <f t="shared" si="277"/>
        <v>0</v>
      </c>
      <c r="AJ464" s="66">
        <f t="shared" si="277"/>
        <v>0</v>
      </c>
      <c r="AK464" s="66">
        <f t="shared" si="277"/>
        <v>0</v>
      </c>
      <c r="AL464" s="66">
        <f t="shared" si="277"/>
        <v>0</v>
      </c>
      <c r="AM464" s="66">
        <f t="shared" si="277"/>
        <v>0</v>
      </c>
      <c r="AN464" s="66">
        <f t="shared" si="277"/>
        <v>0</v>
      </c>
      <c r="AO464" s="66">
        <f t="shared" si="277"/>
        <v>0</v>
      </c>
      <c r="AP464" s="66">
        <f t="shared" si="277"/>
        <v>0</v>
      </c>
      <c r="AQ464" s="66">
        <f t="shared" si="277"/>
        <v>0</v>
      </c>
      <c r="AR464" s="66">
        <f t="shared" si="277"/>
        <v>0</v>
      </c>
      <c r="AS464" s="66">
        <f t="shared" si="277"/>
        <v>0</v>
      </c>
      <c r="AT464" s="66">
        <f t="shared" si="277"/>
        <v>0</v>
      </c>
      <c r="AU464" s="66">
        <f t="shared" si="277"/>
        <v>0</v>
      </c>
      <c r="AV464" s="66">
        <f t="shared" si="277"/>
        <v>0</v>
      </c>
      <c r="AW464" s="66">
        <f t="shared" si="277"/>
        <v>0</v>
      </c>
      <c r="AX464" s="66">
        <f t="shared" si="277"/>
        <v>0</v>
      </c>
      <c r="AY464" s="66">
        <f t="shared" si="277"/>
        <v>0</v>
      </c>
      <c r="AZ464" s="66">
        <f t="shared" si="277"/>
        <v>0</v>
      </c>
      <c r="BA464" s="66">
        <f t="shared" si="277"/>
        <v>0</v>
      </c>
      <c r="BB464" s="66">
        <f t="shared" si="277"/>
        <v>0</v>
      </c>
      <c r="BC464" s="66">
        <f t="shared" si="277"/>
        <v>0</v>
      </c>
      <c r="BD464" s="66">
        <f t="shared" si="277"/>
        <v>0</v>
      </c>
      <c r="BE464" s="66">
        <f t="shared" si="277"/>
        <v>0</v>
      </c>
      <c r="BF464" s="66">
        <f t="shared" si="277"/>
        <v>0</v>
      </c>
      <c r="BG464" s="66">
        <f t="shared" si="277"/>
        <v>0</v>
      </c>
      <c r="BH464" s="66">
        <f t="shared" si="277"/>
        <v>0</v>
      </c>
      <c r="BI464" s="66">
        <f t="shared" si="277"/>
        <v>0</v>
      </c>
      <c r="BJ464" s="66">
        <f t="shared" si="277"/>
        <v>0</v>
      </c>
      <c r="BK464" s="66">
        <f t="shared" si="277"/>
        <v>0</v>
      </c>
      <c r="BL464" s="66">
        <f t="shared" si="277"/>
        <v>0</v>
      </c>
      <c r="BM464" s="66">
        <f t="shared" si="277"/>
        <v>0</v>
      </c>
      <c r="BN464" s="66">
        <f t="shared" si="277"/>
        <v>0</v>
      </c>
      <c r="BO464" s="66">
        <f t="shared" si="277"/>
        <v>0</v>
      </c>
      <c r="BP464" s="66">
        <f t="shared" si="277"/>
        <v>0</v>
      </c>
    </row>
    <row r="465" spans="4:68" ht="12" hidden="1" customHeight="1" outlineLevel="2" x14ac:dyDescent="0.2">
      <c r="D465" s="158" t="s">
        <v>138</v>
      </c>
      <c r="E465" s="158"/>
      <c r="F465" s="83"/>
      <c r="G465" s="83"/>
      <c r="J465" s="66">
        <f t="shared" si="276"/>
        <v>0</v>
      </c>
      <c r="K465" s="66">
        <f t="shared" si="276"/>
        <v>0</v>
      </c>
      <c r="L465" s="66">
        <f t="shared" si="276"/>
        <v>0</v>
      </c>
      <c r="M465" s="66">
        <f t="shared" si="276"/>
        <v>0</v>
      </c>
      <c r="N465" s="66">
        <f t="shared" si="276"/>
        <v>0</v>
      </c>
      <c r="O465" s="66">
        <f t="shared" si="276"/>
        <v>0</v>
      </c>
      <c r="P465" s="66">
        <f t="shared" si="276"/>
        <v>0</v>
      </c>
      <c r="Q465" s="66">
        <f t="shared" si="276"/>
        <v>0</v>
      </c>
      <c r="R465" s="66">
        <f t="shared" si="276"/>
        <v>0</v>
      </c>
      <c r="S465" s="66">
        <f t="shared" si="276"/>
        <v>0</v>
      </c>
      <c r="T465" s="66">
        <f t="shared" si="276"/>
        <v>0</v>
      </c>
      <c r="U465" s="66">
        <f t="shared" si="276"/>
        <v>0</v>
      </c>
      <c r="V465" s="66">
        <f t="shared" si="276"/>
        <v>0</v>
      </c>
      <c r="W465" s="66">
        <f t="shared" si="276"/>
        <v>0</v>
      </c>
      <c r="X465" s="66">
        <f t="shared" si="276"/>
        <v>0</v>
      </c>
      <c r="Y465" s="66">
        <f t="shared" si="276"/>
        <v>0</v>
      </c>
      <c r="Z465" s="66">
        <f t="shared" si="277"/>
        <v>0</v>
      </c>
      <c r="AA465" s="66">
        <f t="shared" si="277"/>
        <v>0</v>
      </c>
      <c r="AB465" s="66">
        <f t="shared" si="277"/>
        <v>0</v>
      </c>
      <c r="AC465" s="66">
        <f t="shared" si="277"/>
        <v>0</v>
      </c>
      <c r="AD465" s="66">
        <f t="shared" si="277"/>
        <v>0</v>
      </c>
      <c r="AE465" s="66">
        <f t="shared" si="277"/>
        <v>0</v>
      </c>
      <c r="AF465" s="66">
        <f t="shared" si="277"/>
        <v>0</v>
      </c>
      <c r="AG465" s="66">
        <f t="shared" si="277"/>
        <v>0</v>
      </c>
      <c r="AH465" s="66">
        <f t="shared" si="277"/>
        <v>0</v>
      </c>
      <c r="AI465" s="66">
        <f t="shared" si="277"/>
        <v>0</v>
      </c>
      <c r="AJ465" s="66">
        <f t="shared" si="277"/>
        <v>0</v>
      </c>
      <c r="AK465" s="66">
        <f t="shared" si="277"/>
        <v>0</v>
      </c>
      <c r="AL465" s="66">
        <f t="shared" si="277"/>
        <v>0</v>
      </c>
      <c r="AM465" s="66">
        <f t="shared" si="277"/>
        <v>0</v>
      </c>
      <c r="AN465" s="66">
        <f t="shared" si="277"/>
        <v>0</v>
      </c>
      <c r="AO465" s="66">
        <f t="shared" si="277"/>
        <v>0</v>
      </c>
      <c r="AP465" s="66">
        <f t="shared" si="277"/>
        <v>0</v>
      </c>
      <c r="AQ465" s="66">
        <f t="shared" si="277"/>
        <v>0</v>
      </c>
      <c r="AR465" s="66">
        <f t="shared" si="277"/>
        <v>0</v>
      </c>
      <c r="AS465" s="66">
        <f t="shared" si="277"/>
        <v>0</v>
      </c>
      <c r="AT465" s="66">
        <f t="shared" si="277"/>
        <v>0</v>
      </c>
      <c r="AU465" s="66">
        <f t="shared" si="277"/>
        <v>0</v>
      </c>
      <c r="AV465" s="66">
        <f t="shared" si="277"/>
        <v>0</v>
      </c>
      <c r="AW465" s="66">
        <f t="shared" si="277"/>
        <v>0</v>
      </c>
      <c r="AX465" s="66">
        <f t="shared" si="277"/>
        <v>0</v>
      </c>
      <c r="AY465" s="66">
        <f t="shared" si="277"/>
        <v>0</v>
      </c>
      <c r="AZ465" s="66">
        <f t="shared" si="277"/>
        <v>0</v>
      </c>
      <c r="BA465" s="66">
        <f t="shared" si="277"/>
        <v>0</v>
      </c>
      <c r="BB465" s="66">
        <f t="shared" si="277"/>
        <v>0</v>
      </c>
      <c r="BC465" s="66">
        <f t="shared" si="277"/>
        <v>0</v>
      </c>
      <c r="BD465" s="66">
        <f t="shared" si="277"/>
        <v>0</v>
      </c>
      <c r="BE465" s="66">
        <f t="shared" si="277"/>
        <v>0</v>
      </c>
      <c r="BF465" s="66">
        <f t="shared" si="277"/>
        <v>0</v>
      </c>
      <c r="BG465" s="66">
        <f t="shared" si="277"/>
        <v>0</v>
      </c>
      <c r="BH465" s="66">
        <f t="shared" si="277"/>
        <v>0</v>
      </c>
      <c r="BI465" s="66">
        <f t="shared" si="277"/>
        <v>0</v>
      </c>
      <c r="BJ465" s="66">
        <f t="shared" si="277"/>
        <v>0</v>
      </c>
      <c r="BK465" s="66">
        <f t="shared" si="277"/>
        <v>0</v>
      </c>
      <c r="BL465" s="66">
        <f t="shared" si="277"/>
        <v>0</v>
      </c>
      <c r="BM465" s="66">
        <f t="shared" si="277"/>
        <v>0</v>
      </c>
      <c r="BN465" s="66">
        <f>SUMIF($D$9:$D$401,$D465,BN$9:BN$401)</f>
        <v>0</v>
      </c>
      <c r="BO465" s="66">
        <f>SUMIF($D$9:$D$401,$D465,BO$9:BO$401)</f>
        <v>0</v>
      </c>
      <c r="BP465" s="66">
        <f>SUMIF($D$9:$D$401,$D465,BP$9:BP$401)</f>
        <v>0</v>
      </c>
    </row>
    <row r="466" spans="4:68" ht="12" hidden="1" customHeight="1" outlineLevel="2" x14ac:dyDescent="0.2">
      <c r="D466" s="158" t="s">
        <v>139</v>
      </c>
      <c r="E466" s="158"/>
      <c r="F466" s="83"/>
      <c r="G466" s="83"/>
      <c r="J466" s="66">
        <f t="shared" si="276"/>
        <v>0</v>
      </c>
      <c r="K466" s="66">
        <f t="shared" si="276"/>
        <v>0</v>
      </c>
      <c r="L466" s="66">
        <f t="shared" si="276"/>
        <v>0</v>
      </c>
      <c r="M466" s="66">
        <f t="shared" si="276"/>
        <v>0</v>
      </c>
      <c r="N466" s="66">
        <f t="shared" si="276"/>
        <v>0</v>
      </c>
      <c r="O466" s="66">
        <f t="shared" si="276"/>
        <v>0</v>
      </c>
      <c r="P466" s="66">
        <f t="shared" si="276"/>
        <v>0</v>
      </c>
      <c r="Q466" s="66">
        <f t="shared" si="276"/>
        <v>0</v>
      </c>
      <c r="R466" s="66">
        <f t="shared" si="276"/>
        <v>0</v>
      </c>
      <c r="S466" s="66">
        <f t="shared" si="276"/>
        <v>0</v>
      </c>
      <c r="T466" s="66">
        <f t="shared" si="276"/>
        <v>0</v>
      </c>
      <c r="U466" s="66">
        <f t="shared" si="276"/>
        <v>0</v>
      </c>
      <c r="V466" s="66">
        <f t="shared" si="276"/>
        <v>0</v>
      </c>
      <c r="W466" s="66">
        <f t="shared" si="276"/>
        <v>0</v>
      </c>
      <c r="X466" s="66">
        <f t="shared" si="276"/>
        <v>0</v>
      </c>
      <c r="Y466" s="66">
        <f t="shared" si="276"/>
        <v>0</v>
      </c>
      <c r="Z466" s="66">
        <f t="shared" ref="Z466:BP466" si="278">SUMIF($D$9:$D$401,$D466,Z$9:Z$401)</f>
        <v>0</v>
      </c>
      <c r="AA466" s="66">
        <f t="shared" si="278"/>
        <v>0</v>
      </c>
      <c r="AB466" s="66">
        <f t="shared" si="278"/>
        <v>0</v>
      </c>
      <c r="AC466" s="66">
        <f t="shared" si="278"/>
        <v>0</v>
      </c>
      <c r="AD466" s="66">
        <f t="shared" si="278"/>
        <v>0</v>
      </c>
      <c r="AE466" s="66">
        <f t="shared" si="278"/>
        <v>0</v>
      </c>
      <c r="AF466" s="66">
        <f t="shared" si="278"/>
        <v>0</v>
      </c>
      <c r="AG466" s="66">
        <f t="shared" si="278"/>
        <v>0</v>
      </c>
      <c r="AH466" s="66">
        <f t="shared" si="278"/>
        <v>0</v>
      </c>
      <c r="AI466" s="66">
        <f t="shared" si="278"/>
        <v>0</v>
      </c>
      <c r="AJ466" s="66">
        <f t="shared" si="278"/>
        <v>0</v>
      </c>
      <c r="AK466" s="66">
        <f t="shared" si="278"/>
        <v>0</v>
      </c>
      <c r="AL466" s="66">
        <f t="shared" si="278"/>
        <v>0</v>
      </c>
      <c r="AM466" s="66">
        <f t="shared" si="278"/>
        <v>0</v>
      </c>
      <c r="AN466" s="66">
        <f t="shared" si="278"/>
        <v>0</v>
      </c>
      <c r="AO466" s="66">
        <f t="shared" si="278"/>
        <v>0</v>
      </c>
      <c r="AP466" s="66">
        <f t="shared" si="278"/>
        <v>0</v>
      </c>
      <c r="AQ466" s="66">
        <f t="shared" si="278"/>
        <v>0</v>
      </c>
      <c r="AR466" s="66">
        <f t="shared" si="278"/>
        <v>0</v>
      </c>
      <c r="AS466" s="66">
        <f t="shared" si="278"/>
        <v>0</v>
      </c>
      <c r="AT466" s="66">
        <f t="shared" si="278"/>
        <v>0</v>
      </c>
      <c r="AU466" s="66">
        <f t="shared" si="278"/>
        <v>0</v>
      </c>
      <c r="AV466" s="66">
        <f t="shared" si="278"/>
        <v>0</v>
      </c>
      <c r="AW466" s="66">
        <f t="shared" si="278"/>
        <v>0</v>
      </c>
      <c r="AX466" s="66">
        <f t="shared" si="278"/>
        <v>0</v>
      </c>
      <c r="AY466" s="66">
        <f t="shared" si="278"/>
        <v>0</v>
      </c>
      <c r="AZ466" s="66">
        <f t="shared" si="278"/>
        <v>0</v>
      </c>
      <c r="BA466" s="66">
        <f t="shared" si="278"/>
        <v>0</v>
      </c>
      <c r="BB466" s="66">
        <f t="shared" si="278"/>
        <v>0</v>
      </c>
      <c r="BC466" s="66">
        <f t="shared" si="278"/>
        <v>0</v>
      </c>
      <c r="BD466" s="66">
        <f t="shared" si="278"/>
        <v>0</v>
      </c>
      <c r="BE466" s="66">
        <f t="shared" si="278"/>
        <v>0</v>
      </c>
      <c r="BF466" s="66">
        <f t="shared" si="278"/>
        <v>0</v>
      </c>
      <c r="BG466" s="66">
        <f t="shared" si="278"/>
        <v>0</v>
      </c>
      <c r="BH466" s="66">
        <f t="shared" si="278"/>
        <v>0</v>
      </c>
      <c r="BI466" s="66">
        <f t="shared" si="278"/>
        <v>0</v>
      </c>
      <c r="BJ466" s="66">
        <f t="shared" si="278"/>
        <v>0</v>
      </c>
      <c r="BK466" s="66">
        <f t="shared" si="278"/>
        <v>0</v>
      </c>
      <c r="BL466" s="66">
        <f t="shared" si="278"/>
        <v>0</v>
      </c>
      <c r="BM466" s="66">
        <f t="shared" si="278"/>
        <v>0</v>
      </c>
      <c r="BN466" s="66">
        <f t="shared" si="278"/>
        <v>0</v>
      </c>
      <c r="BO466" s="66">
        <f t="shared" si="278"/>
        <v>0</v>
      </c>
      <c r="BP466" s="66">
        <f t="shared" si="278"/>
        <v>0</v>
      </c>
    </row>
    <row r="467" spans="4:68" ht="12.6" hidden="1" customHeight="1" outlineLevel="1" collapsed="1" thickBot="1" x14ac:dyDescent="0.25">
      <c r="D467" s="78" t="s">
        <v>119</v>
      </c>
      <c r="E467" s="174"/>
      <c r="F467" s="78">
        <f>SUM(F460:F466)</f>
        <v>0</v>
      </c>
      <c r="G467" s="176">
        <f>SUM(G460:G466)</f>
        <v>0</v>
      </c>
      <c r="H467" s="78"/>
      <c r="I467" s="78"/>
      <c r="J467" s="75">
        <f>SUM(J460:J466)</f>
        <v>0</v>
      </c>
      <c r="K467" s="75">
        <f t="shared" ref="K467:BP467" si="279">SUM(K460:K466)</f>
        <v>0</v>
      </c>
      <c r="L467" s="75">
        <f t="shared" si="279"/>
        <v>0</v>
      </c>
      <c r="M467" s="75">
        <f t="shared" si="279"/>
        <v>0</v>
      </c>
      <c r="N467" s="75">
        <f t="shared" si="279"/>
        <v>0</v>
      </c>
      <c r="O467" s="75">
        <f t="shared" si="279"/>
        <v>0</v>
      </c>
      <c r="P467" s="75">
        <f t="shared" si="279"/>
        <v>0</v>
      </c>
      <c r="Q467" s="75">
        <f t="shared" si="279"/>
        <v>0</v>
      </c>
      <c r="R467" s="75">
        <f t="shared" si="279"/>
        <v>0</v>
      </c>
      <c r="S467" s="75">
        <f t="shared" si="279"/>
        <v>0</v>
      </c>
      <c r="T467" s="75">
        <f t="shared" si="279"/>
        <v>0</v>
      </c>
      <c r="U467" s="75">
        <f t="shared" si="279"/>
        <v>0</v>
      </c>
      <c r="V467" s="75">
        <f t="shared" si="279"/>
        <v>0</v>
      </c>
      <c r="W467" s="75">
        <f t="shared" si="279"/>
        <v>0</v>
      </c>
      <c r="X467" s="75">
        <f t="shared" si="279"/>
        <v>0</v>
      </c>
      <c r="Y467" s="75">
        <f t="shared" si="279"/>
        <v>0</v>
      </c>
      <c r="Z467" s="75">
        <f t="shared" si="279"/>
        <v>0</v>
      </c>
      <c r="AA467" s="75">
        <f t="shared" si="279"/>
        <v>0</v>
      </c>
      <c r="AB467" s="75">
        <f t="shared" si="279"/>
        <v>0</v>
      </c>
      <c r="AC467" s="75">
        <f t="shared" si="279"/>
        <v>0</v>
      </c>
      <c r="AD467" s="75">
        <f t="shared" si="279"/>
        <v>0</v>
      </c>
      <c r="AE467" s="75">
        <f t="shared" si="279"/>
        <v>0</v>
      </c>
      <c r="AF467" s="75">
        <f t="shared" si="279"/>
        <v>0</v>
      </c>
      <c r="AG467" s="75">
        <f t="shared" si="279"/>
        <v>0</v>
      </c>
      <c r="AH467" s="75">
        <f t="shared" si="279"/>
        <v>0</v>
      </c>
      <c r="AI467" s="75">
        <f t="shared" si="279"/>
        <v>0</v>
      </c>
      <c r="AJ467" s="75">
        <f t="shared" si="279"/>
        <v>0</v>
      </c>
      <c r="AK467" s="75">
        <f t="shared" si="279"/>
        <v>0</v>
      </c>
      <c r="AL467" s="75">
        <f t="shared" si="279"/>
        <v>0</v>
      </c>
      <c r="AM467" s="75">
        <f t="shared" si="279"/>
        <v>0</v>
      </c>
      <c r="AN467" s="75">
        <f t="shared" si="279"/>
        <v>0</v>
      </c>
      <c r="AO467" s="75">
        <f t="shared" si="279"/>
        <v>0</v>
      </c>
      <c r="AP467" s="75">
        <f t="shared" si="279"/>
        <v>0</v>
      </c>
      <c r="AQ467" s="75">
        <f t="shared" si="279"/>
        <v>0</v>
      </c>
      <c r="AR467" s="75">
        <f t="shared" si="279"/>
        <v>0</v>
      </c>
      <c r="AS467" s="75">
        <f t="shared" si="279"/>
        <v>0</v>
      </c>
      <c r="AT467" s="75">
        <f t="shared" si="279"/>
        <v>0</v>
      </c>
      <c r="AU467" s="75">
        <f t="shared" si="279"/>
        <v>0</v>
      </c>
      <c r="AV467" s="75">
        <f t="shared" si="279"/>
        <v>0</v>
      </c>
      <c r="AW467" s="75">
        <f t="shared" si="279"/>
        <v>0</v>
      </c>
      <c r="AX467" s="75">
        <f t="shared" si="279"/>
        <v>0</v>
      </c>
      <c r="AY467" s="75">
        <f t="shared" si="279"/>
        <v>0</v>
      </c>
      <c r="AZ467" s="75">
        <f t="shared" si="279"/>
        <v>0</v>
      </c>
      <c r="BA467" s="75">
        <f t="shared" si="279"/>
        <v>0</v>
      </c>
      <c r="BB467" s="75">
        <f t="shared" si="279"/>
        <v>0</v>
      </c>
      <c r="BC467" s="75">
        <f t="shared" si="279"/>
        <v>0</v>
      </c>
      <c r="BD467" s="75">
        <f t="shared" si="279"/>
        <v>0</v>
      </c>
      <c r="BE467" s="75">
        <f t="shared" si="279"/>
        <v>0</v>
      </c>
      <c r="BF467" s="75">
        <f t="shared" si="279"/>
        <v>0</v>
      </c>
      <c r="BG467" s="75">
        <f t="shared" si="279"/>
        <v>0</v>
      </c>
      <c r="BH467" s="75">
        <f t="shared" si="279"/>
        <v>0</v>
      </c>
      <c r="BI467" s="75">
        <f t="shared" si="279"/>
        <v>0</v>
      </c>
      <c r="BJ467" s="75">
        <f t="shared" si="279"/>
        <v>0</v>
      </c>
      <c r="BK467" s="75">
        <f t="shared" si="279"/>
        <v>0</v>
      </c>
      <c r="BL467" s="75">
        <f t="shared" si="279"/>
        <v>0</v>
      </c>
      <c r="BM467" s="75">
        <f t="shared" si="279"/>
        <v>0</v>
      </c>
      <c r="BN467" s="75">
        <f t="shared" si="279"/>
        <v>0</v>
      </c>
      <c r="BO467" s="75">
        <f t="shared" si="279"/>
        <v>0</v>
      </c>
      <c r="BP467" s="75">
        <f t="shared" si="279"/>
        <v>0</v>
      </c>
    </row>
    <row r="468" spans="4:68" ht="12" hidden="1" customHeight="1" outlineLevel="1" x14ac:dyDescent="0.2">
      <c r="D468" s="158"/>
      <c r="E468" s="158"/>
      <c r="J468" s="81">
        <f>J467-J402</f>
        <v>0</v>
      </c>
      <c r="K468" s="81">
        <f t="shared" ref="K468:BP468" si="280">K467-K402</f>
        <v>0</v>
      </c>
      <c r="L468" s="81">
        <f t="shared" si="280"/>
        <v>0</v>
      </c>
      <c r="M468" s="81">
        <f t="shared" si="280"/>
        <v>0</v>
      </c>
      <c r="N468" s="81">
        <f t="shared" si="280"/>
        <v>0</v>
      </c>
      <c r="O468" s="81">
        <f t="shared" si="280"/>
        <v>0</v>
      </c>
      <c r="P468" s="81">
        <f t="shared" si="280"/>
        <v>0</v>
      </c>
      <c r="Q468" s="81">
        <f t="shared" si="280"/>
        <v>0</v>
      </c>
      <c r="R468" s="81">
        <f t="shared" si="280"/>
        <v>0</v>
      </c>
      <c r="S468" s="81">
        <f t="shared" si="280"/>
        <v>0</v>
      </c>
      <c r="T468" s="81">
        <f t="shared" si="280"/>
        <v>0</v>
      </c>
      <c r="U468" s="81">
        <f t="shared" si="280"/>
        <v>0</v>
      </c>
      <c r="V468" s="81">
        <f t="shared" si="280"/>
        <v>0</v>
      </c>
      <c r="W468" s="81">
        <f t="shared" si="280"/>
        <v>0</v>
      </c>
      <c r="X468" s="81">
        <f t="shared" si="280"/>
        <v>0</v>
      </c>
      <c r="Y468" s="81">
        <f t="shared" si="280"/>
        <v>0</v>
      </c>
      <c r="Z468" s="81">
        <f t="shared" si="280"/>
        <v>0</v>
      </c>
      <c r="AA468" s="81">
        <f t="shared" si="280"/>
        <v>0</v>
      </c>
      <c r="AB468" s="81">
        <f t="shared" si="280"/>
        <v>0</v>
      </c>
      <c r="AC468" s="81">
        <f t="shared" si="280"/>
        <v>0</v>
      </c>
      <c r="AD468" s="81">
        <f t="shared" si="280"/>
        <v>0</v>
      </c>
      <c r="AE468" s="81">
        <f t="shared" si="280"/>
        <v>0</v>
      </c>
      <c r="AF468" s="81">
        <f t="shared" si="280"/>
        <v>0</v>
      </c>
      <c r="AG468" s="81">
        <f t="shared" si="280"/>
        <v>0</v>
      </c>
      <c r="AH468" s="81">
        <f t="shared" si="280"/>
        <v>0</v>
      </c>
      <c r="AI468" s="81">
        <f t="shared" si="280"/>
        <v>0</v>
      </c>
      <c r="AJ468" s="81">
        <f t="shared" si="280"/>
        <v>0</v>
      </c>
      <c r="AK468" s="81">
        <f t="shared" si="280"/>
        <v>0</v>
      </c>
      <c r="AL468" s="81">
        <f t="shared" si="280"/>
        <v>0</v>
      </c>
      <c r="AM468" s="81">
        <f t="shared" si="280"/>
        <v>0</v>
      </c>
      <c r="AN468" s="81">
        <f t="shared" si="280"/>
        <v>0</v>
      </c>
      <c r="AO468" s="81">
        <f t="shared" si="280"/>
        <v>0</v>
      </c>
      <c r="AP468" s="81">
        <f t="shared" si="280"/>
        <v>0</v>
      </c>
      <c r="AQ468" s="81">
        <f t="shared" si="280"/>
        <v>0</v>
      </c>
      <c r="AR468" s="81">
        <f t="shared" si="280"/>
        <v>0</v>
      </c>
      <c r="AS468" s="81">
        <f t="shared" si="280"/>
        <v>0</v>
      </c>
      <c r="AT468" s="81">
        <f t="shared" si="280"/>
        <v>0</v>
      </c>
      <c r="AU468" s="81">
        <f t="shared" si="280"/>
        <v>0</v>
      </c>
      <c r="AV468" s="81">
        <f t="shared" si="280"/>
        <v>0</v>
      </c>
      <c r="AW468" s="81">
        <f t="shared" si="280"/>
        <v>0</v>
      </c>
      <c r="AX468" s="81">
        <f t="shared" si="280"/>
        <v>0</v>
      </c>
      <c r="AY468" s="81">
        <f t="shared" si="280"/>
        <v>0</v>
      </c>
      <c r="AZ468" s="81">
        <f t="shared" si="280"/>
        <v>0</v>
      </c>
      <c r="BA468" s="81">
        <f t="shared" si="280"/>
        <v>0</v>
      </c>
      <c r="BB468" s="81">
        <f t="shared" si="280"/>
        <v>0</v>
      </c>
      <c r="BC468" s="81">
        <f t="shared" si="280"/>
        <v>0</v>
      </c>
      <c r="BD468" s="81">
        <f t="shared" si="280"/>
        <v>0</v>
      </c>
      <c r="BE468" s="81">
        <f t="shared" si="280"/>
        <v>0</v>
      </c>
      <c r="BF468" s="81">
        <f t="shared" si="280"/>
        <v>0</v>
      </c>
      <c r="BG468" s="81">
        <f t="shared" si="280"/>
        <v>0</v>
      </c>
      <c r="BH468" s="81">
        <f t="shared" si="280"/>
        <v>0</v>
      </c>
      <c r="BI468" s="81">
        <f t="shared" si="280"/>
        <v>0</v>
      </c>
      <c r="BJ468" s="81">
        <f t="shared" si="280"/>
        <v>0</v>
      </c>
      <c r="BK468" s="81">
        <f t="shared" si="280"/>
        <v>0</v>
      </c>
      <c r="BL468" s="81">
        <f t="shared" si="280"/>
        <v>0</v>
      </c>
      <c r="BM468" s="81">
        <f t="shared" si="280"/>
        <v>0</v>
      </c>
      <c r="BN468" s="81">
        <f t="shared" si="280"/>
        <v>0</v>
      </c>
      <c r="BO468" s="81">
        <f t="shared" si="280"/>
        <v>0</v>
      </c>
      <c r="BP468" s="81">
        <f t="shared" si="280"/>
        <v>0</v>
      </c>
    </row>
    <row r="469" spans="4:68" ht="12" hidden="1" customHeight="1" outlineLevel="1" x14ac:dyDescent="0.2">
      <c r="D469" s="158"/>
      <c r="E469" s="158"/>
      <c r="AB469" s="15"/>
      <c r="AI469" s="15"/>
      <c r="AJ469" s="15"/>
      <c r="AK469" s="15"/>
      <c r="AL469" s="15"/>
      <c r="AV469" s="15"/>
      <c r="AX469" s="15"/>
    </row>
    <row r="470" spans="4:68" ht="12" hidden="1" customHeight="1" outlineLevel="1" x14ac:dyDescent="0.2">
      <c r="D470" s="158"/>
      <c r="E470" s="158"/>
      <c r="J470" s="66">
        <f>SUMIF($D$9:$D$401,$D470,J$9:J$401)</f>
        <v>0</v>
      </c>
      <c r="K470" s="66">
        <f t="shared" ref="K470:BP470" si="281">SUMIF($D$9:$D$401,$D470,K$9:K$401)</f>
        <v>0</v>
      </c>
      <c r="L470" s="66">
        <f t="shared" si="281"/>
        <v>0</v>
      </c>
      <c r="M470" s="66">
        <f t="shared" si="281"/>
        <v>0</v>
      </c>
      <c r="N470" s="66">
        <f t="shared" si="281"/>
        <v>0</v>
      </c>
      <c r="O470" s="66">
        <f t="shared" si="281"/>
        <v>0</v>
      </c>
      <c r="P470" s="66">
        <f t="shared" si="281"/>
        <v>0</v>
      </c>
      <c r="Q470" s="66">
        <f t="shared" si="281"/>
        <v>0</v>
      </c>
      <c r="R470" s="66">
        <f t="shared" si="281"/>
        <v>0</v>
      </c>
      <c r="S470" s="66">
        <f t="shared" si="281"/>
        <v>0</v>
      </c>
      <c r="T470" s="66">
        <f t="shared" si="281"/>
        <v>0</v>
      </c>
      <c r="U470" s="66">
        <f t="shared" si="281"/>
        <v>0</v>
      </c>
      <c r="V470" s="66">
        <f t="shared" si="281"/>
        <v>0</v>
      </c>
      <c r="W470" s="66">
        <f t="shared" si="281"/>
        <v>0</v>
      </c>
      <c r="X470" s="66">
        <f t="shared" si="281"/>
        <v>0</v>
      </c>
      <c r="Y470" s="66">
        <f t="shared" si="281"/>
        <v>0</v>
      </c>
      <c r="Z470" s="66">
        <f t="shared" si="281"/>
        <v>0</v>
      </c>
      <c r="AA470" s="66">
        <f t="shared" si="281"/>
        <v>0</v>
      </c>
      <c r="AB470" s="66">
        <f t="shared" si="281"/>
        <v>0</v>
      </c>
      <c r="AC470" s="66">
        <f t="shared" si="281"/>
        <v>0</v>
      </c>
      <c r="AD470" s="66">
        <f t="shared" si="281"/>
        <v>0</v>
      </c>
      <c r="AE470" s="66">
        <f t="shared" si="281"/>
        <v>0</v>
      </c>
      <c r="AF470" s="66">
        <f t="shared" si="281"/>
        <v>0</v>
      </c>
      <c r="AG470" s="66">
        <f t="shared" si="281"/>
        <v>0</v>
      </c>
      <c r="AH470" s="66">
        <f t="shared" si="281"/>
        <v>0</v>
      </c>
      <c r="AI470" s="66">
        <f t="shared" si="281"/>
        <v>0</v>
      </c>
      <c r="AJ470" s="66">
        <f t="shared" si="281"/>
        <v>0</v>
      </c>
      <c r="AK470" s="66">
        <f t="shared" si="281"/>
        <v>0</v>
      </c>
      <c r="AL470" s="66">
        <f t="shared" si="281"/>
        <v>0</v>
      </c>
      <c r="AM470" s="66">
        <f t="shared" si="281"/>
        <v>0</v>
      </c>
      <c r="AN470" s="66">
        <f t="shared" si="281"/>
        <v>0</v>
      </c>
      <c r="AO470" s="66">
        <f t="shared" si="281"/>
        <v>0</v>
      </c>
      <c r="AP470" s="66">
        <f t="shared" si="281"/>
        <v>0</v>
      </c>
      <c r="AQ470" s="66">
        <f t="shared" si="281"/>
        <v>0</v>
      </c>
      <c r="AR470" s="66">
        <f t="shared" si="281"/>
        <v>0</v>
      </c>
      <c r="AS470" s="66">
        <f t="shared" si="281"/>
        <v>0</v>
      </c>
      <c r="AT470" s="66">
        <f t="shared" si="281"/>
        <v>0</v>
      </c>
      <c r="AU470" s="66">
        <f t="shared" si="281"/>
        <v>0</v>
      </c>
      <c r="AV470" s="66">
        <f t="shared" si="281"/>
        <v>0</v>
      </c>
      <c r="AW470" s="66">
        <f t="shared" si="281"/>
        <v>0</v>
      </c>
      <c r="AX470" s="66">
        <f t="shared" si="281"/>
        <v>0</v>
      </c>
      <c r="AY470" s="66">
        <f t="shared" si="281"/>
        <v>0</v>
      </c>
      <c r="AZ470" s="66">
        <f t="shared" si="281"/>
        <v>0</v>
      </c>
      <c r="BA470" s="66">
        <f t="shared" si="281"/>
        <v>0</v>
      </c>
      <c r="BB470" s="66">
        <f t="shared" si="281"/>
        <v>0</v>
      </c>
      <c r="BC470" s="66">
        <f t="shared" si="281"/>
        <v>0</v>
      </c>
      <c r="BD470" s="66">
        <f t="shared" si="281"/>
        <v>0</v>
      </c>
      <c r="BE470" s="66">
        <f t="shared" si="281"/>
        <v>0</v>
      </c>
      <c r="BF470" s="66">
        <f t="shared" si="281"/>
        <v>0</v>
      </c>
      <c r="BG470" s="66">
        <f t="shared" si="281"/>
        <v>0</v>
      </c>
      <c r="BH470" s="66">
        <f t="shared" si="281"/>
        <v>0</v>
      </c>
      <c r="BI470" s="66">
        <f t="shared" si="281"/>
        <v>0</v>
      </c>
      <c r="BJ470" s="66">
        <f t="shared" si="281"/>
        <v>0</v>
      </c>
      <c r="BK470" s="66">
        <f t="shared" si="281"/>
        <v>0</v>
      </c>
      <c r="BL470" s="66">
        <f t="shared" si="281"/>
        <v>0</v>
      </c>
      <c r="BM470" s="66">
        <f t="shared" si="281"/>
        <v>0</v>
      </c>
      <c r="BN470" s="66">
        <f t="shared" si="281"/>
        <v>0</v>
      </c>
      <c r="BO470" s="66">
        <f t="shared" si="281"/>
        <v>0</v>
      </c>
      <c r="BP470" s="66">
        <f t="shared" si="281"/>
        <v>0</v>
      </c>
    </row>
    <row r="471" spans="4:68" ht="12.95" hidden="1" customHeight="1" outlineLevel="1" x14ac:dyDescent="0.2">
      <c r="E471" s="171"/>
    </row>
    <row r="472" spans="4:68" ht="12.95" hidden="1" customHeight="1" outlineLevel="1" x14ac:dyDescent="0.2">
      <c r="E472" s="171"/>
    </row>
    <row r="473" spans="4:68" ht="36" hidden="1" customHeight="1" outlineLevel="1" x14ac:dyDescent="0.2">
      <c r="E473" s="171"/>
      <c r="F473" s="85" t="s">
        <v>11</v>
      </c>
      <c r="J473" s="67" t="s">
        <v>80</v>
      </c>
      <c r="K473" s="67" t="s">
        <v>81</v>
      </c>
      <c r="L473" s="67" t="s">
        <v>82</v>
      </c>
      <c r="M473" s="67" t="s">
        <v>83</v>
      </c>
      <c r="N473" s="67" t="s">
        <v>84</v>
      </c>
      <c r="O473" s="67" t="s">
        <v>85</v>
      </c>
      <c r="P473" s="67" t="s">
        <v>86</v>
      </c>
      <c r="Q473" s="67" t="s">
        <v>87</v>
      </c>
      <c r="R473" s="67" t="s">
        <v>88</v>
      </c>
      <c r="S473" s="67" t="s">
        <v>89</v>
      </c>
      <c r="T473" s="67" t="s">
        <v>90</v>
      </c>
      <c r="U473" s="67" t="s">
        <v>91</v>
      </c>
      <c r="V473" s="67" t="s">
        <v>21</v>
      </c>
      <c r="W473" s="67" t="s">
        <v>22</v>
      </c>
      <c r="X473" s="67" t="s">
        <v>23</v>
      </c>
      <c r="Y473" s="67" t="s">
        <v>24</v>
      </c>
      <c r="Z473" s="67" t="s">
        <v>25</v>
      </c>
      <c r="AA473" s="67" t="s">
        <v>26</v>
      </c>
      <c r="AB473" s="67" t="s">
        <v>27</v>
      </c>
      <c r="AC473" s="67" t="s">
        <v>28</v>
      </c>
      <c r="AD473" s="67" t="s">
        <v>29</v>
      </c>
      <c r="AE473" s="67" t="s">
        <v>92</v>
      </c>
      <c r="AF473" s="67" t="s">
        <v>93</v>
      </c>
      <c r="AG473" s="67" t="s">
        <v>32</v>
      </c>
      <c r="AH473" s="67" t="s">
        <v>33</v>
      </c>
      <c r="AI473" s="67" t="s">
        <v>34</v>
      </c>
      <c r="AJ473" s="67" t="s">
        <v>94</v>
      </c>
      <c r="AK473" s="67" t="s">
        <v>95</v>
      </c>
      <c r="AL473" s="67" t="s">
        <v>37</v>
      </c>
      <c r="AM473" s="67" t="s">
        <v>38</v>
      </c>
      <c r="AN473" s="67" t="s">
        <v>39</v>
      </c>
      <c r="AO473" s="67" t="s">
        <v>96</v>
      </c>
      <c r="AP473" s="67" t="s">
        <v>97</v>
      </c>
      <c r="AQ473" s="67" t="s">
        <v>98</v>
      </c>
      <c r="AR473" s="67" t="s">
        <v>99</v>
      </c>
      <c r="AS473" s="67" t="s">
        <v>22</v>
      </c>
      <c r="AT473" s="67" t="s">
        <v>23</v>
      </c>
      <c r="AU473" s="67" t="s">
        <v>24</v>
      </c>
      <c r="AV473" s="67" t="s">
        <v>44</v>
      </c>
      <c r="AW473" s="67" t="s">
        <v>45</v>
      </c>
      <c r="AX473" s="67" t="s">
        <v>27</v>
      </c>
      <c r="AY473" s="67" t="s">
        <v>28</v>
      </c>
      <c r="AZ473" s="67" t="s">
        <v>29</v>
      </c>
      <c r="BA473" s="67" t="s">
        <v>100</v>
      </c>
      <c r="BB473" s="67" t="s">
        <v>101</v>
      </c>
      <c r="BC473" s="67" t="s">
        <v>32</v>
      </c>
      <c r="BD473" s="67" t="s">
        <v>33</v>
      </c>
      <c r="BE473" s="67" t="s">
        <v>34</v>
      </c>
      <c r="BF473" s="67" t="s">
        <v>102</v>
      </c>
      <c r="BG473" s="67" t="s">
        <v>103</v>
      </c>
      <c r="BH473" s="67" t="s">
        <v>37</v>
      </c>
      <c r="BI473" s="67" t="s">
        <v>38</v>
      </c>
      <c r="BJ473" s="67" t="s">
        <v>39</v>
      </c>
      <c r="BK473" s="67" t="s">
        <v>104</v>
      </c>
      <c r="BL473" s="67" t="s">
        <v>105</v>
      </c>
      <c r="BM473" s="67" t="s">
        <v>106</v>
      </c>
      <c r="BN473" s="67" t="s">
        <v>107</v>
      </c>
      <c r="BO473" s="67" t="s">
        <v>54</v>
      </c>
      <c r="BP473" s="67" t="s">
        <v>55</v>
      </c>
    </row>
    <row r="474" spans="4:68" ht="12.95" hidden="1" customHeight="1" outlineLevel="1" x14ac:dyDescent="0.2">
      <c r="E474" s="171"/>
      <c r="F474" s="177" t="s">
        <v>140</v>
      </c>
      <c r="J474" s="66">
        <f t="shared" ref="J474:Y479" si="282">SUMIF($A$9:$A$401,$F474,J$9:J$401)</f>
        <v>0</v>
      </c>
      <c r="K474" s="66">
        <f t="shared" si="282"/>
        <v>0</v>
      </c>
      <c r="L474" s="66">
        <f t="shared" si="282"/>
        <v>0</v>
      </c>
      <c r="M474" s="66">
        <f t="shared" si="282"/>
        <v>0</v>
      </c>
      <c r="N474" s="66">
        <f t="shared" si="282"/>
        <v>0</v>
      </c>
      <c r="O474" s="66">
        <f t="shared" si="282"/>
        <v>0</v>
      </c>
      <c r="P474" s="66">
        <f t="shared" si="282"/>
        <v>0</v>
      </c>
      <c r="Q474" s="66">
        <f t="shared" si="282"/>
        <v>0</v>
      </c>
      <c r="R474" s="66">
        <f t="shared" si="282"/>
        <v>0</v>
      </c>
      <c r="S474" s="66">
        <f t="shared" si="282"/>
        <v>0</v>
      </c>
      <c r="T474" s="66">
        <f t="shared" si="282"/>
        <v>0</v>
      </c>
      <c r="U474" s="66">
        <f t="shared" si="282"/>
        <v>0</v>
      </c>
      <c r="V474" s="66">
        <f t="shared" si="282"/>
        <v>0</v>
      </c>
      <c r="W474" s="66">
        <f t="shared" si="282"/>
        <v>0</v>
      </c>
      <c r="X474" s="66">
        <f t="shared" si="282"/>
        <v>0</v>
      </c>
      <c r="Y474" s="66">
        <f t="shared" si="282"/>
        <v>0</v>
      </c>
      <c r="Z474" s="66">
        <f t="shared" ref="Z474:AO479" si="283">SUMIF($A$9:$A$401,$F474,Z$9:Z$401)</f>
        <v>0</v>
      </c>
      <c r="AA474" s="66">
        <f t="shared" si="283"/>
        <v>0</v>
      </c>
      <c r="AB474" s="66">
        <f t="shared" si="283"/>
        <v>0</v>
      </c>
      <c r="AC474" s="66">
        <f t="shared" si="283"/>
        <v>0</v>
      </c>
      <c r="AD474" s="66">
        <f t="shared" si="283"/>
        <v>0</v>
      </c>
      <c r="AE474" s="66">
        <f t="shared" si="283"/>
        <v>0</v>
      </c>
      <c r="AF474" s="66">
        <f t="shared" si="283"/>
        <v>0</v>
      </c>
      <c r="AG474" s="66">
        <f t="shared" si="283"/>
        <v>0</v>
      </c>
      <c r="AH474" s="66">
        <f t="shared" si="283"/>
        <v>0</v>
      </c>
      <c r="AI474" s="66">
        <f t="shared" si="283"/>
        <v>0</v>
      </c>
      <c r="AJ474" s="66">
        <f t="shared" si="283"/>
        <v>0</v>
      </c>
      <c r="AK474" s="66">
        <f t="shared" si="283"/>
        <v>0</v>
      </c>
      <c r="AL474" s="66">
        <f t="shared" si="283"/>
        <v>0</v>
      </c>
      <c r="AM474" s="66">
        <f t="shared" si="283"/>
        <v>0</v>
      </c>
      <c r="AN474" s="66">
        <f t="shared" si="283"/>
        <v>0</v>
      </c>
      <c r="AO474" s="66">
        <f t="shared" si="283"/>
        <v>0</v>
      </c>
      <c r="AP474" s="66">
        <f t="shared" ref="AP474:BE479" si="284">SUMIF($A$9:$A$401,$F474,AP$9:AP$401)</f>
        <v>0</v>
      </c>
      <c r="AQ474" s="66">
        <f t="shared" si="284"/>
        <v>0</v>
      </c>
      <c r="AR474" s="66">
        <f t="shared" si="284"/>
        <v>0</v>
      </c>
      <c r="AS474" s="66">
        <f t="shared" si="284"/>
        <v>0</v>
      </c>
      <c r="AT474" s="66">
        <f t="shared" si="284"/>
        <v>0</v>
      </c>
      <c r="AU474" s="66">
        <f t="shared" si="284"/>
        <v>0</v>
      </c>
      <c r="AV474" s="66">
        <f t="shared" si="284"/>
        <v>0</v>
      </c>
      <c r="AW474" s="66">
        <f t="shared" si="284"/>
        <v>0</v>
      </c>
      <c r="AX474" s="66">
        <f t="shared" si="284"/>
        <v>0</v>
      </c>
      <c r="AY474" s="66">
        <f t="shared" si="284"/>
        <v>0</v>
      </c>
      <c r="AZ474" s="66">
        <f t="shared" si="284"/>
        <v>0</v>
      </c>
      <c r="BA474" s="66">
        <f t="shared" si="284"/>
        <v>0</v>
      </c>
      <c r="BB474" s="66">
        <f t="shared" si="284"/>
        <v>0</v>
      </c>
      <c r="BC474" s="66">
        <f t="shared" si="284"/>
        <v>0</v>
      </c>
      <c r="BD474" s="66">
        <f t="shared" si="284"/>
        <v>0</v>
      </c>
      <c r="BE474" s="66">
        <f t="shared" si="284"/>
        <v>0</v>
      </c>
      <c r="BF474" s="66">
        <f t="shared" ref="BF474:BP479" si="285">SUMIF($A$9:$A$401,$F474,BF$9:BF$401)</f>
        <v>0</v>
      </c>
      <c r="BG474" s="66">
        <f t="shared" si="285"/>
        <v>0</v>
      </c>
      <c r="BH474" s="66">
        <f t="shared" si="285"/>
        <v>0</v>
      </c>
      <c r="BI474" s="66">
        <f t="shared" si="285"/>
        <v>0</v>
      </c>
      <c r="BJ474" s="66">
        <f t="shared" si="285"/>
        <v>0</v>
      </c>
      <c r="BK474" s="66">
        <f t="shared" si="285"/>
        <v>0</v>
      </c>
      <c r="BL474" s="66">
        <f t="shared" si="285"/>
        <v>0</v>
      </c>
      <c r="BM474" s="66">
        <f t="shared" si="285"/>
        <v>0</v>
      </c>
      <c r="BN474" s="66">
        <f t="shared" si="285"/>
        <v>0</v>
      </c>
      <c r="BO474" s="66">
        <f t="shared" si="285"/>
        <v>0</v>
      </c>
      <c r="BP474" s="66">
        <f t="shared" si="285"/>
        <v>0</v>
      </c>
    </row>
    <row r="475" spans="4:68" ht="12.95" hidden="1" customHeight="1" outlineLevel="1" x14ac:dyDescent="0.2">
      <c r="E475" s="171"/>
      <c r="F475" s="177" t="s">
        <v>59</v>
      </c>
      <c r="J475" s="66">
        <f t="shared" si="282"/>
        <v>0</v>
      </c>
      <c r="K475" s="66">
        <f t="shared" si="282"/>
        <v>0</v>
      </c>
      <c r="L475" s="66">
        <f t="shared" si="282"/>
        <v>0</v>
      </c>
      <c r="M475" s="66">
        <f t="shared" si="282"/>
        <v>0</v>
      </c>
      <c r="N475" s="66">
        <f t="shared" si="282"/>
        <v>0</v>
      </c>
      <c r="O475" s="66">
        <f t="shared" si="282"/>
        <v>0</v>
      </c>
      <c r="P475" s="66">
        <f t="shared" si="282"/>
        <v>0</v>
      </c>
      <c r="Q475" s="66">
        <f t="shared" si="282"/>
        <v>0</v>
      </c>
      <c r="R475" s="66">
        <f t="shared" si="282"/>
        <v>0</v>
      </c>
      <c r="S475" s="66">
        <f t="shared" si="282"/>
        <v>0</v>
      </c>
      <c r="T475" s="66">
        <f t="shared" si="282"/>
        <v>0</v>
      </c>
      <c r="U475" s="66">
        <f t="shared" si="282"/>
        <v>0</v>
      </c>
      <c r="V475" s="66">
        <f t="shared" si="282"/>
        <v>0</v>
      </c>
      <c r="W475" s="66">
        <f t="shared" si="282"/>
        <v>0</v>
      </c>
      <c r="X475" s="66">
        <f t="shared" si="282"/>
        <v>0</v>
      </c>
      <c r="Y475" s="66">
        <f t="shared" si="282"/>
        <v>0</v>
      </c>
      <c r="Z475" s="66">
        <f t="shared" si="283"/>
        <v>0</v>
      </c>
      <c r="AA475" s="66">
        <f t="shared" si="283"/>
        <v>0</v>
      </c>
      <c r="AB475" s="66">
        <f t="shared" si="283"/>
        <v>0</v>
      </c>
      <c r="AC475" s="66">
        <f t="shared" si="283"/>
        <v>0</v>
      </c>
      <c r="AD475" s="66">
        <f t="shared" si="283"/>
        <v>0</v>
      </c>
      <c r="AE475" s="66">
        <f t="shared" si="283"/>
        <v>0</v>
      </c>
      <c r="AF475" s="66">
        <f t="shared" si="283"/>
        <v>0</v>
      </c>
      <c r="AG475" s="66">
        <f t="shared" si="283"/>
        <v>0</v>
      </c>
      <c r="AH475" s="66">
        <f t="shared" si="283"/>
        <v>0</v>
      </c>
      <c r="AI475" s="66">
        <f t="shared" si="283"/>
        <v>0</v>
      </c>
      <c r="AJ475" s="66">
        <f t="shared" si="283"/>
        <v>0</v>
      </c>
      <c r="AK475" s="66">
        <f t="shared" si="283"/>
        <v>0</v>
      </c>
      <c r="AL475" s="66">
        <f t="shared" si="283"/>
        <v>0</v>
      </c>
      <c r="AM475" s="66">
        <f t="shared" si="283"/>
        <v>0</v>
      </c>
      <c r="AN475" s="66">
        <f t="shared" si="283"/>
        <v>0</v>
      </c>
      <c r="AO475" s="66">
        <f t="shared" si="283"/>
        <v>0</v>
      </c>
      <c r="AP475" s="66">
        <f t="shared" si="284"/>
        <v>0</v>
      </c>
      <c r="AQ475" s="66">
        <f t="shared" si="284"/>
        <v>0</v>
      </c>
      <c r="AR475" s="66">
        <f t="shared" si="284"/>
        <v>0</v>
      </c>
      <c r="AS475" s="66">
        <f t="shared" si="284"/>
        <v>0</v>
      </c>
      <c r="AT475" s="66">
        <f t="shared" si="284"/>
        <v>0</v>
      </c>
      <c r="AU475" s="66">
        <f t="shared" si="284"/>
        <v>0</v>
      </c>
      <c r="AV475" s="66">
        <f t="shared" si="284"/>
        <v>0</v>
      </c>
      <c r="AW475" s="66">
        <f t="shared" si="284"/>
        <v>0</v>
      </c>
      <c r="AX475" s="66">
        <f t="shared" si="284"/>
        <v>0</v>
      </c>
      <c r="AY475" s="66">
        <f t="shared" si="284"/>
        <v>0</v>
      </c>
      <c r="AZ475" s="66">
        <f t="shared" si="284"/>
        <v>0</v>
      </c>
      <c r="BA475" s="66">
        <f t="shared" si="284"/>
        <v>0</v>
      </c>
      <c r="BB475" s="66">
        <f t="shared" si="284"/>
        <v>0</v>
      </c>
      <c r="BC475" s="66">
        <f t="shared" si="284"/>
        <v>0</v>
      </c>
      <c r="BD475" s="66">
        <f t="shared" si="284"/>
        <v>0</v>
      </c>
      <c r="BE475" s="66">
        <f t="shared" si="284"/>
        <v>0</v>
      </c>
      <c r="BF475" s="66">
        <f t="shared" si="285"/>
        <v>0</v>
      </c>
      <c r="BG475" s="66">
        <f t="shared" si="285"/>
        <v>0</v>
      </c>
      <c r="BH475" s="66">
        <f t="shared" si="285"/>
        <v>0</v>
      </c>
      <c r="BI475" s="66">
        <f t="shared" si="285"/>
        <v>0</v>
      </c>
      <c r="BJ475" s="66">
        <f t="shared" si="285"/>
        <v>0</v>
      </c>
      <c r="BK475" s="66">
        <f t="shared" si="285"/>
        <v>0</v>
      </c>
      <c r="BL475" s="66">
        <f t="shared" si="285"/>
        <v>0</v>
      </c>
      <c r="BM475" s="66">
        <f t="shared" si="285"/>
        <v>0</v>
      </c>
      <c r="BN475" s="66">
        <f t="shared" si="285"/>
        <v>0</v>
      </c>
      <c r="BO475" s="66">
        <f t="shared" si="285"/>
        <v>0</v>
      </c>
      <c r="BP475" s="66">
        <f t="shared" si="285"/>
        <v>0</v>
      </c>
    </row>
    <row r="476" spans="4:68" ht="12.95" hidden="1" customHeight="1" outlineLevel="1" x14ac:dyDescent="0.2">
      <c r="E476" s="171"/>
      <c r="F476" s="177" t="s">
        <v>141</v>
      </c>
      <c r="J476" s="66">
        <f t="shared" si="282"/>
        <v>0</v>
      </c>
      <c r="K476" s="66">
        <f t="shared" si="282"/>
        <v>0</v>
      </c>
      <c r="L476" s="66">
        <f t="shared" si="282"/>
        <v>0</v>
      </c>
      <c r="M476" s="66">
        <f t="shared" si="282"/>
        <v>0</v>
      </c>
      <c r="N476" s="66">
        <f t="shared" si="282"/>
        <v>0</v>
      </c>
      <c r="O476" s="66">
        <f t="shared" si="282"/>
        <v>0</v>
      </c>
      <c r="P476" s="66">
        <f t="shared" si="282"/>
        <v>0</v>
      </c>
      <c r="Q476" s="66">
        <f t="shared" si="282"/>
        <v>0</v>
      </c>
      <c r="R476" s="66">
        <f t="shared" si="282"/>
        <v>0</v>
      </c>
      <c r="S476" s="66">
        <f t="shared" si="282"/>
        <v>0</v>
      </c>
      <c r="T476" s="66">
        <f t="shared" si="282"/>
        <v>0</v>
      </c>
      <c r="U476" s="66">
        <f t="shared" si="282"/>
        <v>0</v>
      </c>
      <c r="V476" s="66">
        <f t="shared" si="282"/>
        <v>0</v>
      </c>
      <c r="W476" s="66">
        <f t="shared" si="282"/>
        <v>0</v>
      </c>
      <c r="X476" s="66">
        <f t="shared" si="282"/>
        <v>0</v>
      </c>
      <c r="Y476" s="66">
        <f t="shared" si="282"/>
        <v>0</v>
      </c>
      <c r="Z476" s="66">
        <f t="shared" si="283"/>
        <v>0</v>
      </c>
      <c r="AA476" s="66">
        <f t="shared" si="283"/>
        <v>0</v>
      </c>
      <c r="AB476" s="66">
        <f t="shared" si="283"/>
        <v>0</v>
      </c>
      <c r="AC476" s="66">
        <f t="shared" si="283"/>
        <v>0</v>
      </c>
      <c r="AD476" s="66">
        <f t="shared" si="283"/>
        <v>0</v>
      </c>
      <c r="AE476" s="66">
        <f t="shared" si="283"/>
        <v>0</v>
      </c>
      <c r="AF476" s="66">
        <f t="shared" si="283"/>
        <v>0</v>
      </c>
      <c r="AG476" s="66">
        <f t="shared" si="283"/>
        <v>0</v>
      </c>
      <c r="AH476" s="66">
        <f t="shared" si="283"/>
        <v>0</v>
      </c>
      <c r="AI476" s="66">
        <f t="shared" si="283"/>
        <v>0</v>
      </c>
      <c r="AJ476" s="66">
        <f t="shared" si="283"/>
        <v>0</v>
      </c>
      <c r="AK476" s="66">
        <f t="shared" si="283"/>
        <v>0</v>
      </c>
      <c r="AL476" s="66">
        <f t="shared" si="283"/>
        <v>0</v>
      </c>
      <c r="AM476" s="66">
        <f t="shared" si="283"/>
        <v>0</v>
      </c>
      <c r="AN476" s="66">
        <f t="shared" si="283"/>
        <v>0</v>
      </c>
      <c r="AO476" s="66">
        <f t="shared" si="283"/>
        <v>0</v>
      </c>
      <c r="AP476" s="66">
        <f t="shared" si="284"/>
        <v>0</v>
      </c>
      <c r="AQ476" s="66">
        <f t="shared" si="284"/>
        <v>0</v>
      </c>
      <c r="AR476" s="66">
        <f t="shared" si="284"/>
        <v>0</v>
      </c>
      <c r="AS476" s="66">
        <f t="shared" si="284"/>
        <v>0</v>
      </c>
      <c r="AT476" s="66">
        <f t="shared" si="284"/>
        <v>0</v>
      </c>
      <c r="AU476" s="66">
        <f t="shared" si="284"/>
        <v>0</v>
      </c>
      <c r="AV476" s="66">
        <f t="shared" si="284"/>
        <v>0</v>
      </c>
      <c r="AW476" s="66">
        <f t="shared" si="284"/>
        <v>0</v>
      </c>
      <c r="AX476" s="66">
        <f t="shared" si="284"/>
        <v>0</v>
      </c>
      <c r="AY476" s="66">
        <f t="shared" si="284"/>
        <v>0</v>
      </c>
      <c r="AZ476" s="66">
        <f t="shared" si="284"/>
        <v>0</v>
      </c>
      <c r="BA476" s="66">
        <f t="shared" si="284"/>
        <v>0</v>
      </c>
      <c r="BB476" s="66">
        <f t="shared" si="284"/>
        <v>0</v>
      </c>
      <c r="BC476" s="66">
        <f t="shared" si="284"/>
        <v>0</v>
      </c>
      <c r="BD476" s="66">
        <f t="shared" si="284"/>
        <v>0</v>
      </c>
      <c r="BE476" s="66">
        <f t="shared" si="284"/>
        <v>0</v>
      </c>
      <c r="BF476" s="66">
        <f t="shared" si="285"/>
        <v>0</v>
      </c>
      <c r="BG476" s="66">
        <f t="shared" si="285"/>
        <v>0</v>
      </c>
      <c r="BH476" s="66">
        <f t="shared" si="285"/>
        <v>0</v>
      </c>
      <c r="BI476" s="66">
        <f t="shared" si="285"/>
        <v>0</v>
      </c>
      <c r="BJ476" s="66">
        <f t="shared" si="285"/>
        <v>0</v>
      </c>
      <c r="BK476" s="66">
        <f t="shared" si="285"/>
        <v>0</v>
      </c>
      <c r="BL476" s="66">
        <f t="shared" si="285"/>
        <v>0</v>
      </c>
      <c r="BM476" s="66">
        <f t="shared" si="285"/>
        <v>0</v>
      </c>
      <c r="BN476" s="66">
        <f t="shared" si="285"/>
        <v>0</v>
      </c>
      <c r="BO476" s="66">
        <f t="shared" si="285"/>
        <v>0</v>
      </c>
      <c r="BP476" s="66">
        <f t="shared" si="285"/>
        <v>0</v>
      </c>
    </row>
    <row r="477" spans="4:68" ht="12.95" hidden="1" customHeight="1" outlineLevel="1" x14ac:dyDescent="0.2">
      <c r="E477" s="171"/>
      <c r="F477" s="177" t="s">
        <v>142</v>
      </c>
      <c r="J477" s="66">
        <f t="shared" si="282"/>
        <v>0</v>
      </c>
      <c r="K477" s="66">
        <f t="shared" si="282"/>
        <v>0</v>
      </c>
      <c r="L477" s="66">
        <f t="shared" si="282"/>
        <v>0</v>
      </c>
      <c r="M477" s="66">
        <f t="shared" si="282"/>
        <v>0</v>
      </c>
      <c r="N477" s="66">
        <f t="shared" si="282"/>
        <v>0</v>
      </c>
      <c r="O477" s="66">
        <f t="shared" si="282"/>
        <v>0</v>
      </c>
      <c r="P477" s="66">
        <f t="shared" si="282"/>
        <v>0</v>
      </c>
      <c r="Q477" s="66">
        <f t="shared" si="282"/>
        <v>0</v>
      </c>
      <c r="R477" s="66">
        <f t="shared" si="282"/>
        <v>0</v>
      </c>
      <c r="S477" s="66">
        <f t="shared" si="282"/>
        <v>0</v>
      </c>
      <c r="T477" s="66">
        <f t="shared" si="282"/>
        <v>0</v>
      </c>
      <c r="U477" s="66">
        <f t="shared" si="282"/>
        <v>0</v>
      </c>
      <c r="V477" s="66">
        <f t="shared" si="282"/>
        <v>0</v>
      </c>
      <c r="W477" s="66">
        <f t="shared" si="282"/>
        <v>0</v>
      </c>
      <c r="X477" s="66">
        <f t="shared" si="282"/>
        <v>0</v>
      </c>
      <c r="Y477" s="66">
        <f t="shared" si="282"/>
        <v>0</v>
      </c>
      <c r="Z477" s="66">
        <f t="shared" si="283"/>
        <v>0</v>
      </c>
      <c r="AA477" s="66">
        <f t="shared" si="283"/>
        <v>0</v>
      </c>
      <c r="AB477" s="66">
        <f t="shared" si="283"/>
        <v>0</v>
      </c>
      <c r="AC477" s="66">
        <f t="shared" si="283"/>
        <v>0</v>
      </c>
      <c r="AD477" s="66">
        <f t="shared" si="283"/>
        <v>0</v>
      </c>
      <c r="AE477" s="66">
        <f t="shared" si="283"/>
        <v>0</v>
      </c>
      <c r="AF477" s="66">
        <f t="shared" si="283"/>
        <v>0</v>
      </c>
      <c r="AG477" s="66">
        <f t="shared" si="283"/>
        <v>0</v>
      </c>
      <c r="AH477" s="66">
        <f t="shared" si="283"/>
        <v>0</v>
      </c>
      <c r="AI477" s="66">
        <f t="shared" si="283"/>
        <v>0</v>
      </c>
      <c r="AJ477" s="66">
        <f t="shared" si="283"/>
        <v>0</v>
      </c>
      <c r="AK477" s="66">
        <f t="shared" si="283"/>
        <v>0</v>
      </c>
      <c r="AL477" s="66">
        <f t="shared" si="283"/>
        <v>0</v>
      </c>
      <c r="AM477" s="66">
        <f t="shared" si="283"/>
        <v>0</v>
      </c>
      <c r="AN477" s="66">
        <f t="shared" si="283"/>
        <v>0</v>
      </c>
      <c r="AO477" s="66">
        <f t="shared" si="283"/>
        <v>0</v>
      </c>
      <c r="AP477" s="66">
        <f t="shared" si="284"/>
        <v>0</v>
      </c>
      <c r="AQ477" s="66">
        <f t="shared" si="284"/>
        <v>0</v>
      </c>
      <c r="AR477" s="66">
        <f t="shared" si="284"/>
        <v>0</v>
      </c>
      <c r="AS477" s="66">
        <f t="shared" si="284"/>
        <v>0</v>
      </c>
      <c r="AT477" s="66">
        <f t="shared" si="284"/>
        <v>0</v>
      </c>
      <c r="AU477" s="66">
        <f t="shared" si="284"/>
        <v>0</v>
      </c>
      <c r="AV477" s="66">
        <f t="shared" si="284"/>
        <v>0</v>
      </c>
      <c r="AW477" s="66">
        <f t="shared" si="284"/>
        <v>0</v>
      </c>
      <c r="AX477" s="66">
        <f t="shared" si="284"/>
        <v>0</v>
      </c>
      <c r="AY477" s="66">
        <f t="shared" si="284"/>
        <v>0</v>
      </c>
      <c r="AZ477" s="66">
        <f t="shared" si="284"/>
        <v>0</v>
      </c>
      <c r="BA477" s="66">
        <f t="shared" si="284"/>
        <v>0</v>
      </c>
      <c r="BB477" s="66">
        <f t="shared" si="284"/>
        <v>0</v>
      </c>
      <c r="BC477" s="66">
        <f t="shared" si="284"/>
        <v>0</v>
      </c>
      <c r="BD477" s="66">
        <f t="shared" si="284"/>
        <v>0</v>
      </c>
      <c r="BE477" s="66">
        <f t="shared" si="284"/>
        <v>0</v>
      </c>
      <c r="BF477" s="66">
        <f t="shared" si="285"/>
        <v>0</v>
      </c>
      <c r="BG477" s="66">
        <f t="shared" si="285"/>
        <v>0</v>
      </c>
      <c r="BH477" s="66">
        <f t="shared" si="285"/>
        <v>0</v>
      </c>
      <c r="BI477" s="66">
        <f t="shared" si="285"/>
        <v>0</v>
      </c>
      <c r="BJ477" s="66">
        <f t="shared" si="285"/>
        <v>0</v>
      </c>
      <c r="BK477" s="66">
        <f t="shared" si="285"/>
        <v>0</v>
      </c>
      <c r="BL477" s="66">
        <f t="shared" si="285"/>
        <v>0</v>
      </c>
      <c r="BM477" s="66">
        <f t="shared" si="285"/>
        <v>0</v>
      </c>
      <c r="BN477" s="66">
        <f t="shared" si="285"/>
        <v>0</v>
      </c>
      <c r="BO477" s="66">
        <f t="shared" si="285"/>
        <v>0</v>
      </c>
      <c r="BP477" s="66">
        <f t="shared" si="285"/>
        <v>0</v>
      </c>
    </row>
    <row r="478" spans="4:68" ht="12.95" hidden="1" customHeight="1" outlineLevel="1" x14ac:dyDescent="0.2">
      <c r="E478" s="171"/>
      <c r="F478" s="177" t="s">
        <v>143</v>
      </c>
      <c r="J478" s="66">
        <f t="shared" si="282"/>
        <v>0</v>
      </c>
      <c r="K478" s="66">
        <f t="shared" si="282"/>
        <v>0</v>
      </c>
      <c r="L478" s="66">
        <f t="shared" si="282"/>
        <v>0</v>
      </c>
      <c r="M478" s="66">
        <f t="shared" si="282"/>
        <v>0</v>
      </c>
      <c r="N478" s="66">
        <f t="shared" si="282"/>
        <v>0</v>
      </c>
      <c r="O478" s="66">
        <f t="shared" si="282"/>
        <v>0</v>
      </c>
      <c r="P478" s="66">
        <f t="shared" si="282"/>
        <v>0</v>
      </c>
      <c r="Q478" s="66">
        <f t="shared" si="282"/>
        <v>0</v>
      </c>
      <c r="R478" s="66">
        <f t="shared" si="282"/>
        <v>0</v>
      </c>
      <c r="S478" s="66">
        <f t="shared" si="282"/>
        <v>0</v>
      </c>
      <c r="T478" s="66">
        <f t="shared" si="282"/>
        <v>0</v>
      </c>
      <c r="U478" s="66">
        <f t="shared" si="282"/>
        <v>0</v>
      </c>
      <c r="V478" s="66">
        <f t="shared" si="282"/>
        <v>0</v>
      </c>
      <c r="W478" s="66">
        <f t="shared" si="282"/>
        <v>0</v>
      </c>
      <c r="X478" s="66">
        <f t="shared" si="282"/>
        <v>0</v>
      </c>
      <c r="Y478" s="66">
        <f t="shared" si="282"/>
        <v>0</v>
      </c>
      <c r="Z478" s="66">
        <f t="shared" si="283"/>
        <v>0</v>
      </c>
      <c r="AA478" s="66">
        <f t="shared" si="283"/>
        <v>0</v>
      </c>
      <c r="AB478" s="66">
        <f t="shared" si="283"/>
        <v>0</v>
      </c>
      <c r="AC478" s="66">
        <f t="shared" si="283"/>
        <v>0</v>
      </c>
      <c r="AD478" s="66">
        <f t="shared" si="283"/>
        <v>0</v>
      </c>
      <c r="AE478" s="66">
        <f t="shared" si="283"/>
        <v>0</v>
      </c>
      <c r="AF478" s="66">
        <f t="shared" si="283"/>
        <v>0</v>
      </c>
      <c r="AG478" s="66">
        <f t="shared" si="283"/>
        <v>0</v>
      </c>
      <c r="AH478" s="66">
        <f t="shared" si="283"/>
        <v>0</v>
      </c>
      <c r="AI478" s="66">
        <f t="shared" si="283"/>
        <v>0</v>
      </c>
      <c r="AJ478" s="66">
        <f t="shared" si="283"/>
        <v>0</v>
      </c>
      <c r="AK478" s="66">
        <f t="shared" si="283"/>
        <v>0</v>
      </c>
      <c r="AL478" s="66">
        <f t="shared" si="283"/>
        <v>0</v>
      </c>
      <c r="AM478" s="66">
        <f t="shared" si="283"/>
        <v>0</v>
      </c>
      <c r="AN478" s="66">
        <f t="shared" si="283"/>
        <v>0</v>
      </c>
      <c r="AO478" s="66">
        <f t="shared" si="283"/>
        <v>0</v>
      </c>
      <c r="AP478" s="66">
        <f t="shared" si="284"/>
        <v>0</v>
      </c>
      <c r="AQ478" s="66">
        <f t="shared" si="284"/>
        <v>0</v>
      </c>
      <c r="AR478" s="66">
        <f t="shared" si="284"/>
        <v>0</v>
      </c>
      <c r="AS478" s="66">
        <f t="shared" si="284"/>
        <v>0</v>
      </c>
      <c r="AT478" s="66">
        <f t="shared" si="284"/>
        <v>0</v>
      </c>
      <c r="AU478" s="66">
        <f t="shared" si="284"/>
        <v>0</v>
      </c>
      <c r="AV478" s="66">
        <f t="shared" si="284"/>
        <v>0</v>
      </c>
      <c r="AW478" s="66">
        <f t="shared" si="284"/>
        <v>0</v>
      </c>
      <c r="AX478" s="66">
        <f t="shared" si="284"/>
        <v>0</v>
      </c>
      <c r="AY478" s="66">
        <f t="shared" si="284"/>
        <v>0</v>
      </c>
      <c r="AZ478" s="66">
        <f t="shared" si="284"/>
        <v>0</v>
      </c>
      <c r="BA478" s="66">
        <f t="shared" si="284"/>
        <v>0</v>
      </c>
      <c r="BB478" s="66">
        <f t="shared" si="284"/>
        <v>0</v>
      </c>
      <c r="BC478" s="66">
        <f t="shared" si="284"/>
        <v>0</v>
      </c>
      <c r="BD478" s="66">
        <f t="shared" si="284"/>
        <v>0</v>
      </c>
      <c r="BE478" s="66">
        <f t="shared" si="284"/>
        <v>0</v>
      </c>
      <c r="BF478" s="66">
        <f t="shared" si="285"/>
        <v>0</v>
      </c>
      <c r="BG478" s="66">
        <f t="shared" si="285"/>
        <v>0</v>
      </c>
      <c r="BH478" s="66">
        <f t="shared" si="285"/>
        <v>0</v>
      </c>
      <c r="BI478" s="66">
        <f t="shared" si="285"/>
        <v>0</v>
      </c>
      <c r="BJ478" s="66">
        <f t="shared" si="285"/>
        <v>0</v>
      </c>
      <c r="BK478" s="66">
        <f t="shared" si="285"/>
        <v>0</v>
      </c>
      <c r="BL478" s="66">
        <f t="shared" si="285"/>
        <v>0</v>
      </c>
      <c r="BM478" s="66">
        <f t="shared" si="285"/>
        <v>0</v>
      </c>
      <c r="BN478" s="66">
        <f t="shared" si="285"/>
        <v>0</v>
      </c>
      <c r="BO478" s="66">
        <f t="shared" si="285"/>
        <v>0</v>
      </c>
      <c r="BP478" s="66">
        <f t="shared" si="285"/>
        <v>0</v>
      </c>
    </row>
    <row r="479" spans="4:68" ht="12.95" hidden="1" customHeight="1" outlineLevel="1" x14ac:dyDescent="0.2">
      <c r="E479" s="171"/>
      <c r="F479" s="177" t="s">
        <v>144</v>
      </c>
      <c r="J479" s="66">
        <f t="shared" si="282"/>
        <v>0</v>
      </c>
      <c r="K479" s="66">
        <f t="shared" si="282"/>
        <v>0</v>
      </c>
      <c r="L479" s="66">
        <f t="shared" si="282"/>
        <v>0</v>
      </c>
      <c r="M479" s="66">
        <f t="shared" si="282"/>
        <v>0</v>
      </c>
      <c r="N479" s="66">
        <f t="shared" si="282"/>
        <v>0</v>
      </c>
      <c r="O479" s="66">
        <f t="shared" si="282"/>
        <v>0</v>
      </c>
      <c r="P479" s="66">
        <f t="shared" si="282"/>
        <v>0</v>
      </c>
      <c r="Q479" s="66">
        <f t="shared" si="282"/>
        <v>0</v>
      </c>
      <c r="R479" s="66">
        <f t="shared" si="282"/>
        <v>0</v>
      </c>
      <c r="S479" s="66">
        <f t="shared" si="282"/>
        <v>0</v>
      </c>
      <c r="T479" s="66">
        <f t="shared" si="282"/>
        <v>0</v>
      </c>
      <c r="U479" s="66">
        <f t="shared" si="282"/>
        <v>0</v>
      </c>
      <c r="V479" s="66">
        <f t="shared" si="282"/>
        <v>0</v>
      </c>
      <c r="W479" s="66">
        <f t="shared" si="282"/>
        <v>0</v>
      </c>
      <c r="X479" s="66">
        <f t="shared" si="282"/>
        <v>0</v>
      </c>
      <c r="Y479" s="66">
        <f t="shared" si="282"/>
        <v>0</v>
      </c>
      <c r="Z479" s="66">
        <f t="shared" si="283"/>
        <v>0</v>
      </c>
      <c r="AA479" s="66">
        <f t="shared" si="283"/>
        <v>0</v>
      </c>
      <c r="AB479" s="66">
        <f t="shared" si="283"/>
        <v>0</v>
      </c>
      <c r="AC479" s="66">
        <f t="shared" si="283"/>
        <v>0</v>
      </c>
      <c r="AD479" s="66">
        <f t="shared" si="283"/>
        <v>0</v>
      </c>
      <c r="AE479" s="66">
        <f t="shared" si="283"/>
        <v>0</v>
      </c>
      <c r="AF479" s="66">
        <f t="shared" si="283"/>
        <v>0</v>
      </c>
      <c r="AG479" s="66">
        <f t="shared" si="283"/>
        <v>0</v>
      </c>
      <c r="AH479" s="66">
        <f t="shared" si="283"/>
        <v>0</v>
      </c>
      <c r="AI479" s="66">
        <f t="shared" si="283"/>
        <v>0</v>
      </c>
      <c r="AJ479" s="66">
        <f t="shared" si="283"/>
        <v>0</v>
      </c>
      <c r="AK479" s="66">
        <f t="shared" si="283"/>
        <v>0</v>
      </c>
      <c r="AL479" s="66">
        <f t="shared" si="283"/>
        <v>0</v>
      </c>
      <c r="AM479" s="66">
        <f t="shared" si="283"/>
        <v>0</v>
      </c>
      <c r="AN479" s="66">
        <f t="shared" si="283"/>
        <v>0</v>
      </c>
      <c r="AO479" s="66">
        <f t="shared" si="283"/>
        <v>0</v>
      </c>
      <c r="AP479" s="66">
        <f t="shared" si="284"/>
        <v>0</v>
      </c>
      <c r="AQ479" s="66">
        <f t="shared" si="284"/>
        <v>0</v>
      </c>
      <c r="AR479" s="66">
        <f t="shared" si="284"/>
        <v>0</v>
      </c>
      <c r="AS479" s="66">
        <f t="shared" si="284"/>
        <v>0</v>
      </c>
      <c r="AT479" s="66">
        <f t="shared" si="284"/>
        <v>0</v>
      </c>
      <c r="AU479" s="66">
        <f t="shared" si="284"/>
        <v>0</v>
      </c>
      <c r="AV479" s="66">
        <f t="shared" si="284"/>
        <v>0</v>
      </c>
      <c r="AW479" s="66">
        <f t="shared" si="284"/>
        <v>0</v>
      </c>
      <c r="AX479" s="66">
        <f t="shared" si="284"/>
        <v>0</v>
      </c>
      <c r="AY479" s="66">
        <f t="shared" si="284"/>
        <v>0</v>
      </c>
      <c r="AZ479" s="66">
        <f t="shared" si="284"/>
        <v>0</v>
      </c>
      <c r="BA479" s="66">
        <f t="shared" si="284"/>
        <v>0</v>
      </c>
      <c r="BB479" s="66">
        <f t="shared" si="284"/>
        <v>0</v>
      </c>
      <c r="BC479" s="66">
        <f t="shared" si="284"/>
        <v>0</v>
      </c>
      <c r="BD479" s="66">
        <f t="shared" si="284"/>
        <v>0</v>
      </c>
      <c r="BE479" s="66">
        <f t="shared" si="284"/>
        <v>0</v>
      </c>
      <c r="BF479" s="66">
        <f t="shared" si="285"/>
        <v>0</v>
      </c>
      <c r="BG479" s="66">
        <f t="shared" si="285"/>
        <v>0</v>
      </c>
      <c r="BH479" s="66">
        <f t="shared" si="285"/>
        <v>0</v>
      </c>
      <c r="BI479" s="66">
        <f t="shared" si="285"/>
        <v>0</v>
      </c>
      <c r="BJ479" s="66">
        <f t="shared" si="285"/>
        <v>0</v>
      </c>
      <c r="BK479" s="66">
        <f t="shared" si="285"/>
        <v>0</v>
      </c>
      <c r="BL479" s="66">
        <f t="shared" si="285"/>
        <v>0</v>
      </c>
      <c r="BM479" s="66">
        <f t="shared" si="285"/>
        <v>0</v>
      </c>
      <c r="BN479" s="66">
        <f t="shared" si="285"/>
        <v>0</v>
      </c>
      <c r="BO479" s="66">
        <f t="shared" si="285"/>
        <v>0</v>
      </c>
      <c r="BP479" s="66">
        <f t="shared" si="285"/>
        <v>0</v>
      </c>
    </row>
    <row r="480" spans="4:68" ht="12.6" hidden="1" customHeight="1" outlineLevel="1" thickBot="1" x14ac:dyDescent="0.25">
      <c r="D480" s="174"/>
      <c r="E480" s="174"/>
      <c r="F480" s="78" t="s">
        <v>119</v>
      </c>
      <c r="G480" s="78"/>
      <c r="H480" s="78"/>
      <c r="I480" s="78"/>
      <c r="J480" s="75">
        <f>SUM(J473:J479)</f>
        <v>0</v>
      </c>
      <c r="K480" s="75">
        <f t="shared" ref="K480:BP480" si="286">SUM(K473:K479)</f>
        <v>0</v>
      </c>
      <c r="L480" s="75">
        <f t="shared" si="286"/>
        <v>0</v>
      </c>
      <c r="M480" s="75">
        <f t="shared" si="286"/>
        <v>0</v>
      </c>
      <c r="N480" s="75">
        <f t="shared" si="286"/>
        <v>0</v>
      </c>
      <c r="O480" s="75">
        <f t="shared" si="286"/>
        <v>0</v>
      </c>
      <c r="P480" s="75">
        <f t="shared" si="286"/>
        <v>0</v>
      </c>
      <c r="Q480" s="75">
        <f t="shared" si="286"/>
        <v>0</v>
      </c>
      <c r="R480" s="75">
        <f t="shared" si="286"/>
        <v>0</v>
      </c>
      <c r="S480" s="75">
        <f t="shared" si="286"/>
        <v>0</v>
      </c>
      <c r="T480" s="75">
        <f t="shared" si="286"/>
        <v>0</v>
      </c>
      <c r="U480" s="75">
        <f t="shared" si="286"/>
        <v>0</v>
      </c>
      <c r="V480" s="75">
        <f t="shared" si="286"/>
        <v>0</v>
      </c>
      <c r="W480" s="75">
        <f t="shared" si="286"/>
        <v>0</v>
      </c>
      <c r="X480" s="75">
        <f t="shared" si="286"/>
        <v>0</v>
      </c>
      <c r="Y480" s="75">
        <f t="shared" si="286"/>
        <v>0</v>
      </c>
      <c r="Z480" s="75">
        <f t="shared" si="286"/>
        <v>0</v>
      </c>
      <c r="AA480" s="75">
        <f t="shared" si="286"/>
        <v>0</v>
      </c>
      <c r="AB480" s="75">
        <f t="shared" si="286"/>
        <v>0</v>
      </c>
      <c r="AC480" s="75">
        <f t="shared" si="286"/>
        <v>0</v>
      </c>
      <c r="AD480" s="75">
        <f t="shared" si="286"/>
        <v>0</v>
      </c>
      <c r="AE480" s="75">
        <f t="shared" si="286"/>
        <v>0</v>
      </c>
      <c r="AF480" s="75">
        <f t="shared" si="286"/>
        <v>0</v>
      </c>
      <c r="AG480" s="75">
        <f t="shared" si="286"/>
        <v>0</v>
      </c>
      <c r="AH480" s="75">
        <f t="shared" si="286"/>
        <v>0</v>
      </c>
      <c r="AI480" s="75">
        <f t="shared" si="286"/>
        <v>0</v>
      </c>
      <c r="AJ480" s="75">
        <f t="shared" si="286"/>
        <v>0</v>
      </c>
      <c r="AK480" s="75">
        <f t="shared" si="286"/>
        <v>0</v>
      </c>
      <c r="AL480" s="75">
        <f t="shared" si="286"/>
        <v>0</v>
      </c>
      <c r="AM480" s="75">
        <f t="shared" si="286"/>
        <v>0</v>
      </c>
      <c r="AN480" s="75">
        <f t="shared" si="286"/>
        <v>0</v>
      </c>
      <c r="AO480" s="75">
        <f t="shared" si="286"/>
        <v>0</v>
      </c>
      <c r="AP480" s="75">
        <f t="shared" si="286"/>
        <v>0</v>
      </c>
      <c r="AQ480" s="75">
        <f t="shared" si="286"/>
        <v>0</v>
      </c>
      <c r="AR480" s="75">
        <f t="shared" si="286"/>
        <v>0</v>
      </c>
      <c r="AS480" s="75">
        <f t="shared" si="286"/>
        <v>0</v>
      </c>
      <c r="AT480" s="75">
        <f t="shared" si="286"/>
        <v>0</v>
      </c>
      <c r="AU480" s="75">
        <f t="shared" si="286"/>
        <v>0</v>
      </c>
      <c r="AV480" s="75">
        <f t="shared" si="286"/>
        <v>0</v>
      </c>
      <c r="AW480" s="75">
        <f t="shared" si="286"/>
        <v>0</v>
      </c>
      <c r="AX480" s="75">
        <f t="shared" si="286"/>
        <v>0</v>
      </c>
      <c r="AY480" s="75">
        <f t="shared" si="286"/>
        <v>0</v>
      </c>
      <c r="AZ480" s="75">
        <f t="shared" si="286"/>
        <v>0</v>
      </c>
      <c r="BA480" s="75">
        <f t="shared" si="286"/>
        <v>0</v>
      </c>
      <c r="BB480" s="75">
        <f t="shared" si="286"/>
        <v>0</v>
      </c>
      <c r="BC480" s="75">
        <f t="shared" si="286"/>
        <v>0</v>
      </c>
      <c r="BD480" s="75">
        <f t="shared" si="286"/>
        <v>0</v>
      </c>
      <c r="BE480" s="75">
        <f t="shared" si="286"/>
        <v>0</v>
      </c>
      <c r="BF480" s="75">
        <f t="shared" si="286"/>
        <v>0</v>
      </c>
      <c r="BG480" s="75">
        <f t="shared" si="286"/>
        <v>0</v>
      </c>
      <c r="BH480" s="75">
        <f t="shared" si="286"/>
        <v>0</v>
      </c>
      <c r="BI480" s="75">
        <f t="shared" si="286"/>
        <v>0</v>
      </c>
      <c r="BJ480" s="75">
        <f t="shared" si="286"/>
        <v>0</v>
      </c>
      <c r="BK480" s="75">
        <f t="shared" si="286"/>
        <v>0</v>
      </c>
      <c r="BL480" s="75">
        <f t="shared" si="286"/>
        <v>0</v>
      </c>
      <c r="BM480" s="75">
        <f t="shared" si="286"/>
        <v>0</v>
      </c>
      <c r="BN480" s="75">
        <f t="shared" si="286"/>
        <v>0</v>
      </c>
      <c r="BO480" s="75">
        <f t="shared" si="286"/>
        <v>0</v>
      </c>
      <c r="BP480" s="75">
        <f t="shared" si="286"/>
        <v>0</v>
      </c>
    </row>
    <row r="481" collapsed="1" x14ac:dyDescent="0.2"/>
  </sheetData>
  <mergeCells count="7">
    <mergeCell ref="BR6:BX6"/>
    <mergeCell ref="BY6:CE6"/>
    <mergeCell ref="D4:U4"/>
    <mergeCell ref="K6:O6"/>
    <mergeCell ref="P6:T6"/>
    <mergeCell ref="W6:AR7"/>
    <mergeCell ref="AS6:BN7"/>
  </mergeCells>
  <dataValidations count="16">
    <dataValidation type="list" allowBlank="1" showInputMessage="1" showErrorMessage="1" sqref="V9:V400" xr:uid="{A3D717E1-C0F3-4CAE-8D35-8269C52FD903}">
      <formula1>"ADC, ASSY, NPI, W&amp;R, MSHOP,GL PLAN, GL SRCR, GDC, FACILITY, GL QUAL, HQ, TAUNTON, WILMSLOW, SOLIHULL,WEX INSTR, WEX CONS, SINGAPORE, EDC, SHARPSBURG, MSUPPORT,PRODPLAN,PRODSUPPORT"</formula1>
    </dataValidation>
    <dataValidation type="list" showInputMessage="1" showErrorMessage="1" error="Please use drop-down list." sqref="GZ404:GZ405 GZ396:GZ400 GM395 GA380 GZ381:GZ394 GN371 GZ372:GZ379 GN340 GZ336:GZ339 GN335 GV256 GZ257:GZ260 GX261 GZ262:GZ334 GZ9:GZ255 GZ341:GZ370" xr:uid="{EC040A6D-652A-419B-97F1-5BE7EAFFCAE9}">
      <formula1>NHC</formula1>
    </dataValidation>
    <dataValidation type="list" showInputMessage="1" showErrorMessage="1" error="Please use drop-down list." sqref="GX404:GX405 GX396:GX400 GK395 FY380 GX381:GX394 GL371 GX372:GX379 GL340 GX336:GX339 GL335 E5 GT256 GX257:GX260 GV261 GX262:GX334 GX9:GX255 GX341:GX370" xr:uid="{E2CCE9E9-3D08-4F73-A44D-406E5B97DB72}">
      <formula1>BUNIT</formula1>
    </dataValidation>
    <dataValidation type="list" showInputMessage="1" showErrorMessage="1" error="Please use drop-down list." sqref="HC404:HC405 HC396:HC400 GQ371 GD380 GP395 HC381:HC394 HC372:HC379 GQ340 HC336:HC339 GQ335 GY256 HC257:HC260 HA261 HC262:HC334 HC9:HC255 HC341:HC370" xr:uid="{22CF77B8-92D3-4F29-B8DF-50B8F205E884}">
      <formula1>#REF!</formula1>
    </dataValidation>
    <dataValidation type="list" allowBlank="1" showInputMessage="1" showErrorMessage="1" sqref="V404:V405" xr:uid="{50BA65D1-7076-4EB6-B4BB-705D6B3A1A25}">
      <formula1>"ASSY, MOE, NPI, W&amp;R, MSHOP,GL PLAN, GL SRCR, GDC, FACILITY, GL QUAL, HQ, KASR, KFER, TAUNTON, WILMSLOW, SOLIHULL,WEX INSTR, WEX CONS, SINGAPORE, EDC, SHARPSBURG, ADC"</formula1>
    </dataValidation>
    <dataValidation type="list" allowBlank="1" showInputMessage="1" showErrorMessage="1" sqref="H404:H405 H9:H400" xr:uid="{B94D7CAE-954C-4CFD-8B57-2E44BEDD0042}">
      <formula1>"Base, One Time"</formula1>
    </dataValidation>
    <dataValidation type="list" showInputMessage="1" showErrorMessage="1" error="Please use drop-down list." sqref="I404:I405" xr:uid="{DA2A312A-E40D-470A-866A-964BFABD0E3B}">
      <formula1>Int_Ex</formula1>
    </dataValidation>
    <dataValidation type="list" allowBlank="1" showInputMessage="1" showErrorMessage="1" sqref="HO43 HO48 E452" xr:uid="{3587A81B-5EEC-4AF5-A651-ECB301207D26}">
      <formula1>"WFUS,KFUS,KASR,KFER, WFEI, KHEI, MMFG, MMFG,WPPL,WTNE"</formula1>
    </dataValidation>
    <dataValidation showInputMessage="1" showErrorMessage="1" error="Please use drop-down list." sqref="D401" xr:uid="{6502EA08-8987-417D-B7C1-8E2D8C3E2BBA}"/>
    <dataValidation type="list" allowBlank="1" showInputMessage="1" showErrorMessage="1" sqref="F403 D2112:D4044 D410:D421 F774:F7894 D403 D423:D435 D408 D442:D451 D453:D455" xr:uid="{C209D999-4592-4D56-B7A4-22D8B43D6894}">
      <formula1>#REF!</formula1>
    </dataValidation>
    <dataValidation type="list" showInputMessage="1" showErrorMessage="1" error="Please use drop-down list." sqref="HA404:HA405 F404:F406 GO335 GY261 HA257:HA260 HA396:HA400 HP43 HP47:HP48 GW256 GO340 HA262:HA334 HA372:HA379 GB380 HA381:HA394 GO371 GN395 HA336:HA339 HA9:HA255 HA341:HA370 F401" xr:uid="{7DE982F2-DE3F-4A98-BCB5-16F95FD04B28}">
      <formula1>CATEGORY</formula1>
    </dataValidation>
    <dataValidation type="list" allowBlank="1" showInputMessage="1" showErrorMessage="1" sqref="E460:E461 E440:E451 E9:E406" xr:uid="{DD649BC8-AB11-4FA0-87BA-8D57E5E2B9AE}">
      <formula1>"HQ,WFUS,KFUS,KASR,KFER,WFEI,KHEI,MMFG,MMMP,WPPL,WTNE"</formula1>
    </dataValidation>
    <dataValidation type="list" allowBlank="1" showInputMessage="1" showErrorMessage="1" sqref="V8" xr:uid="{26FA62D6-39D6-43B5-A15B-1F6FE60CA0E8}">
      <formula1>"ASSY, MOE, NPI, W&amp;R, MSHOP,GL PLAN, GL SRCR, GDC, FACILITY, GL QUAL, HQ, KASR, KFER, TAUNTON, WILMSLOW, SOLOHILL,WEX INSTR, WEX CONS, SINGAPORE, EDC, SHARPSBURG, MSUPPORT,PRODPLAN,PRODSUPPORT"</formula1>
    </dataValidation>
    <dataValidation type="list" showInputMessage="1" showErrorMessage="1" error="Please use drop-down list." sqref="F9:F400" xr:uid="{699B6407-0FCA-4E95-9E8B-820D732B81A1}">
      <formula1>"Lab Equipment,Leasehold Improvements, Manufacturing Equipment,Building,Building Improvements,Furniture &amp; Fixtures,PC's Laptops &amp; Software NonField,All Other Computer,Autos,Other"</formula1>
    </dataValidation>
    <dataValidation type="list" allowBlank="1" showInputMessage="1" showErrorMessage="1" sqref="HO47" xr:uid="{ED4201D3-2BA1-4682-B0E8-16DF23461B76}">
      <formula1>"WFUS,KFUS,KASR,KFER, WFEI, KHEI, MMMP, MMFG,WPPL,WTNE"</formula1>
    </dataValidation>
    <dataValidation type="list" allowBlank="1" showInputMessage="1" showErrorMessage="1" sqref="HN43 HN47:HN48" xr:uid="{3DBF7E89-D501-4789-929E-3C4DE8F2514E}">
      <formula1>"US02, US89, EI01, UK84, UK05, SG02, NL02, US01/US02 "</formula1>
    </dataValidation>
  </dataValidations>
  <pageMargins left="0.7" right="0.7" top="0.75" bottom="0.75" header="0.3" footer="0.3"/>
  <customProperties>
    <customPr name="_pios_id" r:id="rId1"/>
  </customPropertie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29711B-C0CF-4B84-878E-CF7BBC8D441B}">
          <x14:formula1>
            <xm:f>'N:\Global_Ops\Finance\Budget\2021\02 Capex Template\[2021 AOP Glb_OPS_Capital.xlsx]lookups'!#REF!</xm:f>
          </x14:formula1>
          <xm:sqref>BQ9:BQ401</xm:sqref>
        </x14:dataValidation>
        <x14:dataValidation type="list" allowBlank="1" showInputMessage="1" showErrorMessage="1" xr:uid="{D446BD28-5F13-4379-A688-A3C4DA2C20BA}">
          <x14:formula1>
            <xm:f>Category!$B$2:$B$5</xm:f>
          </x14:formula1>
          <xm:sqref>CI9:CI400</xm:sqref>
        </x14:dataValidation>
        <x14:dataValidation type="list" allowBlank="1" showInputMessage="1" showErrorMessage="1" xr:uid="{325F5727-BDB5-4FDA-8FD3-C847908C316C}">
          <x14:formula1>
            <xm:f>Category!$A$2:$A$5</xm:f>
          </x14:formula1>
          <xm:sqref>CH9:CH400</xm:sqref>
        </x14:dataValidation>
        <x14:dataValidation type="list" allowBlank="1" showInputMessage="1" showErrorMessage="1" xr:uid="{0A8F33F2-E3FF-4E7E-B04F-854B2FFBBC0F}">
          <x14:formula1>
            <xm:f>Category!$C$2:$C$13</xm:f>
          </x14:formula1>
          <xm:sqref>BR9:BR400 BY9:BY400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6A3F-D9C1-4AFE-A7C8-60161589E336}">
  <dimension ref="A1:C13"/>
  <sheetViews>
    <sheetView workbookViewId="0"/>
  </sheetViews>
  <sheetFormatPr defaultRowHeight="12.75" x14ac:dyDescent="0.2"/>
  <cols>
    <col min="2" max="2" width="14.85546875" bestFit="1" customWidth="1"/>
  </cols>
  <sheetData>
    <row r="1" spans="1:3" x14ac:dyDescent="0.2">
      <c r="A1" s="87" t="s">
        <v>58</v>
      </c>
      <c r="B1" s="87" t="s">
        <v>16</v>
      </c>
      <c r="C1" s="87" t="s">
        <v>189</v>
      </c>
    </row>
    <row r="2" spans="1:3" x14ac:dyDescent="0.2">
      <c r="A2">
        <v>1</v>
      </c>
      <c r="B2" t="s">
        <v>67</v>
      </c>
      <c r="C2" t="s">
        <v>22</v>
      </c>
    </row>
    <row r="3" spans="1:3" x14ac:dyDescent="0.2">
      <c r="A3">
        <v>2</v>
      </c>
      <c r="B3" t="s">
        <v>71</v>
      </c>
      <c r="C3" t="s">
        <v>23</v>
      </c>
    </row>
    <row r="4" spans="1:3" x14ac:dyDescent="0.2">
      <c r="A4">
        <v>3</v>
      </c>
      <c r="B4" t="s">
        <v>165</v>
      </c>
      <c r="C4" t="s">
        <v>24</v>
      </c>
    </row>
    <row r="5" spans="1:3" x14ac:dyDescent="0.2">
      <c r="A5">
        <v>4</v>
      </c>
      <c r="B5" t="s">
        <v>68</v>
      </c>
      <c r="C5" t="s">
        <v>27</v>
      </c>
    </row>
    <row r="6" spans="1:3" x14ac:dyDescent="0.2">
      <c r="C6" t="s">
        <v>28</v>
      </c>
    </row>
    <row r="7" spans="1:3" x14ac:dyDescent="0.2">
      <c r="C7" t="s">
        <v>29</v>
      </c>
    </row>
    <row r="8" spans="1:3" x14ac:dyDescent="0.2">
      <c r="C8" t="s">
        <v>32</v>
      </c>
    </row>
    <row r="9" spans="1:3" x14ac:dyDescent="0.2">
      <c r="C9" t="s">
        <v>33</v>
      </c>
    </row>
    <row r="10" spans="1:3" x14ac:dyDescent="0.2">
      <c r="C10" t="s">
        <v>34</v>
      </c>
    </row>
    <row r="11" spans="1:3" x14ac:dyDescent="0.2">
      <c r="C11" t="s">
        <v>37</v>
      </c>
    </row>
    <row r="12" spans="1:3" x14ac:dyDescent="0.2">
      <c r="C12" t="s">
        <v>38</v>
      </c>
    </row>
    <row r="13" spans="1:3" x14ac:dyDescent="0.2">
      <c r="C13" t="s">
        <v>39</v>
      </c>
    </row>
  </sheetData>
  <phoneticPr fontId="22" type="noConversion"/>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2567b8c1df124a04afdef1de0026b8a8">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612dc4c29a9879ac89423509c8336713"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290D98-2AA3-4BAA-B786-93A0698E6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420CD5-7095-444B-B49D-E17DE0C68056}">
  <ds:schemaRefs>
    <ds:schemaRef ds:uri="http://schemas.microsoft.com/sharepoint/v3/contenttype/forms"/>
  </ds:schemaRefs>
</ds:datastoreItem>
</file>

<file path=customXml/itemProps3.xml><?xml version="1.0" encoding="utf-8"?>
<ds:datastoreItem xmlns:ds="http://schemas.openxmlformats.org/officeDocument/2006/customXml" ds:itemID="{B78C1B0E-E5F1-425C-962A-D139541304B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WD07</vt:lpstr>
      <vt:lpstr>WP21</vt:lpstr>
      <vt:lpstr>WP20</vt:lpstr>
      <vt:lpstr>Category</vt:lpstr>
      <vt:lpstr>'WD07'!Print_Area</vt:lpstr>
      <vt:lpstr>'WP21'!Print_Area</vt:lpstr>
      <vt:lpstr>'WD07'!Print_Titles</vt:lpstr>
      <vt:lpstr>'WP21'!Print_Titles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WanLi Yee</dc:creator>
  <cp:lastModifiedBy>HuaZhen Luo</cp:lastModifiedBy>
  <dcterms:created xsi:type="dcterms:W3CDTF">2020-08-19T00:49:07Z</dcterms:created>
  <dcterms:modified xsi:type="dcterms:W3CDTF">2020-09-14T00:36:43Z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